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isonbauman/Dropbox/2018 - Ohio State - P2P/NETS/Final captials data/"/>
    </mc:Choice>
  </mc:AlternateContent>
  <xr:revisionPtr revIDLastSave="0" documentId="13_ncr:1_{11FB36BA-D2F1-B84C-83E9-1E2CAF47CB8C}" xr6:coauthVersionLast="47" xr6:coauthVersionMax="47" xr10:uidLastSave="{00000000-0000-0000-0000-000000000000}"/>
  <bookViews>
    <workbookView xWindow="-28800" yWindow="500" windowWidth="20560" windowHeight="6940" xr2:uid="{00000000-000D-0000-FFFF-FFFF00000000}"/>
  </bookViews>
  <sheets>
    <sheet name="Data" sheetId="9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3069" i="9" l="1"/>
  <c r="AV3068" i="9"/>
  <c r="AV3067" i="9"/>
  <c r="AV3066" i="9"/>
  <c r="AV3065" i="9"/>
  <c r="AV3064" i="9"/>
  <c r="AV3063" i="9"/>
  <c r="AV3062" i="9"/>
  <c r="AV3061" i="9"/>
  <c r="AV3060" i="9"/>
  <c r="AV3059" i="9"/>
  <c r="AV3058" i="9"/>
  <c r="AV3057" i="9"/>
  <c r="AV3056" i="9"/>
  <c r="AV3055" i="9"/>
  <c r="AV3054" i="9"/>
  <c r="AV3053" i="9"/>
  <c r="AV3052" i="9"/>
  <c r="AV3051" i="9"/>
  <c r="AV3050" i="9"/>
  <c r="AV3049" i="9"/>
  <c r="AV3048" i="9"/>
  <c r="AV3047" i="9"/>
  <c r="AV3046" i="9"/>
  <c r="AV3045" i="9"/>
  <c r="AV3044" i="9"/>
  <c r="AV3043" i="9"/>
  <c r="AV3042" i="9"/>
  <c r="AV3041" i="9"/>
  <c r="AV3040" i="9"/>
  <c r="AV3039" i="9"/>
  <c r="AV3038" i="9"/>
  <c r="AV3037" i="9"/>
  <c r="AV3036" i="9"/>
  <c r="AV3035" i="9"/>
  <c r="AV3034" i="9"/>
  <c r="AV3033" i="9"/>
  <c r="AV3032" i="9"/>
  <c r="AV3031" i="9"/>
  <c r="AV3030" i="9"/>
  <c r="AV3029" i="9"/>
  <c r="AV3028" i="9"/>
  <c r="AV3027" i="9"/>
  <c r="AV3026" i="9"/>
  <c r="AV3025" i="9"/>
  <c r="AV3024" i="9"/>
  <c r="AV3023" i="9"/>
  <c r="AV3022" i="9"/>
  <c r="AV3021" i="9"/>
  <c r="AV3020" i="9"/>
  <c r="AV3019" i="9"/>
  <c r="AV3018" i="9"/>
  <c r="AV3017" i="9"/>
  <c r="AV3016" i="9"/>
  <c r="AV3015" i="9"/>
  <c r="AV3014" i="9"/>
  <c r="AV3013" i="9"/>
  <c r="AV3012" i="9"/>
  <c r="AV3011" i="9"/>
  <c r="AV3010" i="9"/>
  <c r="AV3009" i="9"/>
  <c r="AV3008" i="9"/>
  <c r="AV3007" i="9"/>
  <c r="AV3006" i="9"/>
  <c r="AV3005" i="9"/>
  <c r="AV3004" i="9"/>
  <c r="AV3003" i="9"/>
  <c r="AV3002" i="9"/>
  <c r="AV3001" i="9"/>
  <c r="AV3000" i="9"/>
  <c r="AV2999" i="9"/>
  <c r="AV2998" i="9"/>
  <c r="AV2997" i="9"/>
  <c r="AV2996" i="9"/>
  <c r="AV2995" i="9"/>
  <c r="AV2994" i="9"/>
  <c r="AV2993" i="9"/>
  <c r="AV2992" i="9"/>
  <c r="AV2991" i="9"/>
  <c r="AV2990" i="9"/>
  <c r="AV2989" i="9"/>
  <c r="AV2988" i="9"/>
  <c r="AV2987" i="9"/>
  <c r="AV2986" i="9"/>
  <c r="AV2985" i="9"/>
  <c r="AV2984" i="9"/>
  <c r="AV2983" i="9"/>
  <c r="AV2982" i="9"/>
  <c r="AV2981" i="9"/>
  <c r="AV2980" i="9"/>
  <c r="AV2979" i="9"/>
  <c r="AV2978" i="9"/>
  <c r="AV2977" i="9"/>
  <c r="AV2976" i="9"/>
  <c r="AV2975" i="9"/>
  <c r="AV2974" i="9"/>
  <c r="AV2973" i="9"/>
  <c r="AV2972" i="9"/>
  <c r="AV2971" i="9"/>
  <c r="AV2970" i="9"/>
  <c r="AV2969" i="9"/>
  <c r="AV2968" i="9"/>
  <c r="AV2967" i="9"/>
  <c r="AV2966" i="9"/>
  <c r="AV2965" i="9"/>
  <c r="AV2964" i="9"/>
  <c r="AV2963" i="9"/>
  <c r="AV2962" i="9"/>
  <c r="AV2961" i="9"/>
  <c r="AV2960" i="9"/>
  <c r="AV2959" i="9"/>
  <c r="AV2958" i="9"/>
  <c r="AV2957" i="9"/>
  <c r="AV2956" i="9"/>
  <c r="AV2955" i="9"/>
  <c r="AV2954" i="9"/>
  <c r="AV2953" i="9"/>
  <c r="AV2952" i="9"/>
  <c r="AV2951" i="9"/>
  <c r="AV2950" i="9"/>
  <c r="AV2949" i="9"/>
  <c r="AV2948" i="9"/>
  <c r="AV2947" i="9"/>
  <c r="AV2946" i="9"/>
  <c r="AV2945" i="9"/>
  <c r="AV2944" i="9"/>
  <c r="AV2943" i="9"/>
  <c r="AV2942" i="9"/>
  <c r="AV2941" i="9"/>
  <c r="AV2940" i="9"/>
  <c r="AV2939" i="9"/>
  <c r="AV2938" i="9"/>
  <c r="AV2937" i="9"/>
  <c r="AV2936" i="9"/>
  <c r="AV2935" i="9"/>
  <c r="AV2934" i="9"/>
  <c r="AV2933" i="9"/>
  <c r="AV2932" i="9"/>
  <c r="AV2931" i="9"/>
  <c r="AV2930" i="9"/>
  <c r="AV2929" i="9"/>
  <c r="AV2928" i="9"/>
  <c r="AV2927" i="9"/>
  <c r="AV2926" i="9"/>
  <c r="AV2925" i="9"/>
  <c r="AV2924" i="9"/>
  <c r="AV2923" i="9"/>
  <c r="AV2922" i="9"/>
  <c r="AV2921" i="9"/>
  <c r="AV2920" i="9"/>
  <c r="AV2919" i="9"/>
  <c r="AV2918" i="9"/>
  <c r="AV2917" i="9"/>
  <c r="AV2916" i="9"/>
  <c r="AV2915" i="9"/>
  <c r="AV2914" i="9"/>
  <c r="AV2913" i="9"/>
  <c r="AV2912" i="9"/>
  <c r="AV2911" i="9"/>
  <c r="AV2910" i="9"/>
  <c r="AV2909" i="9"/>
  <c r="AV2908" i="9"/>
  <c r="AV2907" i="9"/>
  <c r="AV2906" i="9"/>
  <c r="AV2905" i="9"/>
  <c r="AV2904" i="9"/>
  <c r="AV2903" i="9"/>
  <c r="AV2902" i="9"/>
  <c r="AV2901" i="9"/>
  <c r="AV2900" i="9"/>
  <c r="AV2899" i="9"/>
  <c r="AV2898" i="9"/>
  <c r="AV2897" i="9"/>
  <c r="AV2896" i="9"/>
  <c r="AV2895" i="9"/>
  <c r="AV2894" i="9"/>
  <c r="AV2893" i="9"/>
  <c r="AV2892" i="9"/>
  <c r="AV2891" i="9"/>
  <c r="AV2890" i="9"/>
  <c r="AV2889" i="9"/>
  <c r="AV2888" i="9"/>
  <c r="AV2887" i="9"/>
  <c r="AV2886" i="9"/>
  <c r="AV2885" i="9"/>
  <c r="AV2884" i="9"/>
  <c r="AV2883" i="9"/>
  <c r="AV2882" i="9"/>
  <c r="AV2881" i="9"/>
  <c r="AV2880" i="9"/>
  <c r="AV2879" i="9"/>
  <c r="AV2878" i="9"/>
  <c r="AV2877" i="9"/>
  <c r="AV2876" i="9"/>
  <c r="AV2875" i="9"/>
  <c r="AV2874" i="9"/>
  <c r="AV2873" i="9"/>
  <c r="AV2872" i="9"/>
  <c r="AV2871" i="9"/>
  <c r="AV2870" i="9"/>
  <c r="AV2869" i="9"/>
  <c r="AV2868" i="9"/>
  <c r="AV2867" i="9"/>
  <c r="AV2866" i="9"/>
  <c r="AV2865" i="9"/>
  <c r="AV2864" i="9"/>
  <c r="AV2863" i="9"/>
  <c r="AV2862" i="9"/>
  <c r="AV2861" i="9"/>
  <c r="AV2860" i="9"/>
  <c r="AV2859" i="9"/>
  <c r="AV2858" i="9"/>
  <c r="AV2857" i="9"/>
  <c r="AV2856" i="9"/>
  <c r="AV2855" i="9"/>
  <c r="AV2854" i="9"/>
  <c r="AV2853" i="9"/>
  <c r="AV2852" i="9"/>
  <c r="AV2851" i="9"/>
  <c r="AV2850" i="9"/>
  <c r="AV2849" i="9"/>
  <c r="AV2848" i="9"/>
  <c r="AV2847" i="9"/>
  <c r="AV2846" i="9"/>
  <c r="AV2845" i="9"/>
  <c r="AV2844" i="9"/>
  <c r="AV2843" i="9"/>
  <c r="AV2842" i="9"/>
  <c r="AV2841" i="9"/>
  <c r="AV2840" i="9"/>
  <c r="AV2839" i="9"/>
  <c r="AV2838" i="9"/>
  <c r="AV2837" i="9"/>
  <c r="AV2836" i="9"/>
  <c r="AV2835" i="9"/>
  <c r="AV2834" i="9"/>
  <c r="AV2833" i="9"/>
  <c r="AV2832" i="9"/>
  <c r="AV2831" i="9"/>
  <c r="AV2830" i="9"/>
  <c r="AV2829" i="9"/>
  <c r="AV2828" i="9"/>
  <c r="AV2827" i="9"/>
  <c r="AV2826" i="9"/>
  <c r="AV2825" i="9"/>
  <c r="AV2824" i="9"/>
  <c r="AV2823" i="9"/>
  <c r="AV2822" i="9"/>
  <c r="AV2821" i="9"/>
  <c r="AV2820" i="9"/>
  <c r="AV2819" i="9"/>
  <c r="AV2818" i="9"/>
  <c r="AV2817" i="9"/>
  <c r="AV2816" i="9"/>
  <c r="AV2815" i="9"/>
  <c r="AV2814" i="9"/>
  <c r="AV2813" i="9"/>
  <c r="AV2812" i="9"/>
  <c r="AV2811" i="9"/>
  <c r="AV2810" i="9"/>
  <c r="AV2809" i="9"/>
  <c r="AV2808" i="9"/>
  <c r="AV2807" i="9"/>
  <c r="AV2806" i="9"/>
  <c r="AV2805" i="9"/>
  <c r="AV2804" i="9"/>
  <c r="AV2803" i="9"/>
  <c r="AV2802" i="9"/>
  <c r="AV2801" i="9"/>
  <c r="AV2800" i="9"/>
  <c r="AV2799" i="9"/>
  <c r="AV2798" i="9"/>
  <c r="AV2797" i="9"/>
  <c r="AV2796" i="9"/>
  <c r="AV2795" i="9"/>
  <c r="AV2794" i="9"/>
  <c r="AV2793" i="9"/>
  <c r="AV2792" i="9"/>
  <c r="AV2791" i="9"/>
  <c r="AV2790" i="9"/>
  <c r="AV2789" i="9"/>
  <c r="AV2788" i="9"/>
  <c r="AV2787" i="9"/>
  <c r="AV2786" i="9"/>
  <c r="AV2785" i="9"/>
  <c r="AV2784" i="9"/>
  <c r="AV2783" i="9"/>
  <c r="AV2782" i="9"/>
  <c r="AV2781" i="9"/>
  <c r="AV2780" i="9"/>
  <c r="AV2779" i="9"/>
  <c r="AV2778" i="9"/>
  <c r="AV2777" i="9"/>
  <c r="AV2776" i="9"/>
  <c r="AV2775" i="9"/>
  <c r="AV2774" i="9"/>
  <c r="AV2773" i="9"/>
  <c r="AV2772" i="9"/>
  <c r="AV2771" i="9"/>
  <c r="AV2770" i="9"/>
  <c r="AV2769" i="9"/>
  <c r="AV2768" i="9"/>
  <c r="AV2767" i="9"/>
  <c r="AV2766" i="9"/>
  <c r="AV2765" i="9"/>
  <c r="AV2764" i="9"/>
  <c r="AV2763" i="9"/>
  <c r="AV2762" i="9"/>
  <c r="AV2761" i="9"/>
  <c r="AV2760" i="9"/>
  <c r="AV2759" i="9"/>
  <c r="AV2758" i="9"/>
  <c r="AV2757" i="9"/>
  <c r="AV2756" i="9"/>
  <c r="AV2755" i="9"/>
  <c r="AV2754" i="9"/>
  <c r="AV2753" i="9"/>
  <c r="AV2752" i="9"/>
  <c r="AV2751" i="9"/>
  <c r="AV2750" i="9"/>
  <c r="AV2749" i="9"/>
  <c r="AV2748" i="9"/>
  <c r="AV2747" i="9"/>
  <c r="AV2746" i="9"/>
  <c r="AV2745" i="9"/>
  <c r="AV2744" i="9"/>
  <c r="AV2743" i="9"/>
  <c r="AV2742" i="9"/>
  <c r="AV2741" i="9"/>
  <c r="AV2740" i="9"/>
  <c r="AV2739" i="9"/>
  <c r="AV2738" i="9"/>
  <c r="AV2737" i="9"/>
  <c r="AV2736" i="9"/>
  <c r="AV2735" i="9"/>
  <c r="AV2734" i="9"/>
  <c r="AV2733" i="9"/>
  <c r="AV2732" i="9"/>
  <c r="AV2731" i="9"/>
  <c r="AV2730" i="9"/>
  <c r="AV2729" i="9"/>
  <c r="AV2728" i="9"/>
  <c r="AV2727" i="9"/>
  <c r="AV2726" i="9"/>
  <c r="AV2725" i="9"/>
  <c r="AV2724" i="9"/>
  <c r="AV2723" i="9"/>
  <c r="AV2722" i="9"/>
  <c r="AV2721" i="9"/>
  <c r="AV2720" i="9"/>
  <c r="AV2719" i="9"/>
  <c r="AV2718" i="9"/>
  <c r="AV2717" i="9"/>
  <c r="AV2716" i="9"/>
  <c r="AV2715" i="9"/>
  <c r="AV2714" i="9"/>
  <c r="AV2713" i="9"/>
  <c r="AV2712" i="9"/>
  <c r="AV2711" i="9"/>
  <c r="AV2710" i="9"/>
  <c r="AV2709" i="9"/>
  <c r="AV2708" i="9"/>
  <c r="AV2707" i="9"/>
  <c r="AV2706" i="9"/>
  <c r="AV2705" i="9"/>
  <c r="AV2704" i="9"/>
  <c r="AV2703" i="9"/>
  <c r="AV2702" i="9"/>
  <c r="AV2701" i="9"/>
  <c r="AV2700" i="9"/>
  <c r="AV2699" i="9"/>
  <c r="AV2698" i="9"/>
  <c r="AV2697" i="9"/>
  <c r="AV2696" i="9"/>
  <c r="AV2695" i="9"/>
  <c r="AV2694" i="9"/>
  <c r="AV2693" i="9"/>
  <c r="AV2692" i="9"/>
  <c r="AV2691" i="9"/>
  <c r="AV2690" i="9"/>
  <c r="AV2689" i="9"/>
  <c r="AV2688" i="9"/>
  <c r="AV2687" i="9"/>
  <c r="AV2686" i="9"/>
  <c r="AV2685" i="9"/>
  <c r="AV2684" i="9"/>
  <c r="AV2683" i="9"/>
  <c r="AV2682" i="9"/>
  <c r="AV2681" i="9"/>
  <c r="AV2680" i="9"/>
  <c r="AV2679" i="9"/>
  <c r="AV2678" i="9"/>
  <c r="AV2677" i="9"/>
  <c r="AV2676" i="9"/>
  <c r="AV2675" i="9"/>
  <c r="AV2674" i="9"/>
  <c r="AV2673" i="9"/>
  <c r="AV2672" i="9"/>
  <c r="AV2671" i="9"/>
  <c r="AV2670" i="9"/>
  <c r="AV2669" i="9"/>
  <c r="AV2668" i="9"/>
  <c r="AV2667" i="9"/>
  <c r="AV2666" i="9"/>
  <c r="AV2665" i="9"/>
  <c r="AV2664" i="9"/>
  <c r="AV2663" i="9"/>
  <c r="AV2662" i="9"/>
  <c r="AV2661" i="9"/>
  <c r="AV2660" i="9"/>
  <c r="AV2659" i="9"/>
  <c r="AV2658" i="9"/>
  <c r="AV2657" i="9"/>
  <c r="AV2656" i="9"/>
  <c r="AV2655" i="9"/>
  <c r="AV2654" i="9"/>
  <c r="AV2653" i="9"/>
  <c r="AV2652" i="9"/>
  <c r="AV2651" i="9"/>
  <c r="AV2650" i="9"/>
  <c r="AV2649" i="9"/>
  <c r="AV2648" i="9"/>
  <c r="AV2647" i="9"/>
  <c r="AV2646" i="9"/>
  <c r="AV2645" i="9"/>
  <c r="AV2644" i="9"/>
  <c r="AV2643" i="9"/>
  <c r="AV2642" i="9"/>
  <c r="AV2641" i="9"/>
  <c r="AV2640" i="9"/>
  <c r="AV2639" i="9"/>
  <c r="AV2638" i="9"/>
  <c r="AV2637" i="9"/>
  <c r="AV2636" i="9"/>
  <c r="AV2635" i="9"/>
  <c r="AV2634" i="9"/>
  <c r="AV2633" i="9"/>
  <c r="AV2632" i="9"/>
  <c r="AV2631" i="9"/>
  <c r="AV2630" i="9"/>
  <c r="AV2629" i="9"/>
  <c r="AV2628" i="9"/>
  <c r="AV2627" i="9"/>
  <c r="AV2626" i="9"/>
  <c r="AV2625" i="9"/>
  <c r="AV2624" i="9"/>
  <c r="AV2623" i="9"/>
  <c r="AV2622" i="9"/>
  <c r="AV2621" i="9"/>
  <c r="AV2620" i="9"/>
  <c r="AV2619" i="9"/>
  <c r="AV2618" i="9"/>
  <c r="AV2617" i="9"/>
  <c r="AV2616" i="9"/>
  <c r="AV2615" i="9"/>
  <c r="AV2614" i="9"/>
  <c r="AV2613" i="9"/>
  <c r="AV2612" i="9"/>
  <c r="AV2611" i="9"/>
  <c r="AV2610" i="9"/>
  <c r="AV2609" i="9"/>
  <c r="AV2608" i="9"/>
  <c r="AV2607" i="9"/>
  <c r="AV2606" i="9"/>
  <c r="AV2605" i="9"/>
  <c r="AV2604" i="9"/>
  <c r="AV2603" i="9"/>
  <c r="AV2602" i="9"/>
  <c r="AV2601" i="9"/>
  <c r="AV2600" i="9"/>
  <c r="AV2599" i="9"/>
  <c r="AV2598" i="9"/>
  <c r="AV2597" i="9"/>
  <c r="AV2596" i="9"/>
  <c r="AV2595" i="9"/>
  <c r="AV2594" i="9"/>
  <c r="AV2593" i="9"/>
  <c r="AV2592" i="9"/>
  <c r="AV2591" i="9"/>
  <c r="AV2590" i="9"/>
  <c r="AV2589" i="9"/>
  <c r="AV2588" i="9"/>
  <c r="AV2587" i="9"/>
  <c r="AV2586" i="9"/>
  <c r="AV2585" i="9"/>
  <c r="AV2584" i="9"/>
  <c r="AV2583" i="9"/>
  <c r="AV2582" i="9"/>
  <c r="AV2581" i="9"/>
  <c r="AV2580" i="9"/>
  <c r="AV2579" i="9"/>
  <c r="AV2578" i="9"/>
  <c r="AV2577" i="9"/>
  <c r="AV2576" i="9"/>
  <c r="AV2575" i="9"/>
  <c r="AV2574" i="9"/>
  <c r="AV2573" i="9"/>
  <c r="AV2572" i="9"/>
  <c r="AV2571" i="9"/>
  <c r="AV2570" i="9"/>
  <c r="AV2569" i="9"/>
  <c r="AV2568" i="9"/>
  <c r="AV2567" i="9"/>
  <c r="AV2566" i="9"/>
  <c r="AV2565" i="9"/>
  <c r="AV2564" i="9"/>
  <c r="AV2563" i="9"/>
  <c r="AV2562" i="9"/>
  <c r="AV2561" i="9"/>
  <c r="AV2560" i="9"/>
  <c r="AV2559" i="9"/>
  <c r="AV2558" i="9"/>
  <c r="AV2557" i="9"/>
  <c r="AV2556" i="9"/>
  <c r="AV2555" i="9"/>
  <c r="AV2554" i="9"/>
  <c r="AV2553" i="9"/>
  <c r="AV2552" i="9"/>
  <c r="AV2551" i="9"/>
  <c r="AV2550" i="9"/>
  <c r="AV2549" i="9"/>
  <c r="AV2548" i="9"/>
  <c r="AV2547" i="9"/>
  <c r="AV2546" i="9"/>
  <c r="AV2545" i="9"/>
  <c r="AV2544" i="9"/>
  <c r="AV2543" i="9"/>
  <c r="AV2542" i="9"/>
  <c r="AV2541" i="9"/>
  <c r="AV2540" i="9"/>
  <c r="AV2539" i="9"/>
  <c r="AV2538" i="9"/>
  <c r="AV2537" i="9"/>
  <c r="AV2536" i="9"/>
  <c r="AV2535" i="9"/>
  <c r="AV2534" i="9"/>
  <c r="AV2533" i="9"/>
  <c r="AV2532" i="9"/>
  <c r="AV2531" i="9"/>
  <c r="AV2530" i="9"/>
  <c r="AV2529" i="9"/>
  <c r="AV2528" i="9"/>
  <c r="AV2527" i="9"/>
  <c r="AV2526" i="9"/>
  <c r="AV2525" i="9"/>
  <c r="AV2524" i="9"/>
  <c r="AV2523" i="9"/>
  <c r="AV2522" i="9"/>
  <c r="AV2521" i="9"/>
  <c r="AV2520" i="9"/>
  <c r="AV2519" i="9"/>
  <c r="AV2518" i="9"/>
  <c r="AV2517" i="9"/>
  <c r="AV2516" i="9"/>
  <c r="AV2515" i="9"/>
  <c r="AV2514" i="9"/>
  <c r="AV2513" i="9"/>
  <c r="AV2512" i="9"/>
  <c r="AV2511" i="9"/>
  <c r="AV2510" i="9"/>
  <c r="AV2509" i="9"/>
  <c r="AV2508" i="9"/>
  <c r="AV2507" i="9"/>
  <c r="AV2506" i="9"/>
  <c r="AV2505" i="9"/>
  <c r="AV2504" i="9"/>
  <c r="AV2503" i="9"/>
  <c r="AV2502" i="9"/>
  <c r="AV2501" i="9"/>
  <c r="AV2500" i="9"/>
  <c r="AV2499" i="9"/>
  <c r="AV2498" i="9"/>
  <c r="AV2497" i="9"/>
  <c r="AV2496" i="9"/>
  <c r="AV2495" i="9"/>
  <c r="AV2494" i="9"/>
  <c r="AV2493" i="9"/>
  <c r="AV2492" i="9"/>
  <c r="AV2491" i="9"/>
  <c r="AV2490" i="9"/>
  <c r="AV2489" i="9"/>
  <c r="AV2488" i="9"/>
  <c r="AV2487" i="9"/>
  <c r="AV2486" i="9"/>
  <c r="AV2485" i="9"/>
  <c r="AV2484" i="9"/>
  <c r="AV2483" i="9"/>
  <c r="AV2482" i="9"/>
  <c r="AV2481" i="9"/>
  <c r="AV2480" i="9"/>
  <c r="AV2479" i="9"/>
  <c r="AV2478" i="9"/>
  <c r="AV2477" i="9"/>
  <c r="AV2476" i="9"/>
  <c r="AV2475" i="9"/>
  <c r="AV2474" i="9"/>
  <c r="AV2473" i="9"/>
  <c r="AV2472" i="9"/>
  <c r="AV2471" i="9"/>
  <c r="AV2470" i="9"/>
  <c r="AV2469" i="9"/>
  <c r="AV2468" i="9"/>
  <c r="AV2467" i="9"/>
  <c r="AV2466" i="9"/>
  <c r="AV2465" i="9"/>
  <c r="AV2464" i="9"/>
  <c r="AV2463" i="9"/>
  <c r="AV2462" i="9"/>
  <c r="AV2461" i="9"/>
  <c r="AV2460" i="9"/>
  <c r="AV2459" i="9"/>
  <c r="AV2458" i="9"/>
  <c r="AV2457" i="9"/>
  <c r="AV2456" i="9"/>
  <c r="AV2455" i="9"/>
  <c r="AV2454" i="9"/>
  <c r="AV2453" i="9"/>
  <c r="AV2452" i="9"/>
  <c r="AV2451" i="9"/>
  <c r="AV2450" i="9"/>
  <c r="AV2449" i="9"/>
  <c r="AV2448" i="9"/>
  <c r="AV2447" i="9"/>
  <c r="AV2446" i="9"/>
  <c r="AV2445" i="9"/>
  <c r="AV2444" i="9"/>
  <c r="AV2443" i="9"/>
  <c r="AV2442" i="9"/>
  <c r="AV2441" i="9"/>
  <c r="AV2440" i="9"/>
  <c r="AV2439" i="9"/>
  <c r="AV2438" i="9"/>
  <c r="AV2437" i="9"/>
  <c r="AV2436" i="9"/>
  <c r="AV2435" i="9"/>
  <c r="AV2434" i="9"/>
  <c r="AV2433" i="9"/>
  <c r="AV2432" i="9"/>
  <c r="AV2431" i="9"/>
  <c r="AV2430" i="9"/>
  <c r="AV2429" i="9"/>
  <c r="AV2428" i="9"/>
  <c r="AV2427" i="9"/>
  <c r="AV2426" i="9"/>
  <c r="AV2425" i="9"/>
  <c r="AV2424" i="9"/>
  <c r="AV2423" i="9"/>
  <c r="AV2422" i="9"/>
  <c r="AV2421" i="9"/>
  <c r="AV2420" i="9"/>
  <c r="AV2419" i="9"/>
  <c r="AV2418" i="9"/>
  <c r="AV2417" i="9"/>
  <c r="AV2416" i="9"/>
  <c r="AV2415" i="9"/>
  <c r="AV2414" i="9"/>
  <c r="AV2413" i="9"/>
  <c r="AV2412" i="9"/>
  <c r="AV2411" i="9"/>
  <c r="AV2410" i="9"/>
  <c r="AV2409" i="9"/>
  <c r="AV2408" i="9"/>
  <c r="AV2407" i="9"/>
  <c r="AV2406" i="9"/>
  <c r="AV2405" i="9"/>
  <c r="AV2404" i="9"/>
  <c r="AV2403" i="9"/>
  <c r="AV2402" i="9"/>
  <c r="AV2401" i="9"/>
  <c r="AV2400" i="9"/>
  <c r="AV2399" i="9"/>
  <c r="AV2398" i="9"/>
  <c r="AV2397" i="9"/>
  <c r="AV2396" i="9"/>
  <c r="AV2395" i="9"/>
  <c r="AV2394" i="9"/>
  <c r="AV2393" i="9"/>
  <c r="AV2392" i="9"/>
  <c r="AV2391" i="9"/>
  <c r="AV2390" i="9"/>
  <c r="AV2389" i="9"/>
  <c r="AV2388" i="9"/>
  <c r="AV2387" i="9"/>
  <c r="AV2386" i="9"/>
  <c r="AV2385" i="9"/>
  <c r="AV2384" i="9"/>
  <c r="AV2383" i="9"/>
  <c r="AV2382" i="9"/>
  <c r="AV2381" i="9"/>
  <c r="AV2380" i="9"/>
  <c r="AV2379" i="9"/>
  <c r="AV2378" i="9"/>
  <c r="AV2377" i="9"/>
  <c r="AV2376" i="9"/>
  <c r="AV2375" i="9"/>
  <c r="AV2374" i="9"/>
  <c r="AV2373" i="9"/>
  <c r="AV2372" i="9"/>
  <c r="AV2371" i="9"/>
  <c r="AV2370" i="9"/>
  <c r="AV2369" i="9"/>
  <c r="AV2368" i="9"/>
  <c r="AV2367" i="9"/>
  <c r="AV2366" i="9"/>
  <c r="AV2365" i="9"/>
  <c r="AV2364" i="9"/>
  <c r="AV2363" i="9"/>
  <c r="AV2362" i="9"/>
  <c r="AV2361" i="9"/>
  <c r="AV2360" i="9"/>
  <c r="AV2359" i="9"/>
  <c r="AV2358" i="9"/>
  <c r="AV2357" i="9"/>
  <c r="AV2356" i="9"/>
  <c r="AV2355" i="9"/>
  <c r="AV2354" i="9"/>
  <c r="AV2353" i="9"/>
  <c r="AV2352" i="9"/>
  <c r="AV2351" i="9"/>
  <c r="AV2350" i="9"/>
  <c r="AV2349" i="9"/>
  <c r="AV2348" i="9"/>
  <c r="AV2347" i="9"/>
  <c r="AV2346" i="9"/>
  <c r="AV2345" i="9"/>
  <c r="AV2344" i="9"/>
  <c r="AV2343" i="9"/>
  <c r="AV2342" i="9"/>
  <c r="AV2341" i="9"/>
  <c r="AV2340" i="9"/>
  <c r="AV2339" i="9"/>
  <c r="AV2338" i="9"/>
  <c r="AV2337" i="9"/>
  <c r="AV2336" i="9"/>
  <c r="AV2335" i="9"/>
  <c r="AV2334" i="9"/>
  <c r="AV2333" i="9"/>
  <c r="AV2332" i="9"/>
  <c r="AV2331" i="9"/>
  <c r="AV2330" i="9"/>
  <c r="AV2329" i="9"/>
  <c r="AV2328" i="9"/>
  <c r="AV2327" i="9"/>
  <c r="AV2326" i="9"/>
  <c r="AV2325" i="9"/>
  <c r="AV2324" i="9"/>
  <c r="AV2323" i="9"/>
  <c r="AV2322" i="9"/>
  <c r="AV2321" i="9"/>
  <c r="AV2320" i="9"/>
  <c r="AV2319" i="9"/>
  <c r="AV2318" i="9"/>
  <c r="AV2317" i="9"/>
  <c r="AV2316" i="9"/>
  <c r="AV2315" i="9"/>
  <c r="AV2314" i="9"/>
  <c r="AV2313" i="9"/>
  <c r="AV2312" i="9"/>
  <c r="AV2311" i="9"/>
  <c r="AV2310" i="9"/>
  <c r="AV2309" i="9"/>
  <c r="AV2308" i="9"/>
  <c r="AV2307" i="9"/>
  <c r="AV2306" i="9"/>
  <c r="AV2305" i="9"/>
  <c r="AV2304" i="9"/>
  <c r="AV2303" i="9"/>
  <c r="AV2302" i="9"/>
  <c r="AV2301" i="9"/>
  <c r="AV2300" i="9"/>
  <c r="AV2299" i="9"/>
  <c r="AV2298" i="9"/>
  <c r="AV2297" i="9"/>
  <c r="AV2296" i="9"/>
  <c r="AV2295" i="9"/>
  <c r="AV2294" i="9"/>
  <c r="AV2293" i="9"/>
  <c r="AV2292" i="9"/>
  <c r="AV2291" i="9"/>
  <c r="AV2290" i="9"/>
  <c r="AV2289" i="9"/>
  <c r="AV2288" i="9"/>
  <c r="AV2287" i="9"/>
  <c r="AV2286" i="9"/>
  <c r="AV2285" i="9"/>
  <c r="AV2284" i="9"/>
  <c r="AV2283" i="9"/>
  <c r="AV2282" i="9"/>
  <c r="AV2281" i="9"/>
  <c r="AV2280" i="9"/>
  <c r="AV2279" i="9"/>
  <c r="AV2278" i="9"/>
  <c r="AV2277" i="9"/>
  <c r="AV2276" i="9"/>
  <c r="AV2275" i="9"/>
  <c r="AV2274" i="9"/>
  <c r="AV2273" i="9"/>
  <c r="AV2272" i="9"/>
  <c r="AV2271" i="9"/>
  <c r="AV2270" i="9"/>
  <c r="AV2269" i="9"/>
  <c r="AV2268" i="9"/>
  <c r="AV2267" i="9"/>
  <c r="AV2266" i="9"/>
  <c r="AV2265" i="9"/>
  <c r="AV2264" i="9"/>
  <c r="AV2263" i="9"/>
  <c r="AV2262" i="9"/>
  <c r="AV2261" i="9"/>
  <c r="AV2260" i="9"/>
  <c r="AV2259" i="9"/>
  <c r="AV2258" i="9"/>
  <c r="AV2257" i="9"/>
  <c r="AV2256" i="9"/>
  <c r="AV2255" i="9"/>
  <c r="AV2254" i="9"/>
  <c r="AV2253" i="9"/>
  <c r="AV2252" i="9"/>
  <c r="AV2251" i="9"/>
  <c r="AV2250" i="9"/>
  <c r="AV2249" i="9"/>
  <c r="AV2248" i="9"/>
  <c r="AV2247" i="9"/>
  <c r="AV2246" i="9"/>
  <c r="AV2245" i="9"/>
  <c r="AV2244" i="9"/>
  <c r="AV2243" i="9"/>
  <c r="AV2242" i="9"/>
  <c r="AV2241" i="9"/>
  <c r="AV2240" i="9"/>
  <c r="AV2239" i="9"/>
  <c r="AV2238" i="9"/>
  <c r="AV2237" i="9"/>
  <c r="AV2236" i="9"/>
  <c r="AV2235" i="9"/>
  <c r="AV2234" i="9"/>
  <c r="AV2233" i="9"/>
  <c r="AV2232" i="9"/>
  <c r="AV2231" i="9"/>
  <c r="AV2230" i="9"/>
  <c r="AV2229" i="9"/>
  <c r="AV2228" i="9"/>
  <c r="AV2227" i="9"/>
  <c r="AV2226" i="9"/>
  <c r="AV2225" i="9"/>
  <c r="AV2224" i="9"/>
  <c r="AV2223" i="9"/>
  <c r="AV2222" i="9"/>
  <c r="AV2221" i="9"/>
  <c r="AV2220" i="9"/>
  <c r="AV2219" i="9"/>
  <c r="AV2218" i="9"/>
  <c r="AV2217" i="9"/>
  <c r="AV2216" i="9"/>
  <c r="AV2215" i="9"/>
  <c r="AV2214" i="9"/>
  <c r="AV2213" i="9"/>
  <c r="AV2212" i="9"/>
  <c r="AV2211" i="9"/>
  <c r="AV2210" i="9"/>
  <c r="AV2209" i="9"/>
  <c r="AV2208" i="9"/>
  <c r="AV2207" i="9"/>
  <c r="AV2206" i="9"/>
  <c r="AV2205" i="9"/>
  <c r="AV2204" i="9"/>
  <c r="AV2203" i="9"/>
  <c r="AV2202" i="9"/>
  <c r="AV2201" i="9"/>
  <c r="AV2200" i="9"/>
  <c r="AV2199" i="9"/>
  <c r="AV2198" i="9"/>
  <c r="AV2197" i="9"/>
  <c r="AV2196" i="9"/>
  <c r="AV2195" i="9"/>
  <c r="AV2194" i="9"/>
  <c r="AV2193" i="9"/>
  <c r="AV2192" i="9"/>
  <c r="AV2191" i="9"/>
  <c r="AV2190" i="9"/>
  <c r="AV2189" i="9"/>
  <c r="AV2188" i="9"/>
  <c r="AV2187" i="9"/>
  <c r="AV2186" i="9"/>
  <c r="AV2185" i="9"/>
  <c r="AV2184" i="9"/>
  <c r="AV2183" i="9"/>
  <c r="AV2182" i="9"/>
  <c r="AV2181" i="9"/>
  <c r="AV2180" i="9"/>
  <c r="AV2179" i="9"/>
  <c r="AV2178" i="9"/>
  <c r="AV2177" i="9"/>
  <c r="AV2176" i="9"/>
  <c r="AV2175" i="9"/>
  <c r="AV2174" i="9"/>
  <c r="AV2173" i="9"/>
  <c r="AV2172" i="9"/>
  <c r="AV2171" i="9"/>
  <c r="AV2170" i="9"/>
  <c r="AV2169" i="9"/>
  <c r="AV2168" i="9"/>
  <c r="AV2167" i="9"/>
  <c r="AV2166" i="9"/>
  <c r="AV2165" i="9"/>
  <c r="AV2164" i="9"/>
  <c r="AV2163" i="9"/>
  <c r="AV2162" i="9"/>
  <c r="AV2161" i="9"/>
  <c r="AV2160" i="9"/>
  <c r="AV2159" i="9"/>
  <c r="AV2158" i="9"/>
  <c r="AV2157" i="9"/>
  <c r="AV2156" i="9"/>
  <c r="AV2155" i="9"/>
  <c r="AV2154" i="9"/>
  <c r="AV2153" i="9"/>
  <c r="AV2152" i="9"/>
  <c r="AV2151" i="9"/>
  <c r="AV2150" i="9"/>
  <c r="AV2149" i="9"/>
  <c r="AV2148" i="9"/>
  <c r="AV2147" i="9"/>
  <c r="AV2146" i="9"/>
  <c r="AV2145" i="9"/>
  <c r="AV2144" i="9"/>
  <c r="AV2143" i="9"/>
  <c r="AV2142" i="9"/>
  <c r="AV2141" i="9"/>
  <c r="AV2140" i="9"/>
  <c r="AV2139" i="9"/>
  <c r="AV2138" i="9"/>
  <c r="AV2137" i="9"/>
  <c r="AV2136" i="9"/>
  <c r="AV2135" i="9"/>
  <c r="AV2134" i="9"/>
  <c r="AV2133" i="9"/>
  <c r="AV2132" i="9"/>
  <c r="AV2131" i="9"/>
  <c r="AV2130" i="9"/>
  <c r="AV2129" i="9"/>
  <c r="AV2128" i="9"/>
  <c r="AV2127" i="9"/>
  <c r="AV2126" i="9"/>
  <c r="AV2125" i="9"/>
  <c r="AV2124" i="9"/>
  <c r="AV2123" i="9"/>
  <c r="AV2122" i="9"/>
  <c r="AV2121" i="9"/>
  <c r="AV2120" i="9"/>
  <c r="AV2119" i="9"/>
  <c r="AV2118" i="9"/>
  <c r="AV2117" i="9"/>
  <c r="AV2116" i="9"/>
  <c r="AV2115" i="9"/>
  <c r="AV2114" i="9"/>
  <c r="AV2113" i="9"/>
  <c r="AV2112" i="9"/>
  <c r="AV2111" i="9"/>
  <c r="AV2110" i="9"/>
  <c r="AV2109" i="9"/>
  <c r="AV2108" i="9"/>
  <c r="AV2107" i="9"/>
  <c r="AV2106" i="9"/>
  <c r="AV2105" i="9"/>
  <c r="AV2104" i="9"/>
  <c r="AV2103" i="9"/>
  <c r="AV2102" i="9"/>
  <c r="AV2101" i="9"/>
  <c r="AV2100" i="9"/>
  <c r="AV2099" i="9"/>
  <c r="AV2098" i="9"/>
  <c r="AV2097" i="9"/>
  <c r="AV2096" i="9"/>
  <c r="AV2095" i="9"/>
  <c r="AV2094" i="9"/>
  <c r="AV2093" i="9"/>
  <c r="AV2092" i="9"/>
  <c r="AV2091" i="9"/>
  <c r="AV2090" i="9"/>
  <c r="AV2089" i="9"/>
  <c r="AV2088" i="9"/>
  <c r="AV2087" i="9"/>
  <c r="AV2086" i="9"/>
  <c r="AV2085" i="9"/>
  <c r="AV2084" i="9"/>
  <c r="AV2083" i="9"/>
  <c r="AV2082" i="9"/>
  <c r="AV2081" i="9"/>
  <c r="AV2080" i="9"/>
  <c r="AV2079" i="9"/>
  <c r="AV2078" i="9"/>
  <c r="AV2077" i="9"/>
  <c r="AV2076" i="9"/>
  <c r="AV2075" i="9"/>
  <c r="AV2074" i="9"/>
  <c r="AV2073" i="9"/>
  <c r="AV2072" i="9"/>
  <c r="AV2071" i="9"/>
  <c r="AV2070" i="9"/>
  <c r="AV2069" i="9"/>
  <c r="AV2068" i="9"/>
  <c r="AV2067" i="9"/>
  <c r="AV2066" i="9"/>
  <c r="AV2065" i="9"/>
  <c r="AV2064" i="9"/>
  <c r="AV2063" i="9"/>
  <c r="AV2062" i="9"/>
  <c r="AV2061" i="9"/>
  <c r="AV2060" i="9"/>
  <c r="AV2059" i="9"/>
  <c r="AV2058" i="9"/>
  <c r="AV2057" i="9"/>
  <c r="AV2056" i="9"/>
  <c r="AV2055" i="9"/>
  <c r="AV2054" i="9"/>
  <c r="AV2053" i="9"/>
  <c r="AV2052" i="9"/>
  <c r="AV2051" i="9"/>
  <c r="AV2050" i="9"/>
  <c r="AV2049" i="9"/>
  <c r="AV2048" i="9"/>
  <c r="AV2047" i="9"/>
  <c r="AV2046" i="9"/>
  <c r="AV2045" i="9"/>
  <c r="AV2044" i="9"/>
  <c r="AV2043" i="9"/>
  <c r="AV2042" i="9"/>
  <c r="AV2041" i="9"/>
  <c r="AV2040" i="9"/>
  <c r="AV2039" i="9"/>
  <c r="AV2038" i="9"/>
  <c r="AV2037" i="9"/>
  <c r="AV2036" i="9"/>
  <c r="AV2035" i="9"/>
  <c r="AV2034" i="9"/>
  <c r="AV2033" i="9"/>
  <c r="AV2032" i="9"/>
  <c r="AV2031" i="9"/>
  <c r="AV2030" i="9"/>
  <c r="AV2029" i="9"/>
  <c r="AV2028" i="9"/>
  <c r="AV2027" i="9"/>
  <c r="AV2026" i="9"/>
  <c r="AV2025" i="9"/>
  <c r="AV2024" i="9"/>
  <c r="AV2023" i="9"/>
  <c r="AV2022" i="9"/>
  <c r="AV2021" i="9"/>
  <c r="AV2020" i="9"/>
  <c r="AV2019" i="9"/>
  <c r="AV2018" i="9"/>
  <c r="AV2017" i="9"/>
  <c r="AV2016" i="9"/>
  <c r="AV2015" i="9"/>
  <c r="AV2014" i="9"/>
  <c r="AV2013" i="9"/>
  <c r="AV2012" i="9"/>
  <c r="AV2011" i="9"/>
  <c r="AV2010" i="9"/>
  <c r="AV2009" i="9"/>
  <c r="AV2008" i="9"/>
  <c r="AV2007" i="9"/>
  <c r="AV2006" i="9"/>
  <c r="AV2005" i="9"/>
  <c r="AV2004" i="9"/>
  <c r="AV2003" i="9"/>
  <c r="AV2002" i="9"/>
  <c r="AV2001" i="9"/>
  <c r="AV2000" i="9"/>
  <c r="AV1999" i="9"/>
  <c r="AV1998" i="9"/>
  <c r="AV1997" i="9"/>
  <c r="AV1996" i="9"/>
  <c r="AV1995" i="9"/>
  <c r="AV1994" i="9"/>
  <c r="AV1993" i="9"/>
  <c r="AV1992" i="9"/>
  <c r="AV1991" i="9"/>
  <c r="AV1990" i="9"/>
  <c r="AV1989" i="9"/>
  <c r="AV1988" i="9"/>
  <c r="AV1987" i="9"/>
  <c r="AV1986" i="9"/>
  <c r="AV1985" i="9"/>
  <c r="AV1984" i="9"/>
  <c r="AV1983" i="9"/>
  <c r="AV1982" i="9"/>
  <c r="AV1981" i="9"/>
  <c r="AV1980" i="9"/>
  <c r="AV1979" i="9"/>
  <c r="AV1978" i="9"/>
  <c r="AV1977" i="9"/>
  <c r="AV1976" i="9"/>
  <c r="AV1975" i="9"/>
  <c r="AV1974" i="9"/>
  <c r="AV1973" i="9"/>
  <c r="AV1972" i="9"/>
  <c r="AV1971" i="9"/>
  <c r="AV1970" i="9"/>
  <c r="AV1969" i="9"/>
  <c r="AV1968" i="9"/>
  <c r="AV1967" i="9"/>
  <c r="AV1966" i="9"/>
  <c r="AV1965" i="9"/>
  <c r="AV1964" i="9"/>
  <c r="AV1963" i="9"/>
  <c r="AV1962" i="9"/>
  <c r="AV1961" i="9"/>
  <c r="AV1960" i="9"/>
  <c r="AV1959" i="9"/>
  <c r="AV1958" i="9"/>
  <c r="AV1957" i="9"/>
  <c r="AV1956" i="9"/>
  <c r="AV1955" i="9"/>
  <c r="AV1954" i="9"/>
  <c r="AV1953" i="9"/>
  <c r="AV1952" i="9"/>
  <c r="AV1951" i="9"/>
  <c r="AV1950" i="9"/>
  <c r="AV1949" i="9"/>
  <c r="AV1948" i="9"/>
  <c r="AV1947" i="9"/>
  <c r="AV1946" i="9"/>
  <c r="AV1945" i="9"/>
  <c r="AV1944" i="9"/>
  <c r="AV1943" i="9"/>
  <c r="AV1942" i="9"/>
  <c r="AV1941" i="9"/>
  <c r="AV1940" i="9"/>
  <c r="AV1939" i="9"/>
  <c r="AV1938" i="9"/>
  <c r="AV1937" i="9"/>
  <c r="AV1936" i="9"/>
  <c r="AV1935" i="9"/>
  <c r="AV1934" i="9"/>
  <c r="AV1933" i="9"/>
  <c r="AV1932" i="9"/>
  <c r="AV1931" i="9"/>
  <c r="AV1930" i="9"/>
  <c r="AV1929" i="9"/>
  <c r="AV1928" i="9"/>
  <c r="AV1927" i="9"/>
  <c r="AV1926" i="9"/>
  <c r="AV1925" i="9"/>
  <c r="AV1924" i="9"/>
  <c r="AV1923" i="9"/>
  <c r="AV1922" i="9"/>
  <c r="AV1921" i="9"/>
  <c r="AV1920" i="9"/>
  <c r="AV1919" i="9"/>
  <c r="AV1918" i="9"/>
  <c r="AV1917" i="9"/>
  <c r="AV1916" i="9"/>
  <c r="AV1915" i="9"/>
  <c r="AV1914" i="9"/>
  <c r="AV1913" i="9"/>
  <c r="AV1912" i="9"/>
  <c r="AV1911" i="9"/>
  <c r="AV1910" i="9"/>
  <c r="AV1909" i="9"/>
  <c r="AV1908" i="9"/>
  <c r="AV1907" i="9"/>
  <c r="AV1906" i="9"/>
  <c r="AV1905" i="9"/>
  <c r="AV1904" i="9"/>
  <c r="AV1903" i="9"/>
  <c r="AV1902" i="9"/>
  <c r="AV1901" i="9"/>
  <c r="AV1900" i="9"/>
  <c r="AV1899" i="9"/>
  <c r="AV1898" i="9"/>
  <c r="AV1897" i="9"/>
  <c r="AV1896" i="9"/>
  <c r="AV1895" i="9"/>
  <c r="AV1894" i="9"/>
  <c r="AV1893" i="9"/>
  <c r="AV1892" i="9"/>
  <c r="AV1891" i="9"/>
  <c r="AV1890" i="9"/>
  <c r="AV1889" i="9"/>
  <c r="AV1888" i="9"/>
  <c r="AV1887" i="9"/>
  <c r="AV1886" i="9"/>
  <c r="AV1885" i="9"/>
  <c r="AV1884" i="9"/>
  <c r="AV1883" i="9"/>
  <c r="AV1882" i="9"/>
  <c r="AV1881" i="9"/>
  <c r="AV1880" i="9"/>
  <c r="AV1879" i="9"/>
  <c r="AV1878" i="9"/>
  <c r="AV1877" i="9"/>
  <c r="AV1876" i="9"/>
  <c r="AV1875" i="9"/>
  <c r="AV1874" i="9"/>
  <c r="AV1873" i="9"/>
  <c r="AV1872" i="9"/>
  <c r="AV1871" i="9"/>
  <c r="AV1870" i="9"/>
  <c r="AV1869" i="9"/>
  <c r="AV1868" i="9"/>
  <c r="AV1867" i="9"/>
  <c r="AV1866" i="9"/>
  <c r="AV1865" i="9"/>
  <c r="AV1864" i="9"/>
  <c r="AV1863" i="9"/>
  <c r="AV1862" i="9"/>
  <c r="AV1861" i="9"/>
  <c r="AV1860" i="9"/>
  <c r="AV1859" i="9"/>
  <c r="AV1858" i="9"/>
  <c r="AV1857" i="9"/>
  <c r="AV1856" i="9"/>
  <c r="AV1855" i="9"/>
  <c r="AV1854" i="9"/>
  <c r="AV1853" i="9"/>
  <c r="AV1852" i="9"/>
  <c r="AV1851" i="9"/>
  <c r="AV1850" i="9"/>
  <c r="AV1849" i="9"/>
  <c r="AV1848" i="9"/>
  <c r="AV1847" i="9"/>
  <c r="AV1846" i="9"/>
  <c r="AV1845" i="9"/>
  <c r="AV1844" i="9"/>
  <c r="AV1843" i="9"/>
  <c r="AV1842" i="9"/>
  <c r="AV1841" i="9"/>
  <c r="AV1840" i="9"/>
  <c r="AV1839" i="9"/>
  <c r="AV1838" i="9"/>
  <c r="AV1837" i="9"/>
  <c r="AV1836" i="9"/>
  <c r="AV1835" i="9"/>
  <c r="AV1834" i="9"/>
  <c r="AV1833" i="9"/>
  <c r="AV1832" i="9"/>
  <c r="AV1831" i="9"/>
  <c r="AV1830" i="9"/>
  <c r="AV1829" i="9"/>
  <c r="AV1828" i="9"/>
  <c r="AV1827" i="9"/>
  <c r="AV1826" i="9"/>
  <c r="AV1825" i="9"/>
  <c r="AV1824" i="9"/>
  <c r="AV1823" i="9"/>
  <c r="AV1822" i="9"/>
  <c r="AV1821" i="9"/>
  <c r="AV1820" i="9"/>
  <c r="AV1819" i="9"/>
  <c r="AV1818" i="9"/>
  <c r="AV1817" i="9"/>
  <c r="AV1816" i="9"/>
  <c r="AV1815" i="9"/>
  <c r="AV1814" i="9"/>
  <c r="AV1813" i="9"/>
  <c r="AV1812" i="9"/>
  <c r="AV1811" i="9"/>
  <c r="AV1810" i="9"/>
  <c r="AV1809" i="9"/>
  <c r="AV1808" i="9"/>
  <c r="AV1807" i="9"/>
  <c r="AV1806" i="9"/>
  <c r="AV1805" i="9"/>
  <c r="AV1804" i="9"/>
  <c r="AV1803" i="9"/>
  <c r="AV1802" i="9"/>
  <c r="AV1801" i="9"/>
  <c r="AV1800" i="9"/>
  <c r="AV1799" i="9"/>
  <c r="AV1798" i="9"/>
  <c r="AV1797" i="9"/>
  <c r="AV1796" i="9"/>
  <c r="AV1795" i="9"/>
  <c r="AV1794" i="9"/>
  <c r="AV1793" i="9"/>
  <c r="AV1792" i="9"/>
  <c r="AV1791" i="9"/>
  <c r="AV1790" i="9"/>
  <c r="AV1789" i="9"/>
  <c r="AV1788" i="9"/>
  <c r="AV1787" i="9"/>
  <c r="AV1786" i="9"/>
  <c r="AV1785" i="9"/>
  <c r="AV1784" i="9"/>
  <c r="AV1783" i="9"/>
  <c r="AV1782" i="9"/>
  <c r="AV1781" i="9"/>
  <c r="AV1780" i="9"/>
  <c r="AV1779" i="9"/>
  <c r="AV1778" i="9"/>
  <c r="AV1777" i="9"/>
  <c r="AV1776" i="9"/>
  <c r="AV1775" i="9"/>
  <c r="AV1774" i="9"/>
  <c r="AV1773" i="9"/>
  <c r="AV1772" i="9"/>
  <c r="AV1771" i="9"/>
  <c r="AV1770" i="9"/>
  <c r="AV1769" i="9"/>
  <c r="AV1768" i="9"/>
  <c r="AV1767" i="9"/>
  <c r="AV1766" i="9"/>
  <c r="AV1765" i="9"/>
  <c r="AV1764" i="9"/>
  <c r="AV1763" i="9"/>
  <c r="AV1762" i="9"/>
  <c r="AV1761" i="9"/>
  <c r="AV1760" i="9"/>
  <c r="AV1759" i="9"/>
  <c r="AV1758" i="9"/>
  <c r="AV1757" i="9"/>
  <c r="AV1756" i="9"/>
  <c r="AV1755" i="9"/>
  <c r="AV1754" i="9"/>
  <c r="AV1753" i="9"/>
  <c r="AV1752" i="9"/>
  <c r="AV1751" i="9"/>
  <c r="AV1750" i="9"/>
  <c r="AV1749" i="9"/>
  <c r="AV1748" i="9"/>
  <c r="AV1747" i="9"/>
  <c r="AV1746" i="9"/>
  <c r="AV1745" i="9"/>
  <c r="AV1744" i="9"/>
  <c r="AV1743" i="9"/>
  <c r="AV1742" i="9"/>
  <c r="AV1741" i="9"/>
  <c r="AV1740" i="9"/>
  <c r="AV1739" i="9"/>
  <c r="AV1738" i="9"/>
  <c r="AV1737" i="9"/>
  <c r="AV1736" i="9"/>
  <c r="AV1735" i="9"/>
  <c r="AV1734" i="9"/>
  <c r="AV1733" i="9"/>
  <c r="AV1732" i="9"/>
  <c r="AV1731" i="9"/>
  <c r="AV1730" i="9"/>
  <c r="AV1729" i="9"/>
  <c r="AV1728" i="9"/>
  <c r="AV1727" i="9"/>
  <c r="AV1726" i="9"/>
  <c r="AV1725" i="9"/>
  <c r="AV1724" i="9"/>
  <c r="AV1723" i="9"/>
  <c r="AV1722" i="9"/>
  <c r="AV1721" i="9"/>
  <c r="AV1720" i="9"/>
  <c r="AV1719" i="9"/>
  <c r="AV1718" i="9"/>
  <c r="AV1717" i="9"/>
  <c r="AV1716" i="9"/>
  <c r="AV1715" i="9"/>
  <c r="AV1714" i="9"/>
  <c r="AV1713" i="9"/>
  <c r="AV1712" i="9"/>
  <c r="AV1711" i="9"/>
  <c r="AV1710" i="9"/>
  <c r="AV1709" i="9"/>
  <c r="AV1708" i="9"/>
  <c r="AV1707" i="9"/>
  <c r="AV1706" i="9"/>
  <c r="AV1705" i="9"/>
  <c r="AV1704" i="9"/>
  <c r="AV1703" i="9"/>
  <c r="AV1702" i="9"/>
  <c r="AV1701" i="9"/>
  <c r="AV1700" i="9"/>
  <c r="AV1699" i="9"/>
  <c r="AV1698" i="9"/>
  <c r="AV1697" i="9"/>
  <c r="AV1696" i="9"/>
  <c r="AV1695" i="9"/>
  <c r="AV1694" i="9"/>
  <c r="AV1693" i="9"/>
  <c r="AV1692" i="9"/>
  <c r="AV1691" i="9"/>
  <c r="AV1690" i="9"/>
  <c r="AV1689" i="9"/>
  <c r="AV1688" i="9"/>
  <c r="AV1687" i="9"/>
  <c r="AV1686" i="9"/>
  <c r="AV1685" i="9"/>
  <c r="AV1684" i="9"/>
  <c r="AV1683" i="9"/>
  <c r="AV1682" i="9"/>
  <c r="AV1681" i="9"/>
  <c r="AV1680" i="9"/>
  <c r="AV1679" i="9"/>
  <c r="AV1678" i="9"/>
  <c r="AV1677" i="9"/>
  <c r="AV1676" i="9"/>
  <c r="AV1675" i="9"/>
  <c r="AV1674" i="9"/>
  <c r="AV1673" i="9"/>
  <c r="AV1672" i="9"/>
  <c r="AV1671" i="9"/>
  <c r="AV1670" i="9"/>
  <c r="AV1669" i="9"/>
  <c r="AV1668" i="9"/>
  <c r="AV1667" i="9"/>
  <c r="AV1666" i="9"/>
  <c r="AV1665" i="9"/>
  <c r="AV1664" i="9"/>
  <c r="AV1663" i="9"/>
  <c r="AV1662" i="9"/>
  <c r="AV1661" i="9"/>
  <c r="AV1660" i="9"/>
  <c r="AV1659" i="9"/>
  <c r="AV1658" i="9"/>
  <c r="AV1657" i="9"/>
  <c r="AV1656" i="9"/>
  <c r="AV1655" i="9"/>
  <c r="AV1654" i="9"/>
  <c r="AV1653" i="9"/>
  <c r="AV1652" i="9"/>
  <c r="AV1651" i="9"/>
  <c r="AV1650" i="9"/>
  <c r="AV1649" i="9"/>
  <c r="AV1648" i="9"/>
  <c r="AV1647" i="9"/>
  <c r="AV1646" i="9"/>
  <c r="AV1645" i="9"/>
  <c r="AV1644" i="9"/>
  <c r="AV1643" i="9"/>
  <c r="AV1642" i="9"/>
  <c r="AV1641" i="9"/>
  <c r="AV1640" i="9"/>
  <c r="AV1639" i="9"/>
  <c r="AV1638" i="9"/>
  <c r="AV1637" i="9"/>
  <c r="AV1636" i="9"/>
  <c r="AV1635" i="9"/>
  <c r="AV1634" i="9"/>
  <c r="AV1633" i="9"/>
  <c r="AV1632" i="9"/>
  <c r="AV1631" i="9"/>
  <c r="AV1630" i="9"/>
  <c r="AV1629" i="9"/>
  <c r="AV1628" i="9"/>
  <c r="AV1627" i="9"/>
  <c r="AV1626" i="9"/>
  <c r="AV1625" i="9"/>
  <c r="AV1624" i="9"/>
  <c r="AV1623" i="9"/>
  <c r="AV1622" i="9"/>
  <c r="AV1621" i="9"/>
  <c r="AV1620" i="9"/>
  <c r="AV1619" i="9"/>
  <c r="AV1618" i="9"/>
  <c r="AV1617" i="9"/>
  <c r="AV1616" i="9"/>
  <c r="AV1615" i="9"/>
  <c r="AV1614" i="9"/>
  <c r="AV1613" i="9"/>
  <c r="AV1612" i="9"/>
  <c r="AV1611" i="9"/>
  <c r="AV1610" i="9"/>
  <c r="AV1609" i="9"/>
  <c r="AV1608" i="9"/>
  <c r="AV1607" i="9"/>
  <c r="AV1606" i="9"/>
  <c r="AV1605" i="9"/>
  <c r="AV1604" i="9"/>
  <c r="AV1603" i="9"/>
  <c r="AV1602" i="9"/>
  <c r="AV1601" i="9"/>
  <c r="AV1600" i="9"/>
  <c r="AV1599" i="9"/>
  <c r="AV1598" i="9"/>
  <c r="AV1597" i="9"/>
  <c r="AV1596" i="9"/>
  <c r="AV1595" i="9"/>
  <c r="AV1594" i="9"/>
  <c r="AV1593" i="9"/>
  <c r="AV1592" i="9"/>
  <c r="AV1591" i="9"/>
  <c r="AV1590" i="9"/>
  <c r="AV1589" i="9"/>
  <c r="AV1588" i="9"/>
  <c r="AV1587" i="9"/>
  <c r="AV1586" i="9"/>
  <c r="AV1585" i="9"/>
  <c r="AV1584" i="9"/>
  <c r="AV1583" i="9"/>
  <c r="AV1582" i="9"/>
  <c r="AV1581" i="9"/>
  <c r="AV1580" i="9"/>
  <c r="AV1579" i="9"/>
  <c r="AV1578" i="9"/>
  <c r="AV1577" i="9"/>
  <c r="AV1576" i="9"/>
  <c r="AV1575" i="9"/>
  <c r="AV1574" i="9"/>
  <c r="AV1573" i="9"/>
  <c r="AV1572" i="9"/>
  <c r="AV1571" i="9"/>
  <c r="AV1570" i="9"/>
  <c r="AV1569" i="9"/>
  <c r="AV1568" i="9"/>
  <c r="AV1567" i="9"/>
  <c r="AV1566" i="9"/>
  <c r="AV1565" i="9"/>
  <c r="AV1564" i="9"/>
  <c r="AV1563" i="9"/>
  <c r="AV1562" i="9"/>
  <c r="AV1561" i="9"/>
  <c r="AV1560" i="9"/>
  <c r="AV1559" i="9"/>
  <c r="AV1558" i="9"/>
  <c r="AV1557" i="9"/>
  <c r="AV1556" i="9"/>
  <c r="AV1555" i="9"/>
  <c r="AV1554" i="9"/>
  <c r="AV1553" i="9"/>
  <c r="AV1552" i="9"/>
  <c r="AV1551" i="9"/>
  <c r="AV1550" i="9"/>
  <c r="AV1549" i="9"/>
  <c r="AV1548" i="9"/>
  <c r="AV1547" i="9"/>
  <c r="AV1546" i="9"/>
  <c r="AV1545" i="9"/>
  <c r="AV1544" i="9"/>
  <c r="AV1543" i="9"/>
  <c r="AV1542" i="9"/>
  <c r="AV1541" i="9"/>
  <c r="AV1540" i="9"/>
  <c r="AV1539" i="9"/>
  <c r="AV1538" i="9"/>
  <c r="AV1537" i="9"/>
  <c r="AV1536" i="9"/>
  <c r="AV1535" i="9"/>
  <c r="AV1534" i="9"/>
  <c r="AV1533" i="9"/>
  <c r="AV1532" i="9"/>
  <c r="AV1531" i="9"/>
  <c r="AV1530" i="9"/>
  <c r="AV1529" i="9"/>
  <c r="AV1528" i="9"/>
  <c r="AV1527" i="9"/>
  <c r="AV1526" i="9"/>
  <c r="AV1525" i="9"/>
  <c r="AV1524" i="9"/>
  <c r="AV1523" i="9"/>
  <c r="AV1522" i="9"/>
  <c r="AV1521" i="9"/>
  <c r="AV1520" i="9"/>
  <c r="AV1519" i="9"/>
  <c r="AV1518" i="9"/>
  <c r="AV1517" i="9"/>
  <c r="AV1516" i="9"/>
  <c r="AV1515" i="9"/>
  <c r="AV1514" i="9"/>
  <c r="AV1513" i="9"/>
  <c r="AV1512" i="9"/>
  <c r="AV1511" i="9"/>
  <c r="AV1510" i="9"/>
  <c r="AV1509" i="9"/>
  <c r="AV1508" i="9"/>
  <c r="AV1507" i="9"/>
  <c r="AV1506" i="9"/>
  <c r="AV1505" i="9"/>
  <c r="AV1504" i="9"/>
  <c r="AV1503" i="9"/>
  <c r="AV1502" i="9"/>
  <c r="AV1501" i="9"/>
  <c r="AV1500" i="9"/>
  <c r="AV1499" i="9"/>
  <c r="AV1498" i="9"/>
  <c r="AV1497" i="9"/>
  <c r="AV1496" i="9"/>
  <c r="AV1495" i="9"/>
  <c r="AV1494" i="9"/>
  <c r="AV1493" i="9"/>
  <c r="AV1492" i="9"/>
  <c r="AV1491" i="9"/>
  <c r="AV1490" i="9"/>
  <c r="AV1489" i="9"/>
  <c r="AV1488" i="9"/>
  <c r="AV1487" i="9"/>
  <c r="AV1486" i="9"/>
  <c r="AV1485" i="9"/>
  <c r="AV1484" i="9"/>
  <c r="AV1483" i="9"/>
  <c r="AV1482" i="9"/>
  <c r="AV1481" i="9"/>
  <c r="AV1480" i="9"/>
  <c r="AV1479" i="9"/>
  <c r="AV1478" i="9"/>
  <c r="AV1477" i="9"/>
  <c r="AV1476" i="9"/>
  <c r="AV1475" i="9"/>
  <c r="AV1474" i="9"/>
  <c r="AV1473" i="9"/>
  <c r="AV1472" i="9"/>
  <c r="AV1471" i="9"/>
  <c r="AV1470" i="9"/>
  <c r="AV1469" i="9"/>
  <c r="AV1468" i="9"/>
  <c r="AV1467" i="9"/>
  <c r="AV1466" i="9"/>
  <c r="AV1465" i="9"/>
  <c r="AV1464" i="9"/>
  <c r="AV1463" i="9"/>
  <c r="AV1462" i="9"/>
  <c r="AV1461" i="9"/>
  <c r="AV1460" i="9"/>
  <c r="AV1459" i="9"/>
  <c r="AV1458" i="9"/>
  <c r="AV1457" i="9"/>
  <c r="AV1456" i="9"/>
  <c r="AV1455" i="9"/>
  <c r="AV1454" i="9"/>
  <c r="AV1453" i="9"/>
  <c r="AV1452" i="9"/>
  <c r="AV1451" i="9"/>
  <c r="AV1450" i="9"/>
  <c r="AV1449" i="9"/>
  <c r="AV1448" i="9"/>
  <c r="AV1447" i="9"/>
  <c r="AV1446" i="9"/>
  <c r="AV1445" i="9"/>
  <c r="AV1444" i="9"/>
  <c r="AV1443" i="9"/>
  <c r="AV1442" i="9"/>
  <c r="AV1441" i="9"/>
  <c r="AV1440" i="9"/>
  <c r="AV1439" i="9"/>
  <c r="AV1438" i="9"/>
  <c r="AV1437" i="9"/>
  <c r="AV1436" i="9"/>
  <c r="AV1435" i="9"/>
  <c r="AV1434" i="9"/>
  <c r="AV1433" i="9"/>
  <c r="AV1432" i="9"/>
  <c r="AV1431" i="9"/>
  <c r="AV1430" i="9"/>
  <c r="AV1429" i="9"/>
  <c r="AV1428" i="9"/>
  <c r="AV1427" i="9"/>
  <c r="AV1426" i="9"/>
  <c r="AV1425" i="9"/>
  <c r="AV1424" i="9"/>
  <c r="AV1423" i="9"/>
  <c r="AV1422" i="9"/>
  <c r="AV1421" i="9"/>
  <c r="AV1420" i="9"/>
  <c r="AV1419" i="9"/>
  <c r="AV1418" i="9"/>
  <c r="AV1417" i="9"/>
  <c r="AV1416" i="9"/>
  <c r="AV1415" i="9"/>
  <c r="AV1414" i="9"/>
  <c r="AV1413" i="9"/>
  <c r="AV1412" i="9"/>
  <c r="AV1411" i="9"/>
  <c r="AV1410" i="9"/>
  <c r="AV1409" i="9"/>
  <c r="AV1408" i="9"/>
  <c r="AV1407" i="9"/>
  <c r="AV1406" i="9"/>
  <c r="AV1405" i="9"/>
  <c r="AV1404" i="9"/>
  <c r="AV1403" i="9"/>
  <c r="AV1402" i="9"/>
  <c r="AV1401" i="9"/>
  <c r="AV1400" i="9"/>
  <c r="AV1399" i="9"/>
  <c r="AV1398" i="9"/>
  <c r="AV1397" i="9"/>
  <c r="AV1396" i="9"/>
  <c r="AV1395" i="9"/>
  <c r="AV1394" i="9"/>
  <c r="AV1393" i="9"/>
  <c r="AV1392" i="9"/>
  <c r="AV1391" i="9"/>
  <c r="AV1390" i="9"/>
  <c r="AV1389" i="9"/>
  <c r="AV1388" i="9"/>
  <c r="AV1387" i="9"/>
  <c r="AV1386" i="9"/>
  <c r="AV1385" i="9"/>
  <c r="AV1384" i="9"/>
  <c r="AV1383" i="9"/>
  <c r="AV1382" i="9"/>
  <c r="AV1381" i="9"/>
  <c r="AV1380" i="9"/>
  <c r="AV1379" i="9"/>
  <c r="AV1378" i="9"/>
  <c r="AV1377" i="9"/>
  <c r="AV1376" i="9"/>
  <c r="AV1375" i="9"/>
  <c r="AV1374" i="9"/>
  <c r="AV1373" i="9"/>
  <c r="AV1372" i="9"/>
  <c r="AV1371" i="9"/>
  <c r="AV1370" i="9"/>
  <c r="AV1369" i="9"/>
  <c r="AV1368" i="9"/>
  <c r="AV1367" i="9"/>
  <c r="AV1366" i="9"/>
  <c r="AV1365" i="9"/>
  <c r="AV1364" i="9"/>
  <c r="AV1363" i="9"/>
  <c r="AV1362" i="9"/>
  <c r="AV1361" i="9"/>
  <c r="AV1360" i="9"/>
  <c r="AV1359" i="9"/>
  <c r="AV1358" i="9"/>
  <c r="AV1357" i="9"/>
  <c r="AV1356" i="9"/>
  <c r="AV1355" i="9"/>
  <c r="AV1354" i="9"/>
  <c r="AV1353" i="9"/>
  <c r="AV1352" i="9"/>
  <c r="AV1351" i="9"/>
  <c r="AV1350" i="9"/>
  <c r="AV1349" i="9"/>
  <c r="AV1348" i="9"/>
  <c r="AV1347" i="9"/>
  <c r="AV1346" i="9"/>
  <c r="AV1345" i="9"/>
  <c r="AV1344" i="9"/>
  <c r="AV1343" i="9"/>
  <c r="AV1342" i="9"/>
  <c r="AV1341" i="9"/>
  <c r="AV1340" i="9"/>
  <c r="AV1339" i="9"/>
  <c r="AV1338" i="9"/>
  <c r="AV1337" i="9"/>
  <c r="AV1336" i="9"/>
  <c r="AV1335" i="9"/>
  <c r="AV1334" i="9"/>
  <c r="AV1333" i="9"/>
  <c r="AV1332" i="9"/>
  <c r="AV1331" i="9"/>
  <c r="AV1330" i="9"/>
  <c r="AV1329" i="9"/>
  <c r="AV1328" i="9"/>
  <c r="AV1327" i="9"/>
  <c r="AV1326" i="9"/>
  <c r="AV1325" i="9"/>
  <c r="AV1324" i="9"/>
  <c r="AV1323" i="9"/>
  <c r="AV1322" i="9"/>
  <c r="AV1321" i="9"/>
  <c r="AV1320" i="9"/>
  <c r="AV1319" i="9"/>
  <c r="AV1318" i="9"/>
  <c r="AV1317" i="9"/>
  <c r="AV1316" i="9"/>
  <c r="AV1315" i="9"/>
  <c r="AV1314" i="9"/>
  <c r="AV1313" i="9"/>
  <c r="AV1312" i="9"/>
  <c r="AV1311" i="9"/>
  <c r="AV1310" i="9"/>
  <c r="AV1309" i="9"/>
  <c r="AV1308" i="9"/>
  <c r="AV1307" i="9"/>
  <c r="AV1306" i="9"/>
  <c r="AV1305" i="9"/>
  <c r="AV1304" i="9"/>
  <c r="AV1303" i="9"/>
  <c r="AV1302" i="9"/>
  <c r="AV1301" i="9"/>
  <c r="AV1300" i="9"/>
  <c r="AV1299" i="9"/>
  <c r="AV1298" i="9"/>
  <c r="AV1297" i="9"/>
  <c r="AV1296" i="9"/>
  <c r="AV1295" i="9"/>
  <c r="AV1294" i="9"/>
  <c r="AV1293" i="9"/>
  <c r="AV1292" i="9"/>
  <c r="AV1291" i="9"/>
  <c r="AV1290" i="9"/>
  <c r="AV1289" i="9"/>
  <c r="AV1288" i="9"/>
  <c r="AV1287" i="9"/>
  <c r="AV1286" i="9"/>
  <c r="AV1285" i="9"/>
  <c r="AV1284" i="9"/>
  <c r="AV1283" i="9"/>
  <c r="AV1282" i="9"/>
  <c r="AV1281" i="9"/>
  <c r="AV1280" i="9"/>
  <c r="AV1279" i="9"/>
  <c r="AV1278" i="9"/>
  <c r="AV1277" i="9"/>
  <c r="AV1276" i="9"/>
  <c r="AV1275" i="9"/>
  <c r="AV1274" i="9"/>
  <c r="AV1273" i="9"/>
  <c r="AV1272" i="9"/>
  <c r="AV1271" i="9"/>
  <c r="AV1270" i="9"/>
  <c r="AV1269" i="9"/>
  <c r="AV1268" i="9"/>
  <c r="AV1267" i="9"/>
  <c r="AV1266" i="9"/>
  <c r="AV1265" i="9"/>
  <c r="AV1264" i="9"/>
  <c r="AV1263" i="9"/>
  <c r="AV1262" i="9"/>
  <c r="AV1261" i="9"/>
  <c r="AV1260" i="9"/>
  <c r="AV1259" i="9"/>
  <c r="AV1258" i="9"/>
  <c r="AV1257" i="9"/>
  <c r="AV1256" i="9"/>
  <c r="AV1255" i="9"/>
  <c r="AV1254" i="9"/>
  <c r="AV1253" i="9"/>
  <c r="AV1252" i="9"/>
  <c r="AV1251" i="9"/>
  <c r="AV1250" i="9"/>
  <c r="AV1249" i="9"/>
  <c r="AV1248" i="9"/>
  <c r="AV1247" i="9"/>
  <c r="AV1246" i="9"/>
  <c r="AV1245" i="9"/>
  <c r="AV1244" i="9"/>
  <c r="AV1243" i="9"/>
  <c r="AV1242" i="9"/>
  <c r="AV1241" i="9"/>
  <c r="AV1240" i="9"/>
  <c r="AV1239" i="9"/>
  <c r="AV1238" i="9"/>
  <c r="AV1237" i="9"/>
  <c r="AV1236" i="9"/>
  <c r="AV1235" i="9"/>
  <c r="AV1234" i="9"/>
  <c r="AV1233" i="9"/>
  <c r="AV1232" i="9"/>
  <c r="AV1231" i="9"/>
  <c r="AV1230" i="9"/>
  <c r="AV1229" i="9"/>
  <c r="AV1228" i="9"/>
  <c r="AV1227" i="9"/>
  <c r="AV1226" i="9"/>
  <c r="AV1225" i="9"/>
  <c r="AV1224" i="9"/>
  <c r="AV1223" i="9"/>
  <c r="AV1222" i="9"/>
  <c r="AV1221" i="9"/>
  <c r="AV1220" i="9"/>
  <c r="AV1219" i="9"/>
  <c r="AV1218" i="9"/>
  <c r="AV1217" i="9"/>
  <c r="AV1216" i="9"/>
  <c r="AV1215" i="9"/>
  <c r="AV1214" i="9"/>
  <c r="AV1213" i="9"/>
  <c r="AV1212" i="9"/>
  <c r="AV1211" i="9"/>
  <c r="AV1210" i="9"/>
  <c r="AV1209" i="9"/>
  <c r="AV1208" i="9"/>
  <c r="AV1207" i="9"/>
  <c r="AV1206" i="9"/>
  <c r="AV1205" i="9"/>
  <c r="AV1204" i="9"/>
  <c r="AV1203" i="9"/>
  <c r="AV1202" i="9"/>
  <c r="AV1201" i="9"/>
  <c r="AV1200" i="9"/>
  <c r="AV1199" i="9"/>
  <c r="AV1198" i="9"/>
  <c r="AV1197" i="9"/>
  <c r="AV1196" i="9"/>
  <c r="AV1195" i="9"/>
  <c r="AV1194" i="9"/>
  <c r="AV1193" i="9"/>
  <c r="AV1192" i="9"/>
  <c r="AV1191" i="9"/>
  <c r="AV1190" i="9"/>
  <c r="AV1189" i="9"/>
  <c r="AV1188" i="9"/>
  <c r="AV1187" i="9"/>
  <c r="AV1186" i="9"/>
  <c r="AV1185" i="9"/>
  <c r="AV1184" i="9"/>
  <c r="AV1183" i="9"/>
  <c r="AV1182" i="9"/>
  <c r="AV1181" i="9"/>
  <c r="AV1180" i="9"/>
  <c r="AV1179" i="9"/>
  <c r="AV1178" i="9"/>
  <c r="AV1177" i="9"/>
  <c r="AV1176" i="9"/>
  <c r="AV1175" i="9"/>
  <c r="AV1174" i="9"/>
  <c r="AV1173" i="9"/>
  <c r="AV1172" i="9"/>
  <c r="AV1171" i="9"/>
  <c r="AV1170" i="9"/>
  <c r="AV1169" i="9"/>
  <c r="AV1168" i="9"/>
  <c r="AV1167" i="9"/>
  <c r="AV1166" i="9"/>
  <c r="AV1165" i="9"/>
  <c r="AV1164" i="9"/>
  <c r="AV1163" i="9"/>
  <c r="AV1162" i="9"/>
  <c r="AV1161" i="9"/>
  <c r="AV1160" i="9"/>
  <c r="AV1159" i="9"/>
  <c r="AV1158" i="9"/>
  <c r="AV1157" i="9"/>
  <c r="AV1156" i="9"/>
  <c r="AV1155" i="9"/>
  <c r="AV1154" i="9"/>
  <c r="AV1153" i="9"/>
  <c r="AV1152" i="9"/>
  <c r="AV1151" i="9"/>
  <c r="AV1150" i="9"/>
  <c r="AV1149" i="9"/>
  <c r="AV1148" i="9"/>
  <c r="AV1147" i="9"/>
  <c r="AV1146" i="9"/>
  <c r="AV1145" i="9"/>
  <c r="AV1144" i="9"/>
  <c r="AV1143" i="9"/>
  <c r="AV1142" i="9"/>
  <c r="AV1141" i="9"/>
  <c r="AV1140" i="9"/>
  <c r="AV1139" i="9"/>
  <c r="AV1138" i="9"/>
  <c r="AV1137" i="9"/>
  <c r="AV1136" i="9"/>
  <c r="AV1135" i="9"/>
  <c r="AV1134" i="9"/>
  <c r="AV1133" i="9"/>
  <c r="AV1132" i="9"/>
  <c r="AV1131" i="9"/>
  <c r="AV1130" i="9"/>
  <c r="AV1129" i="9"/>
  <c r="AV1128" i="9"/>
  <c r="AV1127" i="9"/>
  <c r="AV1126" i="9"/>
  <c r="AV1125" i="9"/>
  <c r="AV1124" i="9"/>
  <c r="AV1123" i="9"/>
  <c r="AV1122" i="9"/>
  <c r="AV1121" i="9"/>
  <c r="AV1120" i="9"/>
  <c r="AV1119" i="9"/>
  <c r="AV1118" i="9"/>
  <c r="AV1117" i="9"/>
  <c r="AV1116" i="9"/>
  <c r="AV1115" i="9"/>
  <c r="AV1114" i="9"/>
  <c r="AV1113" i="9"/>
  <c r="AV1112" i="9"/>
  <c r="AV1111" i="9"/>
  <c r="AV1110" i="9"/>
  <c r="AV1109" i="9"/>
  <c r="AV1108" i="9"/>
  <c r="AV1107" i="9"/>
  <c r="AV1106" i="9"/>
  <c r="AV1105" i="9"/>
  <c r="AV1104" i="9"/>
  <c r="AV1103" i="9"/>
  <c r="AV1102" i="9"/>
  <c r="AV1101" i="9"/>
  <c r="AV1100" i="9"/>
  <c r="AV1099" i="9"/>
  <c r="AV1098" i="9"/>
  <c r="AV1097" i="9"/>
  <c r="AV1096" i="9"/>
  <c r="AV1095" i="9"/>
  <c r="AV1094" i="9"/>
  <c r="AV1093" i="9"/>
  <c r="AV1092" i="9"/>
  <c r="AV1091" i="9"/>
  <c r="AV1090" i="9"/>
  <c r="AV1089" i="9"/>
  <c r="AV1088" i="9"/>
  <c r="AV1087" i="9"/>
  <c r="AV1086" i="9"/>
  <c r="AV1085" i="9"/>
  <c r="AV1084" i="9"/>
  <c r="AV1083" i="9"/>
  <c r="AV1082" i="9"/>
  <c r="AV1081" i="9"/>
  <c r="AV1080" i="9"/>
  <c r="AV1079" i="9"/>
  <c r="AV1078" i="9"/>
  <c r="AV1077" i="9"/>
  <c r="AV1076" i="9"/>
  <c r="AV1075" i="9"/>
  <c r="AV1074" i="9"/>
  <c r="AV1073" i="9"/>
  <c r="AV1072" i="9"/>
  <c r="AV1071" i="9"/>
  <c r="AV1070" i="9"/>
  <c r="AV1069" i="9"/>
  <c r="AV1068" i="9"/>
  <c r="AV1067" i="9"/>
  <c r="AV1066" i="9"/>
  <c r="AV1065" i="9"/>
  <c r="AV1064" i="9"/>
  <c r="AV1063" i="9"/>
  <c r="AV1062" i="9"/>
  <c r="AV1061" i="9"/>
  <c r="AV1060" i="9"/>
  <c r="AV1059" i="9"/>
  <c r="AV1058" i="9"/>
  <c r="AV1057" i="9"/>
  <c r="AV1056" i="9"/>
  <c r="AV1055" i="9"/>
  <c r="AV1054" i="9"/>
  <c r="AV1053" i="9"/>
  <c r="AV1052" i="9"/>
  <c r="AV1051" i="9"/>
  <c r="AV1050" i="9"/>
  <c r="AV1049" i="9"/>
  <c r="AV1048" i="9"/>
  <c r="AV1047" i="9"/>
  <c r="AV1046" i="9"/>
  <c r="AV1045" i="9"/>
  <c r="AV1044" i="9"/>
  <c r="AV1043" i="9"/>
  <c r="AV1042" i="9"/>
  <c r="AV1041" i="9"/>
  <c r="AV1040" i="9"/>
  <c r="AV1039" i="9"/>
  <c r="AV1038" i="9"/>
  <c r="AV1037" i="9"/>
  <c r="AV1036" i="9"/>
  <c r="AV1035" i="9"/>
  <c r="AV1034" i="9"/>
  <c r="AV1033" i="9"/>
  <c r="AV1032" i="9"/>
  <c r="AV1031" i="9"/>
  <c r="AV1030" i="9"/>
  <c r="AV1029" i="9"/>
  <c r="AV1028" i="9"/>
  <c r="AV1027" i="9"/>
  <c r="AV1026" i="9"/>
  <c r="AV1025" i="9"/>
  <c r="AV1024" i="9"/>
  <c r="AV1023" i="9"/>
  <c r="AV1022" i="9"/>
  <c r="AV1021" i="9"/>
  <c r="AV1020" i="9"/>
  <c r="AV1019" i="9"/>
  <c r="AV1018" i="9"/>
  <c r="AV1017" i="9"/>
  <c r="AV1016" i="9"/>
  <c r="AV1015" i="9"/>
  <c r="AV1014" i="9"/>
  <c r="AV1013" i="9"/>
  <c r="AV1012" i="9"/>
  <c r="AV1011" i="9"/>
  <c r="AV1010" i="9"/>
  <c r="AV1009" i="9"/>
  <c r="AV1008" i="9"/>
  <c r="AV1007" i="9"/>
  <c r="AV1006" i="9"/>
  <c r="AV1005" i="9"/>
  <c r="AV1004" i="9"/>
  <c r="AV1003" i="9"/>
  <c r="AV1002" i="9"/>
  <c r="AV1001" i="9"/>
  <c r="AV1000" i="9"/>
  <c r="AV999" i="9"/>
  <c r="AV998" i="9"/>
  <c r="AV997" i="9"/>
  <c r="AV996" i="9"/>
  <c r="AV995" i="9"/>
  <c r="AV994" i="9"/>
  <c r="AV993" i="9"/>
  <c r="AV992" i="9"/>
  <c r="AV991" i="9"/>
  <c r="AV990" i="9"/>
  <c r="AV989" i="9"/>
  <c r="AV988" i="9"/>
  <c r="AV987" i="9"/>
  <c r="AV986" i="9"/>
  <c r="AV985" i="9"/>
  <c r="AV984" i="9"/>
  <c r="AV983" i="9"/>
  <c r="AV982" i="9"/>
  <c r="AV981" i="9"/>
  <c r="AV980" i="9"/>
  <c r="AV979" i="9"/>
  <c r="AV978" i="9"/>
  <c r="AV977" i="9"/>
  <c r="AV976" i="9"/>
  <c r="AV975" i="9"/>
  <c r="AV974" i="9"/>
  <c r="AV973" i="9"/>
  <c r="AV972" i="9"/>
  <c r="AV971" i="9"/>
  <c r="AV970" i="9"/>
  <c r="AV969" i="9"/>
  <c r="AV968" i="9"/>
  <c r="AV967" i="9"/>
  <c r="AV966" i="9"/>
  <c r="AV965" i="9"/>
  <c r="AV964" i="9"/>
  <c r="AV963" i="9"/>
  <c r="AV962" i="9"/>
  <c r="AV961" i="9"/>
  <c r="AV960" i="9"/>
  <c r="AV959" i="9"/>
  <c r="AV958" i="9"/>
  <c r="AV957" i="9"/>
  <c r="AV956" i="9"/>
  <c r="AV955" i="9"/>
  <c r="AV954" i="9"/>
  <c r="AV953" i="9"/>
  <c r="AV952" i="9"/>
  <c r="AV951" i="9"/>
  <c r="AV950" i="9"/>
  <c r="AV949" i="9"/>
  <c r="AV948" i="9"/>
  <c r="AV947" i="9"/>
  <c r="AV946" i="9"/>
  <c r="AV945" i="9"/>
  <c r="AV944" i="9"/>
  <c r="AV943" i="9"/>
  <c r="AV942" i="9"/>
  <c r="AV941" i="9"/>
  <c r="AV940" i="9"/>
  <c r="AV939" i="9"/>
  <c r="AV938" i="9"/>
  <c r="AV937" i="9"/>
  <c r="AV936" i="9"/>
  <c r="AV935" i="9"/>
  <c r="AV934" i="9"/>
  <c r="AV933" i="9"/>
  <c r="AV932" i="9"/>
  <c r="AV931" i="9"/>
  <c r="AV930" i="9"/>
  <c r="AV929" i="9"/>
  <c r="AV928" i="9"/>
  <c r="AV927" i="9"/>
  <c r="AV926" i="9"/>
  <c r="AV925" i="9"/>
  <c r="AV924" i="9"/>
  <c r="AV923" i="9"/>
  <c r="AV922" i="9"/>
  <c r="AV921" i="9"/>
  <c r="AV920" i="9"/>
  <c r="AV919" i="9"/>
  <c r="AV918" i="9"/>
  <c r="AV917" i="9"/>
  <c r="AV916" i="9"/>
  <c r="AV915" i="9"/>
  <c r="AV914" i="9"/>
  <c r="AV913" i="9"/>
  <c r="AV912" i="9"/>
  <c r="AV911" i="9"/>
  <c r="AV910" i="9"/>
  <c r="AV909" i="9"/>
  <c r="AV908" i="9"/>
  <c r="AV907" i="9"/>
  <c r="AV906" i="9"/>
  <c r="AV905" i="9"/>
  <c r="AV904" i="9"/>
  <c r="AV903" i="9"/>
  <c r="AV902" i="9"/>
  <c r="AV901" i="9"/>
  <c r="AV900" i="9"/>
  <c r="AV899" i="9"/>
  <c r="AV898" i="9"/>
  <c r="AV897" i="9"/>
  <c r="AV896" i="9"/>
  <c r="AV895" i="9"/>
  <c r="AV894" i="9"/>
  <c r="AV893" i="9"/>
  <c r="AV892" i="9"/>
  <c r="AV891" i="9"/>
  <c r="AV890" i="9"/>
  <c r="AV889" i="9"/>
  <c r="AV888" i="9"/>
  <c r="AV887" i="9"/>
  <c r="AV886" i="9"/>
  <c r="AV885" i="9"/>
  <c r="AV884" i="9"/>
  <c r="AV883" i="9"/>
  <c r="AV882" i="9"/>
  <c r="AV881" i="9"/>
  <c r="AV880" i="9"/>
  <c r="AV879" i="9"/>
  <c r="AV878" i="9"/>
  <c r="AV877" i="9"/>
  <c r="AV876" i="9"/>
  <c r="AV875" i="9"/>
  <c r="AV874" i="9"/>
  <c r="AV873" i="9"/>
  <c r="AV872" i="9"/>
  <c r="AV871" i="9"/>
  <c r="AV870" i="9"/>
  <c r="AV869" i="9"/>
  <c r="AV868" i="9"/>
  <c r="AV867" i="9"/>
  <c r="AV866" i="9"/>
  <c r="AV865" i="9"/>
  <c r="AV864" i="9"/>
  <c r="AV863" i="9"/>
  <c r="AV862" i="9"/>
  <c r="AV861" i="9"/>
  <c r="AV860" i="9"/>
  <c r="AV859" i="9"/>
  <c r="AV858" i="9"/>
  <c r="AV857" i="9"/>
  <c r="AV856" i="9"/>
  <c r="AV855" i="9"/>
  <c r="AV854" i="9"/>
  <c r="AV853" i="9"/>
  <c r="AV852" i="9"/>
  <c r="AV851" i="9"/>
  <c r="AV850" i="9"/>
  <c r="AV849" i="9"/>
  <c r="AV848" i="9"/>
  <c r="AV847" i="9"/>
  <c r="AV846" i="9"/>
  <c r="AV845" i="9"/>
  <c r="AV844" i="9"/>
  <c r="AV843" i="9"/>
  <c r="AV842" i="9"/>
  <c r="AV841" i="9"/>
  <c r="AV840" i="9"/>
  <c r="AV839" i="9"/>
  <c r="AV838" i="9"/>
  <c r="AV837" i="9"/>
  <c r="AV836" i="9"/>
  <c r="AV835" i="9"/>
  <c r="AV834" i="9"/>
  <c r="AV833" i="9"/>
  <c r="AV832" i="9"/>
  <c r="AV831" i="9"/>
  <c r="AV830" i="9"/>
  <c r="AV829" i="9"/>
  <c r="AV828" i="9"/>
  <c r="AV827" i="9"/>
  <c r="AV826" i="9"/>
  <c r="AV825" i="9"/>
  <c r="AV824" i="9"/>
  <c r="AV823" i="9"/>
  <c r="AV822" i="9"/>
  <c r="AV821" i="9"/>
  <c r="AV820" i="9"/>
  <c r="AV819" i="9"/>
  <c r="AV818" i="9"/>
  <c r="AV817" i="9"/>
  <c r="AV816" i="9"/>
  <c r="AV815" i="9"/>
  <c r="AV814" i="9"/>
  <c r="AV813" i="9"/>
  <c r="AV812" i="9"/>
  <c r="AV811" i="9"/>
  <c r="AV810" i="9"/>
  <c r="AV809" i="9"/>
  <c r="AV808" i="9"/>
  <c r="AV807" i="9"/>
  <c r="AV806" i="9"/>
  <c r="AV805" i="9"/>
  <c r="AV804" i="9"/>
  <c r="AV803" i="9"/>
  <c r="AV802" i="9"/>
  <c r="AV801" i="9"/>
  <c r="AV800" i="9"/>
  <c r="AV799" i="9"/>
  <c r="AV798" i="9"/>
  <c r="AV797" i="9"/>
  <c r="AV796" i="9"/>
  <c r="AV795" i="9"/>
  <c r="AV794" i="9"/>
  <c r="AV793" i="9"/>
  <c r="AV792" i="9"/>
  <c r="AV791" i="9"/>
  <c r="AV790" i="9"/>
  <c r="AV789" i="9"/>
  <c r="AV788" i="9"/>
  <c r="AV787" i="9"/>
  <c r="AV786" i="9"/>
  <c r="AV785" i="9"/>
  <c r="AV784" i="9"/>
  <c r="AV783" i="9"/>
  <c r="AV782" i="9"/>
  <c r="AV781" i="9"/>
  <c r="AV780" i="9"/>
  <c r="AV779" i="9"/>
  <c r="AV778" i="9"/>
  <c r="AV777" i="9"/>
  <c r="AV776" i="9"/>
  <c r="AV775" i="9"/>
  <c r="AV774" i="9"/>
  <c r="AV773" i="9"/>
  <c r="AV772" i="9"/>
  <c r="AV771" i="9"/>
  <c r="AV770" i="9"/>
  <c r="AV769" i="9"/>
  <c r="AV768" i="9"/>
  <c r="AV767" i="9"/>
  <c r="AV766" i="9"/>
  <c r="AV765" i="9"/>
  <c r="AV764" i="9"/>
  <c r="AV763" i="9"/>
  <c r="AV762" i="9"/>
  <c r="AV761" i="9"/>
  <c r="AV760" i="9"/>
  <c r="AV759" i="9"/>
  <c r="AV758" i="9"/>
  <c r="AV757" i="9"/>
  <c r="AV756" i="9"/>
  <c r="AV755" i="9"/>
  <c r="AV754" i="9"/>
  <c r="AV753" i="9"/>
  <c r="AV752" i="9"/>
  <c r="AV751" i="9"/>
  <c r="AV750" i="9"/>
  <c r="AV749" i="9"/>
  <c r="AV748" i="9"/>
  <c r="AV747" i="9"/>
  <c r="AV746" i="9"/>
  <c r="AV745" i="9"/>
  <c r="AV744" i="9"/>
  <c r="AV743" i="9"/>
  <c r="AV742" i="9"/>
  <c r="AV741" i="9"/>
  <c r="AV740" i="9"/>
  <c r="AV739" i="9"/>
  <c r="AV738" i="9"/>
  <c r="AV737" i="9"/>
  <c r="AV736" i="9"/>
  <c r="AV735" i="9"/>
  <c r="AV734" i="9"/>
  <c r="AV733" i="9"/>
  <c r="AV732" i="9"/>
  <c r="AV731" i="9"/>
  <c r="AV730" i="9"/>
  <c r="AV729" i="9"/>
  <c r="AV728" i="9"/>
  <c r="AV727" i="9"/>
  <c r="AV726" i="9"/>
  <c r="AV725" i="9"/>
  <c r="AV724" i="9"/>
  <c r="AV723" i="9"/>
  <c r="AV722" i="9"/>
  <c r="AV721" i="9"/>
  <c r="AV720" i="9"/>
  <c r="AV719" i="9"/>
  <c r="AV718" i="9"/>
  <c r="AV717" i="9"/>
  <c r="AV716" i="9"/>
  <c r="AV715" i="9"/>
  <c r="AV714" i="9"/>
  <c r="AV713" i="9"/>
  <c r="AV712" i="9"/>
  <c r="AV711" i="9"/>
  <c r="AV710" i="9"/>
  <c r="AV709" i="9"/>
  <c r="AV708" i="9"/>
  <c r="AV707" i="9"/>
  <c r="AV706" i="9"/>
  <c r="AV705" i="9"/>
  <c r="AV704" i="9"/>
  <c r="AV703" i="9"/>
  <c r="AV702" i="9"/>
  <c r="AV701" i="9"/>
  <c r="AV700" i="9"/>
  <c r="AV699" i="9"/>
  <c r="AV698" i="9"/>
  <c r="AV697" i="9"/>
  <c r="AV696" i="9"/>
  <c r="AV695" i="9"/>
  <c r="AV694" i="9"/>
  <c r="AV693" i="9"/>
  <c r="AV692" i="9"/>
  <c r="AV691" i="9"/>
  <c r="AV690" i="9"/>
  <c r="AV689" i="9"/>
  <c r="AV688" i="9"/>
  <c r="AV687" i="9"/>
  <c r="AV686" i="9"/>
  <c r="AV685" i="9"/>
  <c r="AV684" i="9"/>
  <c r="AV683" i="9"/>
  <c r="AV682" i="9"/>
  <c r="AV681" i="9"/>
  <c r="AV680" i="9"/>
  <c r="AV679" i="9"/>
  <c r="AV678" i="9"/>
  <c r="AV677" i="9"/>
  <c r="AV676" i="9"/>
  <c r="AV675" i="9"/>
  <c r="AV674" i="9"/>
  <c r="AV673" i="9"/>
  <c r="AV672" i="9"/>
  <c r="AV671" i="9"/>
  <c r="AV670" i="9"/>
  <c r="AV669" i="9"/>
  <c r="AV668" i="9"/>
  <c r="AV667" i="9"/>
  <c r="AV666" i="9"/>
  <c r="AV665" i="9"/>
  <c r="AV664" i="9"/>
  <c r="AV663" i="9"/>
  <c r="AV662" i="9"/>
  <c r="AV661" i="9"/>
  <c r="AV660" i="9"/>
  <c r="AV659" i="9"/>
  <c r="AV658" i="9"/>
  <c r="AV657" i="9"/>
  <c r="AV656" i="9"/>
  <c r="AV655" i="9"/>
  <c r="AV654" i="9"/>
  <c r="AV653" i="9"/>
  <c r="AV652" i="9"/>
  <c r="AV651" i="9"/>
  <c r="AV650" i="9"/>
  <c r="AV649" i="9"/>
  <c r="AV648" i="9"/>
  <c r="AV647" i="9"/>
  <c r="AV646" i="9"/>
  <c r="AV645" i="9"/>
  <c r="AV644" i="9"/>
  <c r="AV643" i="9"/>
  <c r="AV642" i="9"/>
  <c r="AV641" i="9"/>
  <c r="AV640" i="9"/>
  <c r="AV639" i="9"/>
  <c r="AV638" i="9"/>
  <c r="AV637" i="9"/>
  <c r="AV636" i="9"/>
  <c r="AV635" i="9"/>
  <c r="AV634" i="9"/>
  <c r="AV633" i="9"/>
  <c r="AV632" i="9"/>
  <c r="AV631" i="9"/>
  <c r="AV630" i="9"/>
  <c r="AV629" i="9"/>
  <c r="AV628" i="9"/>
  <c r="AV627" i="9"/>
  <c r="AV626" i="9"/>
  <c r="AV625" i="9"/>
  <c r="AV624" i="9"/>
  <c r="AV623" i="9"/>
  <c r="AV622" i="9"/>
  <c r="AV621" i="9"/>
  <c r="AV620" i="9"/>
  <c r="AV619" i="9"/>
  <c r="AV618" i="9"/>
  <c r="AV617" i="9"/>
  <c r="AV616" i="9"/>
  <c r="AV615" i="9"/>
  <c r="AV614" i="9"/>
  <c r="AV613" i="9"/>
  <c r="AV612" i="9"/>
  <c r="AV611" i="9"/>
  <c r="AV610" i="9"/>
  <c r="AV609" i="9"/>
  <c r="AV608" i="9"/>
  <c r="AV607" i="9"/>
  <c r="AV606" i="9"/>
  <c r="AV605" i="9"/>
  <c r="AV604" i="9"/>
  <c r="AV603" i="9"/>
  <c r="AV602" i="9"/>
  <c r="AV601" i="9"/>
  <c r="AV600" i="9"/>
  <c r="AV599" i="9"/>
  <c r="AV598" i="9"/>
  <c r="AV597" i="9"/>
  <c r="AV596" i="9"/>
  <c r="AV595" i="9"/>
  <c r="AV594" i="9"/>
  <c r="AV593" i="9"/>
  <c r="AV592" i="9"/>
  <c r="AV591" i="9"/>
  <c r="AV590" i="9"/>
  <c r="AV589" i="9"/>
  <c r="AV588" i="9"/>
  <c r="AV587" i="9"/>
  <c r="AV586" i="9"/>
  <c r="AV585" i="9"/>
  <c r="AV584" i="9"/>
  <c r="AV583" i="9"/>
  <c r="AV582" i="9"/>
  <c r="AV581" i="9"/>
  <c r="AV580" i="9"/>
  <c r="AV579" i="9"/>
  <c r="AV578" i="9"/>
  <c r="AV577" i="9"/>
  <c r="AV576" i="9"/>
  <c r="AV575" i="9"/>
  <c r="AV574" i="9"/>
  <c r="AV573" i="9"/>
  <c r="AV572" i="9"/>
  <c r="AV571" i="9"/>
  <c r="AV570" i="9"/>
  <c r="AV569" i="9"/>
  <c r="AV568" i="9"/>
  <c r="AV567" i="9"/>
  <c r="AV566" i="9"/>
  <c r="AV565" i="9"/>
  <c r="AV564" i="9"/>
  <c r="AV563" i="9"/>
  <c r="AV562" i="9"/>
  <c r="AV561" i="9"/>
  <c r="AV560" i="9"/>
  <c r="AV559" i="9"/>
  <c r="AV558" i="9"/>
  <c r="AV557" i="9"/>
  <c r="AV556" i="9"/>
  <c r="AV555" i="9"/>
  <c r="AV554" i="9"/>
  <c r="AV553" i="9"/>
  <c r="AV552" i="9"/>
  <c r="AV551" i="9"/>
  <c r="AV550" i="9"/>
  <c r="AV549" i="9"/>
  <c r="AV548" i="9"/>
  <c r="AV547" i="9"/>
  <c r="AV546" i="9"/>
  <c r="AV545" i="9"/>
  <c r="AV544" i="9"/>
  <c r="AV543" i="9"/>
  <c r="AV542" i="9"/>
  <c r="AV541" i="9"/>
  <c r="AV540" i="9"/>
  <c r="AV539" i="9"/>
  <c r="AV538" i="9"/>
  <c r="AV537" i="9"/>
  <c r="AV536" i="9"/>
  <c r="AV535" i="9"/>
  <c r="AV534" i="9"/>
  <c r="AV533" i="9"/>
  <c r="AV532" i="9"/>
  <c r="AV531" i="9"/>
  <c r="AV530" i="9"/>
  <c r="AV529" i="9"/>
  <c r="AV528" i="9"/>
  <c r="AV527" i="9"/>
  <c r="AV526" i="9"/>
  <c r="AV525" i="9"/>
  <c r="AV524" i="9"/>
  <c r="AV523" i="9"/>
  <c r="AV522" i="9"/>
  <c r="AV521" i="9"/>
  <c r="AV520" i="9"/>
  <c r="AV519" i="9"/>
  <c r="AV518" i="9"/>
  <c r="AV517" i="9"/>
  <c r="AV516" i="9"/>
  <c r="AV515" i="9"/>
  <c r="AV514" i="9"/>
  <c r="AV513" i="9"/>
  <c r="AV512" i="9"/>
  <c r="AV511" i="9"/>
  <c r="AV510" i="9"/>
  <c r="AV509" i="9"/>
  <c r="AV508" i="9"/>
  <c r="AV507" i="9"/>
  <c r="AV506" i="9"/>
  <c r="AV505" i="9"/>
  <c r="AV504" i="9"/>
  <c r="AV503" i="9"/>
  <c r="AV502" i="9"/>
  <c r="AV501" i="9"/>
  <c r="AV500" i="9"/>
  <c r="AV499" i="9"/>
  <c r="AV498" i="9"/>
  <c r="AV497" i="9"/>
  <c r="AV496" i="9"/>
  <c r="AV495" i="9"/>
  <c r="AV494" i="9"/>
  <c r="AV493" i="9"/>
  <c r="AV492" i="9"/>
  <c r="AV491" i="9"/>
  <c r="AV490" i="9"/>
  <c r="AV489" i="9"/>
  <c r="AV488" i="9"/>
  <c r="AV487" i="9"/>
  <c r="AV486" i="9"/>
  <c r="AV485" i="9"/>
  <c r="AV484" i="9"/>
  <c r="AV483" i="9"/>
  <c r="AV482" i="9"/>
  <c r="AV481" i="9"/>
  <c r="AV480" i="9"/>
  <c r="AV479" i="9"/>
  <c r="AV478" i="9"/>
  <c r="AV477" i="9"/>
  <c r="AV476" i="9"/>
  <c r="AV475" i="9"/>
  <c r="AV474" i="9"/>
  <c r="AV473" i="9"/>
  <c r="AV472" i="9"/>
  <c r="AV471" i="9"/>
  <c r="AV470" i="9"/>
  <c r="AV469" i="9"/>
  <c r="AV468" i="9"/>
  <c r="AV467" i="9"/>
  <c r="AV466" i="9"/>
  <c r="AV465" i="9"/>
  <c r="AV464" i="9"/>
  <c r="AV463" i="9"/>
  <c r="AV462" i="9"/>
  <c r="AV461" i="9"/>
  <c r="AV460" i="9"/>
  <c r="AV459" i="9"/>
  <c r="AV458" i="9"/>
  <c r="AV457" i="9"/>
  <c r="AV456" i="9"/>
  <c r="AV455" i="9"/>
  <c r="AV454" i="9"/>
  <c r="AV453" i="9"/>
  <c r="AV452" i="9"/>
  <c r="AV451" i="9"/>
  <c r="AV450" i="9"/>
  <c r="AV449" i="9"/>
  <c r="AV448" i="9"/>
  <c r="AV447" i="9"/>
  <c r="AV446" i="9"/>
  <c r="AV445" i="9"/>
  <c r="AV444" i="9"/>
  <c r="AV443" i="9"/>
  <c r="AV442" i="9"/>
  <c r="AV441" i="9"/>
  <c r="AV440" i="9"/>
  <c r="AV439" i="9"/>
  <c r="AV438" i="9"/>
  <c r="AV437" i="9"/>
  <c r="AV436" i="9"/>
  <c r="AV435" i="9"/>
  <c r="AV434" i="9"/>
  <c r="AV433" i="9"/>
  <c r="AV432" i="9"/>
  <c r="AV431" i="9"/>
  <c r="AV430" i="9"/>
  <c r="AV429" i="9"/>
  <c r="AV428" i="9"/>
  <c r="AV427" i="9"/>
  <c r="AV426" i="9"/>
  <c r="AV425" i="9"/>
  <c r="AV424" i="9"/>
  <c r="AV423" i="9"/>
  <c r="AV422" i="9"/>
  <c r="AV421" i="9"/>
  <c r="AV420" i="9"/>
  <c r="AV419" i="9"/>
  <c r="AV418" i="9"/>
  <c r="AV417" i="9"/>
  <c r="AV416" i="9"/>
  <c r="AV415" i="9"/>
  <c r="AV414" i="9"/>
  <c r="AV413" i="9"/>
  <c r="AV412" i="9"/>
  <c r="AV411" i="9"/>
  <c r="AV410" i="9"/>
  <c r="AV409" i="9"/>
  <c r="AV408" i="9"/>
  <c r="AV407" i="9"/>
  <c r="AV406" i="9"/>
  <c r="AV405" i="9"/>
  <c r="AV404" i="9"/>
  <c r="AV403" i="9"/>
  <c r="AV402" i="9"/>
  <c r="AV401" i="9"/>
  <c r="AV400" i="9"/>
  <c r="AV399" i="9"/>
  <c r="AV398" i="9"/>
  <c r="AV397" i="9"/>
  <c r="AV396" i="9"/>
  <c r="AV395" i="9"/>
  <c r="AV394" i="9"/>
  <c r="AV393" i="9"/>
  <c r="AV392" i="9"/>
  <c r="AV391" i="9"/>
  <c r="AV390" i="9"/>
  <c r="AV389" i="9"/>
  <c r="AV388" i="9"/>
  <c r="AV387" i="9"/>
  <c r="AV386" i="9"/>
  <c r="AV385" i="9"/>
  <c r="AV384" i="9"/>
  <c r="AV383" i="9"/>
  <c r="AV382" i="9"/>
  <c r="AV381" i="9"/>
  <c r="AV380" i="9"/>
  <c r="AV379" i="9"/>
  <c r="AV378" i="9"/>
  <c r="AV377" i="9"/>
  <c r="AV376" i="9"/>
  <c r="AV375" i="9"/>
  <c r="AV374" i="9"/>
  <c r="AV373" i="9"/>
  <c r="AV372" i="9"/>
  <c r="AV371" i="9"/>
  <c r="AV370" i="9"/>
  <c r="AV369" i="9"/>
  <c r="AV368" i="9"/>
  <c r="AV367" i="9"/>
  <c r="AV366" i="9"/>
  <c r="AV365" i="9"/>
  <c r="AV364" i="9"/>
  <c r="AV363" i="9"/>
  <c r="AV362" i="9"/>
  <c r="AV361" i="9"/>
  <c r="AV360" i="9"/>
  <c r="AV359" i="9"/>
  <c r="AV358" i="9"/>
  <c r="AV357" i="9"/>
  <c r="AV356" i="9"/>
  <c r="AV355" i="9"/>
  <c r="AV354" i="9"/>
  <c r="AV353" i="9"/>
  <c r="AV352" i="9"/>
  <c r="AV351" i="9"/>
  <c r="AV350" i="9"/>
  <c r="AV349" i="9"/>
  <c r="AV348" i="9"/>
  <c r="AV347" i="9"/>
  <c r="AV346" i="9"/>
  <c r="AV345" i="9"/>
  <c r="AV344" i="9"/>
  <c r="AV343" i="9"/>
  <c r="AV342" i="9"/>
  <c r="AV341" i="9"/>
  <c r="AV340" i="9"/>
  <c r="AV339" i="9"/>
  <c r="AV338" i="9"/>
  <c r="AV337" i="9"/>
  <c r="AV336" i="9"/>
  <c r="AV335" i="9"/>
  <c r="AV334" i="9"/>
  <c r="AV333" i="9"/>
  <c r="AV332" i="9"/>
  <c r="AV331" i="9"/>
  <c r="AV330" i="9"/>
  <c r="AV329" i="9"/>
  <c r="AV328" i="9"/>
  <c r="AV327" i="9"/>
  <c r="AV326" i="9"/>
  <c r="AV325" i="9"/>
  <c r="AV324" i="9"/>
  <c r="AV323" i="9"/>
  <c r="AV322" i="9"/>
  <c r="AV321" i="9"/>
  <c r="AV320" i="9"/>
  <c r="AV319" i="9"/>
  <c r="AV318" i="9"/>
  <c r="AV317" i="9"/>
  <c r="AV316" i="9"/>
  <c r="AV315" i="9"/>
  <c r="AV314" i="9"/>
  <c r="AV313" i="9"/>
  <c r="AV312" i="9"/>
  <c r="AV311" i="9"/>
  <c r="AV310" i="9"/>
  <c r="AV309" i="9"/>
  <c r="AV308" i="9"/>
  <c r="AV307" i="9"/>
  <c r="AV306" i="9"/>
  <c r="AV305" i="9"/>
  <c r="AV304" i="9"/>
  <c r="AV303" i="9"/>
  <c r="AV302" i="9"/>
  <c r="AV301" i="9"/>
  <c r="AV300" i="9"/>
  <c r="AV299" i="9"/>
  <c r="AV298" i="9"/>
  <c r="AV297" i="9"/>
  <c r="AV296" i="9"/>
  <c r="AV295" i="9"/>
  <c r="AV294" i="9"/>
  <c r="AV293" i="9"/>
  <c r="AV292" i="9"/>
  <c r="AV291" i="9"/>
  <c r="AV290" i="9"/>
  <c r="AV289" i="9"/>
  <c r="AV288" i="9"/>
  <c r="AV287" i="9"/>
  <c r="AV286" i="9"/>
  <c r="AV285" i="9"/>
  <c r="AV284" i="9"/>
  <c r="AV283" i="9"/>
  <c r="AV282" i="9"/>
  <c r="AV281" i="9"/>
  <c r="AV280" i="9"/>
  <c r="AV279" i="9"/>
  <c r="AV278" i="9"/>
  <c r="AV277" i="9"/>
  <c r="AV276" i="9"/>
  <c r="AV275" i="9"/>
  <c r="AV274" i="9"/>
  <c r="AV273" i="9"/>
  <c r="AV272" i="9"/>
  <c r="AV271" i="9"/>
  <c r="AV270" i="9"/>
  <c r="AV269" i="9"/>
  <c r="AV268" i="9"/>
  <c r="AV267" i="9"/>
  <c r="AV266" i="9"/>
  <c r="AV265" i="9"/>
  <c r="AV264" i="9"/>
  <c r="AV263" i="9"/>
  <c r="AV262" i="9"/>
  <c r="AV261" i="9"/>
  <c r="AV260" i="9"/>
  <c r="AV259" i="9"/>
  <c r="AV258" i="9"/>
  <c r="AV257" i="9"/>
  <c r="AV256" i="9"/>
  <c r="AV255" i="9"/>
  <c r="AV254" i="9"/>
  <c r="AV253" i="9"/>
  <c r="AV252" i="9"/>
  <c r="AV251" i="9"/>
  <c r="AV250" i="9"/>
  <c r="AV249" i="9"/>
  <c r="AV248" i="9"/>
  <c r="AV247" i="9"/>
  <c r="AV246" i="9"/>
  <c r="AV245" i="9"/>
  <c r="AV244" i="9"/>
  <c r="AV243" i="9"/>
  <c r="AV242" i="9"/>
  <c r="AV241" i="9"/>
  <c r="AV240" i="9"/>
  <c r="AV239" i="9"/>
  <c r="AV238" i="9"/>
  <c r="AV237" i="9"/>
  <c r="AV236" i="9"/>
  <c r="AV235" i="9"/>
  <c r="AV234" i="9"/>
  <c r="AV233" i="9"/>
  <c r="AV232" i="9"/>
  <c r="AV231" i="9"/>
  <c r="AV230" i="9"/>
  <c r="AV229" i="9"/>
  <c r="AV228" i="9"/>
  <c r="AV227" i="9"/>
  <c r="AV226" i="9"/>
  <c r="AV225" i="9"/>
  <c r="AV224" i="9"/>
  <c r="AV223" i="9"/>
  <c r="AV222" i="9"/>
  <c r="AV221" i="9"/>
  <c r="AV220" i="9"/>
  <c r="AV219" i="9"/>
  <c r="AV218" i="9"/>
  <c r="AV217" i="9"/>
  <c r="AV216" i="9"/>
  <c r="AV215" i="9"/>
  <c r="AV214" i="9"/>
  <c r="AV213" i="9"/>
  <c r="AV212" i="9"/>
  <c r="AV211" i="9"/>
  <c r="AV210" i="9"/>
  <c r="AV209" i="9"/>
  <c r="AV208" i="9"/>
  <c r="AV207" i="9"/>
  <c r="AV206" i="9"/>
  <c r="AV205" i="9"/>
  <c r="AV204" i="9"/>
  <c r="AV203" i="9"/>
  <c r="AV202" i="9"/>
  <c r="AV201" i="9"/>
  <c r="AV200" i="9"/>
  <c r="AV199" i="9"/>
  <c r="AV198" i="9"/>
  <c r="AV197" i="9"/>
  <c r="AV196" i="9"/>
  <c r="AV195" i="9"/>
  <c r="AV194" i="9"/>
  <c r="AV193" i="9"/>
  <c r="AV192" i="9"/>
  <c r="AV191" i="9"/>
  <c r="AV190" i="9"/>
  <c r="AV189" i="9"/>
  <c r="AV188" i="9"/>
  <c r="AV187" i="9"/>
  <c r="AV186" i="9"/>
  <c r="AV185" i="9"/>
  <c r="AV184" i="9"/>
  <c r="AV183" i="9"/>
  <c r="AV182" i="9"/>
  <c r="AV181" i="9"/>
  <c r="AV180" i="9"/>
  <c r="AV179" i="9"/>
  <c r="AV178" i="9"/>
  <c r="AV177" i="9"/>
  <c r="AV176" i="9"/>
  <c r="AV175" i="9"/>
  <c r="AV174" i="9"/>
  <c r="AV173" i="9"/>
  <c r="AV172" i="9"/>
  <c r="AV171" i="9"/>
  <c r="AV170" i="9"/>
  <c r="AV169" i="9"/>
  <c r="AV168" i="9"/>
  <c r="AV167" i="9"/>
  <c r="AV166" i="9"/>
  <c r="AV165" i="9"/>
  <c r="AV164" i="9"/>
  <c r="AV163" i="9"/>
  <c r="AV162" i="9"/>
  <c r="AV161" i="9"/>
  <c r="AV160" i="9"/>
  <c r="AV159" i="9"/>
  <c r="AV158" i="9"/>
  <c r="AV157" i="9"/>
  <c r="AV156" i="9"/>
  <c r="AV155" i="9"/>
  <c r="AV154" i="9"/>
  <c r="AV153" i="9"/>
  <c r="AV152" i="9"/>
  <c r="AV151" i="9"/>
  <c r="AV150" i="9"/>
  <c r="AV149" i="9"/>
  <c r="AV148" i="9"/>
  <c r="AV147" i="9"/>
  <c r="AV146" i="9"/>
  <c r="AV145" i="9"/>
  <c r="AV144" i="9"/>
  <c r="AV143" i="9"/>
  <c r="AV142" i="9"/>
  <c r="AV141" i="9"/>
  <c r="AV140" i="9"/>
  <c r="AV139" i="9"/>
  <c r="AV138" i="9"/>
  <c r="AV137" i="9"/>
  <c r="AV136" i="9"/>
  <c r="AV135" i="9"/>
  <c r="AV134" i="9"/>
  <c r="AV133" i="9"/>
  <c r="AV132" i="9"/>
  <c r="AV131" i="9"/>
  <c r="AV130" i="9"/>
  <c r="AV129" i="9"/>
  <c r="AV128" i="9"/>
  <c r="AV127" i="9"/>
  <c r="AV126" i="9"/>
  <c r="AV125" i="9"/>
  <c r="AV124" i="9"/>
  <c r="AV123" i="9"/>
  <c r="AV122" i="9"/>
  <c r="AV121" i="9"/>
  <c r="AV120" i="9"/>
  <c r="AV119" i="9"/>
  <c r="AV118" i="9"/>
  <c r="AV117" i="9"/>
  <c r="AV116" i="9"/>
  <c r="AV115" i="9"/>
  <c r="AV114" i="9"/>
  <c r="AV113" i="9"/>
  <c r="AV112" i="9"/>
  <c r="AV111" i="9"/>
  <c r="AV110" i="9"/>
  <c r="AV109" i="9"/>
  <c r="AV108" i="9"/>
  <c r="AV107" i="9"/>
  <c r="AV106" i="9"/>
  <c r="AV105" i="9"/>
  <c r="AV104" i="9"/>
  <c r="AV103" i="9"/>
  <c r="AV102" i="9"/>
  <c r="AV101" i="9"/>
  <c r="AV100" i="9"/>
  <c r="AV99" i="9"/>
  <c r="AV98" i="9"/>
  <c r="AV97" i="9"/>
  <c r="AV96" i="9"/>
  <c r="AV95" i="9"/>
  <c r="AV94" i="9"/>
  <c r="AV93" i="9"/>
  <c r="AV92" i="9"/>
  <c r="AV91" i="9"/>
  <c r="AV90" i="9"/>
  <c r="AV89" i="9"/>
  <c r="AV88" i="9"/>
  <c r="AV87" i="9"/>
  <c r="AV86" i="9"/>
  <c r="AV85" i="9"/>
  <c r="AV84" i="9"/>
  <c r="AV83" i="9"/>
  <c r="AV82" i="9"/>
  <c r="AV81" i="9"/>
  <c r="AV80" i="9"/>
  <c r="AV79" i="9"/>
  <c r="AV78" i="9"/>
  <c r="AV77" i="9"/>
  <c r="AV76" i="9"/>
  <c r="AV75" i="9"/>
  <c r="AV74" i="9"/>
  <c r="AV73" i="9"/>
  <c r="AV72" i="9"/>
  <c r="AV71" i="9"/>
  <c r="AV70" i="9"/>
  <c r="AV69" i="9"/>
  <c r="AV68" i="9"/>
  <c r="AV67" i="9"/>
  <c r="AV66" i="9"/>
  <c r="AV65" i="9"/>
  <c r="AV64" i="9"/>
  <c r="AV63" i="9"/>
  <c r="AV62" i="9"/>
  <c r="AV61" i="9"/>
  <c r="AV60" i="9"/>
  <c r="AV59" i="9"/>
  <c r="AV58" i="9"/>
  <c r="AV57" i="9"/>
  <c r="AV56" i="9"/>
  <c r="AV55" i="9"/>
  <c r="AV54" i="9"/>
  <c r="AV53" i="9"/>
  <c r="AV52" i="9"/>
  <c r="AV51" i="9"/>
  <c r="AV50" i="9"/>
  <c r="AV49" i="9"/>
  <c r="AV48" i="9"/>
  <c r="AV47" i="9"/>
  <c r="AV46" i="9"/>
  <c r="AV45" i="9"/>
  <c r="AV44" i="9"/>
  <c r="AV43" i="9"/>
  <c r="AV42" i="9"/>
  <c r="AV41" i="9"/>
  <c r="AV40" i="9"/>
  <c r="AV39" i="9"/>
  <c r="AV38" i="9"/>
  <c r="AV37" i="9"/>
  <c r="AV36" i="9"/>
  <c r="AV35" i="9"/>
  <c r="AV34" i="9"/>
  <c r="AV33" i="9"/>
  <c r="AV32" i="9"/>
  <c r="AV31" i="9"/>
  <c r="AV30" i="9"/>
  <c r="AV29" i="9"/>
  <c r="AV28" i="9"/>
  <c r="AV27" i="9"/>
  <c r="AV26" i="9"/>
  <c r="AV25" i="9"/>
  <c r="AV24" i="9"/>
  <c r="AV23" i="9"/>
  <c r="AV22" i="9"/>
  <c r="AV21" i="9"/>
  <c r="AV20" i="9"/>
  <c r="AV19" i="9"/>
  <c r="AV18" i="9"/>
  <c r="AV17" i="9"/>
  <c r="AV16" i="9"/>
  <c r="AV15" i="9"/>
  <c r="AV14" i="9"/>
  <c r="AV13" i="9"/>
  <c r="AV12" i="9"/>
  <c r="AV11" i="9"/>
  <c r="AV10" i="9"/>
  <c r="AV9" i="9"/>
  <c r="AV8" i="9"/>
  <c r="AV7" i="9"/>
  <c r="AV6" i="9"/>
  <c r="AV5" i="9"/>
  <c r="AV4" i="9"/>
  <c r="AV3" i="9"/>
  <c r="AV2" i="9"/>
  <c r="N3069" i="9"/>
  <c r="O3069" i="9" s="1"/>
  <c r="P3069" i="9" s="1"/>
  <c r="N3068" i="9"/>
  <c r="O3068" i="9" s="1"/>
  <c r="P3068" i="9" s="1"/>
  <c r="N3067" i="9"/>
  <c r="O3067" i="9" s="1"/>
  <c r="P3067" i="9" s="1"/>
  <c r="N3066" i="9"/>
  <c r="O3066" i="9" s="1"/>
  <c r="P3066" i="9" s="1"/>
  <c r="N3065" i="9"/>
  <c r="O3065" i="9" s="1"/>
  <c r="P3065" i="9" s="1"/>
  <c r="N3064" i="9"/>
  <c r="O3064" i="9" s="1"/>
  <c r="P3064" i="9" s="1"/>
  <c r="N3063" i="9"/>
  <c r="O3063" i="9" s="1"/>
  <c r="P3063" i="9" s="1"/>
  <c r="N3062" i="9"/>
  <c r="O3062" i="9" s="1"/>
  <c r="P3062" i="9" s="1"/>
  <c r="N3061" i="9"/>
  <c r="O3061" i="9" s="1"/>
  <c r="P3061" i="9" s="1"/>
  <c r="N3060" i="9"/>
  <c r="O3060" i="9" s="1"/>
  <c r="P3060" i="9" s="1"/>
  <c r="N3059" i="9"/>
  <c r="O3059" i="9" s="1"/>
  <c r="P3059" i="9" s="1"/>
  <c r="N3058" i="9"/>
  <c r="O3058" i="9" s="1"/>
  <c r="P3058" i="9" s="1"/>
  <c r="N3057" i="9"/>
  <c r="O3057" i="9" s="1"/>
  <c r="P3057" i="9" s="1"/>
  <c r="N3056" i="9"/>
  <c r="O3056" i="9" s="1"/>
  <c r="P3056" i="9" s="1"/>
  <c r="N3055" i="9"/>
  <c r="O3055" i="9" s="1"/>
  <c r="P3055" i="9" s="1"/>
  <c r="N3054" i="9"/>
  <c r="O3054" i="9" s="1"/>
  <c r="P3054" i="9" s="1"/>
  <c r="N3053" i="9"/>
  <c r="O3053" i="9" s="1"/>
  <c r="P3053" i="9" s="1"/>
  <c r="N3052" i="9"/>
  <c r="O3052" i="9" s="1"/>
  <c r="P3052" i="9" s="1"/>
  <c r="N3051" i="9"/>
  <c r="O3051" i="9" s="1"/>
  <c r="P3051" i="9" s="1"/>
  <c r="N3050" i="9"/>
  <c r="O3050" i="9" s="1"/>
  <c r="P3050" i="9" s="1"/>
  <c r="N3049" i="9"/>
  <c r="O3049" i="9" s="1"/>
  <c r="P3049" i="9" s="1"/>
  <c r="N3048" i="9"/>
  <c r="O3048" i="9" s="1"/>
  <c r="P3048" i="9" s="1"/>
  <c r="N3047" i="9"/>
  <c r="O3047" i="9" s="1"/>
  <c r="P3047" i="9" s="1"/>
  <c r="N3046" i="9"/>
  <c r="O3046" i="9" s="1"/>
  <c r="P3046" i="9" s="1"/>
  <c r="N3045" i="9"/>
  <c r="O3045" i="9" s="1"/>
  <c r="P3045" i="9" s="1"/>
  <c r="N3044" i="9"/>
  <c r="O3044" i="9" s="1"/>
  <c r="P3044" i="9" s="1"/>
  <c r="N3043" i="9"/>
  <c r="O3043" i="9" s="1"/>
  <c r="P3043" i="9" s="1"/>
  <c r="N3042" i="9"/>
  <c r="O3042" i="9" s="1"/>
  <c r="P3042" i="9" s="1"/>
  <c r="N3041" i="9"/>
  <c r="O3041" i="9" s="1"/>
  <c r="P3041" i="9" s="1"/>
  <c r="N3040" i="9"/>
  <c r="O3040" i="9" s="1"/>
  <c r="P3040" i="9" s="1"/>
  <c r="N3039" i="9"/>
  <c r="O3039" i="9" s="1"/>
  <c r="P3039" i="9" s="1"/>
  <c r="N3038" i="9"/>
  <c r="O3038" i="9" s="1"/>
  <c r="P3038" i="9" s="1"/>
  <c r="N3037" i="9"/>
  <c r="O3037" i="9" s="1"/>
  <c r="P3037" i="9" s="1"/>
  <c r="N3036" i="9"/>
  <c r="O3036" i="9" s="1"/>
  <c r="P3036" i="9" s="1"/>
  <c r="N3035" i="9"/>
  <c r="O3035" i="9" s="1"/>
  <c r="P3035" i="9" s="1"/>
  <c r="N3034" i="9"/>
  <c r="O3034" i="9" s="1"/>
  <c r="P3034" i="9" s="1"/>
  <c r="N3033" i="9"/>
  <c r="O3033" i="9" s="1"/>
  <c r="P3033" i="9" s="1"/>
  <c r="N3032" i="9"/>
  <c r="O3032" i="9" s="1"/>
  <c r="P3032" i="9" s="1"/>
  <c r="N3031" i="9"/>
  <c r="O3031" i="9" s="1"/>
  <c r="P3031" i="9" s="1"/>
  <c r="N3030" i="9"/>
  <c r="O3030" i="9" s="1"/>
  <c r="P3030" i="9" s="1"/>
  <c r="N3029" i="9"/>
  <c r="O3029" i="9" s="1"/>
  <c r="P3029" i="9" s="1"/>
  <c r="N3028" i="9"/>
  <c r="O3028" i="9" s="1"/>
  <c r="P3028" i="9" s="1"/>
  <c r="N3027" i="9"/>
  <c r="O3027" i="9" s="1"/>
  <c r="P3027" i="9" s="1"/>
  <c r="N3026" i="9"/>
  <c r="O3026" i="9" s="1"/>
  <c r="P3026" i="9" s="1"/>
  <c r="N3025" i="9"/>
  <c r="O3025" i="9" s="1"/>
  <c r="P3025" i="9" s="1"/>
  <c r="N3024" i="9"/>
  <c r="O3024" i="9" s="1"/>
  <c r="P3024" i="9" s="1"/>
  <c r="N3023" i="9"/>
  <c r="O3023" i="9" s="1"/>
  <c r="P3023" i="9" s="1"/>
  <c r="N3022" i="9"/>
  <c r="O3022" i="9" s="1"/>
  <c r="P3022" i="9" s="1"/>
  <c r="N3021" i="9"/>
  <c r="O3021" i="9" s="1"/>
  <c r="P3021" i="9" s="1"/>
  <c r="N3020" i="9"/>
  <c r="O3020" i="9" s="1"/>
  <c r="P3020" i="9" s="1"/>
  <c r="N3019" i="9"/>
  <c r="O3019" i="9" s="1"/>
  <c r="P3019" i="9" s="1"/>
  <c r="N3018" i="9"/>
  <c r="O3018" i="9" s="1"/>
  <c r="P3018" i="9" s="1"/>
  <c r="N3017" i="9"/>
  <c r="O3017" i="9" s="1"/>
  <c r="P3017" i="9" s="1"/>
  <c r="N3016" i="9"/>
  <c r="O3016" i="9" s="1"/>
  <c r="P3016" i="9" s="1"/>
  <c r="N3015" i="9"/>
  <c r="O3015" i="9" s="1"/>
  <c r="P3015" i="9" s="1"/>
  <c r="N3014" i="9"/>
  <c r="O3014" i="9" s="1"/>
  <c r="P3014" i="9" s="1"/>
  <c r="N3013" i="9"/>
  <c r="O3013" i="9" s="1"/>
  <c r="P3013" i="9" s="1"/>
  <c r="N3012" i="9"/>
  <c r="O3012" i="9" s="1"/>
  <c r="P3012" i="9" s="1"/>
  <c r="N3011" i="9"/>
  <c r="O3011" i="9" s="1"/>
  <c r="P3011" i="9" s="1"/>
  <c r="N3010" i="9"/>
  <c r="O3010" i="9" s="1"/>
  <c r="P3010" i="9" s="1"/>
  <c r="N3009" i="9"/>
  <c r="O3009" i="9" s="1"/>
  <c r="P3009" i="9" s="1"/>
  <c r="N3008" i="9"/>
  <c r="O3008" i="9" s="1"/>
  <c r="P3008" i="9" s="1"/>
  <c r="N3007" i="9"/>
  <c r="O3007" i="9" s="1"/>
  <c r="P3007" i="9" s="1"/>
  <c r="N3006" i="9"/>
  <c r="O3006" i="9" s="1"/>
  <c r="P3006" i="9" s="1"/>
  <c r="N3005" i="9"/>
  <c r="O3005" i="9" s="1"/>
  <c r="P3005" i="9" s="1"/>
  <c r="N3004" i="9"/>
  <c r="O3004" i="9" s="1"/>
  <c r="P3004" i="9" s="1"/>
  <c r="N3003" i="9"/>
  <c r="O3003" i="9" s="1"/>
  <c r="P3003" i="9" s="1"/>
  <c r="N3002" i="9"/>
  <c r="O3002" i="9" s="1"/>
  <c r="P3002" i="9" s="1"/>
  <c r="N3001" i="9"/>
  <c r="O3001" i="9" s="1"/>
  <c r="P3001" i="9" s="1"/>
  <c r="N3000" i="9"/>
  <c r="O3000" i="9" s="1"/>
  <c r="P3000" i="9" s="1"/>
  <c r="N2999" i="9"/>
  <c r="O2999" i="9" s="1"/>
  <c r="P2999" i="9" s="1"/>
  <c r="N2998" i="9"/>
  <c r="O2998" i="9" s="1"/>
  <c r="P2998" i="9" s="1"/>
  <c r="N2997" i="9"/>
  <c r="O2997" i="9" s="1"/>
  <c r="P2997" i="9" s="1"/>
  <c r="N2996" i="9"/>
  <c r="O2996" i="9" s="1"/>
  <c r="P2996" i="9" s="1"/>
  <c r="N2995" i="9"/>
  <c r="O2995" i="9" s="1"/>
  <c r="P2995" i="9" s="1"/>
  <c r="N2994" i="9"/>
  <c r="O2994" i="9" s="1"/>
  <c r="P2994" i="9" s="1"/>
  <c r="N2993" i="9"/>
  <c r="O2993" i="9" s="1"/>
  <c r="P2993" i="9" s="1"/>
  <c r="N2992" i="9"/>
  <c r="O2992" i="9" s="1"/>
  <c r="P2992" i="9" s="1"/>
  <c r="N2991" i="9"/>
  <c r="O2991" i="9" s="1"/>
  <c r="P2991" i="9" s="1"/>
  <c r="N2990" i="9"/>
  <c r="O2990" i="9" s="1"/>
  <c r="P2990" i="9" s="1"/>
  <c r="N2989" i="9"/>
  <c r="O2989" i="9" s="1"/>
  <c r="P2989" i="9" s="1"/>
  <c r="N2988" i="9"/>
  <c r="O2988" i="9" s="1"/>
  <c r="P2988" i="9" s="1"/>
  <c r="N2987" i="9"/>
  <c r="O2987" i="9" s="1"/>
  <c r="P2987" i="9" s="1"/>
  <c r="N2986" i="9"/>
  <c r="O2986" i="9" s="1"/>
  <c r="P2986" i="9" s="1"/>
  <c r="N2985" i="9"/>
  <c r="O2985" i="9" s="1"/>
  <c r="P2985" i="9" s="1"/>
  <c r="N2984" i="9"/>
  <c r="O2984" i="9" s="1"/>
  <c r="P2984" i="9" s="1"/>
  <c r="N2983" i="9"/>
  <c r="O2983" i="9" s="1"/>
  <c r="P2983" i="9" s="1"/>
  <c r="N2982" i="9"/>
  <c r="O2982" i="9" s="1"/>
  <c r="P2982" i="9" s="1"/>
  <c r="N2981" i="9"/>
  <c r="O2981" i="9" s="1"/>
  <c r="P2981" i="9" s="1"/>
  <c r="N2980" i="9"/>
  <c r="O2980" i="9" s="1"/>
  <c r="P2980" i="9" s="1"/>
  <c r="N2979" i="9"/>
  <c r="O2979" i="9" s="1"/>
  <c r="P2979" i="9" s="1"/>
  <c r="N2978" i="9"/>
  <c r="O2978" i="9" s="1"/>
  <c r="P2978" i="9" s="1"/>
  <c r="N2977" i="9"/>
  <c r="O2977" i="9" s="1"/>
  <c r="P2977" i="9" s="1"/>
  <c r="N2976" i="9"/>
  <c r="O2976" i="9" s="1"/>
  <c r="P2976" i="9" s="1"/>
  <c r="N2975" i="9"/>
  <c r="O2975" i="9" s="1"/>
  <c r="P2975" i="9" s="1"/>
  <c r="N2974" i="9"/>
  <c r="O2974" i="9" s="1"/>
  <c r="P2974" i="9" s="1"/>
  <c r="N2973" i="9"/>
  <c r="O2973" i="9" s="1"/>
  <c r="P2973" i="9" s="1"/>
  <c r="N2972" i="9"/>
  <c r="O2972" i="9" s="1"/>
  <c r="P2972" i="9" s="1"/>
  <c r="N2971" i="9"/>
  <c r="O2971" i="9" s="1"/>
  <c r="P2971" i="9" s="1"/>
  <c r="N2970" i="9"/>
  <c r="O2970" i="9" s="1"/>
  <c r="P2970" i="9" s="1"/>
  <c r="N2969" i="9"/>
  <c r="O2969" i="9" s="1"/>
  <c r="P2969" i="9" s="1"/>
  <c r="N2968" i="9"/>
  <c r="O2968" i="9" s="1"/>
  <c r="P2968" i="9" s="1"/>
  <c r="N2967" i="9"/>
  <c r="O2967" i="9" s="1"/>
  <c r="P2967" i="9" s="1"/>
  <c r="N2966" i="9"/>
  <c r="O2966" i="9" s="1"/>
  <c r="P2966" i="9" s="1"/>
  <c r="N2965" i="9"/>
  <c r="O2965" i="9" s="1"/>
  <c r="P2965" i="9" s="1"/>
  <c r="N2964" i="9"/>
  <c r="O2964" i="9" s="1"/>
  <c r="P2964" i="9" s="1"/>
  <c r="N2963" i="9"/>
  <c r="O2963" i="9" s="1"/>
  <c r="P2963" i="9" s="1"/>
  <c r="N2962" i="9"/>
  <c r="O2962" i="9" s="1"/>
  <c r="P2962" i="9" s="1"/>
  <c r="N2961" i="9"/>
  <c r="O2961" i="9" s="1"/>
  <c r="P2961" i="9" s="1"/>
  <c r="N2960" i="9"/>
  <c r="O2960" i="9" s="1"/>
  <c r="P2960" i="9" s="1"/>
  <c r="N2959" i="9"/>
  <c r="O2959" i="9" s="1"/>
  <c r="P2959" i="9" s="1"/>
  <c r="N2958" i="9"/>
  <c r="O2958" i="9" s="1"/>
  <c r="P2958" i="9" s="1"/>
  <c r="N2957" i="9"/>
  <c r="O2957" i="9" s="1"/>
  <c r="P2957" i="9" s="1"/>
  <c r="N2956" i="9"/>
  <c r="O2956" i="9" s="1"/>
  <c r="P2956" i="9" s="1"/>
  <c r="N2955" i="9"/>
  <c r="O2955" i="9" s="1"/>
  <c r="P2955" i="9" s="1"/>
  <c r="N2954" i="9"/>
  <c r="O2954" i="9" s="1"/>
  <c r="P2954" i="9" s="1"/>
  <c r="N2953" i="9"/>
  <c r="O2953" i="9" s="1"/>
  <c r="P2953" i="9" s="1"/>
  <c r="N2952" i="9"/>
  <c r="O2952" i="9" s="1"/>
  <c r="P2952" i="9" s="1"/>
  <c r="N2951" i="9"/>
  <c r="O2951" i="9" s="1"/>
  <c r="P2951" i="9" s="1"/>
  <c r="N2950" i="9"/>
  <c r="O2950" i="9" s="1"/>
  <c r="P2950" i="9" s="1"/>
  <c r="N2949" i="9"/>
  <c r="O2949" i="9" s="1"/>
  <c r="P2949" i="9" s="1"/>
  <c r="N2948" i="9"/>
  <c r="O2948" i="9" s="1"/>
  <c r="P2948" i="9" s="1"/>
  <c r="N2947" i="9"/>
  <c r="O2947" i="9" s="1"/>
  <c r="P2947" i="9" s="1"/>
  <c r="N2946" i="9"/>
  <c r="O2946" i="9" s="1"/>
  <c r="P2946" i="9" s="1"/>
  <c r="N2945" i="9"/>
  <c r="O2945" i="9" s="1"/>
  <c r="P2945" i="9" s="1"/>
  <c r="N2944" i="9"/>
  <c r="O2944" i="9" s="1"/>
  <c r="P2944" i="9" s="1"/>
  <c r="N2943" i="9"/>
  <c r="O2943" i="9" s="1"/>
  <c r="P2943" i="9" s="1"/>
  <c r="N2942" i="9"/>
  <c r="O2942" i="9" s="1"/>
  <c r="P2942" i="9" s="1"/>
  <c r="N2941" i="9"/>
  <c r="O2941" i="9" s="1"/>
  <c r="P2941" i="9" s="1"/>
  <c r="N2940" i="9"/>
  <c r="O2940" i="9" s="1"/>
  <c r="P2940" i="9" s="1"/>
  <c r="N2939" i="9"/>
  <c r="O2939" i="9" s="1"/>
  <c r="P2939" i="9" s="1"/>
  <c r="N2938" i="9"/>
  <c r="O2938" i="9" s="1"/>
  <c r="P2938" i="9" s="1"/>
  <c r="N2937" i="9"/>
  <c r="O2937" i="9" s="1"/>
  <c r="P2937" i="9" s="1"/>
  <c r="N2936" i="9"/>
  <c r="O2936" i="9" s="1"/>
  <c r="P2936" i="9" s="1"/>
  <c r="N2935" i="9"/>
  <c r="O2935" i="9" s="1"/>
  <c r="P2935" i="9" s="1"/>
  <c r="N2934" i="9"/>
  <c r="O2934" i="9" s="1"/>
  <c r="P2934" i="9" s="1"/>
  <c r="N2933" i="9"/>
  <c r="O2933" i="9" s="1"/>
  <c r="P2933" i="9" s="1"/>
  <c r="N2932" i="9"/>
  <c r="O2932" i="9" s="1"/>
  <c r="P2932" i="9" s="1"/>
  <c r="N2931" i="9"/>
  <c r="O2931" i="9" s="1"/>
  <c r="P2931" i="9" s="1"/>
  <c r="N2930" i="9"/>
  <c r="O2930" i="9" s="1"/>
  <c r="P2930" i="9" s="1"/>
  <c r="N2929" i="9"/>
  <c r="O2929" i="9" s="1"/>
  <c r="P2929" i="9" s="1"/>
  <c r="N2928" i="9"/>
  <c r="O2928" i="9" s="1"/>
  <c r="P2928" i="9" s="1"/>
  <c r="N2927" i="9"/>
  <c r="O2927" i="9" s="1"/>
  <c r="P2927" i="9" s="1"/>
  <c r="N2926" i="9"/>
  <c r="O2926" i="9" s="1"/>
  <c r="P2926" i="9" s="1"/>
  <c r="N2925" i="9"/>
  <c r="O2925" i="9" s="1"/>
  <c r="P2925" i="9" s="1"/>
  <c r="N2924" i="9"/>
  <c r="O2924" i="9" s="1"/>
  <c r="P2924" i="9" s="1"/>
  <c r="N2923" i="9"/>
  <c r="O2923" i="9" s="1"/>
  <c r="P2923" i="9" s="1"/>
  <c r="N2922" i="9"/>
  <c r="O2922" i="9" s="1"/>
  <c r="P2922" i="9" s="1"/>
  <c r="N2921" i="9"/>
  <c r="O2921" i="9" s="1"/>
  <c r="P2921" i="9" s="1"/>
  <c r="N2920" i="9"/>
  <c r="O2920" i="9" s="1"/>
  <c r="P2920" i="9" s="1"/>
  <c r="N2919" i="9"/>
  <c r="O2919" i="9" s="1"/>
  <c r="P2919" i="9" s="1"/>
  <c r="N2918" i="9"/>
  <c r="O2918" i="9" s="1"/>
  <c r="P2918" i="9" s="1"/>
  <c r="N2917" i="9"/>
  <c r="O2917" i="9" s="1"/>
  <c r="P2917" i="9" s="1"/>
  <c r="N2916" i="9"/>
  <c r="O2916" i="9" s="1"/>
  <c r="P2916" i="9" s="1"/>
  <c r="N2915" i="9"/>
  <c r="O2915" i="9" s="1"/>
  <c r="P2915" i="9" s="1"/>
  <c r="N2914" i="9"/>
  <c r="O2914" i="9" s="1"/>
  <c r="P2914" i="9" s="1"/>
  <c r="N2913" i="9"/>
  <c r="O2913" i="9" s="1"/>
  <c r="P2913" i="9" s="1"/>
  <c r="N2912" i="9"/>
  <c r="O2912" i="9" s="1"/>
  <c r="P2912" i="9" s="1"/>
  <c r="N2911" i="9"/>
  <c r="O2911" i="9" s="1"/>
  <c r="P2911" i="9" s="1"/>
  <c r="N2910" i="9"/>
  <c r="O2910" i="9" s="1"/>
  <c r="P2910" i="9" s="1"/>
  <c r="N2909" i="9"/>
  <c r="O2909" i="9" s="1"/>
  <c r="P2909" i="9" s="1"/>
  <c r="N2908" i="9"/>
  <c r="O2908" i="9" s="1"/>
  <c r="P2908" i="9" s="1"/>
  <c r="N2907" i="9"/>
  <c r="O2907" i="9" s="1"/>
  <c r="P2907" i="9" s="1"/>
  <c r="N2906" i="9"/>
  <c r="O2906" i="9" s="1"/>
  <c r="P2906" i="9" s="1"/>
  <c r="N2905" i="9"/>
  <c r="O2905" i="9" s="1"/>
  <c r="P2905" i="9" s="1"/>
  <c r="N2904" i="9"/>
  <c r="O2904" i="9" s="1"/>
  <c r="P2904" i="9" s="1"/>
  <c r="N2903" i="9"/>
  <c r="O2903" i="9" s="1"/>
  <c r="P2903" i="9" s="1"/>
  <c r="N2902" i="9"/>
  <c r="O2902" i="9" s="1"/>
  <c r="P2902" i="9" s="1"/>
  <c r="N2901" i="9"/>
  <c r="O2901" i="9" s="1"/>
  <c r="P2901" i="9" s="1"/>
  <c r="N2900" i="9"/>
  <c r="O2900" i="9" s="1"/>
  <c r="P2900" i="9" s="1"/>
  <c r="N2899" i="9"/>
  <c r="O2899" i="9" s="1"/>
  <c r="P2899" i="9" s="1"/>
  <c r="N2898" i="9"/>
  <c r="O2898" i="9" s="1"/>
  <c r="P2898" i="9" s="1"/>
  <c r="N2897" i="9"/>
  <c r="O2897" i="9" s="1"/>
  <c r="P2897" i="9" s="1"/>
  <c r="N2896" i="9"/>
  <c r="O2896" i="9" s="1"/>
  <c r="P2896" i="9" s="1"/>
  <c r="N2895" i="9"/>
  <c r="O2895" i="9" s="1"/>
  <c r="P2895" i="9" s="1"/>
  <c r="N2894" i="9"/>
  <c r="O2894" i="9" s="1"/>
  <c r="P2894" i="9" s="1"/>
  <c r="N2893" i="9"/>
  <c r="O2893" i="9" s="1"/>
  <c r="P2893" i="9" s="1"/>
  <c r="N2892" i="9"/>
  <c r="O2892" i="9" s="1"/>
  <c r="P2892" i="9" s="1"/>
  <c r="N2891" i="9"/>
  <c r="O2891" i="9" s="1"/>
  <c r="P2891" i="9" s="1"/>
  <c r="N2890" i="9"/>
  <c r="O2890" i="9" s="1"/>
  <c r="P2890" i="9" s="1"/>
  <c r="N2889" i="9"/>
  <c r="O2889" i="9" s="1"/>
  <c r="P2889" i="9" s="1"/>
  <c r="N2888" i="9"/>
  <c r="O2888" i="9" s="1"/>
  <c r="P2888" i="9" s="1"/>
  <c r="N2887" i="9"/>
  <c r="O2887" i="9" s="1"/>
  <c r="P2887" i="9" s="1"/>
  <c r="N2886" i="9"/>
  <c r="O2886" i="9" s="1"/>
  <c r="P2886" i="9" s="1"/>
  <c r="N2885" i="9"/>
  <c r="O2885" i="9" s="1"/>
  <c r="P2885" i="9" s="1"/>
  <c r="N2884" i="9"/>
  <c r="O2884" i="9" s="1"/>
  <c r="P2884" i="9" s="1"/>
  <c r="N2883" i="9"/>
  <c r="O2883" i="9" s="1"/>
  <c r="P2883" i="9" s="1"/>
  <c r="N2882" i="9"/>
  <c r="O2882" i="9" s="1"/>
  <c r="P2882" i="9" s="1"/>
  <c r="N2881" i="9"/>
  <c r="O2881" i="9" s="1"/>
  <c r="P2881" i="9" s="1"/>
  <c r="N2880" i="9"/>
  <c r="O2880" i="9" s="1"/>
  <c r="P2880" i="9" s="1"/>
  <c r="N2879" i="9"/>
  <c r="O2879" i="9" s="1"/>
  <c r="P2879" i="9" s="1"/>
  <c r="N2878" i="9"/>
  <c r="O2878" i="9" s="1"/>
  <c r="P2878" i="9" s="1"/>
  <c r="N2877" i="9"/>
  <c r="O2877" i="9" s="1"/>
  <c r="P2877" i="9" s="1"/>
  <c r="N2876" i="9"/>
  <c r="O2876" i="9" s="1"/>
  <c r="P2876" i="9" s="1"/>
  <c r="N2875" i="9"/>
  <c r="O2875" i="9" s="1"/>
  <c r="P2875" i="9" s="1"/>
  <c r="N2874" i="9"/>
  <c r="O2874" i="9" s="1"/>
  <c r="P2874" i="9" s="1"/>
  <c r="N2873" i="9"/>
  <c r="O2873" i="9" s="1"/>
  <c r="P2873" i="9" s="1"/>
  <c r="N2872" i="9"/>
  <c r="O2872" i="9" s="1"/>
  <c r="P2872" i="9" s="1"/>
  <c r="N2871" i="9"/>
  <c r="O2871" i="9" s="1"/>
  <c r="P2871" i="9" s="1"/>
  <c r="N2870" i="9"/>
  <c r="O2870" i="9" s="1"/>
  <c r="P2870" i="9" s="1"/>
  <c r="N2869" i="9"/>
  <c r="O2869" i="9" s="1"/>
  <c r="P2869" i="9" s="1"/>
  <c r="N2868" i="9"/>
  <c r="O2868" i="9" s="1"/>
  <c r="P2868" i="9" s="1"/>
  <c r="N2867" i="9"/>
  <c r="O2867" i="9" s="1"/>
  <c r="P2867" i="9" s="1"/>
  <c r="N2866" i="9"/>
  <c r="O2866" i="9" s="1"/>
  <c r="P2866" i="9" s="1"/>
  <c r="N2865" i="9"/>
  <c r="O2865" i="9" s="1"/>
  <c r="P2865" i="9" s="1"/>
  <c r="N2864" i="9"/>
  <c r="O2864" i="9" s="1"/>
  <c r="P2864" i="9" s="1"/>
  <c r="N2863" i="9"/>
  <c r="O2863" i="9" s="1"/>
  <c r="P2863" i="9" s="1"/>
  <c r="N2862" i="9"/>
  <c r="O2862" i="9" s="1"/>
  <c r="P2862" i="9" s="1"/>
  <c r="N2861" i="9"/>
  <c r="O2861" i="9" s="1"/>
  <c r="P2861" i="9" s="1"/>
  <c r="N2860" i="9"/>
  <c r="O2860" i="9" s="1"/>
  <c r="P2860" i="9" s="1"/>
  <c r="N2859" i="9"/>
  <c r="O2859" i="9" s="1"/>
  <c r="P2859" i="9" s="1"/>
  <c r="N2858" i="9"/>
  <c r="O2858" i="9" s="1"/>
  <c r="P2858" i="9" s="1"/>
  <c r="N2857" i="9"/>
  <c r="O2857" i="9" s="1"/>
  <c r="P2857" i="9" s="1"/>
  <c r="N2856" i="9"/>
  <c r="O2856" i="9" s="1"/>
  <c r="P2856" i="9" s="1"/>
  <c r="N2855" i="9"/>
  <c r="O2855" i="9" s="1"/>
  <c r="P2855" i="9" s="1"/>
  <c r="N2854" i="9"/>
  <c r="O2854" i="9" s="1"/>
  <c r="P2854" i="9" s="1"/>
  <c r="N2853" i="9"/>
  <c r="O2853" i="9" s="1"/>
  <c r="P2853" i="9" s="1"/>
  <c r="N2852" i="9"/>
  <c r="O2852" i="9" s="1"/>
  <c r="P2852" i="9" s="1"/>
  <c r="N2851" i="9"/>
  <c r="O2851" i="9" s="1"/>
  <c r="P2851" i="9" s="1"/>
  <c r="N2850" i="9"/>
  <c r="O2850" i="9" s="1"/>
  <c r="P2850" i="9" s="1"/>
  <c r="N2849" i="9"/>
  <c r="O2849" i="9" s="1"/>
  <c r="P2849" i="9" s="1"/>
  <c r="N2848" i="9"/>
  <c r="O2848" i="9" s="1"/>
  <c r="P2848" i="9" s="1"/>
  <c r="N2847" i="9"/>
  <c r="O2847" i="9" s="1"/>
  <c r="P2847" i="9" s="1"/>
  <c r="N2846" i="9"/>
  <c r="O2846" i="9" s="1"/>
  <c r="P2846" i="9" s="1"/>
  <c r="N2845" i="9"/>
  <c r="O2845" i="9" s="1"/>
  <c r="P2845" i="9" s="1"/>
  <c r="N2844" i="9"/>
  <c r="O2844" i="9" s="1"/>
  <c r="P2844" i="9" s="1"/>
  <c r="N2843" i="9"/>
  <c r="O2843" i="9" s="1"/>
  <c r="P2843" i="9" s="1"/>
  <c r="N2842" i="9"/>
  <c r="O2842" i="9" s="1"/>
  <c r="P2842" i="9" s="1"/>
  <c r="N2841" i="9"/>
  <c r="O2841" i="9" s="1"/>
  <c r="P2841" i="9" s="1"/>
  <c r="N2840" i="9"/>
  <c r="O2840" i="9" s="1"/>
  <c r="P2840" i="9" s="1"/>
  <c r="N2839" i="9"/>
  <c r="O2839" i="9" s="1"/>
  <c r="P2839" i="9" s="1"/>
  <c r="N2838" i="9"/>
  <c r="O2838" i="9" s="1"/>
  <c r="P2838" i="9" s="1"/>
  <c r="N2837" i="9"/>
  <c r="O2837" i="9" s="1"/>
  <c r="P2837" i="9" s="1"/>
  <c r="N2836" i="9"/>
  <c r="O2836" i="9" s="1"/>
  <c r="P2836" i="9" s="1"/>
  <c r="N2835" i="9"/>
  <c r="O2835" i="9" s="1"/>
  <c r="P2835" i="9" s="1"/>
  <c r="N2834" i="9"/>
  <c r="O2834" i="9" s="1"/>
  <c r="P2834" i="9" s="1"/>
  <c r="N2833" i="9"/>
  <c r="O2833" i="9" s="1"/>
  <c r="P2833" i="9" s="1"/>
  <c r="N2832" i="9"/>
  <c r="O2832" i="9" s="1"/>
  <c r="P2832" i="9" s="1"/>
  <c r="N2831" i="9"/>
  <c r="O2831" i="9" s="1"/>
  <c r="P2831" i="9" s="1"/>
  <c r="N2830" i="9"/>
  <c r="O2830" i="9" s="1"/>
  <c r="P2830" i="9" s="1"/>
  <c r="N2829" i="9"/>
  <c r="O2829" i="9" s="1"/>
  <c r="P2829" i="9" s="1"/>
  <c r="N2828" i="9"/>
  <c r="O2828" i="9" s="1"/>
  <c r="P2828" i="9" s="1"/>
  <c r="N2827" i="9"/>
  <c r="O2827" i="9" s="1"/>
  <c r="P2827" i="9" s="1"/>
  <c r="N2826" i="9"/>
  <c r="O2826" i="9" s="1"/>
  <c r="P2826" i="9" s="1"/>
  <c r="N2825" i="9"/>
  <c r="O2825" i="9" s="1"/>
  <c r="P2825" i="9" s="1"/>
  <c r="N2824" i="9"/>
  <c r="O2824" i="9" s="1"/>
  <c r="P2824" i="9" s="1"/>
  <c r="N2823" i="9"/>
  <c r="O2823" i="9" s="1"/>
  <c r="P2823" i="9" s="1"/>
  <c r="N2822" i="9"/>
  <c r="O2822" i="9" s="1"/>
  <c r="P2822" i="9" s="1"/>
  <c r="N2821" i="9"/>
  <c r="O2821" i="9" s="1"/>
  <c r="P2821" i="9" s="1"/>
  <c r="N2820" i="9"/>
  <c r="O2820" i="9" s="1"/>
  <c r="P2820" i="9" s="1"/>
  <c r="N2819" i="9"/>
  <c r="O2819" i="9" s="1"/>
  <c r="P2819" i="9" s="1"/>
  <c r="N2818" i="9"/>
  <c r="O2818" i="9" s="1"/>
  <c r="P2818" i="9" s="1"/>
  <c r="N2817" i="9"/>
  <c r="O2817" i="9" s="1"/>
  <c r="P2817" i="9" s="1"/>
  <c r="N2816" i="9"/>
  <c r="O2816" i="9" s="1"/>
  <c r="P2816" i="9" s="1"/>
  <c r="N2815" i="9"/>
  <c r="O2815" i="9" s="1"/>
  <c r="P2815" i="9" s="1"/>
  <c r="N2814" i="9"/>
  <c r="O2814" i="9" s="1"/>
  <c r="P2814" i="9" s="1"/>
  <c r="N2813" i="9"/>
  <c r="O2813" i="9" s="1"/>
  <c r="P2813" i="9" s="1"/>
  <c r="N2812" i="9"/>
  <c r="O2812" i="9" s="1"/>
  <c r="P2812" i="9" s="1"/>
  <c r="N2811" i="9"/>
  <c r="O2811" i="9" s="1"/>
  <c r="P2811" i="9" s="1"/>
  <c r="N2810" i="9"/>
  <c r="O2810" i="9" s="1"/>
  <c r="P2810" i="9" s="1"/>
  <c r="N2809" i="9"/>
  <c r="O2809" i="9" s="1"/>
  <c r="P2809" i="9" s="1"/>
  <c r="N2808" i="9"/>
  <c r="O2808" i="9" s="1"/>
  <c r="P2808" i="9" s="1"/>
  <c r="N2807" i="9"/>
  <c r="O2807" i="9" s="1"/>
  <c r="P2807" i="9" s="1"/>
  <c r="N2806" i="9"/>
  <c r="O2806" i="9" s="1"/>
  <c r="P2806" i="9" s="1"/>
  <c r="N2805" i="9"/>
  <c r="O2805" i="9" s="1"/>
  <c r="P2805" i="9" s="1"/>
  <c r="N2804" i="9"/>
  <c r="O2804" i="9" s="1"/>
  <c r="P2804" i="9" s="1"/>
  <c r="N2803" i="9"/>
  <c r="O2803" i="9" s="1"/>
  <c r="P2803" i="9" s="1"/>
  <c r="N2802" i="9"/>
  <c r="O2802" i="9" s="1"/>
  <c r="P2802" i="9" s="1"/>
  <c r="N2801" i="9"/>
  <c r="O2801" i="9" s="1"/>
  <c r="P2801" i="9" s="1"/>
  <c r="N2800" i="9"/>
  <c r="O2800" i="9" s="1"/>
  <c r="P2800" i="9" s="1"/>
  <c r="N2799" i="9"/>
  <c r="O2799" i="9" s="1"/>
  <c r="P2799" i="9" s="1"/>
  <c r="N2798" i="9"/>
  <c r="O2798" i="9" s="1"/>
  <c r="P2798" i="9" s="1"/>
  <c r="N2797" i="9"/>
  <c r="O2797" i="9" s="1"/>
  <c r="P2797" i="9" s="1"/>
  <c r="N2796" i="9"/>
  <c r="O2796" i="9" s="1"/>
  <c r="P2796" i="9" s="1"/>
  <c r="N2795" i="9"/>
  <c r="O2795" i="9" s="1"/>
  <c r="P2795" i="9" s="1"/>
  <c r="N2794" i="9"/>
  <c r="O2794" i="9" s="1"/>
  <c r="P2794" i="9" s="1"/>
  <c r="N2793" i="9"/>
  <c r="O2793" i="9" s="1"/>
  <c r="P2793" i="9" s="1"/>
  <c r="N2792" i="9"/>
  <c r="O2792" i="9" s="1"/>
  <c r="P2792" i="9" s="1"/>
  <c r="N2791" i="9"/>
  <c r="O2791" i="9" s="1"/>
  <c r="P2791" i="9" s="1"/>
  <c r="N2790" i="9"/>
  <c r="O2790" i="9" s="1"/>
  <c r="P2790" i="9" s="1"/>
  <c r="N2789" i="9"/>
  <c r="O2789" i="9" s="1"/>
  <c r="P2789" i="9" s="1"/>
  <c r="N2788" i="9"/>
  <c r="O2788" i="9" s="1"/>
  <c r="P2788" i="9" s="1"/>
  <c r="N2787" i="9"/>
  <c r="O2787" i="9" s="1"/>
  <c r="P2787" i="9" s="1"/>
  <c r="N2786" i="9"/>
  <c r="O2786" i="9" s="1"/>
  <c r="P2786" i="9" s="1"/>
  <c r="N2785" i="9"/>
  <c r="O2785" i="9" s="1"/>
  <c r="P2785" i="9" s="1"/>
  <c r="N2784" i="9"/>
  <c r="O2784" i="9" s="1"/>
  <c r="P2784" i="9" s="1"/>
  <c r="N2783" i="9"/>
  <c r="O2783" i="9" s="1"/>
  <c r="P2783" i="9" s="1"/>
  <c r="N2782" i="9"/>
  <c r="O2782" i="9" s="1"/>
  <c r="P2782" i="9" s="1"/>
  <c r="N2781" i="9"/>
  <c r="O2781" i="9" s="1"/>
  <c r="P2781" i="9" s="1"/>
  <c r="N2780" i="9"/>
  <c r="O2780" i="9" s="1"/>
  <c r="P2780" i="9" s="1"/>
  <c r="N2779" i="9"/>
  <c r="O2779" i="9" s="1"/>
  <c r="P2779" i="9" s="1"/>
  <c r="N2778" i="9"/>
  <c r="O2778" i="9" s="1"/>
  <c r="P2778" i="9" s="1"/>
  <c r="N2777" i="9"/>
  <c r="O2777" i="9" s="1"/>
  <c r="P2777" i="9" s="1"/>
  <c r="N2776" i="9"/>
  <c r="O2776" i="9" s="1"/>
  <c r="P2776" i="9" s="1"/>
  <c r="N2775" i="9"/>
  <c r="O2775" i="9" s="1"/>
  <c r="P2775" i="9" s="1"/>
  <c r="N2774" i="9"/>
  <c r="O2774" i="9" s="1"/>
  <c r="P2774" i="9" s="1"/>
  <c r="N2773" i="9"/>
  <c r="O2773" i="9" s="1"/>
  <c r="P2773" i="9" s="1"/>
  <c r="N2772" i="9"/>
  <c r="O2772" i="9" s="1"/>
  <c r="P2772" i="9" s="1"/>
  <c r="N2771" i="9"/>
  <c r="O2771" i="9" s="1"/>
  <c r="P2771" i="9" s="1"/>
  <c r="N2770" i="9"/>
  <c r="O2770" i="9" s="1"/>
  <c r="P2770" i="9" s="1"/>
  <c r="N2769" i="9"/>
  <c r="O2769" i="9" s="1"/>
  <c r="P2769" i="9" s="1"/>
  <c r="N2768" i="9"/>
  <c r="O2768" i="9" s="1"/>
  <c r="P2768" i="9" s="1"/>
  <c r="N2767" i="9"/>
  <c r="O2767" i="9" s="1"/>
  <c r="P2767" i="9" s="1"/>
  <c r="N2766" i="9"/>
  <c r="O2766" i="9" s="1"/>
  <c r="P2766" i="9" s="1"/>
  <c r="N2765" i="9"/>
  <c r="O2765" i="9" s="1"/>
  <c r="P2765" i="9" s="1"/>
  <c r="N2764" i="9"/>
  <c r="O2764" i="9" s="1"/>
  <c r="P2764" i="9" s="1"/>
  <c r="N2763" i="9"/>
  <c r="O2763" i="9" s="1"/>
  <c r="P2763" i="9" s="1"/>
  <c r="N2762" i="9"/>
  <c r="O2762" i="9" s="1"/>
  <c r="P2762" i="9" s="1"/>
  <c r="N2761" i="9"/>
  <c r="O2761" i="9" s="1"/>
  <c r="P2761" i="9" s="1"/>
  <c r="N2760" i="9"/>
  <c r="O2760" i="9" s="1"/>
  <c r="P2760" i="9" s="1"/>
  <c r="N2759" i="9"/>
  <c r="O2759" i="9" s="1"/>
  <c r="P2759" i="9" s="1"/>
  <c r="N2758" i="9"/>
  <c r="O2758" i="9" s="1"/>
  <c r="P2758" i="9" s="1"/>
  <c r="N2757" i="9"/>
  <c r="O2757" i="9" s="1"/>
  <c r="P2757" i="9" s="1"/>
  <c r="N2756" i="9"/>
  <c r="O2756" i="9" s="1"/>
  <c r="P2756" i="9" s="1"/>
  <c r="N2755" i="9"/>
  <c r="O2755" i="9" s="1"/>
  <c r="P2755" i="9" s="1"/>
  <c r="N2754" i="9"/>
  <c r="O2754" i="9" s="1"/>
  <c r="P2754" i="9" s="1"/>
  <c r="N2753" i="9"/>
  <c r="O2753" i="9" s="1"/>
  <c r="P2753" i="9" s="1"/>
  <c r="N2752" i="9"/>
  <c r="O2752" i="9" s="1"/>
  <c r="P2752" i="9" s="1"/>
  <c r="N2751" i="9"/>
  <c r="O2751" i="9" s="1"/>
  <c r="P2751" i="9" s="1"/>
  <c r="N2750" i="9"/>
  <c r="O2750" i="9" s="1"/>
  <c r="P2750" i="9" s="1"/>
  <c r="N2749" i="9"/>
  <c r="O2749" i="9" s="1"/>
  <c r="P2749" i="9" s="1"/>
  <c r="N2748" i="9"/>
  <c r="O2748" i="9" s="1"/>
  <c r="P2748" i="9" s="1"/>
  <c r="N2747" i="9"/>
  <c r="O2747" i="9" s="1"/>
  <c r="P2747" i="9" s="1"/>
  <c r="N2746" i="9"/>
  <c r="O2746" i="9" s="1"/>
  <c r="P2746" i="9" s="1"/>
  <c r="N2745" i="9"/>
  <c r="O2745" i="9" s="1"/>
  <c r="P2745" i="9" s="1"/>
  <c r="N2744" i="9"/>
  <c r="O2744" i="9" s="1"/>
  <c r="P2744" i="9" s="1"/>
  <c r="N2743" i="9"/>
  <c r="O2743" i="9" s="1"/>
  <c r="P2743" i="9" s="1"/>
  <c r="N2742" i="9"/>
  <c r="O2742" i="9" s="1"/>
  <c r="P2742" i="9" s="1"/>
  <c r="N2741" i="9"/>
  <c r="O2741" i="9" s="1"/>
  <c r="P2741" i="9" s="1"/>
  <c r="N2740" i="9"/>
  <c r="O2740" i="9" s="1"/>
  <c r="P2740" i="9" s="1"/>
  <c r="N2739" i="9"/>
  <c r="O2739" i="9" s="1"/>
  <c r="P2739" i="9" s="1"/>
  <c r="N2738" i="9"/>
  <c r="O2738" i="9" s="1"/>
  <c r="P2738" i="9" s="1"/>
  <c r="N2737" i="9"/>
  <c r="O2737" i="9" s="1"/>
  <c r="P2737" i="9" s="1"/>
  <c r="N2736" i="9"/>
  <c r="O2736" i="9" s="1"/>
  <c r="P2736" i="9" s="1"/>
  <c r="N2735" i="9"/>
  <c r="O2735" i="9" s="1"/>
  <c r="P2735" i="9" s="1"/>
  <c r="N2734" i="9"/>
  <c r="O2734" i="9" s="1"/>
  <c r="P2734" i="9" s="1"/>
  <c r="N2733" i="9"/>
  <c r="O2733" i="9" s="1"/>
  <c r="P2733" i="9" s="1"/>
  <c r="N2732" i="9"/>
  <c r="O2732" i="9" s="1"/>
  <c r="P2732" i="9" s="1"/>
  <c r="N2731" i="9"/>
  <c r="O2731" i="9" s="1"/>
  <c r="P2731" i="9" s="1"/>
  <c r="N2730" i="9"/>
  <c r="O2730" i="9" s="1"/>
  <c r="P2730" i="9" s="1"/>
  <c r="N2729" i="9"/>
  <c r="O2729" i="9" s="1"/>
  <c r="P2729" i="9" s="1"/>
  <c r="N2728" i="9"/>
  <c r="O2728" i="9" s="1"/>
  <c r="P2728" i="9" s="1"/>
  <c r="N2727" i="9"/>
  <c r="O2727" i="9" s="1"/>
  <c r="P2727" i="9" s="1"/>
  <c r="N2726" i="9"/>
  <c r="O2726" i="9" s="1"/>
  <c r="P2726" i="9" s="1"/>
  <c r="N2725" i="9"/>
  <c r="O2725" i="9" s="1"/>
  <c r="P2725" i="9" s="1"/>
  <c r="N2724" i="9"/>
  <c r="O2724" i="9" s="1"/>
  <c r="P2724" i="9" s="1"/>
  <c r="N2723" i="9"/>
  <c r="O2723" i="9" s="1"/>
  <c r="P2723" i="9" s="1"/>
  <c r="N2722" i="9"/>
  <c r="O2722" i="9" s="1"/>
  <c r="P2722" i="9" s="1"/>
  <c r="N2721" i="9"/>
  <c r="O2721" i="9" s="1"/>
  <c r="P2721" i="9" s="1"/>
  <c r="N2720" i="9"/>
  <c r="O2720" i="9" s="1"/>
  <c r="P2720" i="9" s="1"/>
  <c r="N2719" i="9"/>
  <c r="O2719" i="9" s="1"/>
  <c r="P2719" i="9" s="1"/>
  <c r="N2718" i="9"/>
  <c r="O2718" i="9" s="1"/>
  <c r="P2718" i="9" s="1"/>
  <c r="N2717" i="9"/>
  <c r="O2717" i="9" s="1"/>
  <c r="P2717" i="9" s="1"/>
  <c r="N2716" i="9"/>
  <c r="O2716" i="9" s="1"/>
  <c r="P2716" i="9" s="1"/>
  <c r="N2715" i="9"/>
  <c r="O2715" i="9" s="1"/>
  <c r="P2715" i="9" s="1"/>
  <c r="N2714" i="9"/>
  <c r="O2714" i="9" s="1"/>
  <c r="P2714" i="9" s="1"/>
  <c r="N2713" i="9"/>
  <c r="O2713" i="9" s="1"/>
  <c r="P2713" i="9" s="1"/>
  <c r="N2712" i="9"/>
  <c r="O2712" i="9" s="1"/>
  <c r="P2712" i="9" s="1"/>
  <c r="N2711" i="9"/>
  <c r="O2711" i="9" s="1"/>
  <c r="P2711" i="9" s="1"/>
  <c r="N2710" i="9"/>
  <c r="O2710" i="9" s="1"/>
  <c r="P2710" i="9" s="1"/>
  <c r="N2709" i="9"/>
  <c r="O2709" i="9" s="1"/>
  <c r="P2709" i="9" s="1"/>
  <c r="N2708" i="9"/>
  <c r="O2708" i="9" s="1"/>
  <c r="P2708" i="9" s="1"/>
  <c r="N2707" i="9"/>
  <c r="O2707" i="9" s="1"/>
  <c r="P2707" i="9" s="1"/>
  <c r="N2706" i="9"/>
  <c r="O2706" i="9" s="1"/>
  <c r="P2706" i="9" s="1"/>
  <c r="N2705" i="9"/>
  <c r="O2705" i="9" s="1"/>
  <c r="P2705" i="9" s="1"/>
  <c r="N2704" i="9"/>
  <c r="O2704" i="9" s="1"/>
  <c r="P2704" i="9" s="1"/>
  <c r="N2703" i="9"/>
  <c r="O2703" i="9" s="1"/>
  <c r="P2703" i="9" s="1"/>
  <c r="N2702" i="9"/>
  <c r="O2702" i="9" s="1"/>
  <c r="P2702" i="9" s="1"/>
  <c r="N2701" i="9"/>
  <c r="O2701" i="9" s="1"/>
  <c r="P2701" i="9" s="1"/>
  <c r="N2700" i="9"/>
  <c r="O2700" i="9" s="1"/>
  <c r="P2700" i="9" s="1"/>
  <c r="N2699" i="9"/>
  <c r="O2699" i="9" s="1"/>
  <c r="P2699" i="9" s="1"/>
  <c r="N2698" i="9"/>
  <c r="O2698" i="9" s="1"/>
  <c r="P2698" i="9" s="1"/>
  <c r="N2697" i="9"/>
  <c r="O2697" i="9" s="1"/>
  <c r="P2697" i="9" s="1"/>
  <c r="N2696" i="9"/>
  <c r="O2696" i="9" s="1"/>
  <c r="P2696" i="9" s="1"/>
  <c r="N2695" i="9"/>
  <c r="O2695" i="9" s="1"/>
  <c r="P2695" i="9" s="1"/>
  <c r="N2694" i="9"/>
  <c r="O2694" i="9" s="1"/>
  <c r="P2694" i="9" s="1"/>
  <c r="N2693" i="9"/>
  <c r="O2693" i="9" s="1"/>
  <c r="P2693" i="9" s="1"/>
  <c r="N2692" i="9"/>
  <c r="O2692" i="9" s="1"/>
  <c r="P2692" i="9" s="1"/>
  <c r="N2691" i="9"/>
  <c r="O2691" i="9" s="1"/>
  <c r="P2691" i="9" s="1"/>
  <c r="N2690" i="9"/>
  <c r="O2690" i="9" s="1"/>
  <c r="P2690" i="9" s="1"/>
  <c r="N2689" i="9"/>
  <c r="O2689" i="9" s="1"/>
  <c r="P2689" i="9" s="1"/>
  <c r="N2688" i="9"/>
  <c r="O2688" i="9" s="1"/>
  <c r="P2688" i="9" s="1"/>
  <c r="N2687" i="9"/>
  <c r="O2687" i="9" s="1"/>
  <c r="P2687" i="9" s="1"/>
  <c r="N2686" i="9"/>
  <c r="O2686" i="9" s="1"/>
  <c r="P2686" i="9" s="1"/>
  <c r="N2685" i="9"/>
  <c r="O2685" i="9" s="1"/>
  <c r="P2685" i="9" s="1"/>
  <c r="N2684" i="9"/>
  <c r="O2684" i="9" s="1"/>
  <c r="P2684" i="9" s="1"/>
  <c r="N2683" i="9"/>
  <c r="O2683" i="9" s="1"/>
  <c r="P2683" i="9" s="1"/>
  <c r="N2682" i="9"/>
  <c r="O2682" i="9" s="1"/>
  <c r="P2682" i="9" s="1"/>
  <c r="N2681" i="9"/>
  <c r="O2681" i="9" s="1"/>
  <c r="P2681" i="9" s="1"/>
  <c r="N2680" i="9"/>
  <c r="O2680" i="9" s="1"/>
  <c r="P2680" i="9" s="1"/>
  <c r="N2679" i="9"/>
  <c r="O2679" i="9" s="1"/>
  <c r="P2679" i="9" s="1"/>
  <c r="N2678" i="9"/>
  <c r="O2678" i="9" s="1"/>
  <c r="P2678" i="9" s="1"/>
  <c r="N2677" i="9"/>
  <c r="O2677" i="9" s="1"/>
  <c r="P2677" i="9" s="1"/>
  <c r="N2676" i="9"/>
  <c r="O2676" i="9" s="1"/>
  <c r="P2676" i="9" s="1"/>
  <c r="N2675" i="9"/>
  <c r="O2675" i="9" s="1"/>
  <c r="P2675" i="9" s="1"/>
  <c r="N2674" i="9"/>
  <c r="O2674" i="9" s="1"/>
  <c r="P2674" i="9" s="1"/>
  <c r="N2673" i="9"/>
  <c r="O2673" i="9" s="1"/>
  <c r="P2673" i="9" s="1"/>
  <c r="N2672" i="9"/>
  <c r="O2672" i="9" s="1"/>
  <c r="P2672" i="9" s="1"/>
  <c r="N2671" i="9"/>
  <c r="O2671" i="9" s="1"/>
  <c r="P2671" i="9" s="1"/>
  <c r="N2670" i="9"/>
  <c r="O2670" i="9" s="1"/>
  <c r="P2670" i="9" s="1"/>
  <c r="N2669" i="9"/>
  <c r="O2669" i="9" s="1"/>
  <c r="P2669" i="9" s="1"/>
  <c r="N2668" i="9"/>
  <c r="O2668" i="9" s="1"/>
  <c r="P2668" i="9" s="1"/>
  <c r="N2667" i="9"/>
  <c r="O2667" i="9" s="1"/>
  <c r="P2667" i="9" s="1"/>
  <c r="N2666" i="9"/>
  <c r="O2666" i="9" s="1"/>
  <c r="P2666" i="9" s="1"/>
  <c r="N2665" i="9"/>
  <c r="O2665" i="9" s="1"/>
  <c r="P2665" i="9" s="1"/>
  <c r="N2664" i="9"/>
  <c r="O2664" i="9" s="1"/>
  <c r="P2664" i="9" s="1"/>
  <c r="N2663" i="9"/>
  <c r="O2663" i="9" s="1"/>
  <c r="P2663" i="9" s="1"/>
  <c r="N2662" i="9"/>
  <c r="O2662" i="9" s="1"/>
  <c r="P2662" i="9" s="1"/>
  <c r="N2661" i="9"/>
  <c r="O2661" i="9" s="1"/>
  <c r="P2661" i="9" s="1"/>
  <c r="N2660" i="9"/>
  <c r="O2660" i="9" s="1"/>
  <c r="P2660" i="9" s="1"/>
  <c r="N2659" i="9"/>
  <c r="O2659" i="9" s="1"/>
  <c r="P2659" i="9" s="1"/>
  <c r="N2658" i="9"/>
  <c r="O2658" i="9" s="1"/>
  <c r="P2658" i="9" s="1"/>
  <c r="N2657" i="9"/>
  <c r="O2657" i="9" s="1"/>
  <c r="P2657" i="9" s="1"/>
  <c r="N2656" i="9"/>
  <c r="O2656" i="9" s="1"/>
  <c r="P2656" i="9" s="1"/>
  <c r="N2655" i="9"/>
  <c r="O2655" i="9" s="1"/>
  <c r="P2655" i="9" s="1"/>
  <c r="N2654" i="9"/>
  <c r="O2654" i="9" s="1"/>
  <c r="P2654" i="9" s="1"/>
  <c r="N2653" i="9"/>
  <c r="O2653" i="9" s="1"/>
  <c r="P2653" i="9" s="1"/>
  <c r="N2652" i="9"/>
  <c r="O2652" i="9" s="1"/>
  <c r="P2652" i="9" s="1"/>
  <c r="N2651" i="9"/>
  <c r="O2651" i="9" s="1"/>
  <c r="P2651" i="9" s="1"/>
  <c r="N2650" i="9"/>
  <c r="O2650" i="9" s="1"/>
  <c r="P2650" i="9" s="1"/>
  <c r="N2649" i="9"/>
  <c r="O2649" i="9" s="1"/>
  <c r="P2649" i="9" s="1"/>
  <c r="N2648" i="9"/>
  <c r="O2648" i="9" s="1"/>
  <c r="P2648" i="9" s="1"/>
  <c r="N2647" i="9"/>
  <c r="O2647" i="9" s="1"/>
  <c r="P2647" i="9" s="1"/>
  <c r="N2646" i="9"/>
  <c r="O2646" i="9" s="1"/>
  <c r="P2646" i="9" s="1"/>
  <c r="N2645" i="9"/>
  <c r="O2645" i="9" s="1"/>
  <c r="P2645" i="9" s="1"/>
  <c r="N2644" i="9"/>
  <c r="O2644" i="9" s="1"/>
  <c r="P2644" i="9" s="1"/>
  <c r="N2643" i="9"/>
  <c r="O2643" i="9" s="1"/>
  <c r="P2643" i="9" s="1"/>
  <c r="N2642" i="9"/>
  <c r="O2642" i="9" s="1"/>
  <c r="P2642" i="9" s="1"/>
  <c r="N2641" i="9"/>
  <c r="O2641" i="9" s="1"/>
  <c r="P2641" i="9" s="1"/>
  <c r="N2640" i="9"/>
  <c r="O2640" i="9" s="1"/>
  <c r="P2640" i="9" s="1"/>
  <c r="N2639" i="9"/>
  <c r="O2639" i="9" s="1"/>
  <c r="P2639" i="9" s="1"/>
  <c r="N2638" i="9"/>
  <c r="O2638" i="9" s="1"/>
  <c r="P2638" i="9" s="1"/>
  <c r="N2637" i="9"/>
  <c r="O2637" i="9" s="1"/>
  <c r="P2637" i="9" s="1"/>
  <c r="N2636" i="9"/>
  <c r="O2636" i="9" s="1"/>
  <c r="P2636" i="9" s="1"/>
  <c r="N2635" i="9"/>
  <c r="O2635" i="9" s="1"/>
  <c r="P2635" i="9" s="1"/>
  <c r="N2634" i="9"/>
  <c r="O2634" i="9" s="1"/>
  <c r="P2634" i="9" s="1"/>
  <c r="N2633" i="9"/>
  <c r="O2633" i="9" s="1"/>
  <c r="P2633" i="9" s="1"/>
  <c r="N2632" i="9"/>
  <c r="O2632" i="9" s="1"/>
  <c r="P2632" i="9" s="1"/>
  <c r="N2631" i="9"/>
  <c r="O2631" i="9" s="1"/>
  <c r="P2631" i="9" s="1"/>
  <c r="N2630" i="9"/>
  <c r="O2630" i="9" s="1"/>
  <c r="P2630" i="9" s="1"/>
  <c r="N2629" i="9"/>
  <c r="O2629" i="9" s="1"/>
  <c r="P2629" i="9" s="1"/>
  <c r="N2628" i="9"/>
  <c r="O2628" i="9" s="1"/>
  <c r="P2628" i="9" s="1"/>
  <c r="N2627" i="9"/>
  <c r="O2627" i="9" s="1"/>
  <c r="P2627" i="9" s="1"/>
  <c r="N2626" i="9"/>
  <c r="O2626" i="9" s="1"/>
  <c r="P2626" i="9" s="1"/>
  <c r="N2625" i="9"/>
  <c r="O2625" i="9" s="1"/>
  <c r="P2625" i="9" s="1"/>
  <c r="N2624" i="9"/>
  <c r="O2624" i="9" s="1"/>
  <c r="P2624" i="9" s="1"/>
  <c r="N2623" i="9"/>
  <c r="O2623" i="9" s="1"/>
  <c r="P2623" i="9" s="1"/>
  <c r="N2622" i="9"/>
  <c r="O2622" i="9" s="1"/>
  <c r="P2622" i="9" s="1"/>
  <c r="N2621" i="9"/>
  <c r="O2621" i="9" s="1"/>
  <c r="P2621" i="9" s="1"/>
  <c r="N2620" i="9"/>
  <c r="O2620" i="9" s="1"/>
  <c r="P2620" i="9" s="1"/>
  <c r="N2619" i="9"/>
  <c r="O2619" i="9" s="1"/>
  <c r="P2619" i="9" s="1"/>
  <c r="N2618" i="9"/>
  <c r="O2618" i="9" s="1"/>
  <c r="P2618" i="9" s="1"/>
  <c r="N2617" i="9"/>
  <c r="O2617" i="9" s="1"/>
  <c r="P2617" i="9" s="1"/>
  <c r="N2616" i="9"/>
  <c r="O2616" i="9" s="1"/>
  <c r="P2616" i="9" s="1"/>
  <c r="N2615" i="9"/>
  <c r="O2615" i="9" s="1"/>
  <c r="P2615" i="9" s="1"/>
  <c r="N2614" i="9"/>
  <c r="O2614" i="9" s="1"/>
  <c r="P2614" i="9" s="1"/>
  <c r="N2613" i="9"/>
  <c r="O2613" i="9" s="1"/>
  <c r="P2613" i="9" s="1"/>
  <c r="N2612" i="9"/>
  <c r="O2612" i="9" s="1"/>
  <c r="P2612" i="9" s="1"/>
  <c r="N2611" i="9"/>
  <c r="O2611" i="9" s="1"/>
  <c r="P2611" i="9" s="1"/>
  <c r="N2610" i="9"/>
  <c r="O2610" i="9" s="1"/>
  <c r="P2610" i="9" s="1"/>
  <c r="N2609" i="9"/>
  <c r="O2609" i="9" s="1"/>
  <c r="P2609" i="9" s="1"/>
  <c r="N2608" i="9"/>
  <c r="O2608" i="9" s="1"/>
  <c r="P2608" i="9" s="1"/>
  <c r="N2607" i="9"/>
  <c r="O2607" i="9" s="1"/>
  <c r="P2607" i="9" s="1"/>
  <c r="N2606" i="9"/>
  <c r="O2606" i="9" s="1"/>
  <c r="P2606" i="9" s="1"/>
  <c r="N2605" i="9"/>
  <c r="O2605" i="9" s="1"/>
  <c r="P2605" i="9" s="1"/>
  <c r="N2604" i="9"/>
  <c r="O2604" i="9" s="1"/>
  <c r="P2604" i="9" s="1"/>
  <c r="N2603" i="9"/>
  <c r="O2603" i="9" s="1"/>
  <c r="P2603" i="9" s="1"/>
  <c r="N2602" i="9"/>
  <c r="O2602" i="9" s="1"/>
  <c r="P2602" i="9" s="1"/>
  <c r="N2601" i="9"/>
  <c r="O2601" i="9" s="1"/>
  <c r="P2601" i="9" s="1"/>
  <c r="N2600" i="9"/>
  <c r="O2600" i="9" s="1"/>
  <c r="P2600" i="9" s="1"/>
  <c r="N2599" i="9"/>
  <c r="O2599" i="9" s="1"/>
  <c r="P2599" i="9" s="1"/>
  <c r="N2598" i="9"/>
  <c r="O2598" i="9" s="1"/>
  <c r="P2598" i="9" s="1"/>
  <c r="N2597" i="9"/>
  <c r="O2597" i="9" s="1"/>
  <c r="P2597" i="9" s="1"/>
  <c r="N2596" i="9"/>
  <c r="O2596" i="9" s="1"/>
  <c r="P2596" i="9" s="1"/>
  <c r="N2595" i="9"/>
  <c r="O2595" i="9" s="1"/>
  <c r="P2595" i="9" s="1"/>
  <c r="N2594" i="9"/>
  <c r="O2594" i="9" s="1"/>
  <c r="P2594" i="9" s="1"/>
  <c r="N2593" i="9"/>
  <c r="O2593" i="9" s="1"/>
  <c r="P2593" i="9" s="1"/>
  <c r="N2592" i="9"/>
  <c r="O2592" i="9" s="1"/>
  <c r="P2592" i="9" s="1"/>
  <c r="N2591" i="9"/>
  <c r="O2591" i="9" s="1"/>
  <c r="P2591" i="9" s="1"/>
  <c r="N2590" i="9"/>
  <c r="O2590" i="9" s="1"/>
  <c r="P2590" i="9" s="1"/>
  <c r="N2589" i="9"/>
  <c r="O2589" i="9" s="1"/>
  <c r="P2589" i="9" s="1"/>
  <c r="N2588" i="9"/>
  <c r="O2588" i="9" s="1"/>
  <c r="P2588" i="9" s="1"/>
  <c r="N2587" i="9"/>
  <c r="O2587" i="9" s="1"/>
  <c r="P2587" i="9" s="1"/>
  <c r="N2586" i="9"/>
  <c r="O2586" i="9" s="1"/>
  <c r="P2586" i="9" s="1"/>
  <c r="N2585" i="9"/>
  <c r="O2585" i="9" s="1"/>
  <c r="P2585" i="9" s="1"/>
  <c r="N2584" i="9"/>
  <c r="O2584" i="9" s="1"/>
  <c r="P2584" i="9" s="1"/>
  <c r="N2583" i="9"/>
  <c r="O2583" i="9" s="1"/>
  <c r="P2583" i="9" s="1"/>
  <c r="N2582" i="9"/>
  <c r="O2582" i="9" s="1"/>
  <c r="P2582" i="9" s="1"/>
  <c r="N2581" i="9"/>
  <c r="O2581" i="9" s="1"/>
  <c r="P2581" i="9" s="1"/>
  <c r="N2580" i="9"/>
  <c r="O2580" i="9" s="1"/>
  <c r="P2580" i="9" s="1"/>
  <c r="N2579" i="9"/>
  <c r="O2579" i="9" s="1"/>
  <c r="P2579" i="9" s="1"/>
  <c r="N2578" i="9"/>
  <c r="O2578" i="9" s="1"/>
  <c r="P2578" i="9" s="1"/>
  <c r="N2577" i="9"/>
  <c r="O2577" i="9" s="1"/>
  <c r="P2577" i="9" s="1"/>
  <c r="N2576" i="9"/>
  <c r="O2576" i="9" s="1"/>
  <c r="P2576" i="9" s="1"/>
  <c r="N2575" i="9"/>
  <c r="O2575" i="9" s="1"/>
  <c r="P2575" i="9" s="1"/>
  <c r="N2574" i="9"/>
  <c r="O2574" i="9" s="1"/>
  <c r="P2574" i="9" s="1"/>
  <c r="N2573" i="9"/>
  <c r="O2573" i="9" s="1"/>
  <c r="P2573" i="9" s="1"/>
  <c r="N2572" i="9"/>
  <c r="O2572" i="9" s="1"/>
  <c r="P2572" i="9" s="1"/>
  <c r="N2571" i="9"/>
  <c r="O2571" i="9" s="1"/>
  <c r="P2571" i="9" s="1"/>
  <c r="N2570" i="9"/>
  <c r="O2570" i="9" s="1"/>
  <c r="P2570" i="9" s="1"/>
  <c r="N2569" i="9"/>
  <c r="O2569" i="9" s="1"/>
  <c r="P2569" i="9" s="1"/>
  <c r="N2568" i="9"/>
  <c r="O2568" i="9" s="1"/>
  <c r="P2568" i="9" s="1"/>
  <c r="N2567" i="9"/>
  <c r="O2567" i="9" s="1"/>
  <c r="P2567" i="9" s="1"/>
  <c r="N2566" i="9"/>
  <c r="O2566" i="9" s="1"/>
  <c r="P2566" i="9" s="1"/>
  <c r="N2565" i="9"/>
  <c r="O2565" i="9" s="1"/>
  <c r="P2565" i="9" s="1"/>
  <c r="N2564" i="9"/>
  <c r="O2564" i="9" s="1"/>
  <c r="P2564" i="9" s="1"/>
  <c r="N2563" i="9"/>
  <c r="O2563" i="9" s="1"/>
  <c r="P2563" i="9" s="1"/>
  <c r="N2562" i="9"/>
  <c r="O2562" i="9" s="1"/>
  <c r="P2562" i="9" s="1"/>
  <c r="N2561" i="9"/>
  <c r="O2561" i="9" s="1"/>
  <c r="P2561" i="9" s="1"/>
  <c r="N2560" i="9"/>
  <c r="O2560" i="9" s="1"/>
  <c r="P2560" i="9" s="1"/>
  <c r="N2559" i="9"/>
  <c r="O2559" i="9" s="1"/>
  <c r="P2559" i="9" s="1"/>
  <c r="N2558" i="9"/>
  <c r="O2558" i="9" s="1"/>
  <c r="P2558" i="9" s="1"/>
  <c r="N2557" i="9"/>
  <c r="O2557" i="9" s="1"/>
  <c r="P2557" i="9" s="1"/>
  <c r="N2556" i="9"/>
  <c r="O2556" i="9" s="1"/>
  <c r="P2556" i="9" s="1"/>
  <c r="N2555" i="9"/>
  <c r="O2555" i="9" s="1"/>
  <c r="P2555" i="9" s="1"/>
  <c r="N2554" i="9"/>
  <c r="O2554" i="9" s="1"/>
  <c r="P2554" i="9" s="1"/>
  <c r="N2553" i="9"/>
  <c r="O2553" i="9" s="1"/>
  <c r="P2553" i="9" s="1"/>
  <c r="N2552" i="9"/>
  <c r="O2552" i="9" s="1"/>
  <c r="P2552" i="9" s="1"/>
  <c r="N2551" i="9"/>
  <c r="O2551" i="9" s="1"/>
  <c r="P2551" i="9" s="1"/>
  <c r="N2550" i="9"/>
  <c r="O2550" i="9" s="1"/>
  <c r="P2550" i="9" s="1"/>
  <c r="N2549" i="9"/>
  <c r="O2549" i="9" s="1"/>
  <c r="P2549" i="9" s="1"/>
  <c r="N2548" i="9"/>
  <c r="O2548" i="9" s="1"/>
  <c r="P2548" i="9" s="1"/>
  <c r="N2547" i="9"/>
  <c r="O2547" i="9" s="1"/>
  <c r="P2547" i="9" s="1"/>
  <c r="N2546" i="9"/>
  <c r="O2546" i="9" s="1"/>
  <c r="P2546" i="9" s="1"/>
  <c r="N2545" i="9"/>
  <c r="O2545" i="9" s="1"/>
  <c r="P2545" i="9" s="1"/>
  <c r="N2544" i="9"/>
  <c r="O2544" i="9" s="1"/>
  <c r="P2544" i="9" s="1"/>
  <c r="N2543" i="9"/>
  <c r="O2543" i="9" s="1"/>
  <c r="P2543" i="9" s="1"/>
  <c r="N2542" i="9"/>
  <c r="O2542" i="9" s="1"/>
  <c r="P2542" i="9" s="1"/>
  <c r="N2541" i="9"/>
  <c r="O2541" i="9" s="1"/>
  <c r="P2541" i="9" s="1"/>
  <c r="N2540" i="9"/>
  <c r="O2540" i="9" s="1"/>
  <c r="P2540" i="9" s="1"/>
  <c r="N2539" i="9"/>
  <c r="O2539" i="9" s="1"/>
  <c r="P2539" i="9" s="1"/>
  <c r="N2538" i="9"/>
  <c r="O2538" i="9" s="1"/>
  <c r="P2538" i="9" s="1"/>
  <c r="N2537" i="9"/>
  <c r="O2537" i="9" s="1"/>
  <c r="P2537" i="9" s="1"/>
  <c r="N2536" i="9"/>
  <c r="O2536" i="9" s="1"/>
  <c r="P2536" i="9" s="1"/>
  <c r="N2535" i="9"/>
  <c r="O2535" i="9" s="1"/>
  <c r="P2535" i="9" s="1"/>
  <c r="N2534" i="9"/>
  <c r="O2534" i="9" s="1"/>
  <c r="P2534" i="9" s="1"/>
  <c r="N2533" i="9"/>
  <c r="O2533" i="9" s="1"/>
  <c r="P2533" i="9" s="1"/>
  <c r="N2532" i="9"/>
  <c r="O2532" i="9" s="1"/>
  <c r="P2532" i="9" s="1"/>
  <c r="N2531" i="9"/>
  <c r="O2531" i="9" s="1"/>
  <c r="P2531" i="9" s="1"/>
  <c r="N2530" i="9"/>
  <c r="O2530" i="9" s="1"/>
  <c r="P2530" i="9" s="1"/>
  <c r="N2529" i="9"/>
  <c r="O2529" i="9" s="1"/>
  <c r="P2529" i="9" s="1"/>
  <c r="N2528" i="9"/>
  <c r="O2528" i="9" s="1"/>
  <c r="P2528" i="9" s="1"/>
  <c r="N2527" i="9"/>
  <c r="O2527" i="9" s="1"/>
  <c r="P2527" i="9" s="1"/>
  <c r="N2526" i="9"/>
  <c r="O2526" i="9" s="1"/>
  <c r="P2526" i="9" s="1"/>
  <c r="N2525" i="9"/>
  <c r="O2525" i="9" s="1"/>
  <c r="P2525" i="9" s="1"/>
  <c r="N2524" i="9"/>
  <c r="O2524" i="9" s="1"/>
  <c r="P2524" i="9" s="1"/>
  <c r="N2523" i="9"/>
  <c r="O2523" i="9" s="1"/>
  <c r="P2523" i="9" s="1"/>
  <c r="N2522" i="9"/>
  <c r="O2522" i="9" s="1"/>
  <c r="P2522" i="9" s="1"/>
  <c r="N2521" i="9"/>
  <c r="O2521" i="9" s="1"/>
  <c r="P2521" i="9" s="1"/>
  <c r="N2520" i="9"/>
  <c r="O2520" i="9" s="1"/>
  <c r="P2520" i="9" s="1"/>
  <c r="N2519" i="9"/>
  <c r="O2519" i="9" s="1"/>
  <c r="P2519" i="9" s="1"/>
  <c r="N2518" i="9"/>
  <c r="O2518" i="9" s="1"/>
  <c r="P2518" i="9" s="1"/>
  <c r="N2517" i="9"/>
  <c r="O2517" i="9" s="1"/>
  <c r="P2517" i="9" s="1"/>
  <c r="N2516" i="9"/>
  <c r="O2516" i="9" s="1"/>
  <c r="P2516" i="9" s="1"/>
  <c r="N2515" i="9"/>
  <c r="O2515" i="9" s="1"/>
  <c r="P2515" i="9" s="1"/>
  <c r="N2514" i="9"/>
  <c r="O2514" i="9" s="1"/>
  <c r="P2514" i="9" s="1"/>
  <c r="N2513" i="9"/>
  <c r="O2513" i="9" s="1"/>
  <c r="P2513" i="9" s="1"/>
  <c r="N2512" i="9"/>
  <c r="O2512" i="9" s="1"/>
  <c r="P2512" i="9" s="1"/>
  <c r="N2511" i="9"/>
  <c r="O2511" i="9" s="1"/>
  <c r="P2511" i="9" s="1"/>
  <c r="N2510" i="9"/>
  <c r="O2510" i="9" s="1"/>
  <c r="P2510" i="9" s="1"/>
  <c r="N2509" i="9"/>
  <c r="O2509" i="9" s="1"/>
  <c r="P2509" i="9" s="1"/>
  <c r="N2508" i="9"/>
  <c r="O2508" i="9" s="1"/>
  <c r="P2508" i="9" s="1"/>
  <c r="N2507" i="9"/>
  <c r="O2507" i="9" s="1"/>
  <c r="P2507" i="9" s="1"/>
  <c r="N2506" i="9"/>
  <c r="O2506" i="9" s="1"/>
  <c r="P2506" i="9" s="1"/>
  <c r="N2505" i="9"/>
  <c r="O2505" i="9" s="1"/>
  <c r="P2505" i="9" s="1"/>
  <c r="N2504" i="9"/>
  <c r="O2504" i="9" s="1"/>
  <c r="P2504" i="9" s="1"/>
  <c r="N2503" i="9"/>
  <c r="O2503" i="9" s="1"/>
  <c r="P2503" i="9" s="1"/>
  <c r="N2502" i="9"/>
  <c r="O2502" i="9" s="1"/>
  <c r="P2502" i="9" s="1"/>
  <c r="N2501" i="9"/>
  <c r="O2501" i="9" s="1"/>
  <c r="P2501" i="9" s="1"/>
  <c r="N2500" i="9"/>
  <c r="O2500" i="9" s="1"/>
  <c r="P2500" i="9" s="1"/>
  <c r="N2499" i="9"/>
  <c r="O2499" i="9" s="1"/>
  <c r="P2499" i="9" s="1"/>
  <c r="N2498" i="9"/>
  <c r="O2498" i="9" s="1"/>
  <c r="P2498" i="9" s="1"/>
  <c r="N2497" i="9"/>
  <c r="O2497" i="9" s="1"/>
  <c r="P2497" i="9" s="1"/>
  <c r="N2496" i="9"/>
  <c r="O2496" i="9" s="1"/>
  <c r="P2496" i="9" s="1"/>
  <c r="N2495" i="9"/>
  <c r="O2495" i="9" s="1"/>
  <c r="P2495" i="9" s="1"/>
  <c r="N2494" i="9"/>
  <c r="O2494" i="9" s="1"/>
  <c r="P2494" i="9" s="1"/>
  <c r="N2493" i="9"/>
  <c r="O2493" i="9" s="1"/>
  <c r="P2493" i="9" s="1"/>
  <c r="N2492" i="9"/>
  <c r="O2492" i="9" s="1"/>
  <c r="P2492" i="9" s="1"/>
  <c r="N2491" i="9"/>
  <c r="O2491" i="9" s="1"/>
  <c r="P2491" i="9" s="1"/>
  <c r="N2490" i="9"/>
  <c r="O2490" i="9" s="1"/>
  <c r="P2490" i="9" s="1"/>
  <c r="N2489" i="9"/>
  <c r="O2489" i="9" s="1"/>
  <c r="P2489" i="9" s="1"/>
  <c r="N2488" i="9"/>
  <c r="O2488" i="9" s="1"/>
  <c r="P2488" i="9" s="1"/>
  <c r="N2487" i="9"/>
  <c r="O2487" i="9" s="1"/>
  <c r="P2487" i="9" s="1"/>
  <c r="N2486" i="9"/>
  <c r="O2486" i="9" s="1"/>
  <c r="P2486" i="9" s="1"/>
  <c r="N2485" i="9"/>
  <c r="O2485" i="9" s="1"/>
  <c r="P2485" i="9" s="1"/>
  <c r="N2484" i="9"/>
  <c r="O2484" i="9" s="1"/>
  <c r="P2484" i="9" s="1"/>
  <c r="N2483" i="9"/>
  <c r="O2483" i="9" s="1"/>
  <c r="P2483" i="9" s="1"/>
  <c r="N2482" i="9"/>
  <c r="O2482" i="9" s="1"/>
  <c r="P2482" i="9" s="1"/>
  <c r="N2481" i="9"/>
  <c r="O2481" i="9" s="1"/>
  <c r="P2481" i="9" s="1"/>
  <c r="N2480" i="9"/>
  <c r="O2480" i="9" s="1"/>
  <c r="P2480" i="9" s="1"/>
  <c r="N2479" i="9"/>
  <c r="O2479" i="9" s="1"/>
  <c r="P2479" i="9" s="1"/>
  <c r="N2478" i="9"/>
  <c r="O2478" i="9" s="1"/>
  <c r="P2478" i="9" s="1"/>
  <c r="N2477" i="9"/>
  <c r="O2477" i="9" s="1"/>
  <c r="P2477" i="9" s="1"/>
  <c r="N2476" i="9"/>
  <c r="O2476" i="9" s="1"/>
  <c r="P2476" i="9" s="1"/>
  <c r="N2475" i="9"/>
  <c r="O2475" i="9" s="1"/>
  <c r="P2475" i="9" s="1"/>
  <c r="N2474" i="9"/>
  <c r="O2474" i="9" s="1"/>
  <c r="P2474" i="9" s="1"/>
  <c r="N2473" i="9"/>
  <c r="O2473" i="9" s="1"/>
  <c r="P2473" i="9" s="1"/>
  <c r="N2472" i="9"/>
  <c r="O2472" i="9" s="1"/>
  <c r="P2472" i="9" s="1"/>
  <c r="N2471" i="9"/>
  <c r="O2471" i="9" s="1"/>
  <c r="P2471" i="9" s="1"/>
  <c r="N2470" i="9"/>
  <c r="O2470" i="9" s="1"/>
  <c r="P2470" i="9" s="1"/>
  <c r="N2469" i="9"/>
  <c r="O2469" i="9" s="1"/>
  <c r="P2469" i="9" s="1"/>
  <c r="N2468" i="9"/>
  <c r="O2468" i="9" s="1"/>
  <c r="P2468" i="9" s="1"/>
  <c r="N2467" i="9"/>
  <c r="O2467" i="9" s="1"/>
  <c r="P2467" i="9" s="1"/>
  <c r="N2466" i="9"/>
  <c r="O2466" i="9" s="1"/>
  <c r="P2466" i="9" s="1"/>
  <c r="N2465" i="9"/>
  <c r="O2465" i="9" s="1"/>
  <c r="P2465" i="9" s="1"/>
  <c r="N2464" i="9"/>
  <c r="O2464" i="9" s="1"/>
  <c r="P2464" i="9" s="1"/>
  <c r="N2463" i="9"/>
  <c r="O2463" i="9" s="1"/>
  <c r="P2463" i="9" s="1"/>
  <c r="N2462" i="9"/>
  <c r="O2462" i="9" s="1"/>
  <c r="P2462" i="9" s="1"/>
  <c r="N2461" i="9"/>
  <c r="O2461" i="9" s="1"/>
  <c r="P2461" i="9" s="1"/>
  <c r="N2460" i="9"/>
  <c r="O2460" i="9" s="1"/>
  <c r="P2460" i="9" s="1"/>
  <c r="N2459" i="9"/>
  <c r="O2459" i="9" s="1"/>
  <c r="P2459" i="9" s="1"/>
  <c r="N2458" i="9"/>
  <c r="O2458" i="9" s="1"/>
  <c r="P2458" i="9" s="1"/>
  <c r="N2457" i="9"/>
  <c r="O2457" i="9" s="1"/>
  <c r="P2457" i="9" s="1"/>
  <c r="N2456" i="9"/>
  <c r="O2456" i="9" s="1"/>
  <c r="P2456" i="9" s="1"/>
  <c r="N2455" i="9"/>
  <c r="O2455" i="9" s="1"/>
  <c r="P2455" i="9" s="1"/>
  <c r="N2454" i="9"/>
  <c r="O2454" i="9" s="1"/>
  <c r="P2454" i="9" s="1"/>
  <c r="N2453" i="9"/>
  <c r="O2453" i="9" s="1"/>
  <c r="P2453" i="9" s="1"/>
  <c r="N2452" i="9"/>
  <c r="O2452" i="9" s="1"/>
  <c r="P2452" i="9" s="1"/>
  <c r="N2451" i="9"/>
  <c r="O2451" i="9" s="1"/>
  <c r="P2451" i="9" s="1"/>
  <c r="N2450" i="9"/>
  <c r="O2450" i="9" s="1"/>
  <c r="P2450" i="9" s="1"/>
  <c r="N2449" i="9"/>
  <c r="O2449" i="9" s="1"/>
  <c r="P2449" i="9" s="1"/>
  <c r="N2448" i="9"/>
  <c r="O2448" i="9" s="1"/>
  <c r="P2448" i="9" s="1"/>
  <c r="N2447" i="9"/>
  <c r="O2447" i="9" s="1"/>
  <c r="P2447" i="9" s="1"/>
  <c r="N2446" i="9"/>
  <c r="O2446" i="9" s="1"/>
  <c r="P2446" i="9" s="1"/>
  <c r="N2445" i="9"/>
  <c r="O2445" i="9" s="1"/>
  <c r="P2445" i="9" s="1"/>
  <c r="N2444" i="9"/>
  <c r="O2444" i="9" s="1"/>
  <c r="P2444" i="9" s="1"/>
  <c r="N2443" i="9"/>
  <c r="O2443" i="9" s="1"/>
  <c r="P2443" i="9" s="1"/>
  <c r="N2442" i="9"/>
  <c r="O2442" i="9" s="1"/>
  <c r="P2442" i="9" s="1"/>
  <c r="N2441" i="9"/>
  <c r="O2441" i="9" s="1"/>
  <c r="P2441" i="9" s="1"/>
  <c r="N2440" i="9"/>
  <c r="O2440" i="9" s="1"/>
  <c r="P2440" i="9" s="1"/>
  <c r="N2439" i="9"/>
  <c r="O2439" i="9" s="1"/>
  <c r="P2439" i="9" s="1"/>
  <c r="N2438" i="9"/>
  <c r="O2438" i="9" s="1"/>
  <c r="P2438" i="9" s="1"/>
  <c r="N2437" i="9"/>
  <c r="O2437" i="9" s="1"/>
  <c r="P2437" i="9" s="1"/>
  <c r="N2436" i="9"/>
  <c r="O2436" i="9" s="1"/>
  <c r="P2436" i="9" s="1"/>
  <c r="N2435" i="9"/>
  <c r="O2435" i="9" s="1"/>
  <c r="P2435" i="9" s="1"/>
  <c r="N2434" i="9"/>
  <c r="O2434" i="9" s="1"/>
  <c r="P2434" i="9" s="1"/>
  <c r="N2433" i="9"/>
  <c r="O2433" i="9" s="1"/>
  <c r="P2433" i="9" s="1"/>
  <c r="N2432" i="9"/>
  <c r="O2432" i="9" s="1"/>
  <c r="P2432" i="9" s="1"/>
  <c r="N2431" i="9"/>
  <c r="O2431" i="9" s="1"/>
  <c r="P2431" i="9" s="1"/>
  <c r="N2430" i="9"/>
  <c r="O2430" i="9" s="1"/>
  <c r="P2430" i="9" s="1"/>
  <c r="N2429" i="9"/>
  <c r="O2429" i="9" s="1"/>
  <c r="P2429" i="9" s="1"/>
  <c r="N2428" i="9"/>
  <c r="O2428" i="9" s="1"/>
  <c r="P2428" i="9" s="1"/>
  <c r="N2427" i="9"/>
  <c r="O2427" i="9" s="1"/>
  <c r="P2427" i="9" s="1"/>
  <c r="N2426" i="9"/>
  <c r="O2426" i="9" s="1"/>
  <c r="P2426" i="9" s="1"/>
  <c r="N2425" i="9"/>
  <c r="O2425" i="9" s="1"/>
  <c r="P2425" i="9" s="1"/>
  <c r="N2424" i="9"/>
  <c r="O2424" i="9" s="1"/>
  <c r="P2424" i="9" s="1"/>
  <c r="N2423" i="9"/>
  <c r="O2423" i="9" s="1"/>
  <c r="P2423" i="9" s="1"/>
  <c r="N2422" i="9"/>
  <c r="O2422" i="9" s="1"/>
  <c r="P2422" i="9" s="1"/>
  <c r="N2421" i="9"/>
  <c r="O2421" i="9" s="1"/>
  <c r="P2421" i="9" s="1"/>
  <c r="N2420" i="9"/>
  <c r="O2420" i="9" s="1"/>
  <c r="P2420" i="9" s="1"/>
  <c r="N2419" i="9"/>
  <c r="O2419" i="9" s="1"/>
  <c r="P2419" i="9" s="1"/>
  <c r="N2418" i="9"/>
  <c r="O2418" i="9" s="1"/>
  <c r="P2418" i="9" s="1"/>
  <c r="N2417" i="9"/>
  <c r="O2417" i="9" s="1"/>
  <c r="P2417" i="9" s="1"/>
  <c r="N2416" i="9"/>
  <c r="O2416" i="9" s="1"/>
  <c r="P2416" i="9" s="1"/>
  <c r="N2415" i="9"/>
  <c r="O2415" i="9" s="1"/>
  <c r="P2415" i="9" s="1"/>
  <c r="N2414" i="9"/>
  <c r="O2414" i="9" s="1"/>
  <c r="P2414" i="9" s="1"/>
  <c r="N2413" i="9"/>
  <c r="O2413" i="9" s="1"/>
  <c r="P2413" i="9" s="1"/>
  <c r="N2412" i="9"/>
  <c r="O2412" i="9" s="1"/>
  <c r="P2412" i="9" s="1"/>
  <c r="N2411" i="9"/>
  <c r="O2411" i="9" s="1"/>
  <c r="P2411" i="9" s="1"/>
  <c r="N2410" i="9"/>
  <c r="O2410" i="9" s="1"/>
  <c r="P2410" i="9" s="1"/>
  <c r="N2409" i="9"/>
  <c r="O2409" i="9" s="1"/>
  <c r="P2409" i="9" s="1"/>
  <c r="N2408" i="9"/>
  <c r="O2408" i="9" s="1"/>
  <c r="P2408" i="9" s="1"/>
  <c r="N2407" i="9"/>
  <c r="O2407" i="9" s="1"/>
  <c r="P2407" i="9" s="1"/>
  <c r="N2406" i="9"/>
  <c r="O2406" i="9" s="1"/>
  <c r="P2406" i="9" s="1"/>
  <c r="N2405" i="9"/>
  <c r="O2405" i="9" s="1"/>
  <c r="P2405" i="9" s="1"/>
  <c r="N2404" i="9"/>
  <c r="O2404" i="9" s="1"/>
  <c r="P2404" i="9" s="1"/>
  <c r="N2403" i="9"/>
  <c r="O2403" i="9" s="1"/>
  <c r="P2403" i="9" s="1"/>
  <c r="N2402" i="9"/>
  <c r="O2402" i="9" s="1"/>
  <c r="P2402" i="9" s="1"/>
  <c r="N2401" i="9"/>
  <c r="O2401" i="9" s="1"/>
  <c r="P2401" i="9" s="1"/>
  <c r="N2400" i="9"/>
  <c r="O2400" i="9" s="1"/>
  <c r="P2400" i="9" s="1"/>
  <c r="N2399" i="9"/>
  <c r="O2399" i="9" s="1"/>
  <c r="P2399" i="9" s="1"/>
  <c r="N2398" i="9"/>
  <c r="O2398" i="9" s="1"/>
  <c r="P2398" i="9" s="1"/>
  <c r="N2397" i="9"/>
  <c r="O2397" i="9" s="1"/>
  <c r="P2397" i="9" s="1"/>
  <c r="N2396" i="9"/>
  <c r="O2396" i="9" s="1"/>
  <c r="P2396" i="9" s="1"/>
  <c r="N2395" i="9"/>
  <c r="O2395" i="9" s="1"/>
  <c r="P2395" i="9" s="1"/>
  <c r="N2394" i="9"/>
  <c r="O2394" i="9" s="1"/>
  <c r="P2394" i="9" s="1"/>
  <c r="N2393" i="9"/>
  <c r="O2393" i="9" s="1"/>
  <c r="P2393" i="9" s="1"/>
  <c r="N2392" i="9"/>
  <c r="O2392" i="9" s="1"/>
  <c r="P2392" i="9" s="1"/>
  <c r="N2391" i="9"/>
  <c r="O2391" i="9" s="1"/>
  <c r="P2391" i="9" s="1"/>
  <c r="N2390" i="9"/>
  <c r="O2390" i="9" s="1"/>
  <c r="P2390" i="9" s="1"/>
  <c r="N2389" i="9"/>
  <c r="O2389" i="9" s="1"/>
  <c r="P2389" i="9" s="1"/>
  <c r="N2388" i="9"/>
  <c r="O2388" i="9" s="1"/>
  <c r="P2388" i="9" s="1"/>
  <c r="N2387" i="9"/>
  <c r="O2387" i="9" s="1"/>
  <c r="P2387" i="9" s="1"/>
  <c r="N2386" i="9"/>
  <c r="O2386" i="9" s="1"/>
  <c r="P2386" i="9" s="1"/>
  <c r="N2385" i="9"/>
  <c r="O2385" i="9" s="1"/>
  <c r="P2385" i="9" s="1"/>
  <c r="N2384" i="9"/>
  <c r="O2384" i="9" s="1"/>
  <c r="P2384" i="9" s="1"/>
  <c r="N2383" i="9"/>
  <c r="O2383" i="9" s="1"/>
  <c r="P2383" i="9" s="1"/>
  <c r="N2382" i="9"/>
  <c r="O2382" i="9" s="1"/>
  <c r="P2382" i="9" s="1"/>
  <c r="N2381" i="9"/>
  <c r="O2381" i="9" s="1"/>
  <c r="P2381" i="9" s="1"/>
  <c r="N2380" i="9"/>
  <c r="O2380" i="9" s="1"/>
  <c r="P2380" i="9" s="1"/>
  <c r="N2379" i="9"/>
  <c r="O2379" i="9" s="1"/>
  <c r="P2379" i="9" s="1"/>
  <c r="N2378" i="9"/>
  <c r="O2378" i="9" s="1"/>
  <c r="P2378" i="9" s="1"/>
  <c r="N2377" i="9"/>
  <c r="O2377" i="9" s="1"/>
  <c r="P2377" i="9" s="1"/>
  <c r="N2376" i="9"/>
  <c r="O2376" i="9" s="1"/>
  <c r="P2376" i="9" s="1"/>
  <c r="N2374" i="9"/>
  <c r="O2374" i="9" s="1"/>
  <c r="P2374" i="9" s="1"/>
  <c r="N2373" i="9"/>
  <c r="O2373" i="9" s="1"/>
  <c r="P2373" i="9" s="1"/>
  <c r="N2372" i="9"/>
  <c r="O2372" i="9" s="1"/>
  <c r="P2372" i="9" s="1"/>
  <c r="N2371" i="9"/>
  <c r="O2371" i="9" s="1"/>
  <c r="P2371" i="9" s="1"/>
  <c r="N2370" i="9"/>
  <c r="O2370" i="9" s="1"/>
  <c r="P2370" i="9" s="1"/>
  <c r="N2369" i="9"/>
  <c r="O2369" i="9" s="1"/>
  <c r="P2369" i="9" s="1"/>
  <c r="N2368" i="9"/>
  <c r="O2368" i="9" s="1"/>
  <c r="P2368" i="9" s="1"/>
  <c r="N2367" i="9"/>
  <c r="O2367" i="9" s="1"/>
  <c r="P2367" i="9" s="1"/>
  <c r="N2366" i="9"/>
  <c r="O2366" i="9" s="1"/>
  <c r="P2366" i="9" s="1"/>
  <c r="N2365" i="9"/>
  <c r="O2365" i="9" s="1"/>
  <c r="P2365" i="9" s="1"/>
  <c r="N2364" i="9"/>
  <c r="O2364" i="9" s="1"/>
  <c r="P2364" i="9" s="1"/>
  <c r="N2363" i="9"/>
  <c r="O2363" i="9" s="1"/>
  <c r="P2363" i="9" s="1"/>
  <c r="N2362" i="9"/>
  <c r="O2362" i="9" s="1"/>
  <c r="P2362" i="9" s="1"/>
  <c r="N2361" i="9"/>
  <c r="O2361" i="9" s="1"/>
  <c r="P2361" i="9" s="1"/>
  <c r="N2360" i="9"/>
  <c r="O2360" i="9" s="1"/>
  <c r="P2360" i="9" s="1"/>
  <c r="N2359" i="9"/>
  <c r="O2359" i="9" s="1"/>
  <c r="P2359" i="9" s="1"/>
  <c r="N2358" i="9"/>
  <c r="O2358" i="9" s="1"/>
  <c r="P2358" i="9" s="1"/>
  <c r="N2357" i="9"/>
  <c r="O2357" i="9" s="1"/>
  <c r="P2357" i="9" s="1"/>
  <c r="N2356" i="9"/>
  <c r="O2356" i="9" s="1"/>
  <c r="P2356" i="9" s="1"/>
  <c r="N2355" i="9"/>
  <c r="O2355" i="9" s="1"/>
  <c r="P2355" i="9" s="1"/>
  <c r="N2354" i="9"/>
  <c r="O2354" i="9" s="1"/>
  <c r="P2354" i="9" s="1"/>
  <c r="N2353" i="9"/>
  <c r="O2353" i="9" s="1"/>
  <c r="P2353" i="9" s="1"/>
  <c r="N2352" i="9"/>
  <c r="O2352" i="9" s="1"/>
  <c r="P2352" i="9" s="1"/>
  <c r="N2351" i="9"/>
  <c r="O2351" i="9" s="1"/>
  <c r="P2351" i="9" s="1"/>
  <c r="N2350" i="9"/>
  <c r="O2350" i="9" s="1"/>
  <c r="P2350" i="9" s="1"/>
  <c r="N2349" i="9"/>
  <c r="O2349" i="9" s="1"/>
  <c r="P2349" i="9" s="1"/>
  <c r="N2348" i="9"/>
  <c r="O2348" i="9" s="1"/>
  <c r="P2348" i="9" s="1"/>
  <c r="N2347" i="9"/>
  <c r="O2347" i="9" s="1"/>
  <c r="P2347" i="9" s="1"/>
  <c r="N2346" i="9"/>
  <c r="O2346" i="9" s="1"/>
  <c r="P2346" i="9" s="1"/>
  <c r="N2345" i="9"/>
  <c r="O2345" i="9" s="1"/>
  <c r="P2345" i="9" s="1"/>
  <c r="N2344" i="9"/>
  <c r="O2344" i="9" s="1"/>
  <c r="P2344" i="9" s="1"/>
  <c r="N2343" i="9"/>
  <c r="O2343" i="9" s="1"/>
  <c r="P2343" i="9" s="1"/>
  <c r="N2342" i="9"/>
  <c r="O2342" i="9" s="1"/>
  <c r="P2342" i="9" s="1"/>
  <c r="N2341" i="9"/>
  <c r="O2341" i="9" s="1"/>
  <c r="P2341" i="9" s="1"/>
  <c r="N2340" i="9"/>
  <c r="O2340" i="9" s="1"/>
  <c r="P2340" i="9" s="1"/>
  <c r="N2339" i="9"/>
  <c r="O2339" i="9" s="1"/>
  <c r="P2339" i="9" s="1"/>
  <c r="N2338" i="9"/>
  <c r="O2338" i="9" s="1"/>
  <c r="P2338" i="9" s="1"/>
  <c r="N2337" i="9"/>
  <c r="O2337" i="9" s="1"/>
  <c r="P2337" i="9" s="1"/>
  <c r="N2336" i="9"/>
  <c r="O2336" i="9" s="1"/>
  <c r="P2336" i="9" s="1"/>
  <c r="N2335" i="9"/>
  <c r="O2335" i="9" s="1"/>
  <c r="P2335" i="9" s="1"/>
  <c r="N2334" i="9"/>
  <c r="O2334" i="9" s="1"/>
  <c r="P2334" i="9" s="1"/>
  <c r="N2333" i="9"/>
  <c r="O2333" i="9" s="1"/>
  <c r="P2333" i="9" s="1"/>
  <c r="N2332" i="9"/>
  <c r="O2332" i="9" s="1"/>
  <c r="P2332" i="9" s="1"/>
  <c r="N2331" i="9"/>
  <c r="O2331" i="9" s="1"/>
  <c r="P2331" i="9" s="1"/>
  <c r="N2330" i="9"/>
  <c r="O2330" i="9" s="1"/>
  <c r="P2330" i="9" s="1"/>
  <c r="N2329" i="9"/>
  <c r="O2329" i="9" s="1"/>
  <c r="P2329" i="9" s="1"/>
  <c r="N2328" i="9"/>
  <c r="O2328" i="9" s="1"/>
  <c r="P2328" i="9" s="1"/>
  <c r="N2327" i="9"/>
  <c r="O2327" i="9" s="1"/>
  <c r="P2327" i="9" s="1"/>
  <c r="N2326" i="9"/>
  <c r="O2326" i="9" s="1"/>
  <c r="P2326" i="9" s="1"/>
  <c r="N2325" i="9"/>
  <c r="O2325" i="9" s="1"/>
  <c r="P2325" i="9" s="1"/>
  <c r="N2324" i="9"/>
  <c r="O2324" i="9" s="1"/>
  <c r="P2324" i="9" s="1"/>
  <c r="N2323" i="9"/>
  <c r="O2323" i="9" s="1"/>
  <c r="P2323" i="9" s="1"/>
  <c r="N2322" i="9"/>
  <c r="O2322" i="9" s="1"/>
  <c r="P2322" i="9" s="1"/>
  <c r="N2321" i="9"/>
  <c r="O2321" i="9" s="1"/>
  <c r="P2321" i="9" s="1"/>
  <c r="N2320" i="9"/>
  <c r="O2320" i="9" s="1"/>
  <c r="P2320" i="9" s="1"/>
  <c r="N2319" i="9"/>
  <c r="O2319" i="9" s="1"/>
  <c r="P2319" i="9" s="1"/>
  <c r="N2318" i="9"/>
  <c r="O2318" i="9" s="1"/>
  <c r="P2318" i="9" s="1"/>
  <c r="N2317" i="9"/>
  <c r="O2317" i="9" s="1"/>
  <c r="P2317" i="9" s="1"/>
  <c r="N2316" i="9"/>
  <c r="O2316" i="9" s="1"/>
  <c r="P2316" i="9" s="1"/>
  <c r="N2315" i="9"/>
  <c r="O2315" i="9" s="1"/>
  <c r="P2315" i="9" s="1"/>
  <c r="N2314" i="9"/>
  <c r="O2314" i="9" s="1"/>
  <c r="P2314" i="9" s="1"/>
  <c r="N2313" i="9"/>
  <c r="O2313" i="9" s="1"/>
  <c r="P2313" i="9" s="1"/>
  <c r="N2312" i="9"/>
  <c r="O2312" i="9" s="1"/>
  <c r="P2312" i="9" s="1"/>
  <c r="N2311" i="9"/>
  <c r="O2311" i="9" s="1"/>
  <c r="P2311" i="9" s="1"/>
  <c r="N2310" i="9"/>
  <c r="O2310" i="9" s="1"/>
  <c r="P2310" i="9" s="1"/>
  <c r="N2309" i="9"/>
  <c r="O2309" i="9" s="1"/>
  <c r="P2309" i="9" s="1"/>
  <c r="N2308" i="9"/>
  <c r="O2308" i="9" s="1"/>
  <c r="P2308" i="9" s="1"/>
  <c r="N2307" i="9"/>
  <c r="O2307" i="9" s="1"/>
  <c r="P2307" i="9" s="1"/>
  <c r="N2306" i="9"/>
  <c r="O2306" i="9" s="1"/>
  <c r="P2306" i="9" s="1"/>
  <c r="N2305" i="9"/>
  <c r="O2305" i="9" s="1"/>
  <c r="P2305" i="9" s="1"/>
  <c r="N2304" i="9"/>
  <c r="O2304" i="9" s="1"/>
  <c r="P2304" i="9" s="1"/>
  <c r="N2303" i="9"/>
  <c r="O2303" i="9" s="1"/>
  <c r="P2303" i="9" s="1"/>
  <c r="N2302" i="9"/>
  <c r="O2302" i="9" s="1"/>
  <c r="P2302" i="9" s="1"/>
  <c r="N2301" i="9"/>
  <c r="O2301" i="9" s="1"/>
  <c r="P2301" i="9" s="1"/>
  <c r="N2300" i="9"/>
  <c r="O2300" i="9" s="1"/>
  <c r="P2300" i="9" s="1"/>
  <c r="N2299" i="9"/>
  <c r="O2299" i="9" s="1"/>
  <c r="P2299" i="9" s="1"/>
  <c r="N2298" i="9"/>
  <c r="O2298" i="9" s="1"/>
  <c r="P2298" i="9" s="1"/>
  <c r="N2297" i="9"/>
  <c r="O2297" i="9" s="1"/>
  <c r="P2297" i="9" s="1"/>
  <c r="N2296" i="9"/>
  <c r="O2296" i="9" s="1"/>
  <c r="P2296" i="9" s="1"/>
  <c r="N2295" i="9"/>
  <c r="O2295" i="9" s="1"/>
  <c r="P2295" i="9" s="1"/>
  <c r="N2294" i="9"/>
  <c r="O2294" i="9" s="1"/>
  <c r="P2294" i="9" s="1"/>
  <c r="N2293" i="9"/>
  <c r="O2293" i="9" s="1"/>
  <c r="P2293" i="9" s="1"/>
  <c r="N2292" i="9"/>
  <c r="O2292" i="9" s="1"/>
  <c r="P2292" i="9" s="1"/>
  <c r="N2291" i="9"/>
  <c r="O2291" i="9" s="1"/>
  <c r="P2291" i="9" s="1"/>
  <c r="N2290" i="9"/>
  <c r="O2290" i="9" s="1"/>
  <c r="P2290" i="9" s="1"/>
  <c r="N2289" i="9"/>
  <c r="O2289" i="9" s="1"/>
  <c r="P2289" i="9" s="1"/>
  <c r="N2288" i="9"/>
  <c r="O2288" i="9" s="1"/>
  <c r="P2288" i="9" s="1"/>
  <c r="N2287" i="9"/>
  <c r="O2287" i="9" s="1"/>
  <c r="P2287" i="9" s="1"/>
  <c r="N2286" i="9"/>
  <c r="O2286" i="9" s="1"/>
  <c r="P2286" i="9" s="1"/>
  <c r="N2285" i="9"/>
  <c r="O2285" i="9" s="1"/>
  <c r="P2285" i="9" s="1"/>
  <c r="N2284" i="9"/>
  <c r="O2284" i="9" s="1"/>
  <c r="P2284" i="9" s="1"/>
  <c r="N2283" i="9"/>
  <c r="O2283" i="9" s="1"/>
  <c r="P2283" i="9" s="1"/>
  <c r="N2282" i="9"/>
  <c r="O2282" i="9" s="1"/>
  <c r="P2282" i="9" s="1"/>
  <c r="N2281" i="9"/>
  <c r="O2281" i="9" s="1"/>
  <c r="P2281" i="9" s="1"/>
  <c r="N2280" i="9"/>
  <c r="O2280" i="9" s="1"/>
  <c r="P2280" i="9" s="1"/>
  <c r="N2279" i="9"/>
  <c r="O2279" i="9" s="1"/>
  <c r="P2279" i="9" s="1"/>
  <c r="N2278" i="9"/>
  <c r="O2278" i="9" s="1"/>
  <c r="P2278" i="9" s="1"/>
  <c r="N2277" i="9"/>
  <c r="O2277" i="9" s="1"/>
  <c r="P2277" i="9" s="1"/>
  <c r="N2276" i="9"/>
  <c r="O2276" i="9" s="1"/>
  <c r="P2276" i="9" s="1"/>
  <c r="N2275" i="9"/>
  <c r="O2275" i="9" s="1"/>
  <c r="P2275" i="9" s="1"/>
  <c r="N2274" i="9"/>
  <c r="O2274" i="9" s="1"/>
  <c r="P2274" i="9" s="1"/>
  <c r="N2273" i="9"/>
  <c r="O2273" i="9" s="1"/>
  <c r="P2273" i="9" s="1"/>
  <c r="N2272" i="9"/>
  <c r="O2272" i="9" s="1"/>
  <c r="P2272" i="9" s="1"/>
  <c r="N2271" i="9"/>
  <c r="O2271" i="9" s="1"/>
  <c r="P2271" i="9" s="1"/>
  <c r="N2270" i="9"/>
  <c r="O2270" i="9" s="1"/>
  <c r="P2270" i="9" s="1"/>
  <c r="N2269" i="9"/>
  <c r="O2269" i="9" s="1"/>
  <c r="P2269" i="9" s="1"/>
  <c r="N2268" i="9"/>
  <c r="O2268" i="9" s="1"/>
  <c r="P2268" i="9" s="1"/>
  <c r="N2267" i="9"/>
  <c r="O2267" i="9" s="1"/>
  <c r="P2267" i="9" s="1"/>
  <c r="N2266" i="9"/>
  <c r="O2266" i="9" s="1"/>
  <c r="P2266" i="9" s="1"/>
  <c r="N2265" i="9"/>
  <c r="O2265" i="9" s="1"/>
  <c r="P2265" i="9" s="1"/>
  <c r="N2264" i="9"/>
  <c r="O2264" i="9" s="1"/>
  <c r="P2264" i="9" s="1"/>
  <c r="N2263" i="9"/>
  <c r="O2263" i="9" s="1"/>
  <c r="P2263" i="9" s="1"/>
  <c r="N2262" i="9"/>
  <c r="O2262" i="9" s="1"/>
  <c r="P2262" i="9" s="1"/>
  <c r="N2261" i="9"/>
  <c r="O2261" i="9" s="1"/>
  <c r="P2261" i="9" s="1"/>
  <c r="N2260" i="9"/>
  <c r="O2260" i="9" s="1"/>
  <c r="P2260" i="9" s="1"/>
  <c r="N2259" i="9"/>
  <c r="O2259" i="9" s="1"/>
  <c r="P2259" i="9" s="1"/>
  <c r="N2258" i="9"/>
  <c r="O2258" i="9" s="1"/>
  <c r="P2258" i="9" s="1"/>
  <c r="N2257" i="9"/>
  <c r="O2257" i="9" s="1"/>
  <c r="P2257" i="9" s="1"/>
  <c r="N2256" i="9"/>
  <c r="O2256" i="9" s="1"/>
  <c r="P2256" i="9" s="1"/>
  <c r="N2255" i="9"/>
  <c r="O2255" i="9" s="1"/>
  <c r="P2255" i="9" s="1"/>
  <c r="N2254" i="9"/>
  <c r="O2254" i="9" s="1"/>
  <c r="P2254" i="9" s="1"/>
  <c r="N2253" i="9"/>
  <c r="O2253" i="9" s="1"/>
  <c r="P2253" i="9" s="1"/>
  <c r="N2252" i="9"/>
  <c r="O2252" i="9" s="1"/>
  <c r="P2252" i="9" s="1"/>
  <c r="N2251" i="9"/>
  <c r="O2251" i="9" s="1"/>
  <c r="P2251" i="9" s="1"/>
  <c r="N2250" i="9"/>
  <c r="O2250" i="9" s="1"/>
  <c r="P2250" i="9" s="1"/>
  <c r="N2249" i="9"/>
  <c r="O2249" i="9" s="1"/>
  <c r="P2249" i="9" s="1"/>
  <c r="N2248" i="9"/>
  <c r="O2248" i="9" s="1"/>
  <c r="P2248" i="9" s="1"/>
  <c r="N2247" i="9"/>
  <c r="O2247" i="9" s="1"/>
  <c r="P2247" i="9" s="1"/>
  <c r="N2246" i="9"/>
  <c r="O2246" i="9" s="1"/>
  <c r="P2246" i="9" s="1"/>
  <c r="N2245" i="9"/>
  <c r="O2245" i="9" s="1"/>
  <c r="P2245" i="9" s="1"/>
  <c r="N2244" i="9"/>
  <c r="O2244" i="9" s="1"/>
  <c r="P2244" i="9" s="1"/>
  <c r="N2243" i="9"/>
  <c r="O2243" i="9" s="1"/>
  <c r="P2243" i="9" s="1"/>
  <c r="N2242" i="9"/>
  <c r="O2242" i="9" s="1"/>
  <c r="P2242" i="9" s="1"/>
  <c r="N2241" i="9"/>
  <c r="O2241" i="9" s="1"/>
  <c r="P2241" i="9" s="1"/>
  <c r="N2240" i="9"/>
  <c r="O2240" i="9" s="1"/>
  <c r="P2240" i="9" s="1"/>
  <c r="N2239" i="9"/>
  <c r="O2239" i="9" s="1"/>
  <c r="P2239" i="9" s="1"/>
  <c r="N2238" i="9"/>
  <c r="O2238" i="9" s="1"/>
  <c r="P2238" i="9" s="1"/>
  <c r="N2237" i="9"/>
  <c r="O2237" i="9" s="1"/>
  <c r="P2237" i="9" s="1"/>
  <c r="N2236" i="9"/>
  <c r="O2236" i="9" s="1"/>
  <c r="P2236" i="9" s="1"/>
  <c r="N2235" i="9"/>
  <c r="O2235" i="9" s="1"/>
  <c r="P2235" i="9" s="1"/>
  <c r="N2234" i="9"/>
  <c r="O2234" i="9" s="1"/>
  <c r="P2234" i="9" s="1"/>
  <c r="N2233" i="9"/>
  <c r="O2233" i="9" s="1"/>
  <c r="P2233" i="9" s="1"/>
  <c r="N2232" i="9"/>
  <c r="O2232" i="9" s="1"/>
  <c r="P2232" i="9" s="1"/>
  <c r="N2231" i="9"/>
  <c r="O2231" i="9" s="1"/>
  <c r="P2231" i="9" s="1"/>
  <c r="N2230" i="9"/>
  <c r="O2230" i="9" s="1"/>
  <c r="P2230" i="9" s="1"/>
  <c r="N2229" i="9"/>
  <c r="O2229" i="9" s="1"/>
  <c r="P2229" i="9" s="1"/>
  <c r="N2228" i="9"/>
  <c r="O2228" i="9" s="1"/>
  <c r="P2228" i="9" s="1"/>
  <c r="N2227" i="9"/>
  <c r="O2227" i="9" s="1"/>
  <c r="P2227" i="9" s="1"/>
  <c r="N2226" i="9"/>
  <c r="O2226" i="9" s="1"/>
  <c r="P2226" i="9" s="1"/>
  <c r="N2225" i="9"/>
  <c r="O2225" i="9" s="1"/>
  <c r="P2225" i="9" s="1"/>
  <c r="N2224" i="9"/>
  <c r="O2224" i="9" s="1"/>
  <c r="P2224" i="9" s="1"/>
  <c r="N2223" i="9"/>
  <c r="O2223" i="9" s="1"/>
  <c r="P2223" i="9" s="1"/>
  <c r="N2222" i="9"/>
  <c r="O2222" i="9" s="1"/>
  <c r="P2222" i="9" s="1"/>
  <c r="N2221" i="9"/>
  <c r="O2221" i="9" s="1"/>
  <c r="P2221" i="9" s="1"/>
  <c r="N2220" i="9"/>
  <c r="O2220" i="9" s="1"/>
  <c r="P2220" i="9" s="1"/>
  <c r="N2219" i="9"/>
  <c r="O2219" i="9" s="1"/>
  <c r="P2219" i="9" s="1"/>
  <c r="N2218" i="9"/>
  <c r="O2218" i="9" s="1"/>
  <c r="P2218" i="9" s="1"/>
  <c r="N2217" i="9"/>
  <c r="O2217" i="9" s="1"/>
  <c r="P2217" i="9" s="1"/>
  <c r="N2216" i="9"/>
  <c r="O2216" i="9" s="1"/>
  <c r="P2216" i="9" s="1"/>
  <c r="N2215" i="9"/>
  <c r="O2215" i="9" s="1"/>
  <c r="P2215" i="9" s="1"/>
  <c r="N2214" i="9"/>
  <c r="O2214" i="9" s="1"/>
  <c r="P2214" i="9" s="1"/>
  <c r="N2213" i="9"/>
  <c r="O2213" i="9" s="1"/>
  <c r="P2213" i="9" s="1"/>
  <c r="N2212" i="9"/>
  <c r="O2212" i="9" s="1"/>
  <c r="P2212" i="9" s="1"/>
  <c r="N2211" i="9"/>
  <c r="O2211" i="9" s="1"/>
  <c r="P2211" i="9" s="1"/>
  <c r="N2210" i="9"/>
  <c r="O2210" i="9" s="1"/>
  <c r="P2210" i="9" s="1"/>
  <c r="N2209" i="9"/>
  <c r="O2209" i="9" s="1"/>
  <c r="P2209" i="9" s="1"/>
  <c r="N2208" i="9"/>
  <c r="O2208" i="9" s="1"/>
  <c r="P2208" i="9" s="1"/>
  <c r="N2207" i="9"/>
  <c r="O2207" i="9" s="1"/>
  <c r="P2207" i="9" s="1"/>
  <c r="N2206" i="9"/>
  <c r="O2206" i="9" s="1"/>
  <c r="P2206" i="9" s="1"/>
  <c r="N2205" i="9"/>
  <c r="O2205" i="9" s="1"/>
  <c r="P2205" i="9" s="1"/>
  <c r="N2204" i="9"/>
  <c r="O2204" i="9" s="1"/>
  <c r="P2204" i="9" s="1"/>
  <c r="N2203" i="9"/>
  <c r="O2203" i="9" s="1"/>
  <c r="P2203" i="9" s="1"/>
  <c r="N2202" i="9"/>
  <c r="O2202" i="9" s="1"/>
  <c r="P2202" i="9" s="1"/>
  <c r="N2201" i="9"/>
  <c r="O2201" i="9" s="1"/>
  <c r="P2201" i="9" s="1"/>
  <c r="N2200" i="9"/>
  <c r="O2200" i="9" s="1"/>
  <c r="P2200" i="9" s="1"/>
  <c r="N2199" i="9"/>
  <c r="O2199" i="9" s="1"/>
  <c r="P2199" i="9" s="1"/>
  <c r="N2198" i="9"/>
  <c r="O2198" i="9" s="1"/>
  <c r="P2198" i="9" s="1"/>
  <c r="N2197" i="9"/>
  <c r="O2197" i="9" s="1"/>
  <c r="P2197" i="9" s="1"/>
  <c r="N2196" i="9"/>
  <c r="O2196" i="9" s="1"/>
  <c r="P2196" i="9" s="1"/>
  <c r="N2195" i="9"/>
  <c r="O2195" i="9" s="1"/>
  <c r="P2195" i="9" s="1"/>
  <c r="N2194" i="9"/>
  <c r="O2194" i="9" s="1"/>
  <c r="P2194" i="9" s="1"/>
  <c r="N2193" i="9"/>
  <c r="O2193" i="9" s="1"/>
  <c r="P2193" i="9" s="1"/>
  <c r="N2192" i="9"/>
  <c r="O2192" i="9" s="1"/>
  <c r="P2192" i="9" s="1"/>
  <c r="N2191" i="9"/>
  <c r="O2191" i="9" s="1"/>
  <c r="P2191" i="9" s="1"/>
  <c r="N2190" i="9"/>
  <c r="O2190" i="9" s="1"/>
  <c r="P2190" i="9" s="1"/>
  <c r="N2189" i="9"/>
  <c r="O2189" i="9" s="1"/>
  <c r="P2189" i="9" s="1"/>
  <c r="N2188" i="9"/>
  <c r="O2188" i="9" s="1"/>
  <c r="P2188" i="9" s="1"/>
  <c r="N2187" i="9"/>
  <c r="O2187" i="9" s="1"/>
  <c r="P2187" i="9" s="1"/>
  <c r="N2186" i="9"/>
  <c r="O2186" i="9" s="1"/>
  <c r="P2186" i="9" s="1"/>
  <c r="N2185" i="9"/>
  <c r="O2185" i="9" s="1"/>
  <c r="P2185" i="9" s="1"/>
  <c r="N2184" i="9"/>
  <c r="O2184" i="9" s="1"/>
  <c r="P2184" i="9" s="1"/>
  <c r="N2183" i="9"/>
  <c r="O2183" i="9" s="1"/>
  <c r="P2183" i="9" s="1"/>
  <c r="N2182" i="9"/>
  <c r="O2182" i="9" s="1"/>
  <c r="P2182" i="9" s="1"/>
  <c r="N2181" i="9"/>
  <c r="O2181" i="9" s="1"/>
  <c r="P2181" i="9" s="1"/>
  <c r="N2180" i="9"/>
  <c r="O2180" i="9" s="1"/>
  <c r="P2180" i="9" s="1"/>
  <c r="N2179" i="9"/>
  <c r="O2179" i="9" s="1"/>
  <c r="P2179" i="9" s="1"/>
  <c r="N2178" i="9"/>
  <c r="O2178" i="9" s="1"/>
  <c r="P2178" i="9" s="1"/>
  <c r="N2177" i="9"/>
  <c r="O2177" i="9" s="1"/>
  <c r="P2177" i="9" s="1"/>
  <c r="N2176" i="9"/>
  <c r="O2176" i="9" s="1"/>
  <c r="P2176" i="9" s="1"/>
  <c r="N2175" i="9"/>
  <c r="O2175" i="9" s="1"/>
  <c r="P2175" i="9" s="1"/>
  <c r="N2174" i="9"/>
  <c r="O2174" i="9" s="1"/>
  <c r="P2174" i="9" s="1"/>
  <c r="N2173" i="9"/>
  <c r="O2173" i="9" s="1"/>
  <c r="P2173" i="9" s="1"/>
  <c r="N2172" i="9"/>
  <c r="O2172" i="9" s="1"/>
  <c r="P2172" i="9" s="1"/>
  <c r="N2171" i="9"/>
  <c r="O2171" i="9" s="1"/>
  <c r="P2171" i="9" s="1"/>
  <c r="N2170" i="9"/>
  <c r="O2170" i="9" s="1"/>
  <c r="P2170" i="9" s="1"/>
  <c r="N2169" i="9"/>
  <c r="O2169" i="9" s="1"/>
  <c r="P2169" i="9" s="1"/>
  <c r="N2168" i="9"/>
  <c r="O2168" i="9" s="1"/>
  <c r="P2168" i="9" s="1"/>
  <c r="N2167" i="9"/>
  <c r="O2167" i="9" s="1"/>
  <c r="P2167" i="9" s="1"/>
  <c r="N2166" i="9"/>
  <c r="O2166" i="9" s="1"/>
  <c r="P2166" i="9" s="1"/>
  <c r="N2165" i="9"/>
  <c r="O2165" i="9" s="1"/>
  <c r="P2165" i="9" s="1"/>
  <c r="N2164" i="9"/>
  <c r="O2164" i="9" s="1"/>
  <c r="P2164" i="9" s="1"/>
  <c r="N2163" i="9"/>
  <c r="O2163" i="9" s="1"/>
  <c r="P2163" i="9" s="1"/>
  <c r="N2162" i="9"/>
  <c r="O2162" i="9" s="1"/>
  <c r="P2162" i="9" s="1"/>
  <c r="N2161" i="9"/>
  <c r="O2161" i="9" s="1"/>
  <c r="P2161" i="9" s="1"/>
  <c r="N2160" i="9"/>
  <c r="O2160" i="9" s="1"/>
  <c r="P2160" i="9" s="1"/>
  <c r="N2159" i="9"/>
  <c r="O2159" i="9" s="1"/>
  <c r="P2159" i="9" s="1"/>
  <c r="N2158" i="9"/>
  <c r="O2158" i="9" s="1"/>
  <c r="P2158" i="9" s="1"/>
  <c r="N2157" i="9"/>
  <c r="O2157" i="9" s="1"/>
  <c r="P2157" i="9" s="1"/>
  <c r="N2156" i="9"/>
  <c r="O2156" i="9" s="1"/>
  <c r="P2156" i="9" s="1"/>
  <c r="N2155" i="9"/>
  <c r="O2155" i="9" s="1"/>
  <c r="P2155" i="9" s="1"/>
  <c r="N2154" i="9"/>
  <c r="O2154" i="9" s="1"/>
  <c r="P2154" i="9" s="1"/>
  <c r="N2153" i="9"/>
  <c r="O2153" i="9" s="1"/>
  <c r="P2153" i="9" s="1"/>
  <c r="N2152" i="9"/>
  <c r="O2152" i="9" s="1"/>
  <c r="P2152" i="9" s="1"/>
  <c r="N2151" i="9"/>
  <c r="O2151" i="9" s="1"/>
  <c r="P2151" i="9" s="1"/>
  <c r="N2150" i="9"/>
  <c r="O2150" i="9" s="1"/>
  <c r="P2150" i="9" s="1"/>
  <c r="N2149" i="9"/>
  <c r="O2149" i="9" s="1"/>
  <c r="P2149" i="9" s="1"/>
  <c r="N2148" i="9"/>
  <c r="O2148" i="9" s="1"/>
  <c r="P2148" i="9" s="1"/>
  <c r="N2147" i="9"/>
  <c r="O2147" i="9" s="1"/>
  <c r="P2147" i="9" s="1"/>
  <c r="N2146" i="9"/>
  <c r="O2146" i="9" s="1"/>
  <c r="P2146" i="9" s="1"/>
  <c r="N2145" i="9"/>
  <c r="O2145" i="9" s="1"/>
  <c r="P2145" i="9" s="1"/>
  <c r="N2144" i="9"/>
  <c r="O2144" i="9" s="1"/>
  <c r="P2144" i="9" s="1"/>
  <c r="N2143" i="9"/>
  <c r="O2143" i="9" s="1"/>
  <c r="P2143" i="9" s="1"/>
  <c r="N2142" i="9"/>
  <c r="O2142" i="9" s="1"/>
  <c r="P2142" i="9" s="1"/>
  <c r="N2141" i="9"/>
  <c r="O2141" i="9" s="1"/>
  <c r="P2141" i="9" s="1"/>
  <c r="N2140" i="9"/>
  <c r="O2140" i="9" s="1"/>
  <c r="P2140" i="9" s="1"/>
  <c r="N2139" i="9"/>
  <c r="O2139" i="9" s="1"/>
  <c r="P2139" i="9" s="1"/>
  <c r="N2138" i="9"/>
  <c r="O2138" i="9" s="1"/>
  <c r="P2138" i="9" s="1"/>
  <c r="N2137" i="9"/>
  <c r="O2137" i="9" s="1"/>
  <c r="P2137" i="9" s="1"/>
  <c r="N2136" i="9"/>
  <c r="O2136" i="9" s="1"/>
  <c r="P2136" i="9" s="1"/>
  <c r="N2135" i="9"/>
  <c r="O2135" i="9" s="1"/>
  <c r="P2135" i="9" s="1"/>
  <c r="N2134" i="9"/>
  <c r="O2134" i="9" s="1"/>
  <c r="P2134" i="9" s="1"/>
  <c r="N2133" i="9"/>
  <c r="O2133" i="9" s="1"/>
  <c r="P2133" i="9" s="1"/>
  <c r="N2132" i="9"/>
  <c r="O2132" i="9" s="1"/>
  <c r="P2132" i="9" s="1"/>
  <c r="N2131" i="9"/>
  <c r="O2131" i="9" s="1"/>
  <c r="P2131" i="9" s="1"/>
  <c r="N2130" i="9"/>
  <c r="O2130" i="9" s="1"/>
  <c r="P2130" i="9" s="1"/>
  <c r="N2129" i="9"/>
  <c r="O2129" i="9" s="1"/>
  <c r="P2129" i="9" s="1"/>
  <c r="N2128" i="9"/>
  <c r="O2128" i="9" s="1"/>
  <c r="P2128" i="9" s="1"/>
  <c r="N2127" i="9"/>
  <c r="O2127" i="9" s="1"/>
  <c r="P2127" i="9" s="1"/>
  <c r="N2126" i="9"/>
  <c r="O2126" i="9" s="1"/>
  <c r="P2126" i="9" s="1"/>
  <c r="N2125" i="9"/>
  <c r="O2125" i="9" s="1"/>
  <c r="P2125" i="9" s="1"/>
  <c r="N2124" i="9"/>
  <c r="O2124" i="9" s="1"/>
  <c r="P2124" i="9" s="1"/>
  <c r="N2123" i="9"/>
  <c r="O2123" i="9" s="1"/>
  <c r="P2123" i="9" s="1"/>
  <c r="N2122" i="9"/>
  <c r="O2122" i="9" s="1"/>
  <c r="P2122" i="9" s="1"/>
  <c r="N2121" i="9"/>
  <c r="O2121" i="9" s="1"/>
  <c r="P2121" i="9" s="1"/>
  <c r="N2120" i="9"/>
  <c r="O2120" i="9" s="1"/>
  <c r="P2120" i="9" s="1"/>
  <c r="N2119" i="9"/>
  <c r="O2119" i="9" s="1"/>
  <c r="P2119" i="9" s="1"/>
  <c r="N2118" i="9"/>
  <c r="O2118" i="9" s="1"/>
  <c r="P2118" i="9" s="1"/>
  <c r="N2117" i="9"/>
  <c r="O2117" i="9" s="1"/>
  <c r="P2117" i="9" s="1"/>
  <c r="N2116" i="9"/>
  <c r="O2116" i="9" s="1"/>
  <c r="P2116" i="9" s="1"/>
  <c r="N2115" i="9"/>
  <c r="O2115" i="9" s="1"/>
  <c r="P2115" i="9" s="1"/>
  <c r="N2114" i="9"/>
  <c r="O2114" i="9" s="1"/>
  <c r="P2114" i="9" s="1"/>
  <c r="N2113" i="9"/>
  <c r="O2113" i="9" s="1"/>
  <c r="P2113" i="9" s="1"/>
  <c r="N2112" i="9"/>
  <c r="O2112" i="9" s="1"/>
  <c r="P2112" i="9" s="1"/>
  <c r="N2111" i="9"/>
  <c r="O2111" i="9" s="1"/>
  <c r="P2111" i="9" s="1"/>
  <c r="N2110" i="9"/>
  <c r="O2110" i="9" s="1"/>
  <c r="P2110" i="9" s="1"/>
  <c r="N2109" i="9"/>
  <c r="O2109" i="9" s="1"/>
  <c r="P2109" i="9" s="1"/>
  <c r="N2108" i="9"/>
  <c r="O2108" i="9" s="1"/>
  <c r="P2108" i="9" s="1"/>
  <c r="N2107" i="9"/>
  <c r="O2107" i="9" s="1"/>
  <c r="P2107" i="9" s="1"/>
  <c r="N2106" i="9"/>
  <c r="O2106" i="9" s="1"/>
  <c r="P2106" i="9" s="1"/>
  <c r="N2105" i="9"/>
  <c r="O2105" i="9" s="1"/>
  <c r="P2105" i="9" s="1"/>
  <c r="N2104" i="9"/>
  <c r="O2104" i="9" s="1"/>
  <c r="P2104" i="9" s="1"/>
  <c r="N2103" i="9"/>
  <c r="O2103" i="9" s="1"/>
  <c r="P2103" i="9" s="1"/>
  <c r="N2102" i="9"/>
  <c r="O2102" i="9" s="1"/>
  <c r="P2102" i="9" s="1"/>
  <c r="N2101" i="9"/>
  <c r="O2101" i="9" s="1"/>
  <c r="P2101" i="9" s="1"/>
  <c r="N2100" i="9"/>
  <c r="O2100" i="9" s="1"/>
  <c r="P2100" i="9" s="1"/>
  <c r="N2099" i="9"/>
  <c r="O2099" i="9" s="1"/>
  <c r="P2099" i="9" s="1"/>
  <c r="N2098" i="9"/>
  <c r="O2098" i="9" s="1"/>
  <c r="P2098" i="9" s="1"/>
  <c r="N2097" i="9"/>
  <c r="O2097" i="9" s="1"/>
  <c r="P2097" i="9" s="1"/>
  <c r="N2096" i="9"/>
  <c r="O2096" i="9" s="1"/>
  <c r="P2096" i="9" s="1"/>
  <c r="N2095" i="9"/>
  <c r="O2095" i="9" s="1"/>
  <c r="P2095" i="9" s="1"/>
  <c r="N2094" i="9"/>
  <c r="O2094" i="9" s="1"/>
  <c r="P2094" i="9" s="1"/>
  <c r="N2093" i="9"/>
  <c r="O2093" i="9" s="1"/>
  <c r="P2093" i="9" s="1"/>
  <c r="N2092" i="9"/>
  <c r="O2092" i="9" s="1"/>
  <c r="P2092" i="9" s="1"/>
  <c r="N2091" i="9"/>
  <c r="O2091" i="9" s="1"/>
  <c r="P2091" i="9" s="1"/>
  <c r="N2090" i="9"/>
  <c r="O2090" i="9" s="1"/>
  <c r="P2090" i="9" s="1"/>
  <c r="N2089" i="9"/>
  <c r="O2089" i="9" s="1"/>
  <c r="P2089" i="9" s="1"/>
  <c r="N2088" i="9"/>
  <c r="O2088" i="9" s="1"/>
  <c r="P2088" i="9" s="1"/>
  <c r="N2087" i="9"/>
  <c r="O2087" i="9" s="1"/>
  <c r="P2087" i="9" s="1"/>
  <c r="N2086" i="9"/>
  <c r="O2086" i="9" s="1"/>
  <c r="P2086" i="9" s="1"/>
  <c r="N2085" i="9"/>
  <c r="O2085" i="9" s="1"/>
  <c r="P2085" i="9" s="1"/>
  <c r="N2084" i="9"/>
  <c r="O2084" i="9" s="1"/>
  <c r="P2084" i="9" s="1"/>
  <c r="N2083" i="9"/>
  <c r="O2083" i="9" s="1"/>
  <c r="P2083" i="9" s="1"/>
  <c r="N2082" i="9"/>
  <c r="O2082" i="9" s="1"/>
  <c r="P2082" i="9" s="1"/>
  <c r="N2081" i="9"/>
  <c r="O2081" i="9" s="1"/>
  <c r="P2081" i="9" s="1"/>
  <c r="N2080" i="9"/>
  <c r="O2080" i="9" s="1"/>
  <c r="P2080" i="9" s="1"/>
  <c r="N2079" i="9"/>
  <c r="O2079" i="9" s="1"/>
  <c r="P2079" i="9" s="1"/>
  <c r="N2078" i="9"/>
  <c r="O2078" i="9" s="1"/>
  <c r="P2078" i="9" s="1"/>
  <c r="N2077" i="9"/>
  <c r="O2077" i="9" s="1"/>
  <c r="P2077" i="9" s="1"/>
  <c r="N2076" i="9"/>
  <c r="O2076" i="9" s="1"/>
  <c r="P2076" i="9" s="1"/>
  <c r="N2075" i="9"/>
  <c r="O2075" i="9" s="1"/>
  <c r="P2075" i="9" s="1"/>
  <c r="N2074" i="9"/>
  <c r="O2074" i="9" s="1"/>
  <c r="P2074" i="9" s="1"/>
  <c r="N2073" i="9"/>
  <c r="O2073" i="9" s="1"/>
  <c r="P2073" i="9" s="1"/>
  <c r="N2072" i="9"/>
  <c r="O2072" i="9" s="1"/>
  <c r="P2072" i="9" s="1"/>
  <c r="N2071" i="9"/>
  <c r="O2071" i="9" s="1"/>
  <c r="P2071" i="9" s="1"/>
  <c r="N2070" i="9"/>
  <c r="O2070" i="9" s="1"/>
  <c r="P2070" i="9" s="1"/>
  <c r="N2069" i="9"/>
  <c r="O2069" i="9" s="1"/>
  <c r="P2069" i="9" s="1"/>
  <c r="N2068" i="9"/>
  <c r="O2068" i="9" s="1"/>
  <c r="P2068" i="9" s="1"/>
  <c r="N2067" i="9"/>
  <c r="O2067" i="9" s="1"/>
  <c r="P2067" i="9" s="1"/>
  <c r="N2066" i="9"/>
  <c r="O2066" i="9" s="1"/>
  <c r="P2066" i="9" s="1"/>
  <c r="N2065" i="9"/>
  <c r="O2065" i="9" s="1"/>
  <c r="P2065" i="9" s="1"/>
  <c r="N2064" i="9"/>
  <c r="O2064" i="9" s="1"/>
  <c r="P2064" i="9" s="1"/>
  <c r="N2063" i="9"/>
  <c r="O2063" i="9" s="1"/>
  <c r="P2063" i="9" s="1"/>
  <c r="N2062" i="9"/>
  <c r="O2062" i="9" s="1"/>
  <c r="P2062" i="9" s="1"/>
  <c r="N2061" i="9"/>
  <c r="O2061" i="9" s="1"/>
  <c r="P2061" i="9" s="1"/>
  <c r="N2060" i="9"/>
  <c r="O2060" i="9" s="1"/>
  <c r="P2060" i="9" s="1"/>
  <c r="N2059" i="9"/>
  <c r="O2059" i="9" s="1"/>
  <c r="P2059" i="9" s="1"/>
  <c r="N2058" i="9"/>
  <c r="O2058" i="9" s="1"/>
  <c r="P2058" i="9" s="1"/>
  <c r="N2057" i="9"/>
  <c r="O2057" i="9" s="1"/>
  <c r="P2057" i="9" s="1"/>
  <c r="N2056" i="9"/>
  <c r="O2056" i="9" s="1"/>
  <c r="P2056" i="9" s="1"/>
  <c r="N2055" i="9"/>
  <c r="O2055" i="9" s="1"/>
  <c r="P2055" i="9" s="1"/>
  <c r="N2054" i="9"/>
  <c r="O2054" i="9" s="1"/>
  <c r="P2054" i="9" s="1"/>
  <c r="N2053" i="9"/>
  <c r="O2053" i="9" s="1"/>
  <c r="P2053" i="9" s="1"/>
  <c r="N2052" i="9"/>
  <c r="O2052" i="9" s="1"/>
  <c r="P2052" i="9" s="1"/>
  <c r="N2051" i="9"/>
  <c r="O2051" i="9" s="1"/>
  <c r="P2051" i="9" s="1"/>
  <c r="N2050" i="9"/>
  <c r="O2050" i="9" s="1"/>
  <c r="P2050" i="9" s="1"/>
  <c r="N2049" i="9"/>
  <c r="O2049" i="9" s="1"/>
  <c r="P2049" i="9" s="1"/>
  <c r="N2048" i="9"/>
  <c r="O2048" i="9" s="1"/>
  <c r="P2048" i="9" s="1"/>
  <c r="N2047" i="9"/>
  <c r="O2047" i="9" s="1"/>
  <c r="P2047" i="9" s="1"/>
  <c r="N2046" i="9"/>
  <c r="O2046" i="9" s="1"/>
  <c r="P2046" i="9" s="1"/>
  <c r="N2045" i="9"/>
  <c r="O2045" i="9" s="1"/>
  <c r="P2045" i="9" s="1"/>
  <c r="N2044" i="9"/>
  <c r="O2044" i="9" s="1"/>
  <c r="P2044" i="9" s="1"/>
  <c r="N2043" i="9"/>
  <c r="O2043" i="9" s="1"/>
  <c r="P2043" i="9" s="1"/>
  <c r="N2042" i="9"/>
  <c r="O2042" i="9" s="1"/>
  <c r="P2042" i="9" s="1"/>
  <c r="N2041" i="9"/>
  <c r="O2041" i="9" s="1"/>
  <c r="P2041" i="9" s="1"/>
  <c r="N2040" i="9"/>
  <c r="O2040" i="9" s="1"/>
  <c r="P2040" i="9" s="1"/>
  <c r="N2039" i="9"/>
  <c r="O2039" i="9" s="1"/>
  <c r="P2039" i="9" s="1"/>
  <c r="N2038" i="9"/>
  <c r="O2038" i="9" s="1"/>
  <c r="P2038" i="9" s="1"/>
  <c r="N2037" i="9"/>
  <c r="O2037" i="9" s="1"/>
  <c r="P2037" i="9" s="1"/>
  <c r="N2036" i="9"/>
  <c r="O2036" i="9" s="1"/>
  <c r="P2036" i="9" s="1"/>
  <c r="N2035" i="9"/>
  <c r="O2035" i="9" s="1"/>
  <c r="P2035" i="9" s="1"/>
  <c r="N2034" i="9"/>
  <c r="O2034" i="9" s="1"/>
  <c r="P2034" i="9" s="1"/>
  <c r="N2033" i="9"/>
  <c r="O2033" i="9" s="1"/>
  <c r="P2033" i="9" s="1"/>
  <c r="N2032" i="9"/>
  <c r="O2032" i="9" s="1"/>
  <c r="P2032" i="9" s="1"/>
  <c r="N2031" i="9"/>
  <c r="O2031" i="9" s="1"/>
  <c r="P2031" i="9" s="1"/>
  <c r="N2030" i="9"/>
  <c r="O2030" i="9" s="1"/>
  <c r="P2030" i="9" s="1"/>
  <c r="N2029" i="9"/>
  <c r="O2029" i="9" s="1"/>
  <c r="P2029" i="9" s="1"/>
  <c r="N2028" i="9"/>
  <c r="O2028" i="9" s="1"/>
  <c r="P2028" i="9" s="1"/>
  <c r="N2027" i="9"/>
  <c r="O2027" i="9" s="1"/>
  <c r="P2027" i="9" s="1"/>
  <c r="N2026" i="9"/>
  <c r="O2026" i="9" s="1"/>
  <c r="P2026" i="9" s="1"/>
  <c r="N2025" i="9"/>
  <c r="O2025" i="9" s="1"/>
  <c r="P2025" i="9" s="1"/>
  <c r="N2024" i="9"/>
  <c r="O2024" i="9" s="1"/>
  <c r="P2024" i="9" s="1"/>
  <c r="N2023" i="9"/>
  <c r="O2023" i="9" s="1"/>
  <c r="P2023" i="9" s="1"/>
  <c r="N2022" i="9"/>
  <c r="O2022" i="9" s="1"/>
  <c r="P2022" i="9" s="1"/>
  <c r="N2021" i="9"/>
  <c r="O2021" i="9" s="1"/>
  <c r="P2021" i="9" s="1"/>
  <c r="N2020" i="9"/>
  <c r="O2020" i="9" s="1"/>
  <c r="P2020" i="9" s="1"/>
  <c r="N2019" i="9"/>
  <c r="O2019" i="9" s="1"/>
  <c r="P2019" i="9" s="1"/>
  <c r="N2018" i="9"/>
  <c r="O2018" i="9" s="1"/>
  <c r="P2018" i="9" s="1"/>
  <c r="N2017" i="9"/>
  <c r="O2017" i="9" s="1"/>
  <c r="P2017" i="9" s="1"/>
  <c r="N2016" i="9"/>
  <c r="O2016" i="9" s="1"/>
  <c r="P2016" i="9" s="1"/>
  <c r="N2015" i="9"/>
  <c r="O2015" i="9" s="1"/>
  <c r="P2015" i="9" s="1"/>
  <c r="N2014" i="9"/>
  <c r="O2014" i="9" s="1"/>
  <c r="P2014" i="9" s="1"/>
  <c r="N2013" i="9"/>
  <c r="O2013" i="9" s="1"/>
  <c r="P2013" i="9" s="1"/>
  <c r="N2012" i="9"/>
  <c r="O2012" i="9" s="1"/>
  <c r="P2012" i="9" s="1"/>
  <c r="N2011" i="9"/>
  <c r="O2011" i="9" s="1"/>
  <c r="P2011" i="9" s="1"/>
  <c r="N2010" i="9"/>
  <c r="O2010" i="9" s="1"/>
  <c r="P2010" i="9" s="1"/>
  <c r="N2009" i="9"/>
  <c r="O2009" i="9" s="1"/>
  <c r="P2009" i="9" s="1"/>
  <c r="N2008" i="9"/>
  <c r="O2008" i="9" s="1"/>
  <c r="P2008" i="9" s="1"/>
  <c r="N2007" i="9"/>
  <c r="O2007" i="9" s="1"/>
  <c r="P2007" i="9" s="1"/>
  <c r="N2006" i="9"/>
  <c r="O2006" i="9" s="1"/>
  <c r="P2006" i="9" s="1"/>
  <c r="N2005" i="9"/>
  <c r="O2005" i="9" s="1"/>
  <c r="P2005" i="9" s="1"/>
  <c r="N2004" i="9"/>
  <c r="O2004" i="9" s="1"/>
  <c r="P2004" i="9" s="1"/>
  <c r="N2003" i="9"/>
  <c r="O2003" i="9" s="1"/>
  <c r="P2003" i="9" s="1"/>
  <c r="N2002" i="9"/>
  <c r="O2002" i="9" s="1"/>
  <c r="P2002" i="9" s="1"/>
  <c r="N2001" i="9"/>
  <c r="O2001" i="9" s="1"/>
  <c r="P2001" i="9" s="1"/>
  <c r="N2000" i="9"/>
  <c r="O2000" i="9" s="1"/>
  <c r="P2000" i="9" s="1"/>
  <c r="N1999" i="9"/>
  <c r="O1999" i="9" s="1"/>
  <c r="P1999" i="9" s="1"/>
  <c r="N1998" i="9"/>
  <c r="O1998" i="9" s="1"/>
  <c r="P1998" i="9" s="1"/>
  <c r="N1997" i="9"/>
  <c r="O1997" i="9" s="1"/>
  <c r="P1997" i="9" s="1"/>
  <c r="N1996" i="9"/>
  <c r="O1996" i="9" s="1"/>
  <c r="P1996" i="9" s="1"/>
  <c r="N1995" i="9"/>
  <c r="O1995" i="9" s="1"/>
  <c r="P1995" i="9" s="1"/>
  <c r="N1994" i="9"/>
  <c r="O1994" i="9" s="1"/>
  <c r="P1994" i="9" s="1"/>
  <c r="N1993" i="9"/>
  <c r="O1993" i="9" s="1"/>
  <c r="P1993" i="9" s="1"/>
  <c r="N1992" i="9"/>
  <c r="O1992" i="9" s="1"/>
  <c r="P1992" i="9" s="1"/>
  <c r="N1991" i="9"/>
  <c r="O1991" i="9" s="1"/>
  <c r="P1991" i="9" s="1"/>
  <c r="N1990" i="9"/>
  <c r="O1990" i="9" s="1"/>
  <c r="P1990" i="9" s="1"/>
  <c r="N1989" i="9"/>
  <c r="O1989" i="9" s="1"/>
  <c r="P1989" i="9" s="1"/>
  <c r="N1988" i="9"/>
  <c r="O1988" i="9" s="1"/>
  <c r="P1988" i="9" s="1"/>
  <c r="N1987" i="9"/>
  <c r="O1987" i="9" s="1"/>
  <c r="P1987" i="9" s="1"/>
  <c r="N1986" i="9"/>
  <c r="O1986" i="9" s="1"/>
  <c r="P1986" i="9" s="1"/>
  <c r="N1985" i="9"/>
  <c r="O1985" i="9" s="1"/>
  <c r="P1985" i="9" s="1"/>
  <c r="N1984" i="9"/>
  <c r="O1984" i="9" s="1"/>
  <c r="P1984" i="9" s="1"/>
  <c r="N1983" i="9"/>
  <c r="O1983" i="9" s="1"/>
  <c r="P1983" i="9" s="1"/>
  <c r="N1982" i="9"/>
  <c r="O1982" i="9" s="1"/>
  <c r="P1982" i="9" s="1"/>
  <c r="N1981" i="9"/>
  <c r="O1981" i="9" s="1"/>
  <c r="P1981" i="9" s="1"/>
  <c r="N1980" i="9"/>
  <c r="O1980" i="9" s="1"/>
  <c r="P1980" i="9" s="1"/>
  <c r="N1979" i="9"/>
  <c r="O1979" i="9" s="1"/>
  <c r="P1979" i="9" s="1"/>
  <c r="N1978" i="9"/>
  <c r="O1978" i="9" s="1"/>
  <c r="P1978" i="9" s="1"/>
  <c r="N1977" i="9"/>
  <c r="O1977" i="9" s="1"/>
  <c r="P1977" i="9" s="1"/>
  <c r="N1976" i="9"/>
  <c r="O1976" i="9" s="1"/>
  <c r="P1976" i="9" s="1"/>
  <c r="N1975" i="9"/>
  <c r="O1975" i="9" s="1"/>
  <c r="P1975" i="9" s="1"/>
  <c r="N1974" i="9"/>
  <c r="O1974" i="9" s="1"/>
  <c r="P1974" i="9" s="1"/>
  <c r="N1973" i="9"/>
  <c r="O1973" i="9" s="1"/>
  <c r="P1973" i="9" s="1"/>
  <c r="N1972" i="9"/>
  <c r="O1972" i="9" s="1"/>
  <c r="P1972" i="9" s="1"/>
  <c r="N1971" i="9"/>
  <c r="O1971" i="9" s="1"/>
  <c r="P1971" i="9" s="1"/>
  <c r="N1970" i="9"/>
  <c r="O1970" i="9" s="1"/>
  <c r="P1970" i="9" s="1"/>
  <c r="N1969" i="9"/>
  <c r="O1969" i="9" s="1"/>
  <c r="P1969" i="9" s="1"/>
  <c r="N1968" i="9"/>
  <c r="O1968" i="9" s="1"/>
  <c r="P1968" i="9" s="1"/>
  <c r="N1967" i="9"/>
  <c r="O1967" i="9" s="1"/>
  <c r="P1967" i="9" s="1"/>
  <c r="N1966" i="9"/>
  <c r="O1966" i="9" s="1"/>
  <c r="P1966" i="9" s="1"/>
  <c r="N1965" i="9"/>
  <c r="O1965" i="9" s="1"/>
  <c r="P1965" i="9" s="1"/>
  <c r="N1964" i="9"/>
  <c r="O1964" i="9" s="1"/>
  <c r="P1964" i="9" s="1"/>
  <c r="N1963" i="9"/>
  <c r="O1963" i="9" s="1"/>
  <c r="P1963" i="9" s="1"/>
  <c r="N1962" i="9"/>
  <c r="O1962" i="9" s="1"/>
  <c r="P1962" i="9" s="1"/>
  <c r="N1961" i="9"/>
  <c r="O1961" i="9" s="1"/>
  <c r="P1961" i="9" s="1"/>
  <c r="N1960" i="9"/>
  <c r="O1960" i="9" s="1"/>
  <c r="P1960" i="9" s="1"/>
  <c r="N1959" i="9"/>
  <c r="O1959" i="9" s="1"/>
  <c r="P1959" i="9" s="1"/>
  <c r="N1958" i="9"/>
  <c r="O1958" i="9" s="1"/>
  <c r="P1958" i="9" s="1"/>
  <c r="N1957" i="9"/>
  <c r="O1957" i="9" s="1"/>
  <c r="P1957" i="9" s="1"/>
  <c r="N1956" i="9"/>
  <c r="O1956" i="9" s="1"/>
  <c r="P1956" i="9" s="1"/>
  <c r="N1955" i="9"/>
  <c r="O1955" i="9" s="1"/>
  <c r="P1955" i="9" s="1"/>
  <c r="N1954" i="9"/>
  <c r="O1954" i="9" s="1"/>
  <c r="P1954" i="9" s="1"/>
  <c r="N1953" i="9"/>
  <c r="O1953" i="9" s="1"/>
  <c r="P1953" i="9" s="1"/>
  <c r="N1952" i="9"/>
  <c r="O1952" i="9" s="1"/>
  <c r="P1952" i="9" s="1"/>
  <c r="N1951" i="9"/>
  <c r="O1951" i="9" s="1"/>
  <c r="P1951" i="9" s="1"/>
  <c r="N1950" i="9"/>
  <c r="O1950" i="9" s="1"/>
  <c r="P1950" i="9" s="1"/>
  <c r="N1949" i="9"/>
  <c r="O1949" i="9" s="1"/>
  <c r="P1949" i="9" s="1"/>
  <c r="N1948" i="9"/>
  <c r="O1948" i="9" s="1"/>
  <c r="P1948" i="9" s="1"/>
  <c r="N1947" i="9"/>
  <c r="O1947" i="9" s="1"/>
  <c r="P1947" i="9" s="1"/>
  <c r="N1946" i="9"/>
  <c r="O1946" i="9" s="1"/>
  <c r="P1946" i="9" s="1"/>
  <c r="N1945" i="9"/>
  <c r="O1945" i="9" s="1"/>
  <c r="P1945" i="9" s="1"/>
  <c r="N1944" i="9"/>
  <c r="O1944" i="9" s="1"/>
  <c r="P1944" i="9" s="1"/>
  <c r="N1943" i="9"/>
  <c r="O1943" i="9" s="1"/>
  <c r="P1943" i="9" s="1"/>
  <c r="N1942" i="9"/>
  <c r="O1942" i="9" s="1"/>
  <c r="P1942" i="9" s="1"/>
  <c r="N1941" i="9"/>
  <c r="O1941" i="9" s="1"/>
  <c r="P1941" i="9" s="1"/>
  <c r="N1940" i="9"/>
  <c r="O1940" i="9" s="1"/>
  <c r="P1940" i="9" s="1"/>
  <c r="N1939" i="9"/>
  <c r="O1939" i="9" s="1"/>
  <c r="P1939" i="9" s="1"/>
  <c r="N1938" i="9"/>
  <c r="O1938" i="9" s="1"/>
  <c r="P1938" i="9" s="1"/>
  <c r="N1937" i="9"/>
  <c r="O1937" i="9" s="1"/>
  <c r="P1937" i="9" s="1"/>
  <c r="N1936" i="9"/>
  <c r="O1936" i="9" s="1"/>
  <c r="P1936" i="9" s="1"/>
  <c r="N1935" i="9"/>
  <c r="O1935" i="9" s="1"/>
  <c r="P1935" i="9" s="1"/>
  <c r="N1934" i="9"/>
  <c r="O1934" i="9" s="1"/>
  <c r="P1934" i="9" s="1"/>
  <c r="N1933" i="9"/>
  <c r="O1933" i="9" s="1"/>
  <c r="P1933" i="9" s="1"/>
  <c r="N1932" i="9"/>
  <c r="O1932" i="9" s="1"/>
  <c r="P1932" i="9" s="1"/>
  <c r="N1931" i="9"/>
  <c r="O1931" i="9" s="1"/>
  <c r="P1931" i="9" s="1"/>
  <c r="N1930" i="9"/>
  <c r="O1930" i="9" s="1"/>
  <c r="P1930" i="9" s="1"/>
  <c r="N1929" i="9"/>
  <c r="O1929" i="9" s="1"/>
  <c r="P1929" i="9" s="1"/>
  <c r="N1928" i="9"/>
  <c r="O1928" i="9" s="1"/>
  <c r="P1928" i="9" s="1"/>
  <c r="N1927" i="9"/>
  <c r="O1927" i="9" s="1"/>
  <c r="P1927" i="9" s="1"/>
  <c r="N1926" i="9"/>
  <c r="O1926" i="9" s="1"/>
  <c r="P1926" i="9" s="1"/>
  <c r="N1925" i="9"/>
  <c r="O1925" i="9" s="1"/>
  <c r="P1925" i="9" s="1"/>
  <c r="N1924" i="9"/>
  <c r="O1924" i="9" s="1"/>
  <c r="P1924" i="9" s="1"/>
  <c r="N1923" i="9"/>
  <c r="O1923" i="9" s="1"/>
  <c r="P1923" i="9" s="1"/>
  <c r="N1922" i="9"/>
  <c r="O1922" i="9" s="1"/>
  <c r="P1922" i="9" s="1"/>
  <c r="N1921" i="9"/>
  <c r="O1921" i="9" s="1"/>
  <c r="P1921" i="9" s="1"/>
  <c r="N1920" i="9"/>
  <c r="O1920" i="9" s="1"/>
  <c r="P1920" i="9" s="1"/>
  <c r="N1919" i="9"/>
  <c r="O1919" i="9" s="1"/>
  <c r="P1919" i="9" s="1"/>
  <c r="N1918" i="9"/>
  <c r="O1918" i="9" s="1"/>
  <c r="P1918" i="9" s="1"/>
  <c r="N1917" i="9"/>
  <c r="O1917" i="9" s="1"/>
  <c r="P1917" i="9" s="1"/>
  <c r="N1916" i="9"/>
  <c r="O1916" i="9" s="1"/>
  <c r="P1916" i="9" s="1"/>
  <c r="N1915" i="9"/>
  <c r="O1915" i="9" s="1"/>
  <c r="P1915" i="9" s="1"/>
  <c r="N1914" i="9"/>
  <c r="O1914" i="9" s="1"/>
  <c r="P1914" i="9" s="1"/>
  <c r="N1913" i="9"/>
  <c r="O1913" i="9" s="1"/>
  <c r="P1913" i="9" s="1"/>
  <c r="N1912" i="9"/>
  <c r="O1912" i="9" s="1"/>
  <c r="P1912" i="9" s="1"/>
  <c r="N1911" i="9"/>
  <c r="O1911" i="9" s="1"/>
  <c r="P1911" i="9" s="1"/>
  <c r="N1910" i="9"/>
  <c r="O1910" i="9" s="1"/>
  <c r="P1910" i="9" s="1"/>
  <c r="N1909" i="9"/>
  <c r="O1909" i="9" s="1"/>
  <c r="P1909" i="9" s="1"/>
  <c r="N1908" i="9"/>
  <c r="O1908" i="9" s="1"/>
  <c r="P1908" i="9" s="1"/>
  <c r="N1907" i="9"/>
  <c r="O1907" i="9" s="1"/>
  <c r="P1907" i="9" s="1"/>
  <c r="N1906" i="9"/>
  <c r="O1906" i="9" s="1"/>
  <c r="P1906" i="9" s="1"/>
  <c r="N1905" i="9"/>
  <c r="O1905" i="9" s="1"/>
  <c r="P1905" i="9" s="1"/>
  <c r="N1904" i="9"/>
  <c r="O1904" i="9" s="1"/>
  <c r="P1904" i="9" s="1"/>
  <c r="N1903" i="9"/>
  <c r="O1903" i="9" s="1"/>
  <c r="P1903" i="9" s="1"/>
  <c r="N1902" i="9"/>
  <c r="O1902" i="9" s="1"/>
  <c r="P1902" i="9" s="1"/>
  <c r="N1901" i="9"/>
  <c r="O1901" i="9" s="1"/>
  <c r="P1901" i="9" s="1"/>
  <c r="N1900" i="9"/>
  <c r="O1900" i="9" s="1"/>
  <c r="P1900" i="9" s="1"/>
  <c r="N1899" i="9"/>
  <c r="O1899" i="9" s="1"/>
  <c r="P1899" i="9" s="1"/>
  <c r="N1898" i="9"/>
  <c r="O1898" i="9" s="1"/>
  <c r="P1898" i="9" s="1"/>
  <c r="N1897" i="9"/>
  <c r="O1897" i="9" s="1"/>
  <c r="P1897" i="9" s="1"/>
  <c r="N1896" i="9"/>
  <c r="O1896" i="9" s="1"/>
  <c r="P1896" i="9" s="1"/>
  <c r="N1895" i="9"/>
  <c r="O1895" i="9" s="1"/>
  <c r="P1895" i="9" s="1"/>
  <c r="N1894" i="9"/>
  <c r="O1894" i="9" s="1"/>
  <c r="P1894" i="9" s="1"/>
  <c r="N1893" i="9"/>
  <c r="O1893" i="9" s="1"/>
  <c r="P1893" i="9" s="1"/>
  <c r="N1892" i="9"/>
  <c r="O1892" i="9" s="1"/>
  <c r="P1892" i="9" s="1"/>
  <c r="N1891" i="9"/>
  <c r="O1891" i="9" s="1"/>
  <c r="P1891" i="9" s="1"/>
  <c r="N1890" i="9"/>
  <c r="O1890" i="9" s="1"/>
  <c r="P1890" i="9" s="1"/>
  <c r="N1889" i="9"/>
  <c r="O1889" i="9" s="1"/>
  <c r="P1889" i="9" s="1"/>
  <c r="N1888" i="9"/>
  <c r="O1888" i="9" s="1"/>
  <c r="P1888" i="9" s="1"/>
  <c r="N1887" i="9"/>
  <c r="O1887" i="9" s="1"/>
  <c r="P1887" i="9" s="1"/>
  <c r="N1886" i="9"/>
  <c r="O1886" i="9" s="1"/>
  <c r="P1886" i="9" s="1"/>
  <c r="N1885" i="9"/>
  <c r="O1885" i="9" s="1"/>
  <c r="P1885" i="9" s="1"/>
  <c r="N1884" i="9"/>
  <c r="O1884" i="9" s="1"/>
  <c r="P1884" i="9" s="1"/>
  <c r="N1883" i="9"/>
  <c r="O1883" i="9" s="1"/>
  <c r="P1883" i="9" s="1"/>
  <c r="N1882" i="9"/>
  <c r="O1882" i="9" s="1"/>
  <c r="P1882" i="9" s="1"/>
  <c r="N1881" i="9"/>
  <c r="O1881" i="9" s="1"/>
  <c r="P1881" i="9" s="1"/>
  <c r="N1880" i="9"/>
  <c r="O1880" i="9" s="1"/>
  <c r="P1880" i="9" s="1"/>
  <c r="N1879" i="9"/>
  <c r="O1879" i="9" s="1"/>
  <c r="P1879" i="9" s="1"/>
  <c r="N1878" i="9"/>
  <c r="O1878" i="9" s="1"/>
  <c r="P1878" i="9" s="1"/>
  <c r="N1877" i="9"/>
  <c r="O1877" i="9" s="1"/>
  <c r="P1877" i="9" s="1"/>
  <c r="N1876" i="9"/>
  <c r="O1876" i="9" s="1"/>
  <c r="P1876" i="9" s="1"/>
  <c r="N1875" i="9"/>
  <c r="O1875" i="9" s="1"/>
  <c r="P1875" i="9" s="1"/>
  <c r="N1874" i="9"/>
  <c r="O1874" i="9" s="1"/>
  <c r="P1874" i="9" s="1"/>
  <c r="N1873" i="9"/>
  <c r="O1873" i="9" s="1"/>
  <c r="P1873" i="9" s="1"/>
  <c r="N1872" i="9"/>
  <c r="O1872" i="9" s="1"/>
  <c r="P1872" i="9" s="1"/>
  <c r="N1871" i="9"/>
  <c r="O1871" i="9" s="1"/>
  <c r="P1871" i="9" s="1"/>
  <c r="N1870" i="9"/>
  <c r="O1870" i="9" s="1"/>
  <c r="P1870" i="9" s="1"/>
  <c r="N1869" i="9"/>
  <c r="O1869" i="9" s="1"/>
  <c r="P1869" i="9" s="1"/>
  <c r="N1868" i="9"/>
  <c r="O1868" i="9" s="1"/>
  <c r="P1868" i="9" s="1"/>
  <c r="N1867" i="9"/>
  <c r="O1867" i="9" s="1"/>
  <c r="P1867" i="9" s="1"/>
  <c r="N1866" i="9"/>
  <c r="O1866" i="9" s="1"/>
  <c r="P1866" i="9" s="1"/>
  <c r="N1865" i="9"/>
  <c r="O1865" i="9" s="1"/>
  <c r="P1865" i="9" s="1"/>
  <c r="N1864" i="9"/>
  <c r="O1864" i="9" s="1"/>
  <c r="P1864" i="9" s="1"/>
  <c r="N1863" i="9"/>
  <c r="O1863" i="9" s="1"/>
  <c r="P1863" i="9" s="1"/>
  <c r="N1862" i="9"/>
  <c r="O1862" i="9" s="1"/>
  <c r="P1862" i="9" s="1"/>
  <c r="N1861" i="9"/>
  <c r="O1861" i="9" s="1"/>
  <c r="P1861" i="9" s="1"/>
  <c r="N1860" i="9"/>
  <c r="O1860" i="9" s="1"/>
  <c r="P1860" i="9" s="1"/>
  <c r="N1859" i="9"/>
  <c r="O1859" i="9" s="1"/>
  <c r="P1859" i="9" s="1"/>
  <c r="N1858" i="9"/>
  <c r="O1858" i="9" s="1"/>
  <c r="P1858" i="9" s="1"/>
  <c r="N1857" i="9"/>
  <c r="O1857" i="9" s="1"/>
  <c r="P1857" i="9" s="1"/>
  <c r="N1856" i="9"/>
  <c r="O1856" i="9" s="1"/>
  <c r="P1856" i="9" s="1"/>
  <c r="N1855" i="9"/>
  <c r="O1855" i="9" s="1"/>
  <c r="P1855" i="9" s="1"/>
  <c r="N1854" i="9"/>
  <c r="O1854" i="9" s="1"/>
  <c r="P1854" i="9" s="1"/>
  <c r="N1853" i="9"/>
  <c r="O1853" i="9" s="1"/>
  <c r="P1853" i="9" s="1"/>
  <c r="N1852" i="9"/>
  <c r="O1852" i="9" s="1"/>
  <c r="P1852" i="9" s="1"/>
  <c r="N1851" i="9"/>
  <c r="O1851" i="9" s="1"/>
  <c r="P1851" i="9" s="1"/>
  <c r="N1850" i="9"/>
  <c r="O1850" i="9" s="1"/>
  <c r="P1850" i="9" s="1"/>
  <c r="N1849" i="9"/>
  <c r="O1849" i="9" s="1"/>
  <c r="P1849" i="9" s="1"/>
  <c r="N1848" i="9"/>
  <c r="O1848" i="9" s="1"/>
  <c r="P1848" i="9" s="1"/>
  <c r="N1847" i="9"/>
  <c r="O1847" i="9" s="1"/>
  <c r="P1847" i="9" s="1"/>
  <c r="N1846" i="9"/>
  <c r="O1846" i="9" s="1"/>
  <c r="P1846" i="9" s="1"/>
  <c r="N1845" i="9"/>
  <c r="O1845" i="9" s="1"/>
  <c r="P1845" i="9" s="1"/>
  <c r="N1844" i="9"/>
  <c r="O1844" i="9" s="1"/>
  <c r="P1844" i="9" s="1"/>
  <c r="N1843" i="9"/>
  <c r="O1843" i="9" s="1"/>
  <c r="P1843" i="9" s="1"/>
  <c r="N1842" i="9"/>
  <c r="O1842" i="9" s="1"/>
  <c r="P1842" i="9" s="1"/>
  <c r="N1841" i="9"/>
  <c r="O1841" i="9" s="1"/>
  <c r="P1841" i="9" s="1"/>
  <c r="N1840" i="9"/>
  <c r="O1840" i="9" s="1"/>
  <c r="P1840" i="9" s="1"/>
  <c r="N1839" i="9"/>
  <c r="O1839" i="9" s="1"/>
  <c r="P1839" i="9" s="1"/>
  <c r="N1838" i="9"/>
  <c r="O1838" i="9" s="1"/>
  <c r="P1838" i="9" s="1"/>
  <c r="N1837" i="9"/>
  <c r="O1837" i="9" s="1"/>
  <c r="P1837" i="9" s="1"/>
  <c r="N1836" i="9"/>
  <c r="O1836" i="9" s="1"/>
  <c r="P1836" i="9" s="1"/>
  <c r="N1835" i="9"/>
  <c r="O1835" i="9" s="1"/>
  <c r="P1835" i="9" s="1"/>
  <c r="N1834" i="9"/>
  <c r="O1834" i="9" s="1"/>
  <c r="P1834" i="9" s="1"/>
  <c r="N1833" i="9"/>
  <c r="O1833" i="9" s="1"/>
  <c r="P1833" i="9" s="1"/>
  <c r="N1832" i="9"/>
  <c r="O1832" i="9" s="1"/>
  <c r="P1832" i="9" s="1"/>
  <c r="N1831" i="9"/>
  <c r="O1831" i="9" s="1"/>
  <c r="P1831" i="9" s="1"/>
  <c r="N1830" i="9"/>
  <c r="O1830" i="9" s="1"/>
  <c r="P1830" i="9" s="1"/>
  <c r="N1829" i="9"/>
  <c r="O1829" i="9" s="1"/>
  <c r="P1829" i="9" s="1"/>
  <c r="N1828" i="9"/>
  <c r="O1828" i="9" s="1"/>
  <c r="P1828" i="9" s="1"/>
  <c r="N1827" i="9"/>
  <c r="O1827" i="9" s="1"/>
  <c r="P1827" i="9" s="1"/>
  <c r="N1826" i="9"/>
  <c r="O1826" i="9" s="1"/>
  <c r="P1826" i="9" s="1"/>
  <c r="N1825" i="9"/>
  <c r="O1825" i="9" s="1"/>
  <c r="P1825" i="9" s="1"/>
  <c r="N1824" i="9"/>
  <c r="O1824" i="9" s="1"/>
  <c r="P1824" i="9" s="1"/>
  <c r="N1823" i="9"/>
  <c r="O1823" i="9" s="1"/>
  <c r="P1823" i="9" s="1"/>
  <c r="N1822" i="9"/>
  <c r="O1822" i="9" s="1"/>
  <c r="P1822" i="9" s="1"/>
  <c r="N1821" i="9"/>
  <c r="O1821" i="9" s="1"/>
  <c r="P1821" i="9" s="1"/>
  <c r="N1820" i="9"/>
  <c r="O1820" i="9" s="1"/>
  <c r="P1820" i="9" s="1"/>
  <c r="N1819" i="9"/>
  <c r="O1819" i="9" s="1"/>
  <c r="P1819" i="9" s="1"/>
  <c r="N1818" i="9"/>
  <c r="O1818" i="9" s="1"/>
  <c r="P1818" i="9" s="1"/>
  <c r="N1817" i="9"/>
  <c r="O1817" i="9" s="1"/>
  <c r="P1817" i="9" s="1"/>
  <c r="N1816" i="9"/>
  <c r="O1816" i="9" s="1"/>
  <c r="P1816" i="9" s="1"/>
  <c r="N1815" i="9"/>
  <c r="O1815" i="9" s="1"/>
  <c r="P1815" i="9" s="1"/>
  <c r="N1814" i="9"/>
  <c r="O1814" i="9" s="1"/>
  <c r="P1814" i="9" s="1"/>
  <c r="N1813" i="9"/>
  <c r="O1813" i="9" s="1"/>
  <c r="P1813" i="9" s="1"/>
  <c r="N1812" i="9"/>
  <c r="O1812" i="9" s="1"/>
  <c r="P1812" i="9" s="1"/>
  <c r="N1811" i="9"/>
  <c r="O1811" i="9" s="1"/>
  <c r="P1811" i="9" s="1"/>
  <c r="N1810" i="9"/>
  <c r="O1810" i="9" s="1"/>
  <c r="P1810" i="9" s="1"/>
  <c r="N1809" i="9"/>
  <c r="O1809" i="9" s="1"/>
  <c r="P1809" i="9" s="1"/>
  <c r="N1808" i="9"/>
  <c r="O1808" i="9" s="1"/>
  <c r="P1808" i="9" s="1"/>
  <c r="N1807" i="9"/>
  <c r="O1807" i="9" s="1"/>
  <c r="P1807" i="9" s="1"/>
  <c r="N1806" i="9"/>
  <c r="O1806" i="9" s="1"/>
  <c r="P1806" i="9" s="1"/>
  <c r="N1805" i="9"/>
  <c r="O1805" i="9" s="1"/>
  <c r="P1805" i="9" s="1"/>
  <c r="N1804" i="9"/>
  <c r="O1804" i="9" s="1"/>
  <c r="P1804" i="9" s="1"/>
  <c r="N1803" i="9"/>
  <c r="O1803" i="9" s="1"/>
  <c r="P1803" i="9" s="1"/>
  <c r="N1802" i="9"/>
  <c r="O1802" i="9" s="1"/>
  <c r="P1802" i="9" s="1"/>
  <c r="N1801" i="9"/>
  <c r="O1801" i="9" s="1"/>
  <c r="P1801" i="9" s="1"/>
  <c r="N1800" i="9"/>
  <c r="O1800" i="9" s="1"/>
  <c r="P1800" i="9" s="1"/>
  <c r="N1799" i="9"/>
  <c r="O1799" i="9" s="1"/>
  <c r="P1799" i="9" s="1"/>
  <c r="N1798" i="9"/>
  <c r="O1798" i="9" s="1"/>
  <c r="P1798" i="9" s="1"/>
  <c r="N1797" i="9"/>
  <c r="O1797" i="9" s="1"/>
  <c r="P1797" i="9" s="1"/>
  <c r="N1796" i="9"/>
  <c r="O1796" i="9" s="1"/>
  <c r="P1796" i="9" s="1"/>
  <c r="N1795" i="9"/>
  <c r="O1795" i="9" s="1"/>
  <c r="P1795" i="9" s="1"/>
  <c r="N1794" i="9"/>
  <c r="O1794" i="9" s="1"/>
  <c r="P1794" i="9" s="1"/>
  <c r="N1793" i="9"/>
  <c r="O1793" i="9" s="1"/>
  <c r="P1793" i="9" s="1"/>
  <c r="N1792" i="9"/>
  <c r="O1792" i="9" s="1"/>
  <c r="P1792" i="9" s="1"/>
  <c r="N1791" i="9"/>
  <c r="O1791" i="9" s="1"/>
  <c r="P1791" i="9" s="1"/>
  <c r="N1790" i="9"/>
  <c r="O1790" i="9" s="1"/>
  <c r="P1790" i="9" s="1"/>
  <c r="N1789" i="9"/>
  <c r="O1789" i="9" s="1"/>
  <c r="P1789" i="9" s="1"/>
  <c r="N1788" i="9"/>
  <c r="O1788" i="9" s="1"/>
  <c r="P1788" i="9" s="1"/>
  <c r="N1787" i="9"/>
  <c r="O1787" i="9" s="1"/>
  <c r="P1787" i="9" s="1"/>
  <c r="N1786" i="9"/>
  <c r="O1786" i="9" s="1"/>
  <c r="P1786" i="9" s="1"/>
  <c r="N1785" i="9"/>
  <c r="O1785" i="9" s="1"/>
  <c r="P1785" i="9" s="1"/>
  <c r="N1784" i="9"/>
  <c r="O1784" i="9" s="1"/>
  <c r="P1784" i="9" s="1"/>
  <c r="N1783" i="9"/>
  <c r="O1783" i="9" s="1"/>
  <c r="P1783" i="9" s="1"/>
  <c r="N1782" i="9"/>
  <c r="O1782" i="9" s="1"/>
  <c r="P1782" i="9" s="1"/>
  <c r="N1781" i="9"/>
  <c r="O1781" i="9" s="1"/>
  <c r="P1781" i="9" s="1"/>
  <c r="N1780" i="9"/>
  <c r="O1780" i="9" s="1"/>
  <c r="P1780" i="9" s="1"/>
  <c r="N1779" i="9"/>
  <c r="O1779" i="9" s="1"/>
  <c r="P1779" i="9" s="1"/>
  <c r="N1778" i="9"/>
  <c r="O1778" i="9" s="1"/>
  <c r="P1778" i="9" s="1"/>
  <c r="N1777" i="9"/>
  <c r="O1777" i="9" s="1"/>
  <c r="P1777" i="9" s="1"/>
  <c r="N1776" i="9"/>
  <c r="O1776" i="9" s="1"/>
  <c r="P1776" i="9" s="1"/>
  <c r="N1775" i="9"/>
  <c r="O1775" i="9" s="1"/>
  <c r="P1775" i="9" s="1"/>
  <c r="N1774" i="9"/>
  <c r="O1774" i="9" s="1"/>
  <c r="P1774" i="9" s="1"/>
  <c r="N1773" i="9"/>
  <c r="O1773" i="9" s="1"/>
  <c r="P1773" i="9" s="1"/>
  <c r="N1772" i="9"/>
  <c r="O1772" i="9" s="1"/>
  <c r="P1772" i="9" s="1"/>
  <c r="N1771" i="9"/>
  <c r="O1771" i="9" s="1"/>
  <c r="P1771" i="9" s="1"/>
  <c r="N1770" i="9"/>
  <c r="O1770" i="9" s="1"/>
  <c r="P1770" i="9" s="1"/>
  <c r="N1769" i="9"/>
  <c r="O1769" i="9" s="1"/>
  <c r="P1769" i="9" s="1"/>
  <c r="N1768" i="9"/>
  <c r="O1768" i="9" s="1"/>
  <c r="P1768" i="9" s="1"/>
  <c r="N1767" i="9"/>
  <c r="O1767" i="9" s="1"/>
  <c r="P1767" i="9" s="1"/>
  <c r="N1766" i="9"/>
  <c r="O1766" i="9" s="1"/>
  <c r="P1766" i="9" s="1"/>
  <c r="N1765" i="9"/>
  <c r="O1765" i="9" s="1"/>
  <c r="P1765" i="9" s="1"/>
  <c r="N1764" i="9"/>
  <c r="O1764" i="9" s="1"/>
  <c r="P1764" i="9" s="1"/>
  <c r="N1763" i="9"/>
  <c r="O1763" i="9" s="1"/>
  <c r="P1763" i="9" s="1"/>
  <c r="N1762" i="9"/>
  <c r="O1762" i="9" s="1"/>
  <c r="P1762" i="9" s="1"/>
  <c r="N1761" i="9"/>
  <c r="O1761" i="9" s="1"/>
  <c r="P1761" i="9" s="1"/>
  <c r="N1760" i="9"/>
  <c r="O1760" i="9" s="1"/>
  <c r="P1760" i="9" s="1"/>
  <c r="N1759" i="9"/>
  <c r="O1759" i="9" s="1"/>
  <c r="P1759" i="9" s="1"/>
  <c r="N1758" i="9"/>
  <c r="O1758" i="9" s="1"/>
  <c r="P1758" i="9" s="1"/>
  <c r="N1757" i="9"/>
  <c r="O1757" i="9" s="1"/>
  <c r="P1757" i="9" s="1"/>
  <c r="N1756" i="9"/>
  <c r="O1756" i="9" s="1"/>
  <c r="P1756" i="9" s="1"/>
  <c r="N1755" i="9"/>
  <c r="O1755" i="9" s="1"/>
  <c r="P1755" i="9" s="1"/>
  <c r="N1754" i="9"/>
  <c r="O1754" i="9" s="1"/>
  <c r="P1754" i="9" s="1"/>
  <c r="N1753" i="9"/>
  <c r="O1753" i="9" s="1"/>
  <c r="P1753" i="9" s="1"/>
  <c r="N1752" i="9"/>
  <c r="O1752" i="9" s="1"/>
  <c r="P1752" i="9" s="1"/>
  <c r="N1751" i="9"/>
  <c r="O1751" i="9" s="1"/>
  <c r="P1751" i="9" s="1"/>
  <c r="N1750" i="9"/>
  <c r="O1750" i="9" s="1"/>
  <c r="P1750" i="9" s="1"/>
  <c r="N1749" i="9"/>
  <c r="O1749" i="9" s="1"/>
  <c r="P1749" i="9" s="1"/>
  <c r="N1748" i="9"/>
  <c r="O1748" i="9" s="1"/>
  <c r="P1748" i="9" s="1"/>
  <c r="N1747" i="9"/>
  <c r="O1747" i="9" s="1"/>
  <c r="P1747" i="9" s="1"/>
  <c r="N1746" i="9"/>
  <c r="O1746" i="9" s="1"/>
  <c r="P1746" i="9" s="1"/>
  <c r="N1745" i="9"/>
  <c r="O1745" i="9" s="1"/>
  <c r="P1745" i="9" s="1"/>
  <c r="N1744" i="9"/>
  <c r="O1744" i="9" s="1"/>
  <c r="P1744" i="9" s="1"/>
  <c r="N1743" i="9"/>
  <c r="O1743" i="9" s="1"/>
  <c r="P1743" i="9" s="1"/>
  <c r="N1742" i="9"/>
  <c r="O1742" i="9" s="1"/>
  <c r="P1742" i="9" s="1"/>
  <c r="N1741" i="9"/>
  <c r="O1741" i="9" s="1"/>
  <c r="P1741" i="9" s="1"/>
  <c r="N1740" i="9"/>
  <c r="O1740" i="9" s="1"/>
  <c r="P1740" i="9" s="1"/>
  <c r="N1739" i="9"/>
  <c r="O1739" i="9" s="1"/>
  <c r="P1739" i="9" s="1"/>
  <c r="N1738" i="9"/>
  <c r="O1738" i="9" s="1"/>
  <c r="P1738" i="9" s="1"/>
  <c r="N1737" i="9"/>
  <c r="O1737" i="9" s="1"/>
  <c r="P1737" i="9" s="1"/>
  <c r="N1736" i="9"/>
  <c r="O1736" i="9" s="1"/>
  <c r="P1736" i="9" s="1"/>
  <c r="N1735" i="9"/>
  <c r="O1735" i="9" s="1"/>
  <c r="P1735" i="9" s="1"/>
  <c r="N1734" i="9"/>
  <c r="O1734" i="9" s="1"/>
  <c r="P1734" i="9" s="1"/>
  <c r="N1733" i="9"/>
  <c r="O1733" i="9" s="1"/>
  <c r="P1733" i="9" s="1"/>
  <c r="N1732" i="9"/>
  <c r="O1732" i="9" s="1"/>
  <c r="P1732" i="9" s="1"/>
  <c r="N1731" i="9"/>
  <c r="O1731" i="9" s="1"/>
  <c r="P1731" i="9" s="1"/>
  <c r="N1730" i="9"/>
  <c r="O1730" i="9" s="1"/>
  <c r="P1730" i="9" s="1"/>
  <c r="N1729" i="9"/>
  <c r="O1729" i="9" s="1"/>
  <c r="P1729" i="9" s="1"/>
  <c r="N1728" i="9"/>
  <c r="O1728" i="9" s="1"/>
  <c r="P1728" i="9" s="1"/>
  <c r="N1727" i="9"/>
  <c r="O1727" i="9" s="1"/>
  <c r="P1727" i="9" s="1"/>
  <c r="N1726" i="9"/>
  <c r="O1726" i="9" s="1"/>
  <c r="P1726" i="9" s="1"/>
  <c r="N1725" i="9"/>
  <c r="O1725" i="9" s="1"/>
  <c r="P1725" i="9" s="1"/>
  <c r="N1724" i="9"/>
  <c r="O1724" i="9" s="1"/>
  <c r="P1724" i="9" s="1"/>
  <c r="N1723" i="9"/>
  <c r="O1723" i="9" s="1"/>
  <c r="P1723" i="9" s="1"/>
  <c r="N1722" i="9"/>
  <c r="O1722" i="9" s="1"/>
  <c r="P1722" i="9" s="1"/>
  <c r="N1721" i="9"/>
  <c r="O1721" i="9" s="1"/>
  <c r="P1721" i="9" s="1"/>
  <c r="N1720" i="9"/>
  <c r="O1720" i="9" s="1"/>
  <c r="P1720" i="9" s="1"/>
  <c r="N1719" i="9"/>
  <c r="O1719" i="9" s="1"/>
  <c r="P1719" i="9" s="1"/>
  <c r="N1718" i="9"/>
  <c r="O1718" i="9" s="1"/>
  <c r="P1718" i="9" s="1"/>
  <c r="N1717" i="9"/>
  <c r="O1717" i="9" s="1"/>
  <c r="P1717" i="9" s="1"/>
  <c r="N1716" i="9"/>
  <c r="O1716" i="9" s="1"/>
  <c r="P1716" i="9" s="1"/>
  <c r="N1715" i="9"/>
  <c r="O1715" i="9" s="1"/>
  <c r="P1715" i="9" s="1"/>
  <c r="N1714" i="9"/>
  <c r="O1714" i="9" s="1"/>
  <c r="P1714" i="9" s="1"/>
  <c r="N1713" i="9"/>
  <c r="O1713" i="9" s="1"/>
  <c r="P1713" i="9" s="1"/>
  <c r="N1712" i="9"/>
  <c r="O1712" i="9" s="1"/>
  <c r="P1712" i="9" s="1"/>
  <c r="N1711" i="9"/>
  <c r="O1711" i="9" s="1"/>
  <c r="P1711" i="9" s="1"/>
  <c r="N1710" i="9"/>
  <c r="O1710" i="9" s="1"/>
  <c r="P1710" i="9" s="1"/>
  <c r="N1709" i="9"/>
  <c r="O1709" i="9" s="1"/>
  <c r="P1709" i="9" s="1"/>
  <c r="N1708" i="9"/>
  <c r="O1708" i="9" s="1"/>
  <c r="P1708" i="9" s="1"/>
  <c r="N1707" i="9"/>
  <c r="O1707" i="9" s="1"/>
  <c r="P1707" i="9" s="1"/>
  <c r="N1706" i="9"/>
  <c r="O1706" i="9" s="1"/>
  <c r="P1706" i="9" s="1"/>
  <c r="N1705" i="9"/>
  <c r="O1705" i="9" s="1"/>
  <c r="P1705" i="9" s="1"/>
  <c r="N1704" i="9"/>
  <c r="O1704" i="9" s="1"/>
  <c r="P1704" i="9" s="1"/>
  <c r="N1703" i="9"/>
  <c r="O1703" i="9" s="1"/>
  <c r="P1703" i="9" s="1"/>
  <c r="N1702" i="9"/>
  <c r="O1702" i="9" s="1"/>
  <c r="P1702" i="9" s="1"/>
  <c r="N1701" i="9"/>
  <c r="O1701" i="9" s="1"/>
  <c r="P1701" i="9" s="1"/>
  <c r="N1700" i="9"/>
  <c r="O1700" i="9" s="1"/>
  <c r="P1700" i="9" s="1"/>
  <c r="N1699" i="9"/>
  <c r="O1699" i="9" s="1"/>
  <c r="P1699" i="9" s="1"/>
  <c r="N1698" i="9"/>
  <c r="O1698" i="9" s="1"/>
  <c r="P1698" i="9" s="1"/>
  <c r="N1697" i="9"/>
  <c r="O1697" i="9" s="1"/>
  <c r="P1697" i="9" s="1"/>
  <c r="N1696" i="9"/>
  <c r="O1696" i="9" s="1"/>
  <c r="P1696" i="9" s="1"/>
  <c r="N1695" i="9"/>
  <c r="O1695" i="9" s="1"/>
  <c r="P1695" i="9" s="1"/>
  <c r="N1694" i="9"/>
  <c r="O1694" i="9" s="1"/>
  <c r="P1694" i="9" s="1"/>
  <c r="N1693" i="9"/>
  <c r="O1693" i="9" s="1"/>
  <c r="P1693" i="9" s="1"/>
  <c r="N1692" i="9"/>
  <c r="O1692" i="9" s="1"/>
  <c r="P1692" i="9" s="1"/>
  <c r="N1691" i="9"/>
  <c r="O1691" i="9" s="1"/>
  <c r="P1691" i="9" s="1"/>
  <c r="N1690" i="9"/>
  <c r="O1690" i="9" s="1"/>
  <c r="P1690" i="9" s="1"/>
  <c r="N1689" i="9"/>
  <c r="O1689" i="9" s="1"/>
  <c r="P1689" i="9" s="1"/>
  <c r="N1688" i="9"/>
  <c r="O1688" i="9" s="1"/>
  <c r="P1688" i="9" s="1"/>
  <c r="N1687" i="9"/>
  <c r="O1687" i="9" s="1"/>
  <c r="P1687" i="9" s="1"/>
  <c r="N1686" i="9"/>
  <c r="O1686" i="9" s="1"/>
  <c r="P1686" i="9" s="1"/>
  <c r="N1685" i="9"/>
  <c r="O1685" i="9" s="1"/>
  <c r="P1685" i="9" s="1"/>
  <c r="N1684" i="9"/>
  <c r="O1684" i="9" s="1"/>
  <c r="P1684" i="9" s="1"/>
  <c r="N1683" i="9"/>
  <c r="O1683" i="9" s="1"/>
  <c r="P1683" i="9" s="1"/>
  <c r="N1682" i="9"/>
  <c r="O1682" i="9" s="1"/>
  <c r="P1682" i="9" s="1"/>
  <c r="N1681" i="9"/>
  <c r="O1681" i="9" s="1"/>
  <c r="P1681" i="9" s="1"/>
  <c r="N1680" i="9"/>
  <c r="O1680" i="9" s="1"/>
  <c r="P1680" i="9" s="1"/>
  <c r="N1679" i="9"/>
  <c r="O1679" i="9" s="1"/>
  <c r="P1679" i="9" s="1"/>
  <c r="N1678" i="9"/>
  <c r="O1678" i="9" s="1"/>
  <c r="P1678" i="9" s="1"/>
  <c r="N1677" i="9"/>
  <c r="O1677" i="9" s="1"/>
  <c r="P1677" i="9" s="1"/>
  <c r="N1676" i="9"/>
  <c r="O1676" i="9" s="1"/>
  <c r="P1676" i="9" s="1"/>
  <c r="N1675" i="9"/>
  <c r="O1675" i="9" s="1"/>
  <c r="P1675" i="9" s="1"/>
  <c r="N1674" i="9"/>
  <c r="O1674" i="9" s="1"/>
  <c r="P1674" i="9" s="1"/>
  <c r="N1673" i="9"/>
  <c r="O1673" i="9" s="1"/>
  <c r="P1673" i="9" s="1"/>
  <c r="N1672" i="9"/>
  <c r="O1672" i="9" s="1"/>
  <c r="P1672" i="9" s="1"/>
  <c r="N1671" i="9"/>
  <c r="O1671" i="9" s="1"/>
  <c r="P1671" i="9" s="1"/>
  <c r="N1670" i="9"/>
  <c r="O1670" i="9" s="1"/>
  <c r="P1670" i="9" s="1"/>
  <c r="N1669" i="9"/>
  <c r="O1669" i="9" s="1"/>
  <c r="P1669" i="9" s="1"/>
  <c r="N1668" i="9"/>
  <c r="O1668" i="9" s="1"/>
  <c r="P1668" i="9" s="1"/>
  <c r="N1667" i="9"/>
  <c r="O1667" i="9" s="1"/>
  <c r="P1667" i="9" s="1"/>
  <c r="N1666" i="9"/>
  <c r="O1666" i="9" s="1"/>
  <c r="P1666" i="9" s="1"/>
  <c r="N1665" i="9"/>
  <c r="O1665" i="9" s="1"/>
  <c r="P1665" i="9" s="1"/>
  <c r="N1664" i="9"/>
  <c r="O1664" i="9" s="1"/>
  <c r="P1664" i="9" s="1"/>
  <c r="N1663" i="9"/>
  <c r="O1663" i="9" s="1"/>
  <c r="P1663" i="9" s="1"/>
  <c r="N1662" i="9"/>
  <c r="O1662" i="9" s="1"/>
  <c r="P1662" i="9" s="1"/>
  <c r="N1661" i="9"/>
  <c r="O1661" i="9" s="1"/>
  <c r="P1661" i="9" s="1"/>
  <c r="N1660" i="9"/>
  <c r="O1660" i="9" s="1"/>
  <c r="P1660" i="9" s="1"/>
  <c r="N1659" i="9"/>
  <c r="O1659" i="9" s="1"/>
  <c r="P1659" i="9" s="1"/>
  <c r="N1658" i="9"/>
  <c r="O1658" i="9" s="1"/>
  <c r="P1658" i="9" s="1"/>
  <c r="N1657" i="9"/>
  <c r="O1657" i="9" s="1"/>
  <c r="P1657" i="9" s="1"/>
  <c r="N1656" i="9"/>
  <c r="O1656" i="9" s="1"/>
  <c r="P1656" i="9" s="1"/>
  <c r="N1655" i="9"/>
  <c r="O1655" i="9" s="1"/>
  <c r="P1655" i="9" s="1"/>
  <c r="N1654" i="9"/>
  <c r="O1654" i="9" s="1"/>
  <c r="P1654" i="9" s="1"/>
  <c r="N1653" i="9"/>
  <c r="O1653" i="9" s="1"/>
  <c r="P1653" i="9" s="1"/>
  <c r="N1652" i="9"/>
  <c r="O1652" i="9" s="1"/>
  <c r="P1652" i="9" s="1"/>
  <c r="N1651" i="9"/>
  <c r="O1651" i="9" s="1"/>
  <c r="P1651" i="9" s="1"/>
  <c r="N1650" i="9"/>
  <c r="O1650" i="9" s="1"/>
  <c r="P1650" i="9" s="1"/>
  <c r="N1649" i="9"/>
  <c r="O1649" i="9" s="1"/>
  <c r="P1649" i="9" s="1"/>
  <c r="N1648" i="9"/>
  <c r="O1648" i="9" s="1"/>
  <c r="P1648" i="9" s="1"/>
  <c r="N1647" i="9"/>
  <c r="O1647" i="9" s="1"/>
  <c r="P1647" i="9" s="1"/>
  <c r="N1646" i="9"/>
  <c r="O1646" i="9" s="1"/>
  <c r="P1646" i="9" s="1"/>
  <c r="N1645" i="9"/>
  <c r="O1645" i="9" s="1"/>
  <c r="P1645" i="9" s="1"/>
  <c r="N1644" i="9"/>
  <c r="O1644" i="9" s="1"/>
  <c r="P1644" i="9" s="1"/>
  <c r="N1643" i="9"/>
  <c r="O1643" i="9" s="1"/>
  <c r="P1643" i="9" s="1"/>
  <c r="N1642" i="9"/>
  <c r="O1642" i="9" s="1"/>
  <c r="P1642" i="9" s="1"/>
  <c r="N1641" i="9"/>
  <c r="O1641" i="9" s="1"/>
  <c r="P1641" i="9" s="1"/>
  <c r="N1640" i="9"/>
  <c r="O1640" i="9" s="1"/>
  <c r="P1640" i="9" s="1"/>
  <c r="N1639" i="9"/>
  <c r="O1639" i="9" s="1"/>
  <c r="P1639" i="9" s="1"/>
  <c r="N1638" i="9"/>
  <c r="O1638" i="9" s="1"/>
  <c r="P1638" i="9" s="1"/>
  <c r="N1637" i="9"/>
  <c r="O1637" i="9" s="1"/>
  <c r="P1637" i="9" s="1"/>
  <c r="N1636" i="9"/>
  <c r="O1636" i="9" s="1"/>
  <c r="P1636" i="9" s="1"/>
  <c r="N1635" i="9"/>
  <c r="O1635" i="9" s="1"/>
  <c r="P1635" i="9" s="1"/>
  <c r="N1634" i="9"/>
  <c r="O1634" i="9" s="1"/>
  <c r="P1634" i="9" s="1"/>
  <c r="N1633" i="9"/>
  <c r="O1633" i="9" s="1"/>
  <c r="P1633" i="9" s="1"/>
  <c r="N1632" i="9"/>
  <c r="O1632" i="9" s="1"/>
  <c r="P1632" i="9" s="1"/>
  <c r="N1631" i="9"/>
  <c r="O1631" i="9" s="1"/>
  <c r="P1631" i="9" s="1"/>
  <c r="N1630" i="9"/>
  <c r="O1630" i="9" s="1"/>
  <c r="P1630" i="9" s="1"/>
  <c r="N1629" i="9"/>
  <c r="O1629" i="9" s="1"/>
  <c r="P1629" i="9" s="1"/>
  <c r="N1628" i="9"/>
  <c r="O1628" i="9" s="1"/>
  <c r="P1628" i="9" s="1"/>
  <c r="N1627" i="9"/>
  <c r="O1627" i="9" s="1"/>
  <c r="P1627" i="9" s="1"/>
  <c r="N1626" i="9"/>
  <c r="O1626" i="9" s="1"/>
  <c r="P1626" i="9" s="1"/>
  <c r="N1625" i="9"/>
  <c r="O1625" i="9" s="1"/>
  <c r="P1625" i="9" s="1"/>
  <c r="N1624" i="9"/>
  <c r="O1624" i="9" s="1"/>
  <c r="P1624" i="9" s="1"/>
  <c r="N1623" i="9"/>
  <c r="O1623" i="9" s="1"/>
  <c r="P1623" i="9" s="1"/>
  <c r="N1622" i="9"/>
  <c r="O1622" i="9" s="1"/>
  <c r="P1622" i="9" s="1"/>
  <c r="N1621" i="9"/>
  <c r="O1621" i="9" s="1"/>
  <c r="P1621" i="9" s="1"/>
  <c r="N1620" i="9"/>
  <c r="O1620" i="9" s="1"/>
  <c r="P1620" i="9" s="1"/>
  <c r="N1619" i="9"/>
  <c r="O1619" i="9" s="1"/>
  <c r="P1619" i="9" s="1"/>
  <c r="N1618" i="9"/>
  <c r="O1618" i="9" s="1"/>
  <c r="P1618" i="9" s="1"/>
  <c r="N1617" i="9"/>
  <c r="O1617" i="9" s="1"/>
  <c r="P1617" i="9" s="1"/>
  <c r="N1616" i="9"/>
  <c r="O1616" i="9" s="1"/>
  <c r="P1616" i="9" s="1"/>
  <c r="N1615" i="9"/>
  <c r="O1615" i="9" s="1"/>
  <c r="P1615" i="9" s="1"/>
  <c r="N1614" i="9"/>
  <c r="O1614" i="9" s="1"/>
  <c r="P1614" i="9" s="1"/>
  <c r="N1613" i="9"/>
  <c r="O1613" i="9" s="1"/>
  <c r="P1613" i="9" s="1"/>
  <c r="N1612" i="9"/>
  <c r="O1612" i="9" s="1"/>
  <c r="P1612" i="9" s="1"/>
  <c r="N1611" i="9"/>
  <c r="O1611" i="9" s="1"/>
  <c r="P1611" i="9" s="1"/>
  <c r="N1610" i="9"/>
  <c r="O1610" i="9" s="1"/>
  <c r="P1610" i="9" s="1"/>
  <c r="N1609" i="9"/>
  <c r="O1609" i="9" s="1"/>
  <c r="P1609" i="9" s="1"/>
  <c r="N1608" i="9"/>
  <c r="O1608" i="9" s="1"/>
  <c r="P1608" i="9" s="1"/>
  <c r="N1607" i="9"/>
  <c r="O1607" i="9" s="1"/>
  <c r="P1607" i="9" s="1"/>
  <c r="N1606" i="9"/>
  <c r="O1606" i="9" s="1"/>
  <c r="P1606" i="9" s="1"/>
  <c r="N1605" i="9"/>
  <c r="O1605" i="9" s="1"/>
  <c r="P1605" i="9" s="1"/>
  <c r="N1604" i="9"/>
  <c r="O1604" i="9" s="1"/>
  <c r="P1604" i="9" s="1"/>
  <c r="N1603" i="9"/>
  <c r="O1603" i="9" s="1"/>
  <c r="P1603" i="9" s="1"/>
  <c r="N1602" i="9"/>
  <c r="O1602" i="9" s="1"/>
  <c r="P1602" i="9" s="1"/>
  <c r="N1601" i="9"/>
  <c r="O1601" i="9" s="1"/>
  <c r="P1601" i="9" s="1"/>
  <c r="N1600" i="9"/>
  <c r="O1600" i="9" s="1"/>
  <c r="P1600" i="9" s="1"/>
  <c r="N1599" i="9"/>
  <c r="O1599" i="9" s="1"/>
  <c r="P1599" i="9" s="1"/>
  <c r="N1598" i="9"/>
  <c r="O1598" i="9" s="1"/>
  <c r="P1598" i="9" s="1"/>
  <c r="N1597" i="9"/>
  <c r="O1597" i="9" s="1"/>
  <c r="P1597" i="9" s="1"/>
  <c r="N1596" i="9"/>
  <c r="O1596" i="9" s="1"/>
  <c r="P1596" i="9" s="1"/>
  <c r="N1595" i="9"/>
  <c r="O1595" i="9" s="1"/>
  <c r="P1595" i="9" s="1"/>
  <c r="N1594" i="9"/>
  <c r="O1594" i="9" s="1"/>
  <c r="P1594" i="9" s="1"/>
  <c r="N1593" i="9"/>
  <c r="O1593" i="9" s="1"/>
  <c r="P1593" i="9" s="1"/>
  <c r="N1592" i="9"/>
  <c r="O1592" i="9" s="1"/>
  <c r="P1592" i="9" s="1"/>
  <c r="N1591" i="9"/>
  <c r="O1591" i="9" s="1"/>
  <c r="P1591" i="9" s="1"/>
  <c r="N1590" i="9"/>
  <c r="O1590" i="9" s="1"/>
  <c r="P1590" i="9" s="1"/>
  <c r="N1589" i="9"/>
  <c r="O1589" i="9" s="1"/>
  <c r="P1589" i="9" s="1"/>
  <c r="N1588" i="9"/>
  <c r="O1588" i="9" s="1"/>
  <c r="P1588" i="9" s="1"/>
  <c r="N1587" i="9"/>
  <c r="O1587" i="9" s="1"/>
  <c r="P1587" i="9" s="1"/>
  <c r="N1586" i="9"/>
  <c r="O1586" i="9" s="1"/>
  <c r="P1586" i="9" s="1"/>
  <c r="N1585" i="9"/>
  <c r="O1585" i="9" s="1"/>
  <c r="P1585" i="9" s="1"/>
  <c r="N1584" i="9"/>
  <c r="O1584" i="9" s="1"/>
  <c r="P1584" i="9" s="1"/>
  <c r="N1583" i="9"/>
  <c r="O1583" i="9" s="1"/>
  <c r="P1583" i="9" s="1"/>
  <c r="N1582" i="9"/>
  <c r="O1582" i="9" s="1"/>
  <c r="P1582" i="9" s="1"/>
  <c r="N1581" i="9"/>
  <c r="O1581" i="9" s="1"/>
  <c r="P1581" i="9" s="1"/>
  <c r="N1580" i="9"/>
  <c r="O1580" i="9" s="1"/>
  <c r="P1580" i="9" s="1"/>
  <c r="N1579" i="9"/>
  <c r="O1579" i="9" s="1"/>
  <c r="P1579" i="9" s="1"/>
  <c r="N1578" i="9"/>
  <c r="O1578" i="9" s="1"/>
  <c r="P1578" i="9" s="1"/>
  <c r="N1577" i="9"/>
  <c r="O1577" i="9" s="1"/>
  <c r="P1577" i="9" s="1"/>
  <c r="N1576" i="9"/>
  <c r="O1576" i="9" s="1"/>
  <c r="P1576" i="9" s="1"/>
  <c r="N1575" i="9"/>
  <c r="O1575" i="9" s="1"/>
  <c r="P1575" i="9" s="1"/>
  <c r="N1574" i="9"/>
  <c r="O1574" i="9" s="1"/>
  <c r="P1574" i="9" s="1"/>
  <c r="N1573" i="9"/>
  <c r="O1573" i="9" s="1"/>
  <c r="P1573" i="9" s="1"/>
  <c r="N1572" i="9"/>
  <c r="O1572" i="9" s="1"/>
  <c r="P1572" i="9" s="1"/>
  <c r="N1571" i="9"/>
  <c r="O1571" i="9" s="1"/>
  <c r="P1571" i="9" s="1"/>
  <c r="N1570" i="9"/>
  <c r="O1570" i="9" s="1"/>
  <c r="P1570" i="9" s="1"/>
  <c r="N1569" i="9"/>
  <c r="O1569" i="9" s="1"/>
  <c r="P1569" i="9" s="1"/>
  <c r="N1568" i="9"/>
  <c r="O1568" i="9" s="1"/>
  <c r="P1568" i="9" s="1"/>
  <c r="N1567" i="9"/>
  <c r="O1567" i="9" s="1"/>
  <c r="P1567" i="9" s="1"/>
  <c r="N1566" i="9"/>
  <c r="O1566" i="9" s="1"/>
  <c r="P1566" i="9" s="1"/>
  <c r="N1565" i="9"/>
  <c r="O1565" i="9" s="1"/>
  <c r="P1565" i="9" s="1"/>
  <c r="N1564" i="9"/>
  <c r="O1564" i="9" s="1"/>
  <c r="P1564" i="9" s="1"/>
  <c r="N1563" i="9"/>
  <c r="O1563" i="9" s="1"/>
  <c r="P1563" i="9" s="1"/>
  <c r="N1562" i="9"/>
  <c r="O1562" i="9" s="1"/>
  <c r="P1562" i="9" s="1"/>
  <c r="N1561" i="9"/>
  <c r="O1561" i="9" s="1"/>
  <c r="P1561" i="9" s="1"/>
  <c r="N1560" i="9"/>
  <c r="O1560" i="9" s="1"/>
  <c r="P1560" i="9" s="1"/>
  <c r="N1559" i="9"/>
  <c r="O1559" i="9" s="1"/>
  <c r="P1559" i="9" s="1"/>
  <c r="N1558" i="9"/>
  <c r="O1558" i="9" s="1"/>
  <c r="P1558" i="9" s="1"/>
  <c r="N1557" i="9"/>
  <c r="O1557" i="9" s="1"/>
  <c r="P1557" i="9" s="1"/>
  <c r="N1556" i="9"/>
  <c r="O1556" i="9" s="1"/>
  <c r="P1556" i="9" s="1"/>
  <c r="N1555" i="9"/>
  <c r="O1555" i="9" s="1"/>
  <c r="P1555" i="9" s="1"/>
  <c r="N1554" i="9"/>
  <c r="O1554" i="9" s="1"/>
  <c r="P1554" i="9" s="1"/>
  <c r="N1553" i="9"/>
  <c r="O1553" i="9" s="1"/>
  <c r="P1553" i="9" s="1"/>
  <c r="N1552" i="9"/>
  <c r="O1552" i="9" s="1"/>
  <c r="P1552" i="9" s="1"/>
  <c r="N1551" i="9"/>
  <c r="O1551" i="9" s="1"/>
  <c r="P1551" i="9" s="1"/>
  <c r="N1550" i="9"/>
  <c r="O1550" i="9" s="1"/>
  <c r="P1550" i="9" s="1"/>
  <c r="N1549" i="9"/>
  <c r="O1549" i="9" s="1"/>
  <c r="P1549" i="9" s="1"/>
  <c r="N1548" i="9"/>
  <c r="O1548" i="9" s="1"/>
  <c r="P1548" i="9" s="1"/>
  <c r="N1547" i="9"/>
  <c r="O1547" i="9" s="1"/>
  <c r="P1547" i="9" s="1"/>
  <c r="N1546" i="9"/>
  <c r="O1546" i="9" s="1"/>
  <c r="P1546" i="9" s="1"/>
  <c r="N1545" i="9"/>
  <c r="O1545" i="9" s="1"/>
  <c r="P1545" i="9" s="1"/>
  <c r="N1544" i="9"/>
  <c r="O1544" i="9" s="1"/>
  <c r="P1544" i="9" s="1"/>
  <c r="N1543" i="9"/>
  <c r="O1543" i="9" s="1"/>
  <c r="P1543" i="9" s="1"/>
  <c r="N1542" i="9"/>
  <c r="O1542" i="9" s="1"/>
  <c r="P1542" i="9" s="1"/>
  <c r="N1541" i="9"/>
  <c r="O1541" i="9" s="1"/>
  <c r="P1541" i="9" s="1"/>
  <c r="N1540" i="9"/>
  <c r="O1540" i="9" s="1"/>
  <c r="P1540" i="9" s="1"/>
  <c r="N1539" i="9"/>
  <c r="O1539" i="9" s="1"/>
  <c r="P1539" i="9" s="1"/>
  <c r="N1538" i="9"/>
  <c r="O1538" i="9" s="1"/>
  <c r="P1538" i="9" s="1"/>
  <c r="N1537" i="9"/>
  <c r="O1537" i="9" s="1"/>
  <c r="P1537" i="9" s="1"/>
  <c r="N1536" i="9"/>
  <c r="O1536" i="9" s="1"/>
  <c r="P1536" i="9" s="1"/>
  <c r="N1535" i="9"/>
  <c r="O1535" i="9" s="1"/>
  <c r="P1535" i="9" s="1"/>
  <c r="N1534" i="9"/>
  <c r="O1534" i="9" s="1"/>
  <c r="P1534" i="9" s="1"/>
  <c r="N1533" i="9"/>
  <c r="O1533" i="9" s="1"/>
  <c r="P1533" i="9" s="1"/>
  <c r="N1532" i="9"/>
  <c r="O1532" i="9" s="1"/>
  <c r="P1532" i="9" s="1"/>
  <c r="N1531" i="9"/>
  <c r="O1531" i="9" s="1"/>
  <c r="P1531" i="9" s="1"/>
  <c r="N1530" i="9"/>
  <c r="O1530" i="9" s="1"/>
  <c r="P1530" i="9" s="1"/>
  <c r="N1529" i="9"/>
  <c r="O1529" i="9" s="1"/>
  <c r="P1529" i="9" s="1"/>
  <c r="N1528" i="9"/>
  <c r="O1528" i="9" s="1"/>
  <c r="P1528" i="9" s="1"/>
  <c r="N1527" i="9"/>
  <c r="O1527" i="9" s="1"/>
  <c r="P1527" i="9" s="1"/>
  <c r="N1526" i="9"/>
  <c r="O1526" i="9" s="1"/>
  <c r="P1526" i="9" s="1"/>
  <c r="N1525" i="9"/>
  <c r="O1525" i="9" s="1"/>
  <c r="P1525" i="9" s="1"/>
  <c r="N1524" i="9"/>
  <c r="O1524" i="9" s="1"/>
  <c r="P1524" i="9" s="1"/>
  <c r="N1523" i="9"/>
  <c r="O1523" i="9" s="1"/>
  <c r="P1523" i="9" s="1"/>
  <c r="N1522" i="9"/>
  <c r="O1522" i="9" s="1"/>
  <c r="P1522" i="9" s="1"/>
  <c r="N1521" i="9"/>
  <c r="O1521" i="9" s="1"/>
  <c r="P1521" i="9" s="1"/>
  <c r="N1520" i="9"/>
  <c r="O1520" i="9" s="1"/>
  <c r="P1520" i="9" s="1"/>
  <c r="N1519" i="9"/>
  <c r="O1519" i="9" s="1"/>
  <c r="P1519" i="9" s="1"/>
  <c r="N1518" i="9"/>
  <c r="O1518" i="9" s="1"/>
  <c r="P1518" i="9" s="1"/>
  <c r="N1517" i="9"/>
  <c r="O1517" i="9" s="1"/>
  <c r="P1517" i="9" s="1"/>
  <c r="N1516" i="9"/>
  <c r="O1516" i="9" s="1"/>
  <c r="P1516" i="9" s="1"/>
  <c r="N1515" i="9"/>
  <c r="O1515" i="9" s="1"/>
  <c r="P1515" i="9" s="1"/>
  <c r="N1514" i="9"/>
  <c r="O1514" i="9" s="1"/>
  <c r="P1514" i="9" s="1"/>
  <c r="N1513" i="9"/>
  <c r="O1513" i="9" s="1"/>
  <c r="P1513" i="9" s="1"/>
  <c r="N1512" i="9"/>
  <c r="O1512" i="9" s="1"/>
  <c r="P1512" i="9" s="1"/>
  <c r="N1511" i="9"/>
  <c r="O1511" i="9" s="1"/>
  <c r="P1511" i="9" s="1"/>
  <c r="N1510" i="9"/>
  <c r="O1510" i="9" s="1"/>
  <c r="P1510" i="9" s="1"/>
  <c r="N1509" i="9"/>
  <c r="O1509" i="9" s="1"/>
  <c r="P1509" i="9" s="1"/>
  <c r="N1508" i="9"/>
  <c r="O1508" i="9" s="1"/>
  <c r="P1508" i="9" s="1"/>
  <c r="N1507" i="9"/>
  <c r="O1507" i="9" s="1"/>
  <c r="P1507" i="9" s="1"/>
  <c r="N1506" i="9"/>
  <c r="O1506" i="9" s="1"/>
  <c r="P1506" i="9" s="1"/>
  <c r="N1505" i="9"/>
  <c r="O1505" i="9" s="1"/>
  <c r="P1505" i="9" s="1"/>
  <c r="N1504" i="9"/>
  <c r="O1504" i="9" s="1"/>
  <c r="P1504" i="9" s="1"/>
  <c r="N1503" i="9"/>
  <c r="O1503" i="9" s="1"/>
  <c r="P1503" i="9" s="1"/>
  <c r="N1502" i="9"/>
  <c r="O1502" i="9" s="1"/>
  <c r="P1502" i="9" s="1"/>
  <c r="N1501" i="9"/>
  <c r="O1501" i="9" s="1"/>
  <c r="P1501" i="9" s="1"/>
  <c r="N1500" i="9"/>
  <c r="O1500" i="9" s="1"/>
  <c r="P1500" i="9" s="1"/>
  <c r="N1499" i="9"/>
  <c r="O1499" i="9" s="1"/>
  <c r="P1499" i="9" s="1"/>
  <c r="N1498" i="9"/>
  <c r="O1498" i="9" s="1"/>
  <c r="P1498" i="9" s="1"/>
  <c r="N1497" i="9"/>
  <c r="O1497" i="9" s="1"/>
  <c r="P1497" i="9" s="1"/>
  <c r="N1496" i="9"/>
  <c r="O1496" i="9" s="1"/>
  <c r="P1496" i="9" s="1"/>
  <c r="N1495" i="9"/>
  <c r="O1495" i="9" s="1"/>
  <c r="P1495" i="9" s="1"/>
  <c r="N1494" i="9"/>
  <c r="O1494" i="9" s="1"/>
  <c r="P1494" i="9" s="1"/>
  <c r="N1493" i="9"/>
  <c r="O1493" i="9" s="1"/>
  <c r="P1493" i="9" s="1"/>
  <c r="N1492" i="9"/>
  <c r="O1492" i="9" s="1"/>
  <c r="P1492" i="9" s="1"/>
  <c r="N1491" i="9"/>
  <c r="O1491" i="9" s="1"/>
  <c r="P1491" i="9" s="1"/>
  <c r="N1490" i="9"/>
  <c r="O1490" i="9" s="1"/>
  <c r="P1490" i="9" s="1"/>
  <c r="N1489" i="9"/>
  <c r="O1489" i="9" s="1"/>
  <c r="P1489" i="9" s="1"/>
  <c r="N1488" i="9"/>
  <c r="O1488" i="9" s="1"/>
  <c r="P1488" i="9" s="1"/>
  <c r="N1487" i="9"/>
  <c r="O1487" i="9" s="1"/>
  <c r="P1487" i="9" s="1"/>
  <c r="N1486" i="9"/>
  <c r="O1486" i="9" s="1"/>
  <c r="P1486" i="9" s="1"/>
  <c r="N1485" i="9"/>
  <c r="O1485" i="9" s="1"/>
  <c r="P1485" i="9" s="1"/>
  <c r="N1484" i="9"/>
  <c r="O1484" i="9" s="1"/>
  <c r="P1484" i="9" s="1"/>
  <c r="N1483" i="9"/>
  <c r="O1483" i="9" s="1"/>
  <c r="P1483" i="9" s="1"/>
  <c r="N1482" i="9"/>
  <c r="O1482" i="9" s="1"/>
  <c r="P1482" i="9" s="1"/>
  <c r="N1481" i="9"/>
  <c r="O1481" i="9" s="1"/>
  <c r="P1481" i="9" s="1"/>
  <c r="N1480" i="9"/>
  <c r="O1480" i="9" s="1"/>
  <c r="P1480" i="9" s="1"/>
  <c r="N1479" i="9"/>
  <c r="O1479" i="9" s="1"/>
  <c r="P1479" i="9" s="1"/>
  <c r="N1478" i="9"/>
  <c r="O1478" i="9" s="1"/>
  <c r="P1478" i="9" s="1"/>
  <c r="N1477" i="9"/>
  <c r="O1477" i="9" s="1"/>
  <c r="P1477" i="9" s="1"/>
  <c r="N1476" i="9"/>
  <c r="O1476" i="9" s="1"/>
  <c r="P1476" i="9" s="1"/>
  <c r="N1475" i="9"/>
  <c r="O1475" i="9" s="1"/>
  <c r="P1475" i="9" s="1"/>
  <c r="N1474" i="9"/>
  <c r="O1474" i="9" s="1"/>
  <c r="P1474" i="9" s="1"/>
  <c r="N1473" i="9"/>
  <c r="O1473" i="9" s="1"/>
  <c r="P1473" i="9" s="1"/>
  <c r="N1472" i="9"/>
  <c r="O1472" i="9" s="1"/>
  <c r="P1472" i="9" s="1"/>
  <c r="N1471" i="9"/>
  <c r="O1471" i="9" s="1"/>
  <c r="P1471" i="9" s="1"/>
  <c r="N1470" i="9"/>
  <c r="O1470" i="9" s="1"/>
  <c r="P1470" i="9" s="1"/>
  <c r="N1469" i="9"/>
  <c r="O1469" i="9" s="1"/>
  <c r="P1469" i="9" s="1"/>
  <c r="N1468" i="9"/>
  <c r="O1468" i="9" s="1"/>
  <c r="P1468" i="9" s="1"/>
  <c r="N1467" i="9"/>
  <c r="O1467" i="9" s="1"/>
  <c r="P1467" i="9" s="1"/>
  <c r="N1466" i="9"/>
  <c r="O1466" i="9" s="1"/>
  <c r="P1466" i="9" s="1"/>
  <c r="N1465" i="9"/>
  <c r="O1465" i="9" s="1"/>
  <c r="P1465" i="9" s="1"/>
  <c r="N1464" i="9"/>
  <c r="O1464" i="9" s="1"/>
  <c r="P1464" i="9" s="1"/>
  <c r="N1463" i="9"/>
  <c r="O1463" i="9" s="1"/>
  <c r="P1463" i="9" s="1"/>
  <c r="N1462" i="9"/>
  <c r="O1462" i="9" s="1"/>
  <c r="P1462" i="9" s="1"/>
  <c r="N1461" i="9"/>
  <c r="O1461" i="9" s="1"/>
  <c r="P1461" i="9" s="1"/>
  <c r="N1460" i="9"/>
  <c r="O1460" i="9" s="1"/>
  <c r="P1460" i="9" s="1"/>
  <c r="N1459" i="9"/>
  <c r="O1459" i="9" s="1"/>
  <c r="P1459" i="9" s="1"/>
  <c r="N1458" i="9"/>
  <c r="O1458" i="9" s="1"/>
  <c r="P1458" i="9" s="1"/>
  <c r="N1457" i="9"/>
  <c r="O1457" i="9" s="1"/>
  <c r="P1457" i="9" s="1"/>
  <c r="N1456" i="9"/>
  <c r="O1456" i="9" s="1"/>
  <c r="P1456" i="9" s="1"/>
  <c r="N1455" i="9"/>
  <c r="O1455" i="9" s="1"/>
  <c r="P1455" i="9" s="1"/>
  <c r="N1454" i="9"/>
  <c r="O1454" i="9" s="1"/>
  <c r="P1454" i="9" s="1"/>
  <c r="N1453" i="9"/>
  <c r="O1453" i="9" s="1"/>
  <c r="P1453" i="9" s="1"/>
  <c r="N1452" i="9"/>
  <c r="O1452" i="9" s="1"/>
  <c r="P1452" i="9" s="1"/>
  <c r="N1451" i="9"/>
  <c r="O1451" i="9" s="1"/>
  <c r="P1451" i="9" s="1"/>
  <c r="N1450" i="9"/>
  <c r="O1450" i="9" s="1"/>
  <c r="P1450" i="9" s="1"/>
  <c r="N1449" i="9"/>
  <c r="O1449" i="9" s="1"/>
  <c r="P1449" i="9" s="1"/>
  <c r="N1448" i="9"/>
  <c r="O1448" i="9" s="1"/>
  <c r="P1448" i="9" s="1"/>
  <c r="N1447" i="9"/>
  <c r="O1447" i="9" s="1"/>
  <c r="P1447" i="9" s="1"/>
  <c r="N1446" i="9"/>
  <c r="O1446" i="9" s="1"/>
  <c r="P1446" i="9" s="1"/>
  <c r="N1445" i="9"/>
  <c r="O1445" i="9" s="1"/>
  <c r="P1445" i="9" s="1"/>
  <c r="N1444" i="9"/>
  <c r="O1444" i="9" s="1"/>
  <c r="P1444" i="9" s="1"/>
  <c r="N1443" i="9"/>
  <c r="O1443" i="9" s="1"/>
  <c r="P1443" i="9" s="1"/>
  <c r="N1442" i="9"/>
  <c r="O1442" i="9" s="1"/>
  <c r="P1442" i="9" s="1"/>
  <c r="N1441" i="9"/>
  <c r="O1441" i="9" s="1"/>
  <c r="P1441" i="9" s="1"/>
  <c r="N1440" i="9"/>
  <c r="O1440" i="9" s="1"/>
  <c r="P1440" i="9" s="1"/>
  <c r="N1439" i="9"/>
  <c r="O1439" i="9" s="1"/>
  <c r="P1439" i="9" s="1"/>
  <c r="N1438" i="9"/>
  <c r="O1438" i="9" s="1"/>
  <c r="P1438" i="9" s="1"/>
  <c r="N1437" i="9"/>
  <c r="O1437" i="9" s="1"/>
  <c r="P1437" i="9" s="1"/>
  <c r="N1436" i="9"/>
  <c r="O1436" i="9" s="1"/>
  <c r="P1436" i="9" s="1"/>
  <c r="N1435" i="9"/>
  <c r="O1435" i="9" s="1"/>
  <c r="P1435" i="9" s="1"/>
  <c r="N1434" i="9"/>
  <c r="O1434" i="9" s="1"/>
  <c r="P1434" i="9" s="1"/>
  <c r="N1433" i="9"/>
  <c r="O1433" i="9" s="1"/>
  <c r="P1433" i="9" s="1"/>
  <c r="N1432" i="9"/>
  <c r="O1432" i="9" s="1"/>
  <c r="P1432" i="9" s="1"/>
  <c r="N1431" i="9"/>
  <c r="O1431" i="9" s="1"/>
  <c r="P1431" i="9" s="1"/>
  <c r="N1430" i="9"/>
  <c r="O1430" i="9" s="1"/>
  <c r="P1430" i="9" s="1"/>
  <c r="N1429" i="9"/>
  <c r="O1429" i="9" s="1"/>
  <c r="P1429" i="9" s="1"/>
  <c r="N1428" i="9"/>
  <c r="O1428" i="9" s="1"/>
  <c r="P1428" i="9" s="1"/>
  <c r="N1427" i="9"/>
  <c r="O1427" i="9" s="1"/>
  <c r="P1427" i="9" s="1"/>
  <c r="N1426" i="9"/>
  <c r="O1426" i="9" s="1"/>
  <c r="P1426" i="9" s="1"/>
  <c r="N1425" i="9"/>
  <c r="O1425" i="9" s="1"/>
  <c r="P1425" i="9" s="1"/>
  <c r="N1424" i="9"/>
  <c r="O1424" i="9" s="1"/>
  <c r="P1424" i="9" s="1"/>
  <c r="N1423" i="9"/>
  <c r="O1423" i="9" s="1"/>
  <c r="P1423" i="9" s="1"/>
  <c r="N1422" i="9"/>
  <c r="O1422" i="9" s="1"/>
  <c r="P1422" i="9" s="1"/>
  <c r="N1421" i="9"/>
  <c r="O1421" i="9" s="1"/>
  <c r="P1421" i="9" s="1"/>
  <c r="N1420" i="9"/>
  <c r="O1420" i="9" s="1"/>
  <c r="P1420" i="9" s="1"/>
  <c r="N1419" i="9"/>
  <c r="O1419" i="9" s="1"/>
  <c r="P1419" i="9" s="1"/>
  <c r="N1418" i="9"/>
  <c r="O1418" i="9" s="1"/>
  <c r="P1418" i="9" s="1"/>
  <c r="N1417" i="9"/>
  <c r="O1417" i="9" s="1"/>
  <c r="P1417" i="9" s="1"/>
  <c r="N1416" i="9"/>
  <c r="O1416" i="9" s="1"/>
  <c r="P1416" i="9" s="1"/>
  <c r="N1415" i="9"/>
  <c r="O1415" i="9" s="1"/>
  <c r="P1415" i="9" s="1"/>
  <c r="N1414" i="9"/>
  <c r="O1414" i="9" s="1"/>
  <c r="P1414" i="9" s="1"/>
  <c r="N1413" i="9"/>
  <c r="O1413" i="9" s="1"/>
  <c r="P1413" i="9" s="1"/>
  <c r="N1412" i="9"/>
  <c r="O1412" i="9" s="1"/>
  <c r="P1412" i="9" s="1"/>
  <c r="N1411" i="9"/>
  <c r="O1411" i="9" s="1"/>
  <c r="P1411" i="9" s="1"/>
  <c r="N1410" i="9"/>
  <c r="O1410" i="9" s="1"/>
  <c r="P1410" i="9" s="1"/>
  <c r="N1409" i="9"/>
  <c r="O1409" i="9" s="1"/>
  <c r="P1409" i="9" s="1"/>
  <c r="N1408" i="9"/>
  <c r="O1408" i="9" s="1"/>
  <c r="P1408" i="9" s="1"/>
  <c r="N1407" i="9"/>
  <c r="O1407" i="9" s="1"/>
  <c r="P1407" i="9" s="1"/>
  <c r="N1406" i="9"/>
  <c r="O1406" i="9" s="1"/>
  <c r="P1406" i="9" s="1"/>
  <c r="N1405" i="9"/>
  <c r="O1405" i="9" s="1"/>
  <c r="P1405" i="9" s="1"/>
  <c r="N1404" i="9"/>
  <c r="O1404" i="9" s="1"/>
  <c r="P1404" i="9" s="1"/>
  <c r="N1403" i="9"/>
  <c r="O1403" i="9" s="1"/>
  <c r="P1403" i="9" s="1"/>
  <c r="N1402" i="9"/>
  <c r="O1402" i="9" s="1"/>
  <c r="P1402" i="9" s="1"/>
  <c r="N1401" i="9"/>
  <c r="O1401" i="9" s="1"/>
  <c r="P1401" i="9" s="1"/>
  <c r="N1400" i="9"/>
  <c r="O1400" i="9" s="1"/>
  <c r="P1400" i="9" s="1"/>
  <c r="N1399" i="9"/>
  <c r="O1399" i="9" s="1"/>
  <c r="P1399" i="9" s="1"/>
  <c r="N1398" i="9"/>
  <c r="O1398" i="9" s="1"/>
  <c r="P1398" i="9" s="1"/>
  <c r="N1397" i="9"/>
  <c r="O1397" i="9" s="1"/>
  <c r="P1397" i="9" s="1"/>
  <c r="N1396" i="9"/>
  <c r="O1396" i="9" s="1"/>
  <c r="P1396" i="9" s="1"/>
  <c r="N1395" i="9"/>
  <c r="O1395" i="9" s="1"/>
  <c r="P1395" i="9" s="1"/>
  <c r="N1394" i="9"/>
  <c r="O1394" i="9" s="1"/>
  <c r="P1394" i="9" s="1"/>
  <c r="N1393" i="9"/>
  <c r="O1393" i="9" s="1"/>
  <c r="P1393" i="9" s="1"/>
  <c r="N1392" i="9"/>
  <c r="O1392" i="9" s="1"/>
  <c r="P1392" i="9" s="1"/>
  <c r="N1391" i="9"/>
  <c r="O1391" i="9" s="1"/>
  <c r="P1391" i="9" s="1"/>
  <c r="N1390" i="9"/>
  <c r="O1390" i="9" s="1"/>
  <c r="P1390" i="9" s="1"/>
  <c r="N1389" i="9"/>
  <c r="O1389" i="9" s="1"/>
  <c r="P1389" i="9" s="1"/>
  <c r="N1388" i="9"/>
  <c r="O1388" i="9" s="1"/>
  <c r="P1388" i="9" s="1"/>
  <c r="N1387" i="9"/>
  <c r="O1387" i="9" s="1"/>
  <c r="P1387" i="9" s="1"/>
  <c r="N1386" i="9"/>
  <c r="O1386" i="9" s="1"/>
  <c r="P1386" i="9" s="1"/>
  <c r="N1385" i="9"/>
  <c r="O1385" i="9" s="1"/>
  <c r="P1385" i="9" s="1"/>
  <c r="N1384" i="9"/>
  <c r="O1384" i="9" s="1"/>
  <c r="P1384" i="9" s="1"/>
  <c r="N1383" i="9"/>
  <c r="O1383" i="9" s="1"/>
  <c r="P1383" i="9" s="1"/>
  <c r="N1382" i="9"/>
  <c r="O1382" i="9" s="1"/>
  <c r="P1382" i="9" s="1"/>
  <c r="N1381" i="9"/>
  <c r="O1381" i="9" s="1"/>
  <c r="P1381" i="9" s="1"/>
  <c r="N1380" i="9"/>
  <c r="O1380" i="9" s="1"/>
  <c r="P1380" i="9" s="1"/>
  <c r="N1379" i="9"/>
  <c r="O1379" i="9" s="1"/>
  <c r="P1379" i="9" s="1"/>
  <c r="N1378" i="9"/>
  <c r="O1378" i="9" s="1"/>
  <c r="P1378" i="9" s="1"/>
  <c r="N1377" i="9"/>
  <c r="O1377" i="9" s="1"/>
  <c r="P1377" i="9" s="1"/>
  <c r="N1376" i="9"/>
  <c r="O1376" i="9" s="1"/>
  <c r="P1376" i="9" s="1"/>
  <c r="N1375" i="9"/>
  <c r="O1375" i="9" s="1"/>
  <c r="P1375" i="9" s="1"/>
  <c r="N1374" i="9"/>
  <c r="O1374" i="9" s="1"/>
  <c r="P1374" i="9" s="1"/>
  <c r="N1373" i="9"/>
  <c r="O1373" i="9" s="1"/>
  <c r="P1373" i="9" s="1"/>
  <c r="N1372" i="9"/>
  <c r="O1372" i="9" s="1"/>
  <c r="P1372" i="9" s="1"/>
  <c r="N1371" i="9"/>
  <c r="O1371" i="9" s="1"/>
  <c r="P1371" i="9" s="1"/>
  <c r="N1370" i="9"/>
  <c r="O1370" i="9" s="1"/>
  <c r="P1370" i="9" s="1"/>
  <c r="N1369" i="9"/>
  <c r="O1369" i="9" s="1"/>
  <c r="P1369" i="9" s="1"/>
  <c r="N1368" i="9"/>
  <c r="O1368" i="9" s="1"/>
  <c r="P1368" i="9" s="1"/>
  <c r="N1367" i="9"/>
  <c r="O1367" i="9" s="1"/>
  <c r="P1367" i="9" s="1"/>
  <c r="N1366" i="9"/>
  <c r="O1366" i="9" s="1"/>
  <c r="P1366" i="9" s="1"/>
  <c r="N1365" i="9"/>
  <c r="O1365" i="9" s="1"/>
  <c r="P1365" i="9" s="1"/>
  <c r="N1364" i="9"/>
  <c r="O1364" i="9" s="1"/>
  <c r="P1364" i="9" s="1"/>
  <c r="N1363" i="9"/>
  <c r="O1363" i="9" s="1"/>
  <c r="P1363" i="9" s="1"/>
  <c r="N1362" i="9"/>
  <c r="O1362" i="9" s="1"/>
  <c r="P1362" i="9" s="1"/>
  <c r="N1361" i="9"/>
  <c r="O1361" i="9" s="1"/>
  <c r="P1361" i="9" s="1"/>
  <c r="N1360" i="9"/>
  <c r="O1360" i="9" s="1"/>
  <c r="P1360" i="9" s="1"/>
  <c r="N1359" i="9"/>
  <c r="O1359" i="9" s="1"/>
  <c r="P1359" i="9" s="1"/>
  <c r="N1358" i="9"/>
  <c r="O1358" i="9" s="1"/>
  <c r="P1358" i="9" s="1"/>
  <c r="N1357" i="9"/>
  <c r="O1357" i="9" s="1"/>
  <c r="P1357" i="9" s="1"/>
  <c r="N1356" i="9"/>
  <c r="O1356" i="9" s="1"/>
  <c r="P1356" i="9" s="1"/>
  <c r="N1355" i="9"/>
  <c r="O1355" i="9" s="1"/>
  <c r="P1355" i="9" s="1"/>
  <c r="N1354" i="9"/>
  <c r="O1354" i="9" s="1"/>
  <c r="P1354" i="9" s="1"/>
  <c r="N1353" i="9"/>
  <c r="O1353" i="9" s="1"/>
  <c r="P1353" i="9" s="1"/>
  <c r="N1352" i="9"/>
  <c r="O1352" i="9" s="1"/>
  <c r="P1352" i="9" s="1"/>
  <c r="N1351" i="9"/>
  <c r="O1351" i="9" s="1"/>
  <c r="P1351" i="9" s="1"/>
  <c r="N1350" i="9"/>
  <c r="O1350" i="9" s="1"/>
  <c r="P1350" i="9" s="1"/>
  <c r="N1349" i="9"/>
  <c r="O1349" i="9" s="1"/>
  <c r="P1349" i="9" s="1"/>
  <c r="N1348" i="9"/>
  <c r="O1348" i="9" s="1"/>
  <c r="P1348" i="9" s="1"/>
  <c r="N1347" i="9"/>
  <c r="O1347" i="9" s="1"/>
  <c r="P1347" i="9" s="1"/>
  <c r="N1346" i="9"/>
  <c r="O1346" i="9" s="1"/>
  <c r="P1346" i="9" s="1"/>
  <c r="N1345" i="9"/>
  <c r="O1345" i="9" s="1"/>
  <c r="P1345" i="9" s="1"/>
  <c r="N1344" i="9"/>
  <c r="O1344" i="9" s="1"/>
  <c r="P1344" i="9" s="1"/>
  <c r="N1343" i="9"/>
  <c r="O1343" i="9" s="1"/>
  <c r="P1343" i="9" s="1"/>
  <c r="N1342" i="9"/>
  <c r="O1342" i="9" s="1"/>
  <c r="P1342" i="9" s="1"/>
  <c r="N1341" i="9"/>
  <c r="O1341" i="9" s="1"/>
  <c r="P1341" i="9" s="1"/>
  <c r="N1340" i="9"/>
  <c r="O1340" i="9" s="1"/>
  <c r="P1340" i="9" s="1"/>
  <c r="N1339" i="9"/>
  <c r="O1339" i="9" s="1"/>
  <c r="P1339" i="9" s="1"/>
  <c r="N1338" i="9"/>
  <c r="O1338" i="9" s="1"/>
  <c r="P1338" i="9" s="1"/>
  <c r="N1337" i="9"/>
  <c r="O1337" i="9" s="1"/>
  <c r="P1337" i="9" s="1"/>
  <c r="N1336" i="9"/>
  <c r="O1336" i="9" s="1"/>
  <c r="P1336" i="9" s="1"/>
  <c r="N1335" i="9"/>
  <c r="O1335" i="9" s="1"/>
  <c r="P1335" i="9" s="1"/>
  <c r="N1334" i="9"/>
  <c r="O1334" i="9" s="1"/>
  <c r="P1334" i="9" s="1"/>
  <c r="N1333" i="9"/>
  <c r="O1333" i="9" s="1"/>
  <c r="P1333" i="9" s="1"/>
  <c r="N1332" i="9"/>
  <c r="O1332" i="9" s="1"/>
  <c r="P1332" i="9" s="1"/>
  <c r="N1331" i="9"/>
  <c r="O1331" i="9" s="1"/>
  <c r="P1331" i="9" s="1"/>
  <c r="N1330" i="9"/>
  <c r="O1330" i="9" s="1"/>
  <c r="P1330" i="9" s="1"/>
  <c r="N1329" i="9"/>
  <c r="O1329" i="9" s="1"/>
  <c r="P1329" i="9" s="1"/>
  <c r="N1328" i="9"/>
  <c r="O1328" i="9" s="1"/>
  <c r="P1328" i="9" s="1"/>
  <c r="N1327" i="9"/>
  <c r="O1327" i="9" s="1"/>
  <c r="P1327" i="9" s="1"/>
  <c r="N1326" i="9"/>
  <c r="O1326" i="9" s="1"/>
  <c r="P1326" i="9" s="1"/>
  <c r="N1325" i="9"/>
  <c r="O1325" i="9" s="1"/>
  <c r="P1325" i="9" s="1"/>
  <c r="N1324" i="9"/>
  <c r="O1324" i="9" s="1"/>
  <c r="P1324" i="9" s="1"/>
  <c r="N1323" i="9"/>
  <c r="O1323" i="9" s="1"/>
  <c r="P1323" i="9" s="1"/>
  <c r="N1322" i="9"/>
  <c r="O1322" i="9" s="1"/>
  <c r="P1322" i="9" s="1"/>
  <c r="N1321" i="9"/>
  <c r="O1321" i="9" s="1"/>
  <c r="P1321" i="9" s="1"/>
  <c r="N1320" i="9"/>
  <c r="O1320" i="9" s="1"/>
  <c r="P1320" i="9" s="1"/>
  <c r="N1319" i="9"/>
  <c r="O1319" i="9" s="1"/>
  <c r="P1319" i="9" s="1"/>
  <c r="N1318" i="9"/>
  <c r="O1318" i="9" s="1"/>
  <c r="P1318" i="9" s="1"/>
  <c r="N1317" i="9"/>
  <c r="O1317" i="9" s="1"/>
  <c r="P1317" i="9" s="1"/>
  <c r="N1316" i="9"/>
  <c r="O1316" i="9" s="1"/>
  <c r="P1316" i="9" s="1"/>
  <c r="N1315" i="9"/>
  <c r="O1315" i="9" s="1"/>
  <c r="P1315" i="9" s="1"/>
  <c r="N1314" i="9"/>
  <c r="O1314" i="9" s="1"/>
  <c r="P1314" i="9" s="1"/>
  <c r="N1313" i="9"/>
  <c r="O1313" i="9" s="1"/>
  <c r="P1313" i="9" s="1"/>
  <c r="N1312" i="9"/>
  <c r="O1312" i="9" s="1"/>
  <c r="P1312" i="9" s="1"/>
  <c r="N1311" i="9"/>
  <c r="O1311" i="9" s="1"/>
  <c r="P1311" i="9" s="1"/>
  <c r="N1310" i="9"/>
  <c r="O1310" i="9" s="1"/>
  <c r="P1310" i="9" s="1"/>
  <c r="N1309" i="9"/>
  <c r="O1309" i="9" s="1"/>
  <c r="P1309" i="9" s="1"/>
  <c r="N1308" i="9"/>
  <c r="O1308" i="9" s="1"/>
  <c r="P1308" i="9" s="1"/>
  <c r="N1307" i="9"/>
  <c r="O1307" i="9" s="1"/>
  <c r="P1307" i="9" s="1"/>
  <c r="N1306" i="9"/>
  <c r="O1306" i="9" s="1"/>
  <c r="P1306" i="9" s="1"/>
  <c r="N1305" i="9"/>
  <c r="O1305" i="9" s="1"/>
  <c r="P1305" i="9" s="1"/>
  <c r="N1304" i="9"/>
  <c r="O1304" i="9" s="1"/>
  <c r="P1304" i="9" s="1"/>
  <c r="N1303" i="9"/>
  <c r="O1303" i="9" s="1"/>
  <c r="P1303" i="9" s="1"/>
  <c r="N1302" i="9"/>
  <c r="O1302" i="9" s="1"/>
  <c r="P1302" i="9" s="1"/>
  <c r="N1301" i="9"/>
  <c r="O1301" i="9" s="1"/>
  <c r="P1301" i="9" s="1"/>
  <c r="N1300" i="9"/>
  <c r="O1300" i="9" s="1"/>
  <c r="P1300" i="9" s="1"/>
  <c r="N1299" i="9"/>
  <c r="O1299" i="9" s="1"/>
  <c r="P1299" i="9" s="1"/>
  <c r="N1298" i="9"/>
  <c r="O1298" i="9" s="1"/>
  <c r="P1298" i="9" s="1"/>
  <c r="N1297" i="9"/>
  <c r="O1297" i="9" s="1"/>
  <c r="P1297" i="9" s="1"/>
  <c r="N1296" i="9"/>
  <c r="O1296" i="9" s="1"/>
  <c r="P1296" i="9" s="1"/>
  <c r="N1295" i="9"/>
  <c r="O1295" i="9" s="1"/>
  <c r="P1295" i="9" s="1"/>
  <c r="N1294" i="9"/>
  <c r="O1294" i="9" s="1"/>
  <c r="P1294" i="9" s="1"/>
  <c r="N1293" i="9"/>
  <c r="O1293" i="9" s="1"/>
  <c r="P1293" i="9" s="1"/>
  <c r="N1292" i="9"/>
  <c r="O1292" i="9" s="1"/>
  <c r="P1292" i="9" s="1"/>
  <c r="N1291" i="9"/>
  <c r="O1291" i="9" s="1"/>
  <c r="P1291" i="9" s="1"/>
  <c r="N1290" i="9"/>
  <c r="O1290" i="9" s="1"/>
  <c r="P1290" i="9" s="1"/>
  <c r="N1289" i="9"/>
  <c r="O1289" i="9" s="1"/>
  <c r="P1289" i="9" s="1"/>
  <c r="N1288" i="9"/>
  <c r="O1288" i="9" s="1"/>
  <c r="P1288" i="9" s="1"/>
  <c r="N1287" i="9"/>
  <c r="O1287" i="9" s="1"/>
  <c r="P1287" i="9" s="1"/>
  <c r="N1286" i="9"/>
  <c r="O1286" i="9" s="1"/>
  <c r="P1286" i="9" s="1"/>
  <c r="N1285" i="9"/>
  <c r="O1285" i="9" s="1"/>
  <c r="P1285" i="9" s="1"/>
  <c r="N1284" i="9"/>
  <c r="O1284" i="9" s="1"/>
  <c r="P1284" i="9" s="1"/>
  <c r="N1283" i="9"/>
  <c r="O1283" i="9" s="1"/>
  <c r="P1283" i="9" s="1"/>
  <c r="N1282" i="9"/>
  <c r="O1282" i="9" s="1"/>
  <c r="P1282" i="9" s="1"/>
  <c r="N1281" i="9"/>
  <c r="O1281" i="9" s="1"/>
  <c r="P1281" i="9" s="1"/>
  <c r="N1280" i="9"/>
  <c r="O1280" i="9" s="1"/>
  <c r="P1280" i="9" s="1"/>
  <c r="N1279" i="9"/>
  <c r="O1279" i="9" s="1"/>
  <c r="P1279" i="9" s="1"/>
  <c r="N1278" i="9"/>
  <c r="O1278" i="9" s="1"/>
  <c r="P1278" i="9" s="1"/>
  <c r="N1277" i="9"/>
  <c r="O1277" i="9" s="1"/>
  <c r="P1277" i="9" s="1"/>
  <c r="N1276" i="9"/>
  <c r="O1276" i="9" s="1"/>
  <c r="P1276" i="9" s="1"/>
  <c r="N1275" i="9"/>
  <c r="O1275" i="9" s="1"/>
  <c r="P1275" i="9" s="1"/>
  <c r="N1274" i="9"/>
  <c r="O1274" i="9" s="1"/>
  <c r="P1274" i="9" s="1"/>
  <c r="N1273" i="9"/>
  <c r="O1273" i="9" s="1"/>
  <c r="P1273" i="9" s="1"/>
  <c r="N1272" i="9"/>
  <c r="O1272" i="9" s="1"/>
  <c r="P1272" i="9" s="1"/>
  <c r="N1271" i="9"/>
  <c r="O1271" i="9" s="1"/>
  <c r="P1271" i="9" s="1"/>
  <c r="N1270" i="9"/>
  <c r="O1270" i="9" s="1"/>
  <c r="P1270" i="9" s="1"/>
  <c r="N1269" i="9"/>
  <c r="O1269" i="9" s="1"/>
  <c r="P1269" i="9" s="1"/>
  <c r="N1268" i="9"/>
  <c r="O1268" i="9" s="1"/>
  <c r="P1268" i="9" s="1"/>
  <c r="N1267" i="9"/>
  <c r="O1267" i="9" s="1"/>
  <c r="P1267" i="9" s="1"/>
  <c r="N1266" i="9"/>
  <c r="O1266" i="9" s="1"/>
  <c r="P1266" i="9" s="1"/>
  <c r="N1265" i="9"/>
  <c r="O1265" i="9" s="1"/>
  <c r="P1265" i="9" s="1"/>
  <c r="N1264" i="9"/>
  <c r="O1264" i="9" s="1"/>
  <c r="P1264" i="9" s="1"/>
  <c r="N1263" i="9"/>
  <c r="O1263" i="9" s="1"/>
  <c r="P1263" i="9" s="1"/>
  <c r="N1262" i="9"/>
  <c r="O1262" i="9" s="1"/>
  <c r="P1262" i="9" s="1"/>
  <c r="N1261" i="9"/>
  <c r="O1261" i="9" s="1"/>
  <c r="P1261" i="9" s="1"/>
  <c r="N1260" i="9"/>
  <c r="O1260" i="9" s="1"/>
  <c r="P1260" i="9" s="1"/>
  <c r="N1259" i="9"/>
  <c r="O1259" i="9" s="1"/>
  <c r="P1259" i="9" s="1"/>
  <c r="N1258" i="9"/>
  <c r="O1258" i="9" s="1"/>
  <c r="P1258" i="9" s="1"/>
  <c r="N1257" i="9"/>
  <c r="O1257" i="9" s="1"/>
  <c r="P1257" i="9" s="1"/>
  <c r="N1256" i="9"/>
  <c r="O1256" i="9" s="1"/>
  <c r="P1256" i="9" s="1"/>
  <c r="N1255" i="9"/>
  <c r="O1255" i="9" s="1"/>
  <c r="P1255" i="9" s="1"/>
  <c r="N1254" i="9"/>
  <c r="O1254" i="9" s="1"/>
  <c r="P1254" i="9" s="1"/>
  <c r="N1253" i="9"/>
  <c r="O1253" i="9" s="1"/>
  <c r="P1253" i="9" s="1"/>
  <c r="N1252" i="9"/>
  <c r="O1252" i="9" s="1"/>
  <c r="P1252" i="9" s="1"/>
  <c r="N1251" i="9"/>
  <c r="O1251" i="9" s="1"/>
  <c r="P1251" i="9" s="1"/>
  <c r="N1250" i="9"/>
  <c r="O1250" i="9" s="1"/>
  <c r="P1250" i="9" s="1"/>
  <c r="N1249" i="9"/>
  <c r="O1249" i="9" s="1"/>
  <c r="P1249" i="9" s="1"/>
  <c r="N1248" i="9"/>
  <c r="O1248" i="9" s="1"/>
  <c r="P1248" i="9" s="1"/>
  <c r="N1247" i="9"/>
  <c r="O1247" i="9" s="1"/>
  <c r="P1247" i="9" s="1"/>
  <c r="N1246" i="9"/>
  <c r="O1246" i="9" s="1"/>
  <c r="P1246" i="9" s="1"/>
  <c r="N1245" i="9"/>
  <c r="O1245" i="9" s="1"/>
  <c r="P1245" i="9" s="1"/>
  <c r="N1244" i="9"/>
  <c r="O1244" i="9" s="1"/>
  <c r="P1244" i="9" s="1"/>
  <c r="N1243" i="9"/>
  <c r="O1243" i="9" s="1"/>
  <c r="P1243" i="9" s="1"/>
  <c r="N1242" i="9"/>
  <c r="O1242" i="9" s="1"/>
  <c r="P1242" i="9" s="1"/>
  <c r="N1241" i="9"/>
  <c r="O1241" i="9" s="1"/>
  <c r="P1241" i="9" s="1"/>
  <c r="N1240" i="9"/>
  <c r="O1240" i="9" s="1"/>
  <c r="P1240" i="9" s="1"/>
  <c r="N1239" i="9"/>
  <c r="O1239" i="9" s="1"/>
  <c r="P1239" i="9" s="1"/>
  <c r="N1238" i="9"/>
  <c r="O1238" i="9" s="1"/>
  <c r="P1238" i="9" s="1"/>
  <c r="N1237" i="9"/>
  <c r="O1237" i="9" s="1"/>
  <c r="P1237" i="9" s="1"/>
  <c r="N1236" i="9"/>
  <c r="O1236" i="9" s="1"/>
  <c r="P1236" i="9" s="1"/>
  <c r="N1235" i="9"/>
  <c r="O1235" i="9" s="1"/>
  <c r="P1235" i="9" s="1"/>
  <c r="N1234" i="9"/>
  <c r="O1234" i="9" s="1"/>
  <c r="P1234" i="9" s="1"/>
  <c r="N1233" i="9"/>
  <c r="O1233" i="9" s="1"/>
  <c r="P1233" i="9" s="1"/>
  <c r="N1232" i="9"/>
  <c r="O1232" i="9" s="1"/>
  <c r="P1232" i="9" s="1"/>
  <c r="N1231" i="9"/>
  <c r="O1231" i="9" s="1"/>
  <c r="P1231" i="9" s="1"/>
  <c r="N1230" i="9"/>
  <c r="O1230" i="9" s="1"/>
  <c r="P1230" i="9" s="1"/>
  <c r="N1229" i="9"/>
  <c r="O1229" i="9" s="1"/>
  <c r="P1229" i="9" s="1"/>
  <c r="N1228" i="9"/>
  <c r="O1228" i="9" s="1"/>
  <c r="P1228" i="9" s="1"/>
  <c r="N1227" i="9"/>
  <c r="O1227" i="9" s="1"/>
  <c r="P1227" i="9" s="1"/>
  <c r="N1226" i="9"/>
  <c r="O1226" i="9" s="1"/>
  <c r="P1226" i="9" s="1"/>
  <c r="N1225" i="9"/>
  <c r="O1225" i="9" s="1"/>
  <c r="P1225" i="9" s="1"/>
  <c r="N1224" i="9"/>
  <c r="O1224" i="9" s="1"/>
  <c r="P1224" i="9" s="1"/>
  <c r="N1223" i="9"/>
  <c r="O1223" i="9" s="1"/>
  <c r="P1223" i="9" s="1"/>
  <c r="N1222" i="9"/>
  <c r="O1222" i="9" s="1"/>
  <c r="P1222" i="9" s="1"/>
  <c r="N1221" i="9"/>
  <c r="O1221" i="9" s="1"/>
  <c r="P1221" i="9" s="1"/>
  <c r="N1220" i="9"/>
  <c r="O1220" i="9" s="1"/>
  <c r="P1220" i="9" s="1"/>
  <c r="N1219" i="9"/>
  <c r="O1219" i="9" s="1"/>
  <c r="P1219" i="9" s="1"/>
  <c r="N1218" i="9"/>
  <c r="O1218" i="9" s="1"/>
  <c r="P1218" i="9" s="1"/>
  <c r="N1217" i="9"/>
  <c r="O1217" i="9" s="1"/>
  <c r="P1217" i="9" s="1"/>
  <c r="N1216" i="9"/>
  <c r="O1216" i="9" s="1"/>
  <c r="P1216" i="9" s="1"/>
  <c r="N1215" i="9"/>
  <c r="O1215" i="9" s="1"/>
  <c r="P1215" i="9" s="1"/>
  <c r="N1214" i="9"/>
  <c r="O1214" i="9" s="1"/>
  <c r="P1214" i="9" s="1"/>
  <c r="N1213" i="9"/>
  <c r="O1213" i="9" s="1"/>
  <c r="P1213" i="9" s="1"/>
  <c r="N1212" i="9"/>
  <c r="O1212" i="9" s="1"/>
  <c r="P1212" i="9" s="1"/>
  <c r="N1211" i="9"/>
  <c r="O1211" i="9" s="1"/>
  <c r="P1211" i="9" s="1"/>
  <c r="N1210" i="9"/>
  <c r="O1210" i="9" s="1"/>
  <c r="P1210" i="9" s="1"/>
  <c r="N1209" i="9"/>
  <c r="O1209" i="9" s="1"/>
  <c r="P1209" i="9" s="1"/>
  <c r="N1208" i="9"/>
  <c r="O1208" i="9" s="1"/>
  <c r="P1208" i="9" s="1"/>
  <c r="N1207" i="9"/>
  <c r="O1207" i="9" s="1"/>
  <c r="P1207" i="9" s="1"/>
  <c r="N1206" i="9"/>
  <c r="O1206" i="9" s="1"/>
  <c r="P1206" i="9" s="1"/>
  <c r="N1205" i="9"/>
  <c r="O1205" i="9" s="1"/>
  <c r="P1205" i="9" s="1"/>
  <c r="N1204" i="9"/>
  <c r="O1204" i="9" s="1"/>
  <c r="P1204" i="9" s="1"/>
  <c r="N1203" i="9"/>
  <c r="O1203" i="9" s="1"/>
  <c r="P1203" i="9" s="1"/>
  <c r="N1202" i="9"/>
  <c r="O1202" i="9" s="1"/>
  <c r="P1202" i="9" s="1"/>
  <c r="N1201" i="9"/>
  <c r="O1201" i="9" s="1"/>
  <c r="P1201" i="9" s="1"/>
  <c r="N1200" i="9"/>
  <c r="O1200" i="9" s="1"/>
  <c r="P1200" i="9" s="1"/>
  <c r="N1199" i="9"/>
  <c r="O1199" i="9" s="1"/>
  <c r="P1199" i="9" s="1"/>
  <c r="N1198" i="9"/>
  <c r="O1198" i="9" s="1"/>
  <c r="P1198" i="9" s="1"/>
  <c r="N1197" i="9"/>
  <c r="O1197" i="9" s="1"/>
  <c r="P1197" i="9" s="1"/>
  <c r="N1196" i="9"/>
  <c r="O1196" i="9" s="1"/>
  <c r="P1196" i="9" s="1"/>
  <c r="N1195" i="9"/>
  <c r="O1195" i="9" s="1"/>
  <c r="P1195" i="9" s="1"/>
  <c r="N1194" i="9"/>
  <c r="O1194" i="9" s="1"/>
  <c r="P1194" i="9" s="1"/>
  <c r="N1193" i="9"/>
  <c r="O1193" i="9" s="1"/>
  <c r="P1193" i="9" s="1"/>
  <c r="N1192" i="9"/>
  <c r="O1192" i="9" s="1"/>
  <c r="P1192" i="9" s="1"/>
  <c r="N1191" i="9"/>
  <c r="O1191" i="9" s="1"/>
  <c r="P1191" i="9" s="1"/>
  <c r="N1190" i="9"/>
  <c r="O1190" i="9" s="1"/>
  <c r="P1190" i="9" s="1"/>
  <c r="N1189" i="9"/>
  <c r="O1189" i="9" s="1"/>
  <c r="P1189" i="9" s="1"/>
  <c r="N1188" i="9"/>
  <c r="O1188" i="9" s="1"/>
  <c r="P1188" i="9" s="1"/>
  <c r="N1187" i="9"/>
  <c r="O1187" i="9" s="1"/>
  <c r="P1187" i="9" s="1"/>
  <c r="N1186" i="9"/>
  <c r="O1186" i="9" s="1"/>
  <c r="P1186" i="9" s="1"/>
  <c r="N1185" i="9"/>
  <c r="O1185" i="9" s="1"/>
  <c r="P1185" i="9" s="1"/>
  <c r="N1184" i="9"/>
  <c r="O1184" i="9" s="1"/>
  <c r="P1184" i="9" s="1"/>
  <c r="N1183" i="9"/>
  <c r="O1183" i="9" s="1"/>
  <c r="P1183" i="9" s="1"/>
  <c r="N1182" i="9"/>
  <c r="O1182" i="9" s="1"/>
  <c r="P1182" i="9" s="1"/>
  <c r="N1181" i="9"/>
  <c r="O1181" i="9" s="1"/>
  <c r="P1181" i="9" s="1"/>
  <c r="N1180" i="9"/>
  <c r="O1180" i="9" s="1"/>
  <c r="P1180" i="9" s="1"/>
  <c r="N1179" i="9"/>
  <c r="O1179" i="9" s="1"/>
  <c r="P1179" i="9" s="1"/>
  <c r="N1178" i="9"/>
  <c r="O1178" i="9" s="1"/>
  <c r="P1178" i="9" s="1"/>
  <c r="N1177" i="9"/>
  <c r="O1177" i="9" s="1"/>
  <c r="P1177" i="9" s="1"/>
  <c r="N1176" i="9"/>
  <c r="O1176" i="9" s="1"/>
  <c r="P1176" i="9" s="1"/>
  <c r="N1175" i="9"/>
  <c r="O1175" i="9" s="1"/>
  <c r="P1175" i="9" s="1"/>
  <c r="N1174" i="9"/>
  <c r="O1174" i="9" s="1"/>
  <c r="P1174" i="9" s="1"/>
  <c r="N1173" i="9"/>
  <c r="O1173" i="9" s="1"/>
  <c r="P1173" i="9" s="1"/>
  <c r="N1172" i="9"/>
  <c r="O1172" i="9" s="1"/>
  <c r="P1172" i="9" s="1"/>
  <c r="N1171" i="9"/>
  <c r="O1171" i="9" s="1"/>
  <c r="P1171" i="9" s="1"/>
  <c r="N1170" i="9"/>
  <c r="O1170" i="9" s="1"/>
  <c r="P1170" i="9" s="1"/>
  <c r="N1169" i="9"/>
  <c r="O1169" i="9" s="1"/>
  <c r="P1169" i="9" s="1"/>
  <c r="N1168" i="9"/>
  <c r="O1168" i="9" s="1"/>
  <c r="P1168" i="9" s="1"/>
  <c r="N1167" i="9"/>
  <c r="O1167" i="9" s="1"/>
  <c r="P1167" i="9" s="1"/>
  <c r="N1166" i="9"/>
  <c r="O1166" i="9" s="1"/>
  <c r="P1166" i="9" s="1"/>
  <c r="N1165" i="9"/>
  <c r="O1165" i="9" s="1"/>
  <c r="P1165" i="9" s="1"/>
  <c r="N1164" i="9"/>
  <c r="O1164" i="9" s="1"/>
  <c r="P1164" i="9" s="1"/>
  <c r="N1163" i="9"/>
  <c r="O1163" i="9" s="1"/>
  <c r="P1163" i="9" s="1"/>
  <c r="N1162" i="9"/>
  <c r="O1162" i="9" s="1"/>
  <c r="P1162" i="9" s="1"/>
  <c r="N1161" i="9"/>
  <c r="O1161" i="9" s="1"/>
  <c r="P1161" i="9" s="1"/>
  <c r="N1160" i="9"/>
  <c r="O1160" i="9" s="1"/>
  <c r="P1160" i="9" s="1"/>
  <c r="N1159" i="9"/>
  <c r="O1159" i="9" s="1"/>
  <c r="P1159" i="9" s="1"/>
  <c r="N1158" i="9"/>
  <c r="O1158" i="9" s="1"/>
  <c r="P1158" i="9" s="1"/>
  <c r="N1157" i="9"/>
  <c r="O1157" i="9" s="1"/>
  <c r="P1157" i="9" s="1"/>
  <c r="N1156" i="9"/>
  <c r="O1156" i="9" s="1"/>
  <c r="P1156" i="9" s="1"/>
  <c r="N1155" i="9"/>
  <c r="O1155" i="9" s="1"/>
  <c r="P1155" i="9" s="1"/>
  <c r="N1154" i="9"/>
  <c r="O1154" i="9" s="1"/>
  <c r="P1154" i="9" s="1"/>
  <c r="N1153" i="9"/>
  <c r="O1153" i="9" s="1"/>
  <c r="P1153" i="9" s="1"/>
  <c r="N1152" i="9"/>
  <c r="O1152" i="9" s="1"/>
  <c r="P1152" i="9" s="1"/>
  <c r="N1151" i="9"/>
  <c r="O1151" i="9" s="1"/>
  <c r="P1151" i="9" s="1"/>
  <c r="N1150" i="9"/>
  <c r="O1150" i="9" s="1"/>
  <c r="P1150" i="9" s="1"/>
  <c r="N1149" i="9"/>
  <c r="O1149" i="9" s="1"/>
  <c r="P1149" i="9" s="1"/>
  <c r="N1148" i="9"/>
  <c r="O1148" i="9" s="1"/>
  <c r="P1148" i="9" s="1"/>
  <c r="N1147" i="9"/>
  <c r="O1147" i="9" s="1"/>
  <c r="P1147" i="9" s="1"/>
  <c r="N1146" i="9"/>
  <c r="O1146" i="9" s="1"/>
  <c r="P1146" i="9" s="1"/>
  <c r="N1145" i="9"/>
  <c r="O1145" i="9" s="1"/>
  <c r="P1145" i="9" s="1"/>
  <c r="N1144" i="9"/>
  <c r="O1144" i="9" s="1"/>
  <c r="P1144" i="9" s="1"/>
  <c r="N1143" i="9"/>
  <c r="O1143" i="9" s="1"/>
  <c r="P1143" i="9" s="1"/>
  <c r="N1142" i="9"/>
  <c r="O1142" i="9" s="1"/>
  <c r="P1142" i="9" s="1"/>
  <c r="N1141" i="9"/>
  <c r="O1141" i="9" s="1"/>
  <c r="P1141" i="9" s="1"/>
  <c r="N1140" i="9"/>
  <c r="O1140" i="9" s="1"/>
  <c r="P1140" i="9" s="1"/>
  <c r="N1139" i="9"/>
  <c r="O1139" i="9" s="1"/>
  <c r="P1139" i="9" s="1"/>
  <c r="N1138" i="9"/>
  <c r="O1138" i="9" s="1"/>
  <c r="P1138" i="9" s="1"/>
  <c r="N1137" i="9"/>
  <c r="O1137" i="9" s="1"/>
  <c r="P1137" i="9" s="1"/>
  <c r="N1136" i="9"/>
  <c r="O1136" i="9" s="1"/>
  <c r="P1136" i="9" s="1"/>
  <c r="N1135" i="9"/>
  <c r="O1135" i="9" s="1"/>
  <c r="P1135" i="9" s="1"/>
  <c r="N1134" i="9"/>
  <c r="O1134" i="9" s="1"/>
  <c r="P1134" i="9" s="1"/>
  <c r="N1133" i="9"/>
  <c r="O1133" i="9" s="1"/>
  <c r="P1133" i="9" s="1"/>
  <c r="N1132" i="9"/>
  <c r="O1132" i="9" s="1"/>
  <c r="P1132" i="9" s="1"/>
  <c r="N1131" i="9"/>
  <c r="O1131" i="9" s="1"/>
  <c r="P1131" i="9" s="1"/>
  <c r="N1130" i="9"/>
  <c r="O1130" i="9" s="1"/>
  <c r="P1130" i="9" s="1"/>
  <c r="N1129" i="9"/>
  <c r="O1129" i="9" s="1"/>
  <c r="P1129" i="9" s="1"/>
  <c r="N1128" i="9"/>
  <c r="O1128" i="9" s="1"/>
  <c r="P1128" i="9" s="1"/>
  <c r="N1127" i="9"/>
  <c r="O1127" i="9" s="1"/>
  <c r="P1127" i="9" s="1"/>
  <c r="N1126" i="9"/>
  <c r="O1126" i="9" s="1"/>
  <c r="P1126" i="9" s="1"/>
  <c r="N1125" i="9"/>
  <c r="O1125" i="9" s="1"/>
  <c r="P1125" i="9" s="1"/>
  <c r="N1124" i="9"/>
  <c r="O1124" i="9" s="1"/>
  <c r="P1124" i="9" s="1"/>
  <c r="N1123" i="9"/>
  <c r="O1123" i="9" s="1"/>
  <c r="P1123" i="9" s="1"/>
  <c r="N1122" i="9"/>
  <c r="O1122" i="9" s="1"/>
  <c r="P1122" i="9" s="1"/>
  <c r="N1121" i="9"/>
  <c r="O1121" i="9" s="1"/>
  <c r="P1121" i="9" s="1"/>
  <c r="N1120" i="9"/>
  <c r="O1120" i="9" s="1"/>
  <c r="P1120" i="9" s="1"/>
  <c r="N1119" i="9"/>
  <c r="O1119" i="9" s="1"/>
  <c r="P1119" i="9" s="1"/>
  <c r="N1118" i="9"/>
  <c r="O1118" i="9" s="1"/>
  <c r="P1118" i="9" s="1"/>
  <c r="N1117" i="9"/>
  <c r="O1117" i="9" s="1"/>
  <c r="P1117" i="9" s="1"/>
  <c r="N1116" i="9"/>
  <c r="O1116" i="9" s="1"/>
  <c r="P1116" i="9" s="1"/>
  <c r="N1115" i="9"/>
  <c r="O1115" i="9" s="1"/>
  <c r="P1115" i="9" s="1"/>
  <c r="N1114" i="9"/>
  <c r="O1114" i="9" s="1"/>
  <c r="P1114" i="9" s="1"/>
  <c r="N1113" i="9"/>
  <c r="O1113" i="9" s="1"/>
  <c r="P1113" i="9" s="1"/>
  <c r="N1112" i="9"/>
  <c r="O1112" i="9" s="1"/>
  <c r="P1112" i="9" s="1"/>
  <c r="N1111" i="9"/>
  <c r="O1111" i="9" s="1"/>
  <c r="P1111" i="9" s="1"/>
  <c r="N1110" i="9"/>
  <c r="O1110" i="9" s="1"/>
  <c r="P1110" i="9" s="1"/>
  <c r="N1109" i="9"/>
  <c r="O1109" i="9" s="1"/>
  <c r="P1109" i="9" s="1"/>
  <c r="N1108" i="9"/>
  <c r="O1108" i="9" s="1"/>
  <c r="P1108" i="9" s="1"/>
  <c r="N1107" i="9"/>
  <c r="O1107" i="9" s="1"/>
  <c r="P1107" i="9" s="1"/>
  <c r="N1106" i="9"/>
  <c r="O1106" i="9" s="1"/>
  <c r="P1106" i="9" s="1"/>
  <c r="N1105" i="9"/>
  <c r="O1105" i="9" s="1"/>
  <c r="P1105" i="9" s="1"/>
  <c r="N1104" i="9"/>
  <c r="O1104" i="9" s="1"/>
  <c r="P1104" i="9" s="1"/>
  <c r="N1103" i="9"/>
  <c r="O1103" i="9" s="1"/>
  <c r="P1103" i="9" s="1"/>
  <c r="N1102" i="9"/>
  <c r="O1102" i="9" s="1"/>
  <c r="P1102" i="9" s="1"/>
  <c r="N1101" i="9"/>
  <c r="O1101" i="9" s="1"/>
  <c r="P1101" i="9" s="1"/>
  <c r="N1100" i="9"/>
  <c r="O1100" i="9" s="1"/>
  <c r="P1100" i="9" s="1"/>
  <c r="N1099" i="9"/>
  <c r="O1099" i="9" s="1"/>
  <c r="P1099" i="9" s="1"/>
  <c r="N1098" i="9"/>
  <c r="O1098" i="9" s="1"/>
  <c r="P1098" i="9" s="1"/>
  <c r="N1097" i="9"/>
  <c r="O1097" i="9" s="1"/>
  <c r="P1097" i="9" s="1"/>
  <c r="N1096" i="9"/>
  <c r="O1096" i="9" s="1"/>
  <c r="P1096" i="9" s="1"/>
  <c r="N1095" i="9"/>
  <c r="O1095" i="9" s="1"/>
  <c r="P1095" i="9" s="1"/>
  <c r="N1094" i="9"/>
  <c r="O1094" i="9" s="1"/>
  <c r="P1094" i="9" s="1"/>
  <c r="N1093" i="9"/>
  <c r="O1093" i="9" s="1"/>
  <c r="P1093" i="9" s="1"/>
  <c r="N1092" i="9"/>
  <c r="O1092" i="9" s="1"/>
  <c r="P1092" i="9" s="1"/>
  <c r="N1091" i="9"/>
  <c r="O1091" i="9" s="1"/>
  <c r="P1091" i="9" s="1"/>
  <c r="N1090" i="9"/>
  <c r="O1090" i="9" s="1"/>
  <c r="P1090" i="9" s="1"/>
  <c r="N1089" i="9"/>
  <c r="O1089" i="9" s="1"/>
  <c r="P1089" i="9" s="1"/>
  <c r="N1088" i="9"/>
  <c r="O1088" i="9" s="1"/>
  <c r="P1088" i="9" s="1"/>
  <c r="N1087" i="9"/>
  <c r="O1087" i="9" s="1"/>
  <c r="P1087" i="9" s="1"/>
  <c r="N1086" i="9"/>
  <c r="O1086" i="9" s="1"/>
  <c r="P1086" i="9" s="1"/>
  <c r="N1085" i="9"/>
  <c r="O1085" i="9" s="1"/>
  <c r="P1085" i="9" s="1"/>
  <c r="N1084" i="9"/>
  <c r="O1084" i="9" s="1"/>
  <c r="P1084" i="9" s="1"/>
  <c r="N1083" i="9"/>
  <c r="O1083" i="9" s="1"/>
  <c r="P1083" i="9" s="1"/>
  <c r="N1082" i="9"/>
  <c r="O1082" i="9" s="1"/>
  <c r="P1082" i="9" s="1"/>
  <c r="N1081" i="9"/>
  <c r="O1081" i="9" s="1"/>
  <c r="P1081" i="9" s="1"/>
  <c r="N1080" i="9"/>
  <c r="O1080" i="9" s="1"/>
  <c r="P1080" i="9" s="1"/>
  <c r="N1079" i="9"/>
  <c r="O1079" i="9" s="1"/>
  <c r="P1079" i="9" s="1"/>
  <c r="N1078" i="9"/>
  <c r="O1078" i="9" s="1"/>
  <c r="P1078" i="9" s="1"/>
  <c r="N1077" i="9"/>
  <c r="O1077" i="9" s="1"/>
  <c r="P1077" i="9" s="1"/>
  <c r="N1076" i="9"/>
  <c r="O1076" i="9" s="1"/>
  <c r="P1076" i="9" s="1"/>
  <c r="N1075" i="9"/>
  <c r="O1075" i="9" s="1"/>
  <c r="P1075" i="9" s="1"/>
  <c r="N1074" i="9"/>
  <c r="O1074" i="9" s="1"/>
  <c r="P1074" i="9" s="1"/>
  <c r="N1073" i="9"/>
  <c r="O1073" i="9" s="1"/>
  <c r="P1073" i="9" s="1"/>
  <c r="N1072" i="9"/>
  <c r="O1072" i="9" s="1"/>
  <c r="P1072" i="9" s="1"/>
  <c r="N1071" i="9"/>
  <c r="O1071" i="9" s="1"/>
  <c r="P1071" i="9" s="1"/>
  <c r="N1070" i="9"/>
  <c r="O1070" i="9" s="1"/>
  <c r="P1070" i="9" s="1"/>
  <c r="N1069" i="9"/>
  <c r="O1069" i="9" s="1"/>
  <c r="P1069" i="9" s="1"/>
  <c r="N1068" i="9"/>
  <c r="O1068" i="9" s="1"/>
  <c r="P1068" i="9" s="1"/>
  <c r="N1067" i="9"/>
  <c r="O1067" i="9" s="1"/>
  <c r="P1067" i="9" s="1"/>
  <c r="N1066" i="9"/>
  <c r="O1066" i="9" s="1"/>
  <c r="P1066" i="9" s="1"/>
  <c r="N1065" i="9"/>
  <c r="O1065" i="9" s="1"/>
  <c r="P1065" i="9" s="1"/>
  <c r="N1064" i="9"/>
  <c r="O1064" i="9" s="1"/>
  <c r="P1064" i="9" s="1"/>
  <c r="N1063" i="9"/>
  <c r="O1063" i="9" s="1"/>
  <c r="P1063" i="9" s="1"/>
  <c r="N1062" i="9"/>
  <c r="O1062" i="9" s="1"/>
  <c r="P1062" i="9" s="1"/>
  <c r="N1061" i="9"/>
  <c r="O1061" i="9" s="1"/>
  <c r="P1061" i="9" s="1"/>
  <c r="N1060" i="9"/>
  <c r="O1060" i="9" s="1"/>
  <c r="P1060" i="9" s="1"/>
  <c r="N1059" i="9"/>
  <c r="O1059" i="9" s="1"/>
  <c r="P1059" i="9" s="1"/>
  <c r="N1058" i="9"/>
  <c r="O1058" i="9" s="1"/>
  <c r="P1058" i="9" s="1"/>
  <c r="N1057" i="9"/>
  <c r="O1057" i="9" s="1"/>
  <c r="P1057" i="9" s="1"/>
  <c r="N1056" i="9"/>
  <c r="O1056" i="9" s="1"/>
  <c r="P1056" i="9" s="1"/>
  <c r="N1055" i="9"/>
  <c r="O1055" i="9" s="1"/>
  <c r="P1055" i="9" s="1"/>
  <c r="N1054" i="9"/>
  <c r="O1054" i="9" s="1"/>
  <c r="P1054" i="9" s="1"/>
  <c r="N1053" i="9"/>
  <c r="O1053" i="9" s="1"/>
  <c r="P1053" i="9" s="1"/>
  <c r="N1052" i="9"/>
  <c r="O1052" i="9" s="1"/>
  <c r="P1052" i="9" s="1"/>
  <c r="N1051" i="9"/>
  <c r="O1051" i="9" s="1"/>
  <c r="P1051" i="9" s="1"/>
  <c r="N1050" i="9"/>
  <c r="O1050" i="9" s="1"/>
  <c r="P1050" i="9" s="1"/>
  <c r="N1049" i="9"/>
  <c r="O1049" i="9" s="1"/>
  <c r="P1049" i="9" s="1"/>
  <c r="N1048" i="9"/>
  <c r="O1048" i="9" s="1"/>
  <c r="P1048" i="9" s="1"/>
  <c r="N1047" i="9"/>
  <c r="O1047" i="9" s="1"/>
  <c r="P1047" i="9" s="1"/>
  <c r="N1046" i="9"/>
  <c r="O1046" i="9" s="1"/>
  <c r="P1046" i="9" s="1"/>
  <c r="N1045" i="9"/>
  <c r="O1045" i="9" s="1"/>
  <c r="P1045" i="9" s="1"/>
  <c r="N1044" i="9"/>
  <c r="O1044" i="9" s="1"/>
  <c r="P1044" i="9" s="1"/>
  <c r="N1043" i="9"/>
  <c r="O1043" i="9" s="1"/>
  <c r="P1043" i="9" s="1"/>
  <c r="N1042" i="9"/>
  <c r="O1042" i="9" s="1"/>
  <c r="P1042" i="9" s="1"/>
  <c r="N1041" i="9"/>
  <c r="O1041" i="9" s="1"/>
  <c r="P1041" i="9" s="1"/>
  <c r="N1040" i="9"/>
  <c r="O1040" i="9" s="1"/>
  <c r="P1040" i="9" s="1"/>
  <c r="N1039" i="9"/>
  <c r="O1039" i="9" s="1"/>
  <c r="P1039" i="9" s="1"/>
  <c r="N1038" i="9"/>
  <c r="O1038" i="9" s="1"/>
  <c r="P1038" i="9" s="1"/>
  <c r="N1037" i="9"/>
  <c r="O1037" i="9" s="1"/>
  <c r="P1037" i="9" s="1"/>
  <c r="N1036" i="9"/>
  <c r="O1036" i="9" s="1"/>
  <c r="P1036" i="9" s="1"/>
  <c r="N1035" i="9"/>
  <c r="O1035" i="9" s="1"/>
  <c r="P1035" i="9" s="1"/>
  <c r="N1034" i="9"/>
  <c r="O1034" i="9" s="1"/>
  <c r="P1034" i="9" s="1"/>
  <c r="N1033" i="9"/>
  <c r="O1033" i="9" s="1"/>
  <c r="P1033" i="9" s="1"/>
  <c r="N1032" i="9"/>
  <c r="O1032" i="9" s="1"/>
  <c r="P1032" i="9" s="1"/>
  <c r="N1031" i="9"/>
  <c r="O1031" i="9" s="1"/>
  <c r="P1031" i="9" s="1"/>
  <c r="N1030" i="9"/>
  <c r="O1030" i="9" s="1"/>
  <c r="P1030" i="9" s="1"/>
  <c r="N1029" i="9"/>
  <c r="O1029" i="9" s="1"/>
  <c r="P1029" i="9" s="1"/>
  <c r="N1028" i="9"/>
  <c r="O1028" i="9" s="1"/>
  <c r="P1028" i="9" s="1"/>
  <c r="N1027" i="9"/>
  <c r="O1027" i="9" s="1"/>
  <c r="P1027" i="9" s="1"/>
  <c r="N1026" i="9"/>
  <c r="O1026" i="9" s="1"/>
  <c r="P1026" i="9" s="1"/>
  <c r="N1025" i="9"/>
  <c r="O1025" i="9" s="1"/>
  <c r="P1025" i="9" s="1"/>
  <c r="N1024" i="9"/>
  <c r="O1024" i="9" s="1"/>
  <c r="P1024" i="9" s="1"/>
  <c r="N1023" i="9"/>
  <c r="O1023" i="9" s="1"/>
  <c r="P1023" i="9" s="1"/>
  <c r="N1022" i="9"/>
  <c r="O1022" i="9" s="1"/>
  <c r="P1022" i="9" s="1"/>
  <c r="N1021" i="9"/>
  <c r="O1021" i="9" s="1"/>
  <c r="P1021" i="9" s="1"/>
  <c r="N1020" i="9"/>
  <c r="O1020" i="9" s="1"/>
  <c r="P1020" i="9" s="1"/>
  <c r="N1019" i="9"/>
  <c r="O1019" i="9" s="1"/>
  <c r="P1019" i="9" s="1"/>
  <c r="N1018" i="9"/>
  <c r="O1018" i="9" s="1"/>
  <c r="P1018" i="9" s="1"/>
  <c r="N1017" i="9"/>
  <c r="O1017" i="9" s="1"/>
  <c r="P1017" i="9" s="1"/>
  <c r="N1016" i="9"/>
  <c r="O1016" i="9" s="1"/>
  <c r="P1016" i="9" s="1"/>
  <c r="N1015" i="9"/>
  <c r="O1015" i="9" s="1"/>
  <c r="P1015" i="9" s="1"/>
  <c r="N1014" i="9"/>
  <c r="O1014" i="9" s="1"/>
  <c r="P1014" i="9" s="1"/>
  <c r="N1013" i="9"/>
  <c r="O1013" i="9" s="1"/>
  <c r="P1013" i="9" s="1"/>
  <c r="N1012" i="9"/>
  <c r="O1012" i="9" s="1"/>
  <c r="P1012" i="9" s="1"/>
  <c r="N1011" i="9"/>
  <c r="O1011" i="9" s="1"/>
  <c r="P1011" i="9" s="1"/>
  <c r="N1010" i="9"/>
  <c r="O1010" i="9" s="1"/>
  <c r="P1010" i="9" s="1"/>
  <c r="N1009" i="9"/>
  <c r="O1009" i="9" s="1"/>
  <c r="P1009" i="9" s="1"/>
  <c r="N1008" i="9"/>
  <c r="O1008" i="9" s="1"/>
  <c r="P1008" i="9" s="1"/>
  <c r="N1007" i="9"/>
  <c r="O1007" i="9" s="1"/>
  <c r="P1007" i="9" s="1"/>
  <c r="N1006" i="9"/>
  <c r="O1006" i="9" s="1"/>
  <c r="P1006" i="9" s="1"/>
  <c r="N1005" i="9"/>
  <c r="O1005" i="9" s="1"/>
  <c r="P1005" i="9" s="1"/>
  <c r="N1004" i="9"/>
  <c r="O1004" i="9" s="1"/>
  <c r="P1004" i="9" s="1"/>
  <c r="N1003" i="9"/>
  <c r="O1003" i="9" s="1"/>
  <c r="P1003" i="9" s="1"/>
  <c r="N1002" i="9"/>
  <c r="O1002" i="9" s="1"/>
  <c r="P1002" i="9" s="1"/>
  <c r="N1001" i="9"/>
  <c r="O1001" i="9" s="1"/>
  <c r="P1001" i="9" s="1"/>
  <c r="N1000" i="9"/>
  <c r="O1000" i="9" s="1"/>
  <c r="P1000" i="9" s="1"/>
  <c r="N999" i="9"/>
  <c r="O999" i="9" s="1"/>
  <c r="P999" i="9" s="1"/>
  <c r="N998" i="9"/>
  <c r="O998" i="9" s="1"/>
  <c r="P998" i="9" s="1"/>
  <c r="N997" i="9"/>
  <c r="O997" i="9" s="1"/>
  <c r="P997" i="9" s="1"/>
  <c r="N996" i="9"/>
  <c r="O996" i="9" s="1"/>
  <c r="P996" i="9" s="1"/>
  <c r="N995" i="9"/>
  <c r="O995" i="9" s="1"/>
  <c r="P995" i="9" s="1"/>
  <c r="N994" i="9"/>
  <c r="O994" i="9" s="1"/>
  <c r="P994" i="9" s="1"/>
  <c r="N993" i="9"/>
  <c r="O993" i="9" s="1"/>
  <c r="P993" i="9" s="1"/>
  <c r="N992" i="9"/>
  <c r="O992" i="9" s="1"/>
  <c r="P992" i="9" s="1"/>
  <c r="N991" i="9"/>
  <c r="O991" i="9" s="1"/>
  <c r="P991" i="9" s="1"/>
  <c r="N990" i="9"/>
  <c r="O990" i="9" s="1"/>
  <c r="P990" i="9" s="1"/>
  <c r="N989" i="9"/>
  <c r="O989" i="9" s="1"/>
  <c r="P989" i="9" s="1"/>
  <c r="N988" i="9"/>
  <c r="O988" i="9" s="1"/>
  <c r="P988" i="9" s="1"/>
  <c r="N987" i="9"/>
  <c r="O987" i="9" s="1"/>
  <c r="P987" i="9" s="1"/>
  <c r="N986" i="9"/>
  <c r="O986" i="9" s="1"/>
  <c r="P986" i="9" s="1"/>
  <c r="N985" i="9"/>
  <c r="O985" i="9" s="1"/>
  <c r="P985" i="9" s="1"/>
  <c r="N984" i="9"/>
  <c r="O984" i="9" s="1"/>
  <c r="P984" i="9" s="1"/>
  <c r="N983" i="9"/>
  <c r="O983" i="9" s="1"/>
  <c r="P983" i="9" s="1"/>
  <c r="N982" i="9"/>
  <c r="O982" i="9" s="1"/>
  <c r="P982" i="9" s="1"/>
  <c r="N981" i="9"/>
  <c r="O981" i="9" s="1"/>
  <c r="P981" i="9" s="1"/>
  <c r="N980" i="9"/>
  <c r="O980" i="9" s="1"/>
  <c r="P980" i="9" s="1"/>
  <c r="N979" i="9"/>
  <c r="O979" i="9" s="1"/>
  <c r="P979" i="9" s="1"/>
  <c r="N978" i="9"/>
  <c r="O978" i="9" s="1"/>
  <c r="P978" i="9" s="1"/>
  <c r="N977" i="9"/>
  <c r="O977" i="9" s="1"/>
  <c r="P977" i="9" s="1"/>
  <c r="N976" i="9"/>
  <c r="O976" i="9" s="1"/>
  <c r="P976" i="9" s="1"/>
  <c r="N975" i="9"/>
  <c r="O975" i="9" s="1"/>
  <c r="P975" i="9" s="1"/>
  <c r="N974" i="9"/>
  <c r="O974" i="9" s="1"/>
  <c r="P974" i="9" s="1"/>
  <c r="N973" i="9"/>
  <c r="O973" i="9" s="1"/>
  <c r="P973" i="9" s="1"/>
  <c r="N972" i="9"/>
  <c r="O972" i="9" s="1"/>
  <c r="P972" i="9" s="1"/>
  <c r="N971" i="9"/>
  <c r="O971" i="9" s="1"/>
  <c r="P971" i="9" s="1"/>
  <c r="N970" i="9"/>
  <c r="O970" i="9" s="1"/>
  <c r="P970" i="9" s="1"/>
  <c r="N969" i="9"/>
  <c r="O969" i="9" s="1"/>
  <c r="P969" i="9" s="1"/>
  <c r="N968" i="9"/>
  <c r="O968" i="9" s="1"/>
  <c r="P968" i="9" s="1"/>
  <c r="N967" i="9"/>
  <c r="O967" i="9" s="1"/>
  <c r="P967" i="9" s="1"/>
  <c r="N966" i="9"/>
  <c r="O966" i="9" s="1"/>
  <c r="P966" i="9" s="1"/>
  <c r="N965" i="9"/>
  <c r="O965" i="9" s="1"/>
  <c r="P965" i="9" s="1"/>
  <c r="N964" i="9"/>
  <c r="O964" i="9" s="1"/>
  <c r="P964" i="9" s="1"/>
  <c r="N963" i="9"/>
  <c r="O963" i="9" s="1"/>
  <c r="P963" i="9" s="1"/>
  <c r="N962" i="9"/>
  <c r="O962" i="9" s="1"/>
  <c r="P962" i="9" s="1"/>
  <c r="N961" i="9"/>
  <c r="O961" i="9" s="1"/>
  <c r="P961" i="9" s="1"/>
  <c r="N960" i="9"/>
  <c r="O960" i="9" s="1"/>
  <c r="P960" i="9" s="1"/>
  <c r="N959" i="9"/>
  <c r="O959" i="9" s="1"/>
  <c r="P959" i="9" s="1"/>
  <c r="N958" i="9"/>
  <c r="O958" i="9" s="1"/>
  <c r="P958" i="9" s="1"/>
  <c r="N957" i="9"/>
  <c r="O957" i="9" s="1"/>
  <c r="P957" i="9" s="1"/>
  <c r="N956" i="9"/>
  <c r="O956" i="9" s="1"/>
  <c r="P956" i="9" s="1"/>
  <c r="N955" i="9"/>
  <c r="O955" i="9" s="1"/>
  <c r="P955" i="9" s="1"/>
  <c r="N954" i="9"/>
  <c r="O954" i="9" s="1"/>
  <c r="P954" i="9" s="1"/>
  <c r="N953" i="9"/>
  <c r="O953" i="9" s="1"/>
  <c r="P953" i="9" s="1"/>
  <c r="N952" i="9"/>
  <c r="O952" i="9" s="1"/>
  <c r="P952" i="9" s="1"/>
  <c r="N951" i="9"/>
  <c r="O951" i="9" s="1"/>
  <c r="P951" i="9" s="1"/>
  <c r="N950" i="9"/>
  <c r="O950" i="9" s="1"/>
  <c r="P950" i="9" s="1"/>
  <c r="N949" i="9"/>
  <c r="O949" i="9" s="1"/>
  <c r="P949" i="9" s="1"/>
  <c r="N948" i="9"/>
  <c r="O948" i="9" s="1"/>
  <c r="P948" i="9" s="1"/>
  <c r="N947" i="9"/>
  <c r="O947" i="9" s="1"/>
  <c r="P947" i="9" s="1"/>
  <c r="N946" i="9"/>
  <c r="O946" i="9" s="1"/>
  <c r="P946" i="9" s="1"/>
  <c r="N945" i="9"/>
  <c r="O945" i="9" s="1"/>
  <c r="P945" i="9" s="1"/>
  <c r="N944" i="9"/>
  <c r="O944" i="9" s="1"/>
  <c r="P944" i="9" s="1"/>
  <c r="N943" i="9"/>
  <c r="O943" i="9" s="1"/>
  <c r="P943" i="9" s="1"/>
  <c r="N942" i="9"/>
  <c r="O942" i="9" s="1"/>
  <c r="P942" i="9" s="1"/>
  <c r="N941" i="9"/>
  <c r="O941" i="9" s="1"/>
  <c r="P941" i="9" s="1"/>
  <c r="N940" i="9"/>
  <c r="O940" i="9" s="1"/>
  <c r="P940" i="9" s="1"/>
  <c r="N939" i="9"/>
  <c r="O939" i="9" s="1"/>
  <c r="P939" i="9" s="1"/>
  <c r="N938" i="9"/>
  <c r="O938" i="9" s="1"/>
  <c r="P938" i="9" s="1"/>
  <c r="N937" i="9"/>
  <c r="O937" i="9" s="1"/>
  <c r="P937" i="9" s="1"/>
  <c r="N936" i="9"/>
  <c r="O936" i="9" s="1"/>
  <c r="P936" i="9" s="1"/>
  <c r="N935" i="9"/>
  <c r="O935" i="9" s="1"/>
  <c r="P935" i="9" s="1"/>
  <c r="N934" i="9"/>
  <c r="O934" i="9" s="1"/>
  <c r="P934" i="9" s="1"/>
  <c r="N933" i="9"/>
  <c r="O933" i="9" s="1"/>
  <c r="P933" i="9" s="1"/>
  <c r="N932" i="9"/>
  <c r="O932" i="9" s="1"/>
  <c r="P932" i="9" s="1"/>
  <c r="N931" i="9"/>
  <c r="O931" i="9" s="1"/>
  <c r="P931" i="9" s="1"/>
  <c r="N930" i="9"/>
  <c r="O930" i="9" s="1"/>
  <c r="P930" i="9" s="1"/>
  <c r="N929" i="9"/>
  <c r="O929" i="9" s="1"/>
  <c r="P929" i="9" s="1"/>
  <c r="N928" i="9"/>
  <c r="O928" i="9" s="1"/>
  <c r="P928" i="9" s="1"/>
  <c r="N927" i="9"/>
  <c r="O927" i="9" s="1"/>
  <c r="P927" i="9" s="1"/>
  <c r="N926" i="9"/>
  <c r="O926" i="9" s="1"/>
  <c r="P926" i="9" s="1"/>
  <c r="N925" i="9"/>
  <c r="O925" i="9" s="1"/>
  <c r="P925" i="9" s="1"/>
  <c r="N924" i="9"/>
  <c r="O924" i="9" s="1"/>
  <c r="P924" i="9" s="1"/>
  <c r="N923" i="9"/>
  <c r="O923" i="9" s="1"/>
  <c r="P923" i="9" s="1"/>
  <c r="N922" i="9"/>
  <c r="O922" i="9" s="1"/>
  <c r="P922" i="9" s="1"/>
  <c r="N921" i="9"/>
  <c r="O921" i="9" s="1"/>
  <c r="P921" i="9" s="1"/>
  <c r="N920" i="9"/>
  <c r="O920" i="9" s="1"/>
  <c r="P920" i="9" s="1"/>
  <c r="N919" i="9"/>
  <c r="O919" i="9" s="1"/>
  <c r="P919" i="9" s="1"/>
  <c r="N918" i="9"/>
  <c r="O918" i="9" s="1"/>
  <c r="P918" i="9" s="1"/>
  <c r="N917" i="9"/>
  <c r="O917" i="9" s="1"/>
  <c r="P917" i="9" s="1"/>
  <c r="N916" i="9"/>
  <c r="O916" i="9" s="1"/>
  <c r="P916" i="9" s="1"/>
  <c r="N915" i="9"/>
  <c r="O915" i="9" s="1"/>
  <c r="P915" i="9" s="1"/>
  <c r="N914" i="9"/>
  <c r="O914" i="9" s="1"/>
  <c r="P914" i="9" s="1"/>
  <c r="N913" i="9"/>
  <c r="O913" i="9" s="1"/>
  <c r="P913" i="9" s="1"/>
  <c r="N912" i="9"/>
  <c r="O912" i="9" s="1"/>
  <c r="P912" i="9" s="1"/>
  <c r="N911" i="9"/>
  <c r="O911" i="9" s="1"/>
  <c r="P911" i="9" s="1"/>
  <c r="N910" i="9"/>
  <c r="O910" i="9" s="1"/>
  <c r="P910" i="9" s="1"/>
  <c r="N909" i="9"/>
  <c r="O909" i="9" s="1"/>
  <c r="P909" i="9" s="1"/>
  <c r="N908" i="9"/>
  <c r="O908" i="9" s="1"/>
  <c r="P908" i="9" s="1"/>
  <c r="N907" i="9"/>
  <c r="O907" i="9" s="1"/>
  <c r="P907" i="9" s="1"/>
  <c r="N906" i="9"/>
  <c r="O906" i="9" s="1"/>
  <c r="P906" i="9" s="1"/>
  <c r="N905" i="9"/>
  <c r="O905" i="9" s="1"/>
  <c r="P905" i="9" s="1"/>
  <c r="N904" i="9"/>
  <c r="O904" i="9" s="1"/>
  <c r="P904" i="9" s="1"/>
  <c r="N903" i="9"/>
  <c r="O903" i="9" s="1"/>
  <c r="P903" i="9" s="1"/>
  <c r="N902" i="9"/>
  <c r="O902" i="9" s="1"/>
  <c r="P902" i="9" s="1"/>
  <c r="N901" i="9"/>
  <c r="O901" i="9" s="1"/>
  <c r="P901" i="9" s="1"/>
  <c r="N900" i="9"/>
  <c r="O900" i="9" s="1"/>
  <c r="P900" i="9" s="1"/>
  <c r="N899" i="9"/>
  <c r="O899" i="9" s="1"/>
  <c r="P899" i="9" s="1"/>
  <c r="N898" i="9"/>
  <c r="O898" i="9" s="1"/>
  <c r="P898" i="9" s="1"/>
  <c r="N897" i="9"/>
  <c r="O897" i="9" s="1"/>
  <c r="P897" i="9" s="1"/>
  <c r="N896" i="9"/>
  <c r="O896" i="9" s="1"/>
  <c r="P896" i="9" s="1"/>
  <c r="N895" i="9"/>
  <c r="O895" i="9" s="1"/>
  <c r="P895" i="9" s="1"/>
  <c r="N894" i="9"/>
  <c r="O894" i="9" s="1"/>
  <c r="P894" i="9" s="1"/>
  <c r="N893" i="9"/>
  <c r="O893" i="9" s="1"/>
  <c r="P893" i="9" s="1"/>
  <c r="N892" i="9"/>
  <c r="O892" i="9" s="1"/>
  <c r="P892" i="9" s="1"/>
  <c r="N891" i="9"/>
  <c r="O891" i="9" s="1"/>
  <c r="P891" i="9" s="1"/>
  <c r="N890" i="9"/>
  <c r="O890" i="9" s="1"/>
  <c r="P890" i="9" s="1"/>
  <c r="N889" i="9"/>
  <c r="O889" i="9" s="1"/>
  <c r="P889" i="9" s="1"/>
  <c r="N888" i="9"/>
  <c r="O888" i="9" s="1"/>
  <c r="P888" i="9" s="1"/>
  <c r="N887" i="9"/>
  <c r="O887" i="9" s="1"/>
  <c r="P887" i="9" s="1"/>
  <c r="N886" i="9"/>
  <c r="O886" i="9" s="1"/>
  <c r="P886" i="9" s="1"/>
  <c r="N885" i="9"/>
  <c r="O885" i="9" s="1"/>
  <c r="P885" i="9" s="1"/>
  <c r="N884" i="9"/>
  <c r="O884" i="9" s="1"/>
  <c r="P884" i="9" s="1"/>
  <c r="N883" i="9"/>
  <c r="O883" i="9" s="1"/>
  <c r="P883" i="9" s="1"/>
  <c r="N882" i="9"/>
  <c r="O882" i="9" s="1"/>
  <c r="P882" i="9" s="1"/>
  <c r="N881" i="9"/>
  <c r="O881" i="9" s="1"/>
  <c r="P881" i="9" s="1"/>
  <c r="N880" i="9"/>
  <c r="O880" i="9" s="1"/>
  <c r="P880" i="9" s="1"/>
  <c r="N879" i="9"/>
  <c r="O879" i="9" s="1"/>
  <c r="P879" i="9" s="1"/>
  <c r="N878" i="9"/>
  <c r="O878" i="9" s="1"/>
  <c r="P878" i="9" s="1"/>
  <c r="N877" i="9"/>
  <c r="O877" i="9" s="1"/>
  <c r="P877" i="9" s="1"/>
  <c r="N876" i="9"/>
  <c r="O876" i="9" s="1"/>
  <c r="P876" i="9" s="1"/>
  <c r="N875" i="9"/>
  <c r="O875" i="9" s="1"/>
  <c r="P875" i="9" s="1"/>
  <c r="N874" i="9"/>
  <c r="O874" i="9" s="1"/>
  <c r="P874" i="9" s="1"/>
  <c r="N873" i="9"/>
  <c r="O873" i="9" s="1"/>
  <c r="P873" i="9" s="1"/>
  <c r="N872" i="9"/>
  <c r="O872" i="9" s="1"/>
  <c r="P872" i="9" s="1"/>
  <c r="N871" i="9"/>
  <c r="O871" i="9" s="1"/>
  <c r="P871" i="9" s="1"/>
  <c r="N870" i="9"/>
  <c r="O870" i="9" s="1"/>
  <c r="P870" i="9" s="1"/>
  <c r="N869" i="9"/>
  <c r="O869" i="9" s="1"/>
  <c r="P869" i="9" s="1"/>
  <c r="N868" i="9"/>
  <c r="O868" i="9" s="1"/>
  <c r="P868" i="9" s="1"/>
  <c r="N867" i="9"/>
  <c r="O867" i="9" s="1"/>
  <c r="P867" i="9" s="1"/>
  <c r="N866" i="9"/>
  <c r="O866" i="9" s="1"/>
  <c r="P866" i="9" s="1"/>
  <c r="N865" i="9"/>
  <c r="O865" i="9" s="1"/>
  <c r="P865" i="9" s="1"/>
  <c r="N864" i="9"/>
  <c r="O864" i="9" s="1"/>
  <c r="P864" i="9" s="1"/>
  <c r="N863" i="9"/>
  <c r="O863" i="9" s="1"/>
  <c r="P863" i="9" s="1"/>
  <c r="N862" i="9"/>
  <c r="O862" i="9" s="1"/>
  <c r="P862" i="9" s="1"/>
  <c r="N861" i="9"/>
  <c r="O861" i="9" s="1"/>
  <c r="P861" i="9" s="1"/>
  <c r="N860" i="9"/>
  <c r="O860" i="9" s="1"/>
  <c r="P860" i="9" s="1"/>
  <c r="N859" i="9"/>
  <c r="O859" i="9" s="1"/>
  <c r="P859" i="9" s="1"/>
  <c r="N858" i="9"/>
  <c r="O858" i="9" s="1"/>
  <c r="P858" i="9" s="1"/>
  <c r="N857" i="9"/>
  <c r="O857" i="9" s="1"/>
  <c r="P857" i="9" s="1"/>
  <c r="N856" i="9"/>
  <c r="O856" i="9" s="1"/>
  <c r="P856" i="9" s="1"/>
  <c r="N855" i="9"/>
  <c r="O855" i="9" s="1"/>
  <c r="P855" i="9" s="1"/>
  <c r="N854" i="9"/>
  <c r="O854" i="9" s="1"/>
  <c r="P854" i="9" s="1"/>
  <c r="N853" i="9"/>
  <c r="O853" i="9" s="1"/>
  <c r="P853" i="9" s="1"/>
  <c r="N852" i="9"/>
  <c r="O852" i="9" s="1"/>
  <c r="P852" i="9" s="1"/>
  <c r="N851" i="9"/>
  <c r="O851" i="9" s="1"/>
  <c r="P851" i="9" s="1"/>
  <c r="N850" i="9"/>
  <c r="O850" i="9" s="1"/>
  <c r="P850" i="9" s="1"/>
  <c r="N849" i="9"/>
  <c r="O849" i="9" s="1"/>
  <c r="P849" i="9" s="1"/>
  <c r="N848" i="9"/>
  <c r="O848" i="9" s="1"/>
  <c r="P848" i="9" s="1"/>
  <c r="N847" i="9"/>
  <c r="O847" i="9" s="1"/>
  <c r="P847" i="9" s="1"/>
  <c r="N846" i="9"/>
  <c r="O846" i="9" s="1"/>
  <c r="P846" i="9" s="1"/>
  <c r="N845" i="9"/>
  <c r="O845" i="9" s="1"/>
  <c r="P845" i="9" s="1"/>
  <c r="N844" i="9"/>
  <c r="O844" i="9" s="1"/>
  <c r="P844" i="9" s="1"/>
  <c r="N843" i="9"/>
  <c r="O843" i="9" s="1"/>
  <c r="P843" i="9" s="1"/>
  <c r="N842" i="9"/>
  <c r="O842" i="9" s="1"/>
  <c r="P842" i="9" s="1"/>
  <c r="N841" i="9"/>
  <c r="O841" i="9" s="1"/>
  <c r="P841" i="9" s="1"/>
  <c r="N840" i="9"/>
  <c r="O840" i="9" s="1"/>
  <c r="P840" i="9" s="1"/>
  <c r="N839" i="9"/>
  <c r="O839" i="9" s="1"/>
  <c r="P839" i="9" s="1"/>
  <c r="N838" i="9"/>
  <c r="O838" i="9" s="1"/>
  <c r="P838" i="9" s="1"/>
  <c r="N837" i="9"/>
  <c r="O837" i="9" s="1"/>
  <c r="P837" i="9" s="1"/>
  <c r="N836" i="9"/>
  <c r="O836" i="9" s="1"/>
  <c r="P836" i="9" s="1"/>
  <c r="N835" i="9"/>
  <c r="O835" i="9" s="1"/>
  <c r="P835" i="9" s="1"/>
  <c r="N834" i="9"/>
  <c r="O834" i="9" s="1"/>
  <c r="P834" i="9" s="1"/>
  <c r="N833" i="9"/>
  <c r="O833" i="9" s="1"/>
  <c r="P833" i="9" s="1"/>
  <c r="N832" i="9"/>
  <c r="O832" i="9" s="1"/>
  <c r="P832" i="9" s="1"/>
  <c r="N831" i="9"/>
  <c r="O831" i="9" s="1"/>
  <c r="P831" i="9" s="1"/>
  <c r="N830" i="9"/>
  <c r="O830" i="9" s="1"/>
  <c r="P830" i="9" s="1"/>
  <c r="N829" i="9"/>
  <c r="O829" i="9" s="1"/>
  <c r="P829" i="9" s="1"/>
  <c r="N828" i="9"/>
  <c r="O828" i="9" s="1"/>
  <c r="P828" i="9" s="1"/>
  <c r="N827" i="9"/>
  <c r="O827" i="9" s="1"/>
  <c r="P827" i="9" s="1"/>
  <c r="N826" i="9"/>
  <c r="O826" i="9" s="1"/>
  <c r="P826" i="9" s="1"/>
  <c r="N825" i="9"/>
  <c r="O825" i="9" s="1"/>
  <c r="P825" i="9" s="1"/>
  <c r="N824" i="9"/>
  <c r="O824" i="9" s="1"/>
  <c r="P824" i="9" s="1"/>
  <c r="N823" i="9"/>
  <c r="O823" i="9" s="1"/>
  <c r="P823" i="9" s="1"/>
  <c r="N822" i="9"/>
  <c r="O822" i="9" s="1"/>
  <c r="P822" i="9" s="1"/>
  <c r="N821" i="9"/>
  <c r="O821" i="9" s="1"/>
  <c r="P821" i="9" s="1"/>
  <c r="N820" i="9"/>
  <c r="O820" i="9" s="1"/>
  <c r="P820" i="9" s="1"/>
  <c r="N819" i="9"/>
  <c r="O819" i="9" s="1"/>
  <c r="P819" i="9" s="1"/>
  <c r="N818" i="9"/>
  <c r="O818" i="9" s="1"/>
  <c r="P818" i="9" s="1"/>
  <c r="N817" i="9"/>
  <c r="O817" i="9" s="1"/>
  <c r="P817" i="9" s="1"/>
  <c r="N816" i="9"/>
  <c r="O816" i="9" s="1"/>
  <c r="P816" i="9" s="1"/>
  <c r="N815" i="9"/>
  <c r="O815" i="9" s="1"/>
  <c r="P815" i="9" s="1"/>
  <c r="N814" i="9"/>
  <c r="O814" i="9" s="1"/>
  <c r="P814" i="9" s="1"/>
  <c r="N813" i="9"/>
  <c r="O813" i="9" s="1"/>
  <c r="P813" i="9" s="1"/>
  <c r="N812" i="9"/>
  <c r="O812" i="9" s="1"/>
  <c r="P812" i="9" s="1"/>
  <c r="N811" i="9"/>
  <c r="O811" i="9" s="1"/>
  <c r="P811" i="9" s="1"/>
  <c r="N810" i="9"/>
  <c r="O810" i="9" s="1"/>
  <c r="P810" i="9" s="1"/>
  <c r="N809" i="9"/>
  <c r="O809" i="9" s="1"/>
  <c r="P809" i="9" s="1"/>
  <c r="N808" i="9"/>
  <c r="O808" i="9" s="1"/>
  <c r="P808" i="9" s="1"/>
  <c r="N807" i="9"/>
  <c r="O807" i="9" s="1"/>
  <c r="P807" i="9" s="1"/>
  <c r="N806" i="9"/>
  <c r="O806" i="9" s="1"/>
  <c r="P806" i="9" s="1"/>
  <c r="N805" i="9"/>
  <c r="O805" i="9" s="1"/>
  <c r="P805" i="9" s="1"/>
  <c r="N804" i="9"/>
  <c r="O804" i="9" s="1"/>
  <c r="P804" i="9" s="1"/>
  <c r="N803" i="9"/>
  <c r="O803" i="9" s="1"/>
  <c r="P803" i="9" s="1"/>
  <c r="N802" i="9"/>
  <c r="O802" i="9" s="1"/>
  <c r="P802" i="9" s="1"/>
  <c r="N801" i="9"/>
  <c r="O801" i="9" s="1"/>
  <c r="P801" i="9" s="1"/>
  <c r="N800" i="9"/>
  <c r="O800" i="9" s="1"/>
  <c r="P800" i="9" s="1"/>
  <c r="N799" i="9"/>
  <c r="O799" i="9" s="1"/>
  <c r="P799" i="9" s="1"/>
  <c r="N798" i="9"/>
  <c r="O798" i="9" s="1"/>
  <c r="P798" i="9" s="1"/>
  <c r="N797" i="9"/>
  <c r="O797" i="9" s="1"/>
  <c r="P797" i="9" s="1"/>
  <c r="N796" i="9"/>
  <c r="O796" i="9" s="1"/>
  <c r="P796" i="9" s="1"/>
  <c r="N795" i="9"/>
  <c r="O795" i="9" s="1"/>
  <c r="P795" i="9" s="1"/>
  <c r="N794" i="9"/>
  <c r="O794" i="9" s="1"/>
  <c r="P794" i="9" s="1"/>
  <c r="N793" i="9"/>
  <c r="O793" i="9" s="1"/>
  <c r="P793" i="9" s="1"/>
  <c r="N792" i="9"/>
  <c r="O792" i="9" s="1"/>
  <c r="P792" i="9" s="1"/>
  <c r="N791" i="9"/>
  <c r="O791" i="9" s="1"/>
  <c r="P791" i="9" s="1"/>
  <c r="N790" i="9"/>
  <c r="O790" i="9" s="1"/>
  <c r="P790" i="9" s="1"/>
  <c r="N789" i="9"/>
  <c r="O789" i="9" s="1"/>
  <c r="P789" i="9" s="1"/>
  <c r="N788" i="9"/>
  <c r="O788" i="9" s="1"/>
  <c r="P788" i="9" s="1"/>
  <c r="N787" i="9"/>
  <c r="O787" i="9" s="1"/>
  <c r="P787" i="9" s="1"/>
  <c r="N786" i="9"/>
  <c r="O786" i="9" s="1"/>
  <c r="P786" i="9" s="1"/>
  <c r="N785" i="9"/>
  <c r="O785" i="9" s="1"/>
  <c r="P785" i="9" s="1"/>
  <c r="N784" i="9"/>
  <c r="O784" i="9" s="1"/>
  <c r="P784" i="9" s="1"/>
  <c r="N783" i="9"/>
  <c r="O783" i="9" s="1"/>
  <c r="P783" i="9" s="1"/>
  <c r="N782" i="9"/>
  <c r="O782" i="9" s="1"/>
  <c r="P782" i="9" s="1"/>
  <c r="N781" i="9"/>
  <c r="O781" i="9" s="1"/>
  <c r="P781" i="9" s="1"/>
  <c r="N780" i="9"/>
  <c r="O780" i="9" s="1"/>
  <c r="P780" i="9" s="1"/>
  <c r="N779" i="9"/>
  <c r="O779" i="9" s="1"/>
  <c r="P779" i="9" s="1"/>
  <c r="N778" i="9"/>
  <c r="O778" i="9" s="1"/>
  <c r="P778" i="9" s="1"/>
  <c r="N777" i="9"/>
  <c r="O777" i="9" s="1"/>
  <c r="P777" i="9" s="1"/>
  <c r="N776" i="9"/>
  <c r="O776" i="9" s="1"/>
  <c r="P776" i="9" s="1"/>
  <c r="N775" i="9"/>
  <c r="O775" i="9" s="1"/>
  <c r="P775" i="9" s="1"/>
  <c r="N774" i="9"/>
  <c r="O774" i="9" s="1"/>
  <c r="P774" i="9" s="1"/>
  <c r="N773" i="9"/>
  <c r="O773" i="9" s="1"/>
  <c r="P773" i="9" s="1"/>
  <c r="N772" i="9"/>
  <c r="O772" i="9" s="1"/>
  <c r="P772" i="9" s="1"/>
  <c r="N771" i="9"/>
  <c r="O771" i="9" s="1"/>
  <c r="P771" i="9" s="1"/>
  <c r="N770" i="9"/>
  <c r="O770" i="9" s="1"/>
  <c r="P770" i="9" s="1"/>
  <c r="N769" i="9"/>
  <c r="O769" i="9" s="1"/>
  <c r="P769" i="9" s="1"/>
  <c r="N768" i="9"/>
  <c r="O768" i="9" s="1"/>
  <c r="P768" i="9" s="1"/>
  <c r="N767" i="9"/>
  <c r="O767" i="9" s="1"/>
  <c r="P767" i="9" s="1"/>
  <c r="N766" i="9"/>
  <c r="O766" i="9" s="1"/>
  <c r="P766" i="9" s="1"/>
  <c r="N765" i="9"/>
  <c r="O765" i="9" s="1"/>
  <c r="P765" i="9" s="1"/>
  <c r="N764" i="9"/>
  <c r="O764" i="9" s="1"/>
  <c r="P764" i="9" s="1"/>
  <c r="N763" i="9"/>
  <c r="O763" i="9" s="1"/>
  <c r="P763" i="9" s="1"/>
  <c r="N762" i="9"/>
  <c r="O762" i="9" s="1"/>
  <c r="P762" i="9" s="1"/>
  <c r="N761" i="9"/>
  <c r="O761" i="9" s="1"/>
  <c r="P761" i="9" s="1"/>
  <c r="N760" i="9"/>
  <c r="O760" i="9" s="1"/>
  <c r="P760" i="9" s="1"/>
  <c r="N759" i="9"/>
  <c r="O759" i="9" s="1"/>
  <c r="P759" i="9" s="1"/>
  <c r="N758" i="9"/>
  <c r="O758" i="9" s="1"/>
  <c r="P758" i="9" s="1"/>
  <c r="N757" i="9"/>
  <c r="O757" i="9" s="1"/>
  <c r="P757" i="9" s="1"/>
  <c r="N756" i="9"/>
  <c r="O756" i="9" s="1"/>
  <c r="P756" i="9" s="1"/>
  <c r="N755" i="9"/>
  <c r="O755" i="9" s="1"/>
  <c r="P755" i="9" s="1"/>
  <c r="N754" i="9"/>
  <c r="O754" i="9" s="1"/>
  <c r="P754" i="9" s="1"/>
  <c r="N753" i="9"/>
  <c r="O753" i="9" s="1"/>
  <c r="P753" i="9" s="1"/>
  <c r="N752" i="9"/>
  <c r="O752" i="9" s="1"/>
  <c r="P752" i="9" s="1"/>
  <c r="N751" i="9"/>
  <c r="O751" i="9" s="1"/>
  <c r="P751" i="9" s="1"/>
  <c r="N750" i="9"/>
  <c r="O750" i="9" s="1"/>
  <c r="P750" i="9" s="1"/>
  <c r="N749" i="9"/>
  <c r="O749" i="9" s="1"/>
  <c r="P749" i="9" s="1"/>
  <c r="N748" i="9"/>
  <c r="O748" i="9" s="1"/>
  <c r="P748" i="9" s="1"/>
  <c r="N747" i="9"/>
  <c r="O747" i="9" s="1"/>
  <c r="P747" i="9" s="1"/>
  <c r="N746" i="9"/>
  <c r="O746" i="9" s="1"/>
  <c r="P746" i="9" s="1"/>
  <c r="N745" i="9"/>
  <c r="O745" i="9" s="1"/>
  <c r="P745" i="9" s="1"/>
  <c r="N744" i="9"/>
  <c r="O744" i="9" s="1"/>
  <c r="P744" i="9" s="1"/>
  <c r="N743" i="9"/>
  <c r="O743" i="9" s="1"/>
  <c r="P743" i="9" s="1"/>
  <c r="N742" i="9"/>
  <c r="O742" i="9" s="1"/>
  <c r="P742" i="9" s="1"/>
  <c r="N741" i="9"/>
  <c r="O741" i="9" s="1"/>
  <c r="P741" i="9" s="1"/>
  <c r="N740" i="9"/>
  <c r="O740" i="9" s="1"/>
  <c r="P740" i="9" s="1"/>
  <c r="N739" i="9"/>
  <c r="O739" i="9" s="1"/>
  <c r="P739" i="9" s="1"/>
  <c r="N738" i="9"/>
  <c r="O738" i="9" s="1"/>
  <c r="P738" i="9" s="1"/>
  <c r="N737" i="9"/>
  <c r="O737" i="9" s="1"/>
  <c r="P737" i="9" s="1"/>
  <c r="N736" i="9"/>
  <c r="O736" i="9" s="1"/>
  <c r="P736" i="9" s="1"/>
  <c r="N735" i="9"/>
  <c r="O735" i="9" s="1"/>
  <c r="P735" i="9" s="1"/>
  <c r="N734" i="9"/>
  <c r="O734" i="9" s="1"/>
  <c r="P734" i="9" s="1"/>
  <c r="N733" i="9"/>
  <c r="O733" i="9" s="1"/>
  <c r="P733" i="9" s="1"/>
  <c r="N732" i="9"/>
  <c r="O732" i="9" s="1"/>
  <c r="P732" i="9" s="1"/>
  <c r="N731" i="9"/>
  <c r="O731" i="9" s="1"/>
  <c r="P731" i="9" s="1"/>
  <c r="N730" i="9"/>
  <c r="O730" i="9" s="1"/>
  <c r="P730" i="9" s="1"/>
  <c r="N729" i="9"/>
  <c r="O729" i="9" s="1"/>
  <c r="P729" i="9" s="1"/>
  <c r="N728" i="9"/>
  <c r="O728" i="9" s="1"/>
  <c r="P728" i="9" s="1"/>
  <c r="N727" i="9"/>
  <c r="O727" i="9" s="1"/>
  <c r="P727" i="9" s="1"/>
  <c r="N726" i="9"/>
  <c r="O726" i="9" s="1"/>
  <c r="P726" i="9" s="1"/>
  <c r="N725" i="9"/>
  <c r="O725" i="9" s="1"/>
  <c r="P725" i="9" s="1"/>
  <c r="N724" i="9"/>
  <c r="O724" i="9" s="1"/>
  <c r="P724" i="9" s="1"/>
  <c r="N723" i="9"/>
  <c r="O723" i="9" s="1"/>
  <c r="P723" i="9" s="1"/>
  <c r="N722" i="9"/>
  <c r="O722" i="9" s="1"/>
  <c r="P722" i="9" s="1"/>
  <c r="N721" i="9"/>
  <c r="O721" i="9" s="1"/>
  <c r="P721" i="9" s="1"/>
  <c r="N720" i="9"/>
  <c r="O720" i="9" s="1"/>
  <c r="P720" i="9" s="1"/>
  <c r="N719" i="9"/>
  <c r="O719" i="9" s="1"/>
  <c r="P719" i="9" s="1"/>
  <c r="N718" i="9"/>
  <c r="O718" i="9" s="1"/>
  <c r="P718" i="9" s="1"/>
  <c r="N717" i="9"/>
  <c r="O717" i="9" s="1"/>
  <c r="P717" i="9" s="1"/>
  <c r="N716" i="9"/>
  <c r="O716" i="9" s="1"/>
  <c r="P716" i="9" s="1"/>
  <c r="N715" i="9"/>
  <c r="O715" i="9" s="1"/>
  <c r="P715" i="9" s="1"/>
  <c r="N714" i="9"/>
  <c r="O714" i="9" s="1"/>
  <c r="P714" i="9" s="1"/>
  <c r="N713" i="9"/>
  <c r="O713" i="9" s="1"/>
  <c r="P713" i="9" s="1"/>
  <c r="N712" i="9"/>
  <c r="O712" i="9" s="1"/>
  <c r="P712" i="9" s="1"/>
  <c r="N711" i="9"/>
  <c r="O711" i="9" s="1"/>
  <c r="P711" i="9" s="1"/>
  <c r="N710" i="9"/>
  <c r="O710" i="9" s="1"/>
  <c r="P710" i="9" s="1"/>
  <c r="N709" i="9"/>
  <c r="O709" i="9" s="1"/>
  <c r="P709" i="9" s="1"/>
  <c r="N708" i="9"/>
  <c r="O708" i="9" s="1"/>
  <c r="P708" i="9" s="1"/>
  <c r="N707" i="9"/>
  <c r="O707" i="9" s="1"/>
  <c r="P707" i="9" s="1"/>
  <c r="N706" i="9"/>
  <c r="O706" i="9" s="1"/>
  <c r="P706" i="9" s="1"/>
  <c r="N705" i="9"/>
  <c r="O705" i="9" s="1"/>
  <c r="P705" i="9" s="1"/>
  <c r="N704" i="9"/>
  <c r="O704" i="9" s="1"/>
  <c r="P704" i="9" s="1"/>
  <c r="N703" i="9"/>
  <c r="O703" i="9" s="1"/>
  <c r="P703" i="9" s="1"/>
  <c r="N702" i="9"/>
  <c r="O702" i="9" s="1"/>
  <c r="P702" i="9" s="1"/>
  <c r="N701" i="9"/>
  <c r="O701" i="9" s="1"/>
  <c r="P701" i="9" s="1"/>
  <c r="N700" i="9"/>
  <c r="O700" i="9" s="1"/>
  <c r="P700" i="9" s="1"/>
  <c r="N699" i="9"/>
  <c r="O699" i="9" s="1"/>
  <c r="P699" i="9" s="1"/>
  <c r="N698" i="9"/>
  <c r="O698" i="9" s="1"/>
  <c r="P698" i="9" s="1"/>
  <c r="N697" i="9"/>
  <c r="O697" i="9" s="1"/>
  <c r="P697" i="9" s="1"/>
  <c r="N696" i="9"/>
  <c r="O696" i="9" s="1"/>
  <c r="P696" i="9" s="1"/>
  <c r="N695" i="9"/>
  <c r="O695" i="9" s="1"/>
  <c r="P695" i="9" s="1"/>
  <c r="N694" i="9"/>
  <c r="O694" i="9" s="1"/>
  <c r="P694" i="9" s="1"/>
  <c r="N693" i="9"/>
  <c r="O693" i="9" s="1"/>
  <c r="P693" i="9" s="1"/>
  <c r="N692" i="9"/>
  <c r="O692" i="9" s="1"/>
  <c r="P692" i="9" s="1"/>
  <c r="N691" i="9"/>
  <c r="O691" i="9" s="1"/>
  <c r="P691" i="9" s="1"/>
  <c r="N690" i="9"/>
  <c r="O690" i="9" s="1"/>
  <c r="P690" i="9" s="1"/>
  <c r="N689" i="9"/>
  <c r="O689" i="9" s="1"/>
  <c r="P689" i="9" s="1"/>
  <c r="N688" i="9"/>
  <c r="O688" i="9" s="1"/>
  <c r="P688" i="9" s="1"/>
  <c r="N687" i="9"/>
  <c r="O687" i="9" s="1"/>
  <c r="P687" i="9" s="1"/>
  <c r="N686" i="9"/>
  <c r="O686" i="9" s="1"/>
  <c r="P686" i="9" s="1"/>
  <c r="N685" i="9"/>
  <c r="O685" i="9" s="1"/>
  <c r="P685" i="9" s="1"/>
  <c r="N684" i="9"/>
  <c r="O684" i="9" s="1"/>
  <c r="P684" i="9" s="1"/>
  <c r="N683" i="9"/>
  <c r="O683" i="9" s="1"/>
  <c r="P683" i="9" s="1"/>
  <c r="N682" i="9"/>
  <c r="O682" i="9" s="1"/>
  <c r="P682" i="9" s="1"/>
  <c r="N681" i="9"/>
  <c r="O681" i="9" s="1"/>
  <c r="P681" i="9" s="1"/>
  <c r="N680" i="9"/>
  <c r="O680" i="9" s="1"/>
  <c r="P680" i="9" s="1"/>
  <c r="N679" i="9"/>
  <c r="O679" i="9" s="1"/>
  <c r="P679" i="9" s="1"/>
  <c r="N678" i="9"/>
  <c r="O678" i="9" s="1"/>
  <c r="P678" i="9" s="1"/>
  <c r="N677" i="9"/>
  <c r="O677" i="9" s="1"/>
  <c r="P677" i="9" s="1"/>
  <c r="N676" i="9"/>
  <c r="O676" i="9" s="1"/>
  <c r="P676" i="9" s="1"/>
  <c r="N675" i="9"/>
  <c r="O675" i="9" s="1"/>
  <c r="P675" i="9" s="1"/>
  <c r="N674" i="9"/>
  <c r="O674" i="9" s="1"/>
  <c r="P674" i="9" s="1"/>
  <c r="N673" i="9"/>
  <c r="O673" i="9" s="1"/>
  <c r="P673" i="9" s="1"/>
  <c r="N672" i="9"/>
  <c r="O672" i="9" s="1"/>
  <c r="P672" i="9" s="1"/>
  <c r="N671" i="9"/>
  <c r="O671" i="9" s="1"/>
  <c r="P671" i="9" s="1"/>
  <c r="N670" i="9"/>
  <c r="O670" i="9" s="1"/>
  <c r="P670" i="9" s="1"/>
  <c r="N669" i="9"/>
  <c r="O669" i="9" s="1"/>
  <c r="P669" i="9" s="1"/>
  <c r="N668" i="9"/>
  <c r="O668" i="9" s="1"/>
  <c r="P668" i="9" s="1"/>
  <c r="N667" i="9"/>
  <c r="O667" i="9" s="1"/>
  <c r="P667" i="9" s="1"/>
  <c r="N666" i="9"/>
  <c r="O666" i="9" s="1"/>
  <c r="P666" i="9" s="1"/>
  <c r="N665" i="9"/>
  <c r="O665" i="9" s="1"/>
  <c r="P665" i="9" s="1"/>
  <c r="N664" i="9"/>
  <c r="O664" i="9" s="1"/>
  <c r="P664" i="9" s="1"/>
  <c r="N663" i="9"/>
  <c r="O663" i="9" s="1"/>
  <c r="P663" i="9" s="1"/>
  <c r="N662" i="9"/>
  <c r="O662" i="9" s="1"/>
  <c r="P662" i="9" s="1"/>
  <c r="N661" i="9"/>
  <c r="O661" i="9" s="1"/>
  <c r="P661" i="9" s="1"/>
  <c r="N660" i="9"/>
  <c r="O660" i="9" s="1"/>
  <c r="P660" i="9" s="1"/>
  <c r="N659" i="9"/>
  <c r="O659" i="9" s="1"/>
  <c r="P659" i="9" s="1"/>
  <c r="N658" i="9"/>
  <c r="O658" i="9" s="1"/>
  <c r="P658" i="9" s="1"/>
  <c r="N657" i="9"/>
  <c r="O657" i="9" s="1"/>
  <c r="P657" i="9" s="1"/>
  <c r="N656" i="9"/>
  <c r="O656" i="9" s="1"/>
  <c r="P656" i="9" s="1"/>
  <c r="N655" i="9"/>
  <c r="O655" i="9" s="1"/>
  <c r="P655" i="9" s="1"/>
  <c r="N654" i="9"/>
  <c r="O654" i="9" s="1"/>
  <c r="P654" i="9" s="1"/>
  <c r="N653" i="9"/>
  <c r="O653" i="9" s="1"/>
  <c r="P653" i="9" s="1"/>
  <c r="N652" i="9"/>
  <c r="O652" i="9" s="1"/>
  <c r="P652" i="9" s="1"/>
  <c r="N651" i="9"/>
  <c r="O651" i="9" s="1"/>
  <c r="P651" i="9" s="1"/>
  <c r="N650" i="9"/>
  <c r="O650" i="9" s="1"/>
  <c r="P650" i="9" s="1"/>
  <c r="N649" i="9"/>
  <c r="O649" i="9" s="1"/>
  <c r="P649" i="9" s="1"/>
  <c r="N648" i="9"/>
  <c r="O648" i="9" s="1"/>
  <c r="P648" i="9" s="1"/>
  <c r="N647" i="9"/>
  <c r="O647" i="9" s="1"/>
  <c r="P647" i="9" s="1"/>
  <c r="N646" i="9"/>
  <c r="O646" i="9" s="1"/>
  <c r="P646" i="9" s="1"/>
  <c r="N645" i="9"/>
  <c r="O645" i="9" s="1"/>
  <c r="P645" i="9" s="1"/>
  <c r="N644" i="9"/>
  <c r="O644" i="9" s="1"/>
  <c r="P644" i="9" s="1"/>
  <c r="N643" i="9"/>
  <c r="O643" i="9" s="1"/>
  <c r="P643" i="9" s="1"/>
  <c r="N642" i="9"/>
  <c r="O642" i="9" s="1"/>
  <c r="P642" i="9" s="1"/>
  <c r="N641" i="9"/>
  <c r="O641" i="9" s="1"/>
  <c r="P641" i="9" s="1"/>
  <c r="N640" i="9"/>
  <c r="O640" i="9" s="1"/>
  <c r="P640" i="9" s="1"/>
  <c r="N639" i="9"/>
  <c r="O639" i="9" s="1"/>
  <c r="P639" i="9" s="1"/>
  <c r="N638" i="9"/>
  <c r="O638" i="9" s="1"/>
  <c r="P638" i="9" s="1"/>
  <c r="N637" i="9"/>
  <c r="O637" i="9" s="1"/>
  <c r="P637" i="9" s="1"/>
  <c r="N636" i="9"/>
  <c r="O636" i="9" s="1"/>
  <c r="P636" i="9" s="1"/>
  <c r="N635" i="9"/>
  <c r="O635" i="9" s="1"/>
  <c r="P635" i="9" s="1"/>
  <c r="N634" i="9"/>
  <c r="O634" i="9" s="1"/>
  <c r="P634" i="9" s="1"/>
  <c r="N633" i="9"/>
  <c r="O633" i="9" s="1"/>
  <c r="P633" i="9" s="1"/>
  <c r="N632" i="9"/>
  <c r="O632" i="9" s="1"/>
  <c r="P632" i="9" s="1"/>
  <c r="N631" i="9"/>
  <c r="O631" i="9" s="1"/>
  <c r="P631" i="9" s="1"/>
  <c r="N630" i="9"/>
  <c r="O630" i="9" s="1"/>
  <c r="P630" i="9" s="1"/>
  <c r="N629" i="9"/>
  <c r="O629" i="9" s="1"/>
  <c r="P629" i="9" s="1"/>
  <c r="N628" i="9"/>
  <c r="O628" i="9" s="1"/>
  <c r="P628" i="9" s="1"/>
  <c r="N627" i="9"/>
  <c r="O627" i="9" s="1"/>
  <c r="P627" i="9" s="1"/>
  <c r="N626" i="9"/>
  <c r="O626" i="9" s="1"/>
  <c r="P626" i="9" s="1"/>
  <c r="N625" i="9"/>
  <c r="O625" i="9" s="1"/>
  <c r="P625" i="9" s="1"/>
  <c r="N624" i="9"/>
  <c r="O624" i="9" s="1"/>
  <c r="P624" i="9" s="1"/>
  <c r="N623" i="9"/>
  <c r="O623" i="9" s="1"/>
  <c r="P623" i="9" s="1"/>
  <c r="N622" i="9"/>
  <c r="O622" i="9" s="1"/>
  <c r="P622" i="9" s="1"/>
  <c r="N621" i="9"/>
  <c r="O621" i="9" s="1"/>
  <c r="P621" i="9" s="1"/>
  <c r="N620" i="9"/>
  <c r="O620" i="9" s="1"/>
  <c r="P620" i="9" s="1"/>
  <c r="N619" i="9"/>
  <c r="O619" i="9" s="1"/>
  <c r="P619" i="9" s="1"/>
  <c r="N618" i="9"/>
  <c r="O618" i="9" s="1"/>
  <c r="P618" i="9" s="1"/>
  <c r="N617" i="9"/>
  <c r="O617" i="9" s="1"/>
  <c r="P617" i="9" s="1"/>
  <c r="N616" i="9"/>
  <c r="O616" i="9" s="1"/>
  <c r="P616" i="9" s="1"/>
  <c r="N615" i="9"/>
  <c r="O615" i="9" s="1"/>
  <c r="P615" i="9" s="1"/>
  <c r="N614" i="9"/>
  <c r="O614" i="9" s="1"/>
  <c r="P614" i="9" s="1"/>
  <c r="N613" i="9"/>
  <c r="O613" i="9" s="1"/>
  <c r="P613" i="9" s="1"/>
  <c r="N612" i="9"/>
  <c r="O612" i="9" s="1"/>
  <c r="P612" i="9" s="1"/>
  <c r="N611" i="9"/>
  <c r="O611" i="9" s="1"/>
  <c r="P611" i="9" s="1"/>
  <c r="N610" i="9"/>
  <c r="O610" i="9" s="1"/>
  <c r="P610" i="9" s="1"/>
  <c r="N609" i="9"/>
  <c r="O609" i="9" s="1"/>
  <c r="P609" i="9" s="1"/>
  <c r="N608" i="9"/>
  <c r="O608" i="9" s="1"/>
  <c r="P608" i="9" s="1"/>
  <c r="N607" i="9"/>
  <c r="O607" i="9" s="1"/>
  <c r="P607" i="9" s="1"/>
  <c r="N606" i="9"/>
  <c r="O606" i="9" s="1"/>
  <c r="P606" i="9" s="1"/>
  <c r="N605" i="9"/>
  <c r="O605" i="9" s="1"/>
  <c r="P605" i="9" s="1"/>
  <c r="N604" i="9"/>
  <c r="O604" i="9" s="1"/>
  <c r="P604" i="9" s="1"/>
  <c r="N603" i="9"/>
  <c r="O603" i="9" s="1"/>
  <c r="P603" i="9" s="1"/>
  <c r="N602" i="9"/>
  <c r="O602" i="9" s="1"/>
  <c r="P602" i="9" s="1"/>
  <c r="N601" i="9"/>
  <c r="O601" i="9" s="1"/>
  <c r="P601" i="9" s="1"/>
  <c r="N600" i="9"/>
  <c r="O600" i="9" s="1"/>
  <c r="P600" i="9" s="1"/>
  <c r="N599" i="9"/>
  <c r="O599" i="9" s="1"/>
  <c r="P599" i="9" s="1"/>
  <c r="N598" i="9"/>
  <c r="O598" i="9" s="1"/>
  <c r="P598" i="9" s="1"/>
  <c r="N597" i="9"/>
  <c r="O597" i="9" s="1"/>
  <c r="P597" i="9" s="1"/>
  <c r="N596" i="9"/>
  <c r="O596" i="9" s="1"/>
  <c r="P596" i="9" s="1"/>
  <c r="N595" i="9"/>
  <c r="O595" i="9" s="1"/>
  <c r="P595" i="9" s="1"/>
  <c r="N594" i="9"/>
  <c r="O594" i="9" s="1"/>
  <c r="P594" i="9" s="1"/>
  <c r="N593" i="9"/>
  <c r="O593" i="9" s="1"/>
  <c r="P593" i="9" s="1"/>
  <c r="N592" i="9"/>
  <c r="O592" i="9" s="1"/>
  <c r="P592" i="9" s="1"/>
  <c r="N591" i="9"/>
  <c r="O591" i="9" s="1"/>
  <c r="P591" i="9" s="1"/>
  <c r="N590" i="9"/>
  <c r="O590" i="9" s="1"/>
  <c r="P590" i="9" s="1"/>
  <c r="N589" i="9"/>
  <c r="O589" i="9" s="1"/>
  <c r="P589" i="9" s="1"/>
  <c r="N588" i="9"/>
  <c r="O588" i="9" s="1"/>
  <c r="P588" i="9" s="1"/>
  <c r="N587" i="9"/>
  <c r="O587" i="9" s="1"/>
  <c r="P587" i="9" s="1"/>
  <c r="N586" i="9"/>
  <c r="O586" i="9" s="1"/>
  <c r="P586" i="9" s="1"/>
  <c r="N585" i="9"/>
  <c r="O585" i="9" s="1"/>
  <c r="P585" i="9" s="1"/>
  <c r="N584" i="9"/>
  <c r="O584" i="9" s="1"/>
  <c r="P584" i="9" s="1"/>
  <c r="N583" i="9"/>
  <c r="O583" i="9" s="1"/>
  <c r="P583" i="9" s="1"/>
  <c r="N582" i="9"/>
  <c r="O582" i="9" s="1"/>
  <c r="P582" i="9" s="1"/>
  <c r="N581" i="9"/>
  <c r="O581" i="9" s="1"/>
  <c r="P581" i="9" s="1"/>
  <c r="N580" i="9"/>
  <c r="O580" i="9" s="1"/>
  <c r="P580" i="9" s="1"/>
  <c r="N579" i="9"/>
  <c r="O579" i="9" s="1"/>
  <c r="P579" i="9" s="1"/>
  <c r="N578" i="9"/>
  <c r="O578" i="9" s="1"/>
  <c r="P578" i="9" s="1"/>
  <c r="N577" i="9"/>
  <c r="O577" i="9" s="1"/>
  <c r="P577" i="9" s="1"/>
  <c r="N576" i="9"/>
  <c r="O576" i="9" s="1"/>
  <c r="P576" i="9" s="1"/>
  <c r="N575" i="9"/>
  <c r="O575" i="9" s="1"/>
  <c r="P575" i="9" s="1"/>
  <c r="N574" i="9"/>
  <c r="O574" i="9" s="1"/>
  <c r="P574" i="9" s="1"/>
  <c r="N573" i="9"/>
  <c r="O573" i="9" s="1"/>
  <c r="P573" i="9" s="1"/>
  <c r="N572" i="9"/>
  <c r="O572" i="9" s="1"/>
  <c r="P572" i="9" s="1"/>
  <c r="N571" i="9"/>
  <c r="O571" i="9" s="1"/>
  <c r="P571" i="9" s="1"/>
  <c r="N570" i="9"/>
  <c r="O570" i="9" s="1"/>
  <c r="P570" i="9" s="1"/>
  <c r="N569" i="9"/>
  <c r="O569" i="9" s="1"/>
  <c r="P569" i="9" s="1"/>
  <c r="N568" i="9"/>
  <c r="O568" i="9" s="1"/>
  <c r="P568" i="9" s="1"/>
  <c r="N567" i="9"/>
  <c r="O567" i="9" s="1"/>
  <c r="P567" i="9" s="1"/>
  <c r="N566" i="9"/>
  <c r="O566" i="9" s="1"/>
  <c r="P566" i="9" s="1"/>
  <c r="N565" i="9"/>
  <c r="O565" i="9" s="1"/>
  <c r="P565" i="9" s="1"/>
  <c r="N564" i="9"/>
  <c r="O564" i="9" s="1"/>
  <c r="P564" i="9" s="1"/>
  <c r="N563" i="9"/>
  <c r="O563" i="9" s="1"/>
  <c r="P563" i="9" s="1"/>
  <c r="N562" i="9"/>
  <c r="O562" i="9" s="1"/>
  <c r="P562" i="9" s="1"/>
  <c r="N561" i="9"/>
  <c r="O561" i="9" s="1"/>
  <c r="P561" i="9" s="1"/>
  <c r="N560" i="9"/>
  <c r="O560" i="9" s="1"/>
  <c r="P560" i="9" s="1"/>
  <c r="N559" i="9"/>
  <c r="O559" i="9" s="1"/>
  <c r="P559" i="9" s="1"/>
  <c r="N558" i="9"/>
  <c r="O558" i="9" s="1"/>
  <c r="P558" i="9" s="1"/>
  <c r="N557" i="9"/>
  <c r="O557" i="9" s="1"/>
  <c r="P557" i="9" s="1"/>
  <c r="N556" i="9"/>
  <c r="O556" i="9" s="1"/>
  <c r="P556" i="9" s="1"/>
  <c r="N555" i="9"/>
  <c r="O555" i="9" s="1"/>
  <c r="P555" i="9" s="1"/>
  <c r="N554" i="9"/>
  <c r="O554" i="9" s="1"/>
  <c r="P554" i="9" s="1"/>
  <c r="N553" i="9"/>
  <c r="O553" i="9" s="1"/>
  <c r="P553" i="9" s="1"/>
  <c r="N552" i="9"/>
  <c r="O552" i="9" s="1"/>
  <c r="P552" i="9" s="1"/>
  <c r="N551" i="9"/>
  <c r="O551" i="9" s="1"/>
  <c r="P551" i="9" s="1"/>
  <c r="N550" i="9"/>
  <c r="O550" i="9" s="1"/>
  <c r="P550" i="9" s="1"/>
  <c r="N549" i="9"/>
  <c r="O549" i="9" s="1"/>
  <c r="P549" i="9" s="1"/>
  <c r="N548" i="9"/>
  <c r="O548" i="9" s="1"/>
  <c r="P548" i="9" s="1"/>
  <c r="N547" i="9"/>
  <c r="O547" i="9" s="1"/>
  <c r="P547" i="9" s="1"/>
  <c r="N546" i="9"/>
  <c r="O546" i="9" s="1"/>
  <c r="P546" i="9" s="1"/>
  <c r="N545" i="9"/>
  <c r="O545" i="9" s="1"/>
  <c r="P545" i="9" s="1"/>
  <c r="N544" i="9"/>
  <c r="O544" i="9" s="1"/>
  <c r="P544" i="9" s="1"/>
  <c r="N543" i="9"/>
  <c r="O543" i="9" s="1"/>
  <c r="P543" i="9" s="1"/>
  <c r="N542" i="9"/>
  <c r="O542" i="9" s="1"/>
  <c r="P542" i="9" s="1"/>
  <c r="N541" i="9"/>
  <c r="O541" i="9" s="1"/>
  <c r="P541" i="9" s="1"/>
  <c r="N540" i="9"/>
  <c r="O540" i="9" s="1"/>
  <c r="P540" i="9" s="1"/>
  <c r="N539" i="9"/>
  <c r="O539" i="9" s="1"/>
  <c r="P539" i="9" s="1"/>
  <c r="N538" i="9"/>
  <c r="O538" i="9" s="1"/>
  <c r="P538" i="9" s="1"/>
  <c r="N537" i="9"/>
  <c r="O537" i="9" s="1"/>
  <c r="P537" i="9" s="1"/>
  <c r="N536" i="9"/>
  <c r="O536" i="9" s="1"/>
  <c r="P536" i="9" s="1"/>
  <c r="N535" i="9"/>
  <c r="O535" i="9" s="1"/>
  <c r="P535" i="9" s="1"/>
  <c r="N534" i="9"/>
  <c r="O534" i="9" s="1"/>
  <c r="P534" i="9" s="1"/>
  <c r="N533" i="9"/>
  <c r="O533" i="9" s="1"/>
  <c r="P533" i="9" s="1"/>
  <c r="N532" i="9"/>
  <c r="O532" i="9" s="1"/>
  <c r="P532" i="9" s="1"/>
  <c r="N531" i="9"/>
  <c r="O531" i="9" s="1"/>
  <c r="P531" i="9" s="1"/>
  <c r="N530" i="9"/>
  <c r="O530" i="9" s="1"/>
  <c r="P530" i="9" s="1"/>
  <c r="N529" i="9"/>
  <c r="O529" i="9" s="1"/>
  <c r="P529" i="9" s="1"/>
  <c r="N528" i="9"/>
  <c r="O528" i="9" s="1"/>
  <c r="P528" i="9" s="1"/>
  <c r="N527" i="9"/>
  <c r="O527" i="9" s="1"/>
  <c r="P527" i="9" s="1"/>
  <c r="N526" i="9"/>
  <c r="O526" i="9" s="1"/>
  <c r="P526" i="9" s="1"/>
  <c r="N525" i="9"/>
  <c r="O525" i="9" s="1"/>
  <c r="P525" i="9" s="1"/>
  <c r="N524" i="9"/>
  <c r="O524" i="9" s="1"/>
  <c r="P524" i="9" s="1"/>
  <c r="N523" i="9"/>
  <c r="O523" i="9" s="1"/>
  <c r="P523" i="9" s="1"/>
  <c r="N522" i="9"/>
  <c r="O522" i="9" s="1"/>
  <c r="P522" i="9" s="1"/>
  <c r="N521" i="9"/>
  <c r="O521" i="9" s="1"/>
  <c r="P521" i="9" s="1"/>
  <c r="N520" i="9"/>
  <c r="O520" i="9" s="1"/>
  <c r="P520" i="9" s="1"/>
  <c r="N519" i="9"/>
  <c r="O519" i="9" s="1"/>
  <c r="P519" i="9" s="1"/>
  <c r="N518" i="9"/>
  <c r="O518" i="9" s="1"/>
  <c r="P518" i="9" s="1"/>
  <c r="N517" i="9"/>
  <c r="O517" i="9" s="1"/>
  <c r="P517" i="9" s="1"/>
  <c r="N516" i="9"/>
  <c r="O516" i="9" s="1"/>
  <c r="P516" i="9" s="1"/>
  <c r="N515" i="9"/>
  <c r="O515" i="9" s="1"/>
  <c r="P515" i="9" s="1"/>
  <c r="N514" i="9"/>
  <c r="O514" i="9" s="1"/>
  <c r="P514" i="9" s="1"/>
  <c r="N513" i="9"/>
  <c r="O513" i="9" s="1"/>
  <c r="P513" i="9" s="1"/>
  <c r="N512" i="9"/>
  <c r="O512" i="9" s="1"/>
  <c r="P512" i="9" s="1"/>
  <c r="N511" i="9"/>
  <c r="O511" i="9" s="1"/>
  <c r="P511" i="9" s="1"/>
  <c r="N510" i="9"/>
  <c r="O510" i="9" s="1"/>
  <c r="P510" i="9" s="1"/>
  <c r="N509" i="9"/>
  <c r="O509" i="9" s="1"/>
  <c r="P509" i="9" s="1"/>
  <c r="N508" i="9"/>
  <c r="O508" i="9" s="1"/>
  <c r="P508" i="9" s="1"/>
  <c r="N507" i="9"/>
  <c r="O507" i="9" s="1"/>
  <c r="P507" i="9" s="1"/>
  <c r="N506" i="9"/>
  <c r="O506" i="9" s="1"/>
  <c r="P506" i="9" s="1"/>
  <c r="N505" i="9"/>
  <c r="O505" i="9" s="1"/>
  <c r="P505" i="9" s="1"/>
  <c r="N504" i="9"/>
  <c r="O504" i="9" s="1"/>
  <c r="P504" i="9" s="1"/>
  <c r="N503" i="9"/>
  <c r="O503" i="9" s="1"/>
  <c r="P503" i="9" s="1"/>
  <c r="N502" i="9"/>
  <c r="O502" i="9" s="1"/>
  <c r="P502" i="9" s="1"/>
  <c r="N501" i="9"/>
  <c r="O501" i="9" s="1"/>
  <c r="P501" i="9" s="1"/>
  <c r="N500" i="9"/>
  <c r="O500" i="9" s="1"/>
  <c r="P500" i="9" s="1"/>
  <c r="N499" i="9"/>
  <c r="O499" i="9" s="1"/>
  <c r="P499" i="9" s="1"/>
  <c r="N498" i="9"/>
  <c r="O498" i="9" s="1"/>
  <c r="P498" i="9" s="1"/>
  <c r="N497" i="9"/>
  <c r="O497" i="9" s="1"/>
  <c r="P497" i="9" s="1"/>
  <c r="N496" i="9"/>
  <c r="O496" i="9" s="1"/>
  <c r="P496" i="9" s="1"/>
  <c r="N495" i="9"/>
  <c r="O495" i="9" s="1"/>
  <c r="P495" i="9" s="1"/>
  <c r="N494" i="9"/>
  <c r="O494" i="9" s="1"/>
  <c r="P494" i="9" s="1"/>
  <c r="N493" i="9"/>
  <c r="O493" i="9" s="1"/>
  <c r="P493" i="9" s="1"/>
  <c r="N492" i="9"/>
  <c r="O492" i="9" s="1"/>
  <c r="P492" i="9" s="1"/>
  <c r="N491" i="9"/>
  <c r="O491" i="9" s="1"/>
  <c r="P491" i="9" s="1"/>
  <c r="N490" i="9"/>
  <c r="O490" i="9" s="1"/>
  <c r="P490" i="9" s="1"/>
  <c r="N489" i="9"/>
  <c r="O489" i="9" s="1"/>
  <c r="P489" i="9" s="1"/>
  <c r="N488" i="9"/>
  <c r="O488" i="9" s="1"/>
  <c r="P488" i="9" s="1"/>
  <c r="N487" i="9"/>
  <c r="O487" i="9" s="1"/>
  <c r="P487" i="9" s="1"/>
  <c r="N486" i="9"/>
  <c r="O486" i="9" s="1"/>
  <c r="P486" i="9" s="1"/>
  <c r="N485" i="9"/>
  <c r="O485" i="9" s="1"/>
  <c r="P485" i="9" s="1"/>
  <c r="N484" i="9"/>
  <c r="O484" i="9" s="1"/>
  <c r="P484" i="9" s="1"/>
  <c r="N483" i="9"/>
  <c r="O483" i="9" s="1"/>
  <c r="P483" i="9" s="1"/>
  <c r="N482" i="9"/>
  <c r="O482" i="9" s="1"/>
  <c r="P482" i="9" s="1"/>
  <c r="N481" i="9"/>
  <c r="O481" i="9" s="1"/>
  <c r="P481" i="9" s="1"/>
  <c r="N480" i="9"/>
  <c r="O480" i="9" s="1"/>
  <c r="P480" i="9" s="1"/>
  <c r="N479" i="9"/>
  <c r="O479" i="9" s="1"/>
  <c r="P479" i="9" s="1"/>
  <c r="N478" i="9"/>
  <c r="O478" i="9" s="1"/>
  <c r="P478" i="9" s="1"/>
  <c r="N477" i="9"/>
  <c r="O477" i="9" s="1"/>
  <c r="P477" i="9" s="1"/>
  <c r="N476" i="9"/>
  <c r="O476" i="9" s="1"/>
  <c r="P476" i="9" s="1"/>
  <c r="N475" i="9"/>
  <c r="O475" i="9" s="1"/>
  <c r="P475" i="9" s="1"/>
  <c r="N474" i="9"/>
  <c r="O474" i="9" s="1"/>
  <c r="P474" i="9" s="1"/>
  <c r="N473" i="9"/>
  <c r="O473" i="9" s="1"/>
  <c r="P473" i="9" s="1"/>
  <c r="N472" i="9"/>
  <c r="O472" i="9" s="1"/>
  <c r="P472" i="9" s="1"/>
  <c r="N471" i="9"/>
  <c r="O471" i="9" s="1"/>
  <c r="P471" i="9" s="1"/>
  <c r="N470" i="9"/>
  <c r="O470" i="9" s="1"/>
  <c r="P470" i="9" s="1"/>
  <c r="N469" i="9"/>
  <c r="O469" i="9" s="1"/>
  <c r="P469" i="9" s="1"/>
  <c r="N468" i="9"/>
  <c r="O468" i="9" s="1"/>
  <c r="P468" i="9" s="1"/>
  <c r="N467" i="9"/>
  <c r="O467" i="9" s="1"/>
  <c r="P467" i="9" s="1"/>
  <c r="N466" i="9"/>
  <c r="O466" i="9" s="1"/>
  <c r="P466" i="9" s="1"/>
  <c r="N465" i="9"/>
  <c r="O465" i="9" s="1"/>
  <c r="P465" i="9" s="1"/>
  <c r="N464" i="9"/>
  <c r="O464" i="9" s="1"/>
  <c r="P464" i="9" s="1"/>
  <c r="N463" i="9"/>
  <c r="O463" i="9" s="1"/>
  <c r="P463" i="9" s="1"/>
  <c r="N462" i="9"/>
  <c r="O462" i="9" s="1"/>
  <c r="P462" i="9" s="1"/>
  <c r="N461" i="9"/>
  <c r="O461" i="9" s="1"/>
  <c r="P461" i="9" s="1"/>
  <c r="N460" i="9"/>
  <c r="O460" i="9" s="1"/>
  <c r="P460" i="9" s="1"/>
  <c r="N459" i="9"/>
  <c r="O459" i="9" s="1"/>
  <c r="P459" i="9" s="1"/>
  <c r="N458" i="9"/>
  <c r="O458" i="9" s="1"/>
  <c r="P458" i="9" s="1"/>
  <c r="N457" i="9"/>
  <c r="O457" i="9" s="1"/>
  <c r="P457" i="9" s="1"/>
  <c r="N456" i="9"/>
  <c r="O456" i="9" s="1"/>
  <c r="P456" i="9" s="1"/>
  <c r="N455" i="9"/>
  <c r="O455" i="9" s="1"/>
  <c r="P455" i="9" s="1"/>
  <c r="N454" i="9"/>
  <c r="O454" i="9" s="1"/>
  <c r="P454" i="9" s="1"/>
  <c r="N453" i="9"/>
  <c r="O453" i="9" s="1"/>
  <c r="P453" i="9" s="1"/>
  <c r="N452" i="9"/>
  <c r="O452" i="9" s="1"/>
  <c r="P452" i="9" s="1"/>
  <c r="N451" i="9"/>
  <c r="O451" i="9" s="1"/>
  <c r="P451" i="9" s="1"/>
  <c r="N450" i="9"/>
  <c r="O450" i="9" s="1"/>
  <c r="P450" i="9" s="1"/>
  <c r="N449" i="9"/>
  <c r="O449" i="9" s="1"/>
  <c r="P449" i="9" s="1"/>
  <c r="N448" i="9"/>
  <c r="O448" i="9" s="1"/>
  <c r="P448" i="9" s="1"/>
  <c r="N447" i="9"/>
  <c r="O447" i="9" s="1"/>
  <c r="P447" i="9" s="1"/>
  <c r="N446" i="9"/>
  <c r="O446" i="9" s="1"/>
  <c r="P446" i="9" s="1"/>
  <c r="N445" i="9"/>
  <c r="O445" i="9" s="1"/>
  <c r="P445" i="9" s="1"/>
  <c r="N444" i="9"/>
  <c r="O444" i="9" s="1"/>
  <c r="P444" i="9" s="1"/>
  <c r="N443" i="9"/>
  <c r="O443" i="9" s="1"/>
  <c r="P443" i="9" s="1"/>
  <c r="N442" i="9"/>
  <c r="O442" i="9" s="1"/>
  <c r="P442" i="9" s="1"/>
  <c r="N441" i="9"/>
  <c r="O441" i="9" s="1"/>
  <c r="P441" i="9" s="1"/>
  <c r="N440" i="9"/>
  <c r="O440" i="9" s="1"/>
  <c r="P440" i="9" s="1"/>
  <c r="N439" i="9"/>
  <c r="O439" i="9" s="1"/>
  <c r="P439" i="9" s="1"/>
  <c r="N438" i="9"/>
  <c r="O438" i="9" s="1"/>
  <c r="P438" i="9" s="1"/>
  <c r="N437" i="9"/>
  <c r="O437" i="9" s="1"/>
  <c r="P437" i="9" s="1"/>
  <c r="N436" i="9"/>
  <c r="O436" i="9" s="1"/>
  <c r="P436" i="9" s="1"/>
  <c r="N435" i="9"/>
  <c r="O435" i="9" s="1"/>
  <c r="P435" i="9" s="1"/>
  <c r="N434" i="9"/>
  <c r="O434" i="9" s="1"/>
  <c r="P434" i="9" s="1"/>
  <c r="N433" i="9"/>
  <c r="O433" i="9" s="1"/>
  <c r="P433" i="9" s="1"/>
  <c r="N432" i="9"/>
  <c r="O432" i="9" s="1"/>
  <c r="P432" i="9" s="1"/>
  <c r="N431" i="9"/>
  <c r="O431" i="9" s="1"/>
  <c r="P431" i="9" s="1"/>
  <c r="N430" i="9"/>
  <c r="O430" i="9" s="1"/>
  <c r="P430" i="9" s="1"/>
  <c r="N429" i="9"/>
  <c r="O429" i="9" s="1"/>
  <c r="P429" i="9" s="1"/>
  <c r="N428" i="9"/>
  <c r="O428" i="9" s="1"/>
  <c r="P428" i="9" s="1"/>
  <c r="N427" i="9"/>
  <c r="O427" i="9" s="1"/>
  <c r="P427" i="9" s="1"/>
  <c r="N426" i="9"/>
  <c r="O426" i="9" s="1"/>
  <c r="P426" i="9" s="1"/>
  <c r="N425" i="9"/>
  <c r="O425" i="9" s="1"/>
  <c r="P425" i="9" s="1"/>
  <c r="N424" i="9"/>
  <c r="O424" i="9" s="1"/>
  <c r="P424" i="9" s="1"/>
  <c r="N423" i="9"/>
  <c r="O423" i="9" s="1"/>
  <c r="P423" i="9" s="1"/>
  <c r="N422" i="9"/>
  <c r="O422" i="9" s="1"/>
  <c r="P422" i="9" s="1"/>
  <c r="N421" i="9"/>
  <c r="O421" i="9" s="1"/>
  <c r="P421" i="9" s="1"/>
  <c r="N420" i="9"/>
  <c r="O420" i="9" s="1"/>
  <c r="P420" i="9" s="1"/>
  <c r="N419" i="9"/>
  <c r="O419" i="9" s="1"/>
  <c r="P419" i="9" s="1"/>
  <c r="N418" i="9"/>
  <c r="O418" i="9" s="1"/>
  <c r="P418" i="9" s="1"/>
  <c r="N417" i="9"/>
  <c r="O417" i="9" s="1"/>
  <c r="P417" i="9" s="1"/>
  <c r="N416" i="9"/>
  <c r="O416" i="9" s="1"/>
  <c r="P416" i="9" s="1"/>
  <c r="N415" i="9"/>
  <c r="O415" i="9" s="1"/>
  <c r="P415" i="9" s="1"/>
  <c r="N414" i="9"/>
  <c r="O414" i="9" s="1"/>
  <c r="P414" i="9" s="1"/>
  <c r="N413" i="9"/>
  <c r="O413" i="9" s="1"/>
  <c r="P413" i="9" s="1"/>
  <c r="N412" i="9"/>
  <c r="O412" i="9" s="1"/>
  <c r="P412" i="9" s="1"/>
  <c r="N411" i="9"/>
  <c r="O411" i="9" s="1"/>
  <c r="P411" i="9" s="1"/>
  <c r="N410" i="9"/>
  <c r="O410" i="9" s="1"/>
  <c r="P410" i="9" s="1"/>
  <c r="N409" i="9"/>
  <c r="O409" i="9" s="1"/>
  <c r="P409" i="9" s="1"/>
  <c r="N408" i="9"/>
  <c r="O408" i="9" s="1"/>
  <c r="P408" i="9" s="1"/>
  <c r="N407" i="9"/>
  <c r="O407" i="9" s="1"/>
  <c r="P407" i="9" s="1"/>
  <c r="N406" i="9"/>
  <c r="O406" i="9" s="1"/>
  <c r="P406" i="9" s="1"/>
  <c r="N405" i="9"/>
  <c r="O405" i="9" s="1"/>
  <c r="P405" i="9" s="1"/>
  <c r="N404" i="9"/>
  <c r="O404" i="9" s="1"/>
  <c r="P404" i="9" s="1"/>
  <c r="N403" i="9"/>
  <c r="O403" i="9" s="1"/>
  <c r="P403" i="9" s="1"/>
  <c r="N402" i="9"/>
  <c r="O402" i="9" s="1"/>
  <c r="P402" i="9" s="1"/>
  <c r="N401" i="9"/>
  <c r="O401" i="9" s="1"/>
  <c r="P401" i="9" s="1"/>
  <c r="N400" i="9"/>
  <c r="O400" i="9" s="1"/>
  <c r="P400" i="9" s="1"/>
  <c r="N399" i="9"/>
  <c r="O399" i="9" s="1"/>
  <c r="P399" i="9" s="1"/>
  <c r="N398" i="9"/>
  <c r="O398" i="9" s="1"/>
  <c r="P398" i="9" s="1"/>
  <c r="N397" i="9"/>
  <c r="O397" i="9" s="1"/>
  <c r="P397" i="9" s="1"/>
  <c r="N396" i="9"/>
  <c r="O396" i="9" s="1"/>
  <c r="P396" i="9" s="1"/>
  <c r="N395" i="9"/>
  <c r="O395" i="9" s="1"/>
  <c r="P395" i="9" s="1"/>
  <c r="N394" i="9"/>
  <c r="O394" i="9" s="1"/>
  <c r="P394" i="9" s="1"/>
  <c r="N393" i="9"/>
  <c r="O393" i="9" s="1"/>
  <c r="P393" i="9" s="1"/>
  <c r="N392" i="9"/>
  <c r="O392" i="9" s="1"/>
  <c r="P392" i="9" s="1"/>
  <c r="N391" i="9"/>
  <c r="O391" i="9" s="1"/>
  <c r="P391" i="9" s="1"/>
  <c r="N390" i="9"/>
  <c r="O390" i="9" s="1"/>
  <c r="P390" i="9" s="1"/>
  <c r="N389" i="9"/>
  <c r="O389" i="9" s="1"/>
  <c r="P389" i="9" s="1"/>
  <c r="N388" i="9"/>
  <c r="O388" i="9" s="1"/>
  <c r="P388" i="9" s="1"/>
  <c r="N387" i="9"/>
  <c r="O387" i="9" s="1"/>
  <c r="P387" i="9" s="1"/>
  <c r="N386" i="9"/>
  <c r="O386" i="9" s="1"/>
  <c r="P386" i="9" s="1"/>
  <c r="N385" i="9"/>
  <c r="O385" i="9" s="1"/>
  <c r="P385" i="9" s="1"/>
  <c r="N384" i="9"/>
  <c r="O384" i="9" s="1"/>
  <c r="P384" i="9" s="1"/>
  <c r="N383" i="9"/>
  <c r="O383" i="9" s="1"/>
  <c r="P383" i="9" s="1"/>
  <c r="N382" i="9"/>
  <c r="O382" i="9" s="1"/>
  <c r="P382" i="9" s="1"/>
  <c r="N381" i="9"/>
  <c r="O381" i="9" s="1"/>
  <c r="P381" i="9" s="1"/>
  <c r="N380" i="9"/>
  <c r="O380" i="9" s="1"/>
  <c r="P380" i="9" s="1"/>
  <c r="N379" i="9"/>
  <c r="O379" i="9" s="1"/>
  <c r="P379" i="9" s="1"/>
  <c r="N378" i="9"/>
  <c r="O378" i="9" s="1"/>
  <c r="P378" i="9" s="1"/>
  <c r="N377" i="9"/>
  <c r="O377" i="9" s="1"/>
  <c r="P377" i="9" s="1"/>
  <c r="N376" i="9"/>
  <c r="O376" i="9" s="1"/>
  <c r="P376" i="9" s="1"/>
  <c r="N375" i="9"/>
  <c r="O375" i="9" s="1"/>
  <c r="P375" i="9" s="1"/>
  <c r="N374" i="9"/>
  <c r="O374" i="9" s="1"/>
  <c r="P374" i="9" s="1"/>
  <c r="N373" i="9"/>
  <c r="O373" i="9" s="1"/>
  <c r="P373" i="9" s="1"/>
  <c r="N372" i="9"/>
  <c r="O372" i="9" s="1"/>
  <c r="P372" i="9" s="1"/>
  <c r="N371" i="9"/>
  <c r="O371" i="9" s="1"/>
  <c r="P371" i="9" s="1"/>
  <c r="N370" i="9"/>
  <c r="O370" i="9" s="1"/>
  <c r="P370" i="9" s="1"/>
  <c r="N369" i="9"/>
  <c r="O369" i="9" s="1"/>
  <c r="P369" i="9" s="1"/>
  <c r="N368" i="9"/>
  <c r="O368" i="9" s="1"/>
  <c r="P368" i="9" s="1"/>
  <c r="N367" i="9"/>
  <c r="O367" i="9" s="1"/>
  <c r="P367" i="9" s="1"/>
  <c r="N366" i="9"/>
  <c r="O366" i="9" s="1"/>
  <c r="P366" i="9" s="1"/>
  <c r="N365" i="9"/>
  <c r="O365" i="9" s="1"/>
  <c r="P365" i="9" s="1"/>
  <c r="N364" i="9"/>
  <c r="O364" i="9" s="1"/>
  <c r="P364" i="9" s="1"/>
  <c r="N363" i="9"/>
  <c r="O363" i="9" s="1"/>
  <c r="P363" i="9" s="1"/>
  <c r="N362" i="9"/>
  <c r="O362" i="9" s="1"/>
  <c r="P362" i="9" s="1"/>
  <c r="N361" i="9"/>
  <c r="O361" i="9" s="1"/>
  <c r="P361" i="9" s="1"/>
  <c r="N360" i="9"/>
  <c r="O360" i="9" s="1"/>
  <c r="P360" i="9" s="1"/>
  <c r="N359" i="9"/>
  <c r="O359" i="9" s="1"/>
  <c r="P359" i="9" s="1"/>
  <c r="N358" i="9"/>
  <c r="O358" i="9" s="1"/>
  <c r="P358" i="9" s="1"/>
  <c r="N357" i="9"/>
  <c r="O357" i="9" s="1"/>
  <c r="P357" i="9" s="1"/>
  <c r="N356" i="9"/>
  <c r="O356" i="9" s="1"/>
  <c r="P356" i="9" s="1"/>
  <c r="N355" i="9"/>
  <c r="O355" i="9" s="1"/>
  <c r="P355" i="9" s="1"/>
  <c r="N354" i="9"/>
  <c r="O354" i="9" s="1"/>
  <c r="P354" i="9" s="1"/>
  <c r="N353" i="9"/>
  <c r="O353" i="9" s="1"/>
  <c r="P353" i="9" s="1"/>
  <c r="N352" i="9"/>
  <c r="O352" i="9" s="1"/>
  <c r="P352" i="9" s="1"/>
  <c r="N351" i="9"/>
  <c r="O351" i="9" s="1"/>
  <c r="P351" i="9" s="1"/>
  <c r="N350" i="9"/>
  <c r="O350" i="9" s="1"/>
  <c r="P350" i="9" s="1"/>
  <c r="N349" i="9"/>
  <c r="O349" i="9" s="1"/>
  <c r="P349" i="9" s="1"/>
  <c r="N348" i="9"/>
  <c r="O348" i="9" s="1"/>
  <c r="P348" i="9" s="1"/>
  <c r="N347" i="9"/>
  <c r="O347" i="9" s="1"/>
  <c r="P347" i="9" s="1"/>
  <c r="N346" i="9"/>
  <c r="O346" i="9" s="1"/>
  <c r="P346" i="9" s="1"/>
  <c r="N345" i="9"/>
  <c r="O345" i="9" s="1"/>
  <c r="P345" i="9" s="1"/>
  <c r="N344" i="9"/>
  <c r="O344" i="9" s="1"/>
  <c r="P344" i="9" s="1"/>
  <c r="N343" i="9"/>
  <c r="O343" i="9" s="1"/>
  <c r="P343" i="9" s="1"/>
  <c r="N342" i="9"/>
  <c r="O342" i="9" s="1"/>
  <c r="P342" i="9" s="1"/>
  <c r="N341" i="9"/>
  <c r="O341" i="9" s="1"/>
  <c r="P341" i="9" s="1"/>
  <c r="N340" i="9"/>
  <c r="O340" i="9" s="1"/>
  <c r="P340" i="9" s="1"/>
  <c r="N339" i="9"/>
  <c r="O339" i="9" s="1"/>
  <c r="P339" i="9" s="1"/>
  <c r="N338" i="9"/>
  <c r="O338" i="9" s="1"/>
  <c r="P338" i="9" s="1"/>
  <c r="N337" i="9"/>
  <c r="O337" i="9" s="1"/>
  <c r="P337" i="9" s="1"/>
  <c r="N336" i="9"/>
  <c r="O336" i="9" s="1"/>
  <c r="P336" i="9" s="1"/>
  <c r="N335" i="9"/>
  <c r="O335" i="9" s="1"/>
  <c r="P335" i="9" s="1"/>
  <c r="N334" i="9"/>
  <c r="O334" i="9" s="1"/>
  <c r="P334" i="9" s="1"/>
  <c r="N333" i="9"/>
  <c r="O333" i="9" s="1"/>
  <c r="P333" i="9" s="1"/>
  <c r="N332" i="9"/>
  <c r="O332" i="9" s="1"/>
  <c r="P332" i="9" s="1"/>
  <c r="N331" i="9"/>
  <c r="O331" i="9" s="1"/>
  <c r="P331" i="9" s="1"/>
  <c r="N330" i="9"/>
  <c r="O330" i="9" s="1"/>
  <c r="P330" i="9" s="1"/>
  <c r="N329" i="9"/>
  <c r="O329" i="9" s="1"/>
  <c r="P329" i="9" s="1"/>
  <c r="N328" i="9"/>
  <c r="O328" i="9" s="1"/>
  <c r="P328" i="9" s="1"/>
  <c r="N327" i="9"/>
  <c r="O327" i="9" s="1"/>
  <c r="P327" i="9" s="1"/>
  <c r="N326" i="9"/>
  <c r="O326" i="9" s="1"/>
  <c r="P326" i="9" s="1"/>
  <c r="N325" i="9"/>
  <c r="O325" i="9" s="1"/>
  <c r="P325" i="9" s="1"/>
  <c r="N324" i="9"/>
  <c r="O324" i="9" s="1"/>
  <c r="P324" i="9" s="1"/>
  <c r="N323" i="9"/>
  <c r="O323" i="9" s="1"/>
  <c r="P323" i="9" s="1"/>
  <c r="N322" i="9"/>
  <c r="O322" i="9" s="1"/>
  <c r="P322" i="9" s="1"/>
  <c r="N321" i="9"/>
  <c r="O321" i="9" s="1"/>
  <c r="P321" i="9" s="1"/>
  <c r="N320" i="9"/>
  <c r="O320" i="9" s="1"/>
  <c r="P320" i="9" s="1"/>
  <c r="N319" i="9"/>
  <c r="O319" i="9" s="1"/>
  <c r="P319" i="9" s="1"/>
  <c r="N318" i="9"/>
  <c r="O318" i="9" s="1"/>
  <c r="P318" i="9" s="1"/>
  <c r="N317" i="9"/>
  <c r="O317" i="9" s="1"/>
  <c r="P317" i="9" s="1"/>
  <c r="N316" i="9"/>
  <c r="O316" i="9" s="1"/>
  <c r="P316" i="9" s="1"/>
  <c r="N315" i="9"/>
  <c r="O315" i="9" s="1"/>
  <c r="P315" i="9" s="1"/>
  <c r="N314" i="9"/>
  <c r="O314" i="9" s="1"/>
  <c r="P314" i="9" s="1"/>
  <c r="N313" i="9"/>
  <c r="O313" i="9" s="1"/>
  <c r="P313" i="9" s="1"/>
  <c r="N312" i="9"/>
  <c r="O312" i="9" s="1"/>
  <c r="P312" i="9" s="1"/>
  <c r="N311" i="9"/>
  <c r="O311" i="9" s="1"/>
  <c r="P311" i="9" s="1"/>
  <c r="N310" i="9"/>
  <c r="O310" i="9" s="1"/>
  <c r="P310" i="9" s="1"/>
  <c r="N309" i="9"/>
  <c r="O309" i="9" s="1"/>
  <c r="P309" i="9" s="1"/>
  <c r="N308" i="9"/>
  <c r="O308" i="9" s="1"/>
  <c r="P308" i="9" s="1"/>
  <c r="N307" i="9"/>
  <c r="O307" i="9" s="1"/>
  <c r="P307" i="9" s="1"/>
  <c r="N306" i="9"/>
  <c r="O306" i="9" s="1"/>
  <c r="P306" i="9" s="1"/>
  <c r="N305" i="9"/>
  <c r="O305" i="9" s="1"/>
  <c r="P305" i="9" s="1"/>
  <c r="N304" i="9"/>
  <c r="O304" i="9" s="1"/>
  <c r="P304" i="9" s="1"/>
  <c r="N303" i="9"/>
  <c r="O303" i="9" s="1"/>
  <c r="P303" i="9" s="1"/>
  <c r="N302" i="9"/>
  <c r="O302" i="9" s="1"/>
  <c r="P302" i="9" s="1"/>
  <c r="N301" i="9"/>
  <c r="O301" i="9" s="1"/>
  <c r="P301" i="9" s="1"/>
  <c r="N300" i="9"/>
  <c r="O300" i="9" s="1"/>
  <c r="P300" i="9" s="1"/>
  <c r="N299" i="9"/>
  <c r="O299" i="9" s="1"/>
  <c r="P299" i="9" s="1"/>
  <c r="N298" i="9"/>
  <c r="O298" i="9" s="1"/>
  <c r="P298" i="9" s="1"/>
  <c r="N297" i="9"/>
  <c r="O297" i="9" s="1"/>
  <c r="P297" i="9" s="1"/>
  <c r="N296" i="9"/>
  <c r="O296" i="9" s="1"/>
  <c r="P296" i="9" s="1"/>
  <c r="N295" i="9"/>
  <c r="O295" i="9" s="1"/>
  <c r="P295" i="9" s="1"/>
  <c r="N294" i="9"/>
  <c r="O294" i="9" s="1"/>
  <c r="P294" i="9" s="1"/>
  <c r="N293" i="9"/>
  <c r="O293" i="9" s="1"/>
  <c r="P293" i="9" s="1"/>
  <c r="N292" i="9"/>
  <c r="O292" i="9" s="1"/>
  <c r="P292" i="9" s="1"/>
  <c r="N291" i="9"/>
  <c r="O291" i="9" s="1"/>
  <c r="P291" i="9" s="1"/>
  <c r="N290" i="9"/>
  <c r="O290" i="9" s="1"/>
  <c r="P290" i="9" s="1"/>
  <c r="N289" i="9"/>
  <c r="O289" i="9" s="1"/>
  <c r="P289" i="9" s="1"/>
  <c r="N288" i="9"/>
  <c r="O288" i="9" s="1"/>
  <c r="P288" i="9" s="1"/>
  <c r="N287" i="9"/>
  <c r="O287" i="9" s="1"/>
  <c r="P287" i="9" s="1"/>
  <c r="N286" i="9"/>
  <c r="O286" i="9" s="1"/>
  <c r="P286" i="9" s="1"/>
  <c r="N285" i="9"/>
  <c r="O285" i="9" s="1"/>
  <c r="P285" i="9" s="1"/>
  <c r="N284" i="9"/>
  <c r="O284" i="9" s="1"/>
  <c r="P284" i="9" s="1"/>
  <c r="N283" i="9"/>
  <c r="O283" i="9" s="1"/>
  <c r="P283" i="9" s="1"/>
  <c r="N282" i="9"/>
  <c r="O282" i="9" s="1"/>
  <c r="P282" i="9" s="1"/>
  <c r="N281" i="9"/>
  <c r="O281" i="9" s="1"/>
  <c r="P281" i="9" s="1"/>
  <c r="N280" i="9"/>
  <c r="O280" i="9" s="1"/>
  <c r="P280" i="9" s="1"/>
  <c r="N279" i="9"/>
  <c r="O279" i="9" s="1"/>
  <c r="P279" i="9" s="1"/>
  <c r="N278" i="9"/>
  <c r="O278" i="9" s="1"/>
  <c r="P278" i="9" s="1"/>
  <c r="N277" i="9"/>
  <c r="O277" i="9" s="1"/>
  <c r="P277" i="9" s="1"/>
  <c r="N276" i="9"/>
  <c r="O276" i="9" s="1"/>
  <c r="P276" i="9" s="1"/>
  <c r="N275" i="9"/>
  <c r="O275" i="9" s="1"/>
  <c r="P275" i="9" s="1"/>
  <c r="N274" i="9"/>
  <c r="O274" i="9" s="1"/>
  <c r="P274" i="9" s="1"/>
  <c r="N273" i="9"/>
  <c r="O273" i="9" s="1"/>
  <c r="P273" i="9" s="1"/>
  <c r="N272" i="9"/>
  <c r="O272" i="9" s="1"/>
  <c r="P272" i="9" s="1"/>
  <c r="N271" i="9"/>
  <c r="O271" i="9" s="1"/>
  <c r="P271" i="9" s="1"/>
  <c r="N270" i="9"/>
  <c r="O270" i="9" s="1"/>
  <c r="P270" i="9" s="1"/>
  <c r="N269" i="9"/>
  <c r="O269" i="9" s="1"/>
  <c r="P269" i="9" s="1"/>
  <c r="N268" i="9"/>
  <c r="O268" i="9" s="1"/>
  <c r="P268" i="9" s="1"/>
  <c r="N267" i="9"/>
  <c r="O267" i="9" s="1"/>
  <c r="P267" i="9" s="1"/>
  <c r="N266" i="9"/>
  <c r="O266" i="9" s="1"/>
  <c r="P266" i="9" s="1"/>
  <c r="N265" i="9"/>
  <c r="O265" i="9" s="1"/>
  <c r="P265" i="9" s="1"/>
  <c r="N264" i="9"/>
  <c r="O264" i="9" s="1"/>
  <c r="P264" i="9" s="1"/>
  <c r="N263" i="9"/>
  <c r="O263" i="9" s="1"/>
  <c r="P263" i="9" s="1"/>
  <c r="N262" i="9"/>
  <c r="O262" i="9" s="1"/>
  <c r="P262" i="9" s="1"/>
  <c r="N261" i="9"/>
  <c r="O261" i="9" s="1"/>
  <c r="P261" i="9" s="1"/>
  <c r="N260" i="9"/>
  <c r="O260" i="9" s="1"/>
  <c r="P260" i="9" s="1"/>
  <c r="N259" i="9"/>
  <c r="O259" i="9" s="1"/>
  <c r="P259" i="9" s="1"/>
  <c r="N258" i="9"/>
  <c r="O258" i="9" s="1"/>
  <c r="P258" i="9" s="1"/>
  <c r="N257" i="9"/>
  <c r="O257" i="9" s="1"/>
  <c r="P257" i="9" s="1"/>
  <c r="N256" i="9"/>
  <c r="O256" i="9" s="1"/>
  <c r="P256" i="9" s="1"/>
  <c r="N255" i="9"/>
  <c r="O255" i="9" s="1"/>
  <c r="P255" i="9" s="1"/>
  <c r="N254" i="9"/>
  <c r="O254" i="9" s="1"/>
  <c r="P254" i="9" s="1"/>
  <c r="N253" i="9"/>
  <c r="O253" i="9" s="1"/>
  <c r="P253" i="9" s="1"/>
  <c r="N252" i="9"/>
  <c r="O252" i="9" s="1"/>
  <c r="P252" i="9" s="1"/>
  <c r="N251" i="9"/>
  <c r="O251" i="9" s="1"/>
  <c r="P251" i="9" s="1"/>
  <c r="N250" i="9"/>
  <c r="O250" i="9" s="1"/>
  <c r="P250" i="9" s="1"/>
  <c r="N249" i="9"/>
  <c r="O249" i="9" s="1"/>
  <c r="P249" i="9" s="1"/>
  <c r="N248" i="9"/>
  <c r="O248" i="9" s="1"/>
  <c r="P248" i="9" s="1"/>
  <c r="N247" i="9"/>
  <c r="O247" i="9" s="1"/>
  <c r="P247" i="9" s="1"/>
  <c r="N246" i="9"/>
  <c r="O246" i="9" s="1"/>
  <c r="P246" i="9" s="1"/>
  <c r="N245" i="9"/>
  <c r="O245" i="9" s="1"/>
  <c r="P245" i="9" s="1"/>
  <c r="N244" i="9"/>
  <c r="O244" i="9" s="1"/>
  <c r="P244" i="9" s="1"/>
  <c r="N243" i="9"/>
  <c r="O243" i="9" s="1"/>
  <c r="P243" i="9" s="1"/>
  <c r="N242" i="9"/>
  <c r="O242" i="9" s="1"/>
  <c r="P242" i="9" s="1"/>
  <c r="N241" i="9"/>
  <c r="O241" i="9" s="1"/>
  <c r="P241" i="9" s="1"/>
  <c r="N240" i="9"/>
  <c r="O240" i="9" s="1"/>
  <c r="P240" i="9" s="1"/>
  <c r="N239" i="9"/>
  <c r="O239" i="9" s="1"/>
  <c r="P239" i="9" s="1"/>
  <c r="N238" i="9"/>
  <c r="O238" i="9" s="1"/>
  <c r="P238" i="9" s="1"/>
  <c r="N237" i="9"/>
  <c r="O237" i="9" s="1"/>
  <c r="P237" i="9" s="1"/>
  <c r="N236" i="9"/>
  <c r="O236" i="9" s="1"/>
  <c r="P236" i="9" s="1"/>
  <c r="N235" i="9"/>
  <c r="O235" i="9" s="1"/>
  <c r="P235" i="9" s="1"/>
  <c r="N234" i="9"/>
  <c r="O234" i="9" s="1"/>
  <c r="P234" i="9" s="1"/>
  <c r="N233" i="9"/>
  <c r="O233" i="9" s="1"/>
  <c r="P233" i="9" s="1"/>
  <c r="N232" i="9"/>
  <c r="O232" i="9" s="1"/>
  <c r="P232" i="9" s="1"/>
  <c r="N231" i="9"/>
  <c r="O231" i="9" s="1"/>
  <c r="P231" i="9" s="1"/>
  <c r="N230" i="9"/>
  <c r="O230" i="9" s="1"/>
  <c r="P230" i="9" s="1"/>
  <c r="N229" i="9"/>
  <c r="O229" i="9" s="1"/>
  <c r="P229" i="9" s="1"/>
  <c r="N228" i="9"/>
  <c r="O228" i="9" s="1"/>
  <c r="P228" i="9" s="1"/>
  <c r="N227" i="9"/>
  <c r="O227" i="9" s="1"/>
  <c r="P227" i="9" s="1"/>
  <c r="N226" i="9"/>
  <c r="O226" i="9" s="1"/>
  <c r="P226" i="9" s="1"/>
  <c r="N225" i="9"/>
  <c r="O225" i="9" s="1"/>
  <c r="P225" i="9" s="1"/>
  <c r="N224" i="9"/>
  <c r="O224" i="9" s="1"/>
  <c r="P224" i="9" s="1"/>
  <c r="N223" i="9"/>
  <c r="O223" i="9" s="1"/>
  <c r="P223" i="9" s="1"/>
  <c r="N222" i="9"/>
  <c r="O222" i="9" s="1"/>
  <c r="P222" i="9" s="1"/>
  <c r="N221" i="9"/>
  <c r="O221" i="9" s="1"/>
  <c r="P221" i="9" s="1"/>
  <c r="N220" i="9"/>
  <c r="O220" i="9" s="1"/>
  <c r="P220" i="9" s="1"/>
  <c r="N219" i="9"/>
  <c r="O219" i="9" s="1"/>
  <c r="P219" i="9" s="1"/>
  <c r="N218" i="9"/>
  <c r="O218" i="9" s="1"/>
  <c r="P218" i="9" s="1"/>
  <c r="N217" i="9"/>
  <c r="O217" i="9" s="1"/>
  <c r="P217" i="9" s="1"/>
  <c r="N216" i="9"/>
  <c r="O216" i="9" s="1"/>
  <c r="P216" i="9" s="1"/>
  <c r="N215" i="9"/>
  <c r="O215" i="9" s="1"/>
  <c r="P215" i="9" s="1"/>
  <c r="N214" i="9"/>
  <c r="O214" i="9" s="1"/>
  <c r="P214" i="9" s="1"/>
  <c r="N213" i="9"/>
  <c r="O213" i="9" s="1"/>
  <c r="P213" i="9" s="1"/>
  <c r="N212" i="9"/>
  <c r="O212" i="9" s="1"/>
  <c r="P212" i="9" s="1"/>
  <c r="N211" i="9"/>
  <c r="O211" i="9" s="1"/>
  <c r="P211" i="9" s="1"/>
  <c r="N210" i="9"/>
  <c r="O210" i="9" s="1"/>
  <c r="P210" i="9" s="1"/>
  <c r="N209" i="9"/>
  <c r="O209" i="9" s="1"/>
  <c r="P209" i="9" s="1"/>
  <c r="N208" i="9"/>
  <c r="O208" i="9" s="1"/>
  <c r="P208" i="9" s="1"/>
  <c r="N207" i="9"/>
  <c r="O207" i="9" s="1"/>
  <c r="P207" i="9" s="1"/>
  <c r="N206" i="9"/>
  <c r="O206" i="9" s="1"/>
  <c r="P206" i="9" s="1"/>
  <c r="N205" i="9"/>
  <c r="O205" i="9" s="1"/>
  <c r="P205" i="9" s="1"/>
  <c r="N204" i="9"/>
  <c r="O204" i="9" s="1"/>
  <c r="P204" i="9" s="1"/>
  <c r="N203" i="9"/>
  <c r="O203" i="9" s="1"/>
  <c r="P203" i="9" s="1"/>
  <c r="N202" i="9"/>
  <c r="O202" i="9" s="1"/>
  <c r="P202" i="9" s="1"/>
  <c r="N201" i="9"/>
  <c r="O201" i="9" s="1"/>
  <c r="P201" i="9" s="1"/>
  <c r="N200" i="9"/>
  <c r="O200" i="9" s="1"/>
  <c r="P200" i="9" s="1"/>
  <c r="N199" i="9"/>
  <c r="O199" i="9" s="1"/>
  <c r="P199" i="9" s="1"/>
  <c r="N198" i="9"/>
  <c r="O198" i="9" s="1"/>
  <c r="P198" i="9" s="1"/>
  <c r="N197" i="9"/>
  <c r="O197" i="9" s="1"/>
  <c r="P197" i="9" s="1"/>
  <c r="N196" i="9"/>
  <c r="O196" i="9" s="1"/>
  <c r="P196" i="9" s="1"/>
  <c r="N195" i="9"/>
  <c r="O195" i="9" s="1"/>
  <c r="P195" i="9" s="1"/>
  <c r="N194" i="9"/>
  <c r="O194" i="9" s="1"/>
  <c r="P194" i="9" s="1"/>
  <c r="N193" i="9"/>
  <c r="O193" i="9" s="1"/>
  <c r="P193" i="9" s="1"/>
  <c r="N192" i="9"/>
  <c r="O192" i="9" s="1"/>
  <c r="P192" i="9" s="1"/>
  <c r="N191" i="9"/>
  <c r="O191" i="9" s="1"/>
  <c r="P191" i="9" s="1"/>
  <c r="N190" i="9"/>
  <c r="O190" i="9" s="1"/>
  <c r="P190" i="9" s="1"/>
  <c r="N189" i="9"/>
  <c r="O189" i="9" s="1"/>
  <c r="P189" i="9" s="1"/>
  <c r="N188" i="9"/>
  <c r="O188" i="9" s="1"/>
  <c r="P188" i="9" s="1"/>
  <c r="N187" i="9"/>
  <c r="O187" i="9" s="1"/>
  <c r="P187" i="9" s="1"/>
  <c r="N186" i="9"/>
  <c r="O186" i="9" s="1"/>
  <c r="P186" i="9" s="1"/>
  <c r="N185" i="9"/>
  <c r="O185" i="9" s="1"/>
  <c r="P185" i="9" s="1"/>
  <c r="N184" i="9"/>
  <c r="O184" i="9" s="1"/>
  <c r="P184" i="9" s="1"/>
  <c r="N183" i="9"/>
  <c r="O183" i="9" s="1"/>
  <c r="P183" i="9" s="1"/>
  <c r="N182" i="9"/>
  <c r="O182" i="9" s="1"/>
  <c r="P182" i="9" s="1"/>
  <c r="N181" i="9"/>
  <c r="O181" i="9" s="1"/>
  <c r="P181" i="9" s="1"/>
  <c r="N180" i="9"/>
  <c r="O180" i="9" s="1"/>
  <c r="P180" i="9" s="1"/>
  <c r="N179" i="9"/>
  <c r="O179" i="9" s="1"/>
  <c r="P179" i="9" s="1"/>
  <c r="N178" i="9"/>
  <c r="O178" i="9" s="1"/>
  <c r="P178" i="9" s="1"/>
  <c r="N177" i="9"/>
  <c r="O177" i="9" s="1"/>
  <c r="P177" i="9" s="1"/>
  <c r="N176" i="9"/>
  <c r="O176" i="9" s="1"/>
  <c r="P176" i="9" s="1"/>
  <c r="N175" i="9"/>
  <c r="O175" i="9" s="1"/>
  <c r="P175" i="9" s="1"/>
  <c r="N174" i="9"/>
  <c r="O174" i="9" s="1"/>
  <c r="P174" i="9" s="1"/>
  <c r="N173" i="9"/>
  <c r="O173" i="9" s="1"/>
  <c r="P173" i="9" s="1"/>
  <c r="N172" i="9"/>
  <c r="O172" i="9" s="1"/>
  <c r="P172" i="9" s="1"/>
  <c r="N171" i="9"/>
  <c r="O171" i="9" s="1"/>
  <c r="P171" i="9" s="1"/>
  <c r="N170" i="9"/>
  <c r="O170" i="9" s="1"/>
  <c r="P170" i="9" s="1"/>
  <c r="N169" i="9"/>
  <c r="O169" i="9" s="1"/>
  <c r="P169" i="9" s="1"/>
  <c r="N168" i="9"/>
  <c r="O168" i="9" s="1"/>
  <c r="P168" i="9" s="1"/>
  <c r="N167" i="9"/>
  <c r="O167" i="9" s="1"/>
  <c r="P167" i="9" s="1"/>
  <c r="N166" i="9"/>
  <c r="O166" i="9" s="1"/>
  <c r="P166" i="9" s="1"/>
  <c r="N165" i="9"/>
  <c r="O165" i="9" s="1"/>
  <c r="P165" i="9" s="1"/>
  <c r="N164" i="9"/>
  <c r="O164" i="9" s="1"/>
  <c r="P164" i="9" s="1"/>
  <c r="N163" i="9"/>
  <c r="O163" i="9" s="1"/>
  <c r="P163" i="9" s="1"/>
  <c r="N162" i="9"/>
  <c r="O162" i="9" s="1"/>
  <c r="P162" i="9" s="1"/>
  <c r="N161" i="9"/>
  <c r="O161" i="9" s="1"/>
  <c r="P161" i="9" s="1"/>
  <c r="N160" i="9"/>
  <c r="O160" i="9" s="1"/>
  <c r="P160" i="9" s="1"/>
  <c r="N159" i="9"/>
  <c r="O159" i="9" s="1"/>
  <c r="P159" i="9" s="1"/>
  <c r="N158" i="9"/>
  <c r="O158" i="9" s="1"/>
  <c r="P158" i="9" s="1"/>
  <c r="N157" i="9"/>
  <c r="O157" i="9" s="1"/>
  <c r="P157" i="9" s="1"/>
  <c r="N156" i="9"/>
  <c r="O156" i="9" s="1"/>
  <c r="P156" i="9" s="1"/>
  <c r="N155" i="9"/>
  <c r="O155" i="9" s="1"/>
  <c r="P155" i="9" s="1"/>
  <c r="N154" i="9"/>
  <c r="O154" i="9" s="1"/>
  <c r="P154" i="9" s="1"/>
  <c r="N153" i="9"/>
  <c r="O153" i="9" s="1"/>
  <c r="P153" i="9" s="1"/>
  <c r="N152" i="9"/>
  <c r="O152" i="9" s="1"/>
  <c r="P152" i="9" s="1"/>
  <c r="N151" i="9"/>
  <c r="O151" i="9" s="1"/>
  <c r="P151" i="9" s="1"/>
  <c r="N150" i="9"/>
  <c r="O150" i="9" s="1"/>
  <c r="P150" i="9" s="1"/>
  <c r="N149" i="9"/>
  <c r="O149" i="9" s="1"/>
  <c r="P149" i="9" s="1"/>
  <c r="N148" i="9"/>
  <c r="O148" i="9" s="1"/>
  <c r="P148" i="9" s="1"/>
  <c r="N147" i="9"/>
  <c r="O147" i="9" s="1"/>
  <c r="P147" i="9" s="1"/>
  <c r="N146" i="9"/>
  <c r="O146" i="9" s="1"/>
  <c r="P146" i="9" s="1"/>
  <c r="N145" i="9"/>
  <c r="O145" i="9" s="1"/>
  <c r="P145" i="9" s="1"/>
  <c r="N144" i="9"/>
  <c r="O144" i="9" s="1"/>
  <c r="P144" i="9" s="1"/>
  <c r="N143" i="9"/>
  <c r="O143" i="9" s="1"/>
  <c r="P143" i="9" s="1"/>
  <c r="N142" i="9"/>
  <c r="O142" i="9" s="1"/>
  <c r="P142" i="9" s="1"/>
  <c r="N141" i="9"/>
  <c r="O141" i="9" s="1"/>
  <c r="P141" i="9" s="1"/>
  <c r="N140" i="9"/>
  <c r="O140" i="9" s="1"/>
  <c r="P140" i="9" s="1"/>
  <c r="N139" i="9"/>
  <c r="O139" i="9" s="1"/>
  <c r="P139" i="9" s="1"/>
  <c r="N138" i="9"/>
  <c r="O138" i="9" s="1"/>
  <c r="P138" i="9" s="1"/>
  <c r="N137" i="9"/>
  <c r="O137" i="9" s="1"/>
  <c r="P137" i="9" s="1"/>
  <c r="N136" i="9"/>
  <c r="O136" i="9" s="1"/>
  <c r="P136" i="9" s="1"/>
  <c r="N135" i="9"/>
  <c r="O135" i="9" s="1"/>
  <c r="P135" i="9" s="1"/>
  <c r="N134" i="9"/>
  <c r="O134" i="9" s="1"/>
  <c r="P134" i="9" s="1"/>
  <c r="N133" i="9"/>
  <c r="O133" i="9" s="1"/>
  <c r="P133" i="9" s="1"/>
  <c r="N132" i="9"/>
  <c r="O132" i="9" s="1"/>
  <c r="P132" i="9" s="1"/>
  <c r="N131" i="9"/>
  <c r="O131" i="9" s="1"/>
  <c r="P131" i="9" s="1"/>
  <c r="N130" i="9"/>
  <c r="O130" i="9" s="1"/>
  <c r="P130" i="9" s="1"/>
  <c r="N129" i="9"/>
  <c r="O129" i="9" s="1"/>
  <c r="P129" i="9" s="1"/>
  <c r="N128" i="9"/>
  <c r="O128" i="9" s="1"/>
  <c r="P128" i="9" s="1"/>
  <c r="N127" i="9"/>
  <c r="O127" i="9" s="1"/>
  <c r="P127" i="9" s="1"/>
  <c r="N126" i="9"/>
  <c r="O126" i="9" s="1"/>
  <c r="P126" i="9" s="1"/>
  <c r="N125" i="9"/>
  <c r="O125" i="9" s="1"/>
  <c r="P125" i="9" s="1"/>
  <c r="N124" i="9"/>
  <c r="O124" i="9" s="1"/>
  <c r="P124" i="9" s="1"/>
  <c r="N123" i="9"/>
  <c r="O123" i="9" s="1"/>
  <c r="P123" i="9" s="1"/>
  <c r="N122" i="9"/>
  <c r="O122" i="9" s="1"/>
  <c r="P122" i="9" s="1"/>
  <c r="N121" i="9"/>
  <c r="O121" i="9" s="1"/>
  <c r="P121" i="9" s="1"/>
  <c r="N120" i="9"/>
  <c r="O120" i="9" s="1"/>
  <c r="P120" i="9" s="1"/>
  <c r="N119" i="9"/>
  <c r="O119" i="9" s="1"/>
  <c r="P119" i="9" s="1"/>
  <c r="N118" i="9"/>
  <c r="O118" i="9" s="1"/>
  <c r="P118" i="9" s="1"/>
  <c r="N117" i="9"/>
  <c r="O117" i="9" s="1"/>
  <c r="P117" i="9" s="1"/>
  <c r="N116" i="9"/>
  <c r="O116" i="9" s="1"/>
  <c r="P116" i="9" s="1"/>
  <c r="N115" i="9"/>
  <c r="O115" i="9" s="1"/>
  <c r="P115" i="9" s="1"/>
  <c r="N114" i="9"/>
  <c r="O114" i="9" s="1"/>
  <c r="P114" i="9" s="1"/>
  <c r="N113" i="9"/>
  <c r="O113" i="9" s="1"/>
  <c r="P113" i="9" s="1"/>
  <c r="N112" i="9"/>
  <c r="O112" i="9" s="1"/>
  <c r="P112" i="9" s="1"/>
  <c r="N111" i="9"/>
  <c r="O111" i="9" s="1"/>
  <c r="P111" i="9" s="1"/>
  <c r="N110" i="9"/>
  <c r="O110" i="9" s="1"/>
  <c r="P110" i="9" s="1"/>
  <c r="N109" i="9"/>
  <c r="O109" i="9" s="1"/>
  <c r="P109" i="9" s="1"/>
  <c r="N108" i="9"/>
  <c r="O108" i="9" s="1"/>
  <c r="P108" i="9" s="1"/>
  <c r="N107" i="9"/>
  <c r="O107" i="9" s="1"/>
  <c r="P107" i="9" s="1"/>
  <c r="N106" i="9"/>
  <c r="O106" i="9" s="1"/>
  <c r="P106" i="9" s="1"/>
  <c r="N105" i="9"/>
  <c r="O105" i="9" s="1"/>
  <c r="P105" i="9" s="1"/>
  <c r="N104" i="9"/>
  <c r="O104" i="9" s="1"/>
  <c r="P104" i="9" s="1"/>
  <c r="N103" i="9"/>
  <c r="O103" i="9" s="1"/>
  <c r="P103" i="9" s="1"/>
  <c r="N102" i="9"/>
  <c r="O102" i="9" s="1"/>
  <c r="P102" i="9" s="1"/>
  <c r="N101" i="9"/>
  <c r="O101" i="9" s="1"/>
  <c r="P101" i="9" s="1"/>
  <c r="N100" i="9"/>
  <c r="O100" i="9" s="1"/>
  <c r="P100" i="9" s="1"/>
  <c r="N99" i="9"/>
  <c r="O99" i="9" s="1"/>
  <c r="P99" i="9" s="1"/>
  <c r="N98" i="9"/>
  <c r="O98" i="9" s="1"/>
  <c r="P98" i="9" s="1"/>
  <c r="N97" i="9"/>
  <c r="O97" i="9" s="1"/>
  <c r="P97" i="9" s="1"/>
  <c r="N96" i="9"/>
  <c r="O96" i="9" s="1"/>
  <c r="P96" i="9" s="1"/>
  <c r="N95" i="9"/>
  <c r="O95" i="9" s="1"/>
  <c r="P95" i="9" s="1"/>
  <c r="N94" i="9"/>
  <c r="O94" i="9" s="1"/>
  <c r="P94" i="9" s="1"/>
  <c r="N93" i="9"/>
  <c r="O93" i="9" s="1"/>
  <c r="P93" i="9" s="1"/>
  <c r="N92" i="9"/>
  <c r="O92" i="9" s="1"/>
  <c r="P92" i="9" s="1"/>
  <c r="N91" i="9"/>
  <c r="O91" i="9" s="1"/>
  <c r="P91" i="9" s="1"/>
  <c r="N90" i="9"/>
  <c r="O90" i="9" s="1"/>
  <c r="P90" i="9" s="1"/>
  <c r="N89" i="9"/>
  <c r="O89" i="9" s="1"/>
  <c r="P89" i="9" s="1"/>
  <c r="N88" i="9"/>
  <c r="O88" i="9" s="1"/>
  <c r="P88" i="9" s="1"/>
  <c r="N87" i="9"/>
  <c r="O87" i="9" s="1"/>
  <c r="P87" i="9" s="1"/>
  <c r="N86" i="9"/>
  <c r="O86" i="9" s="1"/>
  <c r="P86" i="9" s="1"/>
  <c r="N85" i="9"/>
  <c r="O85" i="9" s="1"/>
  <c r="P85" i="9" s="1"/>
  <c r="N84" i="9"/>
  <c r="O84" i="9" s="1"/>
  <c r="P84" i="9" s="1"/>
  <c r="N83" i="9"/>
  <c r="O83" i="9" s="1"/>
  <c r="P83" i="9" s="1"/>
  <c r="N82" i="9"/>
  <c r="O82" i="9" s="1"/>
  <c r="P82" i="9" s="1"/>
  <c r="N81" i="9"/>
  <c r="O81" i="9" s="1"/>
  <c r="P81" i="9" s="1"/>
  <c r="N80" i="9"/>
  <c r="O80" i="9" s="1"/>
  <c r="P80" i="9" s="1"/>
  <c r="N79" i="9"/>
  <c r="O79" i="9" s="1"/>
  <c r="P79" i="9" s="1"/>
  <c r="N78" i="9"/>
  <c r="O78" i="9" s="1"/>
  <c r="P78" i="9" s="1"/>
  <c r="N77" i="9"/>
  <c r="O77" i="9" s="1"/>
  <c r="P77" i="9" s="1"/>
  <c r="N76" i="9"/>
  <c r="O76" i="9" s="1"/>
  <c r="P76" i="9" s="1"/>
  <c r="N75" i="9"/>
  <c r="O75" i="9" s="1"/>
  <c r="P75" i="9" s="1"/>
  <c r="N74" i="9"/>
  <c r="O74" i="9" s="1"/>
  <c r="P74" i="9" s="1"/>
  <c r="N73" i="9"/>
  <c r="O73" i="9" s="1"/>
  <c r="P73" i="9" s="1"/>
  <c r="N72" i="9"/>
  <c r="O72" i="9" s="1"/>
  <c r="P72" i="9" s="1"/>
  <c r="N71" i="9"/>
  <c r="O71" i="9" s="1"/>
  <c r="P71" i="9" s="1"/>
  <c r="N70" i="9"/>
  <c r="O70" i="9" s="1"/>
  <c r="P70" i="9" s="1"/>
  <c r="N69" i="9"/>
  <c r="O69" i="9" s="1"/>
  <c r="P69" i="9" s="1"/>
  <c r="N68" i="9"/>
  <c r="O68" i="9" s="1"/>
  <c r="P68" i="9" s="1"/>
  <c r="N67" i="9"/>
  <c r="O67" i="9" s="1"/>
  <c r="P67" i="9" s="1"/>
  <c r="N66" i="9"/>
  <c r="O66" i="9" s="1"/>
  <c r="P66" i="9" s="1"/>
  <c r="N65" i="9"/>
  <c r="O65" i="9" s="1"/>
  <c r="P65" i="9" s="1"/>
  <c r="N64" i="9"/>
  <c r="O64" i="9" s="1"/>
  <c r="P64" i="9" s="1"/>
  <c r="N63" i="9"/>
  <c r="O63" i="9" s="1"/>
  <c r="P63" i="9" s="1"/>
  <c r="N62" i="9"/>
  <c r="O62" i="9" s="1"/>
  <c r="P62" i="9" s="1"/>
  <c r="N61" i="9"/>
  <c r="O61" i="9" s="1"/>
  <c r="P61" i="9" s="1"/>
  <c r="N60" i="9"/>
  <c r="O60" i="9" s="1"/>
  <c r="P60" i="9" s="1"/>
  <c r="N59" i="9"/>
  <c r="O59" i="9" s="1"/>
  <c r="P59" i="9" s="1"/>
  <c r="N58" i="9"/>
  <c r="O58" i="9" s="1"/>
  <c r="P58" i="9" s="1"/>
  <c r="N57" i="9"/>
  <c r="O57" i="9" s="1"/>
  <c r="P57" i="9" s="1"/>
  <c r="N56" i="9"/>
  <c r="O56" i="9" s="1"/>
  <c r="P56" i="9" s="1"/>
  <c r="N55" i="9"/>
  <c r="O55" i="9" s="1"/>
  <c r="P55" i="9" s="1"/>
  <c r="N54" i="9"/>
  <c r="O54" i="9" s="1"/>
  <c r="P54" i="9" s="1"/>
  <c r="N53" i="9"/>
  <c r="O53" i="9" s="1"/>
  <c r="P53" i="9" s="1"/>
  <c r="N52" i="9"/>
  <c r="O52" i="9" s="1"/>
  <c r="P52" i="9" s="1"/>
  <c r="N51" i="9"/>
  <c r="O51" i="9" s="1"/>
  <c r="P51" i="9" s="1"/>
  <c r="N50" i="9"/>
  <c r="O50" i="9" s="1"/>
  <c r="P50" i="9" s="1"/>
  <c r="N49" i="9"/>
  <c r="O49" i="9" s="1"/>
  <c r="P49" i="9" s="1"/>
  <c r="N48" i="9"/>
  <c r="O48" i="9" s="1"/>
  <c r="P48" i="9" s="1"/>
  <c r="N47" i="9"/>
  <c r="O47" i="9" s="1"/>
  <c r="P47" i="9" s="1"/>
  <c r="N46" i="9"/>
  <c r="O46" i="9" s="1"/>
  <c r="P46" i="9" s="1"/>
  <c r="N45" i="9"/>
  <c r="O45" i="9" s="1"/>
  <c r="P45" i="9" s="1"/>
  <c r="N44" i="9"/>
  <c r="O44" i="9" s="1"/>
  <c r="P44" i="9" s="1"/>
  <c r="N43" i="9"/>
  <c r="O43" i="9" s="1"/>
  <c r="P43" i="9" s="1"/>
  <c r="N42" i="9"/>
  <c r="O42" i="9" s="1"/>
  <c r="P42" i="9" s="1"/>
  <c r="N41" i="9"/>
  <c r="O41" i="9" s="1"/>
  <c r="P41" i="9" s="1"/>
  <c r="N40" i="9"/>
  <c r="O40" i="9" s="1"/>
  <c r="P40" i="9" s="1"/>
  <c r="N39" i="9"/>
  <c r="O39" i="9" s="1"/>
  <c r="P39" i="9" s="1"/>
  <c r="N38" i="9"/>
  <c r="O38" i="9" s="1"/>
  <c r="P38" i="9" s="1"/>
  <c r="N37" i="9"/>
  <c r="O37" i="9" s="1"/>
  <c r="P37" i="9" s="1"/>
  <c r="N36" i="9"/>
  <c r="O36" i="9" s="1"/>
  <c r="P36" i="9" s="1"/>
  <c r="N35" i="9"/>
  <c r="O35" i="9" s="1"/>
  <c r="P35" i="9" s="1"/>
  <c r="N34" i="9"/>
  <c r="O34" i="9" s="1"/>
  <c r="P34" i="9" s="1"/>
  <c r="N33" i="9"/>
  <c r="O33" i="9" s="1"/>
  <c r="P33" i="9" s="1"/>
  <c r="N32" i="9"/>
  <c r="O32" i="9" s="1"/>
  <c r="P32" i="9" s="1"/>
  <c r="N31" i="9"/>
  <c r="O31" i="9" s="1"/>
  <c r="P31" i="9" s="1"/>
  <c r="N30" i="9"/>
  <c r="O30" i="9" s="1"/>
  <c r="P30" i="9" s="1"/>
  <c r="N29" i="9"/>
  <c r="O29" i="9" s="1"/>
  <c r="P29" i="9" s="1"/>
  <c r="N28" i="9"/>
  <c r="O28" i="9" s="1"/>
  <c r="P28" i="9" s="1"/>
  <c r="N27" i="9"/>
  <c r="O27" i="9" s="1"/>
  <c r="P27" i="9" s="1"/>
  <c r="N26" i="9"/>
  <c r="O26" i="9" s="1"/>
  <c r="P26" i="9" s="1"/>
  <c r="N25" i="9"/>
  <c r="O25" i="9" s="1"/>
  <c r="P25" i="9" s="1"/>
  <c r="N24" i="9"/>
  <c r="O24" i="9" s="1"/>
  <c r="P24" i="9" s="1"/>
  <c r="N23" i="9"/>
  <c r="O23" i="9" s="1"/>
  <c r="P23" i="9" s="1"/>
  <c r="N22" i="9"/>
  <c r="O22" i="9" s="1"/>
  <c r="P22" i="9" s="1"/>
  <c r="N21" i="9"/>
  <c r="O21" i="9" s="1"/>
  <c r="P21" i="9" s="1"/>
  <c r="N20" i="9"/>
  <c r="O20" i="9" s="1"/>
  <c r="P20" i="9" s="1"/>
  <c r="N19" i="9"/>
  <c r="O19" i="9" s="1"/>
  <c r="P19" i="9" s="1"/>
  <c r="N18" i="9"/>
  <c r="O18" i="9" s="1"/>
  <c r="P18" i="9" s="1"/>
  <c r="N17" i="9"/>
  <c r="O17" i="9" s="1"/>
  <c r="P17" i="9" s="1"/>
  <c r="N16" i="9"/>
  <c r="O16" i="9" s="1"/>
  <c r="P16" i="9" s="1"/>
  <c r="N15" i="9"/>
  <c r="O15" i="9" s="1"/>
  <c r="P15" i="9" s="1"/>
  <c r="N14" i="9"/>
  <c r="O14" i="9" s="1"/>
  <c r="P14" i="9" s="1"/>
  <c r="N13" i="9"/>
  <c r="O13" i="9" s="1"/>
  <c r="P13" i="9" s="1"/>
  <c r="N12" i="9"/>
  <c r="O12" i="9" s="1"/>
  <c r="P12" i="9" s="1"/>
  <c r="N11" i="9"/>
  <c r="O11" i="9" s="1"/>
  <c r="P11" i="9" s="1"/>
  <c r="N10" i="9"/>
  <c r="O10" i="9" s="1"/>
  <c r="P10" i="9" s="1"/>
  <c r="N9" i="9"/>
  <c r="O9" i="9" s="1"/>
  <c r="P9" i="9" s="1"/>
  <c r="N8" i="9"/>
  <c r="O8" i="9" s="1"/>
  <c r="P8" i="9" s="1"/>
  <c r="N7" i="9"/>
  <c r="O7" i="9" s="1"/>
  <c r="P7" i="9" s="1"/>
  <c r="N6" i="9"/>
  <c r="O6" i="9" s="1"/>
  <c r="P6" i="9" s="1"/>
  <c r="N5" i="9"/>
  <c r="O5" i="9" s="1"/>
  <c r="P5" i="9" s="1"/>
  <c r="N4" i="9"/>
  <c r="O4" i="9" s="1"/>
  <c r="P4" i="9" s="1"/>
  <c r="N3" i="9"/>
  <c r="O3" i="9" s="1"/>
  <c r="P3" i="9" s="1"/>
  <c r="N2" i="9"/>
  <c r="O2" i="9" s="1"/>
  <c r="P2" i="9" s="1"/>
  <c r="DQ1610" i="9" l="1"/>
  <c r="DQ1608" i="9"/>
  <c r="DQ1606" i="9"/>
  <c r="DQ1602" i="9"/>
  <c r="DQ1600" i="9"/>
  <c r="DQ1595" i="9"/>
  <c r="DQ1593" i="9"/>
  <c r="DQ1591" i="9"/>
  <c r="DQ1590" i="9"/>
  <c r="DQ1588" i="9"/>
  <c r="DQ1586" i="9"/>
  <c r="DQ1583" i="9"/>
  <c r="DQ1581" i="9"/>
  <c r="DQ1577" i="9"/>
  <c r="DQ1576" i="9"/>
  <c r="DQ1573" i="9"/>
  <c r="DQ1566" i="9"/>
  <c r="DQ560" i="9"/>
  <c r="DQ559" i="9"/>
  <c r="DQ556" i="9"/>
  <c r="DQ555" i="9"/>
  <c r="DQ552" i="9"/>
  <c r="DQ551" i="9"/>
  <c r="DQ546" i="9"/>
  <c r="DQ544" i="9"/>
  <c r="DQ541" i="9"/>
  <c r="DQ537" i="9"/>
  <c r="DQ536" i="9"/>
  <c r="DQ535" i="9"/>
  <c r="DQ534" i="9"/>
  <c r="DQ533" i="9"/>
  <c r="DQ531" i="9"/>
  <c r="DQ528" i="9"/>
  <c r="DQ527" i="9"/>
  <c r="DQ526" i="9"/>
  <c r="DQ525" i="9"/>
  <c r="DQ523" i="9"/>
  <c r="DQ520" i="9"/>
  <c r="DQ82" i="9"/>
  <c r="DQ81" i="9"/>
  <c r="DQ80" i="9"/>
  <c r="DQ79" i="9"/>
  <c r="DQ76" i="9"/>
  <c r="DQ72" i="9"/>
  <c r="DQ71" i="9"/>
  <c r="DQ69" i="9"/>
  <c r="DQ158" i="9"/>
  <c r="DQ141" i="9"/>
  <c r="DQ138" i="9"/>
  <c r="DQ137" i="9"/>
  <c r="DQ125" i="9"/>
  <c r="DQ122" i="9"/>
  <c r="DQ216" i="9"/>
  <c r="DQ214" i="9"/>
  <c r="DQ213" i="9"/>
  <c r="DQ212" i="9"/>
  <c r="DQ211" i="9"/>
  <c r="DQ210" i="9"/>
  <c r="DQ205" i="9"/>
  <c r="DQ204" i="9"/>
  <c r="DQ203" i="9"/>
  <c r="DQ200" i="9"/>
  <c r="DQ198" i="9"/>
  <c r="DQ195" i="9"/>
  <c r="DQ194" i="9"/>
  <c r="DQ191" i="9"/>
  <c r="DQ190" i="9"/>
  <c r="DQ189" i="9"/>
  <c r="DQ188" i="9"/>
  <c r="DQ187" i="9"/>
  <c r="DQ185" i="9"/>
  <c r="DQ184" i="9"/>
  <c r="DQ183" i="9"/>
  <c r="DQ181" i="9"/>
  <c r="DQ180" i="9"/>
  <c r="DQ178" i="9"/>
  <c r="DQ177" i="9"/>
  <c r="DQ176" i="9"/>
  <c r="DQ175" i="9"/>
  <c r="DQ173" i="9"/>
  <c r="DQ172" i="9"/>
  <c r="DQ170" i="9"/>
  <c r="DQ168" i="9"/>
  <c r="DQ167" i="9"/>
  <c r="DQ166" i="9"/>
  <c r="DQ162" i="9"/>
  <c r="DQ160" i="9"/>
  <c r="DQ275" i="9"/>
  <c r="DQ272" i="9"/>
  <c r="DQ271" i="9"/>
  <c r="DQ270" i="9"/>
  <c r="DQ269" i="9"/>
  <c r="DQ264" i="9"/>
  <c r="DQ262" i="9"/>
  <c r="DQ260" i="9"/>
  <c r="DQ258" i="9"/>
  <c r="DQ257" i="9"/>
  <c r="DQ256" i="9"/>
  <c r="DQ253" i="9"/>
  <c r="DQ247" i="9"/>
  <c r="DQ246" i="9"/>
  <c r="DQ244" i="9"/>
  <c r="DQ243" i="9"/>
  <c r="DQ242" i="9"/>
  <c r="DQ241" i="9"/>
  <c r="DQ240" i="9"/>
  <c r="DQ232" i="9"/>
  <c r="DQ231" i="9"/>
  <c r="DQ228" i="9"/>
  <c r="DQ227" i="9"/>
  <c r="DQ220" i="9"/>
  <c r="DQ2268" i="9"/>
  <c r="DQ2233" i="9"/>
  <c r="DQ2288" i="9"/>
  <c r="DQ2376" i="9"/>
  <c r="DQ2347" i="9"/>
  <c r="DQ2340" i="9"/>
  <c r="DQ2480" i="9"/>
  <c r="DQ2695" i="9"/>
  <c r="DQ2688" i="9"/>
  <c r="DQ2659" i="9"/>
  <c r="DQ2655" i="9"/>
  <c r="DQ2606" i="9"/>
  <c r="DQ2768" i="9"/>
  <c r="DQ2767" i="9"/>
  <c r="DQ2765" i="9"/>
  <c r="DQ2764" i="9"/>
  <c r="DQ2761" i="9"/>
  <c r="DQ2760" i="9"/>
  <c r="DQ2759" i="9"/>
  <c r="DQ2755" i="9"/>
  <c r="DQ2754" i="9"/>
  <c r="DQ2753" i="9"/>
  <c r="DQ2751" i="9"/>
  <c r="DQ2750" i="9"/>
  <c r="DQ2748" i="9"/>
  <c r="DQ2746" i="9"/>
  <c r="DQ2742" i="9"/>
  <c r="DQ2741" i="9"/>
  <c r="DQ2781" i="9"/>
  <c r="DQ2780" i="9"/>
  <c r="DQ2860" i="9"/>
  <c r="DQ2794" i="9"/>
  <c r="DQ2793" i="9"/>
  <c r="DQ2785" i="9"/>
  <c r="DQ3069" i="9"/>
  <c r="DQ3066" i="9"/>
  <c r="DQ3064" i="9"/>
  <c r="DQ3061" i="9"/>
  <c r="DQ3058" i="9"/>
  <c r="DQ3053" i="9"/>
  <c r="DQ3052" i="9"/>
  <c r="DQ3051" i="9"/>
  <c r="DQ3038" i="9"/>
  <c r="DQ3018" i="9"/>
  <c r="DQ2966" i="9"/>
  <c r="DQ2961" i="9"/>
  <c r="DQ2957" i="9"/>
  <c r="DQ2955" i="9"/>
  <c r="DQ2951" i="9"/>
  <c r="DQ2932" i="9"/>
  <c r="DQ2919" i="9"/>
  <c r="DQ2914" i="9"/>
  <c r="DQ2913" i="9"/>
  <c r="DQ2911" i="9"/>
  <c r="DQ2910" i="9"/>
  <c r="DQ2909" i="9"/>
  <c r="DQ2906" i="9"/>
  <c r="DQ2901" i="9"/>
  <c r="DQ2899" i="9"/>
  <c r="DQ2897" i="9"/>
  <c r="DQ2896" i="9"/>
  <c r="DQ2894" i="9"/>
  <c r="DQ1712" i="9"/>
</calcChain>
</file>

<file path=xl/sharedStrings.xml><?xml version="1.0" encoding="utf-8"?>
<sst xmlns="http://schemas.openxmlformats.org/spreadsheetml/2006/main" count="12389" uniqueCount="8063">
  <si>
    <t>farms</t>
  </si>
  <si>
    <t>d2c_total</t>
  </si>
  <si>
    <t>landmach</t>
  </si>
  <si>
    <t>broad</t>
  </si>
  <si>
    <t>highway_km</t>
  </si>
  <si>
    <t>County</t>
  </si>
  <si>
    <t>create_jobs</t>
  </si>
  <si>
    <t>nonwhite_pop</t>
  </si>
  <si>
    <t>female_farm</t>
  </si>
  <si>
    <t>nonwhite_farm</t>
  </si>
  <si>
    <t>food_secure</t>
  </si>
  <si>
    <t>mental_health</t>
  </si>
  <si>
    <t>primary_care</t>
  </si>
  <si>
    <t>natamen_scale</t>
  </si>
  <si>
    <t>acre_org</t>
  </si>
  <si>
    <t>prime_farmland</t>
  </si>
  <si>
    <t>acre_FSA</t>
  </si>
  <si>
    <t>acre_NFS</t>
  </si>
  <si>
    <t>conserve_acre</t>
  </si>
  <si>
    <t>crop_div</t>
  </si>
  <si>
    <t>acres</t>
  </si>
  <si>
    <t>assn14</t>
  </si>
  <si>
    <t>pvote12</t>
  </si>
  <si>
    <t>nccs14</t>
  </si>
  <si>
    <t>ed_attain</t>
  </si>
  <si>
    <t>respn10</t>
  </si>
  <si>
    <t>deposits</t>
  </si>
  <si>
    <t>owner_occupied</t>
  </si>
  <si>
    <t>create_indus</t>
  </si>
  <si>
    <t>pub_lib</t>
  </si>
  <si>
    <t>museums</t>
  </si>
  <si>
    <t>insured</t>
  </si>
  <si>
    <t>est_percapita</t>
  </si>
  <si>
    <t>highway_inv</t>
  </si>
  <si>
    <t>highway</t>
  </si>
  <si>
    <t>state</t>
  </si>
  <si>
    <t>county</t>
  </si>
  <si>
    <t>stateansi</t>
  </si>
  <si>
    <t>countyansi</t>
  </si>
  <si>
    <t>fips1</t>
  </si>
  <si>
    <t>fips2</t>
  </si>
  <si>
    <t>ruccs</t>
  </si>
  <si>
    <t>pop_12</t>
  </si>
  <si>
    <t>pop_14</t>
  </si>
  <si>
    <t>adult_pop_15</t>
  </si>
  <si>
    <t>adult_lab_15</t>
  </si>
  <si>
    <t>med_income</t>
  </si>
  <si>
    <t>farmersmarkets</t>
  </si>
  <si>
    <t>FM_capita</t>
  </si>
  <si>
    <t>directfarms</t>
  </si>
  <si>
    <t>medacres</t>
  </si>
  <si>
    <t>countyarea</t>
  </si>
  <si>
    <t>landvalue</t>
  </si>
  <si>
    <t>machvalue</t>
  </si>
  <si>
    <t>est_311</t>
  </si>
  <si>
    <t>est_3121</t>
  </si>
  <si>
    <t>broad_prct</t>
  </si>
  <si>
    <t>highway_popwtdist</t>
  </si>
  <si>
    <t>localgovcash</t>
  </si>
  <si>
    <t>localgovdebt</t>
  </si>
  <si>
    <t>localgovfin</t>
  </si>
  <si>
    <t>localgovfin_percap</t>
  </si>
  <si>
    <t>deposits_percap</t>
  </si>
  <si>
    <t>relig09</t>
  </si>
  <si>
    <t>civic09</t>
  </si>
  <si>
    <t>bus09</t>
  </si>
  <si>
    <t>pol09</t>
  </si>
  <si>
    <t>prof09</t>
  </si>
  <si>
    <t>labor09</t>
  </si>
  <si>
    <t>bowl09</t>
  </si>
  <si>
    <t>fitns09</t>
  </si>
  <si>
    <t>golf09</t>
  </si>
  <si>
    <t>sport09</t>
  </si>
  <si>
    <t>pop09</t>
  </si>
  <si>
    <t>pvote08</t>
  </si>
  <si>
    <t>nccs09</t>
  </si>
  <si>
    <t>assn09</t>
  </si>
  <si>
    <t>sk09</t>
  </si>
  <si>
    <t>relig14</t>
  </si>
  <si>
    <t>civic14</t>
  </si>
  <si>
    <t>bus14</t>
  </si>
  <si>
    <t>pol14</t>
  </si>
  <si>
    <t>prof14</t>
  </si>
  <si>
    <t>labor14</t>
  </si>
  <si>
    <t>bowl14</t>
  </si>
  <si>
    <t>fitns14</t>
  </si>
  <si>
    <t>golf14</t>
  </si>
  <si>
    <t>sport14</t>
  </si>
  <si>
    <t>pop14</t>
  </si>
  <si>
    <t>sk14</t>
  </si>
  <si>
    <t>health_outcomes</t>
  </si>
  <si>
    <t>health_factors</t>
  </si>
  <si>
    <t>dentists</t>
  </si>
  <si>
    <t>hired_lab</t>
  </si>
  <si>
    <t>total_operators</t>
  </si>
  <si>
    <t>total_emp</t>
  </si>
  <si>
    <t>art_cult</t>
  </si>
  <si>
    <t>acre_own</t>
  </si>
  <si>
    <t>farm_org</t>
  </si>
  <si>
    <t>perc_prime_farmland</t>
  </si>
  <si>
    <t>conserve_acre_perc</t>
  </si>
  <si>
    <t>crop_div_acre</t>
  </si>
  <si>
    <t>H2O_Vil</t>
  </si>
  <si>
    <t>ALABAMA</t>
  </si>
  <si>
    <t>AUTAUGA</t>
  </si>
  <si>
    <t>01001</t>
  </si>
  <si>
    <t>BALDWIN</t>
  </si>
  <si>
    <t>01003</t>
  </si>
  <si>
    <t>BARBOUR</t>
  </si>
  <si>
    <t>01005</t>
  </si>
  <si>
    <t>BIBB</t>
  </si>
  <si>
    <t>01007</t>
  </si>
  <si>
    <t>BLOUNT</t>
  </si>
  <si>
    <t>01009</t>
  </si>
  <si>
    <t>BULLOCK</t>
  </si>
  <si>
    <t>01011</t>
  </si>
  <si>
    <t>BUTLER</t>
  </si>
  <si>
    <t>01013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</si>
  <si>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</si>
  <si>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</si>
  <si>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</si>
  <si>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</si>
  <si>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</si>
  <si>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</si>
  <si>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</si>
  <si>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</si>
  <si>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</si>
  <si>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</si>
  <si>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</si>
  <si>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</si>
  <si>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</si>
  <si>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01027</t>
  </si>
  <si>
    <t>CLEBURNE</t>
  </si>
  <si>
    <t>01029</t>
  </si>
  <si>
    <t>COFFEE</t>
  </si>
  <si>
    <t>01031</t>
  </si>
  <si>
    <t>COLBERT</t>
  </si>
  <si>
    <t>01033</t>
  </si>
  <si>
    <t>CONECUH</t>
  </si>
  <si>
    <t>01035</t>
  </si>
  <si>
    <t>COOSA</t>
  </si>
  <si>
    <t>01037</t>
  </si>
  <si>
    <t>COVINGTON</t>
  </si>
  <si>
    <t>01039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</si>
  <si>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</si>
  <si>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</si>
  <si>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</si>
  <si>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</si>
  <si>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</si>
  <si>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</si>
  <si>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</si>
  <si>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</si>
  <si>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DE KALB</t>
  </si>
  <si>
    <t>01049</t>
  </si>
  <si>
    <t>ELMORE</t>
  </si>
  <si>
    <t>01051</t>
  </si>
  <si>
    <t>ESCAMBIA</t>
  </si>
  <si>
    <t>01053</t>
  </si>
  <si>
    <t>ETOWAH</t>
  </si>
  <si>
    <t>01055</t>
  </si>
  <si>
    <t>FAYETTE</t>
  </si>
  <si>
    <t>01057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</si>
  <si>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</si>
  <si>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</si>
  <si>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</si>
  <si>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</si>
  <si>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</si>
  <si>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</si>
  <si>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</si>
  <si>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</si>
  <si>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</si>
  <si>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</si>
  <si>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</si>
  <si>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01069</t>
  </si>
  <si>
    <t>JACKSON</t>
  </si>
  <si>
    <t>01071</t>
  </si>
  <si>
    <t>JEFFERSON</t>
  </si>
  <si>
    <t>01073</t>
  </si>
  <si>
    <t>LAMAR</t>
  </si>
  <si>
    <t>01075</t>
  </si>
  <si>
    <t>LAUDERDALE</t>
  </si>
  <si>
    <t>01077</t>
  </si>
  <si>
    <t>LAWRENCE</t>
  </si>
  <si>
    <t>01079</t>
  </si>
  <si>
    <t>LEE</t>
  </si>
  <si>
    <t>01081</t>
  </si>
  <si>
    <t>LIMESTONE</t>
  </si>
  <si>
    <t>01083</t>
  </si>
  <si>
    <t>LOWNDES</t>
  </si>
  <si>
    <t>01085</t>
  </si>
  <si>
    <t>MACON</t>
  </si>
  <si>
    <t>01087</t>
  </si>
  <si>
    <t>MADISON</t>
  </si>
  <si>
    <t>01089</t>
  </si>
  <si>
    <t>MARENGO</t>
  </si>
  <si>
    <t>01091</t>
  </si>
  <si>
    <t>MARION</t>
  </si>
  <si>
    <t>01093</t>
  </si>
  <si>
    <t>MARSHALL</t>
  </si>
  <si>
    <t>01095</t>
  </si>
  <si>
    <t>MOBILE</t>
  </si>
  <si>
    <t>01097</t>
  </si>
  <si>
    <t>MONROE</t>
  </si>
  <si>
    <t>01099</t>
  </si>
  <si>
    <t>MONTGOMERY</t>
  </si>
  <si>
    <t>01101</t>
  </si>
  <si>
    <t>MORGAN</t>
  </si>
  <si>
    <t>01103</t>
  </si>
  <si>
    <t>PERRY</t>
  </si>
  <si>
    <t>01105</t>
  </si>
  <si>
    <t>PICKENS</t>
  </si>
  <si>
    <t>01107</t>
  </si>
  <si>
    <t>PIKE</t>
  </si>
  <si>
    <t>01109</t>
  </si>
  <si>
    <t>RANDOLPH</t>
  </si>
  <si>
    <t>01111</t>
  </si>
  <si>
    <t>RUSSELL</t>
  </si>
  <si>
    <t>01113</t>
  </si>
  <si>
    <t>SAINT CLAIR</t>
  </si>
  <si>
    <t>01115</t>
  </si>
  <si>
    <t>SHELBY</t>
  </si>
  <si>
    <t>01117</t>
  </si>
  <si>
    <t>SUMTER</t>
  </si>
  <si>
    <t>01119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</si>
  <si>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</si>
  <si>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</si>
  <si>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</si>
  <si>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</si>
  <si>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</si>
  <si>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</si>
  <si>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</si>
  <si>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</si>
  <si>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WASHINGTON</t>
  </si>
  <si>
    <t>01129</t>
  </si>
  <si>
    <t>WILCOX</t>
  </si>
  <si>
    <t>01131</t>
  </si>
  <si>
    <t>WINSTON</t>
  </si>
  <si>
    <t>01133</t>
  </si>
  <si>
    <t>ARIZONA</t>
  </si>
  <si>
    <t>APACHE</t>
  </si>
  <si>
    <t>04001</t>
  </si>
  <si>
    <t>COCHISE</t>
  </si>
  <si>
    <t>04003</t>
  </si>
  <si>
    <t>COCONINO</t>
  </si>
  <si>
    <t>04005</t>
  </si>
  <si>
    <t>GILA</t>
  </si>
  <si>
    <t>04007</t>
  </si>
  <si>
    <t>GRAHAM</t>
  </si>
  <si>
    <t>04009</t>
  </si>
  <si>
    <t>GREENLEE</t>
  </si>
  <si>
    <t>04011</t>
  </si>
  <si>
    <t>LAPAZ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</si>
  <si>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</si>
  <si>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</si>
  <si>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</si>
  <si>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</si>
  <si>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</si>
  <si>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</si>
  <si>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</si>
  <si>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</si>
  <si>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</si>
  <si>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</si>
  <si>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04021</t>
  </si>
  <si>
    <t>SANTA CRUZ</t>
  </si>
  <si>
    <t>04023</t>
  </si>
  <si>
    <t>YAVAPAI</t>
  </si>
  <si>
    <t>04025</t>
  </si>
  <si>
    <t>YUMA</t>
  </si>
  <si>
    <t>04027</t>
  </si>
  <si>
    <t>ARKANSAS</t>
  </si>
  <si>
    <t>05001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</si>
  <si>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</si>
  <si>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</si>
  <si>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</si>
  <si>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</si>
  <si>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</si>
  <si>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</si>
  <si>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</si>
  <si>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</si>
  <si>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</si>
  <si>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</si>
  <si>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</si>
  <si>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</si>
  <si>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</si>
  <si>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</si>
  <si>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</si>
  <si>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</si>
  <si>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</si>
  <si>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</si>
  <si>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</si>
  <si>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</si>
  <si>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</si>
  <si>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</si>
  <si>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</si>
  <si>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</si>
  <si>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</si>
  <si>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</si>
  <si>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</si>
  <si>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</si>
  <si>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05033</t>
  </si>
  <si>
    <t>CRITTENDEN</t>
  </si>
  <si>
    <t>05035</t>
  </si>
  <si>
    <t>CROSS</t>
  </si>
  <si>
    <t>05037</t>
  </si>
  <si>
    <t>05039</t>
  </si>
  <si>
    <t>DESHA</t>
  </si>
  <si>
    <t>05041</t>
  </si>
  <si>
    <t>DREW</t>
  </si>
  <si>
    <t>05043</t>
  </si>
  <si>
    <t>FAULKNER</t>
  </si>
  <si>
    <t>05045</t>
  </si>
  <si>
    <t>05047</t>
  </si>
  <si>
    <t>FULTON</t>
  </si>
  <si>
    <t>05049</t>
  </si>
  <si>
    <t>GARLAND</t>
  </si>
  <si>
    <t>05051</t>
  </si>
  <si>
    <t>GRANT</t>
  </si>
  <si>
    <t>05053</t>
  </si>
  <si>
    <t>05055</t>
  </si>
  <si>
    <t>HEMPSTEAD</t>
  </si>
  <si>
    <t>05057</t>
  </si>
  <si>
    <t>HOT SPRING</t>
  </si>
  <si>
    <t>05059</t>
  </si>
  <si>
    <t>HOWARD</t>
  </si>
  <si>
    <t>05061</t>
  </si>
  <si>
    <t>INDEPENDENCE</t>
  </si>
  <si>
    <t>05063</t>
  </si>
  <si>
    <t>IZARD</t>
  </si>
  <si>
    <t>05065</t>
  </si>
  <si>
    <t>05067</t>
  </si>
  <si>
    <t>05069</t>
  </si>
  <si>
    <t>JOHNSON</t>
  </si>
  <si>
    <t>05071</t>
  </si>
  <si>
    <t>LAFAYETTE</t>
  </si>
  <si>
    <t>05073</t>
  </si>
  <si>
    <t>05075</t>
  </si>
  <si>
    <t>05077</t>
  </si>
  <si>
    <t>LINCOLN</t>
  </si>
  <si>
    <t>05079</t>
  </si>
  <si>
    <t>LITTLE RIVER</t>
  </si>
  <si>
    <t>05081</t>
  </si>
  <si>
    <t>LOGAN</t>
  </si>
  <si>
    <t>05083</t>
  </si>
  <si>
    <t>LONOKE</t>
  </si>
  <si>
    <t>05085</t>
  </si>
  <si>
    <t>05087</t>
  </si>
  <si>
    <t>05089</t>
  </si>
  <si>
    <t>MILLER</t>
  </si>
  <si>
    <t>05091</t>
  </si>
  <si>
    <t>MISSISSIPPI</t>
  </si>
  <si>
    <t>05093</t>
  </si>
  <si>
    <t>05095</t>
  </si>
  <si>
    <t>05097</t>
  </si>
  <si>
    <t>NEVADA</t>
  </si>
  <si>
    <t>05099</t>
  </si>
  <si>
    <t>NEWTON</t>
  </si>
  <si>
    <t>05101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</si>
  <si>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</si>
  <si>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</si>
  <si>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</si>
  <si>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</si>
  <si>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</si>
  <si>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</si>
  <si>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</si>
  <si>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</si>
  <si>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</si>
  <si>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</si>
  <si>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</si>
  <si>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</si>
  <si>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</si>
  <si>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</si>
  <si>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</si>
  <si>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</si>
  <si>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</si>
  <si>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SAINT FRANCIS</t>
  </si>
  <si>
    <t>05123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</si>
  <si>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</si>
  <si>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</si>
  <si>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</si>
  <si>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</si>
  <si>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</si>
  <si>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</si>
  <si>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</si>
  <si>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</si>
  <si>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</si>
  <si>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</si>
  <si>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</si>
  <si>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</si>
  <si>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STONE</t>
  </si>
  <si>
    <t>05137</t>
  </si>
  <si>
    <t>UNION</t>
  </si>
  <si>
    <t>05139</t>
  </si>
  <si>
    <t>VAN BUREN</t>
  </si>
  <si>
    <t>05141</t>
  </si>
  <si>
    <t>05143</t>
  </si>
  <si>
    <t>WHITE</t>
  </si>
  <si>
    <t>05145</t>
  </si>
  <si>
    <t>WOODRUFF</t>
  </si>
  <si>
    <t>05147</t>
  </si>
  <si>
    <t>YELL</t>
  </si>
  <si>
    <t>05149</t>
  </si>
  <si>
    <t>CALIFORNIA</t>
  </si>
  <si>
    <t>ALAMEDA</t>
  </si>
  <si>
    <t>06001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</si>
  <si>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</si>
  <si>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</si>
  <si>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</si>
  <si>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</si>
  <si>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</si>
  <si>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</si>
  <si>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</si>
  <si>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</si>
  <si>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</si>
  <si>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</si>
  <si>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</si>
  <si>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06013</t>
  </si>
  <si>
    <t>DEL NORTE</t>
  </si>
  <si>
    <t>06015</t>
  </si>
  <si>
    <t>EL DORADO</t>
  </si>
  <si>
    <t>06017</t>
  </si>
  <si>
    <t>FRESNO</t>
  </si>
  <si>
    <t>06019</t>
  </si>
  <si>
    <t>GLENN</t>
  </si>
  <si>
    <t>06021</t>
  </si>
  <si>
    <t>HUMBOLDT</t>
  </si>
  <si>
    <t>06023</t>
  </si>
  <si>
    <t>IMPERIAL</t>
  </si>
  <si>
    <t>06025</t>
  </si>
  <si>
    <t>INYO</t>
  </si>
  <si>
    <t>06027</t>
  </si>
  <si>
    <t>KERN</t>
  </si>
  <si>
    <t>06029</t>
  </si>
  <si>
    <t>KINGS</t>
  </si>
  <si>
    <t>06031</t>
  </si>
  <si>
    <t>LAKE</t>
  </si>
  <si>
    <t>06033</t>
  </si>
  <si>
    <t>LASSEN</t>
  </si>
  <si>
    <t>06035</t>
  </si>
  <si>
    <t>LOS ANGELES</t>
  </si>
  <si>
    <t>06037</t>
  </si>
  <si>
    <t>MADERA</t>
  </si>
  <si>
    <t>06039</t>
  </si>
  <si>
    <t>MARIN</t>
  </si>
  <si>
    <t>06041</t>
  </si>
  <si>
    <t>MARIPOSA</t>
  </si>
  <si>
    <t>06043</t>
  </si>
  <si>
    <t>MENDOCINO</t>
  </si>
  <si>
    <t>06045</t>
  </si>
  <si>
    <t>MERCED</t>
  </si>
  <si>
    <t>06047</t>
  </si>
  <si>
    <t>MODOC</t>
  </si>
  <si>
    <t>06049</t>
  </si>
  <si>
    <t>MONO</t>
  </si>
  <si>
    <t>06051</t>
  </si>
  <si>
    <t>MONTEREY</t>
  </si>
  <si>
    <t>06053</t>
  </si>
  <si>
    <t>NAPA</t>
  </si>
  <si>
    <t>06055</t>
  </si>
  <si>
    <t>06057</t>
  </si>
  <si>
    <t>ORANGE</t>
  </si>
  <si>
    <t>06059</t>
  </si>
  <si>
    <t>PLACER</t>
  </si>
  <si>
    <t>06061</t>
  </si>
  <si>
    <t>PLUMAS</t>
  </si>
  <si>
    <t>06063</t>
  </si>
  <si>
    <t>RIVERSIDE</t>
  </si>
  <si>
    <t>06065</t>
  </si>
  <si>
    <t>SACRAMENTO</t>
  </si>
  <si>
    <t>06067</t>
  </si>
  <si>
    <t>SAN BENITO</t>
  </si>
  <si>
    <t>06069</t>
  </si>
  <si>
    <t>SAN BERNARDINO</t>
  </si>
  <si>
    <t>06071</t>
  </si>
  <si>
    <t>SAN DIEGO</t>
  </si>
  <si>
    <t>06073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</si>
  <si>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</si>
  <si>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</si>
  <si>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</si>
  <si>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</si>
  <si>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</si>
  <si>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</si>
  <si>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</si>
  <si>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</si>
  <si>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</si>
  <si>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</si>
  <si>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</si>
  <si>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06085</t>
  </si>
  <si>
    <t>06087</t>
  </si>
  <si>
    <t>SHASTA</t>
  </si>
  <si>
    <t>06089</t>
  </si>
  <si>
    <t>SIERRA</t>
  </si>
  <si>
    <t>06091</t>
  </si>
  <si>
    <t>SISKIYOU</t>
  </si>
  <si>
    <t>06093</t>
  </si>
  <si>
    <t>SOLANO</t>
  </si>
  <si>
    <t>06095</t>
  </si>
  <si>
    <t>SONOMA</t>
  </si>
  <si>
    <t>06097</t>
  </si>
  <si>
    <t>STANISLAUS</t>
  </si>
  <si>
    <t>06099</t>
  </si>
  <si>
    <t>SUTTER</t>
  </si>
  <si>
    <t>06101</t>
  </si>
  <si>
    <t>TEHAMA</t>
  </si>
  <si>
    <t>06103</t>
  </si>
  <si>
    <t>TRINITY</t>
  </si>
  <si>
    <t>06105</t>
  </si>
  <si>
    <t>TULARE</t>
  </si>
  <si>
    <t>06107</t>
  </si>
  <si>
    <t>TUOLUMNE</t>
  </si>
  <si>
    <t>06109</t>
  </si>
  <si>
    <t>VENTURA</t>
  </si>
  <si>
    <t>06111</t>
  </si>
  <si>
    <t>YOLO</t>
  </si>
  <si>
    <t>06113</t>
  </si>
  <si>
    <t>YUBA</t>
  </si>
  <si>
    <t>06115</t>
  </si>
  <si>
    <t>COLORADO</t>
  </si>
  <si>
    <t>ADAMS</t>
  </si>
  <si>
    <t>08001</t>
  </si>
  <si>
    <t>ALAMOSA</t>
  </si>
  <si>
    <t>08003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</si>
  <si>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</si>
  <si>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</si>
  <si>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</si>
  <si>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</si>
  <si>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</si>
  <si>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</si>
  <si>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</si>
  <si>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</si>
  <si>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BOULDER</t>
  </si>
  <si>
    <t>08013</t>
  </si>
  <si>
    <t>BROOMFIELD</t>
  </si>
  <si>
    <t>CHAFFEE</t>
  </si>
  <si>
    <t>08015</t>
  </si>
  <si>
    <t>CHEYENNE</t>
  </si>
  <si>
    <t>08017</t>
  </si>
  <si>
    <t>CLEAR CREEK</t>
  </si>
  <si>
    <t>08019</t>
  </si>
  <si>
    <t>CONEJOS</t>
  </si>
  <si>
    <t>08021</t>
  </si>
  <si>
    <t>COSTILLA</t>
  </si>
  <si>
    <t>08023</t>
  </si>
  <si>
    <t>CROWLEY</t>
  </si>
  <si>
    <t>08025</t>
  </si>
  <si>
    <t>CUSTER</t>
  </si>
  <si>
    <t>08027</t>
  </si>
  <si>
    <t>DELTA</t>
  </si>
  <si>
    <t>08029</t>
  </si>
  <si>
    <t>DENVER</t>
  </si>
  <si>
    <t>08031</t>
  </si>
  <si>
    <t>DOLORES</t>
  </si>
  <si>
    <t>DOUGLAS</t>
  </si>
  <si>
    <t>EAGLE</t>
  </si>
  <si>
    <t>08037</t>
  </si>
  <si>
    <t>EL PASO</t>
  </si>
  <si>
    <t>08041</t>
  </si>
  <si>
    <t>ELBERT</t>
  </si>
  <si>
    <t>08039</t>
  </si>
  <si>
    <t>FREMONT</t>
  </si>
  <si>
    <t>08043</t>
  </si>
  <si>
    <t>GARFIELD</t>
  </si>
  <si>
    <t>08045</t>
  </si>
  <si>
    <t>GILPIN</t>
  </si>
  <si>
    <t>08047</t>
  </si>
  <si>
    <t>GRAND</t>
  </si>
  <si>
    <t>08049</t>
  </si>
  <si>
    <t>GUNNISON</t>
  </si>
  <si>
    <t>08051</t>
  </si>
  <si>
    <t>HINSDALE</t>
  </si>
  <si>
    <t>HUERFANO</t>
  </si>
  <si>
    <t>08055</t>
  </si>
  <si>
    <t>08057</t>
  </si>
  <si>
    <t>08059</t>
  </si>
  <si>
    <t>KIOWA</t>
  </si>
  <si>
    <t>KIT CARSON</t>
  </si>
  <si>
    <t>08063</t>
  </si>
  <si>
    <t>LA PLATA</t>
  </si>
  <si>
    <t>08067</t>
  </si>
  <si>
    <t>08065</t>
  </si>
  <si>
    <t>LARIMER</t>
  </si>
  <si>
    <t>08069</t>
  </si>
  <si>
    <t>LAS ANIMAS</t>
  </si>
  <si>
    <t>08071</t>
  </si>
  <si>
    <t>08073</t>
  </si>
  <si>
    <t>08075</t>
  </si>
  <si>
    <t>MESA</t>
  </si>
  <si>
    <t>08077</t>
  </si>
  <si>
    <t>MINERAL</t>
  </si>
  <si>
    <t>MOFFAT</t>
  </si>
  <si>
    <t>08081</t>
  </si>
  <si>
    <t>MONTEZUMA</t>
  </si>
  <si>
    <t>08083</t>
  </si>
  <si>
    <t>MONTROSE</t>
  </si>
  <si>
    <t>08085</t>
  </si>
  <si>
    <t>08087</t>
  </si>
  <si>
    <t>OTERO</t>
  </si>
  <si>
    <t>08089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</si>
  <si>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</si>
  <si>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</si>
  <si>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</si>
  <si>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</si>
  <si>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</si>
  <si>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</si>
  <si>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</si>
  <si>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</si>
  <si>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</si>
  <si>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PUEBLO</t>
  </si>
  <si>
    <t>08101</t>
  </si>
  <si>
    <t>RIO BLANCO</t>
  </si>
  <si>
    <t>08103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</si>
  <si>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</si>
  <si>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</si>
  <si>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</si>
  <si>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</si>
  <si>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</si>
  <si>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</si>
  <si>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</si>
  <si>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</si>
  <si>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</si>
  <si>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</si>
  <si>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</si>
  <si>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</si>
  <si>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</si>
  <si>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</si>
  <si>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</si>
  <si>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</si>
  <si>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</si>
  <si>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</si>
  <si>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CONNECTICUT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</si>
  <si>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</si>
  <si>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</si>
  <si>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</si>
  <si>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</si>
  <si>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</si>
  <si>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</si>
  <si>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</si>
  <si>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</si>
  <si>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</si>
  <si>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</si>
  <si>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</si>
  <si>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</si>
  <si>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</si>
  <si>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</si>
  <si>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</si>
  <si>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</si>
  <si>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DELAWARE</t>
  </si>
  <si>
    <t>KENT</t>
  </si>
  <si>
    <t>10001</t>
  </si>
  <si>
    <t>NEW CASTLE</t>
  </si>
  <si>
    <t>10003</t>
  </si>
  <si>
    <t>SUSSEX</t>
  </si>
  <si>
    <t>10005</t>
  </si>
  <si>
    <t>FLORIDA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</si>
  <si>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</si>
  <si>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</si>
  <si>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</si>
  <si>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</si>
  <si>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</si>
  <si>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</si>
  <si>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</si>
  <si>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</si>
  <si>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</si>
  <si>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12009</t>
  </si>
  <si>
    <t>BROWARD</t>
  </si>
  <si>
    <t>12011</t>
  </si>
  <si>
    <t>12013</t>
  </si>
  <si>
    <t>CHARLOTTE</t>
  </si>
  <si>
    <t>12015</t>
  </si>
  <si>
    <t>CITRUS</t>
  </si>
  <si>
    <t>12017</t>
  </si>
  <si>
    <t>12019</t>
  </si>
  <si>
    <t>COLLIER</t>
  </si>
  <si>
    <t>12021</t>
  </si>
  <si>
    <t>12023</t>
  </si>
  <si>
    <t>DE SOTO</t>
  </si>
  <si>
    <t>12027</t>
  </si>
  <si>
    <t>DIXIE</t>
  </si>
  <si>
    <t>12029</t>
  </si>
  <si>
    <t>DUVAL</t>
  </si>
  <si>
    <t>12031</t>
  </si>
  <si>
    <t>12033</t>
  </si>
  <si>
    <t>FLAGLER</t>
  </si>
  <si>
    <t>12035</t>
  </si>
  <si>
    <t>12037</t>
  </si>
  <si>
    <t>GADSDEN</t>
  </si>
  <si>
    <t>12039</t>
  </si>
  <si>
    <t>GILCHRIST</t>
  </si>
  <si>
    <t>12041</t>
  </si>
  <si>
    <t>GLADES</t>
  </si>
  <si>
    <t>12043</t>
  </si>
  <si>
    <t>GULF</t>
  </si>
  <si>
    <t>12045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</si>
  <si>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</si>
  <si>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</si>
  <si>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</si>
  <si>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</si>
  <si>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</si>
  <si>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</si>
  <si>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</si>
  <si>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</si>
  <si>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HIGHLANDS</t>
  </si>
  <si>
    <t>12055</t>
  </si>
  <si>
    <t>HILLSBOROUGH</t>
  </si>
  <si>
    <t>12057</t>
  </si>
  <si>
    <t>HOLMES</t>
  </si>
  <si>
    <t>12059</t>
  </si>
  <si>
    <t>INDIAN RIVER</t>
  </si>
  <si>
    <t>12061</t>
  </si>
  <si>
    <t>12063</t>
  </si>
  <si>
    <t>12065</t>
  </si>
  <si>
    <t>12067</t>
  </si>
  <si>
    <t>12069</t>
  </si>
  <si>
    <t>12071</t>
  </si>
  <si>
    <t>LEON</t>
  </si>
  <si>
    <t>12073</t>
  </si>
  <si>
    <t>LEVY</t>
  </si>
  <si>
    <t>12075</t>
  </si>
  <si>
    <t>LIBERTY</t>
  </si>
  <si>
    <t>12077</t>
  </si>
  <si>
    <t>12079</t>
  </si>
  <si>
    <t>MANATEE</t>
  </si>
  <si>
    <t>12081</t>
  </si>
  <si>
    <t>12083</t>
  </si>
  <si>
    <t>MARTIN</t>
  </si>
  <si>
    <t>12085</t>
  </si>
  <si>
    <t>MIAMI-DADE</t>
  </si>
  <si>
    <t>12087</t>
  </si>
  <si>
    <t>NASSAU</t>
  </si>
  <si>
    <t>12089</t>
  </si>
  <si>
    <t>OKALOOSA</t>
  </si>
  <si>
    <t>12091</t>
  </si>
  <si>
    <t>OKEECHOBEE</t>
  </si>
  <si>
    <t>12093</t>
  </si>
  <si>
    <t>12095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</si>
  <si>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</si>
  <si>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</si>
  <si>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</si>
  <si>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</si>
  <si>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</si>
  <si>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</si>
  <si>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</si>
  <si>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</si>
  <si>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</si>
  <si>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</si>
  <si>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</si>
  <si>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</si>
  <si>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</si>
  <si>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</si>
  <si>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</si>
  <si>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</si>
  <si>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12117</t>
  </si>
  <si>
    <t>ST. JOHNS</t>
  </si>
  <si>
    <t>12109</t>
  </si>
  <si>
    <t>ST. LUCIE</t>
  </si>
  <si>
    <t>12111</t>
  </si>
  <si>
    <t>12119</t>
  </si>
  <si>
    <t>SUWANNEE</t>
  </si>
  <si>
    <t>12121</t>
  </si>
  <si>
    <t>TAYLOR</t>
  </si>
  <si>
    <t>12123</t>
  </si>
  <si>
    <t>12125</t>
  </si>
  <si>
    <t>VOLUSIA</t>
  </si>
  <si>
    <t>12127</t>
  </si>
  <si>
    <t>WAKULLA</t>
  </si>
  <si>
    <t>12129</t>
  </si>
  <si>
    <t>WALTON</t>
  </si>
  <si>
    <t>12131</t>
  </si>
  <si>
    <t>12133</t>
  </si>
  <si>
    <t>GEORGIA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</si>
  <si>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</si>
  <si>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</si>
  <si>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</si>
  <si>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</si>
  <si>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</si>
  <si>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</si>
  <si>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</si>
  <si>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</si>
  <si>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</si>
  <si>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</si>
  <si>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</si>
  <si>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</si>
  <si>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</si>
  <si>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</si>
  <si>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</si>
  <si>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</si>
  <si>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</si>
  <si>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</si>
  <si>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</si>
  <si>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</si>
  <si>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</si>
  <si>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</si>
  <si>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</si>
  <si>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</si>
  <si>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</si>
  <si>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</si>
  <si>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</si>
  <si>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BULLOCH</t>
  </si>
  <si>
    <t>13031</t>
  </si>
  <si>
    <t>BURKE</t>
  </si>
  <si>
    <t>13033</t>
  </si>
  <si>
    <t>BUTTS</t>
  </si>
  <si>
    <t>13035</t>
  </si>
  <si>
    <t>13037</t>
  </si>
  <si>
    <t>CAMDEN</t>
  </si>
  <si>
    <t>13039</t>
  </si>
  <si>
    <t>CANDLER</t>
  </si>
  <si>
    <t>13043</t>
  </si>
  <si>
    <t>13045</t>
  </si>
  <si>
    <t>CATOOSA</t>
  </si>
  <si>
    <t>13047</t>
  </si>
  <si>
    <t>CHARLTON</t>
  </si>
  <si>
    <t>13049</t>
  </si>
  <si>
    <t>CHATHAM</t>
  </si>
  <si>
    <t>13051</t>
  </si>
  <si>
    <t>CHATTAHOOCHEE</t>
  </si>
  <si>
    <t>13053</t>
  </si>
  <si>
    <t>CHATTOOGA</t>
  </si>
  <si>
    <t>13055</t>
  </si>
  <si>
    <t>13057</t>
  </si>
  <si>
    <t>13059</t>
  </si>
  <si>
    <t>13061</t>
  </si>
  <si>
    <t>CLAYTON</t>
  </si>
  <si>
    <t>13063</t>
  </si>
  <si>
    <t>CLINCH</t>
  </si>
  <si>
    <t>13065</t>
  </si>
  <si>
    <t>COBB</t>
  </si>
  <si>
    <t>13067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</si>
  <si>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</si>
  <si>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</si>
  <si>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</si>
  <si>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</si>
  <si>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</si>
  <si>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</si>
  <si>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</si>
  <si>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</si>
  <si>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13079</t>
  </si>
  <si>
    <t>CRISP</t>
  </si>
  <si>
    <t>13081</t>
  </si>
  <si>
    <t>DADE</t>
  </si>
  <si>
    <t>13083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</si>
  <si>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</si>
  <si>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</si>
  <si>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</si>
  <si>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</si>
  <si>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</si>
  <si>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</si>
  <si>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</si>
  <si>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</si>
  <si>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</si>
  <si>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</si>
  <si>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</si>
  <si>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</si>
  <si>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</si>
  <si>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</si>
  <si>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</si>
  <si>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</si>
  <si>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</si>
  <si>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</si>
  <si>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</si>
  <si>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</si>
  <si>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</si>
  <si>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</si>
  <si>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</si>
  <si>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</si>
  <si>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</si>
  <si>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</si>
  <si>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</si>
  <si>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</si>
  <si>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</si>
  <si>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</si>
  <si>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</si>
  <si>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</si>
  <si>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</si>
  <si>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</si>
  <si>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GLASCOCK</t>
  </si>
  <si>
    <t>13125</t>
  </si>
  <si>
    <t>GLYNN</t>
  </si>
  <si>
    <t>13127</t>
  </si>
  <si>
    <t>GORDON</t>
  </si>
  <si>
    <t>13129</t>
  </si>
  <si>
    <t>GRADY</t>
  </si>
  <si>
    <t>13131</t>
  </si>
  <si>
    <t>13133</t>
  </si>
  <si>
    <t>GWINNETT</t>
  </si>
  <si>
    <t>13135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</si>
  <si>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</si>
  <si>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</si>
  <si>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</si>
  <si>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</si>
  <si>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</si>
  <si>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</si>
  <si>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</si>
  <si>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</si>
  <si>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</si>
  <si>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</si>
  <si>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HART</t>
  </si>
  <si>
    <t>13147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</si>
  <si>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</si>
  <si>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</si>
  <si>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</si>
  <si>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</si>
  <si>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</si>
  <si>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</si>
  <si>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</si>
  <si>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</si>
  <si>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13159</t>
  </si>
  <si>
    <t>JEFF DAVIS</t>
  </si>
  <si>
    <t>13161</t>
  </si>
  <si>
    <t>13163</t>
  </si>
  <si>
    <t>JENKINS</t>
  </si>
  <si>
    <t>13165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</si>
  <si>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</si>
  <si>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</si>
  <si>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</si>
  <si>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</si>
  <si>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</si>
  <si>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</si>
  <si>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</si>
  <si>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</si>
  <si>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</si>
  <si>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</si>
  <si>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</si>
  <si>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</si>
  <si>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</si>
  <si>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</si>
  <si>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</si>
  <si>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</si>
  <si>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</si>
  <si>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</si>
  <si>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</si>
  <si>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MCDUFFIE</t>
  </si>
  <si>
    <t>13189</t>
  </si>
  <si>
    <t>MCINTOSH</t>
  </si>
  <si>
    <t>13191</t>
  </si>
  <si>
    <t>MERIWETHER</t>
  </si>
  <si>
    <t>13199</t>
  </si>
  <si>
    <t>13201</t>
  </si>
  <si>
    <t>MITCHELL</t>
  </si>
  <si>
    <t>13205</t>
  </si>
  <si>
    <t>13207</t>
  </si>
  <si>
    <t>13209</t>
  </si>
  <si>
    <t>13211</t>
  </si>
  <si>
    <t>MURRAY</t>
  </si>
  <si>
    <t>13213</t>
  </si>
  <si>
    <t>MUSCOGEE</t>
  </si>
  <si>
    <t>13215</t>
  </si>
  <si>
    <t>13217</t>
  </si>
  <si>
    <t>OCONEE</t>
  </si>
  <si>
    <t>13219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</si>
  <si>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</si>
  <si>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</si>
  <si>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</si>
  <si>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</si>
  <si>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</si>
  <si>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</si>
  <si>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</si>
  <si>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</si>
  <si>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</si>
  <si>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</si>
  <si>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</si>
  <si>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</si>
  <si>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</si>
  <si>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</si>
  <si>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</si>
  <si>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</si>
  <si>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</si>
  <si>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</si>
  <si>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</si>
  <si>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</si>
  <si>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</si>
  <si>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</si>
  <si>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</si>
  <si>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</si>
  <si>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</si>
  <si>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</si>
  <si>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</si>
  <si>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</si>
  <si>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</si>
  <si>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</si>
  <si>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</si>
  <si>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</si>
  <si>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</si>
  <si>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</si>
  <si>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</si>
  <si>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</si>
  <si>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</si>
  <si>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</si>
  <si>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</si>
  <si>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</si>
  <si>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</si>
  <si>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</si>
  <si>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</si>
  <si>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</si>
  <si>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</si>
  <si>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</si>
  <si>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</si>
  <si>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</si>
  <si>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</si>
  <si>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</si>
  <si>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</si>
  <si>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</si>
  <si>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</si>
  <si>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</si>
  <si>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</si>
  <si>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</si>
  <si>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</si>
  <si>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</si>
  <si>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</si>
  <si>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</si>
  <si>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</si>
  <si>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</si>
  <si>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</si>
  <si>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</si>
  <si>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</si>
  <si>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</si>
  <si>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</si>
  <si>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</si>
  <si>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</si>
  <si>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</si>
  <si>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</si>
  <si>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</si>
  <si>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13305</t>
  </si>
  <si>
    <t>WEBSTER</t>
  </si>
  <si>
    <t>13307</t>
  </si>
  <si>
    <t>WHEELER</t>
  </si>
  <si>
    <t>13309</t>
  </si>
  <si>
    <t>13311</t>
  </si>
  <si>
    <t>WHITFIELD</t>
  </si>
  <si>
    <t>13313</t>
  </si>
  <si>
    <t>13315</t>
  </si>
  <si>
    <t>WILKES</t>
  </si>
  <si>
    <t>13317</t>
  </si>
  <si>
    <t>WILKINSON</t>
  </si>
  <si>
    <t>13319</t>
  </si>
  <si>
    <t>WORTH</t>
  </si>
  <si>
    <t>13321</t>
  </si>
  <si>
    <t>IDAHO</t>
  </si>
  <si>
    <t>ADA</t>
  </si>
  <si>
    <t>16001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</si>
  <si>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</si>
  <si>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</si>
  <si>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</si>
  <si>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</si>
  <si>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</si>
  <si>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</si>
  <si>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</si>
  <si>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</si>
  <si>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</si>
  <si>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</si>
  <si>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</si>
  <si>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</si>
  <si>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</si>
  <si>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</si>
  <si>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</si>
  <si>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</si>
  <si>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</si>
  <si>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</si>
  <si>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</si>
  <si>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16023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</si>
  <si>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</si>
  <si>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</si>
  <si>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</si>
  <si>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</si>
  <si>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</si>
  <si>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</si>
  <si>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</si>
  <si>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</si>
  <si>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16033</t>
  </si>
  <si>
    <t>CLEARWATER</t>
  </si>
  <si>
    <t>16035</t>
  </si>
  <si>
    <t>16037</t>
  </si>
  <si>
    <t>16039</t>
  </si>
  <si>
    <t>16041</t>
  </si>
  <si>
    <t>16043</t>
  </si>
  <si>
    <t>GEM</t>
  </si>
  <si>
    <t>16045</t>
  </si>
  <si>
    <t>GOODING</t>
  </si>
  <si>
    <t>16047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</si>
  <si>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</si>
  <si>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</si>
  <si>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</si>
  <si>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</si>
  <si>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</si>
  <si>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</si>
  <si>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</si>
  <si>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</si>
  <si>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LEMHI</t>
  </si>
  <si>
    <t>16059</t>
  </si>
  <si>
    <t>LEWIS</t>
  </si>
  <si>
    <t>16061</t>
  </si>
  <si>
    <t>16063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</si>
  <si>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</si>
  <si>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</si>
  <si>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</si>
  <si>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</si>
  <si>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</si>
  <si>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</si>
  <si>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</si>
  <si>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</si>
  <si>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</si>
  <si>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</si>
  <si>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</si>
  <si>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</si>
  <si>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</si>
  <si>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</si>
  <si>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</si>
  <si>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</si>
  <si>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</si>
  <si>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</si>
  <si>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</si>
  <si>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</si>
  <si>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</si>
  <si>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</si>
  <si>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ILLINOIS</t>
  </si>
  <si>
    <t>17001</t>
  </si>
  <si>
    <t>ALEXANDER</t>
  </si>
  <si>
    <t>17003</t>
  </si>
  <si>
    <t>BOND</t>
  </si>
  <si>
    <t>17005</t>
  </si>
  <si>
    <t>17007</t>
  </si>
  <si>
    <t>BROWN</t>
  </si>
  <si>
    <t>17009</t>
  </si>
  <si>
    <t>BUREAU</t>
  </si>
  <si>
    <t>17011</t>
  </si>
  <si>
    <t>17013</t>
  </si>
  <si>
    <t>17015</t>
  </si>
  <si>
    <t>CASS</t>
  </si>
  <si>
    <t>17017</t>
  </si>
  <si>
    <t>CHAMPAIGN</t>
  </si>
  <si>
    <t>17019</t>
  </si>
  <si>
    <t>CHRISTIAN</t>
  </si>
  <si>
    <t>17021</t>
  </si>
  <si>
    <t>17023</t>
  </si>
  <si>
    <t>17025</t>
  </si>
  <si>
    <t>CLINTON</t>
  </si>
  <si>
    <t>17027</t>
  </si>
  <si>
    <t>COLES</t>
  </si>
  <si>
    <t>17029</t>
  </si>
  <si>
    <t>17031</t>
  </si>
  <si>
    <t>17033</t>
  </si>
  <si>
    <t>CUMBERLAND</t>
  </si>
  <si>
    <t>17035</t>
  </si>
  <si>
    <t>17037</t>
  </si>
  <si>
    <t>DE WITT</t>
  </si>
  <si>
    <t>17039</t>
  </si>
  <si>
    <t>17041</t>
  </si>
  <si>
    <t>DU PAGE</t>
  </si>
  <si>
    <t>17043</t>
  </si>
  <si>
    <t>EDGAR</t>
  </si>
  <si>
    <t>17045</t>
  </si>
  <si>
    <t>EDWARDS</t>
  </si>
  <si>
    <t>17047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</si>
  <si>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</si>
  <si>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</si>
  <si>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</si>
  <si>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</si>
  <si>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</si>
  <si>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</si>
  <si>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</si>
  <si>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</si>
  <si>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17061</t>
  </si>
  <si>
    <t>GRUNDY</t>
  </si>
  <si>
    <t>17063</t>
  </si>
  <si>
    <t>17065</t>
  </si>
  <si>
    <t>17067</t>
  </si>
  <si>
    <t>HARDIN</t>
  </si>
  <si>
    <t>17069</t>
  </si>
  <si>
    <t>HENDERSON</t>
  </si>
  <si>
    <t>17071</t>
  </si>
  <si>
    <t>17073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</si>
  <si>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</si>
  <si>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</si>
  <si>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</si>
  <si>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</si>
  <si>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</si>
  <si>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</si>
  <si>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</si>
  <si>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</si>
  <si>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</si>
  <si>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17087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</si>
  <si>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</si>
  <si>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</si>
  <si>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</si>
  <si>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</si>
  <si>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</si>
  <si>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</si>
  <si>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</si>
  <si>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</si>
  <si>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</si>
  <si>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17099</t>
  </si>
  <si>
    <t>17097</t>
  </si>
  <si>
    <t>17101</t>
  </si>
  <si>
    <t>17103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</si>
  <si>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</si>
  <si>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</si>
  <si>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</si>
  <si>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</si>
  <si>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</si>
  <si>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</si>
  <si>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</si>
  <si>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</si>
  <si>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</si>
  <si>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</si>
  <si>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</si>
  <si>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</si>
  <si>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</si>
  <si>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MCDONOUGH</t>
  </si>
  <si>
    <t>17109</t>
  </si>
  <si>
    <t>MCHENRY</t>
  </si>
  <si>
    <t>17111</t>
  </si>
  <si>
    <t>MCLEAN</t>
  </si>
  <si>
    <t>17113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</si>
  <si>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</si>
  <si>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</si>
  <si>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</si>
  <si>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</si>
  <si>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</si>
  <si>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</si>
  <si>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</si>
  <si>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</si>
  <si>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</si>
  <si>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</si>
  <si>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</si>
  <si>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</si>
  <si>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</si>
  <si>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</si>
  <si>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</si>
  <si>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</si>
  <si>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</si>
  <si>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</si>
  <si>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17153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</si>
  <si>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</si>
  <si>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</si>
  <si>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</si>
  <si>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</si>
  <si>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</si>
  <si>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</si>
  <si>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</si>
  <si>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</si>
  <si>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</si>
  <si>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</si>
  <si>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</si>
  <si>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</si>
  <si>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</si>
  <si>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ST CLAIR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</si>
  <si>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</si>
  <si>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</si>
  <si>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</si>
  <si>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</si>
  <si>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</si>
  <si>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</si>
  <si>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</si>
  <si>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</si>
  <si>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</si>
  <si>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</si>
  <si>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</si>
  <si>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</si>
  <si>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</si>
  <si>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</si>
  <si>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</si>
  <si>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</si>
  <si>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</si>
  <si>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</si>
  <si>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</si>
  <si>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</si>
  <si>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</si>
  <si>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</si>
  <si>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</si>
  <si>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17201</t>
  </si>
  <si>
    <t>WOODFORD</t>
  </si>
  <si>
    <t>17203</t>
  </si>
  <si>
    <t>INDIANA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</si>
  <si>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</si>
  <si>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</si>
  <si>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</si>
  <si>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</si>
  <si>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</si>
  <si>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</si>
  <si>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</si>
  <si>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</si>
  <si>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</si>
  <si>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</si>
  <si>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</si>
  <si>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</si>
  <si>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</si>
  <si>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</si>
  <si>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</si>
  <si>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</si>
  <si>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</si>
  <si>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</si>
  <si>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</si>
  <si>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</si>
  <si>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</si>
  <si>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18031</t>
  </si>
  <si>
    <t>18035</t>
  </si>
  <si>
    <t>DUBOIS</t>
  </si>
  <si>
    <t>18037</t>
  </si>
  <si>
    <t>ELKHART</t>
  </si>
  <si>
    <t>18039</t>
  </si>
  <si>
    <t>18041</t>
  </si>
  <si>
    <t>18043</t>
  </si>
  <si>
    <t>FOUNTAIN</t>
  </si>
  <si>
    <t>18045</t>
  </si>
  <si>
    <t>18047</t>
  </si>
  <si>
    <t>18049</t>
  </si>
  <si>
    <t>GIBSON</t>
  </si>
  <si>
    <t>18051</t>
  </si>
  <si>
    <t>18053</t>
  </si>
  <si>
    <t>18055</t>
  </si>
  <si>
    <t>18057</t>
  </si>
  <si>
    <t>18059</t>
  </si>
  <si>
    <t>HARRISON</t>
  </si>
  <si>
    <t>18061</t>
  </si>
  <si>
    <t>HENDRICKS</t>
  </si>
  <si>
    <t>18063</t>
  </si>
  <si>
    <t>18065</t>
  </si>
  <si>
    <t>18067</t>
  </si>
  <si>
    <t>HUNTINGTON</t>
  </si>
  <si>
    <t>18069</t>
  </si>
  <si>
    <t>18071</t>
  </si>
  <si>
    <t>18073</t>
  </si>
  <si>
    <t>JAY</t>
  </si>
  <si>
    <t>18075</t>
  </si>
  <si>
    <t>18077</t>
  </si>
  <si>
    <t>JENNINGS</t>
  </si>
  <si>
    <t>18079</t>
  </si>
  <si>
    <t>18081</t>
  </si>
  <si>
    <t>18083</t>
  </si>
  <si>
    <t>KOSCIUSKO</t>
  </si>
  <si>
    <t>18085</t>
  </si>
  <si>
    <t>LA PORTE</t>
  </si>
  <si>
    <t>18091</t>
  </si>
  <si>
    <t>LAGRANGE</t>
  </si>
  <si>
    <t>18087</t>
  </si>
  <si>
    <t>18089</t>
  </si>
  <si>
    <t>18093</t>
  </si>
  <si>
    <t>18095</t>
  </si>
  <si>
    <t>18097</t>
  </si>
  <si>
    <t>18099</t>
  </si>
  <si>
    <t>18101</t>
  </si>
  <si>
    <t>MIAMI</t>
  </si>
  <si>
    <t>18103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</si>
  <si>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</si>
  <si>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</si>
  <si>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</si>
  <si>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</si>
  <si>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</si>
  <si>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</si>
  <si>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</si>
  <si>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</si>
  <si>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</si>
  <si>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</si>
  <si>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</si>
  <si>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</si>
  <si>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</si>
  <si>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</si>
  <si>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</si>
  <si>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</si>
  <si>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</si>
  <si>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</si>
  <si>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</si>
  <si>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</si>
  <si>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</si>
  <si>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</si>
  <si>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</si>
  <si>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</si>
  <si>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</si>
  <si>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</si>
  <si>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</si>
  <si>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</si>
  <si>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</si>
  <si>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</si>
  <si>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ST. JOSEPH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</si>
  <si>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</si>
  <si>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</si>
  <si>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</si>
  <si>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</si>
  <si>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</si>
  <si>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</si>
  <si>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</si>
  <si>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</si>
  <si>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</si>
  <si>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</si>
  <si>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</si>
  <si>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</si>
  <si>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</si>
  <si>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</si>
  <si>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</si>
  <si>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</si>
  <si>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</si>
  <si>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</si>
  <si>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</si>
  <si>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</si>
  <si>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</si>
  <si>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</si>
  <si>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</si>
  <si>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</si>
  <si>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</si>
  <si>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</si>
  <si>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</si>
  <si>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</si>
  <si>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</si>
  <si>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</si>
  <si>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</si>
  <si>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IOWA</t>
  </si>
  <si>
    <t>ADAIR</t>
  </si>
  <si>
    <t>19001</t>
  </si>
  <si>
    <t>19003</t>
  </si>
  <si>
    <t>ALLAMAKEE</t>
  </si>
  <si>
    <t>19005</t>
  </si>
  <si>
    <t>APPANOOSE</t>
  </si>
  <si>
    <t>19007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</si>
  <si>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</si>
  <si>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</si>
  <si>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</si>
  <si>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</si>
  <si>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</si>
  <si>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</si>
  <si>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</si>
  <si>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</si>
  <si>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</si>
  <si>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</si>
  <si>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</si>
  <si>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</si>
  <si>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</si>
  <si>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19025</t>
  </si>
  <si>
    <t>19027</t>
  </si>
  <si>
    <t>19029</t>
  </si>
  <si>
    <t>CEDAR</t>
  </si>
  <si>
    <t>19031</t>
  </si>
  <si>
    <t>CERRO GORDO</t>
  </si>
  <si>
    <t>19033</t>
  </si>
  <si>
    <t>19035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</si>
  <si>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</si>
  <si>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</si>
  <si>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</si>
  <si>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</si>
  <si>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</si>
  <si>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</si>
  <si>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</si>
  <si>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</si>
  <si>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DAVIS</t>
  </si>
  <si>
    <t>19051</t>
  </si>
  <si>
    <t>19053</t>
  </si>
  <si>
    <t>19055</t>
  </si>
  <si>
    <t>DES MOINES</t>
  </si>
  <si>
    <t>19057</t>
  </si>
  <si>
    <t>DICKINSON</t>
  </si>
  <si>
    <t>19059</t>
  </si>
  <si>
    <t>DUBUQUE</t>
  </si>
  <si>
    <t>19061</t>
  </si>
  <si>
    <t>EMMET</t>
  </si>
  <si>
    <t>19063</t>
  </si>
  <si>
    <t>19065</t>
  </si>
  <si>
    <t>19067</t>
  </si>
  <si>
    <t>19069</t>
  </si>
  <si>
    <t>19071</t>
  </si>
  <si>
    <t>19073</t>
  </si>
  <si>
    <t>19075</t>
  </si>
  <si>
    <t>GUTHRIE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</si>
  <si>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</si>
  <si>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</si>
  <si>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</si>
  <si>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</si>
  <si>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</si>
  <si>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</si>
  <si>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</si>
  <si>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</si>
  <si>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</t>
  </si>
  <si>
    <t>19093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</si>
  <si>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</si>
  <si>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</si>
  <si>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</si>
  <si>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</si>
  <si>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</si>
  <si>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</si>
  <si>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</si>
  <si>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</si>
  <si>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</si>
  <si>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</si>
  <si>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</si>
  <si>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</si>
  <si>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</si>
  <si>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</si>
  <si>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</si>
  <si>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LUCAS</t>
  </si>
  <si>
    <t>19117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</si>
  <si>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</si>
  <si>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</si>
  <si>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</si>
  <si>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</si>
  <si>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</si>
  <si>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</si>
  <si>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</si>
  <si>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</si>
  <si>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</si>
  <si>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</si>
  <si>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</si>
  <si>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</si>
  <si>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19135</t>
  </si>
  <si>
    <t>19137</t>
  </si>
  <si>
    <t>MUSCATINE</t>
  </si>
  <si>
    <t>19139</t>
  </si>
  <si>
    <t>O BRIEN</t>
  </si>
  <si>
    <t>19141</t>
  </si>
  <si>
    <t>19143</t>
  </si>
  <si>
    <t>PAGE</t>
  </si>
  <si>
    <t>19145</t>
  </si>
  <si>
    <t>PALO ALTO</t>
  </si>
  <si>
    <t>19147</t>
  </si>
  <si>
    <t>PLYMOUTH</t>
  </si>
  <si>
    <t>19149</t>
  </si>
  <si>
    <t>POCAHONTAS</t>
  </si>
  <si>
    <t>19151</t>
  </si>
  <si>
    <t>19153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</si>
  <si>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</si>
  <si>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</si>
  <si>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</si>
  <si>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</si>
  <si>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</si>
  <si>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</si>
  <si>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</si>
  <si>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</si>
  <si>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</si>
  <si>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</si>
  <si>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</si>
  <si>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</si>
  <si>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</si>
  <si>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</si>
  <si>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</si>
  <si>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</si>
  <si>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</si>
  <si>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</si>
  <si>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</si>
  <si>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</si>
  <si>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</si>
  <si>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</si>
  <si>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</si>
  <si>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</si>
  <si>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</si>
  <si>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</si>
  <si>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</si>
  <si>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</si>
  <si>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</si>
  <si>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</si>
  <si>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</si>
  <si>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</si>
  <si>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</si>
  <si>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KANSAS</t>
  </si>
  <si>
    <t>20001</t>
  </si>
  <si>
    <t>ANDERSON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</si>
  <si>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</si>
  <si>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</si>
  <si>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</si>
  <si>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</si>
  <si>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</si>
  <si>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</si>
  <si>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</si>
  <si>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</si>
  <si>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</si>
  <si>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20013</t>
  </si>
  <si>
    <t>20015</t>
  </si>
  <si>
    <t>CHASE</t>
  </si>
  <si>
    <t>20017</t>
  </si>
  <si>
    <t>CHAUTAUQUA</t>
  </si>
  <si>
    <t>20019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</si>
  <si>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</si>
  <si>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</si>
  <si>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</si>
  <si>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</si>
  <si>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</si>
  <si>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</si>
  <si>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</si>
  <si>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</si>
  <si>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</si>
  <si>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</si>
  <si>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</si>
  <si>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</si>
  <si>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20037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</si>
  <si>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</si>
  <si>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</si>
  <si>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</si>
  <si>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</si>
  <si>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</si>
  <si>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</si>
  <si>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</si>
  <si>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</si>
  <si>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</si>
  <si>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</si>
  <si>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</si>
  <si>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</si>
  <si>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</si>
  <si>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</si>
  <si>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</si>
  <si>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</si>
  <si>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</si>
  <si>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</si>
  <si>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</si>
  <si>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</si>
  <si>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</si>
  <si>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</si>
  <si>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</si>
  <si>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</si>
  <si>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</si>
  <si>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</si>
  <si>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</si>
  <si>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</si>
  <si>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</si>
  <si>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</si>
  <si>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</si>
  <si>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</si>
  <si>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</si>
  <si>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</si>
  <si>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</si>
  <si>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</si>
  <si>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</si>
  <si>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</si>
  <si>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</si>
  <si>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</si>
  <si>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</si>
  <si>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</si>
  <si>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</si>
  <si>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</si>
  <si>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</si>
  <si>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</si>
  <si>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</si>
  <si>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</si>
  <si>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</si>
  <si>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</si>
  <si>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</si>
  <si>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</si>
  <si>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</si>
  <si>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20105</t>
  </si>
  <si>
    <t>20107</t>
  </si>
  <si>
    <t>20109</t>
  </si>
  <si>
    <t>20111</t>
  </si>
  <si>
    <t>20115</t>
  </si>
  <si>
    <t>20117</t>
  </si>
  <si>
    <t>MCPHERSON</t>
  </si>
  <si>
    <t>20113</t>
  </si>
  <si>
    <t>MEADE</t>
  </si>
  <si>
    <t>20119</t>
  </si>
  <si>
    <t>20121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</si>
  <si>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</si>
  <si>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</si>
  <si>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</si>
  <si>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</si>
  <si>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</si>
  <si>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</si>
  <si>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</si>
  <si>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</si>
  <si>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</si>
  <si>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</si>
  <si>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</si>
  <si>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</si>
  <si>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</si>
  <si>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</si>
  <si>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</si>
  <si>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</si>
  <si>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</si>
  <si>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20141</t>
  </si>
  <si>
    <t>OTTAWA</t>
  </si>
  <si>
    <t>20143</t>
  </si>
  <si>
    <t>PAWNEE</t>
  </si>
  <si>
    <t>20145</t>
  </si>
  <si>
    <t>20147</t>
  </si>
  <si>
    <t>POTTAWATOMIE</t>
  </si>
  <si>
    <t>20149</t>
  </si>
  <si>
    <t>PRATT</t>
  </si>
  <si>
    <t>20151</t>
  </si>
  <si>
    <t>RAWLINS</t>
  </si>
  <si>
    <t>20153</t>
  </si>
  <si>
    <t>RENO</t>
  </si>
  <si>
    <t>20155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</si>
  <si>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</si>
  <si>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</si>
  <si>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</si>
  <si>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</si>
  <si>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</si>
  <si>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</si>
  <si>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</si>
  <si>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</si>
  <si>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20165</t>
  </si>
  <si>
    <t>20167</t>
  </si>
  <si>
    <t>20169</t>
  </si>
  <si>
    <t>20171</t>
  </si>
  <si>
    <t>20173</t>
  </si>
  <si>
    <t>SEWARD</t>
  </si>
  <si>
    <t>20175</t>
  </si>
  <si>
    <t>SHAWNEE</t>
  </si>
  <si>
    <t>20177</t>
  </si>
  <si>
    <t>SHERIDAN</t>
  </si>
  <si>
    <t>20179</t>
  </si>
  <si>
    <t>SHERMAN</t>
  </si>
  <si>
    <t>20181</t>
  </si>
  <si>
    <t>SMITH</t>
  </si>
  <si>
    <t>20183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</si>
  <si>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</si>
  <si>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</si>
  <si>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</si>
  <si>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</si>
  <si>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</si>
  <si>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</si>
  <si>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</si>
  <si>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</si>
  <si>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</si>
  <si>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</si>
  <si>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</si>
  <si>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</si>
  <si>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</si>
  <si>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</si>
  <si>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</si>
  <si>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</si>
  <si>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</si>
  <si>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</si>
  <si>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</si>
  <si>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</si>
  <si>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</si>
  <si>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</si>
  <si>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</si>
  <si>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</si>
  <si>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KENTUCKY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</si>
  <si>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</si>
  <si>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</si>
  <si>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</si>
  <si>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</si>
  <si>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</si>
  <si>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</si>
  <si>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</si>
  <si>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</si>
  <si>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</si>
  <si>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BELL</t>
  </si>
  <si>
    <t>21013</t>
  </si>
  <si>
    <t>21015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</si>
  <si>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</si>
  <si>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</si>
  <si>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</si>
  <si>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</si>
  <si>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</si>
  <si>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</si>
  <si>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</si>
  <si>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</si>
  <si>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</si>
  <si>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</si>
  <si>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</si>
  <si>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</si>
  <si>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</si>
  <si>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</si>
  <si>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</si>
  <si>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</si>
  <si>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</si>
  <si>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</si>
  <si>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</si>
  <si>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</si>
  <si>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CARLISLE</t>
  </si>
  <si>
    <t>21039</t>
  </si>
  <si>
    <t>21041</t>
  </si>
  <si>
    <t>CARTER</t>
  </si>
  <si>
    <t>21043</t>
  </si>
  <si>
    <t>CASEY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</si>
  <si>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</si>
  <si>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</si>
  <si>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</si>
  <si>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</si>
  <si>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</si>
  <si>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</si>
  <si>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</si>
  <si>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</si>
  <si>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</t>
  </si>
  <si>
    <t>21061</t>
  </si>
  <si>
    <t>ELLIOTT</t>
  </si>
  <si>
    <t>21063</t>
  </si>
  <si>
    <t>ESTILL</t>
  </si>
  <si>
    <t>21065</t>
  </si>
  <si>
    <t>21067</t>
  </si>
  <si>
    <t>FLEMING</t>
  </si>
  <si>
    <t>21069</t>
  </si>
  <si>
    <t>21071</t>
  </si>
  <si>
    <t>21073</t>
  </si>
  <si>
    <t>21075</t>
  </si>
  <si>
    <t>21077</t>
  </si>
  <si>
    <t>GARRARD</t>
  </si>
  <si>
    <t>21079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</si>
  <si>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</si>
  <si>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</si>
  <si>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</si>
  <si>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</si>
  <si>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</si>
  <si>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</si>
  <si>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</si>
  <si>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</si>
  <si>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</si>
  <si>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</si>
  <si>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</si>
  <si>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</si>
  <si>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</si>
  <si>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</si>
  <si>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</si>
  <si>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</si>
  <si>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</si>
  <si>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</si>
  <si>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</si>
  <si>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</si>
  <si>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</si>
  <si>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</si>
  <si>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21111</t>
  </si>
  <si>
    <t>JESSAMINE</t>
  </si>
  <si>
    <t>21113</t>
  </si>
  <si>
    <t>21115</t>
  </si>
  <si>
    <t>KENTON</t>
  </si>
  <si>
    <t>21117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</si>
  <si>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</si>
  <si>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</si>
  <si>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</si>
  <si>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</si>
  <si>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</si>
  <si>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</si>
  <si>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</si>
  <si>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</si>
  <si>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</si>
  <si>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</si>
  <si>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21131</t>
  </si>
  <si>
    <t>LETCHER</t>
  </si>
  <si>
    <t>21133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</si>
  <si>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</si>
  <si>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</si>
  <si>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</si>
  <si>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</si>
  <si>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</si>
  <si>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</si>
  <si>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</si>
  <si>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</si>
  <si>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</si>
  <si>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21157</t>
  </si>
  <si>
    <t>21159</t>
  </si>
  <si>
    <t>21161</t>
  </si>
  <si>
    <t>MCCRACKEN</t>
  </si>
  <si>
    <t>21145</t>
  </si>
  <si>
    <t>MCCREARY</t>
  </si>
  <si>
    <t>21147</t>
  </si>
  <si>
    <t>21149</t>
  </si>
  <si>
    <t>21163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</si>
  <si>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</si>
  <si>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</si>
  <si>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</si>
  <si>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</si>
  <si>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</si>
  <si>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</si>
  <si>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</si>
  <si>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</si>
  <si>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</si>
  <si>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</si>
  <si>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</si>
  <si>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</si>
  <si>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</si>
  <si>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</si>
  <si>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</si>
  <si>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</si>
  <si>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</si>
  <si>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</si>
  <si>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</si>
  <si>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</si>
  <si>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</si>
  <si>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</si>
  <si>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</si>
  <si>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</si>
  <si>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</si>
  <si>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</si>
  <si>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</si>
  <si>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ROBERTSON</t>
  </si>
  <si>
    <t>21201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</si>
  <si>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</si>
  <si>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</si>
  <si>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</si>
  <si>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</si>
  <si>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</si>
  <si>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</si>
  <si>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</si>
  <si>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</si>
  <si>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</si>
  <si>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</si>
  <si>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</si>
  <si>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</si>
  <si>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</si>
  <si>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</si>
  <si>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</si>
  <si>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</si>
  <si>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</si>
  <si>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</si>
  <si>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</si>
  <si>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</si>
  <si>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</si>
  <si>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</si>
  <si>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</si>
  <si>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WOLFE</t>
  </si>
  <si>
    <t>21237</t>
  </si>
  <si>
    <t>21239</t>
  </si>
  <si>
    <t>LOUISIANA</t>
  </si>
  <si>
    <t>ACADIA</t>
  </si>
  <si>
    <t>22001</t>
  </si>
  <si>
    <t>22003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</si>
  <si>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</si>
  <si>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</si>
  <si>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</si>
  <si>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</si>
  <si>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</si>
  <si>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</si>
  <si>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</si>
  <si>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</si>
  <si>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</si>
  <si>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</si>
  <si>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</si>
  <si>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</si>
  <si>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</si>
  <si>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</si>
  <si>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</si>
  <si>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</si>
  <si>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</si>
  <si>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</si>
  <si>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</si>
  <si>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</si>
  <si>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</si>
  <si>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</si>
  <si>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</si>
  <si>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</si>
  <si>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</si>
  <si>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22031</t>
  </si>
  <si>
    <t>EAST BATON ROUGE</t>
  </si>
  <si>
    <t>22033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</si>
  <si>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</si>
  <si>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</si>
  <si>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</si>
  <si>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</si>
  <si>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</si>
  <si>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</si>
  <si>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</si>
  <si>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</si>
  <si>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</si>
  <si>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</si>
  <si>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</si>
  <si>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</si>
  <si>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22049</t>
  </si>
  <si>
    <t>22051</t>
  </si>
  <si>
    <t>JEFFERSON DAVIS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</si>
  <si>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</si>
  <si>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</si>
  <si>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</si>
  <si>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</si>
  <si>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</si>
  <si>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</si>
  <si>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</si>
  <si>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</si>
  <si>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</si>
  <si>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</si>
  <si>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</si>
  <si>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</si>
  <si>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</si>
  <si>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</si>
  <si>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</si>
  <si>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</si>
  <si>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</si>
  <si>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</si>
  <si>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</si>
  <si>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</si>
  <si>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</si>
  <si>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</si>
  <si>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</si>
  <si>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</si>
  <si>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</si>
  <si>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</si>
  <si>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SAINT BERNARD</t>
  </si>
  <si>
    <t>22087</t>
  </si>
  <si>
    <t>SAINT CHARLES</t>
  </si>
  <si>
    <t>22089</t>
  </si>
  <si>
    <t>SAINT HELENA</t>
  </si>
  <si>
    <t>22091</t>
  </si>
  <si>
    <t>SAINT JAMES</t>
  </si>
  <si>
    <t>22093</t>
  </si>
  <si>
    <t>SAINT LANDRY</t>
  </si>
  <si>
    <t>22097</t>
  </si>
  <si>
    <t>SAINT MARTIN</t>
  </si>
  <si>
    <t>22099</t>
  </si>
  <si>
    <t>SAINT MARY</t>
  </si>
  <si>
    <t>22101</t>
  </si>
  <si>
    <t>SAINT TAMMANY</t>
  </si>
  <si>
    <t>22103</t>
  </si>
  <si>
    <t>ST. JOHN THE BAPTIST</t>
  </si>
  <si>
    <t>22095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</si>
  <si>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</si>
  <si>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</si>
  <si>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</si>
  <si>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</si>
  <si>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</si>
  <si>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</si>
  <si>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</si>
  <si>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</si>
  <si>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</si>
  <si>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</si>
  <si>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</si>
  <si>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</si>
  <si>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</si>
  <si>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</si>
  <si>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</si>
  <si>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</si>
  <si>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</si>
  <si>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</si>
  <si>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WINN</t>
  </si>
  <si>
    <t>22127</t>
  </si>
  <si>
    <t>MAINE</t>
  </si>
  <si>
    <t>ANDROSCOGGIN</t>
  </si>
  <si>
    <t>23001</t>
  </si>
  <si>
    <t>AROOSTOOK</t>
  </si>
  <si>
    <t>23003</t>
  </si>
  <si>
    <t>23005</t>
  </si>
  <si>
    <t>23007</t>
  </si>
  <si>
    <t>23009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</si>
  <si>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</si>
  <si>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</si>
  <si>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</si>
  <si>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</si>
  <si>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</si>
  <si>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</si>
  <si>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</si>
  <si>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</si>
  <si>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</si>
  <si>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</si>
  <si>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</si>
  <si>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</si>
  <si>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</si>
  <si>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</si>
  <si>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</si>
  <si>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23027</t>
  </si>
  <si>
    <t>23029</t>
  </si>
  <si>
    <t>YORK</t>
  </si>
  <si>
    <t>23031</t>
  </si>
  <si>
    <t>MARYLAND</t>
  </si>
  <si>
    <t>ALLEGANY</t>
  </si>
  <si>
    <t>24001</t>
  </si>
  <si>
    <t>ANNE ARUNDEL</t>
  </si>
  <si>
    <t>24003</t>
  </si>
  <si>
    <t>BALTIMORE</t>
  </si>
  <si>
    <t>24005</t>
  </si>
  <si>
    <t>CALVERT</t>
  </si>
  <si>
    <t>24009</t>
  </si>
  <si>
    <t>CAROLINE</t>
  </si>
  <si>
    <t>24011</t>
  </si>
  <si>
    <t>24013</t>
  </si>
  <si>
    <t>CECIL</t>
  </si>
  <si>
    <t>24015</t>
  </si>
  <si>
    <t>CHARLES</t>
  </si>
  <si>
    <t>24017</t>
  </si>
  <si>
    <t>DORCHESTER</t>
  </si>
  <si>
    <t>24019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</si>
  <si>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</si>
  <si>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</si>
  <si>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</si>
  <si>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</si>
  <si>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</si>
  <si>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</si>
  <si>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</si>
  <si>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</si>
  <si>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</si>
  <si>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PRINCE GEORGES</t>
  </si>
  <si>
    <t>24033</t>
  </si>
  <si>
    <t>QUEEN ANNES</t>
  </si>
  <si>
    <t>24035</t>
  </si>
  <si>
    <t>24039</t>
  </si>
  <si>
    <t>ST MARYS</t>
  </si>
  <si>
    <t>24037</t>
  </si>
  <si>
    <t>24041</t>
  </si>
  <si>
    <t>24043</t>
  </si>
  <si>
    <t>WICOMICO</t>
  </si>
  <si>
    <t>24045</t>
  </si>
  <si>
    <t>WORCESTER</t>
  </si>
  <si>
    <t>24047</t>
  </si>
  <si>
    <t>MASSACHUSETTS</t>
  </si>
  <si>
    <t>BARNSTABLE</t>
  </si>
  <si>
    <t>25001</t>
  </si>
  <si>
    <t>BERKSHIRE</t>
  </si>
  <si>
    <t>25003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</si>
  <si>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</si>
  <si>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</si>
  <si>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</si>
  <si>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</si>
  <si>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</si>
  <si>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</si>
  <si>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</si>
  <si>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</si>
  <si>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</si>
  <si>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</si>
  <si>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25015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</si>
  <si>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</si>
  <si>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</si>
  <si>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</si>
  <si>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</si>
  <si>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</si>
  <si>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</si>
  <si>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</si>
  <si>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</si>
  <si>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</si>
  <si>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MICHIGAN</t>
  </si>
  <si>
    <t>ALCONA</t>
  </si>
  <si>
    <t>26001</t>
  </si>
  <si>
    <t>ALGER</t>
  </si>
  <si>
    <t>26003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</si>
  <si>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</si>
  <si>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</si>
  <si>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</si>
  <si>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</si>
  <si>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</si>
  <si>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</si>
  <si>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</si>
  <si>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</si>
  <si>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</si>
  <si>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</si>
  <si>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</si>
  <si>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</si>
  <si>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</si>
  <si>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</si>
  <si>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</si>
  <si>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</si>
  <si>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</si>
  <si>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</si>
  <si>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</si>
  <si>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</si>
  <si>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</si>
  <si>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</si>
  <si>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</si>
  <si>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</si>
  <si>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</si>
  <si>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26033</t>
  </si>
  <si>
    <t>CLARE</t>
  </si>
  <si>
    <t>26035</t>
  </si>
  <si>
    <t>26037</t>
  </si>
  <si>
    <t>26039</t>
  </si>
  <si>
    <t>26041</t>
  </si>
  <si>
    <t>26043</t>
  </si>
  <si>
    <t>EATON</t>
  </si>
  <si>
    <t>26045</t>
  </si>
  <si>
    <t>26047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</si>
  <si>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</si>
  <si>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</si>
  <si>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</si>
  <si>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</si>
  <si>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</si>
  <si>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</si>
  <si>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</si>
  <si>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</si>
  <si>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</si>
  <si>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</si>
  <si>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</si>
  <si>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26059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</si>
  <si>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</si>
  <si>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</si>
  <si>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</si>
  <si>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</si>
  <si>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</si>
  <si>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</si>
  <si>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</si>
  <si>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</si>
  <si>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</si>
  <si>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</si>
  <si>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</si>
  <si>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</si>
  <si>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</si>
  <si>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</si>
  <si>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</si>
  <si>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</si>
  <si>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</si>
  <si>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</si>
  <si>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</si>
  <si>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</si>
  <si>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</si>
  <si>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</si>
  <si>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</si>
  <si>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</si>
  <si>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</si>
  <si>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</si>
  <si>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</si>
  <si>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</si>
  <si>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</si>
  <si>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</si>
  <si>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</si>
  <si>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</si>
  <si>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</si>
  <si>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</si>
  <si>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</si>
  <si>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</si>
  <si>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</si>
  <si>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26101</t>
  </si>
  <si>
    <t>MARQUETTE</t>
  </si>
  <si>
    <t>26103</t>
  </si>
  <si>
    <t>26105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</si>
  <si>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</si>
  <si>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</si>
  <si>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</si>
  <si>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</si>
  <si>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</si>
  <si>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</si>
  <si>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</si>
  <si>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</si>
  <si>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</si>
  <si>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</si>
  <si>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</si>
  <si>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</si>
  <si>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</si>
  <si>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</si>
  <si>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</si>
  <si>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</si>
  <si>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</si>
  <si>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</si>
  <si>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</si>
  <si>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</si>
  <si>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</si>
  <si>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</si>
  <si>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</si>
  <si>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</si>
  <si>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</si>
  <si>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</si>
  <si>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</si>
  <si>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</si>
  <si>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</si>
  <si>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</si>
  <si>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</si>
  <si>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</si>
  <si>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</si>
  <si>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</si>
  <si>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26143</t>
  </si>
  <si>
    <t>SAGINAW</t>
  </si>
  <si>
    <t>26145</t>
  </si>
  <si>
    <t>SANILAC</t>
  </si>
  <si>
    <t>26151</t>
  </si>
  <si>
    <t>SCHOOLCRAFT</t>
  </si>
  <si>
    <t>26153</t>
  </si>
  <si>
    <t>SHIAWASSEE</t>
  </si>
  <si>
    <t>26155</t>
  </si>
  <si>
    <t>26147</t>
  </si>
  <si>
    <t>ST JOSEPH</t>
  </si>
  <si>
    <t>26149</t>
  </si>
  <si>
    <t>TUSCOLA</t>
  </si>
  <si>
    <t>26157</t>
  </si>
  <si>
    <t>26159</t>
  </si>
  <si>
    <t>WASHTENAW</t>
  </si>
  <si>
    <t>26161</t>
  </si>
  <si>
    <t>26163</t>
  </si>
  <si>
    <t>WEXFORD</t>
  </si>
  <si>
    <t>26165</t>
  </si>
  <si>
    <t>MINNESOTA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</si>
  <si>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</si>
  <si>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</si>
  <si>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</si>
  <si>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</si>
  <si>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</si>
  <si>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</si>
  <si>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</si>
  <si>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</si>
  <si>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</si>
  <si>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</si>
  <si>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</si>
  <si>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</si>
  <si>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</si>
  <si>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27015</t>
  </si>
  <si>
    <t>CARLTON</t>
  </si>
  <si>
    <t>27017</t>
  </si>
  <si>
    <t>CARVER</t>
  </si>
  <si>
    <t>27019</t>
  </si>
  <si>
    <t>27021</t>
  </si>
  <si>
    <t>27023</t>
  </si>
  <si>
    <t>CHISAGO</t>
  </si>
  <si>
    <t>27025</t>
  </si>
  <si>
    <t>27027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</si>
  <si>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</si>
  <si>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</si>
  <si>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</si>
  <si>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</si>
  <si>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</si>
  <si>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</si>
  <si>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</si>
  <si>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</si>
  <si>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</si>
  <si>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</si>
  <si>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</si>
  <si>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</si>
  <si>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</si>
  <si>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</si>
  <si>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</si>
  <si>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</si>
  <si>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</si>
  <si>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</si>
  <si>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27051</t>
  </si>
  <si>
    <t>HENNEPIN</t>
  </si>
  <si>
    <t>27053</t>
  </si>
  <si>
    <t>27055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</si>
  <si>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</si>
  <si>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</si>
  <si>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</si>
  <si>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</si>
  <si>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</si>
  <si>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</si>
  <si>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</si>
  <si>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</si>
  <si>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</si>
  <si>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</si>
  <si>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</si>
  <si>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</si>
  <si>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</si>
  <si>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</si>
  <si>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</si>
  <si>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</si>
  <si>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</si>
  <si>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</si>
  <si>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</si>
  <si>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</si>
  <si>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</si>
  <si>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</si>
  <si>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</si>
  <si>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</si>
  <si>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</si>
  <si>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</si>
  <si>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</si>
  <si>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</si>
  <si>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MCLEOD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</si>
  <si>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</si>
  <si>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</si>
  <si>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</si>
  <si>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</si>
  <si>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</si>
  <si>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</si>
  <si>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</si>
  <si>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</si>
  <si>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</si>
  <si>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27101</t>
  </si>
  <si>
    <t>NICOLLET</t>
  </si>
  <si>
    <t>27103</t>
  </si>
  <si>
    <t>NOBLES</t>
  </si>
  <si>
    <t>27105</t>
  </si>
  <si>
    <t>NORMAN</t>
  </si>
  <si>
    <t>27107</t>
  </si>
  <si>
    <t>OLMSTED</t>
  </si>
  <si>
    <t>27109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</si>
  <si>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</si>
  <si>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</si>
  <si>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</si>
  <si>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</si>
  <si>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</si>
  <si>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</si>
  <si>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</si>
  <si>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</si>
  <si>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</si>
  <si>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</si>
  <si>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</si>
  <si>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</si>
  <si>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</si>
  <si>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</si>
  <si>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</si>
  <si>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27127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</si>
  <si>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</si>
  <si>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</si>
  <si>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</si>
  <si>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</si>
  <si>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</si>
  <si>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</si>
  <si>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</si>
  <si>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</si>
  <si>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</si>
  <si>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</si>
  <si>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</si>
  <si>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</si>
  <si>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ST. LOUIS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</si>
  <si>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</si>
  <si>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</si>
  <si>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</si>
  <si>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</si>
  <si>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</si>
  <si>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</si>
  <si>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</si>
  <si>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</si>
  <si>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</si>
  <si>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</si>
  <si>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</si>
  <si>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</si>
  <si>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</si>
  <si>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</si>
  <si>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</si>
  <si>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</si>
  <si>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</si>
  <si>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</si>
  <si>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</si>
  <si>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</si>
  <si>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</si>
  <si>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</si>
  <si>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</si>
  <si>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</si>
  <si>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</si>
  <si>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YELLOW MEDICINE</t>
  </si>
  <si>
    <t>27173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</si>
  <si>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</si>
  <si>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</si>
  <si>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</si>
  <si>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</si>
  <si>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</si>
  <si>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</si>
  <si>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</si>
  <si>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</si>
  <si>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</si>
  <si>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</si>
  <si>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</si>
  <si>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</si>
  <si>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</si>
  <si>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</si>
  <si>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</si>
  <si>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</si>
  <si>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</si>
  <si>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</si>
  <si>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</si>
  <si>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</si>
  <si>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</si>
  <si>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</si>
  <si>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</si>
  <si>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</si>
  <si>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</si>
  <si>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</si>
  <si>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</si>
  <si>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</si>
  <si>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</si>
  <si>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</si>
  <si>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</si>
  <si>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28045</t>
  </si>
  <si>
    <t>28047</t>
  </si>
  <si>
    <t>HINDS</t>
  </si>
  <si>
    <t>28049</t>
  </si>
  <si>
    <t>28051</t>
  </si>
  <si>
    <t>HUMPHREYS</t>
  </si>
  <si>
    <t>28053</t>
  </si>
  <si>
    <t>ISSAQUENA</t>
  </si>
  <si>
    <t>28055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</si>
  <si>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</si>
  <si>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</si>
  <si>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</si>
  <si>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</si>
  <si>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</si>
  <si>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</si>
  <si>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</si>
  <si>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</si>
  <si>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</si>
  <si>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</si>
  <si>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</si>
  <si>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</si>
  <si>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</si>
  <si>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</si>
  <si>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</si>
  <si>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</si>
  <si>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</si>
  <si>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</si>
  <si>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</si>
  <si>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</si>
  <si>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</si>
  <si>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</si>
  <si>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</si>
  <si>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</si>
  <si>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</si>
  <si>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</si>
  <si>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</si>
  <si>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</si>
  <si>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</si>
  <si>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</si>
  <si>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</si>
  <si>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</si>
  <si>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</si>
  <si>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</si>
  <si>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</si>
  <si>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</si>
  <si>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</si>
  <si>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</si>
  <si>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</si>
  <si>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</si>
  <si>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</si>
  <si>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</si>
  <si>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</si>
  <si>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</si>
  <si>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</si>
  <si>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</si>
  <si>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</si>
  <si>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</si>
  <si>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</si>
  <si>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28129</t>
  </si>
  <si>
    <t>28131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</si>
  <si>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</si>
  <si>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</si>
  <si>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</si>
  <si>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</si>
  <si>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</si>
  <si>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</si>
  <si>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</si>
  <si>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</si>
  <si>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</si>
  <si>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</si>
  <si>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</si>
  <si>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</si>
  <si>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</si>
  <si>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</si>
  <si>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</si>
  <si>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</si>
  <si>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</si>
  <si>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</si>
  <si>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</si>
  <si>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</si>
  <si>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</si>
  <si>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</si>
  <si>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</si>
  <si>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</si>
  <si>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</si>
  <si>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MISSOURI</t>
  </si>
  <si>
    <t>29001</t>
  </si>
  <si>
    <t>ANDREW</t>
  </si>
  <si>
    <t>29003</t>
  </si>
  <si>
    <t>29005</t>
  </si>
  <si>
    <t>AUDRAIN</t>
  </si>
  <si>
    <t>29007</t>
  </si>
  <si>
    <t>29009</t>
  </si>
  <si>
    <t>29011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</si>
  <si>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</si>
  <si>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</si>
  <si>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</si>
  <si>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</si>
  <si>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</si>
  <si>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</si>
  <si>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</si>
  <si>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</si>
  <si>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</si>
  <si>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</si>
  <si>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</si>
  <si>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</si>
  <si>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</si>
  <si>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</si>
  <si>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29033</t>
  </si>
  <si>
    <t>29035</t>
  </si>
  <si>
    <t>29037</t>
  </si>
  <si>
    <t>29039</t>
  </si>
  <si>
    <t>CHARITON</t>
  </si>
  <si>
    <t>29041</t>
  </si>
  <si>
    <t>29043</t>
  </si>
  <si>
    <t>29045</t>
  </si>
  <si>
    <t>29047</t>
  </si>
  <si>
    <t>29049</t>
  </si>
  <si>
    <t>COLE</t>
  </si>
  <si>
    <t>29051</t>
  </si>
  <si>
    <t>COOPER</t>
  </si>
  <si>
    <t>29053</t>
  </si>
  <si>
    <t>29055</t>
  </si>
  <si>
    <t>29057</t>
  </si>
  <si>
    <t>29059</t>
  </si>
  <si>
    <t>29061</t>
  </si>
  <si>
    <t>29063</t>
  </si>
  <si>
    <t>DENT</t>
  </si>
  <si>
    <t>29065</t>
  </si>
  <si>
    <t>29067</t>
  </si>
  <si>
    <t>DUNKLIN</t>
  </si>
  <si>
    <t>29069</t>
  </si>
  <si>
    <t>29071</t>
  </si>
  <si>
    <t>GASCONADE</t>
  </si>
  <si>
    <t>29073</t>
  </si>
  <si>
    <t>GENTRY</t>
  </si>
  <si>
    <t>29075</t>
  </si>
  <si>
    <t>29077</t>
  </si>
  <si>
    <t>29079</t>
  </si>
  <si>
    <t>29081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</si>
  <si>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</si>
  <si>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</si>
  <si>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</si>
  <si>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</si>
  <si>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</si>
  <si>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</si>
  <si>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</si>
  <si>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</si>
  <si>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</si>
  <si>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</si>
  <si>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</si>
  <si>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</si>
  <si>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29101</t>
  </si>
  <si>
    <t>29103</t>
  </si>
  <si>
    <t>LACLEDE</t>
  </si>
  <si>
    <t>29105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</si>
  <si>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</si>
  <si>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</si>
  <si>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</si>
  <si>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</si>
  <si>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</si>
  <si>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</si>
  <si>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</si>
  <si>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</si>
  <si>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MARIES</t>
  </si>
  <si>
    <t>29125</t>
  </si>
  <si>
    <t>29127</t>
  </si>
  <si>
    <t>MCDONALD</t>
  </si>
  <si>
    <t>29119</t>
  </si>
  <si>
    <t>29129</t>
  </si>
  <si>
    <t>29131</t>
  </si>
  <si>
    <t>29133</t>
  </si>
  <si>
    <t>MONITEAU</t>
  </si>
  <si>
    <t>29135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</si>
  <si>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</si>
  <si>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</si>
  <si>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</si>
  <si>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</si>
  <si>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</si>
  <si>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</si>
  <si>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</si>
  <si>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</si>
  <si>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</si>
  <si>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</si>
  <si>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</si>
  <si>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OZARK</t>
  </si>
  <si>
    <t>29153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</si>
  <si>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</si>
  <si>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</si>
  <si>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</si>
  <si>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</si>
  <si>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</si>
  <si>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</si>
  <si>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</si>
  <si>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</si>
  <si>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</si>
  <si>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</si>
  <si>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29167</t>
  </si>
  <si>
    <t>29169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</si>
  <si>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</si>
  <si>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</si>
  <si>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</si>
  <si>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</si>
  <si>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</si>
  <si>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</si>
  <si>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</si>
  <si>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</si>
  <si>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</si>
  <si>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</si>
  <si>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</si>
  <si>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</si>
  <si>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</si>
  <si>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29201</t>
  </si>
  <si>
    <t>SHANNON</t>
  </si>
  <si>
    <t>29203</t>
  </si>
  <si>
    <t>29205</t>
  </si>
  <si>
    <t>ST CHARLES</t>
  </si>
  <si>
    <t>29183</t>
  </si>
  <si>
    <t>29185</t>
  </si>
  <si>
    <t>ST FRANCOIS</t>
  </si>
  <si>
    <t>29187</t>
  </si>
  <si>
    <t>ST LOUIS</t>
  </si>
  <si>
    <t>29189</t>
  </si>
  <si>
    <t>STE GENEVIEVE</t>
  </si>
  <si>
    <t>29186</t>
  </si>
  <si>
    <t>STODDARD</t>
  </si>
  <si>
    <t>29207</t>
  </si>
  <si>
    <t>29209</t>
  </si>
  <si>
    <t>29211</t>
  </si>
  <si>
    <t>TANEY</t>
  </si>
  <si>
    <t>29213</t>
  </si>
  <si>
    <t>TEXAS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</si>
  <si>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</si>
  <si>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</si>
  <si>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</si>
  <si>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</si>
  <si>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</si>
  <si>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</si>
  <si>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</si>
  <si>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</si>
  <si>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MONTANA</t>
  </si>
  <si>
    <t>BEAVERHEAD</t>
  </si>
  <si>
    <t>30001</t>
  </si>
  <si>
    <t>BIG HORN</t>
  </si>
  <si>
    <t>30003</t>
  </si>
  <si>
    <t>30005</t>
  </si>
  <si>
    <t>BROADWATER</t>
  </si>
  <si>
    <t>30007</t>
  </si>
  <si>
    <t>CARBON</t>
  </si>
  <si>
    <t>30009</t>
  </si>
  <si>
    <t>30011</t>
  </si>
  <si>
    <t>CASCADE</t>
  </si>
  <si>
    <t>30013</t>
  </si>
  <si>
    <t>CHOUTEAU</t>
  </si>
  <si>
    <t>30015</t>
  </si>
  <si>
    <t>30017</t>
  </si>
  <si>
    <t>DANIELS</t>
  </si>
  <si>
    <t>30019</t>
  </si>
  <si>
    <t>30021</t>
  </si>
  <si>
    <t>DEER LODGE</t>
  </si>
  <si>
    <t>30023</t>
  </si>
  <si>
    <t>FALLON</t>
  </si>
  <si>
    <t>30025</t>
  </si>
  <si>
    <t>FERGUS</t>
  </si>
  <si>
    <t>30027</t>
  </si>
  <si>
    <t>FLATHEAD</t>
  </si>
  <si>
    <t>30029</t>
  </si>
  <si>
    <t>30031</t>
  </si>
  <si>
    <t>30033</t>
  </si>
  <si>
    <t>GLACIER</t>
  </si>
  <si>
    <t>30035</t>
  </si>
  <si>
    <t>GOLDEN VALLEY</t>
  </si>
  <si>
    <t>30037</t>
  </si>
  <si>
    <t>GRANITE</t>
  </si>
  <si>
    <t>30039</t>
  </si>
  <si>
    <t>HILL</t>
  </si>
  <si>
    <t>30041</t>
  </si>
  <si>
    <t>30043</t>
  </si>
  <si>
    <t>JUDITH BASIN</t>
  </si>
  <si>
    <t>30045</t>
  </si>
  <si>
    <t>30047</t>
  </si>
  <si>
    <t>LEWIS AND CLARK</t>
  </si>
  <si>
    <t>30049</t>
  </si>
  <si>
    <t>30051</t>
  </si>
  <si>
    <t>30053</t>
  </si>
  <si>
    <t>30057</t>
  </si>
  <si>
    <t>MCCONE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</si>
  <si>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</si>
  <si>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</si>
  <si>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</si>
  <si>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</si>
  <si>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</si>
  <si>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</si>
  <si>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</si>
  <si>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</si>
  <si>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30067</t>
  </si>
  <si>
    <t>PETROLEUM</t>
  </si>
  <si>
    <t>30069</t>
  </si>
  <si>
    <t>30071</t>
  </si>
  <si>
    <t>PONDERA</t>
  </si>
  <si>
    <t>30073</t>
  </si>
  <si>
    <t>POWDER RIVER</t>
  </si>
  <si>
    <t>30075</t>
  </si>
  <si>
    <t>30077</t>
  </si>
  <si>
    <t>30079</t>
  </si>
  <si>
    <t>RAVALLI</t>
  </si>
  <si>
    <t>30081</t>
  </si>
  <si>
    <t>30083</t>
  </si>
  <si>
    <t>ROOSEVELT</t>
  </si>
  <si>
    <t>30085</t>
  </si>
  <si>
    <t>ROSEBUD</t>
  </si>
  <si>
    <t>30087</t>
  </si>
  <si>
    <t>SANDERS</t>
  </si>
  <si>
    <t>30089</t>
  </si>
  <si>
    <t>30091</t>
  </si>
  <si>
    <t>SILVER BOW</t>
  </si>
  <si>
    <t>30093</t>
  </si>
  <si>
    <t>STILLWATER</t>
  </si>
  <si>
    <t>30095</t>
  </si>
  <si>
    <t>SWEET GRASS</t>
  </si>
  <si>
    <t>30097</t>
  </si>
  <si>
    <t>30099</t>
  </si>
  <si>
    <t>TOOLE</t>
  </si>
  <si>
    <t>30101</t>
  </si>
  <si>
    <t>TREASURE</t>
  </si>
  <si>
    <t>30103</t>
  </si>
  <si>
    <t>30105</t>
  </si>
  <si>
    <t>WHEATLAND</t>
  </si>
  <si>
    <t>30107</t>
  </si>
  <si>
    <t>WIBAUX</t>
  </si>
  <si>
    <t>30109</t>
  </si>
  <si>
    <t>YELLOWSTONE</t>
  </si>
  <si>
    <t>30111</t>
  </si>
  <si>
    <t>NEBRASKA</t>
  </si>
  <si>
    <t>31001</t>
  </si>
  <si>
    <t>ANTELOPE</t>
  </si>
  <si>
    <t>31003</t>
  </si>
  <si>
    <t>ARTHUR</t>
  </si>
  <si>
    <t>31005</t>
  </si>
  <si>
    <t>BANNER</t>
  </si>
  <si>
    <t>31007</t>
  </si>
  <si>
    <t>31009</t>
  </si>
  <si>
    <t>31011</t>
  </si>
  <si>
    <t>BOX BUTTE</t>
  </si>
  <si>
    <t>31013</t>
  </si>
  <si>
    <t>31015</t>
  </si>
  <si>
    <t>31017</t>
  </si>
  <si>
    <t>BUFFALO</t>
  </si>
  <si>
    <t>31019</t>
  </si>
  <si>
    <t>BURT</t>
  </si>
  <si>
    <t>31021</t>
  </si>
  <si>
    <t>31023</t>
  </si>
  <si>
    <t>31025</t>
  </si>
  <si>
    <t>31027</t>
  </si>
  <si>
    <t>31029</t>
  </si>
  <si>
    <t>CHERRY</t>
  </si>
  <si>
    <t>31031</t>
  </si>
  <si>
    <t>31033</t>
  </si>
  <si>
    <t>31035</t>
  </si>
  <si>
    <t>COLFAX</t>
  </si>
  <si>
    <t>31037</t>
  </si>
  <si>
    <t>CUMING</t>
  </si>
  <si>
    <t>31039</t>
  </si>
  <si>
    <t>31041</t>
  </si>
  <si>
    <t>31043</t>
  </si>
  <si>
    <t>DAWES</t>
  </si>
  <si>
    <t>31045</t>
  </si>
  <si>
    <t>31047</t>
  </si>
  <si>
    <t>DEUEL</t>
  </si>
  <si>
    <t>31049</t>
  </si>
  <si>
    <t>DIXON</t>
  </si>
  <si>
    <t>31051</t>
  </si>
  <si>
    <t>31053</t>
  </si>
  <si>
    <t>31055</t>
  </si>
  <si>
    <t>DUNDY</t>
  </si>
  <si>
    <t>31057</t>
  </si>
  <si>
    <t>31059</t>
  </si>
  <si>
    <t>31061</t>
  </si>
  <si>
    <t>FRONTIER</t>
  </si>
  <si>
    <t>31063</t>
  </si>
  <si>
    <t>FURNAS</t>
  </si>
  <si>
    <t>31065</t>
  </si>
  <si>
    <t>GAGE</t>
  </si>
  <si>
    <t>31067</t>
  </si>
  <si>
    <t>GARDEN</t>
  </si>
  <si>
    <t>31069</t>
  </si>
  <si>
    <t>31071</t>
  </si>
  <si>
    <t>GOSPER</t>
  </si>
  <si>
    <t>31073</t>
  </si>
  <si>
    <t>31075</t>
  </si>
  <si>
    <t>31077</t>
  </si>
  <si>
    <t>31079</t>
  </si>
  <si>
    <t>31081</t>
  </si>
  <si>
    <t>31083</t>
  </si>
  <si>
    <t>HAYES</t>
  </si>
  <si>
    <t>31085</t>
  </si>
  <si>
    <t>HITCHCOCK</t>
  </si>
  <si>
    <t>31087</t>
  </si>
  <si>
    <t>31089</t>
  </si>
  <si>
    <t>HOOKER</t>
  </si>
  <si>
    <t>31091</t>
  </si>
  <si>
    <t>31093</t>
  </si>
  <si>
    <t>31095</t>
  </si>
  <si>
    <t>31097</t>
  </si>
  <si>
    <t>KEARNEY</t>
  </si>
  <si>
    <t>31099</t>
  </si>
  <si>
    <t>KEITH</t>
  </si>
  <si>
    <t>31101</t>
  </si>
  <si>
    <t>KEYA PAHA</t>
  </si>
  <si>
    <t>31103</t>
  </si>
  <si>
    <t>KIMBALL</t>
  </si>
  <si>
    <t>31105</t>
  </si>
  <si>
    <t>31107</t>
  </si>
  <si>
    <t>LANCASTER</t>
  </si>
  <si>
    <t>31109</t>
  </si>
  <si>
    <t>31111</t>
  </si>
  <si>
    <t>31113</t>
  </si>
  <si>
    <t>LOUP</t>
  </si>
  <si>
    <t>31115</t>
  </si>
  <si>
    <t>31119</t>
  </si>
  <si>
    <t>31117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</si>
  <si>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</si>
  <si>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</si>
  <si>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</si>
  <si>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</si>
  <si>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</si>
  <si>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</si>
  <si>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</si>
  <si>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</si>
  <si>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</si>
  <si>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</si>
  <si>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</si>
  <si>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</si>
  <si>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</si>
  <si>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</si>
  <si>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</si>
  <si>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</si>
  <si>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</si>
  <si>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</si>
  <si>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</si>
  <si>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</si>
  <si>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</si>
  <si>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</si>
  <si>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</si>
  <si>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</si>
  <si>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</si>
  <si>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</si>
  <si>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</si>
  <si>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</si>
  <si>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SCOTTS BLUFF</t>
  </si>
  <si>
    <t>31157</t>
  </si>
  <si>
    <t>31159</t>
  </si>
  <si>
    <t>31161</t>
  </si>
  <si>
    <t>31163</t>
  </si>
  <si>
    <t>31165</t>
  </si>
  <si>
    <t>31167</t>
  </si>
  <si>
    <t>THAYER</t>
  </si>
  <si>
    <t>31169</t>
  </si>
  <si>
    <t>31171</t>
  </si>
  <si>
    <t>THURSTON</t>
  </si>
  <si>
    <t>31173</t>
  </si>
  <si>
    <t>31175</t>
  </si>
  <si>
    <t>31177</t>
  </si>
  <si>
    <t>31179</t>
  </si>
  <si>
    <t>31181</t>
  </si>
  <si>
    <t>31183</t>
  </si>
  <si>
    <t>31185</t>
  </si>
  <si>
    <t>CARSON CITY</t>
  </si>
  <si>
    <t>32510</t>
  </si>
  <si>
    <t>CHURCHILL</t>
  </si>
  <si>
    <t>32001</t>
  </si>
  <si>
    <t>32003</t>
  </si>
  <si>
    <t>32005</t>
  </si>
  <si>
    <t>ELKO</t>
  </si>
  <si>
    <t>32007</t>
  </si>
  <si>
    <t>ESMERALDA</t>
  </si>
  <si>
    <t>32009</t>
  </si>
  <si>
    <t>EUREKA</t>
  </si>
  <si>
    <t>32011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</si>
  <si>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</si>
  <si>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</si>
  <si>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</si>
  <si>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</si>
  <si>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</si>
  <si>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</si>
  <si>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</si>
  <si>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</si>
  <si>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</si>
  <si>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</si>
  <si>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STOREY</t>
  </si>
  <si>
    <t>32029</t>
  </si>
  <si>
    <t>WASHOE</t>
  </si>
  <si>
    <t>32031</t>
  </si>
  <si>
    <t>WHITE PINE</t>
  </si>
  <si>
    <t>32033</t>
  </si>
  <si>
    <t>NEW HAMPSHIRE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</si>
  <si>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</si>
  <si>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</si>
  <si>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</si>
  <si>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</si>
  <si>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</si>
  <si>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</si>
  <si>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</si>
  <si>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</si>
  <si>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33009</t>
  </si>
  <si>
    <t>33011</t>
  </si>
  <si>
    <t>MERRIMACK</t>
  </si>
  <si>
    <t>33013</t>
  </si>
  <si>
    <t>ROCKINGHAM</t>
  </si>
  <si>
    <t>33015</t>
  </si>
  <si>
    <t>STRAFFORD</t>
  </si>
  <si>
    <t>33017</t>
  </si>
  <si>
    <t>33019</t>
  </si>
  <si>
    <t>NEW JERSEY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</si>
  <si>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</si>
  <si>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</si>
  <si>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</si>
  <si>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</si>
  <si>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</si>
  <si>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</si>
  <si>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</si>
  <si>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</si>
  <si>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</si>
  <si>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</si>
  <si>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</si>
  <si>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</si>
  <si>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</si>
  <si>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</si>
  <si>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</si>
  <si>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</si>
  <si>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</si>
  <si>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</si>
  <si>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</si>
  <si>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</si>
  <si>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</si>
  <si>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</si>
  <si>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</si>
  <si>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</si>
  <si>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</si>
  <si>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</si>
  <si>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</si>
  <si>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</si>
  <si>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</si>
  <si>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</si>
  <si>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NEW MEXICO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</si>
  <si>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</si>
  <si>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</si>
  <si>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</si>
  <si>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</si>
  <si>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</si>
  <si>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</si>
  <si>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</si>
  <si>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</si>
  <si>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</si>
  <si>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</si>
  <si>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</si>
  <si>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</si>
  <si>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</si>
  <si>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</si>
  <si>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</si>
  <si>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</si>
  <si>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</si>
  <si>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</si>
  <si>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</si>
  <si>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</si>
  <si>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</si>
  <si>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</si>
  <si>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</si>
  <si>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35023</t>
  </si>
  <si>
    <t>LEA</t>
  </si>
  <si>
    <t>35025</t>
  </si>
  <si>
    <t>35027</t>
  </si>
  <si>
    <t>LOS ALAMOS</t>
  </si>
  <si>
    <t>35028</t>
  </si>
  <si>
    <t>LUNA</t>
  </si>
  <si>
    <t>35029</t>
  </si>
  <si>
    <t>MCKINLEY</t>
  </si>
  <si>
    <t>35031</t>
  </si>
  <si>
    <t>MORA</t>
  </si>
  <si>
    <t>35033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</si>
  <si>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</si>
  <si>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</si>
  <si>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</si>
  <si>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</si>
  <si>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</si>
  <si>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</si>
  <si>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</si>
  <si>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</si>
  <si>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</si>
  <si>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</si>
  <si>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</si>
  <si>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SANTA FE</t>
  </si>
  <si>
    <t>35049</t>
  </si>
  <si>
    <t>35051</t>
  </si>
  <si>
    <t>SOCORRO</t>
  </si>
  <si>
    <t>35053</t>
  </si>
  <si>
    <t>TAOS</t>
  </si>
  <si>
    <t>35055</t>
  </si>
  <si>
    <t>TORRANCE</t>
  </si>
  <si>
    <t>35057</t>
  </si>
  <si>
    <t>35059</t>
  </si>
  <si>
    <t>VALENCIA</t>
  </si>
  <si>
    <t>35061</t>
  </si>
  <si>
    <t>NEW YORK</t>
  </si>
  <si>
    <t>ALBANY</t>
  </si>
  <si>
    <t>36001</t>
  </si>
  <si>
    <t>36003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</si>
  <si>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</si>
  <si>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</si>
  <si>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</si>
  <si>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</si>
  <si>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</si>
  <si>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</si>
  <si>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</si>
  <si>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</si>
  <si>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</si>
  <si>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</si>
  <si>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</si>
  <si>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</si>
  <si>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</si>
  <si>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</si>
  <si>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</si>
  <si>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</si>
  <si>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</si>
  <si>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36025</t>
  </si>
  <si>
    <t>DUTCHESS</t>
  </si>
  <si>
    <t>36027</t>
  </si>
  <si>
    <t>ERIE</t>
  </si>
  <si>
    <t>36029</t>
  </si>
  <si>
    <t>36031</t>
  </si>
  <si>
    <t>36033</t>
  </si>
  <si>
    <t>36035</t>
  </si>
  <si>
    <t>36037</t>
  </si>
  <si>
    <t>36039</t>
  </si>
  <si>
    <t>36041</t>
  </si>
  <si>
    <t>HERKIMER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</si>
  <si>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</si>
  <si>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</si>
  <si>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</si>
  <si>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</si>
  <si>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</si>
  <si>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</si>
  <si>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</si>
  <si>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</si>
  <si>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</si>
  <si>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</si>
  <si>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</si>
  <si>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</si>
  <si>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</si>
  <si>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</si>
  <si>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36067</t>
  </si>
  <si>
    <t>ONTARIO</t>
  </si>
  <si>
    <t>36069</t>
  </si>
  <si>
    <t>36071</t>
  </si>
  <si>
    <t>36073</t>
  </si>
  <si>
    <t>OSWEGO</t>
  </si>
  <si>
    <t>36075</t>
  </si>
  <si>
    <t>36077</t>
  </si>
  <si>
    <t>36079</t>
  </si>
  <si>
    <t>QUEENS</t>
  </si>
  <si>
    <t>36081</t>
  </si>
  <si>
    <t>RENSSELAER</t>
  </si>
  <si>
    <t>36083</t>
  </si>
  <si>
    <t>36085</t>
  </si>
  <si>
    <t>ROCKLAND</t>
  </si>
  <si>
    <t>36087</t>
  </si>
  <si>
    <t>SARATOGA</t>
  </si>
  <si>
    <t>36091</t>
  </si>
  <si>
    <t>SCHENECTADY</t>
  </si>
  <si>
    <t>36093</t>
  </si>
  <si>
    <t>SCHOHARIE</t>
  </si>
  <si>
    <t>36095</t>
  </si>
  <si>
    <t>36097</t>
  </si>
  <si>
    <t>SENECA</t>
  </si>
  <si>
    <t>36099</t>
  </si>
  <si>
    <t>ST LAWRENCE</t>
  </si>
  <si>
    <t>36089</t>
  </si>
  <si>
    <t>36101</t>
  </si>
  <si>
    <t>36103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</si>
  <si>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</si>
  <si>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</si>
  <si>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</si>
  <si>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</si>
  <si>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</si>
  <si>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</si>
  <si>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</si>
  <si>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</si>
  <si>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</si>
  <si>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36117</t>
  </si>
  <si>
    <t>WESTCHESTER</t>
  </si>
  <si>
    <t>36119</t>
  </si>
  <si>
    <t>WYOMING</t>
  </si>
  <si>
    <t>36121</t>
  </si>
  <si>
    <t>YATES</t>
  </si>
  <si>
    <t>36123</t>
  </si>
  <si>
    <t>NORTH CAROLINA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</si>
  <si>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</si>
  <si>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</si>
  <si>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</si>
  <si>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</si>
  <si>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</si>
  <si>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</si>
  <si>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</si>
  <si>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</si>
  <si>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</si>
  <si>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</si>
  <si>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</si>
  <si>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</si>
  <si>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37013</t>
  </si>
  <si>
    <t>BERTIE</t>
  </si>
  <si>
    <t>37015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</si>
  <si>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</si>
  <si>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</si>
  <si>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</si>
  <si>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</si>
  <si>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</si>
  <si>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</si>
  <si>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</si>
  <si>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</si>
  <si>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37025</t>
  </si>
  <si>
    <t>37027</t>
  </si>
  <si>
    <t>37029</t>
  </si>
  <si>
    <t>CARTERET</t>
  </si>
  <si>
    <t>37031</t>
  </si>
  <si>
    <t>CASWELL</t>
  </si>
  <si>
    <t>37033</t>
  </si>
  <si>
    <t>CATAWBA</t>
  </si>
  <si>
    <t>37035</t>
  </si>
  <si>
    <t>37037</t>
  </si>
  <si>
    <t>37039</t>
  </si>
  <si>
    <t>CHOWAN</t>
  </si>
  <si>
    <t>37041</t>
  </si>
  <si>
    <t>37043</t>
  </si>
  <si>
    <t>37045</t>
  </si>
  <si>
    <t>COLUMBUS</t>
  </si>
  <si>
    <t>37047</t>
  </si>
  <si>
    <t>CRAVEN</t>
  </si>
  <si>
    <t>37049</t>
  </si>
  <si>
    <t>37051</t>
  </si>
  <si>
    <t>CURRITUCK</t>
  </si>
  <si>
    <t>37053</t>
  </si>
  <si>
    <t>DARE</t>
  </si>
  <si>
    <t>37055</t>
  </si>
  <si>
    <t>DAVIDSON</t>
  </si>
  <si>
    <t>37057</t>
  </si>
  <si>
    <t>DAVIE</t>
  </si>
  <si>
    <t>37059</t>
  </si>
  <si>
    <t>DUPLIN</t>
  </si>
  <si>
    <t>37061</t>
  </si>
  <si>
    <t>DURHAM</t>
  </si>
  <si>
    <t>37063</t>
  </si>
  <si>
    <t>EDGECOMBE</t>
  </si>
  <si>
    <t>37065</t>
  </si>
  <si>
    <t>37067</t>
  </si>
  <si>
    <t>37069</t>
  </si>
  <si>
    <t>GASTON</t>
  </si>
  <si>
    <t>37071</t>
  </si>
  <si>
    <t>GATES</t>
  </si>
  <si>
    <t>37073</t>
  </si>
  <si>
    <t>37075</t>
  </si>
  <si>
    <t>GRANVILLE</t>
  </si>
  <si>
    <t>37077</t>
  </si>
  <si>
    <t>37079</t>
  </si>
  <si>
    <t>GUILFORD</t>
  </si>
  <si>
    <t>37081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</si>
  <si>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</si>
  <si>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</si>
  <si>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</si>
  <si>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</si>
  <si>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</si>
  <si>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</si>
  <si>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</si>
  <si>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</si>
  <si>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</si>
  <si>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</si>
  <si>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</si>
  <si>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HYDE</t>
  </si>
  <si>
    <t>37095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</si>
  <si>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</si>
  <si>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</si>
  <si>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</si>
  <si>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</si>
  <si>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</si>
  <si>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</si>
  <si>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</si>
  <si>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</si>
  <si>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</si>
  <si>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</si>
  <si>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37113</t>
  </si>
  <si>
    <t>37115</t>
  </si>
  <si>
    <t>37117</t>
  </si>
  <si>
    <t>MCDOWELL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</si>
  <si>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</si>
  <si>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</si>
  <si>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</si>
  <si>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</si>
  <si>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</si>
  <si>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</si>
  <si>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</si>
  <si>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</si>
  <si>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37127</t>
  </si>
  <si>
    <t>NEW HANOVER</t>
  </si>
  <si>
    <t>37129</t>
  </si>
  <si>
    <t>NORTHAMPTON</t>
  </si>
  <si>
    <t>37131</t>
  </si>
  <si>
    <t>ONSLOW</t>
  </si>
  <si>
    <t>37133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</si>
  <si>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</si>
  <si>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</si>
  <si>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</si>
  <si>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</si>
  <si>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</si>
  <si>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</si>
  <si>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</si>
  <si>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</si>
  <si>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</si>
  <si>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</si>
  <si>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</si>
  <si>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</si>
  <si>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</si>
  <si>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</si>
  <si>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</si>
  <si>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</si>
  <si>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</si>
  <si>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</si>
  <si>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</si>
  <si>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</si>
  <si>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</si>
  <si>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</si>
  <si>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</si>
  <si>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</si>
  <si>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</si>
  <si>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</si>
  <si>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</si>
  <si>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</si>
  <si>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</si>
  <si>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</si>
  <si>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</si>
  <si>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</si>
  <si>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</si>
  <si>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</si>
  <si>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</si>
  <si>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</si>
  <si>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</si>
  <si>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37179</t>
  </si>
  <si>
    <t>VANCE</t>
  </si>
  <si>
    <t>37181</t>
  </si>
  <si>
    <t>WAKE</t>
  </si>
  <si>
    <t>37183</t>
  </si>
  <si>
    <t>37185</t>
  </si>
  <si>
    <t>37187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</si>
  <si>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</si>
  <si>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</si>
  <si>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</si>
  <si>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</si>
  <si>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</si>
  <si>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</si>
  <si>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</si>
  <si>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</si>
  <si>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</si>
  <si>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NORTH DAKOTA</t>
  </si>
  <si>
    <t>38001</t>
  </si>
  <si>
    <t>BARNES</t>
  </si>
  <si>
    <t>38003</t>
  </si>
  <si>
    <t>BENSON</t>
  </si>
  <si>
    <t>38005</t>
  </si>
  <si>
    <t>BILLINGS</t>
  </si>
  <si>
    <t>38007</t>
  </si>
  <si>
    <t>BOTTINEAU</t>
  </si>
  <si>
    <t>38009</t>
  </si>
  <si>
    <t>BOWMAN</t>
  </si>
  <si>
    <t>38011</t>
  </si>
  <si>
    <t>38013</t>
  </si>
  <si>
    <t>BURLEIGH</t>
  </si>
  <si>
    <t>38015</t>
  </si>
  <si>
    <t>38017</t>
  </si>
  <si>
    <t>CAVALIER</t>
  </si>
  <si>
    <t>38019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</si>
  <si>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</si>
  <si>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</si>
  <si>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</si>
  <si>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</si>
  <si>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</si>
  <si>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</si>
  <si>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</si>
  <si>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</si>
  <si>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</si>
  <si>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</si>
  <si>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</si>
  <si>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</si>
  <si>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</si>
  <si>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</si>
  <si>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</si>
  <si>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</si>
  <si>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38039</t>
  </si>
  <si>
    <t>HETTINGER</t>
  </si>
  <si>
    <t>38041</t>
  </si>
  <si>
    <t>KIDDER</t>
  </si>
  <si>
    <t>38043</t>
  </si>
  <si>
    <t>LA MOURE</t>
  </si>
  <si>
    <t>38045</t>
  </si>
  <si>
    <t>38047</t>
  </si>
  <si>
    <t>38049</t>
  </si>
  <si>
    <t>38051</t>
  </si>
  <si>
    <t>MCKENZIE</t>
  </si>
  <si>
    <t>38053</t>
  </si>
  <si>
    <t>38055</t>
  </si>
  <si>
    <t>38057</t>
  </si>
  <si>
    <t>38059</t>
  </si>
  <si>
    <t>MOUNTRAIL</t>
  </si>
  <si>
    <t>38061</t>
  </si>
  <si>
    <t>38063</t>
  </si>
  <si>
    <t>OLIVER</t>
  </si>
  <si>
    <t>38065</t>
  </si>
  <si>
    <t>PEMBINA</t>
  </si>
  <si>
    <t>38067</t>
  </si>
  <si>
    <t>38069</t>
  </si>
  <si>
    <t>38071</t>
  </si>
  <si>
    <t>RANSOM</t>
  </si>
  <si>
    <t>38073</t>
  </si>
  <si>
    <t>38075</t>
  </si>
  <si>
    <t>38077</t>
  </si>
  <si>
    <t>ROLETTE</t>
  </si>
  <si>
    <t>38079</t>
  </si>
  <si>
    <t>SARGENT</t>
  </si>
  <si>
    <t>38081</t>
  </si>
  <si>
    <t>38083</t>
  </si>
  <si>
    <t>38085</t>
  </si>
  <si>
    <t>SLOPE</t>
  </si>
  <si>
    <t>38087</t>
  </si>
  <si>
    <t>38089</t>
  </si>
  <si>
    <t>38091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</si>
  <si>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</si>
  <si>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</si>
  <si>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</si>
  <si>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</si>
  <si>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</si>
  <si>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</si>
  <si>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</si>
  <si>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</si>
  <si>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</si>
  <si>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</si>
  <si>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38103</t>
  </si>
  <si>
    <t>WILLIAMS</t>
  </si>
  <si>
    <t>38105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</si>
  <si>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</si>
  <si>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</si>
  <si>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</si>
  <si>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</si>
  <si>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</si>
  <si>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</si>
  <si>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</si>
  <si>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</si>
  <si>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</si>
  <si>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</si>
  <si>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</si>
  <si>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</si>
  <si>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</si>
  <si>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</si>
  <si>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</si>
  <si>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</si>
  <si>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</si>
  <si>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</si>
  <si>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</si>
  <si>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</si>
  <si>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</si>
  <si>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</si>
  <si>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</si>
  <si>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</si>
  <si>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</si>
  <si>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</si>
  <si>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</si>
  <si>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</si>
  <si>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</si>
  <si>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</si>
  <si>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39039</t>
  </si>
  <si>
    <t>39041</t>
  </si>
  <si>
    <t>39043</t>
  </si>
  <si>
    <t>39045</t>
  </si>
  <si>
    <t>39047</t>
  </si>
  <si>
    <t>39049</t>
  </si>
  <si>
    <t>39051</t>
  </si>
  <si>
    <t>GALLIA</t>
  </si>
  <si>
    <t>39053</t>
  </si>
  <si>
    <t>GEAUGA</t>
  </si>
  <si>
    <t>39055</t>
  </si>
  <si>
    <t>39057</t>
  </si>
  <si>
    <t>GUERNSEY</t>
  </si>
  <si>
    <t>39059</t>
  </si>
  <si>
    <t>39061</t>
  </si>
  <si>
    <t>39063</t>
  </si>
  <si>
    <t>39065</t>
  </si>
  <si>
    <t>39067</t>
  </si>
  <si>
    <t>39069</t>
  </si>
  <si>
    <t>HIGHLAND</t>
  </si>
  <si>
    <t>39071</t>
  </si>
  <si>
    <t>HOCKING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</si>
  <si>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</si>
  <si>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</si>
  <si>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</si>
  <si>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</si>
  <si>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</si>
  <si>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</si>
  <si>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</si>
  <si>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</si>
  <si>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</t>
  </si>
  <si>
    <t>39089</t>
  </si>
  <si>
    <t>39091</t>
  </si>
  <si>
    <t>LORAIN</t>
  </si>
  <si>
    <t>39093</t>
  </si>
  <si>
    <t>39095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</si>
  <si>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</si>
  <si>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</si>
  <si>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</si>
  <si>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</si>
  <si>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</si>
  <si>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</si>
  <si>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</si>
  <si>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</si>
  <si>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</si>
  <si>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</si>
  <si>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39111</t>
  </si>
  <si>
    <t>39113</t>
  </si>
  <si>
    <t>39115</t>
  </si>
  <si>
    <t>MORROW</t>
  </si>
  <si>
    <t>39117</t>
  </si>
  <si>
    <t>MUSKINGUM</t>
  </si>
  <si>
    <t>39119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</si>
  <si>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</si>
  <si>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</si>
  <si>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</si>
  <si>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</si>
  <si>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</si>
  <si>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</si>
  <si>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</si>
  <si>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</si>
  <si>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</si>
  <si>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</si>
  <si>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</si>
  <si>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</si>
  <si>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</si>
  <si>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</si>
  <si>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</si>
  <si>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</si>
  <si>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</si>
  <si>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</si>
  <si>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39145</t>
  </si>
  <si>
    <t>39147</t>
  </si>
  <si>
    <t>39149</t>
  </si>
  <si>
    <t>39151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</si>
  <si>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</si>
  <si>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</si>
  <si>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</si>
  <si>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</si>
  <si>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</si>
  <si>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</si>
  <si>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</si>
  <si>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</si>
  <si>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</si>
  <si>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</si>
  <si>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</si>
  <si>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39167</t>
  </si>
  <si>
    <t>39169</t>
  </si>
  <si>
    <t>39171</t>
  </si>
  <si>
    <t>WOOD</t>
  </si>
  <si>
    <t>39173</t>
  </si>
  <si>
    <t>WYANDOT</t>
  </si>
  <si>
    <t>39175</t>
  </si>
  <si>
    <t>OKLAHOMA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</si>
  <si>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</si>
  <si>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</si>
  <si>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</si>
  <si>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</si>
  <si>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</si>
  <si>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</si>
  <si>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</si>
  <si>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</si>
  <si>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</si>
  <si>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</si>
  <si>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40013</t>
  </si>
  <si>
    <t>40015</t>
  </si>
  <si>
    <t>CANADIAN</t>
  </si>
  <si>
    <t>40017</t>
  </si>
  <si>
    <t>40019</t>
  </si>
  <si>
    <t>40021</t>
  </si>
  <si>
    <t>40023</t>
  </si>
  <si>
    <t>CIMARRON</t>
  </si>
  <si>
    <t>40025</t>
  </si>
  <si>
    <t>40027</t>
  </si>
  <si>
    <t>COAL</t>
  </si>
  <si>
    <t>40029</t>
  </si>
  <si>
    <t>40031</t>
  </si>
  <si>
    <t>COTTON</t>
  </si>
  <si>
    <t>40033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</si>
  <si>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</si>
  <si>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</si>
  <si>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</si>
  <si>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</si>
  <si>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</si>
  <si>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</si>
  <si>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</si>
  <si>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</si>
  <si>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40045</t>
  </si>
  <si>
    <t>40047</t>
  </si>
  <si>
    <t>GARVIN</t>
  </si>
  <si>
    <t>40049</t>
  </si>
  <si>
    <t>40051</t>
  </si>
  <si>
    <t>40053</t>
  </si>
  <si>
    <t>GREER</t>
  </si>
  <si>
    <t>40055</t>
  </si>
  <si>
    <t>HARMON</t>
  </si>
  <si>
    <t>40057</t>
  </si>
  <si>
    <t>40059</t>
  </si>
  <si>
    <t>40061</t>
  </si>
  <si>
    <t>HUGHES</t>
  </si>
  <si>
    <t>40063</t>
  </si>
  <si>
    <t>40065</t>
  </si>
  <si>
    <t>40067</t>
  </si>
  <si>
    <t>40069</t>
  </si>
  <si>
    <t>KAY</t>
  </si>
  <si>
    <t>40071</t>
  </si>
  <si>
    <t>KINGFISHER</t>
  </si>
  <si>
    <t>40073</t>
  </si>
  <si>
    <t>40075</t>
  </si>
  <si>
    <t>LATIMER</t>
  </si>
  <si>
    <t>40077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</si>
  <si>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</si>
  <si>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</si>
  <si>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</si>
  <si>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</si>
  <si>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</si>
  <si>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</si>
  <si>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</si>
  <si>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</si>
  <si>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</si>
  <si>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</si>
  <si>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MCCLAIN</t>
  </si>
  <si>
    <t>40087</t>
  </si>
  <si>
    <t>MCCURTAIN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</si>
  <si>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</si>
  <si>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</si>
  <si>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</si>
  <si>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</si>
  <si>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</si>
  <si>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</si>
  <si>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</si>
  <si>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</si>
  <si>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</si>
  <si>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</si>
  <si>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</si>
  <si>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</si>
  <si>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40111</t>
  </si>
  <si>
    <t>40113</t>
  </si>
  <si>
    <t>40115</t>
  </si>
  <si>
    <t>40117</t>
  </si>
  <si>
    <t>PAYNE</t>
  </si>
  <si>
    <t>40119</t>
  </si>
  <si>
    <t>PITTSBURG</t>
  </si>
  <si>
    <t>40121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</si>
  <si>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</si>
  <si>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</si>
  <si>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</si>
  <si>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</si>
  <si>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</si>
  <si>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</si>
  <si>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</si>
  <si>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</si>
  <si>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</si>
  <si>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</si>
  <si>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</si>
  <si>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</si>
  <si>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</si>
  <si>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</si>
  <si>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</si>
  <si>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</si>
  <si>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</si>
  <si>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</si>
  <si>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</si>
  <si>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</si>
  <si>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</si>
  <si>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</si>
  <si>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</si>
  <si>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</si>
  <si>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</si>
  <si>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</si>
  <si>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41001</t>
  </si>
  <si>
    <t>41003</t>
  </si>
  <si>
    <t>CLACKAMAS</t>
  </si>
  <si>
    <t>41005</t>
  </si>
  <si>
    <t>CLATSOP</t>
  </si>
  <si>
    <t>41007</t>
  </si>
  <si>
    <t>41009</t>
  </si>
  <si>
    <t>41011</t>
  </si>
  <si>
    <t>CROOK</t>
  </si>
  <si>
    <t>41013</t>
  </si>
  <si>
    <t>41015</t>
  </si>
  <si>
    <t>DESCHUTES</t>
  </si>
  <si>
    <t>41017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</si>
  <si>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</si>
  <si>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</si>
  <si>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</si>
  <si>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</si>
  <si>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</si>
  <si>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</si>
  <si>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</si>
  <si>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</si>
  <si>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</si>
  <si>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41031</t>
  </si>
  <si>
    <t>JOSEPHINE</t>
  </si>
  <si>
    <t>41033</t>
  </si>
  <si>
    <t>KLAMATH</t>
  </si>
  <si>
    <t>41035</t>
  </si>
  <si>
    <t>41037</t>
  </si>
  <si>
    <t>41039</t>
  </si>
  <si>
    <t>41041</t>
  </si>
  <si>
    <t>41043</t>
  </si>
  <si>
    <t>MALHEUR</t>
  </si>
  <si>
    <t>41045</t>
  </si>
  <si>
    <t>41047</t>
  </si>
  <si>
    <t>41049</t>
  </si>
  <si>
    <t>MULTNOMAH</t>
  </si>
  <si>
    <t>41051</t>
  </si>
  <si>
    <t>41053</t>
  </si>
  <si>
    <t>41055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</si>
  <si>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</si>
  <si>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</si>
  <si>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</si>
  <si>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</si>
  <si>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</si>
  <si>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</si>
  <si>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</si>
  <si>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</si>
  <si>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</si>
  <si>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</si>
  <si>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</si>
  <si>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</si>
  <si>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41071</t>
  </si>
  <si>
    <t>PENNSYLVANIA</t>
  </si>
  <si>
    <t>42001</t>
  </si>
  <si>
    <t>ALLEGHENY</t>
  </si>
  <si>
    <t>42003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</si>
  <si>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</si>
  <si>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</si>
  <si>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</si>
  <si>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</si>
  <si>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</si>
  <si>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</si>
  <si>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</si>
  <si>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</si>
  <si>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</si>
  <si>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</si>
  <si>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</si>
  <si>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</si>
  <si>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</si>
  <si>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</si>
  <si>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</si>
  <si>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</si>
  <si>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</si>
  <si>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</si>
  <si>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</si>
  <si>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</si>
  <si>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</si>
  <si>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CLARION</t>
  </si>
  <si>
    <t>42031</t>
  </si>
  <si>
    <t>CLEARFIELD</t>
  </si>
  <si>
    <t>42033</t>
  </si>
  <si>
    <t>42035</t>
  </si>
  <si>
    <t>42037</t>
  </si>
  <si>
    <t>42039</t>
  </si>
  <si>
    <t>42041</t>
  </si>
  <si>
    <t>DAUPHIN</t>
  </si>
  <si>
    <t>42043</t>
  </si>
  <si>
    <t>42045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</si>
  <si>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</si>
  <si>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</si>
  <si>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</si>
  <si>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</si>
  <si>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</si>
  <si>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</si>
  <si>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</si>
  <si>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</si>
  <si>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</si>
  <si>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</si>
  <si>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</si>
  <si>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</si>
  <si>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</si>
  <si>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</si>
  <si>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</si>
  <si>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</si>
  <si>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42071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</si>
  <si>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</si>
  <si>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</si>
  <si>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</si>
  <si>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</si>
  <si>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</si>
  <si>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</si>
  <si>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</si>
  <si>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</si>
  <si>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42081</t>
  </si>
  <si>
    <t>MCKEAN</t>
  </si>
  <si>
    <t>42083</t>
  </si>
  <si>
    <t>42085</t>
  </si>
  <si>
    <t>MIFFLIN</t>
  </si>
  <si>
    <t>42087</t>
  </si>
  <si>
    <t>42089</t>
  </si>
  <si>
    <t>42091</t>
  </si>
  <si>
    <t>MONTOUR</t>
  </si>
  <si>
    <t>42093</t>
  </si>
  <si>
    <t>42095</t>
  </si>
  <si>
    <t>NORTHUMBERLAND</t>
  </si>
  <si>
    <t>42097</t>
  </si>
  <si>
    <t>42099</t>
  </si>
  <si>
    <t>PHILADELPHIA</t>
  </si>
  <si>
    <t>42101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</si>
  <si>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</si>
  <si>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</si>
  <si>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</si>
  <si>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</si>
  <si>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</si>
  <si>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</si>
  <si>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</si>
  <si>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</si>
  <si>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</si>
  <si>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</si>
  <si>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</si>
  <si>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</si>
  <si>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</si>
  <si>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</si>
  <si>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</si>
  <si>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</si>
  <si>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</si>
  <si>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42127</t>
  </si>
  <si>
    <t>WESTMORELAND</t>
  </si>
  <si>
    <t>42129</t>
  </si>
  <si>
    <t>42131</t>
  </si>
  <si>
    <t>42133</t>
  </si>
  <si>
    <t>RHODE ISLAND</t>
  </si>
  <si>
    <t>44001</t>
  </si>
  <si>
    <t>44003</t>
  </si>
  <si>
    <t>NEWPORT</t>
  </si>
  <si>
    <t>44005</t>
  </si>
  <si>
    <t>PROVIDENCE</t>
  </si>
  <si>
    <t>44007</t>
  </si>
  <si>
    <t>44009</t>
  </si>
  <si>
    <t>SOUTH CAROLINA</t>
  </si>
  <si>
    <t>ABBEVILLE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</si>
  <si>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</si>
  <si>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</si>
  <si>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</si>
  <si>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</si>
  <si>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</si>
  <si>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</si>
  <si>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</si>
  <si>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</si>
  <si>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</si>
  <si>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</si>
  <si>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45013</t>
  </si>
  <si>
    <t>BERKELEY</t>
  </si>
  <si>
    <t>45015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</si>
  <si>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</si>
  <si>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</si>
  <si>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</si>
  <si>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</si>
  <si>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</si>
  <si>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</si>
  <si>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</si>
  <si>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</si>
  <si>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</si>
  <si>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</si>
  <si>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</si>
  <si>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</si>
  <si>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</si>
  <si>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</si>
  <si>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</si>
  <si>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</si>
  <si>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</si>
  <si>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</si>
  <si>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45039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</si>
  <si>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</si>
  <si>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</si>
  <si>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</si>
  <si>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</si>
  <si>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</si>
  <si>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</si>
  <si>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</si>
  <si>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</si>
  <si>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</si>
  <si>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</si>
  <si>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</si>
  <si>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</si>
  <si>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</si>
  <si>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</si>
  <si>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</si>
  <si>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</si>
  <si>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</si>
  <si>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</si>
  <si>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</si>
  <si>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45067</t>
  </si>
  <si>
    <t>MARLBORO</t>
  </si>
  <si>
    <t>45069</t>
  </si>
  <si>
    <t>MCCORMICK</t>
  </si>
  <si>
    <t>45065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</si>
  <si>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</si>
  <si>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</si>
  <si>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</si>
  <si>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</si>
  <si>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</si>
  <si>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</si>
  <si>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</si>
  <si>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</si>
  <si>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</si>
  <si>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</si>
  <si>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</si>
  <si>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</si>
  <si>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</si>
  <si>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</si>
  <si>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</si>
  <si>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</si>
  <si>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SOUTH DAKOTA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</si>
  <si>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</si>
  <si>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</si>
  <si>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</si>
  <si>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</si>
  <si>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</si>
  <si>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</si>
  <si>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</si>
  <si>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</si>
  <si>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</si>
  <si>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46011</t>
  </si>
  <si>
    <t>46013</t>
  </si>
  <si>
    <t>BRULE</t>
  </si>
  <si>
    <t>46015</t>
  </si>
  <si>
    <t>46017</t>
  </si>
  <si>
    <t>46019</t>
  </si>
  <si>
    <t>46021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</si>
  <si>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</si>
  <si>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</si>
  <si>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</si>
  <si>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</si>
  <si>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</si>
  <si>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</si>
  <si>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</si>
  <si>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</si>
  <si>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46033</t>
  </si>
  <si>
    <t>DAVISON</t>
  </si>
  <si>
    <t>46035</t>
  </si>
  <si>
    <t>DAY</t>
  </si>
  <si>
    <t>46037</t>
  </si>
  <si>
    <t>46039</t>
  </si>
  <si>
    <t>46041</t>
  </si>
  <si>
    <t>46043</t>
  </si>
  <si>
    <t>EDMUNDS</t>
  </si>
  <si>
    <t>46045</t>
  </si>
  <si>
    <t>FALL RIVER</t>
  </si>
  <si>
    <t>46047</t>
  </si>
  <si>
    <t>FAULK</t>
  </si>
  <si>
    <t>46049</t>
  </si>
  <si>
    <t>46051</t>
  </si>
  <si>
    <t>GREGORY</t>
  </si>
  <si>
    <t>46053</t>
  </si>
  <si>
    <t>HAAKON</t>
  </si>
  <si>
    <t>46055</t>
  </si>
  <si>
    <t>HAMLIN</t>
  </si>
  <si>
    <t>46057</t>
  </si>
  <si>
    <t>HAND</t>
  </si>
  <si>
    <t>46059</t>
  </si>
  <si>
    <t>HANSON</t>
  </si>
  <si>
    <t>46061</t>
  </si>
  <si>
    <t>46063</t>
  </si>
  <si>
    <t>46065</t>
  </si>
  <si>
    <t>HUTCHINSON</t>
  </si>
  <si>
    <t>46067</t>
  </si>
  <si>
    <t>46069</t>
  </si>
  <si>
    <t>46071</t>
  </si>
  <si>
    <t>JERAULD</t>
  </si>
  <si>
    <t>46073</t>
  </si>
  <si>
    <t>46075</t>
  </si>
  <si>
    <t>KINGSBURY</t>
  </si>
  <si>
    <t>46077</t>
  </si>
  <si>
    <t>46079</t>
  </si>
  <si>
    <t>46081</t>
  </si>
  <si>
    <t>46083</t>
  </si>
  <si>
    <t>LYMAN</t>
  </si>
  <si>
    <t>46085</t>
  </si>
  <si>
    <t>46091</t>
  </si>
  <si>
    <t>MCCOOK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</si>
  <si>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</si>
  <si>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</si>
  <si>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</si>
  <si>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</si>
  <si>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</si>
  <si>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</si>
  <si>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</si>
  <si>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</si>
  <si>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</si>
  <si>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</si>
  <si>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</si>
  <si>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OGLALA LAKOTA</t>
  </si>
  <si>
    <t>46103</t>
  </si>
  <si>
    <t>46105</t>
  </si>
  <si>
    <t>46107</t>
  </si>
  <si>
    <t>ROBERTS</t>
  </si>
  <si>
    <t>46109</t>
  </si>
  <si>
    <t>SANBORN</t>
  </si>
  <si>
    <t>46111</t>
  </si>
  <si>
    <t>SPINK</t>
  </si>
  <si>
    <t>46115</t>
  </si>
  <si>
    <t>STANLEY</t>
  </si>
  <si>
    <t>46117</t>
  </si>
  <si>
    <t>SULLY</t>
  </si>
  <si>
    <t>46119</t>
  </si>
  <si>
    <t>46121</t>
  </si>
  <si>
    <t>TRIPP</t>
  </si>
  <si>
    <t>46123</t>
  </si>
  <si>
    <t>46125</t>
  </si>
  <si>
    <t>46127</t>
  </si>
  <si>
    <t>WALWORTH</t>
  </si>
  <si>
    <t>46129</t>
  </si>
  <si>
    <t>YANKTON</t>
  </si>
  <si>
    <t>46135</t>
  </si>
  <si>
    <t>ZIEBACH</t>
  </si>
  <si>
    <t>46137</t>
  </si>
  <si>
    <t>TENNESSEE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</si>
  <si>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</si>
  <si>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</si>
  <si>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</si>
  <si>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</si>
  <si>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</si>
  <si>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</si>
  <si>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</si>
  <si>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</si>
  <si>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</si>
  <si>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</si>
  <si>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</si>
  <si>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</si>
  <si>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</si>
  <si>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</si>
  <si>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</si>
  <si>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</si>
  <si>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</si>
  <si>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</si>
  <si>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</si>
  <si>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</si>
  <si>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CROCKETT</t>
  </si>
  <si>
    <t>47033</t>
  </si>
  <si>
    <t>47035</t>
  </si>
  <si>
    <t>47037</t>
  </si>
  <si>
    <t>47041</t>
  </si>
  <si>
    <t>47039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</si>
  <si>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</si>
  <si>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</si>
  <si>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</si>
  <si>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</si>
  <si>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</si>
  <si>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</si>
  <si>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</si>
  <si>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</si>
  <si>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</si>
  <si>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</si>
  <si>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</si>
  <si>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</si>
  <si>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</si>
  <si>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</si>
  <si>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</si>
  <si>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</si>
  <si>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</si>
  <si>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</si>
  <si>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</si>
  <si>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</si>
  <si>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</si>
  <si>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</si>
  <si>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</si>
  <si>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</si>
  <si>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</si>
  <si>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</si>
  <si>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</si>
  <si>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</si>
  <si>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</si>
  <si>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</si>
  <si>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</si>
  <si>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</si>
  <si>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</si>
  <si>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</si>
  <si>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</si>
  <si>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</si>
  <si>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</si>
  <si>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</si>
  <si>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</si>
  <si>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</si>
  <si>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</si>
  <si>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47111</t>
  </si>
  <si>
    <t>47113</t>
  </si>
  <si>
    <t>47115</t>
  </si>
  <si>
    <t>47117</t>
  </si>
  <si>
    <t>MAURY</t>
  </si>
  <si>
    <t>47119</t>
  </si>
  <si>
    <t>MCMINN</t>
  </si>
  <si>
    <t>47107</t>
  </si>
  <si>
    <t>MCNAIRY</t>
  </si>
  <si>
    <t>47109</t>
  </si>
  <si>
    <t>47121</t>
  </si>
  <si>
    <t>47123</t>
  </si>
  <si>
    <t>47125</t>
  </si>
  <si>
    <t>47127</t>
  </si>
  <si>
    <t>47129</t>
  </si>
  <si>
    <t>OBION</t>
  </si>
  <si>
    <t>47131</t>
  </si>
  <si>
    <t>OVERTON</t>
  </si>
  <si>
    <t>47133</t>
  </si>
  <si>
    <t>47135</t>
  </si>
  <si>
    <t>PICKETT</t>
  </si>
  <si>
    <t>47137</t>
  </si>
  <si>
    <t>47139</t>
  </si>
  <si>
    <t>47141</t>
  </si>
  <si>
    <t>RHEA</t>
  </si>
  <si>
    <t>47143</t>
  </si>
  <si>
    <t>ROANE</t>
  </si>
  <si>
    <t>47145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</si>
  <si>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</si>
  <si>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</si>
  <si>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</si>
  <si>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</si>
  <si>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</si>
  <si>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</si>
  <si>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</si>
  <si>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</si>
  <si>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</si>
  <si>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</si>
  <si>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</si>
  <si>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</si>
  <si>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</si>
  <si>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</si>
  <si>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</si>
  <si>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</si>
  <si>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</si>
  <si>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</si>
  <si>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</si>
  <si>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</si>
  <si>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</si>
  <si>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</si>
  <si>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</si>
  <si>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</si>
  <si>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</si>
  <si>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</si>
  <si>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48001</t>
  </si>
  <si>
    <t>ANDREWS</t>
  </si>
  <si>
    <t>48003</t>
  </si>
  <si>
    <t>ANGELINA</t>
  </si>
  <si>
    <t>48005</t>
  </si>
  <si>
    <t>ARANSAS</t>
  </si>
  <si>
    <t>48007</t>
  </si>
  <si>
    <t>ARCHER</t>
  </si>
  <si>
    <t>48009</t>
  </si>
  <si>
    <t>48011</t>
  </si>
  <si>
    <t>ATASCOSA</t>
  </si>
  <si>
    <t>48013</t>
  </si>
  <si>
    <t>AUSTIN</t>
  </si>
  <si>
    <t>48015</t>
  </si>
  <si>
    <t>BAILEY</t>
  </si>
  <si>
    <t>48017</t>
  </si>
  <si>
    <t>BANDERA</t>
  </si>
  <si>
    <t>48019</t>
  </si>
  <si>
    <t>BASTROP</t>
  </si>
  <si>
    <t>48021</t>
  </si>
  <si>
    <t>BAYLOR</t>
  </si>
  <si>
    <t>48023</t>
  </si>
  <si>
    <t>BEE</t>
  </si>
  <si>
    <t>48025</t>
  </si>
  <si>
    <t>48027</t>
  </si>
  <si>
    <t>BEXAR</t>
  </si>
  <si>
    <t>48029</t>
  </si>
  <si>
    <t>BLANCO</t>
  </si>
  <si>
    <t>48031</t>
  </si>
  <si>
    <t>BORDEN</t>
  </si>
  <si>
    <t>48033</t>
  </si>
  <si>
    <t>BOSQUE</t>
  </si>
  <si>
    <t>48035</t>
  </si>
  <si>
    <t>BOWIE</t>
  </si>
  <si>
    <t>48037</t>
  </si>
  <si>
    <t>BRAZORIA</t>
  </si>
  <si>
    <t>48039</t>
  </si>
  <si>
    <t>BRAZOS</t>
  </si>
  <si>
    <t>48041</t>
  </si>
  <si>
    <t>BREWSTER</t>
  </si>
  <si>
    <t>48043</t>
  </si>
  <si>
    <t>BRISCOE</t>
  </si>
  <si>
    <t>48045</t>
  </si>
  <si>
    <t>48047</t>
  </si>
  <si>
    <t>48049</t>
  </si>
  <si>
    <t>BURLESON</t>
  </si>
  <si>
    <t>48051</t>
  </si>
  <si>
    <t>BURNET</t>
  </si>
  <si>
    <t>48053</t>
  </si>
  <si>
    <t>48055</t>
  </si>
  <si>
    <t>48057</t>
  </si>
  <si>
    <t>CALLAHAN</t>
  </si>
  <si>
    <t>48059</t>
  </si>
  <si>
    <t>48061</t>
  </si>
  <si>
    <t>CAMP</t>
  </si>
  <si>
    <t>48063</t>
  </si>
  <si>
    <t>CARSON</t>
  </si>
  <si>
    <t>48065</t>
  </si>
  <si>
    <t>48067</t>
  </si>
  <si>
    <t>CASTRO</t>
  </si>
  <si>
    <t>48069</t>
  </si>
  <si>
    <t>48071</t>
  </si>
  <si>
    <t>48073</t>
  </si>
  <si>
    <t>CHILDRESS</t>
  </si>
  <si>
    <t>48075</t>
  </si>
  <si>
    <t>48077</t>
  </si>
  <si>
    <t>COCHRAN</t>
  </si>
  <si>
    <t>48079</t>
  </si>
  <si>
    <t>COKE</t>
  </si>
  <si>
    <t>48081</t>
  </si>
  <si>
    <t>COLEMAN</t>
  </si>
  <si>
    <t>48083</t>
  </si>
  <si>
    <t>COLLIN</t>
  </si>
  <si>
    <t>48085</t>
  </si>
  <si>
    <t>COLLINGSWORTH</t>
  </si>
  <si>
    <t>48087</t>
  </si>
  <si>
    <t>48089</t>
  </si>
  <si>
    <t>COMAL</t>
  </si>
  <si>
    <t>48091</t>
  </si>
  <si>
    <t>48093</t>
  </si>
  <si>
    <t>CONCHO</t>
  </si>
  <si>
    <t>48095</t>
  </si>
  <si>
    <t>COOKE</t>
  </si>
  <si>
    <t>48097</t>
  </si>
  <si>
    <t>CORYELL</t>
  </si>
  <si>
    <t>48099</t>
  </si>
  <si>
    <t>COTTLE</t>
  </si>
  <si>
    <t>48101</t>
  </si>
  <si>
    <t>CRANE</t>
  </si>
  <si>
    <t>48103</t>
  </si>
  <si>
    <t>48105</t>
  </si>
  <si>
    <t>CROSBY</t>
  </si>
  <si>
    <t>48107</t>
  </si>
  <si>
    <t>CULBERSON</t>
  </si>
  <si>
    <t>48109</t>
  </si>
  <si>
    <t>DALLAM</t>
  </si>
  <si>
    <t>48111</t>
  </si>
  <si>
    <t>48113</t>
  </si>
  <si>
    <t>48115</t>
  </si>
  <si>
    <t>48123</t>
  </si>
  <si>
    <t>DEAF SMITH</t>
  </si>
  <si>
    <t>48117</t>
  </si>
  <si>
    <t>48119</t>
  </si>
  <si>
    <t>DENTON</t>
  </si>
  <si>
    <t>48121</t>
  </si>
  <si>
    <t>DICKENS</t>
  </si>
  <si>
    <t>48125</t>
  </si>
  <si>
    <t>DIMMIT</t>
  </si>
  <si>
    <t>48127</t>
  </si>
  <si>
    <t>DONLEY</t>
  </si>
  <si>
    <t>48129</t>
  </si>
  <si>
    <t>48131</t>
  </si>
  <si>
    <t>EASTLAND</t>
  </si>
  <si>
    <t>48133</t>
  </si>
  <si>
    <t>ECTOR</t>
  </si>
  <si>
    <t>48135</t>
  </si>
  <si>
    <t>48137</t>
  </si>
  <si>
    <t>48141</t>
  </si>
  <si>
    <t>48139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</si>
  <si>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</si>
  <si>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</si>
  <si>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</si>
  <si>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</si>
  <si>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</si>
  <si>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</si>
  <si>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</si>
  <si>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</si>
  <si>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</si>
  <si>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</si>
  <si>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</si>
  <si>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</si>
  <si>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48157</t>
  </si>
  <si>
    <t>48159</t>
  </si>
  <si>
    <t>FREESTONE</t>
  </si>
  <si>
    <t>48161</t>
  </si>
  <si>
    <t>FRIO</t>
  </si>
  <si>
    <t>48163</t>
  </si>
  <si>
    <t>GAINES</t>
  </si>
  <si>
    <t>48165</t>
  </si>
  <si>
    <t>GALVESTON</t>
  </si>
  <si>
    <t>48167</t>
  </si>
  <si>
    <t>GARZA</t>
  </si>
  <si>
    <t>48169</t>
  </si>
  <si>
    <t>GILLESPIE</t>
  </si>
  <si>
    <t>48171</t>
  </si>
  <si>
    <t>GLASSCOCK</t>
  </si>
  <si>
    <t>48173</t>
  </si>
  <si>
    <t>GOLIAD</t>
  </si>
  <si>
    <t>48175</t>
  </si>
  <si>
    <t>GONZALES</t>
  </si>
  <si>
    <t>48177</t>
  </si>
  <si>
    <t>48179</t>
  </si>
  <si>
    <t>48181</t>
  </si>
  <si>
    <t>GREGG</t>
  </si>
  <si>
    <t>48183</t>
  </si>
  <si>
    <t>GRIMES</t>
  </si>
  <si>
    <t>48185</t>
  </si>
  <si>
    <t>48187</t>
  </si>
  <si>
    <t>48189</t>
  </si>
  <si>
    <t>48191</t>
  </si>
  <si>
    <t>48193</t>
  </si>
  <si>
    <t>HANSFORD</t>
  </si>
  <si>
    <t>48195</t>
  </si>
  <si>
    <t>48197</t>
  </si>
  <si>
    <t>48199</t>
  </si>
  <si>
    <t>48201</t>
  </si>
  <si>
    <t>48203</t>
  </si>
  <si>
    <t>HARTLEY</t>
  </si>
  <si>
    <t>48205</t>
  </si>
  <si>
    <t>48207</t>
  </si>
  <si>
    <t>HAYS</t>
  </si>
  <si>
    <t>48209</t>
  </si>
  <si>
    <t>HEMPHILL</t>
  </si>
  <si>
    <t>48211</t>
  </si>
  <si>
    <t>48213</t>
  </si>
  <si>
    <t>48215</t>
  </si>
  <si>
    <t>48217</t>
  </si>
  <si>
    <t>HOCKLEY</t>
  </si>
  <si>
    <t>48219</t>
  </si>
  <si>
    <t>HOOD</t>
  </si>
  <si>
    <t>48221</t>
  </si>
  <si>
    <t>48223</t>
  </si>
  <si>
    <t>48225</t>
  </si>
  <si>
    <t>48227</t>
  </si>
  <si>
    <t>HUDSPETH</t>
  </si>
  <si>
    <t>48229</t>
  </si>
  <si>
    <t>HUNT</t>
  </si>
  <si>
    <t>48231</t>
  </si>
  <si>
    <t>48233</t>
  </si>
  <si>
    <t>IRION</t>
  </si>
  <si>
    <t>48235</t>
  </si>
  <si>
    <t>JACK</t>
  </si>
  <si>
    <t>48237</t>
  </si>
  <si>
    <t>48239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</si>
  <si>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</si>
  <si>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</si>
  <si>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</si>
  <si>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</si>
  <si>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</si>
  <si>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</si>
  <si>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</si>
  <si>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</si>
  <si>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</si>
  <si>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</si>
  <si>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</si>
  <si>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</si>
  <si>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</si>
  <si>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</si>
  <si>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KENEDY</t>
  </si>
  <si>
    <t>48261</t>
  </si>
  <si>
    <t>48263</t>
  </si>
  <si>
    <t>KERR</t>
  </si>
  <si>
    <t>48265</t>
  </si>
  <si>
    <t>KIMBLE</t>
  </si>
  <si>
    <t>48267</t>
  </si>
  <si>
    <t>KING</t>
  </si>
  <si>
    <t>48269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</si>
  <si>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</si>
  <si>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</si>
  <si>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</si>
  <si>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</si>
  <si>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</si>
  <si>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</si>
  <si>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</si>
  <si>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</si>
  <si>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</si>
  <si>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</si>
  <si>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</si>
  <si>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</si>
  <si>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</si>
  <si>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</si>
  <si>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</si>
  <si>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</si>
  <si>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</si>
  <si>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</si>
  <si>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</si>
  <si>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</si>
  <si>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</si>
  <si>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</si>
  <si>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</si>
  <si>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LOVING</t>
  </si>
  <si>
    <t>48301</t>
  </si>
  <si>
    <t>LUBBOCK</t>
  </si>
  <si>
    <t>48303</t>
  </si>
  <si>
    <t>LYNN</t>
  </si>
  <si>
    <t>48305</t>
  </si>
  <si>
    <t>48313</t>
  </si>
  <si>
    <t>48315</t>
  </si>
  <si>
    <t>48317</t>
  </si>
  <si>
    <t>48319</t>
  </si>
  <si>
    <t>MATAGORDA</t>
  </si>
  <si>
    <t>48321</t>
  </si>
  <si>
    <t>MAVERICK</t>
  </si>
  <si>
    <t>48323</t>
  </si>
  <si>
    <t>MCCULLOCH</t>
  </si>
  <si>
    <t>48307</t>
  </si>
  <si>
    <t>MCLENNAN</t>
  </si>
  <si>
    <t>48309</t>
  </si>
  <si>
    <t>MCMULLEN</t>
  </si>
  <si>
    <t>48311</t>
  </si>
  <si>
    <t>48325</t>
  </si>
  <si>
    <t>48327</t>
  </si>
  <si>
    <t>48329</t>
  </si>
  <si>
    <t>MILAM</t>
  </si>
  <si>
    <t>48331</t>
  </si>
  <si>
    <t>48333</t>
  </si>
  <si>
    <t>48335</t>
  </si>
  <si>
    <t>MONTAGUE</t>
  </si>
  <si>
    <t>48337</t>
  </si>
  <si>
    <t>48339</t>
  </si>
  <si>
    <t>48341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</si>
  <si>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</si>
  <si>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</si>
  <si>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</si>
  <si>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</si>
  <si>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</si>
  <si>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</si>
  <si>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</si>
  <si>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</si>
  <si>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</si>
  <si>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48353</t>
  </si>
  <si>
    <t>NUECES</t>
  </si>
  <si>
    <t>48355</t>
  </si>
  <si>
    <t>OCHILTREE</t>
  </si>
  <si>
    <t>48357</t>
  </si>
  <si>
    <t>48359</t>
  </si>
  <si>
    <t>48361</t>
  </si>
  <si>
    <t>PALO PINTO</t>
  </si>
  <si>
    <t>48363</t>
  </si>
  <si>
    <t>48365</t>
  </si>
  <si>
    <t>PARKER</t>
  </si>
  <si>
    <t>48367</t>
  </si>
  <si>
    <t>PARMER</t>
  </si>
  <si>
    <t>48369</t>
  </si>
  <si>
    <t>PECOS</t>
  </si>
  <si>
    <t>48371</t>
  </si>
  <si>
    <t>48373</t>
  </si>
  <si>
    <t>48375</t>
  </si>
  <si>
    <t>PRESIDIO</t>
  </si>
  <si>
    <t>48377</t>
  </si>
  <si>
    <t>RAINS</t>
  </si>
  <si>
    <t>48379</t>
  </si>
  <si>
    <t>RANDALL</t>
  </si>
  <si>
    <t>48381</t>
  </si>
  <si>
    <t>REAGAN</t>
  </si>
  <si>
    <t>48383</t>
  </si>
  <si>
    <t>REAL</t>
  </si>
  <si>
    <t>48385</t>
  </si>
  <si>
    <t>48387</t>
  </si>
  <si>
    <t>REEVES</t>
  </si>
  <si>
    <t>48389</t>
  </si>
  <si>
    <t>REFUGIO</t>
  </si>
  <si>
    <t>48391</t>
  </si>
  <si>
    <t>48393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</si>
  <si>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</si>
  <si>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</si>
  <si>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</si>
  <si>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</si>
  <si>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</si>
  <si>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</si>
  <si>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</si>
  <si>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</si>
  <si>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</si>
  <si>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</si>
  <si>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</si>
  <si>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</si>
  <si>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</si>
  <si>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</si>
  <si>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</si>
  <si>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</si>
  <si>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SCHLEICHER</t>
  </si>
  <si>
    <t>48413</t>
  </si>
  <si>
    <t>SCURRY</t>
  </si>
  <si>
    <t>48415</t>
  </si>
  <si>
    <t>SHACKELFORD</t>
  </si>
  <si>
    <t>48417</t>
  </si>
  <si>
    <t>48419</t>
  </si>
  <si>
    <t>48421</t>
  </si>
  <si>
    <t>48423</t>
  </si>
  <si>
    <t>SOMERVELL</t>
  </si>
  <si>
    <t>48425</t>
  </si>
  <si>
    <t>STARR</t>
  </si>
  <si>
    <t>48427</t>
  </si>
  <si>
    <t>48429</t>
  </si>
  <si>
    <t>STERLING</t>
  </si>
  <si>
    <t>48431</t>
  </si>
  <si>
    <t>STONEWALL</t>
  </si>
  <si>
    <t>48433</t>
  </si>
  <si>
    <t>SUTTON</t>
  </si>
  <si>
    <t>48435</t>
  </si>
  <si>
    <t>SWISHER</t>
  </si>
  <si>
    <t>48437</t>
  </si>
  <si>
    <t>TARRANT</t>
  </si>
  <si>
    <t>48439</t>
  </si>
  <si>
    <t>48441</t>
  </si>
  <si>
    <t>48443</t>
  </si>
  <si>
    <t>TERRY</t>
  </si>
  <si>
    <t>48445</t>
  </si>
  <si>
    <t>THROCKMORTON</t>
  </si>
  <si>
    <t>48447</t>
  </si>
  <si>
    <t>TITUS</t>
  </si>
  <si>
    <t>48449</t>
  </si>
  <si>
    <t>TOM GREEN</t>
  </si>
  <si>
    <t>48451</t>
  </si>
  <si>
    <t>TRAVIS</t>
  </si>
  <si>
    <t>48453</t>
  </si>
  <si>
    <t>48455</t>
  </si>
  <si>
    <t>TYLER</t>
  </si>
  <si>
    <t>48457</t>
  </si>
  <si>
    <t>UPSHUR</t>
  </si>
  <si>
    <t>48459</t>
  </si>
  <si>
    <t>UPTON</t>
  </si>
  <si>
    <t>48461</t>
  </si>
  <si>
    <t>UVALDE</t>
  </si>
  <si>
    <t>48463</t>
  </si>
  <si>
    <t>VAL VERDE</t>
  </si>
  <si>
    <t>48465</t>
  </si>
  <si>
    <t>VAN ZANDT</t>
  </si>
  <si>
    <t>48467</t>
  </si>
  <si>
    <t>VICTORIA</t>
  </si>
  <si>
    <t>48469</t>
  </si>
  <si>
    <t>48471</t>
  </si>
  <si>
    <t>WALLER</t>
  </si>
  <si>
    <t>48473</t>
  </si>
  <si>
    <t>48475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</si>
  <si>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</si>
  <si>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</si>
  <si>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</si>
  <si>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</si>
  <si>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</si>
  <si>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</si>
  <si>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</si>
  <si>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</si>
  <si>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</si>
  <si>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</si>
  <si>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</si>
  <si>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</si>
  <si>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</si>
  <si>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</si>
  <si>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</si>
  <si>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</si>
  <si>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</si>
  <si>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</si>
  <si>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</si>
  <si>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</si>
  <si>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</si>
  <si>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48503</t>
  </si>
  <si>
    <t>ZAPATA</t>
  </si>
  <si>
    <t>48505</t>
  </si>
  <si>
    <t>ZAVALA</t>
  </si>
  <si>
    <t>48507</t>
  </si>
  <si>
    <t>UTAH</t>
  </si>
  <si>
    <t>49001</t>
  </si>
  <si>
    <t>BOX ELDER</t>
  </si>
  <si>
    <t>49003</t>
  </si>
  <si>
    <t>CACHE</t>
  </si>
  <si>
    <t>49005</t>
  </si>
  <si>
    <t>49007</t>
  </si>
  <si>
    <t>DAGGETT</t>
  </si>
  <si>
    <t>49009</t>
  </si>
  <si>
    <t>49011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</si>
  <si>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</si>
  <si>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</si>
  <si>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</si>
  <si>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</si>
  <si>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</si>
  <si>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</si>
  <si>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</si>
  <si>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</si>
  <si>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</si>
  <si>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</si>
  <si>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</si>
  <si>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</si>
  <si>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</si>
  <si>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</si>
  <si>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</si>
  <si>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</si>
  <si>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</si>
  <si>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</si>
  <si>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</si>
  <si>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</si>
  <si>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SANPETE</t>
  </si>
  <si>
    <t>49039</t>
  </si>
  <si>
    <t>49041</t>
  </si>
  <si>
    <t>49043</t>
  </si>
  <si>
    <t>TOOELE</t>
  </si>
  <si>
    <t>49045</t>
  </si>
  <si>
    <t>UINTAH</t>
  </si>
  <si>
    <t>49047</t>
  </si>
  <si>
    <t>49049</t>
  </si>
  <si>
    <t>WASATCH</t>
  </si>
  <si>
    <t>49051</t>
  </si>
  <si>
    <t>49053</t>
  </si>
  <si>
    <t>49055</t>
  </si>
  <si>
    <t>WEBER</t>
  </si>
  <si>
    <t>49057</t>
  </si>
  <si>
    <t>VERMONT</t>
  </si>
  <si>
    <t>ADDISON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</si>
  <si>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</si>
  <si>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</si>
  <si>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</si>
  <si>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</si>
  <si>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</si>
  <si>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</si>
  <si>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</si>
  <si>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</si>
  <si>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</si>
  <si>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</si>
  <si>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</si>
  <si>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</si>
  <si>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</si>
  <si>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</si>
  <si>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</si>
  <si>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</si>
  <si>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</si>
  <si>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</si>
  <si>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</si>
  <si>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</si>
  <si>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</si>
  <si>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VIRGINIA</t>
  </si>
  <si>
    <t>ACCOMACK</t>
  </si>
  <si>
    <t>51001</t>
  </si>
  <si>
    <t>ALBEMARLE</t>
  </si>
  <si>
    <t>51003</t>
  </si>
  <si>
    <t>51005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</si>
  <si>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</si>
  <si>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</si>
  <si>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</si>
  <si>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</si>
  <si>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</si>
  <si>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</si>
  <si>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</si>
  <si>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</si>
  <si>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</si>
  <si>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</si>
  <si>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</si>
  <si>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</si>
  <si>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</si>
  <si>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</si>
  <si>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</si>
  <si>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51023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</si>
  <si>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</si>
  <si>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</si>
  <si>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</si>
  <si>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</si>
  <si>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</si>
  <si>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</si>
  <si>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</si>
  <si>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</si>
  <si>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51036</t>
  </si>
  <si>
    <t>51037</t>
  </si>
  <si>
    <t>CHESAPEAKE CITY</t>
  </si>
  <si>
    <t>51550</t>
  </si>
  <si>
    <t>51041</t>
  </si>
  <si>
    <t>51043</t>
  </si>
  <si>
    <t>51045</t>
  </si>
  <si>
    <t>CULPEPER</t>
  </si>
  <si>
    <t>51047</t>
  </si>
  <si>
    <t>51049</t>
  </si>
  <si>
    <t>DICKENSON</t>
  </si>
  <si>
    <t>51051</t>
  </si>
  <si>
    <t>DINWIDDIE</t>
  </si>
  <si>
    <t>51053</t>
  </si>
  <si>
    <t>51057</t>
  </si>
  <si>
    <t>FAIRFAX</t>
  </si>
  <si>
    <t>51059</t>
  </si>
  <si>
    <t>FAUQUIER</t>
  </si>
  <si>
    <t>51061</t>
  </si>
  <si>
    <t>51063</t>
  </si>
  <si>
    <t>FLUVANNA</t>
  </si>
  <si>
    <t>51065</t>
  </si>
  <si>
    <t>51067</t>
  </si>
  <si>
    <t>51069</t>
  </si>
  <si>
    <t>51071</t>
  </si>
  <si>
    <t>51073</t>
  </si>
  <si>
    <t>GOOCHLAND</t>
  </si>
  <si>
    <t>51075</t>
  </si>
  <si>
    <t>51077</t>
  </si>
  <si>
    <t>51079</t>
  </si>
  <si>
    <t>GREENSVILLE</t>
  </si>
  <si>
    <t>51081</t>
  </si>
  <si>
    <t>51083</t>
  </si>
  <si>
    <t>HANOVER</t>
  </si>
  <si>
    <t>51085</t>
  </si>
  <si>
    <t>HENRICO</t>
  </si>
  <si>
    <t>51087</t>
  </si>
  <si>
    <t>51089</t>
  </si>
  <si>
    <t>51091</t>
  </si>
  <si>
    <t>ISLE OF WIGHT</t>
  </si>
  <si>
    <t>51093</t>
  </si>
  <si>
    <t>JAMES CITY</t>
  </si>
  <si>
    <t>51095</t>
  </si>
  <si>
    <t>KING AND QUEEN</t>
  </si>
  <si>
    <t>51097</t>
  </si>
  <si>
    <t>KING GEORGE</t>
  </si>
  <si>
    <t>51099</t>
  </si>
  <si>
    <t>KING WILLIAM</t>
  </si>
  <si>
    <t>51101</t>
  </si>
  <si>
    <t>51103</t>
  </si>
  <si>
    <t>51105</t>
  </si>
  <si>
    <t>LOUDOUN</t>
  </si>
  <si>
    <t>51107</t>
  </si>
  <si>
    <t>51109</t>
  </si>
  <si>
    <t>LUNENBURG</t>
  </si>
  <si>
    <t>51111</t>
  </si>
  <si>
    <t>51113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</si>
  <si>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</si>
  <si>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</si>
  <si>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</si>
  <si>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</si>
  <si>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</si>
  <si>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</si>
  <si>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</si>
  <si>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</si>
  <si>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51131</t>
  </si>
  <si>
    <t>51133</t>
  </si>
  <si>
    <t>NOTTOWAY</t>
  </si>
  <si>
    <t>51135</t>
  </si>
  <si>
    <t>51137</t>
  </si>
  <si>
    <t>51139</t>
  </si>
  <si>
    <t>PATRICK</t>
  </si>
  <si>
    <t>51141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</si>
  <si>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</si>
  <si>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</si>
  <si>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</si>
  <si>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</si>
  <si>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</si>
  <si>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</si>
  <si>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</si>
  <si>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</si>
  <si>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</si>
  <si>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</si>
  <si>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</si>
  <si>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RAPPAHANNOCK</t>
  </si>
  <si>
    <t>51157</t>
  </si>
  <si>
    <t>51159</t>
  </si>
  <si>
    <t>ROANOKE</t>
  </si>
  <si>
    <t>51161</t>
  </si>
  <si>
    <t>ROCKBRIDGE</t>
  </si>
  <si>
    <t>51163</t>
  </si>
  <si>
    <t>51165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</si>
  <si>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</si>
  <si>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</si>
  <si>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</si>
  <si>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</si>
  <si>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</si>
  <si>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</si>
  <si>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</si>
  <si>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</si>
  <si>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</si>
  <si>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</si>
  <si>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</si>
  <si>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</si>
  <si>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</si>
  <si>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</si>
  <si>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</si>
  <si>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</si>
  <si>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</si>
  <si>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</si>
  <si>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</si>
  <si>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</si>
  <si>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51193</t>
  </si>
  <si>
    <t>51195</t>
  </si>
  <si>
    <t>WYTHE</t>
  </si>
  <si>
    <t>51197</t>
  </si>
  <si>
    <t>51199</t>
  </si>
  <si>
    <t>53001</t>
  </si>
  <si>
    <t>ASOTIN</t>
  </si>
  <si>
    <t>53003</t>
  </si>
  <si>
    <t>53005</t>
  </si>
  <si>
    <t>CHELAN</t>
  </si>
  <si>
    <t>53007</t>
  </si>
  <si>
    <t>CLALLAM</t>
  </si>
  <si>
    <t>53009</t>
  </si>
  <si>
    <t>53011</t>
  </si>
  <si>
    <t>53013</t>
  </si>
  <si>
    <t>COWLITZ</t>
  </si>
  <si>
    <t>53015</t>
  </si>
  <si>
    <t>53017</t>
  </si>
  <si>
    <t>FERRY</t>
  </si>
  <si>
    <t>53019</t>
  </si>
  <si>
    <t>53021</t>
  </si>
  <si>
    <t>53023</t>
  </si>
  <si>
    <t>53025</t>
  </si>
  <si>
    <t>GRAYS HARBOR</t>
  </si>
  <si>
    <t>53027</t>
  </si>
  <si>
    <t>ISLAND</t>
  </si>
  <si>
    <t>53029</t>
  </si>
  <si>
    <t>53031</t>
  </si>
  <si>
    <t>53033</t>
  </si>
  <si>
    <t>KITSAP</t>
  </si>
  <si>
    <t>53035</t>
  </si>
  <si>
    <t>KITTITAS</t>
  </si>
  <si>
    <t>53037</t>
  </si>
  <si>
    <t>KLICKITAT</t>
  </si>
  <si>
    <t>53039</t>
  </si>
  <si>
    <t>53041</t>
  </si>
  <si>
    <t>53043</t>
  </si>
  <si>
    <t>53045</t>
  </si>
  <si>
    <t>OKANOGAN</t>
  </si>
  <si>
    <t>53047</t>
  </si>
  <si>
    <t>PACIFIC</t>
  </si>
  <si>
    <t>53049</t>
  </si>
  <si>
    <t>PEND OREILLE</t>
  </si>
  <si>
    <t>53051</t>
  </si>
  <si>
    <t>53053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</si>
  <si>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</si>
  <si>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</si>
  <si>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</si>
  <si>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</si>
  <si>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</si>
  <si>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</si>
  <si>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</si>
  <si>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</si>
  <si>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</si>
  <si>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53065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</si>
  <si>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</si>
  <si>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</si>
  <si>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</si>
  <si>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</si>
  <si>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</si>
  <si>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</si>
  <si>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</si>
  <si>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</si>
  <si>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</si>
  <si>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</si>
  <si>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</si>
  <si>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WEST VIRGINIA</t>
  </si>
  <si>
    <t>54001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</si>
  <si>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</si>
  <si>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</si>
  <si>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</si>
  <si>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</si>
  <si>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</si>
  <si>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</si>
  <si>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</si>
  <si>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</si>
  <si>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54013</t>
  </si>
  <si>
    <t>54015</t>
  </si>
  <si>
    <t>DODDRIDGE</t>
  </si>
  <si>
    <t>54017</t>
  </si>
  <si>
    <t>54019</t>
  </si>
  <si>
    <t>54021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</si>
  <si>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</si>
  <si>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</si>
  <si>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</si>
  <si>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</si>
  <si>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</si>
  <si>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</si>
  <si>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</si>
  <si>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</si>
  <si>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</si>
  <si>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</si>
  <si>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</si>
  <si>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</si>
  <si>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</si>
  <si>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</si>
  <si>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</si>
  <si>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</si>
  <si>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</si>
  <si>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</si>
  <si>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</si>
  <si>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</si>
  <si>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</si>
  <si>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</si>
  <si>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</si>
  <si>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</si>
  <si>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</si>
  <si>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</si>
  <si>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</si>
  <si>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</si>
  <si>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</si>
  <si>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</si>
  <si>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</si>
  <si>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</si>
  <si>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</si>
  <si>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</si>
  <si>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</si>
  <si>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</si>
  <si>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</si>
  <si>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</si>
  <si>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</si>
  <si>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</si>
  <si>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</si>
  <si>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</si>
  <si>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</si>
  <si>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</si>
  <si>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</si>
  <si>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</si>
  <si>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</si>
  <si>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</si>
  <si>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</si>
  <si>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</si>
  <si>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</si>
  <si>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</si>
  <si>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</si>
  <si>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</si>
  <si>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</si>
  <si>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54107</t>
  </si>
  <si>
    <t>54109</t>
  </si>
  <si>
    <t>WISCONSIN</t>
  </si>
  <si>
    <t>55001</t>
  </si>
  <si>
    <t>55003</t>
  </si>
  <si>
    <t>BARRON</t>
  </si>
  <si>
    <t>55005</t>
  </si>
  <si>
    <t>BAYFIELD</t>
  </si>
  <si>
    <t>55007</t>
  </si>
  <si>
    <t>55009</t>
  </si>
  <si>
    <t>55011</t>
  </si>
  <si>
    <t>BURNETT</t>
  </si>
  <si>
    <t>55013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</si>
  <si>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</si>
  <si>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</si>
  <si>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</si>
  <si>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</si>
  <si>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</si>
  <si>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</si>
  <si>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</si>
  <si>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</si>
  <si>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</si>
  <si>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DOOR</t>
  </si>
  <si>
    <t>55029</t>
  </si>
  <si>
    <t>55031</t>
  </si>
  <si>
    <t>55033</t>
  </si>
  <si>
    <t>EAU CLAIRE</t>
  </si>
  <si>
    <t>55035</t>
  </si>
  <si>
    <t>55037</t>
  </si>
  <si>
    <t>FOND DU LAC</t>
  </si>
  <si>
    <t>55039</t>
  </si>
  <si>
    <t>55041</t>
  </si>
  <si>
    <t>55043</t>
  </si>
  <si>
    <t>55045</t>
  </si>
  <si>
    <t>GREEN LAKE</t>
  </si>
  <si>
    <t>55047</t>
  </si>
  <si>
    <t>55049</t>
  </si>
  <si>
    <t>55051</t>
  </si>
  <si>
    <t>55053</t>
  </si>
  <si>
    <t>55055</t>
  </si>
  <si>
    <t>JUNEAU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</si>
  <si>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</si>
  <si>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</si>
  <si>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</si>
  <si>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</si>
  <si>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</si>
  <si>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</si>
  <si>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</si>
  <si>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</si>
  <si>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LANGLADE</t>
  </si>
  <si>
    <t>55067</t>
  </si>
  <si>
    <t>55069</t>
  </si>
  <si>
    <t>MANITOWOC</t>
  </si>
  <si>
    <t>55071</t>
  </si>
  <si>
    <t>MARATHON</t>
  </si>
  <si>
    <t>55073</t>
  </si>
  <si>
    <t>MARINETTE</t>
  </si>
  <si>
    <t>55075</t>
  </si>
  <si>
    <t>55077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</si>
  <si>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</si>
  <si>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</si>
  <si>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</si>
  <si>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</si>
  <si>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</si>
  <si>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</si>
  <si>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</si>
  <si>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</si>
  <si>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</si>
  <si>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</si>
  <si>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</si>
  <si>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</si>
  <si>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</si>
  <si>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</si>
  <si>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</si>
  <si>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</si>
  <si>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</si>
  <si>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</si>
  <si>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</si>
  <si>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</si>
  <si>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</si>
  <si>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</si>
  <si>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</si>
  <si>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</si>
  <si>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</si>
  <si>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</si>
  <si>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</si>
  <si>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</si>
  <si>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</si>
  <si>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</si>
  <si>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</si>
  <si>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ST CROIX</t>
  </si>
  <si>
    <t>55109</t>
  </si>
  <si>
    <t>55119</t>
  </si>
  <si>
    <t>TREMPEALEAU</t>
  </si>
  <si>
    <t>55121</t>
  </si>
  <si>
    <t>55123</t>
  </si>
  <si>
    <t>VILAS</t>
  </si>
  <si>
    <t>55125</t>
  </si>
  <si>
    <t>55127</t>
  </si>
  <si>
    <t>WASHBURN</t>
  </si>
  <si>
    <t>55129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</si>
  <si>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</si>
  <si>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</si>
  <si>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</si>
  <si>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</si>
  <si>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</si>
  <si>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</si>
  <si>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</si>
  <si>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</si>
  <si>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</si>
  <si>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</si>
  <si>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</si>
  <si>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</si>
  <si>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</si>
  <si>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</si>
  <si>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</si>
  <si>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</si>
  <si>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</si>
  <si>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</si>
  <si>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</si>
  <si>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</si>
  <si>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</si>
  <si>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</si>
  <si>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</si>
  <si>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</si>
  <si>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</si>
  <si>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</si>
  <si>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</si>
  <si>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</si>
  <si>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</si>
  <si>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</si>
  <si>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56031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</si>
  <si>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</si>
  <si>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</si>
  <si>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</si>
  <si>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</si>
  <si>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</si>
  <si>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</si>
  <si>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</si>
  <si>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</si>
  <si>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</si>
  <si>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</si>
  <si>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</si>
  <si>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</si>
  <si>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pop_15_ACS</t>
  </si>
  <si>
    <t>pop_15_CBP</t>
  </si>
  <si>
    <t>est_CBP</t>
  </si>
  <si>
    <t>foodbev_est_CBP</t>
  </si>
  <si>
    <t>foodbev_est_ACS</t>
  </si>
  <si>
    <t>food_secure_rev</t>
  </si>
  <si>
    <t>insured_rev</t>
  </si>
  <si>
    <t>PcntChng</t>
  </si>
  <si>
    <t>acre_all</t>
  </si>
  <si>
    <t>fips</t>
  </si>
  <si>
    <t>GEOID</t>
  </si>
  <si>
    <t>INTPTLAT</t>
  </si>
  <si>
    <t xml:space="preserve">INTPTLONG                                                                                                               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</si>
  <si>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</si>
  <si>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</si>
  <si>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</si>
  <si>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</si>
  <si>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</si>
  <si>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</si>
  <si>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</si>
  <si>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</si>
  <si>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</si>
  <si>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</si>
  <si>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</si>
  <si>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</si>
  <si>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</si>
  <si>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</si>
  <si>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</si>
  <si>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</si>
  <si>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</si>
  <si>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</si>
  <si>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</si>
  <si>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</si>
  <si>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</si>
  <si>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</si>
  <si>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</si>
  <si>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</si>
  <si>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</si>
  <si>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</si>
  <si>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</si>
  <si>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</si>
  <si>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</si>
  <si>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</si>
  <si>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</si>
  <si>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</si>
  <si>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</si>
  <si>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</si>
  <si>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</si>
  <si>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</si>
  <si>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</si>
  <si>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</si>
  <si>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</si>
  <si>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</si>
  <si>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</si>
  <si>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</si>
  <si>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</si>
  <si>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</si>
  <si>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</si>
  <si>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</si>
  <si>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</si>
  <si>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</si>
  <si>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</si>
  <si>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</si>
  <si>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</si>
  <si>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</si>
  <si>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</si>
  <si>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</si>
  <si>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</si>
  <si>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</si>
  <si>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</si>
  <si>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</si>
  <si>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</si>
  <si>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</si>
  <si>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</si>
  <si>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</si>
  <si>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</si>
  <si>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</si>
  <si>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</si>
  <si>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</si>
  <si>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</si>
  <si>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</si>
  <si>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</si>
  <si>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</si>
  <si>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</si>
  <si>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</si>
  <si>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</si>
  <si>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</si>
  <si>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</si>
  <si>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</si>
  <si>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</si>
  <si>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</si>
  <si>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</si>
  <si>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</si>
  <si>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</si>
  <si>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</si>
  <si>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</si>
  <si>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</si>
  <si>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</si>
  <si>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</si>
  <si>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</si>
  <si>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</si>
  <si>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</si>
  <si>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</si>
  <si>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</si>
  <si>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</si>
  <si>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</si>
  <si>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</si>
  <si>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</si>
  <si>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</si>
  <si>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</si>
  <si>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</si>
  <si>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</si>
  <si>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</si>
  <si>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</si>
  <si>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</si>
  <si>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</si>
  <si>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</si>
  <si>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</si>
  <si>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</si>
  <si>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</si>
  <si>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</si>
  <si>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</si>
  <si>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</si>
  <si>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</si>
  <si>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</si>
  <si>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</si>
  <si>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</si>
  <si>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</si>
  <si>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</si>
  <si>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</si>
  <si>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</si>
  <si>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</si>
  <si>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</si>
  <si>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</si>
  <si>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</si>
  <si>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</si>
  <si>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</si>
  <si>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</si>
  <si>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</si>
  <si>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</si>
  <si>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</si>
  <si>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</si>
  <si>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</si>
  <si>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</si>
  <si>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</si>
  <si>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</si>
  <si>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</si>
  <si>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</si>
  <si>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</si>
  <si>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</si>
  <si>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</si>
  <si>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</si>
  <si>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</si>
  <si>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</si>
  <si>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</si>
  <si>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</si>
  <si>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</si>
  <si>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</si>
  <si>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</si>
  <si>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</si>
  <si>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</si>
  <si>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</si>
  <si>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</si>
  <si>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</si>
  <si>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</si>
  <si>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</si>
  <si>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</si>
  <si>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</si>
  <si>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</si>
  <si>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</si>
  <si>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</si>
  <si>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</si>
  <si>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</si>
  <si>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</si>
  <si>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</si>
  <si>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</si>
  <si>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</si>
  <si>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</si>
  <si>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</si>
  <si>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</si>
  <si>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</si>
  <si>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</si>
  <si>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</si>
  <si>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</si>
  <si>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</si>
  <si>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</si>
  <si>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</si>
  <si>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</si>
  <si>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</si>
  <si>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</si>
  <si>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</si>
  <si>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</si>
  <si>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</si>
  <si>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</si>
  <si>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</si>
  <si>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</si>
  <si>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</si>
  <si>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</si>
  <si>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</si>
  <si>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</si>
  <si>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</si>
  <si>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</si>
  <si>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</si>
  <si>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</si>
  <si>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</si>
  <si>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</si>
  <si>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</si>
  <si>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</si>
  <si>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</si>
  <si>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</si>
  <si>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</si>
  <si>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</si>
  <si>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</si>
  <si>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</si>
  <si>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</si>
  <si>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</si>
  <si>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</si>
  <si>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</si>
  <si>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</si>
  <si>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</si>
  <si>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</si>
  <si>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</si>
  <si>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</si>
  <si>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</si>
  <si>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</si>
  <si>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</si>
  <si>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</si>
  <si>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</si>
  <si>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</si>
  <si>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</si>
  <si>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</si>
  <si>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</si>
  <si>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</si>
  <si>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</si>
  <si>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</si>
  <si>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</si>
  <si>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</si>
  <si>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</si>
  <si>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</si>
  <si>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</si>
  <si>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</si>
  <si>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</si>
  <si>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</si>
  <si>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</si>
  <si>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</si>
  <si>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</si>
  <si>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</si>
  <si>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</si>
  <si>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</si>
  <si>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</si>
  <si>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</si>
  <si>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</si>
  <si>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</si>
  <si>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</si>
  <si>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</si>
  <si>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</si>
  <si>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</si>
  <si>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</si>
  <si>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</si>
  <si>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</si>
  <si>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</si>
  <si>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</si>
  <si>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</si>
  <si>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</si>
  <si>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</si>
  <si>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</si>
  <si>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</si>
  <si>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</si>
  <si>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</si>
  <si>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</si>
  <si>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</si>
  <si>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</si>
  <si>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</si>
  <si>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</si>
  <si>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</si>
  <si>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</si>
  <si>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</si>
  <si>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</si>
  <si>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</si>
  <si>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</si>
  <si>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</si>
  <si>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</si>
  <si>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</si>
  <si>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</si>
  <si>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</si>
  <si>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</si>
  <si>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</si>
  <si>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</si>
  <si>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</si>
  <si>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</si>
  <si>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</si>
  <si>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</si>
  <si>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</si>
  <si>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</si>
  <si>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</si>
  <si>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</si>
  <si>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</si>
  <si>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</si>
  <si>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</si>
  <si>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</si>
  <si>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</si>
  <si>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</si>
  <si>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</si>
  <si>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</si>
  <si>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</si>
  <si>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</si>
  <si>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</si>
  <si>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</si>
  <si>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</si>
  <si>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</si>
  <si>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</si>
  <si>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</si>
  <si>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</si>
  <si>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</si>
  <si>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</si>
  <si>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</si>
  <si>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</si>
  <si>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</si>
  <si>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</si>
  <si>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</si>
  <si>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</si>
  <si>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</si>
  <si>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</si>
  <si>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</si>
  <si>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</si>
  <si>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</si>
  <si>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</si>
  <si>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</si>
  <si>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</si>
  <si>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</si>
  <si>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</si>
  <si>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</si>
  <si>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</si>
  <si>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</si>
  <si>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</si>
  <si>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</si>
  <si>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</si>
  <si>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</si>
  <si>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</si>
  <si>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</si>
  <si>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</si>
  <si>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</si>
  <si>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</si>
  <si>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</si>
  <si>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</si>
  <si>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</si>
  <si>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</si>
  <si>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</si>
  <si>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</si>
  <si>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</si>
  <si>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</si>
  <si>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</si>
  <si>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</si>
  <si>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</si>
  <si>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</si>
  <si>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</si>
  <si>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</si>
  <si>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</si>
  <si>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</si>
  <si>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</si>
  <si>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</si>
  <si>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</si>
  <si>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</si>
  <si>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</si>
  <si>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</si>
  <si>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</si>
  <si>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</si>
  <si>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</si>
  <si>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</si>
  <si>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</si>
  <si>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</si>
  <si>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</si>
  <si>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</si>
  <si>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</si>
  <si>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</si>
  <si>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</si>
  <si>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</si>
  <si>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</si>
  <si>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</si>
  <si>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</si>
  <si>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</si>
  <si>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</si>
  <si>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</si>
  <si>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</si>
  <si>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</si>
  <si>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</si>
  <si>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</si>
  <si>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</si>
  <si>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</si>
  <si>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</si>
  <si>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</si>
  <si>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</si>
  <si>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</si>
  <si>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</si>
  <si>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</si>
  <si>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</si>
  <si>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</si>
  <si>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</si>
  <si>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</si>
  <si>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</si>
  <si>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</si>
  <si>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</si>
  <si>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</si>
  <si>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</si>
  <si>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</si>
  <si>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</si>
  <si>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</si>
  <si>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</si>
  <si>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</si>
  <si>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</si>
  <si>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</si>
  <si>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</si>
  <si>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</si>
  <si>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</si>
  <si>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</si>
  <si>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</si>
  <si>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</si>
  <si>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</si>
  <si>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</si>
  <si>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</si>
  <si>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</si>
  <si>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</si>
  <si>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</si>
  <si>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</si>
  <si>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</si>
  <si>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</si>
  <si>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</si>
  <si>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</si>
  <si>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</si>
  <si>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</si>
  <si>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</si>
  <si>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</si>
  <si>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</si>
  <si>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</si>
  <si>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</si>
  <si>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</si>
  <si>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</si>
  <si>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</si>
  <si>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</si>
  <si>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</si>
  <si>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</si>
  <si>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</si>
  <si>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</si>
  <si>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</si>
  <si>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</si>
  <si>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</si>
  <si>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</si>
  <si>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</si>
  <si>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</si>
  <si>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</si>
  <si>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</si>
  <si>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</si>
  <si>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</si>
  <si>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</si>
  <si>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</si>
  <si>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</si>
  <si>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</si>
  <si>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</si>
  <si>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</si>
  <si>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</si>
  <si>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</si>
  <si>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</si>
  <si>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</si>
  <si>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</si>
  <si>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</si>
  <si>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</si>
  <si>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</si>
  <si>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</si>
  <si>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</si>
  <si>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</si>
  <si>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</si>
  <si>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</si>
  <si>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</si>
  <si>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</si>
  <si>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</si>
  <si>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</si>
  <si>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</si>
  <si>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</si>
  <si>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</si>
  <si>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</si>
  <si>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</si>
  <si>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</si>
  <si>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</si>
  <si>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</si>
  <si>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</si>
  <si>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</si>
  <si>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</si>
  <si>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</si>
  <si>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</si>
  <si>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</si>
  <si>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</si>
  <si>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</si>
  <si>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</si>
  <si>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</si>
  <si>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</si>
  <si>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</si>
  <si>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</si>
  <si>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</si>
  <si>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</si>
  <si>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</si>
  <si>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</si>
  <si>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</si>
  <si>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</si>
  <si>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</si>
  <si>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</si>
  <si>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</si>
  <si>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</si>
  <si>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</si>
  <si>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</si>
  <si>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</si>
  <si>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</si>
  <si>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</si>
  <si>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</si>
  <si>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</si>
  <si>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</si>
  <si>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</si>
  <si>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</si>
  <si>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</si>
  <si>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</si>
  <si>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</si>
  <si>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</si>
  <si>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</si>
  <si>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</si>
  <si>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</si>
  <si>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</si>
  <si>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</si>
  <si>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</si>
  <si>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</si>
  <si>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</si>
  <si>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</si>
  <si>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</si>
  <si>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</si>
  <si>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</si>
  <si>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</si>
  <si>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</si>
  <si>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</si>
  <si>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</si>
  <si>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</si>
  <si>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</si>
  <si>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</si>
  <si>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</si>
  <si>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</si>
  <si>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</si>
  <si>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</si>
  <si>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</si>
  <si>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</si>
  <si>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</si>
  <si>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</si>
  <si>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</si>
  <si>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</si>
  <si>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</si>
  <si>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</si>
  <si>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</si>
  <si>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</si>
  <si>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</si>
  <si>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</si>
  <si>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</si>
  <si>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</si>
  <si>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</si>
  <si>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</si>
  <si>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</si>
  <si>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</si>
  <si>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</si>
  <si>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</si>
  <si>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</si>
  <si>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</si>
  <si>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</si>
  <si>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</si>
  <si>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</si>
  <si>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</si>
  <si>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</si>
  <si>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</si>
  <si>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</si>
  <si>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</si>
  <si>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</si>
  <si>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</si>
  <si>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</si>
  <si>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</si>
  <si>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</si>
  <si>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</si>
  <si>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</si>
  <si>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</si>
  <si>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</si>
  <si>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</si>
  <si>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</si>
  <si>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</si>
  <si>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</si>
  <si>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</si>
  <si>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</si>
  <si>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</si>
  <si>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</si>
  <si>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</si>
  <si>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</si>
  <si>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</si>
  <si>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</si>
  <si>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</si>
  <si>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</si>
  <si>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</si>
  <si>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</si>
  <si>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</si>
  <si>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</si>
  <si>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</si>
  <si>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</si>
  <si>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</si>
  <si>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</si>
  <si>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</si>
  <si>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</si>
  <si>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</si>
  <si>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</si>
  <si>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</si>
  <si>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</si>
  <si>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</si>
  <si>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</si>
  <si>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</si>
  <si>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</si>
  <si>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</si>
  <si>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</si>
  <si>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</si>
  <si>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</si>
  <si>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</si>
  <si>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</si>
  <si>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</si>
  <si>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</si>
  <si>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</si>
  <si>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</si>
  <si>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</si>
  <si>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</si>
  <si>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</si>
  <si>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</si>
  <si>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</si>
  <si>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</si>
  <si>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</si>
  <si>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</si>
  <si>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</si>
  <si>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</si>
  <si>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</si>
  <si>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</si>
  <si>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</si>
  <si>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</si>
  <si>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</si>
  <si>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</si>
  <si>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</si>
  <si>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</si>
  <si>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</si>
  <si>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</si>
  <si>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</si>
  <si>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</si>
  <si>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</si>
  <si>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</si>
  <si>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</si>
  <si>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</si>
  <si>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</si>
  <si>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</si>
  <si>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</si>
  <si>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</si>
  <si>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</si>
  <si>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</si>
  <si>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</si>
  <si>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</si>
  <si>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</si>
  <si>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</si>
  <si>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</si>
  <si>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</si>
  <si>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</si>
  <si>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</si>
  <si>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</si>
  <si>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</si>
  <si>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</si>
  <si>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</si>
  <si>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</si>
  <si>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</si>
  <si>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</si>
  <si>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</si>
  <si>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</si>
  <si>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</si>
  <si>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</si>
  <si>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</si>
  <si>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</si>
  <si>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</si>
  <si>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</si>
  <si>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</si>
  <si>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</si>
  <si>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</si>
  <si>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</si>
  <si>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</si>
  <si>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</si>
  <si>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</si>
  <si>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</si>
  <si>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</si>
  <si>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</si>
  <si>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</si>
  <si>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</si>
  <si>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</si>
  <si>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</si>
  <si>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</si>
  <si>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</si>
  <si>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</si>
  <si>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</si>
  <si>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</si>
  <si>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</si>
  <si>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</si>
  <si>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</si>
  <si>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</si>
  <si>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</si>
  <si>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</si>
  <si>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</si>
  <si>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</si>
  <si>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</si>
  <si>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</si>
  <si>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</si>
  <si>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</si>
  <si>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</si>
  <si>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</si>
  <si>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</si>
  <si>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</si>
  <si>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</si>
  <si>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</si>
  <si>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</si>
  <si>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</si>
  <si>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</si>
  <si>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</si>
  <si>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</si>
  <si>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</si>
  <si>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</si>
  <si>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</si>
  <si>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</si>
  <si>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</si>
  <si>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</si>
  <si>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</si>
  <si>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</si>
  <si>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</si>
  <si>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</si>
  <si>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</si>
  <si>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</si>
  <si>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</si>
  <si>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</si>
  <si>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</si>
  <si>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</si>
  <si>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</si>
  <si>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</si>
  <si>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</si>
  <si>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</si>
  <si>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</si>
  <si>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</si>
  <si>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</si>
  <si>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</si>
  <si>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</si>
  <si>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</si>
  <si>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</si>
  <si>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</si>
  <si>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</si>
  <si>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</si>
  <si>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</si>
  <si>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</si>
  <si>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</si>
  <si>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</si>
  <si>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</si>
  <si>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</si>
  <si>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</si>
  <si>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</si>
  <si>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</si>
  <si>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</si>
  <si>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</si>
  <si>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</si>
  <si>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</si>
  <si>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</si>
  <si>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</si>
  <si>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</si>
  <si>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</si>
  <si>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</si>
  <si>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</si>
  <si>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</si>
  <si>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</si>
  <si>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</si>
  <si>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</si>
  <si>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</si>
  <si>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</si>
  <si>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</si>
  <si>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</si>
  <si>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</si>
  <si>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</si>
  <si>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</si>
  <si>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</si>
  <si>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</si>
  <si>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</si>
  <si>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</si>
  <si>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</si>
  <si>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</si>
  <si>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</si>
  <si>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</si>
  <si>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</si>
  <si>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</si>
  <si>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</si>
  <si>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</si>
  <si>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</si>
  <si>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</si>
  <si>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</si>
  <si>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</si>
  <si>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</si>
  <si>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</si>
  <si>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</si>
  <si>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</si>
  <si>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</si>
  <si>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</si>
  <si>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</si>
  <si>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</si>
  <si>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</si>
  <si>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</si>
  <si>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</si>
  <si>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</si>
  <si>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</si>
  <si>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</si>
  <si>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</si>
  <si>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</si>
  <si>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</si>
  <si>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</si>
  <si>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</si>
  <si>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</si>
  <si>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</si>
  <si>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</si>
  <si>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</si>
  <si>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</si>
  <si>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</si>
  <si>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</si>
  <si>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</si>
  <si>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</si>
  <si>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</si>
  <si>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</si>
  <si>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</si>
  <si>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</si>
  <si>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</si>
  <si>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</si>
  <si>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</si>
  <si>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</si>
  <si>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</si>
  <si>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</si>
  <si>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</si>
  <si>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</si>
  <si>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</si>
  <si>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</si>
  <si>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</si>
  <si>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</si>
  <si>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</si>
  <si>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</si>
  <si>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</si>
  <si>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</si>
  <si>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</si>
  <si>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</si>
  <si>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</si>
  <si>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</si>
  <si>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</si>
  <si>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</si>
  <si>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</si>
  <si>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</si>
  <si>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</si>
  <si>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</si>
  <si>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</si>
  <si>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</si>
  <si>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</si>
  <si>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</si>
  <si>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</si>
  <si>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</si>
  <si>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</si>
  <si>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</si>
  <si>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</si>
  <si>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</si>
  <si>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</si>
  <si>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</si>
  <si>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</si>
  <si>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</si>
  <si>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</si>
  <si>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</si>
  <si>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</si>
  <si>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</si>
  <si>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</si>
  <si>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</si>
  <si>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</si>
  <si>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</si>
  <si>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</si>
  <si>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</si>
  <si>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</si>
  <si>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</si>
  <si>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</si>
  <si>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</si>
  <si>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</si>
  <si>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</si>
  <si>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</si>
  <si>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</si>
  <si>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</si>
  <si>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</si>
  <si>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</si>
  <si>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</si>
  <si>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</si>
  <si>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</si>
  <si>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</si>
  <si>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</si>
  <si>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</si>
  <si>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</si>
  <si>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</si>
  <si>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</si>
  <si>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</si>
  <si>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</si>
  <si>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</si>
  <si>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</si>
  <si>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</si>
  <si>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</si>
  <si>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</si>
  <si>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</si>
  <si>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</si>
  <si>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</si>
  <si>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</si>
  <si>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</si>
  <si>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</si>
  <si>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</si>
  <si>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</si>
  <si>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</si>
  <si>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</si>
  <si>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</si>
  <si>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</si>
  <si>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</si>
  <si>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</si>
  <si>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</si>
  <si>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</si>
  <si>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</si>
  <si>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</si>
  <si>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</si>
  <si>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</si>
  <si>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</si>
  <si>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</si>
  <si>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</si>
  <si>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</si>
  <si>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</si>
  <si>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</si>
  <si>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</si>
  <si>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</si>
  <si>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</si>
  <si>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</si>
  <si>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</si>
  <si>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</si>
  <si>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</si>
  <si>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</si>
  <si>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</si>
  <si>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</si>
  <si>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</si>
  <si>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</si>
  <si>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</si>
  <si>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</si>
  <si>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</si>
  <si>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</si>
  <si>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</si>
  <si>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</si>
  <si>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</si>
  <si>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</si>
  <si>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</si>
  <si>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</si>
  <si>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</si>
  <si>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</si>
  <si>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</si>
  <si>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</si>
  <si>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</si>
  <si>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</si>
  <si>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</si>
  <si>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</si>
  <si>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</si>
  <si>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</si>
  <si>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</si>
  <si>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</si>
  <si>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</si>
  <si>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</si>
  <si>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</si>
  <si>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</si>
  <si>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</si>
  <si>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</si>
  <si>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</si>
  <si>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</si>
  <si>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</si>
  <si>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</si>
  <si>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</si>
  <si>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</si>
  <si>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</si>
  <si>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</si>
  <si>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</si>
  <si>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</si>
  <si>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</si>
  <si>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</si>
  <si>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</si>
  <si>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</si>
  <si>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</si>
  <si>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</si>
  <si>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</si>
  <si>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</si>
  <si>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</si>
  <si>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</si>
  <si>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</si>
  <si>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</si>
  <si>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</si>
  <si>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</si>
  <si>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</si>
  <si>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</si>
  <si>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</si>
  <si>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</si>
  <si>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</si>
  <si>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</si>
  <si>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</si>
  <si>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</si>
  <si>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</si>
  <si>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</si>
  <si>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</si>
  <si>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</si>
  <si>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</si>
  <si>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</si>
  <si>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</si>
  <si>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</si>
  <si>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</si>
  <si>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</si>
  <si>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</si>
  <si>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</si>
  <si>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</si>
  <si>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</si>
  <si>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</si>
  <si>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</si>
  <si>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</si>
  <si>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</si>
  <si>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</si>
  <si>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</si>
  <si>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</si>
  <si>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</si>
  <si>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</si>
  <si>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</si>
  <si>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</si>
  <si>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</si>
  <si>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</si>
  <si>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</si>
  <si>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</si>
  <si>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</si>
  <si>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</si>
  <si>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</si>
  <si>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</si>
  <si>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</si>
  <si>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</si>
  <si>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</si>
  <si>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</si>
  <si>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</si>
  <si>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</si>
  <si>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</si>
  <si>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</si>
  <si>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</si>
  <si>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</si>
  <si>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</si>
  <si>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</si>
  <si>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</si>
  <si>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</si>
  <si>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</si>
  <si>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</si>
  <si>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</si>
  <si>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</si>
  <si>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</si>
  <si>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</si>
  <si>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</si>
  <si>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</si>
  <si>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</si>
  <si>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</si>
  <si>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</si>
  <si>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</si>
  <si>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</si>
  <si>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</si>
  <si>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</si>
  <si>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</si>
  <si>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</si>
  <si>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</si>
  <si>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</si>
  <si>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</si>
  <si>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</si>
  <si>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</si>
  <si>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</si>
  <si>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</si>
  <si>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</si>
  <si>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</si>
  <si>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</si>
  <si>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</si>
  <si>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</si>
  <si>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</si>
  <si>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</si>
  <si>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</si>
  <si>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</si>
  <si>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</si>
  <si>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</si>
  <si>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</si>
  <si>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</si>
  <si>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</si>
  <si>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</si>
  <si>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</si>
  <si>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</si>
  <si>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</si>
  <si>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</si>
  <si>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</si>
  <si>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</si>
  <si>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</si>
  <si>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</si>
  <si>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</si>
  <si>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</si>
  <si>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</si>
  <si>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</si>
  <si>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</si>
  <si>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</si>
  <si>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</si>
  <si>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</si>
  <si>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</si>
  <si>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</si>
  <si>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</si>
  <si>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</si>
  <si>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</si>
  <si>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</si>
  <si>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</si>
  <si>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</si>
  <si>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</si>
  <si>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</si>
  <si>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</si>
  <si>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</si>
  <si>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 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</si>
  <si>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</si>
  <si>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</si>
  <si>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</si>
  <si>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</si>
  <si>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</si>
  <si>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</si>
  <si>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</si>
  <si>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</si>
  <si>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</si>
  <si>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</si>
  <si>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</si>
  <si>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</si>
  <si>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</si>
  <si>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</si>
  <si>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</si>
  <si>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</si>
  <si>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</si>
  <si>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</si>
  <si>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</si>
  <si>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</si>
  <si>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</si>
  <si>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</si>
  <si>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</si>
  <si>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</si>
  <si>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</si>
  <si>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</si>
  <si>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</si>
  <si>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</si>
  <si>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</si>
  <si>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</si>
  <si>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</si>
  <si>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</si>
  <si>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</si>
  <si>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</si>
  <si>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</si>
  <si>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</si>
  <si>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</si>
  <si>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</si>
  <si>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</si>
  <si>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</si>
  <si>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</si>
  <si>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</si>
  <si>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</si>
  <si>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</si>
  <si>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</si>
  <si>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</si>
  <si>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</si>
  <si>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</si>
  <si>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</si>
  <si>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</si>
  <si>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</si>
  <si>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</si>
  <si>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</si>
  <si>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</si>
  <si>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</si>
  <si>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</si>
  <si>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</si>
  <si>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</si>
  <si>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</si>
  <si>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</si>
  <si>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</si>
  <si>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</si>
  <si>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</si>
  <si>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</si>
  <si>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</si>
  <si>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</si>
  <si>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</si>
  <si>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</si>
  <si>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</si>
  <si>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</si>
  <si>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</si>
  <si>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</si>
  <si>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</si>
  <si>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</si>
  <si>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</si>
  <si>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</si>
  <si>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</si>
  <si>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</si>
  <si>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</si>
  <si>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</si>
  <si>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</si>
  <si>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</si>
  <si>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</si>
  <si>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</si>
  <si>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</si>
  <si>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</si>
  <si>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</si>
  <si>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</si>
  <si>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</si>
  <si>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</si>
  <si>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</si>
  <si>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</si>
  <si>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</si>
  <si>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</si>
  <si>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</si>
  <si>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</si>
  <si>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</si>
  <si>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</si>
  <si>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</si>
  <si>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</si>
  <si>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</si>
  <si>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</si>
  <si>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</si>
  <si>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</si>
  <si>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</si>
  <si>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</si>
  <si>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</si>
  <si>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</si>
  <si>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</si>
  <si>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</si>
  <si>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</si>
  <si>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</si>
  <si>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</si>
  <si>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</si>
  <si>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</si>
  <si>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</si>
  <si>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</si>
  <si>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</si>
  <si>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</si>
  <si>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</si>
  <si>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</si>
  <si>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</si>
  <si>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</si>
  <si>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</si>
  <si>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</si>
  <si>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</si>
  <si>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</si>
  <si>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</si>
  <si>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</si>
  <si>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</si>
  <si>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</si>
  <si>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</si>
  <si>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</si>
  <si>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</si>
  <si>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</si>
  <si>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</si>
  <si>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</si>
  <si>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</si>
  <si>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</si>
  <si>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</si>
  <si>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</si>
  <si>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</si>
  <si>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</si>
  <si>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</si>
  <si>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</si>
  <si>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</si>
  <si>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</si>
  <si>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</si>
  <si>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</si>
  <si>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</si>
  <si>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</si>
  <si>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</si>
  <si>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</si>
  <si>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</si>
  <si>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</si>
  <si>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</si>
  <si>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</si>
  <si>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</si>
  <si>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</si>
  <si>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</si>
  <si>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</si>
  <si>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</si>
  <si>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</si>
  <si>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</si>
  <si>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</si>
  <si>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</si>
  <si>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</si>
  <si>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</si>
  <si>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</si>
  <si>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</si>
  <si>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</si>
  <si>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</si>
  <si>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</si>
  <si>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</si>
  <si>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</si>
  <si>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</si>
  <si>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</si>
  <si>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</si>
  <si>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</si>
  <si>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</si>
  <si>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</si>
  <si>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</si>
  <si>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</si>
  <si>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</si>
  <si>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</si>
  <si>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</si>
  <si>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</si>
  <si>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</si>
  <si>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</si>
  <si>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</si>
  <si>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</si>
  <si>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</si>
  <si>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</si>
  <si>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</si>
  <si>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</si>
  <si>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</si>
  <si>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</si>
  <si>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</si>
  <si>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</si>
  <si>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</si>
  <si>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</si>
  <si>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</si>
  <si>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</si>
  <si>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</si>
  <si>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</si>
  <si>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</si>
  <si>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</si>
  <si>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</si>
  <si>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</si>
  <si>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</si>
  <si>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</si>
  <si>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</si>
  <si>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</si>
  <si>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</si>
  <si>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</si>
  <si>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</si>
  <si>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</si>
  <si>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</si>
  <si>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</si>
  <si>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</si>
  <si>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</si>
  <si>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</si>
  <si>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</si>
  <si>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</si>
  <si>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</si>
  <si>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</si>
  <si>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</si>
  <si>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</si>
  <si>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</si>
  <si>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</si>
  <si>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</si>
  <si>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</si>
  <si>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</si>
  <si>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</si>
  <si>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</si>
  <si>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</si>
  <si>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</si>
  <si>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</si>
  <si>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</si>
  <si>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</si>
  <si>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</si>
  <si>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</si>
  <si>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</si>
  <si>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</si>
  <si>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</si>
  <si>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</si>
  <si>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</si>
  <si>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</si>
  <si>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</si>
  <si>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</si>
  <si>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</si>
  <si>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</si>
  <si>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</si>
  <si>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</si>
  <si>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</si>
  <si>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</si>
  <si>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</si>
  <si>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</si>
  <si>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</si>
  <si>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</si>
  <si>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</si>
  <si>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</si>
  <si>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</si>
  <si>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</si>
  <si>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</si>
  <si>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</si>
  <si>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</si>
  <si>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</si>
  <si>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</si>
  <si>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</si>
  <si>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</si>
  <si>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</si>
  <si>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</si>
  <si>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</si>
  <si>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</si>
  <si>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</si>
  <si>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</si>
  <si>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</si>
  <si>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</si>
  <si>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</si>
  <si>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</si>
  <si>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</si>
  <si>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</si>
  <si>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</si>
  <si>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</si>
  <si>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</si>
  <si>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</si>
  <si>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</si>
  <si>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</si>
  <si>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</si>
  <si>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</si>
  <si>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</si>
  <si>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</si>
  <si>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</si>
  <si>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</si>
  <si>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</si>
  <si>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</si>
  <si>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</si>
  <si>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</si>
  <si>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</si>
  <si>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</si>
  <si>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</si>
  <si>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</si>
  <si>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</si>
  <si>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</si>
  <si>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</si>
  <si>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</si>
  <si>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</si>
  <si>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</si>
  <si>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</si>
  <si>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</si>
  <si>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</si>
  <si>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</si>
  <si>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</si>
  <si>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</si>
  <si>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</si>
  <si>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</si>
  <si>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</si>
  <si>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</si>
  <si>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</si>
  <si>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</si>
  <si>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</si>
  <si>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</si>
  <si>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</si>
  <si>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</si>
  <si>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</si>
  <si>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</si>
  <si>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</si>
  <si>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</si>
  <si>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</si>
  <si>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</si>
  <si>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</si>
  <si>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</si>
  <si>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</si>
  <si>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</si>
  <si>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</si>
  <si>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</si>
  <si>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</si>
  <si>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</si>
  <si>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</si>
  <si>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</si>
  <si>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</si>
  <si>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</si>
  <si>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</si>
  <si>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</si>
  <si>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</si>
  <si>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</si>
  <si>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</si>
  <si>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</si>
  <si>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</si>
  <si>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</si>
  <si>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</si>
  <si>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</si>
  <si>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</si>
  <si>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</si>
  <si>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</si>
  <si>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</si>
  <si>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</si>
  <si>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</si>
  <si>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</si>
  <si>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</si>
  <si>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</si>
  <si>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</si>
  <si>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</si>
  <si>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</si>
  <si>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</si>
  <si>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</si>
  <si>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</si>
  <si>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</si>
  <si>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</si>
  <si>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</si>
  <si>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</si>
  <si>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</si>
  <si>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</si>
  <si>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</si>
  <si>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</si>
  <si>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</si>
  <si>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</si>
  <si>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</si>
  <si>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</si>
  <si>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</si>
  <si>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</si>
  <si>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</si>
  <si>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</si>
  <si>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</si>
  <si>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</si>
  <si>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</si>
  <si>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</si>
  <si>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</si>
  <si>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</si>
  <si>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</si>
  <si>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</si>
  <si>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</si>
  <si>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</si>
  <si>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</si>
  <si>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</si>
  <si>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</si>
  <si>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</si>
  <si>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</si>
  <si>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</si>
  <si>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</si>
  <si>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</si>
  <si>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</si>
  <si>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</si>
  <si>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</si>
  <si>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</si>
  <si>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</si>
  <si>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</si>
  <si>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</si>
  <si>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</si>
  <si>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</si>
  <si>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</si>
  <si>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</si>
  <si>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</si>
  <si>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</si>
  <si>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</si>
  <si>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</si>
  <si>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</si>
  <si>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</si>
  <si>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</si>
  <si>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</si>
  <si>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</si>
  <si>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</si>
  <si>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</si>
  <si>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</si>
  <si>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</si>
  <si>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</si>
  <si>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</si>
  <si>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</si>
  <si>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</si>
  <si>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</si>
  <si>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</si>
  <si>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</si>
  <si>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</si>
  <si>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</si>
  <si>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</si>
  <si>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</si>
  <si>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</si>
  <si>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</si>
  <si>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</si>
  <si>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</si>
  <si>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</si>
  <si>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</si>
  <si>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</si>
  <si>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</si>
  <si>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</si>
  <si>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</si>
  <si>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</si>
  <si>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</si>
  <si>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</si>
  <si>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</si>
  <si>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</si>
  <si>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</si>
  <si>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</si>
  <si>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</si>
  <si>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</si>
  <si>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</si>
  <si>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</si>
  <si>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</si>
  <si>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</si>
  <si>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</si>
  <si>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</si>
  <si>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</si>
  <si>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</si>
  <si>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</si>
  <si>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</si>
  <si>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</si>
  <si>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</si>
  <si>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</si>
  <si>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</si>
  <si>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</si>
  <si>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</si>
  <si>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</si>
  <si>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</si>
  <si>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</si>
  <si>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</si>
  <si>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</si>
  <si>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</si>
  <si>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</si>
  <si>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</si>
  <si>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</si>
  <si>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</si>
  <si>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</si>
  <si>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</si>
  <si>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</si>
  <si>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</si>
  <si>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</si>
  <si>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</si>
  <si>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</si>
  <si>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</si>
  <si>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</si>
  <si>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</si>
  <si>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</si>
  <si>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</si>
  <si>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</si>
  <si>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</si>
  <si>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</si>
  <si>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</si>
  <si>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</si>
  <si>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</si>
  <si>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</si>
  <si>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</si>
  <si>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</si>
  <si>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</si>
  <si>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</si>
  <si>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</si>
  <si>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</si>
  <si>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</si>
  <si>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</si>
  <si>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</si>
  <si>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</si>
  <si>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</si>
  <si>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</si>
  <si>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</si>
  <si>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</si>
  <si>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</si>
  <si>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</si>
  <si>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</si>
  <si>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</si>
  <si>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</si>
  <si>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</si>
  <si>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</si>
  <si>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</si>
  <si>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</si>
  <si>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</si>
  <si>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</si>
  <si>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</si>
  <si>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</si>
  <si>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</si>
  <si>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</si>
  <si>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</si>
  <si>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</si>
  <si>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</si>
  <si>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</si>
  <si>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</si>
  <si>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</si>
  <si>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</si>
  <si>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</si>
  <si>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</si>
  <si>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</si>
  <si>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</si>
  <si>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</si>
  <si>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</si>
  <si>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</si>
  <si>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</si>
  <si>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</si>
  <si>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</si>
  <si>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</si>
  <si>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</si>
  <si>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</si>
  <si>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</si>
  <si>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</si>
  <si>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</si>
  <si>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</si>
  <si>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</si>
  <si>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</si>
  <si>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</si>
  <si>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</si>
  <si>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</si>
  <si>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</si>
  <si>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</si>
  <si>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</si>
  <si>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</si>
  <si>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</si>
  <si>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</si>
  <si>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</si>
  <si>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</si>
  <si>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</si>
  <si>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</si>
  <si>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</si>
  <si>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</si>
  <si>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</si>
  <si>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</si>
  <si>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</si>
  <si>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</si>
  <si>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</si>
  <si>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</si>
  <si>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</si>
  <si>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</si>
  <si>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</si>
  <si>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</si>
  <si>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</si>
  <si>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</si>
  <si>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</si>
  <si>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</si>
  <si>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</si>
  <si>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</si>
  <si>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</si>
  <si>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</si>
  <si>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</si>
  <si>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</si>
  <si>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</si>
  <si>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</si>
  <si>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</si>
  <si>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</si>
  <si>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</si>
  <si>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</si>
  <si>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</si>
  <si>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</si>
  <si>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</si>
  <si>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</si>
  <si>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</si>
  <si>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</si>
  <si>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</si>
  <si>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</si>
  <si>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</si>
  <si>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</si>
  <si>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</si>
  <si>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</si>
  <si>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</si>
  <si>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</si>
  <si>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</si>
  <si>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</si>
  <si>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</si>
  <si>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</si>
  <si>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</si>
  <si>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</si>
  <si>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</si>
  <si>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</si>
  <si>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</si>
  <si>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</si>
  <si>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</si>
  <si>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</si>
  <si>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</si>
  <si>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</si>
  <si>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</si>
  <si>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</si>
  <si>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</si>
  <si>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</si>
  <si>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</si>
  <si>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</si>
  <si>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</si>
  <si>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</si>
  <si>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</si>
  <si>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</si>
  <si>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</si>
  <si>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</si>
  <si>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</si>
  <si>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</si>
  <si>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</si>
  <si>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</si>
  <si>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</si>
  <si>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</si>
  <si>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</si>
  <si>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</si>
  <si>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</si>
  <si>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</si>
  <si>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</si>
  <si>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</si>
  <si>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</si>
  <si>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</si>
  <si>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</si>
  <si>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</si>
  <si>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</si>
  <si>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</si>
  <si>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</si>
  <si>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Doqa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</si>
  <si>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</si>
  <si>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</si>
  <si>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</si>
  <si>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</si>
  <si>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</si>
  <si>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</si>
  <si>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</si>
  <si>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</si>
  <si>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</si>
  <si>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</si>
  <si>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</si>
  <si>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</si>
  <si>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</si>
  <si>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</si>
  <si>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</si>
  <si>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</si>
  <si>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</si>
  <si>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</si>
  <si>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</si>
  <si>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</si>
  <si>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</si>
  <si>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</si>
  <si>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</si>
  <si>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</si>
  <si>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</si>
  <si>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</si>
  <si>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</si>
  <si>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</si>
  <si>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</si>
  <si>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</si>
  <si>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</si>
  <si>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</si>
  <si>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</si>
  <si>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</si>
  <si>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</si>
  <si>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</si>
  <si>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</si>
  <si>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</si>
  <si>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</si>
  <si>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</si>
  <si>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</si>
  <si>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</si>
  <si>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</si>
  <si>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</si>
  <si>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</si>
  <si>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</si>
  <si>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</si>
  <si>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</si>
  <si>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</si>
  <si>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</si>
  <si>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</si>
  <si>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</si>
  <si>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</si>
  <si>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</si>
  <si>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</si>
  <si>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</si>
  <si>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</si>
  <si>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</si>
  <si>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</si>
  <si>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</si>
  <si>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</si>
  <si>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</si>
  <si>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</si>
  <si>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</si>
  <si>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</si>
  <si>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</si>
  <si>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</si>
  <si>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</si>
  <si>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</si>
  <si>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</si>
  <si>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</si>
  <si>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</si>
  <si>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</si>
  <si>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</si>
  <si>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</si>
  <si>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</si>
  <si>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</si>
  <si>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</si>
  <si>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</si>
  <si>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</si>
  <si>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</si>
  <si>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</si>
  <si>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</si>
  <si>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</si>
  <si>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</si>
  <si>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</si>
  <si>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</si>
  <si>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</si>
  <si>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</si>
  <si>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</si>
  <si>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</si>
  <si>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</si>
  <si>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</si>
  <si>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</si>
  <si>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</si>
  <si>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</si>
  <si>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</si>
  <si>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</si>
  <si>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</si>
  <si>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</si>
  <si>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</si>
  <si>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</si>
  <si>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</si>
  <si>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</si>
  <si>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</si>
  <si>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</si>
  <si>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</si>
  <si>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</si>
  <si>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</si>
  <si>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</si>
  <si>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</si>
  <si>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</si>
  <si>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</si>
  <si>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</si>
  <si>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</si>
  <si>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</si>
  <si>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</si>
  <si>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</si>
  <si>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</si>
  <si>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</si>
  <si>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</si>
  <si>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</si>
  <si>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</si>
  <si>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</si>
  <si>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</si>
  <si>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</si>
  <si>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</si>
  <si>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</si>
  <si>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</si>
  <si>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</si>
  <si>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</si>
  <si>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</si>
  <si>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</si>
  <si>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</si>
  <si>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</si>
  <si>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</si>
  <si>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</si>
  <si>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</si>
  <si>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</si>
  <si>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</si>
  <si>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</si>
  <si>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</si>
  <si>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</si>
  <si>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</si>
  <si>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</si>
  <si>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</si>
  <si>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</si>
  <si>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</si>
  <si>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</si>
  <si>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</si>
  <si>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</si>
  <si>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</si>
  <si>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</si>
  <si>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</si>
  <si>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</si>
  <si>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</si>
  <si>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</si>
  <si>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</si>
  <si>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</si>
  <si>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</si>
  <si>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</si>
  <si>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</si>
  <si>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</si>
  <si>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</si>
  <si>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</si>
  <si>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</si>
  <si>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</si>
  <si>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</si>
  <si>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</si>
  <si>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</si>
  <si>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</si>
  <si>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</si>
  <si>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</si>
  <si>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</si>
  <si>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</si>
  <si>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</si>
  <si>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</si>
  <si>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</si>
  <si>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</si>
  <si>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</si>
  <si>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</si>
  <si>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</si>
  <si>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</si>
  <si>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</si>
  <si>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</si>
  <si>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</si>
  <si>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</si>
  <si>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</si>
  <si>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</si>
  <si>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</si>
  <si>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</si>
  <si>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</si>
  <si>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</si>
  <si>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</si>
  <si>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</si>
  <si>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</si>
  <si>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</si>
  <si>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</si>
  <si>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</si>
  <si>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</si>
  <si>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</si>
  <si>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</si>
  <si>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</si>
  <si>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</si>
  <si>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</si>
  <si>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</si>
  <si>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</si>
  <si>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</si>
  <si>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</si>
  <si>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</si>
  <si>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</si>
  <si>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</si>
  <si>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</si>
  <si>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</si>
  <si>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</si>
  <si>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</si>
  <si>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</si>
  <si>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</si>
  <si>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</si>
  <si>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</si>
  <si>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</si>
  <si>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</si>
  <si>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</si>
  <si>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</si>
  <si>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</si>
  <si>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</si>
  <si>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</si>
  <si>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</si>
  <si>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</si>
  <si>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</si>
  <si>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</si>
  <si>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</si>
  <si>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</si>
  <si>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</si>
  <si>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</si>
  <si>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</si>
  <si>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</si>
  <si>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</si>
  <si>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</si>
  <si>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</si>
  <si>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</si>
  <si>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</si>
  <si>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</si>
  <si>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</si>
  <si>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</si>
  <si>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</si>
  <si>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</si>
  <si>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</si>
  <si>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</si>
  <si>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</si>
  <si>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</si>
  <si>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</si>
  <si>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</si>
  <si>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</si>
  <si>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</si>
  <si>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</si>
  <si>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</si>
  <si>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</si>
  <si>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</si>
  <si>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</si>
  <si>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</si>
  <si>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</si>
  <si>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</si>
  <si>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</si>
  <si>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</si>
  <si>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</si>
  <si>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</si>
  <si>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</si>
  <si>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</si>
  <si>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</si>
  <si>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</si>
  <si>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</si>
  <si>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</si>
  <si>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</si>
  <si>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</si>
  <si>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</si>
  <si>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</si>
  <si>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</si>
  <si>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</si>
  <si>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</si>
  <si>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</si>
  <si>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</si>
  <si>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</si>
  <si>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</si>
  <si>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</si>
  <si>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</si>
  <si>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</si>
  <si>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</si>
  <si>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</si>
  <si>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</si>
  <si>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</si>
  <si>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</si>
  <si>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</si>
  <si>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</si>
  <si>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</si>
  <si>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</si>
  <si>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</si>
  <si>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</si>
  <si>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</si>
  <si>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</si>
  <si>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</si>
  <si>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</si>
  <si>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</si>
  <si>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</si>
  <si>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</si>
  <si>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</si>
  <si>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</si>
  <si>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</si>
  <si>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</si>
  <si>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</si>
  <si>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</si>
  <si>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</si>
  <si>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</si>
  <si>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</si>
  <si>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</si>
  <si>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</si>
  <si>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</si>
  <si>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</si>
  <si>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</si>
  <si>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</si>
  <si>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</si>
  <si>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</si>
  <si>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</si>
  <si>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</si>
  <si>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</si>
  <si>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</si>
  <si>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</si>
  <si>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</si>
  <si>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</si>
  <si>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</si>
  <si>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</si>
  <si>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</si>
  <si>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</si>
  <si>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</si>
  <si>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</si>
  <si>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</si>
  <si>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</si>
  <si>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</si>
  <si>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</si>
  <si>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</si>
  <si>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</si>
  <si>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</si>
  <si>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</si>
  <si>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</si>
  <si>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</si>
  <si>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</si>
  <si>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</si>
  <si>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</si>
  <si>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</si>
  <si>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</si>
  <si>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</si>
  <si>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</si>
  <si>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</si>
  <si>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</si>
  <si>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</si>
  <si>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</si>
  <si>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</si>
  <si>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</si>
  <si>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</si>
  <si>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</si>
  <si>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</si>
  <si>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</si>
  <si>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</si>
  <si>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</si>
  <si>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</si>
  <si>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</si>
  <si>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</si>
  <si>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</si>
  <si>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</si>
  <si>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</si>
  <si>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</si>
  <si>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</si>
  <si>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</si>
  <si>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</si>
  <si>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</si>
  <si>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</si>
  <si>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</si>
  <si>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</si>
  <si>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</si>
  <si>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</si>
  <si>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</si>
  <si>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</si>
  <si>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</si>
  <si>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</si>
  <si>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</si>
  <si>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</si>
  <si>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</si>
  <si>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</si>
  <si>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</si>
  <si>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</si>
  <si>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</si>
  <si>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</si>
  <si>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</si>
  <si>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</si>
  <si>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</si>
  <si>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</si>
  <si>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</si>
  <si>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</si>
  <si>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</si>
  <si>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</si>
  <si>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</si>
  <si>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</si>
  <si>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</si>
  <si>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</si>
  <si>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</si>
  <si>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</si>
  <si>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</si>
  <si>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</si>
  <si>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</si>
  <si>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</si>
  <si>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</si>
  <si>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</si>
  <si>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</si>
  <si>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</si>
  <si>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</si>
  <si>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</si>
  <si>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</si>
  <si>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</si>
  <si>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</si>
  <si>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</si>
  <si>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</si>
  <si>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</si>
  <si>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</si>
  <si>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</si>
  <si>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</si>
  <si>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</si>
  <si>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</si>
  <si>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</si>
  <si>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</si>
  <si>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</si>
  <si>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</si>
  <si>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</si>
  <si>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</si>
  <si>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</si>
  <si>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</si>
  <si>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</si>
  <si>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</si>
  <si>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</si>
  <si>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</si>
  <si>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</si>
  <si>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</si>
  <si>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</si>
  <si>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</si>
  <si>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</si>
  <si>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</si>
  <si>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</si>
  <si>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</si>
  <si>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</si>
  <si>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</si>
  <si>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</si>
  <si>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</si>
  <si>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</si>
  <si>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</si>
  <si>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</si>
  <si>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</si>
  <si>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</si>
  <si>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</si>
  <si>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</si>
  <si>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</si>
  <si>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</si>
  <si>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</si>
  <si>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</si>
  <si>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</si>
  <si>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</si>
  <si>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</si>
  <si>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</si>
  <si>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</si>
  <si>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</si>
  <si>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</si>
  <si>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</si>
  <si>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</si>
  <si>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</si>
  <si>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</si>
  <si>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</si>
  <si>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</si>
  <si>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</si>
  <si>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</si>
  <si>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</si>
  <si>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</si>
  <si>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</si>
  <si>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</si>
  <si>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</si>
  <si>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</si>
  <si>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</si>
  <si>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</si>
  <si>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</si>
  <si>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</si>
  <si>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</si>
  <si>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</si>
  <si>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</si>
  <si>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</si>
  <si>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</si>
  <si>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</si>
  <si>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</si>
  <si>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</si>
  <si>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</si>
  <si>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</si>
  <si>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</si>
  <si>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</si>
  <si>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</si>
  <si>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</si>
  <si>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</si>
  <si>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</si>
  <si>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</si>
  <si>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</si>
  <si>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</si>
  <si>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</si>
  <si>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</si>
  <si>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</si>
  <si>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</si>
  <si>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</si>
  <si>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</si>
  <si>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</si>
  <si>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</si>
  <si>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</si>
  <si>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</si>
  <si>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</si>
  <si>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</si>
  <si>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</si>
  <si>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</si>
  <si>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</si>
  <si>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</si>
  <si>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</si>
  <si>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</si>
  <si>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</si>
  <si>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</si>
  <si>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</si>
  <si>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</si>
  <si>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</si>
  <si>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</si>
  <si>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</si>
  <si>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</si>
  <si>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</si>
  <si>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</si>
  <si>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</si>
  <si>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</si>
  <si>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</si>
  <si>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</si>
  <si>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</si>
  <si>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</si>
  <si>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</si>
  <si>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</si>
  <si>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</si>
  <si>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</si>
  <si>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</si>
  <si>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</si>
  <si>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</si>
  <si>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</si>
  <si>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</si>
  <si>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</si>
  <si>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</si>
  <si>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</si>
  <si>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</si>
  <si>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</si>
  <si>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</si>
  <si>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</si>
  <si>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</si>
  <si>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</si>
  <si>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</si>
  <si>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</si>
  <si>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</si>
  <si>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</si>
  <si>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</si>
  <si>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</si>
  <si>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</si>
  <si>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</si>
  <si>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</si>
  <si>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</si>
  <si>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</si>
  <si>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</si>
  <si>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</si>
  <si>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</si>
  <si>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</si>
  <si>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</si>
  <si>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</si>
  <si>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</si>
  <si>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</si>
  <si>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</si>
  <si>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</si>
  <si>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</si>
  <si>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</si>
  <si>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</si>
  <si>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</si>
  <si>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</si>
  <si>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</si>
  <si>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</si>
  <si>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</si>
  <si>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</si>
  <si>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</si>
  <si>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</si>
  <si>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</si>
  <si>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</si>
  <si>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</si>
  <si>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</si>
  <si>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</si>
  <si>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</si>
  <si>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</si>
  <si>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</si>
  <si>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</si>
  <si>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</si>
  <si>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</si>
  <si>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</si>
  <si>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</si>
  <si>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</si>
  <si>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</si>
  <si>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</si>
  <si>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</si>
  <si>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</si>
  <si>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</si>
  <si>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</si>
  <si>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</si>
  <si>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</si>
  <si>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</si>
  <si>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</si>
  <si>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</si>
  <si>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</si>
  <si>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</si>
  <si>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</si>
  <si>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</si>
  <si>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</si>
  <si>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</si>
  <si>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</si>
  <si>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</si>
  <si>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</si>
  <si>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</si>
  <si>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</si>
  <si>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</si>
  <si>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</si>
  <si>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</si>
  <si>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</si>
  <si>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</si>
  <si>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</si>
  <si>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</si>
  <si>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</si>
  <si>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</si>
  <si>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</si>
  <si>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</si>
  <si>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</si>
  <si>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</si>
  <si>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</si>
  <si>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</si>
  <si>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</si>
  <si>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</si>
  <si>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</si>
  <si>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</si>
  <si>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</si>
  <si>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</si>
  <si>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</si>
  <si>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</si>
  <si>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</si>
  <si>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</si>
  <si>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</si>
  <si>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</si>
  <si>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</si>
  <si>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</si>
  <si>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</si>
  <si>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</si>
  <si>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</si>
  <si>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</si>
  <si>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</si>
  <si>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</si>
  <si>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</si>
  <si>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</si>
  <si>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</si>
  <si>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</si>
  <si>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</si>
  <si>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</si>
  <si>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</si>
  <si>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</si>
  <si>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</si>
  <si>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</si>
  <si>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</si>
  <si>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</si>
  <si>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</si>
  <si>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</si>
  <si>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</si>
  <si>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</si>
  <si>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</si>
  <si>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</si>
  <si>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</si>
  <si>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</si>
  <si>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</si>
  <si>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</si>
  <si>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</si>
  <si>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</si>
  <si>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</si>
  <si>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</si>
  <si>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</si>
  <si>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</si>
  <si>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</si>
  <si>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</si>
  <si>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</si>
  <si>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</si>
  <si>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</si>
  <si>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</si>
  <si>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</si>
  <si>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</si>
  <si>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</si>
  <si>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</si>
  <si>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</si>
  <si>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</si>
  <si>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</si>
  <si>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</si>
  <si>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</si>
  <si>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</si>
  <si>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</si>
  <si>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</si>
  <si>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</si>
  <si>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</si>
  <si>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</si>
  <si>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</si>
  <si>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</si>
  <si>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</si>
  <si>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</si>
  <si>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</si>
  <si>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</si>
  <si>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</si>
  <si>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</si>
  <si>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</si>
  <si>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</si>
  <si>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</si>
  <si>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</si>
  <si>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</si>
  <si>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</si>
  <si>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</si>
  <si>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</si>
  <si>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</si>
  <si>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</si>
  <si>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</si>
  <si>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</si>
  <si>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</si>
  <si>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</si>
  <si>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</si>
  <si>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</si>
  <si>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</si>
  <si>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</si>
  <si>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</si>
  <si>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</si>
  <si>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</si>
  <si>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</si>
  <si>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</si>
  <si>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</si>
  <si>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</si>
  <si>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</si>
  <si>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</si>
  <si>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</si>
  <si>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</si>
  <si>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</si>
  <si>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</si>
  <si>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</si>
  <si>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</si>
  <si>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</si>
  <si>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</si>
  <si>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</si>
  <si>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</si>
  <si>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</si>
  <si>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</si>
  <si>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</si>
  <si>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</si>
  <si>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</si>
  <si>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</si>
  <si>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</si>
  <si>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</si>
  <si>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</si>
  <si>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</si>
  <si>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</si>
  <si>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</si>
  <si>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</si>
  <si>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</si>
  <si>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</si>
  <si>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</si>
  <si>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</si>
  <si>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</si>
  <si>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</si>
  <si>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</si>
  <si>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</si>
  <si>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</si>
  <si>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</si>
  <si>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</si>
  <si>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</si>
  <si>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</si>
  <si>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</si>
  <si>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</si>
  <si>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</si>
  <si>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</si>
  <si>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</si>
  <si>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</si>
  <si>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</si>
  <si>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</si>
  <si>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</si>
  <si>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</si>
  <si>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</si>
  <si>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</si>
  <si>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</si>
  <si>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</si>
  <si>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</si>
  <si>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</si>
  <si>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</si>
  <si>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</si>
  <si>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</si>
  <si>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</si>
  <si>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</si>
  <si>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</si>
  <si>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</si>
  <si>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</si>
  <si>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</si>
  <si>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</si>
  <si>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</si>
  <si>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</si>
  <si>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</si>
  <si>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</si>
  <si>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</si>
  <si>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</si>
  <si>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</si>
  <si>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</si>
  <si>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</si>
  <si>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</si>
  <si>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</si>
  <si>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</si>
  <si>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</si>
  <si>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</si>
  <si>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</si>
  <si>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</si>
  <si>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</si>
  <si>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</si>
  <si>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</si>
  <si>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</si>
  <si>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</si>
  <si>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</si>
  <si>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</si>
  <si>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</si>
  <si>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</si>
  <si>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</si>
  <si>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</si>
  <si>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</si>
  <si>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</si>
  <si>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</si>
  <si>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</si>
  <si>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</si>
  <si>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</si>
  <si>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</si>
  <si>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</si>
  <si>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</si>
  <si>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</si>
  <si>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</si>
  <si>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</si>
  <si>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</si>
  <si>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</si>
  <si>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</si>
  <si>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</si>
  <si>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</si>
  <si>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</si>
  <si>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</si>
  <si>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</si>
  <si>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</si>
  <si>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</si>
  <si>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</si>
  <si>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</si>
  <si>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</si>
  <si>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</si>
  <si>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</si>
  <si>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</si>
  <si>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</si>
  <si>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</si>
  <si>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</si>
  <si>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</si>
  <si>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</si>
  <si>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</si>
  <si>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</si>
  <si>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</si>
  <si>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</si>
  <si>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</si>
  <si>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</si>
  <si>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</si>
  <si>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</si>
  <si>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</si>
  <si>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</si>
  <si>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</si>
  <si>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</si>
  <si>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</si>
  <si>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</si>
  <si>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</si>
  <si>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</si>
  <si>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</si>
  <si>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</si>
  <si>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</si>
  <si>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</si>
  <si>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</si>
  <si>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</si>
  <si>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</si>
  <si>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</si>
  <si>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</si>
  <si>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</si>
  <si>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</si>
  <si>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</si>
  <si>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</si>
  <si>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</si>
  <si>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</si>
  <si>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</si>
  <si>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</si>
  <si>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</si>
  <si>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</si>
  <si>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</si>
  <si>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</si>
  <si>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</si>
  <si>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</si>
  <si>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</si>
  <si>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</si>
  <si>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</si>
  <si>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</si>
  <si>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</si>
  <si>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</si>
  <si>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</si>
  <si>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</si>
  <si>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</si>
  <si>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</si>
  <si>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</si>
  <si>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</si>
  <si>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</si>
  <si>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</si>
  <si>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</si>
  <si>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</si>
  <si>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</si>
  <si>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</si>
  <si>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</si>
  <si>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</si>
  <si>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</si>
  <si>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</si>
  <si>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</si>
  <si>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</si>
  <si>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</si>
  <si>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</si>
  <si>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</si>
  <si>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</si>
  <si>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</si>
  <si>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</si>
  <si>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</si>
  <si>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</si>
  <si>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</si>
  <si>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</si>
  <si>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</si>
  <si>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</si>
  <si>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</si>
  <si>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</si>
  <si>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</si>
  <si>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</si>
  <si>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</si>
  <si>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</si>
  <si>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</si>
  <si>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</si>
  <si>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</si>
  <si>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</si>
  <si>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</si>
  <si>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</si>
  <si>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</si>
  <si>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</si>
  <si>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</si>
  <si>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</si>
  <si>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</si>
  <si>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</si>
  <si>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</si>
  <si>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</si>
  <si>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</si>
  <si>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</si>
  <si>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</si>
  <si>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</si>
  <si>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</si>
  <si>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</si>
  <si>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</si>
  <si>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</si>
  <si>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</si>
  <si>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</si>
  <si>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</si>
  <si>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</si>
  <si>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</si>
  <si>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</si>
  <si>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</si>
  <si>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</si>
  <si>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</si>
  <si>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</si>
  <si>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</si>
  <si>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</si>
  <si>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</si>
  <si>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</si>
  <si>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</si>
  <si>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</si>
  <si>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</si>
  <si>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</si>
  <si>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</si>
  <si>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</si>
  <si>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</si>
  <si>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</si>
  <si>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</si>
  <si>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</si>
  <si>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</si>
  <si>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</si>
  <si>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</si>
  <si>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</si>
  <si>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</si>
  <si>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</si>
  <si>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</si>
  <si>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</si>
  <si>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</si>
  <si>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</si>
  <si>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</si>
  <si>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</si>
  <si>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</si>
  <si>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</si>
  <si>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</si>
  <si>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</si>
  <si>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</si>
  <si>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</si>
  <si>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</si>
  <si>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</si>
  <si>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</si>
  <si>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</si>
  <si>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</si>
  <si>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</si>
  <si>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</si>
  <si>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</si>
  <si>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</si>
  <si>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</si>
  <si>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</si>
  <si>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</si>
  <si>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</si>
  <si>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</si>
  <si>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</si>
  <si>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</si>
  <si>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</si>
  <si>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</si>
  <si>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</si>
  <si>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</si>
  <si>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</si>
  <si>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</si>
  <si>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</si>
  <si>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</si>
  <si>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</si>
  <si>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</si>
  <si>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</si>
  <si>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</si>
  <si>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</si>
  <si>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</si>
  <si>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</si>
  <si>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</si>
  <si>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</si>
  <si>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</si>
  <si>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</si>
  <si>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</si>
  <si>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</si>
  <si>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</si>
  <si>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</si>
  <si>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</si>
  <si>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</si>
  <si>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</si>
  <si>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</si>
  <si>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</si>
  <si>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</si>
  <si>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</si>
  <si>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</si>
  <si>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</si>
  <si>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</si>
  <si>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</si>
  <si>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</si>
  <si>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</si>
  <si>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</si>
  <si>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</si>
  <si>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</si>
  <si>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</si>
  <si>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</si>
  <si>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</si>
  <si>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</si>
  <si>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</si>
  <si>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</si>
  <si>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</si>
  <si>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</si>
  <si>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</si>
  <si>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</si>
  <si>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</si>
  <si>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</si>
  <si>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</si>
  <si>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</si>
  <si>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</si>
  <si>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</si>
  <si>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</si>
  <si>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</si>
  <si>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</si>
  <si>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</si>
  <si>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</si>
  <si>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</si>
  <si>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</si>
  <si>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</si>
  <si>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</si>
  <si>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</si>
  <si>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</si>
  <si>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</si>
  <si>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</si>
  <si>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</si>
  <si>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</si>
  <si>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</si>
  <si>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</si>
  <si>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</si>
  <si>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</si>
  <si>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</si>
  <si>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</si>
  <si>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</si>
  <si>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</si>
  <si>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</si>
  <si>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</si>
  <si>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</si>
  <si>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</si>
  <si>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</si>
  <si>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Chesapeake city, Virginia</t>
  </si>
  <si>
    <t>Suffolk city, Virginia</t>
  </si>
  <si>
    <t>Virginia Beach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</si>
  <si>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</si>
  <si>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</si>
  <si>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</si>
  <si>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</si>
  <si>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</si>
  <si>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</si>
  <si>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</si>
  <si>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</si>
  <si>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</si>
  <si>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</si>
  <si>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</si>
  <si>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</si>
  <si>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</si>
  <si>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</si>
  <si>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</si>
  <si>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</si>
  <si>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</si>
  <si>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</si>
  <si>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</si>
  <si>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</si>
  <si>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</si>
  <si>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</si>
  <si>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</si>
  <si>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</si>
  <si>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</si>
  <si>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</si>
  <si>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</si>
  <si>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</si>
  <si>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</si>
  <si>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</si>
  <si>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</si>
  <si>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</si>
  <si>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</si>
  <si>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</si>
  <si>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</si>
  <si>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</si>
  <si>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</si>
  <si>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</si>
  <si>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</si>
  <si>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</si>
  <si>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</si>
  <si>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</si>
  <si>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</si>
  <si>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</si>
  <si>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</si>
  <si>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</si>
  <si>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</si>
  <si>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</si>
  <si>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</si>
  <si>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</si>
  <si>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</si>
  <si>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</si>
  <si>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</si>
  <si>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</si>
  <si>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</si>
  <si>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</si>
  <si>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</si>
  <si>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</si>
  <si>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</si>
  <si>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</si>
  <si>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</si>
  <si>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</si>
  <si>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</si>
  <si>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</si>
  <si>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</si>
  <si>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</si>
  <si>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</si>
  <si>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</si>
  <si>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</si>
  <si>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</si>
  <si>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</si>
  <si>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</si>
  <si>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</si>
  <si>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</si>
  <si>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</si>
  <si>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</si>
  <si>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</si>
  <si>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</si>
  <si>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</si>
  <si>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</si>
  <si>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</si>
  <si>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</si>
  <si>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</si>
  <si>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</si>
  <si>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</si>
  <si>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</si>
  <si>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</si>
  <si>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</si>
  <si>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</si>
  <si>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</si>
  <si>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</si>
  <si>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</si>
  <si>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</si>
  <si>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</si>
  <si>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</si>
  <si>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</si>
  <si>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</si>
  <si>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</si>
  <si>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</si>
  <si>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</si>
  <si>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</si>
  <si>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</si>
  <si>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</si>
  <si>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</si>
  <si>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</si>
  <si>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</si>
  <si>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</si>
  <si>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</si>
  <si>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</si>
  <si>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</si>
  <si>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</si>
  <si>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</si>
  <si>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</si>
  <si>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</si>
  <si>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</si>
  <si>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</si>
  <si>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</si>
  <si>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</si>
  <si>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</si>
  <si>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</si>
  <si>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</si>
  <si>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</si>
  <si>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</si>
  <si>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</si>
  <si>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</si>
  <si>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</si>
  <si>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</si>
  <si>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</si>
  <si>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</si>
  <si>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</si>
  <si>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</si>
  <si>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</si>
  <si>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</si>
  <si>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</si>
  <si>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</si>
  <si>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</si>
  <si>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</si>
  <si>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</si>
  <si>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</si>
  <si>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</si>
  <si>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</si>
  <si>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</si>
  <si>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</si>
  <si>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</si>
  <si>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</si>
  <si>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</si>
  <si>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</si>
  <si>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</si>
  <si>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</si>
  <si>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</si>
  <si>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</si>
  <si>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</si>
  <si>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</si>
  <si>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</si>
  <si>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</si>
  <si>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</si>
  <si>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</si>
  <si>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</si>
  <si>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</si>
  <si>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</si>
  <si>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</si>
  <si>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</si>
  <si>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</si>
  <si>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</si>
  <si>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</si>
  <si>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</si>
  <si>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</si>
  <si>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</si>
  <si>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</si>
  <si>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</si>
  <si>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</si>
  <si>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</si>
  <si>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</si>
  <si>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</si>
  <si>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</si>
  <si>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</si>
  <si>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</si>
  <si>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</si>
  <si>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</si>
  <si>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</si>
  <si>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</si>
  <si>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</si>
  <si>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</si>
  <si>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</si>
  <si>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</si>
  <si>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</si>
  <si>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</si>
  <si>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</si>
  <si>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</si>
  <si>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White_not_Latino2010</t>
  </si>
  <si>
    <t>African_American2010</t>
  </si>
  <si>
    <t>Native_American2010</t>
  </si>
  <si>
    <t>Asian_American2010</t>
  </si>
  <si>
    <t>Other2010</t>
  </si>
  <si>
    <t>Latino2010</t>
  </si>
  <si>
    <t>HHI2010</t>
  </si>
  <si>
    <t>RDI12010</t>
  </si>
  <si>
    <t>RDI22010</t>
  </si>
  <si>
    <t>tmest_CBP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</si>
</sst>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00"/>
  </numFmts>
  <fonts count="4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1" fillId="0" borderId="0"/>
  </cellStyleXfs>
  <cellXfs count="6">
    <xf numFmtId="0" fontId="0" fillId="0" borderId="0" xfId="0"/>
    <xf numFmtId="0" fontId="0" fillId="0" borderId="0" xfId="0" applyFont="1" applyAlignment="1">
      <alignment horizontal="left"/>
    </xf>
    <xf numFmtId="0" fontId="0" fillId="0" borderId="0" xfId="0" applyFill="1"/>
    <xf numFmtId="164" fontId="0" fillId="0" borderId="0" xfId="1" applyNumberFormat="1" applyFont="1" applyFill="1"/>
    <xf numFmtId="0" fontId="0" fillId="2" borderId="0" xfId="0" applyFill="1"/>
    <xf numFmtId="165" fontId="0" fillId="2" borderId="0" xfId="0" applyNumberFormat="1" applyFill="1"/>
  </cellXfs>
  <cellStyles count="6">
    <cellStyle name="Comma" xfId="1" builtinId="3"/>
    <cellStyle name="Normal" xfId="0" builtinId="0"/>
    <cellStyle name="Normal 2" xfId="3" xr:uid="{00000000-0005-0000-0000-000002000000}"/>
    <cellStyle name="Normal 3" xfId="2" xr:uid="{00000000-0005-0000-0000-000003000000}"/>
    <cellStyle name="Normal 4" xfId="4" xr:uid="{00000000-0005-0000-0000-000004000000}"/>
    <cellStyle name="Normal 5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3069"/>
  <sheetViews>
    <sheetView tabSelected="1" workbookViewId="0">
      <pane xSplit="2" ySplit="1" topLeftCell="AK2" activePane="bottomRight" state="frozen"/>
      <selection pane="topRight" activeCell="C1" sqref="C1"/>
      <selection pane="bottomLeft" activeCell="A2" sqref="A2"/>
      <selection pane="bottomRight" activeCell="AS2" sqref="AS2"/>
    </sheetView>
  </sheetViews>
  <sheetFormatPr baseColWidth="10" defaultColWidth="8.83203125" defaultRowHeight="14" x14ac:dyDescent="0.15"/>
  <cols>
    <col min="2" max="2" width="11" customWidth="1"/>
    <col min="3" max="3" width="5.6640625" customWidth="1"/>
    <col min="4" max="4" width="6.5" customWidth="1"/>
    <col min="5" max="5" width="7" customWidth="1"/>
    <col min="6" max="6" width="6.83203125" customWidth="1"/>
    <col min="7" max="7" width="25.83203125" customWidth="1"/>
    <col min="12" max="12" width="6.5" customWidth="1"/>
    <col min="13" max="13" width="6" customWidth="1"/>
    <col min="14" max="14" width="7" customWidth="1"/>
    <col min="17" max="17" width="7" style="4" customWidth="1"/>
    <col min="18" max="18" width="10.5" style="4" customWidth="1"/>
    <col min="19" max="19" width="11.33203125" style="4" customWidth="1"/>
    <col min="26" max="26" width="14.6640625" customWidth="1"/>
    <col min="27" max="27" width="6.5" customWidth="1"/>
    <col min="28" max="28" width="9.1640625" customWidth="1"/>
    <col min="35" max="35" width="12.6640625" style="3" bestFit="1" customWidth="1"/>
    <col min="36" max="36" width="13.6640625" style="3" bestFit="1" customWidth="1"/>
    <col min="46" max="46" width="11.1640625" customWidth="1"/>
    <col min="47" max="48" width="10" customWidth="1"/>
    <col min="96" max="97" width="11.5" customWidth="1"/>
    <col min="100" max="100" width="14.33203125" customWidth="1"/>
    <col min="105" max="106" width="8.6640625" style="2"/>
    <col min="107" max="107" width="12.6640625" style="2" customWidth="1"/>
    <col min="108" max="108" width="8.6640625" style="2"/>
    <col min="113" max="113" width="8.6640625" style="2"/>
    <col min="121" max="121" width="11.83203125" style="2" customWidth="1"/>
    <col min="122" max="122" width="14.1640625" style="2" customWidth="1"/>
  </cols>
  <sheetData>
    <row r="1" spans="1:126" x14ac:dyDescent="0.1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5</v>
      </c>
      <c r="H1" t="s">
        <v>8053</v>
      </c>
      <c r="I1" t="s">
        <v>8054</v>
      </c>
      <c r="J1" t="s">
        <v>8055</v>
      </c>
      <c r="K1" t="s">
        <v>8056</v>
      </c>
      <c r="L1" t="s">
        <v>8057</v>
      </c>
      <c r="M1" t="s">
        <v>8058</v>
      </c>
      <c r="N1" t="s">
        <v>8059</v>
      </c>
      <c r="O1" t="s">
        <v>8060</v>
      </c>
      <c r="P1" t="s">
        <v>8061</v>
      </c>
      <c r="Q1" s="4" t="s">
        <v>4983</v>
      </c>
      <c r="R1" s="4" t="s">
        <v>4984</v>
      </c>
      <c r="S1" s="4" t="s">
        <v>4985</v>
      </c>
      <c r="T1" t="s">
        <v>41</v>
      </c>
      <c r="U1" t="s">
        <v>4980</v>
      </c>
      <c r="V1" t="s">
        <v>42</v>
      </c>
      <c r="W1" t="s">
        <v>43</v>
      </c>
      <c r="X1" t="s">
        <v>4973</v>
      </c>
      <c r="Y1" s="2" t="s">
        <v>4974</v>
      </c>
      <c r="Z1" t="s">
        <v>44</v>
      </c>
      <c r="AA1" t="s">
        <v>4982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0</v>
      </c>
      <c r="AH1" t="s">
        <v>1</v>
      </c>
      <c r="AI1" s="3" t="s">
        <v>20</v>
      </c>
      <c r="AJ1" s="3" t="s">
        <v>4981</v>
      </c>
      <c r="AK1" t="s">
        <v>50</v>
      </c>
      <c r="AL1" t="s">
        <v>51</v>
      </c>
      <c r="AM1" t="s">
        <v>52</v>
      </c>
      <c r="AN1" t="s">
        <v>53</v>
      </c>
      <c r="AO1" t="s">
        <v>2</v>
      </c>
      <c r="AP1" t="s">
        <v>54</v>
      </c>
      <c r="AQ1" t="s">
        <v>55</v>
      </c>
      <c r="AR1" t="s">
        <v>4977</v>
      </c>
      <c r="AS1" t="s">
        <v>32</v>
      </c>
      <c r="AT1" s="1" t="s">
        <v>4976</v>
      </c>
      <c r="AU1" s="1" t="s">
        <v>4975</v>
      </c>
      <c r="AV1" s="1" t="s">
        <v>8062</v>
      </c>
      <c r="AW1" t="s">
        <v>3</v>
      </c>
      <c r="AX1" t="s">
        <v>56</v>
      </c>
      <c r="AY1" t="s">
        <v>34</v>
      </c>
      <c r="AZ1" t="s">
        <v>4</v>
      </c>
      <c r="BA1" t="s">
        <v>57</v>
      </c>
      <c r="BB1" t="s">
        <v>33</v>
      </c>
      <c r="BC1" t="s">
        <v>58</v>
      </c>
      <c r="BD1" t="s">
        <v>59</v>
      </c>
      <c r="BE1" t="s">
        <v>60</v>
      </c>
      <c r="BF1" t="s">
        <v>61</v>
      </c>
      <c r="BG1" t="s">
        <v>26</v>
      </c>
      <c r="BH1" t="s">
        <v>62</v>
      </c>
      <c r="BI1" t="s">
        <v>27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25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21</v>
      </c>
      <c r="CL1" t="s">
        <v>22</v>
      </c>
      <c r="CM1" t="s">
        <v>23</v>
      </c>
      <c r="CN1" t="s">
        <v>89</v>
      </c>
      <c r="CO1" t="s">
        <v>24</v>
      </c>
      <c r="CP1" t="s">
        <v>90</v>
      </c>
      <c r="CQ1" t="s">
        <v>91</v>
      </c>
      <c r="CR1" t="s">
        <v>10</v>
      </c>
      <c r="CS1" t="s">
        <v>4978</v>
      </c>
      <c r="CT1" t="s">
        <v>31</v>
      </c>
      <c r="CU1" t="s">
        <v>4979</v>
      </c>
      <c r="CV1" t="s">
        <v>11</v>
      </c>
      <c r="CW1" t="s">
        <v>92</v>
      </c>
      <c r="CX1" t="s">
        <v>12</v>
      </c>
      <c r="CY1" t="s">
        <v>93</v>
      </c>
      <c r="CZ1" t="s">
        <v>94</v>
      </c>
      <c r="DA1" s="2" t="s">
        <v>95</v>
      </c>
      <c r="DB1" s="2" t="s">
        <v>6</v>
      </c>
      <c r="DC1" s="2" t="s">
        <v>28</v>
      </c>
      <c r="DD1" s="2" t="s">
        <v>7</v>
      </c>
      <c r="DE1" t="s">
        <v>8</v>
      </c>
      <c r="DF1" t="s">
        <v>9</v>
      </c>
      <c r="DG1" t="s">
        <v>96</v>
      </c>
      <c r="DH1" t="s">
        <v>29</v>
      </c>
      <c r="DI1" s="2" t="s">
        <v>30</v>
      </c>
      <c r="DJ1" t="s">
        <v>13</v>
      </c>
      <c r="DK1" t="s">
        <v>97</v>
      </c>
      <c r="DL1" t="s">
        <v>98</v>
      </c>
      <c r="DM1" t="s">
        <v>14</v>
      </c>
      <c r="DN1" t="s">
        <v>15</v>
      </c>
      <c r="DO1" t="s">
        <v>99</v>
      </c>
      <c r="DP1" t="s">
        <v>16</v>
      </c>
      <c r="DQ1" s="2" t="s">
        <v>17</v>
      </c>
      <c r="DR1" s="2" t="s">
        <v>18</v>
      </c>
      <c r="DS1" t="s">
        <v>100</v>
      </c>
      <c r="DT1" t="s">
        <v>19</v>
      </c>
      <c r="DU1" t="s">
        <v>101</v>
      </c>
      <c r="DV1" t="s">
        <v>102</v>
      </c>
    </row>
    <row r="2" spans="1:126" x14ac:dyDescent="0.15">
      <c r="A2" t="s">
        <v>103</v>
      </c>
      <c r="B2" t="s">
        <v>104</v>
      </c>
      <c r="C2">
        <v>1</v>
      </c>
      <c r="D2">
        <v>1</v>
      </c>
      <c r="E2" t="s">
        <v>105</v>
      </c>
      <c r="F2">
        <v>1001</v>
      </c>
      <c r="G2" t="s">
        <v>4986</v>
      </c>
      <c r="H2">
        <v>77.2</v>
      </c>
      <c r="I2">
        <v>17.600000000000001</v>
      </c>
      <c r="J2">
        <v>0.4</v>
      </c>
      <c r="K2">
        <v>0.9</v>
      </c>
      <c r="L2">
        <v>1.5</v>
      </c>
      <c r="M2">
        <v>2.4</v>
      </c>
      <c r="N2">
        <f>H2^2+I2^2+J2^2+K2^2+L2^2+M2^2</f>
        <v>6278.5800000000008</v>
      </c>
      <c r="O2">
        <f t="shared" ref="O2:O64" si="0">10000-N2</f>
        <v>3721.4199999999992</v>
      </c>
      <c r="P2">
        <f t="shared" ref="P2:P64" si="1">O2/833.333333333333</f>
        <v>4.4657040000000006</v>
      </c>
      <c r="Q2" s="4">
        <v>1001</v>
      </c>
      <c r="R2" s="5">
        <v>32.532237000000002</v>
      </c>
      <c r="S2" s="5">
        <v>-86.646439999999998</v>
      </c>
      <c r="T2">
        <v>2</v>
      </c>
      <c r="U2">
        <v>9.4612902889575384E-2</v>
      </c>
      <c r="V2">
        <v>54590</v>
      </c>
      <c r="W2">
        <v>55136</v>
      </c>
      <c r="X2">
        <v>55221</v>
      </c>
      <c r="Y2">
        <v>54838</v>
      </c>
      <c r="Z2">
        <v>28841</v>
      </c>
      <c r="AA2">
        <v>1001</v>
      </c>
      <c r="AB2">
        <v>21642.535</v>
      </c>
      <c r="AC2">
        <v>51281</v>
      </c>
      <c r="AD2">
        <v>1</v>
      </c>
      <c r="AE2">
        <v>1.8109052715452455E-5</v>
      </c>
      <c r="AF2">
        <v>51</v>
      </c>
      <c r="AG2">
        <v>389</v>
      </c>
      <c r="AH2">
        <v>0.13110539845758354</v>
      </c>
      <c r="AI2" s="3">
        <v>111504</v>
      </c>
      <c r="AJ2" s="3">
        <v>380440.29873351502</v>
      </c>
      <c r="AK2">
        <v>100</v>
      </c>
      <c r="AL2">
        <v>386873.59999999998</v>
      </c>
      <c r="AM2">
        <v>254817</v>
      </c>
      <c r="AN2">
        <v>28653</v>
      </c>
      <c r="AO2">
        <v>283470</v>
      </c>
      <c r="AP2">
        <v>1</v>
      </c>
      <c r="AQ2">
        <v>0</v>
      </c>
      <c r="AR2">
        <v>1</v>
      </c>
      <c r="AS2">
        <v>1.8136970400464306E-2</v>
      </c>
      <c r="AT2">
        <v>2</v>
      </c>
      <c r="AU2">
        <v>22</v>
      </c>
      <c r="AV2">
        <f>AT2+AU2</f>
        <v>24</v>
      </c>
      <c r="AW2">
        <v>46796</v>
      </c>
      <c r="AX2">
        <v>0.78</v>
      </c>
      <c r="AY2">
        <v>354896718.21023101</v>
      </c>
      <c r="AZ2">
        <v>354896.71821023099</v>
      </c>
      <c r="BA2">
        <v>7987.6199840457402</v>
      </c>
      <c r="BB2">
        <v>1.2519373755854351</v>
      </c>
      <c r="BC2">
        <v>13178</v>
      </c>
      <c r="BD2">
        <v>12916</v>
      </c>
      <c r="BE2">
        <v>262</v>
      </c>
      <c r="BF2">
        <v>4.7994138120534893E-3</v>
      </c>
      <c r="BG2">
        <v>555303</v>
      </c>
      <c r="BH2">
        <v>10.056011300048894</v>
      </c>
      <c r="BI2">
        <v>5413</v>
      </c>
      <c r="BJ2">
        <v>50</v>
      </c>
      <c r="BK2">
        <v>7</v>
      </c>
      <c r="BL2">
        <v>3</v>
      </c>
      <c r="BM2">
        <v>0</v>
      </c>
      <c r="BN2">
        <v>1</v>
      </c>
      <c r="BO2">
        <v>5</v>
      </c>
      <c r="BP2">
        <v>1</v>
      </c>
      <c r="BQ2">
        <v>4</v>
      </c>
      <c r="BR2">
        <v>2</v>
      </c>
      <c r="BS2">
        <v>0</v>
      </c>
      <c r="BT2">
        <v>50756</v>
      </c>
      <c r="BU2">
        <v>0.78</v>
      </c>
      <c r="BV2">
        <v>0.63564750000000003</v>
      </c>
      <c r="BW2">
        <v>182</v>
      </c>
      <c r="BX2">
        <v>1.4382539999999999</v>
      </c>
      <c r="BY2">
        <v>-0.2462482</v>
      </c>
      <c r="BZ2">
        <v>53</v>
      </c>
      <c r="CA2">
        <v>7</v>
      </c>
      <c r="CB2">
        <v>3</v>
      </c>
      <c r="CC2">
        <v>0</v>
      </c>
      <c r="CD2">
        <v>1</v>
      </c>
      <c r="CE2">
        <v>4</v>
      </c>
      <c r="CF2">
        <v>1</v>
      </c>
      <c r="CG2">
        <v>5</v>
      </c>
      <c r="CH2">
        <v>2</v>
      </c>
      <c r="CI2">
        <v>0</v>
      </c>
      <c r="CJ2">
        <v>55290</v>
      </c>
      <c r="CK2">
        <v>1.3745704467353952</v>
      </c>
      <c r="CL2">
        <v>0.64495560936238905</v>
      </c>
      <c r="CM2">
        <v>157</v>
      </c>
      <c r="CN2">
        <v>-0.63100334982088402</v>
      </c>
      <c r="CO2">
        <v>7306.0000000000146</v>
      </c>
      <c r="CP2">
        <v>0.60224977599999996</v>
      </c>
      <c r="CQ2">
        <v>0.50397341100000004</v>
      </c>
      <c r="CR2">
        <v>47417</v>
      </c>
      <c r="CS2">
        <v>0.85599999999999998</v>
      </c>
      <c r="CT2">
        <v>47166</v>
      </c>
      <c r="CU2">
        <v>0.85785232105000009</v>
      </c>
      <c r="CV2">
        <v>7</v>
      </c>
      <c r="CW2">
        <v>17</v>
      </c>
      <c r="CX2">
        <v>23</v>
      </c>
      <c r="CY2">
        <v>490</v>
      </c>
      <c r="CZ2">
        <v>563</v>
      </c>
      <c r="DA2" s="2">
        <v>17182</v>
      </c>
      <c r="DB2" s="2">
        <v>5680</v>
      </c>
      <c r="DC2" s="2">
        <v>99.55</v>
      </c>
      <c r="DD2" s="2">
        <v>12480</v>
      </c>
      <c r="DE2">
        <v>155</v>
      </c>
      <c r="DF2">
        <v>99</v>
      </c>
      <c r="DG2">
        <v>18.100000000000001</v>
      </c>
      <c r="DH2">
        <v>7.24</v>
      </c>
      <c r="DI2" s="2">
        <v>7.24</v>
      </c>
      <c r="DJ2">
        <v>0.78</v>
      </c>
      <c r="DK2">
        <v>0.85813065002152389</v>
      </c>
      <c r="DL2">
        <v>0</v>
      </c>
      <c r="DM2">
        <v>10</v>
      </c>
      <c r="DN2">
        <v>56.3</v>
      </c>
      <c r="DO2">
        <v>0.14800000000000002</v>
      </c>
      <c r="DP2">
        <v>11168.07</v>
      </c>
      <c r="DQ2" s="2">
        <v>0</v>
      </c>
      <c r="DR2" s="2">
        <v>0</v>
      </c>
      <c r="DS2">
        <v>0</v>
      </c>
      <c r="DT2">
        <v>5.4170331238348499</v>
      </c>
      <c r="DU2">
        <v>2095707.1059372341</v>
      </c>
      <c r="DV2">
        <v>1</v>
      </c>
    </row>
    <row r="3" spans="1:126" x14ac:dyDescent="0.15">
      <c r="A3" t="s">
        <v>103</v>
      </c>
      <c r="B3" t="s">
        <v>106</v>
      </c>
      <c r="C3">
        <v>1</v>
      </c>
      <c r="D3">
        <v>3</v>
      </c>
      <c r="E3" t="s">
        <v>107</v>
      </c>
      <c r="F3">
        <v>1003</v>
      </c>
      <c r="G3" t="s">
        <v>4987</v>
      </c>
      <c r="H3">
        <v>83.5</v>
      </c>
      <c r="I3">
        <v>9.3000000000000007</v>
      </c>
      <c r="J3">
        <v>0.6</v>
      </c>
      <c r="K3">
        <v>0.7</v>
      </c>
      <c r="L3">
        <v>1.4</v>
      </c>
      <c r="M3">
        <v>4.4000000000000004</v>
      </c>
      <c r="N3">
        <f t="shared" ref="N3:N66" si="2">H3^2+I3^2+J3^2+K3^2+L3^2+M3^2</f>
        <v>7080.9099999999989</v>
      </c>
      <c r="O3">
        <f t="shared" si="0"/>
        <v>2919.0900000000011</v>
      </c>
      <c r="P3">
        <f t="shared" si="1"/>
        <v>3.5029080000000024</v>
      </c>
      <c r="Q3" s="4">
        <v>1003</v>
      </c>
      <c r="R3" s="5">
        <v>30.659217999999999</v>
      </c>
      <c r="S3" s="5">
        <v>-87.746066999999996</v>
      </c>
      <c r="T3">
        <v>3</v>
      </c>
      <c r="U3">
        <v>-2.2303864607500841E-2</v>
      </c>
      <c r="V3">
        <v>183226</v>
      </c>
      <c r="W3">
        <v>191205</v>
      </c>
      <c r="X3">
        <v>195121</v>
      </c>
      <c r="Y3">
        <v>202863</v>
      </c>
      <c r="Z3">
        <v>101625</v>
      </c>
      <c r="AA3">
        <v>1003</v>
      </c>
      <c r="AB3">
        <v>75799.466</v>
      </c>
      <c r="AC3">
        <v>50254</v>
      </c>
      <c r="AD3">
        <v>4</v>
      </c>
      <c r="AE3">
        <v>2.0500099937987197E-5</v>
      </c>
      <c r="AF3">
        <v>103</v>
      </c>
      <c r="AG3">
        <v>989</v>
      </c>
      <c r="AH3">
        <v>0.10414560161779575</v>
      </c>
      <c r="AI3" s="3">
        <v>192320</v>
      </c>
      <c r="AJ3" s="3">
        <v>1017475.597532365</v>
      </c>
      <c r="AK3">
        <v>41</v>
      </c>
      <c r="AL3">
        <v>1297331.2</v>
      </c>
      <c r="AM3">
        <v>358419</v>
      </c>
      <c r="AN3">
        <v>106718</v>
      </c>
      <c r="AO3">
        <v>465137</v>
      </c>
      <c r="AP3">
        <v>14</v>
      </c>
      <c r="AQ3">
        <v>4</v>
      </c>
      <c r="AR3">
        <v>18</v>
      </c>
      <c r="AS3">
        <v>9.4139797599435152E-2</v>
      </c>
      <c r="AT3">
        <v>20</v>
      </c>
      <c r="AU3">
        <v>139</v>
      </c>
      <c r="AV3">
        <f t="shared" ref="AV3:AV66" si="3">AT3+AU3</f>
        <v>159</v>
      </c>
      <c r="AW3">
        <v>150642</v>
      </c>
      <c r="AX3">
        <v>0.73</v>
      </c>
      <c r="AY3">
        <v>2196511649.2923799</v>
      </c>
      <c r="AZ3">
        <v>2196511.6492923801</v>
      </c>
      <c r="BA3">
        <v>15576.730459095001</v>
      </c>
      <c r="BB3">
        <v>0.64198324714293054</v>
      </c>
      <c r="BC3">
        <v>109711</v>
      </c>
      <c r="BD3">
        <v>115803</v>
      </c>
      <c r="BE3">
        <v>-6092</v>
      </c>
      <c r="BF3">
        <v>-3.324855642758124E-2</v>
      </c>
      <c r="BG3">
        <v>3955597</v>
      </c>
      <c r="BH3">
        <v>20.272533453600587</v>
      </c>
      <c r="BI3">
        <v>21199</v>
      </c>
      <c r="BJ3">
        <v>161</v>
      </c>
      <c r="BK3">
        <v>21</v>
      </c>
      <c r="BL3">
        <v>7</v>
      </c>
      <c r="BM3">
        <v>0</v>
      </c>
      <c r="BN3">
        <v>1</v>
      </c>
      <c r="BO3">
        <v>2</v>
      </c>
      <c r="BP3">
        <v>2</v>
      </c>
      <c r="BQ3">
        <v>18</v>
      </c>
      <c r="BR3">
        <v>8</v>
      </c>
      <c r="BS3">
        <v>0</v>
      </c>
      <c r="BT3">
        <v>179878</v>
      </c>
      <c r="BU3">
        <v>0.73</v>
      </c>
      <c r="BV3">
        <v>0.60899590000000003</v>
      </c>
      <c r="BW3">
        <v>737</v>
      </c>
      <c r="BX3">
        <v>1.2230510000000001</v>
      </c>
      <c r="BY3">
        <v>-0.44514330000000002</v>
      </c>
      <c r="BZ3">
        <v>169</v>
      </c>
      <c r="CA3">
        <v>16</v>
      </c>
      <c r="CB3">
        <v>9</v>
      </c>
      <c r="CC3">
        <v>0</v>
      </c>
      <c r="CD3">
        <v>3</v>
      </c>
      <c r="CE3">
        <v>1</v>
      </c>
      <c r="CF3">
        <v>1</v>
      </c>
      <c r="CG3">
        <v>25</v>
      </c>
      <c r="CH3">
        <v>7</v>
      </c>
      <c r="CI3">
        <v>0</v>
      </c>
      <c r="CJ3">
        <v>199713</v>
      </c>
      <c r="CK3">
        <v>1.1566598068227907</v>
      </c>
      <c r="CL3">
        <v>0.67473540484439987</v>
      </c>
      <c r="CM3">
        <v>718</v>
      </c>
      <c r="CN3">
        <v>-0.55539600555343216</v>
      </c>
      <c r="CO3">
        <v>29165.999999999996</v>
      </c>
      <c r="CP3">
        <v>1.352925774</v>
      </c>
      <c r="CQ3">
        <v>0.80306978500000004</v>
      </c>
      <c r="CR3">
        <v>177509</v>
      </c>
      <c r="CS3">
        <v>0.86299999999999999</v>
      </c>
      <c r="CT3">
        <v>148230</v>
      </c>
      <c r="CU3">
        <v>0.79540958335</v>
      </c>
      <c r="CV3">
        <v>170</v>
      </c>
      <c r="CW3">
        <v>97</v>
      </c>
      <c r="CX3">
        <v>148</v>
      </c>
      <c r="CY3">
        <v>1154</v>
      </c>
      <c r="CZ3">
        <v>1499</v>
      </c>
      <c r="DA3" s="2">
        <v>103690</v>
      </c>
      <c r="DB3" s="2">
        <v>20535</v>
      </c>
      <c r="DC3" s="2">
        <v>165.69</v>
      </c>
      <c r="DD3" s="2">
        <v>26536</v>
      </c>
      <c r="DE3">
        <v>470</v>
      </c>
      <c r="DF3">
        <v>71</v>
      </c>
      <c r="DG3">
        <v>40.909999999999997</v>
      </c>
      <c r="DH3">
        <v>6.65</v>
      </c>
      <c r="DI3" s="2">
        <v>10.23</v>
      </c>
      <c r="DJ3">
        <v>1.82</v>
      </c>
      <c r="DK3">
        <v>0.93219113976705492</v>
      </c>
      <c r="DL3">
        <v>5.0556117290192111E-3</v>
      </c>
      <c r="DN3">
        <v>305.2</v>
      </c>
      <c r="DO3">
        <v>0.251</v>
      </c>
      <c r="DP3">
        <v>5604.66</v>
      </c>
      <c r="DQ3" s="2">
        <v>0</v>
      </c>
      <c r="DR3" s="2">
        <v>9041.2574228499998</v>
      </c>
      <c r="DS3">
        <v>6.4190910424274774E-3</v>
      </c>
      <c r="DT3">
        <v>7.12990711138153</v>
      </c>
      <c r="DU3">
        <v>9249850.948697133</v>
      </c>
      <c r="DV3">
        <v>0</v>
      </c>
    </row>
    <row r="4" spans="1:126" x14ac:dyDescent="0.15">
      <c r="A4" t="s">
        <v>103</v>
      </c>
      <c r="B4" t="s">
        <v>108</v>
      </c>
      <c r="C4">
        <v>1</v>
      </c>
      <c r="D4">
        <v>5</v>
      </c>
      <c r="E4" t="s">
        <v>109</v>
      </c>
      <c r="F4">
        <v>1005</v>
      </c>
      <c r="G4" t="s">
        <v>4988</v>
      </c>
      <c r="H4">
        <v>46.8</v>
      </c>
      <c r="I4">
        <v>46.7</v>
      </c>
      <c r="J4">
        <v>0.2</v>
      </c>
      <c r="K4">
        <v>0.4</v>
      </c>
      <c r="L4">
        <v>0.9</v>
      </c>
      <c r="M4">
        <v>5.0999999999999996</v>
      </c>
      <c r="N4">
        <f t="shared" si="2"/>
        <v>4398.1500000000005</v>
      </c>
      <c r="O4">
        <f t="shared" si="0"/>
        <v>5601.8499999999995</v>
      </c>
      <c r="P4">
        <f t="shared" si="1"/>
        <v>6.7222200000000019</v>
      </c>
      <c r="Q4" s="4">
        <v>1005</v>
      </c>
      <c r="R4" s="5">
        <v>31.870253000000002</v>
      </c>
      <c r="S4" s="5">
        <v>-85.405103999999994</v>
      </c>
      <c r="T4">
        <v>6</v>
      </c>
      <c r="U4">
        <v>7.3129155556472564E-2</v>
      </c>
      <c r="V4">
        <v>27469</v>
      </c>
      <c r="W4">
        <v>27119</v>
      </c>
      <c r="X4">
        <v>26932</v>
      </c>
      <c r="Y4">
        <v>26264</v>
      </c>
      <c r="Z4">
        <v>14483</v>
      </c>
      <c r="AA4">
        <v>1005</v>
      </c>
      <c r="AB4">
        <v>8407.8449999999993</v>
      </c>
      <c r="AC4">
        <v>32964</v>
      </c>
      <c r="AD4">
        <v>4</v>
      </c>
      <c r="AE4">
        <v>1.4852220406950839E-4</v>
      </c>
      <c r="AF4">
        <v>13</v>
      </c>
      <c r="AG4">
        <v>571</v>
      </c>
      <c r="AH4">
        <v>2.276707530647986E-2</v>
      </c>
      <c r="AI4" s="3">
        <v>204258</v>
      </c>
      <c r="AJ4" s="3">
        <v>566320.35555613006</v>
      </c>
      <c r="AK4">
        <v>186</v>
      </c>
      <c r="AL4">
        <v>578937.59999999998</v>
      </c>
      <c r="AM4">
        <v>468207</v>
      </c>
      <c r="AN4">
        <v>45892</v>
      </c>
      <c r="AO4">
        <v>514099</v>
      </c>
      <c r="AP4">
        <v>2</v>
      </c>
      <c r="AQ4">
        <v>0</v>
      </c>
      <c r="AR4">
        <v>2</v>
      </c>
      <c r="AS4">
        <v>7.3749032043954429E-2</v>
      </c>
      <c r="AT4">
        <v>2</v>
      </c>
      <c r="AU4">
        <v>25</v>
      </c>
      <c r="AV4">
        <f t="shared" si="3"/>
        <v>27</v>
      </c>
      <c r="AW4">
        <v>12717</v>
      </c>
      <c r="AX4">
        <v>0.49</v>
      </c>
      <c r="AY4">
        <v>1892533504.4565599</v>
      </c>
      <c r="AZ4">
        <v>1892533.5044565599</v>
      </c>
      <c r="BA4">
        <v>65142.149734480401</v>
      </c>
      <c r="BB4">
        <v>0.15351043895173908</v>
      </c>
      <c r="BC4">
        <v>4203</v>
      </c>
      <c r="BD4">
        <v>1946</v>
      </c>
      <c r="BE4">
        <v>2257</v>
      </c>
      <c r="BF4">
        <v>8.2165350030943968E-2</v>
      </c>
      <c r="BG4">
        <v>423405</v>
      </c>
      <c r="BH4">
        <v>15.72126095351255</v>
      </c>
      <c r="BI4">
        <v>3172</v>
      </c>
      <c r="BJ4">
        <v>17</v>
      </c>
      <c r="BK4">
        <v>1</v>
      </c>
      <c r="BL4">
        <v>1</v>
      </c>
      <c r="BM4">
        <v>0</v>
      </c>
      <c r="BN4">
        <v>0</v>
      </c>
      <c r="BO4">
        <v>1</v>
      </c>
      <c r="BP4">
        <v>1</v>
      </c>
      <c r="BQ4">
        <v>1</v>
      </c>
      <c r="BR4">
        <v>2</v>
      </c>
      <c r="BS4">
        <v>0</v>
      </c>
      <c r="BT4">
        <v>29737</v>
      </c>
      <c r="BU4">
        <v>0.63</v>
      </c>
      <c r="BV4">
        <v>0.51242509999999997</v>
      </c>
      <c r="BW4">
        <v>107</v>
      </c>
      <c r="BX4">
        <v>0.80707530000000005</v>
      </c>
      <c r="BY4">
        <v>-1.2764990000000001</v>
      </c>
      <c r="BZ4">
        <v>19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26815</v>
      </c>
      <c r="CK4">
        <v>0.82043632295357083</v>
      </c>
      <c r="CL4">
        <v>0.66503060399584246</v>
      </c>
      <c r="CM4">
        <v>92</v>
      </c>
      <c r="CN4">
        <v>-0.89103608524539168</v>
      </c>
      <c r="CO4">
        <v>1768</v>
      </c>
      <c r="CP4">
        <v>2.9855221000000001E-2</v>
      </c>
      <c r="CQ4">
        <v>-0.38856427539999999</v>
      </c>
      <c r="CR4">
        <v>20159</v>
      </c>
      <c r="CS4">
        <v>0.76700000000000002</v>
      </c>
      <c r="CT4">
        <v>22387</v>
      </c>
      <c r="CU4">
        <v>0.80119240394999991</v>
      </c>
      <c r="CV4">
        <v>2</v>
      </c>
      <c r="CW4">
        <v>10</v>
      </c>
      <c r="CX4">
        <v>11</v>
      </c>
      <c r="CY4">
        <v>404</v>
      </c>
      <c r="CZ4">
        <v>812</v>
      </c>
      <c r="DA4" s="2">
        <v>12074</v>
      </c>
      <c r="DB4" s="2">
        <v>1485</v>
      </c>
      <c r="DC4" s="2">
        <v>59.09</v>
      </c>
      <c r="DD4" s="2">
        <v>14166</v>
      </c>
      <c r="DE4">
        <v>215</v>
      </c>
      <c r="DF4">
        <v>109</v>
      </c>
      <c r="DG4">
        <v>14.77</v>
      </c>
      <c r="DH4">
        <v>18.47</v>
      </c>
      <c r="DI4" s="2">
        <v>18.47</v>
      </c>
      <c r="DJ4">
        <v>0.19</v>
      </c>
      <c r="DK4">
        <v>0.98853410882315507</v>
      </c>
      <c r="DL4">
        <v>1.7513134851138354E-3</v>
      </c>
      <c r="DN4">
        <v>107.2</v>
      </c>
      <c r="DO4">
        <v>0.183</v>
      </c>
      <c r="DP4">
        <v>17048.650000000001</v>
      </c>
      <c r="DQ4" s="2">
        <v>0</v>
      </c>
      <c r="DR4" s="2">
        <v>13261.729835509999</v>
      </c>
      <c r="DS4">
        <v>2.2907010406571969E-2</v>
      </c>
      <c r="DT4">
        <v>4.4240807424077504</v>
      </c>
      <c r="DU4">
        <v>2561266.6872157613</v>
      </c>
      <c r="DV4">
        <v>0</v>
      </c>
    </row>
    <row r="5" spans="1:126" x14ac:dyDescent="0.15">
      <c r="A5" t="s">
        <v>103</v>
      </c>
      <c r="B5" t="s">
        <v>110</v>
      </c>
      <c r="C5">
        <v>1</v>
      </c>
      <c r="D5">
        <v>7</v>
      </c>
      <c r="E5" t="s">
        <v>111</v>
      </c>
      <c r="F5">
        <v>1007</v>
      </c>
      <c r="G5" t="s">
        <v>4989</v>
      </c>
      <c r="H5">
        <v>75</v>
      </c>
      <c r="I5">
        <v>21.9</v>
      </c>
      <c r="J5">
        <v>0.3</v>
      </c>
      <c r="K5">
        <v>0.1</v>
      </c>
      <c r="L5">
        <v>0.9</v>
      </c>
      <c r="M5">
        <v>1.8</v>
      </c>
      <c r="N5">
        <f t="shared" si="2"/>
        <v>6108.76</v>
      </c>
      <c r="O5">
        <f t="shared" si="0"/>
        <v>3891.24</v>
      </c>
      <c r="P5">
        <f t="shared" si="1"/>
        <v>4.6694880000000012</v>
      </c>
      <c r="Q5" s="4">
        <v>1007</v>
      </c>
      <c r="R5" s="5">
        <v>33.015892999999998</v>
      </c>
      <c r="S5" s="5">
        <v>-87.127148000000005</v>
      </c>
      <c r="T5">
        <v>1</v>
      </c>
      <c r="U5">
        <v>0.10605564248643683</v>
      </c>
      <c r="V5">
        <v>22769</v>
      </c>
      <c r="W5">
        <v>22653</v>
      </c>
      <c r="X5">
        <v>22604</v>
      </c>
      <c r="Y5">
        <v>22561</v>
      </c>
      <c r="Z5">
        <v>12374</v>
      </c>
      <c r="AA5">
        <v>1007</v>
      </c>
      <c r="AB5">
        <v>7474.9250000000002</v>
      </c>
      <c r="AC5">
        <v>38678</v>
      </c>
      <c r="AD5">
        <v>1</v>
      </c>
      <c r="AE5">
        <v>4.423995752964077E-5</v>
      </c>
      <c r="AF5">
        <v>13</v>
      </c>
      <c r="AG5">
        <v>189</v>
      </c>
      <c r="AH5">
        <v>6.8783068783068779E-2</v>
      </c>
      <c r="AI5" s="3">
        <v>56276</v>
      </c>
      <c r="AJ5" s="3">
        <v>398452.25563669502</v>
      </c>
      <c r="AK5">
        <v>100</v>
      </c>
      <c r="AL5">
        <v>400320</v>
      </c>
      <c r="AM5">
        <v>286866</v>
      </c>
      <c r="AN5">
        <v>12504</v>
      </c>
      <c r="AO5">
        <v>299370</v>
      </c>
      <c r="AP5">
        <v>0</v>
      </c>
      <c r="AQ5">
        <v>0</v>
      </c>
      <c r="AR5">
        <v>0</v>
      </c>
      <c r="AS5">
        <v>0</v>
      </c>
      <c r="AT5">
        <v>0</v>
      </c>
      <c r="AU5">
        <v>17</v>
      </c>
      <c r="AV5">
        <f t="shared" si="3"/>
        <v>17</v>
      </c>
      <c r="AW5">
        <v>465</v>
      </c>
      <c r="AX5">
        <v>2.0000000000000018E-2</v>
      </c>
      <c r="AY5">
        <v>434849011.71121001</v>
      </c>
      <c r="AZ5">
        <v>434849.01171121001</v>
      </c>
      <c r="BA5">
        <v>20679.327791359599</v>
      </c>
      <c r="BB5">
        <v>0.48357471291587528</v>
      </c>
      <c r="BC5">
        <v>3329</v>
      </c>
      <c r="BD5">
        <v>5110</v>
      </c>
      <c r="BE5">
        <v>-1781</v>
      </c>
      <c r="BF5">
        <v>-7.8220387368790903E-2</v>
      </c>
      <c r="BG5">
        <v>171632</v>
      </c>
      <c r="BH5">
        <v>7.5929923907273045</v>
      </c>
      <c r="BI5">
        <v>2671</v>
      </c>
      <c r="BJ5">
        <v>27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21587</v>
      </c>
      <c r="BU5">
        <v>0.57999999999999996</v>
      </c>
      <c r="BV5">
        <v>0.52251709999999996</v>
      </c>
      <c r="BW5">
        <v>59</v>
      </c>
      <c r="BX5">
        <v>1.3897250000000001</v>
      </c>
      <c r="BY5">
        <v>-0.85315660000000004</v>
      </c>
      <c r="BZ5">
        <v>20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22549</v>
      </c>
      <c r="CK5">
        <v>1.020000886957293</v>
      </c>
      <c r="CL5">
        <v>0.65683750682580544</v>
      </c>
      <c r="CM5">
        <v>54</v>
      </c>
      <c r="CN5">
        <v>-0.90658152051533503</v>
      </c>
      <c r="CO5">
        <v>1491</v>
      </c>
      <c r="CP5">
        <v>-0.63832752969999995</v>
      </c>
      <c r="CQ5">
        <v>-0.2916818021</v>
      </c>
      <c r="CR5">
        <v>18853</v>
      </c>
      <c r="CS5">
        <v>0.83599999999999997</v>
      </c>
      <c r="CT5">
        <v>18739</v>
      </c>
      <c r="CU5">
        <v>0.82827476038000003</v>
      </c>
      <c r="CW5">
        <v>4</v>
      </c>
      <c r="CX5">
        <v>9</v>
      </c>
      <c r="CY5">
        <v>57</v>
      </c>
      <c r="CZ5">
        <v>268</v>
      </c>
      <c r="DA5" s="2">
        <v>6383</v>
      </c>
      <c r="DB5" s="2">
        <v>1355</v>
      </c>
      <c r="DC5" s="2">
        <v>53.3</v>
      </c>
      <c r="DD5" s="2">
        <v>5267</v>
      </c>
      <c r="DE5">
        <v>78</v>
      </c>
      <c r="DF5">
        <v>6</v>
      </c>
      <c r="DG5">
        <v>8.8800000000000008</v>
      </c>
      <c r="DH5">
        <v>13.33</v>
      </c>
      <c r="DI5" s="2">
        <v>4.4400000000000004</v>
      </c>
      <c r="DJ5">
        <v>-0.15</v>
      </c>
      <c r="DK5">
        <v>0.99273224820527406</v>
      </c>
      <c r="DL5">
        <v>0</v>
      </c>
      <c r="DM5">
        <v>0</v>
      </c>
      <c r="DN5">
        <v>13.3</v>
      </c>
      <c r="DO5">
        <v>3.3000000000000002E-2</v>
      </c>
      <c r="DP5">
        <v>1810.08</v>
      </c>
      <c r="DQ5" s="2">
        <v>60697</v>
      </c>
      <c r="DR5" s="2">
        <v>1132.1669659300001</v>
      </c>
      <c r="DS5">
        <v>2.8281534177358111E-3</v>
      </c>
      <c r="DT5">
        <v>1.1907253359151799</v>
      </c>
      <c r="DU5">
        <v>476671.16647356481</v>
      </c>
      <c r="DV5">
        <v>1</v>
      </c>
    </row>
    <row r="6" spans="1:126" x14ac:dyDescent="0.15">
      <c r="A6" t="s">
        <v>103</v>
      </c>
      <c r="B6" t="s">
        <v>112</v>
      </c>
      <c r="C6">
        <v>1</v>
      </c>
      <c r="D6">
        <v>9</v>
      </c>
      <c r="E6" t="s">
        <v>113</v>
      </c>
      <c r="F6">
        <v>1009</v>
      </c>
      <c r="G6" t="s">
        <v>4990</v>
      </c>
      <c r="H6">
        <v>88.9</v>
      </c>
      <c r="I6">
        <v>1.3</v>
      </c>
      <c r="J6">
        <v>0.5</v>
      </c>
      <c r="K6">
        <v>0.2</v>
      </c>
      <c r="L6">
        <v>1.1000000000000001</v>
      </c>
      <c r="M6">
        <v>8.1</v>
      </c>
      <c r="N6">
        <f t="shared" si="2"/>
        <v>7972.01</v>
      </c>
      <c r="O6">
        <f t="shared" si="0"/>
        <v>2027.9899999999998</v>
      </c>
      <c r="P6">
        <f t="shared" si="1"/>
        <v>2.4335880000000008</v>
      </c>
      <c r="Q6" s="4">
        <v>1009</v>
      </c>
      <c r="R6" s="5">
        <v>33.977358000000002</v>
      </c>
      <c r="S6" s="5">
        <v>-86.56644</v>
      </c>
      <c r="T6">
        <v>1</v>
      </c>
      <c r="U6">
        <v>4.8476696719257334E-2</v>
      </c>
      <c r="V6">
        <v>57466</v>
      </c>
      <c r="W6">
        <v>57645</v>
      </c>
      <c r="X6">
        <v>57710</v>
      </c>
      <c r="Y6">
        <v>57590</v>
      </c>
      <c r="Z6">
        <v>29896</v>
      </c>
      <c r="AA6">
        <v>1009</v>
      </c>
      <c r="AB6">
        <v>19529.953000000001</v>
      </c>
      <c r="AC6">
        <v>45813</v>
      </c>
      <c r="AD6">
        <v>1</v>
      </c>
      <c r="AE6">
        <v>1.7328019407381735E-5</v>
      </c>
      <c r="AF6">
        <v>88</v>
      </c>
      <c r="AG6">
        <v>1241</v>
      </c>
      <c r="AH6">
        <v>7.0910556003223213E-2</v>
      </c>
      <c r="AI6" s="3">
        <v>146189</v>
      </c>
      <c r="AJ6" s="3">
        <v>412675.69752187503</v>
      </c>
      <c r="AK6">
        <v>65</v>
      </c>
      <c r="AL6">
        <v>416416</v>
      </c>
      <c r="AM6">
        <v>244396</v>
      </c>
      <c r="AN6">
        <v>72614</v>
      </c>
      <c r="AO6">
        <v>317010</v>
      </c>
      <c r="AP6">
        <v>2</v>
      </c>
      <c r="AQ6">
        <v>0</v>
      </c>
      <c r="AR6">
        <v>2</v>
      </c>
      <c r="AS6">
        <v>3.4695116662329772E-2</v>
      </c>
      <c r="AT6">
        <v>2</v>
      </c>
      <c r="AU6">
        <v>37</v>
      </c>
      <c r="AV6">
        <f t="shared" si="3"/>
        <v>39</v>
      </c>
      <c r="AW6">
        <v>32663</v>
      </c>
      <c r="AX6">
        <v>0.54</v>
      </c>
      <c r="AY6">
        <v>900623236.24292505</v>
      </c>
      <c r="AZ6">
        <v>900623.23624292505</v>
      </c>
      <c r="BA6">
        <v>17663.672305128301</v>
      </c>
      <c r="BB6">
        <v>0.56613369107264844</v>
      </c>
      <c r="BC6">
        <v>10137</v>
      </c>
      <c r="BD6">
        <v>18</v>
      </c>
      <c r="BE6">
        <v>10119</v>
      </c>
      <c r="BF6">
        <v>0.17608672954442628</v>
      </c>
      <c r="BG6">
        <v>549857</v>
      </c>
      <c r="BH6">
        <v>9.5279327672846996</v>
      </c>
      <c r="BI6">
        <v>7571</v>
      </c>
      <c r="BJ6">
        <v>42</v>
      </c>
      <c r="BK6">
        <v>1</v>
      </c>
      <c r="BL6">
        <v>1</v>
      </c>
      <c r="BM6">
        <v>0</v>
      </c>
      <c r="BN6">
        <v>0</v>
      </c>
      <c r="BO6">
        <v>1</v>
      </c>
      <c r="BP6">
        <v>0</v>
      </c>
      <c r="BQ6">
        <v>3</v>
      </c>
      <c r="BR6">
        <v>4</v>
      </c>
      <c r="BS6">
        <v>0</v>
      </c>
      <c r="BT6">
        <v>58345</v>
      </c>
      <c r="BU6">
        <v>0.8</v>
      </c>
      <c r="BV6">
        <v>0.55563949999999995</v>
      </c>
      <c r="BW6">
        <v>121</v>
      </c>
      <c r="BX6">
        <v>0.8912504</v>
      </c>
      <c r="BY6">
        <v>-1.3278000000000001</v>
      </c>
      <c r="BZ6">
        <v>39</v>
      </c>
      <c r="CA6">
        <v>0</v>
      </c>
      <c r="CB6">
        <v>1</v>
      </c>
      <c r="CC6">
        <v>0</v>
      </c>
      <c r="CD6">
        <v>0</v>
      </c>
      <c r="CE6">
        <v>3</v>
      </c>
      <c r="CF6">
        <v>0</v>
      </c>
      <c r="CG6">
        <v>3</v>
      </c>
      <c r="CH6">
        <v>3</v>
      </c>
      <c r="CI6">
        <v>0</v>
      </c>
      <c r="CJ6">
        <v>57658</v>
      </c>
      <c r="CK6">
        <v>0.84983870408269446</v>
      </c>
      <c r="CL6">
        <v>0.70866837501104529</v>
      </c>
      <c r="CM6">
        <v>108</v>
      </c>
      <c r="CN6">
        <v>-1.0132797353226739</v>
      </c>
      <c r="CO6">
        <v>3938.9999999999995</v>
      </c>
      <c r="CP6">
        <v>0.83105425300000002</v>
      </c>
      <c r="CQ6">
        <v>0.399893002</v>
      </c>
      <c r="CR6">
        <v>50643</v>
      </c>
      <c r="CS6">
        <v>0.878</v>
      </c>
      <c r="CT6">
        <v>46375</v>
      </c>
      <c r="CU6">
        <v>0.79185388340999996</v>
      </c>
      <c r="CV6">
        <v>4</v>
      </c>
      <c r="CW6">
        <v>11</v>
      </c>
      <c r="CX6">
        <v>11</v>
      </c>
      <c r="CY6">
        <v>978</v>
      </c>
      <c r="CZ6">
        <v>1854</v>
      </c>
      <c r="DA6" s="2">
        <v>14519</v>
      </c>
      <c r="DB6" s="2">
        <v>4090</v>
      </c>
      <c r="DC6" s="2">
        <v>63.93</v>
      </c>
      <c r="DD6" s="2">
        <v>2828</v>
      </c>
      <c r="DE6">
        <v>552</v>
      </c>
      <c r="DF6">
        <v>52</v>
      </c>
      <c r="DG6">
        <v>15.55</v>
      </c>
      <c r="DH6">
        <v>3.46</v>
      </c>
      <c r="DI6" s="2">
        <v>3.46</v>
      </c>
      <c r="DJ6">
        <v>0.23</v>
      </c>
      <c r="DK6">
        <v>0.96590714759660434</v>
      </c>
      <c r="DL6">
        <v>2.4174053182917004E-3</v>
      </c>
      <c r="DM6">
        <v>0</v>
      </c>
      <c r="DN6">
        <v>50.7</v>
      </c>
      <c r="DO6">
        <v>0.124</v>
      </c>
      <c r="DP6">
        <v>1319.8200000000002</v>
      </c>
      <c r="DQ6" s="2">
        <v>0</v>
      </c>
      <c r="DR6" s="2">
        <v>144.96673247000001</v>
      </c>
      <c r="DS6">
        <v>3.4812941371609163E-4</v>
      </c>
      <c r="DT6">
        <v>3.6862778153965401</v>
      </c>
      <c r="DU6">
        <v>1535025.0627761655</v>
      </c>
      <c r="DV6">
        <v>1</v>
      </c>
    </row>
    <row r="7" spans="1:126" x14ac:dyDescent="0.15">
      <c r="A7" t="s">
        <v>103</v>
      </c>
      <c r="B7" t="s">
        <v>114</v>
      </c>
      <c r="C7">
        <v>1</v>
      </c>
      <c r="D7">
        <v>11</v>
      </c>
      <c r="E7" t="s">
        <v>115</v>
      </c>
      <c r="F7">
        <v>1011</v>
      </c>
      <c r="G7" t="s">
        <v>4991</v>
      </c>
      <c r="H7">
        <v>21.9</v>
      </c>
      <c r="I7">
        <v>70</v>
      </c>
      <c r="J7">
        <v>0.2</v>
      </c>
      <c r="K7">
        <v>0.2</v>
      </c>
      <c r="L7">
        <v>0.6</v>
      </c>
      <c r="M7">
        <v>7.1</v>
      </c>
      <c r="N7">
        <f t="shared" si="2"/>
        <v>5430.4599999999991</v>
      </c>
      <c r="O7">
        <f t="shared" si="0"/>
        <v>4569.5400000000009</v>
      </c>
      <c r="P7">
        <f t="shared" si="1"/>
        <v>5.4834480000000028</v>
      </c>
      <c r="Q7" s="4">
        <v>1011</v>
      </c>
      <c r="R7" s="5">
        <v>32.101759000000001</v>
      </c>
      <c r="S7" s="5">
        <v>-85.717260999999993</v>
      </c>
      <c r="T7">
        <v>6</v>
      </c>
      <c r="U7">
        <v>7.3626990361534847E-2</v>
      </c>
      <c r="V7">
        <v>10779</v>
      </c>
      <c r="W7">
        <v>10693</v>
      </c>
      <c r="X7">
        <v>10678</v>
      </c>
      <c r="Y7">
        <v>10419</v>
      </c>
      <c r="Z7">
        <v>5880</v>
      </c>
      <c r="AA7">
        <v>1011</v>
      </c>
      <c r="AB7">
        <v>3757.6170000000002</v>
      </c>
      <c r="AC7">
        <v>31938</v>
      </c>
      <c r="AD7">
        <v>1</v>
      </c>
      <c r="AE7">
        <v>9.3650496347630639E-5</v>
      </c>
      <c r="AF7">
        <v>12</v>
      </c>
      <c r="AG7">
        <v>273</v>
      </c>
      <c r="AH7">
        <v>4.3956043956043959E-2</v>
      </c>
      <c r="AI7" s="3">
        <v>164600</v>
      </c>
      <c r="AJ7" s="3">
        <v>398594.97755417501</v>
      </c>
      <c r="AK7">
        <v>195</v>
      </c>
      <c r="AL7">
        <v>400710.40000000002</v>
      </c>
      <c r="AM7">
        <v>335550</v>
      </c>
      <c r="AN7">
        <v>29433</v>
      </c>
      <c r="AO7">
        <v>364983</v>
      </c>
      <c r="AP7">
        <v>2</v>
      </c>
      <c r="AQ7">
        <v>1</v>
      </c>
      <c r="AR7">
        <v>3</v>
      </c>
      <c r="AS7">
        <v>0.28055737398297953</v>
      </c>
      <c r="AT7">
        <v>3</v>
      </c>
      <c r="AU7">
        <v>1</v>
      </c>
      <c r="AV7">
        <f t="shared" si="3"/>
        <v>4</v>
      </c>
      <c r="AW7">
        <v>0</v>
      </c>
      <c r="AX7">
        <v>0</v>
      </c>
      <c r="AY7">
        <v>437586826.09158403</v>
      </c>
      <c r="AZ7">
        <v>437586.82609158405</v>
      </c>
      <c r="BA7">
        <v>37572.283302101103</v>
      </c>
      <c r="BB7">
        <v>0.26615364095907323</v>
      </c>
      <c r="BC7">
        <v>3467</v>
      </c>
      <c r="BD7">
        <v>2499</v>
      </c>
      <c r="BE7">
        <v>968</v>
      </c>
      <c r="BF7">
        <v>8.980424900269042E-2</v>
      </c>
      <c r="BG7">
        <v>115242</v>
      </c>
      <c r="BH7">
        <v>10.79247050009365</v>
      </c>
      <c r="BI7">
        <v>1743</v>
      </c>
      <c r="BJ7">
        <v>10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10985</v>
      </c>
      <c r="BU7">
        <v>0.34</v>
      </c>
      <c r="BV7">
        <v>0.65414349999999999</v>
      </c>
      <c r="BW7">
        <v>56</v>
      </c>
      <c r="BX7">
        <v>0.91033229999999998</v>
      </c>
      <c r="BY7">
        <v>-4.98235E-2</v>
      </c>
      <c r="BZ7">
        <v>10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10829</v>
      </c>
      <c r="CK7">
        <v>1.0157909317573184</v>
      </c>
      <c r="CL7">
        <v>0.68082384546501218</v>
      </c>
      <c r="CM7">
        <v>40</v>
      </c>
      <c r="CN7">
        <v>-0.50240020349680692</v>
      </c>
      <c r="CO7">
        <v>853</v>
      </c>
      <c r="CP7">
        <v>-0.36363779419999998</v>
      </c>
      <c r="CQ7">
        <v>-0.77960375670000004</v>
      </c>
      <c r="CR7">
        <v>8086</v>
      </c>
      <c r="CS7">
        <v>0.75599999999999989</v>
      </c>
      <c r="CT7">
        <v>9033</v>
      </c>
      <c r="CU7">
        <v>0.77214245758</v>
      </c>
      <c r="CV7">
        <v>1</v>
      </c>
      <c r="CW7">
        <v>2</v>
      </c>
      <c r="CX7">
        <v>3</v>
      </c>
      <c r="CY7">
        <v>789</v>
      </c>
      <c r="CZ7">
        <v>372</v>
      </c>
      <c r="DA7" s="2">
        <v>4101</v>
      </c>
      <c r="DB7" s="2">
        <v>590</v>
      </c>
      <c r="DC7" s="2">
        <v>18.8</v>
      </c>
      <c r="DD7" s="2">
        <v>7838</v>
      </c>
      <c r="DE7">
        <v>93</v>
      </c>
      <c r="DF7">
        <v>92</v>
      </c>
      <c r="DG7">
        <v>9.4</v>
      </c>
      <c r="DH7">
        <v>9.4</v>
      </c>
      <c r="DJ7">
        <v>-1.08</v>
      </c>
      <c r="DK7">
        <v>0.9279890643985419</v>
      </c>
      <c r="DL7">
        <v>0</v>
      </c>
      <c r="DN7">
        <v>37.200000000000003</v>
      </c>
      <c r="DO7">
        <v>9.6999999999999989E-2</v>
      </c>
      <c r="DP7">
        <v>5774.97</v>
      </c>
      <c r="DQ7" s="2">
        <v>0</v>
      </c>
      <c r="DR7" s="2">
        <v>19602.108360269995</v>
      </c>
      <c r="DS7">
        <v>4.7465340761645804E-2</v>
      </c>
      <c r="DT7">
        <v>3.9937503141983801</v>
      </c>
      <c r="DU7">
        <v>1600337.2859025586</v>
      </c>
      <c r="DV7">
        <v>1</v>
      </c>
    </row>
    <row r="8" spans="1:126" x14ac:dyDescent="0.15">
      <c r="A8" t="s">
        <v>103</v>
      </c>
      <c r="B8" t="s">
        <v>116</v>
      </c>
      <c r="C8">
        <v>1</v>
      </c>
      <c r="D8">
        <v>13</v>
      </c>
      <c r="E8" t="s">
        <v>117</v>
      </c>
      <c r="F8">
        <v>1013</v>
      </c>
      <c r="G8" t="s">
        <v>4992</v>
      </c>
      <c r="H8">
        <v>54.1</v>
      </c>
      <c r="I8">
        <v>43.2</v>
      </c>
      <c r="J8">
        <v>0.3</v>
      </c>
      <c r="K8">
        <v>0.8</v>
      </c>
      <c r="L8">
        <v>0.7</v>
      </c>
      <c r="M8">
        <v>0.9</v>
      </c>
      <c r="N8">
        <f t="shared" si="2"/>
        <v>4795.0800000000008</v>
      </c>
      <c r="O8">
        <f t="shared" si="0"/>
        <v>5204.9199999999992</v>
      </c>
      <c r="P8">
        <f t="shared" si="1"/>
        <v>6.2459040000000012</v>
      </c>
      <c r="Q8" s="4">
        <v>1013</v>
      </c>
      <c r="R8" s="5">
        <v>31.751667000000001</v>
      </c>
      <c r="S8" s="5">
        <v>-86.681968999999995</v>
      </c>
      <c r="T8">
        <v>6</v>
      </c>
      <c r="U8">
        <v>9.6966034286983194E-2</v>
      </c>
      <c r="V8">
        <v>20730</v>
      </c>
      <c r="W8">
        <v>20523</v>
      </c>
      <c r="X8">
        <v>20354</v>
      </c>
      <c r="Y8">
        <v>20141</v>
      </c>
      <c r="Z8">
        <v>10372</v>
      </c>
      <c r="AA8">
        <v>1013</v>
      </c>
      <c r="AB8">
        <v>7192.597999999999</v>
      </c>
      <c r="AC8">
        <v>32229</v>
      </c>
      <c r="AD8">
        <v>2</v>
      </c>
      <c r="AE8">
        <v>9.826078412105728E-5</v>
      </c>
      <c r="AF8">
        <v>31</v>
      </c>
      <c r="AG8">
        <v>407</v>
      </c>
      <c r="AH8">
        <v>7.6167076167076173E-2</v>
      </c>
      <c r="AI8" s="3">
        <v>88398</v>
      </c>
      <c r="AJ8" s="3">
        <v>497169.38680836005</v>
      </c>
      <c r="AK8">
        <v>101</v>
      </c>
      <c r="AL8">
        <v>497913.59999999998</v>
      </c>
      <c r="AM8">
        <v>375844</v>
      </c>
      <c r="AN8">
        <v>26654</v>
      </c>
      <c r="AO8">
        <v>402498</v>
      </c>
      <c r="AP8">
        <v>0</v>
      </c>
      <c r="AQ8">
        <v>0</v>
      </c>
      <c r="AR8">
        <v>0</v>
      </c>
      <c r="AS8">
        <v>0</v>
      </c>
      <c r="AT8">
        <v>0</v>
      </c>
      <c r="AU8">
        <v>18</v>
      </c>
      <c r="AV8">
        <f t="shared" si="3"/>
        <v>18</v>
      </c>
      <c r="AW8">
        <v>10049</v>
      </c>
      <c r="AX8">
        <v>0.5</v>
      </c>
      <c r="AY8">
        <v>142082310.43304199</v>
      </c>
      <c r="AZ8">
        <v>142082.310433042</v>
      </c>
      <c r="BA8">
        <v>6655.2623970206196</v>
      </c>
      <c r="BB8">
        <v>1.5025703576280822</v>
      </c>
      <c r="BC8">
        <v>4891</v>
      </c>
      <c r="BD8">
        <v>4923</v>
      </c>
      <c r="BE8">
        <v>-32</v>
      </c>
      <c r="BF8">
        <v>-1.5436565364206464E-3</v>
      </c>
      <c r="BG8">
        <v>287688</v>
      </c>
      <c r="BH8">
        <v>14.134224231109364</v>
      </c>
      <c r="BI8">
        <v>3296</v>
      </c>
      <c r="BJ8">
        <v>20</v>
      </c>
      <c r="BK8">
        <v>1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3</v>
      </c>
      <c r="BS8">
        <v>0</v>
      </c>
      <c r="BT8">
        <v>19964</v>
      </c>
      <c r="BU8">
        <v>0.56000000000000005</v>
      </c>
      <c r="BV8">
        <v>0.63569699999999996</v>
      </c>
      <c r="BW8">
        <v>97</v>
      </c>
      <c r="BX8">
        <v>1.3023439999999999</v>
      </c>
      <c r="BY8">
        <v>-1.7233399999999999E-2</v>
      </c>
      <c r="BZ8">
        <v>19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3</v>
      </c>
      <c r="CI8">
        <v>0</v>
      </c>
      <c r="CJ8">
        <v>20276</v>
      </c>
      <c r="CK8">
        <v>1.1836654172420598</v>
      </c>
      <c r="CL8">
        <v>0.7044780545670225</v>
      </c>
      <c r="CM8">
        <v>74</v>
      </c>
      <c r="CN8">
        <v>-0.33917313316240122</v>
      </c>
      <c r="CO8">
        <v>1515</v>
      </c>
      <c r="CP8">
        <v>0.13718903399999999</v>
      </c>
      <c r="CQ8">
        <v>-0.54845556399999995</v>
      </c>
      <c r="CR8">
        <v>15524</v>
      </c>
      <c r="CS8">
        <v>0.77400000000000002</v>
      </c>
      <c r="CT8">
        <v>17185</v>
      </c>
      <c r="CU8">
        <v>0.81339954548999993</v>
      </c>
      <c r="CV8">
        <v>5</v>
      </c>
      <c r="CW8">
        <v>5</v>
      </c>
      <c r="CX8">
        <v>9</v>
      </c>
      <c r="CY8">
        <v>272</v>
      </c>
      <c r="CZ8">
        <v>582</v>
      </c>
      <c r="DA8" s="2">
        <v>9726</v>
      </c>
      <c r="DB8" s="2">
        <v>1175</v>
      </c>
      <c r="DC8" s="2">
        <v>88.82</v>
      </c>
      <c r="DD8" s="2">
        <v>9322</v>
      </c>
      <c r="DE8">
        <v>165</v>
      </c>
      <c r="DF8">
        <v>52</v>
      </c>
      <c r="DG8">
        <v>24.67</v>
      </c>
      <c r="DH8">
        <v>4.93</v>
      </c>
      <c r="DI8" s="2">
        <v>14.8</v>
      </c>
      <c r="DJ8">
        <v>-1.1599999999999999</v>
      </c>
      <c r="DK8">
        <v>0.98700196837032517</v>
      </c>
      <c r="DL8">
        <v>0</v>
      </c>
      <c r="DM8">
        <v>0</v>
      </c>
      <c r="DN8">
        <v>117</v>
      </c>
      <c r="DO8">
        <v>0.23800000000000002</v>
      </c>
      <c r="DP8">
        <v>3043.48</v>
      </c>
      <c r="DQ8" s="2">
        <v>0</v>
      </c>
      <c r="DR8" s="2">
        <v>0</v>
      </c>
      <c r="DS8">
        <v>0</v>
      </c>
      <c r="DT8">
        <v>3.3688926144956102</v>
      </c>
      <c r="DU8">
        <v>1677417.4496969213</v>
      </c>
      <c r="DV8">
        <v>0</v>
      </c>
    </row>
    <row r="9" spans="1:126" x14ac:dyDescent="0.15">
      <c r="A9" t="s">
        <v>103</v>
      </c>
      <c r="B9" t="s">
        <v>118</v>
      </c>
      <c r="C9">
        <v>1</v>
      </c>
      <c r="D9">
        <v>15</v>
      </c>
      <c r="E9" t="s">
        <v>119</v>
      </c>
      <c r="F9">
        <v>1015</v>
      </c>
      <c r="G9" t="s">
        <v>4993</v>
      </c>
      <c r="H9">
        <v>73.599999999999994</v>
      </c>
      <c r="I9">
        <v>20.399999999999999</v>
      </c>
      <c r="J9">
        <v>0.4</v>
      </c>
      <c r="K9">
        <v>0.7</v>
      </c>
      <c r="L9">
        <v>1.6</v>
      </c>
      <c r="M9">
        <v>3.3</v>
      </c>
      <c r="N9">
        <f t="shared" si="2"/>
        <v>5847.2199999999993</v>
      </c>
      <c r="O9">
        <f t="shared" si="0"/>
        <v>4152.7800000000007</v>
      </c>
      <c r="P9">
        <f t="shared" si="1"/>
        <v>4.9833360000000022</v>
      </c>
      <c r="Q9" s="4">
        <v>1015</v>
      </c>
      <c r="R9" s="5">
        <v>33.771706000000002</v>
      </c>
      <c r="S9" s="5">
        <v>-85.822513000000001</v>
      </c>
      <c r="T9">
        <v>3</v>
      </c>
      <c r="U9">
        <v>5.1202304880948587E-3</v>
      </c>
      <c r="V9">
        <v>117834</v>
      </c>
      <c r="W9">
        <v>117186</v>
      </c>
      <c r="X9">
        <v>116648</v>
      </c>
      <c r="Y9">
        <v>115505</v>
      </c>
      <c r="Z9">
        <v>60633</v>
      </c>
      <c r="AA9">
        <v>1015</v>
      </c>
      <c r="AB9">
        <v>43304.179999999993</v>
      </c>
      <c r="AC9">
        <v>41703</v>
      </c>
      <c r="AD9">
        <v>2</v>
      </c>
      <c r="AE9">
        <v>1.7145600438927371E-5</v>
      </c>
      <c r="AF9">
        <v>50</v>
      </c>
      <c r="AG9">
        <v>592</v>
      </c>
      <c r="AH9">
        <v>8.4459459459459457E-2</v>
      </c>
      <c r="AI9" s="3">
        <v>81265</v>
      </c>
      <c r="AJ9" s="3">
        <v>387768.38728515501</v>
      </c>
      <c r="AK9">
        <v>56</v>
      </c>
      <c r="AL9">
        <v>391904</v>
      </c>
      <c r="AM9">
        <v>253906</v>
      </c>
      <c r="AN9">
        <v>36485</v>
      </c>
      <c r="AO9">
        <v>290391</v>
      </c>
      <c r="AP9">
        <v>3</v>
      </c>
      <c r="AQ9">
        <v>1</v>
      </c>
      <c r="AR9">
        <v>4</v>
      </c>
      <c r="AS9">
        <v>3.4133770245592478E-2</v>
      </c>
      <c r="AT9">
        <v>5</v>
      </c>
      <c r="AU9">
        <v>104</v>
      </c>
      <c r="AV9">
        <f t="shared" si="3"/>
        <v>109</v>
      </c>
      <c r="AW9">
        <v>106177</v>
      </c>
      <c r="AX9">
        <v>0.91</v>
      </c>
      <c r="AY9">
        <v>1394219216.19874</v>
      </c>
      <c r="AZ9">
        <v>1394219.2161987401</v>
      </c>
      <c r="BA9">
        <v>12400.3572050454</v>
      </c>
      <c r="BB9">
        <v>0.80642838223492841</v>
      </c>
      <c r="BC9">
        <v>24305</v>
      </c>
      <c r="BD9">
        <v>11017</v>
      </c>
      <c r="BE9">
        <v>13288</v>
      </c>
      <c r="BF9">
        <v>0.11276881036033742</v>
      </c>
      <c r="BG9">
        <v>1713038</v>
      </c>
      <c r="BH9">
        <v>14.685532542349634</v>
      </c>
      <c r="BI9">
        <v>14561</v>
      </c>
      <c r="BJ9">
        <v>135</v>
      </c>
      <c r="BK9">
        <v>14</v>
      </c>
      <c r="BL9">
        <v>4</v>
      </c>
      <c r="BM9">
        <v>2</v>
      </c>
      <c r="BN9">
        <v>0</v>
      </c>
      <c r="BO9">
        <v>8</v>
      </c>
      <c r="BP9">
        <v>1</v>
      </c>
      <c r="BQ9">
        <v>7</v>
      </c>
      <c r="BR9">
        <v>5</v>
      </c>
      <c r="BS9">
        <v>0</v>
      </c>
      <c r="BT9">
        <v>114081</v>
      </c>
      <c r="BU9">
        <v>0.75</v>
      </c>
      <c r="BV9">
        <v>0.56509069999999995</v>
      </c>
      <c r="BW9">
        <v>484</v>
      </c>
      <c r="BX9">
        <v>1.5427630000000001</v>
      </c>
      <c r="BY9">
        <v>-0.40759800000000002</v>
      </c>
      <c r="BZ9">
        <v>133</v>
      </c>
      <c r="CA9">
        <v>11</v>
      </c>
      <c r="CB9">
        <v>5</v>
      </c>
      <c r="CC9">
        <v>1</v>
      </c>
      <c r="CD9">
        <v>0</v>
      </c>
      <c r="CE9">
        <v>6</v>
      </c>
      <c r="CF9">
        <v>1</v>
      </c>
      <c r="CG9">
        <v>7</v>
      </c>
      <c r="CH9">
        <v>6</v>
      </c>
      <c r="CI9">
        <v>0</v>
      </c>
      <c r="CJ9">
        <v>115993</v>
      </c>
      <c r="CK9">
        <v>1.4656056831015665</v>
      </c>
      <c r="CL9">
        <v>0.66146405489849203</v>
      </c>
      <c r="CM9">
        <v>409</v>
      </c>
      <c r="CN9">
        <v>-0.35189212565599132</v>
      </c>
      <c r="CO9">
        <v>10896</v>
      </c>
      <c r="CP9">
        <v>-0.2338156723</v>
      </c>
      <c r="CQ9">
        <v>-2.3763668299999999E-2</v>
      </c>
      <c r="CR9">
        <v>94280</v>
      </c>
      <c r="CS9">
        <v>0.81799999999999995</v>
      </c>
      <c r="CT9">
        <v>98863</v>
      </c>
      <c r="CU9">
        <v>0.81827915541999996</v>
      </c>
      <c r="CV9">
        <v>103</v>
      </c>
      <c r="CW9">
        <v>64</v>
      </c>
      <c r="CX9">
        <v>77</v>
      </c>
      <c r="CY9">
        <v>465</v>
      </c>
      <c r="CZ9">
        <v>888</v>
      </c>
      <c r="DA9" s="2">
        <v>58328</v>
      </c>
      <c r="DB9" s="2">
        <v>9110</v>
      </c>
      <c r="DC9" s="2">
        <v>93.37</v>
      </c>
      <c r="DD9" s="2">
        <v>29045</v>
      </c>
      <c r="DE9">
        <v>297</v>
      </c>
      <c r="DF9">
        <v>37</v>
      </c>
      <c r="DG9">
        <v>29.13</v>
      </c>
      <c r="DH9">
        <v>6.85</v>
      </c>
      <c r="DI9" s="2">
        <v>7.71</v>
      </c>
      <c r="DJ9">
        <v>0.22</v>
      </c>
      <c r="DK9">
        <v>0.98161570171660617</v>
      </c>
      <c r="DL9">
        <v>0</v>
      </c>
      <c r="DN9">
        <v>57.4</v>
      </c>
      <c r="DO9">
        <v>0.152</v>
      </c>
      <c r="DP9">
        <v>323.12</v>
      </c>
      <c r="DQ9" s="2">
        <v>24040</v>
      </c>
      <c r="DR9" s="2">
        <v>1405.8901613199998</v>
      </c>
      <c r="DS9">
        <v>3.2157292280859603E-3</v>
      </c>
      <c r="DT9">
        <v>4.18195774850206</v>
      </c>
      <c r="DU9">
        <v>1638925.9694689512</v>
      </c>
      <c r="DV9">
        <v>1</v>
      </c>
    </row>
    <row r="10" spans="1:126" x14ac:dyDescent="0.15">
      <c r="A10" t="s">
        <v>103</v>
      </c>
      <c r="B10" t="s">
        <v>120</v>
      </c>
      <c r="C10">
        <v>1</v>
      </c>
      <c r="D10">
        <v>17</v>
      </c>
      <c r="E10" t="s">
        <v>121</v>
      </c>
      <c r="F10">
        <v>1017</v>
      </c>
      <c r="G10" t="s">
        <v>4994</v>
      </c>
      <c r="H10">
        <v>58.1</v>
      </c>
      <c r="I10">
        <v>38.6</v>
      </c>
      <c r="J10">
        <v>0.2</v>
      </c>
      <c r="K10">
        <v>0.5</v>
      </c>
      <c r="L10">
        <v>1</v>
      </c>
      <c r="M10">
        <v>1.6</v>
      </c>
      <c r="N10">
        <f t="shared" si="2"/>
        <v>4869.42</v>
      </c>
      <c r="O10">
        <f t="shared" si="0"/>
        <v>5130.58</v>
      </c>
      <c r="P10">
        <f t="shared" si="1"/>
        <v>6.1566960000000019</v>
      </c>
      <c r="Q10" s="4">
        <v>1017</v>
      </c>
      <c r="R10" s="5">
        <v>32.915503999999999</v>
      </c>
      <c r="S10" s="5">
        <v>-85.394031999999996</v>
      </c>
      <c r="T10">
        <v>6</v>
      </c>
      <c r="U10">
        <v>5.0040452576791947E-2</v>
      </c>
      <c r="V10">
        <v>34228</v>
      </c>
      <c r="W10">
        <v>34091</v>
      </c>
      <c r="X10">
        <v>34079</v>
      </c>
      <c r="Y10">
        <v>33968</v>
      </c>
      <c r="Z10">
        <v>17692</v>
      </c>
      <c r="AA10">
        <v>1017</v>
      </c>
      <c r="AB10">
        <v>12125.896000000001</v>
      </c>
      <c r="AC10">
        <v>34177</v>
      </c>
      <c r="AD10">
        <v>1</v>
      </c>
      <c r="AE10">
        <v>2.9343584025352856E-5</v>
      </c>
      <c r="AF10">
        <v>22</v>
      </c>
      <c r="AG10">
        <v>301</v>
      </c>
      <c r="AH10">
        <v>7.3089700996677748E-2</v>
      </c>
      <c r="AI10" s="3">
        <v>96341</v>
      </c>
      <c r="AJ10" s="3">
        <v>381779.47884470504</v>
      </c>
      <c r="AK10">
        <v>150</v>
      </c>
      <c r="AL10">
        <v>386016</v>
      </c>
      <c r="AM10">
        <v>294983</v>
      </c>
      <c r="AN10">
        <v>18590</v>
      </c>
      <c r="AO10">
        <v>313573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22</v>
      </c>
      <c r="AV10">
        <f t="shared" si="3"/>
        <v>23</v>
      </c>
      <c r="AW10">
        <v>26472</v>
      </c>
      <c r="AX10">
        <v>0.83</v>
      </c>
      <c r="AY10">
        <v>334631495.166821</v>
      </c>
      <c r="AZ10">
        <v>334631.495166821</v>
      </c>
      <c r="BA10">
        <v>9147.0146705870193</v>
      </c>
      <c r="BB10">
        <v>1.0932528655667106</v>
      </c>
      <c r="BC10">
        <v>367</v>
      </c>
      <c r="BD10">
        <v>502</v>
      </c>
      <c r="BE10">
        <v>-135</v>
      </c>
      <c r="BF10">
        <v>-3.9441393011569476E-3</v>
      </c>
      <c r="BG10">
        <v>300892</v>
      </c>
      <c r="BH10">
        <v>8.829249684556471</v>
      </c>
      <c r="BI10">
        <v>4473</v>
      </c>
      <c r="BJ10">
        <v>57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2</v>
      </c>
      <c r="BR10">
        <v>1</v>
      </c>
      <c r="BS10">
        <v>0</v>
      </c>
      <c r="BT10">
        <v>34320</v>
      </c>
      <c r="BU10">
        <v>0.74</v>
      </c>
      <c r="BV10">
        <v>0.56486760000000003</v>
      </c>
      <c r="BW10">
        <v>108</v>
      </c>
      <c r="BX10">
        <v>1.8356650000000001</v>
      </c>
      <c r="BY10">
        <v>-0.32924979999999998</v>
      </c>
      <c r="BZ10">
        <v>59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34052</v>
      </c>
      <c r="CK10">
        <v>1.850111594032656</v>
      </c>
      <c r="CL10">
        <v>0.59800515063565385</v>
      </c>
      <c r="CM10">
        <v>100</v>
      </c>
      <c r="CN10">
        <v>-0.36673095023184638</v>
      </c>
      <c r="CO10">
        <v>2073</v>
      </c>
      <c r="CP10">
        <v>-0.43710401679999999</v>
      </c>
      <c r="CQ10">
        <v>-0.3188621257</v>
      </c>
      <c r="CR10">
        <v>26923</v>
      </c>
      <c r="CS10">
        <v>0.78900000000000003</v>
      </c>
      <c r="CT10">
        <v>27793</v>
      </c>
      <c r="CU10">
        <v>0.81053811659000008</v>
      </c>
      <c r="CW10">
        <v>9</v>
      </c>
      <c r="CX10">
        <v>14</v>
      </c>
      <c r="CY10">
        <v>256</v>
      </c>
      <c r="CZ10">
        <v>445</v>
      </c>
      <c r="DA10" s="2">
        <v>12413</v>
      </c>
      <c r="DB10" s="2">
        <v>2230</v>
      </c>
      <c r="DC10" s="2">
        <v>26.35</v>
      </c>
      <c r="DD10" s="2">
        <v>14415</v>
      </c>
      <c r="DE10">
        <v>135</v>
      </c>
      <c r="DF10">
        <v>12</v>
      </c>
      <c r="DG10">
        <v>8.7799999999999994</v>
      </c>
      <c r="DH10">
        <v>5.85</v>
      </c>
      <c r="DI10" s="2">
        <v>5.85</v>
      </c>
      <c r="DJ10">
        <v>-0.34</v>
      </c>
      <c r="DK10">
        <v>0.98505309266044572</v>
      </c>
      <c r="DL10">
        <v>0</v>
      </c>
      <c r="DM10">
        <v>0</v>
      </c>
      <c r="DN10">
        <v>13.2</v>
      </c>
      <c r="DO10">
        <v>3.5000000000000003E-2</v>
      </c>
      <c r="DP10">
        <v>1450.83</v>
      </c>
      <c r="DQ10" s="2">
        <v>0</v>
      </c>
      <c r="DR10" s="2">
        <v>1235.50155483</v>
      </c>
      <c r="DS10">
        <v>2.8890869967851071E-3</v>
      </c>
      <c r="DV10">
        <v>1</v>
      </c>
    </row>
    <row r="11" spans="1:126" x14ac:dyDescent="0.15">
      <c r="A11" t="s">
        <v>103</v>
      </c>
      <c r="B11" t="s">
        <v>122</v>
      </c>
      <c r="C11">
        <v>1</v>
      </c>
      <c r="D11">
        <v>19</v>
      </c>
      <c r="E11" t="s">
        <v>123</v>
      </c>
      <c r="F11">
        <v>1019</v>
      </c>
      <c r="G11" t="s">
        <v>4995</v>
      </c>
      <c r="H11">
        <v>92.1</v>
      </c>
      <c r="I11">
        <v>4.5999999999999996</v>
      </c>
      <c r="J11">
        <v>0.5</v>
      </c>
      <c r="K11">
        <v>0.2</v>
      </c>
      <c r="L11">
        <v>1.4</v>
      </c>
      <c r="M11">
        <v>1.2</v>
      </c>
      <c r="N11">
        <f t="shared" si="2"/>
        <v>8507.26</v>
      </c>
      <c r="O11">
        <f t="shared" si="0"/>
        <v>1492.7399999999998</v>
      </c>
      <c r="P11">
        <f t="shared" si="1"/>
        <v>1.7912880000000004</v>
      </c>
      <c r="Q11" s="4">
        <v>1019</v>
      </c>
      <c r="R11" s="5">
        <v>34.069515000000003</v>
      </c>
      <c r="S11" s="5">
        <v>-85.654241999999996</v>
      </c>
      <c r="T11">
        <v>6</v>
      </c>
      <c r="U11">
        <v>0.11678800878947909</v>
      </c>
      <c r="V11">
        <v>25917</v>
      </c>
      <c r="W11">
        <v>26042</v>
      </c>
      <c r="X11">
        <v>26008</v>
      </c>
      <c r="Y11">
        <v>25741</v>
      </c>
      <c r="Z11">
        <v>13578</v>
      </c>
      <c r="AA11">
        <v>1019</v>
      </c>
      <c r="AB11">
        <v>8974.6260000000002</v>
      </c>
      <c r="AC11">
        <v>36296</v>
      </c>
      <c r="AD11">
        <v>1</v>
      </c>
      <c r="AE11">
        <v>3.8449707782220857E-5</v>
      </c>
      <c r="AF11">
        <v>14</v>
      </c>
      <c r="AG11">
        <v>561</v>
      </c>
      <c r="AH11">
        <v>2.4955436720142603E-2</v>
      </c>
      <c r="AI11" s="3">
        <v>124241</v>
      </c>
      <c r="AJ11" s="3">
        <v>354380.20710025501</v>
      </c>
      <c r="AK11">
        <v>90</v>
      </c>
      <c r="AL11">
        <v>384000</v>
      </c>
      <c r="AM11">
        <v>577467</v>
      </c>
      <c r="AN11">
        <v>47477</v>
      </c>
      <c r="AO11">
        <v>624944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15</v>
      </c>
      <c r="AV11">
        <f t="shared" si="3"/>
        <v>15</v>
      </c>
      <c r="AW11">
        <v>10127</v>
      </c>
      <c r="AX11">
        <v>0.4</v>
      </c>
      <c r="AY11">
        <v>599889923.38051796</v>
      </c>
      <c r="AZ11">
        <v>599889.92338051798</v>
      </c>
      <c r="BA11">
        <v>24957.233067134399</v>
      </c>
      <c r="BB11">
        <v>0.40068544349849294</v>
      </c>
      <c r="BC11">
        <v>3920</v>
      </c>
      <c r="BD11">
        <v>5453</v>
      </c>
      <c r="BE11">
        <v>-1533</v>
      </c>
      <c r="BF11">
        <v>-5.9150364625535364E-2</v>
      </c>
      <c r="BG11">
        <v>275117</v>
      </c>
      <c r="BH11">
        <v>10.578168255921256</v>
      </c>
      <c r="BI11">
        <v>4784</v>
      </c>
      <c r="BJ11">
        <v>19</v>
      </c>
      <c r="BK11">
        <v>1</v>
      </c>
      <c r="BL11">
        <v>1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1</v>
      </c>
      <c r="BS11">
        <v>0</v>
      </c>
      <c r="BT11">
        <v>24448</v>
      </c>
      <c r="BU11">
        <v>0.55000000000000004</v>
      </c>
      <c r="BV11">
        <v>0.50260450000000001</v>
      </c>
      <c r="BW11">
        <v>65</v>
      </c>
      <c r="BX11">
        <v>0.98167539999999998</v>
      </c>
      <c r="BY11">
        <v>-1.270885</v>
      </c>
      <c r="BZ11">
        <v>21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25995</v>
      </c>
      <c r="CK11">
        <v>1.0001923446816694</v>
      </c>
      <c r="CL11">
        <v>0.63820634817180477</v>
      </c>
      <c r="CM11">
        <v>53</v>
      </c>
      <c r="CN11">
        <v>-1.0521433234975324</v>
      </c>
      <c r="CO11">
        <v>1997</v>
      </c>
      <c r="CP11">
        <v>0.32758857299999999</v>
      </c>
      <c r="CQ11">
        <v>-7.5228711500000003E-2</v>
      </c>
      <c r="CR11">
        <v>22049</v>
      </c>
      <c r="CS11">
        <v>0.85400000000000009</v>
      </c>
      <c r="CT11">
        <v>21045</v>
      </c>
      <c r="CU11">
        <v>0.81757420876999998</v>
      </c>
      <c r="CV11">
        <v>6</v>
      </c>
      <c r="CW11">
        <v>4</v>
      </c>
      <c r="CX11">
        <v>7</v>
      </c>
      <c r="CY11">
        <v>540</v>
      </c>
      <c r="CZ11">
        <v>843</v>
      </c>
      <c r="DA11" s="2">
        <v>8095</v>
      </c>
      <c r="DB11" s="2">
        <v>2025</v>
      </c>
      <c r="DC11" s="2">
        <v>49.61</v>
      </c>
      <c r="DD11" s="2">
        <v>1847</v>
      </c>
      <c r="DE11">
        <v>232</v>
      </c>
      <c r="DF11">
        <v>28</v>
      </c>
      <c r="DG11">
        <v>15.27</v>
      </c>
      <c r="DH11">
        <v>3.82</v>
      </c>
      <c r="DI11" s="2">
        <v>7.63</v>
      </c>
      <c r="DJ11">
        <v>0.64</v>
      </c>
      <c r="DK11">
        <v>0.97189333633824582</v>
      </c>
      <c r="DL11">
        <v>0</v>
      </c>
      <c r="DN11">
        <v>67.2</v>
      </c>
      <c r="DO11">
        <v>0.17499999999999999</v>
      </c>
      <c r="DP11">
        <v>2586.6600000000003</v>
      </c>
      <c r="DQ11" s="2">
        <v>2269</v>
      </c>
      <c r="DR11" s="2">
        <v>7340.2199596899982</v>
      </c>
      <c r="DS11">
        <v>2.1053485174156245E-2</v>
      </c>
      <c r="DT11">
        <v>4.4855023515547803</v>
      </c>
      <c r="DU11">
        <v>1722432.9029970355</v>
      </c>
      <c r="DV11">
        <v>1</v>
      </c>
    </row>
    <row r="12" spans="1:126" x14ac:dyDescent="0.15">
      <c r="A12" t="s">
        <v>103</v>
      </c>
      <c r="B12" t="s">
        <v>124</v>
      </c>
      <c r="C12">
        <v>1</v>
      </c>
      <c r="D12">
        <v>21</v>
      </c>
      <c r="E12" t="s">
        <v>125</v>
      </c>
      <c r="F12">
        <v>1021</v>
      </c>
      <c r="G12" t="s">
        <v>4996</v>
      </c>
      <c r="H12">
        <v>81.099999999999994</v>
      </c>
      <c r="I12">
        <v>9.6</v>
      </c>
      <c r="J12">
        <v>0.3</v>
      </c>
      <c r="K12">
        <v>0.3</v>
      </c>
      <c r="L12">
        <v>0.9</v>
      </c>
      <c r="M12">
        <v>7.8</v>
      </c>
      <c r="N12">
        <f t="shared" si="2"/>
        <v>6731.2</v>
      </c>
      <c r="O12">
        <f t="shared" si="0"/>
        <v>3268.8</v>
      </c>
      <c r="P12">
        <f t="shared" si="1"/>
        <v>3.9225600000000016</v>
      </c>
      <c r="Q12" s="4">
        <v>1021</v>
      </c>
      <c r="R12" s="5">
        <v>32.854050999999998</v>
      </c>
      <c r="S12" s="5">
        <v>-86.726607000000001</v>
      </c>
      <c r="T12">
        <v>1</v>
      </c>
      <c r="U12">
        <v>2.6345112280351905E-2</v>
      </c>
      <c r="V12">
        <v>43611</v>
      </c>
      <c r="W12">
        <v>43781</v>
      </c>
      <c r="X12">
        <v>43819</v>
      </c>
      <c r="Y12">
        <v>43706</v>
      </c>
      <c r="Z12">
        <v>22930</v>
      </c>
      <c r="AA12">
        <v>1021</v>
      </c>
      <c r="AB12">
        <v>15795.974999999999</v>
      </c>
      <c r="AC12">
        <v>41627</v>
      </c>
      <c r="AD12">
        <v>0</v>
      </c>
      <c r="AE12">
        <v>0</v>
      </c>
      <c r="AF12">
        <v>58</v>
      </c>
      <c r="AG12">
        <v>543</v>
      </c>
      <c r="AH12">
        <v>0.10681399631675875</v>
      </c>
      <c r="AI12" s="3">
        <v>91373</v>
      </c>
      <c r="AJ12" s="3">
        <v>443425.696757395</v>
      </c>
      <c r="AK12">
        <v>76</v>
      </c>
      <c r="AL12">
        <v>448512</v>
      </c>
      <c r="AM12">
        <v>275966</v>
      </c>
      <c r="AN12">
        <v>29891</v>
      </c>
      <c r="AO12">
        <v>305857</v>
      </c>
      <c r="AP12">
        <v>2</v>
      </c>
      <c r="AQ12">
        <v>1</v>
      </c>
      <c r="AR12">
        <v>3</v>
      </c>
      <c r="AS12">
        <v>6.8522875219844223E-2</v>
      </c>
      <c r="AT12">
        <v>3</v>
      </c>
      <c r="AU12">
        <v>38</v>
      </c>
      <c r="AV12">
        <f t="shared" si="3"/>
        <v>41</v>
      </c>
      <c r="AW12">
        <v>11211</v>
      </c>
      <c r="AX12">
        <v>0.25</v>
      </c>
      <c r="AY12">
        <v>323429584.711474</v>
      </c>
      <c r="AZ12">
        <v>323429.58471147402</v>
      </c>
      <c r="BA12">
        <v>8209.99699873809</v>
      </c>
      <c r="BB12">
        <v>1.2180272418536864</v>
      </c>
      <c r="BC12">
        <v>8525</v>
      </c>
      <c r="BD12">
        <v>4982</v>
      </c>
      <c r="BE12">
        <v>3543</v>
      </c>
      <c r="BF12">
        <v>8.1240971314576596E-2</v>
      </c>
      <c r="BG12">
        <v>370838</v>
      </c>
      <c r="BH12">
        <v>8.4629498619320387</v>
      </c>
      <c r="BI12">
        <v>6106</v>
      </c>
      <c r="BJ12">
        <v>60</v>
      </c>
      <c r="BK12">
        <v>1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3</v>
      </c>
      <c r="BR12">
        <v>1</v>
      </c>
      <c r="BS12">
        <v>0</v>
      </c>
      <c r="BT12">
        <v>42971</v>
      </c>
      <c r="BU12">
        <v>0.72</v>
      </c>
      <c r="BV12">
        <v>0.554257</v>
      </c>
      <c r="BW12">
        <v>115</v>
      </c>
      <c r="BX12">
        <v>1.559191</v>
      </c>
      <c r="BY12">
        <v>-0.65941130000000003</v>
      </c>
      <c r="BZ12">
        <v>64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2</v>
      </c>
      <c r="CH12">
        <v>1</v>
      </c>
      <c r="CI12">
        <v>0</v>
      </c>
      <c r="CJ12">
        <v>43921</v>
      </c>
      <c r="CK12">
        <v>1.5937706336376678</v>
      </c>
      <c r="CL12">
        <v>0.62620872430341668</v>
      </c>
      <c r="CM12">
        <v>97</v>
      </c>
      <c r="CN12">
        <v>-0.59920586858690894</v>
      </c>
      <c r="CO12">
        <v>3350</v>
      </c>
      <c r="CP12">
        <v>2.6478469000000001E-2</v>
      </c>
      <c r="CQ12">
        <v>-4.39849171E-2</v>
      </c>
      <c r="CR12">
        <v>37773</v>
      </c>
      <c r="CS12">
        <v>0.8590000000000001</v>
      </c>
      <c r="CT12">
        <v>34889</v>
      </c>
      <c r="CU12">
        <v>0.77383466585999994</v>
      </c>
      <c r="CV12">
        <v>18</v>
      </c>
      <c r="CW12">
        <v>11</v>
      </c>
      <c r="CX12">
        <v>8</v>
      </c>
      <c r="CY12">
        <v>610</v>
      </c>
      <c r="CZ12">
        <v>809</v>
      </c>
      <c r="DA12" s="2">
        <v>14555</v>
      </c>
      <c r="DB12" s="2">
        <v>3440</v>
      </c>
      <c r="DC12" s="2">
        <v>59.16</v>
      </c>
      <c r="DD12" s="2">
        <v>7011</v>
      </c>
      <c r="DE12">
        <v>246</v>
      </c>
      <c r="DF12">
        <v>36</v>
      </c>
      <c r="DG12">
        <v>4.55</v>
      </c>
      <c r="DH12">
        <v>9.1</v>
      </c>
      <c r="DJ12">
        <v>0.38</v>
      </c>
      <c r="DK12">
        <v>0.97528810480119943</v>
      </c>
      <c r="DL12">
        <v>0</v>
      </c>
      <c r="DM12">
        <v>0</v>
      </c>
      <c r="DN12">
        <v>54.7</v>
      </c>
      <c r="DO12">
        <v>0.121</v>
      </c>
      <c r="DP12">
        <v>704.79</v>
      </c>
      <c r="DQ12" s="2">
        <v>23031</v>
      </c>
      <c r="DR12" s="2">
        <v>315.16803984000001</v>
      </c>
      <c r="DS12">
        <v>2.1823746421652042E-3</v>
      </c>
      <c r="DT12">
        <v>1.92542775928605</v>
      </c>
      <c r="DU12">
        <v>863577.45517290488</v>
      </c>
      <c r="DV12">
        <v>1</v>
      </c>
    </row>
    <row r="13" spans="1:126" x14ac:dyDescent="0.15">
      <c r="A13" t="s">
        <v>103</v>
      </c>
      <c r="B13" t="s">
        <v>126</v>
      </c>
      <c r="C13">
        <v>1</v>
      </c>
      <c r="D13">
        <v>23</v>
      </c>
      <c r="E13" t="s">
        <v>127</v>
      </c>
      <c r="F13">
        <v>1023</v>
      </c>
      <c r="G13" t="s">
        <v>4997</v>
      </c>
      <c r="H13">
        <v>55.6</v>
      </c>
      <c r="I13">
        <v>43.2</v>
      </c>
      <c r="J13">
        <v>0.1</v>
      </c>
      <c r="K13">
        <v>0.1</v>
      </c>
      <c r="L13">
        <v>0.5</v>
      </c>
      <c r="M13">
        <v>0.5</v>
      </c>
      <c r="N13">
        <f t="shared" si="2"/>
        <v>4958.1200000000008</v>
      </c>
      <c r="O13">
        <f t="shared" si="0"/>
        <v>5041.8799999999992</v>
      </c>
      <c r="P13">
        <f t="shared" si="1"/>
        <v>6.050256000000001</v>
      </c>
      <c r="Q13" s="4">
        <v>1023</v>
      </c>
      <c r="R13" s="5">
        <v>31.990953999999999</v>
      </c>
      <c r="S13" s="5">
        <v>-88.248889000000005</v>
      </c>
      <c r="T13">
        <v>9</v>
      </c>
      <c r="U13">
        <v>0.16059130490746376</v>
      </c>
      <c r="V13">
        <v>13838</v>
      </c>
      <c r="W13">
        <v>13546</v>
      </c>
      <c r="X13">
        <v>13395</v>
      </c>
      <c r="Y13">
        <v>13231</v>
      </c>
      <c r="Z13">
        <v>6821</v>
      </c>
      <c r="AA13">
        <v>1023</v>
      </c>
      <c r="AB13">
        <v>4126.2699999999995</v>
      </c>
      <c r="AC13">
        <v>33536</v>
      </c>
      <c r="AD13">
        <v>1</v>
      </c>
      <c r="AE13">
        <v>7.4654721911160876E-5</v>
      </c>
      <c r="AF13">
        <v>14</v>
      </c>
      <c r="AG13">
        <v>248</v>
      </c>
      <c r="AH13">
        <v>5.6451612903225805E-2</v>
      </c>
      <c r="AI13" s="3">
        <v>68489</v>
      </c>
      <c r="AJ13" s="3">
        <v>584639.30310895503</v>
      </c>
      <c r="AK13">
        <v>75</v>
      </c>
      <c r="AL13">
        <v>589382.40000000002</v>
      </c>
      <c r="AM13">
        <v>341208</v>
      </c>
      <c r="AN13">
        <v>13355</v>
      </c>
      <c r="AO13">
        <v>354563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f t="shared" si="3"/>
        <v>4</v>
      </c>
      <c r="AW13">
        <v>1858</v>
      </c>
      <c r="AX13">
        <v>0.15000000000000002</v>
      </c>
      <c r="AY13">
        <v>742083839.50846696</v>
      </c>
      <c r="AZ13">
        <v>742083.839508467</v>
      </c>
      <c r="BA13">
        <v>46707.250566912298</v>
      </c>
      <c r="BB13">
        <v>0.21409952156516063</v>
      </c>
      <c r="BC13">
        <v>4871</v>
      </c>
      <c r="BD13">
        <v>1810</v>
      </c>
      <c r="BE13">
        <v>3061</v>
      </c>
      <c r="BF13">
        <v>0.22120248590836827</v>
      </c>
      <c r="BG13">
        <v>205717</v>
      </c>
      <c r="BH13">
        <v>15.357745427398283</v>
      </c>
      <c r="BI13">
        <v>2942</v>
      </c>
      <c r="BJ13">
        <v>17</v>
      </c>
      <c r="BK13">
        <v>0</v>
      </c>
      <c r="BL13">
        <v>0</v>
      </c>
      <c r="BM13">
        <v>0</v>
      </c>
      <c r="BN13">
        <v>0</v>
      </c>
      <c r="BO13">
        <v>4</v>
      </c>
      <c r="BP13">
        <v>0</v>
      </c>
      <c r="BQ13">
        <v>0</v>
      </c>
      <c r="BR13">
        <v>1</v>
      </c>
      <c r="BS13">
        <v>0</v>
      </c>
      <c r="BT13">
        <v>13990</v>
      </c>
      <c r="BU13">
        <v>0.56999999999999995</v>
      </c>
      <c r="BV13">
        <v>0.72163820000000001</v>
      </c>
      <c r="BW13">
        <v>71</v>
      </c>
      <c r="BX13">
        <v>1.5725519999999999</v>
      </c>
      <c r="BY13">
        <v>0.6634449</v>
      </c>
      <c r="BZ13">
        <v>23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1</v>
      </c>
      <c r="CI13">
        <v>0</v>
      </c>
      <c r="CJ13">
        <v>13289</v>
      </c>
      <c r="CK13">
        <v>2.1070057942659344</v>
      </c>
      <c r="CL13">
        <v>0.72588278121587191</v>
      </c>
      <c r="CM13">
        <v>63</v>
      </c>
      <c r="CN13">
        <v>0.76313954961540287</v>
      </c>
      <c r="CO13">
        <v>896</v>
      </c>
      <c r="CP13">
        <v>-1.0370980601999999</v>
      </c>
      <c r="CQ13">
        <v>-7.7952274000000002E-3</v>
      </c>
      <c r="CR13">
        <v>10360</v>
      </c>
      <c r="CS13">
        <v>0.79299999999999993</v>
      </c>
      <c r="CT13">
        <v>11361</v>
      </c>
      <c r="CU13">
        <v>0.82167071766999999</v>
      </c>
      <c r="CW13">
        <v>6</v>
      </c>
      <c r="CX13">
        <v>5</v>
      </c>
      <c r="CY13">
        <v>85</v>
      </c>
      <c r="CZ13">
        <v>367</v>
      </c>
      <c r="DA13" s="2">
        <v>5255</v>
      </c>
      <c r="DB13" s="2">
        <v>670</v>
      </c>
      <c r="DC13" s="2">
        <v>104.28</v>
      </c>
      <c r="DD13" s="2">
        <v>5907</v>
      </c>
      <c r="DE13">
        <v>110</v>
      </c>
      <c r="DF13">
        <v>80</v>
      </c>
      <c r="DG13">
        <v>22.34</v>
      </c>
      <c r="DH13">
        <v>22.34</v>
      </c>
      <c r="DI13" s="2">
        <v>22.34</v>
      </c>
      <c r="DJ13">
        <v>0.92</v>
      </c>
      <c r="DK13">
        <v>0.96965936135729824</v>
      </c>
      <c r="DL13">
        <v>0</v>
      </c>
      <c r="DM13">
        <v>0</v>
      </c>
      <c r="DN13">
        <v>82.3</v>
      </c>
      <c r="DO13">
        <v>0.14099999999999999</v>
      </c>
      <c r="DP13">
        <v>850.59</v>
      </c>
      <c r="DQ13" s="2">
        <v>0</v>
      </c>
      <c r="DR13" s="2">
        <v>3974.7659836900002</v>
      </c>
      <c r="DS13">
        <v>6.7439509284464554E-3</v>
      </c>
      <c r="DV13">
        <v>0</v>
      </c>
    </row>
    <row r="14" spans="1:126" x14ac:dyDescent="0.15">
      <c r="A14" t="s">
        <v>103</v>
      </c>
      <c r="B14" t="s">
        <v>128</v>
      </c>
      <c r="C14">
        <v>1</v>
      </c>
      <c r="D14">
        <v>25</v>
      </c>
      <c r="E14" t="s">
        <v>129</v>
      </c>
      <c r="F14">
        <v>1025</v>
      </c>
      <c r="G14" t="s">
        <v>4998</v>
      </c>
      <c r="H14">
        <v>54</v>
      </c>
      <c r="I14">
        <v>43.7</v>
      </c>
      <c r="J14">
        <v>0.4</v>
      </c>
      <c r="K14">
        <v>0.3</v>
      </c>
      <c r="L14">
        <v>0.7</v>
      </c>
      <c r="M14">
        <v>1</v>
      </c>
      <c r="N14">
        <f t="shared" si="2"/>
        <v>4827.43</v>
      </c>
      <c r="O14">
        <f t="shared" si="0"/>
        <v>5172.57</v>
      </c>
      <c r="P14">
        <f t="shared" si="1"/>
        <v>6.2070840000000018</v>
      </c>
      <c r="Q14" s="4">
        <v>1025</v>
      </c>
      <c r="R14" s="5">
        <v>31.685521000000001</v>
      </c>
      <c r="S14" s="5">
        <v>-87.818624</v>
      </c>
      <c r="T14">
        <v>7</v>
      </c>
      <c r="U14">
        <v>0.10185243097402584</v>
      </c>
      <c r="V14">
        <v>25768</v>
      </c>
      <c r="W14">
        <v>25331</v>
      </c>
      <c r="X14">
        <v>25070</v>
      </c>
      <c r="Y14">
        <v>24708</v>
      </c>
      <c r="Z14">
        <v>12737</v>
      </c>
      <c r="AA14">
        <v>1025</v>
      </c>
      <c r="AB14">
        <v>7912.1360000000004</v>
      </c>
      <c r="AC14">
        <v>32011</v>
      </c>
      <c r="AD14">
        <v>2</v>
      </c>
      <c r="AE14">
        <v>7.9776625448743513E-5</v>
      </c>
      <c r="AF14">
        <v>18</v>
      </c>
      <c r="AG14">
        <v>263</v>
      </c>
      <c r="AH14">
        <v>6.8441064638783272E-2</v>
      </c>
      <c r="AI14" s="3">
        <v>47496</v>
      </c>
      <c r="AJ14" s="3">
        <v>792617.00897442503</v>
      </c>
      <c r="AK14">
        <v>70</v>
      </c>
      <c r="AL14">
        <v>801664</v>
      </c>
      <c r="AM14">
        <v>765466</v>
      </c>
      <c r="AN14">
        <v>10099</v>
      </c>
      <c r="AO14">
        <v>775565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25</v>
      </c>
      <c r="AV14">
        <f t="shared" si="3"/>
        <v>25</v>
      </c>
      <c r="AW14">
        <v>12507</v>
      </c>
      <c r="AX14">
        <v>0.52</v>
      </c>
      <c r="AY14">
        <v>1906716698.2098501</v>
      </c>
      <c r="AZ14">
        <v>1906716.6982098501</v>
      </c>
      <c r="BA14">
        <v>68309.679066077297</v>
      </c>
      <c r="BB14">
        <v>0.14639213851856636</v>
      </c>
      <c r="BC14">
        <v>10704</v>
      </c>
      <c r="BD14">
        <v>14550</v>
      </c>
      <c r="BE14">
        <v>-3846</v>
      </c>
      <c r="BF14">
        <v>-0.1492548897857808</v>
      </c>
      <c r="BG14">
        <v>539824</v>
      </c>
      <c r="BH14">
        <v>21.53266852812126</v>
      </c>
      <c r="BI14">
        <v>3925</v>
      </c>
      <c r="BJ14">
        <v>39</v>
      </c>
      <c r="BK14">
        <v>1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2</v>
      </c>
      <c r="BR14">
        <v>2</v>
      </c>
      <c r="BS14">
        <v>0</v>
      </c>
      <c r="BT14">
        <v>26042</v>
      </c>
      <c r="BU14">
        <v>0.56999999999999995</v>
      </c>
      <c r="BV14">
        <v>0.67942749999999996</v>
      </c>
      <c r="BW14">
        <v>112</v>
      </c>
      <c r="BX14">
        <v>1.8431759999999999</v>
      </c>
      <c r="BY14">
        <v>0.54922959999999998</v>
      </c>
      <c r="BZ14">
        <v>40</v>
      </c>
      <c r="CA14">
        <v>1</v>
      </c>
      <c r="CB14">
        <v>2</v>
      </c>
      <c r="CC14">
        <v>0</v>
      </c>
      <c r="CD14">
        <v>0</v>
      </c>
      <c r="CE14">
        <v>2</v>
      </c>
      <c r="CF14">
        <v>0</v>
      </c>
      <c r="CG14">
        <v>3</v>
      </c>
      <c r="CH14">
        <v>1</v>
      </c>
      <c r="CI14">
        <v>0</v>
      </c>
      <c r="CJ14">
        <v>24847</v>
      </c>
      <c r="CK14">
        <v>1.9720690626635007</v>
      </c>
      <c r="CL14">
        <v>0.72048656235379738</v>
      </c>
      <c r="CM14">
        <v>88</v>
      </c>
      <c r="CN14">
        <v>0.41195403465349989</v>
      </c>
      <c r="CO14">
        <v>1598</v>
      </c>
      <c r="CP14">
        <v>0.495623121</v>
      </c>
      <c r="CQ14">
        <v>-0.29688103640000002</v>
      </c>
      <c r="CR14">
        <v>18325</v>
      </c>
      <c r="CS14">
        <v>0.74900000000000011</v>
      </c>
      <c r="CT14">
        <v>21491</v>
      </c>
      <c r="CU14">
        <v>0.80729166666999996</v>
      </c>
      <c r="CV14">
        <v>12</v>
      </c>
      <c r="CW14">
        <v>7</v>
      </c>
      <c r="CX14">
        <v>13</v>
      </c>
      <c r="CY14">
        <v>90</v>
      </c>
      <c r="CZ14">
        <v>380</v>
      </c>
      <c r="DA14" s="2">
        <v>12104</v>
      </c>
      <c r="DB14" s="2">
        <v>1605</v>
      </c>
      <c r="DC14" s="2">
        <v>51.57</v>
      </c>
      <c r="DD14" s="2">
        <v>11632</v>
      </c>
      <c r="DE14">
        <v>112</v>
      </c>
      <c r="DF14">
        <v>63</v>
      </c>
      <c r="DG14">
        <v>11.9</v>
      </c>
      <c r="DH14">
        <v>11.9</v>
      </c>
      <c r="DI14" s="2">
        <v>7.93</v>
      </c>
      <c r="DJ14">
        <v>1.26</v>
      </c>
      <c r="DK14">
        <v>0.97524002021222844</v>
      </c>
      <c r="DL14">
        <v>0</v>
      </c>
      <c r="DM14">
        <v>0</v>
      </c>
      <c r="DN14">
        <v>50.9</v>
      </c>
      <c r="DO14">
        <v>6.4000000000000001E-2</v>
      </c>
      <c r="DP14">
        <v>562.22</v>
      </c>
      <c r="DQ14" s="2">
        <v>0</v>
      </c>
      <c r="DR14" s="2">
        <v>2509.9242830399999</v>
      </c>
      <c r="DS14">
        <v>1.7368762278610489E-3</v>
      </c>
      <c r="DV14">
        <v>0</v>
      </c>
    </row>
    <row r="15" spans="1:126" x14ac:dyDescent="0.15">
      <c r="A15" t="s">
        <v>103</v>
      </c>
      <c r="B15" t="s">
        <v>130</v>
      </c>
      <c r="C15">
        <v>1</v>
      </c>
      <c r="D15">
        <v>27</v>
      </c>
      <c r="E15" t="s">
        <v>131</v>
      </c>
      <c r="F15">
        <v>1027</v>
      </c>
      <c r="G15" t="s">
        <v>4999</v>
      </c>
      <c r="H15">
        <v>80.3</v>
      </c>
      <c r="I15">
        <v>14.7</v>
      </c>
      <c r="J15">
        <v>0.4</v>
      </c>
      <c r="K15">
        <v>0.2</v>
      </c>
      <c r="L15">
        <v>1.6</v>
      </c>
      <c r="M15">
        <v>2.9</v>
      </c>
      <c r="N15">
        <f t="shared" si="2"/>
        <v>6675.3499999999995</v>
      </c>
      <c r="O15">
        <f t="shared" si="0"/>
        <v>3324.6500000000005</v>
      </c>
      <c r="P15">
        <f t="shared" si="1"/>
        <v>3.9895800000000019</v>
      </c>
      <c r="Q15" s="4">
        <v>1027</v>
      </c>
      <c r="R15" s="5">
        <v>33.270400000000002</v>
      </c>
      <c r="S15" s="5">
        <v>-85.863524999999996</v>
      </c>
      <c r="T15">
        <v>9</v>
      </c>
      <c r="U15">
        <v>4.093908260066477E-2</v>
      </c>
      <c r="V15">
        <v>13828</v>
      </c>
      <c r="W15">
        <v>13617</v>
      </c>
      <c r="X15">
        <v>13537</v>
      </c>
      <c r="Y15">
        <v>13414</v>
      </c>
      <c r="Z15">
        <v>6978</v>
      </c>
      <c r="AA15">
        <v>1027</v>
      </c>
      <c r="AB15">
        <v>4578.232</v>
      </c>
      <c r="AC15">
        <v>35327</v>
      </c>
      <c r="AD15">
        <v>1</v>
      </c>
      <c r="AE15">
        <v>7.3871611139838956E-5</v>
      </c>
      <c r="AF15">
        <v>11</v>
      </c>
      <c r="AG15">
        <v>401</v>
      </c>
      <c r="AH15">
        <v>2.7431421446384038E-2</v>
      </c>
      <c r="AI15" s="3">
        <v>77871</v>
      </c>
      <c r="AJ15" s="3">
        <v>386534.58114753501</v>
      </c>
      <c r="AK15">
        <v>105</v>
      </c>
      <c r="AL15">
        <v>387872</v>
      </c>
      <c r="AM15">
        <v>214681</v>
      </c>
      <c r="AN15">
        <v>21741</v>
      </c>
      <c r="AO15">
        <v>236422</v>
      </c>
      <c r="AP15">
        <v>1</v>
      </c>
      <c r="AQ15">
        <v>0</v>
      </c>
      <c r="AR15">
        <v>1</v>
      </c>
      <c r="AS15">
        <v>7.3437614746273042E-2</v>
      </c>
      <c r="AT15">
        <v>1</v>
      </c>
      <c r="AU15">
        <v>9</v>
      </c>
      <c r="AV15">
        <f t="shared" si="3"/>
        <v>10</v>
      </c>
      <c r="AW15">
        <v>4770</v>
      </c>
      <c r="AX15">
        <v>0.37</v>
      </c>
      <c r="AY15">
        <v>514256812.79733598</v>
      </c>
      <c r="AZ15">
        <v>514256.81279733597</v>
      </c>
      <c r="BA15">
        <v>36290.459271666201</v>
      </c>
      <c r="BB15">
        <v>0.27555451765272937</v>
      </c>
      <c r="BC15">
        <v>6615</v>
      </c>
      <c r="BD15">
        <v>4205</v>
      </c>
      <c r="BE15">
        <v>2410</v>
      </c>
      <c r="BF15">
        <v>0.17428406132484814</v>
      </c>
      <c r="BG15">
        <v>184771</v>
      </c>
      <c r="BH15">
        <v>13.649331461919184</v>
      </c>
      <c r="BI15">
        <v>2184</v>
      </c>
      <c r="BJ15">
        <v>12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13640</v>
      </c>
      <c r="BU15">
        <v>0.7</v>
      </c>
      <c r="BV15">
        <v>0.62565369999999998</v>
      </c>
      <c r="BW15">
        <v>45</v>
      </c>
      <c r="BX15">
        <v>0.95307920000000002</v>
      </c>
      <c r="BY15">
        <v>-0.67162449999999996</v>
      </c>
      <c r="BZ15">
        <v>12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13538</v>
      </c>
      <c r="CK15">
        <v>0.96026000886393859</v>
      </c>
      <c r="CL15">
        <v>0.63682303585049582</v>
      </c>
      <c r="CM15">
        <v>42</v>
      </c>
      <c r="CN15">
        <v>-0.96311037604240191</v>
      </c>
      <c r="CO15">
        <v>653</v>
      </c>
      <c r="CP15">
        <v>-3.7501262200000003E-2</v>
      </c>
      <c r="CQ15">
        <v>-7.5476363500000004E-2</v>
      </c>
      <c r="CR15">
        <v>11335</v>
      </c>
      <c r="CS15">
        <v>0.83700000000000008</v>
      </c>
      <c r="CT15">
        <v>11228</v>
      </c>
      <c r="CU15">
        <v>0.77784770296000005</v>
      </c>
      <c r="CV15">
        <v>1</v>
      </c>
      <c r="CW15">
        <v>2</v>
      </c>
      <c r="CX15">
        <v>4</v>
      </c>
      <c r="CY15">
        <v>248</v>
      </c>
      <c r="CZ15">
        <v>578</v>
      </c>
      <c r="DA15" s="2">
        <v>5793</v>
      </c>
      <c r="DB15" s="2">
        <v>650</v>
      </c>
      <c r="DC15" s="2">
        <v>66.739999999999995</v>
      </c>
      <c r="DD15" s="2">
        <v>2477</v>
      </c>
      <c r="DE15">
        <v>157</v>
      </c>
      <c r="DF15">
        <v>25</v>
      </c>
      <c r="DG15">
        <v>14.83</v>
      </c>
      <c r="DH15">
        <v>14.83</v>
      </c>
      <c r="DI15" s="2">
        <v>14.83</v>
      </c>
      <c r="DJ15">
        <v>0.21</v>
      </c>
      <c r="DK15">
        <v>0.99476056555071846</v>
      </c>
      <c r="DL15">
        <v>0</v>
      </c>
      <c r="DN15">
        <v>9.3000000000000007</v>
      </c>
      <c r="DO15">
        <v>2.4E-2</v>
      </c>
      <c r="DP15">
        <v>63.89</v>
      </c>
      <c r="DQ15" s="2">
        <v>65056</v>
      </c>
      <c r="DR15" s="2">
        <v>494.42587241999996</v>
      </c>
      <c r="DS15">
        <v>0</v>
      </c>
      <c r="DV15">
        <v>1</v>
      </c>
    </row>
    <row r="16" spans="1:126" x14ac:dyDescent="0.15">
      <c r="A16" t="s">
        <v>103</v>
      </c>
      <c r="B16" t="s">
        <v>132</v>
      </c>
      <c r="C16">
        <v>1</v>
      </c>
      <c r="D16">
        <v>29</v>
      </c>
      <c r="E16" t="s">
        <v>133</v>
      </c>
      <c r="F16">
        <v>1029</v>
      </c>
      <c r="G16" t="s">
        <v>5000</v>
      </c>
      <c r="H16">
        <v>93.2</v>
      </c>
      <c r="I16">
        <v>3.3</v>
      </c>
      <c r="J16">
        <v>0.3</v>
      </c>
      <c r="K16">
        <v>0.2</v>
      </c>
      <c r="L16">
        <v>0.9</v>
      </c>
      <c r="M16">
        <v>2.1</v>
      </c>
      <c r="N16">
        <f t="shared" si="2"/>
        <v>8702.48</v>
      </c>
      <c r="O16">
        <f t="shared" si="0"/>
        <v>1297.5200000000004</v>
      </c>
      <c r="P16">
        <f t="shared" si="1"/>
        <v>1.5570240000000011</v>
      </c>
      <c r="Q16" s="4">
        <v>1029</v>
      </c>
      <c r="R16" s="5">
        <v>33.671964000000003</v>
      </c>
      <c r="S16" s="5">
        <v>-85.516126</v>
      </c>
      <c r="T16">
        <v>8</v>
      </c>
      <c r="U16">
        <v>0.13117057705665386</v>
      </c>
      <c r="V16">
        <v>14905</v>
      </c>
      <c r="W16">
        <v>14990</v>
      </c>
      <c r="X16">
        <v>15002</v>
      </c>
      <c r="Y16">
        <v>14922</v>
      </c>
      <c r="Z16">
        <v>7765</v>
      </c>
      <c r="AA16">
        <v>1029</v>
      </c>
      <c r="AB16">
        <v>5423.3720000000003</v>
      </c>
      <c r="AC16">
        <v>38056</v>
      </c>
      <c r="AD16">
        <v>1</v>
      </c>
      <c r="AE16">
        <v>6.6657778962804954E-5</v>
      </c>
      <c r="AF16">
        <v>14</v>
      </c>
      <c r="AG16">
        <v>341</v>
      </c>
      <c r="AH16">
        <v>4.1055718475073312E-2</v>
      </c>
      <c r="AI16" s="3">
        <v>50204</v>
      </c>
      <c r="AJ16" s="3">
        <v>358466.313140805</v>
      </c>
      <c r="AK16">
        <v>80</v>
      </c>
      <c r="AL16">
        <v>359078.39999999997</v>
      </c>
      <c r="AM16">
        <v>128237</v>
      </c>
      <c r="AN16">
        <v>20638</v>
      </c>
      <c r="AO16">
        <v>148875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9</v>
      </c>
      <c r="AV16">
        <f t="shared" si="3"/>
        <v>10</v>
      </c>
      <c r="AW16">
        <v>0</v>
      </c>
      <c r="AX16">
        <v>0</v>
      </c>
      <c r="AY16">
        <v>126491044.531372</v>
      </c>
      <c r="AZ16">
        <v>126491.044531372</v>
      </c>
      <c r="BA16">
        <v>8840.8064135101195</v>
      </c>
      <c r="BB16">
        <v>1.1311185351506456</v>
      </c>
      <c r="BC16">
        <v>4955</v>
      </c>
      <c r="BD16">
        <v>2215</v>
      </c>
      <c r="BE16">
        <v>2740</v>
      </c>
      <c r="BF16">
        <v>0.18383092921838309</v>
      </c>
      <c r="BG16">
        <v>183729</v>
      </c>
      <c r="BH16">
        <v>12.246967071057192</v>
      </c>
      <c r="BI16">
        <v>2503</v>
      </c>
      <c r="BJ16">
        <v>13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14759</v>
      </c>
      <c r="BU16">
        <v>0.67</v>
      </c>
      <c r="BV16">
        <v>0.56797900000000001</v>
      </c>
      <c r="BW16">
        <v>32</v>
      </c>
      <c r="BX16">
        <v>0.88081849999999995</v>
      </c>
      <c r="BY16">
        <v>-1.17025</v>
      </c>
      <c r="BZ16">
        <v>12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15072</v>
      </c>
      <c r="CK16">
        <v>0.86252653927813161</v>
      </c>
      <c r="CL16">
        <v>0.63284927391086632</v>
      </c>
      <c r="CM16">
        <v>36</v>
      </c>
      <c r="CN16">
        <v>-1.180039859127521</v>
      </c>
      <c r="CO16">
        <v>1042</v>
      </c>
      <c r="CP16">
        <v>0.121087626</v>
      </c>
      <c r="CQ16">
        <v>0.33504987600000002</v>
      </c>
      <c r="CR16">
        <v>12888</v>
      </c>
      <c r="CS16">
        <v>0.85799999999999998</v>
      </c>
      <c r="CT16">
        <v>12282</v>
      </c>
      <c r="CU16">
        <v>0.81769283588999997</v>
      </c>
      <c r="CV16">
        <v>6</v>
      </c>
      <c r="CW16">
        <v>2</v>
      </c>
      <c r="CX16">
        <v>4</v>
      </c>
      <c r="CY16">
        <v>379</v>
      </c>
      <c r="CZ16">
        <v>532</v>
      </c>
      <c r="DA16" s="2">
        <v>4151</v>
      </c>
      <c r="DB16" s="2">
        <v>865</v>
      </c>
      <c r="DC16" s="2">
        <v>80.03</v>
      </c>
      <c r="DD16" s="2">
        <v>900</v>
      </c>
      <c r="DE16">
        <v>157</v>
      </c>
      <c r="DF16">
        <v>14</v>
      </c>
      <c r="DH16">
        <v>20.010000000000002</v>
      </c>
      <c r="DI16" s="2">
        <v>6.67</v>
      </c>
      <c r="DJ16">
        <v>0.21</v>
      </c>
      <c r="DK16">
        <v>0.98430403951876344</v>
      </c>
      <c r="DL16">
        <v>2.9325513196480938E-3</v>
      </c>
      <c r="DM16">
        <v>0</v>
      </c>
      <c r="DN16">
        <v>16.5</v>
      </c>
      <c r="DO16">
        <v>4.5999999999999999E-2</v>
      </c>
      <c r="DP16">
        <v>54.6</v>
      </c>
      <c r="DQ16" s="2">
        <v>97437</v>
      </c>
      <c r="DR16" s="2">
        <v>777.98637095000015</v>
      </c>
      <c r="DS16">
        <v>6.4433353532640791E-3</v>
      </c>
      <c r="DT16">
        <v>2.2035920663467601</v>
      </c>
      <c r="DU16">
        <v>791262.31343648839</v>
      </c>
      <c r="DV16">
        <v>0</v>
      </c>
    </row>
    <row r="17" spans="1:126" x14ac:dyDescent="0.15">
      <c r="A17" t="s">
        <v>103</v>
      </c>
      <c r="B17" t="s">
        <v>134</v>
      </c>
      <c r="C17">
        <v>1</v>
      </c>
      <c r="D17">
        <v>31</v>
      </c>
      <c r="E17" t="s">
        <v>135</v>
      </c>
      <c r="F17">
        <v>1031</v>
      </c>
      <c r="G17" t="s">
        <v>5001</v>
      </c>
      <c r="H17">
        <v>72.3</v>
      </c>
      <c r="I17">
        <v>16.5</v>
      </c>
      <c r="J17">
        <v>1.2</v>
      </c>
      <c r="K17">
        <v>1.3</v>
      </c>
      <c r="L17">
        <v>2.2999999999999998</v>
      </c>
      <c r="M17">
        <v>6.4</v>
      </c>
      <c r="N17">
        <f t="shared" si="2"/>
        <v>5548.9199999999992</v>
      </c>
      <c r="O17">
        <f t="shared" si="0"/>
        <v>4451.0800000000008</v>
      </c>
      <c r="P17">
        <f t="shared" si="1"/>
        <v>5.3412960000000034</v>
      </c>
      <c r="Q17" s="4">
        <v>1031</v>
      </c>
      <c r="R17" s="5">
        <v>31.402258</v>
      </c>
      <c r="S17" s="5">
        <v>-85.989602000000005</v>
      </c>
      <c r="T17">
        <v>4</v>
      </c>
      <c r="U17">
        <v>4.6139318537243977E-2</v>
      </c>
      <c r="V17">
        <v>49966</v>
      </c>
      <c r="W17">
        <v>50726</v>
      </c>
      <c r="X17">
        <v>50884</v>
      </c>
      <c r="Y17">
        <v>50974</v>
      </c>
      <c r="Z17">
        <v>26616</v>
      </c>
      <c r="AA17">
        <v>1031</v>
      </c>
      <c r="AB17">
        <v>19544.917999999998</v>
      </c>
      <c r="AC17">
        <v>46729</v>
      </c>
      <c r="AD17">
        <v>1</v>
      </c>
      <c r="AE17">
        <v>1.9652543039069255E-5</v>
      </c>
      <c r="AF17">
        <v>37</v>
      </c>
      <c r="AG17">
        <v>899</v>
      </c>
      <c r="AH17">
        <v>4.1156840934371525E-2</v>
      </c>
      <c r="AI17" s="3">
        <v>202255</v>
      </c>
      <c r="AJ17" s="3">
        <v>434550.32466513501</v>
      </c>
      <c r="AK17">
        <v>98</v>
      </c>
      <c r="AL17">
        <v>435532.79999999999</v>
      </c>
      <c r="AM17">
        <v>97113</v>
      </c>
      <c r="AN17">
        <v>81122</v>
      </c>
      <c r="AO17">
        <v>178235</v>
      </c>
      <c r="AP17">
        <v>7</v>
      </c>
      <c r="AQ17">
        <v>0</v>
      </c>
      <c r="AR17">
        <v>7</v>
      </c>
      <c r="AS17">
        <v>0.13799629381382328</v>
      </c>
      <c r="AT17">
        <v>8</v>
      </c>
      <c r="AU17">
        <v>33</v>
      </c>
      <c r="AV17">
        <f t="shared" si="3"/>
        <v>41</v>
      </c>
      <c r="AW17">
        <v>45822</v>
      </c>
      <c r="AX17">
        <v>0.87</v>
      </c>
      <c r="AY17">
        <v>2793717325.1687002</v>
      </c>
      <c r="AZ17">
        <v>2793717.3251687004</v>
      </c>
      <c r="BA17">
        <v>64599.538463097102</v>
      </c>
      <c r="BB17">
        <v>0.15479986758283984</v>
      </c>
      <c r="BC17">
        <v>3813</v>
      </c>
      <c r="BD17">
        <v>1390</v>
      </c>
      <c r="BE17">
        <v>2423</v>
      </c>
      <c r="BF17">
        <v>4.8492975223151741E-2</v>
      </c>
      <c r="BG17">
        <v>596607</v>
      </c>
      <c r="BH17">
        <v>11.724844744909991</v>
      </c>
      <c r="BI17">
        <v>5897</v>
      </c>
      <c r="BJ17">
        <v>60</v>
      </c>
      <c r="BK17">
        <v>1</v>
      </c>
      <c r="BL17">
        <v>4</v>
      </c>
      <c r="BM17">
        <v>0</v>
      </c>
      <c r="BN17">
        <v>0</v>
      </c>
      <c r="BO17">
        <v>1</v>
      </c>
      <c r="BP17">
        <v>1</v>
      </c>
      <c r="BQ17">
        <v>5</v>
      </c>
      <c r="BR17">
        <v>3</v>
      </c>
      <c r="BS17">
        <v>0</v>
      </c>
      <c r="BT17">
        <v>48635</v>
      </c>
      <c r="BU17">
        <v>0.71</v>
      </c>
      <c r="BV17">
        <v>0.55400199999999999</v>
      </c>
      <c r="BW17">
        <v>151</v>
      </c>
      <c r="BX17">
        <v>1.5420990000000001</v>
      </c>
      <c r="BY17">
        <v>-0.6046184</v>
      </c>
      <c r="BZ17">
        <v>67</v>
      </c>
      <c r="CA17">
        <v>0</v>
      </c>
      <c r="CB17">
        <v>4</v>
      </c>
      <c r="CC17">
        <v>0</v>
      </c>
      <c r="CD17">
        <v>0</v>
      </c>
      <c r="CE17">
        <v>2</v>
      </c>
      <c r="CF17">
        <v>1</v>
      </c>
      <c r="CG17">
        <v>4</v>
      </c>
      <c r="CH17">
        <v>3</v>
      </c>
      <c r="CI17">
        <v>0</v>
      </c>
      <c r="CJ17">
        <v>50831</v>
      </c>
      <c r="CK17">
        <v>1.593515767936889</v>
      </c>
      <c r="CL17">
        <v>0.62814134051655834</v>
      </c>
      <c r="CM17">
        <v>143</v>
      </c>
      <c r="CN17">
        <v>-0.48402832545051017</v>
      </c>
      <c r="CO17">
        <v>6705</v>
      </c>
      <c r="CP17">
        <v>0.98329211299999997</v>
      </c>
      <c r="CQ17">
        <v>0.63325174799999995</v>
      </c>
      <c r="CR17">
        <v>43111</v>
      </c>
      <c r="CS17">
        <v>0.84</v>
      </c>
      <c r="CT17">
        <v>40922</v>
      </c>
      <c r="CU17">
        <v>0.81095000655999994</v>
      </c>
      <c r="CV17">
        <v>26</v>
      </c>
      <c r="CW17">
        <v>17</v>
      </c>
      <c r="CX17">
        <v>28</v>
      </c>
      <c r="CY17">
        <v>819</v>
      </c>
      <c r="CZ17">
        <v>1324</v>
      </c>
      <c r="DA17" s="2">
        <v>21883</v>
      </c>
      <c r="DB17" s="2">
        <v>3680</v>
      </c>
      <c r="DC17" s="2">
        <v>135.46</v>
      </c>
      <c r="DD17" s="2">
        <v>11805</v>
      </c>
      <c r="DE17">
        <v>391</v>
      </c>
      <c r="DF17">
        <v>72</v>
      </c>
      <c r="DG17">
        <v>27.48</v>
      </c>
      <c r="DH17">
        <v>3.93</v>
      </c>
      <c r="DI17" s="2">
        <v>1.96</v>
      </c>
      <c r="DJ17">
        <v>-0.66</v>
      </c>
      <c r="DK17">
        <v>0.96913796939507058</v>
      </c>
      <c r="DL17">
        <v>0</v>
      </c>
      <c r="DM17">
        <v>0</v>
      </c>
      <c r="DN17">
        <v>159.69999999999999</v>
      </c>
      <c r="DO17">
        <v>0.36599999999999999</v>
      </c>
      <c r="DP17">
        <v>15184.84</v>
      </c>
      <c r="DQ17" s="2">
        <v>40</v>
      </c>
      <c r="DR17" s="2">
        <v>0</v>
      </c>
      <c r="DS17">
        <v>0</v>
      </c>
      <c r="DT17">
        <v>6.2742882497439201</v>
      </c>
      <c r="DU17">
        <v>2732658.3294180688</v>
      </c>
      <c r="DV17">
        <v>0</v>
      </c>
    </row>
    <row r="18" spans="1:126" x14ac:dyDescent="0.15">
      <c r="A18" t="s">
        <v>103</v>
      </c>
      <c r="B18" t="s">
        <v>136</v>
      </c>
      <c r="C18">
        <v>1</v>
      </c>
      <c r="D18">
        <v>33</v>
      </c>
      <c r="E18" t="s">
        <v>137</v>
      </c>
      <c r="F18">
        <v>1033</v>
      </c>
      <c r="G18" t="s">
        <v>5002</v>
      </c>
      <c r="H18">
        <v>79.599999999999994</v>
      </c>
      <c r="I18">
        <v>16</v>
      </c>
      <c r="J18">
        <v>0.5</v>
      </c>
      <c r="K18">
        <v>0.4</v>
      </c>
      <c r="L18">
        <v>1.5</v>
      </c>
      <c r="M18">
        <v>2</v>
      </c>
      <c r="N18">
        <f t="shared" si="2"/>
        <v>6598.8199999999988</v>
      </c>
      <c r="O18">
        <f t="shared" si="0"/>
        <v>3401.1800000000012</v>
      </c>
      <c r="P18">
        <f t="shared" si="1"/>
        <v>4.0814160000000026</v>
      </c>
      <c r="Q18" s="4">
        <v>1033</v>
      </c>
      <c r="R18" s="5">
        <v>34.703111999999997</v>
      </c>
      <c r="S18" s="5">
        <v>-87.801456999999999</v>
      </c>
      <c r="T18">
        <v>3</v>
      </c>
      <c r="U18">
        <v>6.8558611120800403E-2</v>
      </c>
      <c r="V18">
        <v>54451</v>
      </c>
      <c r="W18">
        <v>54491</v>
      </c>
      <c r="X18">
        <v>54444</v>
      </c>
      <c r="Y18">
        <v>54358</v>
      </c>
      <c r="Z18">
        <v>28175</v>
      </c>
      <c r="AA18">
        <v>1033</v>
      </c>
      <c r="AB18">
        <v>19265.143</v>
      </c>
      <c r="AC18">
        <v>40576</v>
      </c>
      <c r="AD18">
        <v>3</v>
      </c>
      <c r="AE18">
        <v>5.5102490632576594E-5</v>
      </c>
      <c r="AF18">
        <v>26</v>
      </c>
      <c r="AG18">
        <v>687</v>
      </c>
      <c r="AH18">
        <v>3.7845705967976713E-2</v>
      </c>
      <c r="AI18" s="3">
        <v>152767</v>
      </c>
      <c r="AJ18" s="3">
        <v>379276.10998175503</v>
      </c>
      <c r="AK18">
        <v>72</v>
      </c>
      <c r="AL18">
        <v>399142.39999999997</v>
      </c>
      <c r="AM18">
        <v>186566</v>
      </c>
      <c r="AN18">
        <v>54972</v>
      </c>
      <c r="AO18">
        <v>241538</v>
      </c>
      <c r="AP18">
        <v>4</v>
      </c>
      <c r="AQ18">
        <v>0</v>
      </c>
      <c r="AR18">
        <v>4</v>
      </c>
      <c r="AS18">
        <v>7.340661760657724E-2</v>
      </c>
      <c r="AT18">
        <v>3</v>
      </c>
      <c r="AU18">
        <v>95</v>
      </c>
      <c r="AV18">
        <f t="shared" si="3"/>
        <v>98</v>
      </c>
      <c r="AW18">
        <v>40529</v>
      </c>
      <c r="AX18">
        <v>0.77</v>
      </c>
      <c r="AY18">
        <v>3448758773.9563699</v>
      </c>
      <c r="AZ18">
        <v>3448758.7739563701</v>
      </c>
      <c r="BA18">
        <v>62815.742656161703</v>
      </c>
      <c r="BB18">
        <v>0.15919576171752994</v>
      </c>
      <c r="BC18">
        <v>6914</v>
      </c>
      <c r="BD18">
        <v>11410</v>
      </c>
      <c r="BE18">
        <v>-4496</v>
      </c>
      <c r="BF18">
        <v>-8.2569649776863596E-2</v>
      </c>
      <c r="BG18">
        <v>812588</v>
      </c>
      <c r="BH18">
        <v>14.925207552714715</v>
      </c>
      <c r="BI18">
        <v>7362</v>
      </c>
      <c r="BJ18">
        <v>68</v>
      </c>
      <c r="BK18">
        <v>4</v>
      </c>
      <c r="BL18">
        <v>2</v>
      </c>
      <c r="BM18">
        <v>0</v>
      </c>
      <c r="BN18">
        <v>0</v>
      </c>
      <c r="BO18">
        <v>15</v>
      </c>
      <c r="BP18">
        <v>0</v>
      </c>
      <c r="BQ18">
        <v>4</v>
      </c>
      <c r="BR18">
        <v>3</v>
      </c>
      <c r="BS18">
        <v>0</v>
      </c>
      <c r="BT18">
        <v>54639</v>
      </c>
      <c r="BU18">
        <v>0.74</v>
      </c>
      <c r="BV18">
        <v>0.5814629</v>
      </c>
      <c r="BW18">
        <v>192</v>
      </c>
      <c r="BX18">
        <v>1.7569870000000001</v>
      </c>
      <c r="BY18">
        <v>-0.25304860000000001</v>
      </c>
      <c r="BZ18">
        <v>67</v>
      </c>
      <c r="CA18">
        <v>4</v>
      </c>
      <c r="CB18">
        <v>2</v>
      </c>
      <c r="CC18">
        <v>0</v>
      </c>
      <c r="CD18">
        <v>0</v>
      </c>
      <c r="CE18">
        <v>15</v>
      </c>
      <c r="CF18">
        <v>0</v>
      </c>
      <c r="CG18">
        <v>6</v>
      </c>
      <c r="CH18">
        <v>2</v>
      </c>
      <c r="CI18">
        <v>0</v>
      </c>
      <c r="CJ18">
        <v>54480</v>
      </c>
      <c r="CK18">
        <v>1.7621145374449341</v>
      </c>
      <c r="CL18">
        <v>0.6383662355343771</v>
      </c>
      <c r="CM18">
        <v>171</v>
      </c>
      <c r="CN18">
        <v>-0.24448730015456424</v>
      </c>
      <c r="CO18">
        <v>5575</v>
      </c>
      <c r="CP18">
        <v>-0.19227938119999999</v>
      </c>
      <c r="CQ18">
        <v>0.22080865599999999</v>
      </c>
      <c r="CR18">
        <v>45004</v>
      </c>
      <c r="CS18">
        <v>0.82799999999999996</v>
      </c>
      <c r="CT18">
        <v>46447</v>
      </c>
      <c r="CU18">
        <v>0.83492307692000001</v>
      </c>
      <c r="CV18">
        <v>14</v>
      </c>
      <c r="CW18">
        <v>22</v>
      </c>
      <c r="CX18">
        <v>34</v>
      </c>
      <c r="CY18">
        <v>427</v>
      </c>
      <c r="CZ18">
        <v>983</v>
      </c>
      <c r="DA18" s="2">
        <v>31687</v>
      </c>
      <c r="DB18" s="2">
        <v>3640</v>
      </c>
      <c r="DC18" s="2">
        <v>126.56</v>
      </c>
      <c r="DD18" s="2">
        <v>11107</v>
      </c>
      <c r="DE18">
        <v>254</v>
      </c>
      <c r="DF18">
        <v>60</v>
      </c>
      <c r="DG18">
        <v>29.35</v>
      </c>
      <c r="DH18">
        <v>9.17</v>
      </c>
      <c r="DI18" s="2">
        <v>5.5</v>
      </c>
      <c r="DJ18">
        <v>0.7</v>
      </c>
      <c r="DK18">
        <v>0.95753009485032758</v>
      </c>
      <c r="DL18">
        <v>2.911208151382824E-3</v>
      </c>
      <c r="DN18">
        <v>89</v>
      </c>
      <c r="DO18">
        <v>0.23699999999999999</v>
      </c>
      <c r="DP18">
        <v>3105</v>
      </c>
      <c r="DQ18" s="2">
        <v>0</v>
      </c>
      <c r="DR18" s="2">
        <v>2149.2559728799997</v>
      </c>
      <c r="DS18">
        <v>2.3355137259096002E-3</v>
      </c>
      <c r="DT18">
        <v>5.0469483955011398</v>
      </c>
      <c r="DU18">
        <v>2014451.0952564739</v>
      </c>
      <c r="DV18">
        <v>1</v>
      </c>
    </row>
    <row r="19" spans="1:126" x14ac:dyDescent="0.15">
      <c r="A19" t="s">
        <v>103</v>
      </c>
      <c r="B19" t="s">
        <v>138</v>
      </c>
      <c r="C19">
        <v>1</v>
      </c>
      <c r="D19">
        <v>35</v>
      </c>
      <c r="E19" t="s">
        <v>139</v>
      </c>
      <c r="F19">
        <v>1035</v>
      </c>
      <c r="G19" t="s">
        <v>5003</v>
      </c>
      <c r="H19">
        <v>51.1</v>
      </c>
      <c r="I19">
        <v>46.3</v>
      </c>
      <c r="J19">
        <v>0.3</v>
      </c>
      <c r="K19">
        <v>0.1</v>
      </c>
      <c r="L19">
        <v>0.9</v>
      </c>
      <c r="M19">
        <v>1.2</v>
      </c>
      <c r="N19">
        <f t="shared" si="2"/>
        <v>4757.25</v>
      </c>
      <c r="O19">
        <f t="shared" si="0"/>
        <v>5242.75</v>
      </c>
      <c r="P19">
        <f t="shared" si="1"/>
        <v>6.2913000000000023</v>
      </c>
      <c r="Q19" s="4">
        <v>1035</v>
      </c>
      <c r="R19" s="5">
        <v>31.430925999999999</v>
      </c>
      <c r="S19" s="5">
        <v>-86.988721999999996</v>
      </c>
      <c r="T19">
        <v>7</v>
      </c>
      <c r="U19">
        <v>0.10198127802810222</v>
      </c>
      <c r="V19">
        <v>13188</v>
      </c>
      <c r="W19">
        <v>12985</v>
      </c>
      <c r="X19">
        <v>12865</v>
      </c>
      <c r="Y19">
        <v>12678</v>
      </c>
      <c r="Z19">
        <v>6388</v>
      </c>
      <c r="AA19">
        <v>1035</v>
      </c>
      <c r="AB19">
        <v>3686.846</v>
      </c>
      <c r="AC19">
        <v>24900</v>
      </c>
      <c r="AD19">
        <v>1</v>
      </c>
      <c r="AE19">
        <v>7.773027594247959E-5</v>
      </c>
      <c r="AF19">
        <v>13</v>
      </c>
      <c r="AG19">
        <v>346</v>
      </c>
      <c r="AH19">
        <v>3.7572254335260118E-2</v>
      </c>
      <c r="AI19" s="3">
        <v>93709</v>
      </c>
      <c r="AJ19" s="3">
        <v>544099.52541209001</v>
      </c>
      <c r="AK19">
        <v>104</v>
      </c>
      <c r="AL19">
        <v>545651.20000000007</v>
      </c>
      <c r="AM19">
        <v>243829</v>
      </c>
      <c r="AN19">
        <v>25083</v>
      </c>
      <c r="AO19">
        <v>268912</v>
      </c>
      <c r="AP19">
        <v>1</v>
      </c>
      <c r="AQ19">
        <v>0</v>
      </c>
      <c r="AR19">
        <v>1</v>
      </c>
      <c r="AS19">
        <v>7.7011936850211793E-2</v>
      </c>
      <c r="AT19">
        <v>1</v>
      </c>
      <c r="AU19">
        <v>11</v>
      </c>
      <c r="AV19">
        <f t="shared" si="3"/>
        <v>12</v>
      </c>
      <c r="AW19">
        <v>3839</v>
      </c>
      <c r="AX19">
        <v>0.31999999999999995</v>
      </c>
      <c r="AY19">
        <v>122830179.79490501</v>
      </c>
      <c r="AZ19">
        <v>122830.17979490501</v>
      </c>
      <c r="BA19">
        <v>8666.4978051986891</v>
      </c>
      <c r="BB19">
        <v>1.1538686358405807</v>
      </c>
      <c r="BC19">
        <v>5568</v>
      </c>
      <c r="BD19">
        <v>11715</v>
      </c>
      <c r="BE19">
        <v>-6147</v>
      </c>
      <c r="BF19">
        <v>-0.46610555050045493</v>
      </c>
      <c r="BG19">
        <v>111240</v>
      </c>
      <c r="BH19">
        <v>8.6467158958414299</v>
      </c>
      <c r="BI19">
        <v>2986</v>
      </c>
      <c r="BJ19">
        <v>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12931</v>
      </c>
      <c r="BU19">
        <v>0.53</v>
      </c>
      <c r="BV19">
        <v>0.68586389999999997</v>
      </c>
      <c r="BW19">
        <v>56</v>
      </c>
      <c r="BX19">
        <v>0.77333540000000001</v>
      </c>
      <c r="BY19">
        <v>-0.2388605</v>
      </c>
      <c r="BZ19">
        <v>12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12662</v>
      </c>
      <c r="CK19">
        <v>1.105670510187964</v>
      </c>
      <c r="CL19">
        <v>0.65912929255019703</v>
      </c>
      <c r="CM19">
        <v>45</v>
      </c>
      <c r="CN19">
        <v>-0.60273892205735058</v>
      </c>
      <c r="CO19">
        <v>535</v>
      </c>
      <c r="CP19">
        <v>-0.82037277040000001</v>
      </c>
      <c r="CQ19">
        <v>-0.59581954400000003</v>
      </c>
      <c r="CR19">
        <v>9482</v>
      </c>
      <c r="CS19">
        <v>0.755</v>
      </c>
      <c r="CT19">
        <v>10735</v>
      </c>
      <c r="CU19">
        <v>0.78950935213000006</v>
      </c>
      <c r="CV19">
        <v>7</v>
      </c>
      <c r="CW19">
        <v>2</v>
      </c>
      <c r="CX19">
        <v>5</v>
      </c>
      <c r="CY19">
        <v>135</v>
      </c>
      <c r="CZ19">
        <v>511</v>
      </c>
      <c r="DA19" s="2">
        <v>5333</v>
      </c>
      <c r="DB19" s="2">
        <v>745</v>
      </c>
      <c r="DC19" s="2">
        <v>23.28</v>
      </c>
      <c r="DD19" s="2">
        <v>6149</v>
      </c>
      <c r="DE19">
        <v>151</v>
      </c>
      <c r="DF19">
        <v>78</v>
      </c>
      <c r="DG19">
        <v>15.52</v>
      </c>
      <c r="DH19">
        <v>7.76</v>
      </c>
      <c r="DJ19">
        <v>-1</v>
      </c>
      <c r="DK19">
        <v>0.98294720891269782</v>
      </c>
      <c r="DL19">
        <v>0</v>
      </c>
      <c r="DM19">
        <v>0</v>
      </c>
      <c r="DN19">
        <v>189.6</v>
      </c>
      <c r="DO19">
        <v>0.34200000000000003</v>
      </c>
      <c r="DP19">
        <v>7046.619999999999</v>
      </c>
      <c r="DQ19" s="2">
        <v>0</v>
      </c>
      <c r="DR19" s="2">
        <v>117.71720567</v>
      </c>
      <c r="DS19">
        <v>0</v>
      </c>
      <c r="DT19">
        <v>5.82636047667852</v>
      </c>
      <c r="DU19">
        <v>3179160.5857322067</v>
      </c>
      <c r="DV19">
        <v>1</v>
      </c>
    </row>
    <row r="20" spans="1:126" x14ac:dyDescent="0.15">
      <c r="A20" t="s">
        <v>103</v>
      </c>
      <c r="B20" t="s">
        <v>140</v>
      </c>
      <c r="C20">
        <v>1</v>
      </c>
      <c r="D20">
        <v>37</v>
      </c>
      <c r="E20" t="s">
        <v>141</v>
      </c>
      <c r="F20">
        <v>1037</v>
      </c>
      <c r="G20" t="s">
        <v>5004</v>
      </c>
      <c r="H20">
        <v>65.900000000000006</v>
      </c>
      <c r="I20">
        <v>30.8</v>
      </c>
      <c r="J20">
        <v>0.3</v>
      </c>
      <c r="K20">
        <v>0.1</v>
      </c>
      <c r="L20">
        <v>0.8</v>
      </c>
      <c r="M20">
        <v>2</v>
      </c>
      <c r="N20">
        <f t="shared" si="2"/>
        <v>5296.1900000000014</v>
      </c>
      <c r="O20">
        <f t="shared" si="0"/>
        <v>4703.8099999999986</v>
      </c>
      <c r="P20">
        <f t="shared" si="1"/>
        <v>5.6445720000000001</v>
      </c>
      <c r="Q20" s="4">
        <v>1037</v>
      </c>
      <c r="R20" s="5">
        <v>32.931444999999997</v>
      </c>
      <c r="S20" s="5">
        <v>-86.243482</v>
      </c>
      <c r="T20">
        <v>8</v>
      </c>
      <c r="U20">
        <v>1.6367397018340689E-2</v>
      </c>
      <c r="V20">
        <v>11305</v>
      </c>
      <c r="W20">
        <v>11247</v>
      </c>
      <c r="X20">
        <v>11027</v>
      </c>
      <c r="Y20">
        <v>10923</v>
      </c>
      <c r="Z20">
        <v>6053</v>
      </c>
      <c r="AA20">
        <v>1037</v>
      </c>
      <c r="AB20">
        <v>3635.4339999999997</v>
      </c>
      <c r="AC20">
        <v>31212</v>
      </c>
      <c r="AD20">
        <v>0</v>
      </c>
      <c r="AE20">
        <v>0</v>
      </c>
      <c r="AF20">
        <v>18</v>
      </c>
      <c r="AG20">
        <v>152</v>
      </c>
      <c r="AH20">
        <v>0.11842105263157894</v>
      </c>
      <c r="AI20" s="3">
        <v>35946</v>
      </c>
      <c r="AJ20" s="3">
        <v>416592.22133144503</v>
      </c>
      <c r="AK20">
        <v>127</v>
      </c>
      <c r="AL20">
        <v>426502.39999999997</v>
      </c>
      <c r="AM20">
        <v>360657</v>
      </c>
      <c r="AN20">
        <v>8046</v>
      </c>
      <c r="AO20">
        <v>368703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6</v>
      </c>
      <c r="AV20">
        <f t="shared" si="3"/>
        <v>6</v>
      </c>
      <c r="AW20">
        <v>8344</v>
      </c>
      <c r="AX20">
        <v>0.79</v>
      </c>
      <c r="AY20">
        <v>533996707.70473498</v>
      </c>
      <c r="AZ20">
        <v>533996.70770473499</v>
      </c>
      <c r="BA20">
        <v>44150.610575682098</v>
      </c>
      <c r="BB20">
        <v>0.22649743388844418</v>
      </c>
      <c r="BC20">
        <v>1887</v>
      </c>
      <c r="BD20">
        <v>3018</v>
      </c>
      <c r="BE20">
        <v>-1131</v>
      </c>
      <c r="BF20">
        <v>-0.10004422821760284</v>
      </c>
      <c r="BG20">
        <v>19482</v>
      </c>
      <c r="BH20">
        <v>1.7667543302802213</v>
      </c>
      <c r="BI20">
        <v>1931</v>
      </c>
      <c r="BJ20">
        <v>13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10556</v>
      </c>
      <c r="BU20">
        <v>0.47</v>
      </c>
      <c r="BV20">
        <v>0.64379120000000001</v>
      </c>
      <c r="BW20">
        <v>42</v>
      </c>
      <c r="BX20">
        <v>1.231527</v>
      </c>
      <c r="BY20">
        <v>-9.9878499999999995E-2</v>
      </c>
      <c r="BZ20">
        <v>12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10807</v>
      </c>
      <c r="CK20">
        <v>1.110391412973073</v>
      </c>
      <c r="CL20">
        <v>0.63838530335992261</v>
      </c>
      <c r="CM20">
        <v>38</v>
      </c>
      <c r="CN20">
        <v>-0.66916032730165409</v>
      </c>
      <c r="CO20">
        <v>456</v>
      </c>
      <c r="CP20">
        <v>-0.23575025080000001</v>
      </c>
      <c r="CQ20">
        <v>-0.32156624550000001</v>
      </c>
      <c r="CR20">
        <v>8604</v>
      </c>
      <c r="CS20">
        <v>0.81099999999999994</v>
      </c>
      <c r="CT20">
        <v>9406</v>
      </c>
      <c r="CU20">
        <v>0.81344183243000001</v>
      </c>
      <c r="CV20">
        <v>1</v>
      </c>
      <c r="CY20">
        <v>217</v>
      </c>
      <c r="CZ20">
        <v>219</v>
      </c>
      <c r="DA20" s="2">
        <v>2351</v>
      </c>
      <c r="DB20" s="2">
        <v>465</v>
      </c>
      <c r="DC20" s="2">
        <v>36.700000000000003</v>
      </c>
      <c r="DD20" s="2">
        <v>3595</v>
      </c>
      <c r="DE20">
        <v>59</v>
      </c>
      <c r="DF20">
        <v>13</v>
      </c>
      <c r="DG20">
        <v>9.18</v>
      </c>
      <c r="DH20">
        <v>18.350000000000001</v>
      </c>
      <c r="DI20" s="2">
        <v>18.350000000000001</v>
      </c>
      <c r="DJ20">
        <v>1.59</v>
      </c>
      <c r="DK20">
        <v>0.86187614755466535</v>
      </c>
      <c r="DL20">
        <v>0</v>
      </c>
      <c r="DM20">
        <v>0</v>
      </c>
      <c r="DN20">
        <v>35.6</v>
      </c>
      <c r="DO20">
        <v>8.4000000000000005E-2</v>
      </c>
      <c r="DP20">
        <v>27</v>
      </c>
      <c r="DQ20" s="2">
        <v>0</v>
      </c>
      <c r="DR20" s="2">
        <v>1278.4440844799999</v>
      </c>
      <c r="DS20">
        <v>2.9975073633348838E-3</v>
      </c>
      <c r="DV20">
        <v>1</v>
      </c>
    </row>
    <row r="21" spans="1:126" x14ac:dyDescent="0.15">
      <c r="A21" t="s">
        <v>103</v>
      </c>
      <c r="B21" t="s">
        <v>142</v>
      </c>
      <c r="C21">
        <v>1</v>
      </c>
      <c r="D21">
        <v>39</v>
      </c>
      <c r="E21" t="s">
        <v>143</v>
      </c>
      <c r="F21">
        <v>1039</v>
      </c>
      <c r="G21" t="s">
        <v>5005</v>
      </c>
      <c r="H21">
        <v>84.1</v>
      </c>
      <c r="I21">
        <v>12.4</v>
      </c>
      <c r="J21">
        <v>0.5</v>
      </c>
      <c r="K21">
        <v>0.4</v>
      </c>
      <c r="L21">
        <v>1.3</v>
      </c>
      <c r="M21">
        <v>1.3</v>
      </c>
      <c r="N21">
        <f t="shared" si="2"/>
        <v>7230.3599999999988</v>
      </c>
      <c r="O21">
        <f t="shared" si="0"/>
        <v>2769.6400000000012</v>
      </c>
      <c r="P21">
        <f t="shared" si="1"/>
        <v>3.3235680000000025</v>
      </c>
      <c r="Q21" s="4">
        <v>1039</v>
      </c>
      <c r="R21" s="5">
        <v>31.243987000000001</v>
      </c>
      <c r="S21" s="5">
        <v>-86.448721000000006</v>
      </c>
      <c r="T21">
        <v>6</v>
      </c>
      <c r="U21">
        <v>6.0580184220222252E-2</v>
      </c>
      <c r="V21">
        <v>37803</v>
      </c>
      <c r="W21">
        <v>37881</v>
      </c>
      <c r="X21">
        <v>37886</v>
      </c>
      <c r="Y21">
        <v>37550</v>
      </c>
      <c r="Z21">
        <v>19051</v>
      </c>
      <c r="AA21">
        <v>1039</v>
      </c>
      <c r="AB21">
        <v>12900.740000000002</v>
      </c>
      <c r="AC21">
        <v>36444</v>
      </c>
      <c r="AD21">
        <v>2</v>
      </c>
      <c r="AE21">
        <v>5.2789948793749668E-5</v>
      </c>
      <c r="AF21">
        <v>37</v>
      </c>
      <c r="AG21">
        <v>1051</v>
      </c>
      <c r="AH21">
        <v>3.5204567078972404E-2</v>
      </c>
      <c r="AI21" s="3">
        <v>208556</v>
      </c>
      <c r="AJ21" s="3">
        <v>659491.14111840003</v>
      </c>
      <c r="AK21">
        <v>80</v>
      </c>
      <c r="AL21">
        <v>668128</v>
      </c>
      <c r="AM21">
        <v>276567</v>
      </c>
      <c r="AN21">
        <v>71319</v>
      </c>
      <c r="AO21">
        <v>347886</v>
      </c>
      <c r="AP21">
        <v>2</v>
      </c>
      <c r="AQ21">
        <v>0</v>
      </c>
      <c r="AR21">
        <v>2</v>
      </c>
      <c r="AS21">
        <v>5.2796916660067049E-2</v>
      </c>
      <c r="AT21">
        <v>2</v>
      </c>
      <c r="AU21">
        <v>28</v>
      </c>
      <c r="AV21">
        <f t="shared" si="3"/>
        <v>30</v>
      </c>
      <c r="AW21">
        <v>732</v>
      </c>
      <c r="AX21">
        <v>2.0000000000000018E-2</v>
      </c>
      <c r="AY21">
        <v>1770657130.46838</v>
      </c>
      <c r="AZ21">
        <v>1770657.1304683799</v>
      </c>
      <c r="BA21">
        <v>46795.111742251298</v>
      </c>
      <c r="BB21">
        <v>0.21369753437239902</v>
      </c>
      <c r="BC21">
        <v>3956</v>
      </c>
      <c r="BD21">
        <v>0</v>
      </c>
      <c r="BE21">
        <v>3956</v>
      </c>
      <c r="BF21">
        <v>0.10464777927677697</v>
      </c>
      <c r="BG21">
        <v>743065</v>
      </c>
      <c r="BH21">
        <v>19.6131816502138</v>
      </c>
      <c r="BI21">
        <v>5999</v>
      </c>
      <c r="BJ21">
        <v>40</v>
      </c>
      <c r="BK21">
        <v>0</v>
      </c>
      <c r="BL21">
        <v>2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2</v>
      </c>
      <c r="BS21">
        <v>0</v>
      </c>
      <c r="BT21">
        <v>36678</v>
      </c>
      <c r="BU21">
        <v>0.64</v>
      </c>
      <c r="BV21">
        <v>0.55151090000000003</v>
      </c>
      <c r="BW21">
        <v>152</v>
      </c>
      <c r="BX21">
        <v>1.2541580000000001</v>
      </c>
      <c r="BY21">
        <v>-0.64654370000000005</v>
      </c>
      <c r="BZ21">
        <v>40</v>
      </c>
      <c r="CA21">
        <v>0</v>
      </c>
      <c r="CB21">
        <v>2</v>
      </c>
      <c r="CC21">
        <v>0</v>
      </c>
      <c r="CD21">
        <v>0</v>
      </c>
      <c r="CE21">
        <v>0</v>
      </c>
      <c r="CF21">
        <v>0</v>
      </c>
      <c r="CG21">
        <v>3</v>
      </c>
      <c r="CH21">
        <v>3</v>
      </c>
      <c r="CI21">
        <v>0</v>
      </c>
      <c r="CJ21">
        <v>37888</v>
      </c>
      <c r="CK21">
        <v>1.2668918918918919</v>
      </c>
      <c r="CL21">
        <v>0.65975812999444472</v>
      </c>
      <c r="CM21">
        <v>142</v>
      </c>
      <c r="CN21">
        <v>-0.4600035618515067</v>
      </c>
      <c r="CO21">
        <v>2798</v>
      </c>
      <c r="CP21">
        <v>0.32878666400000001</v>
      </c>
      <c r="CQ21">
        <v>-0.2072450481</v>
      </c>
      <c r="CR21">
        <v>31555</v>
      </c>
      <c r="CS21">
        <v>0.83400000000000007</v>
      </c>
      <c r="CT21">
        <v>31187</v>
      </c>
      <c r="CU21">
        <v>0.80318009932000001</v>
      </c>
      <c r="CV21">
        <v>19</v>
      </c>
      <c r="CW21">
        <v>13</v>
      </c>
      <c r="CX21">
        <v>19</v>
      </c>
      <c r="CY21">
        <v>608</v>
      </c>
      <c r="CZ21">
        <v>1485</v>
      </c>
      <c r="DA21" s="2">
        <v>17888</v>
      </c>
      <c r="DB21" s="2">
        <v>2660</v>
      </c>
      <c r="DC21" s="2">
        <v>79.180000000000007</v>
      </c>
      <c r="DD21" s="2">
        <v>5948</v>
      </c>
      <c r="DE21">
        <v>454</v>
      </c>
      <c r="DF21">
        <v>38</v>
      </c>
      <c r="DG21">
        <v>42.23</v>
      </c>
      <c r="DH21">
        <v>7.92</v>
      </c>
      <c r="DI21" s="2">
        <v>5.28</v>
      </c>
      <c r="DJ21">
        <v>-0.17</v>
      </c>
      <c r="DK21">
        <v>0.96856959281919486</v>
      </c>
      <c r="DL21">
        <v>9.5147478591817321E-4</v>
      </c>
      <c r="DM21">
        <v>0</v>
      </c>
      <c r="DN21">
        <v>220.5</v>
      </c>
      <c r="DO21">
        <v>0.33299999999999996</v>
      </c>
      <c r="DP21">
        <v>16555.37</v>
      </c>
      <c r="DQ21" s="2">
        <v>54614</v>
      </c>
      <c r="DR21" s="2">
        <v>185.52175711000001</v>
      </c>
      <c r="DS21">
        <v>2.7767372252023563E-4</v>
      </c>
      <c r="DT21">
        <v>5.2064705021845201</v>
      </c>
      <c r="DU21">
        <v>3478588.7236835388</v>
      </c>
      <c r="DV21">
        <v>1</v>
      </c>
    </row>
    <row r="22" spans="1:126" x14ac:dyDescent="0.15">
      <c r="A22" t="s">
        <v>103</v>
      </c>
      <c r="B22" t="s">
        <v>144</v>
      </c>
      <c r="C22">
        <v>1</v>
      </c>
      <c r="D22">
        <v>41</v>
      </c>
      <c r="E22" t="s">
        <v>145</v>
      </c>
      <c r="F22">
        <v>1041</v>
      </c>
      <c r="G22" t="s">
        <v>5006</v>
      </c>
      <c r="H22">
        <v>72.099999999999994</v>
      </c>
      <c r="I22">
        <v>23.3</v>
      </c>
      <c r="J22">
        <v>0.4</v>
      </c>
      <c r="K22">
        <v>1.4</v>
      </c>
      <c r="L22">
        <v>1.4</v>
      </c>
      <c r="M22">
        <v>1.5</v>
      </c>
      <c r="N22">
        <f t="shared" si="2"/>
        <v>5747.6299999999992</v>
      </c>
      <c r="O22">
        <f t="shared" si="0"/>
        <v>4252.3700000000008</v>
      </c>
      <c r="P22">
        <f t="shared" si="1"/>
        <v>5.1028440000000028</v>
      </c>
      <c r="Q22" s="4">
        <v>1041</v>
      </c>
      <c r="R22" s="5">
        <v>31.732825999999999</v>
      </c>
      <c r="S22" s="5">
        <v>-86.319221999999996</v>
      </c>
      <c r="T22">
        <v>8</v>
      </c>
      <c r="U22">
        <v>0.10860396767638947</v>
      </c>
      <c r="V22">
        <v>13971</v>
      </c>
      <c r="W22">
        <v>13938</v>
      </c>
      <c r="X22">
        <v>13938</v>
      </c>
      <c r="Y22">
        <v>13851</v>
      </c>
      <c r="Z22">
        <v>7171</v>
      </c>
      <c r="AA22">
        <v>1041</v>
      </c>
      <c r="AB22">
        <v>4983.3370000000004</v>
      </c>
      <c r="AC22">
        <v>36022</v>
      </c>
      <c r="AD22">
        <v>1</v>
      </c>
      <c r="AE22">
        <v>7.1746305065289138E-5</v>
      </c>
      <c r="AF22">
        <v>14</v>
      </c>
      <c r="AG22">
        <v>575</v>
      </c>
      <c r="AH22">
        <v>2.4347826086956521E-2</v>
      </c>
      <c r="AI22" s="3">
        <v>129893</v>
      </c>
      <c r="AJ22" s="3">
        <v>389656.85561821505</v>
      </c>
      <c r="AK22">
        <v>120</v>
      </c>
      <c r="AL22">
        <v>390982.39999999997</v>
      </c>
      <c r="AM22">
        <v>161440</v>
      </c>
      <c r="AN22">
        <v>46329</v>
      </c>
      <c r="AO22">
        <v>207769</v>
      </c>
      <c r="AP22">
        <v>1</v>
      </c>
      <c r="AQ22">
        <v>0</v>
      </c>
      <c r="AR22">
        <v>1</v>
      </c>
      <c r="AS22">
        <v>7.1746305065289132E-2</v>
      </c>
      <c r="AT22">
        <v>1</v>
      </c>
      <c r="AU22">
        <v>6</v>
      </c>
      <c r="AV22">
        <f t="shared" si="3"/>
        <v>7</v>
      </c>
      <c r="AW22">
        <v>7517</v>
      </c>
      <c r="AX22">
        <v>0.57000000000000006</v>
      </c>
      <c r="AY22">
        <v>463924405.12819397</v>
      </c>
      <c r="AZ22">
        <v>463924.40512819396</v>
      </c>
      <c r="BA22">
        <v>33648.992131387502</v>
      </c>
      <c r="BB22">
        <v>0.29718572137178761</v>
      </c>
      <c r="BC22">
        <v>2536</v>
      </c>
      <c r="BD22">
        <v>6424</v>
      </c>
      <c r="BE22">
        <v>-3888</v>
      </c>
      <c r="BF22">
        <v>-0.27829074511488083</v>
      </c>
      <c r="BG22">
        <v>198092</v>
      </c>
      <c r="BH22">
        <v>14.212369062993256</v>
      </c>
      <c r="BI22">
        <v>2143</v>
      </c>
      <c r="BJ22">
        <v>16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13781</v>
      </c>
      <c r="BU22">
        <v>0.65</v>
      </c>
      <c r="BV22">
        <v>0.59450009999999998</v>
      </c>
      <c r="BW22">
        <v>50</v>
      </c>
      <c r="BX22">
        <v>1.233582</v>
      </c>
      <c r="BY22">
        <v>-0.52522049999999998</v>
      </c>
      <c r="BZ22">
        <v>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13948</v>
      </c>
      <c r="CK22">
        <v>1.0754229997132205</v>
      </c>
      <c r="CL22">
        <v>0.65988700564971747</v>
      </c>
      <c r="CM22">
        <v>36</v>
      </c>
      <c r="CN22">
        <v>-0.83662706180058977</v>
      </c>
      <c r="CO22">
        <v>1077</v>
      </c>
      <c r="CP22">
        <v>0.49530868099999997</v>
      </c>
      <c r="CQ22">
        <v>0.165774482</v>
      </c>
      <c r="CR22">
        <v>11553</v>
      </c>
      <c r="CS22">
        <v>0.82700000000000007</v>
      </c>
      <c r="CT22">
        <v>11330</v>
      </c>
      <c r="CU22">
        <v>0.79475457169999997</v>
      </c>
      <c r="CV22">
        <v>4</v>
      </c>
      <c r="CW22">
        <v>2</v>
      </c>
      <c r="CX22">
        <v>2</v>
      </c>
      <c r="CY22">
        <v>384</v>
      </c>
      <c r="CZ22">
        <v>825</v>
      </c>
      <c r="DA22" s="2">
        <v>6232</v>
      </c>
      <c r="DB22" s="2">
        <v>1045</v>
      </c>
      <c r="DC22" s="2">
        <v>42.9</v>
      </c>
      <c r="DD22" s="2">
        <v>3972</v>
      </c>
      <c r="DE22">
        <v>259</v>
      </c>
      <c r="DF22">
        <v>56</v>
      </c>
      <c r="DH22">
        <v>14.3</v>
      </c>
      <c r="DJ22">
        <v>-0.91</v>
      </c>
      <c r="DK22">
        <v>0.92677049571570447</v>
      </c>
      <c r="DL22">
        <v>0</v>
      </c>
      <c r="DN22">
        <v>51.8</v>
      </c>
      <c r="DO22">
        <v>0.13400000000000001</v>
      </c>
      <c r="DP22">
        <v>9214.7000000000007</v>
      </c>
      <c r="DQ22" s="2">
        <v>0</v>
      </c>
      <c r="DR22" s="2">
        <v>331.17482806999999</v>
      </c>
      <c r="DS22">
        <v>6.500528837231548E-4</v>
      </c>
      <c r="DT22">
        <v>3.6373272874512699</v>
      </c>
      <c r="DU22">
        <v>1422130.9524331873</v>
      </c>
      <c r="DV22">
        <v>1</v>
      </c>
    </row>
    <row r="23" spans="1:126" x14ac:dyDescent="0.15">
      <c r="A23" t="s">
        <v>103</v>
      </c>
      <c r="B23" t="s">
        <v>146</v>
      </c>
      <c r="C23">
        <v>1</v>
      </c>
      <c r="D23">
        <v>43</v>
      </c>
      <c r="E23" t="s">
        <v>147</v>
      </c>
      <c r="F23">
        <v>1043</v>
      </c>
      <c r="G23" t="s">
        <v>5007</v>
      </c>
      <c r="H23">
        <v>92.7</v>
      </c>
      <c r="I23">
        <v>1</v>
      </c>
      <c r="J23">
        <v>0.5</v>
      </c>
      <c r="K23">
        <v>0.4</v>
      </c>
      <c r="L23">
        <v>1</v>
      </c>
      <c r="M23">
        <v>4.3</v>
      </c>
      <c r="N23">
        <f t="shared" si="2"/>
        <v>8614.19</v>
      </c>
      <c r="O23">
        <f t="shared" si="0"/>
        <v>1385.8099999999995</v>
      </c>
      <c r="P23">
        <f t="shared" si="1"/>
        <v>1.6629719999999999</v>
      </c>
      <c r="Q23" s="4">
        <v>1043</v>
      </c>
      <c r="R23" s="5">
        <v>34.131923</v>
      </c>
      <c r="S23" s="5">
        <v>-86.869266999999994</v>
      </c>
      <c r="T23">
        <v>4</v>
      </c>
      <c r="U23">
        <v>8.3957299275022365E-2</v>
      </c>
      <c r="V23">
        <v>80403</v>
      </c>
      <c r="W23">
        <v>80668</v>
      </c>
      <c r="X23">
        <v>80965</v>
      </c>
      <c r="Y23">
        <v>81721</v>
      </c>
      <c r="Z23">
        <v>41740</v>
      </c>
      <c r="AA23">
        <v>1043</v>
      </c>
      <c r="AB23">
        <v>28583.823</v>
      </c>
      <c r="AC23">
        <v>38971</v>
      </c>
      <c r="AD23">
        <v>1</v>
      </c>
      <c r="AE23">
        <v>1.2351015871055395E-5</v>
      </c>
      <c r="AF23">
        <v>74</v>
      </c>
      <c r="AG23">
        <v>2007</v>
      </c>
      <c r="AH23">
        <v>3.687095166915795E-2</v>
      </c>
      <c r="AI23" s="3">
        <v>194083</v>
      </c>
      <c r="AJ23" s="3">
        <v>470333.86387038004</v>
      </c>
      <c r="AK23">
        <v>51</v>
      </c>
      <c r="AL23">
        <v>483110.40000000002</v>
      </c>
      <c r="AM23">
        <v>201241</v>
      </c>
      <c r="AN23">
        <v>129200</v>
      </c>
      <c r="AO23">
        <v>330441</v>
      </c>
      <c r="AP23">
        <v>12</v>
      </c>
      <c r="AQ23">
        <v>0</v>
      </c>
      <c r="AR23">
        <v>12</v>
      </c>
      <c r="AS23">
        <v>0.14875787177071453</v>
      </c>
      <c r="AT23">
        <v>13</v>
      </c>
      <c r="AU23">
        <v>92</v>
      </c>
      <c r="AV23">
        <f t="shared" si="3"/>
        <v>105</v>
      </c>
      <c r="AW23">
        <v>60947</v>
      </c>
      <c r="AX23">
        <v>0.73</v>
      </c>
      <c r="AY23">
        <v>798729272.38616395</v>
      </c>
      <c r="AZ23">
        <v>798729.27238616394</v>
      </c>
      <c r="BA23">
        <v>10367.3897508183</v>
      </c>
      <c r="BB23">
        <v>0.9645629459633942</v>
      </c>
      <c r="BC23">
        <v>28873</v>
      </c>
      <c r="BD23">
        <v>34496</v>
      </c>
      <c r="BE23">
        <v>-5623</v>
      </c>
      <c r="BF23">
        <v>-6.993520142283248E-2</v>
      </c>
      <c r="BG23">
        <v>1628259</v>
      </c>
      <c r="BH23">
        <v>20.110652751188784</v>
      </c>
      <c r="BI23">
        <v>10314</v>
      </c>
      <c r="BJ23">
        <v>82</v>
      </c>
      <c r="BK23">
        <v>1</v>
      </c>
      <c r="BL23">
        <v>3</v>
      </c>
      <c r="BM23">
        <v>0</v>
      </c>
      <c r="BN23">
        <v>0</v>
      </c>
      <c r="BO23">
        <v>2</v>
      </c>
      <c r="BP23">
        <v>1</v>
      </c>
      <c r="BQ23">
        <v>4</v>
      </c>
      <c r="BR23">
        <v>2</v>
      </c>
      <c r="BS23">
        <v>0</v>
      </c>
      <c r="BT23">
        <v>81778</v>
      </c>
      <c r="BU23">
        <v>0.76</v>
      </c>
      <c r="BV23">
        <v>0.56267429999999996</v>
      </c>
      <c r="BW23">
        <v>204</v>
      </c>
      <c r="BX23">
        <v>1.1616820000000001</v>
      </c>
      <c r="BY23">
        <v>-0.98712440000000001</v>
      </c>
      <c r="BZ23">
        <v>87</v>
      </c>
      <c r="CA23">
        <v>2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3</v>
      </c>
      <c r="CH23">
        <v>2</v>
      </c>
      <c r="CI23">
        <v>1</v>
      </c>
      <c r="CJ23">
        <v>81221</v>
      </c>
      <c r="CK23">
        <v>1.2188965907831719</v>
      </c>
      <c r="CL23">
        <v>0.66196049884101837</v>
      </c>
      <c r="CM23">
        <v>198</v>
      </c>
      <c r="CN23">
        <v>-0.76313954961540287</v>
      </c>
      <c r="CO23">
        <v>6231.9999999999991</v>
      </c>
      <c r="CP23">
        <v>0.55123153300000005</v>
      </c>
      <c r="CQ23">
        <v>0.43992283300000001</v>
      </c>
      <c r="CR23">
        <v>71195</v>
      </c>
      <c r="CS23">
        <v>0.86599999999999999</v>
      </c>
      <c r="CT23">
        <v>65207</v>
      </c>
      <c r="CU23">
        <v>0.79179347038000003</v>
      </c>
      <c r="CV23">
        <v>94</v>
      </c>
      <c r="CW23">
        <v>39</v>
      </c>
      <c r="CX23">
        <v>43</v>
      </c>
      <c r="CY23">
        <v>1623</v>
      </c>
      <c r="CZ23">
        <v>3066</v>
      </c>
      <c r="DA23" s="2">
        <v>40674</v>
      </c>
      <c r="DB23" s="2">
        <v>5210</v>
      </c>
      <c r="DC23" s="2">
        <v>95.28</v>
      </c>
      <c r="DD23" s="2">
        <v>3481</v>
      </c>
      <c r="DE23">
        <v>1007</v>
      </c>
      <c r="DF23">
        <v>65</v>
      </c>
      <c r="DG23">
        <v>25.99</v>
      </c>
      <c r="DH23">
        <v>7.42</v>
      </c>
      <c r="DI23" s="2">
        <v>7.42</v>
      </c>
      <c r="DJ23">
        <v>0.64</v>
      </c>
      <c r="DK23">
        <v>0.97121334686706207</v>
      </c>
      <c r="DL23">
        <v>0</v>
      </c>
      <c r="DN23">
        <v>123.2</v>
      </c>
      <c r="DO23">
        <v>0.251</v>
      </c>
      <c r="DP23">
        <v>1112.1300000000001</v>
      </c>
      <c r="DQ23" s="2">
        <v>0</v>
      </c>
      <c r="DR23" s="2">
        <v>0</v>
      </c>
      <c r="DS23">
        <v>0</v>
      </c>
      <c r="DT23">
        <v>4.3763560960298298</v>
      </c>
      <c r="DU23">
        <v>2114263.1440954097</v>
      </c>
      <c r="DV23">
        <v>1</v>
      </c>
    </row>
    <row r="24" spans="1:126" x14ac:dyDescent="0.15">
      <c r="A24" t="s">
        <v>103</v>
      </c>
      <c r="B24" t="s">
        <v>148</v>
      </c>
      <c r="C24">
        <v>1</v>
      </c>
      <c r="D24">
        <v>45</v>
      </c>
      <c r="E24" t="s">
        <v>149</v>
      </c>
      <c r="F24">
        <v>1045</v>
      </c>
      <c r="G24" t="s">
        <v>5008</v>
      </c>
      <c r="H24">
        <v>71.099999999999994</v>
      </c>
      <c r="I24">
        <v>19</v>
      </c>
      <c r="J24">
        <v>0.7</v>
      </c>
      <c r="K24">
        <v>1</v>
      </c>
      <c r="L24">
        <v>2.6</v>
      </c>
      <c r="M24">
        <v>5.6</v>
      </c>
      <c r="N24">
        <f t="shared" si="2"/>
        <v>5455.8199999999988</v>
      </c>
      <c r="O24">
        <f t="shared" si="0"/>
        <v>4544.1800000000012</v>
      </c>
      <c r="P24">
        <f t="shared" si="1"/>
        <v>5.4530160000000034</v>
      </c>
      <c r="Q24" s="4">
        <v>1045</v>
      </c>
      <c r="R24" s="5">
        <v>31.430654000000001</v>
      </c>
      <c r="S24" s="5">
        <v>-85.609476000000001</v>
      </c>
      <c r="T24">
        <v>4</v>
      </c>
      <c r="U24">
        <v>-1.3229715871210905E-2</v>
      </c>
      <c r="V24">
        <v>50129</v>
      </c>
      <c r="W24">
        <v>50013</v>
      </c>
      <c r="X24">
        <v>49866</v>
      </c>
      <c r="Y24">
        <v>49344</v>
      </c>
      <c r="Z24">
        <v>25816</v>
      </c>
      <c r="AA24">
        <v>1045</v>
      </c>
      <c r="AB24">
        <v>18644.012000000002</v>
      </c>
      <c r="AC24">
        <v>45028</v>
      </c>
      <c r="AD24">
        <v>2</v>
      </c>
      <c r="AE24">
        <v>4.0107488068022298E-5</v>
      </c>
      <c r="AF24">
        <v>23</v>
      </c>
      <c r="AG24">
        <v>487</v>
      </c>
      <c r="AH24">
        <v>4.7227926078028747E-2</v>
      </c>
      <c r="AI24" s="3">
        <v>129788</v>
      </c>
      <c r="AJ24" s="3">
        <v>359135.28765784501</v>
      </c>
      <c r="AK24">
        <v>100</v>
      </c>
      <c r="AL24">
        <v>360140.80000000005</v>
      </c>
      <c r="AM24">
        <v>530999</v>
      </c>
      <c r="AN24">
        <v>41978</v>
      </c>
      <c r="AO24">
        <v>572977</v>
      </c>
      <c r="AP24">
        <v>1</v>
      </c>
      <c r="AQ24">
        <v>1</v>
      </c>
      <c r="AR24">
        <v>2</v>
      </c>
      <c r="AS24">
        <v>3.9989602703297142E-2</v>
      </c>
      <c r="AT24">
        <v>2</v>
      </c>
      <c r="AU24">
        <v>25</v>
      </c>
      <c r="AV24">
        <f t="shared" si="3"/>
        <v>27</v>
      </c>
      <c r="AW24">
        <v>44782</v>
      </c>
      <c r="AX24">
        <v>0.91</v>
      </c>
      <c r="AY24">
        <v>3447167972.8556499</v>
      </c>
      <c r="AZ24">
        <v>3447167.9728556499</v>
      </c>
      <c r="BA24">
        <v>69875.424955578303</v>
      </c>
      <c r="BB24">
        <v>0.14311183089558696</v>
      </c>
      <c r="BC24">
        <v>6237</v>
      </c>
      <c r="BD24">
        <v>1510</v>
      </c>
      <c r="BE24">
        <v>4727</v>
      </c>
      <c r="BF24">
        <v>9.4296714476650237E-2</v>
      </c>
      <c r="BG24">
        <v>317492</v>
      </c>
      <c r="BH24">
        <v>6.3669033008462677</v>
      </c>
      <c r="BI24">
        <v>5177</v>
      </c>
      <c r="BJ24">
        <v>51</v>
      </c>
      <c r="BK24">
        <v>2</v>
      </c>
      <c r="BL24">
        <v>2</v>
      </c>
      <c r="BM24">
        <v>0</v>
      </c>
      <c r="BN24">
        <v>0</v>
      </c>
      <c r="BO24">
        <v>5</v>
      </c>
      <c r="BP24">
        <v>0</v>
      </c>
      <c r="BQ24">
        <v>2</v>
      </c>
      <c r="BR24">
        <v>1</v>
      </c>
      <c r="BS24">
        <v>0</v>
      </c>
      <c r="BT24">
        <v>48147</v>
      </c>
      <c r="BU24">
        <v>0.6</v>
      </c>
      <c r="BV24">
        <v>0.54670479999999999</v>
      </c>
      <c r="BW24">
        <v>152</v>
      </c>
      <c r="BX24">
        <v>1.3084929999999999</v>
      </c>
      <c r="BY24">
        <v>-0.74541900000000005</v>
      </c>
      <c r="BZ24">
        <v>49</v>
      </c>
      <c r="CA24">
        <v>3</v>
      </c>
      <c r="CB24">
        <v>2</v>
      </c>
      <c r="CC24">
        <v>0</v>
      </c>
      <c r="CD24">
        <v>0</v>
      </c>
      <c r="CE24">
        <v>4</v>
      </c>
      <c r="CF24">
        <v>0</v>
      </c>
      <c r="CG24">
        <v>2</v>
      </c>
      <c r="CH24">
        <v>1</v>
      </c>
      <c r="CI24">
        <v>0</v>
      </c>
      <c r="CJ24">
        <v>49501</v>
      </c>
      <c r="CK24">
        <v>1.2322983374073251</v>
      </c>
      <c r="CL24">
        <v>0.58117228019746292</v>
      </c>
      <c r="CM24">
        <v>120</v>
      </c>
      <c r="CN24">
        <v>-1.0302383919807938</v>
      </c>
      <c r="CO24">
        <v>4362</v>
      </c>
      <c r="CP24">
        <v>0.59311687300000004</v>
      </c>
      <c r="CQ24">
        <v>0.37648954600000001</v>
      </c>
      <c r="CR24">
        <v>40825</v>
      </c>
      <c r="CS24">
        <v>0.82499999999999996</v>
      </c>
      <c r="CT24">
        <v>42660</v>
      </c>
      <c r="CU24">
        <v>0.82142977859999999</v>
      </c>
      <c r="CV24">
        <v>37</v>
      </c>
      <c r="CW24">
        <v>17</v>
      </c>
      <c r="CX24">
        <v>12</v>
      </c>
      <c r="CY24">
        <v>318</v>
      </c>
      <c r="CZ24">
        <v>733</v>
      </c>
      <c r="DA24" s="2">
        <v>25423</v>
      </c>
      <c r="DB24" s="2">
        <v>2975</v>
      </c>
      <c r="DC24" s="2">
        <v>78.180000000000007</v>
      </c>
      <c r="DD24" s="2">
        <v>12616</v>
      </c>
      <c r="DE24">
        <v>230</v>
      </c>
      <c r="DF24">
        <v>29</v>
      </c>
      <c r="DG24">
        <v>14.03</v>
      </c>
      <c r="DH24">
        <v>10.02</v>
      </c>
      <c r="DI24" s="2">
        <v>4.01</v>
      </c>
      <c r="DJ24">
        <v>-0.47</v>
      </c>
      <c r="DK24">
        <v>0.93900052393133415</v>
      </c>
      <c r="DL24">
        <v>0</v>
      </c>
      <c r="DM24">
        <v>0</v>
      </c>
      <c r="DN24">
        <v>58.4</v>
      </c>
      <c r="DO24">
        <v>0.159</v>
      </c>
      <c r="DP24">
        <v>7164.6</v>
      </c>
      <c r="DQ24" s="2">
        <v>0</v>
      </c>
      <c r="DR24" s="2">
        <v>194.53646957999999</v>
      </c>
      <c r="DS24">
        <v>5.4016896039215756E-4</v>
      </c>
      <c r="DT24">
        <v>4.8140581104783502</v>
      </c>
      <c r="DU24">
        <v>1733738.7391541617</v>
      </c>
      <c r="DV24">
        <v>1</v>
      </c>
    </row>
    <row r="25" spans="1:126" x14ac:dyDescent="0.15">
      <c r="A25" t="s">
        <v>103</v>
      </c>
      <c r="B25" t="s">
        <v>150</v>
      </c>
      <c r="C25">
        <v>1</v>
      </c>
      <c r="D25">
        <v>47</v>
      </c>
      <c r="E25" t="s">
        <v>151</v>
      </c>
      <c r="F25">
        <v>1047</v>
      </c>
      <c r="G25" t="s">
        <v>5009</v>
      </c>
      <c r="H25">
        <v>28.9</v>
      </c>
      <c r="I25">
        <v>69.2</v>
      </c>
      <c r="J25">
        <v>0.2</v>
      </c>
      <c r="K25">
        <v>0.3</v>
      </c>
      <c r="L25">
        <v>0.7</v>
      </c>
      <c r="M25">
        <v>0.7</v>
      </c>
      <c r="N25">
        <f t="shared" si="2"/>
        <v>5624.96</v>
      </c>
      <c r="O25">
        <f t="shared" si="0"/>
        <v>4375.04</v>
      </c>
      <c r="P25">
        <f t="shared" si="1"/>
        <v>5.2500480000000023</v>
      </c>
      <c r="Q25" s="4">
        <v>1047</v>
      </c>
      <c r="R25" s="5">
        <v>32.333539999999999</v>
      </c>
      <c r="S25" s="5">
        <v>-87.114356000000001</v>
      </c>
      <c r="T25">
        <v>4</v>
      </c>
      <c r="U25">
        <v>0.1216127148069454</v>
      </c>
      <c r="V25">
        <v>43572</v>
      </c>
      <c r="W25">
        <v>42743</v>
      </c>
      <c r="X25">
        <v>42154</v>
      </c>
      <c r="Y25">
        <v>40939</v>
      </c>
      <c r="Z25">
        <v>21025</v>
      </c>
      <c r="AA25">
        <v>1047</v>
      </c>
      <c r="AB25">
        <v>13392.568999999998</v>
      </c>
      <c r="AC25">
        <v>27306</v>
      </c>
      <c r="AD25">
        <v>1</v>
      </c>
      <c r="AE25">
        <v>2.3722541158608909E-5</v>
      </c>
      <c r="AF25">
        <v>20</v>
      </c>
      <c r="AG25">
        <v>506</v>
      </c>
      <c r="AH25">
        <v>3.9525691699604744E-2</v>
      </c>
      <c r="AI25" s="3">
        <v>255114</v>
      </c>
      <c r="AJ25" s="3">
        <v>626363.53809809999</v>
      </c>
      <c r="AK25">
        <v>130</v>
      </c>
      <c r="AL25">
        <v>635814.40000000002</v>
      </c>
      <c r="AM25">
        <v>247532</v>
      </c>
      <c r="AN25">
        <v>53905</v>
      </c>
      <c r="AO25">
        <v>301437</v>
      </c>
      <c r="AP25">
        <v>4</v>
      </c>
      <c r="AQ25">
        <v>0</v>
      </c>
      <c r="AR25">
        <v>4</v>
      </c>
      <c r="AS25">
        <v>9.358257492454905E-2</v>
      </c>
      <c r="AT25">
        <v>5</v>
      </c>
      <c r="AU25">
        <v>30</v>
      </c>
      <c r="AV25">
        <f t="shared" si="3"/>
        <v>35</v>
      </c>
      <c r="AW25">
        <v>34401</v>
      </c>
      <c r="AX25">
        <v>0.83</v>
      </c>
      <c r="AY25">
        <v>2552905869.9248099</v>
      </c>
      <c r="AZ25">
        <v>2552905.8699248098</v>
      </c>
      <c r="BA25">
        <v>55026.338379069901</v>
      </c>
      <c r="BB25">
        <v>0.18173115447208552</v>
      </c>
      <c r="BC25">
        <v>11883</v>
      </c>
      <c r="BD25">
        <v>11924</v>
      </c>
      <c r="BE25">
        <v>-41</v>
      </c>
      <c r="BF25">
        <v>-9.4097126595061047E-4</v>
      </c>
      <c r="BG25">
        <v>443621</v>
      </c>
      <c r="BH25">
        <v>10.523817431323243</v>
      </c>
      <c r="BI25">
        <v>4916</v>
      </c>
      <c r="BJ25">
        <v>40</v>
      </c>
      <c r="BK25">
        <v>4</v>
      </c>
      <c r="BL25">
        <v>3</v>
      </c>
      <c r="BM25">
        <v>0</v>
      </c>
      <c r="BN25">
        <v>0</v>
      </c>
      <c r="BO25">
        <v>3</v>
      </c>
      <c r="BP25">
        <v>0</v>
      </c>
      <c r="BQ25">
        <v>1</v>
      </c>
      <c r="BR25">
        <v>2</v>
      </c>
      <c r="BS25">
        <v>0</v>
      </c>
      <c r="BT25">
        <v>41925</v>
      </c>
      <c r="BU25">
        <v>0.63</v>
      </c>
      <c r="BV25">
        <v>0.66188420000000003</v>
      </c>
      <c r="BW25">
        <v>297</v>
      </c>
      <c r="BX25">
        <v>1.264162</v>
      </c>
      <c r="BY25">
        <v>0.3653015</v>
      </c>
      <c r="BZ25">
        <v>49</v>
      </c>
      <c r="CA25">
        <v>4</v>
      </c>
      <c r="CB25">
        <v>2</v>
      </c>
      <c r="CC25">
        <v>0</v>
      </c>
      <c r="CD25">
        <v>0</v>
      </c>
      <c r="CE25">
        <v>2</v>
      </c>
      <c r="CF25">
        <v>0</v>
      </c>
      <c r="CG25">
        <v>2</v>
      </c>
      <c r="CH25">
        <v>1</v>
      </c>
      <c r="CI25">
        <v>0</v>
      </c>
      <c r="CJ25">
        <v>41662</v>
      </c>
      <c r="CK25">
        <v>1.4401612980653833</v>
      </c>
      <c r="CL25">
        <v>0.63509951831318734</v>
      </c>
      <c r="CM25">
        <v>237</v>
      </c>
      <c r="CN25">
        <v>-6.7128015938391919E-2</v>
      </c>
      <c r="CO25">
        <v>2660</v>
      </c>
      <c r="CP25">
        <v>-0.85782589990000002</v>
      </c>
      <c r="CQ25">
        <v>-0.91387564740000005</v>
      </c>
      <c r="CR25">
        <v>28191</v>
      </c>
      <c r="CS25">
        <v>0.69700000000000006</v>
      </c>
      <c r="CT25">
        <v>36557</v>
      </c>
      <c r="CU25">
        <v>0.81008697066000002</v>
      </c>
      <c r="CV25">
        <v>17</v>
      </c>
      <c r="CW25">
        <v>13</v>
      </c>
      <c r="CX25">
        <v>29</v>
      </c>
      <c r="CY25">
        <v>566</v>
      </c>
      <c r="CZ25">
        <v>744</v>
      </c>
      <c r="DA25" s="2">
        <v>17945</v>
      </c>
      <c r="DB25" s="2">
        <v>2180</v>
      </c>
      <c r="DC25" s="2">
        <v>66.67</v>
      </c>
      <c r="DD25" s="2">
        <v>30056</v>
      </c>
      <c r="DE25">
        <v>188</v>
      </c>
      <c r="DF25">
        <v>270</v>
      </c>
      <c r="DG25">
        <v>33.340000000000003</v>
      </c>
      <c r="DH25">
        <v>2.38</v>
      </c>
      <c r="DI25" s="2">
        <v>21.43</v>
      </c>
      <c r="DJ25">
        <v>-0.18</v>
      </c>
      <c r="DK25">
        <v>0.9214508023863841</v>
      </c>
      <c r="DL25">
        <v>0</v>
      </c>
      <c r="DM25">
        <v>0</v>
      </c>
      <c r="DN25">
        <v>245.4</v>
      </c>
      <c r="DO25">
        <v>0.38400000000000001</v>
      </c>
      <c r="DP25">
        <v>44720.76</v>
      </c>
      <c r="DQ25" s="2">
        <v>2115</v>
      </c>
      <c r="DR25" s="2">
        <v>4036.0376133300001</v>
      </c>
      <c r="DS25">
        <v>6.3698030348590725E-3</v>
      </c>
      <c r="DT25">
        <v>7.0558367524622003</v>
      </c>
      <c r="DU25">
        <v>4486202.6112647029</v>
      </c>
      <c r="DV25">
        <v>1</v>
      </c>
    </row>
    <row r="26" spans="1:126" x14ac:dyDescent="0.15">
      <c r="A26" t="s">
        <v>103</v>
      </c>
      <c r="B26" t="s">
        <v>152</v>
      </c>
      <c r="C26">
        <v>1</v>
      </c>
      <c r="D26">
        <v>49</v>
      </c>
      <c r="E26" t="s">
        <v>153</v>
      </c>
      <c r="F26">
        <v>1049</v>
      </c>
      <c r="G26" t="s">
        <v>5010</v>
      </c>
      <c r="H26">
        <v>81.599999999999994</v>
      </c>
      <c r="I26">
        <v>1.4</v>
      </c>
      <c r="J26">
        <v>1.2</v>
      </c>
      <c r="K26">
        <v>0.2</v>
      </c>
      <c r="L26">
        <v>1.9</v>
      </c>
      <c r="M26">
        <v>13.6</v>
      </c>
      <c r="N26">
        <f t="shared" si="2"/>
        <v>6850.5699999999988</v>
      </c>
      <c r="O26">
        <f t="shared" si="0"/>
        <v>3149.4300000000012</v>
      </c>
      <c r="P26">
        <f t="shared" si="1"/>
        <v>3.7793160000000028</v>
      </c>
      <c r="Q26" s="4">
        <v>1049</v>
      </c>
      <c r="R26" s="5">
        <v>34.460929</v>
      </c>
      <c r="S26" s="5">
        <v>-85.803991999999994</v>
      </c>
      <c r="T26">
        <v>6</v>
      </c>
      <c r="U26">
        <v>3.1400655271619581E-2</v>
      </c>
      <c r="V26">
        <v>70949</v>
      </c>
      <c r="W26">
        <v>71074</v>
      </c>
      <c r="X26">
        <v>71068</v>
      </c>
      <c r="Y26">
        <v>71198</v>
      </c>
      <c r="Z26">
        <v>36623</v>
      </c>
      <c r="AA26">
        <v>1049</v>
      </c>
      <c r="AB26">
        <v>24766.415000000001</v>
      </c>
      <c r="AC26">
        <v>38192</v>
      </c>
      <c r="AD26">
        <v>0</v>
      </c>
      <c r="AE26">
        <v>0</v>
      </c>
      <c r="AF26">
        <v>76</v>
      </c>
      <c r="AG26">
        <v>2035</v>
      </c>
      <c r="AH26">
        <v>3.7346437346437347E-2</v>
      </c>
      <c r="AI26" s="3">
        <v>229294</v>
      </c>
      <c r="AJ26" s="3">
        <v>497339.416052285</v>
      </c>
      <c r="AK26">
        <v>57</v>
      </c>
      <c r="AL26">
        <v>498374.40000000002</v>
      </c>
      <c r="AM26">
        <v>424752</v>
      </c>
      <c r="AN26">
        <v>143043</v>
      </c>
      <c r="AO26">
        <v>567795</v>
      </c>
      <c r="AP26">
        <v>6</v>
      </c>
      <c r="AQ26">
        <v>0</v>
      </c>
      <c r="AR26">
        <v>6</v>
      </c>
      <c r="AS26">
        <v>8.4419056194951742E-2</v>
      </c>
      <c r="AT26">
        <v>6</v>
      </c>
      <c r="AU26">
        <v>97</v>
      </c>
      <c r="AV26">
        <f t="shared" si="3"/>
        <v>103</v>
      </c>
      <c r="AW26">
        <v>59393</v>
      </c>
      <c r="AX26">
        <v>0.84</v>
      </c>
      <c r="AY26">
        <v>591683147.16915202</v>
      </c>
      <c r="AZ26">
        <v>591683.14716915204</v>
      </c>
      <c r="BA26">
        <v>9188.1394181732903</v>
      </c>
      <c r="BB26">
        <v>1.0883596280897658</v>
      </c>
      <c r="BC26">
        <v>7446</v>
      </c>
      <c r="BD26">
        <v>3349</v>
      </c>
      <c r="BE26">
        <v>4097</v>
      </c>
      <c r="BF26">
        <v>5.7745704661094591E-2</v>
      </c>
      <c r="BG26">
        <v>858907</v>
      </c>
      <c r="BH26">
        <v>12.085706647154838</v>
      </c>
      <c r="BI26">
        <v>9234</v>
      </c>
      <c r="BJ26">
        <v>58</v>
      </c>
      <c r="BK26">
        <v>2</v>
      </c>
      <c r="BL26">
        <v>2</v>
      </c>
      <c r="BM26">
        <v>0</v>
      </c>
      <c r="BN26">
        <v>0</v>
      </c>
      <c r="BO26">
        <v>4</v>
      </c>
      <c r="BP26">
        <v>1</v>
      </c>
      <c r="BQ26">
        <v>4</v>
      </c>
      <c r="BR26">
        <v>3</v>
      </c>
      <c r="BS26">
        <v>0</v>
      </c>
      <c r="BT26">
        <v>69380</v>
      </c>
      <c r="BU26">
        <v>0.7</v>
      </c>
      <c r="BV26">
        <v>0.46569579999999999</v>
      </c>
      <c r="BW26">
        <v>180</v>
      </c>
      <c r="BX26">
        <v>1.0665899999999999</v>
      </c>
      <c r="BY26">
        <v>-1.5042199999999999</v>
      </c>
      <c r="BZ26">
        <v>50</v>
      </c>
      <c r="CA26">
        <v>2</v>
      </c>
      <c r="CB26">
        <v>2</v>
      </c>
      <c r="CC26">
        <v>0</v>
      </c>
      <c r="CD26">
        <v>0</v>
      </c>
      <c r="CE26">
        <v>3</v>
      </c>
      <c r="CF26">
        <v>0</v>
      </c>
      <c r="CG26">
        <v>3</v>
      </c>
      <c r="CH26">
        <v>1</v>
      </c>
      <c r="CI26">
        <v>0</v>
      </c>
      <c r="CJ26">
        <v>71012</v>
      </c>
      <c r="CK26">
        <v>0.85900974483185932</v>
      </c>
      <c r="CL26">
        <v>0.62658608691102213</v>
      </c>
      <c r="CM26">
        <v>161</v>
      </c>
      <c r="CN26">
        <v>-1.2401017681250297</v>
      </c>
      <c r="CO26">
        <v>4215</v>
      </c>
      <c r="CP26">
        <v>0.41763714600000001</v>
      </c>
      <c r="CQ26">
        <v>0.135014102</v>
      </c>
      <c r="CR26">
        <v>61990</v>
      </c>
      <c r="CS26">
        <v>0.871</v>
      </c>
      <c r="CT26">
        <v>54276</v>
      </c>
      <c r="CU26">
        <v>0.73128657731000002</v>
      </c>
      <c r="CV26">
        <v>12</v>
      </c>
      <c r="CW26">
        <v>21</v>
      </c>
      <c r="CX26">
        <v>30</v>
      </c>
      <c r="CY26">
        <v>1741</v>
      </c>
      <c r="CZ26">
        <v>3040</v>
      </c>
      <c r="DA26" s="2">
        <v>31704</v>
      </c>
      <c r="DB26" s="2">
        <v>3715</v>
      </c>
      <c r="DC26" s="2">
        <v>77.45</v>
      </c>
      <c r="DD26" s="2">
        <v>9665</v>
      </c>
      <c r="DE26">
        <v>912</v>
      </c>
      <c r="DF26">
        <v>116</v>
      </c>
      <c r="DG26">
        <v>16.899999999999999</v>
      </c>
      <c r="DH26">
        <v>11.27</v>
      </c>
      <c r="DI26" s="2">
        <v>11.27</v>
      </c>
      <c r="DJ26">
        <v>-1.6</v>
      </c>
      <c r="DK26">
        <v>0.97458284996554645</v>
      </c>
      <c r="DL26">
        <v>0</v>
      </c>
      <c r="DM26">
        <v>11</v>
      </c>
      <c r="DN26">
        <v>109.2</v>
      </c>
      <c r="DO26">
        <v>0.21199999999999999</v>
      </c>
      <c r="DP26">
        <v>1656.1699999999998</v>
      </c>
      <c r="DQ26" s="2">
        <v>0</v>
      </c>
      <c r="DR26" s="2">
        <v>707.16863737000006</v>
      </c>
      <c r="DS26">
        <v>0</v>
      </c>
      <c r="DT26">
        <v>4.1915090939031598</v>
      </c>
      <c r="DU26">
        <v>2088940.829768531</v>
      </c>
      <c r="DV26">
        <v>1</v>
      </c>
    </row>
    <row r="27" spans="1:126" x14ac:dyDescent="0.15">
      <c r="A27" t="s">
        <v>103</v>
      </c>
      <c r="B27" t="s">
        <v>154</v>
      </c>
      <c r="C27">
        <v>1</v>
      </c>
      <c r="D27">
        <v>51</v>
      </c>
      <c r="E27" t="s">
        <v>155</v>
      </c>
      <c r="F27">
        <v>1051</v>
      </c>
      <c r="G27" t="s">
        <v>5011</v>
      </c>
      <c r="H27">
        <v>75</v>
      </c>
      <c r="I27">
        <v>19.899999999999999</v>
      </c>
      <c r="J27">
        <v>0.3</v>
      </c>
      <c r="K27">
        <v>0.6</v>
      </c>
      <c r="L27">
        <v>1.4</v>
      </c>
      <c r="M27">
        <v>2.7</v>
      </c>
      <c r="N27">
        <f t="shared" si="2"/>
        <v>6030.71</v>
      </c>
      <c r="O27">
        <f t="shared" si="0"/>
        <v>3969.29</v>
      </c>
      <c r="P27">
        <f t="shared" si="1"/>
        <v>4.7631480000000019</v>
      </c>
      <c r="Q27" s="4">
        <v>1051</v>
      </c>
      <c r="R27" s="5">
        <v>32.597228999999999</v>
      </c>
      <c r="S27" s="5">
        <v>-86.142735000000002</v>
      </c>
      <c r="T27">
        <v>2</v>
      </c>
      <c r="U27">
        <v>8.6619275927958761E-2</v>
      </c>
      <c r="V27">
        <v>79330</v>
      </c>
      <c r="W27">
        <v>80321</v>
      </c>
      <c r="X27">
        <v>80763</v>
      </c>
      <c r="Y27">
        <v>80912</v>
      </c>
      <c r="Z27">
        <v>43689</v>
      </c>
      <c r="AA27">
        <v>1051</v>
      </c>
      <c r="AB27">
        <v>29825.734000000004</v>
      </c>
      <c r="AC27">
        <v>53555</v>
      </c>
      <c r="AD27">
        <v>1</v>
      </c>
      <c r="AE27">
        <v>1.2381907556678181E-5</v>
      </c>
      <c r="AF27">
        <v>40</v>
      </c>
      <c r="AG27">
        <v>552</v>
      </c>
      <c r="AH27">
        <v>7.2463768115942032E-2</v>
      </c>
      <c r="AI27" s="3">
        <v>90346</v>
      </c>
      <c r="AJ27" s="3">
        <v>395831.70118117501</v>
      </c>
      <c r="AK27">
        <v>57</v>
      </c>
      <c r="AL27">
        <v>420646.40000000002</v>
      </c>
      <c r="AM27">
        <v>137802</v>
      </c>
      <c r="AN27">
        <v>35767</v>
      </c>
      <c r="AO27">
        <v>173569</v>
      </c>
      <c r="AP27">
        <v>3</v>
      </c>
      <c r="AQ27">
        <v>1</v>
      </c>
      <c r="AR27">
        <v>4</v>
      </c>
      <c r="AS27">
        <v>4.9800176790627607E-2</v>
      </c>
      <c r="AT27">
        <v>3</v>
      </c>
      <c r="AU27">
        <v>53</v>
      </c>
      <c r="AV27">
        <f t="shared" si="3"/>
        <v>56</v>
      </c>
      <c r="AW27">
        <v>77983</v>
      </c>
      <c r="AX27">
        <v>0.88</v>
      </c>
      <c r="AY27">
        <v>963835640.68680799</v>
      </c>
      <c r="AZ27">
        <v>963835.64068680804</v>
      </c>
      <c r="BA27">
        <v>14778.147707058601</v>
      </c>
      <c r="BB27">
        <v>0.67667479025288291</v>
      </c>
      <c r="BC27">
        <v>37849</v>
      </c>
      <c r="BD27">
        <v>23251</v>
      </c>
      <c r="BE27">
        <v>14598</v>
      </c>
      <c r="BF27">
        <v>0.18401613513172824</v>
      </c>
      <c r="BG27">
        <v>830794</v>
      </c>
      <c r="BH27">
        <v>10.286814506642893</v>
      </c>
      <c r="BI27">
        <v>7294</v>
      </c>
      <c r="BJ27">
        <v>66</v>
      </c>
      <c r="BK27">
        <v>3</v>
      </c>
      <c r="BL27">
        <v>4</v>
      </c>
      <c r="BM27">
        <v>0</v>
      </c>
      <c r="BN27">
        <v>0</v>
      </c>
      <c r="BO27">
        <v>2</v>
      </c>
      <c r="BP27">
        <v>0</v>
      </c>
      <c r="BQ27">
        <v>4</v>
      </c>
      <c r="BR27">
        <v>3</v>
      </c>
      <c r="BS27">
        <v>0</v>
      </c>
      <c r="BT27">
        <v>79233</v>
      </c>
      <c r="BU27">
        <v>0.78</v>
      </c>
      <c r="BV27">
        <v>0.58260749999999994</v>
      </c>
      <c r="BW27">
        <v>251</v>
      </c>
      <c r="BX27">
        <v>1.0349219999999999</v>
      </c>
      <c r="BY27">
        <v>-0.90086880000000003</v>
      </c>
      <c r="BZ27">
        <v>70</v>
      </c>
      <c r="CA27">
        <v>2</v>
      </c>
      <c r="CB27">
        <v>5</v>
      </c>
      <c r="CC27">
        <v>0</v>
      </c>
      <c r="CD27">
        <v>0</v>
      </c>
      <c r="CE27">
        <v>1</v>
      </c>
      <c r="CF27">
        <v>0</v>
      </c>
      <c r="CG27">
        <v>4</v>
      </c>
      <c r="CH27">
        <v>2</v>
      </c>
      <c r="CI27">
        <v>0</v>
      </c>
      <c r="CJ27">
        <v>81022</v>
      </c>
      <c r="CK27">
        <v>1.0367554491372712</v>
      </c>
      <c r="CL27">
        <v>0.7274476096922069</v>
      </c>
      <c r="CM27">
        <v>238</v>
      </c>
      <c r="CN27">
        <v>-0.57730093707017049</v>
      </c>
      <c r="CO27">
        <v>9582</v>
      </c>
      <c r="CP27">
        <v>0.90731325600000001</v>
      </c>
      <c r="CQ27">
        <v>0.61916655399999998</v>
      </c>
      <c r="CR27">
        <v>69798</v>
      </c>
      <c r="CS27">
        <v>0.85499999999999998</v>
      </c>
      <c r="CT27">
        <v>67986</v>
      </c>
      <c r="CU27">
        <v>0.85300503735000011</v>
      </c>
      <c r="CV27">
        <v>9</v>
      </c>
      <c r="CW27">
        <v>11</v>
      </c>
      <c r="CX27">
        <v>22</v>
      </c>
      <c r="CY27">
        <v>328</v>
      </c>
      <c r="CZ27">
        <v>841</v>
      </c>
      <c r="DA27" s="2">
        <v>30796</v>
      </c>
      <c r="DB27" s="2">
        <v>8295</v>
      </c>
      <c r="DC27" s="2">
        <v>118.66</v>
      </c>
      <c r="DD27" s="2">
        <v>19787</v>
      </c>
      <c r="DE27">
        <v>258</v>
      </c>
      <c r="DF27">
        <v>69</v>
      </c>
      <c r="DG27">
        <v>17.3</v>
      </c>
      <c r="DH27">
        <v>3.71</v>
      </c>
      <c r="DI27" s="2">
        <v>7.42</v>
      </c>
      <c r="DJ27">
        <v>2.11</v>
      </c>
      <c r="DK27">
        <v>0.85978349899276119</v>
      </c>
      <c r="DL27">
        <v>3.6231884057971015E-3</v>
      </c>
      <c r="DM27">
        <v>0</v>
      </c>
      <c r="DN27">
        <v>108.1</v>
      </c>
      <c r="DO27">
        <v>0.24199999999999999</v>
      </c>
      <c r="DP27">
        <v>2609.06</v>
      </c>
      <c r="DQ27" s="2">
        <v>0</v>
      </c>
      <c r="DR27" s="2">
        <v>343.15363055</v>
      </c>
      <c r="DS27">
        <v>1.0094649505289954E-3</v>
      </c>
      <c r="DT27">
        <v>4.89611261557463</v>
      </c>
      <c r="DU27">
        <v>2059532.1457360522</v>
      </c>
      <c r="DV27">
        <v>1</v>
      </c>
    </row>
    <row r="28" spans="1:126" x14ac:dyDescent="0.15">
      <c r="A28" t="s">
        <v>103</v>
      </c>
      <c r="B28" t="s">
        <v>156</v>
      </c>
      <c r="C28">
        <v>1</v>
      </c>
      <c r="D28">
        <v>53</v>
      </c>
      <c r="E28" t="s">
        <v>157</v>
      </c>
      <c r="F28">
        <v>1053</v>
      </c>
      <c r="G28" t="s">
        <v>5012</v>
      </c>
      <c r="H28">
        <v>61.3</v>
      </c>
      <c r="I28">
        <v>31.7</v>
      </c>
      <c r="J28">
        <v>3.3</v>
      </c>
      <c r="K28">
        <v>0.2</v>
      </c>
      <c r="L28">
        <v>1.5</v>
      </c>
      <c r="M28">
        <v>1.9</v>
      </c>
      <c r="N28">
        <f t="shared" si="2"/>
        <v>4779.37</v>
      </c>
      <c r="O28">
        <f t="shared" si="0"/>
        <v>5220.63</v>
      </c>
      <c r="P28">
        <f t="shared" si="1"/>
        <v>6.264756000000002</v>
      </c>
      <c r="Q28" s="4">
        <v>1053</v>
      </c>
      <c r="R28" s="5">
        <v>31.122287</v>
      </c>
      <c r="S28" s="5">
        <v>-87.168409999999994</v>
      </c>
      <c r="T28">
        <v>6</v>
      </c>
      <c r="U28">
        <v>0.11623265298066829</v>
      </c>
      <c r="V28">
        <v>38122</v>
      </c>
      <c r="W28">
        <v>38042</v>
      </c>
      <c r="X28">
        <v>37935</v>
      </c>
      <c r="Y28">
        <v>37667</v>
      </c>
      <c r="Z28">
        <v>19884</v>
      </c>
      <c r="AA28">
        <v>1053</v>
      </c>
      <c r="AB28">
        <v>11698.839</v>
      </c>
      <c r="AC28">
        <v>32330</v>
      </c>
      <c r="AD28">
        <v>3</v>
      </c>
      <c r="AE28">
        <v>7.9082641360221428E-5</v>
      </c>
      <c r="AF28">
        <v>23</v>
      </c>
      <c r="AG28">
        <v>454</v>
      </c>
      <c r="AH28">
        <v>5.0660792951541848E-2</v>
      </c>
      <c r="AI28" s="3">
        <v>107369</v>
      </c>
      <c r="AJ28" s="3">
        <v>604850.54862813</v>
      </c>
      <c r="AK28">
        <v>60</v>
      </c>
      <c r="AL28">
        <v>609945.59999999998</v>
      </c>
      <c r="AM28">
        <v>810579</v>
      </c>
      <c r="AN28">
        <v>42230</v>
      </c>
      <c r="AO28">
        <v>852809</v>
      </c>
      <c r="AP28">
        <v>1</v>
      </c>
      <c r="AQ28">
        <v>0</v>
      </c>
      <c r="AR28">
        <v>1</v>
      </c>
      <c r="AS28">
        <v>2.6286735713159138E-2</v>
      </c>
      <c r="AT28">
        <v>1</v>
      </c>
      <c r="AU28">
        <v>34</v>
      </c>
      <c r="AV28">
        <f t="shared" si="3"/>
        <v>35</v>
      </c>
      <c r="AW28">
        <v>22393</v>
      </c>
      <c r="AX28">
        <v>0.61</v>
      </c>
      <c r="AY28">
        <v>536714549.75061297</v>
      </c>
      <c r="AZ28">
        <v>536714.54975061293</v>
      </c>
      <c r="BA28">
        <v>14142.441926892499</v>
      </c>
      <c r="BB28">
        <v>0.70709146636017239</v>
      </c>
      <c r="BC28">
        <v>10877</v>
      </c>
      <c r="BD28">
        <v>0</v>
      </c>
      <c r="BE28">
        <v>10877</v>
      </c>
      <c r="BF28">
        <v>0.28532081212947902</v>
      </c>
      <c r="BG28">
        <v>590854</v>
      </c>
      <c r="BH28">
        <v>15.575431659417424</v>
      </c>
      <c r="BI28">
        <v>5982</v>
      </c>
      <c r="BJ28">
        <v>53</v>
      </c>
      <c r="BK28">
        <v>2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2</v>
      </c>
      <c r="BR28">
        <v>1</v>
      </c>
      <c r="BS28">
        <v>0</v>
      </c>
      <c r="BT28">
        <v>37434</v>
      </c>
      <c r="BU28">
        <v>0.7</v>
      </c>
      <c r="BV28">
        <v>0.50820810000000005</v>
      </c>
      <c r="BW28">
        <v>171</v>
      </c>
      <c r="BX28">
        <v>1.6028210000000001</v>
      </c>
      <c r="BY28">
        <v>-0.56928520000000005</v>
      </c>
      <c r="BZ28">
        <v>49</v>
      </c>
      <c r="CA28">
        <v>1</v>
      </c>
      <c r="CB28">
        <v>2</v>
      </c>
      <c r="CC28">
        <v>0</v>
      </c>
      <c r="CD28">
        <v>0</v>
      </c>
      <c r="CE28">
        <v>1</v>
      </c>
      <c r="CF28">
        <v>0</v>
      </c>
      <c r="CG28">
        <v>2</v>
      </c>
      <c r="CH28">
        <v>1</v>
      </c>
      <c r="CI28">
        <v>0</v>
      </c>
      <c r="CJ28">
        <v>37784</v>
      </c>
      <c r="CK28">
        <v>1.482108829134025</v>
      </c>
      <c r="CL28">
        <v>0.6484674329501916</v>
      </c>
      <c r="CM28">
        <v>160</v>
      </c>
      <c r="CN28">
        <v>-0.25084679640135926</v>
      </c>
      <c r="CO28">
        <v>2449</v>
      </c>
      <c r="CP28">
        <v>-0.26779478670000001</v>
      </c>
      <c r="CQ28">
        <v>-0.21460541969999999</v>
      </c>
      <c r="CR28">
        <v>29879</v>
      </c>
      <c r="CS28">
        <v>0.79200000000000004</v>
      </c>
      <c r="CT28">
        <v>30688</v>
      </c>
      <c r="CU28">
        <v>0.77892030848000005</v>
      </c>
      <c r="CV28">
        <v>17</v>
      </c>
      <c r="CW28">
        <v>13</v>
      </c>
      <c r="CX28">
        <v>15</v>
      </c>
      <c r="CY28">
        <v>343</v>
      </c>
      <c r="CZ28">
        <v>625</v>
      </c>
      <c r="DA28" s="2">
        <v>17818</v>
      </c>
      <c r="DB28" s="2">
        <v>2110</v>
      </c>
      <c r="DC28" s="2">
        <v>71.08</v>
      </c>
      <c r="DD28" s="2">
        <v>14643</v>
      </c>
      <c r="DE28">
        <v>195</v>
      </c>
      <c r="DF28">
        <v>76</v>
      </c>
      <c r="DG28">
        <v>15.8</v>
      </c>
      <c r="DH28">
        <v>10.53</v>
      </c>
      <c r="DI28" s="2">
        <v>10.53</v>
      </c>
      <c r="DJ28">
        <v>-0.03</v>
      </c>
      <c r="DK28">
        <v>0.95925267069638354</v>
      </c>
      <c r="DL28">
        <v>0</v>
      </c>
      <c r="DM28">
        <v>0</v>
      </c>
      <c r="DN28">
        <v>144.4</v>
      </c>
      <c r="DO28">
        <v>0.23899999999999999</v>
      </c>
      <c r="DP28">
        <v>23335.910000000003</v>
      </c>
      <c r="DQ28" s="2">
        <v>29244</v>
      </c>
      <c r="DR28" s="2">
        <v>4475.1909610100001</v>
      </c>
      <c r="DS28">
        <v>1.0165709153357283E-3</v>
      </c>
      <c r="DT28">
        <v>5.1391875558639502</v>
      </c>
      <c r="DU28">
        <v>3134624.8372739702</v>
      </c>
      <c r="DV28">
        <v>0</v>
      </c>
    </row>
    <row r="29" spans="1:126" x14ac:dyDescent="0.15">
      <c r="A29" t="s">
        <v>103</v>
      </c>
      <c r="B29" t="s">
        <v>158</v>
      </c>
      <c r="C29">
        <v>1</v>
      </c>
      <c r="D29">
        <v>55</v>
      </c>
      <c r="E29" t="s">
        <v>159</v>
      </c>
      <c r="F29">
        <v>1055</v>
      </c>
      <c r="G29" t="s">
        <v>5013</v>
      </c>
      <c r="H29">
        <v>79.3</v>
      </c>
      <c r="I29">
        <v>15</v>
      </c>
      <c r="J29">
        <v>0.4</v>
      </c>
      <c r="K29">
        <v>0.6</v>
      </c>
      <c r="L29">
        <v>1.4</v>
      </c>
      <c r="M29">
        <v>3.3</v>
      </c>
      <c r="N29">
        <f t="shared" si="2"/>
        <v>6526.86</v>
      </c>
      <c r="O29">
        <f t="shared" si="0"/>
        <v>3473.1400000000003</v>
      </c>
      <c r="P29">
        <f t="shared" si="1"/>
        <v>4.1677680000000015</v>
      </c>
      <c r="Q29" s="4">
        <v>1055</v>
      </c>
      <c r="R29" s="5">
        <v>34.047640999999999</v>
      </c>
      <c r="S29" s="5">
        <v>-86.034262999999996</v>
      </c>
      <c r="T29">
        <v>3</v>
      </c>
      <c r="U29">
        <v>8.1300959205721876E-2</v>
      </c>
      <c r="V29">
        <v>104317</v>
      </c>
      <c r="W29">
        <v>104126</v>
      </c>
      <c r="X29">
        <v>103766</v>
      </c>
      <c r="Y29">
        <v>102942</v>
      </c>
      <c r="Z29">
        <v>54075</v>
      </c>
      <c r="AA29">
        <v>1055</v>
      </c>
      <c r="AB29">
        <v>36554.303</v>
      </c>
      <c r="AC29">
        <v>39220</v>
      </c>
      <c r="AD29">
        <v>3</v>
      </c>
      <c r="AE29">
        <v>2.8911204055278223E-5</v>
      </c>
      <c r="AF29">
        <v>45</v>
      </c>
      <c r="AG29">
        <v>853</v>
      </c>
      <c r="AH29">
        <v>5.2754982415005862E-2</v>
      </c>
      <c r="AI29" s="3">
        <v>86137</v>
      </c>
      <c r="AJ29" s="3">
        <v>342581.32512748003</v>
      </c>
      <c r="AK29">
        <v>45</v>
      </c>
      <c r="AL29">
        <v>351238.39999999997</v>
      </c>
      <c r="AM29">
        <v>869125</v>
      </c>
      <c r="AN29">
        <v>44045</v>
      </c>
      <c r="AO29">
        <v>913170</v>
      </c>
      <c r="AP29">
        <v>7</v>
      </c>
      <c r="AQ29">
        <v>0</v>
      </c>
      <c r="AR29">
        <v>7</v>
      </c>
      <c r="AS29">
        <v>6.722624512609722E-2</v>
      </c>
      <c r="AT29">
        <v>6</v>
      </c>
      <c r="AU29">
        <v>85</v>
      </c>
      <c r="AV29">
        <f t="shared" si="3"/>
        <v>91</v>
      </c>
      <c r="AW29">
        <v>91954</v>
      </c>
      <c r="AX29">
        <v>0.92</v>
      </c>
      <c r="AY29">
        <v>660804722.28257596</v>
      </c>
      <c r="AZ29">
        <v>660804.72228257591</v>
      </c>
      <c r="BA29">
        <v>6407.5137697129403</v>
      </c>
      <c r="BB29">
        <v>1.560667734694233</v>
      </c>
      <c r="BC29">
        <v>14028</v>
      </c>
      <c r="BD29">
        <v>21176</v>
      </c>
      <c r="BE29">
        <v>-7148</v>
      </c>
      <c r="BF29">
        <v>-6.8521909180670457E-2</v>
      </c>
      <c r="BG29">
        <v>1139004</v>
      </c>
      <c r="BH29">
        <v>10.976659021259373</v>
      </c>
      <c r="BI29">
        <v>13524</v>
      </c>
      <c r="BJ29">
        <v>135</v>
      </c>
      <c r="BK29">
        <v>8</v>
      </c>
      <c r="BL29">
        <v>4</v>
      </c>
      <c r="BM29">
        <v>0</v>
      </c>
      <c r="BN29">
        <v>2</v>
      </c>
      <c r="BO29">
        <v>9</v>
      </c>
      <c r="BP29">
        <v>1</v>
      </c>
      <c r="BQ29">
        <v>9</v>
      </c>
      <c r="BR29">
        <v>5</v>
      </c>
      <c r="BS29">
        <v>0</v>
      </c>
      <c r="BT29">
        <v>103645</v>
      </c>
      <c r="BU29">
        <v>0.76</v>
      </c>
      <c r="BV29">
        <v>0.56217090000000003</v>
      </c>
      <c r="BW29">
        <v>414</v>
      </c>
      <c r="BX29">
        <v>1.6691590000000001</v>
      </c>
      <c r="BY29">
        <v>-0.3650639</v>
      </c>
      <c r="BZ29">
        <v>132</v>
      </c>
      <c r="CA29">
        <v>5</v>
      </c>
      <c r="CB29">
        <v>5</v>
      </c>
      <c r="CC29">
        <v>0</v>
      </c>
      <c r="CD29">
        <v>1</v>
      </c>
      <c r="CE29">
        <v>11</v>
      </c>
      <c r="CF29">
        <v>1</v>
      </c>
      <c r="CG29">
        <v>9</v>
      </c>
      <c r="CH29">
        <v>4</v>
      </c>
      <c r="CI29">
        <v>0</v>
      </c>
      <c r="CJ29">
        <v>103452</v>
      </c>
      <c r="CK29">
        <v>1.6239415381046283</v>
      </c>
      <c r="CL29">
        <v>0.64606290261462673</v>
      </c>
      <c r="CM29">
        <v>343</v>
      </c>
      <c r="CN29">
        <v>-0.31302853748113285</v>
      </c>
      <c r="CO29">
        <v>8965</v>
      </c>
      <c r="CP29">
        <v>-0.2415921271</v>
      </c>
      <c r="CQ29">
        <v>8.1185575999999995E-2</v>
      </c>
      <c r="CR29">
        <v>85867</v>
      </c>
      <c r="CS29">
        <v>0.83499999999999996</v>
      </c>
      <c r="CT29">
        <v>85227</v>
      </c>
      <c r="CU29">
        <v>0.81347485600000002</v>
      </c>
      <c r="CV29">
        <v>95</v>
      </c>
      <c r="CW29">
        <v>50</v>
      </c>
      <c r="CX29">
        <v>80</v>
      </c>
      <c r="CY29">
        <v>518</v>
      </c>
      <c r="CZ29">
        <v>1321</v>
      </c>
      <c r="DA29" s="2">
        <v>50186</v>
      </c>
      <c r="DB29" s="2">
        <v>6910</v>
      </c>
      <c r="DC29" s="2">
        <v>106.8</v>
      </c>
      <c r="DD29" s="2">
        <v>19404</v>
      </c>
      <c r="DE29">
        <v>415</v>
      </c>
      <c r="DF29">
        <v>30</v>
      </c>
      <c r="DG29">
        <v>31.75</v>
      </c>
      <c r="DH29">
        <v>9.6199999999999992</v>
      </c>
      <c r="DI29" s="2">
        <v>10.58</v>
      </c>
      <c r="DJ29">
        <v>0.96</v>
      </c>
      <c r="DK29">
        <v>0.97870833671941215</v>
      </c>
      <c r="DL29">
        <v>0</v>
      </c>
      <c r="DM29">
        <v>0</v>
      </c>
      <c r="DN29">
        <v>58.5</v>
      </c>
      <c r="DO29">
        <v>0.16399999999999998</v>
      </c>
      <c r="DP29">
        <v>1150.69</v>
      </c>
      <c r="DQ29" s="2">
        <v>0</v>
      </c>
      <c r="DR29" s="2">
        <v>1707.0357633000003</v>
      </c>
      <c r="DS29">
        <v>3.9534201664573132E-3</v>
      </c>
      <c r="DT29">
        <v>4.21826135412807</v>
      </c>
      <c r="DU29">
        <v>1481615.3688057766</v>
      </c>
      <c r="DV29">
        <v>1</v>
      </c>
    </row>
    <row r="30" spans="1:126" x14ac:dyDescent="0.15">
      <c r="A30" t="s">
        <v>103</v>
      </c>
      <c r="B30" t="s">
        <v>160</v>
      </c>
      <c r="C30">
        <v>1</v>
      </c>
      <c r="D30">
        <v>57</v>
      </c>
      <c r="E30" t="s">
        <v>161</v>
      </c>
      <c r="F30">
        <v>1057</v>
      </c>
      <c r="G30" t="s">
        <v>5014</v>
      </c>
      <c r="H30">
        <v>86</v>
      </c>
      <c r="I30">
        <v>11.4</v>
      </c>
      <c r="J30">
        <v>0.3</v>
      </c>
      <c r="K30">
        <v>0.2</v>
      </c>
      <c r="L30">
        <v>0.9</v>
      </c>
      <c r="M30">
        <v>1.2</v>
      </c>
      <c r="N30">
        <f t="shared" si="2"/>
        <v>7528.34</v>
      </c>
      <c r="O30">
        <f t="shared" si="0"/>
        <v>2471.66</v>
      </c>
      <c r="P30">
        <f t="shared" si="1"/>
        <v>2.9659920000000008</v>
      </c>
      <c r="Q30" s="4">
        <v>1057</v>
      </c>
      <c r="R30" s="5">
        <v>33.716157000000003</v>
      </c>
      <c r="S30" s="5">
        <v>-87.764291999999998</v>
      </c>
      <c r="T30">
        <v>6</v>
      </c>
      <c r="U30">
        <v>0.1270123908660967</v>
      </c>
      <c r="V30">
        <v>17219</v>
      </c>
      <c r="W30">
        <v>17019</v>
      </c>
      <c r="X30">
        <v>16896</v>
      </c>
      <c r="Y30">
        <v>16688</v>
      </c>
      <c r="Z30">
        <v>8669</v>
      </c>
      <c r="AA30">
        <v>1057</v>
      </c>
      <c r="AB30">
        <v>5500.4290000000001</v>
      </c>
      <c r="AC30">
        <v>34680</v>
      </c>
      <c r="AD30">
        <v>1</v>
      </c>
      <c r="AE30">
        <v>5.9185606060606062E-5</v>
      </c>
      <c r="AF30">
        <v>25</v>
      </c>
      <c r="AG30">
        <v>414</v>
      </c>
      <c r="AH30">
        <v>6.0386473429951688E-2</v>
      </c>
      <c r="AI30" s="3">
        <v>81087</v>
      </c>
      <c r="AJ30" s="3">
        <v>401716.93943703</v>
      </c>
      <c r="AK30">
        <v>98</v>
      </c>
      <c r="AL30">
        <v>402803.20000000001</v>
      </c>
      <c r="AM30">
        <v>306541</v>
      </c>
      <c r="AN30">
        <v>34451</v>
      </c>
      <c r="AO30">
        <v>340992</v>
      </c>
      <c r="AP30">
        <v>2</v>
      </c>
      <c r="AQ30">
        <v>0</v>
      </c>
      <c r="AR30">
        <v>2</v>
      </c>
      <c r="AS30">
        <v>0.11751571772724603</v>
      </c>
      <c r="AT30">
        <v>1</v>
      </c>
      <c r="AU30">
        <v>23</v>
      </c>
      <c r="AV30">
        <f t="shared" si="3"/>
        <v>24</v>
      </c>
      <c r="AW30">
        <v>0</v>
      </c>
      <c r="AX30">
        <v>0</v>
      </c>
      <c r="AY30">
        <v>499039564.64737099</v>
      </c>
      <c r="AZ30">
        <v>499039.56464737101</v>
      </c>
      <c r="BA30">
        <v>26991.354999999599</v>
      </c>
      <c r="BB30">
        <v>0.37048899545799568</v>
      </c>
      <c r="BC30">
        <v>16570</v>
      </c>
      <c r="BD30">
        <v>0</v>
      </c>
      <c r="BE30">
        <v>16570</v>
      </c>
      <c r="BF30">
        <v>0.9623090771821825</v>
      </c>
      <c r="BG30">
        <v>260992</v>
      </c>
      <c r="BH30">
        <v>15.446969696969697</v>
      </c>
      <c r="BI30">
        <v>3158</v>
      </c>
      <c r="BJ30">
        <v>16</v>
      </c>
      <c r="BK30">
        <v>0</v>
      </c>
      <c r="BL30">
        <v>1</v>
      </c>
      <c r="BM30">
        <v>0</v>
      </c>
      <c r="BN30">
        <v>0</v>
      </c>
      <c r="BO30">
        <v>2</v>
      </c>
      <c r="BP30">
        <v>0</v>
      </c>
      <c r="BQ30">
        <v>0</v>
      </c>
      <c r="BR30">
        <v>1</v>
      </c>
      <c r="BS30">
        <v>0</v>
      </c>
      <c r="BT30">
        <v>17371</v>
      </c>
      <c r="BU30">
        <v>0.78</v>
      </c>
      <c r="BV30">
        <v>0.57162360000000001</v>
      </c>
      <c r="BW30">
        <v>74</v>
      </c>
      <c r="BX30">
        <v>1.1513439999999999</v>
      </c>
      <c r="BY30">
        <v>-0.70407030000000004</v>
      </c>
      <c r="BZ30">
        <v>15</v>
      </c>
      <c r="CA30">
        <v>0</v>
      </c>
      <c r="CB30">
        <v>1</v>
      </c>
      <c r="CC30">
        <v>0</v>
      </c>
      <c r="CD30">
        <v>0</v>
      </c>
      <c r="CE30">
        <v>2</v>
      </c>
      <c r="CF30">
        <v>0</v>
      </c>
      <c r="CG30">
        <v>0</v>
      </c>
      <c r="CH30">
        <v>1</v>
      </c>
      <c r="CI30">
        <v>0</v>
      </c>
      <c r="CJ30">
        <v>16842</v>
      </c>
      <c r="CK30">
        <v>1.1281320508253176</v>
      </c>
      <c r="CL30">
        <v>0.69308482842710328</v>
      </c>
      <c r="CM30">
        <v>55</v>
      </c>
      <c r="CN30">
        <v>-0.58012737984652385</v>
      </c>
      <c r="CO30">
        <v>1376</v>
      </c>
      <c r="CP30">
        <v>-0.95216089209999999</v>
      </c>
      <c r="CQ30">
        <v>0.17715967699999999</v>
      </c>
      <c r="CR30">
        <v>13819</v>
      </c>
      <c r="CS30">
        <v>0.82700000000000007</v>
      </c>
      <c r="CT30">
        <v>14309</v>
      </c>
      <c r="CU30">
        <v>0.81513458608000011</v>
      </c>
      <c r="CV30">
        <v>2</v>
      </c>
      <c r="CW30">
        <v>5</v>
      </c>
      <c r="CX30">
        <v>19</v>
      </c>
      <c r="CY30">
        <v>130</v>
      </c>
      <c r="CZ30">
        <v>585</v>
      </c>
      <c r="DA30" s="2">
        <v>5838</v>
      </c>
      <c r="DB30" s="2">
        <v>975</v>
      </c>
      <c r="DC30" s="2">
        <v>130.11000000000001</v>
      </c>
      <c r="DD30" s="2">
        <v>2450</v>
      </c>
      <c r="DE30">
        <v>156</v>
      </c>
      <c r="DF30">
        <v>28</v>
      </c>
      <c r="DG30">
        <v>29.57</v>
      </c>
      <c r="DH30">
        <v>5.91</v>
      </c>
      <c r="DI30" s="2">
        <v>23.66</v>
      </c>
      <c r="DJ30">
        <v>-0.38</v>
      </c>
      <c r="DK30">
        <v>0.98241395044828395</v>
      </c>
      <c r="DL30">
        <v>0</v>
      </c>
      <c r="DM30">
        <v>0</v>
      </c>
      <c r="DN30">
        <v>48.3</v>
      </c>
      <c r="DO30">
        <v>0.12300000000000001</v>
      </c>
      <c r="DP30">
        <v>3245.8</v>
      </c>
      <c r="DQ30" s="2">
        <v>0</v>
      </c>
      <c r="DR30" s="2">
        <v>2360.0150073300001</v>
      </c>
      <c r="DS30">
        <v>4.9975301832259527E-3</v>
      </c>
      <c r="DT30">
        <v>5.3458247286232403</v>
      </c>
      <c r="DU30">
        <v>2153315.307328573</v>
      </c>
      <c r="DV30">
        <v>1</v>
      </c>
    </row>
    <row r="31" spans="1:126" x14ac:dyDescent="0.15">
      <c r="A31" t="s">
        <v>103</v>
      </c>
      <c r="B31" t="s">
        <v>162</v>
      </c>
      <c r="C31">
        <v>1</v>
      </c>
      <c r="D31">
        <v>59</v>
      </c>
      <c r="E31" t="s">
        <v>163</v>
      </c>
      <c r="F31">
        <v>1059</v>
      </c>
      <c r="G31" t="s">
        <v>5015</v>
      </c>
      <c r="H31">
        <v>79.599999999999994</v>
      </c>
      <c r="I31">
        <v>3.8</v>
      </c>
      <c r="J31">
        <v>0.4</v>
      </c>
      <c r="K31">
        <v>0.2</v>
      </c>
      <c r="L31">
        <v>1.1000000000000001</v>
      </c>
      <c r="M31">
        <v>14.9</v>
      </c>
      <c r="N31">
        <f t="shared" si="2"/>
        <v>6574.0199999999986</v>
      </c>
      <c r="O31">
        <f t="shared" si="0"/>
        <v>3425.9800000000014</v>
      </c>
      <c r="P31">
        <f t="shared" si="1"/>
        <v>4.1111760000000031</v>
      </c>
      <c r="Q31" s="4">
        <v>1059</v>
      </c>
      <c r="R31" s="5">
        <v>34.441989</v>
      </c>
      <c r="S31" s="5">
        <v>-87.842814000000004</v>
      </c>
      <c r="T31">
        <v>6</v>
      </c>
      <c r="U31">
        <v>5.2615157718223372E-2</v>
      </c>
      <c r="V31">
        <v>31664</v>
      </c>
      <c r="W31">
        <v>31663</v>
      </c>
      <c r="X31">
        <v>31634</v>
      </c>
      <c r="Y31">
        <v>31467</v>
      </c>
      <c r="Z31">
        <v>16024</v>
      </c>
      <c r="AA31">
        <v>1059</v>
      </c>
      <c r="AB31">
        <v>10767.312000000002</v>
      </c>
      <c r="AC31">
        <v>35372</v>
      </c>
      <c r="AD31">
        <v>2</v>
      </c>
      <c r="AE31">
        <v>6.3223114370613892E-5</v>
      </c>
      <c r="AF31">
        <v>24</v>
      </c>
      <c r="AG31">
        <v>825</v>
      </c>
      <c r="AH31">
        <v>2.9090909090909091E-2</v>
      </c>
      <c r="AI31" s="3">
        <v>150496</v>
      </c>
      <c r="AJ31" s="3">
        <v>405642.17666311003</v>
      </c>
      <c r="AK31">
        <v>100</v>
      </c>
      <c r="AL31">
        <v>413792</v>
      </c>
      <c r="AM31">
        <v>605858</v>
      </c>
      <c r="AN31">
        <v>47682</v>
      </c>
      <c r="AO31">
        <v>653540</v>
      </c>
      <c r="AP31">
        <v>5</v>
      </c>
      <c r="AQ31">
        <v>1</v>
      </c>
      <c r="AR31">
        <v>6</v>
      </c>
      <c r="AS31">
        <v>0.18949562580930424</v>
      </c>
      <c r="AT31">
        <v>3</v>
      </c>
      <c r="AU31">
        <v>40</v>
      </c>
      <c r="AV31">
        <f t="shared" si="3"/>
        <v>43</v>
      </c>
      <c r="AW31">
        <v>20827</v>
      </c>
      <c r="AX31">
        <v>0.66999999999999993</v>
      </c>
      <c r="AY31">
        <v>1298550884.8814499</v>
      </c>
      <c r="AZ31">
        <v>1298550.8848814499</v>
      </c>
      <c r="BA31">
        <v>41668.2381051638</v>
      </c>
      <c r="BB31">
        <v>0.23999094885561612</v>
      </c>
      <c r="BC31">
        <v>3402</v>
      </c>
      <c r="BD31">
        <v>9510</v>
      </c>
      <c r="BE31">
        <v>-6108</v>
      </c>
      <c r="BF31">
        <v>-0.19290045477513895</v>
      </c>
      <c r="BG31">
        <v>540713</v>
      </c>
      <c r="BH31">
        <v>17.092779920338877</v>
      </c>
      <c r="BI31">
        <v>4235</v>
      </c>
      <c r="BJ31">
        <v>24</v>
      </c>
      <c r="BK31">
        <v>0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3</v>
      </c>
      <c r="BR31">
        <v>1</v>
      </c>
      <c r="BS31">
        <v>0</v>
      </c>
      <c r="BT31">
        <v>31091</v>
      </c>
      <c r="BU31">
        <v>0.72</v>
      </c>
      <c r="BV31">
        <v>0.50122169999999999</v>
      </c>
      <c r="BW31">
        <v>97</v>
      </c>
      <c r="BX31">
        <v>0.96490940000000003</v>
      </c>
      <c r="BY31">
        <v>-1.339772</v>
      </c>
      <c r="BZ31">
        <v>26</v>
      </c>
      <c r="CA31">
        <v>0</v>
      </c>
      <c r="CB31">
        <v>2</v>
      </c>
      <c r="CC31">
        <v>0</v>
      </c>
      <c r="CD31">
        <v>0</v>
      </c>
      <c r="CE31">
        <v>1</v>
      </c>
      <c r="CF31">
        <v>0</v>
      </c>
      <c r="CG31">
        <v>3</v>
      </c>
      <c r="CH31">
        <v>1</v>
      </c>
      <c r="CI31">
        <v>0</v>
      </c>
      <c r="CJ31">
        <v>31592</v>
      </c>
      <c r="CK31">
        <v>1.0445682451253482</v>
      </c>
      <c r="CL31">
        <v>0.52362848893166503</v>
      </c>
      <c r="CM31">
        <v>76</v>
      </c>
      <c r="CN31">
        <v>-1.4817626255032406</v>
      </c>
      <c r="CO31">
        <v>1875</v>
      </c>
      <c r="CP31">
        <v>0.19161847700000001</v>
      </c>
      <c r="CQ31">
        <v>8.4805360999999996E-2</v>
      </c>
      <c r="CR31">
        <v>26956</v>
      </c>
      <c r="CS31">
        <v>0.85</v>
      </c>
      <c r="CT31">
        <v>24318</v>
      </c>
      <c r="CU31">
        <v>0.74552104315000012</v>
      </c>
      <c r="CV31">
        <v>2</v>
      </c>
      <c r="CW31">
        <v>8</v>
      </c>
      <c r="CX31">
        <v>15</v>
      </c>
      <c r="CY31">
        <v>474</v>
      </c>
      <c r="CZ31">
        <v>1193</v>
      </c>
      <c r="DA31" s="2">
        <v>14688</v>
      </c>
      <c r="DB31" s="2">
        <v>1660</v>
      </c>
      <c r="DC31" s="2">
        <v>44.4</v>
      </c>
      <c r="DD31" s="2">
        <v>3701</v>
      </c>
      <c r="DE31">
        <v>311</v>
      </c>
      <c r="DF31">
        <v>34</v>
      </c>
      <c r="DG31">
        <v>19.03</v>
      </c>
      <c r="DH31">
        <v>6.34</v>
      </c>
      <c r="DI31" s="2">
        <v>6.34</v>
      </c>
      <c r="DJ31">
        <v>0.16</v>
      </c>
      <c r="DK31">
        <v>0.98703620029768235</v>
      </c>
      <c r="DL31">
        <v>0</v>
      </c>
      <c r="DM31">
        <v>0</v>
      </c>
      <c r="DN31">
        <v>47.8</v>
      </c>
      <c r="DO31">
        <v>0.11199999999999999</v>
      </c>
      <c r="DP31">
        <v>2260.5700000000002</v>
      </c>
      <c r="DQ31" s="2">
        <v>1267</v>
      </c>
      <c r="DR31" s="2">
        <v>1077.4023482800001</v>
      </c>
      <c r="DS31">
        <v>2.6037332028122345E-3</v>
      </c>
      <c r="DT31">
        <v>3.8679415121851899</v>
      </c>
      <c r="DU31">
        <v>1600523.254210134</v>
      </c>
      <c r="DV31">
        <v>1</v>
      </c>
    </row>
    <row r="32" spans="1:126" x14ac:dyDescent="0.15">
      <c r="A32" t="s">
        <v>103</v>
      </c>
      <c r="B32" t="s">
        <v>164</v>
      </c>
      <c r="C32">
        <v>1</v>
      </c>
      <c r="D32">
        <v>61</v>
      </c>
      <c r="E32" t="s">
        <v>165</v>
      </c>
      <c r="F32">
        <v>1061</v>
      </c>
      <c r="G32" t="s">
        <v>5016</v>
      </c>
      <c r="H32">
        <v>84.7</v>
      </c>
      <c r="I32">
        <v>9.4</v>
      </c>
      <c r="J32">
        <v>0.7</v>
      </c>
      <c r="K32">
        <v>0.2</v>
      </c>
      <c r="L32">
        <v>1.5</v>
      </c>
      <c r="M32">
        <v>3.4</v>
      </c>
      <c r="N32">
        <f t="shared" si="2"/>
        <v>7276.79</v>
      </c>
      <c r="O32">
        <f t="shared" si="0"/>
        <v>2723.21</v>
      </c>
      <c r="P32">
        <f t="shared" si="1"/>
        <v>3.2678520000000013</v>
      </c>
      <c r="Q32" s="4">
        <v>1061</v>
      </c>
      <c r="R32" s="5">
        <v>31.092382000000001</v>
      </c>
      <c r="S32" s="5">
        <v>-85.821021999999999</v>
      </c>
      <c r="T32">
        <v>3</v>
      </c>
      <c r="U32">
        <v>6.3776164373177388E-2</v>
      </c>
      <c r="V32">
        <v>26769</v>
      </c>
      <c r="W32">
        <v>26816</v>
      </c>
      <c r="X32">
        <v>26815</v>
      </c>
      <c r="Y32">
        <v>26639</v>
      </c>
      <c r="Z32">
        <v>13788</v>
      </c>
      <c r="AA32">
        <v>1061</v>
      </c>
      <c r="AB32">
        <v>9692.5489999999991</v>
      </c>
      <c r="AC32">
        <v>36024</v>
      </c>
      <c r="AD32">
        <v>0</v>
      </c>
      <c r="AE32">
        <v>0</v>
      </c>
      <c r="AF32">
        <v>44</v>
      </c>
      <c r="AG32">
        <v>1017</v>
      </c>
      <c r="AH32">
        <v>4.3264503441494594E-2</v>
      </c>
      <c r="AI32" s="3">
        <v>218805</v>
      </c>
      <c r="AJ32" s="3">
        <v>367620.77056216501</v>
      </c>
      <c r="AK32">
        <v>87</v>
      </c>
      <c r="AL32">
        <v>370534.40000000002</v>
      </c>
      <c r="AM32">
        <v>617878</v>
      </c>
      <c r="AN32">
        <v>91036</v>
      </c>
      <c r="AO32">
        <v>708914</v>
      </c>
      <c r="AP32">
        <v>5</v>
      </c>
      <c r="AQ32">
        <v>0</v>
      </c>
      <c r="AR32">
        <v>5</v>
      </c>
      <c r="AS32">
        <v>0.18645584725536993</v>
      </c>
      <c r="AT32">
        <v>5</v>
      </c>
      <c r="AU32">
        <v>13</v>
      </c>
      <c r="AV32">
        <f t="shared" si="3"/>
        <v>18</v>
      </c>
      <c r="AW32">
        <v>10794</v>
      </c>
      <c r="AX32">
        <v>0.43000000000000005</v>
      </c>
      <c r="AY32">
        <v>1012902441.0094301</v>
      </c>
      <c r="AZ32">
        <v>1012902.4410094301</v>
      </c>
      <c r="BA32">
        <v>38867.927132947603</v>
      </c>
      <c r="BB32">
        <v>0.25728153615692023</v>
      </c>
      <c r="BC32">
        <v>5253</v>
      </c>
      <c r="BD32">
        <v>2088</v>
      </c>
      <c r="BE32">
        <v>3165</v>
      </c>
      <c r="BF32">
        <v>0.1182337778773955</v>
      </c>
      <c r="BG32">
        <v>388322</v>
      </c>
      <c r="BH32">
        <v>14.481521536453478</v>
      </c>
      <c r="BI32">
        <v>4520</v>
      </c>
      <c r="BJ32">
        <v>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25961</v>
      </c>
      <c r="BU32">
        <v>0.73</v>
      </c>
      <c r="BV32">
        <v>0.575569</v>
      </c>
      <c r="BW32">
        <v>62</v>
      </c>
      <c r="BX32">
        <v>1.0015019999999999</v>
      </c>
      <c r="BY32">
        <v>-1.043849</v>
      </c>
      <c r="BZ32">
        <v>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26707</v>
      </c>
      <c r="CK32">
        <v>0.93608417268880817</v>
      </c>
      <c r="CL32">
        <v>0.67222354057902234</v>
      </c>
      <c r="CM32">
        <v>60</v>
      </c>
      <c r="CN32">
        <v>-0.99702768935864206</v>
      </c>
      <c r="CO32">
        <v>1852.0000000000002</v>
      </c>
      <c r="CP32">
        <v>0.643949243</v>
      </c>
      <c r="CQ32">
        <v>-0.15149379639999999</v>
      </c>
      <c r="CR32">
        <v>22497</v>
      </c>
      <c r="CS32">
        <v>0.84</v>
      </c>
      <c r="CT32">
        <v>21496</v>
      </c>
      <c r="CU32">
        <v>0.78255042123999996</v>
      </c>
      <c r="CV32">
        <v>4</v>
      </c>
      <c r="CW32">
        <v>2</v>
      </c>
      <c r="CX32">
        <v>7</v>
      </c>
      <c r="CY32">
        <v>682</v>
      </c>
      <c r="CZ32">
        <v>1481</v>
      </c>
      <c r="DA32" s="2">
        <v>9008</v>
      </c>
      <c r="DB32" s="2">
        <v>1800</v>
      </c>
      <c r="DC32" s="2">
        <v>82.31</v>
      </c>
      <c r="DD32" s="2">
        <v>3620</v>
      </c>
      <c r="DE32">
        <v>407</v>
      </c>
      <c r="DF32">
        <v>60</v>
      </c>
      <c r="DG32">
        <v>7.48</v>
      </c>
      <c r="DH32">
        <v>14.97</v>
      </c>
      <c r="DI32" s="2">
        <v>3.74</v>
      </c>
      <c r="DJ32">
        <v>-0.51</v>
      </c>
      <c r="DK32">
        <v>0.96376682434130845</v>
      </c>
      <c r="DL32">
        <v>1.9665683382497543E-3</v>
      </c>
      <c r="DN32">
        <v>199.1</v>
      </c>
      <c r="DO32">
        <v>0.51200000000000001</v>
      </c>
      <c r="DP32">
        <v>16905.77</v>
      </c>
      <c r="DQ32" s="2">
        <v>0</v>
      </c>
      <c r="DR32" s="2">
        <v>558.14811451000003</v>
      </c>
      <c r="DS32">
        <v>4.7283003530252516E-4</v>
      </c>
      <c r="DT32">
        <v>5.1508466373732498</v>
      </c>
      <c r="DU32">
        <v>1908565.8682711148</v>
      </c>
      <c r="DV32">
        <v>1</v>
      </c>
    </row>
    <row r="33" spans="1:126" x14ac:dyDescent="0.15">
      <c r="A33" t="s">
        <v>103</v>
      </c>
      <c r="B33" t="s">
        <v>166</v>
      </c>
      <c r="C33">
        <v>1</v>
      </c>
      <c r="D33">
        <v>63</v>
      </c>
      <c r="E33" t="s">
        <v>167</v>
      </c>
      <c r="F33">
        <v>1063</v>
      </c>
      <c r="G33" t="s">
        <v>5017</v>
      </c>
      <c r="H33">
        <v>17.3</v>
      </c>
      <c r="I33">
        <v>81.2</v>
      </c>
      <c r="J33">
        <v>0.1</v>
      </c>
      <c r="K33">
        <v>0.2</v>
      </c>
      <c r="L33">
        <v>0.4</v>
      </c>
      <c r="M33">
        <v>0.8</v>
      </c>
      <c r="N33">
        <f t="shared" si="2"/>
        <v>6893.5800000000008</v>
      </c>
      <c r="O33">
        <f t="shared" si="0"/>
        <v>3106.4199999999992</v>
      </c>
      <c r="P33">
        <f t="shared" si="1"/>
        <v>3.7277040000000006</v>
      </c>
      <c r="Q33" s="4">
        <v>1063</v>
      </c>
      <c r="R33" s="5">
        <v>32.844496999999997</v>
      </c>
      <c r="S33" s="5">
        <v>-87.964200000000005</v>
      </c>
      <c r="T33">
        <v>8</v>
      </c>
      <c r="U33">
        <v>0.11890861743652244</v>
      </c>
      <c r="V33">
        <v>9067</v>
      </c>
      <c r="W33">
        <v>8798</v>
      </c>
      <c r="X33">
        <v>8697</v>
      </c>
      <c r="Y33">
        <v>8510</v>
      </c>
      <c r="Z33">
        <v>4407</v>
      </c>
      <c r="AA33">
        <v>1063</v>
      </c>
      <c r="AB33">
        <v>2441.9989999999998</v>
      </c>
      <c r="AC33">
        <v>20541</v>
      </c>
      <c r="AD33">
        <v>2</v>
      </c>
      <c r="AE33">
        <v>2.2996435552489363E-4</v>
      </c>
      <c r="AF33">
        <v>23</v>
      </c>
      <c r="AG33">
        <v>304</v>
      </c>
      <c r="AH33">
        <v>7.5657894736842105E-2</v>
      </c>
      <c r="AI33" s="3">
        <v>120390</v>
      </c>
      <c r="AJ33" s="3">
        <v>414146.326620445</v>
      </c>
      <c r="AK33">
        <v>150</v>
      </c>
      <c r="AL33">
        <v>422393.59999999998</v>
      </c>
      <c r="AM33">
        <v>258950</v>
      </c>
      <c r="AN33">
        <v>17829</v>
      </c>
      <c r="AO33">
        <v>276779</v>
      </c>
      <c r="AP33">
        <v>2</v>
      </c>
      <c r="AQ33">
        <v>0</v>
      </c>
      <c r="AR33">
        <v>2</v>
      </c>
      <c r="AS33">
        <v>0.22732439190725165</v>
      </c>
      <c r="AT33">
        <v>2</v>
      </c>
      <c r="AU33">
        <v>6</v>
      </c>
      <c r="AV33">
        <f t="shared" si="3"/>
        <v>8</v>
      </c>
      <c r="AW33">
        <v>81</v>
      </c>
      <c r="AX33">
        <v>1.0000000000000009E-2</v>
      </c>
      <c r="AY33">
        <v>97725365.429552004</v>
      </c>
      <c r="AZ33">
        <v>97725.36542955201</v>
      </c>
      <c r="BA33">
        <v>9837.5157941545294</v>
      </c>
      <c r="BB33">
        <v>1.0165167923737433</v>
      </c>
      <c r="BC33">
        <v>1021</v>
      </c>
      <c r="BD33">
        <v>5435</v>
      </c>
      <c r="BE33">
        <v>-4414</v>
      </c>
      <c r="BF33">
        <v>-0.48682033748759235</v>
      </c>
      <c r="BG33">
        <v>63803</v>
      </c>
      <c r="BH33">
        <v>7.3362078877773946</v>
      </c>
      <c r="BI33">
        <v>1588</v>
      </c>
      <c r="BJ33">
        <v>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8829</v>
      </c>
      <c r="BU33">
        <v>0.42</v>
      </c>
      <c r="BV33">
        <v>0.77186089999999996</v>
      </c>
      <c r="BW33">
        <v>54</v>
      </c>
      <c r="BX33">
        <v>0.67957869999999998</v>
      </c>
      <c r="BY33">
        <v>0.46425339999999998</v>
      </c>
      <c r="BZ33">
        <v>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8553</v>
      </c>
      <c r="CK33">
        <v>1.052262364082778</v>
      </c>
      <c r="CL33">
        <v>0.69272656553870093</v>
      </c>
      <c r="CM33">
        <v>48</v>
      </c>
      <c r="CN33">
        <v>-0.11729737521866378</v>
      </c>
      <c r="CO33">
        <v>463</v>
      </c>
      <c r="CP33">
        <v>-0.67217933129999996</v>
      </c>
      <c r="CQ33">
        <v>-1.2240286695</v>
      </c>
      <c r="CR33">
        <v>5729</v>
      </c>
      <c r="CS33">
        <v>0.68700000000000006</v>
      </c>
      <c r="CT33">
        <v>7426</v>
      </c>
      <c r="CU33">
        <v>0.80581372355000003</v>
      </c>
      <c r="CV33">
        <v>1</v>
      </c>
      <c r="CW33">
        <v>1</v>
      </c>
      <c r="CX33">
        <v>4</v>
      </c>
      <c r="CY33">
        <v>236</v>
      </c>
      <c r="CZ33">
        <v>436</v>
      </c>
      <c r="DA33" s="2">
        <v>3142</v>
      </c>
      <c r="DB33" s="2">
        <v>385</v>
      </c>
      <c r="DC33" s="2">
        <v>22.87</v>
      </c>
      <c r="DD33" s="2">
        <v>7149</v>
      </c>
      <c r="DE33">
        <v>102</v>
      </c>
      <c r="DF33">
        <v>197</v>
      </c>
      <c r="DH33">
        <v>11.44</v>
      </c>
      <c r="DI33" s="2">
        <v>22.87</v>
      </c>
      <c r="DJ33">
        <v>-0.04</v>
      </c>
      <c r="DK33">
        <v>0.96761358916853557</v>
      </c>
      <c r="DL33">
        <v>0</v>
      </c>
      <c r="DN33">
        <v>121.4</v>
      </c>
      <c r="DO33">
        <v>0.28899999999999998</v>
      </c>
      <c r="DP33">
        <v>7013.119999999999</v>
      </c>
      <c r="DQ33" s="2">
        <v>0</v>
      </c>
      <c r="DR33" s="2">
        <v>9342.0915297700012</v>
      </c>
      <c r="DS33">
        <v>2.2117021098091921E-2</v>
      </c>
      <c r="DT33">
        <v>3.0358268014322398</v>
      </c>
      <c r="DU33">
        <v>1282313.8116334488</v>
      </c>
      <c r="DV33">
        <v>1</v>
      </c>
    </row>
    <row r="34" spans="1:126" x14ac:dyDescent="0.15">
      <c r="A34" t="s">
        <v>103</v>
      </c>
      <c r="B34" t="s">
        <v>168</v>
      </c>
      <c r="C34">
        <v>1</v>
      </c>
      <c r="D34">
        <v>65</v>
      </c>
      <c r="E34" t="s">
        <v>169</v>
      </c>
      <c r="F34">
        <v>1065</v>
      </c>
      <c r="G34" t="s">
        <v>5018</v>
      </c>
      <c r="H34">
        <v>39.4</v>
      </c>
      <c r="I34">
        <v>58.8</v>
      </c>
      <c r="J34">
        <v>0.1</v>
      </c>
      <c r="K34">
        <v>0.2</v>
      </c>
      <c r="L34">
        <v>0.5</v>
      </c>
      <c r="M34">
        <v>0.9</v>
      </c>
      <c r="N34">
        <f t="shared" si="2"/>
        <v>5010.91</v>
      </c>
      <c r="O34">
        <f t="shared" si="0"/>
        <v>4989.09</v>
      </c>
      <c r="P34">
        <f t="shared" si="1"/>
        <v>5.9869080000000023</v>
      </c>
      <c r="Q34" s="4">
        <v>1065</v>
      </c>
      <c r="R34" s="5">
        <v>32.752795999999996</v>
      </c>
      <c r="S34" s="5">
        <v>-87.623061000000007</v>
      </c>
      <c r="T34">
        <v>3</v>
      </c>
      <c r="U34">
        <v>0.18072012776869639</v>
      </c>
      <c r="V34">
        <v>15750</v>
      </c>
      <c r="W34">
        <v>15393</v>
      </c>
      <c r="X34">
        <v>15256</v>
      </c>
      <c r="Y34">
        <v>15018</v>
      </c>
      <c r="Z34">
        <v>7681</v>
      </c>
      <c r="AA34">
        <v>1065</v>
      </c>
      <c r="AB34">
        <v>4818.1149999999998</v>
      </c>
      <c r="AC34">
        <v>32714</v>
      </c>
      <c r="AD34">
        <v>1</v>
      </c>
      <c r="AE34">
        <v>6.5547981122181438E-5</v>
      </c>
      <c r="AF34">
        <v>20</v>
      </c>
      <c r="AG34">
        <v>456</v>
      </c>
      <c r="AH34">
        <v>4.3859649122807015E-2</v>
      </c>
      <c r="AI34" s="3">
        <v>160500</v>
      </c>
      <c r="AJ34" s="3">
        <v>412122.85148221505</v>
      </c>
      <c r="AK34">
        <v>130</v>
      </c>
      <c r="AL34">
        <v>420172.79999999999</v>
      </c>
      <c r="AM34">
        <v>430743</v>
      </c>
      <c r="AN34">
        <v>37350</v>
      </c>
      <c r="AO34">
        <v>468093</v>
      </c>
      <c r="AP34">
        <v>3</v>
      </c>
      <c r="AQ34">
        <v>0</v>
      </c>
      <c r="AR34">
        <v>3</v>
      </c>
      <c r="AS34">
        <v>0.19489378288832584</v>
      </c>
      <c r="AT34">
        <v>2</v>
      </c>
      <c r="AU34">
        <v>11</v>
      </c>
      <c r="AV34">
        <f t="shared" si="3"/>
        <v>13</v>
      </c>
      <c r="AW34">
        <v>8702</v>
      </c>
      <c r="AX34">
        <v>0.59000000000000008</v>
      </c>
      <c r="AY34">
        <v>469182649.73005998</v>
      </c>
      <c r="AZ34">
        <v>469182.64973005996</v>
      </c>
      <c r="BA34">
        <v>27008.706032052301</v>
      </c>
      <c r="BB34">
        <v>0.37025098455781641</v>
      </c>
      <c r="BC34">
        <v>1287</v>
      </c>
      <c r="BD34">
        <v>3705</v>
      </c>
      <c r="BE34">
        <v>-2418</v>
      </c>
      <c r="BF34">
        <v>-0.15352380952380953</v>
      </c>
      <c r="BG34">
        <v>250690</v>
      </c>
      <c r="BH34">
        <v>16.432223387519663</v>
      </c>
      <c r="BI34">
        <v>2434</v>
      </c>
      <c r="BJ34">
        <v>8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17975</v>
      </c>
      <c r="BU34">
        <v>0.55000000000000004</v>
      </c>
      <c r="BV34">
        <v>0.59833910000000001</v>
      </c>
      <c r="BW34">
        <v>64</v>
      </c>
      <c r="BX34">
        <v>0.55632820000000005</v>
      </c>
      <c r="BY34">
        <v>-0.98702559999999995</v>
      </c>
      <c r="BZ34">
        <v>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15131</v>
      </c>
      <c r="CK34">
        <v>0.66089485162910577</v>
      </c>
      <c r="CL34">
        <v>0.67286592483075247</v>
      </c>
      <c r="CM34">
        <v>64</v>
      </c>
      <c r="CN34">
        <v>-0.8352138404124132</v>
      </c>
      <c r="CO34">
        <v>1037</v>
      </c>
      <c r="CP34">
        <v>-1.2404818983999999</v>
      </c>
      <c r="CQ34">
        <v>-0.78570929460000005</v>
      </c>
      <c r="CR34">
        <v>11288</v>
      </c>
      <c r="CS34">
        <v>0.755</v>
      </c>
      <c r="CT34">
        <v>13136</v>
      </c>
      <c r="CU34">
        <v>0.82074521651999999</v>
      </c>
      <c r="CV34">
        <v>1</v>
      </c>
      <c r="CW34">
        <v>2</v>
      </c>
      <c r="CX34">
        <v>2</v>
      </c>
      <c r="CY34">
        <v>377</v>
      </c>
      <c r="CZ34">
        <v>640</v>
      </c>
      <c r="DA34" s="2">
        <v>4967</v>
      </c>
      <c r="DB34" s="2">
        <v>625</v>
      </c>
      <c r="DC34" s="2">
        <v>58.42</v>
      </c>
      <c r="DD34" s="2">
        <v>9154</v>
      </c>
      <c r="DE34">
        <v>153</v>
      </c>
      <c r="DF34">
        <v>208</v>
      </c>
      <c r="DH34">
        <v>19.47</v>
      </c>
      <c r="DI34" s="2">
        <v>19.47</v>
      </c>
      <c r="DJ34">
        <v>1.43</v>
      </c>
      <c r="DK34">
        <v>0.97023676012461058</v>
      </c>
      <c r="DL34">
        <v>0</v>
      </c>
      <c r="DM34">
        <v>0</v>
      </c>
      <c r="DN34">
        <v>97.3</v>
      </c>
      <c r="DO34">
        <v>0.23399999999999999</v>
      </c>
      <c r="DP34">
        <v>4867.18</v>
      </c>
      <c r="DQ34" s="2">
        <v>28395</v>
      </c>
      <c r="DR34" s="2">
        <v>6347.8936112700003</v>
      </c>
      <c r="DS34">
        <v>1.5107811023728095E-2</v>
      </c>
      <c r="DT34">
        <v>3.6917603937230101</v>
      </c>
      <c r="DU34">
        <v>1551177.3015596995</v>
      </c>
      <c r="DV34">
        <v>1</v>
      </c>
    </row>
    <row r="35" spans="1:126" x14ac:dyDescent="0.15">
      <c r="A35" t="s">
        <v>103</v>
      </c>
      <c r="B35" t="s">
        <v>170</v>
      </c>
      <c r="C35">
        <v>1</v>
      </c>
      <c r="D35">
        <v>67</v>
      </c>
      <c r="E35" t="s">
        <v>171</v>
      </c>
      <c r="F35">
        <v>1067</v>
      </c>
      <c r="G35" t="s">
        <v>5019</v>
      </c>
      <c r="H35">
        <v>67.8</v>
      </c>
      <c r="I35">
        <v>28.4</v>
      </c>
      <c r="J35">
        <v>0.3</v>
      </c>
      <c r="K35">
        <v>0.3</v>
      </c>
      <c r="L35">
        <v>1</v>
      </c>
      <c r="M35">
        <v>2.2000000000000002</v>
      </c>
      <c r="N35">
        <f t="shared" si="2"/>
        <v>5409.42</v>
      </c>
      <c r="O35">
        <f t="shared" si="0"/>
        <v>4590.58</v>
      </c>
      <c r="P35">
        <f t="shared" si="1"/>
        <v>5.5086960000000023</v>
      </c>
      <c r="Q35" s="4">
        <v>1067</v>
      </c>
      <c r="R35" s="5">
        <v>31.516978000000002</v>
      </c>
      <c r="S35" s="5">
        <v>-85.239970999999997</v>
      </c>
      <c r="T35">
        <v>3</v>
      </c>
      <c r="U35">
        <v>0.11073942056012978</v>
      </c>
      <c r="V35">
        <v>17275</v>
      </c>
      <c r="W35">
        <v>17270</v>
      </c>
      <c r="X35">
        <v>17252</v>
      </c>
      <c r="Y35">
        <v>17102</v>
      </c>
      <c r="Z35">
        <v>8793</v>
      </c>
      <c r="AA35">
        <v>1067</v>
      </c>
      <c r="AB35">
        <v>6038.9610000000002</v>
      </c>
      <c r="AC35">
        <v>41997</v>
      </c>
      <c r="AD35">
        <v>2</v>
      </c>
      <c r="AE35">
        <v>1.1592858798979828E-4</v>
      </c>
      <c r="AF35">
        <v>14</v>
      </c>
      <c r="AG35">
        <v>498</v>
      </c>
      <c r="AH35">
        <v>2.8112449799196786E-2</v>
      </c>
      <c r="AI35" s="3">
        <v>169809</v>
      </c>
      <c r="AJ35" s="3">
        <v>359519.64119957504</v>
      </c>
      <c r="AK35">
        <v>154</v>
      </c>
      <c r="AL35">
        <v>363763.20000000001</v>
      </c>
      <c r="AM35">
        <v>316685</v>
      </c>
      <c r="AN35">
        <v>54278</v>
      </c>
      <c r="AO35">
        <v>370963</v>
      </c>
      <c r="AP35">
        <v>3</v>
      </c>
      <c r="AQ35">
        <v>0</v>
      </c>
      <c r="AR35">
        <v>3</v>
      </c>
      <c r="AS35">
        <v>0.17371163867979156</v>
      </c>
      <c r="AT35">
        <v>3</v>
      </c>
      <c r="AU35">
        <v>10</v>
      </c>
      <c r="AV35">
        <f t="shared" si="3"/>
        <v>13</v>
      </c>
      <c r="AW35">
        <v>8097</v>
      </c>
      <c r="AX35">
        <v>0.49</v>
      </c>
      <c r="AY35">
        <v>1268564196.1751699</v>
      </c>
      <c r="AZ35">
        <v>1268564.1961751699</v>
      </c>
      <c r="BA35">
        <v>77491.692341233502</v>
      </c>
      <c r="BB35">
        <v>0.12904609123730515</v>
      </c>
      <c r="BC35">
        <v>3962</v>
      </c>
      <c r="BD35">
        <v>262</v>
      </c>
      <c r="BE35">
        <v>3700</v>
      </c>
      <c r="BF35">
        <v>0.2141823444283647</v>
      </c>
      <c r="BG35">
        <v>225266</v>
      </c>
      <c r="BH35">
        <v>13.057384651054949</v>
      </c>
      <c r="BI35">
        <v>2488</v>
      </c>
      <c r="BJ35">
        <v>23</v>
      </c>
      <c r="BK35">
        <v>0</v>
      </c>
      <c r="BL35">
        <v>2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16647</v>
      </c>
      <c r="BU35">
        <v>0.59</v>
      </c>
      <c r="BV35">
        <v>0.67095970000000005</v>
      </c>
      <c r="BW35">
        <v>63</v>
      </c>
      <c r="BX35">
        <v>1.6219140000000001</v>
      </c>
      <c r="BY35">
        <v>0.24003559999999999</v>
      </c>
      <c r="BZ35">
        <v>24</v>
      </c>
      <c r="CA35">
        <v>0</v>
      </c>
      <c r="CB35">
        <v>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17176</v>
      </c>
      <c r="CK35">
        <v>1.5719608756404284</v>
      </c>
      <c r="CL35">
        <v>0.70727771502339842</v>
      </c>
      <c r="CM35">
        <v>50</v>
      </c>
      <c r="CN35">
        <v>-0.11729737521866378</v>
      </c>
      <c r="CO35">
        <v>1618</v>
      </c>
      <c r="CP35">
        <v>0.72399544100000002</v>
      </c>
      <c r="CQ35">
        <v>0.24198083100000001</v>
      </c>
      <c r="CR35">
        <v>14351</v>
      </c>
      <c r="CS35">
        <v>0.83400000000000007</v>
      </c>
      <c r="CT35">
        <v>14114</v>
      </c>
      <c r="CU35">
        <v>0.81201647743999994</v>
      </c>
      <c r="CV35">
        <v>3</v>
      </c>
      <c r="CW35">
        <v>5</v>
      </c>
      <c r="CX35">
        <v>5</v>
      </c>
      <c r="CY35">
        <v>405</v>
      </c>
      <c r="CZ35">
        <v>700</v>
      </c>
      <c r="DA35" s="2">
        <v>6012</v>
      </c>
      <c r="DB35" s="2">
        <v>1285</v>
      </c>
      <c r="DC35" s="2">
        <v>98.29</v>
      </c>
      <c r="DD35" s="2">
        <v>5107</v>
      </c>
      <c r="DE35">
        <v>190</v>
      </c>
      <c r="DF35">
        <v>61</v>
      </c>
      <c r="DG35">
        <v>5.78</v>
      </c>
      <c r="DH35">
        <v>11.56</v>
      </c>
      <c r="DI35" s="2">
        <v>11.56</v>
      </c>
      <c r="DJ35">
        <v>7.0000000000000007E-2</v>
      </c>
      <c r="DK35">
        <v>0.91180679469286086</v>
      </c>
      <c r="DL35">
        <v>0</v>
      </c>
      <c r="DM35">
        <v>0</v>
      </c>
      <c r="DN35">
        <v>76.400000000000006</v>
      </c>
      <c r="DO35">
        <v>0.21299999999999999</v>
      </c>
      <c r="DP35">
        <v>11388.18</v>
      </c>
      <c r="DQ35" s="2">
        <v>0</v>
      </c>
      <c r="DR35" s="2">
        <v>0</v>
      </c>
      <c r="DS35">
        <v>0</v>
      </c>
      <c r="DT35">
        <v>4.7479313955310101</v>
      </c>
      <c r="DU35">
        <v>1727122.717818826</v>
      </c>
      <c r="DV35">
        <v>1</v>
      </c>
    </row>
    <row r="36" spans="1:126" x14ac:dyDescent="0.15">
      <c r="A36" t="s">
        <v>103</v>
      </c>
      <c r="B36" t="s">
        <v>172</v>
      </c>
      <c r="C36">
        <v>1</v>
      </c>
      <c r="D36">
        <v>69</v>
      </c>
      <c r="E36" t="s">
        <v>173</v>
      </c>
      <c r="F36">
        <v>1069</v>
      </c>
      <c r="G36" t="s">
        <v>5020</v>
      </c>
      <c r="H36">
        <v>68.7</v>
      </c>
      <c r="I36">
        <v>25.6</v>
      </c>
      <c r="J36">
        <v>0.4</v>
      </c>
      <c r="K36">
        <v>0.8</v>
      </c>
      <c r="L36">
        <v>1.6</v>
      </c>
      <c r="M36">
        <v>2.9</v>
      </c>
      <c r="N36">
        <f t="shared" si="2"/>
        <v>5386.8200000000015</v>
      </c>
      <c r="O36">
        <f t="shared" si="0"/>
        <v>4613.1799999999985</v>
      </c>
      <c r="P36">
        <f t="shared" si="1"/>
        <v>5.5358160000000005</v>
      </c>
      <c r="Q36" s="4">
        <v>1069</v>
      </c>
      <c r="R36" s="5">
        <v>31.158183000000001</v>
      </c>
      <c r="S36" s="5">
        <v>-85.296411000000006</v>
      </c>
      <c r="T36">
        <v>3</v>
      </c>
      <c r="U36">
        <v>-2.9327370132228741E-3</v>
      </c>
      <c r="V36">
        <v>101459</v>
      </c>
      <c r="W36">
        <v>103079</v>
      </c>
      <c r="X36">
        <v>103534</v>
      </c>
      <c r="Y36">
        <v>104249</v>
      </c>
      <c r="Z36">
        <v>54060</v>
      </c>
      <c r="AA36">
        <v>1069</v>
      </c>
      <c r="AB36">
        <v>39145.770000000004</v>
      </c>
      <c r="AC36">
        <v>41571</v>
      </c>
      <c r="AD36">
        <v>3</v>
      </c>
      <c r="AE36">
        <v>2.897598856414318E-5</v>
      </c>
      <c r="AF36">
        <v>40</v>
      </c>
      <c r="AG36">
        <v>816</v>
      </c>
      <c r="AH36">
        <v>4.9019607843137254E-2</v>
      </c>
      <c r="AI36" s="3">
        <v>197974</v>
      </c>
      <c r="AJ36" s="3">
        <v>371087.79777438001</v>
      </c>
      <c r="AK36">
        <v>76</v>
      </c>
      <c r="AL36">
        <v>372294.40000000002</v>
      </c>
      <c r="AM36">
        <v>628459</v>
      </c>
      <c r="AN36">
        <v>73086</v>
      </c>
      <c r="AO36">
        <v>701545</v>
      </c>
      <c r="AP36">
        <v>5</v>
      </c>
      <c r="AQ36">
        <v>1</v>
      </c>
      <c r="AR36">
        <v>6</v>
      </c>
      <c r="AS36">
        <v>5.820778238050428E-2</v>
      </c>
      <c r="AT36">
        <v>8</v>
      </c>
      <c r="AU36">
        <v>95</v>
      </c>
      <c r="AV36">
        <f t="shared" si="3"/>
        <v>103</v>
      </c>
      <c r="AW36">
        <v>93328</v>
      </c>
      <c r="AX36">
        <v>0.86</v>
      </c>
      <c r="AY36">
        <v>4435220183.9167099</v>
      </c>
      <c r="AZ36">
        <v>4435220.1839167103</v>
      </c>
      <c r="BA36">
        <v>50146.742310062</v>
      </c>
      <c r="BB36">
        <v>0.19941474838323622</v>
      </c>
      <c r="BC36">
        <v>5695</v>
      </c>
      <c r="BD36">
        <v>23730</v>
      </c>
      <c r="BE36">
        <v>-18035</v>
      </c>
      <c r="BF36">
        <v>-0.17775653219527099</v>
      </c>
      <c r="BG36">
        <v>2593275</v>
      </c>
      <c r="BH36">
        <v>25.04756891455947</v>
      </c>
      <c r="BI36">
        <v>10346</v>
      </c>
      <c r="BJ36">
        <v>103</v>
      </c>
      <c r="BK36">
        <v>11</v>
      </c>
      <c r="BL36">
        <v>6</v>
      </c>
      <c r="BM36">
        <v>0</v>
      </c>
      <c r="BN36">
        <v>2</v>
      </c>
      <c r="BO36">
        <v>5</v>
      </c>
      <c r="BP36">
        <v>2</v>
      </c>
      <c r="BQ36">
        <v>6</v>
      </c>
      <c r="BR36">
        <v>3</v>
      </c>
      <c r="BS36">
        <v>0</v>
      </c>
      <c r="BT36">
        <v>100085</v>
      </c>
      <c r="BU36">
        <v>0.73</v>
      </c>
      <c r="BV36">
        <v>0.56407030000000002</v>
      </c>
      <c r="BW36">
        <v>401</v>
      </c>
      <c r="BX36">
        <v>1.3788279999999999</v>
      </c>
      <c r="BY36">
        <v>-0.56447749999999997</v>
      </c>
      <c r="BZ36">
        <v>100</v>
      </c>
      <c r="CA36">
        <v>11</v>
      </c>
      <c r="CB36">
        <v>4</v>
      </c>
      <c r="CC36">
        <v>1</v>
      </c>
      <c r="CD36">
        <v>1</v>
      </c>
      <c r="CE36">
        <v>5</v>
      </c>
      <c r="CF36">
        <v>2</v>
      </c>
      <c r="CG36">
        <v>7</v>
      </c>
      <c r="CH36">
        <v>4</v>
      </c>
      <c r="CI36">
        <v>0</v>
      </c>
      <c r="CJ36">
        <v>104110</v>
      </c>
      <c r="CK36">
        <v>1.2967054077418114</v>
      </c>
      <c r="CL36">
        <v>0.63989270091905326</v>
      </c>
      <c r="CM36">
        <v>377</v>
      </c>
      <c r="CN36">
        <v>-0.56882160874111043</v>
      </c>
      <c r="CO36">
        <v>11902</v>
      </c>
      <c r="CP36">
        <v>0.83293098899999995</v>
      </c>
      <c r="CQ36">
        <v>0.45781898399999998</v>
      </c>
      <c r="CR36">
        <v>85453</v>
      </c>
      <c r="CS36">
        <v>0.81799999999999995</v>
      </c>
      <c r="CT36">
        <v>84515</v>
      </c>
      <c r="CU36">
        <v>0.82655290980000007</v>
      </c>
      <c r="CV36">
        <v>122</v>
      </c>
      <c r="CW36">
        <v>65</v>
      </c>
      <c r="CX36">
        <v>93</v>
      </c>
      <c r="CY36">
        <v>651</v>
      </c>
      <c r="CZ36">
        <v>1208</v>
      </c>
      <c r="DA36" s="2">
        <v>63292</v>
      </c>
      <c r="DB36" s="2">
        <v>8720</v>
      </c>
      <c r="DC36" s="2">
        <v>159.16</v>
      </c>
      <c r="DD36" s="2">
        <v>31371</v>
      </c>
      <c r="DE36">
        <v>408</v>
      </c>
      <c r="DF36">
        <v>67</v>
      </c>
      <c r="DG36">
        <v>53.05</v>
      </c>
      <c r="DH36">
        <v>3.86</v>
      </c>
      <c r="DI36" s="2">
        <v>5.79</v>
      </c>
      <c r="DJ36">
        <v>-0.79</v>
      </c>
      <c r="DK36">
        <v>0.89682988675280595</v>
      </c>
      <c r="DL36">
        <v>2.4509803921568627E-3</v>
      </c>
      <c r="DN36">
        <v>155.9</v>
      </c>
      <c r="DO36">
        <v>0.42700000000000005</v>
      </c>
      <c r="DP36">
        <v>15904.66</v>
      </c>
      <c r="DQ36" s="2">
        <v>0</v>
      </c>
      <c r="DR36" s="2">
        <v>995.83776276999993</v>
      </c>
      <c r="DS36">
        <v>2.3174843229148757E-3</v>
      </c>
      <c r="DT36">
        <v>4.12340696298007</v>
      </c>
      <c r="DU36">
        <v>1535121.3212384875</v>
      </c>
      <c r="DV36">
        <v>1</v>
      </c>
    </row>
    <row r="37" spans="1:126" x14ac:dyDescent="0.15">
      <c r="A37" t="s">
        <v>103</v>
      </c>
      <c r="B37" t="s">
        <v>174</v>
      </c>
      <c r="C37">
        <v>1</v>
      </c>
      <c r="D37">
        <v>71</v>
      </c>
      <c r="E37" t="s">
        <v>175</v>
      </c>
      <c r="F37">
        <v>1071</v>
      </c>
      <c r="G37" t="s">
        <v>5021</v>
      </c>
      <c r="H37">
        <v>90.1</v>
      </c>
      <c r="I37">
        <v>3.3</v>
      </c>
      <c r="J37">
        <v>1.3</v>
      </c>
      <c r="K37">
        <v>0.3</v>
      </c>
      <c r="L37">
        <v>2.5</v>
      </c>
      <c r="M37">
        <v>2.5</v>
      </c>
      <c r="N37">
        <f t="shared" si="2"/>
        <v>8143.1799999999994</v>
      </c>
      <c r="O37">
        <f t="shared" si="0"/>
        <v>1856.8200000000006</v>
      </c>
      <c r="P37">
        <f t="shared" si="1"/>
        <v>2.2281840000000015</v>
      </c>
      <c r="Q37" s="4">
        <v>1071</v>
      </c>
      <c r="R37" s="5">
        <v>34.764113999999999</v>
      </c>
      <c r="S37" s="5">
        <v>-85.980056000000005</v>
      </c>
      <c r="T37">
        <v>6</v>
      </c>
      <c r="U37">
        <v>4.6315871110085262E-2</v>
      </c>
      <c r="V37">
        <v>53279</v>
      </c>
      <c r="W37">
        <v>53012</v>
      </c>
      <c r="X37">
        <v>52860</v>
      </c>
      <c r="Y37">
        <v>52207</v>
      </c>
      <c r="Z37">
        <v>27747</v>
      </c>
      <c r="AA37">
        <v>1071</v>
      </c>
      <c r="AB37">
        <v>18923.171999999999</v>
      </c>
      <c r="AC37">
        <v>37745</v>
      </c>
      <c r="AD37">
        <v>1</v>
      </c>
      <c r="AE37">
        <v>1.8917896329928111E-5</v>
      </c>
      <c r="AF37">
        <v>71</v>
      </c>
      <c r="AG37">
        <v>1376</v>
      </c>
      <c r="AH37">
        <v>5.1598837209302327E-2</v>
      </c>
      <c r="AI37" s="3">
        <v>231845</v>
      </c>
      <c r="AJ37" s="3">
        <v>689834.07588585</v>
      </c>
      <c r="AK37">
        <v>68</v>
      </c>
      <c r="AL37">
        <v>721164.79999999993</v>
      </c>
      <c r="AM37">
        <v>745797</v>
      </c>
      <c r="AN37">
        <v>90030</v>
      </c>
      <c r="AO37">
        <v>835827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61</v>
      </c>
      <c r="AV37">
        <f t="shared" si="3"/>
        <v>61</v>
      </c>
      <c r="AW37">
        <v>42878</v>
      </c>
      <c r="AX37">
        <v>0.87</v>
      </c>
      <c r="AY37">
        <v>1432229655.9187</v>
      </c>
      <c r="AZ37">
        <v>1432229.6559186999</v>
      </c>
      <c r="BA37">
        <v>26539.6582464114</v>
      </c>
      <c r="BB37">
        <v>0.37679460327459807</v>
      </c>
      <c r="BC37">
        <v>11064</v>
      </c>
      <c r="BD37">
        <v>0</v>
      </c>
      <c r="BE37">
        <v>11064</v>
      </c>
      <c r="BF37">
        <v>0.20766155520936955</v>
      </c>
      <c r="BG37">
        <v>871352</v>
      </c>
      <c r="BH37">
        <v>16.484146802875522</v>
      </c>
      <c r="BI37">
        <v>8189</v>
      </c>
      <c r="BJ37">
        <v>45</v>
      </c>
      <c r="BK37">
        <v>0</v>
      </c>
      <c r="BL37">
        <v>1</v>
      </c>
      <c r="BM37">
        <v>0</v>
      </c>
      <c r="BN37">
        <v>0</v>
      </c>
      <c r="BO37">
        <v>3</v>
      </c>
      <c r="BP37">
        <v>0</v>
      </c>
      <c r="BQ37">
        <v>2</v>
      </c>
      <c r="BR37">
        <v>2</v>
      </c>
      <c r="BS37">
        <v>0</v>
      </c>
      <c r="BT37">
        <v>52838</v>
      </c>
      <c r="BU37">
        <v>0.74</v>
      </c>
      <c r="BV37">
        <v>0.50626959999999999</v>
      </c>
      <c r="BW37">
        <v>144</v>
      </c>
      <c r="BX37">
        <v>1.003066</v>
      </c>
      <c r="BY37">
        <v>-1.355059</v>
      </c>
      <c r="BZ37">
        <v>40</v>
      </c>
      <c r="CA37">
        <v>1</v>
      </c>
      <c r="CB37">
        <v>1</v>
      </c>
      <c r="CC37">
        <v>0</v>
      </c>
      <c r="CD37">
        <v>0</v>
      </c>
      <c r="CE37">
        <v>4</v>
      </c>
      <c r="CF37">
        <v>0</v>
      </c>
      <c r="CG37">
        <v>0</v>
      </c>
      <c r="CH37">
        <v>2</v>
      </c>
      <c r="CI37">
        <v>0</v>
      </c>
      <c r="CJ37">
        <v>52631</v>
      </c>
      <c r="CK37">
        <v>0.91201003211035325</v>
      </c>
      <c r="CL37">
        <v>0.57335000694733917</v>
      </c>
      <c r="CM37">
        <v>126</v>
      </c>
      <c r="CN37">
        <v>-1.4047420598476119</v>
      </c>
      <c r="CO37">
        <v>3596</v>
      </c>
      <c r="CP37">
        <v>-0.3797460272</v>
      </c>
      <c r="CQ37">
        <v>0.16621754499999999</v>
      </c>
      <c r="CR37">
        <v>44619</v>
      </c>
      <c r="CS37">
        <v>0.85299999999999998</v>
      </c>
      <c r="CT37">
        <v>43369</v>
      </c>
      <c r="CU37">
        <v>0.80073283415999996</v>
      </c>
      <c r="CV37">
        <v>22</v>
      </c>
      <c r="CW37">
        <v>18</v>
      </c>
      <c r="CX37">
        <v>31</v>
      </c>
      <c r="CY37">
        <v>783</v>
      </c>
      <c r="CZ37">
        <v>2095</v>
      </c>
      <c r="DA37" s="2">
        <v>24095</v>
      </c>
      <c r="DB37" s="2">
        <v>3215</v>
      </c>
      <c r="DC37" s="2">
        <v>86.87</v>
      </c>
      <c r="DD37" s="2">
        <v>4757</v>
      </c>
      <c r="DE37">
        <v>577</v>
      </c>
      <c r="DF37">
        <v>133</v>
      </c>
      <c r="DG37">
        <v>15.11</v>
      </c>
      <c r="DH37">
        <v>9.44</v>
      </c>
      <c r="DI37" s="2">
        <v>9.44</v>
      </c>
      <c r="DJ37">
        <v>1.25</v>
      </c>
      <c r="DK37">
        <v>0.94164204533201057</v>
      </c>
      <c r="DL37">
        <v>1.4534883720930232E-3</v>
      </c>
      <c r="DN37">
        <v>131.6</v>
      </c>
      <c r="DO37">
        <v>0.183</v>
      </c>
      <c r="DP37">
        <v>4307.33</v>
      </c>
      <c r="DQ37" s="2">
        <v>0</v>
      </c>
      <c r="DR37" s="2">
        <v>10124.081726529999</v>
      </c>
      <c r="DS37">
        <v>1.0244924097543281E-2</v>
      </c>
      <c r="DT37">
        <v>4.9830992891270496</v>
      </c>
      <c r="DU37">
        <v>3593635.8022234505</v>
      </c>
      <c r="DV37">
        <v>0</v>
      </c>
    </row>
    <row r="38" spans="1:126" x14ac:dyDescent="0.15">
      <c r="A38" t="s">
        <v>103</v>
      </c>
      <c r="B38" t="s">
        <v>176</v>
      </c>
      <c r="C38">
        <v>1</v>
      </c>
      <c r="D38">
        <v>73</v>
      </c>
      <c r="E38" t="s">
        <v>177</v>
      </c>
      <c r="F38">
        <v>1073</v>
      </c>
      <c r="G38" t="s">
        <v>5022</v>
      </c>
      <c r="H38">
        <v>51.7</v>
      </c>
      <c r="I38">
        <v>41.8</v>
      </c>
      <c r="J38">
        <v>0.2</v>
      </c>
      <c r="K38">
        <v>1.4</v>
      </c>
      <c r="L38">
        <v>1</v>
      </c>
      <c r="M38">
        <v>3.9</v>
      </c>
      <c r="N38">
        <f t="shared" si="2"/>
        <v>4438.34</v>
      </c>
      <c r="O38">
        <f t="shared" si="0"/>
        <v>5561.66</v>
      </c>
      <c r="P38">
        <f t="shared" si="1"/>
        <v>6.6739920000000019</v>
      </c>
      <c r="Q38" s="4">
        <v>1073</v>
      </c>
      <c r="R38" s="5">
        <v>33.553443999999999</v>
      </c>
      <c r="S38" s="5">
        <v>-86.896535999999998</v>
      </c>
      <c r="T38">
        <v>1</v>
      </c>
      <c r="U38">
        <v>5.1050784760310615E-2</v>
      </c>
      <c r="V38">
        <v>658464</v>
      </c>
      <c r="W38">
        <v>658834</v>
      </c>
      <c r="X38">
        <v>659026</v>
      </c>
      <c r="Y38">
        <v>660087</v>
      </c>
      <c r="Z38">
        <v>353157</v>
      </c>
      <c r="AA38">
        <v>1073</v>
      </c>
      <c r="AB38">
        <v>263892.64600000001</v>
      </c>
      <c r="AC38">
        <v>45610</v>
      </c>
      <c r="AD38">
        <v>17</v>
      </c>
      <c r="AE38">
        <v>2.5795643874445016E-5</v>
      </c>
      <c r="AF38">
        <v>59</v>
      </c>
      <c r="AG38">
        <v>394</v>
      </c>
      <c r="AH38">
        <v>0.14974619289340102</v>
      </c>
      <c r="AI38" s="3">
        <v>39003</v>
      </c>
      <c r="AJ38" s="3">
        <v>711217.1758480951</v>
      </c>
      <c r="AK38">
        <v>30</v>
      </c>
      <c r="AL38">
        <v>719276.79999999993</v>
      </c>
      <c r="AM38">
        <v>1003634</v>
      </c>
      <c r="AN38">
        <v>19670</v>
      </c>
      <c r="AO38">
        <v>1023304</v>
      </c>
      <c r="AP38">
        <v>35</v>
      </c>
      <c r="AQ38">
        <v>6</v>
      </c>
      <c r="AR38">
        <v>41</v>
      </c>
      <c r="AS38">
        <v>6.2231153826305265E-2</v>
      </c>
      <c r="AT38">
        <v>40</v>
      </c>
      <c r="AU38">
        <v>521</v>
      </c>
      <c r="AV38">
        <f t="shared" si="3"/>
        <v>561</v>
      </c>
      <c r="AW38">
        <v>645545</v>
      </c>
      <c r="AX38">
        <v>0.94</v>
      </c>
      <c r="AY38">
        <v>1926855266.7469299</v>
      </c>
      <c r="AZ38">
        <v>1926855.2667469298</v>
      </c>
      <c r="BA38">
        <v>2917.4751444942299</v>
      </c>
      <c r="BB38">
        <v>3.4276213179987822</v>
      </c>
      <c r="BC38">
        <v>1431124</v>
      </c>
      <c r="BD38">
        <v>4233073</v>
      </c>
      <c r="BE38">
        <v>-2801949</v>
      </c>
      <c r="BF38">
        <v>-4.2552804709141272</v>
      </c>
      <c r="BG38">
        <v>31790499</v>
      </c>
      <c r="BH38">
        <v>48.238611223229434</v>
      </c>
      <c r="BI38">
        <v>58043</v>
      </c>
      <c r="BJ38">
        <v>717</v>
      </c>
      <c r="BK38">
        <v>84</v>
      </c>
      <c r="BL38">
        <v>32</v>
      </c>
      <c r="BM38">
        <v>6</v>
      </c>
      <c r="BN38">
        <v>18</v>
      </c>
      <c r="BO38">
        <v>63</v>
      </c>
      <c r="BP38">
        <v>6</v>
      </c>
      <c r="BQ38">
        <v>74</v>
      </c>
      <c r="BR38">
        <v>15</v>
      </c>
      <c r="BS38">
        <v>1</v>
      </c>
      <c r="BT38">
        <v>665027</v>
      </c>
      <c r="BU38">
        <v>0.74</v>
      </c>
      <c r="BV38">
        <v>0.63512610000000003</v>
      </c>
      <c r="BW38">
        <v>4266</v>
      </c>
      <c r="BX38">
        <v>1.5277579999999999</v>
      </c>
      <c r="BY38">
        <v>0.2649397</v>
      </c>
      <c r="BZ38">
        <v>714</v>
      </c>
      <c r="CA38">
        <v>56</v>
      </c>
      <c r="CB38">
        <v>30</v>
      </c>
      <c r="CC38">
        <v>12</v>
      </c>
      <c r="CD38">
        <v>16</v>
      </c>
      <c r="CE38">
        <v>49</v>
      </c>
      <c r="CF38">
        <v>3</v>
      </c>
      <c r="CG38">
        <v>70</v>
      </c>
      <c r="CH38">
        <v>20</v>
      </c>
      <c r="CI38">
        <v>0</v>
      </c>
      <c r="CJ38">
        <v>660368</v>
      </c>
      <c r="CK38">
        <v>1.4688779589562184</v>
      </c>
      <c r="CL38">
        <v>0.6989217450379156</v>
      </c>
      <c r="CM38">
        <v>3576</v>
      </c>
      <c r="CN38">
        <v>0.13566925326496052</v>
      </c>
      <c r="CO38">
        <v>115918</v>
      </c>
      <c r="CP38">
        <v>0.15213005900000001</v>
      </c>
      <c r="CQ38">
        <v>0.48185509999999998</v>
      </c>
      <c r="CR38">
        <v>530567</v>
      </c>
      <c r="CS38">
        <v>0.80299999999999994</v>
      </c>
      <c r="CT38">
        <v>552451</v>
      </c>
      <c r="CU38">
        <v>0.83810736367000005</v>
      </c>
      <c r="CV38">
        <v>888</v>
      </c>
      <c r="CW38">
        <v>549</v>
      </c>
      <c r="CX38">
        <v>704</v>
      </c>
      <c r="CY38">
        <v>196</v>
      </c>
      <c r="CZ38">
        <v>555</v>
      </c>
      <c r="DA38" s="2">
        <v>455242</v>
      </c>
      <c r="DB38" s="2">
        <v>76390</v>
      </c>
      <c r="DC38" s="2">
        <v>209.86</v>
      </c>
      <c r="DD38" s="2">
        <v>311060</v>
      </c>
      <c r="DE38">
        <v>163</v>
      </c>
      <c r="DF38">
        <v>62</v>
      </c>
      <c r="DG38">
        <v>56.41</v>
      </c>
      <c r="DH38">
        <v>5.91</v>
      </c>
      <c r="DI38" s="2">
        <v>10.31</v>
      </c>
      <c r="DJ38">
        <v>0.51</v>
      </c>
      <c r="DK38">
        <v>0.95218316539753356</v>
      </c>
      <c r="DL38">
        <v>5.076142131979695E-3</v>
      </c>
      <c r="DN38">
        <v>36.200000000000003</v>
      </c>
      <c r="DO38">
        <v>4.9000000000000002E-2</v>
      </c>
      <c r="DP38">
        <v>0</v>
      </c>
      <c r="DQ38" s="2">
        <v>0</v>
      </c>
      <c r="DR38" s="2">
        <v>1143.6498444899999</v>
      </c>
      <c r="DS38">
        <v>3.4142224568704295E-4</v>
      </c>
      <c r="DT38">
        <v>2.3656420173100501</v>
      </c>
      <c r="DU38">
        <v>1701551.4201563173</v>
      </c>
      <c r="DV38">
        <v>1</v>
      </c>
    </row>
    <row r="39" spans="1:126" x14ac:dyDescent="0.15">
      <c r="A39" t="s">
        <v>103</v>
      </c>
      <c r="B39" t="s">
        <v>178</v>
      </c>
      <c r="C39">
        <v>1</v>
      </c>
      <c r="D39">
        <v>75</v>
      </c>
      <c r="E39" t="s">
        <v>179</v>
      </c>
      <c r="F39">
        <v>1075</v>
      </c>
      <c r="G39" t="s">
        <v>5023</v>
      </c>
      <c r="H39">
        <v>86.1</v>
      </c>
      <c r="I39">
        <v>11.2</v>
      </c>
      <c r="J39">
        <v>0.2</v>
      </c>
      <c r="K39">
        <v>0</v>
      </c>
      <c r="L39">
        <v>1.2</v>
      </c>
      <c r="M39">
        <v>1.2</v>
      </c>
      <c r="N39">
        <f t="shared" si="2"/>
        <v>7541.5699999999979</v>
      </c>
      <c r="O39">
        <f t="shared" si="0"/>
        <v>2458.4300000000021</v>
      </c>
      <c r="P39">
        <f t="shared" si="1"/>
        <v>2.9501160000000035</v>
      </c>
      <c r="Q39" s="4">
        <v>1075</v>
      </c>
      <c r="R39" s="5">
        <v>33.787084999999998</v>
      </c>
      <c r="S39" s="5">
        <v>-88.087430999999995</v>
      </c>
      <c r="T39">
        <v>8</v>
      </c>
      <c r="U39">
        <v>0.12520987936561589</v>
      </c>
      <c r="V39">
        <v>14513</v>
      </c>
      <c r="W39">
        <v>14268</v>
      </c>
      <c r="X39">
        <v>14133</v>
      </c>
      <c r="Y39">
        <v>13931</v>
      </c>
      <c r="Z39">
        <v>7245</v>
      </c>
      <c r="AA39">
        <v>1075</v>
      </c>
      <c r="AB39">
        <v>4997.9830000000002</v>
      </c>
      <c r="AC39">
        <v>35450</v>
      </c>
      <c r="AD39">
        <v>1</v>
      </c>
      <c r="AE39">
        <v>7.075638576381519E-5</v>
      </c>
      <c r="AF39">
        <v>14</v>
      </c>
      <c r="AG39">
        <v>353</v>
      </c>
      <c r="AH39">
        <v>3.9660056657223795E-2</v>
      </c>
      <c r="AI39" s="3">
        <v>82282</v>
      </c>
      <c r="AJ39" s="3">
        <v>387101.01302009501</v>
      </c>
      <c r="AK39">
        <v>90</v>
      </c>
      <c r="AL39">
        <v>387526.40000000002</v>
      </c>
      <c r="AM39">
        <v>777718</v>
      </c>
      <c r="AN39">
        <v>15012</v>
      </c>
      <c r="AO39">
        <v>792730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21</v>
      </c>
      <c r="AV39">
        <f t="shared" si="3"/>
        <v>21</v>
      </c>
      <c r="AW39">
        <v>4141</v>
      </c>
      <c r="AX39">
        <v>0.31999999999999995</v>
      </c>
      <c r="AY39">
        <v>408741310.49198198</v>
      </c>
      <c r="AZ39">
        <v>408741.31049198197</v>
      </c>
      <c r="BA39">
        <v>25575.468918561099</v>
      </c>
      <c r="BB39">
        <v>0.39099967362641852</v>
      </c>
      <c r="BC39">
        <v>3878</v>
      </c>
      <c r="BD39">
        <v>9838</v>
      </c>
      <c r="BE39">
        <v>-5960</v>
      </c>
      <c r="BF39">
        <v>-0.41066629918004549</v>
      </c>
      <c r="BG39">
        <v>283728</v>
      </c>
      <c r="BH39">
        <v>20.075567819995754</v>
      </c>
      <c r="BI39">
        <v>2814</v>
      </c>
      <c r="BJ39">
        <v>13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14200</v>
      </c>
      <c r="BU39">
        <v>0.8</v>
      </c>
      <c r="BV39">
        <v>0.62373270000000003</v>
      </c>
      <c r="BW39">
        <v>29</v>
      </c>
      <c r="BX39">
        <v>0.98591549999999994</v>
      </c>
      <c r="BY39">
        <v>-0.90806140000000002</v>
      </c>
      <c r="BZ39">
        <v>11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14050</v>
      </c>
      <c r="CK39">
        <v>0.92526690391459077</v>
      </c>
      <c r="CL39">
        <v>0.65654162854528819</v>
      </c>
      <c r="CM39">
        <v>35</v>
      </c>
      <c r="CN39">
        <v>-1.0542631555797972</v>
      </c>
      <c r="CO39">
        <v>898</v>
      </c>
      <c r="CP39">
        <v>2.5597252000000001E-2</v>
      </c>
      <c r="CQ39">
        <v>3.9114672000000003E-2</v>
      </c>
      <c r="CR39">
        <v>11496</v>
      </c>
      <c r="CS39">
        <v>0.83299999999999996</v>
      </c>
      <c r="CT39">
        <v>12002</v>
      </c>
      <c r="CU39">
        <v>0.82426933036999994</v>
      </c>
      <c r="CV39">
        <v>2</v>
      </c>
      <c r="CW39">
        <v>3</v>
      </c>
      <c r="CY39">
        <v>185</v>
      </c>
      <c r="CZ39">
        <v>521</v>
      </c>
      <c r="DA39" s="2">
        <v>5491</v>
      </c>
      <c r="DB39" s="2">
        <v>835</v>
      </c>
      <c r="DC39" s="2">
        <v>56.2</v>
      </c>
      <c r="DD39" s="2">
        <v>1781</v>
      </c>
      <c r="DE39">
        <v>145</v>
      </c>
      <c r="DF39">
        <v>26</v>
      </c>
      <c r="DG39">
        <v>56.2</v>
      </c>
      <c r="DH39">
        <v>28.1</v>
      </c>
      <c r="DI39" s="2">
        <v>7.02</v>
      </c>
      <c r="DJ39">
        <v>-0.85</v>
      </c>
      <c r="DK39">
        <v>0.98965751926302226</v>
      </c>
      <c r="DL39">
        <v>0</v>
      </c>
      <c r="DM39">
        <v>0</v>
      </c>
      <c r="DN39">
        <v>31.9</v>
      </c>
      <c r="DO39">
        <v>8.199999999999999E-2</v>
      </c>
      <c r="DP39">
        <v>2702.16</v>
      </c>
      <c r="DQ39" s="2">
        <v>0</v>
      </c>
      <c r="DR39" s="2">
        <v>269.65050810999998</v>
      </c>
      <c r="DS39">
        <v>3.0030913752972699E-4</v>
      </c>
      <c r="DT39">
        <v>3.0881915071931698</v>
      </c>
      <c r="DU39">
        <v>1196755.7372931433</v>
      </c>
      <c r="DV39">
        <v>1</v>
      </c>
    </row>
    <row r="40" spans="1:126" x14ac:dyDescent="0.15">
      <c r="A40" t="s">
        <v>103</v>
      </c>
      <c r="B40" t="s">
        <v>180</v>
      </c>
      <c r="C40">
        <v>1</v>
      </c>
      <c r="D40">
        <v>77</v>
      </c>
      <c r="E40" t="s">
        <v>181</v>
      </c>
      <c r="F40">
        <v>1077</v>
      </c>
      <c r="G40" t="s">
        <v>5024</v>
      </c>
      <c r="H40">
        <v>85.5</v>
      </c>
      <c r="I40">
        <v>9.9</v>
      </c>
      <c r="J40">
        <v>0.3</v>
      </c>
      <c r="K40">
        <v>0.7</v>
      </c>
      <c r="L40">
        <v>1.3</v>
      </c>
      <c r="M40">
        <v>2.2000000000000002</v>
      </c>
      <c r="N40">
        <f t="shared" si="2"/>
        <v>7415.37</v>
      </c>
      <c r="O40">
        <f t="shared" si="0"/>
        <v>2584.63</v>
      </c>
      <c r="P40">
        <f t="shared" si="1"/>
        <v>3.1015560000000013</v>
      </c>
      <c r="Q40" s="4">
        <v>1077</v>
      </c>
      <c r="R40" s="5">
        <v>34.904122000000001</v>
      </c>
      <c r="S40" s="5">
        <v>-87.650997000000004</v>
      </c>
      <c r="T40">
        <v>3</v>
      </c>
      <c r="U40">
        <v>4.8806059487224385E-2</v>
      </c>
      <c r="V40">
        <v>92528</v>
      </c>
      <c r="W40">
        <v>92780</v>
      </c>
      <c r="X40">
        <v>92737</v>
      </c>
      <c r="Y40">
        <v>92422</v>
      </c>
      <c r="Z40">
        <v>46360</v>
      </c>
      <c r="AA40">
        <v>1077</v>
      </c>
      <c r="AB40">
        <v>33099.883999999998</v>
      </c>
      <c r="AC40">
        <v>43125</v>
      </c>
      <c r="AD40">
        <v>1</v>
      </c>
      <c r="AE40">
        <v>1.0783182548497364E-5</v>
      </c>
      <c r="AF40">
        <v>53</v>
      </c>
      <c r="AG40">
        <v>1466</v>
      </c>
      <c r="AH40">
        <v>3.6152796725784447E-2</v>
      </c>
      <c r="AI40" s="3">
        <v>211589</v>
      </c>
      <c r="AJ40" s="3">
        <v>427327.09734419</v>
      </c>
      <c r="AK40">
        <v>54</v>
      </c>
      <c r="AL40">
        <v>460057.60000000003</v>
      </c>
      <c r="AM40">
        <v>252710</v>
      </c>
      <c r="AN40">
        <v>83086</v>
      </c>
      <c r="AO40">
        <v>335796</v>
      </c>
      <c r="AP40">
        <v>4</v>
      </c>
      <c r="AQ40">
        <v>1</v>
      </c>
      <c r="AR40">
        <v>5</v>
      </c>
      <c r="AS40">
        <v>5.3890924768269025E-2</v>
      </c>
      <c r="AT40">
        <v>3</v>
      </c>
      <c r="AU40">
        <v>75</v>
      </c>
      <c r="AV40">
        <f t="shared" si="3"/>
        <v>78</v>
      </c>
      <c r="AW40">
        <v>64872</v>
      </c>
      <c r="AX40">
        <v>0.67999999999999994</v>
      </c>
      <c r="AY40">
        <v>5166504866.1537199</v>
      </c>
      <c r="AZ40">
        <v>5166504.8661537198</v>
      </c>
      <c r="BA40">
        <v>58742.1438414812</v>
      </c>
      <c r="BB40">
        <v>0.17023553016698764</v>
      </c>
      <c r="BC40">
        <v>27880</v>
      </c>
      <c r="BD40">
        <v>9834</v>
      </c>
      <c r="BE40">
        <v>18046</v>
      </c>
      <c r="BF40">
        <v>0.19503285491959191</v>
      </c>
      <c r="BG40">
        <v>1688566</v>
      </c>
      <c r="BH40">
        <v>18.208115423185998</v>
      </c>
      <c r="BI40">
        <v>12041</v>
      </c>
      <c r="BJ40">
        <v>108</v>
      </c>
      <c r="BK40">
        <v>8</v>
      </c>
      <c r="BL40">
        <v>6</v>
      </c>
      <c r="BM40">
        <v>0</v>
      </c>
      <c r="BN40">
        <v>1</v>
      </c>
      <c r="BO40">
        <v>7</v>
      </c>
      <c r="BP40">
        <v>1</v>
      </c>
      <c r="BQ40">
        <v>7</v>
      </c>
      <c r="BR40">
        <v>3</v>
      </c>
      <c r="BS40">
        <v>0</v>
      </c>
      <c r="BT40">
        <v>89599</v>
      </c>
      <c r="BU40">
        <v>0.73</v>
      </c>
      <c r="BV40">
        <v>0.54099640000000004</v>
      </c>
      <c r="BW40">
        <v>716</v>
      </c>
      <c r="BX40">
        <v>1.5736779999999999</v>
      </c>
      <c r="BY40">
        <v>5.7393899999999998E-2</v>
      </c>
      <c r="BZ40">
        <v>110</v>
      </c>
      <c r="CA40">
        <v>5</v>
      </c>
      <c r="CB40">
        <v>5</v>
      </c>
      <c r="CC40">
        <v>0</v>
      </c>
      <c r="CD40">
        <v>1</v>
      </c>
      <c r="CE40">
        <v>5</v>
      </c>
      <c r="CF40">
        <v>1</v>
      </c>
      <c r="CG40">
        <v>9</v>
      </c>
      <c r="CH40">
        <v>2</v>
      </c>
      <c r="CI40">
        <v>0</v>
      </c>
      <c r="CJ40">
        <v>93063</v>
      </c>
      <c r="CK40">
        <v>1.4828664453112408</v>
      </c>
      <c r="CL40">
        <v>0.66457297704717977</v>
      </c>
      <c r="CM40">
        <v>852</v>
      </c>
      <c r="CN40">
        <v>0.6564413348080641</v>
      </c>
      <c r="CO40">
        <v>10503</v>
      </c>
      <c r="CP40">
        <v>0.61752663799999996</v>
      </c>
      <c r="CQ40">
        <v>0.78107258400000001</v>
      </c>
      <c r="CR40">
        <v>77756</v>
      </c>
      <c r="CS40">
        <v>0.84</v>
      </c>
      <c r="CT40">
        <v>78464</v>
      </c>
      <c r="CU40">
        <v>0.82784619250999991</v>
      </c>
      <c r="CV40">
        <v>116</v>
      </c>
      <c r="CW40">
        <v>46</v>
      </c>
      <c r="CX40">
        <v>49</v>
      </c>
      <c r="CY40">
        <v>812</v>
      </c>
      <c r="CZ40">
        <v>2151</v>
      </c>
      <c r="DA40" s="2">
        <v>43535</v>
      </c>
      <c r="DB40" s="2">
        <v>7230</v>
      </c>
      <c r="DC40" s="2">
        <v>133.63</v>
      </c>
      <c r="DD40" s="2">
        <v>12149</v>
      </c>
      <c r="DE40">
        <v>549</v>
      </c>
      <c r="DF40">
        <v>101</v>
      </c>
      <c r="DG40">
        <v>43.1</v>
      </c>
      <c r="DH40">
        <v>4.3099999999999996</v>
      </c>
      <c r="DI40" s="2">
        <v>6.47</v>
      </c>
      <c r="DJ40">
        <v>0.9</v>
      </c>
      <c r="DK40">
        <v>0.97363757095123094</v>
      </c>
      <c r="DL40">
        <v>0</v>
      </c>
      <c r="DM40">
        <v>142</v>
      </c>
      <c r="DN40">
        <v>147.4</v>
      </c>
      <c r="DO40">
        <v>0.32400000000000001</v>
      </c>
      <c r="DP40">
        <v>4426.2800000000007</v>
      </c>
      <c r="DQ40" s="2">
        <v>0</v>
      </c>
      <c r="DR40" s="2">
        <v>168.04776051000002</v>
      </c>
      <c r="DS40">
        <v>0</v>
      </c>
      <c r="DT40">
        <v>5.7167515152213504</v>
      </c>
      <c r="DU40">
        <v>2630034.981889098</v>
      </c>
      <c r="DV40">
        <v>1</v>
      </c>
    </row>
    <row r="41" spans="1:126" x14ac:dyDescent="0.15">
      <c r="A41" t="s">
        <v>103</v>
      </c>
      <c r="B41" t="s">
        <v>182</v>
      </c>
      <c r="C41">
        <v>1</v>
      </c>
      <c r="D41">
        <v>79</v>
      </c>
      <c r="E41" t="s">
        <v>183</v>
      </c>
      <c r="F41">
        <v>1079</v>
      </c>
      <c r="G41" t="s">
        <v>5025</v>
      </c>
      <c r="H41">
        <v>76.900000000000006</v>
      </c>
      <c r="I41">
        <v>11.4</v>
      </c>
      <c r="J41">
        <v>5.6</v>
      </c>
      <c r="K41">
        <v>0.1</v>
      </c>
      <c r="L41">
        <v>4.2</v>
      </c>
      <c r="M41">
        <v>1.7</v>
      </c>
      <c r="N41">
        <f t="shared" si="2"/>
        <v>6095.4700000000012</v>
      </c>
      <c r="O41">
        <f t="shared" si="0"/>
        <v>3904.5299999999988</v>
      </c>
      <c r="P41">
        <f t="shared" si="1"/>
        <v>4.6854360000000002</v>
      </c>
      <c r="Q41" s="4">
        <v>1079</v>
      </c>
      <c r="R41" s="5">
        <v>34.529775999999998</v>
      </c>
      <c r="S41" s="5">
        <v>-87.321865000000003</v>
      </c>
      <c r="T41">
        <v>3</v>
      </c>
      <c r="U41">
        <v>0.10498186289516032</v>
      </c>
      <c r="V41">
        <v>34148</v>
      </c>
      <c r="W41">
        <v>33835</v>
      </c>
      <c r="X41">
        <v>33586</v>
      </c>
      <c r="Y41">
        <v>33137</v>
      </c>
      <c r="Z41">
        <v>17986</v>
      </c>
      <c r="AA41">
        <v>1079</v>
      </c>
      <c r="AB41">
        <v>11480.339000000002</v>
      </c>
      <c r="AC41">
        <v>40003</v>
      </c>
      <c r="AD41">
        <v>1</v>
      </c>
      <c r="AE41">
        <v>2.9774310724706724E-5</v>
      </c>
      <c r="AF41">
        <v>41</v>
      </c>
      <c r="AG41">
        <v>1551</v>
      </c>
      <c r="AH41">
        <v>2.6434558349451968E-2</v>
      </c>
      <c r="AI41" s="3">
        <v>243840</v>
      </c>
      <c r="AJ41" s="3">
        <v>442032.87632833002</v>
      </c>
      <c r="AK41">
        <v>63</v>
      </c>
      <c r="AL41">
        <v>459603.20000000001</v>
      </c>
      <c r="AM41">
        <v>569437</v>
      </c>
      <c r="AN41">
        <v>126989</v>
      </c>
      <c r="AO41">
        <v>696426</v>
      </c>
      <c r="AP41">
        <v>2</v>
      </c>
      <c r="AQ41">
        <v>0</v>
      </c>
      <c r="AR41">
        <v>2</v>
      </c>
      <c r="AS41">
        <v>5.9110388650805375E-2</v>
      </c>
      <c r="AT41">
        <v>2</v>
      </c>
      <c r="AU41">
        <v>18</v>
      </c>
      <c r="AV41">
        <f t="shared" si="3"/>
        <v>20</v>
      </c>
      <c r="AW41">
        <v>19713</v>
      </c>
      <c r="AX41">
        <v>0.6</v>
      </c>
      <c r="AY41">
        <v>1158961424.8973501</v>
      </c>
      <c r="AZ41">
        <v>1158961.4248973501</v>
      </c>
      <c r="BA41">
        <v>33403.883729844798</v>
      </c>
      <c r="BB41">
        <v>0.2993663874798328</v>
      </c>
      <c r="BC41">
        <v>4839</v>
      </c>
      <c r="BD41">
        <v>0</v>
      </c>
      <c r="BE41">
        <v>4839</v>
      </c>
      <c r="BF41">
        <v>0.14170668853227128</v>
      </c>
      <c r="BG41">
        <v>250159</v>
      </c>
      <c r="BH41">
        <v>7.4483117965819092</v>
      </c>
      <c r="BI41">
        <v>5780</v>
      </c>
      <c r="BJ41">
        <v>38</v>
      </c>
      <c r="BK41">
        <v>0</v>
      </c>
      <c r="BL41">
        <v>1</v>
      </c>
      <c r="BM41">
        <v>0</v>
      </c>
      <c r="BN41">
        <v>0</v>
      </c>
      <c r="BO41">
        <v>3</v>
      </c>
      <c r="BP41">
        <v>0</v>
      </c>
      <c r="BQ41">
        <v>1</v>
      </c>
      <c r="BR41">
        <v>0</v>
      </c>
      <c r="BS41">
        <v>0</v>
      </c>
      <c r="BT41">
        <v>34106</v>
      </c>
      <c r="BU41">
        <v>0.76</v>
      </c>
      <c r="BV41">
        <v>0.55646110000000004</v>
      </c>
      <c r="BW41">
        <v>89</v>
      </c>
      <c r="BX41">
        <v>1.260775</v>
      </c>
      <c r="BY41">
        <v>-0.92310199999999998</v>
      </c>
      <c r="BZ41">
        <v>43</v>
      </c>
      <c r="CA41">
        <v>0</v>
      </c>
      <c r="CB41">
        <v>1</v>
      </c>
      <c r="CC41">
        <v>0</v>
      </c>
      <c r="CD41">
        <v>0</v>
      </c>
      <c r="CE41">
        <v>2</v>
      </c>
      <c r="CF41">
        <v>0</v>
      </c>
      <c r="CG41">
        <v>2</v>
      </c>
      <c r="CH41">
        <v>0</v>
      </c>
      <c r="CI41">
        <v>0</v>
      </c>
      <c r="CJ41">
        <v>33426</v>
      </c>
      <c r="CK41">
        <v>1.4360078980434392</v>
      </c>
      <c r="CL41">
        <v>0.60188887943503788</v>
      </c>
      <c r="CM41">
        <v>71</v>
      </c>
      <c r="CN41">
        <v>-0.86983776442274152</v>
      </c>
      <c r="CO41">
        <v>2189</v>
      </c>
      <c r="CP41">
        <v>5.1081577000000003E-2</v>
      </c>
      <c r="CQ41">
        <v>-0.1103145153</v>
      </c>
      <c r="CR41">
        <v>27915</v>
      </c>
      <c r="CS41">
        <v>0.84599999999999997</v>
      </c>
      <c r="CT41">
        <v>27660</v>
      </c>
      <c r="CU41">
        <v>0.79871426483999997</v>
      </c>
      <c r="CV41">
        <v>31</v>
      </c>
      <c r="CW41">
        <v>2</v>
      </c>
      <c r="CX41">
        <v>8</v>
      </c>
      <c r="CY41">
        <v>982</v>
      </c>
      <c r="CZ41">
        <v>2279</v>
      </c>
      <c r="DA41" s="2">
        <v>9945</v>
      </c>
      <c r="DB41" s="2">
        <v>2175</v>
      </c>
      <c r="DC41" s="2">
        <v>65.5</v>
      </c>
      <c r="DD41" s="2">
        <v>7624</v>
      </c>
      <c r="DE41">
        <v>704</v>
      </c>
      <c r="DF41">
        <v>396</v>
      </c>
      <c r="DG41">
        <v>14.89</v>
      </c>
      <c r="DH41">
        <v>8.93</v>
      </c>
      <c r="DI41" s="2">
        <v>26.8</v>
      </c>
      <c r="DJ41">
        <v>0.54</v>
      </c>
      <c r="DK41">
        <v>0.84698572834645669</v>
      </c>
      <c r="DL41">
        <v>0</v>
      </c>
      <c r="DN41">
        <v>129.69999999999999</v>
      </c>
      <c r="DO41">
        <v>0.28999999999999998</v>
      </c>
      <c r="DP41">
        <v>11103.94</v>
      </c>
      <c r="DQ41" s="2">
        <v>90411</v>
      </c>
      <c r="DR41" s="2">
        <v>1123.3739458499999</v>
      </c>
      <c r="DS41">
        <v>1.5689076151025494E-3</v>
      </c>
      <c r="DT41">
        <v>5.6581901719807899</v>
      </c>
      <c r="DU41">
        <v>2600522.3092509215</v>
      </c>
      <c r="DV41">
        <v>1</v>
      </c>
    </row>
    <row r="42" spans="1:126" x14ac:dyDescent="0.15">
      <c r="A42" t="s">
        <v>103</v>
      </c>
      <c r="B42" t="s">
        <v>184</v>
      </c>
      <c r="C42">
        <v>1</v>
      </c>
      <c r="D42">
        <v>81</v>
      </c>
      <c r="E42" t="s">
        <v>185</v>
      </c>
      <c r="F42">
        <v>1081</v>
      </c>
      <c r="G42" t="s">
        <v>5026</v>
      </c>
      <c r="H42">
        <v>69.8</v>
      </c>
      <c r="I42">
        <v>22.6</v>
      </c>
      <c r="J42">
        <v>0.3</v>
      </c>
      <c r="K42">
        <v>2.6</v>
      </c>
      <c r="L42">
        <v>1.5</v>
      </c>
      <c r="M42">
        <v>3.3</v>
      </c>
      <c r="N42">
        <f t="shared" si="2"/>
        <v>5402.7900000000009</v>
      </c>
      <c r="O42">
        <f t="shared" si="0"/>
        <v>4597.2099999999991</v>
      </c>
      <c r="P42">
        <f t="shared" si="1"/>
        <v>5.5166520000000006</v>
      </c>
      <c r="Q42" s="4">
        <v>1081</v>
      </c>
      <c r="R42" s="5">
        <v>32.604064000000001</v>
      </c>
      <c r="S42" s="5">
        <v>-85.353048000000001</v>
      </c>
      <c r="T42">
        <v>3</v>
      </c>
      <c r="U42">
        <v>4.3078327382687034E-2</v>
      </c>
      <c r="V42">
        <v>140938</v>
      </c>
      <c r="W42">
        <v>147790</v>
      </c>
      <c r="X42">
        <v>150982</v>
      </c>
      <c r="Y42">
        <v>156740</v>
      </c>
      <c r="Z42">
        <v>72938</v>
      </c>
      <c r="AA42">
        <v>1081</v>
      </c>
      <c r="AB42">
        <v>55520.93499999999</v>
      </c>
      <c r="AC42">
        <v>44570</v>
      </c>
      <c r="AD42">
        <v>4</v>
      </c>
      <c r="AE42">
        <v>2.6493224357870476E-5</v>
      </c>
      <c r="AF42">
        <v>16</v>
      </c>
      <c r="AG42">
        <v>315</v>
      </c>
      <c r="AH42">
        <v>5.0793650793650794E-2</v>
      </c>
      <c r="AI42" s="3">
        <v>59024</v>
      </c>
      <c r="AJ42" s="3">
        <v>388832.64702202001</v>
      </c>
      <c r="AK42">
        <v>90</v>
      </c>
      <c r="AL42">
        <v>393990.40000000002</v>
      </c>
      <c r="AM42">
        <v>150750</v>
      </c>
      <c r="AN42">
        <v>22492</v>
      </c>
      <c r="AO42">
        <v>173242</v>
      </c>
      <c r="AP42">
        <v>4</v>
      </c>
      <c r="AQ42">
        <v>2</v>
      </c>
      <c r="AR42">
        <v>6</v>
      </c>
      <c r="AS42">
        <v>4.0598146017998514E-2</v>
      </c>
      <c r="AT42">
        <v>7</v>
      </c>
      <c r="AU42">
        <v>114</v>
      </c>
      <c r="AV42">
        <f t="shared" si="3"/>
        <v>121</v>
      </c>
      <c r="AW42">
        <v>137287</v>
      </c>
      <c r="AX42">
        <v>0.97</v>
      </c>
      <c r="AY42">
        <v>631904089.70196104</v>
      </c>
      <c r="AZ42">
        <v>631904.08970196103</v>
      </c>
      <c r="BA42">
        <v>5497.5402329532899</v>
      </c>
      <c r="BB42">
        <v>1.8189953281393232</v>
      </c>
      <c r="BC42">
        <v>26742</v>
      </c>
      <c r="BD42">
        <v>21989</v>
      </c>
      <c r="BE42">
        <v>4753</v>
      </c>
      <c r="BF42">
        <v>3.372404887255389E-2</v>
      </c>
      <c r="BG42">
        <v>2481551</v>
      </c>
      <c r="BH42">
        <v>16.436071849624458</v>
      </c>
      <c r="BI42">
        <v>12151</v>
      </c>
      <c r="BJ42">
        <v>89</v>
      </c>
      <c r="BK42">
        <v>14</v>
      </c>
      <c r="BL42">
        <v>6</v>
      </c>
      <c r="BM42">
        <v>0</v>
      </c>
      <c r="BN42">
        <v>2</v>
      </c>
      <c r="BO42">
        <v>2</v>
      </c>
      <c r="BP42">
        <v>1</v>
      </c>
      <c r="BQ42">
        <v>8</v>
      </c>
      <c r="BR42">
        <v>5</v>
      </c>
      <c r="BS42">
        <v>0</v>
      </c>
      <c r="BT42">
        <v>135883</v>
      </c>
      <c r="BU42">
        <v>0.72</v>
      </c>
      <c r="BV42">
        <v>0.52603809999999995</v>
      </c>
      <c r="BW42">
        <v>569</v>
      </c>
      <c r="BX42">
        <v>0.9346276</v>
      </c>
      <c r="BY42">
        <v>-1.0800700000000001</v>
      </c>
      <c r="BZ42">
        <v>100</v>
      </c>
      <c r="CA42">
        <v>12</v>
      </c>
      <c r="CB42">
        <v>6</v>
      </c>
      <c r="CC42">
        <v>0</v>
      </c>
      <c r="CD42">
        <v>3</v>
      </c>
      <c r="CE42">
        <v>3</v>
      </c>
      <c r="CF42">
        <v>1</v>
      </c>
      <c r="CG42">
        <v>8</v>
      </c>
      <c r="CH42">
        <v>4</v>
      </c>
      <c r="CI42">
        <v>0</v>
      </c>
      <c r="CJ42">
        <v>154426</v>
      </c>
      <c r="CK42">
        <v>0.88715630787561672</v>
      </c>
      <c r="CL42">
        <v>0.55950144249032352</v>
      </c>
      <c r="CM42">
        <v>521</v>
      </c>
      <c r="CN42">
        <v>-1.3072297840634215</v>
      </c>
      <c r="CO42">
        <v>26021</v>
      </c>
      <c r="CP42">
        <v>1.3419133089999999</v>
      </c>
      <c r="CQ42">
        <v>0.83432890000000004</v>
      </c>
      <c r="CR42">
        <v>129943</v>
      </c>
      <c r="CS42">
        <v>0.81700000000000006</v>
      </c>
      <c r="CT42">
        <v>118670</v>
      </c>
      <c r="CU42">
        <v>0.83375878104000012</v>
      </c>
      <c r="CV42">
        <v>112</v>
      </c>
      <c r="CW42">
        <v>46</v>
      </c>
      <c r="CX42">
        <v>74</v>
      </c>
      <c r="CY42">
        <v>262</v>
      </c>
      <c r="CZ42">
        <v>460</v>
      </c>
      <c r="DA42" s="2">
        <v>78351</v>
      </c>
      <c r="DB42" s="2">
        <v>14975</v>
      </c>
      <c r="DC42" s="2">
        <v>125.22</v>
      </c>
      <c r="DD42" s="2">
        <v>45446</v>
      </c>
      <c r="DE42">
        <v>125</v>
      </c>
      <c r="DF42">
        <v>35</v>
      </c>
      <c r="DG42">
        <v>31.14</v>
      </c>
      <c r="DH42">
        <v>1.33</v>
      </c>
      <c r="DI42" s="2">
        <v>7.29</v>
      </c>
      <c r="DJ42">
        <v>-0.24</v>
      </c>
      <c r="DK42">
        <v>0.97285849823800485</v>
      </c>
      <c r="DL42">
        <v>0</v>
      </c>
      <c r="DM42">
        <v>0</v>
      </c>
      <c r="DN42">
        <v>109.6</v>
      </c>
      <c r="DO42">
        <v>0.27800000000000002</v>
      </c>
      <c r="DP42">
        <v>1255.5</v>
      </c>
      <c r="DQ42" s="2">
        <v>0</v>
      </c>
      <c r="DR42" s="2">
        <v>123.77178008</v>
      </c>
      <c r="DS42">
        <v>2.7043225309043059E-4</v>
      </c>
      <c r="DT42">
        <v>4.4492500317170096</v>
      </c>
      <c r="DU42">
        <v>1752961.7996961975</v>
      </c>
      <c r="DV42">
        <v>0</v>
      </c>
    </row>
    <row r="43" spans="1:126" x14ac:dyDescent="0.15">
      <c r="A43" t="s">
        <v>103</v>
      </c>
      <c r="B43" t="s">
        <v>186</v>
      </c>
      <c r="C43">
        <v>1</v>
      </c>
      <c r="D43">
        <v>83</v>
      </c>
      <c r="E43" t="s">
        <v>187</v>
      </c>
      <c r="F43">
        <v>1083</v>
      </c>
      <c r="G43" t="s">
        <v>5027</v>
      </c>
      <c r="H43">
        <v>78.7</v>
      </c>
      <c r="I43">
        <v>12.5</v>
      </c>
      <c r="J43">
        <v>0.6</v>
      </c>
      <c r="K43">
        <v>1.1000000000000001</v>
      </c>
      <c r="L43">
        <v>1.6</v>
      </c>
      <c r="M43">
        <v>5.5</v>
      </c>
      <c r="N43">
        <f t="shared" si="2"/>
        <v>6384.3200000000006</v>
      </c>
      <c r="O43">
        <f t="shared" si="0"/>
        <v>3615.6799999999994</v>
      </c>
      <c r="P43">
        <f t="shared" si="1"/>
        <v>4.3388160000000005</v>
      </c>
      <c r="Q43" s="4">
        <v>1083</v>
      </c>
      <c r="R43" s="5">
        <v>34.810239000000003</v>
      </c>
      <c r="S43" s="5">
        <v>-86.981398999999996</v>
      </c>
      <c r="T43">
        <v>2</v>
      </c>
      <c r="U43">
        <v>4.2068744555576057E-3</v>
      </c>
      <c r="V43">
        <v>83313</v>
      </c>
      <c r="W43">
        <v>87167</v>
      </c>
      <c r="X43">
        <v>88805</v>
      </c>
      <c r="Y43">
        <v>91633</v>
      </c>
      <c r="Z43">
        <v>49148</v>
      </c>
      <c r="AA43">
        <v>1083</v>
      </c>
      <c r="AB43">
        <v>33560.072</v>
      </c>
      <c r="AC43">
        <v>49570</v>
      </c>
      <c r="AD43">
        <v>1</v>
      </c>
      <c r="AE43">
        <v>1.1260627216935984E-5</v>
      </c>
      <c r="AF43">
        <v>70</v>
      </c>
      <c r="AG43">
        <v>1230</v>
      </c>
      <c r="AH43">
        <v>5.6910569105691054E-2</v>
      </c>
      <c r="AI43" s="3">
        <v>246697</v>
      </c>
      <c r="AJ43" s="3">
        <v>358360.20921906503</v>
      </c>
      <c r="AK43">
        <v>64</v>
      </c>
      <c r="AL43">
        <v>388556.79999999999</v>
      </c>
      <c r="AM43">
        <v>118089</v>
      </c>
      <c r="AN43">
        <v>127565</v>
      </c>
      <c r="AO43">
        <v>245654</v>
      </c>
      <c r="AP43">
        <v>3</v>
      </c>
      <c r="AQ43">
        <v>1</v>
      </c>
      <c r="AR43">
        <v>4</v>
      </c>
      <c r="AS43">
        <v>4.5888925854968052E-2</v>
      </c>
      <c r="AT43">
        <v>4</v>
      </c>
      <c r="AU43">
        <v>62</v>
      </c>
      <c r="AV43">
        <f t="shared" si="3"/>
        <v>66</v>
      </c>
      <c r="AW43">
        <v>86804</v>
      </c>
      <c r="AX43">
        <v>0.91</v>
      </c>
      <c r="AY43">
        <v>516129050.50189602</v>
      </c>
      <c r="AZ43">
        <v>516129.05050189601</v>
      </c>
      <c r="BA43">
        <v>7714.1033997448703</v>
      </c>
      <c r="BB43">
        <v>1.2963269328656823</v>
      </c>
      <c r="BC43">
        <v>16439</v>
      </c>
      <c r="BD43">
        <v>12275</v>
      </c>
      <c r="BE43">
        <v>4164</v>
      </c>
      <c r="BF43">
        <v>4.9980195167620901E-2</v>
      </c>
      <c r="BG43">
        <v>699476</v>
      </c>
      <c r="BH43">
        <v>7.8765384831935137</v>
      </c>
      <c r="BI43">
        <v>9410</v>
      </c>
      <c r="BJ43">
        <v>68</v>
      </c>
      <c r="BK43">
        <v>3</v>
      </c>
      <c r="BL43">
        <v>3</v>
      </c>
      <c r="BM43">
        <v>0</v>
      </c>
      <c r="BN43">
        <v>0</v>
      </c>
      <c r="BO43">
        <v>1</v>
      </c>
      <c r="BP43">
        <v>0</v>
      </c>
      <c r="BQ43">
        <v>4</v>
      </c>
      <c r="BR43">
        <v>1</v>
      </c>
      <c r="BS43">
        <v>0</v>
      </c>
      <c r="BT43">
        <v>78572</v>
      </c>
      <c r="BU43">
        <v>0.77</v>
      </c>
      <c r="BV43">
        <v>0.57806679999999999</v>
      </c>
      <c r="BW43">
        <v>184</v>
      </c>
      <c r="BX43">
        <v>1.0181739999999999</v>
      </c>
      <c r="BY43">
        <v>-1.051892</v>
      </c>
      <c r="BZ43">
        <v>70</v>
      </c>
      <c r="CA43">
        <v>3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6</v>
      </c>
      <c r="CH43">
        <v>1</v>
      </c>
      <c r="CI43">
        <v>0</v>
      </c>
      <c r="CJ43">
        <v>90612</v>
      </c>
      <c r="CK43">
        <v>0.91599346664900894</v>
      </c>
      <c r="CL43">
        <v>0.71031698445057356</v>
      </c>
      <c r="CM43">
        <v>166</v>
      </c>
      <c r="CN43">
        <v>-0.94403188730201693</v>
      </c>
      <c r="CO43">
        <v>11952</v>
      </c>
      <c r="CP43">
        <v>1.1980412119999999</v>
      </c>
      <c r="CQ43">
        <v>0.63169753299999998</v>
      </c>
      <c r="CR43">
        <v>79843</v>
      </c>
      <c r="CS43">
        <v>0.8640000000000001</v>
      </c>
      <c r="CT43">
        <v>69400</v>
      </c>
      <c r="CU43">
        <v>0.81437841215999995</v>
      </c>
      <c r="CV43">
        <v>37</v>
      </c>
      <c r="CW43">
        <v>25</v>
      </c>
      <c r="CX43">
        <v>31</v>
      </c>
      <c r="CY43">
        <v>1004</v>
      </c>
      <c r="CZ43">
        <v>1866</v>
      </c>
      <c r="DA43" s="2">
        <v>35604</v>
      </c>
      <c r="DB43" s="2">
        <v>8320</v>
      </c>
      <c r="DC43" s="2">
        <v>82.17</v>
      </c>
      <c r="DD43" s="2">
        <v>16784</v>
      </c>
      <c r="DE43">
        <v>547</v>
      </c>
      <c r="DF43">
        <v>99</v>
      </c>
      <c r="DG43">
        <v>29.26</v>
      </c>
      <c r="DH43">
        <v>1.1299999999999999</v>
      </c>
      <c r="DI43" s="2">
        <v>5.63</v>
      </c>
      <c r="DJ43">
        <v>-0.42</v>
      </c>
      <c r="DK43">
        <v>0.89769636436600364</v>
      </c>
      <c r="DL43">
        <v>8.1300813008130081E-4</v>
      </c>
      <c r="DM43">
        <v>0</v>
      </c>
      <c r="DN43">
        <v>181.2</v>
      </c>
      <c r="DO43">
        <v>0.48499999999999999</v>
      </c>
      <c r="DP43">
        <v>3214.16</v>
      </c>
      <c r="DQ43" s="2">
        <v>0</v>
      </c>
      <c r="DR43" s="2">
        <v>244.69357958000001</v>
      </c>
      <c r="DS43">
        <v>6.2974826938352391E-4</v>
      </c>
      <c r="DT43">
        <v>4.9912289726726797</v>
      </c>
      <c r="DU43">
        <v>1939375.9576889838</v>
      </c>
      <c r="DV43">
        <v>0</v>
      </c>
    </row>
    <row r="44" spans="1:126" x14ac:dyDescent="0.15">
      <c r="A44" t="s">
        <v>103</v>
      </c>
      <c r="B44" t="s">
        <v>188</v>
      </c>
      <c r="C44">
        <v>1</v>
      </c>
      <c r="D44">
        <v>85</v>
      </c>
      <c r="E44" t="s">
        <v>189</v>
      </c>
      <c r="F44">
        <v>1085</v>
      </c>
      <c r="G44" t="s">
        <v>5028</v>
      </c>
      <c r="H44">
        <v>25.1</v>
      </c>
      <c r="I44">
        <v>73.3</v>
      </c>
      <c r="J44">
        <v>0.2</v>
      </c>
      <c r="K44">
        <v>0.1</v>
      </c>
      <c r="L44">
        <v>0.4</v>
      </c>
      <c r="M44">
        <v>0.8</v>
      </c>
      <c r="N44">
        <f t="shared" si="2"/>
        <v>6003.75</v>
      </c>
      <c r="O44">
        <f t="shared" si="0"/>
        <v>3996.25</v>
      </c>
      <c r="P44">
        <f t="shared" si="1"/>
        <v>4.7955000000000014</v>
      </c>
      <c r="Q44" s="4">
        <v>1085</v>
      </c>
      <c r="R44" s="5">
        <v>32.147888000000002</v>
      </c>
      <c r="S44" s="5">
        <v>-86.650586000000004</v>
      </c>
      <c r="T44">
        <v>2</v>
      </c>
      <c r="U44">
        <v>0.20713714253514495</v>
      </c>
      <c r="V44">
        <v>11304</v>
      </c>
      <c r="W44">
        <v>10918</v>
      </c>
      <c r="X44">
        <v>10742</v>
      </c>
      <c r="Y44">
        <v>10345</v>
      </c>
      <c r="Z44">
        <v>5432</v>
      </c>
      <c r="AA44">
        <v>1085</v>
      </c>
      <c r="AB44">
        <v>3317.5549999999998</v>
      </c>
      <c r="AC44">
        <v>25876</v>
      </c>
      <c r="AD44">
        <v>1</v>
      </c>
      <c r="AE44">
        <v>9.3092533978774903E-5</v>
      </c>
      <c r="AF44">
        <v>16</v>
      </c>
      <c r="AG44">
        <v>441</v>
      </c>
      <c r="AH44">
        <v>3.6281179138321996E-2</v>
      </c>
      <c r="AI44" s="3">
        <v>217760</v>
      </c>
      <c r="AJ44" s="3">
        <v>458182.60300156003</v>
      </c>
      <c r="AK44">
        <v>150</v>
      </c>
      <c r="AL44">
        <v>464057.60000000003</v>
      </c>
      <c r="AM44">
        <v>250668</v>
      </c>
      <c r="AN44">
        <v>32324</v>
      </c>
      <c r="AO44">
        <v>282992</v>
      </c>
      <c r="AP44">
        <v>2</v>
      </c>
      <c r="AQ44">
        <v>0</v>
      </c>
      <c r="AR44">
        <v>2</v>
      </c>
      <c r="AS44">
        <v>0.18318373328448434</v>
      </c>
      <c r="AT44">
        <v>2</v>
      </c>
      <c r="AU44">
        <v>9</v>
      </c>
      <c r="AV44">
        <f t="shared" si="3"/>
        <v>11</v>
      </c>
      <c r="AW44">
        <v>1023</v>
      </c>
      <c r="AX44">
        <v>9.9999999999999978E-2</v>
      </c>
      <c r="AY44">
        <v>226902912.64847401</v>
      </c>
      <c r="AZ44">
        <v>226902.91264847401</v>
      </c>
      <c r="BA44">
        <v>16934.668295116098</v>
      </c>
      <c r="BB44">
        <v>0.59050462788715896</v>
      </c>
      <c r="BC44">
        <v>2874</v>
      </c>
      <c r="BD44">
        <v>16863</v>
      </c>
      <c r="BE44">
        <v>-13989</v>
      </c>
      <c r="BF44">
        <v>-1.2375265392781316</v>
      </c>
      <c r="BG44">
        <v>84447</v>
      </c>
      <c r="BH44">
        <v>7.861385216905604</v>
      </c>
      <c r="BI44">
        <v>1769</v>
      </c>
      <c r="BJ44">
        <v>9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12293</v>
      </c>
      <c r="BU44">
        <v>0.47</v>
      </c>
      <c r="BV44">
        <v>0.76877580000000001</v>
      </c>
      <c r="BW44">
        <v>65</v>
      </c>
      <c r="BX44">
        <v>0.8134711</v>
      </c>
      <c r="BY44">
        <v>0.3994048</v>
      </c>
      <c r="BZ44">
        <v>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10555</v>
      </c>
      <c r="CK44">
        <v>0.66319279962103261</v>
      </c>
      <c r="CL44">
        <v>0.7037418147801684</v>
      </c>
      <c r="CM44">
        <v>45</v>
      </c>
      <c r="CN44">
        <v>-0.67198677007800744</v>
      </c>
      <c r="CO44">
        <v>734</v>
      </c>
      <c r="CP44">
        <v>-2.0495156748999999</v>
      </c>
      <c r="CQ44">
        <v>-1.0166596901</v>
      </c>
      <c r="CR44">
        <v>7308</v>
      </c>
      <c r="CS44">
        <v>0.71200000000000008</v>
      </c>
      <c r="CT44">
        <v>9382</v>
      </c>
      <c r="CU44">
        <v>0.81712742294000007</v>
      </c>
      <c r="CW44">
        <v>1</v>
      </c>
      <c r="CY44">
        <v>453</v>
      </c>
      <c r="CZ44">
        <v>675</v>
      </c>
      <c r="DA44" s="2">
        <v>3970</v>
      </c>
      <c r="DB44" s="2">
        <v>495</v>
      </c>
      <c r="DC44" s="2">
        <v>65.400000000000006</v>
      </c>
      <c r="DD44" s="2">
        <v>8003</v>
      </c>
      <c r="DE44">
        <v>153</v>
      </c>
      <c r="DF44">
        <v>277</v>
      </c>
      <c r="DG44">
        <v>18.690000000000001</v>
      </c>
      <c r="DH44">
        <v>28.03</v>
      </c>
      <c r="DI44" s="2">
        <v>9.34</v>
      </c>
      <c r="DJ44">
        <v>-0.41</v>
      </c>
      <c r="DK44">
        <v>0.88620499632623073</v>
      </c>
      <c r="DL44">
        <v>4.5351473922902496E-3</v>
      </c>
      <c r="DN44">
        <v>111.2</v>
      </c>
      <c r="DO44">
        <v>0.247</v>
      </c>
      <c r="DP44">
        <v>17515.27</v>
      </c>
      <c r="DQ44" s="2">
        <v>0</v>
      </c>
      <c r="DR44" s="2">
        <v>4592.0847980900007</v>
      </c>
      <c r="DS44">
        <v>9.3989551242380197E-3</v>
      </c>
      <c r="DT44">
        <v>3.7310162191289198</v>
      </c>
      <c r="DU44">
        <v>1731406.4322100407</v>
      </c>
      <c r="DV44">
        <v>1</v>
      </c>
    </row>
    <row r="45" spans="1:126" x14ac:dyDescent="0.15">
      <c r="A45" t="s">
        <v>103</v>
      </c>
      <c r="B45" t="s">
        <v>190</v>
      </c>
      <c r="C45">
        <v>1</v>
      </c>
      <c r="D45">
        <v>87</v>
      </c>
      <c r="E45" t="s">
        <v>191</v>
      </c>
      <c r="F45">
        <v>1087</v>
      </c>
      <c r="G45" t="s">
        <v>5029</v>
      </c>
      <c r="H45">
        <v>15.2</v>
      </c>
      <c r="I45">
        <v>82.2</v>
      </c>
      <c r="J45">
        <v>0.1</v>
      </c>
      <c r="K45">
        <v>0.4</v>
      </c>
      <c r="L45">
        <v>1</v>
      </c>
      <c r="M45">
        <v>1.1000000000000001</v>
      </c>
      <c r="N45">
        <f t="shared" si="2"/>
        <v>6990.26</v>
      </c>
      <c r="O45">
        <f t="shared" si="0"/>
        <v>3009.74</v>
      </c>
      <c r="P45">
        <f t="shared" si="1"/>
        <v>3.6116880000000009</v>
      </c>
      <c r="Q45" s="4">
        <v>1087</v>
      </c>
      <c r="R45" s="5">
        <v>32.387027000000003</v>
      </c>
      <c r="S45" s="5">
        <v>-85.692886999999999</v>
      </c>
      <c r="T45">
        <v>6</v>
      </c>
      <c r="U45">
        <v>0.23777437356576475</v>
      </c>
      <c r="V45">
        <v>21214</v>
      </c>
      <c r="W45">
        <v>20505</v>
      </c>
      <c r="X45">
        <v>20018</v>
      </c>
      <c r="Y45">
        <v>19304</v>
      </c>
      <c r="Z45">
        <v>9155</v>
      </c>
      <c r="AA45">
        <v>1087</v>
      </c>
      <c r="AB45">
        <v>6303.8449999999993</v>
      </c>
      <c r="AC45">
        <v>30738</v>
      </c>
      <c r="AD45">
        <v>1</v>
      </c>
      <c r="AE45">
        <v>4.9955040463582773E-5</v>
      </c>
      <c r="AF45">
        <v>34</v>
      </c>
      <c r="AG45">
        <v>352</v>
      </c>
      <c r="AH45">
        <v>9.6590909090909088E-2</v>
      </c>
      <c r="AI45" s="3">
        <v>103317</v>
      </c>
      <c r="AJ45" s="3">
        <v>389685.83955208503</v>
      </c>
      <c r="AK45">
        <v>120</v>
      </c>
      <c r="AL45">
        <v>392505.59999999998</v>
      </c>
      <c r="AM45">
        <v>268013</v>
      </c>
      <c r="AN45">
        <v>28648</v>
      </c>
      <c r="AO45">
        <v>296661</v>
      </c>
      <c r="AP45">
        <v>1</v>
      </c>
      <c r="AQ45">
        <v>0</v>
      </c>
      <c r="AR45">
        <v>1</v>
      </c>
      <c r="AS45">
        <v>4.8768593026091198E-2</v>
      </c>
      <c r="AT45">
        <v>1</v>
      </c>
      <c r="AU45">
        <v>6</v>
      </c>
      <c r="AV45">
        <f t="shared" si="3"/>
        <v>7</v>
      </c>
      <c r="AW45">
        <v>13235</v>
      </c>
      <c r="AX45">
        <v>0.65999999999999992</v>
      </c>
      <c r="AY45">
        <v>174703227.235511</v>
      </c>
      <c r="AZ45">
        <v>174703.227235511</v>
      </c>
      <c r="BA45">
        <v>7211.6701224532098</v>
      </c>
      <c r="BB45">
        <v>1.3866413507830109</v>
      </c>
      <c r="BG45">
        <v>102905</v>
      </c>
      <c r="BH45">
        <v>5.1406234389049859</v>
      </c>
      <c r="BI45">
        <v>2929</v>
      </c>
      <c r="BJ45">
        <v>15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21789</v>
      </c>
      <c r="BU45">
        <v>0.66</v>
      </c>
      <c r="BV45">
        <v>0.61769549999999995</v>
      </c>
      <c r="BW45">
        <v>188</v>
      </c>
      <c r="BX45">
        <v>0.73431550000000001</v>
      </c>
      <c r="BY45">
        <v>-7.73475E-2</v>
      </c>
      <c r="BZ45">
        <v>15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19387</v>
      </c>
      <c r="CK45">
        <v>0.82529530097488013</v>
      </c>
      <c r="CL45">
        <v>0.53662313529138495</v>
      </c>
      <c r="CM45">
        <v>139</v>
      </c>
      <c r="CN45">
        <v>-0.78009820627352289</v>
      </c>
      <c r="CO45">
        <v>1715</v>
      </c>
      <c r="CP45">
        <v>-0.75094622219999996</v>
      </c>
      <c r="CQ45">
        <v>-0.23225698550000001</v>
      </c>
      <c r="CR45">
        <v>13375</v>
      </c>
      <c r="CS45">
        <v>0.72099999999999997</v>
      </c>
      <c r="CT45">
        <v>17735</v>
      </c>
      <c r="CU45">
        <v>0.83881220487000008</v>
      </c>
      <c r="CV45">
        <v>67</v>
      </c>
      <c r="CW45">
        <v>5</v>
      </c>
      <c r="CX45">
        <v>7</v>
      </c>
      <c r="CY45">
        <v>332</v>
      </c>
      <c r="CZ45">
        <v>529</v>
      </c>
      <c r="DA45" s="2">
        <v>7618</v>
      </c>
      <c r="DB45" s="2">
        <v>1095</v>
      </c>
      <c r="DC45" s="2">
        <v>106.66</v>
      </c>
      <c r="DD45" s="2">
        <v>16655</v>
      </c>
      <c r="DE45">
        <v>143</v>
      </c>
      <c r="DF45">
        <v>138</v>
      </c>
      <c r="DG45">
        <v>15.24</v>
      </c>
      <c r="DH45">
        <v>5.08</v>
      </c>
      <c r="DI45" s="2">
        <v>30.48</v>
      </c>
      <c r="DJ45">
        <v>-0.56000000000000005</v>
      </c>
      <c r="DK45">
        <v>0.96245535584656927</v>
      </c>
      <c r="DL45">
        <v>2.840909090909091E-3</v>
      </c>
      <c r="DM45">
        <v>0</v>
      </c>
      <c r="DN45">
        <v>66.2</v>
      </c>
      <c r="DO45">
        <v>0.16600000000000001</v>
      </c>
      <c r="DP45">
        <v>2761.6</v>
      </c>
      <c r="DQ45" s="2">
        <v>11252</v>
      </c>
      <c r="DR45" s="2">
        <v>2341.9184584999994</v>
      </c>
      <c r="DS45">
        <v>5.7307295877358187E-3</v>
      </c>
      <c r="DT45">
        <v>3.20276429367724</v>
      </c>
      <c r="DU45">
        <v>1257102.9207483612</v>
      </c>
      <c r="DV45">
        <v>0</v>
      </c>
    </row>
    <row r="46" spans="1:126" x14ac:dyDescent="0.15">
      <c r="A46" t="s">
        <v>103</v>
      </c>
      <c r="B46" t="s">
        <v>192</v>
      </c>
      <c r="C46">
        <v>1</v>
      </c>
      <c r="D46">
        <v>89</v>
      </c>
      <c r="E46" t="s">
        <v>193</v>
      </c>
      <c r="F46">
        <v>1089</v>
      </c>
      <c r="G46" t="s">
        <v>5030</v>
      </c>
      <c r="H46">
        <v>66.099999999999994</v>
      </c>
      <c r="I46">
        <v>23.7</v>
      </c>
      <c r="J46">
        <v>0.7</v>
      </c>
      <c r="K46">
        <v>2.4</v>
      </c>
      <c r="L46">
        <v>2.4</v>
      </c>
      <c r="M46">
        <v>4.5999999999999996</v>
      </c>
      <c r="N46">
        <f t="shared" si="2"/>
        <v>4964.0699999999988</v>
      </c>
      <c r="O46">
        <f t="shared" si="0"/>
        <v>5035.9300000000012</v>
      </c>
      <c r="P46">
        <f t="shared" si="1"/>
        <v>6.0431160000000039</v>
      </c>
      <c r="Q46" s="4">
        <v>1089</v>
      </c>
      <c r="R46" s="5">
        <v>34.764237999999999</v>
      </c>
      <c r="S46" s="5">
        <v>-86.551079999999999</v>
      </c>
      <c r="T46">
        <v>2</v>
      </c>
      <c r="U46">
        <v>4.6804157683812381E-2</v>
      </c>
      <c r="V46">
        <v>334661</v>
      </c>
      <c r="W46">
        <v>343229</v>
      </c>
      <c r="X46">
        <v>346438</v>
      </c>
      <c r="Y46">
        <v>352740</v>
      </c>
      <c r="Z46">
        <v>187278</v>
      </c>
      <c r="AA46">
        <v>1089</v>
      </c>
      <c r="AB46">
        <v>146791.56599999999</v>
      </c>
      <c r="AC46">
        <v>57993</v>
      </c>
      <c r="AD46">
        <v>7</v>
      </c>
      <c r="AE46">
        <v>2.0205635640432054E-5</v>
      </c>
      <c r="AF46">
        <v>79</v>
      </c>
      <c r="AG46">
        <v>1033</v>
      </c>
      <c r="AH46">
        <v>7.6476282671829626E-2</v>
      </c>
      <c r="AI46" s="3">
        <v>209352</v>
      </c>
      <c r="AJ46" s="3">
        <v>513018.49665831501</v>
      </c>
      <c r="AK46">
        <v>51</v>
      </c>
      <c r="AL46">
        <v>520249.59999999998</v>
      </c>
      <c r="AM46">
        <v>192649</v>
      </c>
      <c r="AN46">
        <v>91046</v>
      </c>
      <c r="AO46">
        <v>283695</v>
      </c>
      <c r="AP46">
        <v>7</v>
      </c>
      <c r="AQ46">
        <v>3</v>
      </c>
      <c r="AR46">
        <v>10</v>
      </c>
      <c r="AS46">
        <v>2.9135067258302769E-2</v>
      </c>
      <c r="AT46">
        <v>11</v>
      </c>
      <c r="AU46">
        <v>253</v>
      </c>
      <c r="AV46">
        <f t="shared" si="3"/>
        <v>264</v>
      </c>
      <c r="AW46">
        <v>357293</v>
      </c>
      <c r="AX46">
        <v>0.92999999999999994</v>
      </c>
      <c r="AY46">
        <v>2223880051.7420998</v>
      </c>
      <c r="AZ46">
        <v>2223880.0517420997</v>
      </c>
      <c r="BA46">
        <v>8073.0571173653298</v>
      </c>
      <c r="BB46">
        <v>1.2386881270156966</v>
      </c>
      <c r="BC46">
        <v>57940</v>
      </c>
      <c r="BD46">
        <v>17004</v>
      </c>
      <c r="BE46">
        <v>40936</v>
      </c>
      <c r="BF46">
        <v>0.12232079626846272</v>
      </c>
      <c r="BG46">
        <v>6791552</v>
      </c>
      <c r="BH46">
        <v>19.603946449292515</v>
      </c>
      <c r="BI46">
        <v>29209</v>
      </c>
      <c r="BJ46">
        <v>268</v>
      </c>
      <c r="BK46">
        <v>21</v>
      </c>
      <c r="BL46">
        <v>7</v>
      </c>
      <c r="BM46">
        <v>0</v>
      </c>
      <c r="BN46">
        <v>6</v>
      </c>
      <c r="BO46">
        <v>14</v>
      </c>
      <c r="BP46">
        <v>4</v>
      </c>
      <c r="BQ46">
        <v>50</v>
      </c>
      <c r="BR46">
        <v>7</v>
      </c>
      <c r="BS46">
        <v>3</v>
      </c>
      <c r="BT46">
        <v>327744</v>
      </c>
      <c r="BU46">
        <v>0.76</v>
      </c>
      <c r="BV46">
        <v>0.63124020000000003</v>
      </c>
      <c r="BW46">
        <v>1397</v>
      </c>
      <c r="BX46">
        <v>1.1594420000000001</v>
      </c>
      <c r="BY46">
        <v>-0.37810270000000001</v>
      </c>
      <c r="BZ46">
        <v>267</v>
      </c>
      <c r="CA46">
        <v>21</v>
      </c>
      <c r="CB46">
        <v>10</v>
      </c>
      <c r="CC46">
        <v>2</v>
      </c>
      <c r="CD46">
        <v>7</v>
      </c>
      <c r="CE46">
        <v>12</v>
      </c>
      <c r="CF46">
        <v>4</v>
      </c>
      <c r="CG46">
        <v>49</v>
      </c>
      <c r="CH46">
        <v>10</v>
      </c>
      <c r="CI46">
        <v>4</v>
      </c>
      <c r="CJ46">
        <v>350112</v>
      </c>
      <c r="CK46">
        <v>1.102504341467873</v>
      </c>
      <c r="CL46">
        <v>0.66468238695165027</v>
      </c>
      <c r="CM46">
        <v>1369</v>
      </c>
      <c r="CN46">
        <v>-0.60203231136326218</v>
      </c>
      <c r="CO46">
        <v>76042</v>
      </c>
      <c r="CP46">
        <v>1.2077717160000001</v>
      </c>
      <c r="CQ46">
        <v>0.98154951000000001</v>
      </c>
      <c r="CR46">
        <v>299889</v>
      </c>
      <c r="CS46">
        <v>0.84499999999999997</v>
      </c>
      <c r="CT46">
        <v>287474</v>
      </c>
      <c r="CU46">
        <v>0.84219144971000004</v>
      </c>
      <c r="CV46">
        <v>393</v>
      </c>
      <c r="CW46">
        <v>193</v>
      </c>
      <c r="CX46">
        <v>308</v>
      </c>
      <c r="CY46">
        <v>780</v>
      </c>
      <c r="CZ46">
        <v>1616</v>
      </c>
      <c r="DA46" s="2">
        <v>245396</v>
      </c>
      <c r="DB46" s="2">
        <v>52795</v>
      </c>
      <c r="DC46" s="2">
        <v>183.92</v>
      </c>
      <c r="DD46" s="2">
        <v>107742</v>
      </c>
      <c r="DE46">
        <v>505</v>
      </c>
      <c r="DF46">
        <v>224</v>
      </c>
      <c r="DG46">
        <v>49.01</v>
      </c>
      <c r="DH46">
        <v>3.75</v>
      </c>
      <c r="DI46" s="2">
        <v>9.51</v>
      </c>
      <c r="DJ46">
        <v>-1.25</v>
      </c>
      <c r="DK46">
        <v>0.87124078107684666</v>
      </c>
      <c r="DL46">
        <v>0</v>
      </c>
      <c r="DM46">
        <v>9</v>
      </c>
      <c r="DN46">
        <v>172.4</v>
      </c>
      <c r="DO46">
        <v>0.32799999999999996</v>
      </c>
      <c r="DP46">
        <v>1581.32</v>
      </c>
      <c r="DQ46" s="2">
        <v>0</v>
      </c>
      <c r="DR46" s="2">
        <v>3144.9363258000008</v>
      </c>
      <c r="DS46">
        <v>5.8000568555030335E-3</v>
      </c>
      <c r="DT46">
        <v>5.2287306124985804</v>
      </c>
      <c r="DU46">
        <v>2720245.0096601415</v>
      </c>
      <c r="DV46">
        <v>1</v>
      </c>
    </row>
    <row r="47" spans="1:126" x14ac:dyDescent="0.15">
      <c r="A47" t="s">
        <v>103</v>
      </c>
      <c r="B47" t="s">
        <v>194</v>
      </c>
      <c r="C47">
        <v>1</v>
      </c>
      <c r="D47">
        <v>91</v>
      </c>
      <c r="E47" t="s">
        <v>195</v>
      </c>
      <c r="F47">
        <v>1091</v>
      </c>
      <c r="G47" t="s">
        <v>5031</v>
      </c>
      <c r="H47">
        <v>45.7</v>
      </c>
      <c r="I47">
        <v>51.5</v>
      </c>
      <c r="J47">
        <v>0.1</v>
      </c>
      <c r="K47">
        <v>0.3</v>
      </c>
      <c r="L47">
        <v>0.7</v>
      </c>
      <c r="M47">
        <v>1.7</v>
      </c>
      <c r="N47">
        <f t="shared" si="2"/>
        <v>4744.22</v>
      </c>
      <c r="O47">
        <f t="shared" si="0"/>
        <v>5255.78</v>
      </c>
      <c r="P47">
        <f t="shared" si="1"/>
        <v>6.3069360000000021</v>
      </c>
      <c r="Q47" s="4">
        <v>1091</v>
      </c>
      <c r="R47" s="5">
        <v>32.247591</v>
      </c>
      <c r="S47" s="5">
        <v>-87.791090999999994</v>
      </c>
      <c r="T47">
        <v>7</v>
      </c>
      <c r="U47">
        <v>0.11738173982502545</v>
      </c>
      <c r="V47">
        <v>20909</v>
      </c>
      <c r="W47">
        <v>20489</v>
      </c>
      <c r="X47">
        <v>20306</v>
      </c>
      <c r="Y47">
        <v>19757</v>
      </c>
      <c r="Z47">
        <v>10053</v>
      </c>
      <c r="AA47">
        <v>1091</v>
      </c>
      <c r="AB47">
        <v>6499.5210000000006</v>
      </c>
      <c r="AC47">
        <v>32042</v>
      </c>
      <c r="AD47">
        <v>2</v>
      </c>
      <c r="AE47">
        <v>9.8493056239535117E-5</v>
      </c>
      <c r="AF47">
        <v>15</v>
      </c>
      <c r="AG47">
        <v>499</v>
      </c>
      <c r="AH47">
        <v>3.0060120240480961E-2</v>
      </c>
      <c r="AI47" s="3">
        <v>165436</v>
      </c>
      <c r="AJ47" s="3">
        <v>625203.40359807503</v>
      </c>
      <c r="AK47">
        <v>130</v>
      </c>
      <c r="AL47">
        <v>629068.79999999993</v>
      </c>
      <c r="AM47">
        <v>74475</v>
      </c>
      <c r="AN47">
        <v>29935</v>
      </c>
      <c r="AO47">
        <v>104410</v>
      </c>
      <c r="AP47">
        <v>2</v>
      </c>
      <c r="AQ47">
        <v>0</v>
      </c>
      <c r="AR47">
        <v>2</v>
      </c>
      <c r="AS47">
        <v>9.7613353506759717E-2</v>
      </c>
      <c r="AT47">
        <v>2</v>
      </c>
      <c r="AU47">
        <v>20</v>
      </c>
      <c r="AV47">
        <f t="shared" si="3"/>
        <v>22</v>
      </c>
      <c r="AW47">
        <v>1919</v>
      </c>
      <c r="AX47">
        <v>9.9999999999999978E-2</v>
      </c>
      <c r="AY47">
        <v>1112960638.32494</v>
      </c>
      <c r="AZ47">
        <v>1112960.6383249399</v>
      </c>
      <c r="BA47">
        <v>49436.733486984704</v>
      </c>
      <c r="BB47">
        <v>0.20227873677440111</v>
      </c>
      <c r="BC47">
        <v>1545</v>
      </c>
      <c r="BD47">
        <v>0</v>
      </c>
      <c r="BE47">
        <v>1545</v>
      </c>
      <c r="BF47">
        <v>7.3891625615763554E-2</v>
      </c>
      <c r="BG47">
        <v>401934</v>
      </c>
      <c r="BH47">
        <v>19.793854033290653</v>
      </c>
      <c r="BI47">
        <v>3114</v>
      </c>
      <c r="BJ47">
        <v>34</v>
      </c>
      <c r="BK47">
        <v>1</v>
      </c>
      <c r="BL47">
        <v>1</v>
      </c>
      <c r="BM47">
        <v>0</v>
      </c>
      <c r="BN47">
        <v>0</v>
      </c>
      <c r="BO47">
        <v>3</v>
      </c>
      <c r="BP47">
        <v>0</v>
      </c>
      <c r="BQ47">
        <v>2</v>
      </c>
      <c r="BR47">
        <v>2</v>
      </c>
      <c r="BS47">
        <v>0</v>
      </c>
      <c r="BT47">
        <v>20943</v>
      </c>
      <c r="BU47">
        <v>0.63</v>
      </c>
      <c r="BV47">
        <v>0.72753219999999996</v>
      </c>
      <c r="BW47">
        <v>100</v>
      </c>
      <c r="BX47">
        <v>2.0531920000000001</v>
      </c>
      <c r="BY47">
        <v>0.99173230000000001</v>
      </c>
      <c r="BZ47">
        <v>31</v>
      </c>
      <c r="CA47">
        <v>1</v>
      </c>
      <c r="CB47">
        <v>1</v>
      </c>
      <c r="CC47">
        <v>0</v>
      </c>
      <c r="CD47">
        <v>0</v>
      </c>
      <c r="CE47">
        <v>3</v>
      </c>
      <c r="CF47">
        <v>0</v>
      </c>
      <c r="CG47">
        <v>1</v>
      </c>
      <c r="CH47">
        <v>2</v>
      </c>
      <c r="CI47">
        <v>0</v>
      </c>
      <c r="CJ47">
        <v>20136</v>
      </c>
      <c r="CK47">
        <v>1.936829558998808</v>
      </c>
      <c r="CL47">
        <v>0.71182782437099157</v>
      </c>
      <c r="CM47">
        <v>92</v>
      </c>
      <c r="CN47">
        <v>0.50098698210863024</v>
      </c>
      <c r="CO47">
        <v>1639</v>
      </c>
      <c r="CP47">
        <v>-5.1258696000000001E-3</v>
      </c>
      <c r="CQ47">
        <v>-0.2199945411</v>
      </c>
      <c r="CR47">
        <v>15398</v>
      </c>
      <c r="CS47">
        <v>0.77400000000000002</v>
      </c>
      <c r="CT47">
        <v>17396</v>
      </c>
      <c r="CU47">
        <v>0.83098831755999991</v>
      </c>
      <c r="CV47">
        <v>5</v>
      </c>
      <c r="CW47">
        <v>5</v>
      </c>
      <c r="CX47">
        <v>7</v>
      </c>
      <c r="CY47">
        <v>347</v>
      </c>
      <c r="CZ47">
        <v>755</v>
      </c>
      <c r="DA47" s="2">
        <v>9648</v>
      </c>
      <c r="DB47" s="2">
        <v>1195</v>
      </c>
      <c r="DC47" s="2">
        <v>59.54</v>
      </c>
      <c r="DD47" s="2">
        <v>10823</v>
      </c>
      <c r="DE47">
        <v>178</v>
      </c>
      <c r="DF47">
        <v>169</v>
      </c>
      <c r="DG47">
        <v>24.81</v>
      </c>
      <c r="DH47">
        <v>9.92</v>
      </c>
      <c r="DI47" s="2">
        <v>29.77</v>
      </c>
      <c r="DJ47">
        <v>-0.72</v>
      </c>
      <c r="DK47">
        <v>0.92864310065523825</v>
      </c>
      <c r="DL47">
        <v>6.0120240480961923E-3</v>
      </c>
      <c r="DN47">
        <v>202.4</v>
      </c>
      <c r="DO47">
        <v>0.313</v>
      </c>
      <c r="DP47">
        <v>23486.190000000002</v>
      </c>
      <c r="DQ47" s="2">
        <v>0</v>
      </c>
      <c r="DR47" s="2">
        <v>6444.7671578299996</v>
      </c>
      <c r="DS47">
        <v>1.0105009834240071E-2</v>
      </c>
      <c r="DT47">
        <v>4.7934891668391204</v>
      </c>
      <c r="DU47">
        <v>3015434.4779964848</v>
      </c>
      <c r="DV47">
        <v>1</v>
      </c>
    </row>
    <row r="48" spans="1:126" x14ac:dyDescent="0.15">
      <c r="A48" t="s">
        <v>103</v>
      </c>
      <c r="B48" t="s">
        <v>196</v>
      </c>
      <c r="C48">
        <v>1</v>
      </c>
      <c r="D48">
        <v>93</v>
      </c>
      <c r="E48" t="s">
        <v>197</v>
      </c>
      <c r="F48">
        <v>1093</v>
      </c>
      <c r="G48" t="s">
        <v>5032</v>
      </c>
      <c r="H48">
        <v>92.6</v>
      </c>
      <c r="I48">
        <v>3.8</v>
      </c>
      <c r="J48">
        <v>0.3</v>
      </c>
      <c r="K48">
        <v>0.2</v>
      </c>
      <c r="L48">
        <v>1</v>
      </c>
      <c r="M48">
        <v>2.1</v>
      </c>
      <c r="N48">
        <f t="shared" si="2"/>
        <v>8594.74</v>
      </c>
      <c r="O48">
        <f t="shared" si="0"/>
        <v>1405.2600000000002</v>
      </c>
      <c r="P48">
        <f t="shared" si="1"/>
        <v>1.6863120000000009</v>
      </c>
      <c r="Q48" s="4">
        <v>1093</v>
      </c>
      <c r="R48" s="5">
        <v>34.138218999999999</v>
      </c>
      <c r="S48" s="5">
        <v>-87.881551000000002</v>
      </c>
      <c r="T48">
        <v>7</v>
      </c>
      <c r="U48">
        <v>2.8589504890293365E-2</v>
      </c>
      <c r="V48">
        <v>30641</v>
      </c>
      <c r="W48">
        <v>30527</v>
      </c>
      <c r="X48">
        <v>30387</v>
      </c>
      <c r="Y48">
        <v>30116</v>
      </c>
      <c r="Z48">
        <v>15687</v>
      </c>
      <c r="AA48">
        <v>1093</v>
      </c>
      <c r="AB48">
        <v>10682.063000000002</v>
      </c>
      <c r="AC48">
        <v>32299</v>
      </c>
      <c r="AD48">
        <v>2</v>
      </c>
      <c r="AE48">
        <v>6.5817619376707146E-5</v>
      </c>
      <c r="AF48">
        <v>20</v>
      </c>
      <c r="AG48">
        <v>715</v>
      </c>
      <c r="AH48">
        <v>2.7972027972027972E-2</v>
      </c>
      <c r="AI48" s="3">
        <v>113773</v>
      </c>
      <c r="AJ48" s="3">
        <v>475066.15294540004</v>
      </c>
      <c r="AK48">
        <v>80</v>
      </c>
      <c r="AL48">
        <v>475916.79999999999</v>
      </c>
      <c r="AM48">
        <v>172189</v>
      </c>
      <c r="AN48">
        <v>33955</v>
      </c>
      <c r="AO48">
        <v>206144</v>
      </c>
      <c r="AP48">
        <v>2</v>
      </c>
      <c r="AQ48">
        <v>0</v>
      </c>
      <c r="AR48">
        <v>2</v>
      </c>
      <c r="AS48">
        <v>6.5515772922331045E-2</v>
      </c>
      <c r="AT48">
        <v>1</v>
      </c>
      <c r="AU48">
        <v>32</v>
      </c>
      <c r="AV48">
        <f t="shared" si="3"/>
        <v>33</v>
      </c>
      <c r="AW48">
        <v>3479</v>
      </c>
      <c r="AX48">
        <v>0.12</v>
      </c>
      <c r="AY48">
        <v>349865475.32364702</v>
      </c>
      <c r="AZ48">
        <v>349865.47532364703</v>
      </c>
      <c r="BA48">
        <v>11141.646920704599</v>
      </c>
      <c r="BB48">
        <v>0.89753337824921831</v>
      </c>
      <c r="BC48">
        <v>20995</v>
      </c>
      <c r="BD48">
        <v>16756</v>
      </c>
      <c r="BE48">
        <v>4239</v>
      </c>
      <c r="BF48">
        <v>0.13834404882347182</v>
      </c>
      <c r="BG48">
        <v>636341</v>
      </c>
      <c r="BH48">
        <v>20.941224865896601</v>
      </c>
      <c r="BI48">
        <v>5565</v>
      </c>
      <c r="BJ48">
        <v>29</v>
      </c>
      <c r="BK48">
        <v>0</v>
      </c>
      <c r="BL48">
        <v>2</v>
      </c>
      <c r="BM48">
        <v>0</v>
      </c>
      <c r="BN48">
        <v>0</v>
      </c>
      <c r="BO48">
        <v>2</v>
      </c>
      <c r="BP48">
        <v>0</v>
      </c>
      <c r="BQ48">
        <v>1</v>
      </c>
      <c r="BR48">
        <v>1</v>
      </c>
      <c r="BS48">
        <v>0</v>
      </c>
      <c r="BT48">
        <v>29116</v>
      </c>
      <c r="BU48">
        <v>0.74</v>
      </c>
      <c r="BV48">
        <v>0.53000729999999996</v>
      </c>
      <c r="BW48">
        <v>104</v>
      </c>
      <c r="BX48">
        <v>1.202088</v>
      </c>
      <c r="BY48">
        <v>-0.9505287</v>
      </c>
      <c r="BZ48">
        <v>29</v>
      </c>
      <c r="CA48">
        <v>0</v>
      </c>
      <c r="CB48">
        <v>0</v>
      </c>
      <c r="CC48">
        <v>0</v>
      </c>
      <c r="CD48">
        <v>0</v>
      </c>
      <c r="CE48">
        <v>2</v>
      </c>
      <c r="CF48">
        <v>0</v>
      </c>
      <c r="CG48">
        <v>2</v>
      </c>
      <c r="CH48">
        <v>1</v>
      </c>
      <c r="CI48">
        <v>0</v>
      </c>
      <c r="CJ48">
        <v>30246</v>
      </c>
      <c r="CK48">
        <v>1.1241155855319711</v>
      </c>
      <c r="CL48">
        <v>0.61521683996956633</v>
      </c>
      <c r="CM48">
        <v>92</v>
      </c>
      <c r="CN48">
        <v>-0.92919306272616187</v>
      </c>
      <c r="CO48">
        <v>1898</v>
      </c>
      <c r="CP48">
        <v>4.2625202000000001E-2</v>
      </c>
      <c r="CQ48">
        <v>6.0836895000000002E-2</v>
      </c>
      <c r="CR48">
        <v>25448</v>
      </c>
      <c r="CS48">
        <v>0.84499999999999997</v>
      </c>
      <c r="CT48">
        <v>25340</v>
      </c>
      <c r="CU48">
        <v>0.80481761078999992</v>
      </c>
      <c r="CV48">
        <v>2</v>
      </c>
      <c r="CW48">
        <v>6</v>
      </c>
      <c r="CX48">
        <v>8</v>
      </c>
      <c r="CY48">
        <v>426</v>
      </c>
      <c r="CZ48">
        <v>1077</v>
      </c>
      <c r="DA48" s="2">
        <v>13494</v>
      </c>
      <c r="DB48" s="2">
        <v>1685</v>
      </c>
      <c r="DC48" s="2">
        <v>72.53</v>
      </c>
      <c r="DD48" s="2">
        <v>1945</v>
      </c>
      <c r="DE48">
        <v>330</v>
      </c>
      <c r="DF48">
        <v>42</v>
      </c>
      <c r="DG48">
        <v>19.78</v>
      </c>
      <c r="DH48">
        <v>13.19</v>
      </c>
      <c r="DI48" s="2">
        <v>3.3</v>
      </c>
      <c r="DJ48">
        <v>-0.31</v>
      </c>
      <c r="DK48">
        <v>0.97677832174593271</v>
      </c>
      <c r="DL48">
        <v>1.3986013986013986E-3</v>
      </c>
      <c r="DN48">
        <v>38.700000000000003</v>
      </c>
      <c r="DO48">
        <v>8.3000000000000004E-2</v>
      </c>
      <c r="DP48">
        <v>3694.9300000000003</v>
      </c>
      <c r="DQ48" s="2">
        <v>0</v>
      </c>
      <c r="DR48" s="2">
        <v>71.02432349</v>
      </c>
      <c r="DS48">
        <v>1.0497035507088634E-4</v>
      </c>
      <c r="DT48">
        <v>3.27926371963154</v>
      </c>
      <c r="DU48">
        <v>1560656.6958031396</v>
      </c>
      <c r="DV48">
        <v>0</v>
      </c>
    </row>
    <row r="49" spans="1:126" x14ac:dyDescent="0.15">
      <c r="A49" t="s">
        <v>103</v>
      </c>
      <c r="B49" t="s">
        <v>198</v>
      </c>
      <c r="C49">
        <v>1</v>
      </c>
      <c r="D49">
        <v>95</v>
      </c>
      <c r="E49" t="s">
        <v>199</v>
      </c>
      <c r="F49">
        <v>1095</v>
      </c>
      <c r="G49" t="s">
        <v>5033</v>
      </c>
      <c r="H49">
        <v>83.9</v>
      </c>
      <c r="I49">
        <v>1.5</v>
      </c>
      <c r="J49">
        <v>0.6</v>
      </c>
      <c r="K49">
        <v>0.5</v>
      </c>
      <c r="L49">
        <v>1.4</v>
      </c>
      <c r="M49">
        <v>12.1</v>
      </c>
      <c r="N49">
        <f t="shared" si="2"/>
        <v>7190.4400000000005</v>
      </c>
      <c r="O49">
        <f t="shared" si="0"/>
        <v>2809.5599999999995</v>
      </c>
      <c r="P49">
        <f t="shared" si="1"/>
        <v>3.3714720000000007</v>
      </c>
      <c r="Q49" s="4">
        <v>1095</v>
      </c>
      <c r="R49" s="5">
        <v>34.309564000000002</v>
      </c>
      <c r="S49" s="5">
        <v>-86.321668000000003</v>
      </c>
      <c r="T49">
        <v>4</v>
      </c>
      <c r="U49">
        <v>3.6138842438650308E-2</v>
      </c>
      <c r="V49">
        <v>93070</v>
      </c>
      <c r="W49">
        <v>94121</v>
      </c>
      <c r="X49">
        <v>94318</v>
      </c>
      <c r="Y49">
        <v>94577</v>
      </c>
      <c r="Z49">
        <v>47947</v>
      </c>
      <c r="AA49">
        <v>1095</v>
      </c>
      <c r="AB49">
        <v>33456.752999999997</v>
      </c>
      <c r="AC49">
        <v>38983</v>
      </c>
      <c r="AD49">
        <v>3</v>
      </c>
      <c r="AE49">
        <v>3.180729023092093E-5</v>
      </c>
      <c r="AF49">
        <v>52</v>
      </c>
      <c r="AG49">
        <v>1505</v>
      </c>
      <c r="AH49">
        <v>3.4551495016611297E-2</v>
      </c>
      <c r="AI49" s="3">
        <v>162980</v>
      </c>
      <c r="AJ49" s="3">
        <v>362138.32852971501</v>
      </c>
      <c r="AK49">
        <v>44</v>
      </c>
      <c r="AL49">
        <v>398854.40000000002</v>
      </c>
      <c r="AM49">
        <v>175780</v>
      </c>
      <c r="AN49">
        <v>92841</v>
      </c>
      <c r="AO49">
        <v>268621</v>
      </c>
      <c r="AP49">
        <v>22</v>
      </c>
      <c r="AQ49">
        <v>0</v>
      </c>
      <c r="AR49">
        <v>22</v>
      </c>
      <c r="AS49">
        <v>0.23374167295290108</v>
      </c>
      <c r="AT49">
        <v>22</v>
      </c>
      <c r="AU49">
        <v>98</v>
      </c>
      <c r="AV49">
        <f t="shared" si="3"/>
        <v>120</v>
      </c>
      <c r="AW49">
        <v>102714</v>
      </c>
      <c r="AX49">
        <v>0.95</v>
      </c>
      <c r="AY49">
        <v>2591654590.1820998</v>
      </c>
      <c r="AZ49">
        <v>2591654.5901821</v>
      </c>
      <c r="BA49">
        <v>31313.175678158801</v>
      </c>
      <c r="BB49">
        <v>0.31935438624243667</v>
      </c>
      <c r="BC49">
        <v>12137</v>
      </c>
      <c r="BD49">
        <v>6576</v>
      </c>
      <c r="BE49">
        <v>5561</v>
      </c>
      <c r="BF49">
        <v>5.9750725260556567E-2</v>
      </c>
      <c r="BG49">
        <v>1545807</v>
      </c>
      <c r="BH49">
        <v>16.389310629996395</v>
      </c>
      <c r="BI49">
        <v>11023</v>
      </c>
      <c r="BJ49">
        <v>76</v>
      </c>
      <c r="BK49">
        <v>3</v>
      </c>
      <c r="BL49">
        <v>4</v>
      </c>
      <c r="BM49">
        <v>0</v>
      </c>
      <c r="BN49">
        <v>0</v>
      </c>
      <c r="BO49">
        <v>2</v>
      </c>
      <c r="BP49">
        <v>1</v>
      </c>
      <c r="BQ49">
        <v>2</v>
      </c>
      <c r="BR49">
        <v>8</v>
      </c>
      <c r="BS49">
        <v>0</v>
      </c>
      <c r="BT49">
        <v>90399</v>
      </c>
      <c r="BU49">
        <v>0.74</v>
      </c>
      <c r="BV49">
        <v>0.50588</v>
      </c>
      <c r="BW49">
        <v>233</v>
      </c>
      <c r="BX49">
        <v>1.0619590000000001</v>
      </c>
      <c r="BY49">
        <v>-1.3318099999999999</v>
      </c>
      <c r="BZ49">
        <v>74</v>
      </c>
      <c r="CA49">
        <v>2</v>
      </c>
      <c r="CB49">
        <v>5</v>
      </c>
      <c r="CC49">
        <v>0</v>
      </c>
      <c r="CD49">
        <v>0</v>
      </c>
      <c r="CE49">
        <v>2</v>
      </c>
      <c r="CF49">
        <v>1</v>
      </c>
      <c r="CG49">
        <v>4</v>
      </c>
      <c r="CH49">
        <v>2</v>
      </c>
      <c r="CI49">
        <v>0</v>
      </c>
      <c r="CJ49">
        <v>94356</v>
      </c>
      <c r="CK49">
        <v>0.95383441434566962</v>
      </c>
      <c r="CL49">
        <v>0.64582756301190991</v>
      </c>
      <c r="CM49">
        <v>240</v>
      </c>
      <c r="CN49">
        <v>-1.0422507737802955</v>
      </c>
      <c r="CO49">
        <v>8162.9999999999991</v>
      </c>
      <c r="CP49">
        <v>0.29294372899999999</v>
      </c>
      <c r="CQ49">
        <v>-6.0932170000000004E-4</v>
      </c>
      <c r="CR49">
        <v>82235</v>
      </c>
      <c r="CS49">
        <v>0.86699999999999999</v>
      </c>
      <c r="CT49">
        <v>73060</v>
      </c>
      <c r="CU49">
        <v>0.75497235586</v>
      </c>
      <c r="CV49">
        <v>206</v>
      </c>
      <c r="CW49">
        <v>28</v>
      </c>
      <c r="CX49">
        <v>56</v>
      </c>
      <c r="CY49">
        <v>948</v>
      </c>
      <c r="CZ49">
        <v>2230</v>
      </c>
      <c r="DA49" s="2">
        <v>50262</v>
      </c>
      <c r="DB49" s="2">
        <v>7145</v>
      </c>
      <c r="DC49" s="2">
        <v>98.14</v>
      </c>
      <c r="DD49" s="2">
        <v>7545</v>
      </c>
      <c r="DE49">
        <v>649</v>
      </c>
      <c r="DF49">
        <v>32</v>
      </c>
      <c r="DG49">
        <v>20.05</v>
      </c>
      <c r="DH49">
        <v>6.33</v>
      </c>
      <c r="DI49" s="2">
        <v>11.61</v>
      </c>
      <c r="DJ49">
        <v>0.37</v>
      </c>
      <c r="DK49">
        <v>0.96885507424223827</v>
      </c>
      <c r="DL49">
        <v>0</v>
      </c>
      <c r="DM49">
        <v>300</v>
      </c>
      <c r="DN49">
        <v>92.1</v>
      </c>
      <c r="DO49">
        <v>0.23199999999999998</v>
      </c>
      <c r="DP49">
        <v>1841.23</v>
      </c>
      <c r="DQ49" s="2">
        <v>0</v>
      </c>
      <c r="DR49" s="2">
        <v>975.33339450000005</v>
      </c>
      <c r="DS49">
        <v>2.7931920889813426E-3</v>
      </c>
      <c r="DT49">
        <v>2.7545618334532702</v>
      </c>
      <c r="DU49">
        <v>1098669.107344904</v>
      </c>
      <c r="DV49">
        <v>1</v>
      </c>
    </row>
    <row r="50" spans="1:126" x14ac:dyDescent="0.15">
      <c r="A50" t="s">
        <v>103</v>
      </c>
      <c r="B50" t="s">
        <v>200</v>
      </c>
      <c r="C50">
        <v>1</v>
      </c>
      <c r="D50">
        <v>97</v>
      </c>
      <c r="E50" t="s">
        <v>201</v>
      </c>
      <c r="F50">
        <v>1097</v>
      </c>
      <c r="G50" t="s">
        <v>5034</v>
      </c>
      <c r="H50">
        <v>59.1</v>
      </c>
      <c r="I50">
        <v>34.4</v>
      </c>
      <c r="J50">
        <v>0.9</v>
      </c>
      <c r="K50">
        <v>1.8</v>
      </c>
      <c r="L50">
        <v>1.4</v>
      </c>
      <c r="M50">
        <v>2.4</v>
      </c>
      <c r="N50">
        <f t="shared" si="2"/>
        <v>4687.9400000000005</v>
      </c>
      <c r="O50">
        <f t="shared" si="0"/>
        <v>5312.0599999999995</v>
      </c>
      <c r="P50">
        <f t="shared" si="1"/>
        <v>6.3744720000000017</v>
      </c>
      <c r="Q50" s="4">
        <v>1097</v>
      </c>
      <c r="R50" s="5">
        <v>30.684571999999999</v>
      </c>
      <c r="S50" s="5">
        <v>-88.196567999999999</v>
      </c>
      <c r="T50">
        <v>2</v>
      </c>
      <c r="U50">
        <v>3.7792332482981479E-2</v>
      </c>
      <c r="V50">
        <v>412297</v>
      </c>
      <c r="W50">
        <v>414045</v>
      </c>
      <c r="X50">
        <v>414251</v>
      </c>
      <c r="Y50">
        <v>414588</v>
      </c>
      <c r="Z50">
        <v>214793</v>
      </c>
      <c r="AA50">
        <v>1097</v>
      </c>
      <c r="AB50">
        <v>153495.00100000002</v>
      </c>
      <c r="AC50">
        <v>43809</v>
      </c>
      <c r="AD50">
        <v>6</v>
      </c>
      <c r="AE50">
        <v>1.448397227767706E-5</v>
      </c>
      <c r="AF50">
        <v>89</v>
      </c>
      <c r="AG50">
        <v>698</v>
      </c>
      <c r="AH50">
        <v>0.12750716332378223</v>
      </c>
      <c r="AI50" s="3">
        <v>88789</v>
      </c>
      <c r="AJ50" s="3">
        <v>786812.2701144201</v>
      </c>
      <c r="AK50">
        <v>30</v>
      </c>
      <c r="AL50">
        <v>1052249.6000000001</v>
      </c>
      <c r="AM50">
        <v>121547</v>
      </c>
      <c r="AN50">
        <v>54691</v>
      </c>
      <c r="AO50">
        <v>176238</v>
      </c>
      <c r="AP50">
        <v>31</v>
      </c>
      <c r="AQ50">
        <v>2</v>
      </c>
      <c r="AR50">
        <v>33</v>
      </c>
      <c r="AS50">
        <v>7.9701481723001122E-2</v>
      </c>
      <c r="AT50">
        <v>34</v>
      </c>
      <c r="AU50">
        <v>278</v>
      </c>
      <c r="AV50">
        <f t="shared" si="3"/>
        <v>312</v>
      </c>
      <c r="AW50">
        <v>403578</v>
      </c>
      <c r="AX50">
        <v>0.9</v>
      </c>
      <c r="AY50">
        <v>2193859881.8832598</v>
      </c>
      <c r="AZ50">
        <v>2193859.8818832599</v>
      </c>
      <c r="BA50">
        <v>5490.0889430749003</v>
      </c>
      <c r="BB50">
        <v>1.8214641153699014</v>
      </c>
      <c r="BC50">
        <v>138297</v>
      </c>
      <c r="BD50">
        <v>143956</v>
      </c>
      <c r="BE50">
        <v>-5659</v>
      </c>
      <c r="BF50">
        <v>-1.3725542509404628E-2</v>
      </c>
      <c r="BG50">
        <v>6564624</v>
      </c>
      <c r="BH50">
        <v>15.846972004895582</v>
      </c>
      <c r="BI50">
        <v>39196</v>
      </c>
      <c r="BJ50">
        <v>360</v>
      </c>
      <c r="BK50">
        <v>46</v>
      </c>
      <c r="BL50">
        <v>14</v>
      </c>
      <c r="BM50">
        <v>1</v>
      </c>
      <c r="BN50">
        <v>3</v>
      </c>
      <c r="BO50">
        <v>38</v>
      </c>
      <c r="BP50">
        <v>3</v>
      </c>
      <c r="BQ50">
        <v>32</v>
      </c>
      <c r="BR50">
        <v>5</v>
      </c>
      <c r="BS50">
        <v>0</v>
      </c>
      <c r="BT50">
        <v>411721</v>
      </c>
      <c r="BU50">
        <v>0.72</v>
      </c>
      <c r="BV50">
        <v>0.60578860000000001</v>
      </c>
      <c r="BW50">
        <v>2072</v>
      </c>
      <c r="BX50">
        <v>1.2192719999999999</v>
      </c>
      <c r="BY50">
        <v>-0.32048969999999999</v>
      </c>
      <c r="BZ50">
        <v>363</v>
      </c>
      <c r="CA50">
        <v>37</v>
      </c>
      <c r="CB50">
        <v>10</v>
      </c>
      <c r="CC50">
        <v>0</v>
      </c>
      <c r="CD50">
        <v>4</v>
      </c>
      <c r="CE50">
        <v>32</v>
      </c>
      <c r="CF50">
        <v>2</v>
      </c>
      <c r="CG50">
        <v>30</v>
      </c>
      <c r="CH50">
        <v>5</v>
      </c>
      <c r="CI50">
        <v>0</v>
      </c>
      <c r="CJ50">
        <v>414926</v>
      </c>
      <c r="CK50">
        <v>1.1640629895451238</v>
      </c>
      <c r="CL50">
        <v>0.63119654885340193</v>
      </c>
      <c r="CM50">
        <v>1918</v>
      </c>
      <c r="CN50">
        <v>-0.54762328791846038</v>
      </c>
      <c r="CO50">
        <v>49449</v>
      </c>
      <c r="CP50">
        <v>-0.102137671</v>
      </c>
      <c r="CQ50">
        <v>2.6940803999999999E-2</v>
      </c>
      <c r="CR50">
        <v>333805</v>
      </c>
      <c r="CS50">
        <v>0.80299999999999994</v>
      </c>
      <c r="CT50">
        <v>335610</v>
      </c>
      <c r="CU50">
        <v>0.80635508068000006</v>
      </c>
      <c r="CV50">
        <v>313</v>
      </c>
      <c r="CW50">
        <v>202</v>
      </c>
      <c r="CX50">
        <v>277</v>
      </c>
      <c r="CY50">
        <v>1077</v>
      </c>
      <c r="CZ50">
        <v>1126</v>
      </c>
      <c r="DA50" s="2">
        <v>234127</v>
      </c>
      <c r="DB50" s="2">
        <v>36525</v>
      </c>
      <c r="DC50" s="2">
        <v>135</v>
      </c>
      <c r="DD50" s="2">
        <v>165700</v>
      </c>
      <c r="DE50">
        <v>369</v>
      </c>
      <c r="DF50">
        <v>71</v>
      </c>
      <c r="DG50">
        <v>38.4</v>
      </c>
      <c r="DH50">
        <v>4.1100000000000003</v>
      </c>
      <c r="DI50" s="2">
        <v>8.4499999999999993</v>
      </c>
      <c r="DJ50">
        <v>1.52</v>
      </c>
      <c r="DK50">
        <v>0.91578911802137652</v>
      </c>
      <c r="DL50">
        <v>0</v>
      </c>
      <c r="DN50">
        <v>102.3</v>
      </c>
      <c r="DO50">
        <v>0.1</v>
      </c>
      <c r="DP50">
        <v>1433.1</v>
      </c>
      <c r="DQ50" s="2">
        <v>0</v>
      </c>
      <c r="DR50" s="2">
        <v>872.07575698999995</v>
      </c>
      <c r="DS50">
        <v>6.0166624718602878E-5</v>
      </c>
      <c r="DT50">
        <v>6.1150759051224703</v>
      </c>
      <c r="DU50">
        <v>6434586.1751347575</v>
      </c>
      <c r="DV50">
        <v>1</v>
      </c>
    </row>
    <row r="51" spans="1:126" x14ac:dyDescent="0.15">
      <c r="A51" t="s">
        <v>103</v>
      </c>
      <c r="B51" t="s">
        <v>202</v>
      </c>
      <c r="C51">
        <v>1</v>
      </c>
      <c r="D51">
        <v>99</v>
      </c>
      <c r="E51" t="s">
        <v>203</v>
      </c>
      <c r="F51">
        <v>1099</v>
      </c>
      <c r="G51" t="s">
        <v>5035</v>
      </c>
      <c r="H51">
        <v>54.7</v>
      </c>
      <c r="I51">
        <v>41.5</v>
      </c>
      <c r="J51">
        <v>1.1000000000000001</v>
      </c>
      <c r="K51">
        <v>0.3</v>
      </c>
      <c r="L51">
        <v>1.4</v>
      </c>
      <c r="M51">
        <v>1</v>
      </c>
      <c r="N51">
        <f t="shared" si="2"/>
        <v>4718.6000000000004</v>
      </c>
      <c r="O51">
        <f t="shared" si="0"/>
        <v>5281.4</v>
      </c>
      <c r="P51">
        <f t="shared" si="1"/>
        <v>6.3376800000000015</v>
      </c>
      <c r="Q51" s="4">
        <v>1099</v>
      </c>
      <c r="R51" s="5">
        <v>31.580331999999999</v>
      </c>
      <c r="S51" s="5">
        <v>-87.383266000000006</v>
      </c>
      <c r="T51">
        <v>7</v>
      </c>
      <c r="U51">
        <v>9.3544464372509753E-2</v>
      </c>
      <c r="V51">
        <v>22993</v>
      </c>
      <c r="W51">
        <v>22509</v>
      </c>
      <c r="X51">
        <v>22217</v>
      </c>
      <c r="Y51">
        <v>21720</v>
      </c>
      <c r="Z51">
        <v>11090</v>
      </c>
      <c r="AA51">
        <v>1099</v>
      </c>
      <c r="AB51">
        <v>6646.817</v>
      </c>
      <c r="AC51">
        <v>27257</v>
      </c>
      <c r="AD51">
        <v>2</v>
      </c>
      <c r="AE51">
        <v>9.0021154971418277E-5</v>
      </c>
      <c r="AF51">
        <v>14</v>
      </c>
      <c r="AG51">
        <v>480</v>
      </c>
      <c r="AH51">
        <v>2.9166666666666667E-2</v>
      </c>
      <c r="AI51" s="3">
        <v>140597</v>
      </c>
      <c r="AJ51" s="3">
        <v>656439.67903335998</v>
      </c>
      <c r="AK51">
        <v>83</v>
      </c>
      <c r="AL51">
        <v>662156.79999999993</v>
      </c>
      <c r="AM51">
        <v>222809</v>
      </c>
      <c r="AN51">
        <v>49556</v>
      </c>
      <c r="AO51">
        <v>272365</v>
      </c>
      <c r="AP51">
        <v>1</v>
      </c>
      <c r="AQ51">
        <v>2</v>
      </c>
      <c r="AR51">
        <v>3</v>
      </c>
      <c r="AS51">
        <v>0.1332800213248034</v>
      </c>
      <c r="AT51">
        <v>3</v>
      </c>
      <c r="AU51">
        <v>18</v>
      </c>
      <c r="AV51">
        <f t="shared" si="3"/>
        <v>21</v>
      </c>
      <c r="AW51">
        <v>11308</v>
      </c>
      <c r="AX51">
        <v>0.53</v>
      </c>
      <c r="AY51">
        <v>715725928.45163798</v>
      </c>
      <c r="AZ51">
        <v>715725.92845163797</v>
      </c>
      <c r="BA51">
        <v>29382.429304683399</v>
      </c>
      <c r="BB51">
        <v>0.340339455812323</v>
      </c>
      <c r="BC51">
        <v>7996</v>
      </c>
      <c r="BD51">
        <v>0</v>
      </c>
      <c r="BE51">
        <v>7996</v>
      </c>
      <c r="BF51">
        <v>0.34775801330839823</v>
      </c>
      <c r="BG51">
        <v>340447</v>
      </c>
      <c r="BH51">
        <v>15.32371607327722</v>
      </c>
      <c r="BI51">
        <v>3125</v>
      </c>
      <c r="BJ51">
        <v>30</v>
      </c>
      <c r="BK51">
        <v>0</v>
      </c>
      <c r="BL51">
        <v>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22389</v>
      </c>
      <c r="BU51">
        <v>0.56000000000000005</v>
      </c>
      <c r="BV51">
        <v>0.66579880000000002</v>
      </c>
      <c r="BW51">
        <v>110</v>
      </c>
      <c r="BX51">
        <v>1.473938</v>
      </c>
      <c r="BY51">
        <v>0.28177449999999998</v>
      </c>
      <c r="BZ51">
        <v>30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21897</v>
      </c>
      <c r="CK51">
        <v>1.5527241174590127</v>
      </c>
      <c r="CL51">
        <v>0.65026394029488499</v>
      </c>
      <c r="CM51">
        <v>79</v>
      </c>
      <c r="CN51">
        <v>-0.23883441460185759</v>
      </c>
      <c r="CO51">
        <v>1230</v>
      </c>
      <c r="CP51">
        <v>-0.65455285900000004</v>
      </c>
      <c r="CQ51">
        <v>-0.58011029479999998</v>
      </c>
      <c r="CR51">
        <v>16243</v>
      </c>
      <c r="CS51">
        <v>0.75900000000000001</v>
      </c>
      <c r="CT51">
        <v>18762</v>
      </c>
      <c r="CU51">
        <v>0.77098999922</v>
      </c>
      <c r="CV51">
        <v>13</v>
      </c>
      <c r="CW51">
        <v>5</v>
      </c>
      <c r="CX51">
        <v>6</v>
      </c>
      <c r="CY51">
        <v>290</v>
      </c>
      <c r="CZ51">
        <v>646</v>
      </c>
      <c r="DA51" s="2">
        <v>9180</v>
      </c>
      <c r="DB51" s="2">
        <v>1195</v>
      </c>
      <c r="DC51" s="2">
        <v>71.959999999999994</v>
      </c>
      <c r="DD51" s="2">
        <v>9909</v>
      </c>
      <c r="DE51">
        <v>157</v>
      </c>
      <c r="DF51">
        <v>165</v>
      </c>
      <c r="DG51">
        <v>4.5</v>
      </c>
      <c r="DH51">
        <v>4.5</v>
      </c>
      <c r="DI51" s="2">
        <v>35.979999999999997</v>
      </c>
      <c r="DJ51">
        <v>1.27</v>
      </c>
      <c r="DK51">
        <v>0.95849840323762248</v>
      </c>
      <c r="DL51">
        <v>0</v>
      </c>
      <c r="DM51">
        <v>0</v>
      </c>
      <c r="DN51">
        <v>128.4</v>
      </c>
      <c r="DO51">
        <v>0.193</v>
      </c>
      <c r="DP51">
        <v>6711.75</v>
      </c>
      <c r="DQ51" s="2">
        <v>0</v>
      </c>
      <c r="DR51" s="2">
        <v>8821.2982400800011</v>
      </c>
      <c r="DS51">
        <v>1.3322068489034625E-2</v>
      </c>
      <c r="DT51">
        <v>4.9349375363076096</v>
      </c>
      <c r="DU51">
        <v>3267702.4472413301</v>
      </c>
      <c r="DV51">
        <v>1</v>
      </c>
    </row>
    <row r="52" spans="1:126" x14ac:dyDescent="0.15">
      <c r="A52" t="s">
        <v>103</v>
      </c>
      <c r="B52" t="s">
        <v>204</v>
      </c>
      <c r="C52">
        <v>1</v>
      </c>
      <c r="D52">
        <v>101</v>
      </c>
      <c r="E52" t="s">
        <v>205</v>
      </c>
      <c r="F52">
        <v>1101</v>
      </c>
      <c r="G52" t="s">
        <v>5036</v>
      </c>
      <c r="H52">
        <v>38.4</v>
      </c>
      <c r="I52">
        <v>54.5</v>
      </c>
      <c r="J52">
        <v>0.2</v>
      </c>
      <c r="K52">
        <v>2.1</v>
      </c>
      <c r="L52">
        <v>1.2</v>
      </c>
      <c r="M52">
        <v>3.6</v>
      </c>
      <c r="N52">
        <f t="shared" si="2"/>
        <v>4463.6599999999989</v>
      </c>
      <c r="O52">
        <f t="shared" si="0"/>
        <v>5536.3400000000011</v>
      </c>
      <c r="P52">
        <f t="shared" si="1"/>
        <v>6.643608000000004</v>
      </c>
      <c r="Q52" s="4">
        <v>1101</v>
      </c>
      <c r="R52" s="5">
        <v>32.202880999999998</v>
      </c>
      <c r="S52" s="5">
        <v>-86.204460999999995</v>
      </c>
      <c r="T52">
        <v>2</v>
      </c>
      <c r="U52">
        <v>2.2532081764156095E-2</v>
      </c>
      <c r="V52">
        <v>229376</v>
      </c>
      <c r="W52">
        <v>228850</v>
      </c>
      <c r="X52">
        <v>228138</v>
      </c>
      <c r="Y52">
        <v>227002</v>
      </c>
      <c r="Z52">
        <v>118150</v>
      </c>
      <c r="AA52">
        <v>1101</v>
      </c>
      <c r="AB52">
        <v>87815.349000000002</v>
      </c>
      <c r="AC52">
        <v>44369</v>
      </c>
      <c r="AD52">
        <v>3</v>
      </c>
      <c r="AE52">
        <v>1.314993556531573E-5</v>
      </c>
      <c r="AF52">
        <v>28</v>
      </c>
      <c r="AG52">
        <v>603</v>
      </c>
      <c r="AH52">
        <v>4.6434494195688222E-2</v>
      </c>
      <c r="AI52" s="3">
        <v>220066</v>
      </c>
      <c r="AJ52" s="3">
        <v>501961.49802704004</v>
      </c>
      <c r="AK52">
        <v>122</v>
      </c>
      <c r="AL52">
        <v>511878.39999999997</v>
      </c>
      <c r="AM52">
        <v>212291</v>
      </c>
      <c r="AN52">
        <v>46297</v>
      </c>
      <c r="AO52">
        <v>258588</v>
      </c>
      <c r="AP52">
        <v>16</v>
      </c>
      <c r="AQ52">
        <v>1</v>
      </c>
      <c r="AR52">
        <v>17</v>
      </c>
      <c r="AS52">
        <v>7.4284465807297362E-2</v>
      </c>
      <c r="AT52">
        <v>18</v>
      </c>
      <c r="AU52">
        <v>162</v>
      </c>
      <c r="AV52">
        <f t="shared" si="3"/>
        <v>180</v>
      </c>
      <c r="AW52">
        <v>230957</v>
      </c>
      <c r="AX52">
        <v>0.97</v>
      </c>
      <c r="AY52">
        <v>765028059.54458797</v>
      </c>
      <c r="AZ52">
        <v>765028.05954458797</v>
      </c>
      <c r="BA52">
        <v>3422.7828347264899</v>
      </c>
      <c r="BB52">
        <v>2.9215993192857903</v>
      </c>
      <c r="BC52">
        <v>50414</v>
      </c>
      <c r="BD52">
        <v>60323</v>
      </c>
      <c r="BE52">
        <v>-9909</v>
      </c>
      <c r="BF52">
        <v>-4.3199811662946432E-2</v>
      </c>
      <c r="BG52">
        <v>6251683</v>
      </c>
      <c r="BH52">
        <v>27.403076208259911</v>
      </c>
      <c r="BI52">
        <v>16856</v>
      </c>
      <c r="BJ52">
        <v>194</v>
      </c>
      <c r="BK52">
        <v>30</v>
      </c>
      <c r="BL52">
        <v>41</v>
      </c>
      <c r="BM52">
        <v>12</v>
      </c>
      <c r="BN52">
        <v>37</v>
      </c>
      <c r="BO52">
        <v>14</v>
      </c>
      <c r="BP52">
        <v>3</v>
      </c>
      <c r="BQ52">
        <v>18</v>
      </c>
      <c r="BR52">
        <v>4</v>
      </c>
      <c r="BS52">
        <v>1</v>
      </c>
      <c r="BT52">
        <v>224119</v>
      </c>
      <c r="BU52">
        <v>0.74</v>
      </c>
      <c r="BV52">
        <v>0.62619499999999995</v>
      </c>
      <c r="BW52">
        <v>1603</v>
      </c>
      <c r="BX52">
        <v>1.579518</v>
      </c>
      <c r="BY52">
        <v>0.36869730000000001</v>
      </c>
      <c r="BZ52">
        <v>194</v>
      </c>
      <c r="CA52">
        <v>26</v>
      </c>
      <c r="CB52">
        <v>41</v>
      </c>
      <c r="CC52">
        <v>8</v>
      </c>
      <c r="CD52">
        <v>36</v>
      </c>
      <c r="CE52">
        <v>12</v>
      </c>
      <c r="CF52">
        <v>1</v>
      </c>
      <c r="CG52">
        <v>19</v>
      </c>
      <c r="CH52">
        <v>4</v>
      </c>
      <c r="CI52">
        <v>1</v>
      </c>
      <c r="CJ52">
        <v>226389</v>
      </c>
      <c r="CK52">
        <v>1.5106741051906232</v>
      </c>
      <c r="CL52">
        <v>0.65807645439364537</v>
      </c>
      <c r="CM52">
        <v>1486</v>
      </c>
      <c r="CN52">
        <v>0.20279726920335245</v>
      </c>
      <c r="CO52">
        <v>37743</v>
      </c>
      <c r="CP52">
        <v>0.38649050899999998</v>
      </c>
      <c r="CQ52">
        <v>0.30050524099999998</v>
      </c>
      <c r="CR52">
        <v>174539</v>
      </c>
      <c r="CS52">
        <v>0.77300000000000002</v>
      </c>
      <c r="CT52">
        <v>193135</v>
      </c>
      <c r="CU52">
        <v>0.81899879282999999</v>
      </c>
      <c r="CV52">
        <v>244</v>
      </c>
      <c r="CW52">
        <v>153</v>
      </c>
      <c r="CX52">
        <v>208</v>
      </c>
      <c r="CY52">
        <v>613</v>
      </c>
      <c r="CZ52">
        <v>875</v>
      </c>
      <c r="DA52" s="2">
        <v>171848</v>
      </c>
      <c r="DB52" s="2">
        <v>25675</v>
      </c>
      <c r="DC52" s="2">
        <v>188.39</v>
      </c>
      <c r="DD52" s="2">
        <v>139392</v>
      </c>
      <c r="DE52">
        <v>246</v>
      </c>
      <c r="DF52">
        <v>141</v>
      </c>
      <c r="DG52">
        <v>52.94</v>
      </c>
      <c r="DH52">
        <v>4.8499999999999996</v>
      </c>
      <c r="DI52" s="2">
        <v>15.44</v>
      </c>
      <c r="DJ52">
        <v>-0.28000000000000003</v>
      </c>
      <c r="DK52">
        <v>0.87137495115101837</v>
      </c>
      <c r="DL52">
        <v>0</v>
      </c>
      <c r="DM52">
        <v>0</v>
      </c>
      <c r="DN52">
        <v>97.6</v>
      </c>
      <c r="DO52">
        <v>0.19</v>
      </c>
      <c r="DP52">
        <v>12401.98</v>
      </c>
      <c r="DQ52" s="2">
        <v>0</v>
      </c>
      <c r="DR52" s="2">
        <v>4378.9733481699996</v>
      </c>
      <c r="DS52">
        <v>6.1146718459104748E-3</v>
      </c>
      <c r="DT52">
        <v>5.4412492622865596</v>
      </c>
      <c r="DU52">
        <v>2785257.9663804243</v>
      </c>
      <c r="DV52">
        <v>1</v>
      </c>
    </row>
    <row r="53" spans="1:126" x14ac:dyDescent="0.15">
      <c r="A53" t="s">
        <v>103</v>
      </c>
      <c r="B53" t="s">
        <v>206</v>
      </c>
      <c r="C53">
        <v>1</v>
      </c>
      <c r="D53">
        <v>103</v>
      </c>
      <c r="E53" t="s">
        <v>207</v>
      </c>
      <c r="F53">
        <v>1103</v>
      </c>
      <c r="G53" t="s">
        <v>5037</v>
      </c>
      <c r="H53">
        <v>77.5</v>
      </c>
      <c r="I53">
        <v>11.8</v>
      </c>
      <c r="J53">
        <v>0.8</v>
      </c>
      <c r="K53">
        <v>0.6</v>
      </c>
      <c r="L53">
        <v>1.8</v>
      </c>
      <c r="M53">
        <v>7.7</v>
      </c>
      <c r="N53">
        <f t="shared" si="2"/>
        <v>6209.0199999999995</v>
      </c>
      <c r="O53">
        <f t="shared" si="0"/>
        <v>3790.9800000000005</v>
      </c>
      <c r="P53">
        <f t="shared" si="1"/>
        <v>4.5491760000000019</v>
      </c>
      <c r="Q53" s="4">
        <v>1103</v>
      </c>
      <c r="R53" s="5">
        <v>34.454484000000001</v>
      </c>
      <c r="S53" s="5">
        <v>-86.846401999999998</v>
      </c>
      <c r="T53">
        <v>3</v>
      </c>
      <c r="U53">
        <v>4.7265387379595493E-2</v>
      </c>
      <c r="V53">
        <v>119330</v>
      </c>
      <c r="W53">
        <v>119744</v>
      </c>
      <c r="X53">
        <v>119786</v>
      </c>
      <c r="Y53">
        <v>119199</v>
      </c>
      <c r="Z53">
        <v>63645</v>
      </c>
      <c r="AA53">
        <v>1103</v>
      </c>
      <c r="AB53">
        <v>46292.339</v>
      </c>
      <c r="AC53">
        <v>45751</v>
      </c>
      <c r="AD53">
        <v>3</v>
      </c>
      <c r="AE53">
        <v>2.5044662982318468E-5</v>
      </c>
      <c r="AF53">
        <v>45</v>
      </c>
      <c r="AG53">
        <v>1237</v>
      </c>
      <c r="AH53">
        <v>3.637833468067906E-2</v>
      </c>
      <c r="AI53" s="3">
        <v>152567</v>
      </c>
      <c r="AJ53" s="3">
        <v>370789.65546057501</v>
      </c>
      <c r="AK53">
        <v>58</v>
      </c>
      <c r="AL53">
        <v>383417.60000000003</v>
      </c>
      <c r="AM53">
        <v>320092</v>
      </c>
      <c r="AN53">
        <v>65124</v>
      </c>
      <c r="AO53">
        <v>385216</v>
      </c>
      <c r="AP53">
        <v>17</v>
      </c>
      <c r="AQ53">
        <v>0</v>
      </c>
      <c r="AR53">
        <v>17</v>
      </c>
      <c r="AS53">
        <v>0.14196953500801709</v>
      </c>
      <c r="AT53">
        <v>16</v>
      </c>
      <c r="AU53">
        <v>146</v>
      </c>
      <c r="AV53">
        <f t="shared" si="3"/>
        <v>162</v>
      </c>
      <c r="AW53">
        <v>105384</v>
      </c>
      <c r="AX53">
        <v>0.89</v>
      </c>
      <c r="AY53">
        <v>1058908709.06103</v>
      </c>
      <c r="AZ53">
        <v>1058908.7090610301</v>
      </c>
      <c r="BA53">
        <v>9517.2986536401295</v>
      </c>
      <c r="BB53">
        <v>1.0507183145056869</v>
      </c>
      <c r="BC53">
        <v>10139</v>
      </c>
      <c r="BD53">
        <v>24095</v>
      </c>
      <c r="BE53">
        <v>-13956</v>
      </c>
      <c r="BF53">
        <v>-0.1169529875136177</v>
      </c>
      <c r="BG53">
        <v>1785558</v>
      </c>
      <c r="BH53">
        <v>14.9062327817942</v>
      </c>
      <c r="BI53">
        <v>13705</v>
      </c>
      <c r="BJ53">
        <v>121</v>
      </c>
      <c r="BK53">
        <v>6</v>
      </c>
      <c r="BL53">
        <v>5</v>
      </c>
      <c r="BM53">
        <v>1</v>
      </c>
      <c r="BN53">
        <v>2</v>
      </c>
      <c r="BO53">
        <v>8</v>
      </c>
      <c r="BP53">
        <v>2</v>
      </c>
      <c r="BQ53">
        <v>6</v>
      </c>
      <c r="BR53">
        <v>5</v>
      </c>
      <c r="BS53">
        <v>0</v>
      </c>
      <c r="BT53">
        <v>117293</v>
      </c>
      <c r="BU53">
        <v>0.75</v>
      </c>
      <c r="BV53">
        <v>0.57214980000000004</v>
      </c>
      <c r="BW53">
        <v>439</v>
      </c>
      <c r="BX53">
        <v>1.330003</v>
      </c>
      <c r="BY53">
        <v>-0.61437810000000004</v>
      </c>
      <c r="BZ53">
        <v>114</v>
      </c>
      <c r="CA53">
        <v>9</v>
      </c>
      <c r="CB53">
        <v>3</v>
      </c>
      <c r="CC53">
        <v>1</v>
      </c>
      <c r="CD53">
        <v>2</v>
      </c>
      <c r="CE53">
        <v>6</v>
      </c>
      <c r="CF53">
        <v>2</v>
      </c>
      <c r="CG53">
        <v>9</v>
      </c>
      <c r="CH53">
        <v>4</v>
      </c>
      <c r="CI53">
        <v>0</v>
      </c>
      <c r="CJ53">
        <v>119656</v>
      </c>
      <c r="CK53">
        <v>1.2535936350872501</v>
      </c>
      <c r="CL53">
        <v>0.69839588805106045</v>
      </c>
      <c r="CM53">
        <v>386</v>
      </c>
      <c r="CN53">
        <v>-0.44233829449929829</v>
      </c>
      <c r="CO53">
        <v>13880</v>
      </c>
      <c r="CP53">
        <v>0.851172182</v>
      </c>
      <c r="CQ53">
        <v>0.26602373699999998</v>
      </c>
      <c r="CR53">
        <v>102505</v>
      </c>
      <c r="CS53">
        <v>0.85799999999999998</v>
      </c>
      <c r="CT53">
        <v>96777</v>
      </c>
      <c r="CU53">
        <v>0.79455397227999991</v>
      </c>
      <c r="CV53">
        <v>143</v>
      </c>
      <c r="CW53">
        <v>59</v>
      </c>
      <c r="CX53">
        <v>65</v>
      </c>
      <c r="CY53">
        <v>779</v>
      </c>
      <c r="CZ53">
        <v>1798</v>
      </c>
      <c r="DA53" s="2">
        <v>63861</v>
      </c>
      <c r="DB53" s="2">
        <v>11010</v>
      </c>
      <c r="DC53" s="2">
        <v>118.54</v>
      </c>
      <c r="DD53" s="2">
        <v>20723</v>
      </c>
      <c r="DE53">
        <v>511</v>
      </c>
      <c r="DF53">
        <v>91</v>
      </c>
      <c r="DG53">
        <v>25.88</v>
      </c>
      <c r="DH53">
        <v>5.01</v>
      </c>
      <c r="DI53" s="2">
        <v>5.01</v>
      </c>
      <c r="DJ53">
        <v>1.0900000000000001</v>
      </c>
      <c r="DK53">
        <v>0.91610243368487287</v>
      </c>
      <c r="DL53">
        <v>8.0840743734842356E-4</v>
      </c>
      <c r="DM53">
        <v>80</v>
      </c>
      <c r="DN53">
        <v>97.6</v>
      </c>
      <c r="DO53">
        <v>0.26200000000000001</v>
      </c>
      <c r="DP53">
        <v>5113.0600000000004</v>
      </c>
      <c r="DQ53" s="2">
        <v>0</v>
      </c>
      <c r="DR53" s="2">
        <v>325.65678836000001</v>
      </c>
      <c r="DS53">
        <v>2.7276055526512087E-4</v>
      </c>
      <c r="DT53">
        <v>5.0867969567270599</v>
      </c>
      <c r="DU53">
        <v>1950367.4808355933</v>
      </c>
      <c r="DV53">
        <v>1</v>
      </c>
    </row>
    <row r="54" spans="1:126" x14ac:dyDescent="0.15">
      <c r="A54" t="s">
        <v>103</v>
      </c>
      <c r="B54" t="s">
        <v>208</v>
      </c>
      <c r="C54">
        <v>1</v>
      </c>
      <c r="D54">
        <v>105</v>
      </c>
      <c r="E54" t="s">
        <v>209</v>
      </c>
      <c r="F54">
        <v>1105</v>
      </c>
      <c r="G54" t="s">
        <v>5038</v>
      </c>
      <c r="H54">
        <v>29.7</v>
      </c>
      <c r="I54">
        <v>68.400000000000006</v>
      </c>
      <c r="J54">
        <v>0.2</v>
      </c>
      <c r="K54">
        <v>0.3</v>
      </c>
      <c r="L54">
        <v>0.4</v>
      </c>
      <c r="M54">
        <v>1.1000000000000001</v>
      </c>
      <c r="N54">
        <f t="shared" si="2"/>
        <v>5562.1500000000005</v>
      </c>
      <c r="O54">
        <f t="shared" si="0"/>
        <v>4437.8499999999995</v>
      </c>
      <c r="P54">
        <f t="shared" si="1"/>
        <v>5.3254200000000012</v>
      </c>
      <c r="Q54" s="4">
        <v>1105</v>
      </c>
      <c r="R54" s="5">
        <v>32.639004999999997</v>
      </c>
      <c r="S54" s="5">
        <v>-87.293826999999993</v>
      </c>
      <c r="T54">
        <v>8</v>
      </c>
      <c r="U54">
        <v>0.11719972541560418</v>
      </c>
      <c r="V54">
        <v>10525</v>
      </c>
      <c r="W54">
        <v>10203</v>
      </c>
      <c r="X54">
        <v>10038</v>
      </c>
      <c r="Y54">
        <v>9653</v>
      </c>
      <c r="Z54">
        <v>4353</v>
      </c>
      <c r="AA54">
        <v>1105</v>
      </c>
      <c r="AB54">
        <v>2220.4090000000001</v>
      </c>
      <c r="AC54">
        <v>24537</v>
      </c>
      <c r="AD54">
        <v>2</v>
      </c>
      <c r="AE54">
        <v>1.9924287706714485E-4</v>
      </c>
      <c r="AF54">
        <v>15</v>
      </c>
      <c r="AG54">
        <v>389</v>
      </c>
      <c r="AH54">
        <v>3.8560411311053984E-2</v>
      </c>
      <c r="AI54" s="3">
        <v>157250</v>
      </c>
      <c r="AJ54" s="3">
        <v>460583.93998606503</v>
      </c>
      <c r="AK54">
        <v>101</v>
      </c>
      <c r="AL54">
        <v>463443.20000000001</v>
      </c>
      <c r="AM54">
        <v>245468</v>
      </c>
      <c r="AN54">
        <v>26557</v>
      </c>
      <c r="AO54">
        <v>272025</v>
      </c>
      <c r="AP54">
        <v>3</v>
      </c>
      <c r="AQ54">
        <v>0</v>
      </c>
      <c r="AR54">
        <v>3</v>
      </c>
      <c r="AS54">
        <v>0.29403116730373419</v>
      </c>
      <c r="AT54">
        <v>4</v>
      </c>
      <c r="AU54">
        <v>3</v>
      </c>
      <c r="AV54">
        <f t="shared" si="3"/>
        <v>7</v>
      </c>
      <c r="AW54">
        <v>0</v>
      </c>
      <c r="AX54">
        <v>0</v>
      </c>
      <c r="AY54">
        <v>678364063.13201106</v>
      </c>
      <c r="AZ54">
        <v>678364.0631320111</v>
      </c>
      <c r="BA54">
        <v>57103.031559868599</v>
      </c>
      <c r="BB54">
        <v>0.17512205091100441</v>
      </c>
      <c r="BC54">
        <v>6385</v>
      </c>
      <c r="BD54">
        <v>4500</v>
      </c>
      <c r="BE54">
        <v>1885</v>
      </c>
      <c r="BF54">
        <v>0.17909738717339668</v>
      </c>
      <c r="BG54">
        <v>137316</v>
      </c>
      <c r="BH54">
        <v>13.67961745367603</v>
      </c>
      <c r="BI54">
        <v>1525</v>
      </c>
      <c r="BJ54">
        <v>11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10623</v>
      </c>
      <c r="BU54">
        <v>0.41</v>
      </c>
      <c r="BV54">
        <v>0.79460719999999996</v>
      </c>
      <c r="BW54">
        <v>47</v>
      </c>
      <c r="BX54">
        <v>1.129624</v>
      </c>
      <c r="BY54">
        <v>0.69807699999999995</v>
      </c>
      <c r="BZ54">
        <v>9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9855</v>
      </c>
      <c r="CK54">
        <v>1.1161846778285134</v>
      </c>
      <c r="CL54">
        <v>0.69733683849582806</v>
      </c>
      <c r="CM54">
        <v>25</v>
      </c>
      <c r="CN54">
        <v>-0.56882160874111043</v>
      </c>
      <c r="CO54">
        <v>523</v>
      </c>
      <c r="CP54">
        <v>-1.2366254025000001</v>
      </c>
      <c r="CQ54">
        <v>-0.67210559020000005</v>
      </c>
      <c r="CR54">
        <v>6592</v>
      </c>
      <c r="CS54">
        <v>0.7</v>
      </c>
      <c r="CT54">
        <v>8736</v>
      </c>
      <c r="CU54">
        <v>0.79992399772</v>
      </c>
      <c r="CV54">
        <v>2</v>
      </c>
      <c r="CW54">
        <v>2</v>
      </c>
      <c r="CX54">
        <v>3</v>
      </c>
      <c r="CY54">
        <v>346</v>
      </c>
      <c r="CZ54">
        <v>574</v>
      </c>
      <c r="DA54" s="2">
        <v>3703</v>
      </c>
      <c r="DB54" s="2">
        <v>365</v>
      </c>
      <c r="DC54" s="2">
        <v>39.92</v>
      </c>
      <c r="DD54" s="2">
        <v>6966</v>
      </c>
      <c r="DE54">
        <v>153</v>
      </c>
      <c r="DF54">
        <v>218</v>
      </c>
      <c r="DH54">
        <v>19.96</v>
      </c>
      <c r="DI54" s="2">
        <v>9.98</v>
      </c>
      <c r="DJ54">
        <v>0.84</v>
      </c>
      <c r="DK54">
        <v>0.94141176470588239</v>
      </c>
      <c r="DL54">
        <v>0</v>
      </c>
      <c r="DN54">
        <v>144.9</v>
      </c>
      <c r="DO54">
        <v>0.31900000000000001</v>
      </c>
      <c r="DP54">
        <v>27414.880000000001</v>
      </c>
      <c r="DQ54" s="2">
        <v>32661</v>
      </c>
      <c r="DR54" s="2">
        <v>5372.0350379799993</v>
      </c>
      <c r="DS54">
        <v>1.1591580231167487E-2</v>
      </c>
      <c r="DT54">
        <v>5.6430030802572801</v>
      </c>
      <c r="DU54">
        <v>2615211.4051242908</v>
      </c>
      <c r="DV54">
        <v>1</v>
      </c>
    </row>
    <row r="55" spans="1:126" x14ac:dyDescent="0.15">
      <c r="A55" t="s">
        <v>103</v>
      </c>
      <c r="B55" t="s">
        <v>210</v>
      </c>
      <c r="C55">
        <v>1</v>
      </c>
      <c r="D55">
        <v>107</v>
      </c>
      <c r="E55" t="s">
        <v>211</v>
      </c>
      <c r="F55">
        <v>1107</v>
      </c>
      <c r="G55" t="s">
        <v>5039</v>
      </c>
      <c r="H55">
        <v>55.8</v>
      </c>
      <c r="I55">
        <v>41.4</v>
      </c>
      <c r="J55">
        <v>0.1</v>
      </c>
      <c r="K55">
        <v>0.2</v>
      </c>
      <c r="L55">
        <v>0.9</v>
      </c>
      <c r="M55">
        <v>1.6</v>
      </c>
      <c r="N55">
        <f t="shared" si="2"/>
        <v>4831.0200000000004</v>
      </c>
      <c r="O55">
        <f t="shared" si="0"/>
        <v>5168.9799999999996</v>
      </c>
      <c r="P55">
        <f t="shared" si="1"/>
        <v>6.2027760000000018</v>
      </c>
      <c r="Q55" s="4">
        <v>1107</v>
      </c>
      <c r="R55" s="5">
        <v>33.296793000000001</v>
      </c>
      <c r="S55" s="5">
        <v>-88.096862999999999</v>
      </c>
      <c r="T55">
        <v>3</v>
      </c>
      <c r="U55">
        <v>-2.1382849149267E-2</v>
      </c>
      <c r="V55">
        <v>19646</v>
      </c>
      <c r="W55">
        <v>19629</v>
      </c>
      <c r="X55">
        <v>19856</v>
      </c>
      <c r="Y55">
        <v>20776</v>
      </c>
      <c r="Z55">
        <v>10315</v>
      </c>
      <c r="AA55">
        <v>1107</v>
      </c>
      <c r="AB55">
        <v>6355.3049999999994</v>
      </c>
      <c r="AC55">
        <v>30330</v>
      </c>
      <c r="AD55">
        <v>2</v>
      </c>
      <c r="AE55">
        <v>1.0072522159548751E-4</v>
      </c>
      <c r="AF55">
        <v>19</v>
      </c>
      <c r="AG55">
        <v>433</v>
      </c>
      <c r="AH55">
        <v>4.3879907621247112E-2</v>
      </c>
      <c r="AI55" s="3">
        <v>102646</v>
      </c>
      <c r="AJ55" s="3">
        <v>564114.48653398501</v>
      </c>
      <c r="AK55">
        <v>93</v>
      </c>
      <c r="AL55">
        <v>569664</v>
      </c>
      <c r="AM55">
        <v>290442</v>
      </c>
      <c r="AN55">
        <v>29849</v>
      </c>
      <c r="AO55">
        <v>320291</v>
      </c>
      <c r="AP55">
        <v>1</v>
      </c>
      <c r="AQ55">
        <v>0</v>
      </c>
      <c r="AR55">
        <v>1</v>
      </c>
      <c r="AS55">
        <v>5.0945030312293034E-2</v>
      </c>
      <c r="AT55">
        <v>1</v>
      </c>
      <c r="AU55">
        <v>17</v>
      </c>
      <c r="AV55">
        <f t="shared" si="3"/>
        <v>18</v>
      </c>
      <c r="AW55">
        <v>367</v>
      </c>
      <c r="AX55">
        <v>2.0000000000000018E-2</v>
      </c>
      <c r="AY55">
        <v>619742940.37186897</v>
      </c>
      <c r="AZ55">
        <v>619742.94037186902</v>
      </c>
      <c r="BA55">
        <v>29488.546459650599</v>
      </c>
      <c r="BB55">
        <v>0.3391147140359419</v>
      </c>
      <c r="BC55">
        <v>1310</v>
      </c>
      <c r="BD55">
        <v>2128</v>
      </c>
      <c r="BE55">
        <v>-818</v>
      </c>
      <c r="BF55">
        <v>-4.1636974447724726E-2</v>
      </c>
      <c r="BG55">
        <v>313390</v>
      </c>
      <c r="BH55">
        <v>15.783138597904916</v>
      </c>
      <c r="BI55">
        <v>3061</v>
      </c>
      <c r="BJ55">
        <v>25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2</v>
      </c>
      <c r="BS55">
        <v>0</v>
      </c>
      <c r="BT55">
        <v>19218</v>
      </c>
      <c r="BU55">
        <v>0.56999999999999995</v>
      </c>
      <c r="BV55">
        <v>0.67364829999999998</v>
      </c>
      <c r="BW55">
        <v>86</v>
      </c>
      <c r="BX55">
        <v>1.5610360000000001</v>
      </c>
      <c r="BY55">
        <v>0.32028810000000002</v>
      </c>
      <c r="BZ55">
        <v>22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2</v>
      </c>
      <c r="CI55">
        <v>0</v>
      </c>
      <c r="CJ55">
        <v>20339</v>
      </c>
      <c r="CK55">
        <v>1.2783322680564433</v>
      </c>
      <c r="CL55">
        <v>0.70210902722031676</v>
      </c>
      <c r="CM55">
        <v>73</v>
      </c>
      <c r="CN55">
        <v>-0.27840461347080436</v>
      </c>
      <c r="CO55">
        <v>973.00000000000011</v>
      </c>
      <c r="CP55">
        <v>-0.56480140639999998</v>
      </c>
      <c r="CQ55">
        <v>0.116569038</v>
      </c>
      <c r="CR55">
        <v>16524</v>
      </c>
      <c r="CS55">
        <v>0.77900000000000003</v>
      </c>
      <c r="CT55">
        <v>16228</v>
      </c>
      <c r="CU55">
        <v>0.81982627383999995</v>
      </c>
      <c r="CV55">
        <v>2</v>
      </c>
      <c r="CW55">
        <v>2</v>
      </c>
      <c r="CX55">
        <v>7</v>
      </c>
      <c r="CY55">
        <v>378</v>
      </c>
      <c r="CZ55">
        <v>653</v>
      </c>
      <c r="DA55" s="2">
        <v>6194</v>
      </c>
      <c r="DB55" s="2">
        <v>975</v>
      </c>
      <c r="DC55" s="2">
        <v>20.62</v>
      </c>
      <c r="DD55" s="2">
        <v>8697</v>
      </c>
      <c r="DE55">
        <v>170</v>
      </c>
      <c r="DF55">
        <v>82</v>
      </c>
      <c r="DG55">
        <v>5.15</v>
      </c>
      <c r="DH55">
        <v>20.62</v>
      </c>
      <c r="DI55" s="2">
        <v>25.77</v>
      </c>
      <c r="DJ55">
        <v>0.13</v>
      </c>
      <c r="DK55">
        <v>0.97990179841396641</v>
      </c>
      <c r="DL55">
        <v>0</v>
      </c>
      <c r="DM55">
        <v>0</v>
      </c>
      <c r="DN55">
        <v>79.900000000000006</v>
      </c>
      <c r="DO55">
        <v>0.14099999999999999</v>
      </c>
      <c r="DP55">
        <v>4615.42</v>
      </c>
      <c r="DQ55" s="2">
        <v>0</v>
      </c>
      <c r="DR55" s="2">
        <v>3725.3674460100001</v>
      </c>
      <c r="DS55">
        <v>6.5395869853159053E-3</v>
      </c>
      <c r="DT55">
        <v>3.2320008991470699</v>
      </c>
      <c r="DU55">
        <v>1841154.5602117165</v>
      </c>
      <c r="DV55">
        <v>1</v>
      </c>
    </row>
    <row r="56" spans="1:126" x14ac:dyDescent="0.15">
      <c r="A56" t="s">
        <v>103</v>
      </c>
      <c r="B56" t="s">
        <v>212</v>
      </c>
      <c r="C56">
        <v>1</v>
      </c>
      <c r="D56">
        <v>109</v>
      </c>
      <c r="E56" t="s">
        <v>213</v>
      </c>
      <c r="F56">
        <v>1109</v>
      </c>
      <c r="G56" t="s">
        <v>5040</v>
      </c>
      <c r="H56">
        <v>57.4</v>
      </c>
      <c r="I56">
        <v>36.4</v>
      </c>
      <c r="J56">
        <v>0.6</v>
      </c>
      <c r="K56">
        <v>2</v>
      </c>
      <c r="L56">
        <v>1.4</v>
      </c>
      <c r="M56">
        <v>2.2000000000000002</v>
      </c>
      <c r="N56">
        <f t="shared" si="2"/>
        <v>4630.8799999999992</v>
      </c>
      <c r="O56">
        <f t="shared" si="0"/>
        <v>5369.1200000000008</v>
      </c>
      <c r="P56">
        <f t="shared" si="1"/>
        <v>6.4429440000000033</v>
      </c>
      <c r="Q56" s="4">
        <v>1109</v>
      </c>
      <c r="R56" s="5">
        <v>31.798651</v>
      </c>
      <c r="S56" s="5">
        <v>-85.941603999999998</v>
      </c>
      <c r="T56">
        <v>6</v>
      </c>
      <c r="U56">
        <v>6.8473684057559547E-2</v>
      </c>
      <c r="V56">
        <v>32750</v>
      </c>
      <c r="W56">
        <v>33216</v>
      </c>
      <c r="X56">
        <v>33155</v>
      </c>
      <c r="Y56">
        <v>33372</v>
      </c>
      <c r="Z56">
        <v>14947</v>
      </c>
      <c r="AA56">
        <v>1109</v>
      </c>
      <c r="AB56">
        <v>11009.294999999998</v>
      </c>
      <c r="AC56">
        <v>32825</v>
      </c>
      <c r="AD56">
        <v>1</v>
      </c>
      <c r="AE56">
        <v>3.0161363293620872E-5</v>
      </c>
      <c r="AF56">
        <v>12</v>
      </c>
      <c r="AG56">
        <v>600</v>
      </c>
      <c r="AH56">
        <v>0.02</v>
      </c>
      <c r="AI56" s="3">
        <v>167272</v>
      </c>
      <c r="AJ56" s="3">
        <v>430145.85694415501</v>
      </c>
      <c r="AK56">
        <v>153</v>
      </c>
      <c r="AL56">
        <v>430176</v>
      </c>
      <c r="AM56">
        <v>147111</v>
      </c>
      <c r="AN56">
        <v>39880</v>
      </c>
      <c r="AO56">
        <v>186991</v>
      </c>
      <c r="AP56">
        <v>4</v>
      </c>
      <c r="AQ56">
        <v>0</v>
      </c>
      <c r="AR56">
        <v>4</v>
      </c>
      <c r="AS56">
        <v>0.12042389210019268</v>
      </c>
      <c r="AT56">
        <v>5</v>
      </c>
      <c r="AU56">
        <v>20</v>
      </c>
      <c r="AV56">
        <f t="shared" si="3"/>
        <v>25</v>
      </c>
      <c r="AW56">
        <v>30681</v>
      </c>
      <c r="AX56">
        <v>0.9</v>
      </c>
      <c r="AY56">
        <v>1752956869.3932199</v>
      </c>
      <c r="AZ56">
        <v>1752956.8693932199</v>
      </c>
      <c r="BA56">
        <v>58959.568851235003</v>
      </c>
      <c r="BB56">
        <v>0.16960775315762056</v>
      </c>
      <c r="BC56">
        <v>4324</v>
      </c>
      <c r="BD56">
        <v>6276</v>
      </c>
      <c r="BE56">
        <v>-1952</v>
      </c>
      <c r="BF56">
        <v>-5.9603053435114503E-2</v>
      </c>
      <c r="BG56">
        <v>804980</v>
      </c>
      <c r="BH56">
        <v>24.27929422409893</v>
      </c>
      <c r="BI56">
        <v>3617</v>
      </c>
      <c r="BJ56">
        <v>24</v>
      </c>
      <c r="BK56">
        <v>0</v>
      </c>
      <c r="BL56">
        <v>2</v>
      </c>
      <c r="BM56">
        <v>0</v>
      </c>
      <c r="BN56">
        <v>0</v>
      </c>
      <c r="BO56">
        <v>0</v>
      </c>
      <c r="BP56">
        <v>0</v>
      </c>
      <c r="BQ56">
        <v>2</v>
      </c>
      <c r="BR56">
        <v>2</v>
      </c>
      <c r="BS56">
        <v>0</v>
      </c>
      <c r="BT56">
        <v>30461</v>
      </c>
      <c r="BU56">
        <v>0.59</v>
      </c>
      <c r="BV56">
        <v>0.59474090000000002</v>
      </c>
      <c r="BW56">
        <v>154</v>
      </c>
      <c r="BX56">
        <v>0.98486589999999996</v>
      </c>
      <c r="BY56">
        <v>-0.47176000000000001</v>
      </c>
      <c r="BZ56">
        <v>29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2</v>
      </c>
      <c r="CH56">
        <v>2</v>
      </c>
      <c r="CI56">
        <v>0</v>
      </c>
      <c r="CJ56">
        <v>33090</v>
      </c>
      <c r="CK56">
        <v>1.0275007555152615</v>
      </c>
      <c r="CL56">
        <v>0.66848109054764049</v>
      </c>
      <c r="CM56">
        <v>136</v>
      </c>
      <c r="CN56">
        <v>-0.5589290590238738</v>
      </c>
      <c r="CO56">
        <v>3716</v>
      </c>
      <c r="CP56">
        <v>2.1294240999999998E-2</v>
      </c>
      <c r="CQ56">
        <v>0.17714279399999999</v>
      </c>
      <c r="CR56">
        <v>25636</v>
      </c>
      <c r="CS56">
        <v>0.77700000000000002</v>
      </c>
      <c r="CT56">
        <v>26986</v>
      </c>
      <c r="CU56">
        <v>0.81528943880000004</v>
      </c>
      <c r="CV56">
        <v>6</v>
      </c>
      <c r="CW56">
        <v>9</v>
      </c>
      <c r="CX56">
        <v>16</v>
      </c>
      <c r="CY56">
        <v>493</v>
      </c>
      <c r="CZ56">
        <v>853</v>
      </c>
      <c r="DA56" s="2">
        <v>19208</v>
      </c>
      <c r="DB56" s="2">
        <v>2485</v>
      </c>
      <c r="DC56" s="2">
        <v>68.989999999999995</v>
      </c>
      <c r="DD56" s="2">
        <v>13958</v>
      </c>
      <c r="DE56">
        <v>241</v>
      </c>
      <c r="DF56">
        <v>87</v>
      </c>
      <c r="DG56">
        <v>27</v>
      </c>
      <c r="DH56">
        <v>6</v>
      </c>
      <c r="DI56" s="2">
        <v>9</v>
      </c>
      <c r="DJ56">
        <v>-0.93</v>
      </c>
      <c r="DK56">
        <v>0.98421134439714952</v>
      </c>
      <c r="DL56">
        <v>0</v>
      </c>
      <c r="DN56">
        <v>38.9</v>
      </c>
      <c r="DO56">
        <v>9.0999999999999998E-2</v>
      </c>
      <c r="DP56">
        <v>10630.73</v>
      </c>
      <c r="DQ56" s="2">
        <v>0</v>
      </c>
      <c r="DR56" s="2">
        <v>225.09111554999998</v>
      </c>
      <c r="DS56">
        <v>2.3339620048726572E-3</v>
      </c>
      <c r="DT56">
        <v>4.6454667726329504</v>
      </c>
      <c r="DU56">
        <v>1998368.3143841519</v>
      </c>
      <c r="DV56">
        <v>1</v>
      </c>
    </row>
    <row r="57" spans="1:126" x14ac:dyDescent="0.15">
      <c r="A57" t="s">
        <v>103</v>
      </c>
      <c r="B57" t="s">
        <v>214</v>
      </c>
      <c r="C57">
        <v>1</v>
      </c>
      <c r="D57">
        <v>111</v>
      </c>
      <c r="E57" t="s">
        <v>215</v>
      </c>
      <c r="F57">
        <v>1111</v>
      </c>
      <c r="G57" t="s">
        <v>5041</v>
      </c>
      <c r="H57">
        <v>75.400000000000006</v>
      </c>
      <c r="I57">
        <v>20.100000000000001</v>
      </c>
      <c r="J57">
        <v>0.4</v>
      </c>
      <c r="K57">
        <v>0.2</v>
      </c>
      <c r="L57">
        <v>1.1000000000000001</v>
      </c>
      <c r="M57">
        <v>2.8</v>
      </c>
      <c r="N57">
        <f t="shared" si="2"/>
        <v>6098.420000000001</v>
      </c>
      <c r="O57">
        <f t="shared" si="0"/>
        <v>3901.579999999999</v>
      </c>
      <c r="P57">
        <f t="shared" si="1"/>
        <v>4.6818960000000009</v>
      </c>
      <c r="Q57" s="4">
        <v>1111</v>
      </c>
      <c r="R57" s="5">
        <v>33.296475000000001</v>
      </c>
      <c r="S57" s="5">
        <v>-85.464067999999997</v>
      </c>
      <c r="T57">
        <v>6</v>
      </c>
      <c r="U57">
        <v>7.4082942238495555E-2</v>
      </c>
      <c r="V57">
        <v>22843</v>
      </c>
      <c r="W57">
        <v>22724</v>
      </c>
      <c r="X57">
        <v>22648</v>
      </c>
      <c r="Y57">
        <v>22588</v>
      </c>
      <c r="Z57">
        <v>11271</v>
      </c>
      <c r="AA57">
        <v>1111</v>
      </c>
      <c r="AB57">
        <v>7737.3220000000001</v>
      </c>
      <c r="AC57">
        <v>36924</v>
      </c>
      <c r="AD57">
        <v>2</v>
      </c>
      <c r="AE57">
        <v>8.8308018368067818E-5</v>
      </c>
      <c r="AF57">
        <v>19</v>
      </c>
      <c r="AG57">
        <v>611</v>
      </c>
      <c r="AH57">
        <v>3.1096563011456628E-2</v>
      </c>
      <c r="AI57" s="3">
        <v>113918</v>
      </c>
      <c r="AJ57" s="3">
        <v>371551.05639050005</v>
      </c>
      <c r="AK57">
        <v>92</v>
      </c>
      <c r="AL57">
        <v>373856</v>
      </c>
      <c r="AM57">
        <v>254937</v>
      </c>
      <c r="AN57">
        <v>40483</v>
      </c>
      <c r="AO57">
        <v>295420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22</v>
      </c>
      <c r="AV57">
        <f t="shared" si="3"/>
        <v>22</v>
      </c>
      <c r="AW57">
        <v>8506</v>
      </c>
      <c r="AX57">
        <v>0.39</v>
      </c>
      <c r="AY57">
        <v>768394479.37351596</v>
      </c>
      <c r="AZ57">
        <v>768394.47937351593</v>
      </c>
      <c r="BA57">
        <v>34410.387670262702</v>
      </c>
      <c r="BB57">
        <v>0.29060991976681372</v>
      </c>
      <c r="BC57">
        <v>2612</v>
      </c>
      <c r="BD57">
        <v>2555</v>
      </c>
      <c r="BE57">
        <v>57</v>
      </c>
      <c r="BF57">
        <v>2.4952939631396926E-3</v>
      </c>
      <c r="BG57">
        <v>317778</v>
      </c>
      <c r="BH57">
        <v>14.031172730483927</v>
      </c>
      <c r="BI57">
        <v>3462</v>
      </c>
      <c r="BJ57">
        <v>18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22577</v>
      </c>
      <c r="BU57">
        <v>0.64</v>
      </c>
      <c r="BV57">
        <v>0.5996766</v>
      </c>
      <c r="BW57">
        <v>59</v>
      </c>
      <c r="BX57">
        <v>0.93015020000000004</v>
      </c>
      <c r="BY57">
        <v>-0.88268550000000001</v>
      </c>
      <c r="BZ57">
        <v>21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22486</v>
      </c>
      <c r="CK57">
        <v>1.0673307835986836</v>
      </c>
      <c r="CL57">
        <v>0.63889399791551715</v>
      </c>
      <c r="CM57">
        <v>56</v>
      </c>
      <c r="CN57">
        <v>-0.94261866591384014</v>
      </c>
      <c r="CO57">
        <v>1708.0000000000002</v>
      </c>
      <c r="CP57">
        <v>-0.13741324069999999</v>
      </c>
      <c r="CQ57">
        <v>-0.1548028648</v>
      </c>
      <c r="CR57">
        <v>18646</v>
      </c>
      <c r="CS57">
        <v>0.82200000000000006</v>
      </c>
      <c r="CT57">
        <v>18686</v>
      </c>
      <c r="CU57">
        <v>0.78416435825999997</v>
      </c>
      <c r="CV57">
        <v>5</v>
      </c>
      <c r="CW57">
        <v>3</v>
      </c>
      <c r="CX57">
        <v>7</v>
      </c>
      <c r="CY57">
        <v>339</v>
      </c>
      <c r="CZ57">
        <v>903</v>
      </c>
      <c r="DA57" s="2">
        <v>8004</v>
      </c>
      <c r="DB57" s="2">
        <v>1450</v>
      </c>
      <c r="DC57" s="2">
        <v>57.2</v>
      </c>
      <c r="DD57" s="2">
        <v>5164</v>
      </c>
      <c r="DE57">
        <v>268</v>
      </c>
      <c r="DF57">
        <v>42</v>
      </c>
      <c r="DG57">
        <v>17.600000000000001</v>
      </c>
      <c r="DH57">
        <v>4.4000000000000004</v>
      </c>
      <c r="DJ57">
        <v>0.71</v>
      </c>
      <c r="DK57">
        <v>0.97892343615583144</v>
      </c>
      <c r="DL57">
        <v>3.2733224222585926E-3</v>
      </c>
      <c r="DM57">
        <v>0</v>
      </c>
      <c r="DN57">
        <v>17.2</v>
      </c>
      <c r="DO57">
        <v>4.4999999999999998E-2</v>
      </c>
      <c r="DP57">
        <v>240.54</v>
      </c>
      <c r="DQ57" s="2">
        <v>0</v>
      </c>
      <c r="DR57" s="2">
        <v>2185.65459543</v>
      </c>
      <c r="DS57">
        <v>4.8862570207780535E-3</v>
      </c>
      <c r="DV57">
        <v>0</v>
      </c>
    </row>
    <row r="58" spans="1:126" x14ac:dyDescent="0.15">
      <c r="A58" t="s">
        <v>103</v>
      </c>
      <c r="B58" t="s">
        <v>216</v>
      </c>
      <c r="C58">
        <v>1</v>
      </c>
      <c r="D58">
        <v>113</v>
      </c>
      <c r="E58" t="s">
        <v>217</v>
      </c>
      <c r="F58">
        <v>1113</v>
      </c>
      <c r="G58" t="s">
        <v>5042</v>
      </c>
      <c r="H58">
        <v>52.1</v>
      </c>
      <c r="I58">
        <v>41.4</v>
      </c>
      <c r="J58">
        <v>0.4</v>
      </c>
      <c r="K58">
        <v>0.4</v>
      </c>
      <c r="L58">
        <v>2</v>
      </c>
      <c r="M58">
        <v>3.7</v>
      </c>
      <c r="N58">
        <f t="shared" si="2"/>
        <v>4446.3799999999992</v>
      </c>
      <c r="O58">
        <f t="shared" si="0"/>
        <v>5553.6200000000008</v>
      </c>
      <c r="P58">
        <f t="shared" si="1"/>
        <v>6.6643440000000034</v>
      </c>
      <c r="Q58" s="4">
        <v>1113</v>
      </c>
      <c r="R58" s="5">
        <v>32.289811</v>
      </c>
      <c r="S58" s="5">
        <v>-85.186980000000005</v>
      </c>
      <c r="T58">
        <v>2</v>
      </c>
      <c r="U58">
        <v>3.5982436286115679E-2</v>
      </c>
      <c r="V58">
        <v>53938</v>
      </c>
      <c r="W58">
        <v>56980</v>
      </c>
      <c r="X58">
        <v>58302</v>
      </c>
      <c r="Y58">
        <v>58847</v>
      </c>
      <c r="Z58">
        <v>30925</v>
      </c>
      <c r="AA58">
        <v>1113</v>
      </c>
      <c r="AB58">
        <v>22098.756000000001</v>
      </c>
      <c r="AC58">
        <v>37049</v>
      </c>
      <c r="AD58">
        <v>1</v>
      </c>
      <c r="AE58">
        <v>1.7152070254879765E-5</v>
      </c>
      <c r="AF58">
        <v>15</v>
      </c>
      <c r="AG58">
        <v>280</v>
      </c>
      <c r="AH58">
        <v>5.3571428571428568E-2</v>
      </c>
      <c r="AI58" s="3">
        <v>117351</v>
      </c>
      <c r="AJ58" s="3">
        <v>410338.61945130501</v>
      </c>
      <c r="AK58">
        <v>107</v>
      </c>
      <c r="AL58">
        <v>414361.60000000003</v>
      </c>
      <c r="AM58">
        <v>140558</v>
      </c>
      <c r="AN58">
        <v>23421</v>
      </c>
      <c r="AO58">
        <v>163979</v>
      </c>
      <c r="AP58">
        <v>2</v>
      </c>
      <c r="AQ58">
        <v>0</v>
      </c>
      <c r="AR58">
        <v>2</v>
      </c>
      <c r="AS58">
        <v>3.51000351000351E-2</v>
      </c>
      <c r="AT58">
        <v>2</v>
      </c>
      <c r="AU58">
        <v>37</v>
      </c>
      <c r="AV58">
        <f t="shared" si="3"/>
        <v>39</v>
      </c>
      <c r="AW58">
        <v>49680</v>
      </c>
      <c r="AX58">
        <v>0.92</v>
      </c>
      <c r="AY58">
        <v>382129878.001445</v>
      </c>
      <c r="AZ58">
        <v>382129.87800144497</v>
      </c>
      <c r="BA58">
        <v>7692.0463414577398</v>
      </c>
      <c r="BB58">
        <v>1.3000441697943377</v>
      </c>
      <c r="BC58">
        <v>16176</v>
      </c>
      <c r="BD58">
        <v>24908</v>
      </c>
      <c r="BE58">
        <v>-8732</v>
      </c>
      <c r="BF58">
        <v>-0.16188957692165079</v>
      </c>
      <c r="BG58">
        <v>505906</v>
      </c>
      <c r="BH58">
        <v>8.677335254365202</v>
      </c>
      <c r="BI58">
        <v>4810</v>
      </c>
      <c r="BJ58">
        <v>50</v>
      </c>
      <c r="BK58">
        <v>2</v>
      </c>
      <c r="BL58">
        <v>4</v>
      </c>
      <c r="BM58">
        <v>0</v>
      </c>
      <c r="BN58">
        <v>0</v>
      </c>
      <c r="BO58">
        <v>2</v>
      </c>
      <c r="BP58">
        <v>0</v>
      </c>
      <c r="BQ58">
        <v>4</v>
      </c>
      <c r="BR58">
        <v>0</v>
      </c>
      <c r="BS58">
        <v>0</v>
      </c>
      <c r="BT58">
        <v>50846</v>
      </c>
      <c r="BU58">
        <v>0.68</v>
      </c>
      <c r="BV58">
        <v>0.50123220000000002</v>
      </c>
      <c r="BW58">
        <v>161</v>
      </c>
      <c r="BX58">
        <v>1.219368</v>
      </c>
      <c r="BY58">
        <v>-1.1027309999999999</v>
      </c>
      <c r="BZ58">
        <v>44</v>
      </c>
      <c r="CA58">
        <v>1</v>
      </c>
      <c r="CB58">
        <v>3</v>
      </c>
      <c r="CC58">
        <v>0</v>
      </c>
      <c r="CD58">
        <v>0</v>
      </c>
      <c r="CE58">
        <v>3</v>
      </c>
      <c r="CF58">
        <v>0</v>
      </c>
      <c r="CG58">
        <v>3</v>
      </c>
      <c r="CH58">
        <v>0</v>
      </c>
      <c r="CI58">
        <v>0</v>
      </c>
      <c r="CJ58">
        <v>59712</v>
      </c>
      <c r="CK58">
        <v>0.90434083601286175</v>
      </c>
      <c r="CL58">
        <v>0.5580311033729749</v>
      </c>
      <c r="CM58">
        <v>120</v>
      </c>
      <c r="CN58">
        <v>-1.5199196029840107</v>
      </c>
      <c r="CO58">
        <v>5638</v>
      </c>
      <c r="CP58">
        <v>-0.6021937114</v>
      </c>
      <c r="CQ58">
        <v>-0.18434893020000001</v>
      </c>
      <c r="CR58">
        <v>47560</v>
      </c>
      <c r="CS58">
        <v>0.78799999999999992</v>
      </c>
      <c r="CT58">
        <v>44553</v>
      </c>
      <c r="CU58">
        <v>0.80559690383999993</v>
      </c>
      <c r="CV58">
        <v>21</v>
      </c>
      <c r="CW58">
        <v>9</v>
      </c>
      <c r="CX58">
        <v>14</v>
      </c>
      <c r="CY58">
        <v>270</v>
      </c>
      <c r="CZ58">
        <v>423</v>
      </c>
      <c r="DA58" s="2">
        <v>20695</v>
      </c>
      <c r="DB58" s="2">
        <v>2840</v>
      </c>
      <c r="DC58" s="2">
        <v>45.31</v>
      </c>
      <c r="DD58" s="2">
        <v>27285</v>
      </c>
      <c r="DE58">
        <v>119</v>
      </c>
      <c r="DF58">
        <v>89</v>
      </c>
      <c r="DG58">
        <v>13.43</v>
      </c>
      <c r="DH58">
        <v>1.68</v>
      </c>
      <c r="DI58" s="2">
        <v>5.03</v>
      </c>
      <c r="DJ58">
        <v>-0.24</v>
      </c>
      <c r="DK58">
        <v>0.9448406916004124</v>
      </c>
      <c r="DL58">
        <v>3.5714285714285713E-3</v>
      </c>
      <c r="DM58">
        <v>0</v>
      </c>
      <c r="DN58">
        <v>109.2</v>
      </c>
      <c r="DO58">
        <v>0.25900000000000001</v>
      </c>
      <c r="DP58">
        <v>4566.18</v>
      </c>
      <c r="DQ58" s="2">
        <v>0</v>
      </c>
      <c r="DR58" s="2">
        <v>5428.6282257800003</v>
      </c>
      <c r="DS58">
        <v>1.2046214944968357E-2</v>
      </c>
      <c r="DT58">
        <v>5.8378571753958797</v>
      </c>
      <c r="DU58">
        <v>2418983.8397685178</v>
      </c>
      <c r="DV58">
        <v>1</v>
      </c>
    </row>
    <row r="59" spans="1:126" x14ac:dyDescent="0.15">
      <c r="A59" t="s">
        <v>103</v>
      </c>
      <c r="B59" t="s">
        <v>218</v>
      </c>
      <c r="C59">
        <v>1</v>
      </c>
      <c r="D59">
        <v>115</v>
      </c>
      <c r="E59" t="s">
        <v>219</v>
      </c>
      <c r="F59">
        <v>1115</v>
      </c>
      <c r="G59" t="s">
        <v>5043</v>
      </c>
      <c r="H59">
        <v>87.3</v>
      </c>
      <c r="I59">
        <v>8.5</v>
      </c>
      <c r="J59">
        <v>0.3</v>
      </c>
      <c r="K59">
        <v>0.6</v>
      </c>
      <c r="L59">
        <v>1.3</v>
      </c>
      <c r="M59">
        <v>2.1</v>
      </c>
      <c r="N59">
        <f t="shared" si="2"/>
        <v>7700.0899999999983</v>
      </c>
      <c r="O59">
        <f t="shared" si="0"/>
        <v>2299.9100000000017</v>
      </c>
      <c r="P59">
        <f t="shared" si="1"/>
        <v>2.7598920000000029</v>
      </c>
      <c r="Q59" s="4">
        <v>1115</v>
      </c>
      <c r="R59" s="5">
        <v>33.712963000000002</v>
      </c>
      <c r="S59" s="5">
        <v>-86.315663000000001</v>
      </c>
      <c r="T59">
        <v>1</v>
      </c>
      <c r="U59">
        <v>3.0394890625378725E-2</v>
      </c>
      <c r="V59">
        <v>83530</v>
      </c>
      <c r="W59">
        <v>85242</v>
      </c>
      <c r="X59">
        <v>85864</v>
      </c>
      <c r="Y59">
        <v>86758</v>
      </c>
      <c r="Z59">
        <v>46631</v>
      </c>
      <c r="AA59">
        <v>1115</v>
      </c>
      <c r="AB59">
        <v>33181.864999999998</v>
      </c>
      <c r="AC59">
        <v>51859</v>
      </c>
      <c r="AD59">
        <v>1</v>
      </c>
      <c r="AE59">
        <v>1.1646324420013043E-5</v>
      </c>
      <c r="AF59">
        <v>30</v>
      </c>
      <c r="AG59">
        <v>540</v>
      </c>
      <c r="AH59">
        <v>5.5555555555555552E-2</v>
      </c>
      <c r="AI59" s="3">
        <v>67447</v>
      </c>
      <c r="AJ59" s="3">
        <v>404418.27226994501</v>
      </c>
      <c r="AK59">
        <v>60</v>
      </c>
      <c r="AL59">
        <v>418342.39999999997</v>
      </c>
      <c r="AM59">
        <v>461801</v>
      </c>
      <c r="AN59">
        <v>29721</v>
      </c>
      <c r="AO59">
        <v>491522</v>
      </c>
      <c r="AP59">
        <v>3</v>
      </c>
      <c r="AQ59">
        <v>0</v>
      </c>
      <c r="AR59">
        <v>3</v>
      </c>
      <c r="AS59">
        <v>3.5193918490884775E-2</v>
      </c>
      <c r="AT59">
        <v>4</v>
      </c>
      <c r="AU59">
        <v>70</v>
      </c>
      <c r="AV59">
        <f t="shared" si="3"/>
        <v>74</v>
      </c>
      <c r="AW59">
        <v>60156</v>
      </c>
      <c r="AX59">
        <v>0.63</v>
      </c>
      <c r="AY59">
        <v>353480131.92098403</v>
      </c>
      <c r="AZ59">
        <v>353480.13192098401</v>
      </c>
      <c r="BA59">
        <v>5422.7143961295096</v>
      </c>
      <c r="BB59">
        <v>1.8440949069966788</v>
      </c>
      <c r="BC59">
        <v>15450</v>
      </c>
      <c r="BD59">
        <v>39141</v>
      </c>
      <c r="BE59">
        <v>-23691</v>
      </c>
      <c r="BF59">
        <v>-0.28362265054471447</v>
      </c>
      <c r="BG59">
        <v>2956301</v>
      </c>
      <c r="BH59">
        <v>34.430040529208981</v>
      </c>
      <c r="BI59">
        <v>10534</v>
      </c>
      <c r="BJ59">
        <v>62</v>
      </c>
      <c r="BK59">
        <v>3</v>
      </c>
      <c r="BL59">
        <v>5</v>
      </c>
      <c r="BM59">
        <v>0</v>
      </c>
      <c r="BN59">
        <v>0</v>
      </c>
      <c r="BO59">
        <v>2</v>
      </c>
      <c r="BP59">
        <v>0</v>
      </c>
      <c r="BQ59">
        <v>2</v>
      </c>
      <c r="BR59">
        <v>2</v>
      </c>
      <c r="BS59">
        <v>0</v>
      </c>
      <c r="BT59">
        <v>81895</v>
      </c>
      <c r="BU59">
        <v>0.71</v>
      </c>
      <c r="BV59">
        <v>0.56129490000000004</v>
      </c>
      <c r="BW59">
        <v>193</v>
      </c>
      <c r="BX59">
        <v>0.9280176</v>
      </c>
      <c r="BY59">
        <v>-1.166533</v>
      </c>
      <c r="BZ59">
        <v>67</v>
      </c>
      <c r="CA59">
        <v>2</v>
      </c>
      <c r="CB59">
        <v>4</v>
      </c>
      <c r="CC59">
        <v>0</v>
      </c>
      <c r="CD59">
        <v>0</v>
      </c>
      <c r="CE59">
        <v>0</v>
      </c>
      <c r="CF59">
        <v>0</v>
      </c>
      <c r="CG59">
        <v>2</v>
      </c>
      <c r="CH59">
        <v>2</v>
      </c>
      <c r="CI59">
        <v>0</v>
      </c>
      <c r="CJ59">
        <v>86561</v>
      </c>
      <c r="CK59">
        <v>0.88954610043784144</v>
      </c>
      <c r="CL59">
        <v>0.6134761034212588</v>
      </c>
      <c r="CM59">
        <v>198</v>
      </c>
      <c r="CN59">
        <v>-1.2669529745003865</v>
      </c>
      <c r="CO59">
        <v>7833</v>
      </c>
      <c r="CP59">
        <v>0.72601012700000001</v>
      </c>
      <c r="CQ59">
        <v>0.213221411</v>
      </c>
      <c r="CR59">
        <v>75794</v>
      </c>
      <c r="CS59">
        <v>0.86799999999999999</v>
      </c>
      <c r="CT59">
        <v>70833</v>
      </c>
      <c r="CU59">
        <v>0.83011493810000003</v>
      </c>
      <c r="CV59">
        <v>11</v>
      </c>
      <c r="CW59">
        <v>25</v>
      </c>
      <c r="CX59">
        <v>18</v>
      </c>
      <c r="CY59">
        <v>376</v>
      </c>
      <c r="CZ59">
        <v>892</v>
      </c>
      <c r="DA59" s="2">
        <v>28496</v>
      </c>
      <c r="DB59" s="2">
        <v>7555</v>
      </c>
      <c r="DC59" s="2">
        <v>110.07</v>
      </c>
      <c r="DD59" s="2">
        <v>10819</v>
      </c>
      <c r="DE59">
        <v>240</v>
      </c>
      <c r="DF59">
        <v>99</v>
      </c>
      <c r="DG59">
        <v>13.9</v>
      </c>
      <c r="DH59">
        <v>9.27</v>
      </c>
      <c r="DI59" s="2">
        <v>9.27</v>
      </c>
      <c r="DJ59">
        <v>1.39</v>
      </c>
      <c r="DK59">
        <v>0.97040639316796895</v>
      </c>
      <c r="DL59">
        <v>0</v>
      </c>
      <c r="DN59">
        <v>36.5</v>
      </c>
      <c r="DO59">
        <v>8.4000000000000005E-2</v>
      </c>
      <c r="DP59">
        <v>547</v>
      </c>
      <c r="DQ59" s="2">
        <v>0</v>
      </c>
      <c r="DR59" s="2">
        <v>1949.6085683199997</v>
      </c>
      <c r="DS59">
        <v>0</v>
      </c>
      <c r="DT59">
        <v>2.45349202913523</v>
      </c>
      <c r="DU59">
        <v>1026399.7438493019</v>
      </c>
      <c r="DV59">
        <v>1</v>
      </c>
    </row>
    <row r="60" spans="1:126" x14ac:dyDescent="0.15">
      <c r="A60" t="s">
        <v>103</v>
      </c>
      <c r="B60" t="s">
        <v>220</v>
      </c>
      <c r="C60">
        <v>1</v>
      </c>
      <c r="D60">
        <v>117</v>
      </c>
      <c r="E60" t="s">
        <v>221</v>
      </c>
      <c r="F60">
        <v>1117</v>
      </c>
      <c r="G60" t="s">
        <v>5044</v>
      </c>
      <c r="H60">
        <v>80.2</v>
      </c>
      <c r="I60">
        <v>10.6</v>
      </c>
      <c r="J60">
        <v>0.2</v>
      </c>
      <c r="K60">
        <v>1.9</v>
      </c>
      <c r="L60">
        <v>1.2</v>
      </c>
      <c r="M60">
        <v>5.9</v>
      </c>
      <c r="N60">
        <f t="shared" si="2"/>
        <v>6584.3</v>
      </c>
      <c r="O60">
        <f t="shared" si="0"/>
        <v>3415.7</v>
      </c>
      <c r="P60">
        <f t="shared" si="1"/>
        <v>4.0988400000000009</v>
      </c>
      <c r="Q60" s="4">
        <v>1117</v>
      </c>
      <c r="R60" s="5">
        <v>33.263043000000003</v>
      </c>
      <c r="S60" s="5">
        <v>-86.678089</v>
      </c>
      <c r="T60">
        <v>1</v>
      </c>
      <c r="U60">
        <v>-4.6181219934279531E-2</v>
      </c>
      <c r="V60">
        <v>195237</v>
      </c>
      <c r="W60">
        <v>201168</v>
      </c>
      <c r="X60">
        <v>203530</v>
      </c>
      <c r="Y60">
        <v>208877</v>
      </c>
      <c r="Z60">
        <v>111909</v>
      </c>
      <c r="AA60">
        <v>1117</v>
      </c>
      <c r="AB60">
        <v>89180.418000000005</v>
      </c>
      <c r="AC60">
        <v>70187</v>
      </c>
      <c r="AD60">
        <v>8</v>
      </c>
      <c r="AE60">
        <v>3.9306244779639367E-5</v>
      </c>
      <c r="AF60">
        <v>33</v>
      </c>
      <c r="AG60">
        <v>401</v>
      </c>
      <c r="AH60">
        <v>8.2294264339152115E-2</v>
      </c>
      <c r="AI60" s="3">
        <v>58452</v>
      </c>
      <c r="AJ60" s="3">
        <v>502635.12182465504</v>
      </c>
      <c r="AK60">
        <v>55</v>
      </c>
      <c r="AL60">
        <v>518144</v>
      </c>
      <c r="AM60">
        <v>533240</v>
      </c>
      <c r="AN60">
        <v>27501</v>
      </c>
      <c r="AO60">
        <v>560741</v>
      </c>
      <c r="AP60">
        <v>7</v>
      </c>
      <c r="AQ60">
        <v>3</v>
      </c>
      <c r="AR60">
        <v>10</v>
      </c>
      <c r="AS60">
        <v>4.9709695378986715E-2</v>
      </c>
      <c r="AT60">
        <v>10</v>
      </c>
      <c r="AU60">
        <v>146</v>
      </c>
      <c r="AV60">
        <f t="shared" si="3"/>
        <v>156</v>
      </c>
      <c r="AW60">
        <v>200857</v>
      </c>
      <c r="AX60">
        <v>0.91</v>
      </c>
      <c r="AY60">
        <v>974156056.17650402</v>
      </c>
      <c r="AZ60">
        <v>974156.056176504</v>
      </c>
      <c r="BA60">
        <v>6746.6462707211103</v>
      </c>
      <c r="BB60">
        <v>1.4822179196496035</v>
      </c>
      <c r="BC60">
        <v>72902</v>
      </c>
      <c r="BD60">
        <v>70216</v>
      </c>
      <c r="BE60">
        <v>2686</v>
      </c>
      <c r="BF60">
        <v>1.375763815260427E-2</v>
      </c>
      <c r="BG60">
        <v>802901</v>
      </c>
      <c r="BH60">
        <v>3.9448779049771532</v>
      </c>
      <c r="BI60">
        <v>16625</v>
      </c>
      <c r="BJ60">
        <v>144</v>
      </c>
      <c r="BK60">
        <v>7</v>
      </c>
      <c r="BL60">
        <v>13</v>
      </c>
      <c r="BM60">
        <v>0</v>
      </c>
      <c r="BN60">
        <v>3</v>
      </c>
      <c r="BO60">
        <v>5</v>
      </c>
      <c r="BP60">
        <v>1</v>
      </c>
      <c r="BQ60">
        <v>24</v>
      </c>
      <c r="BR60">
        <v>8</v>
      </c>
      <c r="BS60">
        <v>0</v>
      </c>
      <c r="BT60">
        <v>192503</v>
      </c>
      <c r="BU60">
        <v>0.8</v>
      </c>
      <c r="BV60">
        <v>0.65758139999999998</v>
      </c>
      <c r="BW60">
        <v>549</v>
      </c>
      <c r="BX60">
        <v>1.0649189999999999</v>
      </c>
      <c r="BY60">
        <v>-0.55281360000000002</v>
      </c>
      <c r="BZ60">
        <v>156</v>
      </c>
      <c r="CA60">
        <v>7</v>
      </c>
      <c r="CB60">
        <v>14</v>
      </c>
      <c r="CC60">
        <v>1</v>
      </c>
      <c r="CD60">
        <v>3</v>
      </c>
      <c r="CE60">
        <v>5</v>
      </c>
      <c r="CF60">
        <v>1</v>
      </c>
      <c r="CG60">
        <v>27</v>
      </c>
      <c r="CH60">
        <v>8</v>
      </c>
      <c r="CI60">
        <v>0</v>
      </c>
      <c r="CJ60">
        <v>206199</v>
      </c>
      <c r="CK60">
        <v>1.0766298575647795</v>
      </c>
      <c r="CL60">
        <v>0.69929574278777273</v>
      </c>
      <c r="CM60">
        <v>638</v>
      </c>
      <c r="CN60">
        <v>-0.63736284606767901</v>
      </c>
      <c r="CO60">
        <v>48034</v>
      </c>
      <c r="CP60">
        <v>1.8459889679999999</v>
      </c>
      <c r="CQ60">
        <v>1.5248187959999999</v>
      </c>
      <c r="CR60">
        <v>187513</v>
      </c>
      <c r="CS60">
        <v>0.89500000000000002</v>
      </c>
      <c r="CT60">
        <v>171223</v>
      </c>
      <c r="CU60">
        <v>0.86809401540999998</v>
      </c>
      <c r="CV60">
        <v>115</v>
      </c>
      <c r="CW60">
        <v>102</v>
      </c>
      <c r="CX60">
        <v>169</v>
      </c>
      <c r="CY60">
        <v>366</v>
      </c>
      <c r="CZ60">
        <v>609</v>
      </c>
      <c r="DA60" s="2">
        <v>120915</v>
      </c>
      <c r="DB60" s="2">
        <v>33075</v>
      </c>
      <c r="DC60" s="2">
        <v>197.37</v>
      </c>
      <c r="DD60" s="2">
        <v>38060</v>
      </c>
      <c r="DE60">
        <v>225</v>
      </c>
      <c r="DF60">
        <v>32</v>
      </c>
      <c r="DG60">
        <v>50.94</v>
      </c>
      <c r="DH60">
        <v>6.86</v>
      </c>
      <c r="DI60" s="2">
        <v>4.9000000000000004</v>
      </c>
      <c r="DJ60">
        <v>1.1200000000000001</v>
      </c>
      <c r="DK60">
        <v>0.93341545199479914</v>
      </c>
      <c r="DL60">
        <v>4.9875311720698253E-3</v>
      </c>
      <c r="DM60">
        <v>0</v>
      </c>
      <c r="DN60">
        <v>50</v>
      </c>
      <c r="DO60">
        <v>9.1999999999999998E-2</v>
      </c>
      <c r="DP60">
        <v>67.28</v>
      </c>
      <c r="DQ60" s="2">
        <v>0</v>
      </c>
      <c r="DR60" s="2">
        <v>1327.0334886399999</v>
      </c>
      <c r="DS60">
        <v>3.0072197548943922E-4</v>
      </c>
      <c r="DT60">
        <v>5.30684047409824</v>
      </c>
      <c r="DU60">
        <v>2749707.5506111584</v>
      </c>
      <c r="DV60">
        <v>0</v>
      </c>
    </row>
    <row r="61" spans="1:126" x14ac:dyDescent="0.15">
      <c r="A61" t="s">
        <v>103</v>
      </c>
      <c r="B61" t="s">
        <v>222</v>
      </c>
      <c r="C61">
        <v>1</v>
      </c>
      <c r="D61">
        <v>119</v>
      </c>
      <c r="E61" t="s">
        <v>223</v>
      </c>
      <c r="F61">
        <v>1119</v>
      </c>
      <c r="G61" t="s">
        <v>5045</v>
      </c>
      <c r="H61">
        <v>24</v>
      </c>
      <c r="I61">
        <v>74.7</v>
      </c>
      <c r="J61">
        <v>0.1</v>
      </c>
      <c r="K61">
        <v>0.2</v>
      </c>
      <c r="L61">
        <v>0.3</v>
      </c>
      <c r="M61">
        <v>0.6</v>
      </c>
      <c r="N61">
        <f t="shared" si="2"/>
        <v>6156.59</v>
      </c>
      <c r="O61">
        <f t="shared" si="0"/>
        <v>3843.41</v>
      </c>
      <c r="P61">
        <f t="shared" si="1"/>
        <v>4.6120920000000014</v>
      </c>
      <c r="Q61" s="4">
        <v>1119</v>
      </c>
      <c r="R61" s="5">
        <v>32.597481000000002</v>
      </c>
      <c r="S61" s="5">
        <v>-88.200057000000001</v>
      </c>
      <c r="T61">
        <v>8</v>
      </c>
      <c r="U61">
        <v>0.16475409556121981</v>
      </c>
      <c r="V61">
        <v>13669</v>
      </c>
      <c r="W61">
        <v>13433</v>
      </c>
      <c r="X61">
        <v>13341</v>
      </c>
      <c r="Y61">
        <v>13174</v>
      </c>
      <c r="Z61">
        <v>6019</v>
      </c>
      <c r="AA61">
        <v>1119</v>
      </c>
      <c r="AB61">
        <v>3730.6460000000006</v>
      </c>
      <c r="AC61">
        <v>19501</v>
      </c>
      <c r="AD61">
        <v>1</v>
      </c>
      <c r="AE61">
        <v>7.4956899782624987E-5</v>
      </c>
      <c r="AF61">
        <v>16</v>
      </c>
      <c r="AG61">
        <v>428</v>
      </c>
      <c r="AH61">
        <v>3.7383177570093455E-2</v>
      </c>
      <c r="AI61" s="3">
        <v>239820</v>
      </c>
      <c r="AJ61" s="3">
        <v>578487.82725426508</v>
      </c>
      <c r="AK61">
        <v>200</v>
      </c>
      <c r="AL61">
        <v>584544</v>
      </c>
      <c r="AM61">
        <v>470255</v>
      </c>
      <c r="AN61">
        <v>25075</v>
      </c>
      <c r="AO61">
        <v>495330</v>
      </c>
      <c r="AP61">
        <v>1</v>
      </c>
      <c r="AQ61">
        <v>0</v>
      </c>
      <c r="AR61">
        <v>1</v>
      </c>
      <c r="AS61">
        <v>7.4443534579021808E-2</v>
      </c>
      <c r="AT61">
        <v>1</v>
      </c>
      <c r="AU61">
        <v>7</v>
      </c>
      <c r="AV61">
        <f t="shared" si="3"/>
        <v>8</v>
      </c>
      <c r="AW61">
        <v>5425</v>
      </c>
      <c r="AX61">
        <v>0.42000000000000004</v>
      </c>
      <c r="AY61">
        <v>129258399.15692499</v>
      </c>
      <c r="AZ61">
        <v>129258.39915692499</v>
      </c>
      <c r="BA61">
        <v>8707.0788462379096</v>
      </c>
      <c r="BB61">
        <v>1.1484908057678525</v>
      </c>
      <c r="BC61">
        <v>971</v>
      </c>
      <c r="BD61">
        <v>2796</v>
      </c>
      <c r="BE61">
        <v>-1825</v>
      </c>
      <c r="BF61">
        <v>-0.13351379032848051</v>
      </c>
      <c r="BG61">
        <v>171238</v>
      </c>
      <c r="BH61">
        <v>12.835469604977138</v>
      </c>
      <c r="BI61">
        <v>1984</v>
      </c>
      <c r="BJ61">
        <v>12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1</v>
      </c>
      <c r="BR61">
        <v>2</v>
      </c>
      <c r="BS61">
        <v>0</v>
      </c>
      <c r="BT61">
        <v>12853</v>
      </c>
      <c r="BU61">
        <v>0.48</v>
      </c>
      <c r="BV61">
        <v>0.68924890000000005</v>
      </c>
      <c r="BW61">
        <v>114</v>
      </c>
      <c r="BX61">
        <v>1.4004509999999999</v>
      </c>
      <c r="BY61">
        <v>0.97865709999999995</v>
      </c>
      <c r="BZ61">
        <v>13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2</v>
      </c>
      <c r="CI61">
        <v>0</v>
      </c>
      <c r="CJ61">
        <v>13243</v>
      </c>
      <c r="CK61">
        <v>1.3592086385260138</v>
      </c>
      <c r="CL61">
        <v>0.6823917685886236</v>
      </c>
      <c r="CM61">
        <v>91</v>
      </c>
      <c r="CN61">
        <v>0.31232192678704451</v>
      </c>
      <c r="CO61">
        <v>1043</v>
      </c>
      <c r="CP61">
        <v>-0.4797783337</v>
      </c>
      <c r="CQ61">
        <v>-0.32876510910000001</v>
      </c>
      <c r="CR61">
        <v>9243</v>
      </c>
      <c r="CS61">
        <v>0.71299999999999997</v>
      </c>
      <c r="CT61">
        <v>11099</v>
      </c>
      <c r="CU61">
        <v>0.79349363507999993</v>
      </c>
      <c r="CV61">
        <v>1</v>
      </c>
      <c r="CW61">
        <v>2</v>
      </c>
      <c r="CX61">
        <v>6</v>
      </c>
      <c r="CY61">
        <v>507</v>
      </c>
      <c r="CZ61">
        <v>638</v>
      </c>
      <c r="DA61" s="2">
        <v>5182</v>
      </c>
      <c r="DB61" s="2">
        <v>690</v>
      </c>
      <c r="DC61" s="2">
        <v>29.94</v>
      </c>
      <c r="DD61" s="2">
        <v>10006</v>
      </c>
      <c r="DE61">
        <v>184</v>
      </c>
      <c r="DF61">
        <v>287</v>
      </c>
      <c r="DG61">
        <v>14.97</v>
      </c>
      <c r="DH61">
        <v>14.97</v>
      </c>
      <c r="DI61" s="2">
        <v>44.91</v>
      </c>
      <c r="DJ61">
        <v>-0.48</v>
      </c>
      <c r="DK61">
        <v>0.98014761070803103</v>
      </c>
      <c r="DL61">
        <v>9.3457943925233638E-3</v>
      </c>
      <c r="DM61">
        <v>0</v>
      </c>
      <c r="DN61">
        <v>195.4</v>
      </c>
      <c r="DO61">
        <v>0.33299999999999996</v>
      </c>
      <c r="DP61">
        <v>16119.89</v>
      </c>
      <c r="DQ61" s="2">
        <v>0</v>
      </c>
      <c r="DR61" s="2">
        <v>4527.0182031499999</v>
      </c>
      <c r="DS61">
        <v>7.5382841600683615E-3</v>
      </c>
      <c r="DV61">
        <v>0</v>
      </c>
    </row>
    <row r="62" spans="1:126" x14ac:dyDescent="0.15">
      <c r="A62" t="s">
        <v>103</v>
      </c>
      <c r="B62" t="s">
        <v>224</v>
      </c>
      <c r="C62">
        <v>1</v>
      </c>
      <c r="D62">
        <v>121</v>
      </c>
      <c r="E62" t="s">
        <v>225</v>
      </c>
      <c r="F62">
        <v>1121</v>
      </c>
      <c r="G62" t="s">
        <v>5046</v>
      </c>
      <c r="H62">
        <v>64.5</v>
      </c>
      <c r="I62">
        <v>31.5</v>
      </c>
      <c r="J62">
        <v>0.3</v>
      </c>
      <c r="K62">
        <v>0.4</v>
      </c>
      <c r="L62">
        <v>1.3</v>
      </c>
      <c r="M62">
        <v>2</v>
      </c>
      <c r="N62">
        <f t="shared" si="2"/>
        <v>5158.4399999999996</v>
      </c>
      <c r="O62">
        <f t="shared" si="0"/>
        <v>4841.5600000000004</v>
      </c>
      <c r="P62">
        <f t="shared" si="1"/>
        <v>5.809872000000003</v>
      </c>
      <c r="Q62" s="4">
        <v>1121</v>
      </c>
      <c r="R62" s="5">
        <v>33.369314000000003</v>
      </c>
      <c r="S62" s="5">
        <v>-86.175929999999994</v>
      </c>
      <c r="T62">
        <v>4</v>
      </c>
      <c r="U62">
        <v>6.7029664311110779E-2</v>
      </c>
      <c r="V62">
        <v>82194</v>
      </c>
      <c r="W62">
        <v>81673</v>
      </c>
      <c r="X62">
        <v>81437</v>
      </c>
      <c r="Y62">
        <v>81047</v>
      </c>
      <c r="Z62">
        <v>43403</v>
      </c>
      <c r="AA62">
        <v>1121</v>
      </c>
      <c r="AB62">
        <v>28604.427</v>
      </c>
      <c r="AC62">
        <v>35155</v>
      </c>
      <c r="AD62">
        <v>1</v>
      </c>
      <c r="AE62">
        <v>1.2279430725591562E-5</v>
      </c>
      <c r="AF62">
        <v>31</v>
      </c>
      <c r="AG62">
        <v>519</v>
      </c>
      <c r="AH62">
        <v>5.9730250481695571E-2</v>
      </c>
      <c r="AI62" s="3">
        <v>99836</v>
      </c>
      <c r="AJ62" s="3">
        <v>471536.66796759504</v>
      </c>
      <c r="AK62">
        <v>78</v>
      </c>
      <c r="AL62">
        <v>486604.80000000005</v>
      </c>
      <c r="AM62">
        <v>263569</v>
      </c>
      <c r="AN62">
        <v>32816</v>
      </c>
      <c r="AO62">
        <v>296385</v>
      </c>
      <c r="AP62">
        <v>2</v>
      </c>
      <c r="AQ62">
        <v>0</v>
      </c>
      <c r="AR62">
        <v>2</v>
      </c>
      <c r="AS62">
        <v>2.4487896856978438E-2</v>
      </c>
      <c r="AT62">
        <v>2</v>
      </c>
      <c r="AU62">
        <v>85</v>
      </c>
      <c r="AV62">
        <f t="shared" si="3"/>
        <v>87</v>
      </c>
      <c r="AW62">
        <v>60250</v>
      </c>
      <c r="AX62">
        <v>0.74</v>
      </c>
      <c r="AY62">
        <v>1953961957.9652801</v>
      </c>
      <c r="AZ62">
        <v>1953961.9579652802</v>
      </c>
      <c r="BA62">
        <v>24394.4128346744</v>
      </c>
      <c r="BB62">
        <v>0.40992993222554325</v>
      </c>
      <c r="BC62">
        <v>21935</v>
      </c>
      <c r="BD62">
        <v>30721</v>
      </c>
      <c r="BE62">
        <v>-8786</v>
      </c>
      <c r="BF62">
        <v>-0.10689344721025866</v>
      </c>
      <c r="BG62">
        <v>785760</v>
      </c>
      <c r="BH62">
        <v>9.6486854869408258</v>
      </c>
      <c r="BI62">
        <v>11075</v>
      </c>
      <c r="BJ62">
        <v>74</v>
      </c>
      <c r="BK62">
        <v>5</v>
      </c>
      <c r="BL62">
        <v>2</v>
      </c>
      <c r="BM62">
        <v>0</v>
      </c>
      <c r="BN62">
        <v>0</v>
      </c>
      <c r="BO62">
        <v>5</v>
      </c>
      <c r="BP62">
        <v>1</v>
      </c>
      <c r="BQ62">
        <v>3</v>
      </c>
      <c r="BR62">
        <v>5</v>
      </c>
      <c r="BS62">
        <v>0</v>
      </c>
      <c r="BT62">
        <v>80242</v>
      </c>
      <c r="BU62">
        <v>0.71</v>
      </c>
      <c r="BV62">
        <v>0.55514260000000004</v>
      </c>
      <c r="BW62">
        <v>286</v>
      </c>
      <c r="BX62">
        <v>1.1839189999999999</v>
      </c>
      <c r="BY62">
        <v>-0.8168533</v>
      </c>
      <c r="BZ62">
        <v>82</v>
      </c>
      <c r="CA62">
        <v>5</v>
      </c>
      <c r="CB62">
        <v>2</v>
      </c>
      <c r="CC62">
        <v>1</v>
      </c>
      <c r="CD62">
        <v>0</v>
      </c>
      <c r="CE62">
        <v>5</v>
      </c>
      <c r="CF62">
        <v>1</v>
      </c>
      <c r="CG62">
        <v>0</v>
      </c>
      <c r="CH62">
        <v>2</v>
      </c>
      <c r="CI62">
        <v>0</v>
      </c>
      <c r="CJ62">
        <v>81258</v>
      </c>
      <c r="CK62">
        <v>1.2060350980826504</v>
      </c>
      <c r="CL62">
        <v>0.63676207172529442</v>
      </c>
      <c r="CM62">
        <v>240</v>
      </c>
      <c r="CN62">
        <v>-0.77161887794446282</v>
      </c>
      <c r="CO62">
        <v>5903</v>
      </c>
      <c r="CP62">
        <v>-0.84432465739999996</v>
      </c>
      <c r="CQ62">
        <v>-0.19133403509999999</v>
      </c>
      <c r="CR62">
        <v>64702</v>
      </c>
      <c r="CS62">
        <v>0.80200000000000005</v>
      </c>
      <c r="CT62">
        <v>68879</v>
      </c>
      <c r="CU62">
        <v>0.82710251112000011</v>
      </c>
      <c r="CV62">
        <v>6</v>
      </c>
      <c r="CW62">
        <v>21</v>
      </c>
      <c r="CX62">
        <v>27</v>
      </c>
      <c r="CY62">
        <v>370</v>
      </c>
      <c r="CZ62">
        <v>746</v>
      </c>
      <c r="DA62" s="2">
        <v>37611</v>
      </c>
      <c r="DB62" s="2">
        <v>4920</v>
      </c>
      <c r="DC62" s="2">
        <v>60.42</v>
      </c>
      <c r="DD62" s="2">
        <v>28747</v>
      </c>
      <c r="DE62">
        <v>196</v>
      </c>
      <c r="DF62">
        <v>34</v>
      </c>
      <c r="DG62">
        <v>16.03</v>
      </c>
      <c r="DH62">
        <v>6.17</v>
      </c>
      <c r="DI62" s="2">
        <v>8.6300000000000008</v>
      </c>
      <c r="DJ62">
        <v>1.34</v>
      </c>
      <c r="DK62">
        <v>0.97115269041227614</v>
      </c>
      <c r="DL62">
        <v>1.9267822736030828E-3</v>
      </c>
      <c r="DM62">
        <v>0</v>
      </c>
      <c r="DN62">
        <v>82</v>
      </c>
      <c r="DO62">
        <v>0.16699999999999998</v>
      </c>
      <c r="DP62">
        <v>1789.64</v>
      </c>
      <c r="DQ62" s="2">
        <v>46221</v>
      </c>
      <c r="DR62" s="2">
        <v>1796.9901454199994</v>
      </c>
      <c r="DS62">
        <v>3.067115176100811E-3</v>
      </c>
      <c r="DT62">
        <v>5.2597561006699998</v>
      </c>
      <c r="DU62">
        <v>2559422.5654153056</v>
      </c>
      <c r="DV62">
        <v>1</v>
      </c>
    </row>
    <row r="63" spans="1:126" x14ac:dyDescent="0.15">
      <c r="A63" t="s">
        <v>103</v>
      </c>
      <c r="B63" t="s">
        <v>226</v>
      </c>
      <c r="C63">
        <v>1</v>
      </c>
      <c r="D63">
        <v>123</v>
      </c>
      <c r="E63" t="s">
        <v>227</v>
      </c>
      <c r="F63">
        <v>1123</v>
      </c>
      <c r="G63" t="s">
        <v>5047</v>
      </c>
      <c r="H63">
        <v>69.3</v>
      </c>
      <c r="I63">
        <v>26.6</v>
      </c>
      <c r="J63">
        <v>0.3</v>
      </c>
      <c r="K63">
        <v>0.5</v>
      </c>
      <c r="L63">
        <v>0.9</v>
      </c>
      <c r="M63">
        <v>2.5</v>
      </c>
      <c r="N63">
        <f t="shared" si="2"/>
        <v>5517.4500000000007</v>
      </c>
      <c r="O63">
        <f t="shared" si="0"/>
        <v>4482.5499999999993</v>
      </c>
      <c r="P63">
        <f t="shared" si="1"/>
        <v>5.3790600000000008</v>
      </c>
      <c r="Q63" s="4">
        <v>1123</v>
      </c>
      <c r="R63" s="5">
        <v>32.863368999999999</v>
      </c>
      <c r="S63" s="5">
        <v>-85.799553000000003</v>
      </c>
      <c r="T63">
        <v>6</v>
      </c>
      <c r="U63">
        <v>0.10311644135410532</v>
      </c>
      <c r="V63">
        <v>41534</v>
      </c>
      <c r="W63">
        <v>41295</v>
      </c>
      <c r="X63">
        <v>41153</v>
      </c>
      <c r="Y63">
        <v>40617</v>
      </c>
      <c r="Z63">
        <v>21129</v>
      </c>
      <c r="AA63">
        <v>1123</v>
      </c>
      <c r="AB63">
        <v>13991.826000000001</v>
      </c>
      <c r="AC63">
        <v>39206</v>
      </c>
      <c r="AD63">
        <v>2</v>
      </c>
      <c r="AE63">
        <v>4.8599130075571645E-5</v>
      </c>
      <c r="AF63">
        <v>18</v>
      </c>
      <c r="AG63">
        <v>345</v>
      </c>
      <c r="AH63">
        <v>5.2173913043478258E-2</v>
      </c>
      <c r="AI63" s="3">
        <v>60953</v>
      </c>
      <c r="AJ63" s="3">
        <v>458572.46723189502</v>
      </c>
      <c r="AK63">
        <v>86</v>
      </c>
      <c r="AL63">
        <v>490432</v>
      </c>
      <c r="AM63">
        <v>325771</v>
      </c>
      <c r="AN63">
        <v>18620</v>
      </c>
      <c r="AO63">
        <v>344391</v>
      </c>
      <c r="AP63">
        <v>1</v>
      </c>
      <c r="AQ63">
        <v>0</v>
      </c>
      <c r="AR63">
        <v>1</v>
      </c>
      <c r="AS63">
        <v>2.4216006780481896E-2</v>
      </c>
      <c r="AT63">
        <v>2</v>
      </c>
      <c r="AU63">
        <v>25</v>
      </c>
      <c r="AV63">
        <f t="shared" si="3"/>
        <v>27</v>
      </c>
      <c r="AW63">
        <v>36007</v>
      </c>
      <c r="AX63">
        <v>0.92</v>
      </c>
      <c r="AY63">
        <v>1827590536.62953</v>
      </c>
      <c r="AZ63">
        <v>1827590.5366295299</v>
      </c>
      <c r="BA63">
        <v>44004.53409478</v>
      </c>
      <c r="BB63">
        <v>0.22724930977479074</v>
      </c>
      <c r="BC63">
        <v>28965</v>
      </c>
      <c r="BD63">
        <v>23117</v>
      </c>
      <c r="BE63">
        <v>5848</v>
      </c>
      <c r="BF63">
        <v>0.14080030818124908</v>
      </c>
      <c r="BG63">
        <v>549012</v>
      </c>
      <c r="BH63">
        <v>13.340752800524871</v>
      </c>
      <c r="BI63">
        <v>5615</v>
      </c>
      <c r="BJ63">
        <v>45</v>
      </c>
      <c r="BK63">
        <v>2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3</v>
      </c>
      <c r="BR63">
        <v>2</v>
      </c>
      <c r="BS63">
        <v>0</v>
      </c>
      <c r="BT63">
        <v>41008</v>
      </c>
      <c r="BU63">
        <v>0.66</v>
      </c>
      <c r="BV63">
        <v>0.60891090000000003</v>
      </c>
      <c r="BW63">
        <v>135</v>
      </c>
      <c r="BX63">
        <v>1.2924310000000001</v>
      </c>
      <c r="BY63">
        <v>-0.46063199999999999</v>
      </c>
      <c r="BZ63">
        <v>53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2</v>
      </c>
      <c r="CI63">
        <v>0</v>
      </c>
      <c r="CJ63">
        <v>41112</v>
      </c>
      <c r="CK63">
        <v>1.4351041058571707</v>
      </c>
      <c r="CL63">
        <v>0.6813039864107846</v>
      </c>
      <c r="CM63">
        <v>120</v>
      </c>
      <c r="CN63">
        <v>-0.37097061439637641</v>
      </c>
      <c r="CO63">
        <v>3603.9999999999995</v>
      </c>
      <c r="CP63">
        <v>-0.17919875569999999</v>
      </c>
      <c r="CQ63">
        <v>-0.2586880493</v>
      </c>
      <c r="CR63">
        <v>33094</v>
      </c>
      <c r="CS63">
        <v>0.81200000000000006</v>
      </c>
      <c r="CT63">
        <v>34349</v>
      </c>
      <c r="CU63">
        <v>0.82049493167000009</v>
      </c>
      <c r="CV63">
        <v>10</v>
      </c>
      <c r="CW63">
        <v>12</v>
      </c>
      <c r="CX63">
        <v>16</v>
      </c>
      <c r="CY63">
        <v>184</v>
      </c>
      <c r="CZ63">
        <v>517</v>
      </c>
      <c r="DA63" s="2">
        <v>18614</v>
      </c>
      <c r="DB63" s="2">
        <v>2985</v>
      </c>
      <c r="DC63" s="2">
        <v>80.09</v>
      </c>
      <c r="DD63" s="2">
        <v>12222</v>
      </c>
      <c r="DE63">
        <v>156</v>
      </c>
      <c r="DF63">
        <v>21</v>
      </c>
      <c r="DG63">
        <v>14.56</v>
      </c>
      <c r="DH63">
        <v>14.56</v>
      </c>
      <c r="DI63" s="2">
        <v>7.28</v>
      </c>
      <c r="DJ63">
        <v>2.19</v>
      </c>
      <c r="DK63">
        <v>0.99557035748855671</v>
      </c>
      <c r="DL63">
        <v>5.7971014492753624E-3</v>
      </c>
      <c r="DN63">
        <v>31.2</v>
      </c>
      <c r="DO63">
        <v>6.4000000000000001E-2</v>
      </c>
      <c r="DP63">
        <v>450.91</v>
      </c>
      <c r="DQ63" s="2">
        <v>0</v>
      </c>
      <c r="DR63" s="2">
        <v>2746.3728357399996</v>
      </c>
      <c r="DS63">
        <v>5.354431459797894E-3</v>
      </c>
      <c r="DT63">
        <v>3.6252675207395102</v>
      </c>
      <c r="DU63">
        <v>1777947.2007313194</v>
      </c>
      <c r="DV63">
        <v>0</v>
      </c>
    </row>
    <row r="64" spans="1:126" x14ac:dyDescent="0.15">
      <c r="A64" t="s">
        <v>103</v>
      </c>
      <c r="B64" t="s">
        <v>228</v>
      </c>
      <c r="C64">
        <v>1</v>
      </c>
      <c r="D64">
        <v>125</v>
      </c>
      <c r="E64" t="s">
        <v>229</v>
      </c>
      <c r="F64">
        <v>1125</v>
      </c>
      <c r="G64" t="s">
        <v>5048</v>
      </c>
      <c r="H64">
        <v>65</v>
      </c>
      <c r="I64">
        <v>29.5</v>
      </c>
      <c r="J64">
        <v>0.2</v>
      </c>
      <c r="K64">
        <v>1.2</v>
      </c>
      <c r="L64">
        <v>1</v>
      </c>
      <c r="M64">
        <v>3.1</v>
      </c>
      <c r="N64">
        <f t="shared" si="2"/>
        <v>5107.3399999999992</v>
      </c>
      <c r="O64">
        <f t="shared" si="0"/>
        <v>4892.6600000000008</v>
      </c>
      <c r="P64">
        <f t="shared" si="1"/>
        <v>5.8711920000000033</v>
      </c>
      <c r="Q64" s="4">
        <v>1125</v>
      </c>
      <c r="R64" s="5">
        <v>33.290219999999998</v>
      </c>
      <c r="S64" s="5">
        <v>-87.522783000000004</v>
      </c>
      <c r="T64">
        <v>3</v>
      </c>
      <c r="U64">
        <v>-1.4379157554411624E-2</v>
      </c>
      <c r="V64">
        <v>194254</v>
      </c>
      <c r="W64">
        <v>198670</v>
      </c>
      <c r="X64">
        <v>200458</v>
      </c>
      <c r="Y64">
        <v>204473</v>
      </c>
      <c r="Z64">
        <v>98013</v>
      </c>
      <c r="AA64">
        <v>1125</v>
      </c>
      <c r="AB64">
        <v>71076.47600000001</v>
      </c>
      <c r="AC64">
        <v>46565</v>
      </c>
      <c r="AD64">
        <v>3</v>
      </c>
      <c r="AE64">
        <v>1.4965728481776731E-5</v>
      </c>
      <c r="AF64">
        <v>52</v>
      </c>
      <c r="AG64">
        <v>497</v>
      </c>
      <c r="AH64">
        <v>0.10462776659959759</v>
      </c>
      <c r="AI64" s="3">
        <v>85985</v>
      </c>
      <c r="AJ64" s="3">
        <v>845870.04165397503</v>
      </c>
      <c r="AK64">
        <v>65</v>
      </c>
      <c r="AL64">
        <v>865299.2</v>
      </c>
      <c r="AM64">
        <v>472931</v>
      </c>
      <c r="AN64">
        <v>29831</v>
      </c>
      <c r="AO64">
        <v>502762</v>
      </c>
      <c r="AP64">
        <v>7</v>
      </c>
      <c r="AQ64">
        <v>3</v>
      </c>
      <c r="AR64">
        <v>10</v>
      </c>
      <c r="AS64">
        <v>5.0334725927417327E-2</v>
      </c>
      <c r="AT64">
        <v>9</v>
      </c>
      <c r="AU64">
        <v>121</v>
      </c>
      <c r="AV64">
        <f t="shared" si="3"/>
        <v>130</v>
      </c>
      <c r="AW64">
        <v>187074</v>
      </c>
      <c r="AX64">
        <v>0.9</v>
      </c>
      <c r="AY64">
        <v>925969757.67554998</v>
      </c>
      <c r="AZ64">
        <v>925969.75767554995</v>
      </c>
      <c r="BA64">
        <v>5625.2752312779703</v>
      </c>
      <c r="BB64">
        <v>1.7776907953583212</v>
      </c>
      <c r="BC64">
        <v>62886</v>
      </c>
      <c r="BD64">
        <v>0</v>
      </c>
      <c r="BE64">
        <v>62886</v>
      </c>
      <c r="BF64">
        <v>0.32373078546645112</v>
      </c>
      <c r="BG64">
        <v>3205168</v>
      </c>
      <c r="BH64">
        <v>15.989224675493121</v>
      </c>
      <c r="BI64">
        <v>15279</v>
      </c>
      <c r="BJ64">
        <v>176</v>
      </c>
      <c r="BK64">
        <v>14</v>
      </c>
      <c r="BL64">
        <v>7</v>
      </c>
      <c r="BM64">
        <v>2</v>
      </c>
      <c r="BN64">
        <v>2</v>
      </c>
      <c r="BO64">
        <v>11</v>
      </c>
      <c r="BP64">
        <v>2</v>
      </c>
      <c r="BQ64">
        <v>16</v>
      </c>
      <c r="BR64">
        <v>5</v>
      </c>
      <c r="BS64">
        <v>0</v>
      </c>
      <c r="BT64">
        <v>184035</v>
      </c>
      <c r="BU64">
        <v>0.74</v>
      </c>
      <c r="BV64">
        <v>0.57107289999999999</v>
      </c>
      <c r="BW64">
        <v>867</v>
      </c>
      <c r="BX64">
        <v>1.276931</v>
      </c>
      <c r="BY64">
        <v>-0.51325949999999998</v>
      </c>
      <c r="BZ64">
        <v>188</v>
      </c>
      <c r="CA64">
        <v>15</v>
      </c>
      <c r="CB64">
        <v>7</v>
      </c>
      <c r="CC64">
        <v>1</v>
      </c>
      <c r="CD64">
        <v>2</v>
      </c>
      <c r="CE64">
        <v>10</v>
      </c>
      <c r="CF64">
        <v>2</v>
      </c>
      <c r="CG64">
        <v>17</v>
      </c>
      <c r="CH64">
        <v>6</v>
      </c>
      <c r="CI64">
        <v>0</v>
      </c>
      <c r="CJ64">
        <v>202519</v>
      </c>
      <c r="CK64">
        <v>1.2245764594926896</v>
      </c>
      <c r="CL64">
        <v>0.64104817708333328</v>
      </c>
      <c r="CM64">
        <v>773</v>
      </c>
      <c r="CN64">
        <v>-0.59849925789282055</v>
      </c>
      <c r="CO64">
        <v>29651.000000000004</v>
      </c>
      <c r="CP64">
        <v>0.28276902399999998</v>
      </c>
      <c r="CQ64">
        <v>0.39931721100000001</v>
      </c>
      <c r="CR64">
        <v>168186</v>
      </c>
      <c r="CS64">
        <v>0.82</v>
      </c>
      <c r="CT64">
        <v>160260</v>
      </c>
      <c r="CU64">
        <v>0.84711309851999994</v>
      </c>
      <c r="CV64">
        <v>229</v>
      </c>
      <c r="CW64">
        <v>98</v>
      </c>
      <c r="CX64">
        <v>147</v>
      </c>
      <c r="CY64">
        <v>245</v>
      </c>
      <c r="CZ64">
        <v>722</v>
      </c>
      <c r="DA64" s="2">
        <v>122154</v>
      </c>
      <c r="DB64" s="2">
        <v>17645</v>
      </c>
      <c r="DC64" s="2">
        <v>124.99</v>
      </c>
      <c r="DD64" s="2">
        <v>67955</v>
      </c>
      <c r="DE64">
        <v>211</v>
      </c>
      <c r="DF64">
        <v>43</v>
      </c>
      <c r="DG64">
        <v>36.85</v>
      </c>
      <c r="DH64">
        <v>2.4900000000000002</v>
      </c>
      <c r="DI64" s="2">
        <v>11.45</v>
      </c>
      <c r="DJ64">
        <v>0.5</v>
      </c>
      <c r="DK64">
        <v>0.93926847705995231</v>
      </c>
      <c r="DL64">
        <v>0</v>
      </c>
      <c r="DN64">
        <v>56.3</v>
      </c>
      <c r="DO64">
        <v>6.5000000000000002E-2</v>
      </c>
      <c r="DP64">
        <v>2654.3599999999997</v>
      </c>
      <c r="DQ64" s="2">
        <v>10645</v>
      </c>
      <c r="DR64" s="2">
        <v>4722.1265116900004</v>
      </c>
      <c r="DS64">
        <v>5.4572180876619331E-3</v>
      </c>
      <c r="DT64">
        <v>6.0686316848644104</v>
      </c>
      <c r="DU64">
        <v>5251182.1420078259</v>
      </c>
      <c r="DV64">
        <v>1</v>
      </c>
    </row>
    <row r="65" spans="1:126" x14ac:dyDescent="0.15">
      <c r="A65" t="s">
        <v>103</v>
      </c>
      <c r="B65" t="s">
        <v>230</v>
      </c>
      <c r="C65">
        <v>1</v>
      </c>
      <c r="D65">
        <v>127</v>
      </c>
      <c r="E65" t="s">
        <v>231</v>
      </c>
      <c r="F65">
        <v>1127</v>
      </c>
      <c r="G65" t="s">
        <v>5049</v>
      </c>
      <c r="H65">
        <v>90.4</v>
      </c>
      <c r="I65">
        <v>5.8</v>
      </c>
      <c r="J65">
        <v>0.3</v>
      </c>
      <c r="K65">
        <v>0.3</v>
      </c>
      <c r="L65">
        <v>1.2</v>
      </c>
      <c r="M65">
        <v>2</v>
      </c>
      <c r="N65">
        <f t="shared" si="2"/>
        <v>8211.4200000000019</v>
      </c>
      <c r="O65">
        <f t="shared" ref="O65:O99" si="4">10000-N65</f>
        <v>1788.5799999999981</v>
      </c>
      <c r="P65">
        <f t="shared" ref="P65:P99" si="5">O65/833.333333333333</f>
        <v>2.1462959999999986</v>
      </c>
      <c r="Q65" s="4">
        <v>1127</v>
      </c>
      <c r="R65" s="5">
        <v>33.791558000000002</v>
      </c>
      <c r="S65" s="5">
        <v>-87.301094000000006</v>
      </c>
      <c r="T65">
        <v>1</v>
      </c>
      <c r="U65">
        <v>4.7223516392171178E-2</v>
      </c>
      <c r="V65">
        <v>67016</v>
      </c>
      <c r="W65">
        <v>66211</v>
      </c>
      <c r="X65">
        <v>65923</v>
      </c>
      <c r="Y65">
        <v>64939</v>
      </c>
      <c r="Z65">
        <v>34127</v>
      </c>
      <c r="AA65">
        <v>1127</v>
      </c>
      <c r="AB65">
        <v>21607.968999999997</v>
      </c>
      <c r="AC65">
        <v>35843</v>
      </c>
      <c r="AD65">
        <v>1</v>
      </c>
      <c r="AE65">
        <v>1.516921256617569E-5</v>
      </c>
      <c r="AF65">
        <v>19</v>
      </c>
      <c r="AG65">
        <v>482</v>
      </c>
      <c r="AH65">
        <v>3.9419087136929459E-2</v>
      </c>
      <c r="AI65" s="3">
        <v>54518</v>
      </c>
      <c r="AJ65" s="3">
        <v>506363.13219498505</v>
      </c>
      <c r="AK65">
        <v>57</v>
      </c>
      <c r="AL65">
        <v>515430.40000000002</v>
      </c>
      <c r="AM65">
        <v>379574</v>
      </c>
      <c r="AN65">
        <v>24789</v>
      </c>
      <c r="AO65">
        <v>404363</v>
      </c>
      <c r="AP65">
        <v>2</v>
      </c>
      <c r="AQ65">
        <v>0</v>
      </c>
      <c r="AR65">
        <v>2</v>
      </c>
      <c r="AS65">
        <v>3.020646116204256E-2</v>
      </c>
      <c r="AT65">
        <v>2</v>
      </c>
      <c r="AU65">
        <v>44</v>
      </c>
      <c r="AV65">
        <f t="shared" si="3"/>
        <v>46</v>
      </c>
      <c r="AW65">
        <v>45792</v>
      </c>
      <c r="AX65">
        <v>0.72</v>
      </c>
      <c r="AY65">
        <v>658622445.94692397</v>
      </c>
      <c r="AZ65">
        <v>658622.44594692392</v>
      </c>
      <c r="BA65">
        <v>9348.8761863013897</v>
      </c>
      <c r="BB65">
        <v>1.0696472817398825</v>
      </c>
      <c r="BC65">
        <v>3349</v>
      </c>
      <c r="BD65">
        <v>17201</v>
      </c>
      <c r="BE65">
        <v>-13852</v>
      </c>
      <c r="BF65">
        <v>-0.20669690820102662</v>
      </c>
      <c r="BG65">
        <v>873943</v>
      </c>
      <c r="BH65">
        <v>13.25702713772128</v>
      </c>
      <c r="BI65">
        <v>10930</v>
      </c>
      <c r="BJ65">
        <v>78</v>
      </c>
      <c r="BK65">
        <v>5</v>
      </c>
      <c r="BL65">
        <v>3</v>
      </c>
      <c r="BM65">
        <v>0</v>
      </c>
      <c r="BN65">
        <v>0</v>
      </c>
      <c r="BO65">
        <v>3</v>
      </c>
      <c r="BP65">
        <v>0</v>
      </c>
      <c r="BQ65">
        <v>6</v>
      </c>
      <c r="BR65">
        <v>2</v>
      </c>
      <c r="BS65">
        <v>0</v>
      </c>
      <c r="BT65">
        <v>68742</v>
      </c>
      <c r="BU65">
        <v>0.7</v>
      </c>
      <c r="BV65">
        <v>0.53661460000000005</v>
      </c>
      <c r="BW65">
        <v>248</v>
      </c>
      <c r="BX65">
        <v>1.411073</v>
      </c>
      <c r="BY65">
        <v>-0.71751430000000005</v>
      </c>
      <c r="BZ65">
        <v>80</v>
      </c>
      <c r="CA65">
        <v>1</v>
      </c>
      <c r="CB65">
        <v>2</v>
      </c>
      <c r="CC65">
        <v>0</v>
      </c>
      <c r="CD65">
        <v>0</v>
      </c>
      <c r="CE65">
        <v>3</v>
      </c>
      <c r="CF65">
        <v>1</v>
      </c>
      <c r="CG65">
        <v>4</v>
      </c>
      <c r="CH65">
        <v>1</v>
      </c>
      <c r="CI65">
        <v>0</v>
      </c>
      <c r="CJ65">
        <v>65567</v>
      </c>
      <c r="CK65">
        <v>1.4031448747083137</v>
      </c>
      <c r="CL65">
        <v>0.61739994384327956</v>
      </c>
      <c r="CM65">
        <v>211</v>
      </c>
      <c r="CN65">
        <v>-0.62535046426817731</v>
      </c>
      <c r="CO65">
        <v>3958.0000000000005</v>
      </c>
      <c r="CP65">
        <v>-1.6433686879</v>
      </c>
      <c r="CQ65">
        <v>7.5043446999999999E-2</v>
      </c>
      <c r="CR65">
        <v>54524</v>
      </c>
      <c r="CS65">
        <v>0.83700000000000008</v>
      </c>
      <c r="CT65">
        <v>55824</v>
      </c>
      <c r="CU65">
        <v>0.80617080457000001</v>
      </c>
      <c r="CV65">
        <v>26</v>
      </c>
      <c r="CW65">
        <v>27</v>
      </c>
      <c r="CX65">
        <v>30</v>
      </c>
      <c r="CY65">
        <v>204</v>
      </c>
      <c r="CZ65">
        <v>716</v>
      </c>
      <c r="DA65" s="2">
        <v>25648</v>
      </c>
      <c r="DB65" s="2">
        <v>3335</v>
      </c>
      <c r="DC65" s="2">
        <v>63.64</v>
      </c>
      <c r="DD65" s="2">
        <v>5867</v>
      </c>
      <c r="DE65">
        <v>214</v>
      </c>
      <c r="DF65">
        <v>20</v>
      </c>
      <c r="DG65">
        <v>18.18</v>
      </c>
      <c r="DH65">
        <v>6.06</v>
      </c>
      <c r="DI65" s="2">
        <v>4.55</v>
      </c>
      <c r="DJ65">
        <v>0.51</v>
      </c>
      <c r="DK65">
        <v>0.97631974760629514</v>
      </c>
      <c r="DL65">
        <v>0</v>
      </c>
      <c r="DN65">
        <v>25.8</v>
      </c>
      <c r="DO65">
        <v>4.9000000000000002E-2</v>
      </c>
      <c r="DP65">
        <v>357.96000000000004</v>
      </c>
      <c r="DQ65" s="2">
        <v>0</v>
      </c>
      <c r="DR65" s="2">
        <v>422.70270600999999</v>
      </c>
      <c r="DS65">
        <v>7.1305888959304683E-4</v>
      </c>
      <c r="DT65">
        <v>2.28404397293717</v>
      </c>
      <c r="DU65">
        <v>1177265.6985885948</v>
      </c>
      <c r="DV65">
        <v>1</v>
      </c>
    </row>
    <row r="66" spans="1:126" x14ac:dyDescent="0.15">
      <c r="A66" t="s">
        <v>103</v>
      </c>
      <c r="B66" t="s">
        <v>232</v>
      </c>
      <c r="C66">
        <v>1</v>
      </c>
      <c r="D66">
        <v>129</v>
      </c>
      <c r="E66" t="s">
        <v>233</v>
      </c>
      <c r="F66">
        <v>1129</v>
      </c>
      <c r="G66" t="s">
        <v>5050</v>
      </c>
      <c r="H66">
        <v>65.2</v>
      </c>
      <c r="I66">
        <v>24.8</v>
      </c>
      <c r="J66">
        <v>7.9</v>
      </c>
      <c r="K66">
        <v>0.1</v>
      </c>
      <c r="L66">
        <v>1.2</v>
      </c>
      <c r="M66">
        <v>0.9</v>
      </c>
      <c r="N66">
        <f t="shared" si="2"/>
        <v>4930.75</v>
      </c>
      <c r="O66">
        <f t="shared" si="4"/>
        <v>5069.25</v>
      </c>
      <c r="P66">
        <f t="shared" si="5"/>
        <v>6.0831000000000026</v>
      </c>
      <c r="Q66" s="4">
        <v>1129</v>
      </c>
      <c r="R66" s="5">
        <v>31.405217</v>
      </c>
      <c r="S66" s="5">
        <v>-88.197564</v>
      </c>
      <c r="T66">
        <v>8</v>
      </c>
      <c r="U66">
        <v>0.11715799130069757</v>
      </c>
      <c r="V66">
        <v>17407</v>
      </c>
      <c r="W66">
        <v>17137</v>
      </c>
      <c r="X66">
        <v>16997</v>
      </c>
      <c r="Y66">
        <v>16812</v>
      </c>
      <c r="Z66">
        <v>8805</v>
      </c>
      <c r="AA66">
        <v>1129</v>
      </c>
      <c r="AB66">
        <v>5886.5489999999991</v>
      </c>
      <c r="AC66">
        <v>42811</v>
      </c>
      <c r="AD66">
        <v>1</v>
      </c>
      <c r="AE66">
        <v>5.8833911866800022E-5</v>
      </c>
      <c r="AF66">
        <v>21</v>
      </c>
      <c r="AG66">
        <v>371</v>
      </c>
      <c r="AH66">
        <v>5.6603773584905662E-2</v>
      </c>
      <c r="AI66" s="3">
        <v>95567</v>
      </c>
      <c r="AJ66" s="3">
        <v>691331.14917310001</v>
      </c>
      <c r="AK66">
        <v>88</v>
      </c>
      <c r="AL66">
        <v>696716.79999999993</v>
      </c>
      <c r="AM66">
        <v>515610</v>
      </c>
      <c r="AN66">
        <v>23204</v>
      </c>
      <c r="AO66">
        <v>538814</v>
      </c>
      <c r="AP66">
        <v>1</v>
      </c>
      <c r="AQ66">
        <v>0</v>
      </c>
      <c r="AR66">
        <v>1</v>
      </c>
      <c r="AS66">
        <v>5.8353270700822781E-2</v>
      </c>
      <c r="AT66">
        <v>1</v>
      </c>
      <c r="AU66">
        <v>13</v>
      </c>
      <c r="AV66">
        <f t="shared" si="3"/>
        <v>14</v>
      </c>
      <c r="AW66">
        <v>2147</v>
      </c>
      <c r="AX66">
        <v>0.13</v>
      </c>
      <c r="AY66">
        <v>1023382612.0779901</v>
      </c>
      <c r="AZ66">
        <v>1023382.6120779901</v>
      </c>
      <c r="BA66">
        <v>56117.683626757404</v>
      </c>
      <c r="BB66">
        <v>0.17819694887106693</v>
      </c>
      <c r="BC66">
        <v>921</v>
      </c>
      <c r="BD66">
        <v>56550</v>
      </c>
      <c r="BE66">
        <v>-55629</v>
      </c>
      <c r="BF66">
        <v>-3.1957833055667262</v>
      </c>
      <c r="BG66">
        <v>160963</v>
      </c>
      <c r="BH66">
        <v>9.470082955815732</v>
      </c>
      <c r="BI66">
        <v>3109</v>
      </c>
      <c r="BJ66">
        <v>23</v>
      </c>
      <c r="BK66">
        <v>0</v>
      </c>
      <c r="BL66">
        <v>0</v>
      </c>
      <c r="BM66">
        <v>0</v>
      </c>
      <c r="BN66">
        <v>0</v>
      </c>
      <c r="BO66">
        <v>3</v>
      </c>
      <c r="BP66">
        <v>0</v>
      </c>
      <c r="BQ66">
        <v>1</v>
      </c>
      <c r="BR66">
        <v>1</v>
      </c>
      <c r="BS66">
        <v>0</v>
      </c>
      <c r="BT66">
        <v>17069</v>
      </c>
      <c r="BU66">
        <v>0.53</v>
      </c>
      <c r="BV66">
        <v>0.67143629999999999</v>
      </c>
      <c r="BW66">
        <v>67</v>
      </c>
      <c r="BX66">
        <v>1.640401</v>
      </c>
      <c r="BY66">
        <v>0.31885809999999998</v>
      </c>
      <c r="BZ66">
        <v>22</v>
      </c>
      <c r="CA66">
        <v>0</v>
      </c>
      <c r="CB66">
        <v>1</v>
      </c>
      <c r="CC66">
        <v>0</v>
      </c>
      <c r="CD66">
        <v>0</v>
      </c>
      <c r="CE66">
        <v>3</v>
      </c>
      <c r="CF66">
        <v>0</v>
      </c>
      <c r="CG66">
        <v>0</v>
      </c>
      <c r="CH66">
        <v>1</v>
      </c>
      <c r="CI66">
        <v>0</v>
      </c>
      <c r="CJ66">
        <v>16863</v>
      </c>
      <c r="CK66">
        <v>1.6011385874399573</v>
      </c>
      <c r="CL66">
        <v>0.62398806987643796</v>
      </c>
      <c r="CM66">
        <v>63</v>
      </c>
      <c r="CN66">
        <v>-0.27133850652992103</v>
      </c>
      <c r="CO66">
        <v>805</v>
      </c>
      <c r="CP66">
        <v>0.113183991</v>
      </c>
      <c r="CQ66">
        <v>-3.0853103600000001E-2</v>
      </c>
      <c r="CR66">
        <v>13914</v>
      </c>
      <c r="CS66">
        <v>0.83099999999999996</v>
      </c>
      <c r="CT66">
        <v>14100</v>
      </c>
      <c r="CU66">
        <v>0.81123706259000006</v>
      </c>
      <c r="CV66">
        <v>2</v>
      </c>
      <c r="CW66">
        <v>2</v>
      </c>
      <c r="CX66">
        <v>2</v>
      </c>
      <c r="CY66">
        <v>219</v>
      </c>
      <c r="CZ66">
        <v>549</v>
      </c>
      <c r="DA66" s="2">
        <v>5861</v>
      </c>
      <c r="DB66" s="2">
        <v>835</v>
      </c>
      <c r="DC66" s="2">
        <v>41.48</v>
      </c>
      <c r="DD66" s="2">
        <v>5847</v>
      </c>
      <c r="DE66">
        <v>148</v>
      </c>
      <c r="DF66">
        <v>28</v>
      </c>
      <c r="DG66">
        <v>11.85</v>
      </c>
      <c r="DH66">
        <v>17.78</v>
      </c>
      <c r="DI66" s="2">
        <v>11.85</v>
      </c>
      <c r="DJ66">
        <v>-0.49</v>
      </c>
      <c r="DK66">
        <v>0.99028953509056472</v>
      </c>
      <c r="DL66">
        <v>0</v>
      </c>
      <c r="DM66">
        <v>0</v>
      </c>
      <c r="DN66">
        <v>126.2</v>
      </c>
      <c r="DO66">
        <v>0.185</v>
      </c>
      <c r="DP66">
        <v>627.53</v>
      </c>
      <c r="DQ66" s="2">
        <v>0</v>
      </c>
      <c r="DR66" s="2">
        <v>2316.4777683900002</v>
      </c>
      <c r="DS66">
        <v>3.3248484440019251E-3</v>
      </c>
      <c r="DT66">
        <v>3.6425662034503601</v>
      </c>
      <c r="DU66">
        <v>2537837.0690560834</v>
      </c>
      <c r="DV66">
        <v>0</v>
      </c>
    </row>
    <row r="67" spans="1:126" x14ac:dyDescent="0.15">
      <c r="A67" t="s">
        <v>103</v>
      </c>
      <c r="B67" t="s">
        <v>234</v>
      </c>
      <c r="C67">
        <v>1</v>
      </c>
      <c r="D67">
        <v>131</v>
      </c>
      <c r="E67" t="s">
        <v>235</v>
      </c>
      <c r="F67">
        <v>1131</v>
      </c>
      <c r="G67" t="s">
        <v>5051</v>
      </c>
      <c r="H67">
        <v>26.6</v>
      </c>
      <c r="I67">
        <v>72.2</v>
      </c>
      <c r="J67">
        <v>0.1</v>
      </c>
      <c r="K67">
        <v>0</v>
      </c>
      <c r="L67">
        <v>0.4</v>
      </c>
      <c r="M67">
        <v>0.6</v>
      </c>
      <c r="N67">
        <f t="shared" ref="N67:N101" si="6">H67^2+I67^2+J67^2+K67^2+L67^2+M67^2</f>
        <v>5920.93</v>
      </c>
      <c r="O67">
        <f t="shared" si="4"/>
        <v>4079.0699999999997</v>
      </c>
      <c r="P67">
        <f t="shared" si="5"/>
        <v>4.8948840000000011</v>
      </c>
      <c r="Q67" s="4">
        <v>1131</v>
      </c>
      <c r="R67" s="5">
        <v>31.990082000000001</v>
      </c>
      <c r="S67" s="5">
        <v>-87.304935</v>
      </c>
      <c r="T67">
        <v>9</v>
      </c>
      <c r="U67">
        <v>0.10461748765304316</v>
      </c>
      <c r="V67">
        <v>11706</v>
      </c>
      <c r="W67">
        <v>11367</v>
      </c>
      <c r="X67">
        <v>11235</v>
      </c>
      <c r="Y67">
        <v>10901</v>
      </c>
      <c r="Z67">
        <v>5475</v>
      </c>
      <c r="AA67">
        <v>1131</v>
      </c>
      <c r="AB67">
        <v>2864.9169999999999</v>
      </c>
      <c r="AC67">
        <v>23750</v>
      </c>
      <c r="AD67">
        <v>3</v>
      </c>
      <c r="AE67">
        <v>2.6702269692923899E-4</v>
      </c>
      <c r="AF67">
        <v>15</v>
      </c>
      <c r="AG67">
        <v>316</v>
      </c>
      <c r="AH67">
        <v>4.746835443037975E-2</v>
      </c>
      <c r="AI67" s="3">
        <v>119620</v>
      </c>
      <c r="AJ67" s="3">
        <v>568638.00672581</v>
      </c>
      <c r="AK67">
        <v>113</v>
      </c>
      <c r="AL67">
        <v>580825.59999999998</v>
      </c>
      <c r="AM67">
        <v>381023</v>
      </c>
      <c r="AN67">
        <v>16394</v>
      </c>
      <c r="AO67">
        <v>397417</v>
      </c>
      <c r="AP67">
        <v>1</v>
      </c>
      <c r="AQ67">
        <v>0</v>
      </c>
      <c r="AR67">
        <v>1</v>
      </c>
      <c r="AS67">
        <v>8.7973959707926444E-2</v>
      </c>
      <c r="AT67">
        <v>1</v>
      </c>
      <c r="AU67">
        <v>6</v>
      </c>
      <c r="AV67">
        <f t="shared" ref="AV67:AV130" si="7">AT67+AU67</f>
        <v>7</v>
      </c>
      <c r="AW67">
        <v>3562</v>
      </c>
      <c r="AX67">
        <v>0.31999999999999995</v>
      </c>
      <c r="AY67">
        <v>884529967.96188402</v>
      </c>
      <c r="AZ67">
        <v>884529.96796188399</v>
      </c>
      <c r="BA67">
        <v>67336.721971997904</v>
      </c>
      <c r="BB67">
        <v>0.1485073776558134</v>
      </c>
      <c r="BC67">
        <v>969</v>
      </c>
      <c r="BD67">
        <v>9125</v>
      </c>
      <c r="BE67">
        <v>-8156</v>
      </c>
      <c r="BF67">
        <v>-0.69673671621390743</v>
      </c>
      <c r="BG67">
        <v>158293</v>
      </c>
      <c r="BH67">
        <v>14.089274588340009</v>
      </c>
      <c r="BI67">
        <v>1783</v>
      </c>
      <c r="BJ67">
        <v>8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12384</v>
      </c>
      <c r="BU67">
        <v>0.47</v>
      </c>
      <c r="BV67">
        <v>0.70472060000000003</v>
      </c>
      <c r="BW67">
        <v>85</v>
      </c>
      <c r="BX67">
        <v>0.80749360000000003</v>
      </c>
      <c r="BY67">
        <v>0.29772939999999998</v>
      </c>
      <c r="BZ67">
        <v>8</v>
      </c>
      <c r="CA67">
        <v>0</v>
      </c>
      <c r="CB67">
        <v>1</v>
      </c>
      <c r="CC67">
        <v>0</v>
      </c>
      <c r="CD67">
        <v>0</v>
      </c>
      <c r="CE67">
        <v>2</v>
      </c>
      <c r="CF67">
        <v>0</v>
      </c>
      <c r="CG67">
        <v>0</v>
      </c>
      <c r="CH67">
        <v>0</v>
      </c>
      <c r="CI67">
        <v>0</v>
      </c>
      <c r="CJ67">
        <v>11052</v>
      </c>
      <c r="CK67">
        <v>0.99529496923633731</v>
      </c>
      <c r="CL67">
        <v>0.69979716024340766</v>
      </c>
      <c r="CM67">
        <v>58</v>
      </c>
      <c r="CN67">
        <v>-0.2197559258614725</v>
      </c>
      <c r="CO67">
        <v>640</v>
      </c>
      <c r="CP67">
        <v>-1.1390287160000001</v>
      </c>
      <c r="CQ67">
        <v>-1.0890969868</v>
      </c>
      <c r="CR67">
        <v>7299</v>
      </c>
      <c r="CS67">
        <v>0.67</v>
      </c>
      <c r="CT67">
        <v>9646</v>
      </c>
      <c r="CU67">
        <v>0.78976291411999999</v>
      </c>
      <c r="CV67">
        <v>1</v>
      </c>
      <c r="CW67">
        <v>1</v>
      </c>
      <c r="CX67">
        <v>4</v>
      </c>
      <c r="CY67">
        <v>288</v>
      </c>
      <c r="CZ67">
        <v>451</v>
      </c>
      <c r="DA67" s="2">
        <v>4369</v>
      </c>
      <c r="DB67" s="2">
        <v>345</v>
      </c>
      <c r="DC67" s="2">
        <v>17.690000000000001</v>
      </c>
      <c r="DD67" s="2">
        <v>8157</v>
      </c>
      <c r="DE67">
        <v>116</v>
      </c>
      <c r="DF67">
        <v>217</v>
      </c>
      <c r="DG67">
        <v>8.84</v>
      </c>
      <c r="DH67">
        <v>26.53</v>
      </c>
      <c r="DI67" s="2">
        <v>26.53</v>
      </c>
      <c r="DJ67">
        <v>1.58</v>
      </c>
      <c r="DK67">
        <v>0.98963384049490055</v>
      </c>
      <c r="DL67">
        <v>0</v>
      </c>
      <c r="DM67">
        <v>135</v>
      </c>
      <c r="DN67">
        <v>106.9</v>
      </c>
      <c r="DO67">
        <v>0.188</v>
      </c>
      <c r="DP67">
        <v>12533.259999999998</v>
      </c>
      <c r="DQ67" s="2">
        <v>0</v>
      </c>
      <c r="DR67" s="2">
        <v>4366.222215830001</v>
      </c>
      <c r="DS67">
        <v>7.6056367813245492E-3</v>
      </c>
      <c r="DV67">
        <v>0</v>
      </c>
    </row>
    <row r="68" spans="1:126" x14ac:dyDescent="0.15">
      <c r="A68" t="s">
        <v>103</v>
      </c>
      <c r="B68" t="s">
        <v>236</v>
      </c>
      <c r="C68">
        <v>1</v>
      </c>
      <c r="D68">
        <v>133</v>
      </c>
      <c r="E68" t="s">
        <v>237</v>
      </c>
      <c r="F68">
        <v>1133</v>
      </c>
      <c r="G68" t="s">
        <v>5052</v>
      </c>
      <c r="H68">
        <v>94.9</v>
      </c>
      <c r="I68">
        <v>0.5</v>
      </c>
      <c r="J68">
        <v>0.6</v>
      </c>
      <c r="K68">
        <v>0.2</v>
      </c>
      <c r="L68">
        <v>1.2</v>
      </c>
      <c r="M68">
        <v>2.6</v>
      </c>
      <c r="N68">
        <f t="shared" si="6"/>
        <v>9014.8600000000024</v>
      </c>
      <c r="O68">
        <f t="shared" si="4"/>
        <v>985.1399999999976</v>
      </c>
      <c r="P68">
        <f t="shared" si="5"/>
        <v>1.1821679999999974</v>
      </c>
      <c r="Q68" s="4">
        <v>1133</v>
      </c>
      <c r="R68" s="5">
        <v>34.154606999999999</v>
      </c>
      <c r="S68" s="5">
        <v>-87.365290000000002</v>
      </c>
      <c r="T68">
        <v>6</v>
      </c>
      <c r="U68">
        <v>9.9080663265234473E-2</v>
      </c>
      <c r="V68">
        <v>24432</v>
      </c>
      <c r="W68">
        <v>24256</v>
      </c>
      <c r="X68">
        <v>24130</v>
      </c>
      <c r="Y68">
        <v>23918</v>
      </c>
      <c r="Z68">
        <v>12559</v>
      </c>
      <c r="AA68">
        <v>1133</v>
      </c>
      <c r="AB68">
        <v>8099.8180000000002</v>
      </c>
      <c r="AC68">
        <v>33194</v>
      </c>
      <c r="AD68">
        <v>1</v>
      </c>
      <c r="AE68">
        <v>4.1442188147534188E-5</v>
      </c>
      <c r="AF68">
        <v>17</v>
      </c>
      <c r="AG68">
        <v>520</v>
      </c>
      <c r="AH68">
        <v>3.2692307692307694E-2</v>
      </c>
      <c r="AI68" s="3">
        <v>57959</v>
      </c>
      <c r="AJ68" s="3">
        <v>392307.87812023499</v>
      </c>
      <c r="AK68">
        <v>70</v>
      </c>
      <c r="AL68">
        <v>404416</v>
      </c>
      <c r="AM68">
        <v>265375</v>
      </c>
      <c r="AN68">
        <v>26999</v>
      </c>
      <c r="AO68">
        <v>292374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45</v>
      </c>
      <c r="AV68">
        <f t="shared" si="7"/>
        <v>45</v>
      </c>
      <c r="AW68">
        <v>3519</v>
      </c>
      <c r="AX68">
        <v>0.15000000000000002</v>
      </c>
      <c r="AY68">
        <v>676527732.03123605</v>
      </c>
      <c r="AZ68">
        <v>676527.73203123605</v>
      </c>
      <c r="BA68">
        <v>26890.838107801101</v>
      </c>
      <c r="BB68">
        <v>0.37187386870991479</v>
      </c>
      <c r="BC68">
        <v>4872</v>
      </c>
      <c r="BD68">
        <v>10925</v>
      </c>
      <c r="BE68">
        <v>-6053</v>
      </c>
      <c r="BF68">
        <v>-0.24774885396201704</v>
      </c>
      <c r="BG68">
        <v>352252</v>
      </c>
      <c r="BH68">
        <v>14.598093659345214</v>
      </c>
      <c r="BI68">
        <v>4243</v>
      </c>
      <c r="BJ68">
        <v>25</v>
      </c>
      <c r="BK68">
        <v>0</v>
      </c>
      <c r="BL68">
        <v>1</v>
      </c>
      <c r="BM68">
        <v>1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23997</v>
      </c>
      <c r="BU68">
        <v>0.56999999999999995</v>
      </c>
      <c r="BV68">
        <v>0.53544360000000002</v>
      </c>
      <c r="BW68">
        <v>71</v>
      </c>
      <c r="BX68">
        <v>1.208485</v>
      </c>
      <c r="BY68">
        <v>-0.89145169999999996</v>
      </c>
      <c r="BZ68">
        <v>24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24101</v>
      </c>
      <c r="CK68">
        <v>1.1202854653333887</v>
      </c>
      <c r="CL68">
        <v>0.58510766269698067</v>
      </c>
      <c r="CM68">
        <v>66</v>
      </c>
      <c r="CN68">
        <v>-1.049316880721179</v>
      </c>
      <c r="CO68">
        <v>1534</v>
      </c>
      <c r="CP68">
        <v>-0.70246532370000003</v>
      </c>
      <c r="CQ68">
        <v>-0.24555465609999999</v>
      </c>
      <c r="CR68">
        <v>20027</v>
      </c>
      <c r="CS68">
        <v>0.84099999999999997</v>
      </c>
      <c r="CT68">
        <v>19717</v>
      </c>
      <c r="CU68">
        <v>0.79402692091999993</v>
      </c>
      <c r="CV68">
        <v>1</v>
      </c>
      <c r="CW68">
        <v>4</v>
      </c>
      <c r="CX68">
        <v>10</v>
      </c>
      <c r="CY68">
        <v>295</v>
      </c>
      <c r="CZ68">
        <v>802</v>
      </c>
      <c r="DA68" s="2">
        <v>10735</v>
      </c>
      <c r="DB68" s="2">
        <v>1585</v>
      </c>
      <c r="DC68" s="2">
        <v>49.7</v>
      </c>
      <c r="DD68" s="2">
        <v>917</v>
      </c>
      <c r="DE68">
        <v>249</v>
      </c>
      <c r="DF68">
        <v>47</v>
      </c>
      <c r="DG68">
        <v>12.42</v>
      </c>
      <c r="DH68">
        <v>12.42</v>
      </c>
      <c r="DI68" s="2">
        <v>12.42</v>
      </c>
      <c r="DJ68">
        <v>0.88</v>
      </c>
      <c r="DK68">
        <v>0.93283182939664244</v>
      </c>
      <c r="DL68">
        <v>0</v>
      </c>
      <c r="DN68">
        <v>32.5</v>
      </c>
      <c r="DO68">
        <v>8.199999999999999E-2</v>
      </c>
      <c r="DP68">
        <v>235.43</v>
      </c>
      <c r="DQ68" s="2">
        <v>89552</v>
      </c>
      <c r="DR68" s="2">
        <v>167.04228537999998</v>
      </c>
      <c r="DS68">
        <v>3.5799153855361804E-4</v>
      </c>
      <c r="DT68">
        <v>1.7125466986381099</v>
      </c>
      <c r="DU68">
        <v>692581.28567642986</v>
      </c>
      <c r="DV68">
        <v>1</v>
      </c>
    </row>
    <row r="69" spans="1:126" x14ac:dyDescent="0.15">
      <c r="A69" t="s">
        <v>238</v>
      </c>
      <c r="B69" t="s">
        <v>239</v>
      </c>
      <c r="C69">
        <v>4</v>
      </c>
      <c r="D69">
        <v>1</v>
      </c>
      <c r="E69" t="s">
        <v>240</v>
      </c>
      <c r="F69">
        <v>4001</v>
      </c>
      <c r="G69" t="s">
        <v>5053</v>
      </c>
      <c r="H69">
        <v>20.399999999999999</v>
      </c>
      <c r="I69">
        <v>0.2</v>
      </c>
      <c r="J69">
        <v>71.8</v>
      </c>
      <c r="K69">
        <v>0.3</v>
      </c>
      <c r="L69">
        <v>1.6</v>
      </c>
      <c r="M69">
        <v>5.8</v>
      </c>
      <c r="N69">
        <f t="shared" si="6"/>
        <v>5607.7300000000005</v>
      </c>
      <c r="O69">
        <f t="shared" si="4"/>
        <v>4392.2699999999995</v>
      </c>
      <c r="P69">
        <f t="shared" si="5"/>
        <v>5.2707240000000013</v>
      </c>
      <c r="Q69" s="4">
        <v>4001</v>
      </c>
      <c r="R69" s="5">
        <v>35.385083999999999</v>
      </c>
      <c r="S69" s="5">
        <v>-109.490172</v>
      </c>
      <c r="T69">
        <v>6</v>
      </c>
      <c r="U69">
        <v>0.16468807122149498</v>
      </c>
      <c r="V69">
        <v>71618</v>
      </c>
      <c r="W69">
        <v>72142</v>
      </c>
      <c r="X69">
        <v>72124</v>
      </c>
      <c r="Y69">
        <v>70979</v>
      </c>
      <c r="Z69">
        <v>33887</v>
      </c>
      <c r="AA69">
        <v>4001</v>
      </c>
      <c r="AB69">
        <v>18490.735000000001</v>
      </c>
      <c r="AC69">
        <v>31757</v>
      </c>
      <c r="AD69">
        <v>1</v>
      </c>
      <c r="AE69">
        <v>1.3865010260107593E-5</v>
      </c>
      <c r="AF69">
        <v>130</v>
      </c>
      <c r="AG69">
        <v>5591</v>
      </c>
      <c r="AH69">
        <v>2.3251654444643177E-2</v>
      </c>
      <c r="AI69" s="3">
        <v>5597672</v>
      </c>
      <c r="AJ69" s="3">
        <v>7166492.8269088706</v>
      </c>
      <c r="AK69">
        <v>4</v>
      </c>
      <c r="AL69">
        <v>7180268.7999999998</v>
      </c>
      <c r="AM69">
        <v>1077199</v>
      </c>
      <c r="AN69">
        <v>105629</v>
      </c>
      <c r="AO69">
        <v>1182828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</v>
      </c>
      <c r="AV69">
        <f t="shared" si="7"/>
        <v>9</v>
      </c>
      <c r="AW69">
        <v>0</v>
      </c>
      <c r="AX69">
        <v>0</v>
      </c>
      <c r="AY69">
        <v>5591041088.6421299</v>
      </c>
      <c r="AZ69">
        <v>5591041.0886421297</v>
      </c>
      <c r="BA69">
        <v>80980.322776998306</v>
      </c>
      <c r="BB69">
        <v>0.12348678860589087</v>
      </c>
      <c r="BC69">
        <v>271189</v>
      </c>
      <c r="BD69">
        <v>261676</v>
      </c>
      <c r="BE69">
        <v>9513</v>
      </c>
      <c r="BF69">
        <v>0.13282973554134436</v>
      </c>
      <c r="BG69">
        <v>131749</v>
      </c>
      <c r="BH69">
        <v>1.8267012367589153</v>
      </c>
      <c r="BI69">
        <v>10904</v>
      </c>
      <c r="BJ69">
        <v>15</v>
      </c>
      <c r="BK69">
        <v>1</v>
      </c>
      <c r="BL69">
        <v>2</v>
      </c>
      <c r="BM69">
        <v>0</v>
      </c>
      <c r="BN69">
        <v>2</v>
      </c>
      <c r="BO69">
        <v>0</v>
      </c>
      <c r="BP69">
        <v>0</v>
      </c>
      <c r="BQ69">
        <v>3</v>
      </c>
      <c r="BR69">
        <v>0</v>
      </c>
      <c r="BS69">
        <v>0</v>
      </c>
      <c r="BT69">
        <v>70591</v>
      </c>
      <c r="BU69">
        <v>0.4</v>
      </c>
      <c r="BV69">
        <v>0.4954462</v>
      </c>
      <c r="BW69">
        <v>195</v>
      </c>
      <c r="BX69">
        <v>0.32582060000000002</v>
      </c>
      <c r="BY69">
        <v>-1.7126809999999999</v>
      </c>
      <c r="BZ69">
        <v>16</v>
      </c>
      <c r="CA69">
        <v>3</v>
      </c>
      <c r="CB69">
        <v>1</v>
      </c>
      <c r="CC69">
        <v>0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71858</v>
      </c>
      <c r="CK69">
        <v>0.30615936986835146</v>
      </c>
      <c r="CL69">
        <v>0.50953523120478139</v>
      </c>
      <c r="CM69">
        <v>170</v>
      </c>
      <c r="CN69">
        <v>-2.0965139293600927</v>
      </c>
      <c r="CO69">
        <v>3624</v>
      </c>
      <c r="CP69">
        <v>-1.1077484908999999</v>
      </c>
      <c r="CQ69">
        <v>-0.99204077550000003</v>
      </c>
      <c r="CR69">
        <v>52414</v>
      </c>
      <c r="CS69">
        <v>0.73599999999999999</v>
      </c>
      <c r="CT69">
        <v>56292</v>
      </c>
      <c r="CU69">
        <v>0.74575060354</v>
      </c>
      <c r="CV69">
        <v>62</v>
      </c>
      <c r="CW69">
        <v>44</v>
      </c>
      <c r="CX69">
        <v>21</v>
      </c>
      <c r="CY69">
        <v>1853</v>
      </c>
      <c r="CZ69">
        <v>9438</v>
      </c>
      <c r="DA69" s="2">
        <v>28021</v>
      </c>
      <c r="DB69" s="2">
        <v>2410</v>
      </c>
      <c r="DC69" s="2">
        <v>27.8</v>
      </c>
      <c r="DD69" s="2">
        <v>55391</v>
      </c>
      <c r="DE69">
        <v>4618</v>
      </c>
      <c r="DF69">
        <v>9040</v>
      </c>
      <c r="DG69">
        <v>6.95</v>
      </c>
      <c r="DH69">
        <v>12.51</v>
      </c>
      <c r="DI69" s="2">
        <v>15.29</v>
      </c>
      <c r="DJ69">
        <v>3.45</v>
      </c>
      <c r="DL69">
        <v>0</v>
      </c>
      <c r="DN69">
        <v>1.1000000000000001</v>
      </c>
      <c r="DO69">
        <v>0</v>
      </c>
      <c r="DP69">
        <v>0</v>
      </c>
      <c r="DQ69" s="2">
        <f>447780+45701</f>
        <v>493481</v>
      </c>
      <c r="DR69" s="2">
        <v>0</v>
      </c>
      <c r="DS69">
        <v>0</v>
      </c>
      <c r="DV69">
        <v>0</v>
      </c>
    </row>
    <row r="70" spans="1:126" x14ac:dyDescent="0.15">
      <c r="A70" t="s">
        <v>238</v>
      </c>
      <c r="B70" t="s">
        <v>241</v>
      </c>
      <c r="C70">
        <v>4</v>
      </c>
      <c r="D70">
        <v>3</v>
      </c>
      <c r="E70" t="s">
        <v>242</v>
      </c>
      <c r="F70">
        <v>4003</v>
      </c>
      <c r="G70" t="s">
        <v>5054</v>
      </c>
      <c r="H70">
        <v>58.5</v>
      </c>
      <c r="I70">
        <v>3.8</v>
      </c>
      <c r="J70">
        <v>0.8</v>
      </c>
      <c r="K70">
        <v>1.8</v>
      </c>
      <c r="L70">
        <v>2.8</v>
      </c>
      <c r="M70">
        <v>32.4</v>
      </c>
      <c r="N70">
        <f t="shared" si="6"/>
        <v>4498.17</v>
      </c>
      <c r="O70">
        <f t="shared" si="4"/>
        <v>5501.83</v>
      </c>
      <c r="P70">
        <f t="shared" si="5"/>
        <v>6.602196000000002</v>
      </c>
      <c r="Q70" s="4">
        <v>4003</v>
      </c>
      <c r="R70" s="5">
        <v>31.840129000000001</v>
      </c>
      <c r="S70" s="5">
        <v>-109.77516300000001</v>
      </c>
      <c r="T70">
        <v>3</v>
      </c>
      <c r="U70">
        <v>7.8145424044125403E-2</v>
      </c>
      <c r="V70">
        <v>131118</v>
      </c>
      <c r="W70">
        <v>130807</v>
      </c>
      <c r="X70">
        <v>129647</v>
      </c>
      <c r="Y70">
        <v>126084</v>
      </c>
      <c r="Z70">
        <v>63905</v>
      </c>
      <c r="AA70">
        <v>4003</v>
      </c>
      <c r="AB70">
        <v>40056.841</v>
      </c>
      <c r="AC70">
        <v>45075</v>
      </c>
      <c r="AD70">
        <v>4</v>
      </c>
      <c r="AE70">
        <v>3.085300855399662E-5</v>
      </c>
      <c r="AF70">
        <v>122</v>
      </c>
      <c r="AG70">
        <v>1093</v>
      </c>
      <c r="AH70">
        <v>0.11161939615736505</v>
      </c>
      <c r="AI70" s="3">
        <v>916672</v>
      </c>
      <c r="AJ70" s="3">
        <v>3946015.3546854653</v>
      </c>
      <c r="AK70">
        <v>80</v>
      </c>
      <c r="AL70">
        <v>3980364.8</v>
      </c>
      <c r="AM70">
        <v>1216685</v>
      </c>
      <c r="AN70">
        <v>88789</v>
      </c>
      <c r="AO70">
        <v>1305474</v>
      </c>
      <c r="AP70">
        <v>7</v>
      </c>
      <c r="AQ70">
        <v>2</v>
      </c>
      <c r="AR70">
        <v>9</v>
      </c>
      <c r="AS70">
        <v>6.8803657296627865E-2</v>
      </c>
      <c r="AT70">
        <v>9</v>
      </c>
      <c r="AU70">
        <v>35</v>
      </c>
      <c r="AV70">
        <f t="shared" si="7"/>
        <v>44</v>
      </c>
      <c r="AW70">
        <v>85289</v>
      </c>
      <c r="AX70">
        <v>0.64</v>
      </c>
      <c r="AY70">
        <v>5769997671.8459501</v>
      </c>
      <c r="AZ70">
        <v>5769997.6718459502</v>
      </c>
      <c r="BA70">
        <v>49028.293222721797</v>
      </c>
      <c r="BB70">
        <v>0.20396386132743399</v>
      </c>
      <c r="BC70">
        <v>52139</v>
      </c>
      <c r="BD70">
        <v>3888</v>
      </c>
      <c r="BE70">
        <v>48251</v>
      </c>
      <c r="BF70">
        <v>0.36799676627160266</v>
      </c>
      <c r="BG70">
        <v>1198482</v>
      </c>
      <c r="BH70">
        <v>9.2441938494527456</v>
      </c>
      <c r="BI70">
        <v>14237</v>
      </c>
      <c r="BJ70">
        <v>80</v>
      </c>
      <c r="BK70">
        <v>14</v>
      </c>
      <c r="BL70">
        <v>6</v>
      </c>
      <c r="BM70">
        <v>0</v>
      </c>
      <c r="BN70">
        <v>0</v>
      </c>
      <c r="BO70">
        <v>0</v>
      </c>
      <c r="BP70">
        <v>0</v>
      </c>
      <c r="BQ70">
        <v>12</v>
      </c>
      <c r="BR70">
        <v>7</v>
      </c>
      <c r="BS70">
        <v>0</v>
      </c>
      <c r="BT70">
        <v>129518</v>
      </c>
      <c r="BU70">
        <v>0.7</v>
      </c>
      <c r="BV70">
        <v>0.49722460000000002</v>
      </c>
      <c r="BW70">
        <v>668</v>
      </c>
      <c r="BX70">
        <v>0.91879120000000003</v>
      </c>
      <c r="BY70">
        <v>-1.084293</v>
      </c>
      <c r="BZ70">
        <v>86</v>
      </c>
      <c r="CA70">
        <v>11</v>
      </c>
      <c r="CB70">
        <v>6</v>
      </c>
      <c r="CC70">
        <v>0</v>
      </c>
      <c r="CD70">
        <v>0</v>
      </c>
      <c r="CE70">
        <v>0</v>
      </c>
      <c r="CF70">
        <v>0</v>
      </c>
      <c r="CG70">
        <v>8</v>
      </c>
      <c r="CH70">
        <v>3</v>
      </c>
      <c r="CI70">
        <v>0</v>
      </c>
      <c r="CJ70">
        <v>127321</v>
      </c>
      <c r="CK70">
        <v>0.89537468288813316</v>
      </c>
      <c r="CL70">
        <v>0.59420062317335332</v>
      </c>
      <c r="CM70">
        <v>587</v>
      </c>
      <c r="CN70">
        <v>-0.93625916966704514</v>
      </c>
      <c r="CO70">
        <v>14073</v>
      </c>
      <c r="CP70">
        <v>-0.109846471</v>
      </c>
      <c r="CQ70">
        <v>0.300225401</v>
      </c>
      <c r="CR70">
        <v>105397</v>
      </c>
      <c r="CS70">
        <v>0.83900000000000008</v>
      </c>
      <c r="CT70">
        <v>108697</v>
      </c>
      <c r="CU70">
        <v>0.84272997032999997</v>
      </c>
      <c r="CV70">
        <v>139</v>
      </c>
      <c r="CW70">
        <v>59</v>
      </c>
      <c r="CX70">
        <v>59</v>
      </c>
      <c r="CY70">
        <v>1375</v>
      </c>
      <c r="CZ70">
        <v>1755</v>
      </c>
      <c r="DA70" s="2">
        <v>52181</v>
      </c>
      <c r="DB70" s="2">
        <v>11395</v>
      </c>
      <c r="DC70" s="2">
        <v>159.88</v>
      </c>
      <c r="DD70" s="2">
        <v>25929</v>
      </c>
      <c r="DE70">
        <v>697</v>
      </c>
      <c r="DF70">
        <v>89</v>
      </c>
      <c r="DG70">
        <v>33.21</v>
      </c>
      <c r="DH70">
        <v>10.81</v>
      </c>
      <c r="DI70" s="2">
        <v>22.4</v>
      </c>
      <c r="DJ70">
        <v>7.13</v>
      </c>
      <c r="DK70">
        <v>0.96160785973608875</v>
      </c>
      <c r="DL70">
        <v>6.4043915827996338E-3</v>
      </c>
      <c r="DM70">
        <v>1160</v>
      </c>
      <c r="DN70">
        <v>29.3</v>
      </c>
      <c r="DO70">
        <v>6.9999999999999993E-3</v>
      </c>
      <c r="DP70">
        <v>0</v>
      </c>
      <c r="DQ70" s="2">
        <v>489401</v>
      </c>
      <c r="DR70" s="2">
        <v>72971.938400069994</v>
      </c>
      <c r="DS70">
        <v>1.8218375533097169E-2</v>
      </c>
      <c r="DV70">
        <v>0</v>
      </c>
    </row>
    <row r="71" spans="1:126" x14ac:dyDescent="0.15">
      <c r="A71" t="s">
        <v>238</v>
      </c>
      <c r="B71" t="s">
        <v>243</v>
      </c>
      <c r="C71">
        <v>4</v>
      </c>
      <c r="D71">
        <v>5</v>
      </c>
      <c r="E71" t="s">
        <v>244</v>
      </c>
      <c r="F71">
        <v>4005</v>
      </c>
      <c r="G71" t="s">
        <v>5055</v>
      </c>
      <c r="H71">
        <v>55.2</v>
      </c>
      <c r="I71">
        <v>1.1000000000000001</v>
      </c>
      <c r="J71">
        <v>26.5</v>
      </c>
      <c r="K71">
        <v>1.3</v>
      </c>
      <c r="L71">
        <v>2.2999999999999998</v>
      </c>
      <c r="M71">
        <v>13.5</v>
      </c>
      <c r="N71">
        <f t="shared" si="6"/>
        <v>3939.7300000000005</v>
      </c>
      <c r="O71">
        <f t="shared" si="4"/>
        <v>6060.2699999999995</v>
      </c>
      <c r="P71">
        <f t="shared" si="5"/>
        <v>7.272324000000002</v>
      </c>
      <c r="Q71" s="4">
        <v>4005</v>
      </c>
      <c r="R71" s="5">
        <v>35.829692000000001</v>
      </c>
      <c r="S71" s="5">
        <v>-111.77372800000001</v>
      </c>
      <c r="T71">
        <v>3</v>
      </c>
      <c r="U71">
        <v>9.2049891701613595E-2</v>
      </c>
      <c r="V71">
        <v>134011</v>
      </c>
      <c r="W71">
        <v>135817</v>
      </c>
      <c r="X71">
        <v>136701</v>
      </c>
      <c r="Y71">
        <v>138682</v>
      </c>
      <c r="Z71">
        <v>65387</v>
      </c>
      <c r="AA71">
        <v>4005</v>
      </c>
      <c r="AB71">
        <v>50535.050999999992</v>
      </c>
      <c r="AC71">
        <v>50234</v>
      </c>
      <c r="AD71">
        <v>2</v>
      </c>
      <c r="AE71">
        <v>1.4630470881705327E-5</v>
      </c>
      <c r="AF71">
        <v>115</v>
      </c>
      <c r="AG71">
        <v>2239</v>
      </c>
      <c r="AH71">
        <v>5.1362215274676194E-2</v>
      </c>
      <c r="AI71" s="3">
        <v>5815557</v>
      </c>
      <c r="AJ71" s="3">
        <v>11915917.298076347</v>
      </c>
      <c r="AK71">
        <v>5</v>
      </c>
      <c r="AL71">
        <v>11944044.800000001</v>
      </c>
      <c r="AM71">
        <v>388669</v>
      </c>
      <c r="AN71">
        <v>53134</v>
      </c>
      <c r="AO71">
        <v>441803</v>
      </c>
      <c r="AP71">
        <v>9</v>
      </c>
      <c r="AQ71">
        <v>5</v>
      </c>
      <c r="AR71">
        <v>14</v>
      </c>
      <c r="AS71">
        <v>0.10307987954379789</v>
      </c>
      <c r="AT71">
        <v>14</v>
      </c>
      <c r="AU71">
        <v>70</v>
      </c>
      <c r="AV71">
        <f t="shared" si="7"/>
        <v>84</v>
      </c>
      <c r="AW71">
        <v>80309</v>
      </c>
      <c r="AX71">
        <v>0.61</v>
      </c>
      <c r="AY71">
        <v>4554987919.1591501</v>
      </c>
      <c r="AZ71">
        <v>4554987.9191591498</v>
      </c>
      <c r="BA71">
        <v>39267.930852553603</v>
      </c>
      <c r="BB71">
        <v>0.2546607316170747</v>
      </c>
      <c r="BC71">
        <v>175487</v>
      </c>
      <c r="BD71">
        <v>92770</v>
      </c>
      <c r="BE71">
        <v>82717</v>
      </c>
      <c r="BF71">
        <v>0.61724037579004709</v>
      </c>
      <c r="BG71">
        <v>1678958</v>
      </c>
      <c r="BH71">
        <v>12.281973065303108</v>
      </c>
      <c r="BI71">
        <v>12206</v>
      </c>
      <c r="BJ71">
        <v>68</v>
      </c>
      <c r="BK71">
        <v>9</v>
      </c>
      <c r="BL71">
        <v>10</v>
      </c>
      <c r="BM71">
        <v>2</v>
      </c>
      <c r="BN71">
        <v>1</v>
      </c>
      <c r="BO71">
        <v>4</v>
      </c>
      <c r="BP71">
        <v>1</v>
      </c>
      <c r="BQ71">
        <v>11</v>
      </c>
      <c r="BR71">
        <v>8</v>
      </c>
      <c r="BS71">
        <v>0</v>
      </c>
      <c r="BT71">
        <v>129849</v>
      </c>
      <c r="BU71">
        <v>0.61</v>
      </c>
      <c r="BV71">
        <v>0.56827349999999999</v>
      </c>
      <c r="BW71">
        <v>651</v>
      </c>
      <c r="BX71">
        <v>0.87794280000000002</v>
      </c>
      <c r="BY71">
        <v>-0.71245700000000001</v>
      </c>
      <c r="BZ71">
        <v>81</v>
      </c>
      <c r="CA71">
        <v>11</v>
      </c>
      <c r="CB71">
        <v>8</v>
      </c>
      <c r="CC71">
        <v>1</v>
      </c>
      <c r="CD71">
        <v>1</v>
      </c>
      <c r="CE71">
        <v>3</v>
      </c>
      <c r="CF71">
        <v>2</v>
      </c>
      <c r="CG71">
        <v>9</v>
      </c>
      <c r="CH71">
        <v>8</v>
      </c>
      <c r="CI71">
        <v>0</v>
      </c>
      <c r="CJ71">
        <v>137637</v>
      </c>
      <c r="CK71">
        <v>0.90092053735550759</v>
      </c>
      <c r="CL71">
        <v>0.61434601151558865</v>
      </c>
      <c r="CM71">
        <v>594</v>
      </c>
      <c r="CN71">
        <v>-0.86771793234047656</v>
      </c>
      <c r="CO71">
        <v>21633</v>
      </c>
      <c r="CP71">
        <v>0.47386822699999998</v>
      </c>
      <c r="CQ71">
        <v>0.45665898799999999</v>
      </c>
      <c r="CR71">
        <v>112057</v>
      </c>
      <c r="CS71">
        <v>0.80099999999999993</v>
      </c>
      <c r="CT71">
        <v>105333</v>
      </c>
      <c r="CU71">
        <v>0.79653476656</v>
      </c>
      <c r="CV71">
        <v>256</v>
      </c>
      <c r="CW71">
        <v>105</v>
      </c>
      <c r="CX71">
        <v>111</v>
      </c>
      <c r="CY71">
        <v>686</v>
      </c>
      <c r="CZ71">
        <v>3858</v>
      </c>
      <c r="DA71" s="2">
        <v>83350</v>
      </c>
      <c r="DB71" s="2">
        <v>14925</v>
      </c>
      <c r="DC71" s="2">
        <v>238.76</v>
      </c>
      <c r="DD71" s="2">
        <v>50853</v>
      </c>
      <c r="DE71">
        <v>1967</v>
      </c>
      <c r="DF71">
        <v>3430</v>
      </c>
      <c r="DG71">
        <v>86.42</v>
      </c>
      <c r="DH71">
        <v>7.32</v>
      </c>
      <c r="DI71" s="2">
        <v>19.04</v>
      </c>
      <c r="DJ71">
        <v>4.93</v>
      </c>
      <c r="DL71">
        <v>1.3398838767306833E-3</v>
      </c>
      <c r="DM71">
        <v>128</v>
      </c>
      <c r="DN71">
        <v>0</v>
      </c>
      <c r="DO71">
        <v>0</v>
      </c>
      <c r="DP71">
        <v>0</v>
      </c>
      <c r="DQ71" s="2">
        <f>1418565+43695+285693+1529510+129</f>
        <v>3277592</v>
      </c>
      <c r="DR71" s="2">
        <v>2224.61312808</v>
      </c>
      <c r="DS71">
        <v>1.8409259941184247E-4</v>
      </c>
      <c r="DV71">
        <v>0</v>
      </c>
    </row>
    <row r="72" spans="1:126" x14ac:dyDescent="0.15">
      <c r="A72" t="s">
        <v>238</v>
      </c>
      <c r="B72" t="s">
        <v>245</v>
      </c>
      <c r="C72">
        <v>4</v>
      </c>
      <c r="D72">
        <v>7</v>
      </c>
      <c r="E72" t="s">
        <v>246</v>
      </c>
      <c r="F72">
        <v>4007</v>
      </c>
      <c r="G72" t="s">
        <v>5056</v>
      </c>
      <c r="H72">
        <v>65.900000000000006</v>
      </c>
      <c r="I72">
        <v>0.4</v>
      </c>
      <c r="J72">
        <v>14.2</v>
      </c>
      <c r="K72">
        <v>0.5</v>
      </c>
      <c r="L72">
        <v>1.2</v>
      </c>
      <c r="M72">
        <v>17.899999999999999</v>
      </c>
      <c r="N72">
        <f t="shared" si="6"/>
        <v>4866.71</v>
      </c>
      <c r="O72">
        <f t="shared" si="4"/>
        <v>5133.29</v>
      </c>
      <c r="P72">
        <f t="shared" si="5"/>
        <v>6.1599480000000018</v>
      </c>
      <c r="Q72" s="4">
        <v>4007</v>
      </c>
      <c r="R72" s="5">
        <v>33.789617999999997</v>
      </c>
      <c r="S72" s="5">
        <v>-110.81187</v>
      </c>
      <c r="T72">
        <v>4</v>
      </c>
      <c r="U72">
        <v>0.13308234260204255</v>
      </c>
      <c r="V72">
        <v>53436</v>
      </c>
      <c r="W72">
        <v>53242</v>
      </c>
      <c r="X72">
        <v>53165</v>
      </c>
      <c r="Y72">
        <v>52935</v>
      </c>
      <c r="Z72">
        <v>24807</v>
      </c>
      <c r="AA72">
        <v>4007</v>
      </c>
      <c r="AB72">
        <v>15877.610999999999</v>
      </c>
      <c r="AC72">
        <v>39751</v>
      </c>
      <c r="AD72">
        <v>2</v>
      </c>
      <c r="AE72">
        <v>3.7618734129596542E-5</v>
      </c>
      <c r="AF72">
        <v>17</v>
      </c>
      <c r="AG72">
        <v>195</v>
      </c>
      <c r="AH72">
        <v>8.7179487179487175E-2</v>
      </c>
      <c r="AI72" s="3">
        <v>1189016</v>
      </c>
      <c r="AJ72" s="3">
        <v>3045085.1619501403</v>
      </c>
      <c r="AK72">
        <v>15</v>
      </c>
      <c r="AL72">
        <v>3069529.6</v>
      </c>
      <c r="AM72">
        <v>600483</v>
      </c>
      <c r="AN72">
        <v>10851</v>
      </c>
      <c r="AO72">
        <v>611334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16</v>
      </c>
      <c r="AV72">
        <f t="shared" si="7"/>
        <v>16</v>
      </c>
      <c r="AW72">
        <v>32775</v>
      </c>
      <c r="AX72">
        <v>0.62</v>
      </c>
      <c r="AY72">
        <v>3463600908.94592</v>
      </c>
      <c r="AZ72">
        <v>3463600.9089459199</v>
      </c>
      <c r="BA72">
        <v>67600.834162103696</v>
      </c>
      <c r="BB72">
        <v>0.14792716870949341</v>
      </c>
      <c r="BC72">
        <v>49532</v>
      </c>
      <c r="BD72">
        <v>7402</v>
      </c>
      <c r="BE72">
        <v>42130</v>
      </c>
      <c r="BF72">
        <v>0.78841979190059142</v>
      </c>
      <c r="BG72">
        <v>649140</v>
      </c>
      <c r="BH72">
        <v>12.209912536443149</v>
      </c>
      <c r="BI72">
        <v>8350</v>
      </c>
      <c r="BJ72">
        <v>29</v>
      </c>
      <c r="BK72">
        <v>7</v>
      </c>
      <c r="BL72">
        <v>0</v>
      </c>
      <c r="BM72">
        <v>0</v>
      </c>
      <c r="BN72">
        <v>1</v>
      </c>
      <c r="BO72">
        <v>2</v>
      </c>
      <c r="BP72">
        <v>1</v>
      </c>
      <c r="BQ72">
        <v>7</v>
      </c>
      <c r="BR72">
        <v>4</v>
      </c>
      <c r="BS72">
        <v>0</v>
      </c>
      <c r="BT72">
        <v>52199</v>
      </c>
      <c r="BU72">
        <v>0.55000000000000004</v>
      </c>
      <c r="BV72">
        <v>0.55545060000000002</v>
      </c>
      <c r="BW72">
        <v>286</v>
      </c>
      <c r="BX72">
        <v>0.97703019999999996</v>
      </c>
      <c r="BY72">
        <v>-0.58987590000000001</v>
      </c>
      <c r="BZ72">
        <v>32</v>
      </c>
      <c r="CA72">
        <v>7</v>
      </c>
      <c r="CB72">
        <v>1</v>
      </c>
      <c r="CC72">
        <v>0</v>
      </c>
      <c r="CD72">
        <v>1</v>
      </c>
      <c r="CE72">
        <v>2</v>
      </c>
      <c r="CF72">
        <v>1</v>
      </c>
      <c r="CG72">
        <v>1</v>
      </c>
      <c r="CH72">
        <v>3</v>
      </c>
      <c r="CI72">
        <v>0</v>
      </c>
      <c r="CJ72">
        <v>53139</v>
      </c>
      <c r="CK72">
        <v>0.90329136792186526</v>
      </c>
      <c r="CL72">
        <v>0.62663223260402767</v>
      </c>
      <c r="CM72">
        <v>256</v>
      </c>
      <c r="CN72">
        <v>-0.70661069408833599</v>
      </c>
      <c r="CO72">
        <v>3767.9999999999995</v>
      </c>
      <c r="CP72">
        <v>-1.2669405439999999</v>
      </c>
      <c r="CQ72">
        <v>-0.32769331410000002</v>
      </c>
      <c r="CR72">
        <v>43349</v>
      </c>
      <c r="CS72">
        <v>0.81599999999999995</v>
      </c>
      <c r="CT72">
        <v>43016</v>
      </c>
      <c r="CU72">
        <v>0.80130422251</v>
      </c>
      <c r="CV72">
        <v>30</v>
      </c>
      <c r="CW72">
        <v>30</v>
      </c>
      <c r="CX72">
        <v>27</v>
      </c>
      <c r="CY72">
        <v>189</v>
      </c>
      <c r="CZ72">
        <v>294</v>
      </c>
      <c r="DA72" s="2">
        <v>21382</v>
      </c>
      <c r="DB72" s="2">
        <v>2760</v>
      </c>
      <c r="DC72" s="2">
        <v>122.52</v>
      </c>
      <c r="DD72" s="2">
        <v>11111</v>
      </c>
      <c r="DE72">
        <v>99</v>
      </c>
      <c r="DF72">
        <v>47</v>
      </c>
      <c r="DG72">
        <v>18.850000000000001</v>
      </c>
      <c r="DH72">
        <v>16.96</v>
      </c>
      <c r="DI72" s="2">
        <v>20.73</v>
      </c>
      <c r="DJ72">
        <v>7.5</v>
      </c>
      <c r="DK72">
        <v>0.99730449379991526</v>
      </c>
      <c r="DL72">
        <v>0</v>
      </c>
      <c r="DN72">
        <v>0</v>
      </c>
      <c r="DO72">
        <v>0</v>
      </c>
      <c r="DP72">
        <v>0</v>
      </c>
      <c r="DQ72" s="2">
        <f>6063+1698786</f>
        <v>1704849</v>
      </c>
      <c r="DR72" s="2">
        <v>0</v>
      </c>
      <c r="DS72">
        <v>0</v>
      </c>
      <c r="DV72">
        <v>0</v>
      </c>
    </row>
    <row r="73" spans="1:126" x14ac:dyDescent="0.15">
      <c r="A73" t="s">
        <v>238</v>
      </c>
      <c r="B73" t="s">
        <v>247</v>
      </c>
      <c r="C73">
        <v>4</v>
      </c>
      <c r="D73">
        <v>9</v>
      </c>
      <c r="E73" t="s">
        <v>248</v>
      </c>
      <c r="F73">
        <v>4009</v>
      </c>
      <c r="G73" t="s">
        <v>5057</v>
      </c>
      <c r="H73">
        <v>52.3</v>
      </c>
      <c r="I73">
        <v>1.7</v>
      </c>
      <c r="J73">
        <v>13.6</v>
      </c>
      <c r="K73">
        <v>0.5</v>
      </c>
      <c r="L73">
        <v>1.4</v>
      </c>
      <c r="M73">
        <v>30.4</v>
      </c>
      <c r="N73">
        <f t="shared" si="6"/>
        <v>3849.5099999999993</v>
      </c>
      <c r="O73">
        <f t="shared" si="4"/>
        <v>6150.4900000000007</v>
      </c>
      <c r="P73">
        <f t="shared" si="5"/>
        <v>7.3805880000000039</v>
      </c>
      <c r="Q73" s="4">
        <v>4009</v>
      </c>
      <c r="R73" s="5">
        <v>32.931828000000003</v>
      </c>
      <c r="S73" s="5">
        <v>-109.87831</v>
      </c>
      <c r="T73">
        <v>7</v>
      </c>
      <c r="U73">
        <v>0.12679190937936399</v>
      </c>
      <c r="V73">
        <v>37115</v>
      </c>
      <c r="W73">
        <v>37311</v>
      </c>
      <c r="X73">
        <v>37407</v>
      </c>
      <c r="Y73">
        <v>37786</v>
      </c>
      <c r="Z73">
        <v>18285</v>
      </c>
      <c r="AA73">
        <v>4009</v>
      </c>
      <c r="AB73">
        <v>10877.275999999998</v>
      </c>
      <c r="AC73">
        <v>45964</v>
      </c>
      <c r="AD73">
        <v>1</v>
      </c>
      <c r="AE73">
        <v>2.673296441842436E-5</v>
      </c>
      <c r="AF73">
        <v>25</v>
      </c>
      <c r="AG73">
        <v>412</v>
      </c>
      <c r="AH73">
        <v>6.0679611650485438E-2</v>
      </c>
      <c r="AI73" s="3">
        <v>1251228</v>
      </c>
      <c r="AJ73" s="3">
        <v>2958416.430731575</v>
      </c>
      <c r="AK73">
        <v>14</v>
      </c>
      <c r="AL73">
        <v>2970540.8000000003</v>
      </c>
      <c r="AM73">
        <v>1120009</v>
      </c>
      <c r="AN73">
        <v>58994</v>
      </c>
      <c r="AO73">
        <v>1179003</v>
      </c>
      <c r="AP73">
        <v>1</v>
      </c>
      <c r="AQ73">
        <v>1</v>
      </c>
      <c r="AR73">
        <v>2</v>
      </c>
      <c r="AS73">
        <v>5.3603494947870603E-2</v>
      </c>
      <c r="AT73">
        <v>2</v>
      </c>
      <c r="AU73">
        <v>10</v>
      </c>
      <c r="AV73">
        <f t="shared" si="7"/>
        <v>12</v>
      </c>
      <c r="AW73">
        <v>27177</v>
      </c>
      <c r="AX73">
        <v>0.69</v>
      </c>
      <c r="AY73">
        <v>1950286321.9356899</v>
      </c>
      <c r="AZ73">
        <v>1950286.32193569</v>
      </c>
      <c r="BA73">
        <v>58087.812695762797</v>
      </c>
      <c r="BB73">
        <v>0.17215315116744698</v>
      </c>
      <c r="BC73">
        <v>5932</v>
      </c>
      <c r="BD73">
        <v>0</v>
      </c>
      <c r="BE73">
        <v>5932</v>
      </c>
      <c r="BF73">
        <v>0.15982756297992726</v>
      </c>
      <c r="BG73">
        <v>231620</v>
      </c>
      <c r="BH73">
        <v>6.1918892185954499</v>
      </c>
      <c r="BI73">
        <v>3403</v>
      </c>
      <c r="BJ73">
        <v>13</v>
      </c>
      <c r="BK73">
        <v>4</v>
      </c>
      <c r="BL73">
        <v>2</v>
      </c>
      <c r="BM73">
        <v>0</v>
      </c>
      <c r="BN73">
        <v>0</v>
      </c>
      <c r="BO73">
        <v>0</v>
      </c>
      <c r="BP73">
        <v>1</v>
      </c>
      <c r="BQ73">
        <v>3</v>
      </c>
      <c r="BR73">
        <v>0</v>
      </c>
      <c r="BS73">
        <v>0</v>
      </c>
      <c r="BT73">
        <v>37045</v>
      </c>
      <c r="BU73">
        <v>0.62</v>
      </c>
      <c r="BV73">
        <v>0.44610810000000001</v>
      </c>
      <c r="BW73">
        <v>118</v>
      </c>
      <c r="BX73">
        <v>0.62086649999999999</v>
      </c>
      <c r="BY73">
        <v>-1.8185150000000001</v>
      </c>
      <c r="BZ73">
        <v>11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1</v>
      </c>
      <c r="CI73">
        <v>0</v>
      </c>
      <c r="CJ73">
        <v>37958</v>
      </c>
      <c r="CK73">
        <v>0.47420833552874231</v>
      </c>
      <c r="CL73">
        <v>0.57968544578078585</v>
      </c>
      <c r="CM73">
        <v>112</v>
      </c>
      <c r="CN73">
        <v>-1.6329773140381443</v>
      </c>
      <c r="CO73">
        <v>2312</v>
      </c>
      <c r="CP73">
        <v>-0.22527568519999999</v>
      </c>
      <c r="CQ73">
        <v>-9.1771351500000001E-2</v>
      </c>
      <c r="CR73">
        <v>31766</v>
      </c>
      <c r="CS73">
        <v>0.84200000000000008</v>
      </c>
      <c r="CT73">
        <v>30212</v>
      </c>
      <c r="CU73">
        <v>0.8282708473</v>
      </c>
      <c r="CV73">
        <v>15</v>
      </c>
      <c r="CW73">
        <v>24</v>
      </c>
      <c r="CX73">
        <v>21</v>
      </c>
      <c r="CY73">
        <v>2010</v>
      </c>
      <c r="CZ73">
        <v>612</v>
      </c>
      <c r="DA73" s="2">
        <v>11921</v>
      </c>
      <c r="DB73" s="2">
        <v>2245</v>
      </c>
      <c r="DC73" s="2">
        <v>82.71</v>
      </c>
      <c r="DD73" s="2">
        <v>8604</v>
      </c>
      <c r="DE73">
        <v>179</v>
      </c>
      <c r="DF73">
        <v>105</v>
      </c>
      <c r="DG73">
        <v>26.68</v>
      </c>
      <c r="DH73">
        <v>5.34</v>
      </c>
      <c r="DI73" s="2">
        <v>10.67</v>
      </c>
      <c r="DJ73">
        <v>5.2</v>
      </c>
      <c r="DK73">
        <v>0.98946075375551057</v>
      </c>
      <c r="DL73">
        <v>9.7087378640776691E-3</v>
      </c>
      <c r="DM73">
        <v>1087</v>
      </c>
      <c r="DN73">
        <v>34.4</v>
      </c>
      <c r="DO73">
        <v>1.1000000000000001E-2</v>
      </c>
      <c r="DP73">
        <v>0</v>
      </c>
      <c r="DQ73" s="2">
        <v>396174</v>
      </c>
      <c r="DR73" s="2">
        <v>2283.3194698000002</v>
      </c>
      <c r="DS73">
        <v>7.6865447187259635E-4</v>
      </c>
      <c r="DV73">
        <v>0</v>
      </c>
    </row>
    <row r="74" spans="1:126" x14ac:dyDescent="0.15">
      <c r="A74" t="s">
        <v>238</v>
      </c>
      <c r="B74" t="s">
        <v>249</v>
      </c>
      <c r="C74">
        <v>4</v>
      </c>
      <c r="D74">
        <v>11</v>
      </c>
      <c r="E74" t="s">
        <v>250</v>
      </c>
      <c r="F74">
        <v>4011</v>
      </c>
      <c r="G74" t="s">
        <v>5058</v>
      </c>
      <c r="H74">
        <v>48.1</v>
      </c>
      <c r="I74">
        <v>0.9</v>
      </c>
      <c r="J74">
        <v>1.7</v>
      </c>
      <c r="K74">
        <v>0.5</v>
      </c>
      <c r="L74">
        <v>0.9</v>
      </c>
      <c r="M74">
        <v>47.9</v>
      </c>
      <c r="N74">
        <f t="shared" si="6"/>
        <v>4612.78</v>
      </c>
      <c r="O74">
        <f t="shared" si="4"/>
        <v>5387.22</v>
      </c>
      <c r="P74">
        <f t="shared" si="5"/>
        <v>6.4646640000000026</v>
      </c>
      <c r="Q74" s="4">
        <v>4011</v>
      </c>
      <c r="R74" s="5">
        <v>33.238872000000001</v>
      </c>
      <c r="S74" s="5">
        <v>-109.242323</v>
      </c>
      <c r="T74">
        <v>7</v>
      </c>
      <c r="U74">
        <v>0.24952375021958534</v>
      </c>
      <c r="V74">
        <v>8592</v>
      </c>
      <c r="W74">
        <v>8800</v>
      </c>
      <c r="X74">
        <v>9023</v>
      </c>
      <c r="Y74">
        <v>9549</v>
      </c>
      <c r="Z74">
        <v>4607</v>
      </c>
      <c r="AA74">
        <v>4011</v>
      </c>
      <c r="AB74">
        <v>3098.123</v>
      </c>
      <c r="AC74">
        <v>51628</v>
      </c>
      <c r="AD74">
        <v>0</v>
      </c>
      <c r="AE74">
        <v>0</v>
      </c>
      <c r="AF74">
        <v>14</v>
      </c>
      <c r="AG74">
        <v>159</v>
      </c>
      <c r="AH74">
        <v>8.8050314465408799E-2</v>
      </c>
      <c r="AI74" s="3">
        <v>52358</v>
      </c>
      <c r="AJ74" s="3">
        <v>1179598.190648715</v>
      </c>
      <c r="AK74">
        <v>36</v>
      </c>
      <c r="AL74">
        <v>1183072</v>
      </c>
      <c r="AM74">
        <v>1299567</v>
      </c>
      <c r="AN74">
        <v>11260</v>
      </c>
      <c r="AO74">
        <v>1310827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f t="shared" si="7"/>
        <v>0</v>
      </c>
      <c r="AW74">
        <v>5204</v>
      </c>
      <c r="AX74">
        <v>0.6</v>
      </c>
      <c r="AY74">
        <v>629113597.63854003</v>
      </c>
      <c r="AZ74">
        <v>629113.59763854009</v>
      </c>
      <c r="BA74">
        <v>73901.657291196098</v>
      </c>
      <c r="BB74">
        <v>0.1353149627023493</v>
      </c>
      <c r="BC74">
        <v>23654</v>
      </c>
      <c r="BD74">
        <v>14505</v>
      </c>
      <c r="BE74">
        <v>9149</v>
      </c>
      <c r="BF74">
        <v>1.0648277467411547</v>
      </c>
      <c r="BG74">
        <v>44179</v>
      </c>
      <c r="BH74">
        <v>4.8962651002992352</v>
      </c>
      <c r="BI74">
        <v>964</v>
      </c>
      <c r="BJ74">
        <v>5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8041</v>
      </c>
      <c r="BU74">
        <v>0.46</v>
      </c>
      <c r="BV74">
        <v>0.50293509999999997</v>
      </c>
      <c r="BW74">
        <v>36</v>
      </c>
      <c r="BX74">
        <v>0.87053849999999999</v>
      </c>
      <c r="BY74">
        <v>-1.0294380000000001</v>
      </c>
      <c r="BZ74">
        <v>5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9323</v>
      </c>
      <c r="CK74">
        <v>0.85809288855518606</v>
      </c>
      <c r="CL74">
        <v>0.61226163625179408</v>
      </c>
      <c r="CM74">
        <v>25</v>
      </c>
      <c r="CN74">
        <v>-1.1440027137290159</v>
      </c>
      <c r="CO74">
        <v>538</v>
      </c>
      <c r="CP74">
        <v>0.453816893</v>
      </c>
      <c r="CQ74">
        <v>0.336537366</v>
      </c>
      <c r="CR74">
        <v>8279</v>
      </c>
      <c r="CS74">
        <v>0.85799999999999998</v>
      </c>
      <c r="CT74">
        <v>7295</v>
      </c>
      <c r="CU74">
        <v>0.87928571429000002</v>
      </c>
      <c r="CV74">
        <v>1</v>
      </c>
      <c r="CW74">
        <v>2</v>
      </c>
      <c r="CX74">
        <v>4</v>
      </c>
      <c r="CY74">
        <v>116</v>
      </c>
      <c r="CZ74">
        <v>270</v>
      </c>
      <c r="DA74" s="2">
        <v>5216</v>
      </c>
      <c r="DB74" s="2">
        <v>390</v>
      </c>
      <c r="DC74" s="2">
        <v>55.25</v>
      </c>
      <c r="DD74" s="2">
        <v>956</v>
      </c>
      <c r="DE74">
        <v>88</v>
      </c>
      <c r="DF74">
        <v>9</v>
      </c>
      <c r="DG74">
        <v>22.1</v>
      </c>
      <c r="DH74">
        <v>44.2</v>
      </c>
      <c r="DI74" s="2">
        <v>22.1</v>
      </c>
      <c r="DJ74">
        <v>5.18</v>
      </c>
      <c r="DL74">
        <v>0</v>
      </c>
      <c r="DM74">
        <v>0</v>
      </c>
      <c r="DN74">
        <v>2.8</v>
      </c>
      <c r="DO74">
        <v>2E-3</v>
      </c>
      <c r="DP74">
        <v>0</v>
      </c>
      <c r="DQ74" s="2">
        <v>751619</v>
      </c>
      <c r="DR74" s="2">
        <v>281.59066608000001</v>
      </c>
      <c r="DS74">
        <v>0</v>
      </c>
      <c r="DV74">
        <v>0</v>
      </c>
    </row>
    <row r="75" spans="1:126" x14ac:dyDescent="0.15">
      <c r="A75" t="s">
        <v>238</v>
      </c>
      <c r="B75" t="s">
        <v>251</v>
      </c>
      <c r="C75">
        <v>4</v>
      </c>
      <c r="D75">
        <v>12</v>
      </c>
      <c r="E75" t="s">
        <v>252</v>
      </c>
      <c r="F75">
        <v>4012</v>
      </c>
      <c r="G75" t="s">
        <v>5059</v>
      </c>
      <c r="H75">
        <v>62.7</v>
      </c>
      <c r="I75">
        <v>0.6</v>
      </c>
      <c r="J75">
        <v>10.7</v>
      </c>
      <c r="K75">
        <v>0.4</v>
      </c>
      <c r="L75">
        <v>2.1</v>
      </c>
      <c r="M75">
        <v>23.5</v>
      </c>
      <c r="N75">
        <f t="shared" si="6"/>
        <v>4602.96</v>
      </c>
      <c r="O75">
        <f t="shared" si="4"/>
        <v>5397.04</v>
      </c>
      <c r="P75">
        <f t="shared" si="5"/>
        <v>6.4764480000000022</v>
      </c>
      <c r="Q75" s="4">
        <v>4012</v>
      </c>
      <c r="R75" s="5">
        <v>33.727609999999999</v>
      </c>
      <c r="S75" s="5">
        <v>-114.03880599999999</v>
      </c>
      <c r="T75">
        <v>6</v>
      </c>
      <c r="U75">
        <v>0.1232564805180859</v>
      </c>
      <c r="V75">
        <v>20460</v>
      </c>
      <c r="W75">
        <v>20348</v>
      </c>
      <c r="X75">
        <v>20335</v>
      </c>
      <c r="Y75">
        <v>20342</v>
      </c>
      <c r="Z75">
        <v>8356</v>
      </c>
      <c r="AA75">
        <v>4012</v>
      </c>
      <c r="AB75">
        <v>5382.9780000000001</v>
      </c>
      <c r="AC75">
        <v>34466</v>
      </c>
      <c r="AD75">
        <v>0</v>
      </c>
      <c r="AE75">
        <v>0</v>
      </c>
      <c r="AF75">
        <v>7</v>
      </c>
      <c r="AG75">
        <v>125</v>
      </c>
      <c r="AH75">
        <v>5.6000000000000001E-2</v>
      </c>
      <c r="AJ75" s="3">
        <v>2879761.83852561</v>
      </c>
      <c r="AK75">
        <v>95</v>
      </c>
      <c r="AL75">
        <v>2888742.4</v>
      </c>
      <c r="AM75">
        <v>1284612</v>
      </c>
      <c r="AN75">
        <v>43246</v>
      </c>
      <c r="AO75">
        <v>1327858</v>
      </c>
      <c r="AP75">
        <v>2</v>
      </c>
      <c r="AQ75">
        <v>0</v>
      </c>
      <c r="AR75">
        <v>2</v>
      </c>
      <c r="AS75">
        <v>9.8289758207194822E-2</v>
      </c>
      <c r="AT75">
        <v>2</v>
      </c>
      <c r="AU75">
        <v>9</v>
      </c>
      <c r="AV75">
        <f t="shared" si="7"/>
        <v>11</v>
      </c>
      <c r="AW75">
        <v>5661</v>
      </c>
      <c r="AX75">
        <v>0.30000000000000004</v>
      </c>
      <c r="AY75">
        <v>632990463.60696197</v>
      </c>
      <c r="AZ75">
        <v>632990.463606962</v>
      </c>
      <c r="BA75">
        <v>32616.503350520801</v>
      </c>
      <c r="BB75">
        <v>0.30659325717820474</v>
      </c>
      <c r="BC75">
        <v>2700946</v>
      </c>
      <c r="BD75">
        <v>1372425</v>
      </c>
      <c r="BE75">
        <v>1328521</v>
      </c>
      <c r="BF75">
        <v>64.932600195503426</v>
      </c>
      <c r="BG75">
        <v>291338</v>
      </c>
      <c r="BH75">
        <v>14.326924022621096</v>
      </c>
      <c r="BI75">
        <v>5229</v>
      </c>
      <c r="BJ75">
        <v>8</v>
      </c>
      <c r="BK75">
        <v>3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20012</v>
      </c>
      <c r="BU75">
        <v>0.39</v>
      </c>
      <c r="BV75">
        <v>0.33679100000000001</v>
      </c>
      <c r="BW75">
        <v>99</v>
      </c>
      <c r="BX75">
        <v>0.59964030000000001</v>
      </c>
      <c r="BY75">
        <v>-1.979935</v>
      </c>
      <c r="BZ75">
        <v>8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20314</v>
      </c>
      <c r="CK75">
        <v>0.49227133996258732</v>
      </c>
      <c r="CL75">
        <v>0.53961234474971775</v>
      </c>
      <c r="CM75">
        <v>84</v>
      </c>
      <c r="CN75">
        <v>-1.4958948393850073</v>
      </c>
      <c r="CO75">
        <v>693</v>
      </c>
      <c r="CP75">
        <v>-0.82806793219999997</v>
      </c>
      <c r="CQ75">
        <v>-0.52811595349999996</v>
      </c>
      <c r="CR75">
        <v>16882</v>
      </c>
      <c r="CS75">
        <v>0.83900000000000008</v>
      </c>
      <c r="CT75">
        <v>15243</v>
      </c>
      <c r="CU75">
        <v>0.73606271776999999</v>
      </c>
      <c r="CV75">
        <v>24</v>
      </c>
      <c r="CW75">
        <v>9</v>
      </c>
      <c r="CX75">
        <v>7</v>
      </c>
      <c r="CY75">
        <v>481</v>
      </c>
      <c r="CZ75">
        <v>190</v>
      </c>
      <c r="DA75" s="2">
        <v>7698</v>
      </c>
      <c r="DB75" s="2">
        <v>900</v>
      </c>
      <c r="DC75" s="2">
        <v>49.2</v>
      </c>
      <c r="DD75" s="2">
        <v>5307</v>
      </c>
      <c r="DE75">
        <v>46</v>
      </c>
      <c r="DF75">
        <v>55</v>
      </c>
      <c r="DG75">
        <v>9.84</v>
      </c>
      <c r="DH75">
        <v>29.52</v>
      </c>
      <c r="DI75" s="2">
        <v>14.76</v>
      </c>
      <c r="DJ75">
        <v>4.24</v>
      </c>
      <c r="DL75">
        <v>8.0000000000000002E-3</v>
      </c>
      <c r="DM75">
        <v>1435</v>
      </c>
      <c r="DN75">
        <v>32.4</v>
      </c>
      <c r="DO75">
        <v>1.1000000000000001E-2</v>
      </c>
      <c r="DP75">
        <v>122.93</v>
      </c>
      <c r="DQ75" s="2">
        <v>0</v>
      </c>
      <c r="DR75" s="2">
        <v>0</v>
      </c>
      <c r="DS75">
        <v>0</v>
      </c>
      <c r="DV75">
        <v>0</v>
      </c>
    </row>
    <row r="76" spans="1:126" x14ac:dyDescent="0.15">
      <c r="A76" t="s">
        <v>238</v>
      </c>
      <c r="B76" t="s">
        <v>253</v>
      </c>
      <c r="C76">
        <v>4</v>
      </c>
      <c r="D76">
        <v>13</v>
      </c>
      <c r="E76" t="s">
        <v>254</v>
      </c>
      <c r="F76">
        <v>4013</v>
      </c>
      <c r="G76" t="s">
        <v>5060</v>
      </c>
      <c r="H76">
        <v>58.7</v>
      </c>
      <c r="I76">
        <v>4.5999999999999996</v>
      </c>
      <c r="J76">
        <v>1.6</v>
      </c>
      <c r="K76">
        <v>3.4</v>
      </c>
      <c r="L76">
        <v>2.2000000000000002</v>
      </c>
      <c r="M76">
        <v>29.6</v>
      </c>
      <c r="N76">
        <f t="shared" si="6"/>
        <v>4361.97</v>
      </c>
      <c r="O76">
        <f t="shared" si="4"/>
        <v>5638.03</v>
      </c>
      <c r="P76">
        <f t="shared" si="5"/>
        <v>6.7656360000000024</v>
      </c>
      <c r="Q76" s="4">
        <v>4013</v>
      </c>
      <c r="R76" s="5">
        <v>33.346541000000002</v>
      </c>
      <c r="S76" s="5">
        <v>-112.49553400000001</v>
      </c>
      <c r="T76">
        <v>1</v>
      </c>
      <c r="U76">
        <v>-3.5161100272404738E-2</v>
      </c>
      <c r="V76">
        <v>3841819</v>
      </c>
      <c r="W76">
        <v>3947382</v>
      </c>
      <c r="X76">
        <v>4018143</v>
      </c>
      <c r="Y76">
        <v>4154076</v>
      </c>
      <c r="Z76">
        <v>2073891</v>
      </c>
      <c r="AA76">
        <v>4013</v>
      </c>
      <c r="AB76">
        <v>1600159.923</v>
      </c>
      <c r="AC76">
        <v>54229</v>
      </c>
      <c r="AD76">
        <v>40</v>
      </c>
      <c r="AE76">
        <v>9.9548473013528878E-6</v>
      </c>
      <c r="AF76">
        <v>218</v>
      </c>
      <c r="AG76">
        <v>2479</v>
      </c>
      <c r="AH76">
        <v>8.7938684953610333E-2</v>
      </c>
      <c r="AI76" s="3">
        <v>475898</v>
      </c>
      <c r="AJ76" s="3">
        <v>5887709.4689443</v>
      </c>
      <c r="AK76">
        <v>5</v>
      </c>
      <c r="AL76">
        <v>5903910.4000000004</v>
      </c>
      <c r="AM76">
        <v>721869</v>
      </c>
      <c r="AN76">
        <v>281556</v>
      </c>
      <c r="AO76">
        <v>1003425</v>
      </c>
      <c r="AP76">
        <v>164</v>
      </c>
      <c r="AQ76">
        <v>28</v>
      </c>
      <c r="AR76">
        <v>192</v>
      </c>
      <c r="AS76">
        <v>4.8639832678975585E-2</v>
      </c>
      <c r="AT76">
        <v>198</v>
      </c>
      <c r="AU76">
        <v>2701</v>
      </c>
      <c r="AV76">
        <f t="shared" si="7"/>
        <v>2899</v>
      </c>
      <c r="AW76">
        <v>3759312</v>
      </c>
      <c r="AX76">
        <v>0.92999999999999994</v>
      </c>
      <c r="AY76">
        <v>8942402197.0265808</v>
      </c>
      <c r="AZ76">
        <v>8942402.1970265806</v>
      </c>
      <c r="BA76">
        <v>2913.1683196834601</v>
      </c>
      <c r="BB76">
        <v>3.4326887095513188</v>
      </c>
      <c r="BC76">
        <v>121159</v>
      </c>
      <c r="BD76">
        <v>49173</v>
      </c>
      <c r="BE76">
        <v>71986</v>
      </c>
      <c r="BF76">
        <v>1.8737478262250251E-2</v>
      </c>
      <c r="BG76">
        <v>84103490</v>
      </c>
      <c r="BH76">
        <v>20.930935011521491</v>
      </c>
      <c r="BI76">
        <v>252094</v>
      </c>
      <c r="BJ76">
        <v>1131</v>
      </c>
      <c r="BK76">
        <v>174</v>
      </c>
      <c r="BL76">
        <v>136</v>
      </c>
      <c r="BM76">
        <v>14</v>
      </c>
      <c r="BN76">
        <v>76</v>
      </c>
      <c r="BO76">
        <v>72</v>
      </c>
      <c r="BP76">
        <v>29</v>
      </c>
      <c r="BQ76">
        <v>280</v>
      </c>
      <c r="BR76">
        <v>142</v>
      </c>
      <c r="BS76">
        <v>12</v>
      </c>
      <c r="BT76">
        <v>4000000</v>
      </c>
      <c r="BU76">
        <v>0.72</v>
      </c>
      <c r="BV76">
        <v>0.47537170000000001</v>
      </c>
      <c r="BW76">
        <v>11984</v>
      </c>
      <c r="BX76">
        <v>0.5135303</v>
      </c>
      <c r="BY76">
        <v>-1.852741</v>
      </c>
      <c r="BZ76">
        <v>1177</v>
      </c>
      <c r="CA76">
        <v>171</v>
      </c>
      <c r="CB76">
        <v>123</v>
      </c>
      <c r="CC76">
        <v>28</v>
      </c>
      <c r="CD76">
        <v>79</v>
      </c>
      <c r="CE76">
        <v>61</v>
      </c>
      <c r="CF76">
        <v>27</v>
      </c>
      <c r="CG76">
        <v>321</v>
      </c>
      <c r="CH76">
        <v>141</v>
      </c>
      <c r="CI76">
        <v>14</v>
      </c>
      <c r="CJ76">
        <v>4090022</v>
      </c>
      <c r="CK76">
        <v>0.5237135643769153</v>
      </c>
      <c r="CL76">
        <v>0.63013695504767919</v>
      </c>
      <c r="CM76">
        <v>11695</v>
      </c>
      <c r="CN76">
        <v>-1.4315932662229687</v>
      </c>
      <c r="CO76">
        <v>640587</v>
      </c>
      <c r="CP76">
        <v>0.81777391099999996</v>
      </c>
      <c r="CQ76">
        <v>0.62655367500000003</v>
      </c>
      <c r="CR76">
        <v>3545417</v>
      </c>
      <c r="CS76">
        <v>0.84200000000000008</v>
      </c>
      <c r="CT76">
        <v>3104190</v>
      </c>
      <c r="CU76">
        <v>0.81823721701999996</v>
      </c>
      <c r="CV76">
        <v>4900</v>
      </c>
      <c r="CW76">
        <v>2687</v>
      </c>
      <c r="CX76">
        <v>2886</v>
      </c>
      <c r="CY76">
        <v>8532</v>
      </c>
      <c r="CZ76">
        <v>4041</v>
      </c>
      <c r="DA76" s="2">
        <v>2431731</v>
      </c>
      <c r="DB76" s="2">
        <v>488615</v>
      </c>
      <c r="DC76" s="2">
        <v>242.11</v>
      </c>
      <c r="DD76" s="2">
        <v>819701</v>
      </c>
      <c r="DE76">
        <v>1686</v>
      </c>
      <c r="DF76">
        <v>323</v>
      </c>
      <c r="DG76">
        <v>48.91</v>
      </c>
      <c r="DH76">
        <v>1.6</v>
      </c>
      <c r="DI76" s="2">
        <v>4.5599999999999996</v>
      </c>
      <c r="DJ76">
        <v>4.87</v>
      </c>
      <c r="DK76">
        <v>0.65333747988014235</v>
      </c>
      <c r="DL76">
        <v>5.647438483259379E-3</v>
      </c>
      <c r="DM76">
        <v>4317</v>
      </c>
      <c r="DN76">
        <v>124.4</v>
      </c>
      <c r="DO76">
        <v>2.1000000000000001E-2</v>
      </c>
      <c r="DP76">
        <v>0</v>
      </c>
      <c r="DQ76" s="2">
        <f>64400+593323</f>
        <v>657723</v>
      </c>
      <c r="DR76" s="2">
        <v>2149.1821434799999</v>
      </c>
      <c r="DS76">
        <v>3.640268902931267E-4</v>
      </c>
      <c r="DT76">
        <v>5.3689748437746001</v>
      </c>
      <c r="DU76">
        <v>31697946.41749924</v>
      </c>
      <c r="DV76">
        <v>0</v>
      </c>
    </row>
    <row r="77" spans="1:126" x14ac:dyDescent="0.15">
      <c r="A77" t="s">
        <v>238</v>
      </c>
      <c r="B77" t="s">
        <v>255</v>
      </c>
      <c r="C77">
        <v>4</v>
      </c>
      <c r="D77">
        <v>15</v>
      </c>
      <c r="E77" t="s">
        <v>256</v>
      </c>
      <c r="F77">
        <v>4015</v>
      </c>
      <c r="G77" t="s">
        <v>5061</v>
      </c>
      <c r="H77">
        <v>79.599999999999994</v>
      </c>
      <c r="I77">
        <v>0.9</v>
      </c>
      <c r="J77">
        <v>1.9</v>
      </c>
      <c r="K77">
        <v>1</v>
      </c>
      <c r="L77">
        <v>1.9</v>
      </c>
      <c r="M77">
        <v>14.8</v>
      </c>
      <c r="N77">
        <f t="shared" si="6"/>
        <v>6564.2299999999987</v>
      </c>
      <c r="O77">
        <f t="shared" si="4"/>
        <v>3435.7700000000013</v>
      </c>
      <c r="P77">
        <f t="shared" si="5"/>
        <v>4.1229240000000029</v>
      </c>
      <c r="Q77" s="4">
        <v>4015</v>
      </c>
      <c r="R77" s="5">
        <v>35.717705000000002</v>
      </c>
      <c r="S77" s="5">
        <v>-113.749689</v>
      </c>
      <c r="T77">
        <v>3</v>
      </c>
      <c r="U77">
        <v>4.5678666077132848E-2</v>
      </c>
      <c r="V77">
        <v>201216</v>
      </c>
      <c r="W77">
        <v>202482</v>
      </c>
      <c r="X77">
        <v>203362</v>
      </c>
      <c r="Y77">
        <v>204524</v>
      </c>
      <c r="Z77">
        <v>97869</v>
      </c>
      <c r="AA77">
        <v>4015</v>
      </c>
      <c r="AB77">
        <v>60959.581999999995</v>
      </c>
      <c r="AC77">
        <v>38488</v>
      </c>
      <c r="AD77">
        <v>1</v>
      </c>
      <c r="AE77">
        <v>4.9173395226246795E-6</v>
      </c>
      <c r="AF77">
        <v>48</v>
      </c>
      <c r="AG77">
        <v>335</v>
      </c>
      <c r="AH77">
        <v>0.14328358208955225</v>
      </c>
      <c r="AI77" s="3">
        <v>1244343</v>
      </c>
      <c r="AJ77" s="3">
        <v>8519121.4703179859</v>
      </c>
      <c r="AK77">
        <v>31</v>
      </c>
      <c r="AL77">
        <v>8621120</v>
      </c>
      <c r="AM77">
        <v>81746</v>
      </c>
      <c r="AN77">
        <v>25374</v>
      </c>
      <c r="AO77">
        <v>107120</v>
      </c>
      <c r="AP77">
        <v>1</v>
      </c>
      <c r="AQ77">
        <v>3</v>
      </c>
      <c r="AR77">
        <v>4</v>
      </c>
      <c r="AS77">
        <v>1.9754842405744707E-2</v>
      </c>
      <c r="AT77">
        <v>4</v>
      </c>
      <c r="AU77">
        <v>124</v>
      </c>
      <c r="AV77">
        <f t="shared" si="7"/>
        <v>128</v>
      </c>
      <c r="AW77">
        <v>167504</v>
      </c>
      <c r="AX77">
        <v>0.8</v>
      </c>
      <c r="AY77">
        <v>3051427293.6064</v>
      </c>
      <c r="AZ77">
        <v>3051427.2936064</v>
      </c>
      <c r="BA77">
        <v>19780.529678034502</v>
      </c>
      <c r="BB77">
        <v>0.50554763511235024</v>
      </c>
      <c r="BC77">
        <v>35040</v>
      </c>
      <c r="BD77">
        <v>11062</v>
      </c>
      <c r="BE77">
        <v>23978</v>
      </c>
      <c r="BF77">
        <v>0.11916547391857506</v>
      </c>
      <c r="BG77">
        <v>2670584</v>
      </c>
      <c r="BH77">
        <v>13.132168251689107</v>
      </c>
      <c r="BI77">
        <v>25375</v>
      </c>
      <c r="BJ77">
        <v>68</v>
      </c>
      <c r="BK77">
        <v>22</v>
      </c>
      <c r="BL77">
        <v>10</v>
      </c>
      <c r="BM77">
        <v>0</v>
      </c>
      <c r="BN77">
        <v>0</v>
      </c>
      <c r="BO77">
        <v>0</v>
      </c>
      <c r="BP77">
        <v>2</v>
      </c>
      <c r="BQ77">
        <v>13</v>
      </c>
      <c r="BR77">
        <v>7</v>
      </c>
      <c r="BS77">
        <v>0</v>
      </c>
      <c r="BT77">
        <v>194825</v>
      </c>
      <c r="BU77">
        <v>0.56999999999999995</v>
      </c>
      <c r="BV77">
        <v>0.44121969999999999</v>
      </c>
      <c r="BW77">
        <v>639</v>
      </c>
      <c r="BX77">
        <v>0.62620299999999995</v>
      </c>
      <c r="BY77">
        <v>-1.7912809999999999</v>
      </c>
      <c r="BZ77">
        <v>67</v>
      </c>
      <c r="CA77">
        <v>21</v>
      </c>
      <c r="CB77">
        <v>11</v>
      </c>
      <c r="CC77">
        <v>0</v>
      </c>
      <c r="CD77">
        <v>0</v>
      </c>
      <c r="CE77">
        <v>0</v>
      </c>
      <c r="CF77">
        <v>2</v>
      </c>
      <c r="CG77">
        <v>14</v>
      </c>
      <c r="CH77">
        <v>5</v>
      </c>
      <c r="CI77">
        <v>0</v>
      </c>
      <c r="CJ77">
        <v>203331</v>
      </c>
      <c r="CK77">
        <v>0.59017070687696416</v>
      </c>
      <c r="CL77">
        <v>0.53094164986901604</v>
      </c>
      <c r="CM77">
        <v>567</v>
      </c>
      <c r="CN77">
        <v>-1.7403821395395715</v>
      </c>
      <c r="CO77">
        <v>11242</v>
      </c>
      <c r="CP77">
        <v>-0.28936301320000002</v>
      </c>
      <c r="CQ77">
        <v>-0.33340242320000002</v>
      </c>
      <c r="CR77">
        <v>165787</v>
      </c>
      <c r="CS77">
        <v>0.80799999999999994</v>
      </c>
      <c r="CT77">
        <v>160168</v>
      </c>
      <c r="CU77">
        <v>0.78687911780000008</v>
      </c>
      <c r="CV77">
        <v>138</v>
      </c>
      <c r="CW77">
        <v>77</v>
      </c>
      <c r="CX77">
        <v>102</v>
      </c>
      <c r="CY77">
        <v>581</v>
      </c>
      <c r="CZ77">
        <v>596</v>
      </c>
      <c r="DA77" s="2">
        <v>67304</v>
      </c>
      <c r="DB77" s="2">
        <v>13520</v>
      </c>
      <c r="DC77" s="2">
        <v>109.34</v>
      </c>
      <c r="DD77" s="2">
        <v>22370</v>
      </c>
      <c r="DE77">
        <v>219</v>
      </c>
      <c r="DF77">
        <v>88</v>
      </c>
      <c r="DG77">
        <v>17.73</v>
      </c>
      <c r="DH77">
        <v>6.9</v>
      </c>
      <c r="DI77" s="2">
        <v>8.3699999999999992</v>
      </c>
      <c r="DJ77">
        <v>5.84</v>
      </c>
      <c r="DK77">
        <v>0.97568355348967284</v>
      </c>
      <c r="DL77">
        <v>0</v>
      </c>
      <c r="DM77">
        <v>8</v>
      </c>
      <c r="DN77">
        <v>4.0999999999999996</v>
      </c>
      <c r="DO77">
        <v>0</v>
      </c>
      <c r="DP77">
        <v>0</v>
      </c>
      <c r="DQ77" s="2">
        <v>5487</v>
      </c>
      <c r="DR77" s="2">
        <v>221.79577793999999</v>
      </c>
      <c r="DS77">
        <v>7.861398122527004E-6</v>
      </c>
      <c r="DV77">
        <v>0</v>
      </c>
    </row>
    <row r="78" spans="1:126" x14ac:dyDescent="0.15">
      <c r="A78" t="s">
        <v>238</v>
      </c>
      <c r="B78" t="s">
        <v>257</v>
      </c>
      <c r="C78">
        <v>4</v>
      </c>
      <c r="D78">
        <v>17</v>
      </c>
      <c r="E78" t="s">
        <v>258</v>
      </c>
      <c r="F78">
        <v>4017</v>
      </c>
      <c r="G78" t="s">
        <v>5062</v>
      </c>
      <c r="H78">
        <v>43.9</v>
      </c>
      <c r="I78">
        <v>0.8</v>
      </c>
      <c r="J78">
        <v>42.4</v>
      </c>
      <c r="K78">
        <v>0.5</v>
      </c>
      <c r="L78">
        <v>1.6</v>
      </c>
      <c r="M78">
        <v>10.8</v>
      </c>
      <c r="N78">
        <f t="shared" si="6"/>
        <v>3845.0599999999995</v>
      </c>
      <c r="O78">
        <f t="shared" si="4"/>
        <v>6154.9400000000005</v>
      </c>
      <c r="P78">
        <f t="shared" si="5"/>
        <v>7.3859280000000034</v>
      </c>
      <c r="Q78" s="4">
        <v>4017</v>
      </c>
      <c r="R78" s="5">
        <v>35.390785000000001</v>
      </c>
      <c r="S78" s="5">
        <v>-110.32102500000001</v>
      </c>
      <c r="T78">
        <v>4</v>
      </c>
      <c r="U78">
        <v>0.12980112993782153</v>
      </c>
      <c r="V78">
        <v>107415</v>
      </c>
      <c r="W78">
        <v>107489</v>
      </c>
      <c r="X78">
        <v>107656</v>
      </c>
      <c r="Y78">
        <v>107543</v>
      </c>
      <c r="Z78">
        <v>50843</v>
      </c>
      <c r="AA78">
        <v>4017</v>
      </c>
      <c r="AB78">
        <v>31832.571000000004</v>
      </c>
      <c r="AC78">
        <v>35921</v>
      </c>
      <c r="AD78">
        <v>3</v>
      </c>
      <c r="AE78">
        <v>2.7866537861336108E-5</v>
      </c>
      <c r="AF78">
        <v>178</v>
      </c>
      <c r="AG78">
        <v>3846</v>
      </c>
      <c r="AH78">
        <v>4.6281851274050961E-2</v>
      </c>
      <c r="AI78" s="3">
        <v>4323178</v>
      </c>
      <c r="AJ78" s="3">
        <v>6367916.2307261899</v>
      </c>
      <c r="AK78">
        <v>2</v>
      </c>
      <c r="AL78">
        <v>6374540.7999999998</v>
      </c>
      <c r="AM78">
        <v>314206</v>
      </c>
      <c r="AN78">
        <v>77550</v>
      </c>
      <c r="AO78">
        <v>391756</v>
      </c>
      <c r="AP78">
        <v>3</v>
      </c>
      <c r="AQ78">
        <v>0</v>
      </c>
      <c r="AR78">
        <v>3</v>
      </c>
      <c r="AS78">
        <v>2.7909832634036971E-2</v>
      </c>
      <c r="AT78">
        <v>3</v>
      </c>
      <c r="AU78">
        <v>32</v>
      </c>
      <c r="AV78">
        <f t="shared" si="7"/>
        <v>35</v>
      </c>
      <c r="AW78">
        <v>50155</v>
      </c>
      <c r="AX78">
        <v>0.48</v>
      </c>
      <c r="AY78">
        <v>7605401827.7202702</v>
      </c>
      <c r="AZ78">
        <v>7605401.8277202705</v>
      </c>
      <c r="BA78">
        <v>77979.842945679702</v>
      </c>
      <c r="BB78">
        <v>0.12823826802223673</v>
      </c>
      <c r="BC78">
        <v>949639</v>
      </c>
      <c r="BD78">
        <v>3004456</v>
      </c>
      <c r="BE78">
        <v>-2054817</v>
      </c>
      <c r="BF78">
        <v>-19.129702555509006</v>
      </c>
      <c r="BG78">
        <v>680372</v>
      </c>
      <c r="BH78">
        <v>6.3198706992643237</v>
      </c>
      <c r="BI78">
        <v>14640</v>
      </c>
      <c r="BJ78">
        <v>47</v>
      </c>
      <c r="BK78">
        <v>9</v>
      </c>
      <c r="BL78">
        <v>7</v>
      </c>
      <c r="BM78">
        <v>1</v>
      </c>
      <c r="BN78">
        <v>1</v>
      </c>
      <c r="BO78">
        <v>3</v>
      </c>
      <c r="BP78">
        <v>1</v>
      </c>
      <c r="BQ78">
        <v>3</v>
      </c>
      <c r="BR78">
        <v>4</v>
      </c>
      <c r="BS78">
        <v>0</v>
      </c>
      <c r="BT78">
        <v>112975</v>
      </c>
      <c r="BU78">
        <v>0.42</v>
      </c>
      <c r="BV78">
        <v>0.4521172</v>
      </c>
      <c r="BW78">
        <v>371</v>
      </c>
      <c r="BX78">
        <v>0.67271519999999996</v>
      </c>
      <c r="BY78">
        <v>-1.5953120000000001</v>
      </c>
      <c r="BZ78">
        <v>52</v>
      </c>
      <c r="CA78">
        <v>8</v>
      </c>
      <c r="CB78">
        <v>5</v>
      </c>
      <c r="CC78">
        <v>0</v>
      </c>
      <c r="CD78">
        <v>0</v>
      </c>
      <c r="CE78">
        <v>1</v>
      </c>
      <c r="CF78">
        <v>1</v>
      </c>
      <c r="CG78">
        <v>2</v>
      </c>
      <c r="CH78">
        <v>6</v>
      </c>
      <c r="CI78">
        <v>0</v>
      </c>
      <c r="CJ78">
        <v>108119</v>
      </c>
      <c r="CK78">
        <v>0.69368011172874333</v>
      </c>
      <c r="CL78">
        <v>0.55624842249046069</v>
      </c>
      <c r="CM78">
        <v>333</v>
      </c>
      <c r="CN78">
        <v>-1.4393659838579402</v>
      </c>
      <c r="CO78">
        <v>6710</v>
      </c>
      <c r="CP78">
        <v>-0.75601779459999996</v>
      </c>
      <c r="CQ78">
        <v>-0.4128212094</v>
      </c>
      <c r="CR78">
        <v>83797</v>
      </c>
      <c r="CS78">
        <v>0.77200000000000002</v>
      </c>
      <c r="CT78">
        <v>86576</v>
      </c>
      <c r="CU78">
        <v>0.77729729730000008</v>
      </c>
      <c r="CV78">
        <v>72</v>
      </c>
      <c r="CW78">
        <v>62</v>
      </c>
      <c r="CX78">
        <v>71</v>
      </c>
      <c r="CY78">
        <v>1308</v>
      </c>
      <c r="CZ78">
        <v>6767</v>
      </c>
      <c r="DA78" s="2">
        <v>41241</v>
      </c>
      <c r="DB78" s="2">
        <v>6365</v>
      </c>
      <c r="DC78" s="2">
        <v>83.86</v>
      </c>
      <c r="DD78" s="2">
        <v>55550</v>
      </c>
      <c r="DE78">
        <v>3249</v>
      </c>
      <c r="DF78">
        <v>6107</v>
      </c>
      <c r="DG78">
        <v>31.68</v>
      </c>
      <c r="DH78">
        <v>12.11</v>
      </c>
      <c r="DI78" s="2">
        <v>13.98</v>
      </c>
      <c r="DJ78">
        <v>1.91</v>
      </c>
      <c r="DL78">
        <v>1.8200728029121164E-3</v>
      </c>
      <c r="DM78">
        <v>63</v>
      </c>
      <c r="DN78">
        <v>7.8</v>
      </c>
      <c r="DO78">
        <v>1E-3</v>
      </c>
      <c r="DP78">
        <v>0</v>
      </c>
      <c r="DQ78" s="2">
        <v>487257</v>
      </c>
      <c r="DR78" s="2">
        <v>0</v>
      </c>
      <c r="DS78">
        <v>0</v>
      </c>
      <c r="DV78">
        <v>1</v>
      </c>
    </row>
    <row r="79" spans="1:126" x14ac:dyDescent="0.15">
      <c r="A79" t="s">
        <v>238</v>
      </c>
      <c r="B79" t="s">
        <v>259</v>
      </c>
      <c r="C79">
        <v>4</v>
      </c>
      <c r="D79">
        <v>19</v>
      </c>
      <c r="E79" t="s">
        <v>260</v>
      </c>
      <c r="F79">
        <v>4019</v>
      </c>
      <c r="G79" t="s">
        <v>5063</v>
      </c>
      <c r="H79">
        <v>55.3</v>
      </c>
      <c r="I79">
        <v>3.2</v>
      </c>
      <c r="J79">
        <v>2.4</v>
      </c>
      <c r="K79">
        <v>2.5</v>
      </c>
      <c r="L79">
        <v>2.1</v>
      </c>
      <c r="M79">
        <v>34.6</v>
      </c>
      <c r="N79">
        <f t="shared" si="6"/>
        <v>4281.91</v>
      </c>
      <c r="O79">
        <f t="shared" si="4"/>
        <v>5718.09</v>
      </c>
      <c r="P79">
        <f t="shared" si="5"/>
        <v>6.8617080000000028</v>
      </c>
      <c r="Q79" s="4">
        <v>4019</v>
      </c>
      <c r="R79" s="5">
        <v>32.128523000000001</v>
      </c>
      <c r="S79" s="5">
        <v>-111.783027</v>
      </c>
      <c r="T79">
        <v>2</v>
      </c>
      <c r="U79">
        <v>3.0528296323691184E-3</v>
      </c>
      <c r="V79">
        <v>981048</v>
      </c>
      <c r="W79">
        <v>993144</v>
      </c>
      <c r="X79">
        <v>998537</v>
      </c>
      <c r="Y79">
        <v>1005323</v>
      </c>
      <c r="Z79">
        <v>487365</v>
      </c>
      <c r="AA79">
        <v>4019</v>
      </c>
      <c r="AB79">
        <v>364709.86199999996</v>
      </c>
      <c r="AC79">
        <v>46162</v>
      </c>
      <c r="AD79">
        <v>26</v>
      </c>
      <c r="AE79">
        <v>2.603809373112864E-5</v>
      </c>
      <c r="AF79">
        <v>102</v>
      </c>
      <c r="AG79">
        <v>855</v>
      </c>
      <c r="AH79">
        <v>0.11929824561403508</v>
      </c>
      <c r="AJ79" s="3">
        <v>5879696.7806851557</v>
      </c>
      <c r="AK79">
        <v>9</v>
      </c>
      <c r="AL79">
        <v>5881241.6000000006</v>
      </c>
      <c r="AM79">
        <v>2695032</v>
      </c>
      <c r="AN79">
        <v>55252</v>
      </c>
      <c r="AO79">
        <v>2750284</v>
      </c>
      <c r="AP79">
        <v>35</v>
      </c>
      <c r="AQ79">
        <v>15</v>
      </c>
      <c r="AR79">
        <v>50</v>
      </c>
      <c r="AS79">
        <v>5.0345166461258389E-2</v>
      </c>
      <c r="AT79">
        <v>56</v>
      </c>
      <c r="AU79">
        <v>562</v>
      </c>
      <c r="AV79">
        <f t="shared" si="7"/>
        <v>618</v>
      </c>
      <c r="AW79">
        <v>895491</v>
      </c>
      <c r="AX79">
        <v>0.91</v>
      </c>
      <c r="AY79">
        <v>6013416218.7871304</v>
      </c>
      <c r="AZ79">
        <v>6013416.21878713</v>
      </c>
      <c r="BA79">
        <v>7131.6046282505304</v>
      </c>
      <c r="BB79">
        <v>1.4022089727726705</v>
      </c>
      <c r="BC79">
        <v>139462</v>
      </c>
      <c r="BD79">
        <v>157342</v>
      </c>
      <c r="BE79">
        <v>-17880</v>
      </c>
      <c r="BF79">
        <v>-1.8225407931110403E-2</v>
      </c>
      <c r="BG79">
        <v>14654142</v>
      </c>
      <c r="BH79">
        <v>14.675612420971882</v>
      </c>
      <c r="BI79">
        <v>85560</v>
      </c>
      <c r="BJ79">
        <v>332</v>
      </c>
      <c r="BK79">
        <v>74</v>
      </c>
      <c r="BL79">
        <v>27</v>
      </c>
      <c r="BM79">
        <v>5</v>
      </c>
      <c r="BN79">
        <v>14</v>
      </c>
      <c r="BO79">
        <v>25</v>
      </c>
      <c r="BP79">
        <v>9</v>
      </c>
      <c r="BQ79">
        <v>106</v>
      </c>
      <c r="BR79">
        <v>29</v>
      </c>
      <c r="BS79">
        <v>2</v>
      </c>
      <c r="BT79">
        <v>1000000</v>
      </c>
      <c r="BU79">
        <v>0.72</v>
      </c>
      <c r="BV79">
        <v>0.50916470000000003</v>
      </c>
      <c r="BW79">
        <v>3909</v>
      </c>
      <c r="BX79">
        <v>0.6106646</v>
      </c>
      <c r="BY79">
        <v>-1.4769890000000001</v>
      </c>
      <c r="BZ79">
        <v>341</v>
      </c>
      <c r="CA79">
        <v>58</v>
      </c>
      <c r="CB79">
        <v>28</v>
      </c>
      <c r="CC79">
        <v>6</v>
      </c>
      <c r="CD79">
        <v>17</v>
      </c>
      <c r="CE79">
        <v>25</v>
      </c>
      <c r="CF79">
        <v>9</v>
      </c>
      <c r="CG79">
        <v>117</v>
      </c>
      <c r="CH79">
        <v>33</v>
      </c>
      <c r="CI79">
        <v>0</v>
      </c>
      <c r="CJ79">
        <v>1004244</v>
      </c>
      <c r="CK79">
        <v>0.63132067505506628</v>
      </c>
      <c r="CL79">
        <v>0.64322177438984474</v>
      </c>
      <c r="CM79">
        <v>3684</v>
      </c>
      <c r="CN79">
        <v>-1.1411762709526627</v>
      </c>
      <c r="CO79">
        <v>142903</v>
      </c>
      <c r="CP79">
        <v>0.42811902299999999</v>
      </c>
      <c r="CQ79">
        <v>0.54891167699999999</v>
      </c>
      <c r="CR79">
        <v>856875</v>
      </c>
      <c r="CS79">
        <v>0.84599999999999997</v>
      </c>
      <c r="CT79">
        <v>802497</v>
      </c>
      <c r="CU79">
        <v>0.81972972284000012</v>
      </c>
      <c r="CV79">
        <v>1612</v>
      </c>
      <c r="CW79">
        <v>594</v>
      </c>
      <c r="CX79">
        <v>824</v>
      </c>
      <c r="CY79">
        <v>1683</v>
      </c>
      <c r="CZ79">
        <v>1396</v>
      </c>
      <c r="DA79" s="2">
        <v>500592</v>
      </c>
      <c r="DB79" s="2">
        <v>109420</v>
      </c>
      <c r="DC79" s="2">
        <v>223.17</v>
      </c>
      <c r="DD79" s="2">
        <v>220677</v>
      </c>
      <c r="DE79">
        <v>623</v>
      </c>
      <c r="DF79">
        <v>139</v>
      </c>
      <c r="DG79">
        <v>48.87</v>
      </c>
      <c r="DH79">
        <v>3.11</v>
      </c>
      <c r="DI79" s="2">
        <v>8.6300000000000008</v>
      </c>
      <c r="DJ79">
        <v>4.04</v>
      </c>
      <c r="DL79">
        <v>1.1695906432748537E-2</v>
      </c>
      <c r="DN79">
        <v>22.9</v>
      </c>
      <c r="DO79">
        <v>4.0000000000000001E-3</v>
      </c>
      <c r="DP79">
        <v>0</v>
      </c>
      <c r="DQ79" s="2">
        <f>42961+346910</f>
        <v>389871</v>
      </c>
      <c r="DR79" s="2">
        <v>7347.0498843299993</v>
      </c>
      <c r="DS79">
        <v>1.238444716026731E-3</v>
      </c>
      <c r="DV79">
        <v>1</v>
      </c>
    </row>
    <row r="80" spans="1:126" x14ac:dyDescent="0.15">
      <c r="A80" t="s">
        <v>238</v>
      </c>
      <c r="B80" t="s">
        <v>261</v>
      </c>
      <c r="C80">
        <v>4</v>
      </c>
      <c r="D80">
        <v>21</v>
      </c>
      <c r="E80" t="s">
        <v>262</v>
      </c>
      <c r="F80">
        <v>4021</v>
      </c>
      <c r="G80" t="s">
        <v>5064</v>
      </c>
      <c r="H80">
        <v>58.7</v>
      </c>
      <c r="I80">
        <v>4.3</v>
      </c>
      <c r="J80">
        <v>4.5999999999999996</v>
      </c>
      <c r="K80">
        <v>1.6</v>
      </c>
      <c r="L80">
        <v>2.2999999999999998</v>
      </c>
      <c r="M80">
        <v>28.5</v>
      </c>
      <c r="N80">
        <f t="shared" si="6"/>
        <v>4305.4400000000005</v>
      </c>
      <c r="O80">
        <f t="shared" si="4"/>
        <v>5694.5599999999995</v>
      </c>
      <c r="P80">
        <f t="shared" si="5"/>
        <v>6.8334720000000022</v>
      </c>
      <c r="Q80" s="4">
        <v>4021</v>
      </c>
      <c r="R80" s="5">
        <v>32.918537999999998</v>
      </c>
      <c r="S80" s="5">
        <v>-111.366387</v>
      </c>
      <c r="T80">
        <v>1</v>
      </c>
      <c r="U80">
        <v>-3.5680194916562574E-2</v>
      </c>
      <c r="V80">
        <v>368374</v>
      </c>
      <c r="W80">
        <v>390160</v>
      </c>
      <c r="X80">
        <v>389772</v>
      </c>
      <c r="Y80">
        <v>404069</v>
      </c>
      <c r="Z80">
        <v>194973</v>
      </c>
      <c r="AA80">
        <v>4021</v>
      </c>
      <c r="AB80">
        <v>122548.55500000001</v>
      </c>
      <c r="AC80">
        <v>49477</v>
      </c>
      <c r="AD80">
        <v>1</v>
      </c>
      <c r="AE80">
        <v>2.5656024547684286E-6</v>
      </c>
      <c r="AF80">
        <v>52</v>
      </c>
      <c r="AG80">
        <v>938</v>
      </c>
      <c r="AH80">
        <v>5.5437100213219619E-2</v>
      </c>
      <c r="AI80" s="3">
        <v>1174727</v>
      </c>
      <c r="AJ80" s="3">
        <v>3434018.4565683953</v>
      </c>
      <c r="AK80">
        <v>25</v>
      </c>
      <c r="AL80">
        <v>3439673.5999999996</v>
      </c>
      <c r="AM80">
        <v>1412349</v>
      </c>
      <c r="AN80">
        <v>177151</v>
      </c>
      <c r="AO80">
        <v>1589500</v>
      </c>
      <c r="AP80">
        <v>12</v>
      </c>
      <c r="AQ80">
        <v>1</v>
      </c>
      <c r="AR80">
        <v>13</v>
      </c>
      <c r="AS80">
        <v>3.3319663727701454E-2</v>
      </c>
      <c r="AT80">
        <v>13</v>
      </c>
      <c r="AU80">
        <v>107</v>
      </c>
      <c r="AV80">
        <f t="shared" si="7"/>
        <v>120</v>
      </c>
      <c r="AW80">
        <v>325664</v>
      </c>
      <c r="AX80">
        <v>0.72</v>
      </c>
      <c r="AY80">
        <v>2655140055.4500799</v>
      </c>
      <c r="AZ80">
        <v>2655140.05545008</v>
      </c>
      <c r="BA80">
        <v>14521.936529025201</v>
      </c>
      <c r="BB80">
        <v>0.68861339395147869</v>
      </c>
      <c r="BC80">
        <v>35434</v>
      </c>
      <c r="BD80">
        <v>62790</v>
      </c>
      <c r="BE80">
        <v>-27356</v>
      </c>
      <c r="BF80">
        <v>-7.4261484252417381E-2</v>
      </c>
      <c r="BG80">
        <v>1976201</v>
      </c>
      <c r="BH80">
        <v>5.0701461367158238</v>
      </c>
      <c r="BI80">
        <v>35110</v>
      </c>
      <c r="BJ80">
        <v>73</v>
      </c>
      <c r="BK80">
        <v>16</v>
      </c>
      <c r="BL80">
        <v>11</v>
      </c>
      <c r="BM80">
        <v>0</v>
      </c>
      <c r="BN80">
        <v>0</v>
      </c>
      <c r="BO80">
        <v>3</v>
      </c>
      <c r="BP80">
        <v>1</v>
      </c>
      <c r="BQ80">
        <v>9</v>
      </c>
      <c r="BR80">
        <v>16</v>
      </c>
      <c r="BS80">
        <v>2</v>
      </c>
      <c r="BT80">
        <v>340962</v>
      </c>
      <c r="BU80">
        <v>0.63</v>
      </c>
      <c r="BV80">
        <v>0.43336859999999999</v>
      </c>
      <c r="BW80">
        <v>557</v>
      </c>
      <c r="BX80">
        <v>0.38420710000000002</v>
      </c>
      <c r="BY80">
        <v>-2.3070020000000002</v>
      </c>
      <c r="BZ80">
        <v>85</v>
      </c>
      <c r="CA80">
        <v>16</v>
      </c>
      <c r="CB80">
        <v>10</v>
      </c>
      <c r="CC80">
        <v>2</v>
      </c>
      <c r="CD80">
        <v>1</v>
      </c>
      <c r="CE80">
        <v>3</v>
      </c>
      <c r="CF80">
        <v>1</v>
      </c>
      <c r="CG80">
        <v>9</v>
      </c>
      <c r="CH80">
        <v>17</v>
      </c>
      <c r="CI80">
        <v>1</v>
      </c>
      <c r="CJ80">
        <v>396521</v>
      </c>
      <c r="CK80">
        <v>0.36568050620269799</v>
      </c>
      <c r="CL80">
        <v>0.57248659411510627</v>
      </c>
      <c r="CM80">
        <v>635</v>
      </c>
      <c r="CN80">
        <v>-1.9968818214936375</v>
      </c>
      <c r="CO80">
        <v>32485.000000000004</v>
      </c>
      <c r="CP80">
        <v>0.61827938100000002</v>
      </c>
      <c r="CQ80">
        <v>7.9646463000000001E-2</v>
      </c>
      <c r="CR80">
        <v>346804</v>
      </c>
      <c r="CS80">
        <v>0.84699999999999998</v>
      </c>
      <c r="CT80">
        <v>297278</v>
      </c>
      <c r="CU80">
        <v>0.83190298417000008</v>
      </c>
      <c r="CV80">
        <v>148</v>
      </c>
      <c r="CW80">
        <v>122</v>
      </c>
      <c r="CX80">
        <v>71</v>
      </c>
      <c r="CY80">
        <v>3316</v>
      </c>
      <c r="CZ80">
        <v>1531</v>
      </c>
      <c r="DA80" s="2">
        <v>90119</v>
      </c>
      <c r="DB80" s="2">
        <v>28385</v>
      </c>
      <c r="DC80" s="2">
        <v>105.05</v>
      </c>
      <c r="DD80" s="2">
        <v>80293</v>
      </c>
      <c r="DE80">
        <v>518</v>
      </c>
      <c r="DF80">
        <v>151</v>
      </c>
      <c r="DG80">
        <v>11.56</v>
      </c>
      <c r="DH80">
        <v>4.62</v>
      </c>
      <c r="DI80" s="2">
        <v>5.91</v>
      </c>
      <c r="DJ80">
        <v>3.36</v>
      </c>
      <c r="DK80">
        <v>0.85575882737010389</v>
      </c>
      <c r="DL80">
        <v>6.3965884861407248E-3</v>
      </c>
      <c r="DM80">
        <v>2930</v>
      </c>
      <c r="DN80">
        <v>162.30000000000001</v>
      </c>
      <c r="DO80">
        <v>4.7E-2</v>
      </c>
      <c r="DP80">
        <v>163.85</v>
      </c>
      <c r="DQ80" s="2">
        <f>16810+162466+37092+6521</f>
        <v>222889</v>
      </c>
      <c r="DR80" s="2">
        <v>442.70804188000005</v>
      </c>
      <c r="DS80">
        <v>1.2870632188068077E-4</v>
      </c>
      <c r="DT80">
        <v>5.4358958350675204</v>
      </c>
      <c r="DU80">
        <v>18697707.396231703</v>
      </c>
      <c r="DV80">
        <v>0</v>
      </c>
    </row>
    <row r="81" spans="1:126" x14ac:dyDescent="0.15">
      <c r="A81" t="s">
        <v>238</v>
      </c>
      <c r="B81" t="s">
        <v>263</v>
      </c>
      <c r="C81">
        <v>4</v>
      </c>
      <c r="D81">
        <v>23</v>
      </c>
      <c r="E81" t="s">
        <v>264</v>
      </c>
      <c r="F81">
        <v>4023</v>
      </c>
      <c r="G81" t="s">
        <v>5065</v>
      </c>
      <c r="H81">
        <v>16</v>
      </c>
      <c r="I81">
        <v>0.2</v>
      </c>
      <c r="J81">
        <v>0.2</v>
      </c>
      <c r="K81">
        <v>0.5</v>
      </c>
      <c r="L81">
        <v>0.3</v>
      </c>
      <c r="M81">
        <v>82.8</v>
      </c>
      <c r="N81">
        <f t="shared" si="6"/>
        <v>7112.2599999999993</v>
      </c>
      <c r="O81">
        <f t="shared" si="4"/>
        <v>2887.7400000000007</v>
      </c>
      <c r="P81">
        <f t="shared" si="5"/>
        <v>3.4652880000000019</v>
      </c>
      <c r="Q81" s="4">
        <v>4023</v>
      </c>
      <c r="R81" s="5">
        <v>31.525732999999999</v>
      </c>
      <c r="S81" s="5">
        <v>-110.84522800000001</v>
      </c>
      <c r="T81">
        <v>4</v>
      </c>
      <c r="U81">
        <v>0.12970153653658592</v>
      </c>
      <c r="V81">
        <v>47057</v>
      </c>
      <c r="W81">
        <v>47250</v>
      </c>
      <c r="X81">
        <v>47073</v>
      </c>
      <c r="Y81">
        <v>46191</v>
      </c>
      <c r="Z81">
        <v>21883</v>
      </c>
      <c r="AA81">
        <v>4023</v>
      </c>
      <c r="AB81">
        <v>15796.637000000001</v>
      </c>
      <c r="AC81">
        <v>40140</v>
      </c>
      <c r="AD81">
        <v>4</v>
      </c>
      <c r="AE81">
        <v>8.4974401461559705E-5</v>
      </c>
      <c r="AF81">
        <v>27</v>
      </c>
      <c r="AG81">
        <v>236</v>
      </c>
      <c r="AH81">
        <v>0.11440677966101695</v>
      </c>
      <c r="AI81" s="3">
        <v>214930</v>
      </c>
      <c r="AJ81" s="3">
        <v>791623.93450464506</v>
      </c>
      <c r="AK81">
        <v>41</v>
      </c>
      <c r="AL81">
        <v>792460.80000000005</v>
      </c>
      <c r="AM81">
        <v>2794809</v>
      </c>
      <c r="AN81">
        <v>8409</v>
      </c>
      <c r="AO81">
        <v>2803218</v>
      </c>
      <c r="AP81">
        <v>3</v>
      </c>
      <c r="AQ81">
        <v>4</v>
      </c>
      <c r="AR81">
        <v>7</v>
      </c>
      <c r="AS81">
        <v>0.14814814814814814</v>
      </c>
      <c r="AT81">
        <v>7</v>
      </c>
      <c r="AU81">
        <v>26</v>
      </c>
      <c r="AV81">
        <f t="shared" si="7"/>
        <v>33</v>
      </c>
      <c r="AW81">
        <v>41169</v>
      </c>
      <c r="AX81">
        <v>0.81</v>
      </c>
      <c r="AY81">
        <v>152823832.64467499</v>
      </c>
      <c r="AZ81">
        <v>152823.83264467499</v>
      </c>
      <c r="BA81">
        <v>3981.6204610316499</v>
      </c>
      <c r="BB81">
        <v>2.51154023791835</v>
      </c>
      <c r="BC81">
        <v>83070</v>
      </c>
      <c r="BD81">
        <v>27932</v>
      </c>
      <c r="BE81">
        <v>55138</v>
      </c>
      <c r="BF81">
        <v>1.1717279044562976</v>
      </c>
      <c r="BG81">
        <v>918691</v>
      </c>
      <c r="BH81">
        <v>19.516304463280438</v>
      </c>
      <c r="BI81">
        <v>3315</v>
      </c>
      <c r="BJ81">
        <v>17</v>
      </c>
      <c r="BK81">
        <v>2</v>
      </c>
      <c r="BL81">
        <v>3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43771</v>
      </c>
      <c r="BU81">
        <v>0.66</v>
      </c>
      <c r="BV81">
        <v>0.44402540000000001</v>
      </c>
      <c r="BW81">
        <v>195</v>
      </c>
      <c r="BX81">
        <v>0.54830829999999997</v>
      </c>
      <c r="BY81">
        <v>-1.728003</v>
      </c>
      <c r="BZ81">
        <v>18</v>
      </c>
      <c r="CA81">
        <v>2</v>
      </c>
      <c r="CB81">
        <v>3</v>
      </c>
      <c r="CC81">
        <v>0</v>
      </c>
      <c r="CD81">
        <v>0</v>
      </c>
      <c r="CE81">
        <v>0</v>
      </c>
      <c r="CF81">
        <v>0</v>
      </c>
      <c r="CG81">
        <v>2</v>
      </c>
      <c r="CH81">
        <v>1</v>
      </c>
      <c r="CI81">
        <v>0</v>
      </c>
      <c r="CJ81">
        <v>46661</v>
      </c>
      <c r="CK81">
        <v>0.55721051842009395</v>
      </c>
      <c r="CL81">
        <v>0.54405725683444794</v>
      </c>
      <c r="CM81">
        <v>174</v>
      </c>
      <c r="CN81">
        <v>-1.5849277868401375</v>
      </c>
      <c r="CO81">
        <v>4808</v>
      </c>
      <c r="CP81">
        <v>0.79980854499999998</v>
      </c>
      <c r="CQ81">
        <v>6.5594449999999997E-3</v>
      </c>
      <c r="CR81">
        <v>40681</v>
      </c>
      <c r="CS81">
        <v>0.878</v>
      </c>
      <c r="CT81">
        <v>35810</v>
      </c>
      <c r="CU81">
        <v>0.76453655728000003</v>
      </c>
      <c r="CV81">
        <v>16</v>
      </c>
      <c r="CW81">
        <v>12</v>
      </c>
      <c r="CX81">
        <v>18</v>
      </c>
      <c r="CY81">
        <v>231</v>
      </c>
      <c r="CZ81">
        <v>417</v>
      </c>
      <c r="DA81" s="2">
        <v>21055</v>
      </c>
      <c r="DB81" s="2">
        <v>3115</v>
      </c>
      <c r="DC81" s="2">
        <v>153.94999999999999</v>
      </c>
      <c r="DD81" s="2">
        <v>9509</v>
      </c>
      <c r="DE81">
        <v>173</v>
      </c>
      <c r="DF81">
        <v>22</v>
      </c>
      <c r="DG81">
        <v>55.59</v>
      </c>
      <c r="DH81">
        <v>10.69</v>
      </c>
      <c r="DI81" s="2">
        <v>12.83</v>
      </c>
      <c r="DJ81">
        <v>5.95</v>
      </c>
      <c r="DL81">
        <v>3.3898305084745763E-2</v>
      </c>
      <c r="DM81">
        <v>884</v>
      </c>
      <c r="DN81">
        <v>4.3</v>
      </c>
      <c r="DO81">
        <v>5.0000000000000001E-3</v>
      </c>
      <c r="DP81">
        <v>0</v>
      </c>
      <c r="DQ81" s="2">
        <f>174821+244086</f>
        <v>418907</v>
      </c>
      <c r="DR81" s="2">
        <v>25338.868845579997</v>
      </c>
      <c r="DS81">
        <v>3.1974916569234971E-2</v>
      </c>
      <c r="DV81">
        <v>0</v>
      </c>
    </row>
    <row r="82" spans="1:126" x14ac:dyDescent="0.15">
      <c r="A82" t="s">
        <v>238</v>
      </c>
      <c r="B82" t="s">
        <v>265</v>
      </c>
      <c r="C82">
        <v>4</v>
      </c>
      <c r="D82">
        <v>25</v>
      </c>
      <c r="E82" t="s">
        <v>266</v>
      </c>
      <c r="F82">
        <v>4025</v>
      </c>
      <c r="G82" t="s">
        <v>5066</v>
      </c>
      <c r="H82">
        <v>82</v>
      </c>
      <c r="I82">
        <v>0.5</v>
      </c>
      <c r="J82">
        <v>1.3</v>
      </c>
      <c r="K82">
        <v>0.8</v>
      </c>
      <c r="L82">
        <v>1.8</v>
      </c>
      <c r="M82">
        <v>13.6</v>
      </c>
      <c r="N82">
        <f t="shared" si="6"/>
        <v>6914.78</v>
      </c>
      <c r="O82">
        <f t="shared" si="4"/>
        <v>3085.2200000000003</v>
      </c>
      <c r="P82">
        <f t="shared" si="5"/>
        <v>3.7022640000000018</v>
      </c>
      <c r="Q82" s="4">
        <v>4025</v>
      </c>
      <c r="R82" s="5">
        <v>34.631211999999998</v>
      </c>
      <c r="S82" s="5">
        <v>-112.57738500000001</v>
      </c>
      <c r="T82">
        <v>3</v>
      </c>
      <c r="U82">
        <v>4.3851733641740748E-2</v>
      </c>
      <c r="V82">
        <v>211280</v>
      </c>
      <c r="W82">
        <v>213689</v>
      </c>
      <c r="X82">
        <v>215996</v>
      </c>
      <c r="Y82">
        <v>220621</v>
      </c>
      <c r="Z82">
        <v>103987</v>
      </c>
      <c r="AA82">
        <v>4025</v>
      </c>
      <c r="AB82">
        <v>71269.324000000008</v>
      </c>
      <c r="AC82">
        <v>44748</v>
      </c>
      <c r="AD82">
        <v>8</v>
      </c>
      <c r="AE82">
        <v>3.7037722920794832E-5</v>
      </c>
      <c r="AF82">
        <v>125</v>
      </c>
      <c r="AG82">
        <v>940</v>
      </c>
      <c r="AH82">
        <v>0.13297872340425532</v>
      </c>
      <c r="AI82" s="3">
        <v>824506</v>
      </c>
      <c r="AJ82" s="3">
        <v>5199069.4513683999</v>
      </c>
      <c r="AK82">
        <v>12</v>
      </c>
      <c r="AL82">
        <v>5202131.2</v>
      </c>
      <c r="AM82">
        <v>328225</v>
      </c>
      <c r="AN82">
        <v>48175</v>
      </c>
      <c r="AO82">
        <v>376400</v>
      </c>
      <c r="AP82">
        <v>11</v>
      </c>
      <c r="AQ82">
        <v>8</v>
      </c>
      <c r="AR82">
        <v>19</v>
      </c>
      <c r="AS82">
        <v>8.8914263251735001E-2</v>
      </c>
      <c r="AT82">
        <v>18</v>
      </c>
      <c r="AU82">
        <v>163</v>
      </c>
      <c r="AV82">
        <f t="shared" si="7"/>
        <v>181</v>
      </c>
      <c r="AW82">
        <v>185861</v>
      </c>
      <c r="AX82">
        <v>0.81</v>
      </c>
      <c r="AY82">
        <v>4801068185.7542105</v>
      </c>
      <c r="AZ82">
        <v>4801068.1857542107</v>
      </c>
      <c r="BA82">
        <v>28604.927583899</v>
      </c>
      <c r="BB82">
        <v>0.34959011767010206</v>
      </c>
      <c r="BC82">
        <v>88273</v>
      </c>
      <c r="BD82">
        <v>49750</v>
      </c>
      <c r="BE82">
        <v>38523</v>
      </c>
      <c r="BF82">
        <v>0.18233150321847785</v>
      </c>
      <c r="BG82">
        <v>3695802</v>
      </c>
      <c r="BH82">
        <v>17.11051130576492</v>
      </c>
      <c r="BI82">
        <v>27412</v>
      </c>
      <c r="BJ82">
        <v>119</v>
      </c>
      <c r="BK82">
        <v>22</v>
      </c>
      <c r="BL82">
        <v>10</v>
      </c>
      <c r="BM82">
        <v>1</v>
      </c>
      <c r="BN82">
        <v>1</v>
      </c>
      <c r="BO82">
        <v>1</v>
      </c>
      <c r="BP82">
        <v>2</v>
      </c>
      <c r="BQ82">
        <v>24</v>
      </c>
      <c r="BR82">
        <v>6</v>
      </c>
      <c r="BS82">
        <v>1</v>
      </c>
      <c r="BT82">
        <v>215686</v>
      </c>
      <c r="BU82">
        <v>0.66</v>
      </c>
      <c r="BV82">
        <v>0.57676349999999998</v>
      </c>
      <c r="BW82">
        <v>1170</v>
      </c>
      <c r="BX82">
        <v>0.86700109999999997</v>
      </c>
      <c r="BY82">
        <v>-0.65150280000000005</v>
      </c>
      <c r="BZ82">
        <v>130</v>
      </c>
      <c r="CA82">
        <v>22</v>
      </c>
      <c r="CB82">
        <v>11</v>
      </c>
      <c r="CC82">
        <v>2</v>
      </c>
      <c r="CD82">
        <v>2</v>
      </c>
      <c r="CE82">
        <v>1</v>
      </c>
      <c r="CF82">
        <v>2</v>
      </c>
      <c r="CG82">
        <v>25</v>
      </c>
      <c r="CH82">
        <v>8</v>
      </c>
      <c r="CI82">
        <v>1</v>
      </c>
      <c r="CJ82">
        <v>218852</v>
      </c>
      <c r="CK82">
        <v>0.93213678650412146</v>
      </c>
      <c r="CL82">
        <v>0.69439405122403786</v>
      </c>
      <c r="CM82">
        <v>1164</v>
      </c>
      <c r="CN82">
        <v>-0.35330534704416799</v>
      </c>
      <c r="CO82">
        <v>24396</v>
      </c>
      <c r="CP82">
        <v>0.19383312599999999</v>
      </c>
      <c r="CQ82">
        <v>0.57565895300000003</v>
      </c>
      <c r="CR82">
        <v>185835</v>
      </c>
      <c r="CS82">
        <v>0.83</v>
      </c>
      <c r="CT82">
        <v>169024</v>
      </c>
      <c r="CU82">
        <v>0.80732728957000011</v>
      </c>
      <c r="CV82">
        <v>349</v>
      </c>
      <c r="CW82">
        <v>138</v>
      </c>
      <c r="CX82">
        <v>136</v>
      </c>
      <c r="CY82">
        <v>1335</v>
      </c>
      <c r="CZ82">
        <v>1574</v>
      </c>
      <c r="DA82" s="2">
        <v>96272</v>
      </c>
      <c r="DB82" s="2">
        <v>20415</v>
      </c>
      <c r="DC82" s="2">
        <v>291.91000000000003</v>
      </c>
      <c r="DD82" s="2">
        <v>18144</v>
      </c>
      <c r="DE82">
        <v>672</v>
      </c>
      <c r="DF82">
        <v>82</v>
      </c>
      <c r="DG82">
        <v>63.22</v>
      </c>
      <c r="DH82">
        <v>10.69</v>
      </c>
      <c r="DI82" s="2">
        <v>20.45</v>
      </c>
      <c r="DJ82">
        <v>5.21</v>
      </c>
      <c r="DK82">
        <v>0.99192850021709966</v>
      </c>
      <c r="DL82">
        <v>1.276595744680851E-2</v>
      </c>
      <c r="DN82">
        <v>2.5</v>
      </c>
      <c r="DO82">
        <v>0</v>
      </c>
      <c r="DP82">
        <v>0</v>
      </c>
      <c r="DQ82" s="2">
        <f>431002+317051+25119+1195955</f>
        <v>1969127</v>
      </c>
      <c r="DR82" s="2">
        <v>6839.6522376900002</v>
      </c>
      <c r="DS82">
        <v>8.8052542816807072E-4</v>
      </c>
      <c r="DV82">
        <v>0</v>
      </c>
    </row>
    <row r="83" spans="1:126" x14ac:dyDescent="0.15">
      <c r="A83" t="s">
        <v>238</v>
      </c>
      <c r="B83" t="s">
        <v>267</v>
      </c>
      <c r="C83">
        <v>4</v>
      </c>
      <c r="D83">
        <v>27</v>
      </c>
      <c r="E83" t="s">
        <v>268</v>
      </c>
      <c r="F83">
        <v>4027</v>
      </c>
      <c r="G83" t="s">
        <v>5067</v>
      </c>
      <c r="H83">
        <v>35.299999999999997</v>
      </c>
      <c r="I83">
        <v>1.6</v>
      </c>
      <c r="J83">
        <v>1</v>
      </c>
      <c r="K83">
        <v>1</v>
      </c>
      <c r="L83">
        <v>1.4</v>
      </c>
      <c r="M83">
        <v>59.7</v>
      </c>
      <c r="N83">
        <f t="shared" si="6"/>
        <v>4816.7</v>
      </c>
      <c r="O83">
        <f t="shared" si="4"/>
        <v>5183.3</v>
      </c>
      <c r="P83">
        <f t="shared" si="5"/>
        <v>6.2199600000000022</v>
      </c>
      <c r="Q83" s="4">
        <v>4027</v>
      </c>
      <c r="R83" s="5">
        <v>32.773941999999998</v>
      </c>
      <c r="S83" s="5">
        <v>-113.910905</v>
      </c>
      <c r="T83">
        <v>3</v>
      </c>
      <c r="U83">
        <v>0.12784665932008155</v>
      </c>
      <c r="V83">
        <v>196420</v>
      </c>
      <c r="W83">
        <v>201453</v>
      </c>
      <c r="X83">
        <v>202987</v>
      </c>
      <c r="Y83">
        <v>203558</v>
      </c>
      <c r="Z83">
        <v>91184</v>
      </c>
      <c r="AA83">
        <v>4027</v>
      </c>
      <c r="AB83">
        <v>65966.441999999995</v>
      </c>
      <c r="AC83">
        <v>40743</v>
      </c>
      <c r="AD83">
        <v>1</v>
      </c>
      <c r="AE83">
        <v>4.9264238596560374E-6</v>
      </c>
      <c r="AF83">
        <v>36</v>
      </c>
      <c r="AG83">
        <v>562</v>
      </c>
      <c r="AH83">
        <v>6.4056939501779361E-2</v>
      </c>
      <c r="AI83" s="3">
        <v>214675</v>
      </c>
      <c r="AJ83" s="3">
        <v>3528953.8977621603</v>
      </c>
      <c r="AK83">
        <v>18</v>
      </c>
      <c r="AL83">
        <v>3532364.8</v>
      </c>
      <c r="AM83">
        <v>1550051</v>
      </c>
      <c r="AN83">
        <v>209100</v>
      </c>
      <c r="AO83">
        <v>1759151</v>
      </c>
      <c r="AP83">
        <v>11</v>
      </c>
      <c r="AQ83">
        <v>1</v>
      </c>
      <c r="AR83">
        <v>12</v>
      </c>
      <c r="AS83">
        <v>5.9567243972539499E-2</v>
      </c>
      <c r="AT83">
        <v>12</v>
      </c>
      <c r="AU83">
        <v>66</v>
      </c>
      <c r="AV83">
        <f t="shared" si="7"/>
        <v>78</v>
      </c>
      <c r="AW83">
        <v>178592</v>
      </c>
      <c r="AX83">
        <v>0.83</v>
      </c>
      <c r="AY83">
        <v>1013445870.50431</v>
      </c>
      <c r="AZ83">
        <v>1013445.87050431</v>
      </c>
      <c r="BA83">
        <v>6339.9081231516902</v>
      </c>
      <c r="BB83">
        <v>1.5773099240165025</v>
      </c>
      <c r="BC83">
        <v>22541</v>
      </c>
      <c r="BD83">
        <v>19363</v>
      </c>
      <c r="BE83">
        <v>3178</v>
      </c>
      <c r="BF83">
        <v>1.6179615110477549E-2</v>
      </c>
      <c r="BG83">
        <v>1751886</v>
      </c>
      <c r="BH83">
        <v>8.630532989797377</v>
      </c>
      <c r="BI83">
        <v>20290</v>
      </c>
      <c r="BJ83">
        <v>56</v>
      </c>
      <c r="BK83">
        <v>11</v>
      </c>
      <c r="BL83">
        <v>5</v>
      </c>
      <c r="BM83">
        <v>0</v>
      </c>
      <c r="BN83">
        <v>0</v>
      </c>
      <c r="BO83">
        <v>2</v>
      </c>
      <c r="BP83">
        <v>1</v>
      </c>
      <c r="BQ83">
        <v>9</v>
      </c>
      <c r="BR83">
        <v>4</v>
      </c>
      <c r="BS83">
        <v>0</v>
      </c>
      <c r="BT83">
        <v>196972</v>
      </c>
      <c r="BU83">
        <v>0.63</v>
      </c>
      <c r="BV83">
        <v>0.31249549999999998</v>
      </c>
      <c r="BW83">
        <v>436</v>
      </c>
      <c r="BX83">
        <v>0.44676399999999999</v>
      </c>
      <c r="BY83">
        <v>-2.7914020000000002</v>
      </c>
      <c r="BZ83">
        <v>52</v>
      </c>
      <c r="CA83">
        <v>9</v>
      </c>
      <c r="CB83">
        <v>6</v>
      </c>
      <c r="CC83">
        <v>1</v>
      </c>
      <c r="CD83">
        <v>0</v>
      </c>
      <c r="CE83">
        <v>2</v>
      </c>
      <c r="CF83">
        <v>1</v>
      </c>
      <c r="CG83">
        <v>8</v>
      </c>
      <c r="CH83">
        <v>4</v>
      </c>
      <c r="CI83">
        <v>0</v>
      </c>
      <c r="CJ83">
        <v>203483</v>
      </c>
      <c r="CK83">
        <v>0.40789648275285895</v>
      </c>
      <c r="CL83">
        <v>0.47174444419527728</v>
      </c>
      <c r="CM83">
        <v>400</v>
      </c>
      <c r="CN83">
        <v>-2.3113235803629473</v>
      </c>
      <c r="CO83">
        <v>13642</v>
      </c>
      <c r="CP83">
        <v>0.79776082500000001</v>
      </c>
      <c r="CQ83">
        <v>-0.24490694039999999</v>
      </c>
      <c r="CR83">
        <v>163935</v>
      </c>
      <c r="CS83">
        <v>0.8</v>
      </c>
      <c r="CT83">
        <v>149476</v>
      </c>
      <c r="CU83">
        <v>0.77304508932999993</v>
      </c>
      <c r="CV83">
        <v>106</v>
      </c>
      <c r="CW83">
        <v>59</v>
      </c>
      <c r="CX83">
        <v>81</v>
      </c>
      <c r="CY83">
        <v>5549</v>
      </c>
      <c r="CZ83">
        <v>874</v>
      </c>
      <c r="DA83" s="2">
        <v>84886</v>
      </c>
      <c r="DB83" s="2">
        <v>11675</v>
      </c>
      <c r="DC83" s="2">
        <v>77.040000000000006</v>
      </c>
      <c r="DD83" s="2">
        <v>46484</v>
      </c>
      <c r="DE83">
        <v>210</v>
      </c>
      <c r="DF83">
        <v>42</v>
      </c>
      <c r="DG83">
        <v>16.899999999999999</v>
      </c>
      <c r="DH83">
        <v>4.47</v>
      </c>
      <c r="DI83" s="2">
        <v>6.46</v>
      </c>
      <c r="DJ83">
        <v>4.24</v>
      </c>
      <c r="DK83">
        <v>0.56757889833469199</v>
      </c>
      <c r="DL83">
        <v>1.2455516014234875E-2</v>
      </c>
      <c r="DM83">
        <v>3387</v>
      </c>
      <c r="DN83">
        <v>104.4</v>
      </c>
      <c r="DO83">
        <v>0.03</v>
      </c>
      <c r="DP83">
        <v>0</v>
      </c>
      <c r="DQ83" s="2">
        <v>0</v>
      </c>
      <c r="DR83" s="2">
        <v>4.8743066300000004</v>
      </c>
      <c r="DS83">
        <v>1.3794616230011125E-6</v>
      </c>
      <c r="DT83">
        <v>6.1232888286793701</v>
      </c>
      <c r="DU83">
        <v>21629689.918660235</v>
      </c>
      <c r="DV83">
        <v>0</v>
      </c>
    </row>
    <row r="84" spans="1:126" x14ac:dyDescent="0.15">
      <c r="A84" t="s">
        <v>269</v>
      </c>
      <c r="B84" t="s">
        <v>269</v>
      </c>
      <c r="C84">
        <v>5</v>
      </c>
      <c r="D84">
        <v>1</v>
      </c>
      <c r="E84" t="s">
        <v>270</v>
      </c>
      <c r="F84">
        <v>5001</v>
      </c>
      <c r="G84" t="s">
        <v>5068</v>
      </c>
      <c r="H84">
        <v>71</v>
      </c>
      <c r="I84">
        <v>24.4</v>
      </c>
      <c r="J84">
        <v>0.2</v>
      </c>
      <c r="K84">
        <v>0.5</v>
      </c>
      <c r="L84">
        <v>1.3</v>
      </c>
      <c r="M84">
        <v>2.7</v>
      </c>
      <c r="N84">
        <f t="shared" si="6"/>
        <v>5645.6299999999992</v>
      </c>
      <c r="O84">
        <f t="shared" si="4"/>
        <v>4354.3700000000008</v>
      </c>
      <c r="P84">
        <f t="shared" si="5"/>
        <v>5.2252440000000027</v>
      </c>
      <c r="Q84" s="4">
        <v>5001</v>
      </c>
      <c r="R84" s="5">
        <v>34.289569999999998</v>
      </c>
      <c r="S84" s="5">
        <v>-91.376547000000002</v>
      </c>
      <c r="T84">
        <v>6</v>
      </c>
      <c r="U84">
        <v>0.2312980373433835</v>
      </c>
      <c r="V84">
        <v>19029</v>
      </c>
      <c r="W84">
        <v>18861</v>
      </c>
      <c r="X84">
        <v>18731</v>
      </c>
      <c r="Y84">
        <v>18350</v>
      </c>
      <c r="Z84">
        <v>9730</v>
      </c>
      <c r="AA84">
        <v>5001</v>
      </c>
      <c r="AB84">
        <v>6879.8559999999998</v>
      </c>
      <c r="AC84">
        <v>36411</v>
      </c>
      <c r="AD84">
        <v>2</v>
      </c>
      <c r="AE84">
        <v>1.0677486519673269E-4</v>
      </c>
      <c r="AF84">
        <v>3</v>
      </c>
      <c r="AG84">
        <v>492</v>
      </c>
      <c r="AH84">
        <v>6.0975609756097563E-3</v>
      </c>
      <c r="AI84" s="3">
        <v>402159</v>
      </c>
      <c r="AJ84" s="3">
        <v>632831.83913433005</v>
      </c>
      <c r="AK84">
        <v>250</v>
      </c>
      <c r="AL84">
        <v>661664</v>
      </c>
      <c r="AM84">
        <v>463867</v>
      </c>
      <c r="AN84">
        <v>157623</v>
      </c>
      <c r="AO84">
        <v>621490</v>
      </c>
      <c r="AP84">
        <v>12</v>
      </c>
      <c r="AQ84">
        <v>0</v>
      </c>
      <c r="AR84">
        <v>12</v>
      </c>
      <c r="AS84">
        <v>0.63623349769365356</v>
      </c>
      <c r="AT84">
        <v>10</v>
      </c>
      <c r="AU84">
        <v>17</v>
      </c>
      <c r="AV84">
        <f t="shared" si="7"/>
        <v>27</v>
      </c>
      <c r="AW84">
        <v>1168</v>
      </c>
      <c r="AX84">
        <v>6.9999999999999951E-2</v>
      </c>
      <c r="AY84">
        <v>926073185.64509499</v>
      </c>
      <c r="AZ84">
        <v>926073.18564509496</v>
      </c>
      <c r="BA84">
        <v>44183.474815360198</v>
      </c>
      <c r="BB84">
        <v>0.22632896216943857</v>
      </c>
      <c r="BC84">
        <v>3901</v>
      </c>
      <c r="BD84">
        <v>47</v>
      </c>
      <c r="BE84">
        <v>3854</v>
      </c>
      <c r="BF84">
        <v>0.20253297598402439</v>
      </c>
      <c r="BG84">
        <v>537353</v>
      </c>
      <c r="BH84">
        <v>28.687897069029951</v>
      </c>
      <c r="BI84">
        <v>2629</v>
      </c>
      <c r="BJ84">
        <v>23</v>
      </c>
      <c r="BK84">
        <v>2</v>
      </c>
      <c r="BL84">
        <v>2</v>
      </c>
      <c r="BM84">
        <v>0</v>
      </c>
      <c r="BN84">
        <v>0</v>
      </c>
      <c r="BO84">
        <v>0</v>
      </c>
      <c r="BP84">
        <v>2</v>
      </c>
      <c r="BQ84">
        <v>1</v>
      </c>
      <c r="BR84">
        <v>2</v>
      </c>
      <c r="BS84">
        <v>0</v>
      </c>
      <c r="BT84">
        <v>18971</v>
      </c>
      <c r="BU84">
        <v>0.6</v>
      </c>
      <c r="BV84">
        <v>0.47218840000000001</v>
      </c>
      <c r="BW84">
        <v>150</v>
      </c>
      <c r="BX84">
        <v>1.686785</v>
      </c>
      <c r="BY84">
        <v>-0.12861339999999999</v>
      </c>
      <c r="BZ84">
        <v>26</v>
      </c>
      <c r="CA84">
        <v>1</v>
      </c>
      <c r="CB84">
        <v>2</v>
      </c>
      <c r="CC84">
        <v>0</v>
      </c>
      <c r="CD84">
        <v>0</v>
      </c>
      <c r="CE84">
        <v>0</v>
      </c>
      <c r="CF84">
        <v>2</v>
      </c>
      <c r="CG84">
        <v>1</v>
      </c>
      <c r="CH84">
        <v>2</v>
      </c>
      <c r="CI84">
        <v>0</v>
      </c>
      <c r="CJ84">
        <v>18564</v>
      </c>
      <c r="CK84">
        <v>1.8315018315018314</v>
      </c>
      <c r="CL84">
        <v>0.68982366687911623</v>
      </c>
      <c r="CM84">
        <v>116</v>
      </c>
      <c r="CN84">
        <v>0.61687113593911735</v>
      </c>
      <c r="CO84">
        <v>1238</v>
      </c>
      <c r="CP84">
        <v>-0.73577754969999998</v>
      </c>
      <c r="CQ84">
        <v>-0.1733452707</v>
      </c>
      <c r="CR84">
        <v>14683</v>
      </c>
      <c r="CS84">
        <v>0.80099999999999993</v>
      </c>
      <c r="CT84">
        <v>15413</v>
      </c>
      <c r="CU84">
        <v>0.84103914978999994</v>
      </c>
      <c r="CV84">
        <v>16</v>
      </c>
      <c r="CW84">
        <v>7</v>
      </c>
      <c r="CX84">
        <v>10</v>
      </c>
      <c r="CY84">
        <v>847</v>
      </c>
      <c r="CZ84">
        <v>778</v>
      </c>
      <c r="DA84" s="2">
        <v>13591</v>
      </c>
      <c r="DB84" s="2">
        <v>1525</v>
      </c>
      <c r="DC84" s="2">
        <v>127.82</v>
      </c>
      <c r="DD84" s="2">
        <v>5170</v>
      </c>
      <c r="DE84">
        <v>220</v>
      </c>
      <c r="DF84">
        <v>75</v>
      </c>
      <c r="DG84">
        <v>47.93</v>
      </c>
      <c r="DH84">
        <v>15.98</v>
      </c>
      <c r="DI84" s="2">
        <v>26.63</v>
      </c>
      <c r="DJ84">
        <v>-0.87</v>
      </c>
      <c r="DK84">
        <v>0.59027150952732621</v>
      </c>
      <c r="DL84">
        <v>0</v>
      </c>
      <c r="DM84">
        <v>11470</v>
      </c>
      <c r="DN84">
        <v>442</v>
      </c>
      <c r="DO84">
        <v>0.64400000000000002</v>
      </c>
      <c r="DP84">
        <v>17498.759999999998</v>
      </c>
      <c r="DQ84" s="2">
        <v>0</v>
      </c>
      <c r="DR84" s="2">
        <v>1889.7622950699995</v>
      </c>
      <c r="DS84">
        <v>2.8560770990720672E-3</v>
      </c>
      <c r="DT84">
        <v>3.2895519677888698</v>
      </c>
      <c r="DU84">
        <v>2176578.1132150549</v>
      </c>
      <c r="DV84">
        <v>0</v>
      </c>
    </row>
    <row r="85" spans="1:126" x14ac:dyDescent="0.15">
      <c r="A85" t="s">
        <v>269</v>
      </c>
      <c r="B85" t="s">
        <v>271</v>
      </c>
      <c r="C85">
        <v>5</v>
      </c>
      <c r="D85">
        <v>3</v>
      </c>
      <c r="E85" t="s">
        <v>272</v>
      </c>
      <c r="F85">
        <v>5003</v>
      </c>
      <c r="G85" t="s">
        <v>5069</v>
      </c>
      <c r="H85">
        <v>68.2</v>
      </c>
      <c r="I85">
        <v>25.7</v>
      </c>
      <c r="J85">
        <v>0.2</v>
      </c>
      <c r="K85">
        <v>0.2</v>
      </c>
      <c r="L85">
        <v>0.8</v>
      </c>
      <c r="M85">
        <v>4.9000000000000004</v>
      </c>
      <c r="N85">
        <f t="shared" si="6"/>
        <v>5336.4600000000009</v>
      </c>
      <c r="O85">
        <f t="shared" si="4"/>
        <v>4663.5399999999991</v>
      </c>
      <c r="P85">
        <f t="shared" si="5"/>
        <v>5.596248000000001</v>
      </c>
      <c r="Q85" s="4">
        <v>5003</v>
      </c>
      <c r="R85" s="5">
        <v>33.190835</v>
      </c>
      <c r="S85" s="5">
        <v>-91.772266999999999</v>
      </c>
      <c r="T85">
        <v>7</v>
      </c>
      <c r="U85">
        <v>6.9920368396675064E-2</v>
      </c>
      <c r="V85">
        <v>21811</v>
      </c>
      <c r="W85">
        <v>21437</v>
      </c>
      <c r="X85">
        <v>21229</v>
      </c>
      <c r="Y85">
        <v>20837</v>
      </c>
      <c r="Z85">
        <v>10727</v>
      </c>
      <c r="AA85">
        <v>5003</v>
      </c>
      <c r="AB85">
        <v>7268.6500000000005</v>
      </c>
      <c r="AC85">
        <v>34263</v>
      </c>
      <c r="AD85">
        <v>2</v>
      </c>
      <c r="AE85">
        <v>9.4210749446511842E-5</v>
      </c>
      <c r="AF85">
        <v>20</v>
      </c>
      <c r="AG85">
        <v>376</v>
      </c>
      <c r="AH85">
        <v>5.3191489361702128E-2</v>
      </c>
      <c r="AI85" s="3">
        <v>111521</v>
      </c>
      <c r="AJ85" s="3">
        <v>592222.18681530003</v>
      </c>
      <c r="AK85">
        <v>52</v>
      </c>
      <c r="AL85">
        <v>601062.40000000002</v>
      </c>
      <c r="AM85">
        <v>606395</v>
      </c>
      <c r="AN85">
        <v>47891</v>
      </c>
      <c r="AO85">
        <v>654286</v>
      </c>
      <c r="AP85">
        <v>2</v>
      </c>
      <c r="AQ85">
        <v>0</v>
      </c>
      <c r="AR85">
        <v>2</v>
      </c>
      <c r="AS85">
        <v>9.3296636656248544E-2</v>
      </c>
      <c r="AT85">
        <v>2</v>
      </c>
      <c r="AU85">
        <v>25</v>
      </c>
      <c r="AV85">
        <f t="shared" si="7"/>
        <v>27</v>
      </c>
      <c r="AW85">
        <v>11390</v>
      </c>
      <c r="AX85">
        <v>0.56000000000000005</v>
      </c>
      <c r="AY85">
        <v>1630795128.6357701</v>
      </c>
      <c r="AZ85">
        <v>1630795.1286357702</v>
      </c>
      <c r="BA85">
        <v>67392.406228247593</v>
      </c>
      <c r="BB85">
        <v>0.14838467061305921</v>
      </c>
      <c r="BC85">
        <v>60559</v>
      </c>
      <c r="BD85">
        <v>51795</v>
      </c>
      <c r="BE85">
        <v>8764</v>
      </c>
      <c r="BF85">
        <v>0.40181559763422126</v>
      </c>
      <c r="BG85">
        <v>282044</v>
      </c>
      <c r="BH85">
        <v>13.285788308445994</v>
      </c>
      <c r="BI85">
        <v>3686</v>
      </c>
      <c r="BJ85">
        <v>23</v>
      </c>
      <c r="BK85">
        <v>1</v>
      </c>
      <c r="BL85">
        <v>4</v>
      </c>
      <c r="BM85">
        <v>0</v>
      </c>
      <c r="BN85">
        <v>0</v>
      </c>
      <c r="BO85">
        <v>5</v>
      </c>
      <c r="BP85">
        <v>1</v>
      </c>
      <c r="BQ85">
        <v>0</v>
      </c>
      <c r="BR85">
        <v>1</v>
      </c>
      <c r="BS85">
        <v>0</v>
      </c>
      <c r="BT85">
        <v>21941</v>
      </c>
      <c r="BU85">
        <v>0.65</v>
      </c>
      <c r="BV85">
        <v>0.5105151</v>
      </c>
      <c r="BW85">
        <v>115</v>
      </c>
      <c r="BX85">
        <v>1.5951869999999999</v>
      </c>
      <c r="BY85">
        <v>-0.43058180000000001</v>
      </c>
      <c r="BZ85">
        <v>24</v>
      </c>
      <c r="CA85">
        <v>1</v>
      </c>
      <c r="CB85">
        <v>4</v>
      </c>
      <c r="CC85">
        <v>0</v>
      </c>
      <c r="CD85">
        <v>0</v>
      </c>
      <c r="CE85">
        <v>3</v>
      </c>
      <c r="CF85">
        <v>1</v>
      </c>
      <c r="CG85">
        <v>0</v>
      </c>
      <c r="CH85">
        <v>1</v>
      </c>
      <c r="CI85">
        <v>0</v>
      </c>
      <c r="CJ85">
        <v>20926</v>
      </c>
      <c r="CK85">
        <v>1.6247730096530633</v>
      </c>
      <c r="CL85">
        <v>0.7225212076986226</v>
      </c>
      <c r="CM85">
        <v>89</v>
      </c>
      <c r="CN85">
        <v>0.20350387989744079</v>
      </c>
      <c r="CO85">
        <v>1545</v>
      </c>
      <c r="CP85">
        <v>-0.2423127195</v>
      </c>
      <c r="CQ85">
        <v>-0.44402665800000002</v>
      </c>
      <c r="CR85">
        <v>16258</v>
      </c>
      <c r="CS85">
        <v>0.78599999999999992</v>
      </c>
      <c r="CT85">
        <v>17471</v>
      </c>
      <c r="CU85">
        <v>0.85405137523999997</v>
      </c>
      <c r="CV85">
        <v>15</v>
      </c>
      <c r="CW85">
        <v>8</v>
      </c>
      <c r="CX85">
        <v>8</v>
      </c>
      <c r="CY85">
        <v>562</v>
      </c>
      <c r="CZ85">
        <v>593</v>
      </c>
      <c r="DA85" s="2">
        <v>9792</v>
      </c>
      <c r="DB85" s="2">
        <v>1295</v>
      </c>
      <c r="DC85" s="2">
        <v>75.180000000000007</v>
      </c>
      <c r="DD85" s="2">
        <v>6199</v>
      </c>
      <c r="DE85">
        <v>163</v>
      </c>
      <c r="DF85">
        <v>33</v>
      </c>
      <c r="DG85">
        <v>28.19</v>
      </c>
      <c r="DH85">
        <v>9.4</v>
      </c>
      <c r="DI85" s="2">
        <v>14.1</v>
      </c>
      <c r="DJ85">
        <v>-1.1200000000000001</v>
      </c>
      <c r="DK85">
        <v>0.61269178002349334</v>
      </c>
      <c r="DL85">
        <v>0</v>
      </c>
      <c r="DM85">
        <v>1402</v>
      </c>
      <c r="DN85">
        <v>399.9</v>
      </c>
      <c r="DO85">
        <v>0.68</v>
      </c>
      <c r="DP85">
        <v>14767.170000000002</v>
      </c>
      <c r="DQ85" s="2">
        <v>1675</v>
      </c>
      <c r="DR85" s="2">
        <v>2542.0902888999999</v>
      </c>
      <c r="DS85">
        <v>4.0918714398799523E-3</v>
      </c>
      <c r="DT85">
        <v>5.0063539380585702</v>
      </c>
      <c r="DU85">
        <v>3009131.1132589355</v>
      </c>
      <c r="DV85">
        <v>0</v>
      </c>
    </row>
    <row r="86" spans="1:126" x14ac:dyDescent="0.15">
      <c r="A86" t="s">
        <v>269</v>
      </c>
      <c r="B86" t="s">
        <v>273</v>
      </c>
      <c r="C86">
        <v>5</v>
      </c>
      <c r="D86">
        <v>5</v>
      </c>
      <c r="E86" t="s">
        <v>274</v>
      </c>
      <c r="F86">
        <v>5005</v>
      </c>
      <c r="G86" t="s">
        <v>5070</v>
      </c>
      <c r="H86">
        <v>96</v>
      </c>
      <c r="I86">
        <v>0.1</v>
      </c>
      <c r="J86">
        <v>0.5</v>
      </c>
      <c r="K86">
        <v>0.4</v>
      </c>
      <c r="L86">
        <v>1.3</v>
      </c>
      <c r="M86">
        <v>1.7</v>
      </c>
      <c r="N86">
        <f t="shared" si="6"/>
        <v>9221</v>
      </c>
      <c r="O86">
        <f t="shared" si="4"/>
        <v>779</v>
      </c>
      <c r="P86">
        <f t="shared" si="5"/>
        <v>0.9348000000000003</v>
      </c>
      <c r="Q86" s="4">
        <v>5005</v>
      </c>
      <c r="R86" s="5">
        <v>36.280759000000003</v>
      </c>
      <c r="S86" s="5">
        <v>-92.330476000000004</v>
      </c>
      <c r="T86">
        <v>7</v>
      </c>
      <c r="U86">
        <v>3.0218415554428064E-2</v>
      </c>
      <c r="V86">
        <v>41387</v>
      </c>
      <c r="W86">
        <v>41154</v>
      </c>
      <c r="X86">
        <v>41040</v>
      </c>
      <c r="Y86">
        <v>41118</v>
      </c>
      <c r="Z86">
        <v>19271</v>
      </c>
      <c r="AA86">
        <v>5005</v>
      </c>
      <c r="AB86">
        <v>13087.075000000001</v>
      </c>
      <c r="AC86">
        <v>35396</v>
      </c>
      <c r="AD86">
        <v>3</v>
      </c>
      <c r="AE86">
        <v>7.3099415204678364E-5</v>
      </c>
      <c r="AF86">
        <v>18</v>
      </c>
      <c r="AG86">
        <v>561</v>
      </c>
      <c r="AH86">
        <v>3.2085561497326207E-2</v>
      </c>
      <c r="AI86" s="3">
        <v>91868</v>
      </c>
      <c r="AJ86" s="3">
        <v>354740.83065462502</v>
      </c>
      <c r="AK86">
        <v>83</v>
      </c>
      <c r="AL86">
        <v>375539.19999999995</v>
      </c>
      <c r="AM86">
        <v>131586</v>
      </c>
      <c r="AN86">
        <v>25928</v>
      </c>
      <c r="AO86">
        <v>157514</v>
      </c>
      <c r="AP86">
        <v>1</v>
      </c>
      <c r="AQ86">
        <v>1</v>
      </c>
      <c r="AR86">
        <v>2</v>
      </c>
      <c r="AS86">
        <v>4.8597949166545168E-2</v>
      </c>
      <c r="AT86">
        <v>2</v>
      </c>
      <c r="AU86">
        <v>47</v>
      </c>
      <c r="AV86">
        <f t="shared" si="7"/>
        <v>49</v>
      </c>
      <c r="AW86">
        <v>29595</v>
      </c>
      <c r="AX86">
        <v>0.67999999999999994</v>
      </c>
      <c r="AY86">
        <v>3129345064.20293</v>
      </c>
      <c r="AZ86">
        <v>3129345.0642029298</v>
      </c>
      <c r="BA86">
        <v>81748.324064052897</v>
      </c>
      <c r="BB86">
        <v>0.12232666680927455</v>
      </c>
      <c r="BC86">
        <v>76310</v>
      </c>
      <c r="BD86">
        <v>70766</v>
      </c>
      <c r="BE86">
        <v>5544</v>
      </c>
      <c r="BF86">
        <v>0.13395510667600938</v>
      </c>
      <c r="BG86">
        <v>953812</v>
      </c>
      <c r="BH86">
        <v>23.241033138401558</v>
      </c>
      <c r="BI86">
        <v>6712</v>
      </c>
      <c r="BJ86">
        <v>26</v>
      </c>
      <c r="BK86">
        <v>4</v>
      </c>
      <c r="BL86">
        <v>3</v>
      </c>
      <c r="BM86">
        <v>0</v>
      </c>
      <c r="BN86">
        <v>0</v>
      </c>
      <c r="BO86">
        <v>1</v>
      </c>
      <c r="BP86">
        <v>1</v>
      </c>
      <c r="BQ86">
        <v>4</v>
      </c>
      <c r="BR86">
        <v>2</v>
      </c>
      <c r="BS86">
        <v>0</v>
      </c>
      <c r="BT86">
        <v>42157</v>
      </c>
      <c r="BU86">
        <v>0.73</v>
      </c>
      <c r="BV86">
        <v>0.58412019999999998</v>
      </c>
      <c r="BW86">
        <v>200</v>
      </c>
      <c r="BX86">
        <v>0.9725549</v>
      </c>
      <c r="BY86">
        <v>-0.67733600000000005</v>
      </c>
      <c r="BZ86">
        <v>31</v>
      </c>
      <c r="CA86">
        <v>4</v>
      </c>
      <c r="CB86">
        <v>3</v>
      </c>
      <c r="CC86">
        <v>0</v>
      </c>
      <c r="CD86">
        <v>0</v>
      </c>
      <c r="CE86">
        <v>0</v>
      </c>
      <c r="CF86">
        <v>1</v>
      </c>
      <c r="CG86">
        <v>4</v>
      </c>
      <c r="CH86">
        <v>2</v>
      </c>
      <c r="CI86">
        <v>0</v>
      </c>
      <c r="CJ86">
        <v>40842</v>
      </c>
      <c r="CK86">
        <v>1.1018069634200087</v>
      </c>
      <c r="CL86">
        <v>0.70048536656041727</v>
      </c>
      <c r="CM86">
        <v>202</v>
      </c>
      <c r="CN86">
        <v>-0.26497901028312598</v>
      </c>
      <c r="CO86">
        <v>3734</v>
      </c>
      <c r="CP86">
        <v>0.64329614400000001</v>
      </c>
      <c r="CQ86">
        <v>0.47442379400000001</v>
      </c>
      <c r="CR86">
        <v>34313</v>
      </c>
      <c r="CS86">
        <v>0.83599999999999997</v>
      </c>
      <c r="CT86">
        <v>32199</v>
      </c>
      <c r="CU86">
        <v>0.83739608285</v>
      </c>
      <c r="CV86">
        <v>111</v>
      </c>
      <c r="CW86">
        <v>20</v>
      </c>
      <c r="CX86">
        <v>36</v>
      </c>
      <c r="CY86">
        <v>239</v>
      </c>
      <c r="CZ86">
        <v>907</v>
      </c>
      <c r="DA86" s="2">
        <v>21373</v>
      </c>
      <c r="DB86" s="2">
        <v>3450</v>
      </c>
      <c r="DC86" s="2">
        <v>136.72999999999999</v>
      </c>
      <c r="DD86" s="2">
        <v>1313</v>
      </c>
      <c r="DE86">
        <v>329</v>
      </c>
      <c r="DF86">
        <v>46</v>
      </c>
      <c r="DG86">
        <v>39.07</v>
      </c>
      <c r="DH86">
        <v>4.88</v>
      </c>
      <c r="DI86" s="2">
        <v>7.32</v>
      </c>
      <c r="DJ86">
        <v>2.64</v>
      </c>
      <c r="DK86">
        <v>0.93009535420385769</v>
      </c>
      <c r="DL86">
        <v>0</v>
      </c>
      <c r="DN86">
        <v>4</v>
      </c>
      <c r="DO86">
        <v>1.1000000000000001E-2</v>
      </c>
      <c r="DP86">
        <v>66.400000000000006</v>
      </c>
      <c r="DQ86" s="2">
        <v>63207</v>
      </c>
      <c r="DR86" s="2">
        <v>0</v>
      </c>
      <c r="DS86">
        <v>0</v>
      </c>
      <c r="DV86">
        <v>0</v>
      </c>
    </row>
    <row r="87" spans="1:126" x14ac:dyDescent="0.15">
      <c r="A87" t="s">
        <v>269</v>
      </c>
      <c r="B87" t="s">
        <v>275</v>
      </c>
      <c r="C87">
        <v>5</v>
      </c>
      <c r="D87">
        <v>7</v>
      </c>
      <c r="E87" t="s">
        <v>276</v>
      </c>
      <c r="F87">
        <v>5007</v>
      </c>
      <c r="G87" t="s">
        <v>5071</v>
      </c>
      <c r="H87">
        <v>76.599999999999994</v>
      </c>
      <c r="I87">
        <v>1.2</v>
      </c>
      <c r="J87">
        <v>1.6</v>
      </c>
      <c r="K87">
        <v>2.8</v>
      </c>
      <c r="L87">
        <v>2.2999999999999998</v>
      </c>
      <c r="M87">
        <v>15.5</v>
      </c>
      <c r="N87">
        <f t="shared" si="6"/>
        <v>6124.94</v>
      </c>
      <c r="O87">
        <f t="shared" si="4"/>
        <v>3875.0600000000004</v>
      </c>
      <c r="P87">
        <f t="shared" si="5"/>
        <v>4.6500720000000024</v>
      </c>
      <c r="Q87" s="4">
        <v>5007</v>
      </c>
      <c r="R87" s="5">
        <v>36.337836000000003</v>
      </c>
      <c r="S87" s="5">
        <v>-94.256224000000003</v>
      </c>
      <c r="T87">
        <v>2</v>
      </c>
      <c r="U87">
        <v>0.33846601344114696</v>
      </c>
      <c r="V87">
        <v>222028</v>
      </c>
      <c r="W87">
        <v>232611</v>
      </c>
      <c r="X87">
        <v>238198</v>
      </c>
      <c r="Y87">
        <v>251016</v>
      </c>
      <c r="Z87">
        <v>124055</v>
      </c>
      <c r="AA87">
        <v>5007</v>
      </c>
      <c r="AB87">
        <v>96119.805999999997</v>
      </c>
      <c r="AC87">
        <v>56239</v>
      </c>
      <c r="AD87">
        <v>8</v>
      </c>
      <c r="AE87">
        <v>3.3585504496259416E-5</v>
      </c>
      <c r="AF87">
        <v>65</v>
      </c>
      <c r="AG87">
        <v>2157</v>
      </c>
      <c r="AH87">
        <v>3.013444598980065E-2</v>
      </c>
      <c r="AI87" s="3">
        <v>304845</v>
      </c>
      <c r="AJ87" s="3">
        <v>542342.66915571003</v>
      </c>
      <c r="AK87">
        <v>61</v>
      </c>
      <c r="AL87">
        <v>561164.80000000005</v>
      </c>
      <c r="AM87">
        <v>145732</v>
      </c>
      <c r="AN87">
        <v>147577</v>
      </c>
      <c r="AO87">
        <v>293309</v>
      </c>
      <c r="AP87">
        <v>21</v>
      </c>
      <c r="AQ87">
        <v>4</v>
      </c>
      <c r="AR87">
        <v>25</v>
      </c>
      <c r="AS87">
        <v>0.10747557080275653</v>
      </c>
      <c r="AT87">
        <v>25</v>
      </c>
      <c r="AU87">
        <v>144</v>
      </c>
      <c r="AV87">
        <f t="shared" si="7"/>
        <v>169</v>
      </c>
      <c r="AW87">
        <v>231368</v>
      </c>
      <c r="AX87">
        <v>0.89</v>
      </c>
      <c r="AY87">
        <v>1405539449.21315</v>
      </c>
      <c r="AZ87">
        <v>1405539.44921315</v>
      </c>
      <c r="BA87">
        <v>9121.2370009871702</v>
      </c>
      <c r="BB87">
        <v>1.0963425244753231</v>
      </c>
      <c r="BC87">
        <v>64318</v>
      </c>
      <c r="BD87">
        <v>39189</v>
      </c>
      <c r="BE87">
        <v>25129</v>
      </c>
      <c r="BF87">
        <v>0.11317941881204173</v>
      </c>
      <c r="BG87">
        <v>4380415</v>
      </c>
      <c r="BH87">
        <v>18.389805959747772</v>
      </c>
      <c r="BI87">
        <v>17790</v>
      </c>
      <c r="BJ87">
        <v>142</v>
      </c>
      <c r="BK87">
        <v>10</v>
      </c>
      <c r="BL87">
        <v>10</v>
      </c>
      <c r="BM87">
        <v>2</v>
      </c>
      <c r="BN87">
        <v>0</v>
      </c>
      <c r="BO87">
        <v>0</v>
      </c>
      <c r="BP87">
        <v>4</v>
      </c>
      <c r="BQ87">
        <v>24</v>
      </c>
      <c r="BR87">
        <v>9</v>
      </c>
      <c r="BS87">
        <v>0</v>
      </c>
      <c r="BT87">
        <v>225504</v>
      </c>
      <c r="BU87">
        <v>0.77</v>
      </c>
      <c r="BV87">
        <v>0.50389150000000005</v>
      </c>
      <c r="BW87">
        <v>700</v>
      </c>
      <c r="BX87">
        <v>0.89133669999999998</v>
      </c>
      <c r="BY87">
        <v>-1.421197</v>
      </c>
      <c r="BZ87">
        <v>162</v>
      </c>
      <c r="CA87">
        <v>10</v>
      </c>
      <c r="CB87">
        <v>7</v>
      </c>
      <c r="CC87">
        <v>1</v>
      </c>
      <c r="CD87">
        <v>0</v>
      </c>
      <c r="CE87">
        <v>0</v>
      </c>
      <c r="CF87">
        <v>5</v>
      </c>
      <c r="CG87">
        <v>25</v>
      </c>
      <c r="CH87">
        <v>7</v>
      </c>
      <c r="CI87">
        <v>0</v>
      </c>
      <c r="CJ87">
        <v>242868</v>
      </c>
      <c r="CK87">
        <v>0.89348946752968683</v>
      </c>
      <c r="CL87">
        <v>0.68266737870265892</v>
      </c>
      <c r="CM87">
        <v>787</v>
      </c>
      <c r="CN87">
        <v>-0.83450722971832469</v>
      </c>
      <c r="CO87">
        <v>39438</v>
      </c>
      <c r="CP87">
        <v>1.8049928609999999</v>
      </c>
      <c r="CQ87">
        <v>1.1007291340000001</v>
      </c>
      <c r="CR87">
        <v>219662</v>
      </c>
      <c r="CS87">
        <v>0.871</v>
      </c>
      <c r="CT87">
        <v>178955</v>
      </c>
      <c r="CU87">
        <v>0.81738997554999993</v>
      </c>
      <c r="CV87">
        <v>461</v>
      </c>
      <c r="CW87">
        <v>109</v>
      </c>
      <c r="CX87">
        <v>141</v>
      </c>
      <c r="CY87">
        <v>1376</v>
      </c>
      <c r="CZ87">
        <v>3406</v>
      </c>
      <c r="DA87" s="2">
        <v>146505</v>
      </c>
      <c r="DB87" s="2">
        <v>25345</v>
      </c>
      <c r="DC87" s="2">
        <v>139.49</v>
      </c>
      <c r="DD87" s="2">
        <v>28822</v>
      </c>
      <c r="DE87">
        <v>1178</v>
      </c>
      <c r="DF87">
        <v>295</v>
      </c>
      <c r="DG87">
        <v>51.83</v>
      </c>
      <c r="DH87">
        <v>3.79</v>
      </c>
      <c r="DI87" s="2">
        <v>11.38</v>
      </c>
      <c r="DJ87">
        <v>2.39</v>
      </c>
      <c r="DK87">
        <v>0.96906952713674166</v>
      </c>
      <c r="DL87">
        <v>0</v>
      </c>
      <c r="DM87">
        <v>12</v>
      </c>
      <c r="DN87">
        <v>73.400000000000006</v>
      </c>
      <c r="DO87">
        <v>0.127</v>
      </c>
      <c r="DP87">
        <v>44.39</v>
      </c>
      <c r="DQ87" s="2">
        <v>8477</v>
      </c>
      <c r="DR87" s="2">
        <v>488.95107050000001</v>
      </c>
      <c r="DS87">
        <v>8.7131754712250304E-4</v>
      </c>
      <c r="DT87">
        <v>1.89653256080289</v>
      </c>
      <c r="DU87">
        <v>1064267.3151764418</v>
      </c>
      <c r="DV87">
        <v>0</v>
      </c>
    </row>
    <row r="88" spans="1:126" x14ac:dyDescent="0.15">
      <c r="A88" t="s">
        <v>269</v>
      </c>
      <c r="B88" t="s">
        <v>277</v>
      </c>
      <c r="C88">
        <v>5</v>
      </c>
      <c r="D88">
        <v>9</v>
      </c>
      <c r="E88" t="s">
        <v>278</v>
      </c>
      <c r="F88">
        <v>5009</v>
      </c>
      <c r="G88" t="s">
        <v>5072</v>
      </c>
      <c r="H88">
        <v>95.2</v>
      </c>
      <c r="I88">
        <v>0.2</v>
      </c>
      <c r="J88">
        <v>0.7</v>
      </c>
      <c r="K88">
        <v>0.4</v>
      </c>
      <c r="L88">
        <v>1.7</v>
      </c>
      <c r="M88">
        <v>1.8</v>
      </c>
      <c r="N88">
        <f t="shared" si="6"/>
        <v>9069.86</v>
      </c>
      <c r="O88">
        <f t="shared" si="4"/>
        <v>930.13999999999942</v>
      </c>
      <c r="P88">
        <f t="shared" si="5"/>
        <v>1.1161679999999996</v>
      </c>
      <c r="Q88" s="4">
        <v>5009</v>
      </c>
      <c r="R88" s="5">
        <v>36.304299</v>
      </c>
      <c r="S88" s="5">
        <v>-93.079235999999995</v>
      </c>
      <c r="T88">
        <v>7</v>
      </c>
      <c r="U88">
        <v>7.0557142163689079E-2</v>
      </c>
      <c r="V88">
        <v>37032</v>
      </c>
      <c r="W88">
        <v>37169</v>
      </c>
      <c r="X88">
        <v>37227</v>
      </c>
      <c r="Y88">
        <v>37091</v>
      </c>
      <c r="Z88">
        <v>18677</v>
      </c>
      <c r="AA88">
        <v>5009</v>
      </c>
      <c r="AB88">
        <v>13283.187</v>
      </c>
      <c r="AC88">
        <v>39251</v>
      </c>
      <c r="AD88">
        <v>3</v>
      </c>
      <c r="AE88">
        <v>8.0586670964622449E-5</v>
      </c>
      <c r="AF88">
        <v>26</v>
      </c>
      <c r="AG88">
        <v>1282</v>
      </c>
      <c r="AH88">
        <v>2.0280811232449299E-2</v>
      </c>
      <c r="AI88" s="3">
        <v>257154</v>
      </c>
      <c r="AJ88" s="3">
        <v>377811.27104754501</v>
      </c>
      <c r="AK88">
        <v>85</v>
      </c>
      <c r="AL88">
        <v>385190.40000000002</v>
      </c>
      <c r="AM88">
        <v>176420</v>
      </c>
      <c r="AN88">
        <v>69881</v>
      </c>
      <c r="AO88">
        <v>246301</v>
      </c>
      <c r="AP88">
        <v>1</v>
      </c>
      <c r="AQ88">
        <v>0</v>
      </c>
      <c r="AR88">
        <v>1</v>
      </c>
      <c r="AS88">
        <v>2.6904140547230219E-2</v>
      </c>
      <c r="AT88">
        <v>1</v>
      </c>
      <c r="AU88">
        <v>53</v>
      </c>
      <c r="AV88">
        <f t="shared" si="7"/>
        <v>54</v>
      </c>
      <c r="AW88">
        <v>30611</v>
      </c>
      <c r="AX88">
        <v>0.78</v>
      </c>
      <c r="AY88">
        <v>1422508092.6812601</v>
      </c>
      <c r="AZ88">
        <v>1422508.0926812601</v>
      </c>
      <c r="BA88">
        <v>41813.2027671822</v>
      </c>
      <c r="BB88">
        <v>0.23915891006198331</v>
      </c>
      <c r="BC88">
        <v>6357</v>
      </c>
      <c r="BD88">
        <v>0</v>
      </c>
      <c r="BE88">
        <v>6357</v>
      </c>
      <c r="BF88">
        <v>0.17166234607906675</v>
      </c>
      <c r="BG88">
        <v>903419</v>
      </c>
      <c r="BH88">
        <v>24.267843232062749</v>
      </c>
      <c r="BI88">
        <v>4857</v>
      </c>
      <c r="BJ88">
        <v>37</v>
      </c>
      <c r="BK88">
        <v>3</v>
      </c>
      <c r="BL88">
        <v>2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36821</v>
      </c>
      <c r="BU88">
        <v>0.75</v>
      </c>
      <c r="BV88">
        <v>0.54330959999999995</v>
      </c>
      <c r="BW88">
        <v>253</v>
      </c>
      <c r="BX88">
        <v>1.1949700000000001</v>
      </c>
      <c r="BY88">
        <v>-0.41067480000000001</v>
      </c>
      <c r="BZ88">
        <v>43</v>
      </c>
      <c r="CA88">
        <v>2</v>
      </c>
      <c r="CB88">
        <v>2</v>
      </c>
      <c r="CC88">
        <v>0</v>
      </c>
      <c r="CD88">
        <v>1</v>
      </c>
      <c r="CE88">
        <v>0</v>
      </c>
      <c r="CF88">
        <v>1</v>
      </c>
      <c r="CG88">
        <v>2</v>
      </c>
      <c r="CH88">
        <v>1</v>
      </c>
      <c r="CI88">
        <v>0</v>
      </c>
      <c r="CJ88">
        <v>37152</v>
      </c>
      <c r="CK88">
        <v>1.3996554694229113</v>
      </c>
      <c r="CL88">
        <v>0.72681337363052512</v>
      </c>
      <c r="CM88">
        <v>219</v>
      </c>
      <c r="CN88">
        <v>0.26780545305947934</v>
      </c>
      <c r="CO88">
        <v>2958</v>
      </c>
      <c r="CP88">
        <v>1.0519402410000001</v>
      </c>
      <c r="CQ88">
        <v>0.61379234999999999</v>
      </c>
      <c r="CR88">
        <v>31022</v>
      </c>
      <c r="CS88">
        <v>0.83299999999999996</v>
      </c>
      <c r="CT88">
        <v>29144</v>
      </c>
      <c r="CU88">
        <v>0.84203405645000007</v>
      </c>
      <c r="CV88">
        <v>35</v>
      </c>
      <c r="CW88">
        <v>20</v>
      </c>
      <c r="CX88">
        <v>28</v>
      </c>
      <c r="CY88">
        <v>689</v>
      </c>
      <c r="CZ88">
        <v>1984</v>
      </c>
      <c r="DA88" s="2">
        <v>20383</v>
      </c>
      <c r="DB88" s="2">
        <v>3020</v>
      </c>
      <c r="DC88" s="2">
        <v>133.69999999999999</v>
      </c>
      <c r="DD88" s="2">
        <v>1303</v>
      </c>
      <c r="DE88">
        <v>629</v>
      </c>
      <c r="DF88">
        <v>83</v>
      </c>
      <c r="DG88">
        <v>37.44</v>
      </c>
      <c r="DH88">
        <v>2.67</v>
      </c>
      <c r="DI88" s="2">
        <v>13.37</v>
      </c>
      <c r="DJ88">
        <v>1.98</v>
      </c>
      <c r="DK88">
        <v>0.98662669062118424</v>
      </c>
      <c r="DL88">
        <v>0</v>
      </c>
      <c r="DN88">
        <v>4</v>
      </c>
      <c r="DO88">
        <v>1.1000000000000001E-2</v>
      </c>
      <c r="DP88">
        <v>305.11</v>
      </c>
      <c r="DQ88" s="2">
        <v>0</v>
      </c>
      <c r="DR88" s="2">
        <v>0</v>
      </c>
      <c r="DS88">
        <v>0</v>
      </c>
      <c r="DT88">
        <v>1.44169941688046</v>
      </c>
      <c r="DU88">
        <v>555328.77506795118</v>
      </c>
      <c r="DV88">
        <v>1</v>
      </c>
    </row>
    <row r="89" spans="1:126" x14ac:dyDescent="0.15">
      <c r="A89" t="s">
        <v>269</v>
      </c>
      <c r="B89" t="s">
        <v>279</v>
      </c>
      <c r="C89">
        <v>5</v>
      </c>
      <c r="D89">
        <v>11</v>
      </c>
      <c r="E89" t="s">
        <v>280</v>
      </c>
      <c r="F89">
        <v>5011</v>
      </c>
      <c r="G89" t="s">
        <v>5073</v>
      </c>
      <c r="H89">
        <v>58</v>
      </c>
      <c r="I89">
        <v>27.5</v>
      </c>
      <c r="J89">
        <v>0.1</v>
      </c>
      <c r="K89">
        <v>0.2</v>
      </c>
      <c r="L89">
        <v>0.9</v>
      </c>
      <c r="M89">
        <v>13.2</v>
      </c>
      <c r="N89">
        <f t="shared" si="6"/>
        <v>4295.3500000000004</v>
      </c>
      <c r="O89">
        <f t="shared" si="4"/>
        <v>5704.65</v>
      </c>
      <c r="P89">
        <f t="shared" si="5"/>
        <v>6.8455800000000018</v>
      </c>
      <c r="Q89" s="4">
        <v>5011</v>
      </c>
      <c r="R89" s="5">
        <v>33.466549000000001</v>
      </c>
      <c r="S89" s="5">
        <v>-92.169156000000001</v>
      </c>
      <c r="T89">
        <v>7</v>
      </c>
      <c r="U89">
        <v>9.3864689978847934E-2</v>
      </c>
      <c r="V89">
        <v>11510</v>
      </c>
      <c r="W89">
        <v>11316</v>
      </c>
      <c r="X89">
        <v>11206</v>
      </c>
      <c r="Y89">
        <v>10998</v>
      </c>
      <c r="Z89">
        <v>5634</v>
      </c>
      <c r="AA89">
        <v>5011</v>
      </c>
      <c r="AB89">
        <v>3739.1579999999994</v>
      </c>
      <c r="AC89">
        <v>33701</v>
      </c>
      <c r="AD89">
        <v>0</v>
      </c>
      <c r="AE89">
        <v>0</v>
      </c>
      <c r="AF89">
        <v>6</v>
      </c>
      <c r="AG89">
        <v>185</v>
      </c>
      <c r="AH89">
        <v>3.2432432432432434E-2</v>
      </c>
      <c r="AI89" s="3">
        <v>19757</v>
      </c>
      <c r="AJ89" s="3">
        <v>415510.63385066501</v>
      </c>
      <c r="AK89">
        <v>61</v>
      </c>
      <c r="AL89">
        <v>418835.19999999995</v>
      </c>
      <c r="AM89">
        <v>171530</v>
      </c>
      <c r="AN89">
        <v>10588</v>
      </c>
      <c r="AO89">
        <v>182118</v>
      </c>
      <c r="AP89">
        <v>1</v>
      </c>
      <c r="AQ89">
        <v>0</v>
      </c>
      <c r="AR89">
        <v>1</v>
      </c>
      <c r="AS89">
        <v>8.8370448921880521E-2</v>
      </c>
      <c r="AT89">
        <v>1</v>
      </c>
      <c r="AU89">
        <v>6</v>
      </c>
      <c r="AV89">
        <f t="shared" si="7"/>
        <v>7</v>
      </c>
      <c r="AW89">
        <v>0</v>
      </c>
      <c r="AX89">
        <v>0</v>
      </c>
      <c r="AY89">
        <v>736082081.99204397</v>
      </c>
      <c r="AZ89">
        <v>736082.081992044</v>
      </c>
      <c r="BA89">
        <v>58239.418987960998</v>
      </c>
      <c r="BB89">
        <v>0.17170500966136279</v>
      </c>
      <c r="BC89">
        <v>3092</v>
      </c>
      <c r="BD89">
        <v>136</v>
      </c>
      <c r="BE89">
        <v>2956</v>
      </c>
      <c r="BF89">
        <v>0.25682015638575151</v>
      </c>
      <c r="BG89">
        <v>218650</v>
      </c>
      <c r="BH89">
        <v>19.511868641799037</v>
      </c>
      <c r="BI89">
        <v>1765</v>
      </c>
      <c r="BJ89">
        <v>13</v>
      </c>
      <c r="BK89">
        <v>0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0</v>
      </c>
      <c r="BT89">
        <v>11790</v>
      </c>
      <c r="BU89">
        <v>0.51</v>
      </c>
      <c r="BV89">
        <v>0.43838139999999998</v>
      </c>
      <c r="BW89">
        <v>59</v>
      </c>
      <c r="BX89">
        <v>1.526718</v>
      </c>
      <c r="BY89">
        <v>-0.79395249999999995</v>
      </c>
      <c r="BZ89">
        <v>16</v>
      </c>
      <c r="CA89">
        <v>0</v>
      </c>
      <c r="CB89">
        <v>2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1</v>
      </c>
      <c r="CI89">
        <v>0</v>
      </c>
      <c r="CJ89">
        <v>11061</v>
      </c>
      <c r="CK89">
        <v>1.8985625169514511</v>
      </c>
      <c r="CL89">
        <v>0.70082517750911533</v>
      </c>
      <c r="CM89">
        <v>42</v>
      </c>
      <c r="CN89">
        <v>0.33069380483334126</v>
      </c>
      <c r="CO89">
        <v>760</v>
      </c>
      <c r="CP89">
        <v>0.28880247100000001</v>
      </c>
      <c r="CQ89">
        <v>-0.1795312114</v>
      </c>
      <c r="CR89">
        <v>8594</v>
      </c>
      <c r="CS89">
        <v>0.77900000000000003</v>
      </c>
      <c r="CT89">
        <v>8379</v>
      </c>
      <c r="CU89">
        <v>0.77305844054999995</v>
      </c>
      <c r="CV89">
        <v>1</v>
      </c>
      <c r="CW89">
        <v>4</v>
      </c>
      <c r="CX89">
        <v>5</v>
      </c>
      <c r="CY89">
        <v>593</v>
      </c>
      <c r="CZ89">
        <v>282</v>
      </c>
      <c r="DA89" s="2">
        <v>5114</v>
      </c>
      <c r="DB89" s="2">
        <v>785</v>
      </c>
      <c r="DC89" s="2">
        <v>62.23</v>
      </c>
      <c r="DD89" s="2">
        <v>4415</v>
      </c>
      <c r="DE89">
        <v>88</v>
      </c>
      <c r="DF89">
        <v>12</v>
      </c>
      <c r="DG89">
        <v>8.89</v>
      </c>
      <c r="DH89">
        <v>17.78</v>
      </c>
      <c r="DI89" s="2">
        <v>17.78</v>
      </c>
      <c r="DJ89">
        <v>-1.06</v>
      </c>
      <c r="DK89">
        <v>0.93997064331629299</v>
      </c>
      <c r="DL89">
        <v>0</v>
      </c>
      <c r="DM89">
        <v>12584</v>
      </c>
      <c r="DN89">
        <v>196.6</v>
      </c>
      <c r="DO89">
        <v>0.47100000000000003</v>
      </c>
      <c r="DP89">
        <v>0</v>
      </c>
      <c r="DQ89" s="2">
        <v>0</v>
      </c>
      <c r="DR89" s="2">
        <v>454.73827894999999</v>
      </c>
      <c r="DS89">
        <v>1.0857258577932323E-3</v>
      </c>
      <c r="DT89">
        <v>2.38906111738756</v>
      </c>
      <c r="DU89">
        <v>1000622.890913242</v>
      </c>
      <c r="DV89">
        <v>0</v>
      </c>
    </row>
    <row r="90" spans="1:126" s="2" customFormat="1" x14ac:dyDescent="0.15">
      <c r="A90" s="2" t="s">
        <v>269</v>
      </c>
      <c r="B90" s="2" t="s">
        <v>118</v>
      </c>
      <c r="C90" s="2">
        <v>5</v>
      </c>
      <c r="D90" s="2">
        <v>13</v>
      </c>
      <c r="E90" s="2" t="s">
        <v>281</v>
      </c>
      <c r="F90" s="2">
        <v>5013</v>
      </c>
      <c r="G90" t="s">
        <v>5074</v>
      </c>
      <c r="H90">
        <v>73.400000000000006</v>
      </c>
      <c r="I90">
        <v>22.2</v>
      </c>
      <c r="J90">
        <v>0.2</v>
      </c>
      <c r="K90">
        <v>0.2</v>
      </c>
      <c r="L90">
        <v>1.2</v>
      </c>
      <c r="M90">
        <v>2.8</v>
      </c>
      <c r="N90">
        <f t="shared" si="6"/>
        <v>5889.76</v>
      </c>
      <c r="O90">
        <f t="shared" si="4"/>
        <v>4110.24</v>
      </c>
      <c r="P90">
        <f t="shared" si="5"/>
        <v>4.9322880000000016</v>
      </c>
      <c r="Q90" s="4">
        <v>5013</v>
      </c>
      <c r="R90" s="5">
        <v>33.560459999999999</v>
      </c>
      <c r="S90" s="5">
        <v>-92.513879000000003</v>
      </c>
      <c r="T90" s="2">
        <v>9</v>
      </c>
      <c r="U90" s="2">
        <v>0.2214761334450597</v>
      </c>
      <c r="V90" s="2">
        <v>5373</v>
      </c>
      <c r="W90" s="2">
        <v>5266</v>
      </c>
      <c r="X90" s="2">
        <v>5245</v>
      </c>
      <c r="Y90" s="2">
        <v>5201</v>
      </c>
      <c r="Z90" s="2">
        <v>2729</v>
      </c>
      <c r="AA90">
        <v>5013</v>
      </c>
      <c r="AB90" s="2">
        <v>1909.8</v>
      </c>
      <c r="AC90" s="2">
        <v>36899</v>
      </c>
      <c r="AD90" s="2">
        <v>0</v>
      </c>
      <c r="AE90" s="2">
        <v>0</v>
      </c>
      <c r="AF90" s="2">
        <v>6</v>
      </c>
      <c r="AG90" s="2">
        <v>92</v>
      </c>
      <c r="AH90" s="2">
        <v>6.5217391304347824E-2</v>
      </c>
      <c r="AI90" s="3">
        <v>13875</v>
      </c>
      <c r="AJ90" s="3">
        <v>402276.90827831504</v>
      </c>
      <c r="AK90" s="2">
        <v>104</v>
      </c>
      <c r="AL90" s="2">
        <v>404857.60000000003</v>
      </c>
      <c r="AM90" s="2">
        <v>288972</v>
      </c>
      <c r="AN90" s="2">
        <v>5332</v>
      </c>
      <c r="AO90" s="2">
        <v>294304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</v>
      </c>
      <c r="AV90">
        <f t="shared" si="7"/>
        <v>2</v>
      </c>
      <c r="AW90" s="2">
        <v>191</v>
      </c>
      <c r="AX90" s="2">
        <v>4.0000000000000036E-2</v>
      </c>
      <c r="AY90" s="2">
        <v>239444636.24786699</v>
      </c>
      <c r="AZ90" s="2">
        <v>239444.63624786699</v>
      </c>
      <c r="BA90" s="2">
        <v>40852.727225522001</v>
      </c>
      <c r="BB90" s="2">
        <v>0.24478169951289522</v>
      </c>
      <c r="BC90" s="2">
        <v>91653</v>
      </c>
      <c r="BD90" s="2">
        <v>89202</v>
      </c>
      <c r="BE90" s="2">
        <v>2451</v>
      </c>
      <c r="BF90" s="2">
        <v>0.45616973757677276</v>
      </c>
      <c r="BG90" s="2">
        <v>48397</v>
      </c>
      <c r="BH90" s="2">
        <v>9.2272640610104855</v>
      </c>
      <c r="BI90" s="2">
        <v>1154</v>
      </c>
      <c r="BJ90" s="2">
        <v>5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5196</v>
      </c>
      <c r="BU90" s="2">
        <v>0.48</v>
      </c>
      <c r="BV90" s="2">
        <v>0.50860289999999997</v>
      </c>
      <c r="BW90" s="2">
        <v>42</v>
      </c>
      <c r="BX90" s="2">
        <v>1.1547339999999999</v>
      </c>
      <c r="BY90" s="2">
        <v>-0.25827860000000002</v>
      </c>
      <c r="BZ90" s="2">
        <v>7</v>
      </c>
      <c r="CA90" s="2">
        <v>0</v>
      </c>
      <c r="CB90" s="2">
        <v>1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5188</v>
      </c>
      <c r="CK90" s="2">
        <v>1.5420200462606013</v>
      </c>
      <c r="CL90" s="2">
        <v>0.59889807162534436</v>
      </c>
      <c r="CM90" s="2">
        <v>20</v>
      </c>
      <c r="CN90" s="2">
        <v>-0.3893424924426731</v>
      </c>
      <c r="CO90" s="2">
        <v>325</v>
      </c>
      <c r="CP90" s="2">
        <v>9.7961437999999998E-2</v>
      </c>
      <c r="CQ90" s="2">
        <v>-7.9679108499999998E-2</v>
      </c>
      <c r="CR90" s="2">
        <v>4199</v>
      </c>
      <c r="CS90" s="2">
        <v>0.80500000000000005</v>
      </c>
      <c r="CT90" s="2">
        <v>4196</v>
      </c>
      <c r="CU90" s="2">
        <v>0.84786157361999992</v>
      </c>
      <c r="CX90" s="2">
        <v>2</v>
      </c>
      <c r="CY90" s="2">
        <v>51</v>
      </c>
      <c r="CZ90" s="2">
        <v>150</v>
      </c>
      <c r="DA90" s="2">
        <v>2918</v>
      </c>
      <c r="DB90" s="2">
        <v>225</v>
      </c>
      <c r="DC90" s="2">
        <v>38.159999999999997</v>
      </c>
      <c r="DD90" s="2">
        <v>1238</v>
      </c>
      <c r="DE90" s="2">
        <v>45</v>
      </c>
      <c r="DF90" s="2">
        <v>16</v>
      </c>
      <c r="DH90" s="2">
        <v>38.159999999999997</v>
      </c>
      <c r="DJ90" s="2">
        <v>-1.35</v>
      </c>
      <c r="DK90" s="2">
        <v>1</v>
      </c>
      <c r="DL90" s="2">
        <v>0</v>
      </c>
      <c r="DM90" s="2">
        <v>867</v>
      </c>
      <c r="DN90" s="2">
        <v>204.8</v>
      </c>
      <c r="DO90" s="2">
        <v>0.50800000000000001</v>
      </c>
      <c r="DP90" s="2">
        <v>0</v>
      </c>
      <c r="DQ90" s="2">
        <v>0</v>
      </c>
      <c r="DR90" s="2">
        <v>31263.641615029999</v>
      </c>
      <c r="DS90" s="2">
        <v>7.7221328227579267E-2</v>
      </c>
      <c r="DT90" s="2">
        <v>1.01370856587558</v>
      </c>
      <c r="DU90" s="2">
        <v>410407.61707982927</v>
      </c>
      <c r="DV90" s="2">
        <v>1</v>
      </c>
    </row>
    <row r="91" spans="1:126" x14ac:dyDescent="0.15">
      <c r="A91" t="s">
        <v>269</v>
      </c>
      <c r="B91" t="s">
        <v>282</v>
      </c>
      <c r="C91">
        <v>5</v>
      </c>
      <c r="D91">
        <v>15</v>
      </c>
      <c r="E91" t="s">
        <v>283</v>
      </c>
      <c r="F91">
        <v>5015</v>
      </c>
      <c r="G91" t="s">
        <v>5075</v>
      </c>
      <c r="H91">
        <v>84</v>
      </c>
      <c r="I91">
        <v>0.3</v>
      </c>
      <c r="J91">
        <v>0.8</v>
      </c>
      <c r="K91">
        <v>0.6</v>
      </c>
      <c r="L91">
        <v>1.6</v>
      </c>
      <c r="M91">
        <v>12.7</v>
      </c>
      <c r="N91">
        <f t="shared" si="6"/>
        <v>7220.9400000000005</v>
      </c>
      <c r="O91">
        <f t="shared" si="4"/>
        <v>2779.0599999999995</v>
      </c>
      <c r="P91">
        <f t="shared" si="5"/>
        <v>3.3348720000000007</v>
      </c>
      <c r="Q91" s="4">
        <v>5015</v>
      </c>
      <c r="R91" s="5">
        <v>36.337774000000003</v>
      </c>
      <c r="S91" s="5">
        <v>-93.541663</v>
      </c>
      <c r="T91">
        <v>6</v>
      </c>
      <c r="U91">
        <v>7.8657169546329758E-2</v>
      </c>
      <c r="V91">
        <v>27321</v>
      </c>
      <c r="W91">
        <v>27626</v>
      </c>
      <c r="X91">
        <v>27635</v>
      </c>
      <c r="Y91">
        <v>27751</v>
      </c>
      <c r="Z91">
        <v>13646</v>
      </c>
      <c r="AA91">
        <v>5015</v>
      </c>
      <c r="AB91">
        <v>9859.9550000000017</v>
      </c>
      <c r="AC91">
        <v>36897</v>
      </c>
      <c r="AD91">
        <v>3</v>
      </c>
      <c r="AE91">
        <v>1.0855798805862131E-4</v>
      </c>
      <c r="AF91">
        <v>38</v>
      </c>
      <c r="AG91">
        <v>1126</v>
      </c>
      <c r="AH91">
        <v>3.3747779751332148E-2</v>
      </c>
      <c r="AI91" s="3">
        <v>256416</v>
      </c>
      <c r="AJ91" s="3">
        <v>403186.34783690004</v>
      </c>
      <c r="AK91">
        <v>114</v>
      </c>
      <c r="AL91">
        <v>411091.20000000001</v>
      </c>
      <c r="AM91">
        <v>157804</v>
      </c>
      <c r="AN91">
        <v>79931</v>
      </c>
      <c r="AO91">
        <v>237735</v>
      </c>
      <c r="AP91">
        <v>6</v>
      </c>
      <c r="AQ91">
        <v>0</v>
      </c>
      <c r="AR91">
        <v>6</v>
      </c>
      <c r="AS91">
        <v>0.21718670817345978</v>
      </c>
      <c r="AT91">
        <v>6</v>
      </c>
      <c r="AU91">
        <v>25</v>
      </c>
      <c r="AV91">
        <f t="shared" si="7"/>
        <v>31</v>
      </c>
      <c r="AW91">
        <v>19868</v>
      </c>
      <c r="AX91">
        <v>0.71</v>
      </c>
      <c r="AY91">
        <v>969585986.56475401</v>
      </c>
      <c r="AZ91">
        <v>969585.98656475404</v>
      </c>
      <c r="BA91">
        <v>38313.759816536498</v>
      </c>
      <c r="BB91">
        <v>0.26100283678460412</v>
      </c>
      <c r="BC91">
        <v>8190</v>
      </c>
      <c r="BD91">
        <v>0</v>
      </c>
      <c r="BE91">
        <v>8190</v>
      </c>
      <c r="BF91">
        <v>0.2997694081475788</v>
      </c>
      <c r="BG91">
        <v>592697</v>
      </c>
      <c r="BH91">
        <v>21.447331282793559</v>
      </c>
      <c r="BI91">
        <v>4207</v>
      </c>
      <c r="BJ91">
        <v>34</v>
      </c>
      <c r="BK91">
        <v>3</v>
      </c>
      <c r="BL91">
        <v>3</v>
      </c>
      <c r="BM91">
        <v>0</v>
      </c>
      <c r="BN91">
        <v>0</v>
      </c>
      <c r="BO91">
        <v>0</v>
      </c>
      <c r="BP91">
        <v>0</v>
      </c>
      <c r="BQ91">
        <v>3</v>
      </c>
      <c r="BR91">
        <v>1</v>
      </c>
      <c r="BS91">
        <v>0</v>
      </c>
      <c r="BT91">
        <v>27938</v>
      </c>
      <c r="BU91">
        <v>0.65</v>
      </c>
      <c r="BV91">
        <v>0.49671330000000002</v>
      </c>
      <c r="BW91">
        <v>149</v>
      </c>
      <c r="BX91">
        <v>1.574916</v>
      </c>
      <c r="BY91">
        <v>-0.50397429999999999</v>
      </c>
      <c r="BZ91">
        <v>32</v>
      </c>
      <c r="CA91">
        <v>2</v>
      </c>
      <c r="CB91">
        <v>2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27722</v>
      </c>
      <c r="CK91">
        <v>1.3707524709616912</v>
      </c>
      <c r="CL91">
        <v>0.73720408311011365</v>
      </c>
      <c r="CM91">
        <v>128</v>
      </c>
      <c r="CN91">
        <v>9.8925497172367038E-2</v>
      </c>
      <c r="CO91">
        <v>2277</v>
      </c>
      <c r="CP91">
        <v>0.55119931099999997</v>
      </c>
      <c r="CQ91">
        <v>0.386003651</v>
      </c>
      <c r="CR91">
        <v>23684</v>
      </c>
      <c r="CS91">
        <v>0.85400000000000009</v>
      </c>
      <c r="CT91">
        <v>19371</v>
      </c>
      <c r="CU91">
        <v>0.76561305124000001</v>
      </c>
      <c r="CV91">
        <v>19</v>
      </c>
      <c r="CW91">
        <v>8</v>
      </c>
      <c r="CX91">
        <v>16</v>
      </c>
      <c r="CY91">
        <v>714</v>
      </c>
      <c r="CZ91">
        <v>1739</v>
      </c>
      <c r="DA91" s="2">
        <v>15970</v>
      </c>
      <c r="DB91" s="2">
        <v>2110</v>
      </c>
      <c r="DC91" s="2">
        <v>262.51</v>
      </c>
      <c r="DD91" s="2">
        <v>1548</v>
      </c>
      <c r="DE91">
        <v>587</v>
      </c>
      <c r="DF91">
        <v>50</v>
      </c>
      <c r="DG91">
        <v>97.09</v>
      </c>
      <c r="DH91">
        <v>10.79</v>
      </c>
      <c r="DI91" s="2">
        <v>28.77</v>
      </c>
      <c r="DJ91">
        <v>1.75</v>
      </c>
      <c r="DK91">
        <v>0.97028656558093096</v>
      </c>
      <c r="DL91">
        <v>4.4404973357015983E-3</v>
      </c>
      <c r="DM91">
        <v>33</v>
      </c>
      <c r="DN91">
        <v>14.9</v>
      </c>
      <c r="DO91">
        <v>3.7999999999999999E-2</v>
      </c>
      <c r="DP91">
        <v>76.900000000000006</v>
      </c>
      <c r="DQ91" s="2">
        <v>0</v>
      </c>
      <c r="DR91" s="2">
        <v>0</v>
      </c>
      <c r="DS91">
        <v>0</v>
      </c>
      <c r="DT91">
        <v>1.3401029706312499</v>
      </c>
      <c r="DU91">
        <v>550904.53832036536</v>
      </c>
      <c r="DV91">
        <v>0</v>
      </c>
    </row>
    <row r="92" spans="1:126" x14ac:dyDescent="0.15">
      <c r="A92" t="s">
        <v>269</v>
      </c>
      <c r="B92" t="s">
        <v>284</v>
      </c>
      <c r="C92">
        <v>5</v>
      </c>
      <c r="D92">
        <v>17</v>
      </c>
      <c r="E92" t="s">
        <v>285</v>
      </c>
      <c r="F92">
        <v>5017</v>
      </c>
      <c r="G92" t="s">
        <v>5076</v>
      </c>
      <c r="H92">
        <v>40.299999999999997</v>
      </c>
      <c r="I92">
        <v>53.8</v>
      </c>
      <c r="J92">
        <v>0.2</v>
      </c>
      <c r="K92">
        <v>0.4</v>
      </c>
      <c r="L92">
        <v>0.6</v>
      </c>
      <c r="M92">
        <v>4.5999999999999996</v>
      </c>
      <c r="N92">
        <f t="shared" si="6"/>
        <v>4540.2499999999982</v>
      </c>
      <c r="O92">
        <f t="shared" si="4"/>
        <v>5459.7500000000018</v>
      </c>
      <c r="P92">
        <f t="shared" si="5"/>
        <v>6.5517000000000047</v>
      </c>
      <c r="Q92" s="4">
        <v>5017</v>
      </c>
      <c r="R92" s="5">
        <v>33.267139</v>
      </c>
      <c r="S92" s="5">
        <v>-91.297157999999996</v>
      </c>
      <c r="T92">
        <v>7</v>
      </c>
      <c r="U92">
        <v>0.1430687805044463</v>
      </c>
      <c r="V92">
        <v>11759</v>
      </c>
      <c r="W92">
        <v>11489</v>
      </c>
      <c r="X92">
        <v>11353</v>
      </c>
      <c r="Y92">
        <v>10957</v>
      </c>
      <c r="Z92">
        <v>5657</v>
      </c>
      <c r="AA92">
        <v>5017</v>
      </c>
      <c r="AB92">
        <v>3408.6460000000002</v>
      </c>
      <c r="AC92">
        <v>28913</v>
      </c>
      <c r="AD92">
        <v>1</v>
      </c>
      <c r="AE92">
        <v>8.8082445168677882E-5</v>
      </c>
      <c r="AF92">
        <v>4</v>
      </c>
      <c r="AG92">
        <v>313</v>
      </c>
      <c r="AH92">
        <v>1.2779552715654952E-2</v>
      </c>
      <c r="AI92" s="3">
        <v>289534</v>
      </c>
      <c r="AJ92" s="3">
        <v>412357.82066145504</v>
      </c>
      <c r="AK92">
        <v>256</v>
      </c>
      <c r="AL92">
        <v>442195.19999999995</v>
      </c>
      <c r="AM92">
        <v>1066779</v>
      </c>
      <c r="AN92">
        <v>106436</v>
      </c>
      <c r="AO92">
        <v>1173215</v>
      </c>
      <c r="AP92">
        <v>3</v>
      </c>
      <c r="AQ92">
        <v>0</v>
      </c>
      <c r="AR92">
        <v>3</v>
      </c>
      <c r="AS92">
        <v>0.26111933153451128</v>
      </c>
      <c r="AT92">
        <v>2</v>
      </c>
      <c r="AU92">
        <v>2</v>
      </c>
      <c r="AV92">
        <f t="shared" si="7"/>
        <v>4</v>
      </c>
      <c r="AW92">
        <v>1863</v>
      </c>
      <c r="AX92">
        <v>0.18999999999999995</v>
      </c>
      <c r="AY92">
        <v>1278889439.34934</v>
      </c>
      <c r="AZ92">
        <v>1278889.43934934</v>
      </c>
      <c r="BA92">
        <v>90803.663530245307</v>
      </c>
      <c r="BB92">
        <v>0.11012771523991599</v>
      </c>
      <c r="BC92">
        <v>4916</v>
      </c>
      <c r="BD92">
        <v>5175</v>
      </c>
      <c r="BE92">
        <v>-259</v>
      </c>
      <c r="BF92">
        <v>-2.2025682455991156E-2</v>
      </c>
      <c r="BG92">
        <v>207614</v>
      </c>
      <c r="BH92">
        <v>18.287148771249889</v>
      </c>
      <c r="BI92">
        <v>1975</v>
      </c>
      <c r="BJ92">
        <v>10</v>
      </c>
      <c r="BK92">
        <v>1</v>
      </c>
      <c r="BL92">
        <v>3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2</v>
      </c>
      <c r="BS92">
        <v>0</v>
      </c>
      <c r="BT92">
        <v>11823</v>
      </c>
      <c r="BU92">
        <v>0.59</v>
      </c>
      <c r="BV92">
        <v>0.56893159999999998</v>
      </c>
      <c r="BW92">
        <v>72</v>
      </c>
      <c r="BX92">
        <v>1.437875</v>
      </c>
      <c r="BY92">
        <v>-9.11304E-2</v>
      </c>
      <c r="BZ92">
        <v>10</v>
      </c>
      <c r="CA92">
        <v>1</v>
      </c>
      <c r="CB92">
        <v>2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2</v>
      </c>
      <c r="CI92">
        <v>0</v>
      </c>
      <c r="CJ92">
        <v>11217</v>
      </c>
      <c r="CK92">
        <v>1.4264063475082465</v>
      </c>
      <c r="CL92">
        <v>0.64684070008899441</v>
      </c>
      <c r="CM92">
        <v>55</v>
      </c>
      <c r="CN92">
        <v>-0.1533345206171689</v>
      </c>
      <c r="CO92">
        <v>614</v>
      </c>
      <c r="CP92">
        <v>-1.0852520046</v>
      </c>
      <c r="CQ92">
        <v>-0.85340718240000002</v>
      </c>
      <c r="CR92">
        <v>7757</v>
      </c>
      <c r="CS92">
        <v>0.71499999999999997</v>
      </c>
      <c r="CT92">
        <v>9254</v>
      </c>
      <c r="CU92">
        <v>0.81805768902999998</v>
      </c>
      <c r="CV92">
        <v>48</v>
      </c>
      <c r="CW92">
        <v>7</v>
      </c>
      <c r="CX92">
        <v>10</v>
      </c>
      <c r="CY92">
        <v>562</v>
      </c>
      <c r="CZ92">
        <v>454</v>
      </c>
      <c r="DA92" s="2">
        <v>4961</v>
      </c>
      <c r="DB92" s="2">
        <v>465</v>
      </c>
      <c r="DC92" s="2">
        <v>70.58</v>
      </c>
      <c r="DD92" s="2">
        <v>6494</v>
      </c>
      <c r="DE92">
        <v>105</v>
      </c>
      <c r="DF92">
        <v>83</v>
      </c>
      <c r="DG92">
        <v>35.29</v>
      </c>
      <c r="DH92">
        <v>26.47</v>
      </c>
      <c r="DI92" s="2">
        <v>17.64</v>
      </c>
      <c r="DJ92">
        <v>-0.45</v>
      </c>
      <c r="DK92">
        <v>0.71020329218675526</v>
      </c>
      <c r="DL92">
        <v>0</v>
      </c>
      <c r="DM92">
        <v>9710</v>
      </c>
      <c r="DN92">
        <v>332.2</v>
      </c>
      <c r="DO92">
        <v>0.752</v>
      </c>
      <c r="DP92">
        <v>19039.670000000002</v>
      </c>
      <c r="DQ92" s="2">
        <v>0</v>
      </c>
      <c r="DR92" s="2">
        <v>24532.060056120019</v>
      </c>
      <c r="DS92">
        <v>5.4943899950237601E-2</v>
      </c>
      <c r="DT92">
        <v>3.9341385011689902</v>
      </c>
      <c r="DU92">
        <v>1739657.1613521217</v>
      </c>
      <c r="DV92">
        <v>0</v>
      </c>
    </row>
    <row r="93" spans="1:126" x14ac:dyDescent="0.15">
      <c r="A93" t="s">
        <v>269</v>
      </c>
      <c r="B93" t="s">
        <v>286</v>
      </c>
      <c r="C93">
        <v>5</v>
      </c>
      <c r="D93">
        <v>19</v>
      </c>
      <c r="E93" t="s">
        <v>287</v>
      </c>
      <c r="F93">
        <v>5019</v>
      </c>
      <c r="G93" t="s">
        <v>5077</v>
      </c>
      <c r="H93">
        <v>70.400000000000006</v>
      </c>
      <c r="I93">
        <v>23.3</v>
      </c>
      <c r="J93">
        <v>0.4</v>
      </c>
      <c r="K93">
        <v>0.5</v>
      </c>
      <c r="L93">
        <v>1.4</v>
      </c>
      <c r="M93">
        <v>4</v>
      </c>
      <c r="N93">
        <f t="shared" si="6"/>
        <v>5517.420000000001</v>
      </c>
      <c r="O93">
        <f t="shared" si="4"/>
        <v>4482.579999999999</v>
      </c>
      <c r="P93">
        <f t="shared" si="5"/>
        <v>5.3790960000000005</v>
      </c>
      <c r="Q93" s="4">
        <v>5019</v>
      </c>
      <c r="R93" s="5">
        <v>34.053316000000002</v>
      </c>
      <c r="S93" s="5">
        <v>-93.176208000000003</v>
      </c>
      <c r="T93">
        <v>7</v>
      </c>
      <c r="U93">
        <v>8.9851331792182562E-2</v>
      </c>
      <c r="V93">
        <v>23050</v>
      </c>
      <c r="W93">
        <v>22800</v>
      </c>
      <c r="X93">
        <v>22751</v>
      </c>
      <c r="Y93">
        <v>22506</v>
      </c>
      <c r="Z93">
        <v>9665</v>
      </c>
      <c r="AA93">
        <v>5019</v>
      </c>
      <c r="AB93">
        <v>7150.4550000000008</v>
      </c>
      <c r="AC93">
        <v>35031</v>
      </c>
      <c r="AD93">
        <v>1</v>
      </c>
      <c r="AE93">
        <v>4.3954111907168915E-5</v>
      </c>
      <c r="AF93">
        <v>11</v>
      </c>
      <c r="AG93">
        <v>381</v>
      </c>
      <c r="AH93">
        <v>2.8871391076115485E-2</v>
      </c>
      <c r="AI93" s="3">
        <v>90215</v>
      </c>
      <c r="AJ93" s="3">
        <v>554286.65686790005</v>
      </c>
      <c r="AK93">
        <v>110</v>
      </c>
      <c r="AL93">
        <v>564915.19999999995</v>
      </c>
      <c r="AM93">
        <v>938643</v>
      </c>
      <c r="AN93">
        <v>20236</v>
      </c>
      <c r="AO93">
        <v>958879</v>
      </c>
      <c r="AP93">
        <v>1</v>
      </c>
      <c r="AQ93">
        <v>0</v>
      </c>
      <c r="AR93">
        <v>1</v>
      </c>
      <c r="AS93">
        <v>4.3859649122807015E-2</v>
      </c>
      <c r="AT93">
        <v>1</v>
      </c>
      <c r="AU93">
        <v>22</v>
      </c>
      <c r="AV93">
        <f t="shared" si="7"/>
        <v>23</v>
      </c>
      <c r="AW93">
        <v>17217</v>
      </c>
      <c r="AX93">
        <v>0.76</v>
      </c>
      <c r="AY93">
        <v>170604829.08092001</v>
      </c>
      <c r="AZ93">
        <v>170604.82908092</v>
      </c>
      <c r="BA93">
        <v>7220.6849602206203</v>
      </c>
      <c r="BB93">
        <v>1.3849101650454032</v>
      </c>
      <c r="BC93">
        <v>18690</v>
      </c>
      <c r="BD93">
        <v>10072</v>
      </c>
      <c r="BE93">
        <v>8618</v>
      </c>
      <c r="BF93">
        <v>0.37388286334056398</v>
      </c>
      <c r="BG93">
        <v>415719</v>
      </c>
      <c r="BH93">
        <v>18.272559447936356</v>
      </c>
      <c r="BI93">
        <v>3048</v>
      </c>
      <c r="BJ93">
        <v>33</v>
      </c>
      <c r="BK93">
        <v>1</v>
      </c>
      <c r="BL93">
        <v>2</v>
      </c>
      <c r="BM93">
        <v>0</v>
      </c>
      <c r="BN93">
        <v>1</v>
      </c>
      <c r="BO93">
        <v>2</v>
      </c>
      <c r="BP93">
        <v>0</v>
      </c>
      <c r="BQ93">
        <v>4</v>
      </c>
      <c r="BR93">
        <v>1</v>
      </c>
      <c r="BS93">
        <v>0</v>
      </c>
      <c r="BT93">
        <v>23835</v>
      </c>
      <c r="BU93">
        <v>0.67</v>
      </c>
      <c r="BV93">
        <v>0.47918640000000001</v>
      </c>
      <c r="BW93">
        <v>170</v>
      </c>
      <c r="BX93">
        <v>1.846025</v>
      </c>
      <c r="BY93">
        <v>-0.12729489999999999</v>
      </c>
      <c r="BZ93">
        <v>32</v>
      </c>
      <c r="CA93">
        <v>1</v>
      </c>
      <c r="CB93">
        <v>1</v>
      </c>
      <c r="CC93">
        <v>0</v>
      </c>
      <c r="CD93">
        <v>0</v>
      </c>
      <c r="CE93">
        <v>2</v>
      </c>
      <c r="CF93">
        <v>0</v>
      </c>
      <c r="CG93">
        <v>2</v>
      </c>
      <c r="CH93">
        <v>1</v>
      </c>
      <c r="CI93">
        <v>0</v>
      </c>
      <c r="CJ93">
        <v>22699</v>
      </c>
      <c r="CK93">
        <v>1.7181373628794221</v>
      </c>
      <c r="CL93">
        <v>0.72099802795164192</v>
      </c>
      <c r="CM93">
        <v>143</v>
      </c>
      <c r="CN93">
        <v>0.62817690704453066</v>
      </c>
      <c r="CO93">
        <v>2573</v>
      </c>
      <c r="CP93">
        <v>0.81114110800000006</v>
      </c>
      <c r="CQ93">
        <v>0.52660643500000004</v>
      </c>
      <c r="CR93">
        <v>17633</v>
      </c>
      <c r="CS93">
        <v>0.78099999999999992</v>
      </c>
      <c r="CT93">
        <v>18256</v>
      </c>
      <c r="CU93">
        <v>0.85010233319999995</v>
      </c>
      <c r="CV93">
        <v>47</v>
      </c>
      <c r="CW93">
        <v>10</v>
      </c>
      <c r="CX93">
        <v>10</v>
      </c>
      <c r="CY93">
        <v>96</v>
      </c>
      <c r="CZ93">
        <v>565</v>
      </c>
      <c r="DA93" s="2">
        <v>12667</v>
      </c>
      <c r="DB93" s="2">
        <v>1910</v>
      </c>
      <c r="DC93" s="2">
        <v>87.94</v>
      </c>
      <c r="DD93" s="2">
        <v>6075</v>
      </c>
      <c r="DE93">
        <v>163</v>
      </c>
      <c r="DF93">
        <v>50</v>
      </c>
      <c r="DG93">
        <v>35.18</v>
      </c>
      <c r="DH93">
        <v>8.7899999999999991</v>
      </c>
      <c r="DI93" s="2">
        <v>17.59</v>
      </c>
      <c r="DJ93">
        <v>1.1499999999999999</v>
      </c>
      <c r="DK93">
        <v>0.9851687635093942</v>
      </c>
      <c r="DL93">
        <v>0</v>
      </c>
      <c r="DM93">
        <v>8608</v>
      </c>
      <c r="DN93">
        <v>270.89999999999998</v>
      </c>
      <c r="DO93">
        <v>0.48700000000000004</v>
      </c>
      <c r="DP93">
        <v>6944.45</v>
      </c>
      <c r="DQ93" s="2">
        <v>0</v>
      </c>
      <c r="DR93" s="2">
        <v>0</v>
      </c>
      <c r="DS93">
        <v>0</v>
      </c>
      <c r="DT93">
        <v>2.3509699850486299</v>
      </c>
      <c r="DU93">
        <v>1328098.6792977436</v>
      </c>
      <c r="DV93">
        <v>1</v>
      </c>
    </row>
    <row r="94" spans="1:126" x14ac:dyDescent="0.15">
      <c r="A94" t="s">
        <v>269</v>
      </c>
      <c r="B94" t="s">
        <v>130</v>
      </c>
      <c r="C94">
        <v>5</v>
      </c>
      <c r="D94">
        <v>21</v>
      </c>
      <c r="E94" t="s">
        <v>288</v>
      </c>
      <c r="F94">
        <v>5021</v>
      </c>
      <c r="G94" t="s">
        <v>5078</v>
      </c>
      <c r="H94">
        <v>96.9</v>
      </c>
      <c r="I94">
        <v>0.3</v>
      </c>
      <c r="J94">
        <v>0.2</v>
      </c>
      <c r="K94">
        <v>0.1</v>
      </c>
      <c r="L94">
        <v>1.1000000000000001</v>
      </c>
      <c r="M94">
        <v>1.3</v>
      </c>
      <c r="N94">
        <f t="shared" si="6"/>
        <v>9392.6500000000015</v>
      </c>
      <c r="O94">
        <f t="shared" si="4"/>
        <v>607.34999999999854</v>
      </c>
      <c r="P94">
        <f t="shared" si="5"/>
        <v>0.72881999999999847</v>
      </c>
      <c r="Q94" s="4">
        <v>5021</v>
      </c>
      <c r="R94" s="5">
        <v>36.367302000000002</v>
      </c>
      <c r="S94" s="5">
        <v>-90.418704000000005</v>
      </c>
      <c r="T94">
        <v>7</v>
      </c>
      <c r="U94">
        <v>0.15516206171926086</v>
      </c>
      <c r="V94">
        <v>15981</v>
      </c>
      <c r="W94">
        <v>15577</v>
      </c>
      <c r="X94">
        <v>15400</v>
      </c>
      <c r="Y94">
        <v>15197</v>
      </c>
      <c r="Z94">
        <v>7721</v>
      </c>
      <c r="AA94">
        <v>5021</v>
      </c>
      <c r="AB94">
        <v>5464.3810000000003</v>
      </c>
      <c r="AC94">
        <v>32552</v>
      </c>
      <c r="AD94">
        <v>2</v>
      </c>
      <c r="AE94">
        <v>1.2987012987012987E-4</v>
      </c>
      <c r="AF94">
        <v>2</v>
      </c>
      <c r="AG94">
        <v>610</v>
      </c>
      <c r="AH94">
        <v>3.2786885245901639E-3</v>
      </c>
      <c r="AI94" s="3">
        <v>331467</v>
      </c>
      <c r="AJ94" s="3">
        <v>409246.00985200005</v>
      </c>
      <c r="AK94">
        <v>136</v>
      </c>
      <c r="AL94">
        <v>410540.80000000005</v>
      </c>
      <c r="AM94">
        <v>708909</v>
      </c>
      <c r="AN94">
        <v>160906</v>
      </c>
      <c r="AO94">
        <v>869815</v>
      </c>
      <c r="AP94">
        <v>1</v>
      </c>
      <c r="AQ94">
        <v>0</v>
      </c>
      <c r="AR94">
        <v>1</v>
      </c>
      <c r="AS94">
        <v>6.4197213840919309E-2</v>
      </c>
      <c r="AT94">
        <v>1</v>
      </c>
      <c r="AU94">
        <v>14</v>
      </c>
      <c r="AV94">
        <f t="shared" si="7"/>
        <v>15</v>
      </c>
      <c r="AW94">
        <v>2789</v>
      </c>
      <c r="AX94">
        <v>0.19999999999999996</v>
      </c>
      <c r="AY94">
        <v>724509713.59184206</v>
      </c>
      <c r="AZ94">
        <v>724509.7135918421</v>
      </c>
      <c r="BA94">
        <v>40953.035964532901</v>
      </c>
      <c r="BB94">
        <v>0.24418214094457938</v>
      </c>
      <c r="BC94">
        <v>2431</v>
      </c>
      <c r="BD94">
        <v>3</v>
      </c>
      <c r="BE94">
        <v>2428</v>
      </c>
      <c r="BF94">
        <v>0.15193041737062762</v>
      </c>
      <c r="BG94">
        <v>263754</v>
      </c>
      <c r="BH94">
        <v>17.126883116883118</v>
      </c>
      <c r="BI94">
        <v>2842</v>
      </c>
      <c r="BJ94">
        <v>22</v>
      </c>
      <c r="BK94">
        <v>0</v>
      </c>
      <c r="BL94">
        <v>2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15585</v>
      </c>
      <c r="BU94">
        <v>0.73</v>
      </c>
      <c r="BV94">
        <v>0.44215339999999997</v>
      </c>
      <c r="BW94">
        <v>64</v>
      </c>
      <c r="BX94">
        <v>1.604106</v>
      </c>
      <c r="BY94">
        <v>-0.99496229999999997</v>
      </c>
      <c r="BZ94">
        <v>21</v>
      </c>
      <c r="CA94">
        <v>0</v>
      </c>
      <c r="CB94">
        <v>2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15176</v>
      </c>
      <c r="CK94">
        <v>1.5814443858724301</v>
      </c>
      <c r="CL94">
        <v>0.55422993492407813</v>
      </c>
      <c r="CM94">
        <v>52</v>
      </c>
      <c r="CN94">
        <v>-0.700251197841541</v>
      </c>
      <c r="CO94">
        <v>878</v>
      </c>
      <c r="CP94">
        <v>0.53475998999999996</v>
      </c>
      <c r="CQ94">
        <v>-0.22173102829999999</v>
      </c>
      <c r="CR94">
        <v>12239</v>
      </c>
      <c r="CS94">
        <v>0.81599999999999995</v>
      </c>
      <c r="CT94">
        <v>12433</v>
      </c>
      <c r="CU94">
        <v>0.82226785307000005</v>
      </c>
      <c r="CV94">
        <v>3</v>
      </c>
      <c r="CW94">
        <v>7</v>
      </c>
      <c r="CX94">
        <v>3</v>
      </c>
      <c r="CY94">
        <v>671</v>
      </c>
      <c r="CZ94">
        <v>913</v>
      </c>
      <c r="DA94" s="2">
        <v>5801</v>
      </c>
      <c r="DB94" s="2">
        <v>1000</v>
      </c>
      <c r="DC94" s="2">
        <v>77.91</v>
      </c>
      <c r="DD94" s="2">
        <v>554</v>
      </c>
      <c r="DE94">
        <v>252</v>
      </c>
      <c r="DF94">
        <v>9</v>
      </c>
      <c r="DG94">
        <v>12.99</v>
      </c>
      <c r="DH94">
        <v>19.48</v>
      </c>
      <c r="DI94" s="2">
        <v>19.48</v>
      </c>
      <c r="DJ94">
        <v>-2.2999999999999998</v>
      </c>
      <c r="DK94">
        <v>0.82592535606862827</v>
      </c>
      <c r="DL94">
        <v>0</v>
      </c>
      <c r="DM94">
        <v>5768</v>
      </c>
      <c r="DN94">
        <v>247.3</v>
      </c>
      <c r="DO94">
        <v>0.60699999999999998</v>
      </c>
      <c r="DP94">
        <v>4731.24</v>
      </c>
      <c r="DQ94" s="2">
        <v>0</v>
      </c>
      <c r="DR94" s="2">
        <v>3808.2970872500005</v>
      </c>
      <c r="DS94">
        <v>8.6789556146721573E-3</v>
      </c>
      <c r="DT94">
        <v>4.2048756734899904</v>
      </c>
      <c r="DU94">
        <v>1726273.0228951196</v>
      </c>
      <c r="DV94">
        <v>0</v>
      </c>
    </row>
    <row r="95" spans="1:126" x14ac:dyDescent="0.15">
      <c r="A95" t="s">
        <v>269</v>
      </c>
      <c r="B95" t="s">
        <v>132</v>
      </c>
      <c r="C95">
        <v>5</v>
      </c>
      <c r="D95">
        <v>23</v>
      </c>
      <c r="E95" t="s">
        <v>289</v>
      </c>
      <c r="F95">
        <v>5023</v>
      </c>
      <c r="G95" t="s">
        <v>5079</v>
      </c>
      <c r="H95">
        <v>95.9</v>
      </c>
      <c r="I95">
        <v>0.3</v>
      </c>
      <c r="J95">
        <v>0.5</v>
      </c>
      <c r="K95">
        <v>0.2</v>
      </c>
      <c r="L95">
        <v>1.2</v>
      </c>
      <c r="M95">
        <v>2</v>
      </c>
      <c r="N95">
        <f t="shared" si="6"/>
        <v>9202.6300000000028</v>
      </c>
      <c r="O95">
        <f t="shared" si="4"/>
        <v>797.36999999999716</v>
      </c>
      <c r="P95">
        <f t="shared" si="5"/>
        <v>0.95684399999999692</v>
      </c>
      <c r="Q95" s="4">
        <v>5023</v>
      </c>
      <c r="R95" s="5">
        <v>35.566315000000003</v>
      </c>
      <c r="S95" s="5">
        <v>-92.059950000000001</v>
      </c>
      <c r="T95">
        <v>6</v>
      </c>
      <c r="U95">
        <v>0.11537465009678388</v>
      </c>
      <c r="V95">
        <v>25849</v>
      </c>
      <c r="W95">
        <v>25793</v>
      </c>
      <c r="X95">
        <v>25711</v>
      </c>
      <c r="Y95">
        <v>25358</v>
      </c>
      <c r="Z95">
        <v>12388</v>
      </c>
      <c r="AA95">
        <v>5023</v>
      </c>
      <c r="AB95">
        <v>8500.9429999999993</v>
      </c>
      <c r="AC95">
        <v>42905</v>
      </c>
      <c r="AD95">
        <v>1</v>
      </c>
      <c r="AE95">
        <v>3.8893858659717631E-5</v>
      </c>
      <c r="AF95">
        <v>14</v>
      </c>
      <c r="AG95">
        <v>797</v>
      </c>
      <c r="AH95">
        <v>1.7565872020075281E-2</v>
      </c>
      <c r="AI95" s="3">
        <v>157449</v>
      </c>
      <c r="AJ95" s="3">
        <v>354361.35990769503</v>
      </c>
      <c r="AK95">
        <v>80</v>
      </c>
      <c r="AL95">
        <v>378848</v>
      </c>
      <c r="AM95">
        <v>728921</v>
      </c>
      <c r="AN95">
        <v>49882</v>
      </c>
      <c r="AO95">
        <v>778803</v>
      </c>
      <c r="AP95">
        <v>2</v>
      </c>
      <c r="AQ95">
        <v>0</v>
      </c>
      <c r="AR95">
        <v>2</v>
      </c>
      <c r="AS95">
        <v>7.7540417942852713E-2</v>
      </c>
      <c r="AT95">
        <v>2</v>
      </c>
      <c r="AU95">
        <v>33</v>
      </c>
      <c r="AV95">
        <f t="shared" si="7"/>
        <v>35</v>
      </c>
      <c r="AW95">
        <v>16142</v>
      </c>
      <c r="AX95">
        <v>0.61</v>
      </c>
      <c r="AY95">
        <v>1010063520.03412</v>
      </c>
      <c r="AZ95">
        <v>1010063.52003412</v>
      </c>
      <c r="BA95">
        <v>42069.021277794302</v>
      </c>
      <c r="BB95">
        <v>0.23770460296585025</v>
      </c>
      <c r="BC95">
        <v>7309</v>
      </c>
      <c r="BD95">
        <v>0</v>
      </c>
      <c r="BE95">
        <v>7309</v>
      </c>
      <c r="BF95">
        <v>0.28275755348369375</v>
      </c>
      <c r="BG95">
        <v>513251</v>
      </c>
      <c r="BH95">
        <v>19.962311850958734</v>
      </c>
      <c r="BI95">
        <v>3976</v>
      </c>
      <c r="BJ95">
        <v>34</v>
      </c>
      <c r="BK95">
        <v>3</v>
      </c>
      <c r="BL95">
        <v>2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4</v>
      </c>
      <c r="BS95">
        <v>0</v>
      </c>
      <c r="BT95">
        <v>25600</v>
      </c>
      <c r="BU95">
        <v>0.67</v>
      </c>
      <c r="BV95">
        <v>0.5593764</v>
      </c>
      <c r="BW95">
        <v>112</v>
      </c>
      <c r="BX95">
        <v>1.7578130000000001</v>
      </c>
      <c r="BY95">
        <v>-0.1913842</v>
      </c>
      <c r="BZ95">
        <v>31</v>
      </c>
      <c r="CA95">
        <v>2</v>
      </c>
      <c r="CB95">
        <v>2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4</v>
      </c>
      <c r="CI95">
        <v>0</v>
      </c>
      <c r="CJ95">
        <v>25664</v>
      </c>
      <c r="CK95">
        <v>1.6365336658354115</v>
      </c>
      <c r="CL95">
        <v>0.68568232662192397</v>
      </c>
      <c r="CM95">
        <v>114</v>
      </c>
      <c r="CN95">
        <v>8.761972606695366E-2</v>
      </c>
      <c r="CO95">
        <v>2074</v>
      </c>
      <c r="CP95">
        <v>-0.10491116960000001</v>
      </c>
      <c r="CQ95">
        <v>0.50204379099999996</v>
      </c>
      <c r="CR95">
        <v>21077</v>
      </c>
      <c r="CS95">
        <v>0.83</v>
      </c>
      <c r="CT95">
        <v>19826</v>
      </c>
      <c r="CU95">
        <v>0.83030346407</v>
      </c>
      <c r="CV95">
        <v>15</v>
      </c>
      <c r="CW95">
        <v>9</v>
      </c>
      <c r="CX95">
        <v>17</v>
      </c>
      <c r="CY95">
        <v>319</v>
      </c>
      <c r="CZ95">
        <v>1246</v>
      </c>
      <c r="DA95" s="2">
        <v>11642</v>
      </c>
      <c r="DB95" s="2">
        <v>1495</v>
      </c>
      <c r="DC95" s="2">
        <v>93.44</v>
      </c>
      <c r="DD95" s="2">
        <v>720</v>
      </c>
      <c r="DE95">
        <v>415</v>
      </c>
      <c r="DF95">
        <v>28</v>
      </c>
      <c r="DG95">
        <v>15.57</v>
      </c>
      <c r="DH95">
        <v>7.79</v>
      </c>
      <c r="DI95" s="2">
        <v>3.89</v>
      </c>
      <c r="DJ95">
        <v>2.19</v>
      </c>
      <c r="DK95">
        <v>0.97144472178292651</v>
      </c>
      <c r="DL95">
        <v>1.2547051442910915E-3</v>
      </c>
      <c r="DN95">
        <v>52.1</v>
      </c>
      <c r="DO95">
        <v>0.13900000000000001</v>
      </c>
      <c r="DP95">
        <v>183.41</v>
      </c>
      <c r="DQ95" s="2">
        <v>0</v>
      </c>
      <c r="DR95" s="2">
        <v>65.022565709999995</v>
      </c>
      <c r="DS95">
        <v>1.7163233199462579E-4</v>
      </c>
      <c r="DT95">
        <v>1.7501139742825</v>
      </c>
      <c r="DU95">
        <v>663027.17892897653</v>
      </c>
      <c r="DV95">
        <v>0</v>
      </c>
    </row>
    <row r="96" spans="1:126" x14ac:dyDescent="0.15">
      <c r="A96" t="s">
        <v>269</v>
      </c>
      <c r="B96" t="s">
        <v>290</v>
      </c>
      <c r="C96">
        <v>5</v>
      </c>
      <c r="D96">
        <v>25</v>
      </c>
      <c r="E96" t="s">
        <v>291</v>
      </c>
      <c r="F96">
        <v>5025</v>
      </c>
      <c r="G96" t="s">
        <v>5080</v>
      </c>
      <c r="H96">
        <v>85.1</v>
      </c>
      <c r="I96">
        <v>12.1</v>
      </c>
      <c r="J96">
        <v>0.3</v>
      </c>
      <c r="K96">
        <v>0.1</v>
      </c>
      <c r="L96">
        <v>0.7</v>
      </c>
      <c r="M96">
        <v>1.7</v>
      </c>
      <c r="N96">
        <f t="shared" si="6"/>
        <v>7391.9</v>
      </c>
      <c r="O96">
        <f t="shared" si="4"/>
        <v>2608.1000000000004</v>
      </c>
      <c r="P96">
        <f t="shared" si="5"/>
        <v>3.1297200000000016</v>
      </c>
      <c r="Q96" s="4">
        <v>5025</v>
      </c>
      <c r="R96" s="5">
        <v>33.893200999999998</v>
      </c>
      <c r="S96" s="5">
        <v>-92.188714000000004</v>
      </c>
      <c r="T96">
        <v>3</v>
      </c>
      <c r="U96">
        <v>8.3488364104834151E-2</v>
      </c>
      <c r="V96">
        <v>8685</v>
      </c>
      <c r="W96">
        <v>8597</v>
      </c>
      <c r="X96">
        <v>8510</v>
      </c>
      <c r="Y96">
        <v>8284</v>
      </c>
      <c r="Z96">
        <v>4243</v>
      </c>
      <c r="AA96">
        <v>5025</v>
      </c>
      <c r="AB96">
        <v>2963.5769999999998</v>
      </c>
      <c r="AC96">
        <v>43158</v>
      </c>
      <c r="AD96">
        <v>1</v>
      </c>
      <c r="AE96">
        <v>1.1750881316098707E-4</v>
      </c>
      <c r="AF96">
        <v>0</v>
      </c>
      <c r="AG96">
        <v>211</v>
      </c>
      <c r="AH96">
        <v>0</v>
      </c>
      <c r="AI96" s="3">
        <v>27197</v>
      </c>
      <c r="AJ96" s="3">
        <v>382580.94735617004</v>
      </c>
      <c r="AK96">
        <v>65</v>
      </c>
      <c r="AL96">
        <v>383257.60000000003</v>
      </c>
      <c r="AM96">
        <v>942581</v>
      </c>
      <c r="AN96">
        <v>17666</v>
      </c>
      <c r="AO96">
        <v>960247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f t="shared" si="7"/>
        <v>3</v>
      </c>
      <c r="AW96">
        <v>249</v>
      </c>
      <c r="AX96">
        <v>3.0000000000000027E-2</v>
      </c>
      <c r="AY96">
        <v>278642876.58302802</v>
      </c>
      <c r="AZ96">
        <v>278642.876583028</v>
      </c>
      <c r="BA96">
        <v>32229.578059451698</v>
      </c>
      <c r="BB96">
        <v>0.31027399680981499</v>
      </c>
      <c r="BC96">
        <v>3312</v>
      </c>
      <c r="BD96">
        <v>0</v>
      </c>
      <c r="BE96">
        <v>3312</v>
      </c>
      <c r="BF96">
        <v>0.38134715025906735</v>
      </c>
      <c r="BG96">
        <v>63331</v>
      </c>
      <c r="BH96">
        <v>7.4419506462984728</v>
      </c>
      <c r="BI96">
        <v>1638</v>
      </c>
      <c r="BJ96">
        <v>10</v>
      </c>
      <c r="BK96">
        <v>0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8436</v>
      </c>
      <c r="BU96">
        <v>0.66</v>
      </c>
      <c r="BV96">
        <v>0.52762310000000001</v>
      </c>
      <c r="BW96">
        <v>35</v>
      </c>
      <c r="BX96">
        <v>1.4224749999999999</v>
      </c>
      <c r="BY96">
        <v>-0.6477503</v>
      </c>
      <c r="BZ96">
        <v>6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8424</v>
      </c>
      <c r="CK96">
        <v>0.94966761633428309</v>
      </c>
      <c r="CL96">
        <v>0.69593010867249094</v>
      </c>
      <c r="CM96">
        <v>33</v>
      </c>
      <c r="CN96">
        <v>-0.57376788359972886</v>
      </c>
      <c r="CO96">
        <v>741</v>
      </c>
      <c r="CP96">
        <v>0.27635410999999999</v>
      </c>
      <c r="CQ96">
        <v>0.40411723100000002</v>
      </c>
      <c r="CR96">
        <v>6741</v>
      </c>
      <c r="CS96">
        <v>0.81700000000000006</v>
      </c>
      <c r="CT96">
        <v>6879</v>
      </c>
      <c r="CU96">
        <v>0.85553047403999993</v>
      </c>
      <c r="CX96">
        <v>1</v>
      </c>
      <c r="CY96">
        <v>143</v>
      </c>
      <c r="CZ96">
        <v>312</v>
      </c>
      <c r="DA96" s="2">
        <v>1928</v>
      </c>
      <c r="DB96" s="2">
        <v>590</v>
      </c>
      <c r="DC96" s="2">
        <v>46.55</v>
      </c>
      <c r="DD96" s="2">
        <v>1132</v>
      </c>
      <c r="DE96">
        <v>104</v>
      </c>
      <c r="DF96">
        <v>11</v>
      </c>
      <c r="DG96">
        <v>11.64</v>
      </c>
      <c r="DH96">
        <v>11.64</v>
      </c>
      <c r="DI96" s="2">
        <v>11.64</v>
      </c>
      <c r="DJ96">
        <v>-1.59</v>
      </c>
      <c r="DK96">
        <v>0.97514431738794716</v>
      </c>
      <c r="DL96">
        <v>0</v>
      </c>
      <c r="DM96">
        <v>1939</v>
      </c>
      <c r="DN96">
        <v>131.5</v>
      </c>
      <c r="DO96">
        <v>0.34499999999999997</v>
      </c>
      <c r="DP96">
        <v>774.97</v>
      </c>
      <c r="DQ96" s="2">
        <v>0</v>
      </c>
      <c r="DR96" s="2">
        <v>0</v>
      </c>
      <c r="DS96">
        <v>0</v>
      </c>
      <c r="DT96">
        <v>1</v>
      </c>
      <c r="DU96">
        <v>383257.60000000003</v>
      </c>
      <c r="DV96">
        <v>1</v>
      </c>
    </row>
    <row r="97" spans="1:126" x14ac:dyDescent="0.15">
      <c r="A97" t="s">
        <v>269</v>
      </c>
      <c r="B97" t="s">
        <v>292</v>
      </c>
      <c r="C97">
        <v>5</v>
      </c>
      <c r="D97">
        <v>27</v>
      </c>
      <c r="E97" t="s">
        <v>293</v>
      </c>
      <c r="F97">
        <v>5027</v>
      </c>
      <c r="G97" t="s">
        <v>5081</v>
      </c>
      <c r="H97">
        <v>59.2</v>
      </c>
      <c r="I97">
        <v>36.700000000000003</v>
      </c>
      <c r="J97">
        <v>0.3</v>
      </c>
      <c r="K97">
        <v>0.7</v>
      </c>
      <c r="L97">
        <v>1</v>
      </c>
      <c r="M97">
        <v>2.2000000000000002</v>
      </c>
      <c r="N97">
        <f t="shared" si="6"/>
        <v>4857.9500000000007</v>
      </c>
      <c r="O97">
        <f t="shared" si="4"/>
        <v>5142.0499999999993</v>
      </c>
      <c r="P97">
        <f t="shared" si="5"/>
        <v>6.1704600000000012</v>
      </c>
      <c r="Q97" s="4">
        <v>5027</v>
      </c>
      <c r="R97" s="5">
        <v>33.223038000000003</v>
      </c>
      <c r="S97" s="5">
        <v>-93.232843000000003</v>
      </c>
      <c r="T97">
        <v>7</v>
      </c>
      <c r="U97">
        <v>2.4912905836727322E-2</v>
      </c>
      <c r="V97">
        <v>24644</v>
      </c>
      <c r="W97">
        <v>24400</v>
      </c>
      <c r="X97">
        <v>24327</v>
      </c>
      <c r="Y97">
        <v>24089</v>
      </c>
      <c r="Z97">
        <v>11075</v>
      </c>
      <c r="AA97">
        <v>5027</v>
      </c>
      <c r="AB97">
        <v>8149.6209999999992</v>
      </c>
      <c r="AC97">
        <v>36619</v>
      </c>
      <c r="AD97">
        <v>1</v>
      </c>
      <c r="AE97">
        <v>4.1106589386278622E-5</v>
      </c>
      <c r="AF97">
        <v>8</v>
      </c>
      <c r="AG97">
        <v>278</v>
      </c>
      <c r="AH97">
        <v>2.8776978417266189E-2</v>
      </c>
      <c r="AI97" s="3">
        <v>45580</v>
      </c>
      <c r="AJ97" s="3">
        <v>490282.42120694002</v>
      </c>
      <c r="AK97">
        <v>85</v>
      </c>
      <c r="AL97">
        <v>490841.60000000003</v>
      </c>
      <c r="AM97">
        <v>645069</v>
      </c>
      <c r="AN97">
        <v>18073</v>
      </c>
      <c r="AO97">
        <v>663142</v>
      </c>
      <c r="AP97">
        <v>3</v>
      </c>
      <c r="AQ97">
        <v>0</v>
      </c>
      <c r="AR97">
        <v>3</v>
      </c>
      <c r="AS97">
        <v>0.12295081967213116</v>
      </c>
      <c r="AT97">
        <v>1</v>
      </c>
      <c r="AU97">
        <v>29</v>
      </c>
      <c r="AV97">
        <f t="shared" si="7"/>
        <v>30</v>
      </c>
      <c r="AW97">
        <v>12767</v>
      </c>
      <c r="AX97">
        <v>0.56000000000000005</v>
      </c>
      <c r="AY97">
        <v>1230264569.3487101</v>
      </c>
      <c r="AZ97">
        <v>1230264.5693487101</v>
      </c>
      <c r="BA97">
        <v>47595.735801755101</v>
      </c>
      <c r="BB97">
        <v>0.21010285546696494</v>
      </c>
      <c r="BC97">
        <v>35921</v>
      </c>
      <c r="BD97">
        <v>17992</v>
      </c>
      <c r="BE97">
        <v>17929</v>
      </c>
      <c r="BF97">
        <v>0.72751988313585458</v>
      </c>
      <c r="BG97">
        <v>721522</v>
      </c>
      <c r="BH97">
        <v>29.659308587166525</v>
      </c>
      <c r="BI97">
        <v>3586</v>
      </c>
      <c r="BJ97">
        <v>26</v>
      </c>
      <c r="BK97">
        <v>3</v>
      </c>
      <c r="BL97">
        <v>2</v>
      </c>
      <c r="BM97">
        <v>0</v>
      </c>
      <c r="BN97">
        <v>0</v>
      </c>
      <c r="BO97">
        <v>2</v>
      </c>
      <c r="BP97">
        <v>0</v>
      </c>
      <c r="BQ97">
        <v>3</v>
      </c>
      <c r="BR97">
        <v>1</v>
      </c>
      <c r="BS97">
        <v>0</v>
      </c>
      <c r="BT97">
        <v>23854</v>
      </c>
      <c r="BU97">
        <v>0.66</v>
      </c>
      <c r="BV97">
        <v>0.50889150000000005</v>
      </c>
      <c r="BW97">
        <v>157</v>
      </c>
      <c r="BX97">
        <v>1.5511029999999999</v>
      </c>
      <c r="BY97">
        <v>-0.28415479999999999</v>
      </c>
      <c r="BZ97">
        <v>30</v>
      </c>
      <c r="CA97">
        <v>3</v>
      </c>
      <c r="CB97">
        <v>2</v>
      </c>
      <c r="CC97">
        <v>0</v>
      </c>
      <c r="CD97">
        <v>0</v>
      </c>
      <c r="CE97">
        <v>2</v>
      </c>
      <c r="CF97">
        <v>0</v>
      </c>
      <c r="CG97">
        <v>2</v>
      </c>
      <c r="CH97">
        <v>1</v>
      </c>
      <c r="CI97">
        <v>0</v>
      </c>
      <c r="CJ97">
        <v>24102</v>
      </c>
      <c r="CK97">
        <v>1.6596133100987469</v>
      </c>
      <c r="CL97">
        <v>0.71590823048383434</v>
      </c>
      <c r="CM97">
        <v>128</v>
      </c>
      <c r="CN97">
        <v>0.38651604966631981</v>
      </c>
      <c r="CO97">
        <v>2389</v>
      </c>
      <c r="CP97">
        <v>7.3554886999999999E-2</v>
      </c>
      <c r="CQ97">
        <v>0.22717043100000001</v>
      </c>
      <c r="CR97">
        <v>18294</v>
      </c>
      <c r="CS97">
        <v>0.76200000000000001</v>
      </c>
      <c r="CT97">
        <v>19986</v>
      </c>
      <c r="CU97">
        <v>0.83345658925999999</v>
      </c>
      <c r="CV97">
        <v>45</v>
      </c>
      <c r="CW97">
        <v>10</v>
      </c>
      <c r="CX97">
        <v>16</v>
      </c>
      <c r="CY97">
        <v>202</v>
      </c>
      <c r="CZ97">
        <v>425</v>
      </c>
      <c r="DA97" s="2">
        <v>11802</v>
      </c>
      <c r="DB97" s="2">
        <v>1775</v>
      </c>
      <c r="DC97" s="2">
        <v>82.77</v>
      </c>
      <c r="DD97" s="2">
        <v>9731</v>
      </c>
      <c r="DE97">
        <v>132</v>
      </c>
      <c r="DF97">
        <v>19</v>
      </c>
      <c r="DG97">
        <v>57.94</v>
      </c>
      <c r="DH97">
        <v>8.2799999999999994</v>
      </c>
      <c r="DI97" s="2">
        <v>4.1399999999999997</v>
      </c>
      <c r="DJ97">
        <v>-1.63</v>
      </c>
      <c r="DK97">
        <v>0.97674418604651159</v>
      </c>
      <c r="DL97">
        <v>0</v>
      </c>
      <c r="DM97">
        <v>1552</v>
      </c>
      <c r="DN97">
        <v>157.69999999999999</v>
      </c>
      <c r="DO97">
        <v>0.31900000000000001</v>
      </c>
      <c r="DP97">
        <v>0</v>
      </c>
      <c r="DQ97" s="2">
        <v>0</v>
      </c>
      <c r="DR97" s="2">
        <v>227.23136478000001</v>
      </c>
      <c r="DS97">
        <v>4.6294232970677299E-4</v>
      </c>
      <c r="DT97">
        <v>1.2395828708361001</v>
      </c>
      <c r="DU97">
        <v>608438.83965378476</v>
      </c>
      <c r="DV97">
        <v>0</v>
      </c>
    </row>
    <row r="98" spans="1:126" x14ac:dyDescent="0.15">
      <c r="A98" t="s">
        <v>269</v>
      </c>
      <c r="B98" t="s">
        <v>294</v>
      </c>
      <c r="C98">
        <v>5</v>
      </c>
      <c r="D98">
        <v>29</v>
      </c>
      <c r="E98" t="s">
        <v>295</v>
      </c>
      <c r="F98">
        <v>5029</v>
      </c>
      <c r="G98" t="s">
        <v>5082</v>
      </c>
      <c r="H98">
        <v>82.4</v>
      </c>
      <c r="I98">
        <v>11.2</v>
      </c>
      <c r="J98">
        <v>0.7</v>
      </c>
      <c r="K98">
        <v>0.4</v>
      </c>
      <c r="L98">
        <v>1.8</v>
      </c>
      <c r="M98">
        <v>3.6</v>
      </c>
      <c r="N98">
        <f t="shared" si="6"/>
        <v>6932.05</v>
      </c>
      <c r="O98">
        <f t="shared" si="4"/>
        <v>3067.95</v>
      </c>
      <c r="P98">
        <f t="shared" si="5"/>
        <v>3.6815400000000009</v>
      </c>
      <c r="Q98" s="4">
        <v>5029</v>
      </c>
      <c r="R98" s="5">
        <v>35.265701999999997</v>
      </c>
      <c r="S98" s="5">
        <v>-92.689248000000006</v>
      </c>
      <c r="T98">
        <v>6</v>
      </c>
      <c r="U98">
        <v>0.13633450830166252</v>
      </c>
      <c r="V98">
        <v>21203</v>
      </c>
      <c r="W98">
        <v>21175</v>
      </c>
      <c r="X98">
        <v>21110</v>
      </c>
      <c r="Y98">
        <v>20912</v>
      </c>
      <c r="Z98">
        <v>10666</v>
      </c>
      <c r="AA98">
        <v>5029</v>
      </c>
      <c r="AB98">
        <v>7347.0289999999995</v>
      </c>
      <c r="AC98">
        <v>37732</v>
      </c>
      <c r="AD98">
        <v>1</v>
      </c>
      <c r="AE98">
        <v>4.7370914258645192E-5</v>
      </c>
      <c r="AF98">
        <v>10</v>
      </c>
      <c r="AG98">
        <v>816</v>
      </c>
      <c r="AH98">
        <v>1.2254901960784314E-2</v>
      </c>
      <c r="AI98" s="3">
        <v>179318</v>
      </c>
      <c r="AJ98" s="3">
        <v>353443.76415437501</v>
      </c>
      <c r="AK98">
        <v>100</v>
      </c>
      <c r="AL98">
        <v>362694.40000000002</v>
      </c>
      <c r="AM98">
        <v>919576</v>
      </c>
      <c r="AN98">
        <v>63568</v>
      </c>
      <c r="AO98">
        <v>983144</v>
      </c>
      <c r="AP98">
        <v>2</v>
      </c>
      <c r="AQ98">
        <v>0</v>
      </c>
      <c r="AR98">
        <v>2</v>
      </c>
      <c r="AS98">
        <v>9.4451003541912631E-2</v>
      </c>
      <c r="AT98">
        <v>2</v>
      </c>
      <c r="AU98">
        <v>21</v>
      </c>
      <c r="AV98">
        <f t="shared" si="7"/>
        <v>23</v>
      </c>
      <c r="AW98">
        <v>21110</v>
      </c>
      <c r="AX98">
        <v>1</v>
      </c>
      <c r="AY98">
        <v>157777402.05696401</v>
      </c>
      <c r="AZ98">
        <v>157777.402056964</v>
      </c>
      <c r="BA98">
        <v>7782.2756122931996</v>
      </c>
      <c r="BB98">
        <v>1.2849711958547951</v>
      </c>
      <c r="BC98">
        <v>7216</v>
      </c>
      <c r="BD98">
        <v>968</v>
      </c>
      <c r="BE98">
        <v>6248</v>
      </c>
      <c r="BF98">
        <v>0.29467528179974534</v>
      </c>
      <c r="BG98">
        <v>387785</v>
      </c>
      <c r="BH98">
        <v>18.369729985788727</v>
      </c>
      <c r="BI98">
        <v>3026</v>
      </c>
      <c r="BJ98">
        <v>21</v>
      </c>
      <c r="BK98">
        <v>1</v>
      </c>
      <c r="BL98">
        <v>2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2</v>
      </c>
      <c r="BS98">
        <v>0</v>
      </c>
      <c r="BT98">
        <v>20799</v>
      </c>
      <c r="BU98">
        <v>0.7</v>
      </c>
      <c r="BV98">
        <v>0.51272680000000004</v>
      </c>
      <c r="BW98">
        <v>101</v>
      </c>
      <c r="BX98">
        <v>1.3462179999999999</v>
      </c>
      <c r="BY98">
        <v>-0.70840970000000003</v>
      </c>
      <c r="BZ98">
        <v>29</v>
      </c>
      <c r="CA98">
        <v>1</v>
      </c>
      <c r="CB98">
        <v>2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0</v>
      </c>
      <c r="CJ98">
        <v>21030</v>
      </c>
      <c r="CK98">
        <v>1.6167379933428436</v>
      </c>
      <c r="CL98">
        <v>0.69583220811954272</v>
      </c>
      <c r="CM98">
        <v>102</v>
      </c>
      <c r="CN98">
        <v>0.17170639866346563</v>
      </c>
      <c r="CO98">
        <v>1949.0000000000002</v>
      </c>
      <c r="CP98">
        <v>-0.3759710369</v>
      </c>
      <c r="CQ98">
        <v>9.6699811999999996E-2</v>
      </c>
      <c r="CR98">
        <v>16979</v>
      </c>
      <c r="CS98">
        <v>0.80900000000000005</v>
      </c>
      <c r="CT98">
        <v>16920</v>
      </c>
      <c r="CU98">
        <v>0.83404771532999999</v>
      </c>
      <c r="CV98">
        <v>46</v>
      </c>
      <c r="CW98">
        <v>7</v>
      </c>
      <c r="CX98">
        <v>13</v>
      </c>
      <c r="CY98">
        <v>386</v>
      </c>
      <c r="CZ98">
        <v>1267</v>
      </c>
      <c r="DA98" s="2">
        <v>10599</v>
      </c>
      <c r="DB98" s="2">
        <v>980</v>
      </c>
      <c r="DC98" s="2">
        <v>70.599999999999994</v>
      </c>
      <c r="DD98" s="2">
        <v>3082</v>
      </c>
      <c r="DE98">
        <v>405</v>
      </c>
      <c r="DF98">
        <v>117</v>
      </c>
      <c r="DG98">
        <v>23.53</v>
      </c>
      <c r="DH98">
        <v>4.71</v>
      </c>
      <c r="DI98" s="2">
        <v>28.24</v>
      </c>
      <c r="DJ98">
        <v>-0.42</v>
      </c>
      <c r="DK98">
        <v>0.94791933882822699</v>
      </c>
      <c r="DL98">
        <v>0</v>
      </c>
      <c r="DM98">
        <v>0</v>
      </c>
      <c r="DN98">
        <v>153</v>
      </c>
      <c r="DO98">
        <v>0.42700000000000005</v>
      </c>
      <c r="DP98">
        <v>1777.71</v>
      </c>
      <c r="DQ98" s="2">
        <v>6954</v>
      </c>
      <c r="DR98" s="2">
        <v>1879.5952581400002</v>
      </c>
      <c r="DS98">
        <v>5.1823096059015515E-3</v>
      </c>
      <c r="DT98">
        <v>4.1143255620163499</v>
      </c>
      <c r="DU98">
        <v>1492242.841120183</v>
      </c>
      <c r="DV98">
        <v>0</v>
      </c>
    </row>
    <row r="99" spans="1:126" x14ac:dyDescent="0.15">
      <c r="A99" t="s">
        <v>269</v>
      </c>
      <c r="B99" t="s">
        <v>296</v>
      </c>
      <c r="C99">
        <v>5</v>
      </c>
      <c r="D99">
        <v>31</v>
      </c>
      <c r="E99" t="s">
        <v>297</v>
      </c>
      <c r="F99">
        <v>5031</v>
      </c>
      <c r="G99" t="s">
        <v>5083</v>
      </c>
      <c r="H99">
        <v>79.599999999999994</v>
      </c>
      <c r="I99">
        <v>13</v>
      </c>
      <c r="J99">
        <v>0.3</v>
      </c>
      <c r="K99">
        <v>1.1000000000000001</v>
      </c>
      <c r="L99">
        <v>1.5</v>
      </c>
      <c r="M99">
        <v>4.4000000000000004</v>
      </c>
      <c r="N99">
        <f t="shared" si="6"/>
        <v>6528.0699999999988</v>
      </c>
      <c r="O99">
        <f t="shared" si="4"/>
        <v>3471.9300000000012</v>
      </c>
      <c r="P99">
        <f t="shared" si="5"/>
        <v>4.1663160000000028</v>
      </c>
      <c r="Q99" s="4">
        <v>5031</v>
      </c>
      <c r="R99" s="5">
        <v>35.827728999999998</v>
      </c>
      <c r="S99" s="5">
        <v>-90.631421000000003</v>
      </c>
      <c r="T99">
        <v>3</v>
      </c>
      <c r="U99">
        <v>0.11543097854690682</v>
      </c>
      <c r="V99">
        <v>96709</v>
      </c>
      <c r="W99">
        <v>99835</v>
      </c>
      <c r="X99">
        <v>101409</v>
      </c>
      <c r="Y99">
        <v>104297</v>
      </c>
      <c r="Z99">
        <v>51545</v>
      </c>
      <c r="AA99">
        <v>5031</v>
      </c>
      <c r="AB99">
        <v>38789.510999999999</v>
      </c>
      <c r="AC99">
        <v>42475</v>
      </c>
      <c r="AD99">
        <v>1</v>
      </c>
      <c r="AE99">
        <v>9.8610576970485846E-6</v>
      </c>
      <c r="AF99">
        <v>14</v>
      </c>
      <c r="AG99">
        <v>583</v>
      </c>
      <c r="AH99">
        <v>2.4013722126929673E-2</v>
      </c>
      <c r="AI99" s="3">
        <v>337668</v>
      </c>
      <c r="AJ99" s="3">
        <v>452639.64791987004</v>
      </c>
      <c r="AK99">
        <v>90</v>
      </c>
      <c r="AL99">
        <v>456339.19999999995</v>
      </c>
      <c r="AM99">
        <v>688259</v>
      </c>
      <c r="AN99">
        <v>161402</v>
      </c>
      <c r="AO99">
        <v>849661</v>
      </c>
      <c r="AP99">
        <v>9</v>
      </c>
      <c r="AQ99">
        <v>1</v>
      </c>
      <c r="AR99">
        <v>10</v>
      </c>
      <c r="AS99">
        <v>0.10016527269995493</v>
      </c>
      <c r="AT99">
        <v>10</v>
      </c>
      <c r="AU99">
        <v>78</v>
      </c>
      <c r="AV99">
        <f t="shared" si="7"/>
        <v>88</v>
      </c>
      <c r="AW99">
        <v>92775</v>
      </c>
      <c r="AX99">
        <v>0.87</v>
      </c>
      <c r="AY99">
        <v>463317935.86839002</v>
      </c>
      <c r="AZ99">
        <v>463317.93586839002</v>
      </c>
      <c r="BA99">
        <v>5645.5907433207403</v>
      </c>
      <c r="BB99">
        <v>1.7712938210816875</v>
      </c>
      <c r="BC99">
        <v>14217</v>
      </c>
      <c r="BD99">
        <v>2015</v>
      </c>
      <c r="BE99">
        <v>12202</v>
      </c>
      <c r="BF99">
        <v>0.12617233142727149</v>
      </c>
      <c r="BG99">
        <v>2312208</v>
      </c>
      <c r="BH99">
        <v>22.800816495577315</v>
      </c>
      <c r="BI99">
        <v>8308</v>
      </c>
      <c r="BJ99">
        <v>72</v>
      </c>
      <c r="BK99">
        <v>7</v>
      </c>
      <c r="BL99">
        <v>3</v>
      </c>
      <c r="BM99">
        <v>2</v>
      </c>
      <c r="BN99">
        <v>0</v>
      </c>
      <c r="BO99">
        <v>5</v>
      </c>
      <c r="BP99">
        <v>1</v>
      </c>
      <c r="BQ99">
        <v>5</v>
      </c>
      <c r="BR99">
        <v>3</v>
      </c>
      <c r="BS99">
        <v>0</v>
      </c>
      <c r="BT99">
        <v>95457</v>
      </c>
      <c r="BU99">
        <v>0.74</v>
      </c>
      <c r="BV99">
        <v>0.44480189999999997</v>
      </c>
      <c r="BW99">
        <v>339</v>
      </c>
      <c r="BX99">
        <v>1.02664</v>
      </c>
      <c r="BY99">
        <v>-1.530008</v>
      </c>
      <c r="BZ99">
        <v>68</v>
      </c>
      <c r="CA99">
        <v>5</v>
      </c>
      <c r="CB99">
        <v>3</v>
      </c>
      <c r="CC99">
        <v>2</v>
      </c>
      <c r="CD99">
        <v>0</v>
      </c>
      <c r="CE99">
        <v>3</v>
      </c>
      <c r="CF99">
        <v>1</v>
      </c>
      <c r="CG99">
        <v>8</v>
      </c>
      <c r="CH99">
        <v>2</v>
      </c>
      <c r="CI99">
        <v>0</v>
      </c>
      <c r="CJ99">
        <v>102671</v>
      </c>
      <c r="CK99">
        <v>0.89606607513319247</v>
      </c>
      <c r="CL99">
        <v>0.56517320686765671</v>
      </c>
      <c r="CM99">
        <v>317</v>
      </c>
      <c r="CN99">
        <v>-1.3326677690506015</v>
      </c>
      <c r="CO99">
        <v>13906</v>
      </c>
      <c r="CP99">
        <v>0.65344524000000004</v>
      </c>
      <c r="CQ99">
        <v>0.54048774799999999</v>
      </c>
      <c r="CR99">
        <v>84684</v>
      </c>
      <c r="CS99">
        <v>0.80299999999999994</v>
      </c>
      <c r="CT99">
        <v>76690</v>
      </c>
      <c r="CU99">
        <v>0.82938303173000005</v>
      </c>
      <c r="CV99">
        <v>364</v>
      </c>
      <c r="CW99">
        <v>78</v>
      </c>
      <c r="CX99">
        <v>114</v>
      </c>
      <c r="CY99">
        <v>709</v>
      </c>
      <c r="CZ99">
        <v>875</v>
      </c>
      <c r="DA99" s="2">
        <v>64041</v>
      </c>
      <c r="DB99" s="2">
        <v>9255</v>
      </c>
      <c r="DC99" s="2">
        <v>114.3</v>
      </c>
      <c r="DD99" s="2">
        <v>18963</v>
      </c>
      <c r="DE99">
        <v>237</v>
      </c>
      <c r="DF99">
        <v>25</v>
      </c>
      <c r="DG99">
        <v>40.4</v>
      </c>
      <c r="DH99">
        <v>3.94</v>
      </c>
      <c r="DI99" s="2">
        <v>5.91</v>
      </c>
      <c r="DJ99">
        <v>-2.2400000000000002</v>
      </c>
      <c r="DK99">
        <v>0.66834879230486754</v>
      </c>
      <c r="DL99">
        <v>0</v>
      </c>
      <c r="DM99">
        <v>0</v>
      </c>
      <c r="DN99">
        <v>253.1</v>
      </c>
      <c r="DO99">
        <v>0.57899999999999996</v>
      </c>
      <c r="DP99">
        <v>1886.3700000000001</v>
      </c>
      <c r="DQ99" s="2">
        <v>0</v>
      </c>
      <c r="DR99" s="2">
        <v>2563.0326911000002</v>
      </c>
      <c r="DS99">
        <v>5.6165181205186194E-3</v>
      </c>
      <c r="DT99">
        <v>4.4642758511838299</v>
      </c>
      <c r="DU99">
        <v>2037224.0705085478</v>
      </c>
      <c r="DV99">
        <v>1</v>
      </c>
    </row>
    <row r="100" spans="1:126" x14ac:dyDescent="0.15">
      <c r="A100" t="s">
        <v>269</v>
      </c>
      <c r="B100" t="s">
        <v>298</v>
      </c>
      <c r="C100">
        <v>5</v>
      </c>
      <c r="D100">
        <v>33</v>
      </c>
      <c r="E100" t="s">
        <v>299</v>
      </c>
      <c r="F100">
        <v>5033</v>
      </c>
      <c r="G100" t="s">
        <v>5084</v>
      </c>
      <c r="H100">
        <v>86.8</v>
      </c>
      <c r="I100">
        <v>1.1000000000000001</v>
      </c>
      <c r="J100">
        <v>2.1</v>
      </c>
      <c r="K100">
        <v>1.4</v>
      </c>
      <c r="L100">
        <v>2.4</v>
      </c>
      <c r="M100">
        <v>6.1</v>
      </c>
      <c r="N100">
        <f t="shared" si="6"/>
        <v>7584.79</v>
      </c>
      <c r="O100">
        <f t="shared" ref="O100:O163" si="8">10000-N100</f>
        <v>2415.21</v>
      </c>
      <c r="P100">
        <f t="shared" ref="P100:P163" si="9">O100/833.333333333333</f>
        <v>2.8982520000000012</v>
      </c>
      <c r="Q100" s="4">
        <v>5033</v>
      </c>
      <c r="R100" s="5">
        <v>35.583010999999999</v>
      </c>
      <c r="S100" s="5">
        <v>-94.236219000000006</v>
      </c>
      <c r="T100">
        <v>2</v>
      </c>
      <c r="U100">
        <v>6.1759026891470552E-2</v>
      </c>
      <c r="V100">
        <v>61670</v>
      </c>
      <c r="W100">
        <v>61825</v>
      </c>
      <c r="X100">
        <v>61748</v>
      </c>
      <c r="Y100">
        <v>61877</v>
      </c>
      <c r="Z100">
        <v>31847</v>
      </c>
      <c r="AA100">
        <v>5033</v>
      </c>
      <c r="AB100">
        <v>22150.514999999999</v>
      </c>
      <c r="AC100">
        <v>41268</v>
      </c>
      <c r="AD100">
        <v>1</v>
      </c>
      <c r="AE100">
        <v>1.6194856513571291E-5</v>
      </c>
      <c r="AF100">
        <v>48</v>
      </c>
      <c r="AG100">
        <v>886</v>
      </c>
      <c r="AH100">
        <v>5.4176072234762979E-2</v>
      </c>
      <c r="AI100" s="3">
        <v>125292</v>
      </c>
      <c r="AJ100" s="3">
        <v>378363.67971135501</v>
      </c>
      <c r="AK100">
        <v>57</v>
      </c>
      <c r="AL100">
        <v>386713.59999999998</v>
      </c>
      <c r="AM100">
        <v>709077</v>
      </c>
      <c r="AN100">
        <v>52837</v>
      </c>
      <c r="AO100">
        <v>761914</v>
      </c>
      <c r="AP100">
        <v>12</v>
      </c>
      <c r="AQ100">
        <v>0</v>
      </c>
      <c r="AR100">
        <v>12</v>
      </c>
      <c r="AS100">
        <v>0.19409623938536191</v>
      </c>
      <c r="AT100">
        <v>10</v>
      </c>
      <c r="AU100">
        <v>45</v>
      </c>
      <c r="AV100">
        <f t="shared" si="7"/>
        <v>55</v>
      </c>
      <c r="AW100">
        <v>57946</v>
      </c>
      <c r="AX100">
        <v>0.86</v>
      </c>
      <c r="AY100">
        <v>177885684.290052</v>
      </c>
      <c r="AZ100">
        <v>177885.68429005198</v>
      </c>
      <c r="BA100">
        <v>3340.5507108736701</v>
      </c>
      <c r="BB100">
        <v>2.9935183942723778</v>
      </c>
      <c r="BC100">
        <v>10999</v>
      </c>
      <c r="BD100">
        <v>10915</v>
      </c>
      <c r="BE100">
        <v>84</v>
      </c>
      <c r="BF100">
        <v>1.362088535754824E-3</v>
      </c>
      <c r="BG100">
        <v>708488</v>
      </c>
      <c r="BH100">
        <v>11.473861501587097</v>
      </c>
      <c r="BI100">
        <v>7313</v>
      </c>
      <c r="BJ100">
        <v>41</v>
      </c>
      <c r="BK100">
        <v>2</v>
      </c>
      <c r="BL100">
        <v>1</v>
      </c>
      <c r="BM100">
        <v>0</v>
      </c>
      <c r="BN100">
        <v>0</v>
      </c>
      <c r="BO100">
        <v>2</v>
      </c>
      <c r="BP100">
        <v>0</v>
      </c>
      <c r="BQ100">
        <v>3</v>
      </c>
      <c r="BR100">
        <v>2</v>
      </c>
      <c r="BS100">
        <v>0</v>
      </c>
      <c r="BT100">
        <v>60102</v>
      </c>
      <c r="BU100">
        <v>0.69</v>
      </c>
      <c r="BV100">
        <v>0.46440930000000002</v>
      </c>
      <c r="BW100">
        <v>213</v>
      </c>
      <c r="BX100">
        <v>0.84855749999999996</v>
      </c>
      <c r="BY100">
        <v>-1.538416</v>
      </c>
      <c r="BZ100">
        <v>41</v>
      </c>
      <c r="CA100">
        <v>2</v>
      </c>
      <c r="CB100">
        <v>1</v>
      </c>
      <c r="CC100">
        <v>0</v>
      </c>
      <c r="CD100">
        <v>0</v>
      </c>
      <c r="CE100">
        <v>2</v>
      </c>
      <c r="CF100">
        <v>0</v>
      </c>
      <c r="CG100">
        <v>5</v>
      </c>
      <c r="CH100">
        <v>2</v>
      </c>
      <c r="CI100">
        <v>0</v>
      </c>
      <c r="CJ100">
        <v>61670</v>
      </c>
      <c r="CK100">
        <v>0.85941300470244852</v>
      </c>
      <c r="CL100">
        <v>0.66005257084241564</v>
      </c>
      <c r="CM100">
        <v>203</v>
      </c>
      <c r="CN100">
        <v>-0.92142034509119009</v>
      </c>
      <c r="CO100">
        <v>5053</v>
      </c>
      <c r="CP100">
        <v>0.428190295</v>
      </c>
      <c r="CQ100">
        <v>0.36709728699999999</v>
      </c>
      <c r="CR100">
        <v>51773</v>
      </c>
      <c r="CS100">
        <v>0.83900000000000008</v>
      </c>
      <c r="CT100">
        <v>47424</v>
      </c>
      <c r="CU100">
        <v>0.80987930141999998</v>
      </c>
      <c r="CV100">
        <v>27</v>
      </c>
      <c r="CW100">
        <v>10</v>
      </c>
      <c r="CX100">
        <v>27</v>
      </c>
      <c r="CY100">
        <v>587</v>
      </c>
      <c r="CZ100">
        <v>1336</v>
      </c>
      <c r="DA100" s="2">
        <v>26784</v>
      </c>
      <c r="DB100" s="2">
        <v>4435</v>
      </c>
      <c r="DC100" s="2">
        <v>84.36</v>
      </c>
      <c r="DD100" s="2">
        <v>5619</v>
      </c>
      <c r="DE100">
        <v>433</v>
      </c>
      <c r="DF100">
        <v>115</v>
      </c>
      <c r="DG100">
        <v>24.33</v>
      </c>
      <c r="DH100">
        <v>6.49</v>
      </c>
      <c r="DI100" s="2">
        <v>6.49</v>
      </c>
      <c r="DJ100">
        <v>1.44</v>
      </c>
      <c r="DK100">
        <v>0.97897710947227279</v>
      </c>
      <c r="DL100">
        <v>0</v>
      </c>
      <c r="DM100">
        <v>0</v>
      </c>
      <c r="DN100">
        <v>86.9</v>
      </c>
      <c r="DO100">
        <v>0.21899999999999997</v>
      </c>
      <c r="DP100">
        <v>462.35</v>
      </c>
      <c r="DQ100" s="2">
        <v>85926</v>
      </c>
      <c r="DR100" s="2">
        <v>1355.3338739000001</v>
      </c>
      <c r="DS100">
        <v>3.504741596995813E-3</v>
      </c>
      <c r="DT100">
        <v>3.86964354524198</v>
      </c>
      <c r="DU100">
        <v>1496443.7860972888</v>
      </c>
      <c r="DV100">
        <v>0</v>
      </c>
    </row>
    <row r="101" spans="1:126" x14ac:dyDescent="0.15">
      <c r="A101" t="s">
        <v>269</v>
      </c>
      <c r="B101" t="s">
        <v>300</v>
      </c>
      <c r="C101">
        <v>5</v>
      </c>
      <c r="D101">
        <v>35</v>
      </c>
      <c r="E101" t="s">
        <v>301</v>
      </c>
      <c r="F101">
        <v>5035</v>
      </c>
      <c r="G101" t="s">
        <v>5085</v>
      </c>
      <c r="H101">
        <v>45.2</v>
      </c>
      <c r="I101">
        <v>51</v>
      </c>
      <c r="J101">
        <v>0.2</v>
      </c>
      <c r="K101">
        <v>0.6</v>
      </c>
      <c r="L101">
        <v>1</v>
      </c>
      <c r="M101">
        <v>2</v>
      </c>
      <c r="N101">
        <f t="shared" si="6"/>
        <v>4649.4399999999996</v>
      </c>
      <c r="O101">
        <f t="shared" si="8"/>
        <v>5350.56</v>
      </c>
      <c r="P101">
        <f t="shared" si="9"/>
        <v>6.4206720000000024</v>
      </c>
      <c r="Q101" s="4">
        <v>5035</v>
      </c>
      <c r="R101" s="5">
        <v>35.211879000000003</v>
      </c>
      <c r="S101" s="5">
        <v>-90.315331999999998</v>
      </c>
      <c r="T101">
        <v>1</v>
      </c>
      <c r="U101">
        <v>9.041189619743889E-2</v>
      </c>
      <c r="V101">
        <v>50618</v>
      </c>
      <c r="W101">
        <v>50172</v>
      </c>
      <c r="X101">
        <v>49765</v>
      </c>
      <c r="Y101">
        <v>49040</v>
      </c>
      <c r="Z101">
        <v>25251</v>
      </c>
      <c r="AA101">
        <v>5035</v>
      </c>
      <c r="AB101">
        <v>18723.446</v>
      </c>
      <c r="AC101">
        <v>38004</v>
      </c>
      <c r="AD101">
        <v>0</v>
      </c>
      <c r="AE101">
        <v>0</v>
      </c>
      <c r="AF101">
        <v>5</v>
      </c>
      <c r="AG101">
        <v>263</v>
      </c>
      <c r="AH101">
        <v>1.9011406844106463E-2</v>
      </c>
      <c r="AI101" s="3">
        <v>337904</v>
      </c>
      <c r="AJ101" s="3">
        <v>390309.77770024503</v>
      </c>
      <c r="AK101">
        <v>340</v>
      </c>
      <c r="AL101">
        <v>407507.20000000001</v>
      </c>
      <c r="AM101">
        <v>684132</v>
      </c>
      <c r="AN101">
        <v>133298</v>
      </c>
      <c r="AO101">
        <v>817430</v>
      </c>
      <c r="AP101">
        <v>3</v>
      </c>
      <c r="AQ101">
        <v>2</v>
      </c>
      <c r="AR101">
        <v>5</v>
      </c>
      <c r="AS101">
        <v>9.9657179303197008E-2</v>
      </c>
      <c r="AT101">
        <v>4</v>
      </c>
      <c r="AU101">
        <v>29</v>
      </c>
      <c r="AV101">
        <f t="shared" si="7"/>
        <v>33</v>
      </c>
      <c r="AW101">
        <v>40664</v>
      </c>
      <c r="AX101">
        <v>0.8</v>
      </c>
      <c r="AY101">
        <v>149126057.279017</v>
      </c>
      <c r="AZ101">
        <v>149126.057279017</v>
      </c>
      <c r="BA101">
        <v>2931.0060298049898</v>
      </c>
      <c r="BB101">
        <v>3.4117978258357029</v>
      </c>
      <c r="BC101">
        <v>14264</v>
      </c>
      <c r="BD101">
        <v>0</v>
      </c>
      <c r="BE101">
        <v>14264</v>
      </c>
      <c r="BF101">
        <v>0.2817969892133233</v>
      </c>
      <c r="BG101">
        <v>694131</v>
      </c>
      <c r="BH101">
        <v>13.948176429217321</v>
      </c>
      <c r="BI101">
        <v>3633</v>
      </c>
      <c r="BJ101">
        <v>33</v>
      </c>
      <c r="BK101">
        <v>6</v>
      </c>
      <c r="BL101">
        <v>3</v>
      </c>
      <c r="BM101">
        <v>0</v>
      </c>
      <c r="BN101">
        <v>0</v>
      </c>
      <c r="BO101">
        <v>1</v>
      </c>
      <c r="BP101">
        <v>0</v>
      </c>
      <c r="BQ101">
        <v>2</v>
      </c>
      <c r="BR101">
        <v>1</v>
      </c>
      <c r="BS101">
        <v>0</v>
      </c>
      <c r="BT101">
        <v>53022</v>
      </c>
      <c r="BU101">
        <v>0.64</v>
      </c>
      <c r="BV101">
        <v>0.49363190000000001</v>
      </c>
      <c r="BW101">
        <v>210</v>
      </c>
      <c r="BX101">
        <v>0.86756440000000001</v>
      </c>
      <c r="BY101">
        <v>-1.278224</v>
      </c>
      <c r="BZ101">
        <v>32</v>
      </c>
      <c r="CA101">
        <v>4</v>
      </c>
      <c r="CB101">
        <v>3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1</v>
      </c>
      <c r="CI101">
        <v>0</v>
      </c>
      <c r="CJ101">
        <v>49558</v>
      </c>
      <c r="CK101">
        <v>0.84749182775737519</v>
      </c>
      <c r="CL101">
        <v>0.63003165988240617</v>
      </c>
      <c r="CM101">
        <v>163</v>
      </c>
      <c r="CN101">
        <v>-1.0387177203098539</v>
      </c>
      <c r="CO101">
        <v>4395</v>
      </c>
      <c r="CP101">
        <v>-1.2349214501000001</v>
      </c>
      <c r="CQ101">
        <v>-0.83690823069999998</v>
      </c>
      <c r="CR101">
        <v>35573</v>
      </c>
      <c r="CS101">
        <v>0.73299999999999998</v>
      </c>
      <c r="CT101">
        <v>41203</v>
      </c>
      <c r="CU101">
        <v>0.84156532373000004</v>
      </c>
      <c r="CV101">
        <v>89</v>
      </c>
      <c r="CW101">
        <v>25</v>
      </c>
      <c r="CX101">
        <v>21</v>
      </c>
      <c r="CY101">
        <v>610</v>
      </c>
      <c r="CZ101">
        <v>431</v>
      </c>
      <c r="DA101" s="2">
        <v>24620</v>
      </c>
      <c r="DB101" s="2">
        <v>3290</v>
      </c>
      <c r="DC101" s="2">
        <v>66.34</v>
      </c>
      <c r="DD101" s="2">
        <v>27072</v>
      </c>
      <c r="DE101">
        <v>90</v>
      </c>
      <c r="DF101">
        <v>102</v>
      </c>
      <c r="DG101">
        <v>20.100000000000001</v>
      </c>
      <c r="DH101">
        <v>14.07</v>
      </c>
      <c r="DI101" s="2">
        <v>2.0099999999999998</v>
      </c>
      <c r="DJ101">
        <v>-1.05</v>
      </c>
      <c r="DK101">
        <v>0.60459183673469385</v>
      </c>
      <c r="DL101">
        <v>7.6045627376425855E-3</v>
      </c>
      <c r="DM101">
        <v>0</v>
      </c>
      <c r="DN101">
        <v>309.7</v>
      </c>
      <c r="DO101">
        <v>0.76300000000000001</v>
      </c>
      <c r="DP101">
        <v>9861.2099999999991</v>
      </c>
      <c r="DQ101" s="2">
        <v>0</v>
      </c>
      <c r="DR101" s="2">
        <v>3733.4970040099997</v>
      </c>
      <c r="DS101">
        <v>9.1617827272033464E-3</v>
      </c>
      <c r="DT101">
        <v>3.2586509935515302</v>
      </c>
      <c r="DU101">
        <v>1327923.7421594022</v>
      </c>
      <c r="DV101">
        <v>0</v>
      </c>
    </row>
    <row r="102" spans="1:126" x14ac:dyDescent="0.15">
      <c r="A102" t="s">
        <v>269</v>
      </c>
      <c r="B102" t="s">
        <v>302</v>
      </c>
      <c r="C102">
        <v>5</v>
      </c>
      <c r="D102">
        <v>37</v>
      </c>
      <c r="E102" t="s">
        <v>303</v>
      </c>
      <c r="F102">
        <v>5037</v>
      </c>
      <c r="G102" t="s">
        <v>5086</v>
      </c>
      <c r="H102">
        <v>74.7</v>
      </c>
      <c r="I102">
        <v>22.2</v>
      </c>
      <c r="J102">
        <v>0.3</v>
      </c>
      <c r="K102">
        <v>0.5</v>
      </c>
      <c r="L102">
        <v>0.9</v>
      </c>
      <c r="M102">
        <v>1.5</v>
      </c>
      <c r="N102">
        <f t="shared" ref="N102:N165" si="10">H102^2+I102^2+J102^2+K102^2+L102^2+M102^2</f>
        <v>6076.3300000000008</v>
      </c>
      <c r="O102">
        <f t="shared" si="8"/>
        <v>3923.6699999999992</v>
      </c>
      <c r="P102">
        <f t="shared" si="9"/>
        <v>4.7084040000000007</v>
      </c>
      <c r="Q102" s="4">
        <v>5037</v>
      </c>
      <c r="R102" s="5">
        <v>35.285691999999997</v>
      </c>
      <c r="S102" s="5">
        <v>-90.763983999999994</v>
      </c>
      <c r="T102">
        <v>6</v>
      </c>
      <c r="U102">
        <v>0.24371325019057694</v>
      </c>
      <c r="V102">
        <v>17891</v>
      </c>
      <c r="W102">
        <v>17595</v>
      </c>
      <c r="X102">
        <v>17467</v>
      </c>
      <c r="Y102">
        <v>17240</v>
      </c>
      <c r="Z102">
        <v>8899</v>
      </c>
      <c r="AA102">
        <v>5037</v>
      </c>
      <c r="AB102">
        <v>6386.9889999999996</v>
      </c>
      <c r="AC102">
        <v>38103</v>
      </c>
      <c r="AD102">
        <v>1</v>
      </c>
      <c r="AE102">
        <v>5.7250815824125495E-5</v>
      </c>
      <c r="AF102">
        <v>7</v>
      </c>
      <c r="AG102">
        <v>325</v>
      </c>
      <c r="AH102">
        <v>2.1538461538461538E-2</v>
      </c>
      <c r="AI102" s="3">
        <v>278915</v>
      </c>
      <c r="AJ102" s="3">
        <v>394482.962554375</v>
      </c>
      <c r="AK102">
        <v>290</v>
      </c>
      <c r="AL102">
        <v>398323.20000000001</v>
      </c>
      <c r="AM102">
        <v>245102</v>
      </c>
      <c r="AN102">
        <v>122197</v>
      </c>
      <c r="AO102">
        <v>367299</v>
      </c>
      <c r="AP102">
        <v>2</v>
      </c>
      <c r="AQ102">
        <v>0</v>
      </c>
      <c r="AR102">
        <v>2</v>
      </c>
      <c r="AS102">
        <v>0.11366865586814437</v>
      </c>
      <c r="AT102">
        <v>1</v>
      </c>
      <c r="AU102">
        <v>9</v>
      </c>
      <c r="AV102">
        <f t="shared" si="7"/>
        <v>10</v>
      </c>
      <c r="AW102">
        <v>12839</v>
      </c>
      <c r="AX102">
        <v>0.77</v>
      </c>
      <c r="AY102">
        <v>418667278.09474301</v>
      </c>
      <c r="AZ102">
        <v>418667.27809474303</v>
      </c>
      <c r="BA102">
        <v>21456.109616825601</v>
      </c>
      <c r="BB102">
        <v>0.46606771584342249</v>
      </c>
      <c r="BC102">
        <v>4011</v>
      </c>
      <c r="BD102">
        <v>0</v>
      </c>
      <c r="BE102">
        <v>4011</v>
      </c>
      <c r="BF102">
        <v>0.22419093398915657</v>
      </c>
      <c r="BG102">
        <v>354503</v>
      </c>
      <c r="BH102">
        <v>20.29558596209996</v>
      </c>
      <c r="BI102">
        <v>2107</v>
      </c>
      <c r="BJ102">
        <v>24</v>
      </c>
      <c r="BK102">
        <v>2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2</v>
      </c>
      <c r="BR102">
        <v>2</v>
      </c>
      <c r="BS102">
        <v>0</v>
      </c>
      <c r="BT102">
        <v>18544</v>
      </c>
      <c r="BU102">
        <v>0.69</v>
      </c>
      <c r="BV102">
        <v>0.49992989999999998</v>
      </c>
      <c r="BW102">
        <v>72</v>
      </c>
      <c r="BX102">
        <v>1.6717</v>
      </c>
      <c r="BY102">
        <v>-0.65055830000000003</v>
      </c>
      <c r="BZ102">
        <v>29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17187</v>
      </c>
      <c r="CK102">
        <v>1.9200558561703613</v>
      </c>
      <c r="CL102">
        <v>0.66161616161616166</v>
      </c>
      <c r="CM102">
        <v>70</v>
      </c>
      <c r="CN102">
        <v>0.17241300935755396</v>
      </c>
      <c r="CO102">
        <v>1361</v>
      </c>
      <c r="CP102">
        <v>-0.50898734349999997</v>
      </c>
      <c r="CQ102">
        <v>-0.2132668472</v>
      </c>
      <c r="CR102">
        <v>13564</v>
      </c>
      <c r="CS102">
        <v>0.78900000000000003</v>
      </c>
      <c r="CT102">
        <v>14277</v>
      </c>
      <c r="CU102">
        <v>0.84360947337000003</v>
      </c>
      <c r="CV102">
        <v>7</v>
      </c>
      <c r="CW102">
        <v>8</v>
      </c>
      <c r="CX102">
        <v>10</v>
      </c>
      <c r="CY102">
        <v>527</v>
      </c>
      <c r="CZ102">
        <v>510</v>
      </c>
      <c r="DA102" s="2">
        <v>8183</v>
      </c>
      <c r="DB102" s="2">
        <v>855</v>
      </c>
      <c r="DC102" s="2">
        <v>79.78</v>
      </c>
      <c r="DD102" s="2">
        <v>4384</v>
      </c>
      <c r="DE102">
        <v>134</v>
      </c>
      <c r="DF102">
        <v>37</v>
      </c>
      <c r="DG102">
        <v>22.79</v>
      </c>
      <c r="DH102">
        <v>5.7</v>
      </c>
      <c r="DI102" s="2">
        <v>5.7</v>
      </c>
      <c r="DJ102">
        <v>-0.95</v>
      </c>
      <c r="DK102">
        <v>0.6024523600380044</v>
      </c>
      <c r="DL102">
        <v>0</v>
      </c>
      <c r="DM102">
        <v>0</v>
      </c>
      <c r="DN102">
        <v>325.39999999999998</v>
      </c>
      <c r="DO102">
        <v>0.83299999999999996</v>
      </c>
      <c r="DP102">
        <v>10551.25</v>
      </c>
      <c r="DQ102" s="2">
        <v>0</v>
      </c>
      <c r="DR102" s="2">
        <v>1953.98522533</v>
      </c>
      <c r="DS102">
        <v>4.9055253826525537E-3</v>
      </c>
      <c r="DT102">
        <v>3.4827939063880602</v>
      </c>
      <c r="DU102">
        <v>1387277.6137329927</v>
      </c>
      <c r="DV102">
        <v>1</v>
      </c>
    </row>
    <row r="103" spans="1:126" x14ac:dyDescent="0.15">
      <c r="A103" t="s">
        <v>269</v>
      </c>
      <c r="B103" t="s">
        <v>150</v>
      </c>
      <c r="C103">
        <v>5</v>
      </c>
      <c r="D103">
        <v>39</v>
      </c>
      <c r="E103" t="s">
        <v>304</v>
      </c>
      <c r="F103">
        <v>5039</v>
      </c>
      <c r="G103" t="s">
        <v>5087</v>
      </c>
      <c r="H103">
        <v>54.1</v>
      </c>
      <c r="I103">
        <v>41.8</v>
      </c>
      <c r="J103">
        <v>0.4</v>
      </c>
      <c r="K103">
        <v>0.1</v>
      </c>
      <c r="L103">
        <v>1.2</v>
      </c>
      <c r="M103">
        <v>2.2999999999999998</v>
      </c>
      <c r="N103">
        <f t="shared" si="10"/>
        <v>4680.9499999999989</v>
      </c>
      <c r="O103">
        <f t="shared" si="8"/>
        <v>5319.0500000000011</v>
      </c>
      <c r="P103">
        <f t="shared" si="9"/>
        <v>6.3828600000000035</v>
      </c>
      <c r="Q103" s="4">
        <v>5039</v>
      </c>
      <c r="R103" s="5">
        <v>33.967823000000003</v>
      </c>
      <c r="S103" s="5">
        <v>-92.653998999999999</v>
      </c>
      <c r="T103">
        <v>6</v>
      </c>
      <c r="U103">
        <v>8.7937905987406931E-2</v>
      </c>
      <c r="V103">
        <v>8122</v>
      </c>
      <c r="W103">
        <v>7954</v>
      </c>
      <c r="X103">
        <v>7868</v>
      </c>
      <c r="Y103">
        <v>7529</v>
      </c>
      <c r="Z103">
        <v>3847</v>
      </c>
      <c r="AA103">
        <v>5039</v>
      </c>
      <c r="AB103">
        <v>2640.53</v>
      </c>
      <c r="AC103">
        <v>34084</v>
      </c>
      <c r="AD103">
        <v>0</v>
      </c>
      <c r="AE103">
        <v>0</v>
      </c>
      <c r="AF103">
        <v>4</v>
      </c>
      <c r="AG103">
        <v>90</v>
      </c>
      <c r="AH103">
        <v>4.4444444444444446E-2</v>
      </c>
      <c r="AI103" s="3">
        <v>21258</v>
      </c>
      <c r="AJ103" s="3">
        <v>427126.556563285</v>
      </c>
      <c r="AK103">
        <v>129</v>
      </c>
      <c r="AL103">
        <v>427654.40000000002</v>
      </c>
      <c r="AM103">
        <v>431054</v>
      </c>
      <c r="AN103">
        <v>4494</v>
      </c>
      <c r="AO103">
        <v>435548</v>
      </c>
      <c r="AP103">
        <v>1</v>
      </c>
      <c r="AQ103">
        <v>0</v>
      </c>
      <c r="AR103">
        <v>1</v>
      </c>
      <c r="AS103">
        <v>0.12572290671360323</v>
      </c>
      <c r="AT103">
        <v>1</v>
      </c>
      <c r="AU103">
        <v>6</v>
      </c>
      <c r="AV103">
        <f t="shared" si="7"/>
        <v>7</v>
      </c>
      <c r="AW103">
        <v>5244</v>
      </c>
      <c r="AX103">
        <v>0.78</v>
      </c>
      <c r="AY103">
        <v>434412094.46208</v>
      </c>
      <c r="AZ103">
        <v>434412.09446207999</v>
      </c>
      <c r="BA103">
        <v>47491.837672835303</v>
      </c>
      <c r="BB103">
        <v>0.21056249852634923</v>
      </c>
      <c r="BC103">
        <v>1773</v>
      </c>
      <c r="BD103">
        <v>0</v>
      </c>
      <c r="BE103">
        <v>1773</v>
      </c>
      <c r="BF103">
        <v>0.21829598621029303</v>
      </c>
      <c r="BG103">
        <v>170693</v>
      </c>
      <c r="BH103">
        <v>21.694585663446873</v>
      </c>
      <c r="BI103">
        <v>1291</v>
      </c>
      <c r="BJ103">
        <v>12</v>
      </c>
      <c r="BK103">
        <v>0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7991</v>
      </c>
      <c r="BU103">
        <v>0.54</v>
      </c>
      <c r="BV103">
        <v>0.52918659999999995</v>
      </c>
      <c r="BW103">
        <v>58</v>
      </c>
      <c r="BX103">
        <v>1.7519709999999999</v>
      </c>
      <c r="BY103">
        <v>0.16120219999999999</v>
      </c>
      <c r="BZ103">
        <v>15</v>
      </c>
      <c r="CA103">
        <v>0</v>
      </c>
      <c r="CB103">
        <v>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7757</v>
      </c>
      <c r="CK103">
        <v>2.3204847234755706</v>
      </c>
      <c r="CL103">
        <v>0.68109540636042398</v>
      </c>
      <c r="CM103">
        <v>40</v>
      </c>
      <c r="CN103">
        <v>0.85217249707053311</v>
      </c>
      <c r="CO103">
        <v>536</v>
      </c>
      <c r="CP103">
        <v>-0.67377992229999994</v>
      </c>
      <c r="CQ103">
        <v>-0.2450803057</v>
      </c>
      <c r="CR103">
        <v>5704</v>
      </c>
      <c r="CS103">
        <v>0.76200000000000001</v>
      </c>
      <c r="CT103">
        <v>6514</v>
      </c>
      <c r="CU103">
        <v>0.83166705416999998</v>
      </c>
      <c r="CV103">
        <v>14</v>
      </c>
      <c r="CW103">
        <v>2</v>
      </c>
      <c r="CX103">
        <v>5</v>
      </c>
      <c r="CY103">
        <v>39</v>
      </c>
      <c r="CZ103">
        <v>133</v>
      </c>
      <c r="DA103" s="2">
        <v>3618</v>
      </c>
      <c r="DB103" s="2">
        <v>470</v>
      </c>
      <c r="DC103" s="2">
        <v>75.63</v>
      </c>
      <c r="DD103" s="2">
        <v>3509</v>
      </c>
      <c r="DE103">
        <v>42</v>
      </c>
      <c r="DF103">
        <v>16</v>
      </c>
      <c r="DG103">
        <v>37.82</v>
      </c>
      <c r="DH103">
        <v>25.21</v>
      </c>
      <c r="DI103" s="2">
        <v>12.61</v>
      </c>
      <c r="DJ103">
        <v>-1.85</v>
      </c>
      <c r="DK103">
        <v>0.98560541913632516</v>
      </c>
      <c r="DL103">
        <v>0</v>
      </c>
      <c r="DM103">
        <v>0</v>
      </c>
      <c r="DN103">
        <v>142.19999999999999</v>
      </c>
      <c r="DO103">
        <v>0.33600000000000002</v>
      </c>
      <c r="DP103">
        <v>1995.59</v>
      </c>
      <c r="DQ103" s="2">
        <v>0</v>
      </c>
      <c r="DR103" s="2">
        <v>383.93408585999998</v>
      </c>
      <c r="DS103">
        <v>8.9776568008653713E-4</v>
      </c>
      <c r="DT103">
        <v>1.4415858921962399</v>
      </c>
      <c r="DU103">
        <v>616500.5497756477</v>
      </c>
      <c r="DV103">
        <v>0</v>
      </c>
    </row>
    <row r="104" spans="1:126" x14ac:dyDescent="0.15">
      <c r="A104" t="s">
        <v>269</v>
      </c>
      <c r="B104" t="s">
        <v>305</v>
      </c>
      <c r="C104">
        <v>5</v>
      </c>
      <c r="D104">
        <v>41</v>
      </c>
      <c r="E104" t="s">
        <v>306</v>
      </c>
      <c r="F104">
        <v>5041</v>
      </c>
      <c r="G104" t="s">
        <v>5088</v>
      </c>
      <c r="H104">
        <v>46.8</v>
      </c>
      <c r="I104">
        <v>47.5</v>
      </c>
      <c r="J104">
        <v>0.3</v>
      </c>
      <c r="K104">
        <v>0.3</v>
      </c>
      <c r="L104">
        <v>0.7</v>
      </c>
      <c r="M104">
        <v>4.4000000000000004</v>
      </c>
      <c r="N104">
        <f t="shared" si="10"/>
        <v>4466.5199999999995</v>
      </c>
      <c r="O104">
        <f t="shared" si="8"/>
        <v>5533.4800000000005</v>
      </c>
      <c r="P104">
        <f t="shared" si="9"/>
        <v>6.640176000000003</v>
      </c>
      <c r="Q104" s="4">
        <v>5041</v>
      </c>
      <c r="R104" s="5">
        <v>33.828752000000001</v>
      </c>
      <c r="S104" s="5">
        <v>-91.244102999999996</v>
      </c>
      <c r="T104">
        <v>6</v>
      </c>
      <c r="U104">
        <v>0.25875318830128025</v>
      </c>
      <c r="V104">
        <v>12922</v>
      </c>
      <c r="W104">
        <v>12602</v>
      </c>
      <c r="X104">
        <v>12379</v>
      </c>
      <c r="Y104">
        <v>12029</v>
      </c>
      <c r="Z104">
        <v>6108</v>
      </c>
      <c r="AA104">
        <v>5041</v>
      </c>
      <c r="AB104">
        <v>4157.3610000000008</v>
      </c>
      <c r="AC104">
        <v>27197</v>
      </c>
      <c r="AD104">
        <v>0</v>
      </c>
      <c r="AE104">
        <v>0</v>
      </c>
      <c r="AF104">
        <v>5</v>
      </c>
      <c r="AG104">
        <v>244</v>
      </c>
      <c r="AH104">
        <v>2.0491803278688523E-2</v>
      </c>
      <c r="AI104" s="3">
        <v>267088</v>
      </c>
      <c r="AJ104" s="3">
        <v>491612.47770732001</v>
      </c>
      <c r="AK104">
        <v>250</v>
      </c>
      <c r="AL104">
        <v>524524.80000000005</v>
      </c>
      <c r="AM104">
        <v>327359</v>
      </c>
      <c r="AN104">
        <v>166857</v>
      </c>
      <c r="AO104">
        <v>494216</v>
      </c>
      <c r="AP104">
        <v>2</v>
      </c>
      <c r="AQ104">
        <v>0</v>
      </c>
      <c r="AR104">
        <v>2</v>
      </c>
      <c r="AS104">
        <v>0.15870496746548166</v>
      </c>
      <c r="AT104">
        <v>2</v>
      </c>
      <c r="AU104">
        <v>9</v>
      </c>
      <c r="AV104">
        <f t="shared" si="7"/>
        <v>11</v>
      </c>
      <c r="AW104">
        <v>554</v>
      </c>
      <c r="AX104">
        <v>5.0000000000000044E-2</v>
      </c>
      <c r="AY104">
        <v>1055972481.0828201</v>
      </c>
      <c r="AZ104">
        <v>1055972.4810828201</v>
      </c>
      <c r="BA104">
        <v>69025.322153712405</v>
      </c>
      <c r="BB104">
        <v>0.14487436911530832</v>
      </c>
      <c r="BC104">
        <v>2742</v>
      </c>
      <c r="BD104">
        <v>1036</v>
      </c>
      <c r="BE104">
        <v>1706</v>
      </c>
      <c r="BF104">
        <v>0.132022906670794</v>
      </c>
      <c r="BG104">
        <v>268563</v>
      </c>
      <c r="BH104">
        <v>21.69504806527183</v>
      </c>
      <c r="BI104">
        <v>1915</v>
      </c>
      <c r="BJ104">
        <v>15</v>
      </c>
      <c r="BK104">
        <v>0</v>
      </c>
      <c r="BL104">
        <v>2</v>
      </c>
      <c r="BM104">
        <v>0</v>
      </c>
      <c r="BN104">
        <v>0</v>
      </c>
      <c r="BO104">
        <v>1</v>
      </c>
      <c r="BP104">
        <v>0</v>
      </c>
      <c r="BQ104">
        <v>1</v>
      </c>
      <c r="BR104">
        <v>2</v>
      </c>
      <c r="BS104">
        <v>0</v>
      </c>
      <c r="BT104">
        <v>13358</v>
      </c>
      <c r="BU104">
        <v>0.56999999999999995</v>
      </c>
      <c r="BV104">
        <v>0.46065980000000001</v>
      </c>
      <c r="BW104">
        <v>108</v>
      </c>
      <c r="BX104">
        <v>1.572092</v>
      </c>
      <c r="BY104">
        <v>-0.23246140000000001</v>
      </c>
      <c r="BZ104">
        <v>16</v>
      </c>
      <c r="CA104">
        <v>0</v>
      </c>
      <c r="CB104">
        <v>3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2</v>
      </c>
      <c r="CI104">
        <v>0</v>
      </c>
      <c r="CJ104">
        <v>12215</v>
      </c>
      <c r="CK104">
        <v>1.8010642652476463</v>
      </c>
      <c r="CL104">
        <v>0.61117256637168138</v>
      </c>
      <c r="CM104">
        <v>86</v>
      </c>
      <c r="CN104">
        <v>0.41266064534758817</v>
      </c>
      <c r="CO104">
        <v>704</v>
      </c>
      <c r="CP104">
        <v>-1.1915464093999999</v>
      </c>
      <c r="CQ104">
        <v>-0.67763309140000005</v>
      </c>
      <c r="CR104">
        <v>8485</v>
      </c>
      <c r="CS104">
        <v>0.72400000000000009</v>
      </c>
      <c r="CT104">
        <v>10079</v>
      </c>
      <c r="CU104">
        <v>0.83307198859999998</v>
      </c>
      <c r="CV104">
        <v>6</v>
      </c>
      <c r="CW104">
        <v>2</v>
      </c>
      <c r="CX104">
        <v>6</v>
      </c>
      <c r="CY104">
        <v>668</v>
      </c>
      <c r="CZ104">
        <v>319</v>
      </c>
      <c r="DA104" s="2">
        <v>6485</v>
      </c>
      <c r="DB104" s="2">
        <v>785</v>
      </c>
      <c r="DC104" s="2">
        <v>63.97</v>
      </c>
      <c r="DD104" s="2">
        <v>6202</v>
      </c>
      <c r="DE104">
        <v>59</v>
      </c>
      <c r="DF104">
        <v>49</v>
      </c>
      <c r="DG104">
        <v>8</v>
      </c>
      <c r="DH104">
        <v>31.99</v>
      </c>
      <c r="DI104" s="2">
        <v>23.99</v>
      </c>
      <c r="DJ104">
        <v>-1.04</v>
      </c>
      <c r="DK104">
        <v>0.70463667405499308</v>
      </c>
      <c r="DL104">
        <v>0</v>
      </c>
      <c r="DM104">
        <v>0</v>
      </c>
      <c r="DN104">
        <v>339.6</v>
      </c>
      <c r="DO104">
        <v>0.64500000000000002</v>
      </c>
      <c r="DP104">
        <v>8411.5499999999993</v>
      </c>
      <c r="DQ104" s="2">
        <v>0</v>
      </c>
      <c r="DR104" s="2">
        <v>8768.5974383499997</v>
      </c>
      <c r="DS104">
        <v>1.671722626551175E-2</v>
      </c>
      <c r="DT104">
        <v>3.6953564525110898</v>
      </c>
      <c r="DU104">
        <v>1938306.104182089</v>
      </c>
      <c r="DV104">
        <v>0</v>
      </c>
    </row>
    <row r="105" spans="1:126" x14ac:dyDescent="0.15">
      <c r="A105" t="s">
        <v>269</v>
      </c>
      <c r="B105" t="s">
        <v>307</v>
      </c>
      <c r="C105">
        <v>5</v>
      </c>
      <c r="D105">
        <v>43</v>
      </c>
      <c r="E105" t="s">
        <v>308</v>
      </c>
      <c r="F105">
        <v>5043</v>
      </c>
      <c r="G105" t="s">
        <v>5089</v>
      </c>
      <c r="H105">
        <v>68</v>
      </c>
      <c r="I105">
        <v>27.8</v>
      </c>
      <c r="J105">
        <v>0.2</v>
      </c>
      <c r="K105">
        <v>0.5</v>
      </c>
      <c r="L105">
        <v>1.1000000000000001</v>
      </c>
      <c r="M105">
        <v>2.5</v>
      </c>
      <c r="N105">
        <f t="shared" si="10"/>
        <v>5404.59</v>
      </c>
      <c r="O105">
        <f t="shared" si="8"/>
        <v>4595.41</v>
      </c>
      <c r="P105">
        <f t="shared" si="9"/>
        <v>5.5144920000000015</v>
      </c>
      <c r="Q105" s="4">
        <v>5043</v>
      </c>
      <c r="R105" s="5">
        <v>33.587242000000003</v>
      </c>
      <c r="S105" s="5">
        <v>-91.722778000000005</v>
      </c>
      <c r="T105">
        <v>6</v>
      </c>
      <c r="U105">
        <v>0.15159133793688798</v>
      </c>
      <c r="V105">
        <v>18615</v>
      </c>
      <c r="W105">
        <v>18705</v>
      </c>
      <c r="X105">
        <v>18740</v>
      </c>
      <c r="Y105">
        <v>18617</v>
      </c>
      <c r="Z105">
        <v>8687</v>
      </c>
      <c r="AA105">
        <v>5043</v>
      </c>
      <c r="AB105">
        <v>6148.3510000000006</v>
      </c>
      <c r="AC105">
        <v>32819</v>
      </c>
      <c r="AD105">
        <v>0</v>
      </c>
      <c r="AE105">
        <v>0</v>
      </c>
      <c r="AF105">
        <v>8</v>
      </c>
      <c r="AG105">
        <v>308</v>
      </c>
      <c r="AH105">
        <v>2.5974025974025976E-2</v>
      </c>
      <c r="AI105" s="3">
        <v>129835</v>
      </c>
      <c r="AJ105" s="3">
        <v>530165.43755139003</v>
      </c>
      <c r="AK105">
        <v>118</v>
      </c>
      <c r="AL105">
        <v>534854.40000000002</v>
      </c>
      <c r="AM105">
        <v>304781</v>
      </c>
      <c r="AN105">
        <v>45346</v>
      </c>
      <c r="AO105">
        <v>350127</v>
      </c>
      <c r="AP105">
        <v>1</v>
      </c>
      <c r="AQ105">
        <v>0</v>
      </c>
      <c r="AR105">
        <v>1</v>
      </c>
      <c r="AS105">
        <v>5.3461641272387068E-2</v>
      </c>
      <c r="AT105">
        <v>2</v>
      </c>
      <c r="AU105">
        <v>22</v>
      </c>
      <c r="AV105">
        <f t="shared" si="7"/>
        <v>24</v>
      </c>
      <c r="AW105">
        <v>0</v>
      </c>
      <c r="AX105">
        <v>0</v>
      </c>
      <c r="AY105">
        <v>1218685686.16096</v>
      </c>
      <c r="AZ105">
        <v>1218685.68616096</v>
      </c>
      <c r="BA105">
        <v>64850.607639608199</v>
      </c>
      <c r="BB105">
        <v>0.15420055977844677</v>
      </c>
      <c r="BC105">
        <v>18898</v>
      </c>
      <c r="BD105">
        <v>13315</v>
      </c>
      <c r="BE105">
        <v>5583</v>
      </c>
      <c r="BF105">
        <v>0.29991941982272363</v>
      </c>
      <c r="BG105">
        <v>395354</v>
      </c>
      <c r="BH105">
        <v>21.096798292422626</v>
      </c>
      <c r="BI105">
        <v>2430</v>
      </c>
      <c r="BJ105">
        <v>19</v>
      </c>
      <c r="BK105">
        <v>3</v>
      </c>
      <c r="BL105">
        <v>2</v>
      </c>
      <c r="BM105">
        <v>0</v>
      </c>
      <c r="BN105">
        <v>0</v>
      </c>
      <c r="BO105">
        <v>1</v>
      </c>
      <c r="BP105">
        <v>2</v>
      </c>
      <c r="BQ105">
        <v>1</v>
      </c>
      <c r="BR105">
        <v>1</v>
      </c>
      <c r="BS105">
        <v>0</v>
      </c>
      <c r="BT105">
        <v>18624</v>
      </c>
      <c r="BU105">
        <v>0.54</v>
      </c>
      <c r="BV105">
        <v>0.46418540000000003</v>
      </c>
      <c r="BW105">
        <v>114</v>
      </c>
      <c r="BX105">
        <v>1.557131</v>
      </c>
      <c r="BY105">
        <v>-0.49405909999999997</v>
      </c>
      <c r="BZ105">
        <v>15</v>
      </c>
      <c r="CA105">
        <v>2</v>
      </c>
      <c r="CB105">
        <v>2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18729</v>
      </c>
      <c r="CK105">
        <v>1.1212558065032836</v>
      </c>
      <c r="CL105">
        <v>0.7057884656309853</v>
      </c>
      <c r="CM105">
        <v>98</v>
      </c>
      <c r="CN105">
        <v>-0.10952465758369208</v>
      </c>
      <c r="CO105">
        <v>1907</v>
      </c>
      <c r="CP105">
        <v>0.108618406</v>
      </c>
      <c r="CQ105">
        <v>-0.17825874019999999</v>
      </c>
      <c r="CR105">
        <v>14128</v>
      </c>
      <c r="CS105">
        <v>0.752</v>
      </c>
      <c r="CT105">
        <v>15004</v>
      </c>
      <c r="CU105">
        <v>0.84401887316000002</v>
      </c>
      <c r="CV105">
        <v>111</v>
      </c>
      <c r="CW105">
        <v>5</v>
      </c>
      <c r="CX105">
        <v>12</v>
      </c>
      <c r="CY105">
        <v>259</v>
      </c>
      <c r="CZ105">
        <v>444</v>
      </c>
      <c r="DA105" s="2">
        <v>9122</v>
      </c>
      <c r="DB105" s="2">
        <v>1360</v>
      </c>
      <c r="DC105" s="2">
        <v>53.23</v>
      </c>
      <c r="DD105" s="2">
        <v>5978</v>
      </c>
      <c r="DE105">
        <v>131</v>
      </c>
      <c r="DF105">
        <v>36</v>
      </c>
      <c r="DG105">
        <v>42.59</v>
      </c>
      <c r="DH105">
        <v>15.97</v>
      </c>
      <c r="DI105" s="2">
        <v>10.65</v>
      </c>
      <c r="DJ105">
        <v>-1.24</v>
      </c>
      <c r="DK105">
        <v>0.56793622674933575</v>
      </c>
      <c r="DL105">
        <v>0</v>
      </c>
      <c r="DM105">
        <v>0</v>
      </c>
      <c r="DN105">
        <v>333.5</v>
      </c>
      <c r="DO105">
        <v>0.63300000000000001</v>
      </c>
      <c r="DP105">
        <v>3803.3100000000004</v>
      </c>
      <c r="DQ105" s="2">
        <v>0</v>
      </c>
      <c r="DR105" s="2">
        <v>4249.8452757900004</v>
      </c>
      <c r="DS105">
        <v>7.9457958156002838E-3</v>
      </c>
      <c r="DT105">
        <v>4.4350336057428104</v>
      </c>
      <c r="DU105">
        <v>2372097.2381794075</v>
      </c>
      <c r="DV105">
        <v>0</v>
      </c>
    </row>
    <row r="106" spans="1:126" x14ac:dyDescent="0.15">
      <c r="A106" t="s">
        <v>269</v>
      </c>
      <c r="B106" t="s">
        <v>309</v>
      </c>
      <c r="C106">
        <v>5</v>
      </c>
      <c r="D106">
        <v>45</v>
      </c>
      <c r="E106" t="s">
        <v>310</v>
      </c>
      <c r="F106">
        <v>5045</v>
      </c>
      <c r="G106" t="s">
        <v>5090</v>
      </c>
      <c r="H106">
        <v>82.4</v>
      </c>
      <c r="I106">
        <v>10.199999999999999</v>
      </c>
      <c r="J106">
        <v>0.5</v>
      </c>
      <c r="K106">
        <v>1.1000000000000001</v>
      </c>
      <c r="L106">
        <v>1.9</v>
      </c>
      <c r="M106">
        <v>3.9</v>
      </c>
      <c r="N106">
        <f t="shared" si="10"/>
        <v>6914.0800000000008</v>
      </c>
      <c r="O106">
        <f t="shared" si="8"/>
        <v>3085.9199999999992</v>
      </c>
      <c r="P106">
        <f t="shared" si="9"/>
        <v>3.7031040000000002</v>
      </c>
      <c r="Q106" s="4">
        <v>5045</v>
      </c>
      <c r="R106" s="5">
        <v>35.146286000000003</v>
      </c>
      <c r="S106" s="5">
        <v>-92.324710999999994</v>
      </c>
      <c r="T106">
        <v>2</v>
      </c>
      <c r="U106">
        <v>5.4019046532530743E-2</v>
      </c>
      <c r="V106">
        <v>113730</v>
      </c>
      <c r="W106">
        <v>117804</v>
      </c>
      <c r="X106">
        <v>119343</v>
      </c>
      <c r="Y106">
        <v>121113</v>
      </c>
      <c r="Z106">
        <v>59028</v>
      </c>
      <c r="AA106">
        <v>5045</v>
      </c>
      <c r="AB106">
        <v>45984.180000000008</v>
      </c>
      <c r="AC106">
        <v>51223</v>
      </c>
      <c r="AD106">
        <v>5</v>
      </c>
      <c r="AE106">
        <v>4.1896047526876315E-5</v>
      </c>
      <c r="AF106">
        <v>55</v>
      </c>
      <c r="AG106">
        <v>1288</v>
      </c>
      <c r="AH106">
        <v>4.2701863354037264E-2</v>
      </c>
      <c r="AI106" s="3">
        <v>184958</v>
      </c>
      <c r="AJ106" s="3">
        <v>414663.08742274501</v>
      </c>
      <c r="AK106">
        <v>65</v>
      </c>
      <c r="AL106">
        <v>424992</v>
      </c>
      <c r="AM106">
        <v>275408</v>
      </c>
      <c r="AN106">
        <v>67730</v>
      </c>
      <c r="AO106">
        <v>343138</v>
      </c>
      <c r="AP106">
        <v>2</v>
      </c>
      <c r="AQ106">
        <v>1</v>
      </c>
      <c r="AR106">
        <v>3</v>
      </c>
      <c r="AS106">
        <v>2.5466028318223491E-2</v>
      </c>
      <c r="AT106">
        <v>4</v>
      </c>
      <c r="AU106">
        <v>85</v>
      </c>
      <c r="AV106">
        <f t="shared" si="7"/>
        <v>89</v>
      </c>
      <c r="AW106">
        <v>116044</v>
      </c>
      <c r="AX106">
        <v>0.97</v>
      </c>
      <c r="AY106">
        <v>618840787.29683602</v>
      </c>
      <c r="AZ106">
        <v>618840.78729683603</v>
      </c>
      <c r="BA106">
        <v>7185.9491710866596</v>
      </c>
      <c r="BB106">
        <v>1.3916046108753368</v>
      </c>
      <c r="BC106">
        <v>30692</v>
      </c>
      <c r="BD106">
        <v>692</v>
      </c>
      <c r="BE106">
        <v>30000</v>
      </c>
      <c r="BF106">
        <v>0.26378264310208388</v>
      </c>
      <c r="BG106">
        <v>1855340</v>
      </c>
      <c r="BH106">
        <v>15.54628256370294</v>
      </c>
      <c r="BI106">
        <v>8706</v>
      </c>
      <c r="BJ106">
        <v>81</v>
      </c>
      <c r="BK106">
        <v>1</v>
      </c>
      <c r="BL106">
        <v>2</v>
      </c>
      <c r="BM106">
        <v>1</v>
      </c>
      <c r="BN106">
        <v>2</v>
      </c>
      <c r="BO106">
        <v>3</v>
      </c>
      <c r="BP106">
        <v>1</v>
      </c>
      <c r="BQ106">
        <v>12</v>
      </c>
      <c r="BR106">
        <v>3</v>
      </c>
      <c r="BS106">
        <v>0</v>
      </c>
      <c r="BT106">
        <v>109386</v>
      </c>
      <c r="BU106">
        <v>0.73</v>
      </c>
      <c r="BV106">
        <v>0.51128629999999997</v>
      </c>
      <c r="BW106">
        <v>381</v>
      </c>
      <c r="BX106">
        <v>0.96904539999999995</v>
      </c>
      <c r="BY106">
        <v>-1.2384280000000001</v>
      </c>
      <c r="BZ106">
        <v>89</v>
      </c>
      <c r="CA106">
        <v>3</v>
      </c>
      <c r="CB106">
        <v>4</v>
      </c>
      <c r="CC106">
        <v>0</v>
      </c>
      <c r="CD106">
        <v>1</v>
      </c>
      <c r="CE106">
        <v>1</v>
      </c>
      <c r="CF106">
        <v>1</v>
      </c>
      <c r="CG106">
        <v>5</v>
      </c>
      <c r="CH106">
        <v>4</v>
      </c>
      <c r="CI106">
        <v>0</v>
      </c>
      <c r="CJ106">
        <v>120878</v>
      </c>
      <c r="CK106">
        <v>0.89346283029169904</v>
      </c>
      <c r="CL106">
        <v>0.61257055051564668</v>
      </c>
      <c r="CM106">
        <v>382</v>
      </c>
      <c r="CN106">
        <v>-1.1235110036004543</v>
      </c>
      <c r="CO106">
        <v>17400</v>
      </c>
      <c r="CP106">
        <v>1.1991439960000001</v>
      </c>
      <c r="CQ106">
        <v>0.91747295699999998</v>
      </c>
      <c r="CR106">
        <v>100742</v>
      </c>
      <c r="CS106">
        <v>0.82299999999999995</v>
      </c>
      <c r="CT106">
        <v>93372</v>
      </c>
      <c r="CU106">
        <v>0.84430092511999999</v>
      </c>
      <c r="CV106">
        <v>122</v>
      </c>
      <c r="CW106">
        <v>47</v>
      </c>
      <c r="CX106">
        <v>60</v>
      </c>
      <c r="CY106">
        <v>421</v>
      </c>
      <c r="CZ106">
        <v>1962</v>
      </c>
      <c r="DA106" s="2">
        <v>58619</v>
      </c>
      <c r="DB106" s="2">
        <v>13170</v>
      </c>
      <c r="DC106" s="2">
        <v>114.57</v>
      </c>
      <c r="DD106" s="2">
        <v>18976</v>
      </c>
      <c r="DE106">
        <v>678</v>
      </c>
      <c r="DF106">
        <v>80</v>
      </c>
      <c r="DG106">
        <v>31.78</v>
      </c>
      <c r="DH106">
        <v>5.0199999999999996</v>
      </c>
      <c r="DI106" s="2">
        <v>5.85</v>
      </c>
      <c r="DJ106">
        <v>-0.08</v>
      </c>
      <c r="DK106">
        <v>0.9561900539581959</v>
      </c>
      <c r="DL106">
        <v>7.7639751552795026E-4</v>
      </c>
      <c r="DN106">
        <v>214.7</v>
      </c>
      <c r="DO106">
        <v>0.48</v>
      </c>
      <c r="DP106">
        <v>3142.1400000000003</v>
      </c>
      <c r="DQ106" s="2">
        <v>0</v>
      </c>
      <c r="DR106" s="2">
        <v>1136.38612317</v>
      </c>
      <c r="DS106">
        <v>2.6739025565751828E-3</v>
      </c>
      <c r="DT106">
        <v>3.3488851137371101</v>
      </c>
      <c r="DU106">
        <v>1423249.3822573619</v>
      </c>
      <c r="DV106">
        <v>0</v>
      </c>
    </row>
    <row r="107" spans="1:126" x14ac:dyDescent="0.15">
      <c r="A107" t="s">
        <v>269</v>
      </c>
      <c r="B107" t="s">
        <v>162</v>
      </c>
      <c r="C107">
        <v>5</v>
      </c>
      <c r="D107">
        <v>47</v>
      </c>
      <c r="E107" t="s">
        <v>311</v>
      </c>
      <c r="F107">
        <v>5047</v>
      </c>
      <c r="G107" t="s">
        <v>5091</v>
      </c>
      <c r="H107">
        <v>93.8</v>
      </c>
      <c r="I107">
        <v>0.7</v>
      </c>
      <c r="J107">
        <v>1</v>
      </c>
      <c r="K107">
        <v>0.9</v>
      </c>
      <c r="L107">
        <v>1.6</v>
      </c>
      <c r="M107">
        <v>2</v>
      </c>
      <c r="N107">
        <f t="shared" si="10"/>
        <v>8807.2999999999975</v>
      </c>
      <c r="O107">
        <f t="shared" si="8"/>
        <v>1192.7000000000025</v>
      </c>
      <c r="P107">
        <f t="shared" si="9"/>
        <v>1.4312400000000036</v>
      </c>
      <c r="Q107" s="4">
        <v>5047</v>
      </c>
      <c r="R107" s="5">
        <v>35.508558000000001</v>
      </c>
      <c r="S107" s="5">
        <v>-93.887664999999998</v>
      </c>
      <c r="T107">
        <v>6</v>
      </c>
      <c r="U107">
        <v>6.763724622506416E-2</v>
      </c>
      <c r="V107">
        <v>18110</v>
      </c>
      <c r="W107">
        <v>17960</v>
      </c>
      <c r="X107">
        <v>17866</v>
      </c>
      <c r="Y107">
        <v>17739</v>
      </c>
      <c r="Z107">
        <v>8865</v>
      </c>
      <c r="AA107">
        <v>5047</v>
      </c>
      <c r="AB107">
        <v>6095.098</v>
      </c>
      <c r="AC107">
        <v>39285</v>
      </c>
      <c r="AD107">
        <v>0</v>
      </c>
      <c r="AE107">
        <v>0</v>
      </c>
      <c r="AF107">
        <v>17</v>
      </c>
      <c r="AG107">
        <v>829</v>
      </c>
      <c r="AH107">
        <v>2.0506634499396863E-2</v>
      </c>
      <c r="AI107" s="3">
        <v>159864</v>
      </c>
      <c r="AJ107" s="3">
        <v>389668.49747608003</v>
      </c>
      <c r="AK107">
        <v>100</v>
      </c>
      <c r="AL107">
        <v>396620.80000000005</v>
      </c>
      <c r="AM107">
        <v>281523</v>
      </c>
      <c r="AN107">
        <v>53641</v>
      </c>
      <c r="AO107">
        <v>335164</v>
      </c>
      <c r="AP107">
        <v>3</v>
      </c>
      <c r="AQ107">
        <v>4</v>
      </c>
      <c r="AR107">
        <v>7</v>
      </c>
      <c r="AS107">
        <v>0.38975501113585742</v>
      </c>
      <c r="AT107">
        <v>5</v>
      </c>
      <c r="AU107">
        <v>9</v>
      </c>
      <c r="AV107">
        <f t="shared" si="7"/>
        <v>14</v>
      </c>
      <c r="AW107">
        <v>1411</v>
      </c>
      <c r="AX107">
        <v>7.999999999999996E-2</v>
      </c>
      <c r="AY107">
        <v>203028855.98477799</v>
      </c>
      <c r="AZ107">
        <v>203028.855984778</v>
      </c>
      <c r="BA107">
        <v>11353.6297156891</v>
      </c>
      <c r="BB107">
        <v>0.88077559779683701</v>
      </c>
      <c r="BC107">
        <v>4005</v>
      </c>
      <c r="BD107">
        <v>413</v>
      </c>
      <c r="BE107">
        <v>3592</v>
      </c>
      <c r="BF107">
        <v>0.19834345665378245</v>
      </c>
      <c r="BG107">
        <v>305147</v>
      </c>
      <c r="BH107">
        <v>17.079760438822344</v>
      </c>
      <c r="BI107">
        <v>2380</v>
      </c>
      <c r="BJ107">
        <v>16</v>
      </c>
      <c r="BK107">
        <v>1</v>
      </c>
      <c r="BL107">
        <v>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18016</v>
      </c>
      <c r="BU107">
        <v>0.63</v>
      </c>
      <c r="BV107">
        <v>0.4648909</v>
      </c>
      <c r="BW107">
        <v>64</v>
      </c>
      <c r="BX107">
        <v>1.1656310000000001</v>
      </c>
      <c r="BY107">
        <v>-1.2409859999999999</v>
      </c>
      <c r="BZ107">
        <v>17</v>
      </c>
      <c r="CA107">
        <v>1</v>
      </c>
      <c r="CB107">
        <v>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17766</v>
      </c>
      <c r="CK107">
        <v>1.2383203872565576</v>
      </c>
      <c r="CL107">
        <v>0.70474137931034486</v>
      </c>
      <c r="CM107">
        <v>63</v>
      </c>
      <c r="CN107">
        <v>-0.33210702622151794</v>
      </c>
      <c r="CO107">
        <v>1166</v>
      </c>
      <c r="CP107">
        <v>0.64867290499999997</v>
      </c>
      <c r="CQ107">
        <v>0.34660929800000001</v>
      </c>
      <c r="CR107">
        <v>14722</v>
      </c>
      <c r="CS107">
        <v>0.83400000000000007</v>
      </c>
      <c r="CT107">
        <v>14379</v>
      </c>
      <c r="CU107">
        <v>0.83141099577000011</v>
      </c>
      <c r="CW107">
        <v>3</v>
      </c>
      <c r="CX107">
        <v>6</v>
      </c>
      <c r="CY107">
        <v>557</v>
      </c>
      <c r="CZ107">
        <v>1240</v>
      </c>
      <c r="DA107" s="2">
        <v>7119</v>
      </c>
      <c r="DB107" s="2">
        <v>900</v>
      </c>
      <c r="DC107" s="2">
        <v>55.45</v>
      </c>
      <c r="DD107" s="2">
        <v>929</v>
      </c>
      <c r="DE107">
        <v>381</v>
      </c>
      <c r="DF107">
        <v>75</v>
      </c>
      <c r="DG107">
        <v>16.64</v>
      </c>
      <c r="DH107">
        <v>11.09</v>
      </c>
      <c r="DI107" s="2">
        <v>11.09</v>
      </c>
      <c r="DJ107">
        <v>2.0499999999999998</v>
      </c>
      <c r="DK107">
        <v>0.97442826402442073</v>
      </c>
      <c r="DL107">
        <v>0</v>
      </c>
      <c r="DM107">
        <v>0</v>
      </c>
      <c r="DN107">
        <v>101.5</v>
      </c>
      <c r="DO107">
        <v>0.25800000000000001</v>
      </c>
      <c r="DP107">
        <v>556.02</v>
      </c>
      <c r="DQ107" s="2">
        <v>104689</v>
      </c>
      <c r="DR107" s="2">
        <v>138.56431134000002</v>
      </c>
      <c r="DS107">
        <v>3.4935979014918018E-4</v>
      </c>
      <c r="DT107">
        <v>2.07142436566054</v>
      </c>
      <c r="DU107">
        <v>821569.98904777598</v>
      </c>
      <c r="DV107">
        <v>0</v>
      </c>
    </row>
    <row r="108" spans="1:126" x14ac:dyDescent="0.15">
      <c r="A108" t="s">
        <v>269</v>
      </c>
      <c r="B108" t="s">
        <v>312</v>
      </c>
      <c r="C108">
        <v>5</v>
      </c>
      <c r="D108">
        <v>49</v>
      </c>
      <c r="E108" t="s">
        <v>313</v>
      </c>
      <c r="F108">
        <v>5049</v>
      </c>
      <c r="G108" t="s">
        <v>5092</v>
      </c>
      <c r="H108">
        <v>96.4</v>
      </c>
      <c r="I108">
        <v>0.3</v>
      </c>
      <c r="J108">
        <v>0.6</v>
      </c>
      <c r="K108">
        <v>0.2</v>
      </c>
      <c r="L108">
        <v>1.6</v>
      </c>
      <c r="M108">
        <v>0.8</v>
      </c>
      <c r="N108">
        <f t="shared" si="10"/>
        <v>9296.6500000000015</v>
      </c>
      <c r="O108">
        <f t="shared" si="8"/>
        <v>703.34999999999854</v>
      </c>
      <c r="P108">
        <f t="shared" si="9"/>
        <v>0.84401999999999855</v>
      </c>
      <c r="Q108" s="4">
        <v>5049</v>
      </c>
      <c r="R108" s="5">
        <v>36.383619000000003</v>
      </c>
      <c r="S108" s="5">
        <v>-91.819664000000003</v>
      </c>
      <c r="T108">
        <v>9</v>
      </c>
      <c r="U108">
        <v>0.14801877736385305</v>
      </c>
      <c r="V108">
        <v>12301</v>
      </c>
      <c r="W108">
        <v>12218</v>
      </c>
      <c r="X108">
        <v>12224</v>
      </c>
      <c r="Y108">
        <v>12121</v>
      </c>
      <c r="Z108">
        <v>5964</v>
      </c>
      <c r="AA108">
        <v>5049</v>
      </c>
      <c r="AB108">
        <v>3970.9619999999995</v>
      </c>
      <c r="AC108">
        <v>37066</v>
      </c>
      <c r="AD108">
        <v>0</v>
      </c>
      <c r="AE108">
        <v>0</v>
      </c>
      <c r="AF108">
        <v>37</v>
      </c>
      <c r="AG108">
        <v>753</v>
      </c>
      <c r="AH108">
        <v>4.9136786188579015E-2</v>
      </c>
      <c r="AI108" s="3">
        <v>204424</v>
      </c>
      <c r="AJ108" s="3">
        <v>395643.14474566502</v>
      </c>
      <c r="AK108">
        <v>140</v>
      </c>
      <c r="AL108">
        <v>397030.40000000002</v>
      </c>
      <c r="AM108">
        <v>287756</v>
      </c>
      <c r="AN108">
        <v>33304</v>
      </c>
      <c r="AO108">
        <v>321060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12</v>
      </c>
      <c r="AV108">
        <f t="shared" si="7"/>
        <v>12</v>
      </c>
      <c r="AW108">
        <v>462</v>
      </c>
      <c r="AX108">
        <v>4.0000000000000036E-2</v>
      </c>
      <c r="AY108">
        <v>1143368270.7580199</v>
      </c>
      <c r="AZ108">
        <v>1143368.27075802</v>
      </c>
      <c r="BA108">
        <v>97266.810218282306</v>
      </c>
      <c r="BB108">
        <v>0.10280999220143436</v>
      </c>
      <c r="BC108">
        <v>2015</v>
      </c>
      <c r="BD108">
        <v>2093</v>
      </c>
      <c r="BE108">
        <v>-78</v>
      </c>
      <c r="BF108">
        <v>-6.3409478904154137E-3</v>
      </c>
      <c r="BG108">
        <v>184864</v>
      </c>
      <c r="BH108">
        <v>15.12303664921466</v>
      </c>
      <c r="BI108">
        <v>1900</v>
      </c>
      <c r="BJ108">
        <v>5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11585</v>
      </c>
      <c r="BU108">
        <v>0.59</v>
      </c>
      <c r="BV108">
        <v>0.50101790000000002</v>
      </c>
      <c r="BW108">
        <v>59</v>
      </c>
      <c r="BX108">
        <v>0.60422960000000003</v>
      </c>
      <c r="BY108">
        <v>-1.2499709999999999</v>
      </c>
      <c r="BZ108">
        <v>9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12139</v>
      </c>
      <c r="CK108">
        <v>0.98854930389653184</v>
      </c>
      <c r="CL108">
        <v>0.64397607519225297</v>
      </c>
      <c r="CM108">
        <v>42</v>
      </c>
      <c r="CN108">
        <v>-0.80765602334296793</v>
      </c>
      <c r="CO108">
        <v>776.00000000000011</v>
      </c>
      <c r="CP108">
        <v>-0.23981159369999999</v>
      </c>
      <c r="CQ108">
        <v>0.40316511700000002</v>
      </c>
      <c r="CR108">
        <v>10124</v>
      </c>
      <c r="CS108">
        <v>0.83</v>
      </c>
      <c r="CT108">
        <v>9312</v>
      </c>
      <c r="CU108">
        <v>0.82140682095000006</v>
      </c>
      <c r="CV108">
        <v>2</v>
      </c>
      <c r="CW108">
        <v>2</v>
      </c>
      <c r="CX108">
        <v>5</v>
      </c>
      <c r="CY108">
        <v>314</v>
      </c>
      <c r="CZ108">
        <v>1165</v>
      </c>
      <c r="DA108" s="2">
        <v>3697</v>
      </c>
      <c r="DB108" s="2">
        <v>625</v>
      </c>
      <c r="DC108" s="2">
        <v>81.27</v>
      </c>
      <c r="DD108" s="2">
        <v>367</v>
      </c>
      <c r="DE108">
        <v>386</v>
      </c>
      <c r="DF108">
        <v>35</v>
      </c>
      <c r="DG108">
        <v>16.25</v>
      </c>
      <c r="DH108">
        <v>24.38</v>
      </c>
      <c r="DI108" s="2">
        <v>8.1300000000000008</v>
      </c>
      <c r="DJ108">
        <v>0.51</v>
      </c>
      <c r="DK108">
        <v>0.98559366806245841</v>
      </c>
      <c r="DL108">
        <v>1.3280212483399733E-3</v>
      </c>
      <c r="DM108">
        <v>261</v>
      </c>
      <c r="DN108">
        <v>0.6</v>
      </c>
      <c r="DO108">
        <v>2E-3</v>
      </c>
      <c r="DP108">
        <v>16.3</v>
      </c>
      <c r="DQ108" s="2">
        <v>0</v>
      </c>
      <c r="DR108" s="2">
        <v>0</v>
      </c>
      <c r="DS108">
        <v>0</v>
      </c>
      <c r="DV108">
        <v>1</v>
      </c>
    </row>
    <row r="109" spans="1:126" x14ac:dyDescent="0.15">
      <c r="A109" t="s">
        <v>269</v>
      </c>
      <c r="B109" t="s">
        <v>314</v>
      </c>
      <c r="C109">
        <v>5</v>
      </c>
      <c r="D109">
        <v>51</v>
      </c>
      <c r="E109" t="s">
        <v>315</v>
      </c>
      <c r="F109">
        <v>5051</v>
      </c>
      <c r="G109" t="s">
        <v>5093</v>
      </c>
      <c r="H109">
        <v>84</v>
      </c>
      <c r="I109">
        <v>7.9</v>
      </c>
      <c r="J109">
        <v>0.6</v>
      </c>
      <c r="K109">
        <v>0.7</v>
      </c>
      <c r="L109">
        <v>2.1</v>
      </c>
      <c r="M109">
        <v>4.8</v>
      </c>
      <c r="N109">
        <f t="shared" si="10"/>
        <v>7146.7099999999991</v>
      </c>
      <c r="O109">
        <f t="shared" si="8"/>
        <v>2853.2900000000009</v>
      </c>
      <c r="P109">
        <f t="shared" si="9"/>
        <v>3.4239480000000024</v>
      </c>
      <c r="Q109" s="4">
        <v>5051</v>
      </c>
      <c r="R109" s="5">
        <v>34.578851999999998</v>
      </c>
      <c r="S109" s="5">
        <v>-93.146932000000007</v>
      </c>
      <c r="T109">
        <v>3</v>
      </c>
      <c r="U109">
        <v>7.5164477724560447E-2</v>
      </c>
      <c r="V109">
        <v>96249</v>
      </c>
      <c r="W109">
        <v>96804</v>
      </c>
      <c r="X109">
        <v>96954</v>
      </c>
      <c r="Y109">
        <v>97734</v>
      </c>
      <c r="Z109">
        <v>48486</v>
      </c>
      <c r="AA109">
        <v>5051</v>
      </c>
      <c r="AB109">
        <v>34726.070999999996</v>
      </c>
      <c r="AC109">
        <v>38733</v>
      </c>
      <c r="AD109">
        <v>2</v>
      </c>
      <c r="AE109">
        <v>2.0628339212410009E-5</v>
      </c>
      <c r="AF109">
        <v>23</v>
      </c>
      <c r="AG109">
        <v>361</v>
      </c>
      <c r="AH109">
        <v>6.3711911357340723E-2</v>
      </c>
      <c r="AI109" s="3">
        <v>35682</v>
      </c>
      <c r="AJ109" s="3">
        <v>433794.16334963002</v>
      </c>
      <c r="AK109">
        <v>50</v>
      </c>
      <c r="AL109">
        <v>470150.40000000002</v>
      </c>
      <c r="AM109">
        <v>263830</v>
      </c>
      <c r="AN109">
        <v>15566</v>
      </c>
      <c r="AO109">
        <v>279396</v>
      </c>
      <c r="AP109">
        <v>4</v>
      </c>
      <c r="AQ109">
        <v>2</v>
      </c>
      <c r="AR109">
        <v>6</v>
      </c>
      <c r="AS109">
        <v>6.1980909879757032E-2</v>
      </c>
      <c r="AT109">
        <v>9</v>
      </c>
      <c r="AU109">
        <v>79</v>
      </c>
      <c r="AV109">
        <f t="shared" si="7"/>
        <v>88</v>
      </c>
      <c r="AW109">
        <v>87429</v>
      </c>
      <c r="AX109">
        <v>0.97</v>
      </c>
      <c r="AY109">
        <v>501986425.07252002</v>
      </c>
      <c r="AZ109">
        <v>501986.42507252004</v>
      </c>
      <c r="BA109">
        <v>5724.53298934954</v>
      </c>
      <c r="BB109">
        <v>1.746867389637712</v>
      </c>
      <c r="BC109">
        <v>80706</v>
      </c>
      <c r="BD109">
        <v>56475</v>
      </c>
      <c r="BE109">
        <v>24231</v>
      </c>
      <c r="BF109">
        <v>0.2517532649689867</v>
      </c>
      <c r="BG109">
        <v>1807073</v>
      </c>
      <c r="BH109">
        <v>18.638457412793695</v>
      </c>
      <c r="BI109">
        <v>12309</v>
      </c>
      <c r="BJ109">
        <v>95</v>
      </c>
      <c r="BK109">
        <v>9</v>
      </c>
      <c r="BL109">
        <v>5</v>
      </c>
      <c r="BM109">
        <v>0</v>
      </c>
      <c r="BN109">
        <v>1</v>
      </c>
      <c r="BO109">
        <v>4</v>
      </c>
      <c r="BP109">
        <v>2</v>
      </c>
      <c r="BQ109">
        <v>8</v>
      </c>
      <c r="BR109">
        <v>3</v>
      </c>
      <c r="BS109">
        <v>0</v>
      </c>
      <c r="BT109">
        <v>98479</v>
      </c>
      <c r="BU109">
        <v>0.72</v>
      </c>
      <c r="BV109">
        <v>0.57221569999999999</v>
      </c>
      <c r="BW109">
        <v>475</v>
      </c>
      <c r="BX109">
        <v>1.289615</v>
      </c>
      <c r="BY109">
        <v>-0.46715000000000001</v>
      </c>
      <c r="BZ109">
        <v>83</v>
      </c>
      <c r="CA109">
        <v>6</v>
      </c>
      <c r="CB109">
        <v>5</v>
      </c>
      <c r="CC109">
        <v>1</v>
      </c>
      <c r="CD109">
        <v>1</v>
      </c>
      <c r="CE109">
        <v>4</v>
      </c>
      <c r="CF109">
        <v>2</v>
      </c>
      <c r="CG109">
        <v>5</v>
      </c>
      <c r="CH109">
        <v>3</v>
      </c>
      <c r="CI109">
        <v>0</v>
      </c>
      <c r="CJ109">
        <v>97185</v>
      </c>
      <c r="CK109">
        <v>1.1318619128466327</v>
      </c>
      <c r="CL109">
        <v>0.65117915101127188</v>
      </c>
      <c r="CM109">
        <v>442</v>
      </c>
      <c r="CN109">
        <v>-0.50663986766133695</v>
      </c>
      <c r="CO109">
        <v>9686</v>
      </c>
      <c r="CP109">
        <v>5.0381948000000003E-2</v>
      </c>
      <c r="CQ109">
        <v>0.29304562299999998</v>
      </c>
      <c r="CR109">
        <v>79067</v>
      </c>
      <c r="CS109">
        <v>0.81299999999999994</v>
      </c>
      <c r="CT109">
        <v>73919</v>
      </c>
      <c r="CU109">
        <v>0.81041060224999995</v>
      </c>
      <c r="CV109">
        <v>213</v>
      </c>
      <c r="CW109">
        <v>57</v>
      </c>
      <c r="CX109">
        <v>73</v>
      </c>
      <c r="CY109">
        <v>213</v>
      </c>
      <c r="CZ109">
        <v>584</v>
      </c>
      <c r="DA109" s="2">
        <v>52270</v>
      </c>
      <c r="DB109" s="2">
        <v>7955</v>
      </c>
      <c r="DC109" s="2">
        <v>168.77</v>
      </c>
      <c r="DD109" s="2">
        <v>14252</v>
      </c>
      <c r="DE109">
        <v>209</v>
      </c>
      <c r="DF109">
        <v>18</v>
      </c>
      <c r="DG109">
        <v>49.4</v>
      </c>
      <c r="DH109">
        <v>1.03</v>
      </c>
      <c r="DI109" s="2">
        <v>18.52</v>
      </c>
      <c r="DJ109">
        <v>1.64</v>
      </c>
      <c r="DK109">
        <v>0.98307269771873773</v>
      </c>
      <c r="DL109">
        <v>0</v>
      </c>
      <c r="DM109">
        <v>0</v>
      </c>
      <c r="DN109">
        <v>13.5</v>
      </c>
      <c r="DO109">
        <v>2.7999999999999997E-2</v>
      </c>
      <c r="DP109">
        <v>9.4</v>
      </c>
      <c r="DQ109" s="2">
        <v>120553</v>
      </c>
      <c r="DR109" s="2">
        <v>0.43259928000000003</v>
      </c>
      <c r="DS109">
        <v>9.203720517732198E-7</v>
      </c>
      <c r="DT109">
        <v>1.6742798325075401</v>
      </c>
      <c r="DU109">
        <v>787163.33296535304</v>
      </c>
      <c r="DV109">
        <v>0</v>
      </c>
    </row>
    <row r="110" spans="1:126" x14ac:dyDescent="0.15">
      <c r="A110" t="s">
        <v>269</v>
      </c>
      <c r="B110" t="s">
        <v>316</v>
      </c>
      <c r="C110">
        <v>5</v>
      </c>
      <c r="D110">
        <v>53</v>
      </c>
      <c r="E110" t="s">
        <v>317</v>
      </c>
      <c r="F110">
        <v>5053</v>
      </c>
      <c r="G110" t="s">
        <v>5094</v>
      </c>
      <c r="H110">
        <v>94.1</v>
      </c>
      <c r="I110">
        <v>2.2000000000000002</v>
      </c>
      <c r="J110">
        <v>0.4</v>
      </c>
      <c r="K110">
        <v>0.3</v>
      </c>
      <c r="L110">
        <v>0.9</v>
      </c>
      <c r="M110">
        <v>2.2000000000000002</v>
      </c>
      <c r="N110">
        <f t="shared" si="10"/>
        <v>8865.5499999999993</v>
      </c>
      <c r="O110">
        <f t="shared" si="8"/>
        <v>1134.4500000000007</v>
      </c>
      <c r="P110">
        <f t="shared" si="9"/>
        <v>1.3613400000000013</v>
      </c>
      <c r="Q110" s="4">
        <v>5053</v>
      </c>
      <c r="R110" s="5">
        <v>34.285567999999998</v>
      </c>
      <c r="S110" s="5">
        <v>-92.422978999999998</v>
      </c>
      <c r="T110">
        <v>2</v>
      </c>
      <c r="U110">
        <v>0.10036127097128537</v>
      </c>
      <c r="V110">
        <v>17852</v>
      </c>
      <c r="W110">
        <v>18014</v>
      </c>
      <c r="X110">
        <v>18054</v>
      </c>
      <c r="Y110">
        <v>18016</v>
      </c>
      <c r="Z110">
        <v>9566</v>
      </c>
      <c r="AA110">
        <v>5053</v>
      </c>
      <c r="AB110">
        <v>6781.8850000000002</v>
      </c>
      <c r="AC110">
        <v>46171</v>
      </c>
      <c r="AD110">
        <v>1</v>
      </c>
      <c r="AE110">
        <v>5.5389387393375429E-5</v>
      </c>
      <c r="AF110">
        <v>25</v>
      </c>
      <c r="AG110">
        <v>257</v>
      </c>
      <c r="AH110">
        <v>9.727626459143969E-2</v>
      </c>
      <c r="AI110" s="3">
        <v>64677</v>
      </c>
      <c r="AJ110" s="3">
        <v>404358.56181774504</v>
      </c>
      <c r="AK110">
        <v>63</v>
      </c>
      <c r="AL110">
        <v>405158.39999999997</v>
      </c>
      <c r="AM110">
        <v>304900</v>
      </c>
      <c r="AN110">
        <v>15753</v>
      </c>
      <c r="AO110">
        <v>320653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13</v>
      </c>
      <c r="AV110">
        <f t="shared" si="7"/>
        <v>13</v>
      </c>
      <c r="AW110">
        <v>14556</v>
      </c>
      <c r="AX110">
        <v>0.8</v>
      </c>
      <c r="AY110">
        <v>324182184.17248899</v>
      </c>
      <c r="AZ110">
        <v>324182.18417248898</v>
      </c>
      <c r="BA110">
        <v>19678.9401855783</v>
      </c>
      <c r="BB110">
        <v>0.50815744677797714</v>
      </c>
      <c r="BC110">
        <v>4273</v>
      </c>
      <c r="BD110">
        <v>101</v>
      </c>
      <c r="BE110">
        <v>4172</v>
      </c>
      <c r="BF110">
        <v>0.23369930539995518</v>
      </c>
      <c r="BG110">
        <v>206105</v>
      </c>
      <c r="BH110">
        <v>11.416029688711642</v>
      </c>
      <c r="BI110">
        <v>2674</v>
      </c>
      <c r="BJ110">
        <v>15</v>
      </c>
      <c r="BK110">
        <v>0</v>
      </c>
      <c r="BL110">
        <v>2</v>
      </c>
      <c r="BM110">
        <v>0</v>
      </c>
      <c r="BN110">
        <v>0</v>
      </c>
      <c r="BO110">
        <v>2</v>
      </c>
      <c r="BP110">
        <v>0</v>
      </c>
      <c r="BQ110">
        <v>0</v>
      </c>
      <c r="BR110">
        <v>1</v>
      </c>
      <c r="BS110">
        <v>0</v>
      </c>
      <c r="BT110">
        <v>17760</v>
      </c>
      <c r="BU110">
        <v>0.65</v>
      </c>
      <c r="BV110">
        <v>0.49772860000000002</v>
      </c>
      <c r="BW110">
        <v>74</v>
      </c>
      <c r="BX110">
        <v>1.126126</v>
      </c>
      <c r="BY110">
        <v>-1.0277179999999999</v>
      </c>
      <c r="BZ110">
        <v>17</v>
      </c>
      <c r="CA110">
        <v>0</v>
      </c>
      <c r="CB110">
        <v>2</v>
      </c>
      <c r="CC110">
        <v>0</v>
      </c>
      <c r="CD110">
        <v>0</v>
      </c>
      <c r="CE110">
        <v>2</v>
      </c>
      <c r="CF110">
        <v>0</v>
      </c>
      <c r="CG110">
        <v>1</v>
      </c>
      <c r="CH110">
        <v>1</v>
      </c>
      <c r="CI110">
        <v>0</v>
      </c>
      <c r="CJ110">
        <v>18115</v>
      </c>
      <c r="CK110">
        <v>1.2696660226331768</v>
      </c>
      <c r="CL110">
        <v>0.72781397438777806</v>
      </c>
      <c r="CM110">
        <v>55</v>
      </c>
      <c r="CN110">
        <v>-0.30384259845798445</v>
      </c>
      <c r="CO110">
        <v>1706</v>
      </c>
      <c r="CP110">
        <v>9.293539E-3</v>
      </c>
      <c r="CQ110">
        <v>4.2302843999999999E-2</v>
      </c>
      <c r="CR110">
        <v>15422</v>
      </c>
      <c r="CS110">
        <v>0.85099999999999998</v>
      </c>
      <c r="CT110">
        <v>14710</v>
      </c>
      <c r="CU110">
        <v>0.86318590566999998</v>
      </c>
      <c r="CV110">
        <v>12</v>
      </c>
      <c r="CW110">
        <v>5</v>
      </c>
      <c r="CX110">
        <v>2</v>
      </c>
      <c r="CY110">
        <v>100</v>
      </c>
      <c r="CZ110">
        <v>405</v>
      </c>
      <c r="DA110" s="2">
        <v>6074</v>
      </c>
      <c r="DB110" s="2">
        <v>1270</v>
      </c>
      <c r="DC110" s="2">
        <v>61.05</v>
      </c>
      <c r="DD110" s="2">
        <v>1119</v>
      </c>
      <c r="DE110">
        <v>132</v>
      </c>
      <c r="DF110">
        <v>35</v>
      </c>
      <c r="DG110">
        <v>16.649999999999999</v>
      </c>
      <c r="DH110">
        <v>5.55</v>
      </c>
      <c r="DI110" s="2">
        <v>11.1</v>
      </c>
      <c r="DJ110">
        <v>-1.77</v>
      </c>
      <c r="DL110">
        <v>1.1673151750972763E-2</v>
      </c>
      <c r="DM110">
        <v>9</v>
      </c>
      <c r="DN110">
        <v>178.2</v>
      </c>
      <c r="DO110">
        <v>0.44400000000000001</v>
      </c>
      <c r="DP110">
        <v>0</v>
      </c>
      <c r="DQ110" s="2">
        <v>0</v>
      </c>
      <c r="DR110" s="2">
        <v>0</v>
      </c>
      <c r="DS110">
        <v>0</v>
      </c>
      <c r="DT110">
        <v>1.5854784151255099</v>
      </c>
      <c r="DU110">
        <v>642369.89790678734</v>
      </c>
      <c r="DV110">
        <v>1</v>
      </c>
    </row>
    <row r="111" spans="1:126" x14ac:dyDescent="0.15">
      <c r="A111" t="s">
        <v>269</v>
      </c>
      <c r="B111" t="s">
        <v>166</v>
      </c>
      <c r="C111">
        <v>5</v>
      </c>
      <c r="D111">
        <v>55</v>
      </c>
      <c r="E111" t="s">
        <v>318</v>
      </c>
      <c r="F111">
        <v>5055</v>
      </c>
      <c r="G111" t="s">
        <v>5095</v>
      </c>
      <c r="H111">
        <v>95.4</v>
      </c>
      <c r="I111">
        <v>0.6</v>
      </c>
      <c r="J111">
        <v>0.5</v>
      </c>
      <c r="K111">
        <v>0.3</v>
      </c>
      <c r="L111">
        <v>1.2</v>
      </c>
      <c r="M111">
        <v>2.1</v>
      </c>
      <c r="N111">
        <f t="shared" si="10"/>
        <v>9107.7100000000028</v>
      </c>
      <c r="O111">
        <f t="shared" si="8"/>
        <v>892.28999999999724</v>
      </c>
      <c r="P111">
        <f t="shared" si="9"/>
        <v>1.0707479999999971</v>
      </c>
      <c r="Q111" s="4">
        <v>5055</v>
      </c>
      <c r="R111" s="5">
        <v>36.120607</v>
      </c>
      <c r="S111" s="5">
        <v>-90.566345999999996</v>
      </c>
      <c r="T111">
        <v>4</v>
      </c>
      <c r="U111">
        <v>0.14844869437388347</v>
      </c>
      <c r="V111">
        <v>42224</v>
      </c>
      <c r="W111">
        <v>42970</v>
      </c>
      <c r="X111">
        <v>43382</v>
      </c>
      <c r="Y111">
        <v>44301</v>
      </c>
      <c r="Z111">
        <v>22322</v>
      </c>
      <c r="AA111">
        <v>5055</v>
      </c>
      <c r="AB111">
        <v>15247.506999999998</v>
      </c>
      <c r="AC111">
        <v>41286</v>
      </c>
      <c r="AD111">
        <v>1</v>
      </c>
      <c r="AE111">
        <v>2.3051034991471116E-5</v>
      </c>
      <c r="AF111">
        <v>16</v>
      </c>
      <c r="AG111">
        <v>711</v>
      </c>
      <c r="AH111">
        <v>2.2503516174402251E-2</v>
      </c>
      <c r="AI111" s="3">
        <v>260400</v>
      </c>
      <c r="AJ111" s="3">
        <v>369719.93816268002</v>
      </c>
      <c r="AK111">
        <v>80</v>
      </c>
      <c r="AL111">
        <v>371001.60000000003</v>
      </c>
      <c r="AM111">
        <v>1060026</v>
      </c>
      <c r="AN111">
        <v>119267</v>
      </c>
      <c r="AO111">
        <v>1179293</v>
      </c>
      <c r="AP111">
        <v>3</v>
      </c>
      <c r="AQ111">
        <v>1</v>
      </c>
      <c r="AR111">
        <v>4</v>
      </c>
      <c r="AS111">
        <v>9.3088201070514312E-2</v>
      </c>
      <c r="AT111">
        <v>5</v>
      </c>
      <c r="AU111">
        <v>55</v>
      </c>
      <c r="AV111">
        <f t="shared" si="7"/>
        <v>60</v>
      </c>
      <c r="AW111">
        <v>31099</v>
      </c>
      <c r="AX111">
        <v>0.7</v>
      </c>
      <c r="AY111">
        <v>1191195387.4307499</v>
      </c>
      <c r="AZ111">
        <v>1191195.3874307498</v>
      </c>
      <c r="BA111">
        <v>31973.807966239401</v>
      </c>
      <c r="BB111">
        <v>0.3127559911086859</v>
      </c>
      <c r="BC111">
        <v>7275</v>
      </c>
      <c r="BD111">
        <v>3955</v>
      </c>
      <c r="BE111">
        <v>3320</v>
      </c>
      <c r="BF111">
        <v>7.8628268283440703E-2</v>
      </c>
      <c r="BG111">
        <v>948016</v>
      </c>
      <c r="BH111">
        <v>21.852749988474482</v>
      </c>
      <c r="BI111">
        <v>4908</v>
      </c>
      <c r="BJ111">
        <v>40</v>
      </c>
      <c r="BK111">
        <v>0</v>
      </c>
      <c r="BL111">
        <v>1</v>
      </c>
      <c r="BM111">
        <v>0</v>
      </c>
      <c r="BN111">
        <v>1</v>
      </c>
      <c r="BO111">
        <v>0</v>
      </c>
      <c r="BP111">
        <v>1</v>
      </c>
      <c r="BQ111">
        <v>3</v>
      </c>
      <c r="BR111">
        <v>2</v>
      </c>
      <c r="BS111">
        <v>0</v>
      </c>
      <c r="BT111">
        <v>40996</v>
      </c>
      <c r="BU111">
        <v>0.76</v>
      </c>
      <c r="BV111">
        <v>0.4448221</v>
      </c>
      <c r="BW111">
        <v>117</v>
      </c>
      <c r="BX111">
        <v>1.1708460000000001</v>
      </c>
      <c r="BY111">
        <v>-1.5309699999999999</v>
      </c>
      <c r="BZ111">
        <v>37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4</v>
      </c>
      <c r="CH111">
        <v>2</v>
      </c>
      <c r="CI111">
        <v>0</v>
      </c>
      <c r="CJ111">
        <v>43729</v>
      </c>
      <c r="CK111">
        <v>1.0976697386173935</v>
      </c>
      <c r="CL111">
        <v>0.69934441225796617</v>
      </c>
      <c r="CM111">
        <v>110</v>
      </c>
      <c r="CN111">
        <v>-0.70449086200607092</v>
      </c>
      <c r="CO111">
        <v>3771</v>
      </c>
      <c r="CP111">
        <v>0.36987228500000002</v>
      </c>
      <c r="CQ111">
        <v>8.7991112999999996E-2</v>
      </c>
      <c r="CR111">
        <v>36556</v>
      </c>
      <c r="CS111">
        <v>0.82200000000000006</v>
      </c>
      <c r="CT111">
        <v>33948</v>
      </c>
      <c r="CU111">
        <v>0.85745288407000009</v>
      </c>
      <c r="CV111">
        <v>71</v>
      </c>
      <c r="CW111">
        <v>13</v>
      </c>
      <c r="CX111">
        <v>23</v>
      </c>
      <c r="CY111">
        <v>560</v>
      </c>
      <c r="CZ111">
        <v>1027</v>
      </c>
      <c r="DA111" s="2">
        <v>21080</v>
      </c>
      <c r="DB111" s="2">
        <v>2785</v>
      </c>
      <c r="DC111" s="2">
        <v>55.69</v>
      </c>
      <c r="DD111" s="2">
        <v>1649</v>
      </c>
      <c r="DE111">
        <v>257</v>
      </c>
      <c r="DF111">
        <v>21</v>
      </c>
      <c r="DG111">
        <v>27.84</v>
      </c>
      <c r="DH111">
        <v>2.3199999999999998</v>
      </c>
      <c r="DI111" s="2">
        <v>11.6</v>
      </c>
      <c r="DJ111">
        <v>-2</v>
      </c>
      <c r="DK111">
        <v>0.8412019969278034</v>
      </c>
      <c r="DL111">
        <v>0</v>
      </c>
      <c r="DM111">
        <v>53</v>
      </c>
      <c r="DN111">
        <v>125.5</v>
      </c>
      <c r="DO111">
        <v>0.33299999999999996</v>
      </c>
      <c r="DP111">
        <v>1304.7</v>
      </c>
      <c r="DQ111" s="2">
        <v>0</v>
      </c>
      <c r="DR111" s="2">
        <v>1541.4687243999997</v>
      </c>
      <c r="DS111">
        <v>4.1075010692937708E-3</v>
      </c>
      <c r="DT111">
        <v>4.6631592647226601</v>
      </c>
      <c r="DU111">
        <v>1730039.5482669305</v>
      </c>
      <c r="DV111">
        <v>1</v>
      </c>
    </row>
    <row r="112" spans="1:126" x14ac:dyDescent="0.15">
      <c r="A112" t="s">
        <v>269</v>
      </c>
      <c r="B112" t="s">
        <v>319</v>
      </c>
      <c r="C112">
        <v>5</v>
      </c>
      <c r="D112">
        <v>57</v>
      </c>
      <c r="E112" t="s">
        <v>320</v>
      </c>
      <c r="F112">
        <v>5057</v>
      </c>
      <c r="G112" t="s">
        <v>5096</v>
      </c>
      <c r="H112">
        <v>56.5</v>
      </c>
      <c r="I112">
        <v>29.3</v>
      </c>
      <c r="J112">
        <v>0.3</v>
      </c>
      <c r="K112">
        <v>0.4</v>
      </c>
      <c r="L112">
        <v>1.5</v>
      </c>
      <c r="M112">
        <v>12</v>
      </c>
      <c r="N112">
        <f t="shared" si="10"/>
        <v>4197.24</v>
      </c>
      <c r="O112">
        <f t="shared" si="8"/>
        <v>5802.76</v>
      </c>
      <c r="P112">
        <f t="shared" si="9"/>
        <v>6.9633120000000028</v>
      </c>
      <c r="Q112" s="4">
        <v>5057</v>
      </c>
      <c r="R112" s="5">
        <v>33.728611000000001</v>
      </c>
      <c r="S112" s="5">
        <v>-93.665808999999996</v>
      </c>
      <c r="T112">
        <v>6</v>
      </c>
      <c r="U112">
        <v>0.12048169410961254</v>
      </c>
      <c r="V112">
        <v>22548</v>
      </c>
      <c r="W112">
        <v>22419</v>
      </c>
      <c r="X112">
        <v>22336</v>
      </c>
      <c r="Y112">
        <v>22103</v>
      </c>
      <c r="Z112">
        <v>11218</v>
      </c>
      <c r="AA112">
        <v>5057</v>
      </c>
      <c r="AB112">
        <v>7429.97</v>
      </c>
      <c r="AC112">
        <v>32122</v>
      </c>
      <c r="AD112">
        <v>2</v>
      </c>
      <c r="AE112">
        <v>8.954154727793696E-5</v>
      </c>
      <c r="AF112">
        <v>15</v>
      </c>
      <c r="AG112">
        <v>748</v>
      </c>
      <c r="AH112">
        <v>2.0053475935828877E-2</v>
      </c>
      <c r="AI112" s="3">
        <v>196439</v>
      </c>
      <c r="AJ112" s="3">
        <v>465612.25022557005</v>
      </c>
      <c r="AK112">
        <v>115</v>
      </c>
      <c r="AL112">
        <v>474508.79999999999</v>
      </c>
      <c r="AM112">
        <v>1083101</v>
      </c>
      <c r="AN112">
        <v>57303</v>
      </c>
      <c r="AO112">
        <v>1140404</v>
      </c>
      <c r="AP112">
        <v>4</v>
      </c>
      <c r="AQ112">
        <v>0</v>
      </c>
      <c r="AR112">
        <v>4</v>
      </c>
      <c r="AS112">
        <v>0.17842009010214549</v>
      </c>
      <c r="AT112">
        <v>4</v>
      </c>
      <c r="AU112">
        <v>22</v>
      </c>
      <c r="AV112">
        <f t="shared" si="7"/>
        <v>26</v>
      </c>
      <c r="AW112">
        <v>13550</v>
      </c>
      <c r="AX112">
        <v>0.64</v>
      </c>
      <c r="AY112">
        <v>193624372.137889</v>
      </c>
      <c r="AZ112">
        <v>193624.372137889</v>
      </c>
      <c r="BA112">
        <v>8204.6454642610297</v>
      </c>
      <c r="BB112">
        <v>1.218821708209018</v>
      </c>
      <c r="BC112">
        <v>15706</v>
      </c>
      <c r="BD112">
        <v>5238</v>
      </c>
      <c r="BE112">
        <v>10468</v>
      </c>
      <c r="BF112">
        <v>0.46425403583466385</v>
      </c>
      <c r="BG112">
        <v>323423</v>
      </c>
      <c r="BH112">
        <v>14.479897922636104</v>
      </c>
      <c r="BI112">
        <v>3032</v>
      </c>
      <c r="BJ112">
        <v>16</v>
      </c>
      <c r="BK112">
        <v>3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2</v>
      </c>
      <c r="BR112">
        <v>1</v>
      </c>
      <c r="BS112">
        <v>0</v>
      </c>
      <c r="BT112">
        <v>23027</v>
      </c>
      <c r="BU112">
        <v>0.61</v>
      </c>
      <c r="BV112">
        <v>0.42863810000000002</v>
      </c>
      <c r="BW112">
        <v>95</v>
      </c>
      <c r="BX112">
        <v>1.0422549999999999</v>
      </c>
      <c r="BY112">
        <v>-1.4273100000000001</v>
      </c>
      <c r="BZ112">
        <v>19</v>
      </c>
      <c r="CA112">
        <v>4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22317</v>
      </c>
      <c r="CK112">
        <v>1.1650311421786084</v>
      </c>
      <c r="CL112">
        <v>0.68180474830066007</v>
      </c>
      <c r="CM112">
        <v>76</v>
      </c>
      <c r="CN112">
        <v>-0.50946631043769031</v>
      </c>
      <c r="CO112">
        <v>1420</v>
      </c>
      <c r="CP112">
        <v>0.12148545700000001</v>
      </c>
      <c r="CQ112">
        <v>-0.2081031159</v>
      </c>
      <c r="CR112">
        <v>17394</v>
      </c>
      <c r="CS112">
        <v>0.79099999999999993</v>
      </c>
      <c r="CT112">
        <v>17114</v>
      </c>
      <c r="CU112">
        <v>0.79324960754000007</v>
      </c>
      <c r="CV112">
        <v>13</v>
      </c>
      <c r="CW112">
        <v>9</v>
      </c>
      <c r="CX112">
        <v>7</v>
      </c>
      <c r="CY112">
        <v>518</v>
      </c>
      <c r="CZ112">
        <v>1149</v>
      </c>
      <c r="DA112" s="2">
        <v>10537</v>
      </c>
      <c r="DB112" s="2">
        <v>1135</v>
      </c>
      <c r="DC112" s="2">
        <v>35.6</v>
      </c>
      <c r="DD112" s="2">
        <v>7728</v>
      </c>
      <c r="DE112">
        <v>388</v>
      </c>
      <c r="DF112">
        <v>102</v>
      </c>
      <c r="DG112">
        <v>17.8</v>
      </c>
      <c r="DH112">
        <v>4.45</v>
      </c>
      <c r="DI112" s="2">
        <v>26.7</v>
      </c>
      <c r="DJ112">
        <v>-0.65</v>
      </c>
      <c r="DK112">
        <v>0.96831077331894377</v>
      </c>
      <c r="DL112">
        <v>0</v>
      </c>
      <c r="DM112">
        <v>0</v>
      </c>
      <c r="DN112">
        <v>184.1</v>
      </c>
      <c r="DO112">
        <v>0.39100000000000001</v>
      </c>
      <c r="DP112">
        <v>1195.4099999999999</v>
      </c>
      <c r="DQ112" s="2">
        <v>0</v>
      </c>
      <c r="DR112" s="2">
        <v>3081.2800827700003</v>
      </c>
      <c r="DS112">
        <v>6.493615821035352E-3</v>
      </c>
      <c r="DT112">
        <v>2.1704210333244398</v>
      </c>
      <c r="DU112">
        <v>1029883.88001754</v>
      </c>
      <c r="DV112">
        <v>0</v>
      </c>
    </row>
    <row r="113" spans="1:126" x14ac:dyDescent="0.15">
      <c r="A113" t="s">
        <v>269</v>
      </c>
      <c r="B113" t="s">
        <v>321</v>
      </c>
      <c r="C113">
        <v>5</v>
      </c>
      <c r="D113">
        <v>59</v>
      </c>
      <c r="E113" t="s">
        <v>322</v>
      </c>
      <c r="F113">
        <v>5059</v>
      </c>
      <c r="G113" t="s">
        <v>5097</v>
      </c>
      <c r="H113">
        <v>84.1</v>
      </c>
      <c r="I113">
        <v>10.8</v>
      </c>
      <c r="J113">
        <v>0.4</v>
      </c>
      <c r="K113">
        <v>0.3</v>
      </c>
      <c r="L113">
        <v>1.6</v>
      </c>
      <c r="M113">
        <v>2.8</v>
      </c>
      <c r="N113">
        <f t="shared" si="10"/>
        <v>7200.1</v>
      </c>
      <c r="O113">
        <f t="shared" si="8"/>
        <v>2799.8999999999996</v>
      </c>
      <c r="P113">
        <f t="shared" si="9"/>
        <v>3.3598800000000009</v>
      </c>
      <c r="Q113" s="4">
        <v>5059</v>
      </c>
      <c r="R113" s="5">
        <v>34.315176999999998</v>
      </c>
      <c r="S113" s="5">
        <v>-92.944147000000001</v>
      </c>
      <c r="T113">
        <v>6</v>
      </c>
      <c r="U113">
        <v>6.2848738708699836E-2</v>
      </c>
      <c r="V113">
        <v>33011</v>
      </c>
      <c r="W113">
        <v>33277</v>
      </c>
      <c r="X113">
        <v>33316</v>
      </c>
      <c r="Y113">
        <v>33478</v>
      </c>
      <c r="Z113">
        <v>17620</v>
      </c>
      <c r="AA113">
        <v>5059</v>
      </c>
      <c r="AB113">
        <v>11360.591000000002</v>
      </c>
      <c r="AC113">
        <v>40000</v>
      </c>
      <c r="AD113">
        <v>1</v>
      </c>
      <c r="AE113">
        <v>3.0015608116220435E-5</v>
      </c>
      <c r="AF113">
        <v>29</v>
      </c>
      <c r="AG113">
        <v>536</v>
      </c>
      <c r="AH113">
        <v>5.4104477611940295E-2</v>
      </c>
      <c r="AI113" s="3">
        <v>68714</v>
      </c>
      <c r="AJ113" s="3">
        <v>393732.03047488001</v>
      </c>
      <c r="AK113">
        <v>67</v>
      </c>
      <c r="AL113">
        <v>398208</v>
      </c>
      <c r="AM113">
        <v>889987</v>
      </c>
      <c r="AN113">
        <v>25924</v>
      </c>
      <c r="AO113">
        <v>915911</v>
      </c>
      <c r="AP113">
        <v>2</v>
      </c>
      <c r="AQ113">
        <v>0</v>
      </c>
      <c r="AR113">
        <v>2</v>
      </c>
      <c r="AS113">
        <v>6.0101571656098807E-2</v>
      </c>
      <c r="AT113">
        <v>2</v>
      </c>
      <c r="AU113">
        <v>27</v>
      </c>
      <c r="AV113">
        <f t="shared" si="7"/>
        <v>29</v>
      </c>
      <c r="AW113">
        <v>16690</v>
      </c>
      <c r="AX113">
        <v>0.5</v>
      </c>
      <c r="AY113">
        <v>233143843.00638801</v>
      </c>
      <c r="AZ113">
        <v>233143.84300638802</v>
      </c>
      <c r="BA113">
        <v>7659.3292868159497</v>
      </c>
      <c r="BB113">
        <v>1.305597347435246</v>
      </c>
      <c r="BC113">
        <v>23861</v>
      </c>
      <c r="BD113">
        <v>17355</v>
      </c>
      <c r="BE113">
        <v>6506</v>
      </c>
      <c r="BF113">
        <v>0.19708581987822241</v>
      </c>
      <c r="BG113">
        <v>436602</v>
      </c>
      <c r="BH113">
        <v>13.104874534758075</v>
      </c>
      <c r="BI113">
        <v>4533</v>
      </c>
      <c r="BJ113">
        <v>32</v>
      </c>
      <c r="BK113">
        <v>2</v>
      </c>
      <c r="BL113">
        <v>2</v>
      </c>
      <c r="BM113">
        <v>0</v>
      </c>
      <c r="BN113">
        <v>0</v>
      </c>
      <c r="BO113">
        <v>4</v>
      </c>
      <c r="BP113">
        <v>0</v>
      </c>
      <c r="BQ113">
        <v>2</v>
      </c>
      <c r="BR113">
        <v>1</v>
      </c>
      <c r="BS113">
        <v>0</v>
      </c>
      <c r="BT113">
        <v>31787</v>
      </c>
      <c r="BU113">
        <v>0.61</v>
      </c>
      <c r="BV113">
        <v>0.48495050000000001</v>
      </c>
      <c r="BW113">
        <v>143</v>
      </c>
      <c r="BX113">
        <v>1.352754</v>
      </c>
      <c r="BY113">
        <v>-0.83649490000000004</v>
      </c>
      <c r="BZ113">
        <v>30</v>
      </c>
      <c r="CA113">
        <v>1</v>
      </c>
      <c r="CB113">
        <v>2</v>
      </c>
      <c r="CC113">
        <v>0</v>
      </c>
      <c r="CD113">
        <v>0</v>
      </c>
      <c r="CE113">
        <v>3</v>
      </c>
      <c r="CF113">
        <v>0</v>
      </c>
      <c r="CG113">
        <v>1</v>
      </c>
      <c r="CH113">
        <v>1</v>
      </c>
      <c r="CI113">
        <v>0</v>
      </c>
      <c r="CJ113">
        <v>33333</v>
      </c>
      <c r="CK113">
        <v>1.1400114001140011</v>
      </c>
      <c r="CL113">
        <v>0.63504596469460273</v>
      </c>
      <c r="CM113">
        <v>111</v>
      </c>
      <c r="CN113">
        <v>-0.73770156462822278</v>
      </c>
      <c r="CO113">
        <v>2344.0000000000005</v>
      </c>
      <c r="CP113">
        <v>-0.1084663605</v>
      </c>
      <c r="CQ113">
        <v>4.0777116000000002E-2</v>
      </c>
      <c r="CR113">
        <v>27626</v>
      </c>
      <c r="CS113">
        <v>0.82599999999999996</v>
      </c>
      <c r="CT113">
        <v>26508</v>
      </c>
      <c r="CU113">
        <v>0.83841024272999998</v>
      </c>
      <c r="CV113">
        <v>54</v>
      </c>
      <c r="CW113">
        <v>7</v>
      </c>
      <c r="CX113">
        <v>7</v>
      </c>
      <c r="CY113">
        <v>190</v>
      </c>
      <c r="CZ113">
        <v>873</v>
      </c>
      <c r="DA113" s="2">
        <v>12490</v>
      </c>
      <c r="DB113" s="2">
        <v>1950</v>
      </c>
      <c r="DC113" s="2">
        <v>68.66</v>
      </c>
      <c r="DD113" s="2">
        <v>4731</v>
      </c>
      <c r="DE113">
        <v>304</v>
      </c>
      <c r="DF113">
        <v>27</v>
      </c>
      <c r="DG113">
        <v>8.9600000000000009</v>
      </c>
      <c r="DH113">
        <v>2.99</v>
      </c>
      <c r="DI113" s="2">
        <v>5.97</v>
      </c>
      <c r="DJ113">
        <v>0.49</v>
      </c>
      <c r="DK113">
        <v>0.94613906918531887</v>
      </c>
      <c r="DL113">
        <v>0</v>
      </c>
      <c r="DM113">
        <v>0</v>
      </c>
      <c r="DN113">
        <v>104.4</v>
      </c>
      <c r="DO113">
        <v>0.26400000000000001</v>
      </c>
      <c r="DP113">
        <v>901.7</v>
      </c>
      <c r="DQ113" s="2">
        <v>320</v>
      </c>
      <c r="DR113" s="2">
        <v>0</v>
      </c>
      <c r="DS113">
        <v>0</v>
      </c>
      <c r="DT113">
        <v>1.0285346535495801</v>
      </c>
      <c r="DU113">
        <v>409570.7273206712</v>
      </c>
      <c r="DV113">
        <v>0</v>
      </c>
    </row>
    <row r="114" spans="1:126" x14ac:dyDescent="0.15">
      <c r="A114" t="s">
        <v>269</v>
      </c>
      <c r="B114" t="s">
        <v>323</v>
      </c>
      <c r="C114">
        <v>5</v>
      </c>
      <c r="D114">
        <v>61</v>
      </c>
      <c r="E114" t="s">
        <v>324</v>
      </c>
      <c r="F114">
        <v>5061</v>
      </c>
      <c r="G114" t="s">
        <v>5098</v>
      </c>
      <c r="H114">
        <v>67.400000000000006</v>
      </c>
      <c r="I114">
        <v>20.399999999999999</v>
      </c>
      <c r="J114">
        <v>0.7</v>
      </c>
      <c r="K114">
        <v>0.6</v>
      </c>
      <c r="L114">
        <v>1.1000000000000001</v>
      </c>
      <c r="M114">
        <v>9.8000000000000007</v>
      </c>
      <c r="N114">
        <f t="shared" si="10"/>
        <v>5057.0200000000004</v>
      </c>
      <c r="O114">
        <f t="shared" si="8"/>
        <v>4942.9799999999996</v>
      </c>
      <c r="P114">
        <f t="shared" si="9"/>
        <v>5.9315760000000015</v>
      </c>
      <c r="Q114" s="4">
        <v>5061</v>
      </c>
      <c r="R114" s="5">
        <v>34.083064</v>
      </c>
      <c r="S114" s="5">
        <v>-93.990931000000003</v>
      </c>
      <c r="T114">
        <v>6</v>
      </c>
      <c r="U114">
        <v>3.1850059047144282E-2</v>
      </c>
      <c r="V114">
        <v>13790</v>
      </c>
      <c r="W114">
        <v>13685</v>
      </c>
      <c r="X114">
        <v>13555</v>
      </c>
      <c r="Y114">
        <v>13375</v>
      </c>
      <c r="Z114">
        <v>6761</v>
      </c>
      <c r="AA114">
        <v>5061</v>
      </c>
      <c r="AB114">
        <v>4933.2390000000005</v>
      </c>
      <c r="AC114">
        <v>34229</v>
      </c>
      <c r="AD114">
        <v>1</v>
      </c>
      <c r="AE114">
        <v>7.3773515308004424E-5</v>
      </c>
      <c r="AF114">
        <v>8</v>
      </c>
      <c r="AG114">
        <v>552</v>
      </c>
      <c r="AH114">
        <v>1.4492753623188406E-2</v>
      </c>
      <c r="AI114" s="3">
        <v>146846</v>
      </c>
      <c r="AJ114" s="3">
        <v>376673.635210665</v>
      </c>
      <c r="AK114">
        <v>94</v>
      </c>
      <c r="AL114">
        <v>380953.59999999998</v>
      </c>
      <c r="AM114">
        <v>519052</v>
      </c>
      <c r="AN114">
        <v>40207</v>
      </c>
      <c r="AO114">
        <v>559259</v>
      </c>
      <c r="AP114">
        <v>3</v>
      </c>
      <c r="AQ114">
        <v>0</v>
      </c>
      <c r="AR114">
        <v>3</v>
      </c>
      <c r="AS114">
        <v>0.21921812203142127</v>
      </c>
      <c r="AT114">
        <v>3</v>
      </c>
      <c r="AU114">
        <v>16</v>
      </c>
      <c r="AV114">
        <f t="shared" si="7"/>
        <v>19</v>
      </c>
      <c r="AW114">
        <v>1856</v>
      </c>
      <c r="AX114">
        <v>0.15000000000000002</v>
      </c>
      <c r="AY114">
        <v>599470317.45042706</v>
      </c>
      <c r="AZ114">
        <v>599470.3174504271</v>
      </c>
      <c r="BA114">
        <v>42028.755012662899</v>
      </c>
      <c r="BB114">
        <v>0.23793233934688496</v>
      </c>
      <c r="BC114">
        <v>5191</v>
      </c>
      <c r="BD114">
        <v>22295</v>
      </c>
      <c r="BE114">
        <v>-17104</v>
      </c>
      <c r="BF114">
        <v>-1.240319071791153</v>
      </c>
      <c r="BG114">
        <v>255572</v>
      </c>
      <c r="BH114">
        <v>18.854444854297306</v>
      </c>
      <c r="BI114">
        <v>1871</v>
      </c>
      <c r="BJ114">
        <v>14</v>
      </c>
      <c r="BK114">
        <v>1</v>
      </c>
      <c r="BL114">
        <v>2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0</v>
      </c>
      <c r="BT114">
        <v>14291</v>
      </c>
      <c r="BU114">
        <v>0.6</v>
      </c>
      <c r="BV114">
        <v>0.45890150000000002</v>
      </c>
      <c r="BW114">
        <v>86</v>
      </c>
      <c r="BX114">
        <v>1.3295079999999999</v>
      </c>
      <c r="BY114">
        <v>-0.75872859999999998</v>
      </c>
      <c r="BZ114">
        <v>15</v>
      </c>
      <c r="CA114">
        <v>1</v>
      </c>
      <c r="CB114">
        <v>2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13460</v>
      </c>
      <c r="CK114">
        <v>1.5601783060921248</v>
      </c>
      <c r="CL114">
        <v>0.67997561718988109</v>
      </c>
      <c r="CM114">
        <v>58</v>
      </c>
      <c r="CN114">
        <v>-2.8264427763533442E-3</v>
      </c>
      <c r="CO114">
        <v>1098</v>
      </c>
      <c r="CP114">
        <v>0.17760870200000001</v>
      </c>
      <c r="CQ114">
        <v>-2.04396245E-2</v>
      </c>
      <c r="CR114">
        <v>10650</v>
      </c>
      <c r="CS114">
        <v>0.80700000000000005</v>
      </c>
      <c r="CT114">
        <v>10191</v>
      </c>
      <c r="CU114">
        <v>0.77443609022999993</v>
      </c>
      <c r="CV114">
        <v>9</v>
      </c>
      <c r="CW114">
        <v>3</v>
      </c>
      <c r="CX114">
        <v>6</v>
      </c>
      <c r="CY114">
        <v>442</v>
      </c>
      <c r="CZ114">
        <v>875</v>
      </c>
      <c r="DA114" s="2">
        <v>9078</v>
      </c>
      <c r="DB114" s="2">
        <v>790</v>
      </c>
      <c r="DC114" s="2">
        <v>51.54</v>
      </c>
      <c r="DD114" s="2">
        <v>4378</v>
      </c>
      <c r="DE114">
        <v>303</v>
      </c>
      <c r="DF114">
        <v>42</v>
      </c>
      <c r="DG114">
        <v>29.45</v>
      </c>
      <c r="DH114">
        <v>29.45</v>
      </c>
      <c r="DI114" s="2">
        <v>7.36</v>
      </c>
      <c r="DJ114">
        <v>0.99</v>
      </c>
      <c r="DK114">
        <v>0.88358552497173914</v>
      </c>
      <c r="DL114">
        <v>0</v>
      </c>
      <c r="DM114">
        <v>0</v>
      </c>
      <c r="DN114">
        <v>75.400000000000006</v>
      </c>
      <c r="DO114">
        <v>0.20699999999999999</v>
      </c>
      <c r="DP114">
        <v>74.06</v>
      </c>
      <c r="DQ114" s="2">
        <v>1531</v>
      </c>
      <c r="DR114" s="2">
        <v>3489.1387936800006</v>
      </c>
      <c r="DS114">
        <v>9.1589600247408108E-3</v>
      </c>
      <c r="DT114">
        <v>1.42635774819056</v>
      </c>
      <c r="DU114">
        <v>543376.11906108726</v>
      </c>
      <c r="DV114">
        <v>0</v>
      </c>
    </row>
    <row r="115" spans="1:126" x14ac:dyDescent="0.15">
      <c r="A115" t="s">
        <v>269</v>
      </c>
      <c r="B115" t="s">
        <v>325</v>
      </c>
      <c r="C115">
        <v>5</v>
      </c>
      <c r="D115">
        <v>63</v>
      </c>
      <c r="E115" t="s">
        <v>326</v>
      </c>
      <c r="F115">
        <v>5063</v>
      </c>
      <c r="G115" t="s">
        <v>5099</v>
      </c>
      <c r="H115">
        <v>89.8</v>
      </c>
      <c r="I115">
        <v>1.9</v>
      </c>
      <c r="J115">
        <v>0.4</v>
      </c>
      <c r="K115">
        <v>0.8</v>
      </c>
      <c r="L115">
        <v>1.3</v>
      </c>
      <c r="M115">
        <v>5.8</v>
      </c>
      <c r="N115">
        <f t="shared" si="10"/>
        <v>8103.7799999999988</v>
      </c>
      <c r="O115">
        <f t="shared" si="8"/>
        <v>1896.2200000000012</v>
      </c>
      <c r="P115">
        <f t="shared" si="9"/>
        <v>2.2754640000000022</v>
      </c>
      <c r="Q115" s="4">
        <v>5063</v>
      </c>
      <c r="R115" s="5">
        <v>35.737499</v>
      </c>
      <c r="S115" s="5">
        <v>-91.559942000000007</v>
      </c>
      <c r="T115">
        <v>7</v>
      </c>
      <c r="U115">
        <v>4.1242916077345593E-2</v>
      </c>
      <c r="V115">
        <v>36572</v>
      </c>
      <c r="W115">
        <v>36861</v>
      </c>
      <c r="X115">
        <v>36952</v>
      </c>
      <c r="Y115">
        <v>37010</v>
      </c>
      <c r="Z115">
        <v>18879</v>
      </c>
      <c r="AA115">
        <v>5063</v>
      </c>
      <c r="AB115">
        <v>13005.007000000001</v>
      </c>
      <c r="AC115">
        <v>36265</v>
      </c>
      <c r="AD115">
        <v>0</v>
      </c>
      <c r="AE115">
        <v>0</v>
      </c>
      <c r="AF115">
        <v>32</v>
      </c>
      <c r="AG115">
        <v>1003</v>
      </c>
      <c r="AH115">
        <v>3.1904287138584245E-2</v>
      </c>
      <c r="AI115" s="3">
        <v>247879</v>
      </c>
      <c r="AJ115" s="3">
        <v>488929.60707737505</v>
      </c>
      <c r="AK115">
        <v>105</v>
      </c>
      <c r="AL115">
        <v>493849.59999999998</v>
      </c>
      <c r="AM115">
        <v>772624</v>
      </c>
      <c r="AN115">
        <v>76754</v>
      </c>
      <c r="AO115">
        <v>849378</v>
      </c>
      <c r="AP115">
        <v>6</v>
      </c>
      <c r="AQ115">
        <v>0</v>
      </c>
      <c r="AR115">
        <v>6</v>
      </c>
      <c r="AS115">
        <v>0.1627736632212908</v>
      </c>
      <c r="AT115">
        <v>7</v>
      </c>
      <c r="AU115">
        <v>33</v>
      </c>
      <c r="AV115">
        <f t="shared" si="7"/>
        <v>40</v>
      </c>
      <c r="AW115">
        <v>20846</v>
      </c>
      <c r="AX115">
        <v>0.56000000000000005</v>
      </c>
      <c r="AY115">
        <v>1249298371.94139</v>
      </c>
      <c r="AZ115">
        <v>1249298.37194139</v>
      </c>
      <c r="BA115">
        <v>36032.370566962803</v>
      </c>
      <c r="BB115">
        <v>0.27752822927417259</v>
      </c>
      <c r="BC115">
        <v>111188</v>
      </c>
      <c r="BD115">
        <v>147701</v>
      </c>
      <c r="BE115">
        <v>-36513</v>
      </c>
      <c r="BF115">
        <v>-0.99838674395712568</v>
      </c>
      <c r="BG115">
        <v>834260</v>
      </c>
      <c r="BH115">
        <v>22.576856462437757</v>
      </c>
      <c r="BI115">
        <v>4565</v>
      </c>
      <c r="BJ115">
        <v>34</v>
      </c>
      <c r="BK115">
        <v>4</v>
      </c>
      <c r="BL115">
        <v>3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3</v>
      </c>
      <c r="BS115">
        <v>0</v>
      </c>
      <c r="BT115">
        <v>34634</v>
      </c>
      <c r="BU115">
        <v>0.69</v>
      </c>
      <c r="BV115">
        <v>0.46188220000000002</v>
      </c>
      <c r="BW115">
        <v>197</v>
      </c>
      <c r="BX115">
        <v>1.3281750000000001</v>
      </c>
      <c r="BY115">
        <v>-0.85438380000000003</v>
      </c>
      <c r="BZ115">
        <v>36</v>
      </c>
      <c r="CA115">
        <v>5</v>
      </c>
      <c r="CB115">
        <v>4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37061</v>
      </c>
      <c r="CK115">
        <v>1.2951620301664823</v>
      </c>
      <c r="CL115">
        <v>0.63981213872832365</v>
      </c>
      <c r="CM115">
        <v>166</v>
      </c>
      <c r="CN115">
        <v>-0.4084209811830582</v>
      </c>
      <c r="CO115">
        <v>3177</v>
      </c>
      <c r="CP115">
        <v>-0.27904643579999999</v>
      </c>
      <c r="CQ115">
        <v>0.235090257</v>
      </c>
      <c r="CR115">
        <v>30122</v>
      </c>
      <c r="CS115">
        <v>0.81200000000000006</v>
      </c>
      <c r="CT115">
        <v>29184</v>
      </c>
      <c r="CU115">
        <v>0.83044171433999991</v>
      </c>
      <c r="CV115">
        <v>59</v>
      </c>
      <c r="CW115">
        <v>13</v>
      </c>
      <c r="CX115">
        <v>32</v>
      </c>
      <c r="CY115">
        <v>488</v>
      </c>
      <c r="CZ115">
        <v>1491</v>
      </c>
      <c r="DA115" s="2">
        <v>20376</v>
      </c>
      <c r="DB115" s="2">
        <v>2635</v>
      </c>
      <c r="DC115" s="2">
        <v>105.41</v>
      </c>
      <c r="DD115" s="2">
        <v>2069</v>
      </c>
      <c r="DE115">
        <v>437</v>
      </c>
      <c r="DF115">
        <v>26</v>
      </c>
      <c r="DG115">
        <v>29.73</v>
      </c>
      <c r="DH115">
        <v>2.7</v>
      </c>
      <c r="DI115" s="2">
        <v>5.41</v>
      </c>
      <c r="DJ115">
        <v>0.09</v>
      </c>
      <c r="DK115">
        <v>0.91870227005918215</v>
      </c>
      <c r="DL115">
        <v>9.9700897308075765E-4</v>
      </c>
      <c r="DN115">
        <v>106.1</v>
      </c>
      <c r="DO115">
        <v>0.21299999999999999</v>
      </c>
      <c r="DP115">
        <v>6351.3200000000006</v>
      </c>
      <c r="DQ115" s="2">
        <v>0</v>
      </c>
      <c r="DR115" s="2">
        <v>9101.3178951099999</v>
      </c>
      <c r="DS115">
        <v>1.4817049536901317E-2</v>
      </c>
      <c r="DT115">
        <v>5.2060322349947299</v>
      </c>
      <c r="DU115">
        <v>2570996.9368392532</v>
      </c>
      <c r="DV115">
        <v>0</v>
      </c>
    </row>
    <row r="116" spans="1:126" x14ac:dyDescent="0.15">
      <c r="A116" t="s">
        <v>269</v>
      </c>
      <c r="B116" t="s">
        <v>327</v>
      </c>
      <c r="C116">
        <v>5</v>
      </c>
      <c r="D116">
        <v>65</v>
      </c>
      <c r="E116" t="s">
        <v>328</v>
      </c>
      <c r="F116">
        <v>5065</v>
      </c>
      <c r="G116" t="s">
        <v>5100</v>
      </c>
      <c r="H116">
        <v>95</v>
      </c>
      <c r="I116">
        <v>1.3</v>
      </c>
      <c r="J116">
        <v>0.7</v>
      </c>
      <c r="K116">
        <v>0.3</v>
      </c>
      <c r="L116">
        <v>1.2</v>
      </c>
      <c r="M116">
        <v>1.5</v>
      </c>
      <c r="N116">
        <f t="shared" si="10"/>
        <v>9030.9600000000009</v>
      </c>
      <c r="O116">
        <f t="shared" si="8"/>
        <v>969.03999999999905</v>
      </c>
      <c r="P116">
        <f t="shared" si="9"/>
        <v>1.1628479999999992</v>
      </c>
      <c r="Q116" s="4">
        <v>5065</v>
      </c>
      <c r="R116" s="5">
        <v>36.094878999999999</v>
      </c>
      <c r="S116" s="5">
        <v>-91.913624999999996</v>
      </c>
      <c r="T116">
        <v>9</v>
      </c>
      <c r="U116">
        <v>0.12076109457800435</v>
      </c>
      <c r="V116">
        <v>13614</v>
      </c>
      <c r="W116">
        <v>13522</v>
      </c>
      <c r="X116">
        <v>13480</v>
      </c>
      <c r="Y116">
        <v>13480</v>
      </c>
      <c r="Z116">
        <v>6734</v>
      </c>
      <c r="AA116">
        <v>5065</v>
      </c>
      <c r="AB116">
        <v>4078.6129999999994</v>
      </c>
      <c r="AC116">
        <v>32630</v>
      </c>
      <c r="AD116">
        <v>1</v>
      </c>
      <c r="AE116">
        <v>7.4183976261127594E-5</v>
      </c>
      <c r="AF116">
        <v>13</v>
      </c>
      <c r="AG116">
        <v>633</v>
      </c>
      <c r="AH116">
        <v>2.0537124802527645E-2</v>
      </c>
      <c r="AI116" s="3">
        <v>172579</v>
      </c>
      <c r="AJ116" s="3">
        <v>371568.18521488999</v>
      </c>
      <c r="AK116">
        <v>149</v>
      </c>
      <c r="AL116">
        <v>373804.80000000005</v>
      </c>
      <c r="AM116">
        <v>675601</v>
      </c>
      <c r="AN116">
        <v>35858</v>
      </c>
      <c r="AO116">
        <v>711459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</v>
      </c>
      <c r="AV116">
        <f t="shared" si="7"/>
        <v>6</v>
      </c>
      <c r="AW116">
        <v>0</v>
      </c>
      <c r="AX116">
        <v>0</v>
      </c>
      <c r="AY116">
        <v>1107933841.4340301</v>
      </c>
      <c r="AZ116">
        <v>1107933.8414340301</v>
      </c>
      <c r="BA116">
        <v>83673.070926317596</v>
      </c>
      <c r="BB116">
        <v>0.11951276425369863</v>
      </c>
      <c r="BC116">
        <v>3294</v>
      </c>
      <c r="BD116">
        <v>0</v>
      </c>
      <c r="BE116">
        <v>3294</v>
      </c>
      <c r="BF116">
        <v>0.24195680916703394</v>
      </c>
      <c r="BG116">
        <v>179368</v>
      </c>
      <c r="BH116">
        <v>13.306231454005935</v>
      </c>
      <c r="BI116">
        <v>2354</v>
      </c>
      <c r="BJ116">
        <v>15</v>
      </c>
      <c r="BK116">
        <v>3</v>
      </c>
      <c r="BL116">
        <v>2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0</v>
      </c>
      <c r="BT116">
        <v>13038</v>
      </c>
      <c r="BU116">
        <v>0.56000000000000005</v>
      </c>
      <c r="BV116">
        <v>0.50124880000000005</v>
      </c>
      <c r="BW116">
        <v>80</v>
      </c>
      <c r="BX116">
        <v>1.7640739999999999</v>
      </c>
      <c r="BY116">
        <v>-0.1506748</v>
      </c>
      <c r="BZ116">
        <v>18</v>
      </c>
      <c r="CA116">
        <v>2</v>
      </c>
      <c r="CB116">
        <v>2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0</v>
      </c>
      <c r="CJ116">
        <v>13488</v>
      </c>
      <c r="CK116">
        <v>1.779359430604982</v>
      </c>
      <c r="CL116">
        <v>0.75887850467289719</v>
      </c>
      <c r="CM116">
        <v>65</v>
      </c>
      <c r="CN116">
        <v>0.62181741079773567</v>
      </c>
      <c r="CO116">
        <v>923</v>
      </c>
      <c r="CP116">
        <v>-0.76403266910000001</v>
      </c>
      <c r="CQ116">
        <v>0.15915018</v>
      </c>
      <c r="CR116">
        <v>11105</v>
      </c>
      <c r="CS116">
        <v>0.82700000000000007</v>
      </c>
      <c r="CT116">
        <v>10456</v>
      </c>
      <c r="CU116">
        <v>0.79965207305999997</v>
      </c>
      <c r="CV116">
        <v>6</v>
      </c>
      <c r="CW116">
        <v>5</v>
      </c>
      <c r="CX116">
        <v>1</v>
      </c>
      <c r="CY116">
        <v>276</v>
      </c>
      <c r="CZ116">
        <v>977</v>
      </c>
      <c r="DA116" s="2">
        <v>5599</v>
      </c>
      <c r="DB116" s="2">
        <v>805</v>
      </c>
      <c r="DC116" s="2">
        <v>59.84</v>
      </c>
      <c r="DD116" s="2">
        <v>404</v>
      </c>
      <c r="DE116">
        <v>321</v>
      </c>
      <c r="DF116">
        <v>32</v>
      </c>
      <c r="DG116">
        <v>14.96</v>
      </c>
      <c r="DH116">
        <v>22.44</v>
      </c>
      <c r="DI116" s="2">
        <v>22.44</v>
      </c>
      <c r="DJ116">
        <v>1.44</v>
      </c>
      <c r="DK116">
        <v>0.97640500872064384</v>
      </c>
      <c r="DL116">
        <v>0</v>
      </c>
      <c r="DN116">
        <v>17.399999999999999</v>
      </c>
      <c r="DO116">
        <v>4.7E-2</v>
      </c>
      <c r="DP116">
        <v>544.89</v>
      </c>
      <c r="DQ116" s="2">
        <v>0</v>
      </c>
      <c r="DR116" s="2">
        <v>0</v>
      </c>
      <c r="DS116">
        <v>0</v>
      </c>
      <c r="DT116">
        <v>1.3942307823834099</v>
      </c>
      <c r="DU116">
        <v>521170.15876267414</v>
      </c>
      <c r="DV116">
        <v>0</v>
      </c>
    </row>
    <row r="117" spans="1:126" x14ac:dyDescent="0.15">
      <c r="A117" t="s">
        <v>269</v>
      </c>
      <c r="B117" t="s">
        <v>174</v>
      </c>
      <c r="C117">
        <v>5</v>
      </c>
      <c r="D117">
        <v>67</v>
      </c>
      <c r="E117" t="s">
        <v>329</v>
      </c>
      <c r="F117">
        <v>5067</v>
      </c>
      <c r="G117" t="s">
        <v>5101</v>
      </c>
      <c r="H117">
        <v>78.8</v>
      </c>
      <c r="I117">
        <v>16.600000000000001</v>
      </c>
      <c r="J117">
        <v>0.5</v>
      </c>
      <c r="K117">
        <v>0.3</v>
      </c>
      <c r="L117">
        <v>1.4</v>
      </c>
      <c r="M117">
        <v>2.4</v>
      </c>
      <c r="N117">
        <f t="shared" si="10"/>
        <v>6493.06</v>
      </c>
      <c r="O117">
        <f t="shared" si="8"/>
        <v>3506.9399999999996</v>
      </c>
      <c r="P117">
        <f t="shared" si="9"/>
        <v>4.2083280000000007</v>
      </c>
      <c r="Q117" s="4">
        <v>5067</v>
      </c>
      <c r="R117" s="5">
        <v>35.596466999999997</v>
      </c>
      <c r="S117" s="5">
        <v>-91.223204999999993</v>
      </c>
      <c r="T117">
        <v>6</v>
      </c>
      <c r="U117">
        <v>0.23435119254590367</v>
      </c>
      <c r="V117">
        <v>17885</v>
      </c>
      <c r="W117">
        <v>17746</v>
      </c>
      <c r="X117">
        <v>17597</v>
      </c>
      <c r="Y117">
        <v>17376</v>
      </c>
      <c r="Z117">
        <v>9683</v>
      </c>
      <c r="AA117">
        <v>5067</v>
      </c>
      <c r="AB117">
        <v>4794.6629999999996</v>
      </c>
      <c r="AC117">
        <v>31261</v>
      </c>
      <c r="AD117">
        <v>1</v>
      </c>
      <c r="AE117">
        <v>5.6827868386656816E-5</v>
      </c>
      <c r="AF117">
        <v>11</v>
      </c>
      <c r="AG117">
        <v>437</v>
      </c>
      <c r="AH117">
        <v>2.5171624713958809E-2</v>
      </c>
      <c r="AI117" s="3">
        <v>307098</v>
      </c>
      <c r="AJ117" s="3">
        <v>405718.92549927003</v>
      </c>
      <c r="AK117">
        <v>193</v>
      </c>
      <c r="AL117">
        <v>410560</v>
      </c>
      <c r="AM117">
        <v>1355201</v>
      </c>
      <c r="AN117">
        <v>126545</v>
      </c>
      <c r="AO117">
        <v>1481746</v>
      </c>
      <c r="AP117">
        <v>1</v>
      </c>
      <c r="AQ117">
        <v>0</v>
      </c>
      <c r="AR117">
        <v>1</v>
      </c>
      <c r="AS117">
        <v>5.6350726924377328E-2</v>
      </c>
      <c r="AT117">
        <v>2</v>
      </c>
      <c r="AU117">
        <v>19</v>
      </c>
      <c r="AV117">
        <f t="shared" si="7"/>
        <v>21</v>
      </c>
      <c r="AW117">
        <v>11784</v>
      </c>
      <c r="AX117">
        <v>0.71</v>
      </c>
      <c r="AY117">
        <v>145525848.46911001</v>
      </c>
      <c r="AZ117">
        <v>145525.84846911</v>
      </c>
      <c r="BA117">
        <v>7928.6490185026996</v>
      </c>
      <c r="BB117">
        <v>1.2612489185312012</v>
      </c>
      <c r="BC117">
        <v>4586</v>
      </c>
      <c r="BD117">
        <v>703</v>
      </c>
      <c r="BE117">
        <v>3883</v>
      </c>
      <c r="BF117">
        <v>0.21710930947721555</v>
      </c>
      <c r="BG117">
        <v>239200</v>
      </c>
      <c r="BH117">
        <v>13.59322611808831</v>
      </c>
      <c r="BI117">
        <v>2323</v>
      </c>
      <c r="BJ117">
        <v>16</v>
      </c>
      <c r="BK117">
        <v>1</v>
      </c>
      <c r="BL117">
        <v>2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2</v>
      </c>
      <c r="BS117">
        <v>0</v>
      </c>
      <c r="BT117">
        <v>16658</v>
      </c>
      <c r="BU117">
        <v>0.72</v>
      </c>
      <c r="BV117">
        <v>0.41740820000000001</v>
      </c>
      <c r="BW117">
        <v>85</v>
      </c>
      <c r="BX117">
        <v>1.3807179999999999</v>
      </c>
      <c r="BY117">
        <v>-1.1468</v>
      </c>
      <c r="BZ117">
        <v>16</v>
      </c>
      <c r="CA117">
        <v>1</v>
      </c>
      <c r="CB117">
        <v>2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2</v>
      </c>
      <c r="CI117">
        <v>0</v>
      </c>
      <c r="CJ117">
        <v>17503</v>
      </c>
      <c r="CK117">
        <v>1.2569273838770496</v>
      </c>
      <c r="CL117">
        <v>0.55118029069168128</v>
      </c>
      <c r="CM117">
        <v>67</v>
      </c>
      <c r="CN117">
        <v>-0.93131289480842683</v>
      </c>
      <c r="CO117">
        <v>899</v>
      </c>
      <c r="CP117">
        <v>-6.71720242E-2</v>
      </c>
      <c r="CQ117">
        <v>-0.32611613849999999</v>
      </c>
      <c r="CR117">
        <v>13298</v>
      </c>
      <c r="CS117">
        <v>0.77300000000000002</v>
      </c>
      <c r="CT117">
        <v>13843</v>
      </c>
      <c r="CU117">
        <v>0.82394985705000001</v>
      </c>
      <c r="CV117">
        <v>18</v>
      </c>
      <c r="CW117">
        <v>6</v>
      </c>
      <c r="CX117">
        <v>9</v>
      </c>
      <c r="CY117">
        <v>510</v>
      </c>
      <c r="CZ117">
        <v>680</v>
      </c>
      <c r="DA117" s="2">
        <v>7559</v>
      </c>
      <c r="DB117" s="2">
        <v>745</v>
      </c>
      <c r="DC117" s="2">
        <v>51.09</v>
      </c>
      <c r="DD117" s="2">
        <v>3590</v>
      </c>
      <c r="DE117">
        <v>238</v>
      </c>
      <c r="DF117">
        <v>20</v>
      </c>
      <c r="DG117">
        <v>22.71</v>
      </c>
      <c r="DH117">
        <v>11.35</v>
      </c>
      <c r="DI117" s="2">
        <v>17.03</v>
      </c>
      <c r="DJ117">
        <v>-1.85</v>
      </c>
      <c r="DK117">
        <v>0.62386599717354074</v>
      </c>
      <c r="DL117">
        <v>2.2883295194508009E-3</v>
      </c>
      <c r="DM117">
        <v>0</v>
      </c>
      <c r="DN117">
        <v>271.8</v>
      </c>
      <c r="DO117">
        <v>0.65599999999999992</v>
      </c>
      <c r="DP117">
        <v>15913.689999999999</v>
      </c>
      <c r="DQ117" s="2">
        <v>0</v>
      </c>
      <c r="DR117" s="2">
        <v>7477.3144766000005</v>
      </c>
      <c r="DS117">
        <v>1.7234836863749266E-2</v>
      </c>
      <c r="DT117">
        <v>3.2081796717815898</v>
      </c>
      <c r="DU117">
        <v>1317150.2460466495</v>
      </c>
      <c r="DV117">
        <v>1</v>
      </c>
    </row>
    <row r="118" spans="1:126" x14ac:dyDescent="0.15">
      <c r="A118" t="s">
        <v>269</v>
      </c>
      <c r="B118" t="s">
        <v>176</v>
      </c>
      <c r="C118">
        <v>5</v>
      </c>
      <c r="D118">
        <v>69</v>
      </c>
      <c r="E118" t="s">
        <v>330</v>
      </c>
      <c r="F118">
        <v>5069</v>
      </c>
      <c r="G118" t="s">
        <v>5102</v>
      </c>
      <c r="H118">
        <v>41.4</v>
      </c>
      <c r="I118">
        <v>54.9</v>
      </c>
      <c r="J118">
        <v>0.3</v>
      </c>
      <c r="K118">
        <v>0.8</v>
      </c>
      <c r="L118">
        <v>1.1000000000000001</v>
      </c>
      <c r="M118">
        <v>1.6</v>
      </c>
      <c r="N118">
        <f t="shared" si="10"/>
        <v>4732.47</v>
      </c>
      <c r="O118">
        <f t="shared" si="8"/>
        <v>5267.53</v>
      </c>
      <c r="P118">
        <f t="shared" si="9"/>
        <v>6.3210360000000021</v>
      </c>
      <c r="Q118" s="4">
        <v>5069</v>
      </c>
      <c r="R118" s="5">
        <v>34.277628</v>
      </c>
      <c r="S118" s="5">
        <v>-91.930700999999999</v>
      </c>
      <c r="T118">
        <v>3</v>
      </c>
      <c r="U118">
        <v>0.10033564775410427</v>
      </c>
      <c r="V118">
        <v>76836</v>
      </c>
      <c r="W118">
        <v>74655</v>
      </c>
      <c r="X118">
        <v>73548</v>
      </c>
      <c r="Y118">
        <v>71822</v>
      </c>
      <c r="Z118">
        <v>37989</v>
      </c>
      <c r="AA118">
        <v>5069</v>
      </c>
      <c r="AB118">
        <v>25166.922999999999</v>
      </c>
      <c r="AC118">
        <v>36747</v>
      </c>
      <c r="AD118">
        <v>1</v>
      </c>
      <c r="AE118">
        <v>1.3596562788926959E-5</v>
      </c>
      <c r="AF118">
        <v>17</v>
      </c>
      <c r="AG118">
        <v>444</v>
      </c>
      <c r="AH118">
        <v>3.8288288288288286E-2</v>
      </c>
      <c r="AI118" s="3">
        <v>291703</v>
      </c>
      <c r="AJ118" s="3">
        <v>557276.26066408004</v>
      </c>
      <c r="AK118">
        <v>111</v>
      </c>
      <c r="AL118">
        <v>584800</v>
      </c>
      <c r="AM118">
        <v>1182354</v>
      </c>
      <c r="AN118">
        <v>135573</v>
      </c>
      <c r="AO118">
        <v>1317927</v>
      </c>
      <c r="AP118">
        <v>4</v>
      </c>
      <c r="AQ118">
        <v>1</v>
      </c>
      <c r="AR118">
        <v>5</v>
      </c>
      <c r="AS118">
        <v>6.6974750519054313E-2</v>
      </c>
      <c r="AT118">
        <v>5</v>
      </c>
      <c r="AU118">
        <v>54</v>
      </c>
      <c r="AV118">
        <f t="shared" si="7"/>
        <v>59</v>
      </c>
      <c r="AW118">
        <v>51938</v>
      </c>
      <c r="AX118">
        <v>0.71</v>
      </c>
      <c r="AY118">
        <v>337447448.567743</v>
      </c>
      <c r="AZ118">
        <v>337447.44856774301</v>
      </c>
      <c r="BA118">
        <v>4018.5607891494001</v>
      </c>
      <c r="BB118">
        <v>2.4884530867372239</v>
      </c>
      <c r="BC118">
        <v>88977</v>
      </c>
      <c r="BD118">
        <v>80547</v>
      </c>
      <c r="BE118">
        <v>8430</v>
      </c>
      <c r="BF118">
        <v>0.10971419647040449</v>
      </c>
      <c r="BG118">
        <v>1363871</v>
      </c>
      <c r="BH118">
        <v>18.543957687496601</v>
      </c>
      <c r="BI118">
        <v>8293</v>
      </c>
      <c r="BJ118">
        <v>80</v>
      </c>
      <c r="BK118">
        <v>9</v>
      </c>
      <c r="BL118">
        <v>1</v>
      </c>
      <c r="BM118">
        <v>0</v>
      </c>
      <c r="BN118">
        <v>0</v>
      </c>
      <c r="BO118">
        <v>11</v>
      </c>
      <c r="BP118">
        <v>1</v>
      </c>
      <c r="BQ118">
        <v>2</v>
      </c>
      <c r="BR118">
        <v>2</v>
      </c>
      <c r="BS118">
        <v>0</v>
      </c>
      <c r="BT118">
        <v>78705</v>
      </c>
      <c r="BU118">
        <v>0.68</v>
      </c>
      <c r="BV118">
        <v>0.49984010000000001</v>
      </c>
      <c r="BW118">
        <v>526</v>
      </c>
      <c r="BX118">
        <v>1.3468009999999999</v>
      </c>
      <c r="BY118">
        <v>-0.49215500000000001</v>
      </c>
      <c r="BZ118">
        <v>74</v>
      </c>
      <c r="CA118">
        <v>8</v>
      </c>
      <c r="CB118">
        <v>1</v>
      </c>
      <c r="CC118">
        <v>0</v>
      </c>
      <c r="CD118">
        <v>1</v>
      </c>
      <c r="CE118">
        <v>13</v>
      </c>
      <c r="CF118">
        <v>1</v>
      </c>
      <c r="CG118">
        <v>1</v>
      </c>
      <c r="CH118">
        <v>2</v>
      </c>
      <c r="CI118">
        <v>0</v>
      </c>
      <c r="CJ118">
        <v>72377</v>
      </c>
      <c r="CK118">
        <v>1.3954709368998439</v>
      </c>
      <c r="CL118">
        <v>0.68252741774675973</v>
      </c>
      <c r="CM118">
        <v>387</v>
      </c>
      <c r="CN118">
        <v>1.1305771105413377E-2</v>
      </c>
      <c r="CO118">
        <v>6734</v>
      </c>
      <c r="CP118">
        <v>-0.25361183349999999</v>
      </c>
      <c r="CQ118">
        <v>-0.46235586960000002</v>
      </c>
      <c r="CR118">
        <v>51315</v>
      </c>
      <c r="CS118">
        <v>0.72900000000000009</v>
      </c>
      <c r="CT118">
        <v>63390</v>
      </c>
      <c r="CU118">
        <v>0.85619217258000002</v>
      </c>
      <c r="CV118">
        <v>125</v>
      </c>
      <c r="CW118">
        <v>24</v>
      </c>
      <c r="CX118">
        <v>55</v>
      </c>
      <c r="CY118">
        <v>585</v>
      </c>
      <c r="CZ118">
        <v>669</v>
      </c>
      <c r="DA118" s="2">
        <v>37629</v>
      </c>
      <c r="DB118" s="2">
        <v>4665</v>
      </c>
      <c r="DC118" s="2">
        <v>81.98</v>
      </c>
      <c r="DD118" s="2">
        <v>43026</v>
      </c>
      <c r="DE118">
        <v>147</v>
      </c>
      <c r="DF118">
        <v>152</v>
      </c>
      <c r="DG118">
        <v>24.59</v>
      </c>
      <c r="DH118">
        <v>6.83</v>
      </c>
      <c r="DI118" s="2">
        <v>8.1999999999999993</v>
      </c>
      <c r="DJ118">
        <v>-1.08</v>
      </c>
      <c r="DK118">
        <v>0.55778994388127645</v>
      </c>
      <c r="DL118">
        <v>0</v>
      </c>
      <c r="DM118">
        <v>0</v>
      </c>
      <c r="DN118">
        <v>415</v>
      </c>
      <c r="DO118">
        <v>0.71700000000000008</v>
      </c>
      <c r="DP118">
        <v>24068.930000000004</v>
      </c>
      <c r="DQ118" s="2">
        <v>0</v>
      </c>
      <c r="DR118" s="2">
        <v>4997.0216851200003</v>
      </c>
      <c r="DS118">
        <v>8.5448364083086526E-3</v>
      </c>
      <c r="DT118">
        <v>3.8264210884348899</v>
      </c>
      <c r="DU118">
        <v>2237691.0525167235</v>
      </c>
      <c r="DV118">
        <v>1</v>
      </c>
    </row>
    <row r="119" spans="1:126" x14ac:dyDescent="0.15">
      <c r="A119" t="s">
        <v>269</v>
      </c>
      <c r="B119" t="s">
        <v>331</v>
      </c>
      <c r="C119">
        <v>5</v>
      </c>
      <c r="D119">
        <v>71</v>
      </c>
      <c r="E119" t="s">
        <v>332</v>
      </c>
      <c r="F119">
        <v>5071</v>
      </c>
      <c r="G119" t="s">
        <v>5103</v>
      </c>
      <c r="H119">
        <v>83.5</v>
      </c>
      <c r="I119">
        <v>1.3</v>
      </c>
      <c r="J119">
        <v>0.8</v>
      </c>
      <c r="K119">
        <v>0.7</v>
      </c>
      <c r="L119">
        <v>1.6</v>
      </c>
      <c r="M119">
        <v>12.1</v>
      </c>
      <c r="N119">
        <f t="shared" si="10"/>
        <v>7124.04</v>
      </c>
      <c r="O119">
        <f t="shared" si="8"/>
        <v>2875.96</v>
      </c>
      <c r="P119">
        <f t="shared" si="9"/>
        <v>3.4511520000000013</v>
      </c>
      <c r="Q119" s="4">
        <v>5071</v>
      </c>
      <c r="R119" s="5">
        <v>35.573359000000004</v>
      </c>
      <c r="S119" s="5">
        <v>-93.466322000000005</v>
      </c>
      <c r="T119">
        <v>7</v>
      </c>
      <c r="U119">
        <v>4.4877935987223221E-2</v>
      </c>
      <c r="V119">
        <v>25554</v>
      </c>
      <c r="W119">
        <v>25791</v>
      </c>
      <c r="X119">
        <v>25930</v>
      </c>
      <c r="Y119">
        <v>26126</v>
      </c>
      <c r="Z119">
        <v>12955</v>
      </c>
      <c r="AA119">
        <v>5071</v>
      </c>
      <c r="AB119">
        <v>9022.3040000000001</v>
      </c>
      <c r="AC119">
        <v>34139</v>
      </c>
      <c r="AD119">
        <v>2</v>
      </c>
      <c r="AE119">
        <v>7.7130736598534516E-5</v>
      </c>
      <c r="AF119">
        <v>21</v>
      </c>
      <c r="AG119">
        <v>624</v>
      </c>
      <c r="AH119">
        <v>3.3653846153846152E-2</v>
      </c>
      <c r="AI119" s="3">
        <v>118391</v>
      </c>
      <c r="AJ119" s="3">
        <v>422275.36995225505</v>
      </c>
      <c r="AK119">
        <v>100</v>
      </c>
      <c r="AL119">
        <v>436979.19999999995</v>
      </c>
      <c r="AM119">
        <v>424311</v>
      </c>
      <c r="AN119">
        <v>37167</v>
      </c>
      <c r="AO119">
        <v>461478</v>
      </c>
      <c r="AP119">
        <v>6</v>
      </c>
      <c r="AQ119">
        <v>0</v>
      </c>
      <c r="AR119">
        <v>6</v>
      </c>
      <c r="AS119">
        <v>0.23263929277654996</v>
      </c>
      <c r="AT119">
        <v>5</v>
      </c>
      <c r="AU119">
        <v>31</v>
      </c>
      <c r="AV119">
        <f t="shared" si="7"/>
        <v>36</v>
      </c>
      <c r="AW119">
        <v>13509</v>
      </c>
      <c r="AX119">
        <v>0.51</v>
      </c>
      <c r="AY119">
        <v>117272232.893224</v>
      </c>
      <c r="AZ119">
        <v>117272.23289322401</v>
      </c>
      <c r="BA119">
        <v>5156.1314040954003</v>
      </c>
      <c r="BB119">
        <v>1.9394385472909446</v>
      </c>
      <c r="BC119">
        <v>8318</v>
      </c>
      <c r="BD119">
        <v>0</v>
      </c>
      <c r="BE119">
        <v>8318</v>
      </c>
      <c r="BF119">
        <v>0.32550676997730299</v>
      </c>
      <c r="BG119">
        <v>318056</v>
      </c>
      <c r="BH119">
        <v>12.265946779791747</v>
      </c>
      <c r="BI119">
        <v>3667</v>
      </c>
      <c r="BJ119">
        <v>15</v>
      </c>
      <c r="BK119">
        <v>1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2</v>
      </c>
      <c r="BR119">
        <v>1</v>
      </c>
      <c r="BS119">
        <v>0</v>
      </c>
      <c r="BT119">
        <v>24994</v>
      </c>
      <c r="BU119">
        <v>0.61</v>
      </c>
      <c r="BV119">
        <v>0.44101790000000002</v>
      </c>
      <c r="BW119">
        <v>116</v>
      </c>
      <c r="BX119">
        <v>0.84020170000000005</v>
      </c>
      <c r="BY119">
        <v>-1.449274</v>
      </c>
      <c r="BZ119">
        <v>16</v>
      </c>
      <c r="CA119">
        <v>0</v>
      </c>
      <c r="CB119">
        <v>3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26013</v>
      </c>
      <c r="CK119">
        <v>0.80728866336062732</v>
      </c>
      <c r="CL119">
        <v>0.69083774099982942</v>
      </c>
      <c r="CM119">
        <v>93</v>
      </c>
      <c r="CN119">
        <v>-0.76384616030949115</v>
      </c>
      <c r="CO119">
        <v>2274</v>
      </c>
      <c r="CP119">
        <v>0.643769076</v>
      </c>
      <c r="CQ119">
        <v>0.100959919</v>
      </c>
      <c r="CR119">
        <v>21841</v>
      </c>
      <c r="CS119">
        <v>0.83299999999999996</v>
      </c>
      <c r="CT119">
        <v>19319</v>
      </c>
      <c r="CU119">
        <v>0.78893537888999998</v>
      </c>
      <c r="CV119">
        <v>63</v>
      </c>
      <c r="CW119">
        <v>9</v>
      </c>
      <c r="CX119">
        <v>16</v>
      </c>
      <c r="CY119">
        <v>335</v>
      </c>
      <c r="CZ119">
        <v>953</v>
      </c>
      <c r="DA119" s="2">
        <v>11469</v>
      </c>
      <c r="DB119" s="2">
        <v>1055</v>
      </c>
      <c r="DC119" s="2">
        <v>50.3</v>
      </c>
      <c r="DD119" s="2">
        <v>2100</v>
      </c>
      <c r="DE119">
        <v>315</v>
      </c>
      <c r="DF119">
        <v>45</v>
      </c>
      <c r="DG119">
        <v>19.350000000000001</v>
      </c>
      <c r="DH119">
        <v>3.87</v>
      </c>
      <c r="DI119" s="2">
        <v>3.87</v>
      </c>
      <c r="DJ119">
        <v>2.37</v>
      </c>
      <c r="DK119">
        <v>0.97637489336182648</v>
      </c>
      <c r="DL119">
        <v>0</v>
      </c>
      <c r="DN119">
        <v>74.8</v>
      </c>
      <c r="DO119">
        <v>0.16899999999999998</v>
      </c>
      <c r="DP119">
        <v>137.4</v>
      </c>
      <c r="DQ119" s="2">
        <v>182781</v>
      </c>
      <c r="DR119" s="2">
        <v>10.949508140000001</v>
      </c>
      <c r="DS119">
        <v>2.5057974521670599E-5</v>
      </c>
      <c r="DT119">
        <v>2.9952323120912099</v>
      </c>
      <c r="DU119">
        <v>1308854.219551767</v>
      </c>
      <c r="DV119">
        <v>1</v>
      </c>
    </row>
    <row r="120" spans="1:126" x14ac:dyDescent="0.15">
      <c r="A120" t="s">
        <v>269</v>
      </c>
      <c r="B120" t="s">
        <v>333</v>
      </c>
      <c r="C120">
        <v>5</v>
      </c>
      <c r="D120">
        <v>73</v>
      </c>
      <c r="E120" t="s">
        <v>334</v>
      </c>
      <c r="F120">
        <v>5073</v>
      </c>
      <c r="G120" t="s">
        <v>5104</v>
      </c>
      <c r="H120">
        <v>59.9</v>
      </c>
      <c r="I120">
        <v>37.1</v>
      </c>
      <c r="J120">
        <v>0.1</v>
      </c>
      <c r="K120">
        <v>0.3</v>
      </c>
      <c r="L120">
        <v>0.7</v>
      </c>
      <c r="M120">
        <v>1.7</v>
      </c>
      <c r="N120">
        <f t="shared" si="10"/>
        <v>4967.9000000000005</v>
      </c>
      <c r="O120">
        <f t="shared" si="8"/>
        <v>5032.0999999999995</v>
      </c>
      <c r="P120">
        <f t="shared" si="9"/>
        <v>6.0385200000000019</v>
      </c>
      <c r="Q120" s="4">
        <v>5073</v>
      </c>
      <c r="R120" s="5">
        <v>33.240628999999998</v>
      </c>
      <c r="S120" s="5">
        <v>-93.611514</v>
      </c>
      <c r="T120">
        <v>8</v>
      </c>
      <c r="U120">
        <v>0.14220313335265322</v>
      </c>
      <c r="V120">
        <v>7618</v>
      </c>
      <c r="W120">
        <v>7391</v>
      </c>
      <c r="X120">
        <v>7270</v>
      </c>
      <c r="Y120">
        <v>7016</v>
      </c>
      <c r="Z120">
        <v>3622</v>
      </c>
      <c r="AA120">
        <v>5073</v>
      </c>
      <c r="AB120">
        <v>2213.34</v>
      </c>
      <c r="AC120">
        <v>31194</v>
      </c>
      <c r="AD120">
        <v>0</v>
      </c>
      <c r="AE120">
        <v>0</v>
      </c>
      <c r="AF120">
        <v>6</v>
      </c>
      <c r="AG120">
        <v>263</v>
      </c>
      <c r="AH120">
        <v>2.2813688212927757E-2</v>
      </c>
      <c r="AI120" s="3">
        <v>115257</v>
      </c>
      <c r="AJ120" s="3">
        <v>338108.364101285</v>
      </c>
      <c r="AK120">
        <v>165</v>
      </c>
      <c r="AL120">
        <v>348870.40000000002</v>
      </c>
      <c r="AM120">
        <v>914526</v>
      </c>
      <c r="AN120">
        <v>46744</v>
      </c>
      <c r="AO120">
        <v>961270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4</v>
      </c>
      <c r="AV120">
        <f t="shared" si="7"/>
        <v>4</v>
      </c>
      <c r="AW120">
        <v>0</v>
      </c>
      <c r="AX120">
        <v>0</v>
      </c>
      <c r="AY120">
        <v>269579010.12279302</v>
      </c>
      <c r="AZ120">
        <v>269579.01012279303</v>
      </c>
      <c r="BA120">
        <v>31410.324937589899</v>
      </c>
      <c r="BB120">
        <v>0.3183666523625367</v>
      </c>
      <c r="BC120">
        <v>4335</v>
      </c>
      <c r="BD120">
        <v>4235</v>
      </c>
      <c r="BE120">
        <v>100</v>
      </c>
      <c r="BF120">
        <v>1.3126804935678657E-2</v>
      </c>
      <c r="BG120">
        <v>253601</v>
      </c>
      <c r="BH120">
        <v>34.883218707015132</v>
      </c>
      <c r="BI120">
        <v>1210</v>
      </c>
      <c r="BJ120">
        <v>6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7504</v>
      </c>
      <c r="BU120">
        <v>0.56000000000000005</v>
      </c>
      <c r="BV120">
        <v>0.4800662</v>
      </c>
      <c r="BW120">
        <v>36</v>
      </c>
      <c r="BX120">
        <v>0.93283579999999999</v>
      </c>
      <c r="BY120">
        <v>-1.1182479999999999</v>
      </c>
      <c r="BZ120">
        <v>7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7128</v>
      </c>
      <c r="CK120">
        <v>1.122334455667789</v>
      </c>
      <c r="CL120">
        <v>0.68643074759784395</v>
      </c>
      <c r="CM120">
        <v>24</v>
      </c>
      <c r="CN120">
        <v>-0.51794563876675026</v>
      </c>
      <c r="CO120">
        <v>399</v>
      </c>
      <c r="CP120">
        <v>-1.3589853875</v>
      </c>
      <c r="CQ120">
        <v>0.110202825</v>
      </c>
      <c r="CR120">
        <v>5226</v>
      </c>
      <c r="CS120">
        <v>0.76</v>
      </c>
      <c r="CT120">
        <v>5851</v>
      </c>
      <c r="CU120">
        <v>0.80266990290999995</v>
      </c>
      <c r="CV120">
        <v>4</v>
      </c>
      <c r="CX120">
        <v>1</v>
      </c>
      <c r="CY120">
        <v>283</v>
      </c>
      <c r="CZ120">
        <v>414</v>
      </c>
      <c r="DA120" s="2">
        <v>2249</v>
      </c>
      <c r="DB120" s="2">
        <v>305</v>
      </c>
      <c r="DC120" s="2">
        <v>27.58</v>
      </c>
      <c r="DD120" s="2">
        <v>2843</v>
      </c>
      <c r="DE120">
        <v>131</v>
      </c>
      <c r="DF120">
        <v>33</v>
      </c>
      <c r="DH120">
        <v>27.58</v>
      </c>
      <c r="DJ120">
        <v>-0.59</v>
      </c>
      <c r="DK120">
        <v>0.92265111880406392</v>
      </c>
      <c r="DL120">
        <v>0</v>
      </c>
      <c r="DM120">
        <v>0</v>
      </c>
      <c r="DN120">
        <v>249.1</v>
      </c>
      <c r="DO120">
        <v>0.72299999999999998</v>
      </c>
      <c r="DP120">
        <v>1732.18</v>
      </c>
      <c r="DQ120" s="2">
        <v>0</v>
      </c>
      <c r="DR120" s="2">
        <v>4515.8172133300004</v>
      </c>
      <c r="DS120">
        <v>1.2944109286575758E-2</v>
      </c>
      <c r="DT120">
        <v>4.9675479878128401</v>
      </c>
      <c r="DU120">
        <v>1733030.4535274608</v>
      </c>
      <c r="DV120">
        <v>1</v>
      </c>
    </row>
    <row r="121" spans="1:126" x14ac:dyDescent="0.15">
      <c r="A121" t="s">
        <v>269</v>
      </c>
      <c r="B121" t="s">
        <v>182</v>
      </c>
      <c r="C121">
        <v>5</v>
      </c>
      <c r="D121">
        <v>75</v>
      </c>
      <c r="E121" t="s">
        <v>335</v>
      </c>
      <c r="F121">
        <v>5075</v>
      </c>
      <c r="G121" t="s">
        <v>5105</v>
      </c>
      <c r="H121">
        <v>96.7</v>
      </c>
      <c r="I121">
        <v>0.8</v>
      </c>
      <c r="J121">
        <v>0.4</v>
      </c>
      <c r="K121">
        <v>0.1</v>
      </c>
      <c r="L121">
        <v>1.1000000000000001</v>
      </c>
      <c r="M121">
        <v>0.9</v>
      </c>
      <c r="N121">
        <f t="shared" si="10"/>
        <v>9353.7199999999993</v>
      </c>
      <c r="O121">
        <f t="shared" si="8"/>
        <v>646.28000000000065</v>
      </c>
      <c r="P121">
        <f t="shared" si="9"/>
        <v>0.77553600000000111</v>
      </c>
      <c r="Q121" s="4">
        <v>5075</v>
      </c>
      <c r="R121" s="5">
        <v>36.041097999999998</v>
      </c>
      <c r="S121" s="5">
        <v>-91.101152999999996</v>
      </c>
      <c r="T121">
        <v>6</v>
      </c>
      <c r="U121">
        <v>0.22210688515967722</v>
      </c>
      <c r="V121">
        <v>17314</v>
      </c>
      <c r="W121">
        <v>17163</v>
      </c>
      <c r="X121">
        <v>17029</v>
      </c>
      <c r="Y121">
        <v>16700</v>
      </c>
      <c r="Z121">
        <v>8215</v>
      </c>
      <c r="AA121">
        <v>5075</v>
      </c>
      <c r="AB121">
        <v>5263.2239999999993</v>
      </c>
      <c r="AC121">
        <v>32379</v>
      </c>
      <c r="AD121">
        <v>1</v>
      </c>
      <c r="AE121">
        <v>5.8723354277996357E-5</v>
      </c>
      <c r="AF121">
        <v>3</v>
      </c>
      <c r="AG121">
        <v>559</v>
      </c>
      <c r="AH121">
        <v>5.3667262969588547E-3</v>
      </c>
      <c r="AI121" s="3">
        <v>252785</v>
      </c>
      <c r="AJ121" s="3">
        <v>376074.50862845004</v>
      </c>
      <c r="AK121">
        <v>160</v>
      </c>
      <c r="AL121">
        <v>379129.59999999998</v>
      </c>
      <c r="AM121">
        <v>1352122</v>
      </c>
      <c r="AN121">
        <v>106596</v>
      </c>
      <c r="AO121">
        <v>1458718</v>
      </c>
      <c r="AP121">
        <v>1</v>
      </c>
      <c r="AQ121">
        <v>0</v>
      </c>
      <c r="AR121">
        <v>1</v>
      </c>
      <c r="AS121">
        <v>5.8264872108605724E-2</v>
      </c>
      <c r="AT121">
        <v>1</v>
      </c>
      <c r="AU121">
        <v>17</v>
      </c>
      <c r="AV121">
        <f t="shared" si="7"/>
        <v>18</v>
      </c>
      <c r="AW121">
        <v>7126</v>
      </c>
      <c r="AX121">
        <v>0.43999999999999995</v>
      </c>
      <c r="AY121">
        <v>674576943.77241397</v>
      </c>
      <c r="AZ121">
        <v>674576.943772414</v>
      </c>
      <c r="BA121">
        <v>38033.886225775699</v>
      </c>
      <c r="BB121">
        <v>0.26292343466135115</v>
      </c>
      <c r="BC121">
        <v>10534</v>
      </c>
      <c r="BD121">
        <v>6150</v>
      </c>
      <c r="BE121">
        <v>4384</v>
      </c>
      <c r="BF121">
        <v>0.25320549844056833</v>
      </c>
      <c r="BG121">
        <v>249073</v>
      </c>
      <c r="BH121">
        <v>14.626402020083388</v>
      </c>
      <c r="BI121">
        <v>2672</v>
      </c>
      <c r="BJ121">
        <v>18</v>
      </c>
      <c r="BK121">
        <v>0</v>
      </c>
      <c r="BL121">
        <v>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16882</v>
      </c>
      <c r="BU121">
        <v>0.67</v>
      </c>
      <c r="BV121">
        <v>0.44490229999999997</v>
      </c>
      <c r="BW121">
        <v>79</v>
      </c>
      <c r="BX121">
        <v>1.1846939999999999</v>
      </c>
      <c r="BY121">
        <v>-1.1901139999999999</v>
      </c>
      <c r="BZ121">
        <v>15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16985</v>
      </c>
      <c r="CK121">
        <v>1.0597586105387107</v>
      </c>
      <c r="CL121">
        <v>0.64516129032258063</v>
      </c>
      <c r="CM121">
        <v>62</v>
      </c>
      <c r="CN121">
        <v>-0.73416851115778103</v>
      </c>
      <c r="CO121">
        <v>1258</v>
      </c>
      <c r="CP121">
        <v>0.172080496</v>
      </c>
      <c r="CQ121">
        <v>-6.2145048000000003E-3</v>
      </c>
      <c r="CR121">
        <v>13509</v>
      </c>
      <c r="CS121">
        <v>0.80900000000000005</v>
      </c>
      <c r="CT121">
        <v>13643</v>
      </c>
      <c r="CU121">
        <v>0.84201662983000003</v>
      </c>
      <c r="CV121">
        <v>37</v>
      </c>
      <c r="CW121">
        <v>4</v>
      </c>
      <c r="CX121">
        <v>5</v>
      </c>
      <c r="CY121">
        <v>519</v>
      </c>
      <c r="CZ121">
        <v>791</v>
      </c>
      <c r="DA121" s="2">
        <v>6799</v>
      </c>
      <c r="DB121" s="2">
        <v>725</v>
      </c>
      <c r="DC121" s="2">
        <v>94.06</v>
      </c>
      <c r="DD121" s="2">
        <v>460</v>
      </c>
      <c r="DE121">
        <v>201</v>
      </c>
      <c r="DF121">
        <v>8</v>
      </c>
      <c r="DG121">
        <v>23.51</v>
      </c>
      <c r="DH121">
        <v>17.64</v>
      </c>
      <c r="DI121" s="2">
        <v>11.76</v>
      </c>
      <c r="DJ121">
        <v>-0.1</v>
      </c>
      <c r="DK121">
        <v>0.84393061297149752</v>
      </c>
      <c r="DL121">
        <v>0</v>
      </c>
      <c r="DN121">
        <v>160.9</v>
      </c>
      <c r="DO121">
        <v>0.42700000000000005</v>
      </c>
      <c r="DP121">
        <v>3705.1900000000005</v>
      </c>
      <c r="DQ121" s="2">
        <v>0</v>
      </c>
      <c r="DR121" s="2">
        <v>0</v>
      </c>
      <c r="DS121">
        <v>0</v>
      </c>
      <c r="DT121">
        <v>3.9288004397577598</v>
      </c>
      <c r="DU121">
        <v>1489524.5392051835</v>
      </c>
      <c r="DV121">
        <v>0</v>
      </c>
    </row>
    <row r="122" spans="1:126" x14ac:dyDescent="0.15">
      <c r="A122" t="s">
        <v>269</v>
      </c>
      <c r="B122" t="s">
        <v>184</v>
      </c>
      <c r="C122">
        <v>5</v>
      </c>
      <c r="D122">
        <v>77</v>
      </c>
      <c r="E122" t="s">
        <v>336</v>
      </c>
      <c r="F122">
        <v>5077</v>
      </c>
      <c r="G122" t="s">
        <v>5106</v>
      </c>
      <c r="H122">
        <v>41.4</v>
      </c>
      <c r="I122">
        <v>55.1</v>
      </c>
      <c r="J122">
        <v>0.4</v>
      </c>
      <c r="K122">
        <v>0.4</v>
      </c>
      <c r="L122">
        <v>1.1000000000000001</v>
      </c>
      <c r="M122">
        <v>1.6</v>
      </c>
      <c r="N122">
        <f t="shared" si="10"/>
        <v>4754.0600000000004</v>
      </c>
      <c r="O122">
        <f t="shared" si="8"/>
        <v>5245.94</v>
      </c>
      <c r="P122">
        <f t="shared" si="9"/>
        <v>6.2951280000000018</v>
      </c>
      <c r="Q122" s="4">
        <v>5077</v>
      </c>
      <c r="R122" s="5">
        <v>34.779857999999997</v>
      </c>
      <c r="S122" s="5">
        <v>-90.779345000000006</v>
      </c>
      <c r="T122">
        <v>7</v>
      </c>
      <c r="U122">
        <v>1.0531838472815575E-2</v>
      </c>
      <c r="V122">
        <v>10430</v>
      </c>
      <c r="W122">
        <v>10151</v>
      </c>
      <c r="X122">
        <v>9966</v>
      </c>
      <c r="Y122">
        <v>9679</v>
      </c>
      <c r="Z122">
        <v>5313</v>
      </c>
      <c r="AA122">
        <v>5077</v>
      </c>
      <c r="AB122">
        <v>2678.7789999999995</v>
      </c>
      <c r="AC122">
        <v>28393</v>
      </c>
      <c r="AD122">
        <v>1</v>
      </c>
      <c r="AE122">
        <v>1.0034115994380895E-4</v>
      </c>
      <c r="AF122">
        <v>6</v>
      </c>
      <c r="AG122">
        <v>220</v>
      </c>
      <c r="AH122">
        <v>2.7272727272727271E-2</v>
      </c>
      <c r="AI122" s="3">
        <v>260738</v>
      </c>
      <c r="AJ122" s="3">
        <v>385676.97458085499</v>
      </c>
      <c r="AK122">
        <v>300</v>
      </c>
      <c r="AL122">
        <v>396480</v>
      </c>
      <c r="AM122">
        <v>661303</v>
      </c>
      <c r="AN122">
        <v>99455</v>
      </c>
      <c r="AO122">
        <v>760758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f t="shared" si="7"/>
        <v>2</v>
      </c>
      <c r="AW122">
        <v>4349</v>
      </c>
      <c r="AX122">
        <v>0.48</v>
      </c>
      <c r="AY122">
        <v>321384049.39786899</v>
      </c>
      <c r="AZ122">
        <v>321384.04939786898</v>
      </c>
      <c r="BA122">
        <v>25453.424245734801</v>
      </c>
      <c r="BB122">
        <v>0.39287444799006516</v>
      </c>
      <c r="BC122">
        <v>3277</v>
      </c>
      <c r="BD122">
        <v>26</v>
      </c>
      <c r="BE122">
        <v>3251</v>
      </c>
      <c r="BF122">
        <v>0.31169702780441033</v>
      </c>
      <c r="BG122">
        <v>99376</v>
      </c>
      <c r="BH122">
        <v>9.9715031105759575</v>
      </c>
      <c r="BI122">
        <v>1391</v>
      </c>
      <c r="BJ122">
        <v>12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10319</v>
      </c>
      <c r="BU122">
        <v>0.51</v>
      </c>
      <c r="BV122">
        <v>0.44202979999999997</v>
      </c>
      <c r="BW122">
        <v>44</v>
      </c>
      <c r="BX122">
        <v>1.3567210000000001</v>
      </c>
      <c r="BY122">
        <v>-1.0194080000000001</v>
      </c>
      <c r="BZ122">
        <v>11</v>
      </c>
      <c r="CA122">
        <v>0</v>
      </c>
      <c r="CB122">
        <v>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9787</v>
      </c>
      <c r="CK122">
        <v>1.4304689894758353</v>
      </c>
      <c r="CL122">
        <v>0.64848484848484844</v>
      </c>
      <c r="CM122">
        <v>30</v>
      </c>
      <c r="CN122">
        <v>-0.4324457447820616</v>
      </c>
      <c r="CO122">
        <v>401</v>
      </c>
      <c r="CP122">
        <v>-1.0073925479000001</v>
      </c>
      <c r="CQ122">
        <v>-0.69762022089999998</v>
      </c>
      <c r="CR122">
        <v>6730</v>
      </c>
      <c r="CS122">
        <v>0.71200000000000008</v>
      </c>
      <c r="CT122">
        <v>8292</v>
      </c>
      <c r="CU122">
        <v>0.82708063821</v>
      </c>
      <c r="CW122">
        <v>3</v>
      </c>
      <c r="CX122">
        <v>3</v>
      </c>
      <c r="CY122">
        <v>498</v>
      </c>
      <c r="CZ122">
        <v>314</v>
      </c>
      <c r="DA122" s="2">
        <v>3475</v>
      </c>
      <c r="DB122" s="2">
        <v>245</v>
      </c>
      <c r="DC122" s="2">
        <v>49.93</v>
      </c>
      <c r="DD122" s="2">
        <v>5711</v>
      </c>
      <c r="DE122">
        <v>76</v>
      </c>
      <c r="DF122">
        <v>78</v>
      </c>
      <c r="DH122">
        <v>9.99</v>
      </c>
      <c r="DI122" s="2">
        <v>19.97</v>
      </c>
      <c r="DJ122">
        <v>-0.42</v>
      </c>
      <c r="DK122">
        <v>0.61860565011620861</v>
      </c>
      <c r="DL122">
        <v>0</v>
      </c>
      <c r="DM122">
        <v>0</v>
      </c>
      <c r="DN122">
        <v>252.6</v>
      </c>
      <c r="DO122">
        <v>0.64400000000000002</v>
      </c>
      <c r="DP122">
        <v>3331.32</v>
      </c>
      <c r="DQ122" s="2">
        <f>11462+40</f>
        <v>11502</v>
      </c>
      <c r="DR122" s="2">
        <v>25425.116453409995</v>
      </c>
      <c r="DS122">
        <v>6.4597303939571665E-2</v>
      </c>
      <c r="DT122">
        <v>4.3583846191698496</v>
      </c>
      <c r="DU122">
        <v>1728012.3338084619</v>
      </c>
      <c r="DV122">
        <v>1</v>
      </c>
    </row>
    <row r="123" spans="1:126" x14ac:dyDescent="0.15">
      <c r="A123" t="s">
        <v>269</v>
      </c>
      <c r="B123" t="s">
        <v>337</v>
      </c>
      <c r="C123">
        <v>5</v>
      </c>
      <c r="D123">
        <v>79</v>
      </c>
      <c r="E123" t="s">
        <v>338</v>
      </c>
      <c r="F123">
        <v>5079</v>
      </c>
      <c r="G123" t="s">
        <v>5107</v>
      </c>
      <c r="H123">
        <v>65.8</v>
      </c>
      <c r="I123">
        <v>29.8</v>
      </c>
      <c r="J123">
        <v>0.2</v>
      </c>
      <c r="K123">
        <v>0.1</v>
      </c>
      <c r="L123">
        <v>0.8</v>
      </c>
      <c r="M123">
        <v>3.2</v>
      </c>
      <c r="N123">
        <f t="shared" si="10"/>
        <v>5228.6099999999997</v>
      </c>
      <c r="O123">
        <f t="shared" si="8"/>
        <v>4771.3900000000003</v>
      </c>
      <c r="P123">
        <f t="shared" si="9"/>
        <v>5.7256680000000024</v>
      </c>
      <c r="Q123" s="4">
        <v>5079</v>
      </c>
      <c r="R123" s="5">
        <v>33.957675000000002</v>
      </c>
      <c r="S123" s="5">
        <v>-91.727626000000001</v>
      </c>
      <c r="T123">
        <v>3</v>
      </c>
      <c r="U123">
        <v>7.5360834910087313E-2</v>
      </c>
      <c r="V123">
        <v>14167</v>
      </c>
      <c r="W123">
        <v>14113</v>
      </c>
      <c r="X123">
        <v>14062</v>
      </c>
      <c r="Y123">
        <v>13877</v>
      </c>
      <c r="Z123">
        <v>8251</v>
      </c>
      <c r="AA123">
        <v>5079</v>
      </c>
      <c r="AB123">
        <v>3411.9660000000003</v>
      </c>
      <c r="AC123">
        <v>32580</v>
      </c>
      <c r="AD123">
        <v>0</v>
      </c>
      <c r="AE123">
        <v>0</v>
      </c>
      <c r="AF123">
        <v>3</v>
      </c>
      <c r="AG123">
        <v>377</v>
      </c>
      <c r="AH123">
        <v>7.9575596816976128E-3</v>
      </c>
      <c r="AI123" s="3">
        <v>199749</v>
      </c>
      <c r="AJ123" s="3">
        <v>359398.98501728004</v>
      </c>
      <c r="AK123">
        <v>140</v>
      </c>
      <c r="AL123">
        <v>366214.40000000002</v>
      </c>
      <c r="AM123">
        <v>652100</v>
      </c>
      <c r="AN123">
        <v>103579</v>
      </c>
      <c r="AO123">
        <v>755679</v>
      </c>
      <c r="AP123">
        <v>1</v>
      </c>
      <c r="AQ123">
        <v>0</v>
      </c>
      <c r="AR123">
        <v>1</v>
      </c>
      <c r="AS123">
        <v>7.0856656982923552E-2</v>
      </c>
      <c r="AT123">
        <v>1</v>
      </c>
      <c r="AU123">
        <v>5</v>
      </c>
      <c r="AV123">
        <f t="shared" si="7"/>
        <v>6</v>
      </c>
      <c r="AW123">
        <v>0</v>
      </c>
      <c r="AX123">
        <v>0</v>
      </c>
      <c r="AY123">
        <v>474817195.04180503</v>
      </c>
      <c r="AZ123">
        <v>474817.19504180504</v>
      </c>
      <c r="BA123">
        <v>32908.779594160398</v>
      </c>
      <c r="BB123">
        <v>0.30387027788093607</v>
      </c>
      <c r="BC123">
        <v>2589</v>
      </c>
      <c r="BD123">
        <v>0</v>
      </c>
      <c r="BE123">
        <v>2589</v>
      </c>
      <c r="BF123">
        <v>0.18274864120844214</v>
      </c>
      <c r="BG123">
        <v>99871</v>
      </c>
      <c r="BH123">
        <v>7.1021903000995588</v>
      </c>
      <c r="BI123">
        <v>1732</v>
      </c>
      <c r="BJ123">
        <v>7</v>
      </c>
      <c r="BK123">
        <v>0</v>
      </c>
      <c r="BL123">
        <v>2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13553</v>
      </c>
      <c r="BU123">
        <v>0.54</v>
      </c>
      <c r="BV123">
        <v>0.39434350000000001</v>
      </c>
      <c r="BW123">
        <v>41</v>
      </c>
      <c r="BX123">
        <v>0.73784400000000006</v>
      </c>
      <c r="BY123">
        <v>-1.959381</v>
      </c>
      <c r="BZ123">
        <v>10</v>
      </c>
      <c r="CA123">
        <v>0</v>
      </c>
      <c r="CB123">
        <v>2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13982</v>
      </c>
      <c r="CK123">
        <v>0.92976684308396507</v>
      </c>
      <c r="CL123">
        <v>0.65529370383397822</v>
      </c>
      <c r="CM123">
        <v>24</v>
      </c>
      <c r="CN123">
        <v>-1.0973664079191858</v>
      </c>
      <c r="CO123">
        <v>679</v>
      </c>
      <c r="CP123">
        <v>0.29319782999999999</v>
      </c>
      <c r="CQ123">
        <v>-0.156839226</v>
      </c>
      <c r="CR123">
        <v>10590</v>
      </c>
      <c r="CS123">
        <v>0.77099999999999991</v>
      </c>
      <c r="CT123">
        <v>11249</v>
      </c>
      <c r="CU123">
        <v>0.81901279706999996</v>
      </c>
      <c r="CV123">
        <v>14</v>
      </c>
      <c r="CW123">
        <v>1</v>
      </c>
      <c r="CX123">
        <v>2</v>
      </c>
      <c r="CY123">
        <v>601</v>
      </c>
      <c r="CZ123">
        <v>564</v>
      </c>
      <c r="DA123" s="2">
        <v>4491</v>
      </c>
      <c r="DB123" s="2">
        <v>450</v>
      </c>
      <c r="DC123" s="2">
        <v>57.02</v>
      </c>
      <c r="DD123" s="2">
        <v>4697</v>
      </c>
      <c r="DE123">
        <v>158</v>
      </c>
      <c r="DF123">
        <v>59</v>
      </c>
      <c r="DG123">
        <v>7.13</v>
      </c>
      <c r="DH123">
        <v>14.25</v>
      </c>
      <c r="DJ123">
        <v>-1.24</v>
      </c>
      <c r="DK123">
        <v>0.68156536453248828</v>
      </c>
      <c r="DL123">
        <v>0</v>
      </c>
      <c r="DN123">
        <v>261.39999999999998</v>
      </c>
      <c r="DO123">
        <v>0.70799999999999996</v>
      </c>
      <c r="DP123">
        <v>6881.97</v>
      </c>
      <c r="DQ123" s="2">
        <v>0</v>
      </c>
      <c r="DR123" s="2">
        <v>886.85653716999991</v>
      </c>
      <c r="DS123">
        <v>2.4216869703457865E-3</v>
      </c>
      <c r="DT123">
        <v>4.5722569897981504</v>
      </c>
      <c r="DU123">
        <v>1674426.3501647359</v>
      </c>
      <c r="DV123">
        <v>0</v>
      </c>
    </row>
    <row r="124" spans="1:126" x14ac:dyDescent="0.15">
      <c r="A124" t="s">
        <v>269</v>
      </c>
      <c r="B124" t="s">
        <v>339</v>
      </c>
      <c r="C124">
        <v>5</v>
      </c>
      <c r="D124">
        <v>81</v>
      </c>
      <c r="E124" t="s">
        <v>340</v>
      </c>
      <c r="F124">
        <v>5081</v>
      </c>
      <c r="G124" t="s">
        <v>5108</v>
      </c>
      <c r="H124">
        <v>74.599999999999994</v>
      </c>
      <c r="I124">
        <v>19</v>
      </c>
      <c r="J124">
        <v>1.4</v>
      </c>
      <c r="K124">
        <v>0.3</v>
      </c>
      <c r="L124">
        <v>1.9</v>
      </c>
      <c r="M124">
        <v>2.7</v>
      </c>
      <c r="N124">
        <f t="shared" si="10"/>
        <v>5939.1099999999988</v>
      </c>
      <c r="O124">
        <f t="shared" si="8"/>
        <v>4060.8900000000012</v>
      </c>
      <c r="P124">
        <f t="shared" si="9"/>
        <v>4.8730680000000035</v>
      </c>
      <c r="Q124" s="4">
        <v>5081</v>
      </c>
      <c r="R124" s="5">
        <v>33.699497000000001</v>
      </c>
      <c r="S124" s="5">
        <v>-94.229774000000006</v>
      </c>
      <c r="T124">
        <v>3</v>
      </c>
      <c r="U124">
        <v>0.17241246746035191</v>
      </c>
      <c r="V124">
        <v>13068</v>
      </c>
      <c r="W124">
        <v>12852</v>
      </c>
      <c r="X124">
        <v>12720</v>
      </c>
      <c r="Y124">
        <v>12420</v>
      </c>
      <c r="Z124">
        <v>6606</v>
      </c>
      <c r="AA124">
        <v>5081</v>
      </c>
      <c r="AB124">
        <v>4257.384</v>
      </c>
      <c r="AC124">
        <v>36205</v>
      </c>
      <c r="AD124">
        <v>1</v>
      </c>
      <c r="AE124">
        <v>7.8616352201257858E-5</v>
      </c>
      <c r="AF124">
        <v>15</v>
      </c>
      <c r="AG124">
        <v>448</v>
      </c>
      <c r="AH124">
        <v>3.3482142857142856E-2</v>
      </c>
      <c r="AI124" s="3">
        <v>171551</v>
      </c>
      <c r="AJ124" s="3">
        <v>340643.94038283004</v>
      </c>
      <c r="AK124">
        <v>123</v>
      </c>
      <c r="AL124">
        <v>361536</v>
      </c>
      <c r="AM124">
        <v>732339</v>
      </c>
      <c r="AN124">
        <v>38748</v>
      </c>
      <c r="AO124">
        <v>771087</v>
      </c>
      <c r="AP124">
        <v>2</v>
      </c>
      <c r="AQ124">
        <v>0</v>
      </c>
      <c r="AR124">
        <v>2</v>
      </c>
      <c r="AS124">
        <v>0.1556178026766262</v>
      </c>
      <c r="AT124">
        <v>2</v>
      </c>
      <c r="AU124">
        <v>13</v>
      </c>
      <c r="AV124">
        <f t="shared" si="7"/>
        <v>15</v>
      </c>
      <c r="AW124">
        <v>0</v>
      </c>
      <c r="AX124">
        <v>0</v>
      </c>
      <c r="AY124">
        <v>344551614.230268</v>
      </c>
      <c r="AZ124">
        <v>344551.61423026799</v>
      </c>
      <c r="BA124">
        <v>25308.533987414601</v>
      </c>
      <c r="BB124">
        <v>0.3951236371483543</v>
      </c>
      <c r="BC124">
        <v>58250</v>
      </c>
      <c r="BD124">
        <v>55095</v>
      </c>
      <c r="BE124">
        <v>3155</v>
      </c>
      <c r="BF124">
        <v>0.24142944597490051</v>
      </c>
      <c r="BG124">
        <v>107039</v>
      </c>
      <c r="BH124">
        <v>8.4150157232704395</v>
      </c>
      <c r="BI124">
        <v>2385</v>
      </c>
      <c r="BJ124">
        <v>12</v>
      </c>
      <c r="BK124">
        <v>0</v>
      </c>
      <c r="BL124">
        <v>1</v>
      </c>
      <c r="BM124">
        <v>0</v>
      </c>
      <c r="BN124">
        <v>0</v>
      </c>
      <c r="BO124">
        <v>2</v>
      </c>
      <c r="BP124">
        <v>0</v>
      </c>
      <c r="BQ124">
        <v>0</v>
      </c>
      <c r="BR124">
        <v>2</v>
      </c>
      <c r="BS124">
        <v>0</v>
      </c>
      <c r="BT124">
        <v>12952</v>
      </c>
      <c r="BU124">
        <v>0.57999999999999996</v>
      </c>
      <c r="BV124">
        <v>0.51556089999999999</v>
      </c>
      <c r="BW124">
        <v>64</v>
      </c>
      <c r="BX124">
        <v>1.3125389999999999</v>
      </c>
      <c r="BY124">
        <v>-0.62624599999999997</v>
      </c>
      <c r="BZ124">
        <v>10</v>
      </c>
      <c r="CA124">
        <v>0</v>
      </c>
      <c r="CB124">
        <v>2</v>
      </c>
      <c r="CC124">
        <v>0</v>
      </c>
      <c r="CD124">
        <v>0</v>
      </c>
      <c r="CE124">
        <v>3</v>
      </c>
      <c r="CF124">
        <v>0</v>
      </c>
      <c r="CG124">
        <v>0</v>
      </c>
      <c r="CH124">
        <v>2</v>
      </c>
      <c r="CI124">
        <v>0</v>
      </c>
      <c r="CJ124">
        <v>12531</v>
      </c>
      <c r="CK124">
        <v>1.356635543851249</v>
      </c>
      <c r="CL124">
        <v>0.72332808248603753</v>
      </c>
      <c r="CM124">
        <v>52</v>
      </c>
      <c r="CN124">
        <v>-2.6851206375356769E-2</v>
      </c>
      <c r="CO124">
        <v>667</v>
      </c>
      <c r="CP124">
        <v>-0.32186721550000003</v>
      </c>
      <c r="CQ124">
        <v>0.15420318299999999</v>
      </c>
      <c r="CR124">
        <v>10092</v>
      </c>
      <c r="CS124">
        <v>0.81499999999999995</v>
      </c>
      <c r="CT124">
        <v>10481</v>
      </c>
      <c r="CU124">
        <v>0.83659236974999995</v>
      </c>
      <c r="CV124">
        <v>1</v>
      </c>
      <c r="CW124">
        <v>5</v>
      </c>
      <c r="CX124">
        <v>5</v>
      </c>
      <c r="CY124">
        <v>270</v>
      </c>
      <c r="CZ124">
        <v>650</v>
      </c>
      <c r="DA124" s="2">
        <v>5104</v>
      </c>
      <c r="DB124" s="2">
        <v>675</v>
      </c>
      <c r="DC124" s="2">
        <v>47.13</v>
      </c>
      <c r="DD124" s="2">
        <v>3333</v>
      </c>
      <c r="DE124">
        <v>184</v>
      </c>
      <c r="DF124">
        <v>59</v>
      </c>
      <c r="DH124">
        <v>23.57</v>
      </c>
      <c r="DI124" s="2">
        <v>23.57</v>
      </c>
      <c r="DJ124">
        <v>-0.06</v>
      </c>
      <c r="DK124">
        <v>0.8298756637967718</v>
      </c>
      <c r="DL124">
        <v>0</v>
      </c>
      <c r="DN124">
        <v>215.8</v>
      </c>
      <c r="DO124">
        <v>0.66900000000000004</v>
      </c>
      <c r="DP124">
        <v>1368.84</v>
      </c>
      <c r="DQ124" s="2">
        <v>0</v>
      </c>
      <c r="DR124" s="2">
        <v>4654.9915701700002</v>
      </c>
      <c r="DS124">
        <v>1.2623513388161069E-2</v>
      </c>
      <c r="DT124">
        <v>4.5244037763747702</v>
      </c>
      <c r="DU124">
        <v>1635734.8436954289</v>
      </c>
      <c r="DV124">
        <v>0</v>
      </c>
    </row>
    <row r="125" spans="1:126" x14ac:dyDescent="0.15">
      <c r="A125" t="s">
        <v>269</v>
      </c>
      <c r="B125" t="s">
        <v>341</v>
      </c>
      <c r="C125">
        <v>5</v>
      </c>
      <c r="D125">
        <v>83</v>
      </c>
      <c r="E125" t="s">
        <v>342</v>
      </c>
      <c r="F125">
        <v>5083</v>
      </c>
      <c r="G125" t="s">
        <v>5109</v>
      </c>
      <c r="H125">
        <v>92.2</v>
      </c>
      <c r="I125">
        <v>1.3</v>
      </c>
      <c r="J125">
        <v>1</v>
      </c>
      <c r="K125">
        <v>1.6</v>
      </c>
      <c r="L125">
        <v>1.6</v>
      </c>
      <c r="M125">
        <v>2.2999999999999998</v>
      </c>
      <c r="N125">
        <f t="shared" si="10"/>
        <v>8513.94</v>
      </c>
      <c r="O125">
        <f t="shared" si="8"/>
        <v>1486.0599999999995</v>
      </c>
      <c r="P125">
        <f t="shared" si="9"/>
        <v>1.783272</v>
      </c>
      <c r="Q125" s="4">
        <v>5083</v>
      </c>
      <c r="R125" s="5">
        <v>35.218654000000001</v>
      </c>
      <c r="S125" s="5">
        <v>-93.720910000000003</v>
      </c>
      <c r="T125">
        <v>6</v>
      </c>
      <c r="U125">
        <v>9.4656348411172639E-2</v>
      </c>
      <c r="V125">
        <v>22352</v>
      </c>
      <c r="W125">
        <v>22129</v>
      </c>
      <c r="X125">
        <v>22001</v>
      </c>
      <c r="Y125">
        <v>21713</v>
      </c>
      <c r="Z125">
        <v>11048</v>
      </c>
      <c r="AA125">
        <v>5083</v>
      </c>
      <c r="AB125">
        <v>7577.6</v>
      </c>
      <c r="AC125">
        <v>35325</v>
      </c>
      <c r="AD125">
        <v>3</v>
      </c>
      <c r="AE125">
        <v>1.3635743829825916E-4</v>
      </c>
      <c r="AF125">
        <v>20</v>
      </c>
      <c r="AG125">
        <v>969</v>
      </c>
      <c r="AH125">
        <v>2.063983488132095E-2</v>
      </c>
      <c r="AI125" s="3">
        <v>197652</v>
      </c>
      <c r="AJ125" s="3">
        <v>453196.786914695</v>
      </c>
      <c r="AK125">
        <v>99</v>
      </c>
      <c r="AL125">
        <v>468192</v>
      </c>
      <c r="AM125">
        <v>251966</v>
      </c>
      <c r="AN125">
        <v>62347</v>
      </c>
      <c r="AO125">
        <v>314313</v>
      </c>
      <c r="AP125">
        <v>2</v>
      </c>
      <c r="AQ125">
        <v>0</v>
      </c>
      <c r="AR125">
        <v>2</v>
      </c>
      <c r="AS125">
        <v>9.03791404943739E-2</v>
      </c>
      <c r="AT125">
        <v>2</v>
      </c>
      <c r="AU125">
        <v>12</v>
      </c>
      <c r="AV125">
        <f t="shared" si="7"/>
        <v>14</v>
      </c>
      <c r="AW125">
        <v>0</v>
      </c>
      <c r="AX125">
        <v>0</v>
      </c>
      <c r="AY125">
        <v>665329419.16028202</v>
      </c>
      <c r="AZ125">
        <v>665329.41916028201</v>
      </c>
      <c r="BA125">
        <v>29577.112982131101</v>
      </c>
      <c r="BB125">
        <v>0.33809925958769071</v>
      </c>
      <c r="BC125">
        <v>3584</v>
      </c>
      <c r="BD125">
        <v>0</v>
      </c>
      <c r="BE125">
        <v>3584</v>
      </c>
      <c r="BF125">
        <v>0.16034359341445956</v>
      </c>
      <c r="BG125">
        <v>349600</v>
      </c>
      <c r="BH125">
        <v>15.890186809690469</v>
      </c>
      <c r="BI125">
        <v>3358</v>
      </c>
      <c r="BJ125">
        <v>21</v>
      </c>
      <c r="BK125">
        <v>1</v>
      </c>
      <c r="BL125">
        <v>3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2</v>
      </c>
      <c r="BS125">
        <v>0</v>
      </c>
      <c r="BT125">
        <v>22342</v>
      </c>
      <c r="BU125">
        <v>0.65</v>
      </c>
      <c r="BV125">
        <v>0.4589355</v>
      </c>
      <c r="BW125">
        <v>128</v>
      </c>
      <c r="BX125">
        <v>1.2532449999999999</v>
      </c>
      <c r="BY125">
        <v>-0.89586129999999997</v>
      </c>
      <c r="BZ125">
        <v>22</v>
      </c>
      <c r="CA125">
        <v>1</v>
      </c>
      <c r="CB125">
        <v>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0</v>
      </c>
      <c r="CJ125">
        <v>21919</v>
      </c>
      <c r="CK125">
        <v>1.2774305397144032</v>
      </c>
      <c r="CL125">
        <v>0.68386194029850744</v>
      </c>
      <c r="CM125">
        <v>106</v>
      </c>
      <c r="CN125">
        <v>-0.16676012380484731</v>
      </c>
      <c r="CO125">
        <v>1480.9999999999998</v>
      </c>
      <c r="CP125">
        <v>1.8458728000000001E-2</v>
      </c>
      <c r="CQ125">
        <v>7.4759944999999994E-2</v>
      </c>
      <c r="CR125">
        <v>18014</v>
      </c>
      <c r="CS125">
        <v>0.83299999999999996</v>
      </c>
      <c r="CT125">
        <v>17904</v>
      </c>
      <c r="CU125">
        <v>0.82443346664000006</v>
      </c>
      <c r="CV125">
        <v>5</v>
      </c>
      <c r="CW125">
        <v>8</v>
      </c>
      <c r="CX125">
        <v>5</v>
      </c>
      <c r="CY125">
        <v>439</v>
      </c>
      <c r="CZ125">
        <v>1464</v>
      </c>
      <c r="DA125" s="2">
        <v>8719</v>
      </c>
      <c r="DB125" s="2">
        <v>1130</v>
      </c>
      <c r="DC125" s="2">
        <v>81.510000000000005</v>
      </c>
      <c r="DD125" s="2">
        <v>1496</v>
      </c>
      <c r="DE125">
        <v>497</v>
      </c>
      <c r="DF125">
        <v>81</v>
      </c>
      <c r="DG125">
        <v>9.06</v>
      </c>
      <c r="DH125">
        <v>9.06</v>
      </c>
      <c r="DI125" s="2">
        <v>22.64</v>
      </c>
      <c r="DJ125">
        <v>1.75</v>
      </c>
      <c r="DK125">
        <v>0.96524194038006195</v>
      </c>
      <c r="DL125">
        <v>1.0319917440660474E-3</v>
      </c>
      <c r="DM125">
        <v>0</v>
      </c>
      <c r="DN125">
        <v>80.599999999999994</v>
      </c>
      <c r="DO125">
        <v>0.17699999999999999</v>
      </c>
      <c r="DP125">
        <v>54.4</v>
      </c>
      <c r="DQ125" s="2">
        <f>18585+67721</f>
        <v>86306</v>
      </c>
      <c r="DR125" s="2">
        <v>0</v>
      </c>
      <c r="DS125">
        <v>0</v>
      </c>
      <c r="DT125">
        <v>2.6141583688704402</v>
      </c>
      <c r="DU125">
        <v>1223928.035038189</v>
      </c>
      <c r="DV125">
        <v>0</v>
      </c>
    </row>
    <row r="126" spans="1:126" x14ac:dyDescent="0.15">
      <c r="A126" t="s">
        <v>269</v>
      </c>
      <c r="B126" t="s">
        <v>343</v>
      </c>
      <c r="C126">
        <v>5</v>
      </c>
      <c r="D126">
        <v>85</v>
      </c>
      <c r="E126" t="s">
        <v>344</v>
      </c>
      <c r="F126">
        <v>5085</v>
      </c>
      <c r="G126" t="s">
        <v>5110</v>
      </c>
      <c r="H126">
        <v>87.9</v>
      </c>
      <c r="I126">
        <v>5.9</v>
      </c>
      <c r="J126">
        <v>0.5</v>
      </c>
      <c r="K126">
        <v>0.8</v>
      </c>
      <c r="L126">
        <v>1.6</v>
      </c>
      <c r="M126">
        <v>3.3</v>
      </c>
      <c r="N126">
        <f t="shared" si="10"/>
        <v>7775.5600000000022</v>
      </c>
      <c r="O126">
        <f t="shared" si="8"/>
        <v>2224.4399999999978</v>
      </c>
      <c r="P126">
        <f t="shared" si="9"/>
        <v>2.6693279999999984</v>
      </c>
      <c r="Q126" s="4">
        <v>5085</v>
      </c>
      <c r="R126" s="5">
        <v>34.755113999999999</v>
      </c>
      <c r="S126" s="5">
        <v>-91.894131999999999</v>
      </c>
      <c r="T126">
        <v>2</v>
      </c>
      <c r="U126">
        <v>5.3949287708779235E-2</v>
      </c>
      <c r="V126">
        <v>68274</v>
      </c>
      <c r="W126">
        <v>70118</v>
      </c>
      <c r="X126">
        <v>70691</v>
      </c>
      <c r="Y126">
        <v>71268</v>
      </c>
      <c r="Z126">
        <v>37219</v>
      </c>
      <c r="AA126">
        <v>5085</v>
      </c>
      <c r="AB126">
        <v>28907.915999999997</v>
      </c>
      <c r="AC126">
        <v>53631</v>
      </c>
      <c r="AD126">
        <v>0</v>
      </c>
      <c r="AE126">
        <v>0</v>
      </c>
      <c r="AF126">
        <v>39</v>
      </c>
      <c r="AG126">
        <v>767</v>
      </c>
      <c r="AH126">
        <v>5.0847457627118647E-2</v>
      </c>
      <c r="AI126" s="3">
        <v>338880</v>
      </c>
      <c r="AJ126" s="3">
        <v>493395.225378495</v>
      </c>
      <c r="AK126">
        <v>100</v>
      </c>
      <c r="AL126">
        <v>513587.20000000001</v>
      </c>
      <c r="AM126">
        <v>1281684</v>
      </c>
      <c r="AN126">
        <v>156998</v>
      </c>
      <c r="AO126">
        <v>1438682</v>
      </c>
      <c r="AP126">
        <v>1</v>
      </c>
      <c r="AQ126">
        <v>1</v>
      </c>
      <c r="AR126">
        <v>2</v>
      </c>
      <c r="AS126">
        <v>2.8523346358994839E-2</v>
      </c>
      <c r="AT126">
        <v>1</v>
      </c>
      <c r="AU126">
        <v>25</v>
      </c>
      <c r="AV126">
        <f t="shared" si="7"/>
        <v>26</v>
      </c>
      <c r="AW126">
        <v>59834</v>
      </c>
      <c r="AX126">
        <v>0.76</v>
      </c>
      <c r="AY126">
        <v>332004906.40665197</v>
      </c>
      <c r="AZ126">
        <v>332004.90640665195</v>
      </c>
      <c r="BA126">
        <v>6276.5685661056796</v>
      </c>
      <c r="BB126">
        <v>1.5932272378894028</v>
      </c>
      <c r="BC126">
        <v>10962</v>
      </c>
      <c r="BD126">
        <v>0</v>
      </c>
      <c r="BE126">
        <v>10962</v>
      </c>
      <c r="BF126">
        <v>0.16055892433430002</v>
      </c>
      <c r="BG126">
        <v>893021</v>
      </c>
      <c r="BH126">
        <v>12.632739669830672</v>
      </c>
      <c r="BI126">
        <v>5836</v>
      </c>
      <c r="BJ126">
        <v>40</v>
      </c>
      <c r="BK126">
        <v>0</v>
      </c>
      <c r="BL126">
        <v>5</v>
      </c>
      <c r="BM126">
        <v>0</v>
      </c>
      <c r="BN126">
        <v>0</v>
      </c>
      <c r="BO126">
        <v>3</v>
      </c>
      <c r="BP126">
        <v>0</v>
      </c>
      <c r="BQ126">
        <v>4</v>
      </c>
      <c r="BR126">
        <v>3</v>
      </c>
      <c r="BS126">
        <v>0</v>
      </c>
      <c r="BT126">
        <v>66677</v>
      </c>
      <c r="BU126">
        <v>0.74</v>
      </c>
      <c r="BV126">
        <v>0.49338100000000001</v>
      </c>
      <c r="BW126">
        <v>172</v>
      </c>
      <c r="BX126">
        <v>0.8248721</v>
      </c>
      <c r="BY126">
        <v>-1.5845279999999999</v>
      </c>
      <c r="BZ126">
        <v>41</v>
      </c>
      <c r="CA126">
        <v>0</v>
      </c>
      <c r="CB126">
        <v>6</v>
      </c>
      <c r="CC126">
        <v>0</v>
      </c>
      <c r="CD126">
        <v>0</v>
      </c>
      <c r="CE126">
        <v>3</v>
      </c>
      <c r="CF126">
        <v>0</v>
      </c>
      <c r="CG126">
        <v>2</v>
      </c>
      <c r="CH126">
        <v>4</v>
      </c>
      <c r="CI126">
        <v>0</v>
      </c>
      <c r="CJ126">
        <v>71488</v>
      </c>
      <c r="CK126">
        <v>0.78334825425246202</v>
      </c>
      <c r="CL126">
        <v>0.68016810989196963</v>
      </c>
      <c r="CM126">
        <v>177</v>
      </c>
      <c r="CN126">
        <v>-1.0655689266852106</v>
      </c>
      <c r="CO126">
        <v>7721</v>
      </c>
      <c r="CP126">
        <v>0.72775364600000003</v>
      </c>
      <c r="CQ126">
        <v>0.50556624999999999</v>
      </c>
      <c r="CR126">
        <v>60755</v>
      </c>
      <c r="CS126">
        <v>0.84499999999999997</v>
      </c>
      <c r="CT126">
        <v>56258</v>
      </c>
      <c r="CU126">
        <v>0.86302596239999996</v>
      </c>
      <c r="CV126">
        <v>26</v>
      </c>
      <c r="CW126">
        <v>18</v>
      </c>
      <c r="CX126">
        <v>13</v>
      </c>
      <c r="CY126">
        <v>874</v>
      </c>
      <c r="CZ126">
        <v>1243</v>
      </c>
      <c r="DA126" s="2">
        <v>22639</v>
      </c>
      <c r="DB126" s="2">
        <v>6240</v>
      </c>
      <c r="DC126" s="2">
        <v>79.150000000000006</v>
      </c>
      <c r="DD126" s="2">
        <v>7564</v>
      </c>
      <c r="DE126">
        <v>386</v>
      </c>
      <c r="DF126">
        <v>102</v>
      </c>
      <c r="DG126">
        <v>19.79</v>
      </c>
      <c r="DH126">
        <v>7.07</v>
      </c>
      <c r="DI126" s="2">
        <v>4.24</v>
      </c>
      <c r="DJ126">
        <v>-0.79</v>
      </c>
      <c r="DK126">
        <v>0.77141170915958457</v>
      </c>
      <c r="DL126">
        <v>0</v>
      </c>
      <c r="DM126">
        <v>0</v>
      </c>
      <c r="DN126">
        <v>332.7</v>
      </c>
      <c r="DO126">
        <v>0.68200000000000005</v>
      </c>
      <c r="DP126">
        <v>15020.090000000002</v>
      </c>
      <c r="DQ126" s="2">
        <v>0</v>
      </c>
      <c r="DR126" s="2">
        <v>3742.8141422900003</v>
      </c>
      <c r="DS126">
        <v>7.9181511663988131E-3</v>
      </c>
      <c r="DT126">
        <v>4.4931797768518198</v>
      </c>
      <c r="DU126">
        <v>2307639.6206899509</v>
      </c>
      <c r="DV126">
        <v>0</v>
      </c>
    </row>
    <row r="127" spans="1:126" x14ac:dyDescent="0.15">
      <c r="A127" t="s">
        <v>269</v>
      </c>
      <c r="B127" t="s">
        <v>192</v>
      </c>
      <c r="C127">
        <v>5</v>
      </c>
      <c r="D127">
        <v>87</v>
      </c>
      <c r="E127" t="s">
        <v>345</v>
      </c>
      <c r="F127">
        <v>5087</v>
      </c>
      <c r="G127" t="s">
        <v>5111</v>
      </c>
      <c r="H127">
        <v>91.9</v>
      </c>
      <c r="I127">
        <v>0.2</v>
      </c>
      <c r="J127">
        <v>1.1000000000000001</v>
      </c>
      <c r="K127">
        <v>0.5</v>
      </c>
      <c r="L127">
        <v>1.5</v>
      </c>
      <c r="M127">
        <v>4.8</v>
      </c>
      <c r="N127">
        <f t="shared" si="10"/>
        <v>8472.4000000000015</v>
      </c>
      <c r="O127">
        <f t="shared" si="8"/>
        <v>1527.5999999999985</v>
      </c>
      <c r="P127">
        <f t="shared" si="9"/>
        <v>1.833119999999999</v>
      </c>
      <c r="Q127" s="4">
        <v>5087</v>
      </c>
      <c r="R127" s="5">
        <v>36.012545000000003</v>
      </c>
      <c r="S127" s="5">
        <v>-93.724052999999998</v>
      </c>
      <c r="T127">
        <v>2</v>
      </c>
      <c r="U127">
        <v>0.11894453818284717</v>
      </c>
      <c r="V127">
        <v>15674</v>
      </c>
      <c r="W127">
        <v>15696</v>
      </c>
      <c r="X127">
        <v>15702</v>
      </c>
      <c r="Y127">
        <v>15696</v>
      </c>
      <c r="Z127">
        <v>8098</v>
      </c>
      <c r="AA127">
        <v>5087</v>
      </c>
      <c r="AB127">
        <v>5997.7889999999998</v>
      </c>
      <c r="AC127">
        <v>37691</v>
      </c>
      <c r="AD127">
        <v>1</v>
      </c>
      <c r="AE127">
        <v>6.3686154629983446E-5</v>
      </c>
      <c r="AF127">
        <v>44</v>
      </c>
      <c r="AG127">
        <v>1250</v>
      </c>
      <c r="AH127">
        <v>3.5200000000000002E-2</v>
      </c>
      <c r="AI127" s="3">
        <v>269414</v>
      </c>
      <c r="AJ127" s="3">
        <v>533920.66653747007</v>
      </c>
      <c r="AK127">
        <v>120</v>
      </c>
      <c r="AL127">
        <v>535763.19999999995</v>
      </c>
      <c r="AM127">
        <v>68991</v>
      </c>
      <c r="AN127">
        <v>78823</v>
      </c>
      <c r="AO127">
        <v>147814</v>
      </c>
      <c r="AP127">
        <v>2</v>
      </c>
      <c r="AQ127">
        <v>0</v>
      </c>
      <c r="AR127">
        <v>2</v>
      </c>
      <c r="AS127">
        <v>0.127420998980632</v>
      </c>
      <c r="AT127">
        <v>2</v>
      </c>
      <c r="AU127">
        <v>19</v>
      </c>
      <c r="AV127">
        <f t="shared" si="7"/>
        <v>21</v>
      </c>
      <c r="AW127">
        <v>5201</v>
      </c>
      <c r="AX127">
        <v>0.31000000000000005</v>
      </c>
      <c r="AY127">
        <v>507591056.06525999</v>
      </c>
      <c r="AZ127">
        <v>507591.05606525997</v>
      </c>
      <c r="BA127">
        <v>35496.111377603498</v>
      </c>
      <c r="BB127">
        <v>0.28172100018565877</v>
      </c>
      <c r="BC127">
        <v>3307</v>
      </c>
      <c r="BD127">
        <v>0</v>
      </c>
      <c r="BE127">
        <v>3307</v>
      </c>
      <c r="BF127">
        <v>0.21098634681638381</v>
      </c>
      <c r="BG127">
        <v>228067</v>
      </c>
      <c r="BH127">
        <v>14.524710227996433</v>
      </c>
      <c r="BI127">
        <v>2707</v>
      </c>
      <c r="BJ127">
        <v>9</v>
      </c>
      <c r="BK127">
        <v>1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15875</v>
      </c>
      <c r="BU127">
        <v>0.6</v>
      </c>
      <c r="BV127">
        <v>0.53016079999999999</v>
      </c>
      <c r="BW127">
        <v>72</v>
      </c>
      <c r="BX127">
        <v>0.81889769999999995</v>
      </c>
      <c r="BY127">
        <v>-1.0181530000000001</v>
      </c>
      <c r="BZ127">
        <v>9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0</v>
      </c>
      <c r="CJ127">
        <v>15722</v>
      </c>
      <c r="CK127">
        <v>0.8268668108383157</v>
      </c>
      <c r="CL127">
        <v>0.74089114495205866</v>
      </c>
      <c r="CM127">
        <v>65</v>
      </c>
      <c r="CN127">
        <v>-0.44021846241703333</v>
      </c>
      <c r="CO127">
        <v>923</v>
      </c>
      <c r="CP127">
        <v>1.0497426949999999</v>
      </c>
      <c r="CQ127">
        <v>2.3824752000000001E-2</v>
      </c>
      <c r="CR127">
        <v>13297</v>
      </c>
      <c r="CS127">
        <v>0.84299999999999997</v>
      </c>
      <c r="CT127">
        <v>11583</v>
      </c>
      <c r="CU127">
        <v>0.78556080791000005</v>
      </c>
      <c r="CV127">
        <v>23</v>
      </c>
      <c r="CW127">
        <v>3</v>
      </c>
      <c r="CX127">
        <v>4</v>
      </c>
      <c r="CY127">
        <v>660</v>
      </c>
      <c r="CZ127">
        <v>2024</v>
      </c>
      <c r="DA127" s="2">
        <v>6584</v>
      </c>
      <c r="DB127" s="2">
        <v>800</v>
      </c>
      <c r="DC127" s="2">
        <v>76.430000000000007</v>
      </c>
      <c r="DD127" s="2">
        <v>801</v>
      </c>
      <c r="DE127">
        <v>707</v>
      </c>
      <c r="DF127">
        <v>119</v>
      </c>
      <c r="DG127">
        <v>19.11</v>
      </c>
      <c r="DH127">
        <v>19.11</v>
      </c>
      <c r="DI127" s="2">
        <v>12.74</v>
      </c>
      <c r="DJ127">
        <v>-0.43</v>
      </c>
      <c r="DK127">
        <v>0.98970729063819995</v>
      </c>
      <c r="DL127">
        <v>2.3999999999999998E-3</v>
      </c>
      <c r="DN127">
        <v>40.1</v>
      </c>
      <c r="DO127">
        <v>7.5999999999999998E-2</v>
      </c>
      <c r="DP127">
        <v>173.16</v>
      </c>
      <c r="DQ127" s="2">
        <v>48785</v>
      </c>
      <c r="DR127" s="2">
        <v>0</v>
      </c>
      <c r="DS127">
        <v>0</v>
      </c>
      <c r="DT127">
        <v>1.41473167046486</v>
      </c>
      <c r="DU127">
        <v>757961.16690959886</v>
      </c>
      <c r="DV127">
        <v>1</v>
      </c>
    </row>
    <row r="128" spans="1:126" x14ac:dyDescent="0.15">
      <c r="A128" t="s">
        <v>269</v>
      </c>
      <c r="B128" t="s">
        <v>196</v>
      </c>
      <c r="C128">
        <v>5</v>
      </c>
      <c r="D128">
        <v>89</v>
      </c>
      <c r="E128" t="s">
        <v>346</v>
      </c>
      <c r="F128">
        <v>5089</v>
      </c>
      <c r="G128" t="s">
        <v>5112</v>
      </c>
      <c r="H128">
        <v>95.9</v>
      </c>
      <c r="I128">
        <v>0.2</v>
      </c>
      <c r="J128">
        <v>0.6</v>
      </c>
      <c r="K128">
        <v>0.2</v>
      </c>
      <c r="L128">
        <v>1.4</v>
      </c>
      <c r="M128">
        <v>1.7</v>
      </c>
      <c r="N128">
        <f t="shared" si="10"/>
        <v>9202.1000000000022</v>
      </c>
      <c r="O128">
        <f t="shared" si="8"/>
        <v>797.89999999999782</v>
      </c>
      <c r="P128">
        <f t="shared" si="9"/>
        <v>0.95747999999999778</v>
      </c>
      <c r="Q128" s="4">
        <v>5089</v>
      </c>
      <c r="R128" s="5">
        <v>36.266663999999999</v>
      </c>
      <c r="S128" s="5">
        <v>-92.678577000000004</v>
      </c>
      <c r="T128">
        <v>9</v>
      </c>
      <c r="U128">
        <v>0.14040516897168928</v>
      </c>
      <c r="V128">
        <v>16712</v>
      </c>
      <c r="W128">
        <v>16534</v>
      </c>
      <c r="X128">
        <v>16458</v>
      </c>
      <c r="Y128">
        <v>16209</v>
      </c>
      <c r="Z128">
        <v>8317</v>
      </c>
      <c r="AA128">
        <v>5089</v>
      </c>
      <c r="AB128">
        <v>5076.7720000000008</v>
      </c>
      <c r="AC128">
        <v>34195</v>
      </c>
      <c r="AD128">
        <v>1</v>
      </c>
      <c r="AE128">
        <v>6.076072426783327E-5</v>
      </c>
      <c r="AF128">
        <v>23</v>
      </c>
      <c r="AG128">
        <v>485</v>
      </c>
      <c r="AH128">
        <v>4.7422680412371132E-2</v>
      </c>
      <c r="AI128" s="3">
        <v>136740</v>
      </c>
      <c r="AJ128" s="3">
        <v>382084.96264806</v>
      </c>
      <c r="AK128">
        <v>130</v>
      </c>
      <c r="AL128">
        <v>409843.20000000001</v>
      </c>
      <c r="AM128">
        <v>34119</v>
      </c>
      <c r="AN128">
        <v>28372</v>
      </c>
      <c r="AO128">
        <v>62491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15</v>
      </c>
      <c r="AV128">
        <f t="shared" si="7"/>
        <v>15</v>
      </c>
      <c r="AW128">
        <v>4004</v>
      </c>
      <c r="AX128">
        <v>0.24</v>
      </c>
      <c r="AY128">
        <v>1036137255.53991</v>
      </c>
      <c r="AZ128">
        <v>1036137.2555399099</v>
      </c>
      <c r="BA128">
        <v>63274.793269362002</v>
      </c>
      <c r="BB128">
        <v>0.15804081662392494</v>
      </c>
      <c r="BC128">
        <v>3375</v>
      </c>
      <c r="BD128">
        <v>0</v>
      </c>
      <c r="BE128">
        <v>3375</v>
      </c>
      <c r="BF128">
        <v>0.20195069411201533</v>
      </c>
      <c r="BG128">
        <v>259672</v>
      </c>
      <c r="BH128">
        <v>15.777858792076801</v>
      </c>
      <c r="BI128">
        <v>2536</v>
      </c>
      <c r="BJ128">
        <v>12</v>
      </c>
      <c r="BK128">
        <v>2</v>
      </c>
      <c r="BL128">
        <v>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16594</v>
      </c>
      <c r="BU128">
        <v>0.6</v>
      </c>
      <c r="BV128">
        <v>0.52346150000000002</v>
      </c>
      <c r="BW128">
        <v>94</v>
      </c>
      <c r="BX128">
        <v>1.0847290000000001</v>
      </c>
      <c r="BY128">
        <v>-0.67484840000000001</v>
      </c>
      <c r="BZ128">
        <v>11</v>
      </c>
      <c r="CA128">
        <v>1</v>
      </c>
      <c r="CB128">
        <v>2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16401</v>
      </c>
      <c r="CK128">
        <v>0.91457837936711173</v>
      </c>
      <c r="CL128">
        <v>0.71143174250832408</v>
      </c>
      <c r="CM128">
        <v>70</v>
      </c>
      <c r="CN128">
        <v>-0.45929695115741836</v>
      </c>
      <c r="CO128">
        <v>974</v>
      </c>
      <c r="CP128">
        <v>9.1744466999999996E-2</v>
      </c>
      <c r="CQ128">
        <v>0.177330073</v>
      </c>
      <c r="CR128">
        <v>13435</v>
      </c>
      <c r="CS128">
        <v>0.83400000000000007</v>
      </c>
      <c r="CT128">
        <v>12735</v>
      </c>
      <c r="CU128">
        <v>0.83064164120000006</v>
      </c>
      <c r="CV128">
        <v>3</v>
      </c>
      <c r="CW128">
        <v>2</v>
      </c>
      <c r="CX128">
        <v>2</v>
      </c>
      <c r="CY128">
        <v>270</v>
      </c>
      <c r="CZ128">
        <v>789</v>
      </c>
      <c r="DA128" s="2">
        <v>6210</v>
      </c>
      <c r="DB128" s="2">
        <v>845</v>
      </c>
      <c r="DC128" s="2">
        <v>109.56</v>
      </c>
      <c r="DD128" s="2">
        <v>560</v>
      </c>
      <c r="DE128">
        <v>295</v>
      </c>
      <c r="DF128">
        <v>30</v>
      </c>
      <c r="DH128">
        <v>6.09</v>
      </c>
      <c r="DI128" s="2">
        <v>12.17</v>
      </c>
      <c r="DJ128">
        <v>2.74</v>
      </c>
      <c r="DK128">
        <v>0.98990785432207107</v>
      </c>
      <c r="DL128">
        <v>0</v>
      </c>
      <c r="DM128">
        <v>0</v>
      </c>
      <c r="DN128">
        <v>6</v>
      </c>
      <c r="DO128">
        <v>1.4999999999999999E-2</v>
      </c>
      <c r="DP128">
        <v>0</v>
      </c>
      <c r="DQ128" s="2">
        <v>3360</v>
      </c>
      <c r="DR128" s="2">
        <v>0</v>
      </c>
      <c r="DS128">
        <v>0</v>
      </c>
      <c r="DT128">
        <v>1.2001564186147</v>
      </c>
      <c r="DU128">
        <v>491875.94710558822</v>
      </c>
      <c r="DV128">
        <v>0</v>
      </c>
    </row>
    <row r="129" spans="1:126" x14ac:dyDescent="0.15">
      <c r="A129" t="s">
        <v>269</v>
      </c>
      <c r="B129" t="s">
        <v>347</v>
      </c>
      <c r="C129">
        <v>5</v>
      </c>
      <c r="D129">
        <v>91</v>
      </c>
      <c r="E129" t="s">
        <v>348</v>
      </c>
      <c r="F129">
        <v>5091</v>
      </c>
      <c r="G129" t="s">
        <v>5113</v>
      </c>
      <c r="H129">
        <v>70.599999999999994</v>
      </c>
      <c r="I129">
        <v>24.4</v>
      </c>
      <c r="J129">
        <v>0.6</v>
      </c>
      <c r="K129">
        <v>0.5</v>
      </c>
      <c r="L129">
        <v>1.5</v>
      </c>
      <c r="M129">
        <v>2.4</v>
      </c>
      <c r="N129">
        <f t="shared" si="10"/>
        <v>5588.3399999999983</v>
      </c>
      <c r="O129">
        <f t="shared" si="8"/>
        <v>4411.6600000000017</v>
      </c>
      <c r="P129">
        <f t="shared" si="9"/>
        <v>5.2939920000000038</v>
      </c>
      <c r="Q129" s="4">
        <v>5091</v>
      </c>
      <c r="R129" s="5">
        <v>33.305504999999997</v>
      </c>
      <c r="S129" s="5">
        <v>-93.901501999999994</v>
      </c>
      <c r="T129">
        <v>3</v>
      </c>
      <c r="U129">
        <v>1.4081185423732448E-2</v>
      </c>
      <c r="V129">
        <v>43449</v>
      </c>
      <c r="W129">
        <v>43537</v>
      </c>
      <c r="X129">
        <v>43652</v>
      </c>
      <c r="Y129">
        <v>43919</v>
      </c>
      <c r="Z129">
        <v>22992</v>
      </c>
      <c r="AA129">
        <v>5091</v>
      </c>
      <c r="AB129">
        <v>16673.524999999998</v>
      </c>
      <c r="AC129">
        <v>40317</v>
      </c>
      <c r="AD129">
        <v>2</v>
      </c>
      <c r="AE129">
        <v>4.5816915605241456E-5</v>
      </c>
      <c r="AF129">
        <v>22</v>
      </c>
      <c r="AG129">
        <v>525</v>
      </c>
      <c r="AH129">
        <v>4.1904761904761903E-2</v>
      </c>
      <c r="AI129" s="3">
        <v>163917</v>
      </c>
      <c r="AJ129" s="3">
        <v>400375.421959645</v>
      </c>
      <c r="AK129">
        <v>95</v>
      </c>
      <c r="AL129">
        <v>408019.19999999995</v>
      </c>
      <c r="AM129">
        <v>166708</v>
      </c>
      <c r="AN129">
        <v>37593</v>
      </c>
      <c r="AO129">
        <v>204301</v>
      </c>
      <c r="AP129">
        <v>3</v>
      </c>
      <c r="AQ129">
        <v>0</v>
      </c>
      <c r="AR129">
        <v>3</v>
      </c>
      <c r="AS129">
        <v>6.890690676895514E-2</v>
      </c>
      <c r="AT129">
        <v>3</v>
      </c>
      <c r="AU129">
        <v>22</v>
      </c>
      <c r="AV129">
        <f t="shared" si="7"/>
        <v>25</v>
      </c>
      <c r="AW129">
        <v>38137</v>
      </c>
      <c r="AX129">
        <v>0.85</v>
      </c>
      <c r="AY129">
        <v>116074025.369644</v>
      </c>
      <c r="AZ129">
        <v>116074.025369644</v>
      </c>
      <c r="BA129">
        <v>2917.37777207708</v>
      </c>
      <c r="BB129">
        <v>3.4277357206572252</v>
      </c>
      <c r="BC129">
        <v>15907</v>
      </c>
      <c r="BD129">
        <v>11446</v>
      </c>
      <c r="BE129">
        <v>4461</v>
      </c>
      <c r="BF129">
        <v>0.10267209832217082</v>
      </c>
      <c r="BG129">
        <v>961841</v>
      </c>
      <c r="BH129">
        <v>22.034293961330523</v>
      </c>
      <c r="BI129">
        <v>5734</v>
      </c>
      <c r="BJ129">
        <v>43</v>
      </c>
      <c r="BK129">
        <v>5</v>
      </c>
      <c r="BL129">
        <v>3</v>
      </c>
      <c r="BM129">
        <v>0</v>
      </c>
      <c r="BN129">
        <v>0</v>
      </c>
      <c r="BO129">
        <v>1</v>
      </c>
      <c r="BP129">
        <v>1</v>
      </c>
      <c r="BQ129">
        <v>3</v>
      </c>
      <c r="BR129">
        <v>1</v>
      </c>
      <c r="BS129">
        <v>0</v>
      </c>
      <c r="BT129">
        <v>43522</v>
      </c>
      <c r="BU129">
        <v>0.69</v>
      </c>
      <c r="BV129">
        <v>0.46565479999999998</v>
      </c>
      <c r="BW129">
        <v>138</v>
      </c>
      <c r="BX129">
        <v>1.309682</v>
      </c>
      <c r="BY129">
        <v>-1.2192320000000001</v>
      </c>
      <c r="BZ129">
        <v>42</v>
      </c>
      <c r="CA129">
        <v>4</v>
      </c>
      <c r="CB129">
        <v>3</v>
      </c>
      <c r="CC129">
        <v>0</v>
      </c>
      <c r="CD129">
        <v>0</v>
      </c>
      <c r="CE129">
        <v>1</v>
      </c>
      <c r="CF129">
        <v>1</v>
      </c>
      <c r="CG129">
        <v>2</v>
      </c>
      <c r="CH129">
        <v>1</v>
      </c>
      <c r="CI129">
        <v>1</v>
      </c>
      <c r="CJ129">
        <v>43537</v>
      </c>
      <c r="CK129">
        <v>1.2632932907641776</v>
      </c>
      <c r="CL129">
        <v>0.71520552419166705</v>
      </c>
      <c r="CM129">
        <v>106</v>
      </c>
      <c r="CN129">
        <v>-0.47978866128598013</v>
      </c>
      <c r="CO129">
        <v>3458</v>
      </c>
      <c r="CP129">
        <v>2.3274989999999999E-2</v>
      </c>
      <c r="CQ129">
        <v>-0.388754455</v>
      </c>
      <c r="CR129">
        <v>34878</v>
      </c>
      <c r="CS129">
        <v>0.79299999999999993</v>
      </c>
      <c r="CT129">
        <v>34933</v>
      </c>
      <c r="CU129">
        <v>0.83791736963999996</v>
      </c>
      <c r="CV129">
        <v>85</v>
      </c>
      <c r="CW129">
        <v>16</v>
      </c>
      <c r="CX129">
        <v>21</v>
      </c>
      <c r="CY129">
        <v>349</v>
      </c>
      <c r="CZ129">
        <v>814</v>
      </c>
      <c r="DA129" s="2">
        <v>18784</v>
      </c>
      <c r="DB129" s="2">
        <v>3135</v>
      </c>
      <c r="DC129" s="2">
        <v>71.430000000000007</v>
      </c>
      <c r="DD129" s="2">
        <v>12484</v>
      </c>
      <c r="DE129">
        <v>285</v>
      </c>
      <c r="DF129">
        <v>68</v>
      </c>
      <c r="DG129">
        <v>16.13</v>
      </c>
      <c r="DH129">
        <v>2.2999999999999998</v>
      </c>
      <c r="DI129" s="2">
        <v>4.6100000000000003</v>
      </c>
      <c r="DJ129">
        <v>-0.3</v>
      </c>
      <c r="DK129">
        <v>0.82016508354838125</v>
      </c>
      <c r="DL129">
        <v>0</v>
      </c>
      <c r="DM129">
        <v>0</v>
      </c>
      <c r="DN129">
        <v>217.5</v>
      </c>
      <c r="DO129">
        <v>0.55299999999999994</v>
      </c>
      <c r="DP129">
        <v>2754.7000000000003</v>
      </c>
      <c r="DQ129" s="2">
        <v>0</v>
      </c>
      <c r="DR129" s="2">
        <v>20414.085232960002</v>
      </c>
      <c r="DS129">
        <v>5.0032169884757879E-2</v>
      </c>
      <c r="DT129">
        <v>4.4302693284514199</v>
      </c>
      <c r="DU129">
        <v>1807634.9471792853</v>
      </c>
      <c r="DV129">
        <v>0</v>
      </c>
    </row>
    <row r="130" spans="1:126" x14ac:dyDescent="0.15">
      <c r="A130" t="s">
        <v>269</v>
      </c>
      <c r="B130" t="s">
        <v>349</v>
      </c>
      <c r="C130">
        <v>5</v>
      </c>
      <c r="D130">
        <v>93</v>
      </c>
      <c r="E130" t="s">
        <v>350</v>
      </c>
      <c r="F130">
        <v>5093</v>
      </c>
      <c r="G130" t="s">
        <v>5114</v>
      </c>
      <c r="H130">
        <v>60.5</v>
      </c>
      <c r="I130">
        <v>33.9</v>
      </c>
      <c r="J130">
        <v>0.3</v>
      </c>
      <c r="K130">
        <v>0.5</v>
      </c>
      <c r="L130">
        <v>1.2</v>
      </c>
      <c r="M130">
        <v>3.6</v>
      </c>
      <c r="N130">
        <f t="shared" si="10"/>
        <v>4824.2</v>
      </c>
      <c r="O130">
        <f t="shared" si="8"/>
        <v>5175.8</v>
      </c>
      <c r="P130">
        <f t="shared" si="9"/>
        <v>6.2109600000000027</v>
      </c>
      <c r="Q130" s="4">
        <v>5093</v>
      </c>
      <c r="R130" s="5">
        <v>35.766944000000002</v>
      </c>
      <c r="S130" s="5">
        <v>-90.052206999999996</v>
      </c>
      <c r="T130">
        <v>4</v>
      </c>
      <c r="U130">
        <v>9.5495220664563549E-2</v>
      </c>
      <c r="V130">
        <v>46388</v>
      </c>
      <c r="W130">
        <v>45385</v>
      </c>
      <c r="X130">
        <v>44864</v>
      </c>
      <c r="Y130">
        <v>43717</v>
      </c>
      <c r="Z130">
        <v>22668</v>
      </c>
      <c r="AA130">
        <v>5093</v>
      </c>
      <c r="AB130">
        <v>15365.711000000001</v>
      </c>
      <c r="AC130">
        <v>34612</v>
      </c>
      <c r="AD130">
        <v>1</v>
      </c>
      <c r="AE130">
        <v>2.2289586305278175E-5</v>
      </c>
      <c r="AF130">
        <v>5</v>
      </c>
      <c r="AG130">
        <v>347</v>
      </c>
      <c r="AH130">
        <v>1.4409221902017291E-2</v>
      </c>
      <c r="AI130" s="3">
        <v>475699</v>
      </c>
      <c r="AJ130" s="3">
        <v>576367.48621472006</v>
      </c>
      <c r="AK130">
        <v>680</v>
      </c>
      <c r="AL130">
        <v>588672</v>
      </c>
      <c r="AM130">
        <v>105937</v>
      </c>
      <c r="AN130">
        <v>213147</v>
      </c>
      <c r="AO130">
        <v>319084</v>
      </c>
      <c r="AP130">
        <v>4</v>
      </c>
      <c r="AQ130">
        <v>0</v>
      </c>
      <c r="AR130">
        <v>4</v>
      </c>
      <c r="AS130">
        <v>8.8134846314861737E-2</v>
      </c>
      <c r="AT130">
        <v>5</v>
      </c>
      <c r="AU130">
        <v>42</v>
      </c>
      <c r="AV130">
        <f t="shared" si="7"/>
        <v>47</v>
      </c>
      <c r="AW130">
        <v>34241</v>
      </c>
      <c r="AX130">
        <v>0.76</v>
      </c>
      <c r="AY130">
        <v>377690845.78545099</v>
      </c>
      <c r="AZ130">
        <v>377690.84578545101</v>
      </c>
      <c r="BA130">
        <v>7267.0461922785598</v>
      </c>
      <c r="BB130">
        <v>1.3760749189437216</v>
      </c>
      <c r="BC130">
        <v>12285</v>
      </c>
      <c r="BD130">
        <v>368</v>
      </c>
      <c r="BE130">
        <v>11917</v>
      </c>
      <c r="BF130">
        <v>0.2568983357764939</v>
      </c>
      <c r="BG130">
        <v>544386</v>
      </c>
      <c r="BH130">
        <v>12.134138730385164</v>
      </c>
      <c r="BI130">
        <v>4442</v>
      </c>
      <c r="BJ130">
        <v>39</v>
      </c>
      <c r="BK130">
        <v>5</v>
      </c>
      <c r="BL130">
        <v>3</v>
      </c>
      <c r="BM130">
        <v>0</v>
      </c>
      <c r="BN130">
        <v>0</v>
      </c>
      <c r="BO130">
        <v>0</v>
      </c>
      <c r="BP130">
        <v>1</v>
      </c>
      <c r="BQ130">
        <v>2</v>
      </c>
      <c r="BR130">
        <v>2</v>
      </c>
      <c r="BS130">
        <v>0</v>
      </c>
      <c r="BT130">
        <v>46605</v>
      </c>
      <c r="BU130">
        <v>0.66</v>
      </c>
      <c r="BV130">
        <v>0.41567769999999998</v>
      </c>
      <c r="BW130">
        <v>190</v>
      </c>
      <c r="BX130">
        <v>1.1157600000000001</v>
      </c>
      <c r="BY130">
        <v>-1.4764409999999999</v>
      </c>
      <c r="BZ130">
        <v>42</v>
      </c>
      <c r="CA130">
        <v>4</v>
      </c>
      <c r="CB130">
        <v>3</v>
      </c>
      <c r="CC130">
        <v>0</v>
      </c>
      <c r="CD130">
        <v>0</v>
      </c>
      <c r="CE130">
        <v>0</v>
      </c>
      <c r="CF130">
        <v>0</v>
      </c>
      <c r="CG130">
        <v>2</v>
      </c>
      <c r="CH130">
        <v>2</v>
      </c>
      <c r="CI130">
        <v>0</v>
      </c>
      <c r="CJ130">
        <v>44282</v>
      </c>
      <c r="CK130">
        <v>1.1968745765773903</v>
      </c>
      <c r="CL130">
        <v>0.63830294931755271</v>
      </c>
      <c r="CM130">
        <v>149</v>
      </c>
      <c r="CN130">
        <v>-0.68470576257159765</v>
      </c>
      <c r="CO130">
        <v>2967</v>
      </c>
      <c r="CP130">
        <v>-1.5828381108</v>
      </c>
      <c r="CQ130">
        <v>-0.97221698649999999</v>
      </c>
      <c r="CR130">
        <v>32158</v>
      </c>
      <c r="CS130">
        <v>0.745</v>
      </c>
      <c r="CT130">
        <v>38085</v>
      </c>
      <c r="CU130">
        <v>0.84265949269999996</v>
      </c>
      <c r="CV130">
        <v>39</v>
      </c>
      <c r="CW130">
        <v>13</v>
      </c>
      <c r="CX130">
        <v>18</v>
      </c>
      <c r="CY130">
        <v>988</v>
      </c>
      <c r="CZ130">
        <v>547</v>
      </c>
      <c r="DA130" s="2">
        <v>22908</v>
      </c>
      <c r="DB130" s="2">
        <v>2310</v>
      </c>
      <c r="DC130" s="2">
        <v>69.25</v>
      </c>
      <c r="DD130" s="2">
        <v>17183</v>
      </c>
      <c r="DE130">
        <v>117</v>
      </c>
      <c r="DF130">
        <v>18</v>
      </c>
      <c r="DG130">
        <v>22.34</v>
      </c>
      <c r="DH130">
        <v>17.87</v>
      </c>
      <c r="DI130" s="2">
        <v>11.17</v>
      </c>
      <c r="DJ130">
        <v>-1.76</v>
      </c>
      <c r="DK130">
        <v>0.59984359857809244</v>
      </c>
      <c r="DL130">
        <v>0</v>
      </c>
      <c r="DM130">
        <v>0</v>
      </c>
      <c r="DN130">
        <v>443.2</v>
      </c>
      <c r="DO130">
        <v>0.76</v>
      </c>
      <c r="DP130">
        <v>3080.08</v>
      </c>
      <c r="DQ130" s="2">
        <v>0</v>
      </c>
      <c r="DR130" s="2">
        <v>2342.0384914699998</v>
      </c>
      <c r="DS130">
        <v>3.7021604393547001E-3</v>
      </c>
      <c r="DT130">
        <v>3.6291413394239198</v>
      </c>
      <c r="DU130">
        <v>2136373.8905613576</v>
      </c>
      <c r="DV130">
        <v>0</v>
      </c>
    </row>
    <row r="131" spans="1:126" x14ac:dyDescent="0.15">
      <c r="A131" t="s">
        <v>269</v>
      </c>
      <c r="B131" t="s">
        <v>202</v>
      </c>
      <c r="C131">
        <v>5</v>
      </c>
      <c r="D131">
        <v>95</v>
      </c>
      <c r="E131" t="s">
        <v>351</v>
      </c>
      <c r="F131">
        <v>5095</v>
      </c>
      <c r="G131" t="s">
        <v>5115</v>
      </c>
      <c r="H131">
        <v>55.8</v>
      </c>
      <c r="I131">
        <v>40.700000000000003</v>
      </c>
      <c r="J131">
        <v>0.4</v>
      </c>
      <c r="K131">
        <v>0.4</v>
      </c>
      <c r="L131">
        <v>1.1000000000000001</v>
      </c>
      <c r="M131">
        <v>1.6</v>
      </c>
      <c r="N131">
        <f t="shared" si="10"/>
        <v>4774.22</v>
      </c>
      <c r="O131">
        <f t="shared" si="8"/>
        <v>5225.78</v>
      </c>
      <c r="P131">
        <f t="shared" si="9"/>
        <v>6.2709360000000016</v>
      </c>
      <c r="Q131" s="4">
        <v>5095</v>
      </c>
      <c r="R131" s="5">
        <v>34.679512000000003</v>
      </c>
      <c r="S131" s="5">
        <v>-91.203310000000002</v>
      </c>
      <c r="T131">
        <v>7</v>
      </c>
      <c r="U131">
        <v>0.29863244228051916</v>
      </c>
      <c r="V131">
        <v>8145</v>
      </c>
      <c r="W131">
        <v>7855</v>
      </c>
      <c r="X131">
        <v>7713</v>
      </c>
      <c r="Y131">
        <v>7453</v>
      </c>
      <c r="Z131">
        <v>3829</v>
      </c>
      <c r="AA131">
        <v>5095</v>
      </c>
      <c r="AB131">
        <v>2509.306</v>
      </c>
      <c r="AC131">
        <v>27647</v>
      </c>
      <c r="AD131">
        <v>0</v>
      </c>
      <c r="AE131">
        <v>0</v>
      </c>
      <c r="AF131">
        <v>0</v>
      </c>
      <c r="AG131">
        <v>230</v>
      </c>
      <c r="AH131">
        <v>0</v>
      </c>
      <c r="AI131" s="3">
        <v>268312</v>
      </c>
      <c r="AJ131" s="3">
        <v>388563.87560851499</v>
      </c>
      <c r="AK131">
        <v>540</v>
      </c>
      <c r="AL131">
        <v>397734.40000000002</v>
      </c>
      <c r="AM131">
        <v>98336</v>
      </c>
      <c r="AN131">
        <v>105424</v>
      </c>
      <c r="AO131">
        <v>203760</v>
      </c>
      <c r="AP131">
        <v>2</v>
      </c>
      <c r="AQ131">
        <v>0</v>
      </c>
      <c r="AR131">
        <v>2</v>
      </c>
      <c r="AS131">
        <v>0.25461489497135581</v>
      </c>
      <c r="AT131">
        <v>2</v>
      </c>
      <c r="AU131">
        <v>4</v>
      </c>
      <c r="AV131">
        <f t="shared" ref="AV131:AV194" si="11">AT131+AU131</f>
        <v>6</v>
      </c>
      <c r="AW131">
        <v>2746</v>
      </c>
      <c r="AX131">
        <v>0.43000000000000005</v>
      </c>
      <c r="AY131">
        <v>149241779.370626</v>
      </c>
      <c r="AZ131">
        <v>149241.779370626</v>
      </c>
      <c r="BA131">
        <v>14533.5346914741</v>
      </c>
      <c r="BB131">
        <v>0.68806386142707354</v>
      </c>
      <c r="BC131">
        <v>5245</v>
      </c>
      <c r="BD131">
        <v>0</v>
      </c>
      <c r="BE131">
        <v>5245</v>
      </c>
      <c r="BF131">
        <v>0.6439533456108042</v>
      </c>
      <c r="BG131">
        <v>183627</v>
      </c>
      <c r="BH131">
        <v>23.807467911318554</v>
      </c>
      <c r="BI131">
        <v>1273</v>
      </c>
      <c r="BJ131">
        <v>8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8171</v>
      </c>
      <c r="BU131">
        <v>0.57999999999999996</v>
      </c>
      <c r="BV131">
        <v>0.52328929999999996</v>
      </c>
      <c r="BW131">
        <v>68</v>
      </c>
      <c r="BX131">
        <v>1.101456</v>
      </c>
      <c r="BY131">
        <v>-0.25872499999999998</v>
      </c>
      <c r="BZ131">
        <v>7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7598</v>
      </c>
      <c r="CK131">
        <v>1.0529086601737299</v>
      </c>
      <c r="CL131">
        <v>0.69209342189843581</v>
      </c>
      <c r="CM131">
        <v>49</v>
      </c>
      <c r="CN131">
        <v>-3.1090870539886784E-2</v>
      </c>
      <c r="CO131">
        <v>355</v>
      </c>
      <c r="CP131">
        <v>-0.4352894276</v>
      </c>
      <c r="CQ131">
        <v>-0.40794203220000003</v>
      </c>
      <c r="CR131">
        <v>5379</v>
      </c>
      <c r="CS131">
        <v>0.74299999999999999</v>
      </c>
      <c r="CT131">
        <v>6467</v>
      </c>
      <c r="CU131">
        <v>0.82515894640999998</v>
      </c>
      <c r="CW131">
        <v>2</v>
      </c>
      <c r="CX131">
        <v>4</v>
      </c>
      <c r="CY131">
        <v>461</v>
      </c>
      <c r="CZ131">
        <v>350</v>
      </c>
      <c r="DA131" s="2">
        <v>3474</v>
      </c>
      <c r="DB131" s="2">
        <v>290</v>
      </c>
      <c r="DC131" s="2">
        <v>78.099999999999994</v>
      </c>
      <c r="DD131" s="2">
        <v>3401</v>
      </c>
      <c r="DE131">
        <v>82</v>
      </c>
      <c r="DF131">
        <v>50</v>
      </c>
      <c r="DG131">
        <v>39.049999999999997</v>
      </c>
      <c r="DH131">
        <v>13.02</v>
      </c>
      <c r="DI131" s="2">
        <v>26.03</v>
      </c>
      <c r="DJ131">
        <v>-1.1299999999999999</v>
      </c>
      <c r="DK131">
        <v>0.62787352037925992</v>
      </c>
      <c r="DL131">
        <v>0</v>
      </c>
      <c r="DM131">
        <v>0</v>
      </c>
      <c r="DN131">
        <v>180.4</v>
      </c>
      <c r="DO131">
        <v>0.38900000000000001</v>
      </c>
      <c r="DP131">
        <v>5293.8200000000006</v>
      </c>
      <c r="DQ131" s="2">
        <v>0</v>
      </c>
      <c r="DR131" s="2">
        <v>22273.505452280002</v>
      </c>
      <c r="DS131">
        <v>5.5024375599198053E-2</v>
      </c>
      <c r="DT131">
        <v>4.0410514467633796</v>
      </c>
      <c r="DU131">
        <v>1607265.1725475648</v>
      </c>
      <c r="DV131">
        <v>1</v>
      </c>
    </row>
    <row r="132" spans="1:126" x14ac:dyDescent="0.15">
      <c r="A132" t="s">
        <v>269</v>
      </c>
      <c r="B132" t="s">
        <v>204</v>
      </c>
      <c r="C132">
        <v>5</v>
      </c>
      <c r="D132">
        <v>97</v>
      </c>
      <c r="E132" t="s">
        <v>352</v>
      </c>
      <c r="F132">
        <v>5097</v>
      </c>
      <c r="G132" t="s">
        <v>5116</v>
      </c>
      <c r="H132">
        <v>92.8</v>
      </c>
      <c r="I132">
        <v>0.2</v>
      </c>
      <c r="J132">
        <v>0.8</v>
      </c>
      <c r="K132">
        <v>0.5</v>
      </c>
      <c r="L132">
        <v>1.9</v>
      </c>
      <c r="M132">
        <v>3.8</v>
      </c>
      <c r="N132">
        <f t="shared" si="10"/>
        <v>8630.8200000000015</v>
      </c>
      <c r="O132">
        <f t="shared" si="8"/>
        <v>1369.1799999999985</v>
      </c>
      <c r="P132">
        <f t="shared" si="9"/>
        <v>1.6430159999999987</v>
      </c>
      <c r="Q132" s="4">
        <v>5097</v>
      </c>
      <c r="R132" s="5">
        <v>34.545580999999999</v>
      </c>
      <c r="S132" s="5">
        <v>-93.663329000000004</v>
      </c>
      <c r="T132">
        <v>8</v>
      </c>
      <c r="U132">
        <v>0.10837893403085583</v>
      </c>
      <c r="V132">
        <v>9453</v>
      </c>
      <c r="W132">
        <v>9296</v>
      </c>
      <c r="X132">
        <v>9197</v>
      </c>
      <c r="Y132">
        <v>9022</v>
      </c>
      <c r="Z132">
        <v>4514</v>
      </c>
      <c r="AA132">
        <v>5097</v>
      </c>
      <c r="AB132">
        <v>2944.1000000000004</v>
      </c>
      <c r="AC132">
        <v>33037</v>
      </c>
      <c r="AD132">
        <v>1</v>
      </c>
      <c r="AE132">
        <v>1.0873110796999022E-4</v>
      </c>
      <c r="AF132">
        <v>10</v>
      </c>
      <c r="AG132">
        <v>449</v>
      </c>
      <c r="AH132">
        <v>2.2271714922048998E-2</v>
      </c>
      <c r="AI132" s="3">
        <v>74437</v>
      </c>
      <c r="AJ132" s="3">
        <v>499122.86525455501</v>
      </c>
      <c r="AK132">
        <v>100</v>
      </c>
      <c r="AL132">
        <v>512217.60000000003</v>
      </c>
      <c r="AM132">
        <v>34019</v>
      </c>
      <c r="AN132">
        <v>25300</v>
      </c>
      <c r="AO132">
        <v>59319</v>
      </c>
      <c r="AP132">
        <v>1</v>
      </c>
      <c r="AQ132">
        <v>2</v>
      </c>
      <c r="AR132">
        <v>3</v>
      </c>
      <c r="AS132">
        <v>0.32271944922547335</v>
      </c>
      <c r="AT132">
        <v>2</v>
      </c>
      <c r="AU132">
        <v>6</v>
      </c>
      <c r="AV132">
        <f t="shared" si="11"/>
        <v>8</v>
      </c>
      <c r="AW132">
        <v>6646</v>
      </c>
      <c r="AX132">
        <v>0.74</v>
      </c>
      <c r="AY132">
        <v>440903065.55933201</v>
      </c>
      <c r="AZ132">
        <v>440903.06555933203</v>
      </c>
      <c r="BA132">
        <v>47657.522127580902</v>
      </c>
      <c r="BB132">
        <v>0.209830464396148</v>
      </c>
      <c r="BC132">
        <v>4042</v>
      </c>
      <c r="BD132">
        <v>2471</v>
      </c>
      <c r="BE132">
        <v>1571</v>
      </c>
      <c r="BF132">
        <v>0.16619062731408019</v>
      </c>
      <c r="BG132">
        <v>97322</v>
      </c>
      <c r="BH132">
        <v>10.581928889855387</v>
      </c>
      <c r="BI132">
        <v>1878</v>
      </c>
      <c r="BJ132">
        <v>4</v>
      </c>
      <c r="BK132">
        <v>0</v>
      </c>
      <c r="BL132">
        <v>2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9009</v>
      </c>
      <c r="BU132">
        <v>0.51</v>
      </c>
      <c r="BV132">
        <v>0.51006899999999999</v>
      </c>
      <c r="BW132">
        <v>41</v>
      </c>
      <c r="BX132">
        <v>0.77700080000000005</v>
      </c>
      <c r="BY132">
        <v>-1.090743</v>
      </c>
      <c r="BZ132">
        <v>4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9089</v>
      </c>
      <c r="CK132">
        <v>0.55011552426009469</v>
      </c>
      <c r="CL132">
        <v>0.62862419205909514</v>
      </c>
      <c r="CM132">
        <v>44</v>
      </c>
      <c r="CN132">
        <v>-0.99773430005273045</v>
      </c>
      <c r="CO132">
        <v>635.99999999999989</v>
      </c>
      <c r="CP132">
        <v>0.26267477299999997</v>
      </c>
      <c r="CQ132">
        <v>0.168658484</v>
      </c>
      <c r="CR132">
        <v>7350</v>
      </c>
      <c r="CS132">
        <v>0.82599999999999996</v>
      </c>
      <c r="CT132">
        <v>7014</v>
      </c>
      <c r="CU132">
        <v>0.7921638822599999</v>
      </c>
      <c r="CV132">
        <v>1</v>
      </c>
      <c r="CW132">
        <v>2</v>
      </c>
      <c r="CX132">
        <v>2</v>
      </c>
      <c r="CY132">
        <v>225</v>
      </c>
      <c r="CZ132">
        <v>702</v>
      </c>
      <c r="DA132" s="2">
        <v>2994</v>
      </c>
      <c r="DB132" s="2">
        <v>490</v>
      </c>
      <c r="DC132" s="2">
        <v>108.39</v>
      </c>
      <c r="DD132" s="2">
        <v>515</v>
      </c>
      <c r="DE132">
        <v>237</v>
      </c>
      <c r="DF132">
        <v>28</v>
      </c>
      <c r="DG132">
        <v>21.68</v>
      </c>
      <c r="DH132">
        <v>10.84</v>
      </c>
      <c r="DI132" s="2">
        <v>21.68</v>
      </c>
      <c r="DJ132">
        <v>1.32</v>
      </c>
      <c r="DK132">
        <v>0.97619463438881204</v>
      </c>
      <c r="DL132">
        <v>0</v>
      </c>
      <c r="DN132">
        <v>32.4</v>
      </c>
      <c r="DO132">
        <v>6.3E-2</v>
      </c>
      <c r="DP132">
        <v>43.3</v>
      </c>
      <c r="DQ132" s="2">
        <v>335846</v>
      </c>
      <c r="DR132" s="2">
        <v>9.9178118800000004</v>
      </c>
      <c r="DS132">
        <v>1.9362497265615239E-5</v>
      </c>
      <c r="DT132">
        <v>1.6515394445623299</v>
      </c>
      <c r="DU132">
        <v>845947.5705990498</v>
      </c>
      <c r="DV132">
        <v>0</v>
      </c>
    </row>
    <row r="133" spans="1:126" x14ac:dyDescent="0.15">
      <c r="A133" t="s">
        <v>269</v>
      </c>
      <c r="B133" t="s">
        <v>353</v>
      </c>
      <c r="C133">
        <v>5</v>
      </c>
      <c r="D133">
        <v>99</v>
      </c>
      <c r="E133" t="s">
        <v>354</v>
      </c>
      <c r="F133">
        <v>5099</v>
      </c>
      <c r="G133" t="s">
        <v>5117</v>
      </c>
      <c r="H133">
        <v>65.099999999999994</v>
      </c>
      <c r="I133">
        <v>30.7</v>
      </c>
      <c r="J133">
        <v>0.3</v>
      </c>
      <c r="K133">
        <v>0.3</v>
      </c>
      <c r="L133">
        <v>1.2</v>
      </c>
      <c r="M133">
        <v>2.4</v>
      </c>
      <c r="N133">
        <f t="shared" si="10"/>
        <v>5187.8799999999992</v>
      </c>
      <c r="O133">
        <f t="shared" si="8"/>
        <v>4812.1200000000008</v>
      </c>
      <c r="P133">
        <f t="shared" si="9"/>
        <v>5.7745440000000032</v>
      </c>
      <c r="Q133" s="4">
        <v>5099</v>
      </c>
      <c r="R133" s="5">
        <v>33.666699000000001</v>
      </c>
      <c r="S133" s="5">
        <v>-93.305071999999996</v>
      </c>
      <c r="T133">
        <v>7</v>
      </c>
      <c r="U133">
        <v>0.12870593197147787</v>
      </c>
      <c r="V133">
        <v>9003</v>
      </c>
      <c r="W133">
        <v>8877</v>
      </c>
      <c r="X133">
        <v>8793</v>
      </c>
      <c r="Y133">
        <v>8515</v>
      </c>
      <c r="Z133">
        <v>4309</v>
      </c>
      <c r="AA133">
        <v>5099</v>
      </c>
      <c r="AB133">
        <v>2901.4630000000002</v>
      </c>
      <c r="AC133">
        <v>30691</v>
      </c>
      <c r="AD133">
        <v>1</v>
      </c>
      <c r="AE133">
        <v>1.1372682815876265E-4</v>
      </c>
      <c r="AF133">
        <v>10</v>
      </c>
      <c r="AG133">
        <v>351</v>
      </c>
      <c r="AH133">
        <v>2.8490028490028491E-2</v>
      </c>
      <c r="AI133" s="3">
        <v>66659</v>
      </c>
      <c r="AJ133" s="3">
        <v>395414.84468327003</v>
      </c>
      <c r="AK133">
        <v>100</v>
      </c>
      <c r="AL133">
        <v>397331.20000000001</v>
      </c>
      <c r="AM133">
        <v>126426</v>
      </c>
      <c r="AN133">
        <v>23501</v>
      </c>
      <c r="AO133">
        <v>149927</v>
      </c>
      <c r="AP133">
        <v>2</v>
      </c>
      <c r="AQ133">
        <v>0</v>
      </c>
      <c r="AR133">
        <v>2</v>
      </c>
      <c r="AS133">
        <v>0.22530134054297621</v>
      </c>
      <c r="AT133">
        <v>2</v>
      </c>
      <c r="AU133">
        <v>3</v>
      </c>
      <c r="AV133">
        <f t="shared" si="11"/>
        <v>5</v>
      </c>
      <c r="AW133">
        <v>3340</v>
      </c>
      <c r="AX133">
        <v>0.43000000000000005</v>
      </c>
      <c r="AY133">
        <v>125675830.181785</v>
      </c>
      <c r="AZ133">
        <v>125675.830181785</v>
      </c>
      <c r="BA133">
        <v>12584.974572089001</v>
      </c>
      <c r="BB133">
        <v>0.7945983476341727</v>
      </c>
      <c r="BC133">
        <v>2591</v>
      </c>
      <c r="BD133">
        <v>0</v>
      </c>
      <c r="BE133">
        <v>2591</v>
      </c>
      <c r="BF133">
        <v>0.28779295790292125</v>
      </c>
      <c r="BG133">
        <v>103533</v>
      </c>
      <c r="BH133">
        <v>11.774479699761173</v>
      </c>
      <c r="BI133">
        <v>1458</v>
      </c>
      <c r="BJ133">
        <v>9</v>
      </c>
      <c r="BK133">
        <v>1</v>
      </c>
      <c r="BL133">
        <v>2</v>
      </c>
      <c r="BM133">
        <v>1</v>
      </c>
      <c r="BN133">
        <v>0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9164</v>
      </c>
      <c r="BU133">
        <v>0.53</v>
      </c>
      <c r="BV133">
        <v>0.5149454</v>
      </c>
      <c r="BW133">
        <v>56</v>
      </c>
      <c r="BX133">
        <v>1.6368400000000001</v>
      </c>
      <c r="BY133">
        <v>-0.16509499999999999</v>
      </c>
      <c r="BZ133">
        <v>7</v>
      </c>
      <c r="CA133">
        <v>1</v>
      </c>
      <c r="CB133">
        <v>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8703</v>
      </c>
      <c r="CK133">
        <v>1.2639319774790303</v>
      </c>
      <c r="CL133">
        <v>0.67883650952858576</v>
      </c>
      <c r="CM133">
        <v>38</v>
      </c>
      <c r="CN133">
        <v>-0.23883441460185759</v>
      </c>
      <c r="CO133">
        <v>584</v>
      </c>
      <c r="CP133">
        <v>-0.21868948490000001</v>
      </c>
      <c r="CQ133">
        <v>-0.10142903139999999</v>
      </c>
      <c r="CR133">
        <v>6568</v>
      </c>
      <c r="CS133">
        <v>0.77599999999999991</v>
      </c>
      <c r="CT133">
        <v>7184</v>
      </c>
      <c r="CU133">
        <v>0.84548162860000009</v>
      </c>
      <c r="CV133">
        <v>9</v>
      </c>
      <c r="CW133">
        <v>1</v>
      </c>
      <c r="CX133">
        <v>2</v>
      </c>
      <c r="CY133">
        <v>145</v>
      </c>
      <c r="CZ133">
        <v>560</v>
      </c>
      <c r="DA133" s="2">
        <v>3736</v>
      </c>
      <c r="DB133" s="2">
        <v>460</v>
      </c>
      <c r="DC133" s="2">
        <v>45.46</v>
      </c>
      <c r="DD133" s="2">
        <v>2884</v>
      </c>
      <c r="DE133">
        <v>212</v>
      </c>
      <c r="DF133">
        <v>46</v>
      </c>
      <c r="DG133">
        <v>11.36</v>
      </c>
      <c r="DH133">
        <v>11.36</v>
      </c>
      <c r="DI133" s="2">
        <v>11.36</v>
      </c>
      <c r="DJ133">
        <v>-2.12</v>
      </c>
      <c r="DK133">
        <v>0.98409817128969834</v>
      </c>
      <c r="DL133">
        <v>0</v>
      </c>
      <c r="DM133">
        <v>0</v>
      </c>
      <c r="DN133">
        <v>102.2</v>
      </c>
      <c r="DO133">
        <v>0.27</v>
      </c>
      <c r="DP133">
        <v>1416.58</v>
      </c>
      <c r="DQ133" s="2">
        <v>0</v>
      </c>
      <c r="DR133" s="2">
        <v>0</v>
      </c>
      <c r="DS133">
        <v>0</v>
      </c>
      <c r="DT133">
        <v>1.4233618264429899</v>
      </c>
      <c r="DU133">
        <v>565546.0625347849</v>
      </c>
      <c r="DV133">
        <v>1</v>
      </c>
    </row>
    <row r="134" spans="1:126" x14ac:dyDescent="0.15">
      <c r="A134" t="s">
        <v>269</v>
      </c>
      <c r="B134" t="s">
        <v>355</v>
      </c>
      <c r="C134">
        <v>5</v>
      </c>
      <c r="D134">
        <v>101</v>
      </c>
      <c r="E134" t="s">
        <v>356</v>
      </c>
      <c r="F134">
        <v>5101</v>
      </c>
      <c r="G134" t="s">
        <v>5118</v>
      </c>
      <c r="H134">
        <v>94.8</v>
      </c>
      <c r="I134">
        <v>0.1</v>
      </c>
      <c r="J134">
        <v>1</v>
      </c>
      <c r="K134">
        <v>0.3</v>
      </c>
      <c r="L134">
        <v>2.2000000000000002</v>
      </c>
      <c r="M134">
        <v>1.7</v>
      </c>
      <c r="N134">
        <f t="shared" si="10"/>
        <v>8995.869999999999</v>
      </c>
      <c r="O134">
        <f t="shared" si="8"/>
        <v>1004.130000000001</v>
      </c>
      <c r="P134">
        <f t="shared" si="9"/>
        <v>1.2049560000000017</v>
      </c>
      <c r="Q134" s="4">
        <v>5101</v>
      </c>
      <c r="R134" s="5">
        <v>35.910741999999999</v>
      </c>
      <c r="S134" s="5">
        <v>-93.215898999999993</v>
      </c>
      <c r="T134">
        <v>9</v>
      </c>
      <c r="U134">
        <v>0.1104235374479489</v>
      </c>
      <c r="V134">
        <v>8286</v>
      </c>
      <c r="W134">
        <v>8131</v>
      </c>
      <c r="X134">
        <v>8052</v>
      </c>
      <c r="Y134">
        <v>7860</v>
      </c>
      <c r="Z134">
        <v>4095</v>
      </c>
      <c r="AA134">
        <v>5101</v>
      </c>
      <c r="AB134">
        <v>2677.953</v>
      </c>
      <c r="AC134">
        <v>34536</v>
      </c>
      <c r="AD134">
        <v>2</v>
      </c>
      <c r="AE134">
        <v>2.4838549428713363E-4</v>
      </c>
      <c r="AF134">
        <v>14</v>
      </c>
      <c r="AG134">
        <v>648</v>
      </c>
      <c r="AH134">
        <v>2.1604938271604937E-2</v>
      </c>
      <c r="AI134" s="3">
        <v>114211</v>
      </c>
      <c r="AJ134" s="3">
        <v>525378.61339129007</v>
      </c>
      <c r="AK134">
        <v>100</v>
      </c>
      <c r="AL134">
        <v>526873.59999999998</v>
      </c>
      <c r="AM134">
        <v>57991</v>
      </c>
      <c r="AN134">
        <v>28718</v>
      </c>
      <c r="AO134">
        <v>86709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9</v>
      </c>
      <c r="AV134">
        <f t="shared" si="11"/>
        <v>9</v>
      </c>
      <c r="AW134">
        <v>766</v>
      </c>
      <c r="AX134">
        <v>9.9999999999999978E-2</v>
      </c>
      <c r="AY134">
        <v>510145786.00650299</v>
      </c>
      <c r="AZ134">
        <v>510145.78600650298</v>
      </c>
      <c r="BA134">
        <v>59359.380225761997</v>
      </c>
      <c r="BB134">
        <v>0.16846537079677923</v>
      </c>
      <c r="BC134">
        <v>4498</v>
      </c>
      <c r="BD134">
        <v>1370</v>
      </c>
      <c r="BE134">
        <v>3128</v>
      </c>
      <c r="BF134">
        <v>0.37750422399227612</v>
      </c>
      <c r="BG134">
        <v>71209</v>
      </c>
      <c r="BH134">
        <v>8.8436413313462499</v>
      </c>
      <c r="BI134">
        <v>1762</v>
      </c>
      <c r="BJ134">
        <v>3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8191</v>
      </c>
      <c r="BU134">
        <v>0.53</v>
      </c>
      <c r="BV134">
        <v>0.59990909999999997</v>
      </c>
      <c r="BW134">
        <v>63</v>
      </c>
      <c r="BX134">
        <v>0.48834090000000002</v>
      </c>
      <c r="BY134">
        <v>-0.41325400000000001</v>
      </c>
      <c r="BZ134">
        <v>2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7910</v>
      </c>
      <c r="CK134">
        <v>0.37926675094816686</v>
      </c>
      <c r="CL134">
        <v>0.63736072423398327</v>
      </c>
      <c r="CM134">
        <v>54</v>
      </c>
      <c r="CN134">
        <v>-0.77868498488534621</v>
      </c>
      <c r="CO134">
        <v>653</v>
      </c>
      <c r="CP134">
        <v>-0.34202245650000002</v>
      </c>
      <c r="CQ134">
        <v>1.6992426000000001E-2</v>
      </c>
      <c r="CR134">
        <v>6603</v>
      </c>
      <c r="CS134">
        <v>0.83900000000000008</v>
      </c>
      <c r="CT134">
        <v>6132</v>
      </c>
      <c r="CU134">
        <v>0.80649496080999994</v>
      </c>
      <c r="CV134">
        <v>2</v>
      </c>
      <c r="CX134">
        <v>1</v>
      </c>
      <c r="CY134">
        <v>174</v>
      </c>
      <c r="CZ134">
        <v>1044</v>
      </c>
      <c r="DA134" s="2">
        <v>2788</v>
      </c>
      <c r="DB134" s="2">
        <v>575</v>
      </c>
      <c r="DC134" s="2">
        <v>37.200000000000003</v>
      </c>
      <c r="DD134" s="2">
        <v>370</v>
      </c>
      <c r="DE134">
        <v>377</v>
      </c>
      <c r="DF134">
        <v>41</v>
      </c>
      <c r="DG134">
        <v>37.200000000000003</v>
      </c>
      <c r="DH134">
        <v>12.4</v>
      </c>
      <c r="DI134" s="2">
        <v>37.200000000000003</v>
      </c>
      <c r="DJ134">
        <v>-0.26</v>
      </c>
      <c r="DK134">
        <v>0.98817977252628908</v>
      </c>
      <c r="DL134">
        <v>6.1728395061728392E-3</v>
      </c>
      <c r="DM134">
        <v>183</v>
      </c>
      <c r="DN134">
        <v>6.6</v>
      </c>
      <c r="DO134">
        <v>1.3000000000000001E-2</v>
      </c>
      <c r="DP134">
        <v>0</v>
      </c>
      <c r="DQ134" s="2">
        <v>197856</v>
      </c>
      <c r="DR134" s="2">
        <v>2839.1522348799999</v>
      </c>
      <c r="DS134">
        <v>3.3619083164771403E-3</v>
      </c>
      <c r="DT134">
        <v>1.1529107034999799</v>
      </c>
      <c r="DU134">
        <v>607438.21283156704</v>
      </c>
      <c r="DV134">
        <v>0</v>
      </c>
    </row>
    <row r="135" spans="1:126" x14ac:dyDescent="0.15">
      <c r="A135" t="s">
        <v>269</v>
      </c>
      <c r="B135" t="s">
        <v>357</v>
      </c>
      <c r="C135">
        <v>5</v>
      </c>
      <c r="D135">
        <v>103</v>
      </c>
      <c r="E135" t="s">
        <v>358</v>
      </c>
      <c r="F135">
        <v>5103</v>
      </c>
      <c r="G135" t="s">
        <v>5119</v>
      </c>
      <c r="H135">
        <v>56.3</v>
      </c>
      <c r="I135">
        <v>39.9</v>
      </c>
      <c r="J135">
        <v>0.3</v>
      </c>
      <c r="K135">
        <v>0.4</v>
      </c>
      <c r="L135">
        <v>1.5</v>
      </c>
      <c r="M135">
        <v>1.6</v>
      </c>
      <c r="N135">
        <f t="shared" si="10"/>
        <v>4766.76</v>
      </c>
      <c r="O135">
        <f t="shared" si="8"/>
        <v>5233.24</v>
      </c>
      <c r="P135">
        <f t="shared" si="9"/>
        <v>6.2798880000000024</v>
      </c>
      <c r="Q135" s="4">
        <v>5103</v>
      </c>
      <c r="R135" s="5">
        <v>33.591168000000003</v>
      </c>
      <c r="S135" s="5">
        <v>-92.878412999999995</v>
      </c>
      <c r="T135">
        <v>7</v>
      </c>
      <c r="U135">
        <v>0.13127856882645741</v>
      </c>
      <c r="V135">
        <v>25894</v>
      </c>
      <c r="W135">
        <v>25421</v>
      </c>
      <c r="X135">
        <v>25044</v>
      </c>
      <c r="Y135">
        <v>24312</v>
      </c>
      <c r="Z135">
        <v>12868</v>
      </c>
      <c r="AA135">
        <v>5103</v>
      </c>
      <c r="AB135">
        <v>9033.2819999999992</v>
      </c>
      <c r="AC135">
        <v>31293</v>
      </c>
      <c r="AD135">
        <v>1</v>
      </c>
      <c r="AE135">
        <v>3.9929723686312092E-5</v>
      </c>
      <c r="AF135">
        <v>12</v>
      </c>
      <c r="AG135">
        <v>182</v>
      </c>
      <c r="AH135">
        <v>6.5934065934065936E-2</v>
      </c>
      <c r="AI135" s="3">
        <v>26024</v>
      </c>
      <c r="AJ135" s="3">
        <v>468980.62348469003</v>
      </c>
      <c r="AK135">
        <v>81</v>
      </c>
      <c r="AL135">
        <v>473408</v>
      </c>
      <c r="AM135">
        <v>107699</v>
      </c>
      <c r="AN135">
        <v>10072</v>
      </c>
      <c r="AO135">
        <v>117771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31</v>
      </c>
      <c r="AV135">
        <f t="shared" si="11"/>
        <v>31</v>
      </c>
      <c r="AW135">
        <v>15619</v>
      </c>
      <c r="AX135">
        <v>0.65999999999999992</v>
      </c>
      <c r="AY135">
        <v>1136214982.51934</v>
      </c>
      <c r="AZ135">
        <v>1136214.98251934</v>
      </c>
      <c r="BA135">
        <v>39485.003031823697</v>
      </c>
      <c r="BB135">
        <v>0.25326071247709692</v>
      </c>
      <c r="BC135">
        <v>10790</v>
      </c>
      <c r="BD135">
        <v>12294</v>
      </c>
      <c r="BE135">
        <v>-1504</v>
      </c>
      <c r="BF135">
        <v>-5.8082953579979918E-2</v>
      </c>
      <c r="BG135">
        <v>411294</v>
      </c>
      <c r="BH135">
        <v>16.422855773838045</v>
      </c>
      <c r="BI135">
        <v>4162</v>
      </c>
      <c r="BJ135">
        <v>33</v>
      </c>
      <c r="BK135">
        <v>1</v>
      </c>
      <c r="BL135">
        <v>3</v>
      </c>
      <c r="BM135">
        <v>0</v>
      </c>
      <c r="BN135">
        <v>0</v>
      </c>
      <c r="BO135">
        <v>0</v>
      </c>
      <c r="BP135">
        <v>0</v>
      </c>
      <c r="BQ135">
        <v>3</v>
      </c>
      <c r="BR135">
        <v>1</v>
      </c>
      <c r="BS135">
        <v>0</v>
      </c>
      <c r="BT135">
        <v>25432</v>
      </c>
      <c r="BU135">
        <v>0.59</v>
      </c>
      <c r="BV135">
        <v>0.50080449999999999</v>
      </c>
      <c r="BW135">
        <v>150</v>
      </c>
      <c r="BX135">
        <v>1.612142</v>
      </c>
      <c r="BY135">
        <v>-0.3294551</v>
      </c>
      <c r="BZ135">
        <v>39</v>
      </c>
      <c r="CA135">
        <v>0</v>
      </c>
      <c r="CB135">
        <v>2</v>
      </c>
      <c r="CC135">
        <v>0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24789</v>
      </c>
      <c r="CK135">
        <v>1.8556617854693613</v>
      </c>
      <c r="CL135">
        <v>0.64048432163924252</v>
      </c>
      <c r="CM135">
        <v>114</v>
      </c>
      <c r="CN135">
        <v>0.1533345206171689</v>
      </c>
      <c r="CO135">
        <v>2178</v>
      </c>
      <c r="CP135">
        <v>-1.7673998008</v>
      </c>
      <c r="CQ135">
        <v>-0.27295641869999998</v>
      </c>
      <c r="CR135">
        <v>18208</v>
      </c>
      <c r="CS135">
        <v>0.75800000000000001</v>
      </c>
      <c r="CT135">
        <v>21026</v>
      </c>
      <c r="CU135">
        <v>0.8583247156199999</v>
      </c>
      <c r="CV135">
        <v>35</v>
      </c>
      <c r="CW135">
        <v>9</v>
      </c>
      <c r="CX135">
        <v>14</v>
      </c>
      <c r="CY135">
        <v>56</v>
      </c>
      <c r="CZ135">
        <v>269</v>
      </c>
      <c r="DA135" s="2">
        <v>10094</v>
      </c>
      <c r="DB135" s="2">
        <v>1545</v>
      </c>
      <c r="DC135" s="2">
        <v>63.99</v>
      </c>
      <c r="DD135" s="2">
        <v>10719</v>
      </c>
      <c r="DE135">
        <v>86</v>
      </c>
      <c r="DF135">
        <v>51</v>
      </c>
      <c r="DG135">
        <v>32</v>
      </c>
      <c r="DH135">
        <v>12</v>
      </c>
      <c r="DI135" s="2">
        <v>8</v>
      </c>
      <c r="DJ135">
        <v>-0.88</v>
      </c>
      <c r="DK135">
        <v>0.98397632954196124</v>
      </c>
      <c r="DL135">
        <v>0</v>
      </c>
      <c r="DM135">
        <v>378</v>
      </c>
      <c r="DN135">
        <v>139.80000000000001</v>
      </c>
      <c r="DO135">
        <v>0.30399999999999999</v>
      </c>
      <c r="DP135">
        <v>1141.8399999999999</v>
      </c>
      <c r="DQ135" s="2">
        <v>0</v>
      </c>
      <c r="DR135" s="2">
        <v>905.62356453999996</v>
      </c>
      <c r="DS135">
        <v>1.9129882977738019E-3</v>
      </c>
      <c r="DT135">
        <v>1.5063837171157</v>
      </c>
      <c r="DU135">
        <v>713134.10275230929</v>
      </c>
      <c r="DV135">
        <v>0</v>
      </c>
    </row>
    <row r="136" spans="1:126" x14ac:dyDescent="0.15">
      <c r="A136" t="s">
        <v>269</v>
      </c>
      <c r="B136" t="s">
        <v>208</v>
      </c>
      <c r="C136">
        <v>5</v>
      </c>
      <c r="D136">
        <v>105</v>
      </c>
      <c r="E136" t="s">
        <v>359</v>
      </c>
      <c r="F136">
        <v>5105</v>
      </c>
      <c r="G136" t="s">
        <v>5120</v>
      </c>
      <c r="H136">
        <v>93.6</v>
      </c>
      <c r="I136">
        <v>1.9</v>
      </c>
      <c r="J136">
        <v>0.6</v>
      </c>
      <c r="K136">
        <v>0.2</v>
      </c>
      <c r="L136">
        <v>1.4</v>
      </c>
      <c r="M136">
        <v>2.4</v>
      </c>
      <c r="N136">
        <f t="shared" si="10"/>
        <v>8772.69</v>
      </c>
      <c r="O136">
        <f t="shared" si="8"/>
        <v>1227.3099999999995</v>
      </c>
      <c r="P136">
        <f t="shared" si="9"/>
        <v>1.472772</v>
      </c>
      <c r="Q136" s="4">
        <v>5105</v>
      </c>
      <c r="R136" s="5">
        <v>34.946362999999998</v>
      </c>
      <c r="S136" s="5">
        <v>-92.926877000000005</v>
      </c>
      <c r="T136">
        <v>2</v>
      </c>
      <c r="U136">
        <v>0.1319774342947595</v>
      </c>
      <c r="V136">
        <v>10413</v>
      </c>
      <c r="W136">
        <v>10350</v>
      </c>
      <c r="X136">
        <v>10300</v>
      </c>
      <c r="Y136">
        <v>10299</v>
      </c>
      <c r="Z136">
        <v>5283</v>
      </c>
      <c r="AA136">
        <v>5105</v>
      </c>
      <c r="AB136">
        <v>3551.136</v>
      </c>
      <c r="AC136">
        <v>42346</v>
      </c>
      <c r="AD136">
        <v>1</v>
      </c>
      <c r="AE136">
        <v>9.7087378640776706E-5</v>
      </c>
      <c r="AF136">
        <v>21</v>
      </c>
      <c r="AG136">
        <v>419</v>
      </c>
      <c r="AH136">
        <v>5.0119331742243436E-2</v>
      </c>
      <c r="AI136" s="3">
        <v>70369</v>
      </c>
      <c r="AJ136" s="3">
        <v>353003.78258215002</v>
      </c>
      <c r="AK136">
        <v>80</v>
      </c>
      <c r="AL136">
        <v>358726.40000000002</v>
      </c>
      <c r="AM136">
        <v>323997</v>
      </c>
      <c r="AN136">
        <v>27590</v>
      </c>
      <c r="AO136">
        <v>351587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f t="shared" si="11"/>
        <v>2</v>
      </c>
      <c r="AW136">
        <v>8736</v>
      </c>
      <c r="AX136">
        <v>0.91</v>
      </c>
      <c r="AY136">
        <v>207162811.60036099</v>
      </c>
      <c r="AZ136">
        <v>207162.81160036099</v>
      </c>
      <c r="BA136">
        <v>20255.679169137398</v>
      </c>
      <c r="BB136">
        <v>0.49368870411595572</v>
      </c>
      <c r="BC136">
        <v>2331</v>
      </c>
      <c r="BD136">
        <v>1017</v>
      </c>
      <c r="BE136">
        <v>1314</v>
      </c>
      <c r="BF136">
        <v>0.12618841832324978</v>
      </c>
      <c r="BG136">
        <v>72391</v>
      </c>
      <c r="BH136">
        <v>7.0282524271844657</v>
      </c>
      <c r="BI136">
        <v>1740</v>
      </c>
      <c r="BJ136">
        <v>9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10312</v>
      </c>
      <c r="BU136">
        <v>0.59</v>
      </c>
      <c r="BV136">
        <v>0.53878119999999996</v>
      </c>
      <c r="BW136">
        <v>51</v>
      </c>
      <c r="BX136">
        <v>0.96974400000000005</v>
      </c>
      <c r="BY136">
        <v>-0.78669710000000004</v>
      </c>
      <c r="BZ136">
        <v>7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10239</v>
      </c>
      <c r="CK136">
        <v>0.78132630139662085</v>
      </c>
      <c r="CL136">
        <v>0.6788484744009653</v>
      </c>
      <c r="CM136">
        <v>30</v>
      </c>
      <c r="CN136">
        <v>-0.94120544452566357</v>
      </c>
      <c r="CO136">
        <v>693</v>
      </c>
      <c r="CP136">
        <v>0.30993883</v>
      </c>
      <c r="CQ136">
        <v>9.4883429000000005E-2</v>
      </c>
      <c r="CR136">
        <v>8559</v>
      </c>
      <c r="CS136">
        <v>0.84200000000000008</v>
      </c>
      <c r="CT136">
        <v>8341</v>
      </c>
      <c r="CU136">
        <v>0.83701657459000001</v>
      </c>
      <c r="CX136">
        <v>1</v>
      </c>
      <c r="CY136">
        <v>180</v>
      </c>
      <c r="CZ136">
        <v>630</v>
      </c>
      <c r="DA136" s="2">
        <v>2942</v>
      </c>
      <c r="DB136" s="2">
        <v>700</v>
      </c>
      <c r="DC136" s="2">
        <v>106.33</v>
      </c>
      <c r="DD136" s="2">
        <v>649</v>
      </c>
      <c r="DE136">
        <v>212</v>
      </c>
      <c r="DF136">
        <v>20</v>
      </c>
      <c r="DG136">
        <v>9.67</v>
      </c>
      <c r="DH136">
        <v>9.67</v>
      </c>
      <c r="DI136" s="2">
        <v>9.67</v>
      </c>
      <c r="DJ136">
        <v>0.89</v>
      </c>
      <c r="DK136">
        <v>0.95259276101692503</v>
      </c>
      <c r="DL136">
        <v>2.3866348448687352E-3</v>
      </c>
      <c r="DN136">
        <v>49.2</v>
      </c>
      <c r="DO136">
        <v>0.13100000000000001</v>
      </c>
      <c r="DP136">
        <v>1265.22</v>
      </c>
      <c r="DQ136" s="2">
        <v>99171</v>
      </c>
      <c r="DR136" s="2">
        <v>936.65616382999997</v>
      </c>
      <c r="DS136">
        <v>2.611055842525111E-3</v>
      </c>
      <c r="DT136">
        <v>3.2314755059803</v>
      </c>
      <c r="DU136">
        <v>1159215.5749484915</v>
      </c>
      <c r="DV136">
        <v>1</v>
      </c>
    </row>
    <row r="137" spans="1:126" x14ac:dyDescent="0.15">
      <c r="A137" t="s">
        <v>269</v>
      </c>
      <c r="B137" t="s">
        <v>360</v>
      </c>
      <c r="C137">
        <v>5</v>
      </c>
      <c r="D137">
        <v>107</v>
      </c>
      <c r="E137" t="s">
        <v>361</v>
      </c>
      <c r="F137">
        <v>5107</v>
      </c>
      <c r="G137" t="s">
        <v>5121</v>
      </c>
      <c r="H137">
        <v>34.6</v>
      </c>
      <c r="I137">
        <v>62.7</v>
      </c>
      <c r="J137">
        <v>0.2</v>
      </c>
      <c r="K137">
        <v>0.3</v>
      </c>
      <c r="L137">
        <v>0.8</v>
      </c>
      <c r="M137">
        <v>1.3</v>
      </c>
      <c r="N137">
        <f t="shared" si="10"/>
        <v>5130.9100000000008</v>
      </c>
      <c r="O137">
        <f t="shared" si="8"/>
        <v>4869.0899999999992</v>
      </c>
      <c r="P137">
        <f t="shared" si="9"/>
        <v>5.8429080000000013</v>
      </c>
      <c r="Q137" s="4">
        <v>5107</v>
      </c>
      <c r="R137" s="5">
        <v>34.423687000000001</v>
      </c>
      <c r="S137" s="5">
        <v>-90.855592999999999</v>
      </c>
      <c r="T137">
        <v>6</v>
      </c>
      <c r="U137">
        <v>7.1992699633883855E-2</v>
      </c>
      <c r="V137">
        <v>21646</v>
      </c>
      <c r="W137">
        <v>20847</v>
      </c>
      <c r="X137">
        <v>20391</v>
      </c>
      <c r="Y137">
        <v>19562</v>
      </c>
      <c r="Z137">
        <v>9686</v>
      </c>
      <c r="AA137">
        <v>5107</v>
      </c>
      <c r="AB137">
        <v>6650.8029999999999</v>
      </c>
      <c r="AC137">
        <v>26844</v>
      </c>
      <c r="AD137">
        <v>0</v>
      </c>
      <c r="AE137">
        <v>0</v>
      </c>
      <c r="AF137">
        <v>5</v>
      </c>
      <c r="AG137">
        <v>282</v>
      </c>
      <c r="AH137">
        <v>1.7730496453900711E-2</v>
      </c>
      <c r="AI137" s="3">
        <v>352363</v>
      </c>
      <c r="AJ137" s="3">
        <v>445199.11893297505</v>
      </c>
      <c r="AK137">
        <v>521</v>
      </c>
      <c r="AL137">
        <v>465497.60000000003</v>
      </c>
      <c r="AM137">
        <v>771575</v>
      </c>
      <c r="AN137">
        <v>144526</v>
      </c>
      <c r="AO137">
        <v>916101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</v>
      </c>
      <c r="AV137">
        <f t="shared" si="11"/>
        <v>10</v>
      </c>
      <c r="AW137">
        <v>14927</v>
      </c>
      <c r="AX137">
        <v>0.79</v>
      </c>
      <c r="AY137">
        <v>988186230.114169</v>
      </c>
      <c r="AZ137">
        <v>988186.23011416895</v>
      </c>
      <c r="BA137">
        <v>37385.930892296499</v>
      </c>
      <c r="BB137">
        <v>0.26748029970976422</v>
      </c>
      <c r="BC137">
        <v>3238</v>
      </c>
      <c r="BD137">
        <v>537</v>
      </c>
      <c r="BE137">
        <v>2701</v>
      </c>
      <c r="BF137">
        <v>0.12478055991869168</v>
      </c>
      <c r="BG137">
        <v>319828</v>
      </c>
      <c r="BH137">
        <v>15.684762885586778</v>
      </c>
      <c r="BI137">
        <v>2414</v>
      </c>
      <c r="BJ137">
        <v>23</v>
      </c>
      <c r="BK137">
        <v>0</v>
      </c>
      <c r="BL137">
        <v>3</v>
      </c>
      <c r="BM137">
        <v>1</v>
      </c>
      <c r="BN137">
        <v>0</v>
      </c>
      <c r="BO137">
        <v>0</v>
      </c>
      <c r="BP137">
        <v>0</v>
      </c>
      <c r="BQ137">
        <v>1</v>
      </c>
      <c r="BR137">
        <v>1</v>
      </c>
      <c r="BS137">
        <v>0</v>
      </c>
      <c r="BT137">
        <v>20921</v>
      </c>
      <c r="BU137">
        <v>0.49</v>
      </c>
      <c r="BV137">
        <v>0.58847839999999996</v>
      </c>
      <c r="BW137">
        <v>119</v>
      </c>
      <c r="BX137">
        <v>1.3861669999999999</v>
      </c>
      <c r="BY137">
        <v>-2.2845000000000001E-2</v>
      </c>
      <c r="BZ137">
        <v>22</v>
      </c>
      <c r="CA137">
        <v>0</v>
      </c>
      <c r="CB137">
        <v>3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19901</v>
      </c>
      <c r="CK137">
        <v>1.3567157429274912</v>
      </c>
      <c r="CL137">
        <v>0.57942422913926639</v>
      </c>
      <c r="CM137">
        <v>96</v>
      </c>
      <c r="CN137">
        <v>-0.47201594365100846</v>
      </c>
      <c r="CO137">
        <v>959.99999999999989</v>
      </c>
      <c r="CP137">
        <v>-1.7150365675000001</v>
      </c>
      <c r="CQ137">
        <v>-1.2326818823000001</v>
      </c>
      <c r="CR137">
        <v>12923</v>
      </c>
      <c r="CS137">
        <v>0.68400000000000005</v>
      </c>
      <c r="CT137">
        <v>17966</v>
      </c>
      <c r="CU137">
        <v>0.83084754844999997</v>
      </c>
      <c r="CV137">
        <v>9</v>
      </c>
      <c r="CW137">
        <v>6</v>
      </c>
      <c r="CX137">
        <v>8</v>
      </c>
      <c r="CY137">
        <v>697</v>
      </c>
      <c r="CZ137">
        <v>430</v>
      </c>
      <c r="DA137" s="2">
        <v>8679</v>
      </c>
      <c r="DB137" s="2">
        <v>1210</v>
      </c>
      <c r="DC137" s="2">
        <v>88.24</v>
      </c>
      <c r="DD137" s="2">
        <v>12908</v>
      </c>
      <c r="DE137">
        <v>94</v>
      </c>
      <c r="DF137">
        <v>85</v>
      </c>
      <c r="DG137">
        <v>39.22</v>
      </c>
      <c r="DH137">
        <v>19.61</v>
      </c>
      <c r="DI137" s="2">
        <v>24.51</v>
      </c>
      <c r="DJ137">
        <v>-0.68</v>
      </c>
      <c r="DK137">
        <v>0.58006374108518777</v>
      </c>
      <c r="DL137">
        <v>0</v>
      </c>
      <c r="DN137">
        <v>301.89999999999998</v>
      </c>
      <c r="DO137">
        <v>0.66400000000000003</v>
      </c>
      <c r="DP137">
        <v>3778.71</v>
      </c>
      <c r="DQ137" s="2">
        <f>9628+1470</f>
        <v>11098</v>
      </c>
      <c r="DR137" s="2">
        <v>11212.53233803</v>
      </c>
      <c r="DS137">
        <v>2.4087191567482125E-2</v>
      </c>
      <c r="DT137">
        <v>3.8124314222066999</v>
      </c>
      <c r="DU137">
        <v>1774677.6772018056</v>
      </c>
      <c r="DV137">
        <v>0</v>
      </c>
    </row>
    <row r="138" spans="1:126" x14ac:dyDescent="0.15">
      <c r="A138" t="s">
        <v>269</v>
      </c>
      <c r="B138" t="s">
        <v>212</v>
      </c>
      <c r="C138">
        <v>5</v>
      </c>
      <c r="D138">
        <v>109</v>
      </c>
      <c r="E138" t="s">
        <v>362</v>
      </c>
      <c r="F138">
        <v>5109</v>
      </c>
      <c r="G138" t="s">
        <v>5122</v>
      </c>
      <c r="H138">
        <v>88.2</v>
      </c>
      <c r="I138">
        <v>2.9</v>
      </c>
      <c r="J138">
        <v>0.6</v>
      </c>
      <c r="K138">
        <v>0.5</v>
      </c>
      <c r="L138">
        <v>1.4</v>
      </c>
      <c r="M138">
        <v>6.4</v>
      </c>
      <c r="N138">
        <f t="shared" si="10"/>
        <v>7831.18</v>
      </c>
      <c r="O138">
        <f t="shared" si="8"/>
        <v>2168.8199999999997</v>
      </c>
      <c r="P138">
        <f t="shared" si="9"/>
        <v>2.6025840000000007</v>
      </c>
      <c r="Q138" s="4">
        <v>5109</v>
      </c>
      <c r="R138" s="5">
        <v>34.158191000000002</v>
      </c>
      <c r="S138" s="5">
        <v>-93.658659</v>
      </c>
      <c r="T138">
        <v>9</v>
      </c>
      <c r="U138">
        <v>2.8406307598344602E-2</v>
      </c>
      <c r="V138">
        <v>11261</v>
      </c>
      <c r="W138">
        <v>11187</v>
      </c>
      <c r="X138">
        <v>11087</v>
      </c>
      <c r="Y138">
        <v>10830</v>
      </c>
      <c r="Z138">
        <v>5641</v>
      </c>
      <c r="AA138">
        <v>5109</v>
      </c>
      <c r="AB138">
        <v>3896.6499999999996</v>
      </c>
      <c r="AC138">
        <v>33097</v>
      </c>
      <c r="AD138">
        <v>0</v>
      </c>
      <c r="AE138">
        <v>0</v>
      </c>
      <c r="AF138">
        <v>10</v>
      </c>
      <c r="AG138">
        <v>346</v>
      </c>
      <c r="AH138">
        <v>2.8901734104046242E-2</v>
      </c>
      <c r="AI138" s="3">
        <v>70022</v>
      </c>
      <c r="AJ138" s="3">
        <v>384395.61333309003</v>
      </c>
      <c r="AK138">
        <v>104</v>
      </c>
      <c r="AL138">
        <v>392915.19999999995</v>
      </c>
      <c r="AM138">
        <v>744978</v>
      </c>
      <c r="AN138">
        <v>22751</v>
      </c>
      <c r="AO138">
        <v>767729</v>
      </c>
      <c r="AP138">
        <v>1</v>
      </c>
      <c r="AQ138">
        <v>0</v>
      </c>
      <c r="AR138">
        <v>1</v>
      </c>
      <c r="AS138">
        <v>8.9389469920443373E-2</v>
      </c>
      <c r="AT138">
        <v>1</v>
      </c>
      <c r="AU138">
        <v>14</v>
      </c>
      <c r="AV138">
        <f t="shared" si="11"/>
        <v>15</v>
      </c>
      <c r="AW138">
        <v>8540</v>
      </c>
      <c r="AX138">
        <v>0.79</v>
      </c>
      <c r="AY138">
        <v>456180469.03280199</v>
      </c>
      <c r="AZ138">
        <v>456180.46903280198</v>
      </c>
      <c r="BA138">
        <v>40542.860057812402</v>
      </c>
      <c r="BB138">
        <v>0.24665255450011228</v>
      </c>
      <c r="BC138">
        <v>4237</v>
      </c>
      <c r="BD138">
        <v>349</v>
      </c>
      <c r="BE138">
        <v>3888</v>
      </c>
      <c r="BF138">
        <v>0.34526241008791403</v>
      </c>
      <c r="BG138">
        <v>225123</v>
      </c>
      <c r="BH138">
        <v>20.30513213673672</v>
      </c>
      <c r="BI138">
        <v>1760</v>
      </c>
      <c r="BJ138">
        <v>10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10627</v>
      </c>
      <c r="BU138">
        <v>0.56999999999999995</v>
      </c>
      <c r="BV138">
        <v>0.47536859999999997</v>
      </c>
      <c r="BW138">
        <v>52</v>
      </c>
      <c r="BX138">
        <v>1.035099</v>
      </c>
      <c r="BY138">
        <v>-1.0535810000000001</v>
      </c>
      <c r="BZ138">
        <v>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10995</v>
      </c>
      <c r="CK138">
        <v>0.90950432014552063</v>
      </c>
      <c r="CL138">
        <v>0.67522281639928694</v>
      </c>
      <c r="CM138">
        <v>38</v>
      </c>
      <c r="CN138">
        <v>-0.74335445018092938</v>
      </c>
      <c r="CO138">
        <v>807.00000000000011</v>
      </c>
      <c r="CP138">
        <v>1.0298747450000001</v>
      </c>
      <c r="CQ138">
        <v>6.3543888000000007E-2</v>
      </c>
      <c r="CR138">
        <v>8774</v>
      </c>
      <c r="CS138">
        <v>0.81599999999999995</v>
      </c>
      <c r="CT138">
        <v>8412</v>
      </c>
      <c r="CU138">
        <v>0.7607371544599999</v>
      </c>
      <c r="CV138">
        <v>2</v>
      </c>
      <c r="CW138">
        <v>4</v>
      </c>
      <c r="CX138">
        <v>4</v>
      </c>
      <c r="CY138">
        <v>247</v>
      </c>
      <c r="CZ138">
        <v>566</v>
      </c>
      <c r="DA138" s="2">
        <v>4177</v>
      </c>
      <c r="DB138" s="2">
        <v>640</v>
      </c>
      <c r="DC138" s="2">
        <v>53.68</v>
      </c>
      <c r="DD138" s="2">
        <v>1186</v>
      </c>
      <c r="DE138">
        <v>205</v>
      </c>
      <c r="DF138">
        <v>25</v>
      </c>
      <c r="DG138">
        <v>26.84</v>
      </c>
      <c r="DH138">
        <v>26.84</v>
      </c>
      <c r="DJ138">
        <v>1.1499999999999999</v>
      </c>
      <c r="DL138">
        <v>0</v>
      </c>
      <c r="DN138">
        <v>69.5</v>
      </c>
      <c r="DO138">
        <v>0.17399999999999999</v>
      </c>
      <c r="DP138">
        <v>1395.3</v>
      </c>
      <c r="DQ138" s="2">
        <f>9535+3868</f>
        <v>13403</v>
      </c>
      <c r="DR138" s="2">
        <v>0</v>
      </c>
      <c r="DS138">
        <v>0</v>
      </c>
      <c r="DT138">
        <v>1.6370769086277801</v>
      </c>
      <c r="DU138">
        <v>643232.40096886584</v>
      </c>
      <c r="DV138">
        <v>0</v>
      </c>
    </row>
    <row r="139" spans="1:126" x14ac:dyDescent="0.15">
      <c r="A139" t="s">
        <v>269</v>
      </c>
      <c r="B139" t="s">
        <v>363</v>
      </c>
      <c r="C139">
        <v>5</v>
      </c>
      <c r="D139">
        <v>111</v>
      </c>
      <c r="E139" t="s">
        <v>364</v>
      </c>
      <c r="F139">
        <v>5111</v>
      </c>
      <c r="G139" t="s">
        <v>5123</v>
      </c>
      <c r="H139">
        <v>89</v>
      </c>
      <c r="I139">
        <v>7.2</v>
      </c>
      <c r="J139">
        <v>0.2</v>
      </c>
      <c r="K139">
        <v>0.2</v>
      </c>
      <c r="L139">
        <v>1.2</v>
      </c>
      <c r="M139">
        <v>2.2000000000000002</v>
      </c>
      <c r="N139">
        <f t="shared" si="10"/>
        <v>7979.2</v>
      </c>
      <c r="O139">
        <f t="shared" si="8"/>
        <v>2020.8000000000002</v>
      </c>
      <c r="P139">
        <f t="shared" si="9"/>
        <v>2.4249600000000009</v>
      </c>
      <c r="Q139" s="4">
        <v>5111</v>
      </c>
      <c r="R139" s="5">
        <v>35.568869999999997</v>
      </c>
      <c r="S139" s="5">
        <v>-90.681104000000005</v>
      </c>
      <c r="T139">
        <v>3</v>
      </c>
      <c r="U139">
        <v>2.436648279163188E-2</v>
      </c>
      <c r="V139">
        <v>24506</v>
      </c>
      <c r="W139">
        <v>24359</v>
      </c>
      <c r="X139">
        <v>24210</v>
      </c>
      <c r="Y139">
        <v>24010</v>
      </c>
      <c r="Z139">
        <v>12221</v>
      </c>
      <c r="AA139">
        <v>5111</v>
      </c>
      <c r="AB139">
        <v>8014.8810000000003</v>
      </c>
      <c r="AC139">
        <v>33070</v>
      </c>
      <c r="AD139">
        <v>2</v>
      </c>
      <c r="AE139">
        <v>8.2610491532424622E-5</v>
      </c>
      <c r="AF139">
        <v>5</v>
      </c>
      <c r="AG139">
        <v>397</v>
      </c>
      <c r="AH139">
        <v>1.2594458438287154E-2</v>
      </c>
      <c r="AI139" s="3">
        <v>385236</v>
      </c>
      <c r="AJ139" s="3">
        <v>485350.27879712504</v>
      </c>
      <c r="AK139">
        <v>575</v>
      </c>
      <c r="AL139">
        <v>488601.60000000003</v>
      </c>
      <c r="AM139">
        <v>327200</v>
      </c>
      <c r="AN139">
        <v>191046</v>
      </c>
      <c r="AO139">
        <v>518246</v>
      </c>
      <c r="AP139">
        <v>6</v>
      </c>
      <c r="AQ139">
        <v>0</v>
      </c>
      <c r="AR139">
        <v>6</v>
      </c>
      <c r="AS139">
        <v>0.24631553019417873</v>
      </c>
      <c r="AT139">
        <v>4</v>
      </c>
      <c r="AU139">
        <v>15</v>
      </c>
      <c r="AV139">
        <f t="shared" si="11"/>
        <v>19</v>
      </c>
      <c r="AW139">
        <v>12563</v>
      </c>
      <c r="AX139">
        <v>0.53</v>
      </c>
      <c r="AY139">
        <v>280717563.50216597</v>
      </c>
      <c r="AZ139">
        <v>280717.56350216595</v>
      </c>
      <c r="BA139">
        <v>10906.986701002001</v>
      </c>
      <c r="BB139">
        <v>0.91684351270743925</v>
      </c>
      <c r="BC139">
        <v>3037</v>
      </c>
      <c r="BD139">
        <v>0</v>
      </c>
      <c r="BE139">
        <v>3037</v>
      </c>
      <c r="BF139">
        <v>0.12392883375499877</v>
      </c>
      <c r="BG139">
        <v>331992</v>
      </c>
      <c r="BH139">
        <v>13.713011152416357</v>
      </c>
      <c r="BI139">
        <v>3301</v>
      </c>
      <c r="BJ139">
        <v>24</v>
      </c>
      <c r="BK139">
        <v>0</v>
      </c>
      <c r="BL139">
        <v>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24682</v>
      </c>
      <c r="BU139">
        <v>0.67</v>
      </c>
      <c r="BV139">
        <v>0.4281471</v>
      </c>
      <c r="BW139">
        <v>84</v>
      </c>
      <c r="BX139">
        <v>1.093915</v>
      </c>
      <c r="BY139">
        <v>-1.5356380000000001</v>
      </c>
      <c r="BZ139">
        <v>27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0</v>
      </c>
      <c r="CJ139">
        <v>24150</v>
      </c>
      <c r="CK139">
        <v>1.2422360248447206</v>
      </c>
      <c r="CL139">
        <v>0.6287948099476004</v>
      </c>
      <c r="CM139">
        <v>68</v>
      </c>
      <c r="CN139">
        <v>-0.78151142766169956</v>
      </c>
      <c r="CO139">
        <v>1122</v>
      </c>
      <c r="CP139">
        <v>-1.567327369</v>
      </c>
      <c r="CQ139">
        <v>-0.53101722699999998</v>
      </c>
      <c r="CR139">
        <v>19010</v>
      </c>
      <c r="CS139">
        <v>0.79299999999999993</v>
      </c>
      <c r="CT139">
        <v>19556</v>
      </c>
      <c r="CU139">
        <v>0.81948042853999992</v>
      </c>
      <c r="CV139">
        <v>62</v>
      </c>
      <c r="CW139">
        <v>3</v>
      </c>
      <c r="CX139">
        <v>3</v>
      </c>
      <c r="CY139">
        <v>670</v>
      </c>
      <c r="CZ139">
        <v>637</v>
      </c>
      <c r="DA139" s="2">
        <v>8380</v>
      </c>
      <c r="DB139" s="2">
        <v>1220</v>
      </c>
      <c r="DC139" s="2">
        <v>49.7</v>
      </c>
      <c r="DD139" s="2">
        <v>2590</v>
      </c>
      <c r="DE139">
        <v>189</v>
      </c>
      <c r="DF139">
        <v>30</v>
      </c>
      <c r="DG139">
        <v>4.1399999999999997</v>
      </c>
      <c r="DH139">
        <v>20.71</v>
      </c>
      <c r="DI139" s="2">
        <v>16.57</v>
      </c>
      <c r="DJ139">
        <v>-2.2599999999999998</v>
      </c>
      <c r="DK139">
        <v>0.60094072205089866</v>
      </c>
      <c r="DL139">
        <v>5.0377833753148613E-3</v>
      </c>
      <c r="DM139">
        <v>1451</v>
      </c>
      <c r="DN139">
        <v>319.89999999999998</v>
      </c>
      <c r="DO139">
        <v>0.66700000000000004</v>
      </c>
      <c r="DP139">
        <v>3936.47</v>
      </c>
      <c r="DQ139" s="2">
        <v>0</v>
      </c>
      <c r="DR139" s="2">
        <v>5499.6784379399996</v>
      </c>
      <c r="DS139">
        <v>1.0807742890394545E-2</v>
      </c>
      <c r="DT139">
        <v>3.9052354198622501</v>
      </c>
      <c r="DU139">
        <v>1908104.2745213674</v>
      </c>
      <c r="DV139">
        <v>1</v>
      </c>
    </row>
    <row r="140" spans="1:126" x14ac:dyDescent="0.15">
      <c r="A140" t="s">
        <v>269</v>
      </c>
      <c r="B140" t="s">
        <v>365</v>
      </c>
      <c r="C140">
        <v>5</v>
      </c>
      <c r="D140">
        <v>113</v>
      </c>
      <c r="E140" t="s">
        <v>366</v>
      </c>
      <c r="F140">
        <v>5113</v>
      </c>
      <c r="G140" t="s">
        <v>5124</v>
      </c>
      <c r="H140">
        <v>89.8</v>
      </c>
      <c r="I140">
        <v>0.3</v>
      </c>
      <c r="J140">
        <v>1.7</v>
      </c>
      <c r="K140">
        <v>0.4</v>
      </c>
      <c r="L140">
        <v>2.1</v>
      </c>
      <c r="M140">
        <v>5.8</v>
      </c>
      <c r="N140">
        <f t="shared" si="10"/>
        <v>8105.23</v>
      </c>
      <c r="O140">
        <f t="shared" si="8"/>
        <v>1894.7700000000004</v>
      </c>
      <c r="P140">
        <f t="shared" si="9"/>
        <v>2.2737240000000014</v>
      </c>
      <c r="Q140" s="4">
        <v>5113</v>
      </c>
      <c r="R140" s="5">
        <v>34.490915000000001</v>
      </c>
      <c r="S140" s="5">
        <v>-94.230884000000003</v>
      </c>
      <c r="T140">
        <v>7</v>
      </c>
      <c r="U140">
        <v>0.12202161231113058</v>
      </c>
      <c r="V140">
        <v>20535</v>
      </c>
      <c r="W140">
        <v>20454</v>
      </c>
      <c r="X140">
        <v>20364</v>
      </c>
      <c r="Y140">
        <v>20203</v>
      </c>
      <c r="Z140">
        <v>9860</v>
      </c>
      <c r="AA140">
        <v>5113</v>
      </c>
      <c r="AB140">
        <v>6642.4309999999996</v>
      </c>
      <c r="AC140">
        <v>33702</v>
      </c>
      <c r="AD140">
        <v>2</v>
      </c>
      <c r="AE140">
        <v>9.8212531919072876E-5</v>
      </c>
      <c r="AF140">
        <v>18</v>
      </c>
      <c r="AG140">
        <v>893</v>
      </c>
      <c r="AH140">
        <v>2.0156774916013438E-2</v>
      </c>
      <c r="AI140" s="3">
        <v>118851</v>
      </c>
      <c r="AJ140" s="3">
        <v>548914.25538694498</v>
      </c>
      <c r="AK140">
        <v>75</v>
      </c>
      <c r="AL140">
        <v>551980.80000000005</v>
      </c>
      <c r="AM140">
        <v>845911</v>
      </c>
      <c r="AN140">
        <v>48388</v>
      </c>
      <c r="AO140">
        <v>894299</v>
      </c>
      <c r="AP140">
        <v>1</v>
      </c>
      <c r="AQ140">
        <v>2</v>
      </c>
      <c r="AR140">
        <v>3</v>
      </c>
      <c r="AS140">
        <v>0.14667057788207685</v>
      </c>
      <c r="AT140">
        <v>3</v>
      </c>
      <c r="AU140">
        <v>27</v>
      </c>
      <c r="AV140">
        <f t="shared" si="11"/>
        <v>30</v>
      </c>
      <c r="AW140">
        <v>3163</v>
      </c>
      <c r="AX140">
        <v>0.16000000000000003</v>
      </c>
      <c r="AY140">
        <v>1711948807.6184299</v>
      </c>
      <c r="AZ140">
        <v>1711948.8076184299</v>
      </c>
      <c r="BA140">
        <v>84666.162545952102</v>
      </c>
      <c r="BB140">
        <v>0.11811093947446305</v>
      </c>
      <c r="BC140">
        <v>3290</v>
      </c>
      <c r="BD140">
        <v>0</v>
      </c>
      <c r="BE140">
        <v>3290</v>
      </c>
      <c r="BF140">
        <v>0.16021426832237642</v>
      </c>
      <c r="BG140">
        <v>353467</v>
      </c>
      <c r="BH140">
        <v>17.357444509919464</v>
      </c>
      <c r="BI140">
        <v>3382</v>
      </c>
      <c r="BJ140">
        <v>25</v>
      </c>
      <c r="BK140">
        <v>1</v>
      </c>
      <c r="BL140">
        <v>3</v>
      </c>
      <c r="BM140">
        <v>0</v>
      </c>
      <c r="BN140">
        <v>0</v>
      </c>
      <c r="BO140">
        <v>0</v>
      </c>
      <c r="BP140">
        <v>2</v>
      </c>
      <c r="BQ140">
        <v>0</v>
      </c>
      <c r="BR140">
        <v>2</v>
      </c>
      <c r="BS140">
        <v>0</v>
      </c>
      <c r="BT140">
        <v>20259</v>
      </c>
      <c r="BU140">
        <v>0.61</v>
      </c>
      <c r="BV140">
        <v>0.49686269999999999</v>
      </c>
      <c r="BW140">
        <v>112</v>
      </c>
      <c r="BX140">
        <v>1.628906</v>
      </c>
      <c r="BY140">
        <v>-0.40420669999999997</v>
      </c>
      <c r="BZ140">
        <v>28</v>
      </c>
      <c r="CA140">
        <v>1</v>
      </c>
      <c r="CB140">
        <v>3</v>
      </c>
      <c r="CC140">
        <v>0</v>
      </c>
      <c r="CD140">
        <v>0</v>
      </c>
      <c r="CE140">
        <v>0</v>
      </c>
      <c r="CF140">
        <v>1</v>
      </c>
      <c r="CG140">
        <v>1</v>
      </c>
      <c r="CH140">
        <v>2</v>
      </c>
      <c r="CI140">
        <v>0</v>
      </c>
      <c r="CJ140">
        <v>20254</v>
      </c>
      <c r="CK140">
        <v>1.7774266811494026</v>
      </c>
      <c r="CL140">
        <v>0.70854732208363902</v>
      </c>
      <c r="CM140">
        <v>106</v>
      </c>
      <c r="CN140">
        <v>0.46636305809830175</v>
      </c>
      <c r="CO140">
        <v>1172</v>
      </c>
      <c r="CP140">
        <v>-0.21404525660000001</v>
      </c>
      <c r="CQ140">
        <v>-0.209764904</v>
      </c>
      <c r="CR140">
        <v>16776</v>
      </c>
      <c r="CS140">
        <v>0.83200000000000007</v>
      </c>
      <c r="CT140">
        <v>15258</v>
      </c>
      <c r="CU140">
        <v>0.79530533321000008</v>
      </c>
      <c r="CV140">
        <v>14</v>
      </c>
      <c r="CW140">
        <v>7</v>
      </c>
      <c r="CX140">
        <v>13</v>
      </c>
      <c r="CY140">
        <v>432</v>
      </c>
      <c r="CZ140">
        <v>1381</v>
      </c>
      <c r="DA140" s="2">
        <v>9668</v>
      </c>
      <c r="DB140" s="2">
        <v>1265</v>
      </c>
      <c r="DC140" s="2">
        <v>142.12</v>
      </c>
      <c r="DD140" s="2">
        <v>1487</v>
      </c>
      <c r="DE140">
        <v>500</v>
      </c>
      <c r="DF140">
        <v>76</v>
      </c>
      <c r="DG140">
        <v>34.299999999999997</v>
      </c>
      <c r="DH140">
        <v>4.9000000000000004</v>
      </c>
      <c r="DI140" s="2">
        <v>4.9000000000000004</v>
      </c>
      <c r="DJ140">
        <v>1.08</v>
      </c>
      <c r="DK140">
        <v>0.98240654264583382</v>
      </c>
      <c r="DL140">
        <v>0</v>
      </c>
      <c r="DM140">
        <v>0</v>
      </c>
      <c r="DN140">
        <v>14.4</v>
      </c>
      <c r="DO140">
        <v>2.5000000000000001E-2</v>
      </c>
      <c r="DP140">
        <v>0</v>
      </c>
      <c r="DQ140" s="2">
        <v>206400</v>
      </c>
      <c r="DR140" s="2">
        <v>1086.69816363</v>
      </c>
      <c r="DS140">
        <v>1.9687245709126113E-3</v>
      </c>
      <c r="DT140">
        <v>1.52543648563306</v>
      </c>
      <c r="DU140">
        <v>842011.65168892499</v>
      </c>
      <c r="DV140">
        <v>0</v>
      </c>
    </row>
    <row r="141" spans="1:126" x14ac:dyDescent="0.15">
      <c r="A141" t="s">
        <v>269</v>
      </c>
      <c r="B141" t="s">
        <v>367</v>
      </c>
      <c r="C141">
        <v>5</v>
      </c>
      <c r="D141">
        <v>115</v>
      </c>
      <c r="E141" t="s">
        <v>368</v>
      </c>
      <c r="F141">
        <v>5115</v>
      </c>
      <c r="G141" t="s">
        <v>5125</v>
      </c>
      <c r="H141">
        <v>86.9</v>
      </c>
      <c r="I141">
        <v>2.8</v>
      </c>
      <c r="J141">
        <v>0.6</v>
      </c>
      <c r="K141">
        <v>1</v>
      </c>
      <c r="L141">
        <v>1.9</v>
      </c>
      <c r="M141">
        <v>6.7</v>
      </c>
      <c r="N141">
        <f t="shared" si="10"/>
        <v>7609.31</v>
      </c>
      <c r="O141">
        <f t="shared" si="8"/>
        <v>2390.6899999999996</v>
      </c>
      <c r="P141">
        <f t="shared" si="9"/>
        <v>2.8688280000000006</v>
      </c>
      <c r="Q141" s="4">
        <v>5115</v>
      </c>
      <c r="R141" s="5">
        <v>35.456556999999997</v>
      </c>
      <c r="S141" s="5">
        <v>-93.026818000000006</v>
      </c>
      <c r="T141">
        <v>5</v>
      </c>
      <c r="U141">
        <v>7.8366272831276826E-2</v>
      </c>
      <c r="V141">
        <v>61853</v>
      </c>
      <c r="W141">
        <v>62687</v>
      </c>
      <c r="X141">
        <v>62830</v>
      </c>
      <c r="Y141">
        <v>63559</v>
      </c>
      <c r="Z141">
        <v>30713</v>
      </c>
      <c r="AA141">
        <v>5115</v>
      </c>
      <c r="AB141">
        <v>22190.095999999998</v>
      </c>
      <c r="AC141">
        <v>39810</v>
      </c>
      <c r="AD141">
        <v>2</v>
      </c>
      <c r="AE141">
        <v>3.1831927423205473E-5</v>
      </c>
      <c r="AF141">
        <v>31</v>
      </c>
      <c r="AG141">
        <v>977</v>
      </c>
      <c r="AH141">
        <v>3.1729785056294778E-2</v>
      </c>
      <c r="AI141" s="3">
        <v>153782</v>
      </c>
      <c r="AJ141" s="3">
        <v>520034.26228151505</v>
      </c>
      <c r="AK141">
        <v>75</v>
      </c>
      <c r="AL141">
        <v>531737.59999999998</v>
      </c>
      <c r="AM141">
        <v>558353</v>
      </c>
      <c r="AN141">
        <v>65510</v>
      </c>
      <c r="AO141">
        <v>623863</v>
      </c>
      <c r="AP141">
        <v>10</v>
      </c>
      <c r="AQ141">
        <v>0</v>
      </c>
      <c r="AR141">
        <v>10</v>
      </c>
      <c r="AS141">
        <v>0.159522708057492</v>
      </c>
      <c r="AT141">
        <v>11</v>
      </c>
      <c r="AU141">
        <v>49</v>
      </c>
      <c r="AV141">
        <f t="shared" si="11"/>
        <v>60</v>
      </c>
      <c r="AW141">
        <v>59254</v>
      </c>
      <c r="AX141">
        <v>0.87</v>
      </c>
      <c r="AY141">
        <v>296532268.19924003</v>
      </c>
      <c r="AZ141">
        <v>296532.26819924003</v>
      </c>
      <c r="BA141">
        <v>5438.3020448262796</v>
      </c>
      <c r="BB141">
        <v>1.8388092308174542</v>
      </c>
      <c r="BC141">
        <v>72425</v>
      </c>
      <c r="BD141">
        <v>63655</v>
      </c>
      <c r="BE141">
        <v>8770</v>
      </c>
      <c r="BF141">
        <v>0.14178778717281296</v>
      </c>
      <c r="BG141">
        <v>1126387</v>
      </c>
      <c r="BH141">
        <v>17.927534617221074</v>
      </c>
      <c r="BI141">
        <v>6474</v>
      </c>
      <c r="BJ141">
        <v>57</v>
      </c>
      <c r="BK141">
        <v>5</v>
      </c>
      <c r="BL141">
        <v>4</v>
      </c>
      <c r="BM141">
        <v>0</v>
      </c>
      <c r="BN141">
        <v>1</v>
      </c>
      <c r="BO141">
        <v>4</v>
      </c>
      <c r="BP141">
        <v>2</v>
      </c>
      <c r="BQ141">
        <v>4</v>
      </c>
      <c r="BR141">
        <v>3</v>
      </c>
      <c r="BS141">
        <v>0</v>
      </c>
      <c r="BT141">
        <v>60214</v>
      </c>
      <c r="BU141">
        <v>0.74</v>
      </c>
      <c r="BV141">
        <v>0.48151699999999997</v>
      </c>
      <c r="BW141">
        <v>299</v>
      </c>
      <c r="BX141">
        <v>1.328595</v>
      </c>
      <c r="BY141">
        <v>-0.89361610000000002</v>
      </c>
      <c r="BZ141">
        <v>62</v>
      </c>
      <c r="CA141">
        <v>7</v>
      </c>
      <c r="CB141">
        <v>3</v>
      </c>
      <c r="CC141">
        <v>0</v>
      </c>
      <c r="CD141">
        <v>0</v>
      </c>
      <c r="CE141">
        <v>3</v>
      </c>
      <c r="CF141">
        <v>1</v>
      </c>
      <c r="CG141">
        <v>9</v>
      </c>
      <c r="CH141">
        <v>3</v>
      </c>
      <c r="CI141">
        <v>0</v>
      </c>
      <c r="CJ141">
        <v>63047</v>
      </c>
      <c r="CK141">
        <v>1.3957840975779974</v>
      </c>
      <c r="CL141">
        <v>0.60824926345861974</v>
      </c>
      <c r="CM141">
        <v>273</v>
      </c>
      <c r="CN141">
        <v>-0.49180104308548184</v>
      </c>
      <c r="CO141">
        <v>6725</v>
      </c>
      <c r="CP141">
        <v>0.81581231099999996</v>
      </c>
      <c r="CQ141">
        <v>0.36218453299999998</v>
      </c>
      <c r="CR141">
        <v>52730</v>
      </c>
      <c r="CS141">
        <v>0.83</v>
      </c>
      <c r="CT141">
        <v>49421</v>
      </c>
      <c r="CU141">
        <v>0.81283920838000001</v>
      </c>
      <c r="CV141">
        <v>130</v>
      </c>
      <c r="CW141">
        <v>27</v>
      </c>
      <c r="CX141">
        <v>45</v>
      </c>
      <c r="CY141">
        <v>482</v>
      </c>
      <c r="CZ141">
        <v>1537</v>
      </c>
      <c r="DA141" s="2">
        <v>36314</v>
      </c>
      <c r="DB141" s="2">
        <v>5360</v>
      </c>
      <c r="DC141" s="2">
        <v>121.51</v>
      </c>
      <c r="DD141" s="2">
        <v>5655</v>
      </c>
      <c r="DE141">
        <v>526</v>
      </c>
      <c r="DF141">
        <v>78</v>
      </c>
      <c r="DG141">
        <v>44.77</v>
      </c>
      <c r="DH141">
        <v>7.99</v>
      </c>
      <c r="DI141" s="2">
        <v>1.6</v>
      </c>
      <c r="DJ141">
        <v>2.29</v>
      </c>
      <c r="DK141">
        <v>0.94618355854391278</v>
      </c>
      <c r="DL141">
        <v>1.0235414534288639E-3</v>
      </c>
      <c r="DN141">
        <v>166.9</v>
      </c>
      <c r="DO141">
        <v>0.30099999999999999</v>
      </c>
      <c r="DP141">
        <v>2437.3399999999997</v>
      </c>
      <c r="DQ141" s="2">
        <f>188424+3263</f>
        <v>191687</v>
      </c>
      <c r="DR141" s="2">
        <v>78.860902449999998</v>
      </c>
      <c r="DS141">
        <v>1.4830816633922445E-4</v>
      </c>
      <c r="DT141">
        <v>4.0576592747696596</v>
      </c>
      <c r="DU141">
        <v>2157610.0043837591</v>
      </c>
      <c r="DV141">
        <v>1</v>
      </c>
    </row>
    <row r="142" spans="1:126" x14ac:dyDescent="0.15">
      <c r="A142" t="s">
        <v>269</v>
      </c>
      <c r="B142" t="s">
        <v>369</v>
      </c>
      <c r="C142">
        <v>5</v>
      </c>
      <c r="D142">
        <v>117</v>
      </c>
      <c r="E142" t="s">
        <v>370</v>
      </c>
      <c r="F142">
        <v>5117</v>
      </c>
      <c r="G142" t="s">
        <v>5126</v>
      </c>
      <c r="H142">
        <v>85.7</v>
      </c>
      <c r="I142">
        <v>12.2</v>
      </c>
      <c r="J142">
        <v>0.3</v>
      </c>
      <c r="K142">
        <v>0.1</v>
      </c>
      <c r="L142">
        <v>0.8</v>
      </c>
      <c r="M142">
        <v>0.9</v>
      </c>
      <c r="N142">
        <f t="shared" si="10"/>
        <v>7494.8800000000019</v>
      </c>
      <c r="O142">
        <f t="shared" si="8"/>
        <v>2505.1199999999981</v>
      </c>
      <c r="P142">
        <f t="shared" si="9"/>
        <v>3.0061439999999986</v>
      </c>
      <c r="Q142" s="4">
        <v>5117</v>
      </c>
      <c r="R142" s="5">
        <v>34.831116000000002</v>
      </c>
      <c r="S142" s="5">
        <v>-91.553619999999995</v>
      </c>
      <c r="T142">
        <v>8</v>
      </c>
      <c r="U142">
        <v>0.1699016395128071</v>
      </c>
      <c r="V142">
        <v>8659</v>
      </c>
      <c r="W142">
        <v>8475</v>
      </c>
      <c r="X142">
        <v>8402</v>
      </c>
      <c r="Y142">
        <v>8301</v>
      </c>
      <c r="Z142">
        <v>4272</v>
      </c>
      <c r="AA142">
        <v>5117</v>
      </c>
      <c r="AB142">
        <v>3080.9449999999997</v>
      </c>
      <c r="AC142">
        <v>35833</v>
      </c>
      <c r="AD142">
        <v>0</v>
      </c>
      <c r="AE142">
        <v>0</v>
      </c>
      <c r="AF142">
        <v>3</v>
      </c>
      <c r="AG142">
        <v>445</v>
      </c>
      <c r="AH142">
        <v>6.7415730337078653E-3</v>
      </c>
      <c r="AI142" s="3">
        <v>275197</v>
      </c>
      <c r="AJ142" s="3">
        <v>414665.00075676001</v>
      </c>
      <c r="AK142">
        <v>150</v>
      </c>
      <c r="AL142">
        <v>432518.39999999997</v>
      </c>
      <c r="AM142">
        <v>402154</v>
      </c>
      <c r="AN142">
        <v>105175</v>
      </c>
      <c r="AO142">
        <v>507329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f t="shared" si="11"/>
        <v>2</v>
      </c>
      <c r="AW142">
        <v>0</v>
      </c>
      <c r="AX142">
        <v>0</v>
      </c>
      <c r="AY142">
        <v>110365699.048618</v>
      </c>
      <c r="AZ142">
        <v>110365.699048618</v>
      </c>
      <c r="BA142">
        <v>11601.5391038001</v>
      </c>
      <c r="BB142">
        <v>0.8619546002068369</v>
      </c>
      <c r="BC142">
        <v>1892</v>
      </c>
      <c r="BD142">
        <v>148</v>
      </c>
      <c r="BE142">
        <v>1744</v>
      </c>
      <c r="BF142">
        <v>0.20140893867652154</v>
      </c>
      <c r="BG142">
        <v>104192</v>
      </c>
      <c r="BH142">
        <v>12.40085693882409</v>
      </c>
      <c r="BI142">
        <v>1652</v>
      </c>
      <c r="BJ142">
        <v>11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8582</v>
      </c>
      <c r="BU142">
        <v>0.55000000000000004</v>
      </c>
      <c r="BV142">
        <v>0.49618430000000002</v>
      </c>
      <c r="BW142">
        <v>35</v>
      </c>
      <c r="BX142">
        <v>1.5147980000000001</v>
      </c>
      <c r="BY142">
        <v>-0.67047800000000002</v>
      </c>
      <c r="BZ142">
        <v>11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8315</v>
      </c>
      <c r="CK142">
        <v>1.5634395670475045</v>
      </c>
      <c r="CL142">
        <v>0.70049063336306872</v>
      </c>
      <c r="CM142">
        <v>31</v>
      </c>
      <c r="CN142">
        <v>2.1198320822650081E-3</v>
      </c>
      <c r="CO142">
        <v>524</v>
      </c>
      <c r="CP142">
        <v>-0.30606835259999998</v>
      </c>
      <c r="CQ142">
        <v>0.17729906100000001</v>
      </c>
      <c r="CR142">
        <v>6691</v>
      </c>
      <c r="CS142">
        <v>0.81099999999999994</v>
      </c>
      <c r="CT142">
        <v>6702</v>
      </c>
      <c r="CU142">
        <v>0.82163068538999995</v>
      </c>
      <c r="CV142">
        <v>2</v>
      </c>
      <c r="CW142">
        <v>2</v>
      </c>
      <c r="CY142">
        <v>472</v>
      </c>
      <c r="CZ142">
        <v>703</v>
      </c>
      <c r="DA142" s="2">
        <v>2902</v>
      </c>
      <c r="DB142" s="2">
        <v>510</v>
      </c>
      <c r="DC142" s="2">
        <v>83.59</v>
      </c>
      <c r="DD142" s="2">
        <v>1168</v>
      </c>
      <c r="DE142">
        <v>218</v>
      </c>
      <c r="DF142">
        <v>28</v>
      </c>
      <c r="DH142">
        <v>35.83</v>
      </c>
      <c r="DI142" s="2">
        <v>11.94</v>
      </c>
      <c r="DJ142">
        <v>-0.86</v>
      </c>
      <c r="DK142">
        <v>0.68326689607808222</v>
      </c>
      <c r="DL142">
        <v>0</v>
      </c>
      <c r="DN142">
        <v>293.7</v>
      </c>
      <c r="DO142">
        <v>0.66500000000000004</v>
      </c>
      <c r="DP142">
        <v>19368.410000000003</v>
      </c>
      <c r="DQ142" s="2">
        <v>0</v>
      </c>
      <c r="DR142" s="2">
        <v>18478.227682680001</v>
      </c>
      <c r="DS142">
        <v>3.8049436214297246E-2</v>
      </c>
      <c r="DT142">
        <v>3.2264628856852702</v>
      </c>
      <c r="DU142">
        <v>1395504.5649759758</v>
      </c>
      <c r="DV142">
        <v>1</v>
      </c>
    </row>
    <row r="143" spans="1:126" x14ac:dyDescent="0.15">
      <c r="A143" t="s">
        <v>269</v>
      </c>
      <c r="B143" t="s">
        <v>371</v>
      </c>
      <c r="C143">
        <v>5</v>
      </c>
      <c r="D143">
        <v>119</v>
      </c>
      <c r="E143" t="s">
        <v>372</v>
      </c>
      <c r="F143">
        <v>5119</v>
      </c>
      <c r="G143" t="s">
        <v>5127</v>
      </c>
      <c r="H143">
        <v>55.3</v>
      </c>
      <c r="I143">
        <v>34.799999999999997</v>
      </c>
      <c r="J143">
        <v>0.3</v>
      </c>
      <c r="K143">
        <v>1.9</v>
      </c>
      <c r="L143">
        <v>1.8</v>
      </c>
      <c r="M143">
        <v>5.8</v>
      </c>
      <c r="N143">
        <f t="shared" si="10"/>
        <v>4309.7099999999991</v>
      </c>
      <c r="O143">
        <f t="shared" si="8"/>
        <v>5690.2900000000009</v>
      </c>
      <c r="P143">
        <f t="shared" si="9"/>
        <v>6.8283480000000036</v>
      </c>
      <c r="Q143" s="4">
        <v>5119</v>
      </c>
      <c r="R143" s="5">
        <v>34.770311</v>
      </c>
      <c r="S143" s="5">
        <v>-92.312995999999998</v>
      </c>
      <c r="T143">
        <v>2</v>
      </c>
      <c r="U143">
        <v>-1.6317057958292743E-2</v>
      </c>
      <c r="V143">
        <v>383185</v>
      </c>
      <c r="W143">
        <v>388752</v>
      </c>
      <c r="X143">
        <v>390463</v>
      </c>
      <c r="Y143">
        <v>393107</v>
      </c>
      <c r="Z143">
        <v>211044</v>
      </c>
      <c r="AA143">
        <v>5119</v>
      </c>
      <c r="AB143">
        <v>160181.52300000002</v>
      </c>
      <c r="AC143">
        <v>46140</v>
      </c>
      <c r="AD143">
        <v>10</v>
      </c>
      <c r="AE143">
        <v>2.5610621236839342E-5</v>
      </c>
      <c r="AF143">
        <v>38</v>
      </c>
      <c r="AG143">
        <v>417</v>
      </c>
      <c r="AH143">
        <v>9.1127098321342928E-2</v>
      </c>
      <c r="AI143" s="3">
        <v>84058</v>
      </c>
      <c r="AJ143" s="3">
        <v>485449.26090566005</v>
      </c>
      <c r="AK143">
        <v>47</v>
      </c>
      <c r="AL143">
        <v>517062.39999999997</v>
      </c>
      <c r="AM143">
        <v>346159</v>
      </c>
      <c r="AN143">
        <v>32502</v>
      </c>
      <c r="AO143">
        <v>378661</v>
      </c>
      <c r="AP143">
        <v>27</v>
      </c>
      <c r="AQ143">
        <v>4</v>
      </c>
      <c r="AR143">
        <v>31</v>
      </c>
      <c r="AS143">
        <v>7.97423550232539E-2</v>
      </c>
      <c r="AT143">
        <v>27</v>
      </c>
      <c r="AU143">
        <v>281</v>
      </c>
      <c r="AV143">
        <f t="shared" si="11"/>
        <v>308</v>
      </c>
      <c r="AW143">
        <v>350892</v>
      </c>
      <c r="AX143">
        <v>0.95</v>
      </c>
      <c r="AY143">
        <v>836036783.21118402</v>
      </c>
      <c r="AZ143">
        <v>836036.78321118397</v>
      </c>
      <c r="BA143">
        <v>2315.0320718619901</v>
      </c>
      <c r="BB143">
        <v>4.3195945842585921</v>
      </c>
      <c r="BC143">
        <v>315948</v>
      </c>
      <c r="BD143">
        <v>279335</v>
      </c>
      <c r="BE143">
        <v>36613</v>
      </c>
      <c r="BF143">
        <v>9.5549147278729596E-2</v>
      </c>
      <c r="BG143">
        <v>14665934</v>
      </c>
      <c r="BH143">
        <v>37.560368075848416</v>
      </c>
      <c r="BI143">
        <v>31485</v>
      </c>
      <c r="BJ143">
        <v>384</v>
      </c>
      <c r="BK143">
        <v>48</v>
      </c>
      <c r="BL143">
        <v>50</v>
      </c>
      <c r="BM143">
        <v>10</v>
      </c>
      <c r="BN143">
        <v>36</v>
      </c>
      <c r="BO143">
        <v>34</v>
      </c>
      <c r="BP143">
        <v>1</v>
      </c>
      <c r="BQ143">
        <v>40</v>
      </c>
      <c r="BR143">
        <v>13</v>
      </c>
      <c r="BS143">
        <v>2</v>
      </c>
      <c r="BT143">
        <v>381904</v>
      </c>
      <c r="BU143">
        <v>0.72</v>
      </c>
      <c r="BV143">
        <v>0.57621060000000002</v>
      </c>
      <c r="BW143">
        <v>2696</v>
      </c>
      <c r="BX143">
        <v>1.6182080000000001</v>
      </c>
      <c r="BY143">
        <v>0.1434095</v>
      </c>
      <c r="BZ143">
        <v>382</v>
      </c>
      <c r="CA143">
        <v>48</v>
      </c>
      <c r="CB143">
        <v>55</v>
      </c>
      <c r="CC143">
        <v>14</v>
      </c>
      <c r="CD143">
        <v>35</v>
      </c>
      <c r="CE143">
        <v>30</v>
      </c>
      <c r="CF143">
        <v>2</v>
      </c>
      <c r="CG143">
        <v>43</v>
      </c>
      <c r="CH143">
        <v>13</v>
      </c>
      <c r="CI143">
        <v>1</v>
      </c>
      <c r="CJ143">
        <v>392490</v>
      </c>
      <c r="CK143">
        <v>1.5873015873015872</v>
      </c>
      <c r="CL143">
        <v>0.67183034472293179</v>
      </c>
      <c r="CM143">
        <v>2522</v>
      </c>
      <c r="CN143">
        <v>0.31161531609295617</v>
      </c>
      <c r="CO143">
        <v>71479</v>
      </c>
      <c r="CP143">
        <v>0.51021932400000003</v>
      </c>
      <c r="CQ143">
        <v>0.46050128699999998</v>
      </c>
      <c r="CR143">
        <v>310444</v>
      </c>
      <c r="CS143">
        <v>0.78900000000000003</v>
      </c>
      <c r="CT143">
        <v>313062</v>
      </c>
      <c r="CU143">
        <v>0.8437409308399999</v>
      </c>
      <c r="CV143">
        <v>1438</v>
      </c>
      <c r="CW143">
        <v>280</v>
      </c>
      <c r="CX143">
        <v>433</v>
      </c>
      <c r="CY143">
        <v>321</v>
      </c>
      <c r="CZ143">
        <v>652</v>
      </c>
      <c r="DA143" s="2">
        <v>321592</v>
      </c>
      <c r="DB143" s="2">
        <v>47210</v>
      </c>
      <c r="DC143" s="2">
        <v>250.71</v>
      </c>
      <c r="DD143" s="2">
        <v>161652</v>
      </c>
      <c r="DE143">
        <v>226</v>
      </c>
      <c r="DF143">
        <v>93</v>
      </c>
      <c r="DG143">
        <v>73.09</v>
      </c>
      <c r="DH143">
        <v>3.07</v>
      </c>
      <c r="DI143" s="2">
        <v>10.73</v>
      </c>
      <c r="DJ143">
        <v>0.85</v>
      </c>
      <c r="DK143">
        <v>0.7345047467225011</v>
      </c>
      <c r="DL143">
        <v>7.1942446043165471E-3</v>
      </c>
      <c r="DN143">
        <v>214.5</v>
      </c>
      <c r="DO143">
        <v>0.38400000000000001</v>
      </c>
      <c r="DP143">
        <v>3640.14</v>
      </c>
      <c r="DQ143" s="2">
        <v>0</v>
      </c>
      <c r="DR143" s="2">
        <v>19452.250570900003</v>
      </c>
      <c r="DS143">
        <v>3.812425304117549E-2</v>
      </c>
      <c r="DT143">
        <v>5.6595828323479598</v>
      </c>
      <c r="DU143">
        <v>2926357.4822926335</v>
      </c>
      <c r="DV143">
        <v>0</v>
      </c>
    </row>
    <row r="144" spans="1:126" x14ac:dyDescent="0.15">
      <c r="A144" t="s">
        <v>269</v>
      </c>
      <c r="B144" t="s">
        <v>214</v>
      </c>
      <c r="C144">
        <v>5</v>
      </c>
      <c r="D144">
        <v>121</v>
      </c>
      <c r="E144" t="s">
        <v>373</v>
      </c>
      <c r="F144">
        <v>5121</v>
      </c>
      <c r="G144" t="s">
        <v>5128</v>
      </c>
      <c r="H144">
        <v>95.9</v>
      </c>
      <c r="I144">
        <v>0.7</v>
      </c>
      <c r="J144">
        <v>0.5</v>
      </c>
      <c r="K144">
        <v>0.2</v>
      </c>
      <c r="L144">
        <v>1.2</v>
      </c>
      <c r="M144">
        <v>1.6</v>
      </c>
      <c r="N144">
        <f t="shared" si="10"/>
        <v>9201.590000000002</v>
      </c>
      <c r="O144">
        <f t="shared" si="8"/>
        <v>798.40999999999804</v>
      </c>
      <c r="P144">
        <f t="shared" si="9"/>
        <v>0.95809199999999795</v>
      </c>
      <c r="Q144" s="4">
        <v>5121</v>
      </c>
      <c r="R144" s="5">
        <v>36.341298000000002</v>
      </c>
      <c r="S144" s="5">
        <v>-91.028441000000001</v>
      </c>
      <c r="T144">
        <v>7</v>
      </c>
      <c r="U144">
        <v>0.13675120473210509</v>
      </c>
      <c r="V144">
        <v>17992</v>
      </c>
      <c r="W144">
        <v>17794</v>
      </c>
      <c r="X144">
        <v>17695</v>
      </c>
      <c r="Y144">
        <v>17417</v>
      </c>
      <c r="Z144">
        <v>8798</v>
      </c>
      <c r="AA144">
        <v>5121</v>
      </c>
      <c r="AB144">
        <v>5566.9800000000005</v>
      </c>
      <c r="AC144">
        <v>34044</v>
      </c>
      <c r="AD144">
        <v>1</v>
      </c>
      <c r="AE144">
        <v>5.6513139304888384E-5</v>
      </c>
      <c r="AF144">
        <v>11</v>
      </c>
      <c r="AG144">
        <v>667</v>
      </c>
      <c r="AH144">
        <v>1.6491754122938532E-2</v>
      </c>
      <c r="AI144" s="3">
        <v>210550</v>
      </c>
      <c r="AJ144" s="3">
        <v>417430.15908144001</v>
      </c>
      <c r="AK144">
        <v>133</v>
      </c>
      <c r="AL144">
        <v>419891.20000000001</v>
      </c>
      <c r="AM144">
        <v>233035</v>
      </c>
      <c r="AN144">
        <v>61897</v>
      </c>
      <c r="AO144">
        <v>294932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24</v>
      </c>
      <c r="AV144">
        <f t="shared" si="11"/>
        <v>25</v>
      </c>
      <c r="AW144">
        <v>9842</v>
      </c>
      <c r="AX144">
        <v>0.57000000000000006</v>
      </c>
      <c r="AY144">
        <v>992792650.90514505</v>
      </c>
      <c r="AZ144">
        <v>992792.6509051451</v>
      </c>
      <c r="BA144">
        <v>54381.933461916102</v>
      </c>
      <c r="BB144">
        <v>0.18388459849451733</v>
      </c>
      <c r="BC144">
        <v>851</v>
      </c>
      <c r="BD144">
        <v>0</v>
      </c>
      <c r="BE144">
        <v>851</v>
      </c>
      <c r="BF144">
        <v>4.7298799466429522E-2</v>
      </c>
      <c r="BG144">
        <v>285693</v>
      </c>
      <c r="BH144">
        <v>16.145408307431477</v>
      </c>
      <c r="BI144">
        <v>2692</v>
      </c>
      <c r="BJ144">
        <v>10</v>
      </c>
      <c r="BK144">
        <v>1</v>
      </c>
      <c r="BL144">
        <v>2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1</v>
      </c>
      <c r="BS144">
        <v>0</v>
      </c>
      <c r="BT144">
        <v>17952</v>
      </c>
      <c r="BU144">
        <v>0.71</v>
      </c>
      <c r="BV144">
        <v>0.44777489999999998</v>
      </c>
      <c r="BW144">
        <v>87</v>
      </c>
      <c r="BX144">
        <v>0.89126559999999999</v>
      </c>
      <c r="BY144">
        <v>-1.4121440000000001</v>
      </c>
      <c r="BZ144">
        <v>11</v>
      </c>
      <c r="CA144">
        <v>1</v>
      </c>
      <c r="CB144">
        <v>2</v>
      </c>
      <c r="CC144">
        <v>0</v>
      </c>
      <c r="CD144">
        <v>0</v>
      </c>
      <c r="CE144">
        <v>0</v>
      </c>
      <c r="CF144">
        <v>0</v>
      </c>
      <c r="CG144">
        <v>3</v>
      </c>
      <c r="CH144">
        <v>1</v>
      </c>
      <c r="CI144">
        <v>0</v>
      </c>
      <c r="CJ144">
        <v>17550</v>
      </c>
      <c r="CK144">
        <v>1.0256410256410255</v>
      </c>
      <c r="CL144">
        <v>0.60503860219423</v>
      </c>
      <c r="CM144">
        <v>78</v>
      </c>
      <c r="CN144">
        <v>-0.80694941264887965</v>
      </c>
      <c r="CO144">
        <v>1337</v>
      </c>
      <c r="CP144">
        <v>-4.9510991400000003E-2</v>
      </c>
      <c r="CQ144">
        <v>0.20763199700000001</v>
      </c>
      <c r="CR144">
        <v>14179</v>
      </c>
      <c r="CS144">
        <v>0.81499999999999995</v>
      </c>
      <c r="CT144">
        <v>14016</v>
      </c>
      <c r="CU144">
        <v>0.83127531363999996</v>
      </c>
      <c r="CV144">
        <v>12</v>
      </c>
      <c r="CW144">
        <v>7</v>
      </c>
      <c r="CX144">
        <v>10</v>
      </c>
      <c r="CY144">
        <v>366</v>
      </c>
      <c r="CZ144">
        <v>1010</v>
      </c>
      <c r="DA144" s="2">
        <v>7207</v>
      </c>
      <c r="DB144" s="2">
        <v>1220</v>
      </c>
      <c r="DC144" s="2">
        <v>107.39</v>
      </c>
      <c r="DD144" s="2">
        <v>619</v>
      </c>
      <c r="DE144">
        <v>296</v>
      </c>
      <c r="DF144">
        <v>19</v>
      </c>
      <c r="DG144">
        <v>16.96</v>
      </c>
      <c r="DH144">
        <v>5.65</v>
      </c>
      <c r="DI144" s="2">
        <v>22.61</v>
      </c>
      <c r="DJ144">
        <v>-0.32</v>
      </c>
      <c r="DK144">
        <v>0.87783899311327473</v>
      </c>
      <c r="DL144">
        <v>0</v>
      </c>
      <c r="DN144">
        <v>104.9</v>
      </c>
      <c r="DO144">
        <v>0.251</v>
      </c>
      <c r="DP144">
        <v>526.22</v>
      </c>
      <c r="DQ144" s="2">
        <v>0</v>
      </c>
      <c r="DR144" s="2">
        <v>1096.74289002</v>
      </c>
      <c r="DS144">
        <v>2.6119774569364636E-3</v>
      </c>
      <c r="DT144">
        <v>4.7404985230506096</v>
      </c>
      <c r="DU144">
        <v>1990493.6134419481</v>
      </c>
      <c r="DV144">
        <v>0</v>
      </c>
    </row>
    <row r="145" spans="1:126" x14ac:dyDescent="0.15">
      <c r="A145" t="s">
        <v>269</v>
      </c>
      <c r="B145" t="s">
        <v>374</v>
      </c>
      <c r="C145">
        <v>5</v>
      </c>
      <c r="D145">
        <v>123</v>
      </c>
      <c r="E145" t="s">
        <v>375</v>
      </c>
      <c r="F145">
        <v>5123</v>
      </c>
      <c r="G145" t="s">
        <v>5129</v>
      </c>
      <c r="H145">
        <v>42.4</v>
      </c>
      <c r="I145">
        <v>51.5</v>
      </c>
      <c r="J145">
        <v>0.4</v>
      </c>
      <c r="K145">
        <v>0.5</v>
      </c>
      <c r="L145">
        <v>1.1000000000000001</v>
      </c>
      <c r="M145">
        <v>4.0999999999999996</v>
      </c>
      <c r="N145">
        <f t="shared" si="10"/>
        <v>4468.4400000000005</v>
      </c>
      <c r="O145">
        <f t="shared" si="8"/>
        <v>5531.5599999999995</v>
      </c>
      <c r="P145">
        <f t="shared" si="9"/>
        <v>6.6378720000000015</v>
      </c>
      <c r="Q145" s="4">
        <v>5123</v>
      </c>
      <c r="R145" s="5">
        <v>35.014026000000001</v>
      </c>
      <c r="S145" s="5">
        <v>-90.742137999999997</v>
      </c>
      <c r="T145">
        <v>6</v>
      </c>
      <c r="U145">
        <v>9.699912911921936E-2</v>
      </c>
      <c r="V145">
        <v>28089</v>
      </c>
      <c r="W145">
        <v>27642</v>
      </c>
      <c r="X145">
        <v>27345</v>
      </c>
      <c r="Y145">
        <v>26636</v>
      </c>
      <c r="Z145">
        <v>15038</v>
      </c>
      <c r="AA145">
        <v>5123</v>
      </c>
      <c r="AB145">
        <v>8464.4579999999987</v>
      </c>
      <c r="AC145">
        <v>32105</v>
      </c>
      <c r="AD145">
        <v>1</v>
      </c>
      <c r="AE145">
        <v>3.6569756811117208E-5</v>
      </c>
      <c r="AF145">
        <v>14</v>
      </c>
      <c r="AG145">
        <v>326</v>
      </c>
      <c r="AH145">
        <v>4.2944785276073622E-2</v>
      </c>
      <c r="AI145" s="3">
        <v>299747</v>
      </c>
      <c r="AJ145" s="3">
        <v>406268.14131937502</v>
      </c>
      <c r="AK145">
        <v>150</v>
      </c>
      <c r="AL145">
        <v>411161.60000000003</v>
      </c>
      <c r="AM145">
        <v>288360</v>
      </c>
      <c r="AN145">
        <v>115751</v>
      </c>
      <c r="AO145">
        <v>404111</v>
      </c>
      <c r="AP145">
        <v>1</v>
      </c>
      <c r="AQ145">
        <v>0</v>
      </c>
      <c r="AR145">
        <v>1</v>
      </c>
      <c r="AS145">
        <v>3.6176832356558858E-2</v>
      </c>
      <c r="AT145">
        <v>1</v>
      </c>
      <c r="AU145">
        <v>8</v>
      </c>
      <c r="AV145">
        <f t="shared" si="11"/>
        <v>9</v>
      </c>
      <c r="AW145">
        <v>16220</v>
      </c>
      <c r="AX145">
        <v>0.62</v>
      </c>
      <c r="AY145">
        <v>163045898.95955899</v>
      </c>
      <c r="AZ145">
        <v>163045.89895955898</v>
      </c>
      <c r="BA145">
        <v>5561.6302412130899</v>
      </c>
      <c r="BB145">
        <v>1.7980339516096313</v>
      </c>
      <c r="BC145">
        <v>11713</v>
      </c>
      <c r="BD145">
        <v>215</v>
      </c>
      <c r="BE145">
        <v>11498</v>
      </c>
      <c r="BF145">
        <v>0.40934173519883227</v>
      </c>
      <c r="BG145">
        <v>1191822</v>
      </c>
      <c r="BH145">
        <v>43.584640702139332</v>
      </c>
      <c r="BI145">
        <v>2650</v>
      </c>
      <c r="BJ145">
        <v>16</v>
      </c>
      <c r="BK145">
        <v>1</v>
      </c>
      <c r="BL145">
        <v>2</v>
      </c>
      <c r="BM145">
        <v>0</v>
      </c>
      <c r="BN145">
        <v>0</v>
      </c>
      <c r="BO145">
        <v>1</v>
      </c>
      <c r="BP145">
        <v>0</v>
      </c>
      <c r="BQ145">
        <v>2</v>
      </c>
      <c r="BR145">
        <v>2</v>
      </c>
      <c r="BS145">
        <v>0</v>
      </c>
      <c r="BT145">
        <v>26255</v>
      </c>
      <c r="BU145">
        <v>0.59</v>
      </c>
      <c r="BV145">
        <v>0.48413390000000001</v>
      </c>
      <c r="BW145">
        <v>114</v>
      </c>
      <c r="BX145">
        <v>0.91411160000000002</v>
      </c>
      <c r="BY145">
        <v>-1.1996599999999999</v>
      </c>
      <c r="BZ145">
        <v>21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0</v>
      </c>
      <c r="CJ145">
        <v>26977</v>
      </c>
      <c r="CK145">
        <v>0.92671535011305928</v>
      </c>
      <c r="CL145">
        <v>0.60721806695229108</v>
      </c>
      <c r="CM145">
        <v>81</v>
      </c>
      <c r="CN145">
        <v>-1.0938333544487442</v>
      </c>
      <c r="CO145">
        <v>1527</v>
      </c>
      <c r="CP145">
        <v>-0.65009529499999996</v>
      </c>
      <c r="CQ145">
        <v>-0.80525684190000002</v>
      </c>
      <c r="CR145">
        <v>18909</v>
      </c>
      <c r="CS145">
        <v>0.72199999999999998</v>
      </c>
      <c r="CT145">
        <v>22836</v>
      </c>
      <c r="CU145">
        <v>0.83985578005999995</v>
      </c>
      <c r="CV145">
        <v>56</v>
      </c>
      <c r="CW145">
        <v>8</v>
      </c>
      <c r="CX145">
        <v>13</v>
      </c>
      <c r="CY145">
        <v>531</v>
      </c>
      <c r="CZ145">
        <v>478</v>
      </c>
      <c r="DA145" s="2">
        <v>11594</v>
      </c>
      <c r="DB145" s="2">
        <v>1245</v>
      </c>
      <c r="DC145" s="2">
        <v>18.34</v>
      </c>
      <c r="DD145" s="2">
        <v>15477</v>
      </c>
      <c r="DE145">
        <v>131</v>
      </c>
      <c r="DF145">
        <v>99</v>
      </c>
      <c r="DG145">
        <v>11.01</v>
      </c>
      <c r="DH145">
        <v>3.67</v>
      </c>
      <c r="DJ145">
        <v>-1.28</v>
      </c>
      <c r="DK145">
        <v>0.60232462710218948</v>
      </c>
      <c r="DL145">
        <v>0</v>
      </c>
      <c r="DN145">
        <v>326.3</v>
      </c>
      <c r="DO145">
        <v>0.77700000000000002</v>
      </c>
      <c r="DP145">
        <v>5129.8499999999995</v>
      </c>
      <c r="DQ145" s="2">
        <v>0</v>
      </c>
      <c r="DR145" s="2">
        <v>28004.116549630002</v>
      </c>
      <c r="DS145">
        <v>0</v>
      </c>
      <c r="DT145">
        <v>4.28454629776025</v>
      </c>
      <c r="DU145">
        <v>1761640.911061181</v>
      </c>
      <c r="DV145">
        <v>0</v>
      </c>
    </row>
    <row r="146" spans="1:126" x14ac:dyDescent="0.15">
      <c r="A146" t="s">
        <v>269</v>
      </c>
      <c r="B146" t="s">
        <v>376</v>
      </c>
      <c r="C146">
        <v>5</v>
      </c>
      <c r="D146">
        <v>125</v>
      </c>
      <c r="E146" t="s">
        <v>377</v>
      </c>
      <c r="F146">
        <v>5125</v>
      </c>
      <c r="G146" t="s">
        <v>5130</v>
      </c>
      <c r="H146">
        <v>89</v>
      </c>
      <c r="I146">
        <v>4.5999999999999996</v>
      </c>
      <c r="J146">
        <v>0.5</v>
      </c>
      <c r="K146">
        <v>0.9</v>
      </c>
      <c r="L146">
        <v>1.3</v>
      </c>
      <c r="M146">
        <v>3.8</v>
      </c>
      <c r="N146">
        <f t="shared" si="10"/>
        <v>7959.3499999999995</v>
      </c>
      <c r="O146">
        <f t="shared" si="8"/>
        <v>2040.6500000000005</v>
      </c>
      <c r="P146">
        <f t="shared" si="9"/>
        <v>2.4487800000000015</v>
      </c>
      <c r="Q146" s="4">
        <v>5125</v>
      </c>
      <c r="R146" s="5">
        <v>34.648524999999999</v>
      </c>
      <c r="S146" s="5">
        <v>-92.674463000000003</v>
      </c>
      <c r="T146">
        <v>2</v>
      </c>
      <c r="U146">
        <v>7.297114014492441E-2</v>
      </c>
      <c r="V146">
        <v>107498</v>
      </c>
      <c r="W146">
        <v>111811</v>
      </c>
      <c r="X146">
        <v>113833</v>
      </c>
      <c r="Y146">
        <v>116304</v>
      </c>
      <c r="Z146">
        <v>59478</v>
      </c>
      <c r="AA146">
        <v>5125</v>
      </c>
      <c r="AB146">
        <v>46442.391000000003</v>
      </c>
      <c r="AC146">
        <v>55817</v>
      </c>
      <c r="AD146">
        <v>1</v>
      </c>
      <c r="AE146">
        <v>8.7847987841838485E-6</v>
      </c>
      <c r="AF146">
        <v>34</v>
      </c>
      <c r="AG146">
        <v>386</v>
      </c>
      <c r="AH146">
        <v>8.8082901554404139E-2</v>
      </c>
      <c r="AI146" s="3">
        <v>44838</v>
      </c>
      <c r="AJ146" s="3">
        <v>463115.72073481005</v>
      </c>
      <c r="AK146">
        <v>44</v>
      </c>
      <c r="AL146">
        <v>467520</v>
      </c>
      <c r="AM146">
        <v>325503</v>
      </c>
      <c r="AN146">
        <v>23550</v>
      </c>
      <c r="AO146">
        <v>349053</v>
      </c>
      <c r="AP146">
        <v>3</v>
      </c>
      <c r="AQ146">
        <v>1</v>
      </c>
      <c r="AR146">
        <v>4</v>
      </c>
      <c r="AS146">
        <v>3.5774655445349739E-2</v>
      </c>
      <c r="AT146">
        <v>3</v>
      </c>
      <c r="AU146">
        <v>72</v>
      </c>
      <c r="AV146">
        <f t="shared" si="11"/>
        <v>75</v>
      </c>
      <c r="AW146">
        <v>112051</v>
      </c>
      <c r="AX146">
        <v>0.89</v>
      </c>
      <c r="AY146">
        <v>418651737.53151101</v>
      </c>
      <c r="AZ146">
        <v>418651.737531511</v>
      </c>
      <c r="BA146">
        <v>4983.8741956222202</v>
      </c>
      <c r="BB146">
        <v>2.0064711923876186</v>
      </c>
      <c r="BC146">
        <v>13584</v>
      </c>
      <c r="BD146">
        <v>19651</v>
      </c>
      <c r="BE146">
        <v>-6067</v>
      </c>
      <c r="BF146">
        <v>-5.6438259316452397E-2</v>
      </c>
      <c r="BG146">
        <v>128694</v>
      </c>
      <c r="BH146">
        <v>1.1305508947317562</v>
      </c>
      <c r="BI146">
        <v>11818</v>
      </c>
      <c r="BJ146">
        <v>61</v>
      </c>
      <c r="BK146">
        <v>5</v>
      </c>
      <c r="BL146">
        <v>5</v>
      </c>
      <c r="BM146">
        <v>0</v>
      </c>
      <c r="BN146">
        <v>0</v>
      </c>
      <c r="BO146">
        <v>5</v>
      </c>
      <c r="BP146">
        <v>1</v>
      </c>
      <c r="BQ146">
        <v>10</v>
      </c>
      <c r="BR146">
        <v>5</v>
      </c>
      <c r="BS146">
        <v>0</v>
      </c>
      <c r="BT146">
        <v>99449</v>
      </c>
      <c r="BU146">
        <v>0.77</v>
      </c>
      <c r="BV146">
        <v>0.59511150000000002</v>
      </c>
      <c r="BW146">
        <v>342</v>
      </c>
      <c r="BX146">
        <v>0.92509730000000001</v>
      </c>
      <c r="BY146">
        <v>-0.87772479999999997</v>
      </c>
      <c r="BZ146">
        <v>66</v>
      </c>
      <c r="CA146">
        <v>5</v>
      </c>
      <c r="CB146">
        <v>6</v>
      </c>
      <c r="CC146">
        <v>0</v>
      </c>
      <c r="CD146">
        <v>0</v>
      </c>
      <c r="CE146">
        <v>1</v>
      </c>
      <c r="CF146">
        <v>1</v>
      </c>
      <c r="CG146">
        <v>12</v>
      </c>
      <c r="CH146">
        <v>2</v>
      </c>
      <c r="CI146">
        <v>0</v>
      </c>
      <c r="CJ146">
        <v>115750</v>
      </c>
      <c r="CK146">
        <v>0.8034557235421167</v>
      </c>
      <c r="CL146">
        <v>0.70874371253877899</v>
      </c>
      <c r="CM146">
        <v>306</v>
      </c>
      <c r="CN146">
        <v>-0.91082118467986506</v>
      </c>
      <c r="CO146">
        <v>14411</v>
      </c>
      <c r="CP146">
        <v>1.083690982</v>
      </c>
      <c r="CQ146">
        <v>0.91209319200000005</v>
      </c>
      <c r="CR146">
        <v>101930</v>
      </c>
      <c r="CS146">
        <v>0.86099999999999999</v>
      </c>
      <c r="CT146">
        <v>89868</v>
      </c>
      <c r="CU146">
        <v>0.86541519435000003</v>
      </c>
      <c r="CV146">
        <v>140</v>
      </c>
      <c r="CW146">
        <v>28</v>
      </c>
      <c r="CX146">
        <v>47</v>
      </c>
      <c r="CY146">
        <v>119</v>
      </c>
      <c r="CZ146">
        <v>624</v>
      </c>
      <c r="DA146" s="2">
        <v>37016</v>
      </c>
      <c r="DB146" s="2">
        <v>11705</v>
      </c>
      <c r="DC146" s="2">
        <v>111.88</v>
      </c>
      <c r="DD146" s="2">
        <v>10928</v>
      </c>
      <c r="DE146">
        <v>232</v>
      </c>
      <c r="DF146">
        <v>20</v>
      </c>
      <c r="DG146">
        <v>23.6</v>
      </c>
      <c r="DH146">
        <v>1.75</v>
      </c>
      <c r="DI146" s="2">
        <v>3.5</v>
      </c>
      <c r="DJ146">
        <v>0.49</v>
      </c>
      <c r="DL146">
        <v>0</v>
      </c>
      <c r="DN146">
        <v>46.7</v>
      </c>
      <c r="DO146">
        <v>9.6999999999999989E-2</v>
      </c>
      <c r="DP146">
        <v>0</v>
      </c>
      <c r="DQ146" s="2">
        <v>58950</v>
      </c>
      <c r="DR146" s="2">
        <v>103.62476067999999</v>
      </c>
      <c r="DS146">
        <v>2.2164775982439253E-4</v>
      </c>
      <c r="DT146">
        <v>1.0419118478328</v>
      </c>
      <c r="DU146">
        <v>487114.62709879066</v>
      </c>
      <c r="DV146">
        <v>0</v>
      </c>
    </row>
    <row r="147" spans="1:126" x14ac:dyDescent="0.15">
      <c r="A147" t="s">
        <v>269</v>
      </c>
      <c r="B147" t="s">
        <v>378</v>
      </c>
      <c r="C147">
        <v>5</v>
      </c>
      <c r="D147">
        <v>127</v>
      </c>
      <c r="E147" t="s">
        <v>379</v>
      </c>
      <c r="F147">
        <v>5127</v>
      </c>
      <c r="G147" t="s">
        <v>5131</v>
      </c>
      <c r="H147">
        <v>85.3</v>
      </c>
      <c r="I147">
        <v>0.5</v>
      </c>
      <c r="J147">
        <v>1.7</v>
      </c>
      <c r="K147">
        <v>3.4</v>
      </c>
      <c r="L147">
        <v>2.2000000000000002</v>
      </c>
      <c r="M147">
        <v>7</v>
      </c>
      <c r="N147">
        <f t="shared" si="10"/>
        <v>7344.63</v>
      </c>
      <c r="O147">
        <f t="shared" si="8"/>
        <v>2655.37</v>
      </c>
      <c r="P147">
        <f t="shared" si="9"/>
        <v>3.1864440000000012</v>
      </c>
      <c r="Q147" s="4">
        <v>5127</v>
      </c>
      <c r="R147" s="5">
        <v>34.858868999999999</v>
      </c>
      <c r="S147" s="5">
        <v>-94.063641000000004</v>
      </c>
      <c r="T147">
        <v>6</v>
      </c>
      <c r="U147">
        <v>0.20679231179579141</v>
      </c>
      <c r="V147">
        <v>11170</v>
      </c>
      <c r="W147">
        <v>11024</v>
      </c>
      <c r="X147">
        <v>10870</v>
      </c>
      <c r="Y147">
        <v>10544</v>
      </c>
      <c r="Z147">
        <v>5312</v>
      </c>
      <c r="AA147">
        <v>5127</v>
      </c>
      <c r="AB147">
        <v>3742.6110000000003</v>
      </c>
      <c r="AC147">
        <v>37321</v>
      </c>
      <c r="AD147">
        <v>1</v>
      </c>
      <c r="AE147">
        <v>9.1996320147194106E-5</v>
      </c>
      <c r="AF147">
        <v>10</v>
      </c>
      <c r="AG147">
        <v>602</v>
      </c>
      <c r="AH147">
        <v>1.6611295681063124E-2</v>
      </c>
      <c r="AI147" s="3">
        <v>100278</v>
      </c>
      <c r="AJ147" s="3">
        <v>571075.00491549505</v>
      </c>
      <c r="AK147">
        <v>110</v>
      </c>
      <c r="AL147">
        <v>574816</v>
      </c>
      <c r="AM147">
        <v>186511</v>
      </c>
      <c r="AN147">
        <v>34519</v>
      </c>
      <c r="AO147">
        <v>221030</v>
      </c>
      <c r="AP147">
        <v>3</v>
      </c>
      <c r="AQ147">
        <v>0</v>
      </c>
      <c r="AR147">
        <v>3</v>
      </c>
      <c r="AS147">
        <v>0.27213352685050801</v>
      </c>
      <c r="AT147">
        <v>3</v>
      </c>
      <c r="AU147">
        <v>8</v>
      </c>
      <c r="AV147">
        <f t="shared" si="11"/>
        <v>11</v>
      </c>
      <c r="AW147">
        <v>651</v>
      </c>
      <c r="AX147">
        <v>6.0000000000000053E-2</v>
      </c>
      <c r="AY147">
        <v>576681534.95780396</v>
      </c>
      <c r="AZ147">
        <v>576681.53495780402</v>
      </c>
      <c r="BA147">
        <v>52944.016117181702</v>
      </c>
      <c r="BB147">
        <v>0.18887875785370845</v>
      </c>
      <c r="BC147">
        <v>4397</v>
      </c>
      <c r="BD147">
        <v>4061</v>
      </c>
      <c r="BE147">
        <v>336</v>
      </c>
      <c r="BF147">
        <v>3.0080572963294538E-2</v>
      </c>
      <c r="BG147">
        <v>123208</v>
      </c>
      <c r="BH147">
        <v>11.334682612695492</v>
      </c>
      <c r="BI147">
        <v>1538</v>
      </c>
      <c r="BJ147">
        <v>12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11123</v>
      </c>
      <c r="BU147">
        <v>0.6</v>
      </c>
      <c r="BV147">
        <v>0.4697789</v>
      </c>
      <c r="BW147">
        <v>51</v>
      </c>
      <c r="BX147">
        <v>1.348557</v>
      </c>
      <c r="BY147">
        <v>-0.89807159999999997</v>
      </c>
      <c r="BZ147">
        <v>10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10683</v>
      </c>
      <c r="CK147">
        <v>1.216886642328934</v>
      </c>
      <c r="CL147">
        <v>0.58918743930074458</v>
      </c>
      <c r="CM147">
        <v>43</v>
      </c>
      <c r="CN147">
        <v>-0.73416851115778103</v>
      </c>
      <c r="CO147">
        <v>670.99999999999989</v>
      </c>
      <c r="CP147">
        <v>0.64202041600000004</v>
      </c>
      <c r="CQ147">
        <v>-0.4109348941</v>
      </c>
      <c r="CR147">
        <v>8803</v>
      </c>
      <c r="CS147">
        <v>0.84499999999999997</v>
      </c>
      <c r="CT147">
        <v>8288</v>
      </c>
      <c r="CU147">
        <v>0.77797542044000001</v>
      </c>
      <c r="CV147">
        <v>1</v>
      </c>
      <c r="CW147">
        <v>2</v>
      </c>
      <c r="CX147">
        <v>3</v>
      </c>
      <c r="CY147">
        <v>275</v>
      </c>
      <c r="CZ147">
        <v>915</v>
      </c>
      <c r="DA147" s="2">
        <v>4780</v>
      </c>
      <c r="DB147" s="2">
        <v>430</v>
      </c>
      <c r="DC147" s="2">
        <v>82.19</v>
      </c>
      <c r="DD147" s="2">
        <v>1141</v>
      </c>
      <c r="DE147">
        <v>324</v>
      </c>
      <c r="DF147">
        <v>114</v>
      </c>
      <c r="DG147">
        <v>9.1300000000000008</v>
      </c>
      <c r="DH147">
        <v>9.1300000000000008</v>
      </c>
      <c r="DI147" s="2">
        <v>36.53</v>
      </c>
      <c r="DJ147">
        <v>1.02</v>
      </c>
      <c r="DK147">
        <v>0.99039669718183454</v>
      </c>
      <c r="DL147">
        <v>0</v>
      </c>
      <c r="DM147">
        <v>0</v>
      </c>
      <c r="DN147">
        <v>72.8</v>
      </c>
      <c r="DO147">
        <v>0.126</v>
      </c>
      <c r="DP147">
        <v>0</v>
      </c>
      <c r="DQ147" s="2">
        <v>369618</v>
      </c>
      <c r="DR147" s="2">
        <v>0</v>
      </c>
      <c r="DS147">
        <v>0</v>
      </c>
      <c r="DT147">
        <v>1.73314444235607</v>
      </c>
      <c r="DU147">
        <v>996239.15577734669</v>
      </c>
      <c r="DV147">
        <v>0</v>
      </c>
    </row>
    <row r="148" spans="1:126" x14ac:dyDescent="0.15">
      <c r="A148" t="s">
        <v>269</v>
      </c>
      <c r="B148" t="s">
        <v>380</v>
      </c>
      <c r="C148">
        <v>5</v>
      </c>
      <c r="D148">
        <v>129</v>
      </c>
      <c r="E148" t="s">
        <v>381</v>
      </c>
      <c r="F148">
        <v>5129</v>
      </c>
      <c r="G148" t="s">
        <v>5132</v>
      </c>
      <c r="H148">
        <v>95.2</v>
      </c>
      <c r="I148">
        <v>0</v>
      </c>
      <c r="J148">
        <v>1.1000000000000001</v>
      </c>
      <c r="K148">
        <v>0.1</v>
      </c>
      <c r="L148">
        <v>2.1</v>
      </c>
      <c r="M148">
        <v>1.5</v>
      </c>
      <c r="N148">
        <f t="shared" si="10"/>
        <v>9070.92</v>
      </c>
      <c r="O148">
        <f t="shared" si="8"/>
        <v>929.07999999999993</v>
      </c>
      <c r="P148">
        <f t="shared" si="9"/>
        <v>1.1148960000000003</v>
      </c>
      <c r="Q148" s="4">
        <v>5129</v>
      </c>
      <c r="R148" s="5">
        <v>35.896386999999997</v>
      </c>
      <c r="S148" s="5">
        <v>-92.695887999999997</v>
      </c>
      <c r="T148">
        <v>9</v>
      </c>
      <c r="U148">
        <v>8.6745282000406806E-2</v>
      </c>
      <c r="V148">
        <v>8146</v>
      </c>
      <c r="W148">
        <v>8036</v>
      </c>
      <c r="X148">
        <v>7965</v>
      </c>
      <c r="Y148">
        <v>7828</v>
      </c>
      <c r="Z148">
        <v>3993</v>
      </c>
      <c r="AA148">
        <v>5129</v>
      </c>
      <c r="AB148">
        <v>2443.7449999999999</v>
      </c>
      <c r="AC148">
        <v>33083</v>
      </c>
      <c r="AD148">
        <v>1</v>
      </c>
      <c r="AE148">
        <v>1.2554927809165097E-4</v>
      </c>
      <c r="AF148">
        <v>17</v>
      </c>
      <c r="AG148">
        <v>592</v>
      </c>
      <c r="AH148">
        <v>2.8716216216216218E-2</v>
      </c>
      <c r="AI148" s="3">
        <v>168795</v>
      </c>
      <c r="AJ148" s="3">
        <v>426299.86011395004</v>
      </c>
      <c r="AK148">
        <v>135</v>
      </c>
      <c r="AL148">
        <v>427878.39999999997</v>
      </c>
      <c r="AM148">
        <v>149266</v>
      </c>
      <c r="AN148">
        <v>29489</v>
      </c>
      <c r="AO148">
        <v>178755</v>
      </c>
      <c r="AP148">
        <v>1</v>
      </c>
      <c r="AQ148">
        <v>0</v>
      </c>
      <c r="AR148">
        <v>1</v>
      </c>
      <c r="AS148">
        <v>0.1244400199104032</v>
      </c>
      <c r="AT148">
        <v>1</v>
      </c>
      <c r="AU148">
        <v>10</v>
      </c>
      <c r="AV148">
        <f t="shared" si="11"/>
        <v>11</v>
      </c>
      <c r="AW148">
        <v>6327</v>
      </c>
      <c r="AX148">
        <v>0.81</v>
      </c>
      <c r="AY148">
        <v>624005739.27916801</v>
      </c>
      <c r="AZ148">
        <v>624005.73927916796</v>
      </c>
      <c r="BA148">
        <v>76033.683255138705</v>
      </c>
      <c r="BB148">
        <v>0.1315206573176784</v>
      </c>
      <c r="BC148">
        <v>1531</v>
      </c>
      <c r="BD148">
        <v>40</v>
      </c>
      <c r="BE148">
        <v>1491</v>
      </c>
      <c r="BF148">
        <v>0.18303461821753009</v>
      </c>
      <c r="BG148">
        <v>2847804</v>
      </c>
      <c r="BH148">
        <v>357.53973634651601</v>
      </c>
      <c r="BI148">
        <v>1643</v>
      </c>
      <c r="BJ148">
        <v>4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7944</v>
      </c>
      <c r="BU148">
        <v>0.54</v>
      </c>
      <c r="BV148">
        <v>0.5996882</v>
      </c>
      <c r="BW148">
        <v>67</v>
      </c>
      <c r="BX148">
        <v>0.62940589999999996</v>
      </c>
      <c r="BY148">
        <v>-0.1997748</v>
      </c>
      <c r="BZ148">
        <v>5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7916</v>
      </c>
      <c r="CK148">
        <v>0.75795856493178371</v>
      </c>
      <c r="CL148">
        <v>0.68180140273163525</v>
      </c>
      <c r="CM148">
        <v>52</v>
      </c>
      <c r="CN148">
        <v>-0.30384259845798445</v>
      </c>
      <c r="CO148">
        <v>646</v>
      </c>
      <c r="CP148">
        <v>0.51754064600000005</v>
      </c>
      <c r="CQ148">
        <v>-0.25832137500000002</v>
      </c>
      <c r="CR148">
        <v>6469</v>
      </c>
      <c r="CS148">
        <v>0.82499999999999996</v>
      </c>
      <c r="CT148">
        <v>5841</v>
      </c>
      <c r="CU148">
        <v>0.77333033505999993</v>
      </c>
      <c r="CV148">
        <v>16</v>
      </c>
      <c r="CW148">
        <v>2</v>
      </c>
      <c r="CX148">
        <v>3</v>
      </c>
      <c r="CY148">
        <v>226</v>
      </c>
      <c r="CZ148">
        <v>906</v>
      </c>
      <c r="DA148" s="2">
        <v>3550</v>
      </c>
      <c r="DB148" s="2">
        <v>395</v>
      </c>
      <c r="DC148" s="2">
        <v>112.18</v>
      </c>
      <c r="DD148" s="2">
        <v>358</v>
      </c>
      <c r="DE148">
        <v>325</v>
      </c>
      <c r="DF148">
        <v>21</v>
      </c>
      <c r="DG148">
        <v>12.46</v>
      </c>
      <c r="DH148">
        <v>12.46</v>
      </c>
      <c r="DI148" s="2">
        <v>24.93</v>
      </c>
      <c r="DJ148">
        <v>1.26</v>
      </c>
      <c r="DK148">
        <v>0.98653396131401994</v>
      </c>
      <c r="DL148">
        <v>0</v>
      </c>
      <c r="DN148">
        <v>27.4</v>
      </c>
      <c r="DO148">
        <v>6.5000000000000002E-2</v>
      </c>
      <c r="DP148">
        <v>60.9</v>
      </c>
      <c r="DQ148" s="2">
        <v>32250</v>
      </c>
      <c r="DR148" s="2">
        <v>1210.3753586899998</v>
      </c>
      <c r="DS148">
        <v>1.8071798409934928E-3</v>
      </c>
      <c r="DV148">
        <v>0</v>
      </c>
    </row>
    <row r="149" spans="1:126" x14ac:dyDescent="0.15">
      <c r="A149" t="s">
        <v>269</v>
      </c>
      <c r="B149" t="s">
        <v>382</v>
      </c>
      <c r="C149">
        <v>5</v>
      </c>
      <c r="D149">
        <v>131</v>
      </c>
      <c r="E149" t="s">
        <v>383</v>
      </c>
      <c r="F149">
        <v>5131</v>
      </c>
      <c r="G149" t="s">
        <v>5133</v>
      </c>
      <c r="H149">
        <v>72.8</v>
      </c>
      <c r="I149">
        <v>6.2</v>
      </c>
      <c r="J149">
        <v>1.7</v>
      </c>
      <c r="K149">
        <v>4</v>
      </c>
      <c r="L149">
        <v>2.9</v>
      </c>
      <c r="M149">
        <v>12.3</v>
      </c>
      <c r="N149">
        <f t="shared" si="10"/>
        <v>5516.869999999999</v>
      </c>
      <c r="O149">
        <f t="shared" si="8"/>
        <v>4483.130000000001</v>
      </c>
      <c r="P149">
        <f t="shared" si="9"/>
        <v>5.3797560000000031</v>
      </c>
      <c r="Q149" s="4">
        <v>5131</v>
      </c>
      <c r="R149" s="5">
        <v>35.196981000000001</v>
      </c>
      <c r="S149" s="5">
        <v>-94.274989000000005</v>
      </c>
      <c r="T149">
        <v>2</v>
      </c>
      <c r="U149">
        <v>6.7831503907446675E-2</v>
      </c>
      <c r="V149">
        <v>125795</v>
      </c>
      <c r="W149">
        <v>126801</v>
      </c>
      <c r="X149">
        <v>127273</v>
      </c>
      <c r="Y149">
        <v>127387</v>
      </c>
      <c r="Z149">
        <v>65939</v>
      </c>
      <c r="AA149">
        <v>5131</v>
      </c>
      <c r="AB149">
        <v>47187.614000000001</v>
      </c>
      <c r="AC149">
        <v>38575</v>
      </c>
      <c r="AD149">
        <v>2</v>
      </c>
      <c r="AE149">
        <v>1.5714252040888484E-5</v>
      </c>
      <c r="AF149">
        <v>22</v>
      </c>
      <c r="AG149">
        <v>770</v>
      </c>
      <c r="AH149">
        <v>2.8571428571428571E-2</v>
      </c>
      <c r="AI149" s="3">
        <v>118855</v>
      </c>
      <c r="AJ149" s="3">
        <v>340407.89555552503</v>
      </c>
      <c r="AK149">
        <v>80</v>
      </c>
      <c r="AL149">
        <v>349484.80000000005</v>
      </c>
      <c r="AM149">
        <v>301710</v>
      </c>
      <c r="AN149">
        <v>41576</v>
      </c>
      <c r="AO149">
        <v>343286</v>
      </c>
      <c r="AP149">
        <v>17</v>
      </c>
      <c r="AQ149">
        <v>2</v>
      </c>
      <c r="AR149">
        <v>19</v>
      </c>
      <c r="AS149">
        <v>0.14984108958131245</v>
      </c>
      <c r="AT149">
        <v>17</v>
      </c>
      <c r="AU149">
        <v>155</v>
      </c>
      <c r="AV149">
        <f t="shared" si="11"/>
        <v>172</v>
      </c>
      <c r="AW149">
        <v>123093</v>
      </c>
      <c r="AX149">
        <v>0.94</v>
      </c>
      <c r="AY149">
        <v>742858015.039204</v>
      </c>
      <c r="AZ149">
        <v>742858.01503920404</v>
      </c>
      <c r="BA149">
        <v>6447.1134249955103</v>
      </c>
      <c r="BB149">
        <v>1.5510817540808139</v>
      </c>
      <c r="BC149">
        <v>75488</v>
      </c>
      <c r="BD149">
        <v>52175</v>
      </c>
      <c r="BE149">
        <v>23313</v>
      </c>
      <c r="BF149">
        <v>0.1853253308955046</v>
      </c>
      <c r="BG149">
        <v>336847</v>
      </c>
      <c r="BH149">
        <v>2.6466493286085817</v>
      </c>
      <c r="BI149">
        <v>11710</v>
      </c>
      <c r="BJ149">
        <v>86</v>
      </c>
      <c r="BK149">
        <v>18</v>
      </c>
      <c r="BL149">
        <v>5</v>
      </c>
      <c r="BM149">
        <v>0</v>
      </c>
      <c r="BN149">
        <v>3</v>
      </c>
      <c r="BO149">
        <v>11</v>
      </c>
      <c r="BP149">
        <v>3</v>
      </c>
      <c r="BQ149">
        <v>12</v>
      </c>
      <c r="BR149">
        <v>3</v>
      </c>
      <c r="BS149">
        <v>0</v>
      </c>
      <c r="BT149">
        <v>123597</v>
      </c>
      <c r="BU149">
        <v>0.73</v>
      </c>
      <c r="BV149">
        <v>0.48010130000000001</v>
      </c>
      <c r="BW149">
        <v>614</v>
      </c>
      <c r="BX149">
        <v>1.1408039999999999</v>
      </c>
      <c r="BY149">
        <v>-1.043417</v>
      </c>
      <c r="BZ149">
        <v>87</v>
      </c>
      <c r="CA149">
        <v>13</v>
      </c>
      <c r="CB149">
        <v>4</v>
      </c>
      <c r="CC149">
        <v>0</v>
      </c>
      <c r="CD149">
        <v>3</v>
      </c>
      <c r="CE149">
        <v>9</v>
      </c>
      <c r="CF149">
        <v>2</v>
      </c>
      <c r="CG149">
        <v>14</v>
      </c>
      <c r="CH149">
        <v>5</v>
      </c>
      <c r="CI149">
        <v>0</v>
      </c>
      <c r="CJ149">
        <v>126990</v>
      </c>
      <c r="CK149">
        <v>1.0788251043389243</v>
      </c>
      <c r="CL149">
        <v>0.63373427063998944</v>
      </c>
      <c r="CM149">
        <v>547</v>
      </c>
      <c r="CN149">
        <v>-0.67128015938391916</v>
      </c>
      <c r="CO149">
        <v>13066</v>
      </c>
      <c r="CP149">
        <v>0.54579703300000004</v>
      </c>
      <c r="CQ149">
        <v>0.366288269</v>
      </c>
      <c r="CR149">
        <v>105310</v>
      </c>
      <c r="CS149">
        <v>0.82299999999999995</v>
      </c>
      <c r="CT149">
        <v>95856</v>
      </c>
      <c r="CU149">
        <v>0.80147955771000001</v>
      </c>
      <c r="CV149">
        <v>366</v>
      </c>
      <c r="CW149">
        <v>92</v>
      </c>
      <c r="CX149">
        <v>151</v>
      </c>
      <c r="CY149">
        <v>259</v>
      </c>
      <c r="CZ149">
        <v>1183</v>
      </c>
      <c r="DA149" s="2">
        <v>85026</v>
      </c>
      <c r="DB149" s="2">
        <v>11655</v>
      </c>
      <c r="DC149" s="2">
        <v>117.79</v>
      </c>
      <c r="DD149" s="2">
        <v>23673</v>
      </c>
      <c r="DE149">
        <v>401</v>
      </c>
      <c r="DF149">
        <v>81</v>
      </c>
      <c r="DG149">
        <v>68.319999999999993</v>
      </c>
      <c r="DH149">
        <v>6.28</v>
      </c>
      <c r="DI149" s="2">
        <v>14.92</v>
      </c>
      <c r="DJ149">
        <v>1.1000000000000001</v>
      </c>
      <c r="DK149">
        <v>0.95715788145218961</v>
      </c>
      <c r="DL149">
        <v>0</v>
      </c>
      <c r="DM149">
        <v>0</v>
      </c>
      <c r="DN149">
        <v>61</v>
      </c>
      <c r="DO149">
        <v>0.17499999999999999</v>
      </c>
      <c r="DP149">
        <v>23</v>
      </c>
      <c r="DQ149" s="2">
        <v>18956</v>
      </c>
      <c r="DR149" s="2">
        <v>132.56823528999999</v>
      </c>
      <c r="DS149">
        <v>3.7932456755575636E-4</v>
      </c>
      <c r="DT149">
        <v>2.4120880463245302</v>
      </c>
      <c r="DU149">
        <v>842988.10845211928</v>
      </c>
      <c r="DV149">
        <v>0</v>
      </c>
    </row>
    <row r="150" spans="1:126" x14ac:dyDescent="0.15">
      <c r="A150" t="s">
        <v>269</v>
      </c>
      <c r="B150" t="s">
        <v>384</v>
      </c>
      <c r="C150">
        <v>5</v>
      </c>
      <c r="D150">
        <v>133</v>
      </c>
      <c r="E150" t="s">
        <v>385</v>
      </c>
      <c r="F150">
        <v>5133</v>
      </c>
      <c r="G150" t="s">
        <v>5134</v>
      </c>
      <c r="H150">
        <v>61.1</v>
      </c>
      <c r="I150">
        <v>4.2</v>
      </c>
      <c r="J150">
        <v>1.9</v>
      </c>
      <c r="K150">
        <v>0.4</v>
      </c>
      <c r="L150">
        <v>1.9</v>
      </c>
      <c r="M150">
        <v>30.6</v>
      </c>
      <c r="N150">
        <f t="shared" si="10"/>
        <v>4694.59</v>
      </c>
      <c r="O150">
        <f t="shared" si="8"/>
        <v>5305.41</v>
      </c>
      <c r="P150">
        <f t="shared" si="9"/>
        <v>6.3664920000000018</v>
      </c>
      <c r="Q150" s="4">
        <v>5133</v>
      </c>
      <c r="R150" s="5">
        <v>33.994877000000002</v>
      </c>
      <c r="S150" s="5">
        <v>-94.243279000000001</v>
      </c>
      <c r="T150">
        <v>6</v>
      </c>
      <c r="U150">
        <v>-4.5048828495712234E-2</v>
      </c>
      <c r="V150">
        <v>16978</v>
      </c>
      <c r="W150">
        <v>17250</v>
      </c>
      <c r="X150">
        <v>17268</v>
      </c>
      <c r="Y150">
        <v>17250</v>
      </c>
      <c r="Z150">
        <v>8342</v>
      </c>
      <c r="AA150">
        <v>5133</v>
      </c>
      <c r="AB150">
        <v>6298.3680000000004</v>
      </c>
      <c r="AC150">
        <v>36579</v>
      </c>
      <c r="AD150">
        <v>0</v>
      </c>
      <c r="AE150">
        <v>0</v>
      </c>
      <c r="AF150">
        <v>7</v>
      </c>
      <c r="AG150">
        <v>543</v>
      </c>
      <c r="AH150">
        <v>1.289134438305709E-2</v>
      </c>
      <c r="AI150" s="3">
        <v>129229</v>
      </c>
      <c r="AJ150" s="3">
        <v>361680.68142104003</v>
      </c>
      <c r="AK150">
        <v>100</v>
      </c>
      <c r="AL150">
        <v>372083.20000000001</v>
      </c>
      <c r="AM150">
        <v>376060</v>
      </c>
      <c r="AN150">
        <v>38169</v>
      </c>
      <c r="AO150">
        <v>414229</v>
      </c>
      <c r="AP150">
        <v>1</v>
      </c>
      <c r="AQ150">
        <v>0</v>
      </c>
      <c r="AR150">
        <v>1</v>
      </c>
      <c r="AS150">
        <v>5.7971014492753624E-2</v>
      </c>
      <c r="AT150">
        <v>1</v>
      </c>
      <c r="AU150">
        <v>3</v>
      </c>
      <c r="AV150">
        <f t="shared" si="11"/>
        <v>4</v>
      </c>
      <c r="AW150">
        <v>15479</v>
      </c>
      <c r="AX150">
        <v>0.87</v>
      </c>
      <c r="AY150">
        <v>930537865.33423305</v>
      </c>
      <c r="AZ150">
        <v>930537.86533423304</v>
      </c>
      <c r="BA150">
        <v>58963.867324710402</v>
      </c>
      <c r="BB150">
        <v>0.16959538873070543</v>
      </c>
      <c r="BC150">
        <v>7005</v>
      </c>
      <c r="BD150">
        <v>2555</v>
      </c>
      <c r="BE150">
        <v>4450</v>
      </c>
      <c r="BF150">
        <v>0.26210389916362353</v>
      </c>
      <c r="BG150">
        <v>308286</v>
      </c>
      <c r="BH150">
        <v>17.853022932592079</v>
      </c>
      <c r="BI150">
        <v>2272</v>
      </c>
      <c r="BJ150">
        <v>12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16904</v>
      </c>
      <c r="BU150">
        <v>0.61</v>
      </c>
      <c r="BV150">
        <v>0.39309929999999998</v>
      </c>
      <c r="BW150">
        <v>67</v>
      </c>
      <c r="BX150">
        <v>1.005679</v>
      </c>
      <c r="BY150">
        <v>-1.6623520000000001</v>
      </c>
      <c r="BZ150">
        <v>14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0</v>
      </c>
      <c r="CJ150">
        <v>17388</v>
      </c>
      <c r="CK150">
        <v>1.0927076144467449</v>
      </c>
      <c r="CL150">
        <v>0.67330119732545479</v>
      </c>
      <c r="CM150">
        <v>56</v>
      </c>
      <c r="CN150">
        <v>-0.64160251023220904</v>
      </c>
      <c r="CO150">
        <v>580</v>
      </c>
      <c r="CP150">
        <v>0.87468833899999998</v>
      </c>
      <c r="CQ150">
        <v>-0.23794940170000001</v>
      </c>
      <c r="CR150">
        <v>14820</v>
      </c>
      <c r="CS150">
        <v>0.85699999999999998</v>
      </c>
      <c r="CT150">
        <v>11613</v>
      </c>
      <c r="CU150">
        <v>0.72089075295000005</v>
      </c>
      <c r="CV150">
        <v>8</v>
      </c>
      <c r="CW150">
        <v>6</v>
      </c>
      <c r="CX150">
        <v>8</v>
      </c>
      <c r="CY150">
        <v>378</v>
      </c>
      <c r="CZ150">
        <v>858</v>
      </c>
      <c r="DA150" s="2">
        <v>6956</v>
      </c>
      <c r="DB150" s="2">
        <v>735</v>
      </c>
      <c r="DC150" s="2">
        <v>34.549999999999997</v>
      </c>
      <c r="DD150" s="2">
        <v>5819</v>
      </c>
      <c r="DE150">
        <v>308</v>
      </c>
      <c r="DF150">
        <v>54</v>
      </c>
      <c r="DG150">
        <v>23.03</v>
      </c>
      <c r="DH150">
        <v>28.79</v>
      </c>
      <c r="DI150" s="2">
        <v>5.76</v>
      </c>
      <c r="DJ150">
        <v>-0.13</v>
      </c>
      <c r="DK150">
        <v>0.94230397201866456</v>
      </c>
      <c r="DL150">
        <v>0</v>
      </c>
      <c r="DM150">
        <v>602</v>
      </c>
      <c r="DN150">
        <v>148.80000000000001</v>
      </c>
      <c r="DO150">
        <v>0.38500000000000001</v>
      </c>
      <c r="DP150">
        <v>230.13</v>
      </c>
      <c r="DQ150" s="2">
        <v>0</v>
      </c>
      <c r="DR150" s="2">
        <v>274.94598659000002</v>
      </c>
      <c r="DS150">
        <v>7.3893568719039175E-4</v>
      </c>
      <c r="DT150">
        <v>1.4057374287841999</v>
      </c>
      <c r="DU150">
        <v>523051.28086179722</v>
      </c>
      <c r="DV150">
        <v>1</v>
      </c>
    </row>
    <row r="151" spans="1:126" x14ac:dyDescent="0.15">
      <c r="A151" t="s">
        <v>269</v>
      </c>
      <c r="B151" t="s">
        <v>386</v>
      </c>
      <c r="C151">
        <v>5</v>
      </c>
      <c r="D151">
        <v>135</v>
      </c>
      <c r="E151" t="s">
        <v>387</v>
      </c>
      <c r="F151">
        <v>5135</v>
      </c>
      <c r="G151" t="s">
        <v>5135</v>
      </c>
      <c r="H151">
        <v>95</v>
      </c>
      <c r="I151">
        <v>0.5</v>
      </c>
      <c r="J151">
        <v>0.9</v>
      </c>
      <c r="K151">
        <v>0.3</v>
      </c>
      <c r="L151">
        <v>1.6</v>
      </c>
      <c r="M151">
        <v>1.7</v>
      </c>
      <c r="N151">
        <f t="shared" si="10"/>
        <v>9031.5999999999985</v>
      </c>
      <c r="O151">
        <f t="shared" si="8"/>
        <v>968.40000000000146</v>
      </c>
      <c r="P151">
        <f t="shared" si="9"/>
        <v>1.1620800000000022</v>
      </c>
      <c r="Q151" s="4">
        <v>5135</v>
      </c>
      <c r="R151" s="5">
        <v>36.173399000000003</v>
      </c>
      <c r="S151" s="5">
        <v>-91.471069</v>
      </c>
      <c r="T151">
        <v>7</v>
      </c>
      <c r="U151">
        <v>0.12407337264086292</v>
      </c>
      <c r="V151">
        <v>17278</v>
      </c>
      <c r="W151">
        <v>17117</v>
      </c>
      <c r="X151">
        <v>17055</v>
      </c>
      <c r="Y151">
        <v>16817</v>
      </c>
      <c r="Z151">
        <v>8007</v>
      </c>
      <c r="AA151">
        <v>5135</v>
      </c>
      <c r="AB151">
        <v>4824.2659999999996</v>
      </c>
      <c r="AC151">
        <v>30691</v>
      </c>
      <c r="AD151">
        <v>1</v>
      </c>
      <c r="AE151">
        <v>5.8633831720902964E-5</v>
      </c>
      <c r="AF151">
        <v>9</v>
      </c>
      <c r="AG151">
        <v>648</v>
      </c>
      <c r="AH151">
        <v>1.3888888888888888E-2</v>
      </c>
      <c r="AI151" s="3">
        <v>158279</v>
      </c>
      <c r="AJ151" s="3">
        <v>386840.31255010003</v>
      </c>
      <c r="AK151">
        <v>122</v>
      </c>
      <c r="AL151">
        <v>388089.59999999998</v>
      </c>
      <c r="AM151">
        <v>363939</v>
      </c>
      <c r="AN151">
        <v>37589</v>
      </c>
      <c r="AO151">
        <v>401528</v>
      </c>
      <c r="AP151">
        <v>2</v>
      </c>
      <c r="AQ151">
        <v>0</v>
      </c>
      <c r="AR151">
        <v>2</v>
      </c>
      <c r="AS151">
        <v>0.1168429047146112</v>
      </c>
      <c r="AT151">
        <v>2</v>
      </c>
      <c r="AU151">
        <v>11</v>
      </c>
      <c r="AV151">
        <f t="shared" si="11"/>
        <v>13</v>
      </c>
      <c r="AW151">
        <v>5318</v>
      </c>
      <c r="AX151">
        <v>0.32999999999999996</v>
      </c>
      <c r="AY151">
        <v>1150183580.56635</v>
      </c>
      <c r="AZ151">
        <v>1150183.5805663499</v>
      </c>
      <c r="BA151">
        <v>68933.224930445198</v>
      </c>
      <c r="BB151">
        <v>0.14506792638949029</v>
      </c>
      <c r="BC151">
        <v>6561</v>
      </c>
      <c r="BD151">
        <v>0</v>
      </c>
      <c r="BE151">
        <v>6561</v>
      </c>
      <c r="BF151">
        <v>0.3797314503993518</v>
      </c>
      <c r="BG151">
        <v>343745</v>
      </c>
      <c r="BH151">
        <v>20.155086484901787</v>
      </c>
      <c r="BI151">
        <v>2728</v>
      </c>
      <c r="BJ151">
        <v>24</v>
      </c>
      <c r="BK151">
        <v>5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17664</v>
      </c>
      <c r="BU151">
        <v>0.62</v>
      </c>
      <c r="BV151">
        <v>0.51092009999999999</v>
      </c>
      <c r="BW151">
        <v>110</v>
      </c>
      <c r="BX151">
        <v>1.8115939999999999</v>
      </c>
      <c r="BY151">
        <v>-9.0801199999999999E-2</v>
      </c>
      <c r="BZ151">
        <v>21</v>
      </c>
      <c r="CA151">
        <v>4</v>
      </c>
      <c r="CB151">
        <v>1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16923</v>
      </c>
      <c r="CK151">
        <v>1.6545529752407966</v>
      </c>
      <c r="CL151">
        <v>0.64951395701418002</v>
      </c>
      <c r="CM151">
        <v>84</v>
      </c>
      <c r="CN151">
        <v>6.28883517738619E-2</v>
      </c>
      <c r="CO151">
        <v>708</v>
      </c>
      <c r="CP151">
        <v>-0.51044209429999998</v>
      </c>
      <c r="CQ151">
        <v>-6.3258900000000007E-2</v>
      </c>
      <c r="CR151">
        <v>13672</v>
      </c>
      <c r="CS151">
        <v>0.81099999999999994</v>
      </c>
      <c r="CT151">
        <v>13425</v>
      </c>
      <c r="CU151">
        <v>0.80122928327999998</v>
      </c>
      <c r="CV151">
        <v>28</v>
      </c>
      <c r="CW151">
        <v>4</v>
      </c>
      <c r="CX151">
        <v>7</v>
      </c>
      <c r="CY151">
        <v>356</v>
      </c>
      <c r="CZ151">
        <v>993</v>
      </c>
      <c r="DA151" s="2">
        <v>6672</v>
      </c>
      <c r="DB151" s="2">
        <v>835</v>
      </c>
      <c r="DC151" s="2">
        <v>82.12</v>
      </c>
      <c r="DD151" s="2">
        <v>733</v>
      </c>
      <c r="DE151">
        <v>328</v>
      </c>
      <c r="DF151">
        <v>19</v>
      </c>
      <c r="DG151">
        <v>29.33</v>
      </c>
      <c r="DH151">
        <v>23.46</v>
      </c>
      <c r="DI151" s="2">
        <v>11.73</v>
      </c>
      <c r="DJ151">
        <v>0.49</v>
      </c>
      <c r="DK151">
        <v>0.96186480834475829</v>
      </c>
      <c r="DL151">
        <v>0</v>
      </c>
      <c r="DN151">
        <v>26.1</v>
      </c>
      <c r="DO151">
        <v>6.9000000000000006E-2</v>
      </c>
      <c r="DP151">
        <v>155.5</v>
      </c>
      <c r="DQ151" s="2">
        <v>0</v>
      </c>
      <c r="DR151" s="2">
        <v>424.87221820000002</v>
      </c>
      <c r="DS151">
        <v>1.0947786753239459E-3</v>
      </c>
      <c r="DV151">
        <v>0</v>
      </c>
    </row>
    <row r="152" spans="1:126" x14ac:dyDescent="0.15">
      <c r="A152" t="s">
        <v>269</v>
      </c>
      <c r="B152" t="s">
        <v>388</v>
      </c>
      <c r="C152">
        <v>5</v>
      </c>
      <c r="D152">
        <v>137</v>
      </c>
      <c r="E152" t="s">
        <v>389</v>
      </c>
      <c r="F152">
        <v>5137</v>
      </c>
      <c r="G152" t="s">
        <v>5136</v>
      </c>
      <c r="H152">
        <v>96.1</v>
      </c>
      <c r="I152">
        <v>0.1</v>
      </c>
      <c r="J152">
        <v>0.7</v>
      </c>
      <c r="K152">
        <v>0.4</v>
      </c>
      <c r="L152">
        <v>1.5</v>
      </c>
      <c r="M152">
        <v>1.3</v>
      </c>
      <c r="N152">
        <f t="shared" si="10"/>
        <v>9239.81</v>
      </c>
      <c r="O152">
        <f t="shared" si="8"/>
        <v>760.19000000000051</v>
      </c>
      <c r="P152">
        <f t="shared" si="9"/>
        <v>0.91222800000000093</v>
      </c>
      <c r="Q152" s="4">
        <v>5137</v>
      </c>
      <c r="R152" s="5">
        <v>35.857016999999999</v>
      </c>
      <c r="S152" s="5">
        <v>-92.140507999999997</v>
      </c>
      <c r="T152">
        <v>9</v>
      </c>
      <c r="U152">
        <v>7.7201137659598712E-2</v>
      </c>
      <c r="V152">
        <v>12480</v>
      </c>
      <c r="W152">
        <v>12531</v>
      </c>
      <c r="X152">
        <v>12512</v>
      </c>
      <c r="Y152">
        <v>12380</v>
      </c>
      <c r="Z152">
        <v>5949</v>
      </c>
      <c r="AA152">
        <v>5137</v>
      </c>
      <c r="AB152">
        <v>3636.915</v>
      </c>
      <c r="AC152">
        <v>29264</v>
      </c>
      <c r="AD152">
        <v>2</v>
      </c>
      <c r="AE152">
        <v>1.5984654731457802E-4</v>
      </c>
      <c r="AF152">
        <v>16</v>
      </c>
      <c r="AG152">
        <v>523</v>
      </c>
      <c r="AH152">
        <v>3.0592734225621414E-2</v>
      </c>
      <c r="AI152" s="3">
        <v>135205</v>
      </c>
      <c r="AJ152" s="3">
        <v>388098.02930883504</v>
      </c>
      <c r="AK152">
        <v>122</v>
      </c>
      <c r="AL152">
        <v>390060.80000000005</v>
      </c>
      <c r="AM152">
        <v>284749</v>
      </c>
      <c r="AN152">
        <v>36506</v>
      </c>
      <c r="AO152">
        <v>321255</v>
      </c>
      <c r="AP152">
        <v>1</v>
      </c>
      <c r="AQ152">
        <v>0</v>
      </c>
      <c r="AR152">
        <v>1</v>
      </c>
      <c r="AS152">
        <v>7.9802090814779347E-2</v>
      </c>
      <c r="AT152">
        <v>1</v>
      </c>
      <c r="AU152">
        <v>17</v>
      </c>
      <c r="AV152">
        <f t="shared" si="11"/>
        <v>18</v>
      </c>
      <c r="AW152">
        <v>0</v>
      </c>
      <c r="AX152">
        <v>0</v>
      </c>
      <c r="AY152">
        <v>869087383.70891595</v>
      </c>
      <c r="AZ152">
        <v>869087.38370891591</v>
      </c>
      <c r="BA152">
        <v>75654.2370381777</v>
      </c>
      <c r="BB152">
        <v>0.13218030333124184</v>
      </c>
      <c r="BC152">
        <v>3749</v>
      </c>
      <c r="BD152">
        <v>0</v>
      </c>
      <c r="BE152">
        <v>3749</v>
      </c>
      <c r="BF152">
        <v>0.30040064102564101</v>
      </c>
      <c r="BG152">
        <v>299814</v>
      </c>
      <c r="BH152">
        <v>23.962116368286445</v>
      </c>
      <c r="BI152">
        <v>2280</v>
      </c>
      <c r="BJ152">
        <v>12</v>
      </c>
      <c r="BK152">
        <v>0</v>
      </c>
      <c r="BL152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11991</v>
      </c>
      <c r="BU152">
        <v>0.6</v>
      </c>
      <c r="BV152">
        <v>0.55113869999999998</v>
      </c>
      <c r="BW152">
        <v>61</v>
      </c>
      <c r="BX152">
        <v>1.2509380000000001</v>
      </c>
      <c r="BY152">
        <v>-0.48530129999999999</v>
      </c>
      <c r="BZ152">
        <v>11</v>
      </c>
      <c r="CA152">
        <v>0</v>
      </c>
      <c r="CB152">
        <v>2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12450</v>
      </c>
      <c r="CK152">
        <v>1.1244979919678715</v>
      </c>
      <c r="CL152">
        <v>0.70521601685985247</v>
      </c>
      <c r="CM152">
        <v>67</v>
      </c>
      <c r="CN152">
        <v>-0.10457838272507372</v>
      </c>
      <c r="CO152">
        <v>1055</v>
      </c>
      <c r="CP152">
        <v>-0.7012661832</v>
      </c>
      <c r="CQ152">
        <v>-0.19066097009999999</v>
      </c>
      <c r="CR152">
        <v>10056</v>
      </c>
      <c r="CS152">
        <v>0.80799999999999994</v>
      </c>
      <c r="CT152">
        <v>9310</v>
      </c>
      <c r="CU152">
        <v>0.79379320488000005</v>
      </c>
      <c r="CV152">
        <v>7</v>
      </c>
      <c r="CW152">
        <v>3</v>
      </c>
      <c r="CX152">
        <v>7</v>
      </c>
      <c r="CY152">
        <v>282</v>
      </c>
      <c r="CZ152">
        <v>818</v>
      </c>
      <c r="DA152" s="2">
        <v>4886</v>
      </c>
      <c r="DB152" s="2">
        <v>880</v>
      </c>
      <c r="DC152" s="2">
        <v>166.92</v>
      </c>
      <c r="DD152" s="2">
        <v>413</v>
      </c>
      <c r="DE152">
        <v>287</v>
      </c>
      <c r="DF152">
        <v>22</v>
      </c>
      <c r="DG152">
        <v>31.79</v>
      </c>
      <c r="DH152">
        <v>7.95</v>
      </c>
      <c r="DI152" s="2">
        <v>31.79</v>
      </c>
      <c r="DJ152">
        <v>1.55</v>
      </c>
      <c r="DK152">
        <v>0.97125106320032539</v>
      </c>
      <c r="DL152">
        <v>0</v>
      </c>
      <c r="DN152">
        <v>25.9</v>
      </c>
      <c r="DO152">
        <v>6.9000000000000006E-2</v>
      </c>
      <c r="DP152">
        <v>30.14</v>
      </c>
      <c r="DQ152" s="2">
        <v>61320</v>
      </c>
      <c r="DR152" s="2">
        <v>380.29395851000004</v>
      </c>
      <c r="DS152">
        <v>9.7496072025540618E-4</v>
      </c>
      <c r="DT152">
        <v>1.2489738450727099</v>
      </c>
      <c r="DU152">
        <v>487175.73718813737</v>
      </c>
      <c r="DV152">
        <v>1</v>
      </c>
    </row>
    <row r="153" spans="1:126" x14ac:dyDescent="0.15">
      <c r="A153" t="s">
        <v>269</v>
      </c>
      <c r="B153" t="s">
        <v>390</v>
      </c>
      <c r="C153">
        <v>5</v>
      </c>
      <c r="D153">
        <v>139</v>
      </c>
      <c r="E153" t="s">
        <v>391</v>
      </c>
      <c r="F153">
        <v>5139</v>
      </c>
      <c r="G153" t="s">
        <v>5137</v>
      </c>
      <c r="H153">
        <v>61.8</v>
      </c>
      <c r="I153">
        <v>32.799999999999997</v>
      </c>
      <c r="J153">
        <v>0.3</v>
      </c>
      <c r="K153">
        <v>0.5</v>
      </c>
      <c r="L153">
        <v>1.1000000000000001</v>
      </c>
      <c r="M153">
        <v>3.5</v>
      </c>
      <c r="N153">
        <f t="shared" si="10"/>
        <v>4908.88</v>
      </c>
      <c r="O153">
        <f t="shared" si="8"/>
        <v>5091.12</v>
      </c>
      <c r="P153">
        <f t="shared" si="9"/>
        <v>6.1093440000000019</v>
      </c>
      <c r="Q153" s="4">
        <v>5139</v>
      </c>
      <c r="R153" s="5">
        <v>33.168219000000001</v>
      </c>
      <c r="S153" s="5">
        <v>-92.598145000000002</v>
      </c>
      <c r="T153">
        <v>7</v>
      </c>
      <c r="U153">
        <v>6.4551675215828467E-3</v>
      </c>
      <c r="V153">
        <v>41594</v>
      </c>
      <c r="W153">
        <v>40954</v>
      </c>
      <c r="X153">
        <v>40633</v>
      </c>
      <c r="Y153">
        <v>40073</v>
      </c>
      <c r="Z153">
        <v>20995</v>
      </c>
      <c r="AA153">
        <v>5139</v>
      </c>
      <c r="AB153">
        <v>14932.686</v>
      </c>
      <c r="AC153">
        <v>38678</v>
      </c>
      <c r="AD153">
        <v>1</v>
      </c>
      <c r="AE153">
        <v>2.4610538232471145E-5</v>
      </c>
      <c r="AF153">
        <v>19</v>
      </c>
      <c r="AG153">
        <v>280</v>
      </c>
      <c r="AH153">
        <v>6.7857142857142852E-2</v>
      </c>
      <c r="AI153" s="3">
        <v>42503</v>
      </c>
      <c r="AJ153" s="3">
        <v>665098.30816407502</v>
      </c>
      <c r="AK153">
        <v>77</v>
      </c>
      <c r="AL153">
        <v>675430.39999999991</v>
      </c>
      <c r="AM153">
        <v>443885</v>
      </c>
      <c r="AN153">
        <v>16286</v>
      </c>
      <c r="AO153">
        <v>460171</v>
      </c>
      <c r="AP153">
        <v>1</v>
      </c>
      <c r="AQ153">
        <v>0</v>
      </c>
      <c r="AR153">
        <v>1</v>
      </c>
      <c r="AS153">
        <v>2.4417639302632223E-2</v>
      </c>
      <c r="AT153">
        <v>2</v>
      </c>
      <c r="AU153">
        <v>42</v>
      </c>
      <c r="AV153">
        <f t="shared" si="11"/>
        <v>44</v>
      </c>
      <c r="AW153">
        <v>27737</v>
      </c>
      <c r="AX153">
        <v>0.71</v>
      </c>
      <c r="AY153">
        <v>352635213.925708</v>
      </c>
      <c r="AZ153">
        <v>352635.21392570797</v>
      </c>
      <c r="BA153">
        <v>7770.2325917232902</v>
      </c>
      <c r="BB153">
        <v>1.2869627623054447</v>
      </c>
      <c r="BC153">
        <v>53437</v>
      </c>
      <c r="BD153">
        <v>35308</v>
      </c>
      <c r="BE153">
        <v>18129</v>
      </c>
      <c r="BF153">
        <v>0.43585613309611965</v>
      </c>
      <c r="BG153">
        <v>1183454</v>
      </c>
      <c r="BH153">
        <v>29.125439913370904</v>
      </c>
      <c r="BI153">
        <v>6495</v>
      </c>
      <c r="BJ153">
        <v>76</v>
      </c>
      <c r="BK153">
        <v>4</v>
      </c>
      <c r="BL153">
        <v>2</v>
      </c>
      <c r="BM153">
        <v>0</v>
      </c>
      <c r="BN153">
        <v>0</v>
      </c>
      <c r="BO153">
        <v>6</v>
      </c>
      <c r="BP153">
        <v>1</v>
      </c>
      <c r="BQ153">
        <v>2</v>
      </c>
      <c r="BR153">
        <v>3</v>
      </c>
      <c r="BS153">
        <v>0</v>
      </c>
      <c r="BT153">
        <v>42782</v>
      </c>
      <c r="BU153">
        <v>0.71</v>
      </c>
      <c r="BV153">
        <v>0.51991399999999999</v>
      </c>
      <c r="BW153">
        <v>258</v>
      </c>
      <c r="BX153">
        <v>2.1971859999999999</v>
      </c>
      <c r="BY153">
        <v>0.17229050000000001</v>
      </c>
      <c r="BZ153">
        <v>76</v>
      </c>
      <c r="CA153">
        <v>5</v>
      </c>
      <c r="CB153">
        <v>2</v>
      </c>
      <c r="CC153">
        <v>0</v>
      </c>
      <c r="CD153">
        <v>0</v>
      </c>
      <c r="CE153">
        <v>6</v>
      </c>
      <c r="CF153">
        <v>1</v>
      </c>
      <c r="CG153">
        <v>2</v>
      </c>
      <c r="CH153">
        <v>3</v>
      </c>
      <c r="CI153">
        <v>0</v>
      </c>
      <c r="CJ153">
        <v>40175</v>
      </c>
      <c r="CK153">
        <v>2.3646546359676419</v>
      </c>
      <c r="CL153">
        <v>0.70894382764455821</v>
      </c>
      <c r="CM153">
        <v>220</v>
      </c>
      <c r="CN153">
        <v>1.0019739642172605</v>
      </c>
      <c r="CO153">
        <v>3951</v>
      </c>
      <c r="CP153">
        <v>-0.68254595610000002</v>
      </c>
      <c r="CQ153">
        <v>7.0856888000000007E-2</v>
      </c>
      <c r="CR153">
        <v>31054</v>
      </c>
      <c r="CS153">
        <v>0.77800000000000002</v>
      </c>
      <c r="CT153">
        <v>33982</v>
      </c>
      <c r="CU153">
        <v>0.82226430975999998</v>
      </c>
      <c r="CV153">
        <v>67</v>
      </c>
      <c r="CW153">
        <v>19</v>
      </c>
      <c r="CX153">
        <v>31</v>
      </c>
      <c r="CY153">
        <v>163</v>
      </c>
      <c r="CZ153">
        <v>397</v>
      </c>
      <c r="DA153" s="2">
        <v>25604</v>
      </c>
      <c r="DB153" s="2">
        <v>2735</v>
      </c>
      <c r="DC153" s="2">
        <v>152.36000000000001</v>
      </c>
      <c r="DD153" s="2">
        <v>14343</v>
      </c>
      <c r="DE153">
        <v>120</v>
      </c>
      <c r="DF153">
        <v>36</v>
      </c>
      <c r="DG153">
        <v>36.86</v>
      </c>
      <c r="DH153">
        <v>14.74</v>
      </c>
      <c r="DI153" s="2">
        <v>19.66</v>
      </c>
      <c r="DJ153">
        <v>-0.5</v>
      </c>
      <c r="DK153">
        <v>0.99451803402112793</v>
      </c>
      <c r="DL153">
        <v>0</v>
      </c>
      <c r="DM153">
        <v>0</v>
      </c>
      <c r="DN153">
        <v>152.69999999999999</v>
      </c>
      <c r="DO153">
        <v>0.22600000000000001</v>
      </c>
      <c r="DP153">
        <v>0</v>
      </c>
      <c r="DQ153" s="2">
        <v>0</v>
      </c>
      <c r="DR153" s="2">
        <v>0</v>
      </c>
      <c r="DS153">
        <v>0</v>
      </c>
      <c r="DT153">
        <v>1.4007984137487799</v>
      </c>
      <c r="DU153">
        <v>946141.83291770378</v>
      </c>
      <c r="DV153">
        <v>0</v>
      </c>
    </row>
    <row r="154" spans="1:126" x14ac:dyDescent="0.15">
      <c r="A154" t="s">
        <v>269</v>
      </c>
      <c r="B154" t="s">
        <v>392</v>
      </c>
      <c r="C154">
        <v>5</v>
      </c>
      <c r="D154">
        <v>141</v>
      </c>
      <c r="E154" t="s">
        <v>393</v>
      </c>
      <c r="F154">
        <v>5141</v>
      </c>
      <c r="G154" t="s">
        <v>5138</v>
      </c>
      <c r="H154">
        <v>94.1</v>
      </c>
      <c r="I154">
        <v>0.4</v>
      </c>
      <c r="J154">
        <v>0.7</v>
      </c>
      <c r="K154">
        <v>0.3</v>
      </c>
      <c r="L154">
        <v>1.8</v>
      </c>
      <c r="M154">
        <v>2.7</v>
      </c>
      <c r="N154">
        <f t="shared" si="10"/>
        <v>8866.08</v>
      </c>
      <c r="O154">
        <f t="shared" si="8"/>
        <v>1133.92</v>
      </c>
      <c r="P154">
        <f t="shared" si="9"/>
        <v>1.3607040000000006</v>
      </c>
      <c r="Q154" s="4">
        <v>5141</v>
      </c>
      <c r="R154" s="5">
        <v>35.582953000000003</v>
      </c>
      <c r="S154" s="5">
        <v>-92.515975999999995</v>
      </c>
      <c r="T154">
        <v>8</v>
      </c>
      <c r="U154">
        <v>0.15233491034772326</v>
      </c>
      <c r="V154">
        <v>17223</v>
      </c>
      <c r="W154">
        <v>17090</v>
      </c>
      <c r="X154">
        <v>17002</v>
      </c>
      <c r="Y154">
        <v>16769</v>
      </c>
      <c r="Z154">
        <v>8326</v>
      </c>
      <c r="AA154">
        <v>5141</v>
      </c>
      <c r="AB154">
        <v>5107.0840000000007</v>
      </c>
      <c r="AC154">
        <v>32312</v>
      </c>
      <c r="AD154">
        <v>1</v>
      </c>
      <c r="AE154">
        <v>5.8816609810610517E-5</v>
      </c>
      <c r="AF154">
        <v>14</v>
      </c>
      <c r="AG154">
        <v>587</v>
      </c>
      <c r="AH154">
        <v>2.385008517887564E-2</v>
      </c>
      <c r="AI154" s="3">
        <v>122875</v>
      </c>
      <c r="AJ154" s="3">
        <v>454245.12518220005</v>
      </c>
      <c r="AK154">
        <v>120</v>
      </c>
      <c r="AL154">
        <v>463590.40000000002</v>
      </c>
      <c r="AM154">
        <v>315121</v>
      </c>
      <c r="AN154">
        <v>34882</v>
      </c>
      <c r="AO154">
        <v>350003</v>
      </c>
      <c r="AP154">
        <v>2</v>
      </c>
      <c r="AQ154">
        <v>0</v>
      </c>
      <c r="AR154">
        <v>2</v>
      </c>
      <c r="AS154">
        <v>0.11702750146284377</v>
      </c>
      <c r="AT154">
        <v>2</v>
      </c>
      <c r="AU154">
        <v>6</v>
      </c>
      <c r="AV154">
        <f t="shared" si="11"/>
        <v>8</v>
      </c>
      <c r="AW154">
        <v>6905</v>
      </c>
      <c r="AX154">
        <v>0.4</v>
      </c>
      <c r="AY154">
        <v>787690963.97579598</v>
      </c>
      <c r="AZ154">
        <v>787690.96397579601</v>
      </c>
      <c r="BA154">
        <v>48301.652768563399</v>
      </c>
      <c r="BB154">
        <v>0.20703225307661502</v>
      </c>
      <c r="BC154">
        <v>19531</v>
      </c>
      <c r="BD154">
        <v>15560</v>
      </c>
      <c r="BE154">
        <v>3971</v>
      </c>
      <c r="BF154">
        <v>0.2305637809905359</v>
      </c>
      <c r="BG154">
        <v>285875</v>
      </c>
      <c r="BH154">
        <v>16.814198329608281</v>
      </c>
      <c r="BI154">
        <v>3130</v>
      </c>
      <c r="BJ154">
        <v>27</v>
      </c>
      <c r="BK154">
        <v>2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2</v>
      </c>
      <c r="BS154">
        <v>0</v>
      </c>
      <c r="BT154">
        <v>16418</v>
      </c>
      <c r="BU154">
        <v>0.56000000000000005</v>
      </c>
      <c r="BV154">
        <v>0.50722659999999997</v>
      </c>
      <c r="BW154">
        <v>104</v>
      </c>
      <c r="BX154">
        <v>2.1318060000000001</v>
      </c>
      <c r="BY154">
        <v>0.20222870000000001</v>
      </c>
      <c r="BZ154">
        <v>23</v>
      </c>
      <c r="CA154">
        <v>2</v>
      </c>
      <c r="CB154">
        <v>2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2</v>
      </c>
      <c r="CI154">
        <v>0</v>
      </c>
      <c r="CJ154">
        <v>16880</v>
      </c>
      <c r="CK154">
        <v>1.777251184834123</v>
      </c>
      <c r="CL154">
        <v>0.73485714285714288</v>
      </c>
      <c r="CM154">
        <v>97</v>
      </c>
      <c r="CN154">
        <v>0.68117270910115579</v>
      </c>
      <c r="CO154">
        <v>868</v>
      </c>
      <c r="CP154">
        <v>0.30872490299999999</v>
      </c>
      <c r="CQ154">
        <v>-0.19693814909999999</v>
      </c>
      <c r="CR154">
        <v>13471</v>
      </c>
      <c r="CS154">
        <v>0.80700000000000005</v>
      </c>
      <c r="CT154">
        <v>13434</v>
      </c>
      <c r="CU154">
        <v>0.80853333332999999</v>
      </c>
      <c r="CV154">
        <v>10</v>
      </c>
      <c r="CW154">
        <v>6</v>
      </c>
      <c r="CX154">
        <v>2</v>
      </c>
      <c r="CY154">
        <v>224</v>
      </c>
      <c r="CZ154">
        <v>881</v>
      </c>
      <c r="DA154" s="2">
        <v>6552</v>
      </c>
      <c r="DB154" s="2">
        <v>770</v>
      </c>
      <c r="DC154" s="2">
        <v>112.21</v>
      </c>
      <c r="DD154" s="2">
        <v>816</v>
      </c>
      <c r="DE154">
        <v>287</v>
      </c>
      <c r="DF154">
        <v>28</v>
      </c>
      <c r="DG154">
        <v>35.44</v>
      </c>
      <c r="DH154">
        <v>17.72</v>
      </c>
      <c r="DI154" s="2">
        <v>11.81</v>
      </c>
      <c r="DJ154">
        <v>2.41</v>
      </c>
      <c r="DK154">
        <v>0.97956459816887076</v>
      </c>
      <c r="DL154">
        <v>0</v>
      </c>
      <c r="DN154">
        <v>26.2</v>
      </c>
      <c r="DO154">
        <v>5.7000000000000002E-2</v>
      </c>
      <c r="DP154">
        <v>0</v>
      </c>
      <c r="DQ154" s="2">
        <v>32256</v>
      </c>
      <c r="DR154" s="2">
        <v>0</v>
      </c>
      <c r="DS154">
        <v>0</v>
      </c>
      <c r="DT154">
        <v>1.6334056011917699</v>
      </c>
      <c r="DU154">
        <v>757231.15601873316</v>
      </c>
      <c r="DV154">
        <v>0</v>
      </c>
    </row>
    <row r="155" spans="1:126" x14ac:dyDescent="0.15">
      <c r="A155" t="s">
        <v>269</v>
      </c>
      <c r="B155" t="s">
        <v>232</v>
      </c>
      <c r="C155">
        <v>5</v>
      </c>
      <c r="D155">
        <v>143</v>
      </c>
      <c r="E155" t="s">
        <v>394</v>
      </c>
      <c r="F155">
        <v>5143</v>
      </c>
      <c r="G155" t="s">
        <v>5139</v>
      </c>
      <c r="H155">
        <v>74.099999999999994</v>
      </c>
      <c r="I155">
        <v>2.9</v>
      </c>
      <c r="J155">
        <v>1.1000000000000001</v>
      </c>
      <c r="K155">
        <v>2.2000000000000002</v>
      </c>
      <c r="L155">
        <v>4.3</v>
      </c>
      <c r="M155">
        <v>15.5</v>
      </c>
      <c r="N155">
        <f t="shared" si="10"/>
        <v>5764.0099999999993</v>
      </c>
      <c r="O155">
        <f t="shared" si="8"/>
        <v>4235.9900000000007</v>
      </c>
      <c r="P155">
        <f t="shared" si="9"/>
        <v>5.0831880000000025</v>
      </c>
      <c r="Q155" s="4">
        <v>5143</v>
      </c>
      <c r="R155" s="5">
        <v>35.971209000000002</v>
      </c>
      <c r="S155" s="5">
        <v>-94.218417000000002</v>
      </c>
      <c r="T155">
        <v>2</v>
      </c>
      <c r="U155">
        <v>0.11983849929474905</v>
      </c>
      <c r="V155">
        <v>204057</v>
      </c>
      <c r="W155">
        <v>212238</v>
      </c>
      <c r="X155">
        <v>216432</v>
      </c>
      <c r="Y155">
        <v>223851</v>
      </c>
      <c r="Z155">
        <v>107072</v>
      </c>
      <c r="AA155">
        <v>5143</v>
      </c>
      <c r="AB155">
        <v>83723.391000000003</v>
      </c>
      <c r="AC155">
        <v>43524</v>
      </c>
      <c r="AD155">
        <v>5</v>
      </c>
      <c r="AE155">
        <v>2.310194425962889E-5</v>
      </c>
      <c r="AF155">
        <v>131</v>
      </c>
      <c r="AG155">
        <v>2502</v>
      </c>
      <c r="AH155">
        <v>5.2358113509192644E-2</v>
      </c>
      <c r="AI155" s="3">
        <v>311752</v>
      </c>
      <c r="AJ155" s="3">
        <v>602887.61248516501</v>
      </c>
      <c r="AK155">
        <v>60</v>
      </c>
      <c r="AL155">
        <v>611884.80000000005</v>
      </c>
      <c r="AM155">
        <v>422201</v>
      </c>
      <c r="AN155">
        <v>144033</v>
      </c>
      <c r="AO155">
        <v>566234</v>
      </c>
      <c r="AP155">
        <v>28</v>
      </c>
      <c r="AQ155">
        <v>6</v>
      </c>
      <c r="AR155">
        <v>34</v>
      </c>
      <c r="AS155">
        <v>0.16019751411151631</v>
      </c>
      <c r="AT155">
        <v>34</v>
      </c>
      <c r="AU155">
        <v>159</v>
      </c>
      <c r="AV155">
        <f t="shared" si="11"/>
        <v>193</v>
      </c>
      <c r="AW155">
        <v>207031</v>
      </c>
      <c r="AX155">
        <v>0.92999999999999994</v>
      </c>
      <c r="AY155">
        <v>815425971.54705501</v>
      </c>
      <c r="AZ155">
        <v>815425.97154705506</v>
      </c>
      <c r="BA155">
        <v>5190.3039374843702</v>
      </c>
      <c r="BB155">
        <v>1.9266694437256378</v>
      </c>
      <c r="BC155">
        <v>139698</v>
      </c>
      <c r="BD155">
        <v>107120</v>
      </c>
      <c r="BE155">
        <v>32578</v>
      </c>
      <c r="BF155">
        <v>0.15965146993242085</v>
      </c>
      <c r="BG155">
        <v>4748255</v>
      </c>
      <c r="BH155">
        <v>21.938784468100835</v>
      </c>
      <c r="BI155">
        <v>14785</v>
      </c>
      <c r="BJ155">
        <v>130</v>
      </c>
      <c r="BK155">
        <v>15</v>
      </c>
      <c r="BL155">
        <v>13</v>
      </c>
      <c r="BM155">
        <v>0</v>
      </c>
      <c r="BN155">
        <v>0</v>
      </c>
      <c r="BO155">
        <v>4</v>
      </c>
      <c r="BP155">
        <v>2</v>
      </c>
      <c r="BQ155">
        <v>20</v>
      </c>
      <c r="BR155">
        <v>6</v>
      </c>
      <c r="BS155">
        <v>1</v>
      </c>
      <c r="BT155">
        <v>200181</v>
      </c>
      <c r="BU155">
        <v>0.75</v>
      </c>
      <c r="BV155">
        <v>0.47633310000000001</v>
      </c>
      <c r="BW155">
        <v>867</v>
      </c>
      <c r="BX155">
        <v>0.95413650000000005</v>
      </c>
      <c r="BY155">
        <v>-1.318624</v>
      </c>
      <c r="BZ155">
        <v>136</v>
      </c>
      <c r="CA155">
        <v>8</v>
      </c>
      <c r="CB155">
        <v>9</v>
      </c>
      <c r="CC155">
        <v>0</v>
      </c>
      <c r="CD155">
        <v>0</v>
      </c>
      <c r="CE155">
        <v>2</v>
      </c>
      <c r="CF155">
        <v>2</v>
      </c>
      <c r="CG155">
        <v>25</v>
      </c>
      <c r="CH155">
        <v>7</v>
      </c>
      <c r="CI155">
        <v>0</v>
      </c>
      <c r="CJ155">
        <v>220682</v>
      </c>
      <c r="CK155">
        <v>0.85643595762227998</v>
      </c>
      <c r="CL155">
        <v>0.65726998815309556</v>
      </c>
      <c r="CM155">
        <v>860</v>
      </c>
      <c r="CN155">
        <v>-0.85217249707053311</v>
      </c>
      <c r="CO155">
        <v>34476</v>
      </c>
      <c r="CP155">
        <v>1.5332832089999999</v>
      </c>
      <c r="CQ155">
        <v>0.79060993999999996</v>
      </c>
      <c r="CR155">
        <v>190747</v>
      </c>
      <c r="CS155">
        <v>0.83599999999999997</v>
      </c>
      <c r="CT155">
        <v>156512</v>
      </c>
      <c r="CU155">
        <v>0.78808296314000004</v>
      </c>
      <c r="CV155">
        <v>769</v>
      </c>
      <c r="CW155">
        <v>131</v>
      </c>
      <c r="CX155">
        <v>179</v>
      </c>
      <c r="CY155">
        <v>1342</v>
      </c>
      <c r="CZ155">
        <v>3967</v>
      </c>
      <c r="DA155" s="2">
        <v>139416</v>
      </c>
      <c r="DB155" s="2">
        <v>24055</v>
      </c>
      <c r="DC155" s="2">
        <v>167.74</v>
      </c>
      <c r="DD155" s="2">
        <v>46100</v>
      </c>
      <c r="DE155">
        <v>1429</v>
      </c>
      <c r="DF155">
        <v>272</v>
      </c>
      <c r="DG155">
        <v>48.98</v>
      </c>
      <c r="DH155">
        <v>4.62</v>
      </c>
      <c r="DI155" s="2">
        <v>11.09</v>
      </c>
      <c r="DJ155">
        <v>1.22</v>
      </c>
      <c r="DK155">
        <v>0.96272678282737556</v>
      </c>
      <c r="DL155">
        <v>1.5987210231814548E-3</v>
      </c>
      <c r="DM155">
        <v>629</v>
      </c>
      <c r="DN155">
        <v>92.7</v>
      </c>
      <c r="DO155">
        <v>0.154</v>
      </c>
      <c r="DP155">
        <v>104</v>
      </c>
      <c r="DQ155" s="2">
        <v>22131</v>
      </c>
      <c r="DR155" s="2">
        <v>93.118509770000003</v>
      </c>
      <c r="DS155">
        <v>1.52183908654701E-4</v>
      </c>
      <c r="DT155">
        <v>1.6630823372483801</v>
      </c>
      <c r="DU155">
        <v>1017614.8033107576</v>
      </c>
      <c r="DV155">
        <v>1</v>
      </c>
    </row>
    <row r="156" spans="1:126" x14ac:dyDescent="0.15">
      <c r="A156" t="s">
        <v>269</v>
      </c>
      <c r="B156" t="s">
        <v>395</v>
      </c>
      <c r="C156">
        <v>5</v>
      </c>
      <c r="D156">
        <v>145</v>
      </c>
      <c r="E156" t="s">
        <v>396</v>
      </c>
      <c r="F156">
        <v>5145</v>
      </c>
      <c r="G156" t="s">
        <v>5140</v>
      </c>
      <c r="H156">
        <v>89.6</v>
      </c>
      <c r="I156">
        <v>3.9</v>
      </c>
      <c r="J156">
        <v>0.6</v>
      </c>
      <c r="K156">
        <v>0.5</v>
      </c>
      <c r="L156">
        <v>1.7</v>
      </c>
      <c r="M156">
        <v>3.7</v>
      </c>
      <c r="N156">
        <f t="shared" si="10"/>
        <v>8060.5599999999986</v>
      </c>
      <c r="O156">
        <f t="shared" si="8"/>
        <v>1939.4400000000014</v>
      </c>
      <c r="P156">
        <f t="shared" si="9"/>
        <v>2.3273280000000027</v>
      </c>
      <c r="Q156" s="4">
        <v>5145</v>
      </c>
      <c r="R156" s="5">
        <v>35.255118000000003</v>
      </c>
      <c r="S156" s="5">
        <v>-91.753034</v>
      </c>
      <c r="T156">
        <v>4</v>
      </c>
      <c r="U156">
        <v>0.14283961909427215</v>
      </c>
      <c r="V156">
        <v>77007</v>
      </c>
      <c r="W156">
        <v>78275</v>
      </c>
      <c r="X156">
        <v>78660</v>
      </c>
      <c r="Y156">
        <v>78835</v>
      </c>
      <c r="Z156">
        <v>38489</v>
      </c>
      <c r="AA156">
        <v>5145</v>
      </c>
      <c r="AB156">
        <v>27370.753999999997</v>
      </c>
      <c r="AC156">
        <v>42554</v>
      </c>
      <c r="AD156">
        <v>2</v>
      </c>
      <c r="AE156">
        <v>2.5425883549453343E-5</v>
      </c>
      <c r="AF156">
        <v>68</v>
      </c>
      <c r="AG156">
        <v>1836</v>
      </c>
      <c r="AH156">
        <v>3.7037037037037035E-2</v>
      </c>
      <c r="AI156" s="3">
        <v>355669</v>
      </c>
      <c r="AJ156" s="3">
        <v>662459.662657295</v>
      </c>
      <c r="AK156">
        <v>80</v>
      </c>
      <c r="AL156">
        <v>667155.20000000007</v>
      </c>
      <c r="AM156">
        <v>220271</v>
      </c>
      <c r="AN156">
        <v>112501</v>
      </c>
      <c r="AO156">
        <v>332772</v>
      </c>
      <c r="AP156">
        <v>5</v>
      </c>
      <c r="AQ156">
        <v>1</v>
      </c>
      <c r="AR156">
        <v>6</v>
      </c>
      <c r="AS156">
        <v>7.6652826572979879E-2</v>
      </c>
      <c r="AT156">
        <v>5</v>
      </c>
      <c r="AU156">
        <v>54</v>
      </c>
      <c r="AV156">
        <f t="shared" si="11"/>
        <v>59</v>
      </c>
      <c r="AW156">
        <v>60831</v>
      </c>
      <c r="AX156">
        <v>0.73</v>
      </c>
      <c r="AY156">
        <v>428255973.95565802</v>
      </c>
      <c r="AZ156">
        <v>428255.97395565803</v>
      </c>
      <c r="BA156">
        <v>6372.6740624862596</v>
      </c>
      <c r="BB156">
        <v>1.5691999782111186</v>
      </c>
      <c r="BC156">
        <v>32231</v>
      </c>
      <c r="BD156">
        <v>14683</v>
      </c>
      <c r="BE156">
        <v>17548</v>
      </c>
      <c r="BF156">
        <v>0.22787538795174464</v>
      </c>
      <c r="BG156">
        <v>1429956</v>
      </c>
      <c r="BH156">
        <v>18.178947368421053</v>
      </c>
      <c r="BI156">
        <v>8930</v>
      </c>
      <c r="BJ156">
        <v>61</v>
      </c>
      <c r="BK156">
        <v>5</v>
      </c>
      <c r="BL156">
        <v>4</v>
      </c>
      <c r="BM156">
        <v>0</v>
      </c>
      <c r="BN156">
        <v>1</v>
      </c>
      <c r="BO156">
        <v>1</v>
      </c>
      <c r="BP156">
        <v>1</v>
      </c>
      <c r="BQ156">
        <v>5</v>
      </c>
      <c r="BR156">
        <v>3</v>
      </c>
      <c r="BS156">
        <v>0</v>
      </c>
      <c r="BT156">
        <v>76338</v>
      </c>
      <c r="BU156">
        <v>0.69</v>
      </c>
      <c r="BV156">
        <v>0.47085440000000001</v>
      </c>
      <c r="BW156">
        <v>273</v>
      </c>
      <c r="BX156">
        <v>1.0610710000000001</v>
      </c>
      <c r="BY156">
        <v>-1.331264</v>
      </c>
      <c r="BZ156">
        <v>65</v>
      </c>
      <c r="CA156">
        <v>4</v>
      </c>
      <c r="CB156">
        <v>5</v>
      </c>
      <c r="CC156">
        <v>0</v>
      </c>
      <c r="CD156">
        <v>0</v>
      </c>
      <c r="CE156">
        <v>2</v>
      </c>
      <c r="CF156">
        <v>1</v>
      </c>
      <c r="CG156">
        <v>10</v>
      </c>
      <c r="CH156">
        <v>2</v>
      </c>
      <c r="CI156">
        <v>0</v>
      </c>
      <c r="CJ156">
        <v>78643</v>
      </c>
      <c r="CK156">
        <v>1.1316964001881922</v>
      </c>
      <c r="CL156">
        <v>0.56487281094209385</v>
      </c>
      <c r="CM156">
        <v>242</v>
      </c>
      <c r="CN156">
        <v>-1.1065523469423342</v>
      </c>
      <c r="CO156">
        <v>7996.9999999999991</v>
      </c>
      <c r="CP156">
        <v>0.83986115900000002</v>
      </c>
      <c r="CQ156">
        <v>0.53979478999999997</v>
      </c>
      <c r="CR156">
        <v>65131</v>
      </c>
      <c r="CS156">
        <v>0.82099999999999995</v>
      </c>
      <c r="CT156">
        <v>61683</v>
      </c>
      <c r="CU156">
        <v>0.82700337598000007</v>
      </c>
      <c r="CV156">
        <v>122</v>
      </c>
      <c r="CW156">
        <v>27</v>
      </c>
      <c r="CX156">
        <v>41</v>
      </c>
      <c r="CY156">
        <v>849</v>
      </c>
      <c r="CZ156">
        <v>2870</v>
      </c>
      <c r="DA156" s="2">
        <v>36827</v>
      </c>
      <c r="DB156" s="2">
        <v>5835</v>
      </c>
      <c r="DC156" s="2">
        <v>84.09</v>
      </c>
      <c r="DD156" s="2">
        <v>7001</v>
      </c>
      <c r="DE156">
        <v>1005</v>
      </c>
      <c r="DF156">
        <v>89</v>
      </c>
      <c r="DG156">
        <v>26.76</v>
      </c>
      <c r="DH156">
        <v>8.92</v>
      </c>
      <c r="DI156" s="2">
        <v>5.0999999999999996</v>
      </c>
      <c r="DJ156">
        <v>-0.84</v>
      </c>
      <c r="DK156">
        <v>0.94460017600634294</v>
      </c>
      <c r="DL156">
        <v>5.4466230936819177E-4</v>
      </c>
      <c r="DM156">
        <v>784</v>
      </c>
      <c r="DN156">
        <v>348.8</v>
      </c>
      <c r="DO156">
        <v>0.50800000000000001</v>
      </c>
      <c r="DP156">
        <v>20690.820000000007</v>
      </c>
      <c r="DQ156" s="2">
        <v>0</v>
      </c>
      <c r="DR156" s="2">
        <v>15037.738593770007</v>
      </c>
      <c r="DS156">
        <v>2.1190035226529593E-2</v>
      </c>
      <c r="DT156">
        <v>4.9226137053203498</v>
      </c>
      <c r="DU156">
        <v>3284147.3310957393</v>
      </c>
      <c r="DV156">
        <v>0</v>
      </c>
    </row>
    <row r="157" spans="1:126" x14ac:dyDescent="0.15">
      <c r="A157" t="s">
        <v>269</v>
      </c>
      <c r="B157" t="s">
        <v>397</v>
      </c>
      <c r="C157">
        <v>5</v>
      </c>
      <c r="D157">
        <v>147</v>
      </c>
      <c r="E157" t="s">
        <v>398</v>
      </c>
      <c r="F157">
        <v>5147</v>
      </c>
      <c r="G157" t="s">
        <v>5141</v>
      </c>
      <c r="H157">
        <v>69.400000000000006</v>
      </c>
      <c r="I157">
        <v>27.4</v>
      </c>
      <c r="J157">
        <v>0.2</v>
      </c>
      <c r="K157">
        <v>0.2</v>
      </c>
      <c r="L157">
        <v>1.5</v>
      </c>
      <c r="M157">
        <v>1.2</v>
      </c>
      <c r="N157">
        <f t="shared" si="10"/>
        <v>5570.89</v>
      </c>
      <c r="O157">
        <f t="shared" si="8"/>
        <v>4429.1099999999997</v>
      </c>
      <c r="P157">
        <f t="shared" si="9"/>
        <v>5.3149320000000015</v>
      </c>
      <c r="Q157" s="4">
        <v>5147</v>
      </c>
      <c r="R157" s="5">
        <v>35.192777</v>
      </c>
      <c r="S157" s="5">
        <v>-91.244534999999999</v>
      </c>
      <c r="T157">
        <v>9</v>
      </c>
      <c r="U157">
        <v>0.29464540081885998</v>
      </c>
      <c r="V157">
        <v>7262</v>
      </c>
      <c r="W157">
        <v>7094</v>
      </c>
      <c r="X157">
        <v>6983</v>
      </c>
      <c r="Y157">
        <v>6718</v>
      </c>
      <c r="Z157">
        <v>3513</v>
      </c>
      <c r="AA157">
        <v>5147</v>
      </c>
      <c r="AB157">
        <v>2208.71</v>
      </c>
      <c r="AC157">
        <v>28993</v>
      </c>
      <c r="AD157">
        <v>0</v>
      </c>
      <c r="AE157">
        <v>0</v>
      </c>
      <c r="AF157">
        <v>5</v>
      </c>
      <c r="AG157">
        <v>217</v>
      </c>
      <c r="AH157">
        <v>2.3041474654377881E-2</v>
      </c>
      <c r="AI157" s="3">
        <v>274160</v>
      </c>
      <c r="AJ157" s="3">
        <v>375531.20578389004</v>
      </c>
      <c r="AK157">
        <v>440</v>
      </c>
      <c r="AL157">
        <v>380217.60000000003</v>
      </c>
      <c r="AM157">
        <v>316545</v>
      </c>
      <c r="AN157">
        <v>106124</v>
      </c>
      <c r="AO157">
        <v>422669</v>
      </c>
      <c r="AP157">
        <v>2</v>
      </c>
      <c r="AQ157">
        <v>0</v>
      </c>
      <c r="AR157">
        <v>2</v>
      </c>
      <c r="AS157">
        <v>0.28192839018889199</v>
      </c>
      <c r="AT157">
        <v>2</v>
      </c>
      <c r="AU157">
        <v>6</v>
      </c>
      <c r="AV157">
        <f t="shared" si="11"/>
        <v>8</v>
      </c>
      <c r="AW157">
        <v>0</v>
      </c>
      <c r="AX157">
        <v>0</v>
      </c>
      <c r="AY157">
        <v>181909218.568167</v>
      </c>
      <c r="AZ157">
        <v>181909.21856816701</v>
      </c>
      <c r="BA157">
        <v>20765.6609318601</v>
      </c>
      <c r="BB157">
        <v>0.48156425325510899</v>
      </c>
      <c r="BC157">
        <v>2016</v>
      </c>
      <c r="BD157">
        <v>44</v>
      </c>
      <c r="BE157">
        <v>1972</v>
      </c>
      <c r="BF157">
        <v>0.27155053704213716</v>
      </c>
      <c r="BG157">
        <v>144426</v>
      </c>
      <c r="BH157">
        <v>20.682514678504941</v>
      </c>
      <c r="BI157">
        <v>1105</v>
      </c>
      <c r="BJ157">
        <v>12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7359</v>
      </c>
      <c r="BU157">
        <v>0.56999999999999995</v>
      </c>
      <c r="BV157">
        <v>0.47834369999999998</v>
      </c>
      <c r="BW157">
        <v>35</v>
      </c>
      <c r="BX157">
        <v>1.9024319999999999</v>
      </c>
      <c r="BY157">
        <v>-0.36709540000000002</v>
      </c>
      <c r="BZ157">
        <v>13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6884</v>
      </c>
      <c r="CK157">
        <v>2.324230098779779</v>
      </c>
      <c r="CL157">
        <v>0.65535757871613376</v>
      </c>
      <c r="CM157">
        <v>32</v>
      </c>
      <c r="CN157">
        <v>0.65149505994944579</v>
      </c>
      <c r="CO157">
        <v>381</v>
      </c>
      <c r="CP157">
        <v>-0.90621471139999998</v>
      </c>
      <c r="CQ157">
        <v>-0.45660373910000002</v>
      </c>
      <c r="CR157">
        <v>5021</v>
      </c>
      <c r="CS157">
        <v>0.75700000000000001</v>
      </c>
      <c r="CT157">
        <v>5650</v>
      </c>
      <c r="CU157">
        <v>0.81864493123000004</v>
      </c>
      <c r="CV157">
        <v>6</v>
      </c>
      <c r="CW157">
        <v>3</v>
      </c>
      <c r="CX157">
        <v>3</v>
      </c>
      <c r="CY157">
        <v>454</v>
      </c>
      <c r="CZ157">
        <v>359</v>
      </c>
      <c r="DA157" s="2">
        <v>2898</v>
      </c>
      <c r="DB157" s="2">
        <v>445</v>
      </c>
      <c r="DC157" s="2">
        <v>56.56</v>
      </c>
      <c r="DD157" s="2">
        <v>2102</v>
      </c>
      <c r="DE157">
        <v>105</v>
      </c>
      <c r="DF157">
        <v>17</v>
      </c>
      <c r="DH157">
        <v>28.28</v>
      </c>
      <c r="DJ157">
        <v>-1.47</v>
      </c>
      <c r="DK157">
        <v>0.71671286839801573</v>
      </c>
      <c r="DL157">
        <v>0</v>
      </c>
      <c r="DN157">
        <v>257.10000000000002</v>
      </c>
      <c r="DO157">
        <v>0.64700000000000002</v>
      </c>
      <c r="DP157">
        <v>13159.75</v>
      </c>
      <c r="DQ157" s="2">
        <v>0</v>
      </c>
      <c r="DR157" s="2">
        <v>28441.461676159997</v>
      </c>
      <c r="DS157">
        <v>6.815263484069442E-2</v>
      </c>
      <c r="DT157">
        <v>3.7705314131238099</v>
      </c>
      <c r="DU157">
        <v>1433622.4046225436</v>
      </c>
      <c r="DV157">
        <v>0</v>
      </c>
    </row>
    <row r="158" spans="1:126" x14ac:dyDescent="0.15">
      <c r="A158" t="s">
        <v>269</v>
      </c>
      <c r="B158" t="s">
        <v>399</v>
      </c>
      <c r="C158">
        <v>5</v>
      </c>
      <c r="D158">
        <v>149</v>
      </c>
      <c r="E158" t="s">
        <v>400</v>
      </c>
      <c r="F158">
        <v>5149</v>
      </c>
      <c r="G158" t="s">
        <v>5142</v>
      </c>
      <c r="H158">
        <v>76.7</v>
      </c>
      <c r="I158">
        <v>1.3</v>
      </c>
      <c r="J158">
        <v>0.6</v>
      </c>
      <c r="K158">
        <v>1.3</v>
      </c>
      <c r="L158">
        <v>1.1000000000000001</v>
      </c>
      <c r="M158">
        <v>19.100000000000001</v>
      </c>
      <c r="N158">
        <f t="shared" si="10"/>
        <v>6252.65</v>
      </c>
      <c r="O158">
        <f t="shared" si="8"/>
        <v>3747.3500000000004</v>
      </c>
      <c r="P158">
        <f t="shared" si="9"/>
        <v>4.4968200000000023</v>
      </c>
      <c r="Q158" s="4">
        <v>5149</v>
      </c>
      <c r="R158" s="5">
        <v>34.997712999999997</v>
      </c>
      <c r="S158" s="5">
        <v>-93.408303000000004</v>
      </c>
      <c r="T158">
        <v>6</v>
      </c>
      <c r="U158">
        <v>9.110532015099615E-2</v>
      </c>
      <c r="V158">
        <v>22033</v>
      </c>
      <c r="W158">
        <v>21934</v>
      </c>
      <c r="X158">
        <v>21835</v>
      </c>
      <c r="Y158">
        <v>21482</v>
      </c>
      <c r="Z158">
        <v>11005</v>
      </c>
      <c r="AA158">
        <v>5149</v>
      </c>
      <c r="AB158">
        <v>7845.8630000000003</v>
      </c>
      <c r="AC158">
        <v>37804</v>
      </c>
      <c r="AD158">
        <v>0</v>
      </c>
      <c r="AE158">
        <v>0</v>
      </c>
      <c r="AF158">
        <v>10</v>
      </c>
      <c r="AG158">
        <v>794</v>
      </c>
      <c r="AH158">
        <v>1.2594458438287154E-2</v>
      </c>
      <c r="AI158" s="3">
        <v>160179</v>
      </c>
      <c r="AJ158" s="3">
        <v>595193.41143579001</v>
      </c>
      <c r="AK158">
        <v>96</v>
      </c>
      <c r="AL158">
        <v>607289.59999999998</v>
      </c>
      <c r="AM158">
        <v>363806</v>
      </c>
      <c r="AN158">
        <v>58477</v>
      </c>
      <c r="AO158">
        <v>422283</v>
      </c>
      <c r="AP158">
        <v>4</v>
      </c>
      <c r="AQ158">
        <v>0</v>
      </c>
      <c r="AR158">
        <v>4</v>
      </c>
      <c r="AS158">
        <v>0.18236527765113522</v>
      </c>
      <c r="AT158">
        <v>4</v>
      </c>
      <c r="AU158">
        <v>14</v>
      </c>
      <c r="AV158">
        <f t="shared" si="11"/>
        <v>18</v>
      </c>
      <c r="AW158">
        <v>14575</v>
      </c>
      <c r="AX158">
        <v>0.65</v>
      </c>
      <c r="AY158">
        <v>517262114.75479901</v>
      </c>
      <c r="AZ158">
        <v>517262.114754799</v>
      </c>
      <c r="BA158">
        <v>24454.7186306117</v>
      </c>
      <c r="BB158">
        <v>0.4089190373052296</v>
      </c>
      <c r="BC158">
        <v>2838</v>
      </c>
      <c r="BD158">
        <v>1195</v>
      </c>
      <c r="BE158">
        <v>1643</v>
      </c>
      <c r="BF158">
        <v>7.4569963236962744E-2</v>
      </c>
      <c r="BG158">
        <v>352738</v>
      </c>
      <c r="BH158">
        <v>16.154705747652851</v>
      </c>
      <c r="BI158">
        <v>2623</v>
      </c>
      <c r="BJ158">
        <v>17</v>
      </c>
      <c r="BK158">
        <v>1</v>
      </c>
      <c r="BL158">
        <v>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3</v>
      </c>
      <c r="BS158">
        <v>0</v>
      </c>
      <c r="BT158">
        <v>22496</v>
      </c>
      <c r="BU158">
        <v>0.57999999999999996</v>
      </c>
      <c r="BV158">
        <v>0.37032949999999998</v>
      </c>
      <c r="BW158">
        <v>88</v>
      </c>
      <c r="BX158">
        <v>1.0224040000000001</v>
      </c>
      <c r="BY158">
        <v>-1.7528010000000001</v>
      </c>
      <c r="BZ158">
        <v>21</v>
      </c>
      <c r="CA158">
        <v>1</v>
      </c>
      <c r="CB158">
        <v>2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3</v>
      </c>
      <c r="CI158">
        <v>0</v>
      </c>
      <c r="CJ158">
        <v>21916</v>
      </c>
      <c r="CK158">
        <v>1.2776054024457018</v>
      </c>
      <c r="CL158">
        <v>0.6349914965986394</v>
      </c>
      <c r="CM158">
        <v>69</v>
      </c>
      <c r="CN158">
        <v>-0.63524301398541405</v>
      </c>
      <c r="CO158">
        <v>1459</v>
      </c>
      <c r="CP158">
        <v>7.7738019999999998E-3</v>
      </c>
      <c r="CQ158">
        <v>-0.35319176600000002</v>
      </c>
      <c r="CR158">
        <v>18433</v>
      </c>
      <c r="CS158">
        <v>0.85099999999999998</v>
      </c>
      <c r="CT158">
        <v>15864</v>
      </c>
      <c r="CU158">
        <v>0.76178464449000005</v>
      </c>
      <c r="CV158">
        <v>4</v>
      </c>
      <c r="CW158">
        <v>5</v>
      </c>
      <c r="CX158">
        <v>11</v>
      </c>
      <c r="CY158">
        <v>609</v>
      </c>
      <c r="CZ158">
        <v>1251</v>
      </c>
      <c r="DA158" s="2">
        <v>9468</v>
      </c>
      <c r="DB158" s="2">
        <v>1015</v>
      </c>
      <c r="DC158" s="2">
        <v>54.81</v>
      </c>
      <c r="DD158" s="2">
        <v>3930</v>
      </c>
      <c r="DE158">
        <v>421</v>
      </c>
      <c r="DF158">
        <v>53</v>
      </c>
      <c r="DH158">
        <v>9.14</v>
      </c>
      <c r="DI158" s="2">
        <v>4.57</v>
      </c>
      <c r="DJ158">
        <v>1.63</v>
      </c>
      <c r="DK158">
        <v>0.96088126408580399</v>
      </c>
      <c r="DL158">
        <v>0</v>
      </c>
      <c r="DN158">
        <v>174.5</v>
      </c>
      <c r="DO158">
        <v>0.28199999999999997</v>
      </c>
      <c r="DP158">
        <v>5788.89</v>
      </c>
      <c r="DQ158" s="2">
        <f>188835+32634</f>
        <v>221469</v>
      </c>
      <c r="DR158" s="2">
        <v>2605.71135331</v>
      </c>
      <c r="DS158">
        <v>4.2907189286258149E-3</v>
      </c>
      <c r="DT158">
        <v>2.52682365187923</v>
      </c>
      <c r="DU158">
        <v>1534513.7248202767</v>
      </c>
      <c r="DV158">
        <v>0</v>
      </c>
    </row>
    <row r="159" spans="1:126" x14ac:dyDescent="0.15">
      <c r="A159" t="s">
        <v>401</v>
      </c>
      <c r="B159" t="s">
        <v>402</v>
      </c>
      <c r="C159">
        <v>6</v>
      </c>
      <c r="D159">
        <v>1</v>
      </c>
      <c r="E159" t="s">
        <v>403</v>
      </c>
      <c r="F159">
        <v>6001</v>
      </c>
      <c r="G159" t="s">
        <v>5143</v>
      </c>
      <c r="H159">
        <v>34.1</v>
      </c>
      <c r="I159">
        <v>12.2</v>
      </c>
      <c r="J159">
        <v>0.3</v>
      </c>
      <c r="K159">
        <v>25.9</v>
      </c>
      <c r="L159">
        <v>5.0999999999999996</v>
      </c>
      <c r="M159">
        <v>22.5</v>
      </c>
      <c r="N159">
        <f t="shared" si="10"/>
        <v>2514.81</v>
      </c>
      <c r="O159">
        <f t="shared" si="8"/>
        <v>7485.1900000000005</v>
      </c>
      <c r="P159">
        <f t="shared" si="9"/>
        <v>8.9822280000000045</v>
      </c>
      <c r="Q159" s="4">
        <v>6001</v>
      </c>
      <c r="R159" s="5">
        <v>37.647139000000003</v>
      </c>
      <c r="S159" s="5">
        <v>-121.912488</v>
      </c>
      <c r="T159">
        <v>1</v>
      </c>
      <c r="U159">
        <v>0.18738679357774521</v>
      </c>
      <c r="V159">
        <v>1515136</v>
      </c>
      <c r="W159">
        <v>1559308</v>
      </c>
      <c r="X159">
        <v>1584983</v>
      </c>
      <c r="Y159">
        <v>1637141</v>
      </c>
      <c r="Z159">
        <v>900256</v>
      </c>
      <c r="AA159">
        <v>6001</v>
      </c>
      <c r="AB159">
        <v>719376.22900000017</v>
      </c>
      <c r="AC159">
        <v>75619</v>
      </c>
      <c r="AD159">
        <v>39</v>
      </c>
      <c r="AE159">
        <v>2.460594214575172E-5</v>
      </c>
      <c r="AF159">
        <v>45</v>
      </c>
      <c r="AG159">
        <v>452</v>
      </c>
      <c r="AH159">
        <v>9.9557522123893807E-2</v>
      </c>
      <c r="AI159" s="3">
        <v>177798</v>
      </c>
      <c r="AJ159" s="3">
        <v>473018.50451344001</v>
      </c>
      <c r="AK159">
        <v>20</v>
      </c>
      <c r="AL159">
        <v>525606.40000000002</v>
      </c>
      <c r="AM159">
        <v>980960</v>
      </c>
      <c r="AN159">
        <v>21376</v>
      </c>
      <c r="AO159">
        <v>1002336</v>
      </c>
      <c r="AP159">
        <v>217</v>
      </c>
      <c r="AQ159">
        <v>63</v>
      </c>
      <c r="AR159">
        <v>280</v>
      </c>
      <c r="AS159">
        <v>0.17956683349280578</v>
      </c>
      <c r="AT159">
        <v>287</v>
      </c>
      <c r="AU159">
        <v>1551</v>
      </c>
      <c r="AV159">
        <f t="shared" si="11"/>
        <v>1838</v>
      </c>
      <c r="AW159">
        <v>1584983</v>
      </c>
      <c r="AX159">
        <v>1</v>
      </c>
      <c r="AY159">
        <v>1831439622.6191199</v>
      </c>
      <c r="AZ159">
        <v>1831439.6226191199</v>
      </c>
      <c r="BA159">
        <v>1268.91962370028</v>
      </c>
      <c r="BB159">
        <v>7.8807197975543399</v>
      </c>
      <c r="BC159">
        <v>5779162</v>
      </c>
      <c r="BD159">
        <v>979423</v>
      </c>
      <c r="BE159">
        <v>4799739</v>
      </c>
      <c r="BF159">
        <v>3.1678601788882319</v>
      </c>
      <c r="BG159">
        <v>42755072</v>
      </c>
      <c r="BH159">
        <v>26.975098155626906</v>
      </c>
      <c r="BI159">
        <v>73072</v>
      </c>
      <c r="BJ159">
        <v>521</v>
      </c>
      <c r="BK159">
        <v>102</v>
      </c>
      <c r="BL159">
        <v>63</v>
      </c>
      <c r="BM159">
        <v>11</v>
      </c>
      <c r="BN159">
        <v>38</v>
      </c>
      <c r="BO159">
        <v>99</v>
      </c>
      <c r="BP159">
        <v>10</v>
      </c>
      <c r="BQ159">
        <v>146</v>
      </c>
      <c r="BR159">
        <v>21</v>
      </c>
      <c r="BS159">
        <v>6</v>
      </c>
      <c r="BT159">
        <v>1500000</v>
      </c>
      <c r="BU159">
        <v>0.74</v>
      </c>
      <c r="BV159">
        <v>0.55101</v>
      </c>
      <c r="BW159">
        <v>8415</v>
      </c>
      <c r="BX159">
        <v>0.68187209999999998</v>
      </c>
      <c r="BY159">
        <v>-0.95376229999999995</v>
      </c>
      <c r="BZ159">
        <v>542</v>
      </c>
      <c r="CA159">
        <v>110</v>
      </c>
      <c r="CB159">
        <v>60</v>
      </c>
      <c r="CC159">
        <v>18</v>
      </c>
      <c r="CD159">
        <v>34</v>
      </c>
      <c r="CE159">
        <v>98</v>
      </c>
      <c r="CF159">
        <v>9</v>
      </c>
      <c r="CG159">
        <v>148</v>
      </c>
      <c r="CH159">
        <v>22</v>
      </c>
      <c r="CI159">
        <v>6</v>
      </c>
      <c r="CJ159">
        <v>1612850</v>
      </c>
      <c r="CK159">
        <v>0.64916142232693674</v>
      </c>
      <c r="CL159">
        <v>0.73460231168818357</v>
      </c>
      <c r="CM159">
        <v>7798</v>
      </c>
      <c r="CN159">
        <v>-0.55398278416525537</v>
      </c>
      <c r="CO159">
        <v>404453</v>
      </c>
      <c r="CP159">
        <v>0.44378409499999999</v>
      </c>
      <c r="CQ159">
        <v>0.37474152300000002</v>
      </c>
      <c r="CR159">
        <v>1406175</v>
      </c>
      <c r="CS159">
        <v>0.85099999999999998</v>
      </c>
      <c r="CT159">
        <v>1286350</v>
      </c>
      <c r="CU159">
        <v>0.88588355699999999</v>
      </c>
      <c r="CV159">
        <v>8445</v>
      </c>
      <c r="CW159">
        <v>1465</v>
      </c>
      <c r="CX159">
        <v>1721</v>
      </c>
      <c r="CY159">
        <v>804</v>
      </c>
      <c r="CZ159">
        <v>792</v>
      </c>
      <c r="DA159" s="2">
        <v>1006262</v>
      </c>
      <c r="DB159" s="2">
        <v>252415</v>
      </c>
      <c r="DC159" s="2">
        <v>277.27999999999997</v>
      </c>
      <c r="DD159" s="2">
        <v>876496</v>
      </c>
      <c r="DE159">
        <v>298</v>
      </c>
      <c r="DF159">
        <v>95</v>
      </c>
      <c r="DG159">
        <v>57.51</v>
      </c>
      <c r="DH159">
        <v>3.04</v>
      </c>
      <c r="DI159" s="2">
        <v>7.85</v>
      </c>
      <c r="DJ159">
        <v>5.13</v>
      </c>
      <c r="DK159">
        <v>0.83683730975601522</v>
      </c>
      <c r="DL159">
        <v>1.3274336283185841E-2</v>
      </c>
      <c r="DM159">
        <v>1028</v>
      </c>
      <c r="DN159">
        <v>5.4</v>
      </c>
      <c r="DO159">
        <v>0.01</v>
      </c>
      <c r="DP159">
        <v>0</v>
      </c>
      <c r="DQ159" s="2">
        <v>0</v>
      </c>
      <c r="DR159" s="2">
        <v>12355.705473560003</v>
      </c>
      <c r="DS159">
        <v>1.2706441568301767E-2</v>
      </c>
      <c r="DV159">
        <v>1</v>
      </c>
    </row>
    <row r="160" spans="1:126" x14ac:dyDescent="0.15">
      <c r="A160" t="s">
        <v>401</v>
      </c>
      <c r="B160" t="s">
        <v>404</v>
      </c>
      <c r="C160">
        <v>6</v>
      </c>
      <c r="D160">
        <v>3</v>
      </c>
      <c r="E160" t="s">
        <v>405</v>
      </c>
      <c r="F160">
        <v>6003</v>
      </c>
      <c r="G160" t="s">
        <v>5144</v>
      </c>
      <c r="H160">
        <v>72.5</v>
      </c>
      <c r="I160">
        <v>0</v>
      </c>
      <c r="J160">
        <v>17.899999999999999</v>
      </c>
      <c r="K160">
        <v>0.6</v>
      </c>
      <c r="L160">
        <v>1.9</v>
      </c>
      <c r="M160">
        <v>7.1</v>
      </c>
      <c r="N160">
        <f t="shared" si="10"/>
        <v>5631.0399999999991</v>
      </c>
      <c r="O160">
        <f t="shared" si="8"/>
        <v>4368.9600000000009</v>
      </c>
      <c r="P160">
        <f t="shared" si="9"/>
        <v>5.242752000000003</v>
      </c>
      <c r="Q160" s="4">
        <v>6003</v>
      </c>
      <c r="R160" s="5">
        <v>38.621783000000001</v>
      </c>
      <c r="S160" s="5">
        <v>-119.79835199999999</v>
      </c>
      <c r="T160">
        <v>8</v>
      </c>
      <c r="U160">
        <v>0.9683835269212423</v>
      </c>
      <c r="V160">
        <v>1197</v>
      </c>
      <c r="W160">
        <v>1202</v>
      </c>
      <c r="X160">
        <v>1131</v>
      </c>
      <c r="Y160">
        <v>1088</v>
      </c>
      <c r="Z160">
        <v>540</v>
      </c>
      <c r="AA160">
        <v>6003</v>
      </c>
      <c r="AB160">
        <v>349.00399999999996</v>
      </c>
      <c r="AC160">
        <v>52917</v>
      </c>
      <c r="AD160">
        <v>0</v>
      </c>
      <c r="AE160">
        <v>0</v>
      </c>
      <c r="AF160">
        <v>0</v>
      </c>
      <c r="AG160">
        <v>3</v>
      </c>
      <c r="AH160">
        <v>0</v>
      </c>
      <c r="AJ160" s="3">
        <v>472524.83641470503</v>
      </c>
      <c r="AK160">
        <v>120</v>
      </c>
      <c r="AL160">
        <v>475667.20000000001</v>
      </c>
      <c r="AM160">
        <v>1075682</v>
      </c>
      <c r="AN160">
        <v>61</v>
      </c>
      <c r="AO160">
        <v>1075743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f t="shared" si="11"/>
        <v>1</v>
      </c>
      <c r="AW160">
        <v>89</v>
      </c>
      <c r="AX160">
        <v>9.9999999999999978E-2</v>
      </c>
      <c r="AY160">
        <v>77560382.096948802</v>
      </c>
      <c r="AZ160">
        <v>77560.382096948801</v>
      </c>
      <c r="BA160">
        <v>61079.246779848698</v>
      </c>
      <c r="BB160">
        <v>0.16372173082034808</v>
      </c>
      <c r="BC160">
        <v>22752</v>
      </c>
      <c r="BD160">
        <v>0</v>
      </c>
      <c r="BE160">
        <v>22752</v>
      </c>
      <c r="BF160">
        <v>19.007518796992482</v>
      </c>
      <c r="BG160">
        <v>0</v>
      </c>
      <c r="BH160">
        <v>0</v>
      </c>
      <c r="BI160">
        <v>131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1041</v>
      </c>
      <c r="BU160">
        <v>0.22</v>
      </c>
      <c r="BV160">
        <v>0.8122066</v>
      </c>
      <c r="BW160">
        <v>16</v>
      </c>
      <c r="BX160">
        <v>0.96061490000000005</v>
      </c>
      <c r="BY160">
        <v>2.389713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1107</v>
      </c>
      <c r="CK160">
        <v>0.90334236675700086</v>
      </c>
      <c r="CL160">
        <v>0.84476067270375166</v>
      </c>
      <c r="CM160">
        <v>15</v>
      </c>
      <c r="CN160">
        <v>1.8188159265833768</v>
      </c>
      <c r="CO160">
        <v>139</v>
      </c>
      <c r="CP160">
        <v>0</v>
      </c>
      <c r="CQ160">
        <v>0</v>
      </c>
      <c r="CR160">
        <v>930</v>
      </c>
      <c r="CS160">
        <v>0.85</v>
      </c>
      <c r="CT160">
        <v>1009</v>
      </c>
      <c r="CU160">
        <v>0.82602118003000002</v>
      </c>
      <c r="CV160">
        <v>6</v>
      </c>
      <c r="CW160">
        <v>0</v>
      </c>
      <c r="CX160">
        <v>0</v>
      </c>
      <c r="CZ160">
        <v>6</v>
      </c>
      <c r="DA160" s="2">
        <v>1126</v>
      </c>
      <c r="DB160" s="2">
        <v>125</v>
      </c>
      <c r="DC160" s="2">
        <v>431.41</v>
      </c>
      <c r="DD160" s="2">
        <v>348</v>
      </c>
      <c r="DE160">
        <v>3</v>
      </c>
      <c r="DF160">
        <v>0</v>
      </c>
      <c r="DH160">
        <v>172.56</v>
      </c>
      <c r="DI160" s="2">
        <v>86.28</v>
      </c>
      <c r="DJ160">
        <v>7.41</v>
      </c>
      <c r="DL160">
        <v>0</v>
      </c>
      <c r="DM160">
        <v>0</v>
      </c>
      <c r="DN160">
        <v>0</v>
      </c>
      <c r="DO160">
        <v>0</v>
      </c>
      <c r="DP160">
        <v>0</v>
      </c>
      <c r="DQ160" s="2">
        <f>54318+233962+119805</f>
        <v>408085</v>
      </c>
      <c r="DR160" s="2">
        <v>303.57371430000001</v>
      </c>
      <c r="DS160">
        <v>1.3651189375563417E-4</v>
      </c>
      <c r="DT160">
        <v>1</v>
      </c>
      <c r="DU160">
        <v>475667.20000000001</v>
      </c>
      <c r="DV160">
        <v>1</v>
      </c>
    </row>
    <row r="161" spans="1:126" x14ac:dyDescent="0.15">
      <c r="A161" t="s">
        <v>401</v>
      </c>
      <c r="B161" t="s">
        <v>406</v>
      </c>
      <c r="C161">
        <v>6</v>
      </c>
      <c r="D161">
        <v>5</v>
      </c>
      <c r="E161" t="s">
        <v>407</v>
      </c>
      <c r="F161">
        <v>6005</v>
      </c>
      <c r="G161" t="s">
        <v>5145</v>
      </c>
      <c r="H161">
        <v>79.599999999999994</v>
      </c>
      <c r="I161">
        <v>2.5</v>
      </c>
      <c r="J161">
        <v>1.4</v>
      </c>
      <c r="K161">
        <v>1</v>
      </c>
      <c r="L161">
        <v>3</v>
      </c>
      <c r="M161">
        <v>12.5</v>
      </c>
      <c r="N161">
        <f t="shared" si="10"/>
        <v>6510.619999999999</v>
      </c>
      <c r="O161">
        <f t="shared" si="8"/>
        <v>3489.380000000001</v>
      </c>
      <c r="P161">
        <f t="shared" si="9"/>
        <v>4.1872560000000023</v>
      </c>
      <c r="Q161" s="4">
        <v>6005</v>
      </c>
      <c r="R161" s="5">
        <v>38.443550000000002</v>
      </c>
      <c r="S161" s="5">
        <v>-120.653856</v>
      </c>
      <c r="T161">
        <v>6</v>
      </c>
      <c r="U161">
        <v>0.12597616605416148</v>
      </c>
      <c r="V161">
        <v>37764</v>
      </c>
      <c r="W161">
        <v>37159</v>
      </c>
      <c r="X161">
        <v>36995</v>
      </c>
      <c r="Y161">
        <v>37047</v>
      </c>
      <c r="Z161">
        <v>20019</v>
      </c>
      <c r="AA161">
        <v>6005</v>
      </c>
      <c r="AB161">
        <v>11657.707</v>
      </c>
      <c r="AC161">
        <v>54171</v>
      </c>
      <c r="AD161">
        <v>5</v>
      </c>
      <c r="AE161">
        <v>1.3515339910798757E-4</v>
      </c>
      <c r="AF161">
        <v>52</v>
      </c>
      <c r="AG161">
        <v>461</v>
      </c>
      <c r="AH161">
        <v>0.11279826464208242</v>
      </c>
      <c r="AI161" s="3">
        <v>155187</v>
      </c>
      <c r="AJ161" s="3">
        <v>380528.75145089504</v>
      </c>
      <c r="AK161">
        <v>50</v>
      </c>
      <c r="AL161">
        <v>386726.40000000002</v>
      </c>
      <c r="AM161">
        <v>917777</v>
      </c>
      <c r="AN161">
        <v>23659</v>
      </c>
      <c r="AO161">
        <v>941436</v>
      </c>
      <c r="AP161">
        <v>1</v>
      </c>
      <c r="AQ161">
        <v>18</v>
      </c>
      <c r="AR161">
        <v>19</v>
      </c>
      <c r="AS161">
        <v>0.51131623563605055</v>
      </c>
      <c r="AT161">
        <v>24</v>
      </c>
      <c r="AU161">
        <v>27</v>
      </c>
      <c r="AV161">
        <f t="shared" si="11"/>
        <v>51</v>
      </c>
      <c r="AW161">
        <v>8911</v>
      </c>
      <c r="AX161">
        <v>0.24</v>
      </c>
      <c r="AY161">
        <v>1138933699.90311</v>
      </c>
      <c r="AZ161">
        <v>1138933.69990311</v>
      </c>
      <c r="BA161">
        <v>32452.083366610899</v>
      </c>
      <c r="BB161">
        <v>0.3081466261204277</v>
      </c>
      <c r="BC161">
        <v>24735</v>
      </c>
      <c r="BD161">
        <v>7966</v>
      </c>
      <c r="BE161">
        <v>16769</v>
      </c>
      <c r="BF161">
        <v>0.44404724075839425</v>
      </c>
      <c r="BG161">
        <v>696299</v>
      </c>
      <c r="BH161">
        <v>18.821435329098527</v>
      </c>
      <c r="BI161">
        <v>4220</v>
      </c>
      <c r="BJ161">
        <v>21</v>
      </c>
      <c r="BK161">
        <v>1</v>
      </c>
      <c r="BL161">
        <v>3</v>
      </c>
      <c r="BM161">
        <v>0</v>
      </c>
      <c r="BN161">
        <v>0</v>
      </c>
      <c r="BO161">
        <v>1</v>
      </c>
      <c r="BP161">
        <v>1</v>
      </c>
      <c r="BQ161">
        <v>5</v>
      </c>
      <c r="BR161">
        <v>2</v>
      </c>
      <c r="BS161">
        <v>0</v>
      </c>
      <c r="BT161">
        <v>37876</v>
      </c>
      <c r="BU161">
        <v>0.71</v>
      </c>
      <c r="BV161">
        <v>0.58762879999999995</v>
      </c>
      <c r="BW161">
        <v>224</v>
      </c>
      <c r="BX161">
        <v>0.89766599999999996</v>
      </c>
      <c r="BY161">
        <v>-0.53369809999999995</v>
      </c>
      <c r="BZ161">
        <v>21</v>
      </c>
      <c r="CA161">
        <v>2</v>
      </c>
      <c r="CB161">
        <v>3</v>
      </c>
      <c r="CC161">
        <v>0</v>
      </c>
      <c r="CD161">
        <v>0</v>
      </c>
      <c r="CE161">
        <v>0</v>
      </c>
      <c r="CF161">
        <v>1</v>
      </c>
      <c r="CG161">
        <v>4</v>
      </c>
      <c r="CH161">
        <v>2</v>
      </c>
      <c r="CI161">
        <v>0</v>
      </c>
      <c r="CJ161">
        <v>36744</v>
      </c>
      <c r="CK161">
        <v>0.89810581319399085</v>
      </c>
      <c r="CL161">
        <v>0.82076919499604706</v>
      </c>
      <c r="CM161">
        <v>195</v>
      </c>
      <c r="CN161">
        <v>0.11729737521866378</v>
      </c>
      <c r="CO161">
        <v>4089.0000000000005</v>
      </c>
      <c r="CP161">
        <v>-0.25529159800000001</v>
      </c>
      <c r="CQ161">
        <v>0.14340646400000001</v>
      </c>
      <c r="CR161">
        <v>31551</v>
      </c>
      <c r="CS161">
        <v>0.85299999999999998</v>
      </c>
      <c r="CT161">
        <v>31797</v>
      </c>
      <c r="CU161">
        <v>0.88419166096000001</v>
      </c>
      <c r="CV161">
        <v>68</v>
      </c>
      <c r="CW161">
        <v>30</v>
      </c>
      <c r="CX161">
        <v>21</v>
      </c>
      <c r="CY161">
        <v>697</v>
      </c>
      <c r="CZ161">
        <v>778</v>
      </c>
      <c r="DA161" s="2">
        <v>17731</v>
      </c>
      <c r="DB161" s="2">
        <v>2635</v>
      </c>
      <c r="DC161" s="2">
        <v>210.85</v>
      </c>
      <c r="DD161" s="2">
        <v>4994</v>
      </c>
      <c r="DE161">
        <v>321</v>
      </c>
      <c r="DF161">
        <v>35</v>
      </c>
      <c r="DG161">
        <v>27.38</v>
      </c>
      <c r="DH161">
        <v>13.69</v>
      </c>
      <c r="DI161" s="2">
        <v>32.86</v>
      </c>
      <c r="DJ161">
        <v>7.23</v>
      </c>
      <c r="DK161">
        <v>0.93052897472082063</v>
      </c>
      <c r="DL161">
        <v>1.735357917570499E-2</v>
      </c>
      <c r="DM161">
        <v>863</v>
      </c>
      <c r="DN161">
        <v>1.6</v>
      </c>
      <c r="DO161">
        <v>4.0000000000000001E-3</v>
      </c>
      <c r="DP161">
        <v>0</v>
      </c>
      <c r="DQ161" s="2">
        <v>78116</v>
      </c>
      <c r="DR161" s="2">
        <v>3102.2353664100006</v>
      </c>
      <c r="DS161">
        <v>3.655234991315307E-3</v>
      </c>
      <c r="DV161">
        <v>0</v>
      </c>
    </row>
    <row r="162" spans="1:126" x14ac:dyDescent="0.15">
      <c r="A162" t="s">
        <v>401</v>
      </c>
      <c r="B162" t="s">
        <v>408</v>
      </c>
      <c r="C162">
        <v>6</v>
      </c>
      <c r="D162">
        <v>7</v>
      </c>
      <c r="E162" t="s">
        <v>409</v>
      </c>
      <c r="F162">
        <v>6007</v>
      </c>
      <c r="G162" t="s">
        <v>5146</v>
      </c>
      <c r="H162">
        <v>75.2</v>
      </c>
      <c r="I162">
        <v>1.4</v>
      </c>
      <c r="J162">
        <v>1.5</v>
      </c>
      <c r="K162">
        <v>4.0999999999999996</v>
      </c>
      <c r="L162">
        <v>3.6</v>
      </c>
      <c r="M162">
        <v>14.1</v>
      </c>
      <c r="N162">
        <f t="shared" si="10"/>
        <v>5887.8300000000017</v>
      </c>
      <c r="O162">
        <f t="shared" si="8"/>
        <v>4112.1699999999983</v>
      </c>
      <c r="P162">
        <f t="shared" si="9"/>
        <v>4.9346039999999993</v>
      </c>
      <c r="Q162" s="4">
        <v>6007</v>
      </c>
      <c r="R162" s="5">
        <v>39.665959000000001</v>
      </c>
      <c r="S162" s="5">
        <v>-121.601919</v>
      </c>
      <c r="T162">
        <v>3</v>
      </c>
      <c r="U162">
        <v>0.1559917463544328</v>
      </c>
      <c r="V162">
        <v>220101</v>
      </c>
      <c r="W162">
        <v>221578</v>
      </c>
      <c r="X162">
        <v>222564</v>
      </c>
      <c r="Y162">
        <v>224818</v>
      </c>
      <c r="Z162">
        <v>106275</v>
      </c>
      <c r="AA162">
        <v>6007</v>
      </c>
      <c r="AB162">
        <v>74162.467999999993</v>
      </c>
      <c r="AC162">
        <v>43444</v>
      </c>
      <c r="AD162">
        <v>6</v>
      </c>
      <c r="AE162">
        <v>2.6958537768911414E-5</v>
      </c>
      <c r="AF162">
        <v>213</v>
      </c>
      <c r="AG162">
        <v>2056</v>
      </c>
      <c r="AH162">
        <v>0.10359922178988328</v>
      </c>
      <c r="AI162" s="3">
        <v>381019</v>
      </c>
      <c r="AJ162" s="3">
        <v>1047335.4449900751</v>
      </c>
      <c r="AK162">
        <v>20</v>
      </c>
      <c r="AL162">
        <v>1073420.8</v>
      </c>
      <c r="AM162">
        <v>1064419</v>
      </c>
      <c r="AN162">
        <v>278776</v>
      </c>
      <c r="AO162">
        <v>1343195</v>
      </c>
      <c r="AP162">
        <v>23</v>
      </c>
      <c r="AQ162">
        <v>3</v>
      </c>
      <c r="AR162">
        <v>26</v>
      </c>
      <c r="AS162">
        <v>0.11734016915036691</v>
      </c>
      <c r="AT162">
        <v>24</v>
      </c>
      <c r="AU162">
        <v>150</v>
      </c>
      <c r="AV162">
        <f t="shared" si="11"/>
        <v>174</v>
      </c>
      <c r="AW162">
        <v>187601</v>
      </c>
      <c r="AX162">
        <v>0.88</v>
      </c>
      <c r="AY162">
        <v>1506761245.8759999</v>
      </c>
      <c r="AZ162">
        <v>1506761.245876</v>
      </c>
      <c r="BA162">
        <v>7440.8564237722403</v>
      </c>
      <c r="BB162">
        <v>1.3439313206006422</v>
      </c>
      <c r="BC162">
        <v>95112</v>
      </c>
      <c r="BD162">
        <v>32921</v>
      </c>
      <c r="BE162">
        <v>62191</v>
      </c>
      <c r="BF162">
        <v>0.28255664444959361</v>
      </c>
      <c r="BG162">
        <v>3717111</v>
      </c>
      <c r="BH162">
        <v>16.701312880789345</v>
      </c>
      <c r="BI162">
        <v>18762</v>
      </c>
      <c r="BJ162">
        <v>101</v>
      </c>
      <c r="BK162">
        <v>21</v>
      </c>
      <c r="BL162">
        <v>11</v>
      </c>
      <c r="BM162">
        <v>0</v>
      </c>
      <c r="BN162">
        <v>3</v>
      </c>
      <c r="BO162">
        <v>6</v>
      </c>
      <c r="BP162">
        <v>2</v>
      </c>
      <c r="BQ162">
        <v>17</v>
      </c>
      <c r="BR162">
        <v>12</v>
      </c>
      <c r="BS162">
        <v>0</v>
      </c>
      <c r="BT162">
        <v>220577</v>
      </c>
      <c r="BU162">
        <v>0.74</v>
      </c>
      <c r="BV162">
        <v>0.56378039999999996</v>
      </c>
      <c r="BW162">
        <v>1119</v>
      </c>
      <c r="BX162">
        <v>0.78430659999999996</v>
      </c>
      <c r="BY162">
        <v>-0.89017769999999996</v>
      </c>
      <c r="BZ162">
        <v>100</v>
      </c>
      <c r="CA162">
        <v>20</v>
      </c>
      <c r="CB162">
        <v>9</v>
      </c>
      <c r="CC162">
        <v>0</v>
      </c>
      <c r="CD162">
        <v>3</v>
      </c>
      <c r="CE162">
        <v>5</v>
      </c>
      <c r="CF162">
        <v>2</v>
      </c>
      <c r="CG162">
        <v>18</v>
      </c>
      <c r="CH162">
        <v>8</v>
      </c>
      <c r="CI162">
        <v>0</v>
      </c>
      <c r="CJ162">
        <v>224033</v>
      </c>
      <c r="CK162">
        <v>0.73649864082523553</v>
      </c>
      <c r="CL162">
        <v>0.74050622582698244</v>
      </c>
      <c r="CM162">
        <v>1001</v>
      </c>
      <c r="CN162">
        <v>-0.51441258529630862</v>
      </c>
      <c r="CO162">
        <v>27983</v>
      </c>
      <c r="CP162">
        <v>-0.52312651649999997</v>
      </c>
      <c r="CQ162">
        <v>-0.2029203487</v>
      </c>
      <c r="CR162">
        <v>185451</v>
      </c>
      <c r="CS162">
        <v>0.82</v>
      </c>
      <c r="CT162">
        <v>178282</v>
      </c>
      <c r="CU162">
        <v>0.84478345744999994</v>
      </c>
      <c r="CV162">
        <v>1169</v>
      </c>
      <c r="CW162">
        <v>157</v>
      </c>
      <c r="CX162">
        <v>143</v>
      </c>
      <c r="CY162">
        <v>5136</v>
      </c>
      <c r="CZ162">
        <v>3230</v>
      </c>
      <c r="DA162" s="2">
        <v>110348</v>
      </c>
      <c r="DB162" s="2">
        <v>19330</v>
      </c>
      <c r="DC162" s="2">
        <v>210.28</v>
      </c>
      <c r="DD162" s="2">
        <v>37168</v>
      </c>
      <c r="DE162">
        <v>1093</v>
      </c>
      <c r="DF162">
        <v>322</v>
      </c>
      <c r="DG162">
        <v>33.32</v>
      </c>
      <c r="DH162">
        <v>2.7</v>
      </c>
      <c r="DI162" s="2">
        <v>14.41</v>
      </c>
      <c r="DJ162">
        <v>5.1100000000000003</v>
      </c>
      <c r="DK162">
        <v>0.8208986953406523</v>
      </c>
      <c r="DL162">
        <v>3.7937743190661476E-2</v>
      </c>
      <c r="DM162">
        <v>11375</v>
      </c>
      <c r="DN162">
        <v>103.9</v>
      </c>
      <c r="DO162">
        <v>9.6999999999999989E-2</v>
      </c>
      <c r="DP162">
        <v>922.61</v>
      </c>
      <c r="DQ162" s="2">
        <f>51178+209+84040</f>
        <v>135427</v>
      </c>
      <c r="DR162" s="2">
        <v>38834.981175579996</v>
      </c>
      <c r="DS162">
        <v>3.9695077565415314E-2</v>
      </c>
      <c r="DT162">
        <v>1.65648310014383</v>
      </c>
      <c r="DU162">
        <v>1778103.4145428701</v>
      </c>
      <c r="DV162">
        <v>0</v>
      </c>
    </row>
    <row r="163" spans="1:126" x14ac:dyDescent="0.15">
      <c r="A163" t="s">
        <v>401</v>
      </c>
      <c r="B163" t="s">
        <v>410</v>
      </c>
      <c r="C163">
        <v>6</v>
      </c>
      <c r="D163">
        <v>9</v>
      </c>
      <c r="E163" t="s">
        <v>411</v>
      </c>
      <c r="F163">
        <v>6009</v>
      </c>
      <c r="G163" t="s">
        <v>5147</v>
      </c>
      <c r="H163">
        <v>83.5</v>
      </c>
      <c r="I163">
        <v>0.8</v>
      </c>
      <c r="J163">
        <v>1.2</v>
      </c>
      <c r="K163">
        <v>1.2</v>
      </c>
      <c r="L163">
        <v>3.1</v>
      </c>
      <c r="M163">
        <v>10.3</v>
      </c>
      <c r="N163">
        <f t="shared" si="10"/>
        <v>7091.4699999999993</v>
      </c>
      <c r="O163">
        <f t="shared" si="8"/>
        <v>2908.5300000000007</v>
      </c>
      <c r="P163">
        <f t="shared" si="9"/>
        <v>3.4902360000000021</v>
      </c>
      <c r="Q163" s="4">
        <v>6009</v>
      </c>
      <c r="R163" s="5">
        <v>38.183900000000001</v>
      </c>
      <c r="S163" s="5">
        <v>-120.561441</v>
      </c>
      <c r="T163">
        <v>6</v>
      </c>
      <c r="U163">
        <v>0.18926482010297441</v>
      </c>
      <c r="V163">
        <v>45507</v>
      </c>
      <c r="W163">
        <v>44921</v>
      </c>
      <c r="X163">
        <v>44767</v>
      </c>
      <c r="Y163">
        <v>44954</v>
      </c>
      <c r="Z163">
        <v>22782</v>
      </c>
      <c r="AA163">
        <v>6009</v>
      </c>
      <c r="AB163">
        <v>14795.188</v>
      </c>
      <c r="AC163">
        <v>53233</v>
      </c>
      <c r="AD163">
        <v>3</v>
      </c>
      <c r="AE163">
        <v>6.7013648446400244E-5</v>
      </c>
      <c r="AF163">
        <v>112</v>
      </c>
      <c r="AG163">
        <v>663</v>
      </c>
      <c r="AH163">
        <v>0.1689291101055807</v>
      </c>
      <c r="AI163" s="3">
        <v>212140</v>
      </c>
      <c r="AJ163" s="3">
        <v>652806.88909215003</v>
      </c>
      <c r="AK163">
        <v>26</v>
      </c>
      <c r="AL163">
        <v>663628.80000000005</v>
      </c>
      <c r="AM163">
        <v>6205157</v>
      </c>
      <c r="AN163">
        <v>27008</v>
      </c>
      <c r="AO163">
        <v>6232165</v>
      </c>
      <c r="AP163">
        <v>0</v>
      </c>
      <c r="AQ163">
        <v>0</v>
      </c>
      <c r="AR163">
        <v>0</v>
      </c>
      <c r="AS163">
        <v>0</v>
      </c>
      <c r="AT163">
        <v>14</v>
      </c>
      <c r="AU163">
        <v>27</v>
      </c>
      <c r="AV163">
        <f t="shared" si="11"/>
        <v>41</v>
      </c>
      <c r="AW163">
        <v>31725</v>
      </c>
      <c r="AX163">
        <v>0.71</v>
      </c>
      <c r="AY163">
        <v>2012865777.36115</v>
      </c>
      <c r="AZ163">
        <v>2012865.7773611501</v>
      </c>
      <c r="BA163">
        <v>49544.674810848497</v>
      </c>
      <c r="BB163">
        <v>0.20183803886447876</v>
      </c>
      <c r="BC163">
        <v>68072</v>
      </c>
      <c r="BD163">
        <v>39594</v>
      </c>
      <c r="BE163">
        <v>28478</v>
      </c>
      <c r="BF163">
        <v>0.62579383391566135</v>
      </c>
      <c r="BG163">
        <v>513614</v>
      </c>
      <c r="BH163">
        <v>11.473049344383139</v>
      </c>
      <c r="BI163">
        <v>5022</v>
      </c>
      <c r="BJ163">
        <v>23</v>
      </c>
      <c r="BK163">
        <v>3</v>
      </c>
      <c r="BL163">
        <v>4</v>
      </c>
      <c r="BM163">
        <v>0</v>
      </c>
      <c r="BN163">
        <v>1</v>
      </c>
      <c r="BO163">
        <v>0</v>
      </c>
      <c r="BP163">
        <v>0</v>
      </c>
      <c r="BQ163">
        <v>7</v>
      </c>
      <c r="BR163">
        <v>5</v>
      </c>
      <c r="BS163">
        <v>0</v>
      </c>
      <c r="BT163">
        <v>46731</v>
      </c>
      <c r="BU163">
        <v>0.57999999999999996</v>
      </c>
      <c r="BV163">
        <v>0.6072592</v>
      </c>
      <c r="BW163">
        <v>321</v>
      </c>
      <c r="BX163">
        <v>0.92016010000000004</v>
      </c>
      <c r="BY163">
        <v>-0.18621299999999999</v>
      </c>
      <c r="BZ163">
        <v>21</v>
      </c>
      <c r="CA163">
        <v>3</v>
      </c>
      <c r="CB163">
        <v>3</v>
      </c>
      <c r="CC163">
        <v>0</v>
      </c>
      <c r="CD163">
        <v>1</v>
      </c>
      <c r="CE163">
        <v>0</v>
      </c>
      <c r="CF163">
        <v>0</v>
      </c>
      <c r="CG163">
        <v>4</v>
      </c>
      <c r="CH163">
        <v>4</v>
      </c>
      <c r="CI163">
        <v>0</v>
      </c>
      <c r="CJ163">
        <v>44575</v>
      </c>
      <c r="CK163">
        <v>0.80762759394279304</v>
      </c>
      <c r="CL163">
        <v>0.75087888605500797</v>
      </c>
      <c r="CM163">
        <v>298</v>
      </c>
      <c r="CN163">
        <v>3.1797481233975119E-2</v>
      </c>
      <c r="CO163">
        <v>4495</v>
      </c>
      <c r="CP163">
        <v>-3.4372354399999999E-2</v>
      </c>
      <c r="CQ163">
        <v>0.134100834</v>
      </c>
      <c r="CR163">
        <v>38508</v>
      </c>
      <c r="CS163">
        <v>0.8590000000000001</v>
      </c>
      <c r="CT163">
        <v>37998</v>
      </c>
      <c r="CU163">
        <v>0.87998738368999996</v>
      </c>
      <c r="CV163">
        <v>66</v>
      </c>
      <c r="CW163">
        <v>20</v>
      </c>
      <c r="CX163">
        <v>22</v>
      </c>
      <c r="CY163">
        <v>601</v>
      </c>
      <c r="CZ163">
        <v>1093</v>
      </c>
      <c r="DA163" s="2">
        <v>16308</v>
      </c>
      <c r="DB163" s="2">
        <v>4725</v>
      </c>
      <c r="DC163" s="2">
        <v>220.15</v>
      </c>
      <c r="DD163" s="2">
        <v>3537</v>
      </c>
      <c r="DE163">
        <v>421</v>
      </c>
      <c r="DF163">
        <v>60</v>
      </c>
      <c r="DG163">
        <v>17.97</v>
      </c>
      <c r="DH163">
        <v>20.22</v>
      </c>
      <c r="DI163" s="2">
        <v>26.96</v>
      </c>
      <c r="DJ163">
        <v>8.27</v>
      </c>
      <c r="DK163">
        <v>0.83253511831809179</v>
      </c>
      <c r="DL163">
        <v>2.8657616892911009E-2</v>
      </c>
      <c r="DM163">
        <v>313</v>
      </c>
      <c r="DN163">
        <v>1.2</v>
      </c>
      <c r="DO163">
        <v>2E-3</v>
      </c>
      <c r="DP163">
        <v>0</v>
      </c>
      <c r="DQ163" s="2">
        <v>80297</v>
      </c>
      <c r="DR163" s="2">
        <v>20263.60805821</v>
      </c>
      <c r="DS163">
        <v>2.836537469321283E-2</v>
      </c>
      <c r="DV163">
        <v>0</v>
      </c>
    </row>
    <row r="164" spans="1:126" x14ac:dyDescent="0.15">
      <c r="A164" t="s">
        <v>401</v>
      </c>
      <c r="B164" t="s">
        <v>412</v>
      </c>
      <c r="C164">
        <v>6</v>
      </c>
      <c r="D164">
        <v>11</v>
      </c>
      <c r="E164" t="s">
        <v>413</v>
      </c>
      <c r="F164">
        <v>6011</v>
      </c>
      <c r="G164" t="s">
        <v>5148</v>
      </c>
      <c r="H164">
        <v>39.799999999999997</v>
      </c>
      <c r="I164">
        <v>0.8</v>
      </c>
      <c r="J164">
        <v>1.4</v>
      </c>
      <c r="K164">
        <v>1.2</v>
      </c>
      <c r="L164">
        <v>1.7</v>
      </c>
      <c r="M164">
        <v>55.1</v>
      </c>
      <c r="N164">
        <f t="shared" si="10"/>
        <v>4626.9800000000005</v>
      </c>
      <c r="O164">
        <f t="shared" ref="O164:O227" si="12">10000-N164</f>
        <v>5373.0199999999995</v>
      </c>
      <c r="P164">
        <f t="shared" ref="P164:P227" si="13">O164/833.333333333333</f>
        <v>6.447624000000002</v>
      </c>
      <c r="Q164" s="4">
        <v>6011</v>
      </c>
      <c r="R164" s="5">
        <v>39.177739000000003</v>
      </c>
      <c r="S164" s="5">
        <v>-122.23756299999999</v>
      </c>
      <c r="T164">
        <v>6</v>
      </c>
      <c r="U164">
        <v>0.27294121362433899</v>
      </c>
      <c r="V164">
        <v>21329</v>
      </c>
      <c r="W164">
        <v>21424</v>
      </c>
      <c r="X164">
        <v>21396</v>
      </c>
      <c r="Y164">
        <v>21341</v>
      </c>
      <c r="Z164">
        <v>10565</v>
      </c>
      <c r="AA164">
        <v>6011</v>
      </c>
      <c r="AB164">
        <v>7924.213999999999</v>
      </c>
      <c r="AC164">
        <v>52168</v>
      </c>
      <c r="AD164">
        <v>1</v>
      </c>
      <c r="AE164">
        <v>4.6737707982800522E-5</v>
      </c>
      <c r="AF164">
        <v>30</v>
      </c>
      <c r="AG164">
        <v>782</v>
      </c>
      <c r="AH164">
        <v>3.8363171355498722E-2</v>
      </c>
      <c r="AI164" s="3">
        <v>453061</v>
      </c>
      <c r="AJ164" s="3">
        <v>736465.05608001503</v>
      </c>
      <c r="AK164">
        <v>160</v>
      </c>
      <c r="AL164">
        <v>740044.79999999993</v>
      </c>
      <c r="AM164">
        <v>5523649</v>
      </c>
      <c r="AN164">
        <v>234816</v>
      </c>
      <c r="AO164">
        <v>5758465</v>
      </c>
      <c r="AP164">
        <v>10</v>
      </c>
      <c r="AQ164">
        <v>0</v>
      </c>
      <c r="AR164">
        <v>10</v>
      </c>
      <c r="AS164">
        <v>0.46676624346527262</v>
      </c>
      <c r="AT164">
        <v>10</v>
      </c>
      <c r="AU164">
        <v>10</v>
      </c>
      <c r="AV164">
        <f t="shared" si="11"/>
        <v>20</v>
      </c>
      <c r="AW164">
        <v>7054</v>
      </c>
      <c r="AX164">
        <v>0.33999999999999997</v>
      </c>
      <c r="AY164">
        <v>147201338.61022899</v>
      </c>
      <c r="AZ164">
        <v>147201.338610229</v>
      </c>
      <c r="BA164">
        <v>7827.1727172587498</v>
      </c>
      <c r="BB164">
        <v>1.2776005284705436</v>
      </c>
      <c r="BC164">
        <v>27349</v>
      </c>
      <c r="BD164">
        <v>1394</v>
      </c>
      <c r="BE164">
        <v>25955</v>
      </c>
      <c r="BF164">
        <v>1.2168878053354588</v>
      </c>
      <c r="BG164">
        <v>448092</v>
      </c>
      <c r="BH164">
        <v>20.942793045429053</v>
      </c>
      <c r="BI164">
        <v>1663</v>
      </c>
      <c r="BJ164">
        <v>10</v>
      </c>
      <c r="BK164">
        <v>0</v>
      </c>
      <c r="BL164">
        <v>1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2</v>
      </c>
      <c r="BS164">
        <v>0</v>
      </c>
      <c r="BT164">
        <v>21321</v>
      </c>
      <c r="BU164">
        <v>0.71</v>
      </c>
      <c r="BV164">
        <v>0.4257898</v>
      </c>
      <c r="BW164">
        <v>105</v>
      </c>
      <c r="BX164">
        <v>0.65662960000000004</v>
      </c>
      <c r="BY164">
        <v>-1.7003159999999999</v>
      </c>
      <c r="BZ164">
        <v>13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2</v>
      </c>
      <c r="CI164">
        <v>0</v>
      </c>
      <c r="CJ164">
        <v>21351</v>
      </c>
      <c r="CK164">
        <v>0.7962156339281532</v>
      </c>
      <c r="CL164">
        <v>0.77707662588538318</v>
      </c>
      <c r="CM164">
        <v>98</v>
      </c>
      <c r="CN164">
        <v>-0.27840461347080436</v>
      </c>
      <c r="CO164">
        <v>1378</v>
      </c>
      <c r="CP164">
        <v>0.78023240900000002</v>
      </c>
      <c r="CQ164">
        <v>-0.37418834680000002</v>
      </c>
      <c r="CR164">
        <v>18422</v>
      </c>
      <c r="CS164">
        <v>0.85699999999999998</v>
      </c>
      <c r="CT164">
        <v>16167</v>
      </c>
      <c r="CU164">
        <v>0.78898203593000005</v>
      </c>
      <c r="CV164">
        <v>36</v>
      </c>
      <c r="CW164">
        <v>8</v>
      </c>
      <c r="CX164">
        <v>7</v>
      </c>
      <c r="CY164">
        <v>3205</v>
      </c>
      <c r="CZ164">
        <v>1372</v>
      </c>
      <c r="DA164" s="2">
        <v>11811</v>
      </c>
      <c r="DB164" s="2">
        <v>1485</v>
      </c>
      <c r="DC164" s="2">
        <v>98.32</v>
      </c>
      <c r="DD164" s="2">
        <v>3209</v>
      </c>
      <c r="DE164">
        <v>390</v>
      </c>
      <c r="DF164">
        <v>126</v>
      </c>
      <c r="DG164">
        <v>9.36</v>
      </c>
      <c r="DH164">
        <v>37.46</v>
      </c>
      <c r="DI164" s="2">
        <v>4.68</v>
      </c>
      <c r="DJ164">
        <v>4.34</v>
      </c>
      <c r="DK164">
        <v>0.74159991700896788</v>
      </c>
      <c r="DL164">
        <v>3.4526854219948847E-2</v>
      </c>
      <c r="DM164">
        <v>23330</v>
      </c>
      <c r="DN164">
        <v>251.7</v>
      </c>
      <c r="DO164">
        <v>0.33799999999999997</v>
      </c>
      <c r="DP164">
        <v>418.92</v>
      </c>
      <c r="DQ164" s="2">
        <v>65027</v>
      </c>
      <c r="DR164" s="2">
        <v>39758.36122549</v>
      </c>
      <c r="DS164">
        <v>4.8098015432944348E-2</v>
      </c>
      <c r="DT164">
        <v>3.0668624081498899</v>
      </c>
      <c r="DU164">
        <v>2269615.5774668036</v>
      </c>
      <c r="DV164">
        <v>1</v>
      </c>
    </row>
    <row r="165" spans="1:126" x14ac:dyDescent="0.15">
      <c r="A165" t="s">
        <v>401</v>
      </c>
      <c r="B165" t="s">
        <v>414</v>
      </c>
      <c r="C165">
        <v>6</v>
      </c>
      <c r="D165">
        <v>13</v>
      </c>
      <c r="E165" t="s">
        <v>415</v>
      </c>
      <c r="F165">
        <v>6013</v>
      </c>
      <c r="G165" t="s">
        <v>5149</v>
      </c>
      <c r="H165">
        <v>47.8</v>
      </c>
      <c r="I165">
        <v>8.9</v>
      </c>
      <c r="J165">
        <v>0.3</v>
      </c>
      <c r="K165">
        <v>14.2</v>
      </c>
      <c r="L165">
        <v>4.5</v>
      </c>
      <c r="M165">
        <v>24.4</v>
      </c>
      <c r="N165">
        <f t="shared" si="10"/>
        <v>3181.3899999999994</v>
      </c>
      <c r="O165">
        <f t="shared" si="12"/>
        <v>6818.6100000000006</v>
      </c>
      <c r="P165">
        <f t="shared" si="13"/>
        <v>8.1823320000000042</v>
      </c>
      <c r="Q165" s="4">
        <v>6013</v>
      </c>
      <c r="R165" s="5">
        <v>37.919479000000003</v>
      </c>
      <c r="S165" s="5">
        <v>-121.951543</v>
      </c>
      <c r="T165">
        <v>1</v>
      </c>
      <c r="U165">
        <v>4.5489782009048227E-2</v>
      </c>
      <c r="V165">
        <v>1052047</v>
      </c>
      <c r="W165">
        <v>1081232</v>
      </c>
      <c r="X165">
        <v>1096068</v>
      </c>
      <c r="Y165">
        <v>1126027</v>
      </c>
      <c r="Z165">
        <v>591212</v>
      </c>
      <c r="AA165">
        <v>6013</v>
      </c>
      <c r="AB165">
        <v>466183.53399999999</v>
      </c>
      <c r="AC165">
        <v>80185</v>
      </c>
      <c r="AD165">
        <v>27</v>
      </c>
      <c r="AE165">
        <v>2.4633508140005912E-5</v>
      </c>
      <c r="AF165">
        <v>82</v>
      </c>
      <c r="AG165">
        <v>602</v>
      </c>
      <c r="AH165">
        <v>0.13621262458471761</v>
      </c>
      <c r="AI165" s="3">
        <v>127670</v>
      </c>
      <c r="AJ165" s="3">
        <v>462554.65870100504</v>
      </c>
      <c r="AK165">
        <v>10</v>
      </c>
      <c r="AL165">
        <v>513395.19999999995</v>
      </c>
      <c r="AM165">
        <v>1718906</v>
      </c>
      <c r="AN165">
        <v>48533</v>
      </c>
      <c r="AO165">
        <v>1767439</v>
      </c>
      <c r="AP165">
        <v>59</v>
      </c>
      <c r="AQ165">
        <v>16</v>
      </c>
      <c r="AR165">
        <v>75</v>
      </c>
      <c r="AS165">
        <v>6.9365316601802396E-2</v>
      </c>
      <c r="AT165">
        <v>72</v>
      </c>
      <c r="AU165">
        <v>470</v>
      </c>
      <c r="AV165">
        <f t="shared" si="11"/>
        <v>542</v>
      </c>
      <c r="AW165">
        <v>1005345</v>
      </c>
      <c r="AX165">
        <v>0.99</v>
      </c>
      <c r="AY165">
        <v>2216080267.4270401</v>
      </c>
      <c r="AZ165">
        <v>2216080.2674270403</v>
      </c>
      <c r="BA165">
        <v>2333.3761280639101</v>
      </c>
      <c r="BB165">
        <v>4.2856356845895123</v>
      </c>
      <c r="BC165">
        <v>5216291</v>
      </c>
      <c r="BD165">
        <v>738439</v>
      </c>
      <c r="BE165">
        <v>4477852</v>
      </c>
      <c r="BF165">
        <v>4.2563231490608313</v>
      </c>
      <c r="BG165">
        <v>42349390</v>
      </c>
      <c r="BH165">
        <v>38.637557158862407</v>
      </c>
      <c r="BI165">
        <v>61421</v>
      </c>
      <c r="BJ165">
        <v>294</v>
      </c>
      <c r="BK165">
        <v>42</v>
      </c>
      <c r="BL165">
        <v>46</v>
      </c>
      <c r="BM165">
        <v>2</v>
      </c>
      <c r="BN165">
        <v>15</v>
      </c>
      <c r="BO165">
        <v>36</v>
      </c>
      <c r="BP165">
        <v>7</v>
      </c>
      <c r="BQ165">
        <v>128</v>
      </c>
      <c r="BR165">
        <v>26</v>
      </c>
      <c r="BS165">
        <v>1</v>
      </c>
      <c r="BT165">
        <v>1000000</v>
      </c>
      <c r="BU165">
        <v>0.76</v>
      </c>
      <c r="BV165">
        <v>0.57869490000000001</v>
      </c>
      <c r="BW165">
        <v>4506</v>
      </c>
      <c r="BX165">
        <v>0.57333610000000002</v>
      </c>
      <c r="BY165">
        <v>-1.105019</v>
      </c>
      <c r="BZ165">
        <v>308</v>
      </c>
      <c r="CA165">
        <v>41</v>
      </c>
      <c r="CB165">
        <v>46</v>
      </c>
      <c r="CC165">
        <v>1</v>
      </c>
      <c r="CD165">
        <v>14</v>
      </c>
      <c r="CE165">
        <v>37</v>
      </c>
      <c r="CF165">
        <v>7</v>
      </c>
      <c r="CG165">
        <v>127</v>
      </c>
      <c r="CH165">
        <v>25</v>
      </c>
      <c r="CI165">
        <v>2</v>
      </c>
      <c r="CJ165">
        <v>1111710</v>
      </c>
      <c r="CK165">
        <v>0.54690521808745085</v>
      </c>
      <c r="CL165">
        <v>0.78767900120607315</v>
      </c>
      <c r="CM165">
        <v>4291</v>
      </c>
      <c r="CN165">
        <v>-0.60203231136326218</v>
      </c>
      <c r="CO165">
        <v>236771</v>
      </c>
      <c r="CP165">
        <v>0.44072508500000002</v>
      </c>
      <c r="CQ165">
        <v>0.51265338199999999</v>
      </c>
      <c r="CR165">
        <v>991935</v>
      </c>
      <c r="CS165">
        <v>0.875</v>
      </c>
      <c r="CT165">
        <v>901604</v>
      </c>
      <c r="CU165">
        <v>0.87875244063000002</v>
      </c>
      <c r="CV165">
        <v>3393</v>
      </c>
      <c r="CW165">
        <v>929</v>
      </c>
      <c r="CX165">
        <v>1093</v>
      </c>
      <c r="CY165">
        <v>2049</v>
      </c>
      <c r="CZ165">
        <v>901</v>
      </c>
      <c r="DA165" s="2">
        <v>534004</v>
      </c>
      <c r="DB165" s="2">
        <v>158940</v>
      </c>
      <c r="DC165" s="2">
        <v>233.05</v>
      </c>
      <c r="DD165" s="2">
        <v>432947</v>
      </c>
      <c r="DE165">
        <v>322</v>
      </c>
      <c r="DF165">
        <v>67</v>
      </c>
      <c r="DG165">
        <v>38.57</v>
      </c>
      <c r="DH165">
        <v>2.74</v>
      </c>
      <c r="DI165" s="2">
        <v>7.59</v>
      </c>
      <c r="DJ165">
        <v>8.36</v>
      </c>
      <c r="DK165">
        <v>0.75327014960444894</v>
      </c>
      <c r="DL165">
        <v>2.3255813953488372E-2</v>
      </c>
      <c r="DN165">
        <v>27.4</v>
      </c>
      <c r="DO165">
        <v>5.2999999999999999E-2</v>
      </c>
      <c r="DP165">
        <v>41.72</v>
      </c>
      <c r="DQ165" s="2">
        <v>0</v>
      </c>
      <c r="DR165" s="2">
        <v>14649.283471090002</v>
      </c>
      <c r="DS165">
        <v>1.4497049192755875E-2</v>
      </c>
      <c r="DT165">
        <v>6.9384287919925196</v>
      </c>
      <c r="DU165">
        <v>3562156.0373507575</v>
      </c>
      <c r="DV165">
        <v>1</v>
      </c>
    </row>
    <row r="166" spans="1:126" x14ac:dyDescent="0.15">
      <c r="A166" t="s">
        <v>401</v>
      </c>
      <c r="B166" t="s">
        <v>416</v>
      </c>
      <c r="C166">
        <v>6</v>
      </c>
      <c r="D166">
        <v>15</v>
      </c>
      <c r="E166" t="s">
        <v>417</v>
      </c>
      <c r="F166">
        <v>6015</v>
      </c>
      <c r="G166" t="s">
        <v>5150</v>
      </c>
      <c r="H166">
        <v>64.7</v>
      </c>
      <c r="I166">
        <v>3.4</v>
      </c>
      <c r="J166">
        <v>6.8</v>
      </c>
      <c r="K166">
        <v>3.3</v>
      </c>
      <c r="L166">
        <v>4.0999999999999996</v>
      </c>
      <c r="M166">
        <v>17.8</v>
      </c>
      <c r="N166">
        <f t="shared" ref="N166:N229" si="14">H166^2+I166^2+J166^2+K166^2+L166^2+M166^2</f>
        <v>4588.4300000000012</v>
      </c>
      <c r="O166">
        <f t="shared" si="12"/>
        <v>5411.5699999999988</v>
      </c>
      <c r="P166">
        <f t="shared" si="13"/>
        <v>6.4938840000000013</v>
      </c>
      <c r="Q166" s="4">
        <v>6015</v>
      </c>
      <c r="R166" s="5">
        <v>41.763958000000002</v>
      </c>
      <c r="S166" s="5">
        <v>-124.003614</v>
      </c>
      <c r="T166">
        <v>7</v>
      </c>
      <c r="U166">
        <v>0.19826155608138782</v>
      </c>
      <c r="V166">
        <v>28496</v>
      </c>
      <c r="W166">
        <v>28066</v>
      </c>
      <c r="X166">
        <v>27788</v>
      </c>
      <c r="Y166">
        <v>27253</v>
      </c>
      <c r="Z166">
        <v>15452</v>
      </c>
      <c r="AA166">
        <v>6015</v>
      </c>
      <c r="AB166">
        <v>7955.7149999999992</v>
      </c>
      <c r="AC166">
        <v>40847</v>
      </c>
      <c r="AD166">
        <v>1</v>
      </c>
      <c r="AE166">
        <v>3.5986756873470565E-5</v>
      </c>
      <c r="AF166">
        <v>30</v>
      </c>
      <c r="AG166">
        <v>121</v>
      </c>
      <c r="AH166">
        <v>0.24793388429752067</v>
      </c>
      <c r="AJ166" s="3">
        <v>644025.48164140002</v>
      </c>
      <c r="AK166">
        <v>20</v>
      </c>
      <c r="AL166">
        <v>787097.59999999998</v>
      </c>
      <c r="AM166">
        <v>1513</v>
      </c>
      <c r="AN166">
        <v>13995</v>
      </c>
      <c r="AO166">
        <v>15508</v>
      </c>
      <c r="AP166">
        <v>2</v>
      </c>
      <c r="AQ166">
        <v>0</v>
      </c>
      <c r="AR166">
        <v>2</v>
      </c>
      <c r="AS166">
        <v>7.1260600014252121E-2</v>
      </c>
      <c r="AT166">
        <v>2</v>
      </c>
      <c r="AU166">
        <v>7</v>
      </c>
      <c r="AV166">
        <f t="shared" si="11"/>
        <v>9</v>
      </c>
      <c r="AW166">
        <v>28481</v>
      </c>
      <c r="AX166">
        <v>0.95</v>
      </c>
      <c r="AY166">
        <v>913598956.82380605</v>
      </c>
      <c r="AZ166">
        <v>913598.95682380605</v>
      </c>
      <c r="BA166">
        <v>33171.470466053099</v>
      </c>
      <c r="BB166">
        <v>0.30146387421184012</v>
      </c>
      <c r="BC166">
        <v>19126</v>
      </c>
      <c r="BD166">
        <v>7602</v>
      </c>
      <c r="BE166">
        <v>11524</v>
      </c>
      <c r="BF166">
        <v>0.40440763615946096</v>
      </c>
      <c r="BG166">
        <v>341265</v>
      </c>
      <c r="BH166">
        <v>12.281020584424931</v>
      </c>
      <c r="BI166">
        <v>2481</v>
      </c>
      <c r="BJ166">
        <v>10</v>
      </c>
      <c r="BK166">
        <v>3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29114</v>
      </c>
      <c r="BU166">
        <v>0.74</v>
      </c>
      <c r="BV166">
        <v>0.41161740000000002</v>
      </c>
      <c r="BW166">
        <v>150</v>
      </c>
      <c r="BX166">
        <v>0.54956380000000005</v>
      </c>
      <c r="BY166">
        <v>-1.8453930000000001</v>
      </c>
      <c r="BZ166">
        <v>12</v>
      </c>
      <c r="CA166">
        <v>2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27194</v>
      </c>
      <c r="CK166">
        <v>0.58836508053247039</v>
      </c>
      <c r="CL166">
        <v>0.70070310003195913</v>
      </c>
      <c r="CM166">
        <v>131</v>
      </c>
      <c r="CN166">
        <v>-0.75112716781590116</v>
      </c>
      <c r="CO166">
        <v>2067</v>
      </c>
      <c r="CP166">
        <v>-0.90266275549999997</v>
      </c>
      <c r="CQ166">
        <v>-0.24657255959999999</v>
      </c>
      <c r="CR166">
        <v>21984</v>
      </c>
      <c r="CS166">
        <v>0.81200000000000006</v>
      </c>
      <c r="CT166">
        <v>23880</v>
      </c>
      <c r="CU166">
        <v>0.84595009062000004</v>
      </c>
      <c r="CV166">
        <v>103</v>
      </c>
      <c r="CW166">
        <v>22</v>
      </c>
      <c r="CX166">
        <v>22</v>
      </c>
      <c r="CY166">
        <v>833</v>
      </c>
      <c r="CZ166">
        <v>221</v>
      </c>
      <c r="DA166" s="2">
        <v>10745</v>
      </c>
      <c r="DB166" s="2">
        <v>1415</v>
      </c>
      <c r="DC166" s="2">
        <v>96.87</v>
      </c>
      <c r="DD166" s="2">
        <v>6530</v>
      </c>
      <c r="DE166">
        <v>86</v>
      </c>
      <c r="DF166">
        <v>18</v>
      </c>
      <c r="DG166">
        <v>28.7</v>
      </c>
      <c r="DH166">
        <v>3.59</v>
      </c>
      <c r="DI166" s="2">
        <v>14.35</v>
      </c>
      <c r="DJ166">
        <v>10.75</v>
      </c>
      <c r="DL166">
        <v>0.12396694214876033</v>
      </c>
      <c r="DN166">
        <v>5.4</v>
      </c>
      <c r="DO166">
        <v>9.0000000000000011E-3</v>
      </c>
      <c r="DP166">
        <v>0</v>
      </c>
      <c r="DQ166" s="2">
        <f>1597+423449+33260</f>
        <v>458306</v>
      </c>
      <c r="DR166" s="2">
        <v>1232.18408886</v>
      </c>
      <c r="DS166">
        <v>6.7196618379702846E-4</v>
      </c>
      <c r="DT166">
        <v>1.9761897814168501</v>
      </c>
      <c r="DU166">
        <v>1555454.2340977273</v>
      </c>
      <c r="DV166">
        <v>1</v>
      </c>
    </row>
    <row r="167" spans="1:126" x14ac:dyDescent="0.15">
      <c r="A167" t="s">
        <v>401</v>
      </c>
      <c r="B167" t="s">
        <v>418</v>
      </c>
      <c r="C167">
        <v>6</v>
      </c>
      <c r="D167">
        <v>17</v>
      </c>
      <c r="E167" t="s">
        <v>419</v>
      </c>
      <c r="F167">
        <v>6017</v>
      </c>
      <c r="G167" t="s">
        <v>5151</v>
      </c>
      <c r="H167">
        <v>79.900000000000006</v>
      </c>
      <c r="I167">
        <v>0.7</v>
      </c>
      <c r="J167">
        <v>0.9</v>
      </c>
      <c r="K167">
        <v>3.4</v>
      </c>
      <c r="L167">
        <v>3</v>
      </c>
      <c r="M167">
        <v>12.1</v>
      </c>
      <c r="N167">
        <f t="shared" si="14"/>
        <v>6552.2800000000016</v>
      </c>
      <c r="O167">
        <f t="shared" si="12"/>
        <v>3447.7199999999984</v>
      </c>
      <c r="P167">
        <f t="shared" si="13"/>
        <v>4.1372640000000001</v>
      </c>
      <c r="Q167" s="4">
        <v>6017</v>
      </c>
      <c r="R167" s="5">
        <v>38.785532000000003</v>
      </c>
      <c r="S167" s="5">
        <v>-120.534398</v>
      </c>
      <c r="T167">
        <v>1</v>
      </c>
      <c r="U167">
        <v>0.12259544441685054</v>
      </c>
      <c r="V167">
        <v>180441</v>
      </c>
      <c r="W167">
        <v>181465</v>
      </c>
      <c r="X167">
        <v>182093</v>
      </c>
      <c r="Y167">
        <v>184865</v>
      </c>
      <c r="Z167">
        <v>97849</v>
      </c>
      <c r="AA167">
        <v>6017</v>
      </c>
      <c r="AB167">
        <v>72830.906000000003</v>
      </c>
      <c r="AC167">
        <v>69584</v>
      </c>
      <c r="AD167">
        <v>10</v>
      </c>
      <c r="AE167">
        <v>5.49169929651332E-5</v>
      </c>
      <c r="AF167">
        <v>299</v>
      </c>
      <c r="AG167">
        <v>1358</v>
      </c>
      <c r="AH167">
        <v>0.22017673048600883</v>
      </c>
      <c r="AI167" s="3">
        <v>128365</v>
      </c>
      <c r="AJ167" s="3">
        <v>1093054.7194257001</v>
      </c>
      <c r="AK167">
        <v>12</v>
      </c>
      <c r="AL167">
        <v>1146425.6000000001</v>
      </c>
      <c r="AM167">
        <v>5639683</v>
      </c>
      <c r="AN167">
        <v>41469</v>
      </c>
      <c r="AO167">
        <v>5681152</v>
      </c>
      <c r="AP167">
        <v>6</v>
      </c>
      <c r="AQ167">
        <v>28</v>
      </c>
      <c r="AR167">
        <v>34</v>
      </c>
      <c r="AS167">
        <v>0.18736395448158047</v>
      </c>
      <c r="AT167">
        <v>43</v>
      </c>
      <c r="AU167">
        <v>124</v>
      </c>
      <c r="AV167">
        <f t="shared" si="11"/>
        <v>167</v>
      </c>
      <c r="AW167">
        <v>138413</v>
      </c>
      <c r="AX167">
        <v>0.77</v>
      </c>
      <c r="AY167">
        <v>2186779924.6544499</v>
      </c>
      <c r="AZ167">
        <v>2186779.9246544498</v>
      </c>
      <c r="BA167">
        <v>14023.433223612299</v>
      </c>
      <c r="BB167">
        <v>0.71309213945999017</v>
      </c>
      <c r="BC167">
        <v>215919</v>
      </c>
      <c r="BD167">
        <v>3125</v>
      </c>
      <c r="BE167">
        <v>212794</v>
      </c>
      <c r="BF167">
        <v>1.1792996048569893</v>
      </c>
      <c r="BG167">
        <v>2874023</v>
      </c>
      <c r="BH167">
        <v>15.783270087263102</v>
      </c>
      <c r="BI167">
        <v>13961</v>
      </c>
      <c r="BJ167">
        <v>46</v>
      </c>
      <c r="BK167">
        <v>14</v>
      </c>
      <c r="BL167">
        <v>13</v>
      </c>
      <c r="BM167">
        <v>1</v>
      </c>
      <c r="BN167">
        <v>2</v>
      </c>
      <c r="BO167">
        <v>2</v>
      </c>
      <c r="BP167">
        <v>1</v>
      </c>
      <c r="BQ167">
        <v>17</v>
      </c>
      <c r="BR167">
        <v>8</v>
      </c>
      <c r="BS167">
        <v>1</v>
      </c>
      <c r="BT167">
        <v>178447</v>
      </c>
      <c r="BU167">
        <v>0.65</v>
      </c>
      <c r="BV167">
        <v>0.67250449999999995</v>
      </c>
      <c r="BW167">
        <v>875</v>
      </c>
      <c r="BX167">
        <v>0.58840999999999999</v>
      </c>
      <c r="BY167">
        <v>-0.45263249999999999</v>
      </c>
      <c r="BZ167">
        <v>55</v>
      </c>
      <c r="CA167">
        <v>14</v>
      </c>
      <c r="CB167">
        <v>12</v>
      </c>
      <c r="CC167">
        <v>0</v>
      </c>
      <c r="CD167">
        <v>2</v>
      </c>
      <c r="CE167">
        <v>2</v>
      </c>
      <c r="CF167">
        <v>1</v>
      </c>
      <c r="CG167">
        <v>20</v>
      </c>
      <c r="CH167">
        <v>7</v>
      </c>
      <c r="CI167">
        <v>0</v>
      </c>
      <c r="CJ167">
        <v>183050</v>
      </c>
      <c r="CK167">
        <v>0.61731767276700356</v>
      </c>
      <c r="CL167">
        <v>0.80241155521810659</v>
      </c>
      <c r="CM167">
        <v>792</v>
      </c>
      <c r="CN167">
        <v>-0.3589582325968747</v>
      </c>
      <c r="CO167">
        <v>31957.999999999996</v>
      </c>
      <c r="CP167">
        <v>0.89161717500000004</v>
      </c>
      <c r="CQ167">
        <v>0.85968176600000001</v>
      </c>
      <c r="CR167">
        <v>160802</v>
      </c>
      <c r="CS167">
        <v>0.87</v>
      </c>
      <c r="CT167">
        <v>155901</v>
      </c>
      <c r="CU167">
        <v>0.89207849491000002</v>
      </c>
      <c r="CV167">
        <v>513</v>
      </c>
      <c r="CW167">
        <v>140</v>
      </c>
      <c r="CX167">
        <v>134</v>
      </c>
      <c r="CY167">
        <v>1537</v>
      </c>
      <c r="CZ167">
        <v>2289</v>
      </c>
      <c r="DA167" s="2">
        <v>85897</v>
      </c>
      <c r="DB167" s="2">
        <v>25735</v>
      </c>
      <c r="DC167" s="2">
        <v>282.27999999999997</v>
      </c>
      <c r="DD167" s="2">
        <v>24218</v>
      </c>
      <c r="DE167">
        <v>990</v>
      </c>
      <c r="DF167">
        <v>228</v>
      </c>
      <c r="DG167">
        <v>34.119999999999997</v>
      </c>
      <c r="DH167">
        <v>3.85</v>
      </c>
      <c r="DI167" s="2">
        <v>12.11</v>
      </c>
      <c r="DJ167">
        <v>6.1</v>
      </c>
      <c r="DK167">
        <v>0.89586725353484209</v>
      </c>
      <c r="DL167">
        <v>3.2400589101620032E-2</v>
      </c>
      <c r="DM167">
        <v>325</v>
      </c>
      <c r="DN167">
        <v>0</v>
      </c>
      <c r="DO167">
        <v>0</v>
      </c>
      <c r="DP167">
        <v>0</v>
      </c>
      <c r="DQ167" s="2">
        <f>498695+31+4+180+194+1683</f>
        <v>500787</v>
      </c>
      <c r="DR167" s="2">
        <v>3548.4574907200004</v>
      </c>
      <c r="DS167">
        <v>1.9425649683243117E-3</v>
      </c>
      <c r="DV167">
        <v>1</v>
      </c>
    </row>
    <row r="168" spans="1:126" x14ac:dyDescent="0.15">
      <c r="A168" t="s">
        <v>401</v>
      </c>
      <c r="B168" t="s">
        <v>420</v>
      </c>
      <c r="C168">
        <v>6</v>
      </c>
      <c r="D168">
        <v>19</v>
      </c>
      <c r="E168" t="s">
        <v>421</v>
      </c>
      <c r="F168">
        <v>6019</v>
      </c>
      <c r="G168" t="s">
        <v>5152</v>
      </c>
      <c r="H168">
        <v>32.700000000000003</v>
      </c>
      <c r="I168">
        <v>4.8</v>
      </c>
      <c r="J168">
        <v>0.6</v>
      </c>
      <c r="K168">
        <v>9.3000000000000007</v>
      </c>
      <c r="L168">
        <v>2.2000000000000002</v>
      </c>
      <c r="M168">
        <v>50.3</v>
      </c>
      <c r="N168">
        <f t="shared" si="14"/>
        <v>3714.1099999999997</v>
      </c>
      <c r="O168">
        <f t="shared" si="12"/>
        <v>6285.89</v>
      </c>
      <c r="P168">
        <f t="shared" si="13"/>
        <v>7.5430680000000034</v>
      </c>
      <c r="Q168" s="4">
        <v>6019</v>
      </c>
      <c r="R168" s="5">
        <v>36.761006000000002</v>
      </c>
      <c r="S168" s="5">
        <v>-119.655019</v>
      </c>
      <c r="T168">
        <v>2</v>
      </c>
      <c r="U168">
        <v>0.14452375460750425</v>
      </c>
      <c r="V168">
        <v>930517</v>
      </c>
      <c r="W168">
        <v>948844</v>
      </c>
      <c r="X168">
        <v>956749</v>
      </c>
      <c r="Y168">
        <v>972333</v>
      </c>
      <c r="Z168">
        <v>467470</v>
      </c>
      <c r="AA168">
        <v>6019</v>
      </c>
      <c r="AB168">
        <v>343895.29599999991</v>
      </c>
      <c r="AC168">
        <v>45233</v>
      </c>
      <c r="AD168">
        <v>14</v>
      </c>
      <c r="AE168">
        <v>1.4632886995439766E-5</v>
      </c>
      <c r="AF168">
        <v>383</v>
      </c>
      <c r="AG168">
        <v>5683</v>
      </c>
      <c r="AH168">
        <v>6.7393982051733234E-2</v>
      </c>
      <c r="AI168" s="3">
        <v>1721202</v>
      </c>
      <c r="AJ168" s="3">
        <v>3813640.3969165902</v>
      </c>
      <c r="AK168">
        <v>37</v>
      </c>
      <c r="AL168">
        <v>3851449.6</v>
      </c>
      <c r="AM168">
        <v>544167</v>
      </c>
      <c r="AN168">
        <v>917856</v>
      </c>
      <c r="AO168">
        <v>1462023</v>
      </c>
      <c r="AP168">
        <v>112</v>
      </c>
      <c r="AQ168">
        <v>18</v>
      </c>
      <c r="AR168">
        <v>130</v>
      </c>
      <c r="AS168">
        <v>0.1370088233682249</v>
      </c>
      <c r="AT168">
        <v>132</v>
      </c>
      <c r="AU168">
        <v>452</v>
      </c>
      <c r="AV168">
        <f t="shared" si="11"/>
        <v>584</v>
      </c>
      <c r="AW168">
        <v>832572</v>
      </c>
      <c r="AX168">
        <v>0.86</v>
      </c>
      <c r="AY168">
        <v>4010075808.7837</v>
      </c>
      <c r="AZ168">
        <v>4010075.8087836998</v>
      </c>
      <c r="BA168">
        <v>5023.4528456733997</v>
      </c>
      <c r="BB168">
        <v>1.9906626591733219</v>
      </c>
      <c r="BC168">
        <v>3330684</v>
      </c>
      <c r="BD168">
        <v>543450</v>
      </c>
      <c r="BE168">
        <v>2787234</v>
      </c>
      <c r="BF168">
        <v>2.9953606435992035</v>
      </c>
      <c r="BG168">
        <v>13218082</v>
      </c>
      <c r="BH168">
        <v>13.815621443032603</v>
      </c>
      <c r="BI168">
        <v>44282</v>
      </c>
      <c r="BJ168">
        <v>310</v>
      </c>
      <c r="BK168">
        <v>55</v>
      </c>
      <c r="BL168">
        <v>35</v>
      </c>
      <c r="BM168">
        <v>3</v>
      </c>
      <c r="BN168">
        <v>10</v>
      </c>
      <c r="BO168">
        <v>38</v>
      </c>
      <c r="BP168">
        <v>7</v>
      </c>
      <c r="BQ168">
        <v>50</v>
      </c>
      <c r="BR168">
        <v>14</v>
      </c>
      <c r="BS168">
        <v>3</v>
      </c>
      <c r="BT168">
        <v>915267</v>
      </c>
      <c r="BU168">
        <v>0.73</v>
      </c>
      <c r="BV168">
        <v>0.42635689999999998</v>
      </c>
      <c r="BW168">
        <v>3164</v>
      </c>
      <c r="BX168">
        <v>0.57360310000000003</v>
      </c>
      <c r="BY168">
        <v>-1.9926729999999999</v>
      </c>
      <c r="BZ168">
        <v>315</v>
      </c>
      <c r="CA168">
        <v>52</v>
      </c>
      <c r="CB168">
        <v>27</v>
      </c>
      <c r="CC168">
        <v>6</v>
      </c>
      <c r="CD168">
        <v>10</v>
      </c>
      <c r="CE168">
        <v>31</v>
      </c>
      <c r="CF168">
        <v>4</v>
      </c>
      <c r="CG168">
        <v>49</v>
      </c>
      <c r="CH168">
        <v>10</v>
      </c>
      <c r="CI168">
        <v>3</v>
      </c>
      <c r="CJ168">
        <v>964983</v>
      </c>
      <c r="CK168">
        <v>0.5253978567498081</v>
      </c>
      <c r="CL168">
        <v>0.63099603108818392</v>
      </c>
      <c r="CM168">
        <v>2917</v>
      </c>
      <c r="CN168">
        <v>-1.4019156170712586</v>
      </c>
      <c r="CO168">
        <v>90069</v>
      </c>
      <c r="CP168">
        <v>-0.54021082970000001</v>
      </c>
      <c r="CQ168">
        <v>-0.81154383910000005</v>
      </c>
      <c r="CR168">
        <v>822901</v>
      </c>
      <c r="CS168">
        <v>0.84</v>
      </c>
      <c r="CT168">
        <v>726734</v>
      </c>
      <c r="CU168">
        <v>0.79423715576000009</v>
      </c>
      <c r="CV168">
        <v>2687</v>
      </c>
      <c r="CW168">
        <v>564</v>
      </c>
      <c r="CX168">
        <v>643</v>
      </c>
      <c r="CY168">
        <v>58624</v>
      </c>
      <c r="CZ168">
        <v>9000</v>
      </c>
      <c r="DA168" s="2">
        <v>477798</v>
      </c>
      <c r="DB168" s="2">
        <v>64650</v>
      </c>
      <c r="DC168" s="2">
        <v>131.9</v>
      </c>
      <c r="DD168" s="2">
        <v>386527</v>
      </c>
      <c r="DE168">
        <v>2409</v>
      </c>
      <c r="DF168">
        <v>2036</v>
      </c>
      <c r="DG168">
        <v>26.28</v>
      </c>
      <c r="DH168">
        <v>4.1900000000000004</v>
      </c>
      <c r="DI168" s="2">
        <v>5.76</v>
      </c>
      <c r="DJ168">
        <v>6.03</v>
      </c>
      <c r="DK168">
        <v>0.89260528398177552</v>
      </c>
      <c r="DL168">
        <v>3.1145521731479851E-2</v>
      </c>
      <c r="DM168">
        <v>61159</v>
      </c>
      <c r="DN168">
        <v>627.5</v>
      </c>
      <c r="DO168">
        <v>0.16699999999999998</v>
      </c>
      <c r="DP168">
        <v>0</v>
      </c>
      <c r="DQ168" s="2">
        <f>130980+855946</f>
        <v>986926</v>
      </c>
      <c r="DR168" s="2">
        <v>31973.191059340006</v>
      </c>
      <c r="DS168">
        <v>6.4314841750801746E-3</v>
      </c>
      <c r="DT168">
        <v>12.3494376895675</v>
      </c>
      <c r="DU168">
        <v>47563236.849709675</v>
      </c>
      <c r="DV168">
        <v>0</v>
      </c>
    </row>
    <row r="169" spans="1:126" x14ac:dyDescent="0.15">
      <c r="A169" t="s">
        <v>401</v>
      </c>
      <c r="B169" t="s">
        <v>422</v>
      </c>
      <c r="C169">
        <v>6</v>
      </c>
      <c r="D169">
        <v>21</v>
      </c>
      <c r="E169" t="s">
        <v>423</v>
      </c>
      <c r="F169">
        <v>6021</v>
      </c>
      <c r="G169" t="s">
        <v>5153</v>
      </c>
      <c r="H169">
        <v>55.9</v>
      </c>
      <c r="I169">
        <v>0.7</v>
      </c>
      <c r="J169">
        <v>1.7</v>
      </c>
      <c r="K169">
        <v>2.4</v>
      </c>
      <c r="L169">
        <v>1.9</v>
      </c>
      <c r="M169">
        <v>37.5</v>
      </c>
      <c r="N169">
        <f t="shared" si="14"/>
        <v>4543.8099999999995</v>
      </c>
      <c r="O169">
        <f t="shared" si="12"/>
        <v>5456.1900000000005</v>
      </c>
      <c r="P169">
        <f t="shared" si="13"/>
        <v>6.5474280000000027</v>
      </c>
      <c r="Q169" s="4">
        <v>6021</v>
      </c>
      <c r="R169" s="5">
        <v>39.602545999999997</v>
      </c>
      <c r="S169" s="5">
        <v>-122.40170000000001</v>
      </c>
      <c r="T169">
        <v>6</v>
      </c>
      <c r="U169">
        <v>0.2453854297738754</v>
      </c>
      <c r="V169">
        <v>28078</v>
      </c>
      <c r="W169">
        <v>28019</v>
      </c>
      <c r="X169">
        <v>28029</v>
      </c>
      <c r="Y169">
        <v>27841</v>
      </c>
      <c r="Z169">
        <v>13889</v>
      </c>
      <c r="AA169">
        <v>6021</v>
      </c>
      <c r="AB169">
        <v>9560.8580000000002</v>
      </c>
      <c r="AC169">
        <v>39349</v>
      </c>
      <c r="AD169">
        <v>3</v>
      </c>
      <c r="AE169">
        <v>1.0703200256876806E-4</v>
      </c>
      <c r="AF169">
        <v>89</v>
      </c>
      <c r="AG169">
        <v>1311</v>
      </c>
      <c r="AH169">
        <v>6.7887109077040431E-2</v>
      </c>
      <c r="AI169" s="3">
        <v>668784</v>
      </c>
      <c r="AJ169" s="3">
        <v>840924.66800693504</v>
      </c>
      <c r="AK169">
        <v>45</v>
      </c>
      <c r="AL169">
        <v>849440</v>
      </c>
      <c r="AM169">
        <v>1543483</v>
      </c>
      <c r="AN169">
        <v>252007</v>
      </c>
      <c r="AO169">
        <v>1795490</v>
      </c>
      <c r="AP169">
        <v>9</v>
      </c>
      <c r="AQ169">
        <v>1</v>
      </c>
      <c r="AR169">
        <v>10</v>
      </c>
      <c r="AS169">
        <v>0.35690067454227492</v>
      </c>
      <c r="AT169">
        <v>11</v>
      </c>
      <c r="AU169">
        <v>16</v>
      </c>
      <c r="AV169">
        <f t="shared" si="11"/>
        <v>27</v>
      </c>
      <c r="AW169">
        <v>18144</v>
      </c>
      <c r="AX169">
        <v>0.65999999999999992</v>
      </c>
      <c r="AY169">
        <v>120225582.985065</v>
      </c>
      <c r="AZ169">
        <v>120225.582985065</v>
      </c>
      <c r="BA169">
        <v>4542.0674475389897</v>
      </c>
      <c r="BB169">
        <v>2.2016405778866761</v>
      </c>
      <c r="BC169">
        <v>54463</v>
      </c>
      <c r="BD169">
        <v>3257</v>
      </c>
      <c r="BE169">
        <v>51206</v>
      </c>
      <c r="BF169">
        <v>1.8237053921219459</v>
      </c>
      <c r="BG169">
        <v>437694</v>
      </c>
      <c r="BH169">
        <v>15.615755110778123</v>
      </c>
      <c r="BI169">
        <v>2196</v>
      </c>
      <c r="BJ169">
        <v>14</v>
      </c>
      <c r="BK169">
        <v>3</v>
      </c>
      <c r="BL169">
        <v>3</v>
      </c>
      <c r="BM169">
        <v>0</v>
      </c>
      <c r="BN169">
        <v>0</v>
      </c>
      <c r="BO169">
        <v>0</v>
      </c>
      <c r="BP169">
        <v>1</v>
      </c>
      <c r="BQ169">
        <v>3</v>
      </c>
      <c r="BR169">
        <v>1</v>
      </c>
      <c r="BS169">
        <v>0</v>
      </c>
      <c r="BT169">
        <v>28299</v>
      </c>
      <c r="BU169">
        <v>0.76</v>
      </c>
      <c r="BV169">
        <v>0.48242010000000002</v>
      </c>
      <c r="BW169">
        <v>151</v>
      </c>
      <c r="BX169">
        <v>0.88342339999999997</v>
      </c>
      <c r="BY169">
        <v>-1.2031620000000001</v>
      </c>
      <c r="BZ169">
        <v>17</v>
      </c>
      <c r="CA169">
        <v>1</v>
      </c>
      <c r="CB169">
        <v>3</v>
      </c>
      <c r="CC169">
        <v>4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0</v>
      </c>
      <c r="CJ169">
        <v>28030</v>
      </c>
      <c r="CK169">
        <v>0.96325365679628971</v>
      </c>
      <c r="CL169">
        <v>0.73441237442194229</v>
      </c>
      <c r="CM169">
        <v>137</v>
      </c>
      <c r="CN169">
        <v>-0.27063189583583269</v>
      </c>
      <c r="CO169">
        <v>2004.0000000000002</v>
      </c>
      <c r="CP169">
        <v>0.24379193099999999</v>
      </c>
      <c r="CQ169">
        <v>-0.28661447680000002</v>
      </c>
      <c r="CR169">
        <v>23847</v>
      </c>
      <c r="CS169">
        <v>0.85099999999999998</v>
      </c>
      <c r="CT169">
        <v>21732</v>
      </c>
      <c r="CU169">
        <v>0.77635168650999997</v>
      </c>
      <c r="CV169">
        <v>32</v>
      </c>
      <c r="CW169">
        <v>21</v>
      </c>
      <c r="CX169">
        <v>6</v>
      </c>
      <c r="CY169">
        <v>4728</v>
      </c>
      <c r="CZ169">
        <v>2122</v>
      </c>
      <c r="DA169" s="2">
        <v>12862</v>
      </c>
      <c r="DB169" s="2">
        <v>1590</v>
      </c>
      <c r="DC169" s="2">
        <v>89.48</v>
      </c>
      <c r="DD169" s="2">
        <v>4120</v>
      </c>
      <c r="DE169">
        <v>636</v>
      </c>
      <c r="DF169">
        <v>187</v>
      </c>
      <c r="DG169">
        <v>3.58</v>
      </c>
      <c r="DH169">
        <v>14.32</v>
      </c>
      <c r="DI169" s="2">
        <v>14.32</v>
      </c>
      <c r="DJ169">
        <v>4.38</v>
      </c>
      <c r="DK169">
        <v>0.78322298380344024</v>
      </c>
      <c r="DL169">
        <v>2.212051868802441E-2</v>
      </c>
      <c r="DM169">
        <v>3059</v>
      </c>
      <c r="DN169">
        <v>188.9</v>
      </c>
      <c r="DO169">
        <v>0.223</v>
      </c>
      <c r="DP169">
        <v>906.77</v>
      </c>
      <c r="DQ169" s="2">
        <v>204106</v>
      </c>
      <c r="DR169" s="2">
        <v>4684.9933626600005</v>
      </c>
      <c r="DS169">
        <v>3.7797945354170279E-3</v>
      </c>
      <c r="DT169">
        <v>4.4712879335049101</v>
      </c>
      <c r="DU169">
        <v>3798090.8222364108</v>
      </c>
      <c r="DV169">
        <v>0</v>
      </c>
    </row>
    <row r="170" spans="1:126" x14ac:dyDescent="0.15">
      <c r="A170" t="s">
        <v>401</v>
      </c>
      <c r="B170" t="s">
        <v>424</v>
      </c>
      <c r="C170">
        <v>6</v>
      </c>
      <c r="D170">
        <v>23</v>
      </c>
      <c r="E170" t="s">
        <v>425</v>
      </c>
      <c r="F170">
        <v>6023</v>
      </c>
      <c r="G170" t="s">
        <v>5154</v>
      </c>
      <c r="H170">
        <v>77.2</v>
      </c>
      <c r="I170">
        <v>1</v>
      </c>
      <c r="J170">
        <v>5.2</v>
      </c>
      <c r="K170">
        <v>2.1</v>
      </c>
      <c r="L170">
        <v>4.5999999999999996</v>
      </c>
      <c r="M170">
        <v>9.8000000000000007</v>
      </c>
      <c r="N170">
        <f t="shared" si="14"/>
        <v>6109.49</v>
      </c>
      <c r="O170">
        <f t="shared" si="12"/>
        <v>3890.51</v>
      </c>
      <c r="P170">
        <f t="shared" si="13"/>
        <v>4.6686120000000022</v>
      </c>
      <c r="Q170" s="4">
        <v>6023</v>
      </c>
      <c r="R170" s="5">
        <v>40.706654999999998</v>
      </c>
      <c r="S170" s="5">
        <v>-123.926176</v>
      </c>
      <c r="T170">
        <v>5</v>
      </c>
      <c r="U170">
        <v>0.18449765086794365</v>
      </c>
      <c r="V170">
        <v>134317</v>
      </c>
      <c r="W170">
        <v>134876</v>
      </c>
      <c r="X170">
        <v>135034</v>
      </c>
      <c r="Y170">
        <v>135219</v>
      </c>
      <c r="Z170">
        <v>70691</v>
      </c>
      <c r="AA170">
        <v>6023</v>
      </c>
      <c r="AB170">
        <v>50015.212</v>
      </c>
      <c r="AC170">
        <v>42197</v>
      </c>
      <c r="AD170">
        <v>15</v>
      </c>
      <c r="AE170">
        <v>1.1108313461794808E-4</v>
      </c>
      <c r="AF170">
        <v>203</v>
      </c>
      <c r="AG170">
        <v>930</v>
      </c>
      <c r="AH170">
        <v>0.21827956989247313</v>
      </c>
      <c r="AI170" s="3">
        <v>593597</v>
      </c>
      <c r="AJ170" s="3">
        <v>2283499.0710594351</v>
      </c>
      <c r="AK170">
        <v>40</v>
      </c>
      <c r="AL170">
        <v>2593612.7999999998</v>
      </c>
      <c r="AM170">
        <v>1238779</v>
      </c>
      <c r="AN170">
        <v>53647</v>
      </c>
      <c r="AO170">
        <v>1292426</v>
      </c>
      <c r="AP170">
        <v>33</v>
      </c>
      <c r="AQ170">
        <v>10</v>
      </c>
      <c r="AR170">
        <v>43</v>
      </c>
      <c r="AS170">
        <v>0.31881135264984134</v>
      </c>
      <c r="AT170">
        <v>41</v>
      </c>
      <c r="AU170">
        <v>80</v>
      </c>
      <c r="AV170">
        <f t="shared" si="11"/>
        <v>121</v>
      </c>
      <c r="AW170">
        <v>100909</v>
      </c>
      <c r="AX170">
        <v>0.79</v>
      </c>
      <c r="AY170">
        <v>846407018.188025</v>
      </c>
      <c r="AZ170">
        <v>846407.01818802499</v>
      </c>
      <c r="BA170">
        <v>6693.5130900489703</v>
      </c>
      <c r="BB170">
        <v>1.4939837818300046</v>
      </c>
      <c r="BC170">
        <v>83069</v>
      </c>
      <c r="BD170">
        <v>11917</v>
      </c>
      <c r="BE170">
        <v>71152</v>
      </c>
      <c r="BF170">
        <v>0.52973190288645522</v>
      </c>
      <c r="BG170">
        <v>1665751</v>
      </c>
      <c r="BH170">
        <v>12.335789504865442</v>
      </c>
      <c r="BI170">
        <v>11680</v>
      </c>
      <c r="BJ170">
        <v>68</v>
      </c>
      <c r="BK170">
        <v>14</v>
      </c>
      <c r="BL170">
        <v>15</v>
      </c>
      <c r="BM170">
        <v>1</v>
      </c>
      <c r="BN170">
        <v>4</v>
      </c>
      <c r="BO170">
        <v>4</v>
      </c>
      <c r="BP170">
        <v>2</v>
      </c>
      <c r="BQ170">
        <v>14</v>
      </c>
      <c r="BR170">
        <v>4</v>
      </c>
      <c r="BS170">
        <v>0</v>
      </c>
      <c r="BT170">
        <v>129623</v>
      </c>
      <c r="BU170">
        <v>0.67</v>
      </c>
      <c r="BV170">
        <v>0.62004510000000002</v>
      </c>
      <c r="BW170">
        <v>964</v>
      </c>
      <c r="BX170">
        <v>0.97204970000000002</v>
      </c>
      <c r="BY170">
        <v>-5.7469199999999998E-2</v>
      </c>
      <c r="BZ170">
        <v>68</v>
      </c>
      <c r="CA170">
        <v>15</v>
      </c>
      <c r="CB170">
        <v>17</v>
      </c>
      <c r="CC170">
        <v>0</v>
      </c>
      <c r="CD170">
        <v>3</v>
      </c>
      <c r="CE170">
        <v>4</v>
      </c>
      <c r="CF170">
        <v>2</v>
      </c>
      <c r="CG170">
        <v>19</v>
      </c>
      <c r="CH170">
        <v>3</v>
      </c>
      <c r="CI170">
        <v>0</v>
      </c>
      <c r="CJ170">
        <v>134831</v>
      </c>
      <c r="CK170">
        <v>0.97158665292106416</v>
      </c>
      <c r="CL170">
        <v>0.71803393388140635</v>
      </c>
      <c r="CM170">
        <v>845</v>
      </c>
      <c r="CN170">
        <v>-6.0061908997508552E-2</v>
      </c>
      <c r="CO170">
        <v>19449.999999999996</v>
      </c>
      <c r="CP170">
        <v>-0.69308009690000005</v>
      </c>
      <c r="CQ170">
        <v>-1.7658592099999999E-2</v>
      </c>
      <c r="CR170">
        <v>111387</v>
      </c>
      <c r="CS170">
        <v>0.82</v>
      </c>
      <c r="CT170">
        <v>107185</v>
      </c>
      <c r="CU170">
        <v>0.82387489302999994</v>
      </c>
      <c r="CV170">
        <v>485</v>
      </c>
      <c r="CW170">
        <v>108</v>
      </c>
      <c r="CX170">
        <v>90</v>
      </c>
      <c r="CY170">
        <v>2226</v>
      </c>
      <c r="CZ170">
        <v>1531</v>
      </c>
      <c r="DA170" s="2">
        <v>70900</v>
      </c>
      <c r="DB170" s="2">
        <v>13905</v>
      </c>
      <c r="DC170" s="2">
        <v>230.5</v>
      </c>
      <c r="DD170" s="2">
        <v>25251</v>
      </c>
      <c r="DE170">
        <v>616</v>
      </c>
      <c r="DF170">
        <v>123</v>
      </c>
      <c r="DG170">
        <v>48.33</v>
      </c>
      <c r="DH170">
        <v>8.92</v>
      </c>
      <c r="DI170" s="2">
        <v>25.28</v>
      </c>
      <c r="DJ170">
        <v>11.15</v>
      </c>
      <c r="DK170">
        <v>0.80417353861289731</v>
      </c>
      <c r="DL170">
        <v>0.18279569892473119</v>
      </c>
      <c r="DM170">
        <v>12896</v>
      </c>
      <c r="DN170">
        <v>19.7</v>
      </c>
      <c r="DO170">
        <v>8.0000000000000002E-3</v>
      </c>
      <c r="DP170">
        <v>37.630000000000003</v>
      </c>
      <c r="DQ170" s="2">
        <f>223+2430+334583</f>
        <v>337236</v>
      </c>
      <c r="DR170" s="2">
        <v>45963.027266439982</v>
      </c>
      <c r="DS170">
        <v>1.4035849807481095E-2</v>
      </c>
      <c r="DV170">
        <v>0</v>
      </c>
    </row>
    <row r="171" spans="1:126" x14ac:dyDescent="0.15">
      <c r="A171" t="s">
        <v>401</v>
      </c>
      <c r="B171" t="s">
        <v>426</v>
      </c>
      <c r="C171">
        <v>6</v>
      </c>
      <c r="D171">
        <v>25</v>
      </c>
      <c r="E171" t="s">
        <v>427</v>
      </c>
      <c r="F171">
        <v>6025</v>
      </c>
      <c r="G171" t="s">
        <v>5155</v>
      </c>
      <c r="H171">
        <v>13.7</v>
      </c>
      <c r="I171">
        <v>2.9</v>
      </c>
      <c r="J171">
        <v>0.9</v>
      </c>
      <c r="K171">
        <v>1.3</v>
      </c>
      <c r="L171">
        <v>0.8</v>
      </c>
      <c r="M171">
        <v>80.400000000000006</v>
      </c>
      <c r="N171">
        <f t="shared" si="14"/>
        <v>6663.4000000000005</v>
      </c>
      <c r="O171">
        <f t="shared" si="12"/>
        <v>3336.5999999999995</v>
      </c>
      <c r="P171">
        <f t="shared" si="13"/>
        <v>4.0039200000000008</v>
      </c>
      <c r="Q171" s="4">
        <v>6025</v>
      </c>
      <c r="R171" s="5">
        <v>33.040813999999997</v>
      </c>
      <c r="S171" s="5">
        <v>-115.3554</v>
      </c>
      <c r="T171">
        <v>3</v>
      </c>
      <c r="U171">
        <v>0.14432781401897232</v>
      </c>
      <c r="V171">
        <v>173487</v>
      </c>
      <c r="W171">
        <v>177026</v>
      </c>
      <c r="X171">
        <v>178206</v>
      </c>
      <c r="Y171">
        <v>179839</v>
      </c>
      <c r="Z171">
        <v>86535</v>
      </c>
      <c r="AA171">
        <v>6025</v>
      </c>
      <c r="AB171">
        <v>56791.06</v>
      </c>
      <c r="AC171">
        <v>41079</v>
      </c>
      <c r="AD171">
        <v>2</v>
      </c>
      <c r="AE171">
        <v>1.122296667901193E-5</v>
      </c>
      <c r="AF171">
        <v>21</v>
      </c>
      <c r="AG171">
        <v>421</v>
      </c>
      <c r="AH171">
        <v>4.9881235154394299E-2</v>
      </c>
      <c r="AI171" s="3">
        <v>515783</v>
      </c>
      <c r="AJ171" s="3">
        <v>2673028.3006517249</v>
      </c>
      <c r="AK171">
        <v>255</v>
      </c>
      <c r="AL171">
        <v>2868531.2000000002</v>
      </c>
      <c r="AM171">
        <v>8622376</v>
      </c>
      <c r="AN171">
        <v>313773</v>
      </c>
      <c r="AO171">
        <v>8936149</v>
      </c>
      <c r="AP171">
        <v>12</v>
      </c>
      <c r="AQ171">
        <v>1</v>
      </c>
      <c r="AR171">
        <v>13</v>
      </c>
      <c r="AS171">
        <v>7.343554054206726E-2</v>
      </c>
      <c r="AT171">
        <v>14</v>
      </c>
      <c r="AU171">
        <v>34</v>
      </c>
      <c r="AV171">
        <f t="shared" si="11"/>
        <v>48</v>
      </c>
      <c r="AW171">
        <v>169653</v>
      </c>
      <c r="AX171">
        <v>0.86</v>
      </c>
      <c r="AY171">
        <v>1653985832.07408</v>
      </c>
      <c r="AZ171">
        <v>1653985.8320740799</v>
      </c>
      <c r="BA171">
        <v>11606.063709914</v>
      </c>
      <c r="BB171">
        <v>0.86161856852964824</v>
      </c>
      <c r="BC171">
        <v>589376</v>
      </c>
      <c r="BD171">
        <v>53967</v>
      </c>
      <c r="BE171">
        <v>535409</v>
      </c>
      <c r="BF171">
        <v>3.0861620755445651</v>
      </c>
      <c r="BG171">
        <v>1703504</v>
      </c>
      <c r="BH171">
        <v>9.5591843147817688</v>
      </c>
      <c r="BI171">
        <v>8352</v>
      </c>
      <c r="BJ171">
        <v>43</v>
      </c>
      <c r="BK171">
        <v>14</v>
      </c>
      <c r="BL171">
        <v>7</v>
      </c>
      <c r="BM171">
        <v>0</v>
      </c>
      <c r="BN171">
        <v>1</v>
      </c>
      <c r="BO171">
        <v>1</v>
      </c>
      <c r="BP171">
        <v>0</v>
      </c>
      <c r="BQ171">
        <v>8</v>
      </c>
      <c r="BR171">
        <v>1</v>
      </c>
      <c r="BS171">
        <v>0</v>
      </c>
      <c r="BT171">
        <v>166874</v>
      </c>
      <c r="BU171">
        <v>0.67</v>
      </c>
      <c r="BV171">
        <v>0.33416259999999998</v>
      </c>
      <c r="BW171">
        <v>438</v>
      </c>
      <c r="BX171">
        <v>0.44944089999999998</v>
      </c>
      <c r="BY171">
        <v>-2.645213</v>
      </c>
      <c r="BZ171">
        <v>50</v>
      </c>
      <c r="CA171">
        <v>14</v>
      </c>
      <c r="CB171">
        <v>7</v>
      </c>
      <c r="CC171">
        <v>0</v>
      </c>
      <c r="CD171">
        <v>0</v>
      </c>
      <c r="CE171">
        <v>1</v>
      </c>
      <c r="CF171">
        <v>0</v>
      </c>
      <c r="CG171">
        <v>12</v>
      </c>
      <c r="CH171">
        <v>2</v>
      </c>
      <c r="CI171">
        <v>0</v>
      </c>
      <c r="CJ171">
        <v>179332</v>
      </c>
      <c r="CK171">
        <v>0.47955746882876454</v>
      </c>
      <c r="CL171">
        <v>0.63132305274530987</v>
      </c>
      <c r="CM171">
        <v>388</v>
      </c>
      <c r="CN171">
        <v>-1.5686757408761058</v>
      </c>
      <c r="CO171">
        <v>13169</v>
      </c>
      <c r="CP171">
        <v>-0.14588692389999999</v>
      </c>
      <c r="CQ171">
        <v>-0.89942582989999997</v>
      </c>
      <c r="CR171">
        <v>150811</v>
      </c>
      <c r="CS171">
        <v>0.83400000000000007</v>
      </c>
      <c r="CT171">
        <v>134279</v>
      </c>
      <c r="CU171">
        <v>0.79073069317</v>
      </c>
      <c r="CV171">
        <v>205</v>
      </c>
      <c r="CW171">
        <v>59</v>
      </c>
      <c r="CX171">
        <v>39</v>
      </c>
      <c r="CY171">
        <v>8563</v>
      </c>
      <c r="CZ171">
        <v>676</v>
      </c>
      <c r="DA171" s="2">
        <v>81756</v>
      </c>
      <c r="DB171" s="2">
        <v>8915</v>
      </c>
      <c r="DC171" s="2">
        <v>52.1</v>
      </c>
      <c r="DD171" s="2">
        <v>51858</v>
      </c>
      <c r="DE171">
        <v>133</v>
      </c>
      <c r="DF171">
        <v>74</v>
      </c>
      <c r="DG171">
        <v>18.12</v>
      </c>
      <c r="DH171">
        <v>6.23</v>
      </c>
      <c r="DI171" s="2">
        <v>3.4</v>
      </c>
      <c r="DJ171">
        <v>6.45</v>
      </c>
      <c r="DK171">
        <v>0.72242590391695738</v>
      </c>
      <c r="DL171">
        <v>6.413301662707839E-2</v>
      </c>
      <c r="DM171">
        <v>8289</v>
      </c>
      <c r="DN171">
        <v>105.4</v>
      </c>
      <c r="DO171">
        <v>3.7999999999999999E-2</v>
      </c>
      <c r="DP171">
        <v>68.47</v>
      </c>
      <c r="DQ171" s="2">
        <v>0</v>
      </c>
      <c r="DR171" s="2">
        <v>3314.5153743400001</v>
      </c>
      <c r="DS171">
        <v>1.0145625955206623E-4</v>
      </c>
      <c r="DT171">
        <v>8.1931227430065903</v>
      </c>
      <c r="DU171">
        <v>23502228.213743988</v>
      </c>
      <c r="DV171">
        <v>0</v>
      </c>
    </row>
    <row r="172" spans="1:126" x14ac:dyDescent="0.15">
      <c r="A172" t="s">
        <v>401</v>
      </c>
      <c r="B172" t="s">
        <v>428</v>
      </c>
      <c r="C172">
        <v>6</v>
      </c>
      <c r="D172">
        <v>27</v>
      </c>
      <c r="E172" t="s">
        <v>429</v>
      </c>
      <c r="F172">
        <v>6027</v>
      </c>
      <c r="G172" t="s">
        <v>5156</v>
      </c>
      <c r="H172">
        <v>66.3</v>
      </c>
      <c r="I172">
        <v>0.5</v>
      </c>
      <c r="J172">
        <v>10.199999999999999</v>
      </c>
      <c r="K172">
        <v>1.2</v>
      </c>
      <c r="L172">
        <v>2.2999999999999998</v>
      </c>
      <c r="M172">
        <v>19.399999999999999</v>
      </c>
      <c r="N172">
        <f t="shared" si="14"/>
        <v>4883.0699999999988</v>
      </c>
      <c r="O172">
        <f t="shared" si="12"/>
        <v>5116.9300000000012</v>
      </c>
      <c r="P172">
        <f t="shared" si="13"/>
        <v>6.1403160000000039</v>
      </c>
      <c r="Q172" s="4">
        <v>6027</v>
      </c>
      <c r="R172" s="5">
        <v>36.561976999999999</v>
      </c>
      <c r="S172" s="5">
        <v>-117.403927</v>
      </c>
      <c r="T172">
        <v>7</v>
      </c>
      <c r="U172">
        <v>0.18733977613612618</v>
      </c>
      <c r="V172">
        <v>18474</v>
      </c>
      <c r="W172">
        <v>18439</v>
      </c>
      <c r="X172">
        <v>18373</v>
      </c>
      <c r="Y172">
        <v>18197</v>
      </c>
      <c r="Z172">
        <v>9387</v>
      </c>
      <c r="AA172">
        <v>6027</v>
      </c>
      <c r="AB172">
        <v>7367.0719999999992</v>
      </c>
      <c r="AC172">
        <v>45955</v>
      </c>
      <c r="AD172">
        <v>3</v>
      </c>
      <c r="AE172">
        <v>1.6328307843030534E-4</v>
      </c>
      <c r="AF172">
        <v>23</v>
      </c>
      <c r="AG172">
        <v>125</v>
      </c>
      <c r="AH172">
        <v>0.184</v>
      </c>
      <c r="AI172" s="3">
        <v>330840</v>
      </c>
      <c r="AJ172" s="3">
        <v>6515784.716968175</v>
      </c>
      <c r="AK172">
        <v>43</v>
      </c>
      <c r="AL172">
        <v>6545760</v>
      </c>
      <c r="AM172">
        <v>930019</v>
      </c>
      <c r="AN172">
        <v>10836</v>
      </c>
      <c r="AO172">
        <v>940855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11</v>
      </c>
      <c r="AV172">
        <f t="shared" si="11"/>
        <v>13</v>
      </c>
      <c r="AW172">
        <v>11993</v>
      </c>
      <c r="AX172">
        <v>0.72</v>
      </c>
      <c r="AY172">
        <v>2124286434.2232001</v>
      </c>
      <c r="AZ172">
        <v>2124286.4342232002</v>
      </c>
      <c r="BA172">
        <v>116135.603395677</v>
      </c>
      <c r="BB172">
        <v>8.6106238807144631E-2</v>
      </c>
      <c r="BC172">
        <v>53390</v>
      </c>
      <c r="BD172">
        <v>0</v>
      </c>
      <c r="BE172">
        <v>53390</v>
      </c>
      <c r="BF172">
        <v>2.8900075782180363</v>
      </c>
      <c r="BG172">
        <v>421646</v>
      </c>
      <c r="BH172">
        <v>22.949218962608175</v>
      </c>
      <c r="BI172">
        <v>2667</v>
      </c>
      <c r="BJ172">
        <v>8</v>
      </c>
      <c r="BK172">
        <v>4</v>
      </c>
      <c r="BL172">
        <v>4</v>
      </c>
      <c r="BM172">
        <v>0</v>
      </c>
      <c r="BN172">
        <v>0</v>
      </c>
      <c r="BO172">
        <v>0</v>
      </c>
      <c r="BP172">
        <v>1</v>
      </c>
      <c r="BQ172">
        <v>4</v>
      </c>
      <c r="BR172">
        <v>2</v>
      </c>
      <c r="BS172">
        <v>0</v>
      </c>
      <c r="BT172">
        <v>17293</v>
      </c>
      <c r="BU172">
        <v>0.78</v>
      </c>
      <c r="BV172">
        <v>0.63517939999999995</v>
      </c>
      <c r="BW172">
        <v>196</v>
      </c>
      <c r="BX172">
        <v>1.3300179999999999</v>
      </c>
      <c r="BY172">
        <v>0.80223999999999995</v>
      </c>
      <c r="BZ172">
        <v>8</v>
      </c>
      <c r="CA172">
        <v>3</v>
      </c>
      <c r="CB172">
        <v>2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2</v>
      </c>
      <c r="CI172">
        <v>0</v>
      </c>
      <c r="CJ172">
        <v>18396</v>
      </c>
      <c r="CK172">
        <v>0.9241139378125679</v>
      </c>
      <c r="CL172">
        <v>0.80715146645239055</v>
      </c>
      <c r="CM172">
        <v>171</v>
      </c>
      <c r="CN172">
        <v>0.74900733573363609</v>
      </c>
      <c r="CO172">
        <v>2137</v>
      </c>
      <c r="CP172">
        <v>-0.87332487820000004</v>
      </c>
      <c r="CQ172">
        <v>0.26192190700000001</v>
      </c>
      <c r="CR172">
        <v>15620</v>
      </c>
      <c r="CS172">
        <v>0.85699999999999998</v>
      </c>
      <c r="CT172">
        <v>14798</v>
      </c>
      <c r="CU172">
        <v>0.84621248213</v>
      </c>
      <c r="CV172">
        <v>63</v>
      </c>
      <c r="CW172">
        <v>14</v>
      </c>
      <c r="CX172">
        <v>22</v>
      </c>
      <c r="CY172">
        <v>239</v>
      </c>
      <c r="CZ172">
        <v>179</v>
      </c>
      <c r="DA172" s="2">
        <v>10645</v>
      </c>
      <c r="DB172" s="2">
        <v>1875</v>
      </c>
      <c r="DC172" s="2">
        <v>227.43</v>
      </c>
      <c r="DD172" s="2">
        <v>3179</v>
      </c>
      <c r="DE172">
        <v>58</v>
      </c>
      <c r="DF172">
        <v>7</v>
      </c>
      <c r="DG172">
        <v>86.64</v>
      </c>
      <c r="DH172">
        <v>32.49</v>
      </c>
      <c r="DI172" s="2">
        <v>59.57</v>
      </c>
      <c r="DJ172">
        <v>7.08</v>
      </c>
      <c r="DK172">
        <v>0.63738665215814294</v>
      </c>
      <c r="DL172">
        <v>1.6E-2</v>
      </c>
      <c r="DM172">
        <v>124</v>
      </c>
      <c r="DN172">
        <v>6.9</v>
      </c>
      <c r="DO172">
        <v>1E-3</v>
      </c>
      <c r="DP172">
        <v>0</v>
      </c>
      <c r="DQ172" s="2">
        <f>780561+9</f>
        <v>780570</v>
      </c>
      <c r="DR172" s="2">
        <v>244.22763252999999</v>
      </c>
      <c r="DS172">
        <v>3.7310812253341098E-5</v>
      </c>
      <c r="DV172">
        <v>0</v>
      </c>
    </row>
    <row r="173" spans="1:126" x14ac:dyDescent="0.15">
      <c r="A173" t="s">
        <v>401</v>
      </c>
      <c r="B173" t="s">
        <v>430</v>
      </c>
      <c r="C173">
        <v>6</v>
      </c>
      <c r="D173">
        <v>29</v>
      </c>
      <c r="E173" t="s">
        <v>431</v>
      </c>
      <c r="F173">
        <v>6029</v>
      </c>
      <c r="G173" t="s">
        <v>5157</v>
      </c>
      <c r="H173">
        <v>38.6</v>
      </c>
      <c r="I173">
        <v>5.4</v>
      </c>
      <c r="J173">
        <v>0.7</v>
      </c>
      <c r="K173">
        <v>3.9</v>
      </c>
      <c r="L173">
        <v>2.2000000000000002</v>
      </c>
      <c r="M173">
        <v>49.2</v>
      </c>
      <c r="N173">
        <f t="shared" si="14"/>
        <v>3960.3</v>
      </c>
      <c r="O173">
        <f t="shared" si="12"/>
        <v>6039.7</v>
      </c>
      <c r="P173">
        <f t="shared" si="13"/>
        <v>7.2476400000000023</v>
      </c>
      <c r="Q173" s="4">
        <v>6029</v>
      </c>
      <c r="R173" s="5">
        <v>35.346629</v>
      </c>
      <c r="S173" s="5">
        <v>-118.729506</v>
      </c>
      <c r="T173">
        <v>2</v>
      </c>
      <c r="U173">
        <v>0.13325500871527868</v>
      </c>
      <c r="V173">
        <v>839153</v>
      </c>
      <c r="W173">
        <v>857730</v>
      </c>
      <c r="X173">
        <v>865736</v>
      </c>
      <c r="Y173">
        <v>879607</v>
      </c>
      <c r="Z173">
        <v>430086</v>
      </c>
      <c r="AA173">
        <v>6029</v>
      </c>
      <c r="AB173">
        <v>300163.48500000004</v>
      </c>
      <c r="AC173">
        <v>49026</v>
      </c>
      <c r="AD173">
        <v>16</v>
      </c>
      <c r="AE173">
        <v>1.8481384625336129E-5</v>
      </c>
      <c r="AF173">
        <v>134</v>
      </c>
      <c r="AG173">
        <v>1938</v>
      </c>
      <c r="AH173">
        <v>6.9143446852425183E-2</v>
      </c>
      <c r="AI173" s="3">
        <v>2330233</v>
      </c>
      <c r="AJ173" s="3">
        <v>5204457.1894211806</v>
      </c>
      <c r="AK173">
        <v>115</v>
      </c>
      <c r="AL173">
        <v>5223699.2</v>
      </c>
      <c r="AM173">
        <v>900917</v>
      </c>
      <c r="AN173">
        <v>645276</v>
      </c>
      <c r="AO173">
        <v>1546193</v>
      </c>
      <c r="AP173">
        <v>39</v>
      </c>
      <c r="AQ173">
        <v>12</v>
      </c>
      <c r="AR173">
        <v>51</v>
      </c>
      <c r="AS173">
        <v>5.9459270399776151E-2</v>
      </c>
      <c r="AT173">
        <v>51</v>
      </c>
      <c r="AU173">
        <v>331</v>
      </c>
      <c r="AV173">
        <f t="shared" si="11"/>
        <v>382</v>
      </c>
      <c r="AW173">
        <v>761681</v>
      </c>
      <c r="AX173">
        <v>0.84</v>
      </c>
      <c r="AY173">
        <v>5659006268.2305899</v>
      </c>
      <c r="AZ173">
        <v>5659006.26823059</v>
      </c>
      <c r="BA173">
        <v>8551.6327802983396</v>
      </c>
      <c r="BB173">
        <v>1.1693673310012187</v>
      </c>
      <c r="BC173">
        <v>2821909</v>
      </c>
      <c r="BD173">
        <v>615902</v>
      </c>
      <c r="BE173">
        <v>2206007</v>
      </c>
      <c r="BF173">
        <v>2.6288495661696971</v>
      </c>
      <c r="BG173">
        <v>8109356</v>
      </c>
      <c r="BH173">
        <v>9.3670079562360815</v>
      </c>
      <c r="BI173">
        <v>42519</v>
      </c>
      <c r="BJ173">
        <v>218</v>
      </c>
      <c r="BK173">
        <v>49</v>
      </c>
      <c r="BL173">
        <v>22</v>
      </c>
      <c r="BM173">
        <v>1</v>
      </c>
      <c r="BN173">
        <v>11</v>
      </c>
      <c r="BO173">
        <v>24</v>
      </c>
      <c r="BP173">
        <v>4</v>
      </c>
      <c r="BQ173">
        <v>43</v>
      </c>
      <c r="BR173">
        <v>15</v>
      </c>
      <c r="BS173">
        <v>1</v>
      </c>
      <c r="BT173">
        <v>807407</v>
      </c>
      <c r="BU173">
        <v>0.72</v>
      </c>
      <c r="BV173">
        <v>0.41456799999999999</v>
      </c>
      <c r="BW173">
        <v>2582</v>
      </c>
      <c r="BX173">
        <v>0.4805507</v>
      </c>
      <c r="BY173">
        <v>-2.158439</v>
      </c>
      <c r="BZ173">
        <v>226</v>
      </c>
      <c r="CA173">
        <v>49</v>
      </c>
      <c r="CB173">
        <v>24</v>
      </c>
      <c r="CC173">
        <v>5</v>
      </c>
      <c r="CD173">
        <v>9</v>
      </c>
      <c r="CE173">
        <v>21</v>
      </c>
      <c r="CF173">
        <v>5</v>
      </c>
      <c r="CG173">
        <v>42</v>
      </c>
      <c r="CH173">
        <v>14</v>
      </c>
      <c r="CI173">
        <v>2</v>
      </c>
      <c r="CJ173">
        <v>874190</v>
      </c>
      <c r="CK173">
        <v>0.45413468467953189</v>
      </c>
      <c r="CL173">
        <v>0.66535281676600655</v>
      </c>
      <c r="CM173">
        <v>2319</v>
      </c>
      <c r="CN173">
        <v>-1.3842503497190501</v>
      </c>
      <c r="CO173">
        <v>65695</v>
      </c>
      <c r="CP173">
        <v>-0.90633907390000001</v>
      </c>
      <c r="CQ173">
        <v>-0.99609957979999997</v>
      </c>
      <c r="CR173">
        <v>759236</v>
      </c>
      <c r="CS173">
        <v>0.85699999999999998</v>
      </c>
      <c r="CT173">
        <v>642791</v>
      </c>
      <c r="CU173">
        <v>0.80799438323000006</v>
      </c>
      <c r="CV173">
        <v>1356</v>
      </c>
      <c r="CW173">
        <v>414</v>
      </c>
      <c r="CX173">
        <v>428</v>
      </c>
      <c r="CY173">
        <v>34501</v>
      </c>
      <c r="CZ173">
        <v>3356</v>
      </c>
      <c r="DA173" s="2">
        <v>406153</v>
      </c>
      <c r="DB173" s="2">
        <v>53375</v>
      </c>
      <c r="DC173" s="2">
        <v>110.86</v>
      </c>
      <c r="DD173" s="2">
        <v>219031</v>
      </c>
      <c r="DE173">
        <v>1013</v>
      </c>
      <c r="DF173">
        <v>448</v>
      </c>
      <c r="DG173">
        <v>16.2</v>
      </c>
      <c r="DH173">
        <v>3.36</v>
      </c>
      <c r="DI173" s="2">
        <v>5.67</v>
      </c>
      <c r="DJ173">
        <v>4.84</v>
      </c>
      <c r="DK173">
        <v>0.85778847008003067</v>
      </c>
      <c r="DL173">
        <v>2.2187822497420021E-2</v>
      </c>
      <c r="DM173">
        <v>15930</v>
      </c>
      <c r="DN173">
        <v>536.1</v>
      </c>
      <c r="DO173">
        <v>0.109</v>
      </c>
      <c r="DP173">
        <v>4775.2699999999995</v>
      </c>
      <c r="DQ173" s="2">
        <f>64795+12+313040</f>
        <v>377847</v>
      </c>
      <c r="DR173" s="2">
        <v>183993.78034191998</v>
      </c>
      <c r="DS173">
        <v>3.1173853985295676E-2</v>
      </c>
      <c r="DT173">
        <v>11.4252283616878</v>
      </c>
      <c r="DU173">
        <v>59681956.252765872</v>
      </c>
      <c r="DV173">
        <v>0</v>
      </c>
    </row>
    <row r="174" spans="1:126" x14ac:dyDescent="0.15">
      <c r="A174" t="s">
        <v>401</v>
      </c>
      <c r="B174" t="s">
        <v>432</v>
      </c>
      <c r="C174">
        <v>6</v>
      </c>
      <c r="D174">
        <v>31</v>
      </c>
      <c r="E174" t="s">
        <v>433</v>
      </c>
      <c r="F174">
        <v>6031</v>
      </c>
      <c r="G174" t="s">
        <v>5158</v>
      </c>
      <c r="H174">
        <v>35.200000000000003</v>
      </c>
      <c r="I174">
        <v>6.7</v>
      </c>
      <c r="J174">
        <v>0.8</v>
      </c>
      <c r="K174">
        <v>3.5</v>
      </c>
      <c r="L174">
        <v>2.8</v>
      </c>
      <c r="M174">
        <v>50.9</v>
      </c>
      <c r="N174">
        <f t="shared" si="14"/>
        <v>3895.4700000000003</v>
      </c>
      <c r="O174">
        <f t="shared" si="12"/>
        <v>6104.53</v>
      </c>
      <c r="P174">
        <f t="shared" si="13"/>
        <v>7.3254360000000025</v>
      </c>
      <c r="Q174" s="4">
        <v>6031</v>
      </c>
      <c r="R174" s="5">
        <v>36.072477999999997</v>
      </c>
      <c r="S174" s="5">
        <v>-119.81553</v>
      </c>
      <c r="T174">
        <v>3</v>
      </c>
      <c r="U174">
        <v>0.15260055182876567</v>
      </c>
      <c r="V174">
        <v>151982</v>
      </c>
      <c r="W174">
        <v>151390</v>
      </c>
      <c r="X174">
        <v>150998</v>
      </c>
      <c r="Y174">
        <v>150482</v>
      </c>
      <c r="Z174">
        <v>78904</v>
      </c>
      <c r="AA174">
        <v>6031</v>
      </c>
      <c r="AB174">
        <v>48906.944000000003</v>
      </c>
      <c r="AC174">
        <v>46481</v>
      </c>
      <c r="AD174">
        <v>2</v>
      </c>
      <c r="AE174">
        <v>1.3245208545808555E-5</v>
      </c>
      <c r="AF174">
        <v>62</v>
      </c>
      <c r="AG174">
        <v>1056</v>
      </c>
      <c r="AH174">
        <v>5.8712121212121215E-2</v>
      </c>
      <c r="AI174" s="3">
        <v>673634</v>
      </c>
      <c r="AJ174" s="3">
        <v>889227.71778988</v>
      </c>
      <c r="AK174">
        <v>44</v>
      </c>
      <c r="AL174">
        <v>890611.19999999995</v>
      </c>
      <c r="AM174">
        <v>309427</v>
      </c>
      <c r="AN174">
        <v>359519</v>
      </c>
      <c r="AO174">
        <v>668946</v>
      </c>
      <c r="AP174">
        <v>24</v>
      </c>
      <c r="AQ174">
        <v>0</v>
      </c>
      <c r="AR174">
        <v>24</v>
      </c>
      <c r="AS174">
        <v>0.15853094656186012</v>
      </c>
      <c r="AT174">
        <v>23</v>
      </c>
      <c r="AU174">
        <v>38</v>
      </c>
      <c r="AV174">
        <f t="shared" si="11"/>
        <v>61</v>
      </c>
      <c r="AW174">
        <v>112401</v>
      </c>
      <c r="AX174">
        <v>0.7</v>
      </c>
      <c r="AY174">
        <v>865937894.62114</v>
      </c>
      <c r="AZ174">
        <v>865937.89462113997</v>
      </c>
      <c r="BA174">
        <v>6687.8331786890603</v>
      </c>
      <c r="BB174">
        <v>1.4952526076555317</v>
      </c>
      <c r="BC174">
        <v>73657</v>
      </c>
      <c r="BD174">
        <v>8925</v>
      </c>
      <c r="BE174">
        <v>64732</v>
      </c>
      <c r="BF174">
        <v>0.42591885881222774</v>
      </c>
      <c r="BG174">
        <v>1156720</v>
      </c>
      <c r="BH174">
        <v>7.6604988145538355</v>
      </c>
      <c r="BI174">
        <v>6131</v>
      </c>
      <c r="BJ174">
        <v>39</v>
      </c>
      <c r="BK174">
        <v>6</v>
      </c>
      <c r="BL174">
        <v>3</v>
      </c>
      <c r="BM174">
        <v>0</v>
      </c>
      <c r="BN174">
        <v>1</v>
      </c>
      <c r="BO174">
        <v>0</v>
      </c>
      <c r="BP174">
        <v>1</v>
      </c>
      <c r="BQ174">
        <v>10</v>
      </c>
      <c r="BR174">
        <v>2</v>
      </c>
      <c r="BS174">
        <v>0</v>
      </c>
      <c r="BT174">
        <v>148764</v>
      </c>
      <c r="BU174">
        <v>0.71</v>
      </c>
      <c r="BV174">
        <v>0.32267489999999999</v>
      </c>
      <c r="BW174">
        <v>377</v>
      </c>
      <c r="BX174">
        <v>0.41676750000000001</v>
      </c>
      <c r="BY174">
        <v>-2.7707290000000002</v>
      </c>
      <c r="BZ174">
        <v>39</v>
      </c>
      <c r="CA174">
        <v>6</v>
      </c>
      <c r="CB174">
        <v>3</v>
      </c>
      <c r="CC174">
        <v>1</v>
      </c>
      <c r="CD174">
        <v>2</v>
      </c>
      <c r="CE174">
        <v>0</v>
      </c>
      <c r="CF174">
        <v>1</v>
      </c>
      <c r="CG174">
        <v>7</v>
      </c>
      <c r="CH174">
        <v>3</v>
      </c>
      <c r="CI174">
        <v>0</v>
      </c>
      <c r="CJ174">
        <v>150108</v>
      </c>
      <c r="CK174">
        <v>0.41303594745116851</v>
      </c>
      <c r="CL174">
        <v>0.65928024341622071</v>
      </c>
      <c r="CM174">
        <v>339</v>
      </c>
      <c r="CN174">
        <v>-1.5114402746549507</v>
      </c>
      <c r="CO174">
        <v>10436.000000000002</v>
      </c>
      <c r="CP174">
        <v>-0.48247982569999998</v>
      </c>
      <c r="CQ174">
        <v>-0.72034512299999998</v>
      </c>
      <c r="CR174">
        <v>127375</v>
      </c>
      <c r="CS174">
        <v>0.84400000000000008</v>
      </c>
      <c r="CT174">
        <v>122194</v>
      </c>
      <c r="CU174">
        <v>0.81311628376</v>
      </c>
      <c r="CV174">
        <v>258</v>
      </c>
      <c r="CW174">
        <v>90</v>
      </c>
      <c r="CX174">
        <v>60</v>
      </c>
      <c r="CY174">
        <v>8385</v>
      </c>
      <c r="CZ174">
        <v>1941</v>
      </c>
      <c r="DA174" s="2">
        <v>60802</v>
      </c>
      <c r="DB174" s="2">
        <v>6755</v>
      </c>
      <c r="DC174" s="2">
        <v>65.58</v>
      </c>
      <c r="DD174" s="2">
        <v>47715</v>
      </c>
      <c r="DE174">
        <v>452</v>
      </c>
      <c r="DF174">
        <v>320</v>
      </c>
      <c r="DG174">
        <v>12.59</v>
      </c>
      <c r="DH174">
        <v>4.6399999999999997</v>
      </c>
      <c r="DI174" s="2">
        <v>9.94</v>
      </c>
      <c r="DJ174">
        <v>3.48</v>
      </c>
      <c r="DK174">
        <v>0.76447744620966285</v>
      </c>
      <c r="DL174">
        <v>2.0833333333333332E-2</v>
      </c>
      <c r="DM174">
        <v>1209</v>
      </c>
      <c r="DN174">
        <v>113.3</v>
      </c>
      <c r="DO174">
        <v>0.125</v>
      </c>
      <c r="DP174">
        <v>13.97</v>
      </c>
      <c r="DQ174" s="2">
        <v>0</v>
      </c>
      <c r="DR174" s="2">
        <v>2143.2494555099997</v>
      </c>
      <c r="DS174">
        <v>2.2355685431274613E-3</v>
      </c>
      <c r="DT174">
        <v>8.6165681360114608</v>
      </c>
      <c r="DU174">
        <v>7674012.0874949303</v>
      </c>
      <c r="DV174">
        <v>0</v>
      </c>
    </row>
    <row r="175" spans="1:126" x14ac:dyDescent="0.15">
      <c r="A175" t="s">
        <v>401</v>
      </c>
      <c r="B175" t="s">
        <v>434</v>
      </c>
      <c r="C175">
        <v>6</v>
      </c>
      <c r="D175">
        <v>33</v>
      </c>
      <c r="E175" t="s">
        <v>435</v>
      </c>
      <c r="F175">
        <v>6033</v>
      </c>
      <c r="G175" t="s">
        <v>5159</v>
      </c>
      <c r="H175">
        <v>74.099999999999994</v>
      </c>
      <c r="I175">
        <v>1.8</v>
      </c>
      <c r="J175">
        <v>2.4</v>
      </c>
      <c r="K175">
        <v>1.1000000000000001</v>
      </c>
      <c r="L175">
        <v>3.4</v>
      </c>
      <c r="M175">
        <v>17.100000000000001</v>
      </c>
      <c r="N175">
        <f t="shared" si="14"/>
        <v>5804.99</v>
      </c>
      <c r="O175">
        <f t="shared" si="12"/>
        <v>4195.01</v>
      </c>
      <c r="P175">
        <f t="shared" si="13"/>
        <v>5.0340120000000024</v>
      </c>
      <c r="Q175" s="4">
        <v>6033</v>
      </c>
      <c r="R175" s="5">
        <v>39.094802000000001</v>
      </c>
      <c r="S175" s="5">
        <v>-122.746757</v>
      </c>
      <c r="T175">
        <v>4</v>
      </c>
      <c r="U175">
        <v>0.19214523082099194</v>
      </c>
      <c r="V175">
        <v>64360</v>
      </c>
      <c r="W175">
        <v>64209</v>
      </c>
      <c r="X175">
        <v>64158</v>
      </c>
      <c r="Y175">
        <v>64310</v>
      </c>
      <c r="Z175">
        <v>33437</v>
      </c>
      <c r="AA175">
        <v>6033</v>
      </c>
      <c r="AB175">
        <v>21627.600000000002</v>
      </c>
      <c r="AC175">
        <v>35578</v>
      </c>
      <c r="AD175">
        <v>7</v>
      </c>
      <c r="AE175">
        <v>1.0910564543782537E-4</v>
      </c>
      <c r="AF175">
        <v>133</v>
      </c>
      <c r="AG175">
        <v>838</v>
      </c>
      <c r="AH175">
        <v>0.15871121718377088</v>
      </c>
      <c r="AI175" s="3">
        <v>150721</v>
      </c>
      <c r="AJ175" s="3">
        <v>804150.91135992005</v>
      </c>
      <c r="AK175">
        <v>20</v>
      </c>
      <c r="AL175">
        <v>850937.6</v>
      </c>
      <c r="AM175">
        <v>179244</v>
      </c>
      <c r="AN175">
        <v>46522</v>
      </c>
      <c r="AO175">
        <v>225766</v>
      </c>
      <c r="AP175">
        <v>3</v>
      </c>
      <c r="AQ175">
        <v>11</v>
      </c>
      <c r="AR175">
        <v>14</v>
      </c>
      <c r="AS175">
        <v>0.21803796975501877</v>
      </c>
      <c r="AT175">
        <v>13</v>
      </c>
      <c r="AU175">
        <v>21</v>
      </c>
      <c r="AV175">
        <f t="shared" si="11"/>
        <v>34</v>
      </c>
      <c r="AW175">
        <v>55194</v>
      </c>
      <c r="AX175">
        <v>0.86</v>
      </c>
      <c r="AY175">
        <v>999185510.85021901</v>
      </c>
      <c r="AZ175">
        <v>999185.51085021906</v>
      </c>
      <c r="BA175">
        <v>17138.571741768399</v>
      </c>
      <c r="BB175">
        <v>0.58347919247138946</v>
      </c>
      <c r="BC175">
        <v>22502</v>
      </c>
      <c r="BD175">
        <v>19839</v>
      </c>
      <c r="BE175">
        <v>2663</v>
      </c>
      <c r="BF175">
        <v>4.1376631448104412E-2</v>
      </c>
      <c r="BG175">
        <v>755291</v>
      </c>
      <c r="BH175">
        <v>11.772358864054366</v>
      </c>
      <c r="BI175">
        <v>7724</v>
      </c>
      <c r="BJ175">
        <v>29</v>
      </c>
      <c r="BK175">
        <v>6</v>
      </c>
      <c r="BL175">
        <v>3</v>
      </c>
      <c r="BM175">
        <v>0</v>
      </c>
      <c r="BN175">
        <v>0</v>
      </c>
      <c r="BO175">
        <v>0</v>
      </c>
      <c r="BP175">
        <v>1</v>
      </c>
      <c r="BQ175">
        <v>3</v>
      </c>
      <c r="BR175">
        <v>3</v>
      </c>
      <c r="BS175">
        <v>0</v>
      </c>
      <c r="BT175">
        <v>65279</v>
      </c>
      <c r="BU175">
        <v>0.61</v>
      </c>
      <c r="BV175">
        <v>0.50195540000000005</v>
      </c>
      <c r="BW175">
        <v>357</v>
      </c>
      <c r="BX175">
        <v>0.68934879999999998</v>
      </c>
      <c r="BY175">
        <v>-1.1357889999999999</v>
      </c>
      <c r="BZ175">
        <v>27</v>
      </c>
      <c r="CA175">
        <v>4</v>
      </c>
      <c r="CB175">
        <v>3</v>
      </c>
      <c r="CC175">
        <v>0</v>
      </c>
      <c r="CD175">
        <v>0</v>
      </c>
      <c r="CE175">
        <v>0</v>
      </c>
      <c r="CF175">
        <v>0</v>
      </c>
      <c r="CG175">
        <v>4</v>
      </c>
      <c r="CH175">
        <v>2</v>
      </c>
      <c r="CI175">
        <v>0</v>
      </c>
      <c r="CJ175">
        <v>64156</v>
      </c>
      <c r="CK175">
        <v>0.62348026684955427</v>
      </c>
      <c r="CL175">
        <v>0.66953858484085182</v>
      </c>
      <c r="CM175">
        <v>279</v>
      </c>
      <c r="CN175">
        <v>-0.88326336761042001</v>
      </c>
      <c r="CO175">
        <v>4567</v>
      </c>
      <c r="CP175">
        <v>-1.2462231919</v>
      </c>
      <c r="CQ175">
        <v>-0.72605431259999997</v>
      </c>
      <c r="CR175">
        <v>53001</v>
      </c>
      <c r="CS175">
        <v>0.81900000000000006</v>
      </c>
      <c r="CT175">
        <v>51359</v>
      </c>
      <c r="CU175">
        <v>0.81298929541000009</v>
      </c>
      <c r="CV175">
        <v>217</v>
      </c>
      <c r="CW175">
        <v>29</v>
      </c>
      <c r="CX175">
        <v>34</v>
      </c>
      <c r="CY175">
        <v>2762</v>
      </c>
      <c r="CZ175">
        <v>1270</v>
      </c>
      <c r="DA175" s="2">
        <v>24228</v>
      </c>
      <c r="DB175" s="2">
        <v>4460</v>
      </c>
      <c r="DC175" s="2">
        <v>181.65</v>
      </c>
      <c r="DD175" s="2">
        <v>13088</v>
      </c>
      <c r="DE175">
        <v>457</v>
      </c>
      <c r="DF175">
        <v>85</v>
      </c>
      <c r="DG175">
        <v>17.23</v>
      </c>
      <c r="DH175">
        <v>6.26</v>
      </c>
      <c r="DI175" s="2">
        <v>15.66</v>
      </c>
      <c r="DJ175">
        <v>6.55</v>
      </c>
      <c r="DK175">
        <v>0.82662004631073305</v>
      </c>
      <c r="DL175">
        <v>0.1324582338902148</v>
      </c>
      <c r="DM175">
        <v>2002</v>
      </c>
      <c r="DN175">
        <v>24.6</v>
      </c>
      <c r="DO175">
        <v>2.8999999999999998E-2</v>
      </c>
      <c r="DP175">
        <v>0</v>
      </c>
      <c r="DQ175" s="2">
        <f>256609+4</f>
        <v>256613</v>
      </c>
      <c r="DR175" s="2">
        <v>9148.5197637599995</v>
      </c>
      <c r="DS175">
        <v>7.6907904362388145E-3</v>
      </c>
      <c r="DT175">
        <v>3.7042345138333799</v>
      </c>
      <c r="DU175">
        <v>3152072.4270385429</v>
      </c>
      <c r="DV175">
        <v>0</v>
      </c>
    </row>
    <row r="176" spans="1:126" x14ac:dyDescent="0.15">
      <c r="A176" t="s">
        <v>401</v>
      </c>
      <c r="B176" t="s">
        <v>436</v>
      </c>
      <c r="C176">
        <v>6</v>
      </c>
      <c r="D176">
        <v>35</v>
      </c>
      <c r="E176" t="s">
        <v>437</v>
      </c>
      <c r="F176">
        <v>6035</v>
      </c>
      <c r="G176" t="s">
        <v>5160</v>
      </c>
      <c r="H176">
        <v>66.7</v>
      </c>
      <c r="I176">
        <v>8</v>
      </c>
      <c r="J176">
        <v>2.9</v>
      </c>
      <c r="K176">
        <v>1</v>
      </c>
      <c r="L176">
        <v>4</v>
      </c>
      <c r="M176">
        <v>17.5</v>
      </c>
      <c r="N176">
        <f t="shared" si="14"/>
        <v>4844.55</v>
      </c>
      <c r="O176">
        <f t="shared" si="12"/>
        <v>5155.45</v>
      </c>
      <c r="P176">
        <f t="shared" si="13"/>
        <v>6.1865400000000017</v>
      </c>
      <c r="Q176" s="4">
        <v>6035</v>
      </c>
      <c r="R176" s="5">
        <v>40.721086</v>
      </c>
      <c r="S176" s="5">
        <v>-120.629952</v>
      </c>
      <c r="T176">
        <v>7</v>
      </c>
      <c r="U176">
        <v>0.31518990475565595</v>
      </c>
      <c r="V176">
        <v>34628</v>
      </c>
      <c r="W176">
        <v>33356</v>
      </c>
      <c r="X176">
        <v>32645</v>
      </c>
      <c r="Y176">
        <v>31393</v>
      </c>
      <c r="Z176">
        <v>20124</v>
      </c>
      <c r="AA176">
        <v>6035</v>
      </c>
      <c r="AB176">
        <v>8293.139000000001</v>
      </c>
      <c r="AC176">
        <v>51555</v>
      </c>
      <c r="AD176">
        <v>1</v>
      </c>
      <c r="AE176">
        <v>3.0632562413845917E-5</v>
      </c>
      <c r="AF176">
        <v>76</v>
      </c>
      <c r="AG176">
        <v>448</v>
      </c>
      <c r="AH176">
        <v>0.16964285714285715</v>
      </c>
      <c r="AI176" s="3">
        <v>482680</v>
      </c>
      <c r="AJ176" s="3">
        <v>2906355.3206334603</v>
      </c>
      <c r="AK176">
        <v>80</v>
      </c>
      <c r="AL176">
        <v>3021190.4</v>
      </c>
      <c r="AM176">
        <v>1534054</v>
      </c>
      <c r="AN176">
        <v>50662</v>
      </c>
      <c r="AO176">
        <v>1584716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f t="shared" si="11"/>
        <v>3</v>
      </c>
      <c r="AW176">
        <v>13013</v>
      </c>
      <c r="AX176">
        <v>0.38</v>
      </c>
      <c r="AY176">
        <v>3355293492.2747798</v>
      </c>
      <c r="AZ176">
        <v>3355293.4922747798</v>
      </c>
      <c r="BA176">
        <v>99323.000595518199</v>
      </c>
      <c r="BB176">
        <v>0.10068161392670648</v>
      </c>
      <c r="BC176">
        <v>30244</v>
      </c>
      <c r="BD176">
        <v>0</v>
      </c>
      <c r="BE176">
        <v>30244</v>
      </c>
      <c r="BF176">
        <v>0.87339725077971586</v>
      </c>
      <c r="BG176">
        <v>255561</v>
      </c>
      <c r="BH176">
        <v>7.8284882830448765</v>
      </c>
      <c r="BI176">
        <v>2444</v>
      </c>
      <c r="BJ176">
        <v>10</v>
      </c>
      <c r="BK176">
        <v>2</v>
      </c>
      <c r="BL176">
        <v>4</v>
      </c>
      <c r="BM176">
        <v>0</v>
      </c>
      <c r="BN176">
        <v>0</v>
      </c>
      <c r="BO176">
        <v>1</v>
      </c>
      <c r="BP176">
        <v>1</v>
      </c>
      <c r="BQ176">
        <v>6</v>
      </c>
      <c r="BR176">
        <v>0</v>
      </c>
      <c r="BS176">
        <v>0</v>
      </c>
      <c r="BT176">
        <v>34473</v>
      </c>
      <c r="BU176">
        <v>0.67</v>
      </c>
      <c r="BV176">
        <v>0.39675959999999999</v>
      </c>
      <c r="BW176">
        <v>212</v>
      </c>
      <c r="BX176">
        <v>0.69619699999999995</v>
      </c>
      <c r="BY176">
        <v>-1.610422</v>
      </c>
      <c r="BZ176">
        <v>11</v>
      </c>
      <c r="CA176">
        <v>3</v>
      </c>
      <c r="CB176">
        <v>4</v>
      </c>
      <c r="CC176">
        <v>0</v>
      </c>
      <c r="CD176">
        <v>0</v>
      </c>
      <c r="CE176">
        <v>0</v>
      </c>
      <c r="CF176">
        <v>0</v>
      </c>
      <c r="CG176">
        <v>4</v>
      </c>
      <c r="CH176">
        <v>0</v>
      </c>
      <c r="CI176">
        <v>0</v>
      </c>
      <c r="CJ176">
        <v>31732</v>
      </c>
      <c r="CK176">
        <v>0.69330644144711961</v>
      </c>
      <c r="CL176">
        <v>0.75605095541401279</v>
      </c>
      <c r="CM176">
        <v>166</v>
      </c>
      <c r="CN176">
        <v>-0.33281363691560623</v>
      </c>
      <c r="CO176">
        <v>2107</v>
      </c>
      <c r="CP176">
        <v>-9.5605207100000006E-2</v>
      </c>
      <c r="CQ176">
        <v>-0.32970742660000002</v>
      </c>
      <c r="CR176">
        <v>25625</v>
      </c>
      <c r="CS176">
        <v>0.82900000000000007</v>
      </c>
      <c r="CT176">
        <v>29676</v>
      </c>
      <c r="CU176">
        <v>0.89001788909000001</v>
      </c>
      <c r="CV176">
        <v>92</v>
      </c>
      <c r="CW176">
        <v>36</v>
      </c>
      <c r="CX176">
        <v>15</v>
      </c>
      <c r="CY176">
        <v>1556</v>
      </c>
      <c r="CZ176">
        <v>785</v>
      </c>
      <c r="DA176" s="2">
        <v>12928</v>
      </c>
      <c r="DB176" s="2">
        <v>1895</v>
      </c>
      <c r="DC176" s="2">
        <v>65.290000000000006</v>
      </c>
      <c r="DD176" s="2">
        <v>8194</v>
      </c>
      <c r="DE176">
        <v>318</v>
      </c>
      <c r="DF176">
        <v>43</v>
      </c>
      <c r="DG176">
        <v>21.76</v>
      </c>
      <c r="DH176">
        <v>3.11</v>
      </c>
      <c r="DI176" s="2">
        <v>3.11</v>
      </c>
      <c r="DJ176">
        <v>6.35</v>
      </c>
      <c r="DK176">
        <v>0.86541186707549511</v>
      </c>
      <c r="DL176">
        <v>1.1160714285714286E-2</v>
      </c>
      <c r="DM176">
        <v>15164</v>
      </c>
      <c r="DN176">
        <v>1.5</v>
      </c>
      <c r="DO176">
        <v>1E-3</v>
      </c>
      <c r="DP176">
        <v>4173.0099999999993</v>
      </c>
      <c r="DQ176" s="2">
        <f>433283+1323+172+29303+156375</f>
        <v>620456</v>
      </c>
      <c r="DR176" s="2">
        <v>14968.924388469997</v>
      </c>
      <c r="DS176">
        <v>4.139126388920519E-3</v>
      </c>
      <c r="DV176">
        <v>0</v>
      </c>
    </row>
    <row r="177" spans="1:126" x14ac:dyDescent="0.15">
      <c r="A177" t="s">
        <v>401</v>
      </c>
      <c r="B177" t="s">
        <v>438</v>
      </c>
      <c r="C177">
        <v>6</v>
      </c>
      <c r="D177">
        <v>37</v>
      </c>
      <c r="E177" t="s">
        <v>439</v>
      </c>
      <c r="F177">
        <v>6037</v>
      </c>
      <c r="G177" t="s">
        <v>5161</v>
      </c>
      <c r="H177">
        <v>27.8</v>
      </c>
      <c r="I177">
        <v>8.3000000000000007</v>
      </c>
      <c r="J177">
        <v>0.2</v>
      </c>
      <c r="K177">
        <v>13.5</v>
      </c>
      <c r="L177">
        <v>2.5</v>
      </c>
      <c r="M177">
        <v>47.7</v>
      </c>
      <c r="N177">
        <f t="shared" si="14"/>
        <v>3305.5600000000004</v>
      </c>
      <c r="O177">
        <f t="shared" si="12"/>
        <v>6694.44</v>
      </c>
      <c r="P177">
        <f t="shared" si="13"/>
        <v>8.0333280000000027</v>
      </c>
      <c r="Q177" s="4">
        <v>6037</v>
      </c>
      <c r="R177" s="5">
        <v>34.196398000000002</v>
      </c>
      <c r="S177" s="5">
        <v>-118.26186199999999</v>
      </c>
      <c r="T177">
        <v>1</v>
      </c>
      <c r="U177">
        <v>0.1450916988311815</v>
      </c>
      <c r="V177">
        <v>9840024</v>
      </c>
      <c r="W177">
        <v>9974203</v>
      </c>
      <c r="X177">
        <v>10038388</v>
      </c>
      <c r="Y177">
        <v>10123248</v>
      </c>
      <c r="Z177">
        <v>5463415</v>
      </c>
      <c r="AA177">
        <v>6037</v>
      </c>
      <c r="AB177">
        <v>4259440.3199999994</v>
      </c>
      <c r="AC177">
        <v>56196</v>
      </c>
      <c r="AD177">
        <v>128</v>
      </c>
      <c r="AE177">
        <v>1.2751051264406198E-5</v>
      </c>
      <c r="AF177">
        <v>210</v>
      </c>
      <c r="AG177">
        <v>1294</v>
      </c>
      <c r="AH177">
        <v>0.16228748068006182</v>
      </c>
      <c r="AI177" s="3">
        <v>91689</v>
      </c>
      <c r="AJ177" s="3">
        <v>2597180.6045346754</v>
      </c>
      <c r="AK177">
        <v>4</v>
      </c>
      <c r="AL177">
        <v>3041484.7999999998</v>
      </c>
      <c r="AM177">
        <v>3090747</v>
      </c>
      <c r="AN177">
        <v>59401</v>
      </c>
      <c r="AO177">
        <v>3150148</v>
      </c>
      <c r="AP177">
        <v>1078</v>
      </c>
      <c r="AQ177">
        <v>101</v>
      </c>
      <c r="AR177">
        <v>1179</v>
      </c>
      <c r="AS177">
        <v>0.11820493326634721</v>
      </c>
      <c r="AT177">
        <v>1230</v>
      </c>
      <c r="AU177">
        <v>11220</v>
      </c>
      <c r="AV177">
        <f t="shared" si="11"/>
        <v>12450</v>
      </c>
      <c r="AW177">
        <v>9938004</v>
      </c>
      <c r="AX177">
        <v>0.99</v>
      </c>
      <c r="AY177">
        <v>16516798663.397499</v>
      </c>
      <c r="AZ177">
        <v>16516798.663397498</v>
      </c>
      <c r="BA177">
        <v>1735.5956544891201</v>
      </c>
      <c r="BB177">
        <v>5.7617106692650379</v>
      </c>
      <c r="BC177">
        <v>36583051</v>
      </c>
      <c r="BD177">
        <v>2906899</v>
      </c>
      <c r="BE177">
        <v>33676152</v>
      </c>
      <c r="BF177">
        <v>3.4223648235004305</v>
      </c>
      <c r="BG177">
        <v>382431310</v>
      </c>
      <c r="BH177">
        <v>38.096884679093897</v>
      </c>
      <c r="BI177">
        <v>383969</v>
      </c>
      <c r="BJ177">
        <v>3258</v>
      </c>
      <c r="BK177">
        <v>538</v>
      </c>
      <c r="BL177">
        <v>269</v>
      </c>
      <c r="BM177">
        <v>49</v>
      </c>
      <c r="BN177">
        <v>146</v>
      </c>
      <c r="BO177">
        <v>292</v>
      </c>
      <c r="BP177">
        <v>58</v>
      </c>
      <c r="BQ177">
        <v>738</v>
      </c>
      <c r="BR177">
        <v>120</v>
      </c>
      <c r="BS177">
        <v>29</v>
      </c>
      <c r="BT177">
        <v>9800000</v>
      </c>
      <c r="BU177">
        <v>0.73</v>
      </c>
      <c r="BV177">
        <v>0.45375389999999999</v>
      </c>
      <c r="BW177">
        <v>41125</v>
      </c>
      <c r="BX177">
        <v>0.55818380000000001</v>
      </c>
      <c r="BY177">
        <v>-1.7590460000000001</v>
      </c>
      <c r="BZ177">
        <v>3275</v>
      </c>
      <c r="CA177">
        <v>546</v>
      </c>
      <c r="CB177">
        <v>283</v>
      </c>
      <c r="CC177">
        <v>76</v>
      </c>
      <c r="CD177">
        <v>135</v>
      </c>
      <c r="CE177">
        <v>283</v>
      </c>
      <c r="CF177">
        <v>46</v>
      </c>
      <c r="CG177">
        <v>845</v>
      </c>
      <c r="CH177">
        <v>114</v>
      </c>
      <c r="CI177">
        <v>37</v>
      </c>
      <c r="CJ177">
        <v>10109436</v>
      </c>
      <c r="CK177">
        <v>0.55789462438854165</v>
      </c>
      <c r="CL177">
        <v>0.66851089969248301</v>
      </c>
      <c r="CM177">
        <v>37547</v>
      </c>
      <c r="CN177">
        <v>-1.0980730186132741</v>
      </c>
      <c r="CO177">
        <v>1698984</v>
      </c>
      <c r="CP177">
        <v>-2.3597215299999998E-2</v>
      </c>
      <c r="CQ177">
        <v>-0.24431133490000001</v>
      </c>
      <c r="CR177">
        <v>8777122</v>
      </c>
      <c r="CS177">
        <v>0.86</v>
      </c>
      <c r="CT177">
        <v>7291458</v>
      </c>
      <c r="CU177">
        <v>0.78525931894000001</v>
      </c>
      <c r="CV177">
        <v>27665</v>
      </c>
      <c r="CW177">
        <v>8224</v>
      </c>
      <c r="CX177">
        <v>7297</v>
      </c>
      <c r="CY177">
        <v>3825</v>
      </c>
      <c r="CZ177">
        <v>2148</v>
      </c>
      <c r="DA177" s="2">
        <v>6207536</v>
      </c>
      <c r="DB177" s="2">
        <v>1230895</v>
      </c>
      <c r="DC177" s="2">
        <v>377.46</v>
      </c>
      <c r="DD177" s="2">
        <v>4687927</v>
      </c>
      <c r="DE177">
        <v>878</v>
      </c>
      <c r="DF177">
        <v>370</v>
      </c>
      <c r="DG177">
        <v>221.66</v>
      </c>
      <c r="DH177">
        <v>2.4900000000000002</v>
      </c>
      <c r="DI177" s="2">
        <v>5.67</v>
      </c>
      <c r="DJ177">
        <v>10.33</v>
      </c>
      <c r="DK177">
        <v>0.74320801841006012</v>
      </c>
      <c r="DL177">
        <v>2.009273570324575E-2</v>
      </c>
      <c r="DM177">
        <v>130</v>
      </c>
      <c r="DN177">
        <v>9.1</v>
      </c>
      <c r="DO177">
        <v>4.0000000000000001E-3</v>
      </c>
      <c r="DP177">
        <v>682.28</v>
      </c>
      <c r="DQ177" s="2">
        <f>99852+190+156+312075+8776+5+232060+9684+161+273+2312+118</f>
        <v>665662</v>
      </c>
      <c r="DR177" s="2">
        <v>47501.855640129994</v>
      </c>
      <c r="DS177">
        <v>1.4608445072095754E-2</v>
      </c>
      <c r="DT177">
        <v>5.4709659533936099</v>
      </c>
      <c r="DU177">
        <v>16639859.788564172</v>
      </c>
      <c r="DV177">
        <v>0</v>
      </c>
    </row>
    <row r="178" spans="1:126" x14ac:dyDescent="0.15">
      <c r="A178" t="s">
        <v>401</v>
      </c>
      <c r="B178" t="s">
        <v>440</v>
      </c>
      <c r="C178">
        <v>6</v>
      </c>
      <c r="D178">
        <v>39</v>
      </c>
      <c r="E178" t="s">
        <v>441</v>
      </c>
      <c r="F178">
        <v>6039</v>
      </c>
      <c r="G178" t="s">
        <v>5162</v>
      </c>
      <c r="H178">
        <v>38</v>
      </c>
      <c r="I178">
        <v>3.3</v>
      </c>
      <c r="J178">
        <v>1.2</v>
      </c>
      <c r="K178">
        <v>1.7</v>
      </c>
      <c r="L178">
        <v>2.1</v>
      </c>
      <c r="M178">
        <v>53.7</v>
      </c>
      <c r="N178">
        <f t="shared" si="14"/>
        <v>4347.3200000000006</v>
      </c>
      <c r="O178">
        <f t="shared" si="12"/>
        <v>5652.6799999999994</v>
      </c>
      <c r="P178">
        <f t="shared" si="13"/>
        <v>6.7832160000000021</v>
      </c>
      <c r="Q178" s="4">
        <v>6039</v>
      </c>
      <c r="R178" s="5">
        <v>37.209820999999998</v>
      </c>
      <c r="S178" s="5">
        <v>-119.749802</v>
      </c>
      <c r="T178">
        <v>3</v>
      </c>
      <c r="U178">
        <v>0.20059956672079396</v>
      </c>
      <c r="V178">
        <v>150615</v>
      </c>
      <c r="W178">
        <v>152452</v>
      </c>
      <c r="X178">
        <v>153187</v>
      </c>
      <c r="Y178">
        <v>154423</v>
      </c>
      <c r="Z178">
        <v>75634</v>
      </c>
      <c r="AA178">
        <v>6039</v>
      </c>
      <c r="AB178">
        <v>45760.897000000004</v>
      </c>
      <c r="AC178">
        <v>45073</v>
      </c>
      <c r="AD178">
        <v>5</v>
      </c>
      <c r="AE178">
        <v>3.2639845417692101E-5</v>
      </c>
      <c r="AF178">
        <v>62</v>
      </c>
      <c r="AG178">
        <v>1507</v>
      </c>
      <c r="AH178">
        <v>4.1141340411413402E-2</v>
      </c>
      <c r="AI178" s="3">
        <v>653584</v>
      </c>
      <c r="AJ178" s="3">
        <v>1367740.58912886</v>
      </c>
      <c r="AK178">
        <v>60</v>
      </c>
      <c r="AL178">
        <v>1378169.5999999999</v>
      </c>
      <c r="AM178">
        <v>2895258</v>
      </c>
      <c r="AN178">
        <v>274307</v>
      </c>
      <c r="AO178">
        <v>3169565</v>
      </c>
      <c r="AP178">
        <v>17</v>
      </c>
      <c r="AQ178">
        <v>7</v>
      </c>
      <c r="AR178">
        <v>24</v>
      </c>
      <c r="AS178">
        <v>0.15742659984782095</v>
      </c>
      <c r="AT178">
        <v>25</v>
      </c>
      <c r="AU178">
        <v>75</v>
      </c>
      <c r="AV178">
        <f t="shared" si="11"/>
        <v>100</v>
      </c>
      <c r="AW178">
        <v>110532</v>
      </c>
      <c r="AX178">
        <v>0.67999999999999994</v>
      </c>
      <c r="AY178">
        <v>1493345712.9416499</v>
      </c>
      <c r="AZ178">
        <v>1493345.7129416498</v>
      </c>
      <c r="BA178">
        <v>12029.3012220656</v>
      </c>
      <c r="BB178">
        <v>0.83130348267086285</v>
      </c>
      <c r="BC178">
        <v>118441</v>
      </c>
      <c r="BD178">
        <v>32408</v>
      </c>
      <c r="BE178">
        <v>86033</v>
      </c>
      <c r="BF178">
        <v>0.57121136672974138</v>
      </c>
      <c r="BG178">
        <v>1076369</v>
      </c>
      <c r="BH178">
        <v>7.0265035544791656</v>
      </c>
      <c r="BI178">
        <v>8776</v>
      </c>
      <c r="BJ178">
        <v>48</v>
      </c>
      <c r="BK178">
        <v>7</v>
      </c>
      <c r="BL178">
        <v>9</v>
      </c>
      <c r="BM178">
        <v>0</v>
      </c>
      <c r="BN178">
        <v>0</v>
      </c>
      <c r="BO178">
        <v>1</v>
      </c>
      <c r="BP178">
        <v>2</v>
      </c>
      <c r="BQ178">
        <v>10</v>
      </c>
      <c r="BR178">
        <v>4</v>
      </c>
      <c r="BS178">
        <v>0</v>
      </c>
      <c r="BT178">
        <v>148632</v>
      </c>
      <c r="BU178">
        <v>0.73</v>
      </c>
      <c r="BV178">
        <v>0.39563039999999999</v>
      </c>
      <c r="BW178">
        <v>487</v>
      </c>
      <c r="BX178">
        <v>0.54497019999999996</v>
      </c>
      <c r="BY178">
        <v>-2.1994150000000001</v>
      </c>
      <c r="BZ178">
        <v>44</v>
      </c>
      <c r="CA178">
        <v>6</v>
      </c>
      <c r="CB178">
        <v>8</v>
      </c>
      <c r="CC178">
        <v>0</v>
      </c>
      <c r="CD178">
        <v>0</v>
      </c>
      <c r="CE178">
        <v>1</v>
      </c>
      <c r="CF178">
        <v>1</v>
      </c>
      <c r="CG178">
        <v>7</v>
      </c>
      <c r="CH178">
        <v>5</v>
      </c>
      <c r="CI178">
        <v>0</v>
      </c>
      <c r="CJ178">
        <v>154562</v>
      </c>
      <c r="CK178">
        <v>0.46583248146374917</v>
      </c>
      <c r="CL178">
        <v>0.74129306978560405</v>
      </c>
      <c r="CM178">
        <v>426</v>
      </c>
      <c r="CN178">
        <v>-1.0464904379448257</v>
      </c>
      <c r="CO178">
        <v>9703</v>
      </c>
      <c r="CP178">
        <v>-0.36957296140000001</v>
      </c>
      <c r="CQ178">
        <v>-0.74889310440000001</v>
      </c>
      <c r="CR178">
        <v>134618</v>
      </c>
      <c r="CS178">
        <v>0.86599999999999999</v>
      </c>
      <c r="CT178">
        <v>116275</v>
      </c>
      <c r="CU178">
        <v>0.77303890492999994</v>
      </c>
      <c r="CV178">
        <v>203</v>
      </c>
      <c r="CW178">
        <v>68</v>
      </c>
      <c r="CX178">
        <v>64</v>
      </c>
      <c r="CY178">
        <v>14050</v>
      </c>
      <c r="CZ178">
        <v>2444</v>
      </c>
      <c r="DA178" s="2">
        <v>61927</v>
      </c>
      <c r="DB178" s="2">
        <v>8765</v>
      </c>
      <c r="DC178" s="2">
        <v>114.84</v>
      </c>
      <c r="DD178" s="2">
        <v>28033</v>
      </c>
      <c r="DE178">
        <v>688</v>
      </c>
      <c r="DF178">
        <v>338</v>
      </c>
      <c r="DG178">
        <v>17.059999999999999</v>
      </c>
      <c r="DH178">
        <v>3.28</v>
      </c>
      <c r="DI178" s="2">
        <v>8.5299999999999994</v>
      </c>
      <c r="DJ178">
        <v>6</v>
      </c>
      <c r="DK178">
        <v>0.88999424710519226</v>
      </c>
      <c r="DL178">
        <v>3.9814200398142006E-2</v>
      </c>
      <c r="DM178">
        <v>5324</v>
      </c>
      <c r="DN178">
        <v>97.7</v>
      </c>
      <c r="DO178">
        <v>7.0999999999999994E-2</v>
      </c>
      <c r="DP178">
        <v>0</v>
      </c>
      <c r="DQ178" s="2">
        <f>52241+4580+362049</f>
        <v>418870</v>
      </c>
      <c r="DR178" s="2">
        <v>9437.3703244600001</v>
      </c>
      <c r="DS178">
        <v>6.3552338746803612E-3</v>
      </c>
      <c r="DT178">
        <v>6.6803350981952896</v>
      </c>
      <c r="DU178">
        <v>9206634.7501457613</v>
      </c>
      <c r="DV178">
        <v>0</v>
      </c>
    </row>
    <row r="179" spans="1:126" x14ac:dyDescent="0.15">
      <c r="A179" t="s">
        <v>401</v>
      </c>
      <c r="B179" t="s">
        <v>442</v>
      </c>
      <c r="C179">
        <v>6</v>
      </c>
      <c r="D179">
        <v>41</v>
      </c>
      <c r="E179" t="s">
        <v>443</v>
      </c>
      <c r="F179">
        <v>6041</v>
      </c>
      <c r="G179" t="s">
        <v>5163</v>
      </c>
      <c r="H179">
        <v>72.8</v>
      </c>
      <c r="I179">
        <v>2.6</v>
      </c>
      <c r="J179">
        <v>0.2</v>
      </c>
      <c r="K179">
        <v>5.4</v>
      </c>
      <c r="L179">
        <v>3.5</v>
      </c>
      <c r="M179">
        <v>15.5</v>
      </c>
      <c r="N179">
        <f t="shared" si="14"/>
        <v>5588.2999999999993</v>
      </c>
      <c r="O179">
        <f t="shared" si="12"/>
        <v>4411.7000000000007</v>
      </c>
      <c r="P179">
        <f t="shared" si="13"/>
        <v>5.2940400000000025</v>
      </c>
      <c r="Q179" s="4">
        <v>6041</v>
      </c>
      <c r="R179" s="5">
        <v>38.051817</v>
      </c>
      <c r="S179" s="5">
        <v>-122.745974</v>
      </c>
      <c r="T179">
        <v>1</v>
      </c>
      <c r="U179">
        <v>0.11568640921456845</v>
      </c>
      <c r="V179">
        <v>252759</v>
      </c>
      <c r="W179">
        <v>256802</v>
      </c>
      <c r="X179">
        <v>258349</v>
      </c>
      <c r="Y179">
        <v>261718</v>
      </c>
      <c r="Z179">
        <v>140605</v>
      </c>
      <c r="AA179">
        <v>6041</v>
      </c>
      <c r="AB179">
        <v>112857.01300000001</v>
      </c>
      <c r="AC179">
        <v>93257</v>
      </c>
      <c r="AD179">
        <v>14</v>
      </c>
      <c r="AE179">
        <v>5.4190262009916816E-5</v>
      </c>
      <c r="AF179">
        <v>66</v>
      </c>
      <c r="AG179">
        <v>323</v>
      </c>
      <c r="AH179">
        <v>0.2043343653250774</v>
      </c>
      <c r="AI179" s="3">
        <v>170876</v>
      </c>
      <c r="AJ179" s="3">
        <v>333114.67994411499</v>
      </c>
      <c r="AK179">
        <v>100</v>
      </c>
      <c r="AL179">
        <v>530060.80000000005</v>
      </c>
      <c r="AM179">
        <v>2460439</v>
      </c>
      <c r="AN179">
        <v>22360</v>
      </c>
      <c r="AO179">
        <v>2482799</v>
      </c>
      <c r="AP179">
        <v>32</v>
      </c>
      <c r="AQ179">
        <v>22</v>
      </c>
      <c r="AR179">
        <v>54</v>
      </c>
      <c r="AS179">
        <v>0.21027873614691472</v>
      </c>
      <c r="AT179">
        <v>53</v>
      </c>
      <c r="AU179">
        <v>182</v>
      </c>
      <c r="AV179">
        <f t="shared" si="11"/>
        <v>235</v>
      </c>
      <c r="AW179">
        <v>285730</v>
      </c>
      <c r="AX179">
        <v>0.97</v>
      </c>
      <c r="AY179">
        <v>592109305.04436398</v>
      </c>
      <c r="AZ179">
        <v>592109.30504436395</v>
      </c>
      <c r="BA179">
        <v>2393.8208531688301</v>
      </c>
      <c r="BB179">
        <v>4.1774220434091625</v>
      </c>
      <c r="BC179">
        <v>1672487</v>
      </c>
      <c r="BD179">
        <v>247485</v>
      </c>
      <c r="BE179">
        <v>1425002</v>
      </c>
      <c r="BF179">
        <v>5.6377893566599013</v>
      </c>
      <c r="BG179">
        <v>12117888</v>
      </c>
      <c r="BH179">
        <v>46.905108980487633</v>
      </c>
      <c r="BI179">
        <v>18189</v>
      </c>
      <c r="BJ179">
        <v>70</v>
      </c>
      <c r="BK179">
        <v>22</v>
      </c>
      <c r="BL179">
        <v>19</v>
      </c>
      <c r="BM179">
        <v>1</v>
      </c>
      <c r="BN179">
        <v>11</v>
      </c>
      <c r="BO179">
        <v>8</v>
      </c>
      <c r="BP179">
        <v>1</v>
      </c>
      <c r="BQ179">
        <v>61</v>
      </c>
      <c r="BR179">
        <v>8</v>
      </c>
      <c r="BS179">
        <v>3</v>
      </c>
      <c r="BT179">
        <v>250750</v>
      </c>
      <c r="BU179">
        <v>0.77</v>
      </c>
      <c r="BV179">
        <v>0.69818530000000001</v>
      </c>
      <c r="BW179">
        <v>2347</v>
      </c>
      <c r="BX179">
        <v>0.81355929999999999</v>
      </c>
      <c r="BY179">
        <v>0.4305137</v>
      </c>
      <c r="BZ179">
        <v>73</v>
      </c>
      <c r="CA179">
        <v>31</v>
      </c>
      <c r="CB179">
        <v>16</v>
      </c>
      <c r="CC179">
        <v>5</v>
      </c>
      <c r="CD179">
        <v>7</v>
      </c>
      <c r="CE179">
        <v>8</v>
      </c>
      <c r="CF179">
        <v>1</v>
      </c>
      <c r="CG179">
        <v>66</v>
      </c>
      <c r="CH179">
        <v>6</v>
      </c>
      <c r="CI179">
        <v>4</v>
      </c>
      <c r="CJ179">
        <v>260550</v>
      </c>
      <c r="CK179">
        <v>0.83285357896756862</v>
      </c>
      <c r="CL179">
        <v>0.8677052088372843</v>
      </c>
      <c r="CM179">
        <v>2191</v>
      </c>
      <c r="CN179">
        <v>0.7673792137799329</v>
      </c>
      <c r="CO179">
        <v>78542</v>
      </c>
      <c r="CP179">
        <v>1.2837703359999999</v>
      </c>
      <c r="CQ179">
        <v>1.4369256509999999</v>
      </c>
      <c r="CR179">
        <v>231601</v>
      </c>
      <c r="CS179">
        <v>0.88500000000000001</v>
      </c>
      <c r="CT179">
        <v>222933</v>
      </c>
      <c r="CU179">
        <v>0.89749981719000005</v>
      </c>
      <c r="CV179">
        <v>1763</v>
      </c>
      <c r="CW179">
        <v>291</v>
      </c>
      <c r="CX179">
        <v>374</v>
      </c>
      <c r="CY179">
        <v>1072</v>
      </c>
      <c r="CZ179">
        <v>546</v>
      </c>
      <c r="DA179" s="2">
        <v>195366</v>
      </c>
      <c r="DB179" s="2">
        <v>50760</v>
      </c>
      <c r="DC179" s="2">
        <v>790.74</v>
      </c>
      <c r="DD179" s="2">
        <v>53478</v>
      </c>
      <c r="DE179">
        <v>212</v>
      </c>
      <c r="DF179">
        <v>19</v>
      </c>
      <c r="DG179">
        <v>194.69</v>
      </c>
      <c r="DH179">
        <v>6.97</v>
      </c>
      <c r="DI179" s="2">
        <v>21.29</v>
      </c>
      <c r="DJ179">
        <v>8.14</v>
      </c>
      <c r="DK179">
        <v>0.58793511084060956</v>
      </c>
      <c r="DL179">
        <v>0.22910216718266255</v>
      </c>
      <c r="DM179">
        <v>5449</v>
      </c>
      <c r="DN179">
        <v>0</v>
      </c>
      <c r="DO179">
        <v>0</v>
      </c>
      <c r="DP179">
        <v>280.31</v>
      </c>
      <c r="DQ179" s="2">
        <v>0</v>
      </c>
      <c r="DR179" s="2">
        <v>54296.569399680011</v>
      </c>
      <c r="DS179">
        <v>9.9955478657826585E-2</v>
      </c>
      <c r="DV179">
        <v>0</v>
      </c>
    </row>
    <row r="180" spans="1:126" x14ac:dyDescent="0.15">
      <c r="A180" t="s">
        <v>401</v>
      </c>
      <c r="B180" t="s">
        <v>444</v>
      </c>
      <c r="C180">
        <v>6</v>
      </c>
      <c r="D180">
        <v>43</v>
      </c>
      <c r="E180" t="s">
        <v>445</v>
      </c>
      <c r="F180">
        <v>6043</v>
      </c>
      <c r="G180" t="s">
        <v>5164</v>
      </c>
      <c r="H180">
        <v>83.2</v>
      </c>
      <c r="I180">
        <v>0.7</v>
      </c>
      <c r="J180">
        <v>2.5</v>
      </c>
      <c r="K180">
        <v>1.1000000000000001</v>
      </c>
      <c r="L180">
        <v>3.3</v>
      </c>
      <c r="M180">
        <v>9.1999999999999993</v>
      </c>
      <c r="N180">
        <f t="shared" si="14"/>
        <v>7025.7200000000012</v>
      </c>
      <c r="O180">
        <f t="shared" si="12"/>
        <v>2974.2799999999988</v>
      </c>
      <c r="P180">
        <f t="shared" si="13"/>
        <v>3.5691359999999999</v>
      </c>
      <c r="Q180" s="4">
        <v>6043</v>
      </c>
      <c r="R180" s="5">
        <v>37.570030000000003</v>
      </c>
      <c r="S180" s="5">
        <v>-119.91286100000001</v>
      </c>
      <c r="T180">
        <v>8</v>
      </c>
      <c r="U180">
        <v>0.2932914139504369</v>
      </c>
      <c r="V180">
        <v>18193</v>
      </c>
      <c r="W180">
        <v>17946</v>
      </c>
      <c r="X180">
        <v>17789</v>
      </c>
      <c r="Y180">
        <v>17649</v>
      </c>
      <c r="Z180">
        <v>9384</v>
      </c>
      <c r="AA180">
        <v>6043</v>
      </c>
      <c r="AB180">
        <v>6791.1399999999994</v>
      </c>
      <c r="AC180">
        <v>47681</v>
      </c>
      <c r="AD180">
        <v>2</v>
      </c>
      <c r="AE180">
        <v>1.1242902917533307E-4</v>
      </c>
      <c r="AF180">
        <v>37</v>
      </c>
      <c r="AG180">
        <v>364</v>
      </c>
      <c r="AH180">
        <v>0.10164835164835165</v>
      </c>
      <c r="AI180" s="3">
        <v>283611</v>
      </c>
      <c r="AJ180" s="3">
        <v>927243.14123167004</v>
      </c>
      <c r="AK180">
        <v>113</v>
      </c>
      <c r="AL180">
        <v>936249.60000000009</v>
      </c>
      <c r="AM180">
        <v>3071619</v>
      </c>
      <c r="AN180">
        <v>16286</v>
      </c>
      <c r="AO180">
        <v>3087905</v>
      </c>
      <c r="AP180">
        <v>1</v>
      </c>
      <c r="AQ180">
        <v>2</v>
      </c>
      <c r="AR180">
        <v>3</v>
      </c>
      <c r="AS180">
        <v>0.16716817118020727</v>
      </c>
      <c r="AT180">
        <v>2</v>
      </c>
      <c r="AU180">
        <v>10</v>
      </c>
      <c r="AV180">
        <f t="shared" si="11"/>
        <v>12</v>
      </c>
      <c r="AW180">
        <v>0</v>
      </c>
      <c r="AX180">
        <v>0</v>
      </c>
      <c r="AY180">
        <v>919149882.933635</v>
      </c>
      <c r="AZ180">
        <v>919149.88293363503</v>
      </c>
      <c r="BA180">
        <v>53907.773499209397</v>
      </c>
      <c r="BB180">
        <v>0.18550200371652628</v>
      </c>
      <c r="BC180">
        <v>20938</v>
      </c>
      <c r="BD180">
        <v>12132</v>
      </c>
      <c r="BE180">
        <v>8806</v>
      </c>
      <c r="BF180">
        <v>0.4840323201231243</v>
      </c>
      <c r="BG180">
        <v>138667</v>
      </c>
      <c r="BH180">
        <v>7.7950980943279555</v>
      </c>
      <c r="BI180">
        <v>2304</v>
      </c>
      <c r="BJ180">
        <v>10</v>
      </c>
      <c r="BK180">
        <v>0</v>
      </c>
      <c r="BL180">
        <v>3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17792</v>
      </c>
      <c r="BU180">
        <v>0.56999999999999995</v>
      </c>
      <c r="BV180">
        <v>0.6492869</v>
      </c>
      <c r="BW180">
        <v>160</v>
      </c>
      <c r="BX180">
        <v>0.78687050000000003</v>
      </c>
      <c r="BY180">
        <v>0.24140890000000001</v>
      </c>
      <c r="BZ180">
        <v>11</v>
      </c>
      <c r="CA180">
        <v>1</v>
      </c>
      <c r="CB180">
        <v>4</v>
      </c>
      <c r="CC180">
        <v>0</v>
      </c>
      <c r="CD180">
        <v>0</v>
      </c>
      <c r="CE180">
        <v>0</v>
      </c>
      <c r="CF180">
        <v>0</v>
      </c>
      <c r="CG180">
        <v>2</v>
      </c>
      <c r="CH180">
        <v>0</v>
      </c>
      <c r="CI180">
        <v>0</v>
      </c>
      <c r="CJ180">
        <v>17636</v>
      </c>
      <c r="CK180">
        <v>1.0206396008165115</v>
      </c>
      <c r="CL180">
        <v>0.83395107487027431</v>
      </c>
      <c r="CM180">
        <v>146</v>
      </c>
      <c r="CN180">
        <v>0.84439977943556155</v>
      </c>
      <c r="CO180">
        <v>2064</v>
      </c>
      <c r="CP180">
        <v>5.3467911E-2</v>
      </c>
      <c r="CQ180">
        <v>0.124384074</v>
      </c>
      <c r="CR180">
        <v>14611</v>
      </c>
      <c r="CS180">
        <v>0.83700000000000008</v>
      </c>
      <c r="CT180">
        <v>15118</v>
      </c>
      <c r="CU180">
        <v>0.85914124732999997</v>
      </c>
      <c r="CV180">
        <v>37</v>
      </c>
      <c r="CW180">
        <v>8</v>
      </c>
      <c r="CX180">
        <v>6</v>
      </c>
      <c r="CY180">
        <v>369</v>
      </c>
      <c r="CZ180">
        <v>575</v>
      </c>
      <c r="DA180" s="2">
        <v>8122</v>
      </c>
      <c r="DB180" s="2">
        <v>1365</v>
      </c>
      <c r="DC180" s="2">
        <v>259.08</v>
      </c>
      <c r="DD180" s="2">
        <v>2206</v>
      </c>
      <c r="DE180">
        <v>239</v>
      </c>
      <c r="DF180">
        <v>24</v>
      </c>
      <c r="DG180">
        <v>33.79</v>
      </c>
      <c r="DH180">
        <v>28.16</v>
      </c>
      <c r="DI180" s="2">
        <v>33.79</v>
      </c>
      <c r="DJ180">
        <v>8.25</v>
      </c>
      <c r="DK180">
        <v>0.67178988121053129</v>
      </c>
      <c r="DL180">
        <v>5.4945054945054949E-3</v>
      </c>
      <c r="DM180">
        <v>323</v>
      </c>
      <c r="DN180">
        <v>0</v>
      </c>
      <c r="DO180">
        <v>0</v>
      </c>
      <c r="DP180">
        <v>0</v>
      </c>
      <c r="DQ180" s="2">
        <f>93918+134+272+85530</f>
        <v>179854</v>
      </c>
      <c r="DR180" s="2">
        <v>14958.613120610004</v>
      </c>
      <c r="DS180">
        <v>8.5034426367428511E-3</v>
      </c>
      <c r="DV180">
        <v>0</v>
      </c>
    </row>
    <row r="181" spans="1:126" x14ac:dyDescent="0.15">
      <c r="A181" t="s">
        <v>401</v>
      </c>
      <c r="B181" t="s">
        <v>446</v>
      </c>
      <c r="C181">
        <v>6</v>
      </c>
      <c r="D181">
        <v>45</v>
      </c>
      <c r="E181" t="s">
        <v>447</v>
      </c>
      <c r="F181">
        <v>6045</v>
      </c>
      <c r="G181" t="s">
        <v>5165</v>
      </c>
      <c r="H181">
        <v>68.599999999999994</v>
      </c>
      <c r="I181">
        <v>0.6</v>
      </c>
      <c r="J181">
        <v>4</v>
      </c>
      <c r="K181">
        <v>1.6</v>
      </c>
      <c r="L181">
        <v>3</v>
      </c>
      <c r="M181">
        <v>22.2</v>
      </c>
      <c r="N181">
        <f t="shared" si="14"/>
        <v>5226.7199999999993</v>
      </c>
      <c r="O181">
        <f t="shared" si="12"/>
        <v>4773.2800000000007</v>
      </c>
      <c r="P181">
        <f t="shared" si="13"/>
        <v>5.7279360000000032</v>
      </c>
      <c r="Q181" s="4">
        <v>6045</v>
      </c>
      <c r="R181" s="5">
        <v>39.432388000000003</v>
      </c>
      <c r="S181" s="5">
        <v>-123.442881</v>
      </c>
      <c r="T181">
        <v>4</v>
      </c>
      <c r="U181">
        <v>0.1626054305954642</v>
      </c>
      <c r="V181">
        <v>87577</v>
      </c>
      <c r="W181">
        <v>87612</v>
      </c>
      <c r="X181">
        <v>87544</v>
      </c>
      <c r="Y181">
        <v>87318</v>
      </c>
      <c r="Z181">
        <v>45421</v>
      </c>
      <c r="AA181">
        <v>6045</v>
      </c>
      <c r="AB181">
        <v>33153.099000000002</v>
      </c>
      <c r="AC181">
        <v>42980</v>
      </c>
      <c r="AD181">
        <v>8</v>
      </c>
      <c r="AE181">
        <v>9.1382619025861278E-5</v>
      </c>
      <c r="AF181">
        <v>219</v>
      </c>
      <c r="AG181">
        <v>1220</v>
      </c>
      <c r="AH181">
        <v>0.17950819672131146</v>
      </c>
      <c r="AI181" s="3">
        <v>770257</v>
      </c>
      <c r="AJ181" s="3">
        <v>2244063.232726125</v>
      </c>
      <c r="AK181">
        <v>50</v>
      </c>
      <c r="AL181">
        <v>2482240</v>
      </c>
      <c r="AM181">
        <v>1761164</v>
      </c>
      <c r="AN181">
        <v>63290</v>
      </c>
      <c r="AO181">
        <v>1824454</v>
      </c>
      <c r="AP181">
        <v>9</v>
      </c>
      <c r="AQ181">
        <v>32</v>
      </c>
      <c r="AR181">
        <v>41</v>
      </c>
      <c r="AS181">
        <v>0.46797242386887644</v>
      </c>
      <c r="AT181">
        <v>45</v>
      </c>
      <c r="AU181">
        <v>81</v>
      </c>
      <c r="AV181">
        <f t="shared" si="11"/>
        <v>126</v>
      </c>
      <c r="AW181">
        <v>59740</v>
      </c>
      <c r="AX181">
        <v>0.7</v>
      </c>
      <c r="AY181">
        <v>1707778227.5009601</v>
      </c>
      <c r="AZ181">
        <v>1707778.22750096</v>
      </c>
      <c r="BA181">
        <v>19792.226093495199</v>
      </c>
      <c r="BB181">
        <v>0.50524887664286244</v>
      </c>
      <c r="BC181">
        <v>379575</v>
      </c>
      <c r="BD181">
        <v>109726</v>
      </c>
      <c r="BE181">
        <v>269849</v>
      </c>
      <c r="BF181">
        <v>3.08127704762666</v>
      </c>
      <c r="BG181">
        <v>1544876</v>
      </c>
      <c r="BH181">
        <v>17.646851868774558</v>
      </c>
      <c r="BI181">
        <v>8954</v>
      </c>
      <c r="BJ181">
        <v>48</v>
      </c>
      <c r="BK181">
        <v>8</v>
      </c>
      <c r="BL181">
        <v>5</v>
      </c>
      <c r="BM181">
        <v>0</v>
      </c>
      <c r="BN181">
        <v>1</v>
      </c>
      <c r="BO181">
        <v>1</v>
      </c>
      <c r="BP181">
        <v>1</v>
      </c>
      <c r="BQ181">
        <v>16</v>
      </c>
      <c r="BR181">
        <v>0</v>
      </c>
      <c r="BS181">
        <v>0</v>
      </c>
      <c r="BT181">
        <v>86040</v>
      </c>
      <c r="BU181">
        <v>0.71</v>
      </c>
      <c r="BV181">
        <v>0.59540530000000003</v>
      </c>
      <c r="BW181">
        <v>758</v>
      </c>
      <c r="BX181">
        <v>0.92980010000000002</v>
      </c>
      <c r="BY181">
        <v>-4.3235900000000001E-2</v>
      </c>
      <c r="BZ181">
        <v>43</v>
      </c>
      <c r="CA181">
        <v>10</v>
      </c>
      <c r="CB181">
        <v>5</v>
      </c>
      <c r="CC181">
        <v>0</v>
      </c>
      <c r="CD181">
        <v>0</v>
      </c>
      <c r="CE181">
        <v>2</v>
      </c>
      <c r="CF181">
        <v>1</v>
      </c>
      <c r="CG181">
        <v>14</v>
      </c>
      <c r="CH181">
        <v>0</v>
      </c>
      <c r="CI181">
        <v>0</v>
      </c>
      <c r="CJ181">
        <v>87683</v>
      </c>
      <c r="CK181">
        <v>0.85535394546263244</v>
      </c>
      <c r="CL181">
        <v>0.70364714156535713</v>
      </c>
      <c r="CM181">
        <v>653</v>
      </c>
      <c r="CN181">
        <v>-3.3917313316240129E-2</v>
      </c>
      <c r="CO181">
        <v>9329</v>
      </c>
      <c r="CP181">
        <v>-0.50179733419999994</v>
      </c>
      <c r="CQ181">
        <v>-0.19479250370000001</v>
      </c>
      <c r="CR181">
        <v>73869</v>
      </c>
      <c r="CS181">
        <v>0.84299999999999997</v>
      </c>
      <c r="CT181">
        <v>68748</v>
      </c>
      <c r="CU181">
        <v>0.81196531455999998</v>
      </c>
      <c r="CV181">
        <v>436</v>
      </c>
      <c r="CW181">
        <v>69</v>
      </c>
      <c r="CX181">
        <v>82</v>
      </c>
      <c r="CY181">
        <v>5314</v>
      </c>
      <c r="CZ181">
        <v>2019</v>
      </c>
      <c r="DA181" s="2">
        <v>49262</v>
      </c>
      <c r="DB181" s="2">
        <v>8415</v>
      </c>
      <c r="DC181" s="2">
        <v>271.81</v>
      </c>
      <c r="DD181" s="2">
        <v>15058</v>
      </c>
      <c r="DE181">
        <v>755</v>
      </c>
      <c r="DF181">
        <v>180</v>
      </c>
      <c r="DG181">
        <v>68.81</v>
      </c>
      <c r="DH181">
        <v>6.88</v>
      </c>
      <c r="DI181" s="2">
        <v>27.53</v>
      </c>
      <c r="DJ181">
        <v>10.93</v>
      </c>
      <c r="DK181">
        <v>0.90227936909369211</v>
      </c>
      <c r="DL181">
        <v>0.12377049180327869</v>
      </c>
      <c r="DM181">
        <v>12735</v>
      </c>
      <c r="DN181">
        <v>9.8000000000000007</v>
      </c>
      <c r="DO181">
        <v>4.0000000000000001E-3</v>
      </c>
      <c r="DP181">
        <v>0</v>
      </c>
      <c r="DQ181" s="2">
        <f>179276+8</f>
        <v>179284</v>
      </c>
      <c r="DR181" s="2">
        <v>185411.28952956002</v>
      </c>
      <c r="DS181">
        <v>5.5642309930934317E-2</v>
      </c>
      <c r="DV181">
        <v>0</v>
      </c>
    </row>
    <row r="182" spans="1:126" x14ac:dyDescent="0.15">
      <c r="A182" t="s">
        <v>401</v>
      </c>
      <c r="B182" t="s">
        <v>448</v>
      </c>
      <c r="C182">
        <v>6</v>
      </c>
      <c r="D182">
        <v>47</v>
      </c>
      <c r="E182" t="s">
        <v>449</v>
      </c>
      <c r="F182">
        <v>6047</v>
      </c>
      <c r="G182" t="s">
        <v>5166</v>
      </c>
      <c r="H182">
        <v>31.9</v>
      </c>
      <c r="I182">
        <v>3.4</v>
      </c>
      <c r="J182">
        <v>0.4</v>
      </c>
      <c r="K182">
        <v>7.1</v>
      </c>
      <c r="L182">
        <v>2.2000000000000002</v>
      </c>
      <c r="M182">
        <v>54.9</v>
      </c>
      <c r="N182">
        <f t="shared" si="14"/>
        <v>4098.59</v>
      </c>
      <c r="O182">
        <f t="shared" si="12"/>
        <v>5901.41</v>
      </c>
      <c r="P182">
        <f t="shared" si="13"/>
        <v>7.0816920000000021</v>
      </c>
      <c r="Q182" s="4">
        <v>6047</v>
      </c>
      <c r="R182" s="5">
        <v>37.194806</v>
      </c>
      <c r="S182" s="5">
        <v>-120.722802</v>
      </c>
      <c r="T182">
        <v>2</v>
      </c>
      <c r="U182">
        <v>0.13957024590756348</v>
      </c>
      <c r="V182">
        <v>256398</v>
      </c>
      <c r="W182">
        <v>261609</v>
      </c>
      <c r="X182">
        <v>263885</v>
      </c>
      <c r="Y182">
        <v>267406</v>
      </c>
      <c r="Z182">
        <v>125456</v>
      </c>
      <c r="AA182">
        <v>6047</v>
      </c>
      <c r="AB182">
        <v>89866.734999999986</v>
      </c>
      <c r="AC182">
        <v>42462</v>
      </c>
      <c r="AD182">
        <v>8</v>
      </c>
      <c r="AE182">
        <v>3.0316236239270895E-5</v>
      </c>
      <c r="AF182">
        <v>110</v>
      </c>
      <c r="AG182">
        <v>2486</v>
      </c>
      <c r="AH182">
        <v>4.4247787610619468E-2</v>
      </c>
      <c r="AI182" s="3">
        <v>978667</v>
      </c>
      <c r="AJ182" s="3">
        <v>1238376.7668974451</v>
      </c>
      <c r="AK182">
        <v>38</v>
      </c>
      <c r="AL182">
        <v>1262092.8</v>
      </c>
      <c r="AM182">
        <v>2262669</v>
      </c>
      <c r="AN182">
        <v>587824</v>
      </c>
      <c r="AO182">
        <v>2850493</v>
      </c>
      <c r="AP182">
        <v>37</v>
      </c>
      <c r="AQ182">
        <v>1</v>
      </c>
      <c r="AR182">
        <v>38</v>
      </c>
      <c r="AS182">
        <v>0.14525494153488605</v>
      </c>
      <c r="AT182">
        <v>38</v>
      </c>
      <c r="AU182">
        <v>68</v>
      </c>
      <c r="AV182">
        <f t="shared" si="11"/>
        <v>106</v>
      </c>
      <c r="AW182">
        <v>225589</v>
      </c>
      <c r="AX182">
        <v>0.83</v>
      </c>
      <c r="AY182">
        <v>1003927828.25482</v>
      </c>
      <c r="AZ182">
        <v>1003927.82825482</v>
      </c>
      <c r="BA182">
        <v>4777.6273527541598</v>
      </c>
      <c r="BB182">
        <v>2.0930891552760595</v>
      </c>
      <c r="BC182">
        <v>436284</v>
      </c>
      <c r="BD182">
        <v>65194</v>
      </c>
      <c r="BE182">
        <v>371090</v>
      </c>
      <c r="BF182">
        <v>1.447320181904695</v>
      </c>
      <c r="BG182">
        <v>2108315</v>
      </c>
      <c r="BH182">
        <v>7.9895219508498023</v>
      </c>
      <c r="BI182">
        <v>11756</v>
      </c>
      <c r="BJ182">
        <v>66</v>
      </c>
      <c r="BK182">
        <v>12</v>
      </c>
      <c r="BL182">
        <v>12</v>
      </c>
      <c r="BM182">
        <v>0</v>
      </c>
      <c r="BN182">
        <v>2</v>
      </c>
      <c r="BO182">
        <v>0</v>
      </c>
      <c r="BP182">
        <v>1</v>
      </c>
      <c r="BQ182">
        <v>16</v>
      </c>
      <c r="BR182">
        <v>5</v>
      </c>
      <c r="BS182">
        <v>0</v>
      </c>
      <c r="BT182">
        <v>245321</v>
      </c>
      <c r="BU182">
        <v>0.74</v>
      </c>
      <c r="BV182">
        <v>0.37668170000000001</v>
      </c>
      <c r="BW182">
        <v>749</v>
      </c>
      <c r="BX182">
        <v>0.46469729999999998</v>
      </c>
      <c r="BY182">
        <v>-2.4001160000000001</v>
      </c>
      <c r="BZ182">
        <v>63</v>
      </c>
      <c r="CA182">
        <v>11</v>
      </c>
      <c r="CB182">
        <v>9</v>
      </c>
      <c r="CC182">
        <v>0</v>
      </c>
      <c r="CD182">
        <v>2</v>
      </c>
      <c r="CE182">
        <v>0</v>
      </c>
      <c r="CF182">
        <v>1</v>
      </c>
      <c r="CG182">
        <v>16</v>
      </c>
      <c r="CH182">
        <v>4</v>
      </c>
      <c r="CI182">
        <v>0</v>
      </c>
      <c r="CJ182">
        <v>266087</v>
      </c>
      <c r="CK182">
        <v>0.39836594797942027</v>
      </c>
      <c r="CL182">
        <v>0.62753564566690256</v>
      </c>
      <c r="CM182">
        <v>653</v>
      </c>
      <c r="CN182">
        <v>-1.6315640926499677</v>
      </c>
      <c r="CO182">
        <v>16326.000000000002</v>
      </c>
      <c r="CP182">
        <v>-0.41339528609999998</v>
      </c>
      <c r="CQ182">
        <v>-0.80777952750000004</v>
      </c>
      <c r="CR182">
        <v>227975</v>
      </c>
      <c r="CS182">
        <v>0.84499999999999997</v>
      </c>
      <c r="CT182">
        <v>200760</v>
      </c>
      <c r="CU182">
        <v>0.80359910508999999</v>
      </c>
      <c r="CV182">
        <v>340</v>
      </c>
      <c r="CW182">
        <v>113</v>
      </c>
      <c r="CX182">
        <v>125</v>
      </c>
      <c r="CY182">
        <v>17265</v>
      </c>
      <c r="CZ182">
        <v>4170</v>
      </c>
      <c r="DA182" s="2">
        <v>99946</v>
      </c>
      <c r="DB182" s="2">
        <v>12315</v>
      </c>
      <c r="DC182" s="2">
        <v>64.959999999999994</v>
      </c>
      <c r="DD182" s="2">
        <v>102387</v>
      </c>
      <c r="DE182">
        <v>975</v>
      </c>
      <c r="DF182">
        <v>585</v>
      </c>
      <c r="DG182">
        <v>7.98</v>
      </c>
      <c r="DH182">
        <v>6.08</v>
      </c>
      <c r="DI182" s="2">
        <v>6.08</v>
      </c>
      <c r="DJ182">
        <v>4.51</v>
      </c>
      <c r="DK182">
        <v>0.89234233912045668</v>
      </c>
      <c r="DL182">
        <v>2.252614641995173E-2</v>
      </c>
      <c r="DM182">
        <v>11494</v>
      </c>
      <c r="DN182">
        <v>302</v>
      </c>
      <c r="DO182">
        <v>0.23699999999999999</v>
      </c>
      <c r="DP182">
        <v>558.94000000000005</v>
      </c>
      <c r="DQ182" s="2">
        <v>0</v>
      </c>
      <c r="DR182" s="2">
        <v>167449.79027602993</v>
      </c>
      <c r="DS182">
        <v>0.12590849437864357</v>
      </c>
      <c r="DT182">
        <v>10.170715784206401</v>
      </c>
      <c r="DU182">
        <v>12836387.162093252</v>
      </c>
      <c r="DV182">
        <v>0</v>
      </c>
    </row>
    <row r="183" spans="1:126" x14ac:dyDescent="0.15">
      <c r="A183" t="s">
        <v>401</v>
      </c>
      <c r="B183" t="s">
        <v>450</v>
      </c>
      <c r="C183">
        <v>6</v>
      </c>
      <c r="D183">
        <v>49</v>
      </c>
      <c r="E183" t="s">
        <v>451</v>
      </c>
      <c r="F183">
        <v>6049</v>
      </c>
      <c r="G183" t="s">
        <v>5167</v>
      </c>
      <c r="H183">
        <v>79</v>
      </c>
      <c r="I183">
        <v>0.8</v>
      </c>
      <c r="J183">
        <v>3</v>
      </c>
      <c r="K183">
        <v>0.7</v>
      </c>
      <c r="L183">
        <v>2.6</v>
      </c>
      <c r="M183">
        <v>13.9</v>
      </c>
      <c r="N183">
        <f t="shared" si="14"/>
        <v>6451.1</v>
      </c>
      <c r="O183">
        <f t="shared" si="12"/>
        <v>3548.8999999999996</v>
      </c>
      <c r="P183">
        <f t="shared" si="13"/>
        <v>4.2586800000000009</v>
      </c>
      <c r="Q183" s="4">
        <v>6049</v>
      </c>
      <c r="R183" s="5">
        <v>41.592917999999997</v>
      </c>
      <c r="S183" s="5">
        <v>-120.71836999999999</v>
      </c>
      <c r="T183">
        <v>6</v>
      </c>
      <c r="U183">
        <v>0.25551190049455996</v>
      </c>
      <c r="V183">
        <v>9545</v>
      </c>
      <c r="W183">
        <v>9335</v>
      </c>
      <c r="X183">
        <v>9184</v>
      </c>
      <c r="Y183">
        <v>9050</v>
      </c>
      <c r="Z183">
        <v>4666</v>
      </c>
      <c r="AA183">
        <v>6049</v>
      </c>
      <c r="AB183">
        <v>2887.6360000000004</v>
      </c>
      <c r="AC183">
        <v>37860</v>
      </c>
      <c r="AD183">
        <v>1</v>
      </c>
      <c r="AE183">
        <v>1.0888501742160279E-4</v>
      </c>
      <c r="AF183">
        <v>34</v>
      </c>
      <c r="AG183">
        <v>437</v>
      </c>
      <c r="AH183">
        <v>7.780320366132723E-2</v>
      </c>
      <c r="AI183" s="3">
        <v>523522</v>
      </c>
      <c r="AJ183" s="3">
        <v>2505852.5849886104</v>
      </c>
      <c r="AK183">
        <v>277</v>
      </c>
      <c r="AL183">
        <v>2690316.8</v>
      </c>
      <c r="AM183">
        <v>2483124</v>
      </c>
      <c r="AN183">
        <v>54649</v>
      </c>
      <c r="AO183">
        <v>2537773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f t="shared" si="11"/>
        <v>3</v>
      </c>
      <c r="AW183">
        <v>887</v>
      </c>
      <c r="AX183">
        <v>0.10999999999999999</v>
      </c>
      <c r="AY183">
        <v>1316804769.5085599</v>
      </c>
      <c r="AZ183">
        <v>1316804.76950856</v>
      </c>
      <c r="BA183">
        <v>139424.94275329399</v>
      </c>
      <c r="BB183">
        <v>7.1723178095145709E-2</v>
      </c>
      <c r="BC183">
        <v>5431</v>
      </c>
      <c r="BD183">
        <v>0</v>
      </c>
      <c r="BE183">
        <v>5431</v>
      </c>
      <c r="BF183">
        <v>0.56898899947616555</v>
      </c>
      <c r="BG183">
        <v>349590</v>
      </c>
      <c r="BH183">
        <v>38.065113240418121</v>
      </c>
      <c r="BI183">
        <v>1389</v>
      </c>
      <c r="BJ183">
        <v>5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9107</v>
      </c>
      <c r="BU183">
        <v>0.56999999999999995</v>
      </c>
      <c r="BV183">
        <v>0.59964729999999999</v>
      </c>
      <c r="BW183">
        <v>88</v>
      </c>
      <c r="BX183">
        <v>0.76863950000000003</v>
      </c>
      <c r="BY183">
        <v>7.0860099999999995E-2</v>
      </c>
      <c r="BZ183">
        <v>4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9015</v>
      </c>
      <c r="CK183">
        <v>0.55463117027176934</v>
      </c>
      <c r="CL183">
        <v>0.74379548423213282</v>
      </c>
      <c r="CM183">
        <v>65</v>
      </c>
      <c r="CN183">
        <v>-0.13001636771225383</v>
      </c>
      <c r="CO183">
        <v>790</v>
      </c>
      <c r="CP183">
        <v>-0.83163508750000004</v>
      </c>
      <c r="CQ183">
        <v>-0.2835567296</v>
      </c>
      <c r="CR183">
        <v>7325</v>
      </c>
      <c r="CS183">
        <v>0.82400000000000007</v>
      </c>
      <c r="CT183">
        <v>7397</v>
      </c>
      <c r="CU183">
        <v>0.82296459292000013</v>
      </c>
      <c r="CV183">
        <v>24</v>
      </c>
      <c r="CW183">
        <v>7</v>
      </c>
      <c r="CX183">
        <v>5</v>
      </c>
      <c r="CY183">
        <v>1200</v>
      </c>
      <c r="CZ183">
        <v>725</v>
      </c>
      <c r="DA183" s="2">
        <v>4128</v>
      </c>
      <c r="DB183" s="2">
        <v>665</v>
      </c>
      <c r="DC183" s="2">
        <v>153.06</v>
      </c>
      <c r="DD183" s="2">
        <v>900</v>
      </c>
      <c r="DE183">
        <v>296</v>
      </c>
      <c r="DF183">
        <v>38</v>
      </c>
      <c r="DG183">
        <v>10.93</v>
      </c>
      <c r="DH183">
        <v>43.73</v>
      </c>
      <c r="DI183" s="2">
        <v>32.799999999999997</v>
      </c>
      <c r="DJ183">
        <v>4.99</v>
      </c>
      <c r="DK183">
        <v>0.98177344982636838</v>
      </c>
      <c r="DL183">
        <v>3.6613272311212815E-2</v>
      </c>
      <c r="DM183">
        <v>2325</v>
      </c>
      <c r="DN183">
        <v>65.099999999999994</v>
      </c>
      <c r="DO183">
        <v>2.4E-2</v>
      </c>
      <c r="DP183">
        <v>1101.8399999999999</v>
      </c>
      <c r="DQ183" s="2">
        <f>1378994+4654+95</f>
        <v>1383743</v>
      </c>
      <c r="DR183" s="2">
        <v>50165.552283190002</v>
      </c>
      <c r="DS183">
        <v>1.841399412324778E-2</v>
      </c>
      <c r="DT183">
        <v>4.9579295331265003</v>
      </c>
      <c r="DU183">
        <v>13338401.116186379</v>
      </c>
      <c r="DV183">
        <v>1</v>
      </c>
    </row>
    <row r="184" spans="1:126" x14ac:dyDescent="0.15">
      <c r="A184" t="s">
        <v>401</v>
      </c>
      <c r="B184" t="s">
        <v>452</v>
      </c>
      <c r="C184">
        <v>6</v>
      </c>
      <c r="D184">
        <v>51</v>
      </c>
      <c r="E184" t="s">
        <v>453</v>
      </c>
      <c r="F184">
        <v>6051</v>
      </c>
      <c r="G184" t="s">
        <v>5168</v>
      </c>
      <c r="H184">
        <v>68.2</v>
      </c>
      <c r="I184">
        <v>0.3</v>
      </c>
      <c r="J184">
        <v>1.7</v>
      </c>
      <c r="K184">
        <v>1.3</v>
      </c>
      <c r="L184">
        <v>2</v>
      </c>
      <c r="M184">
        <v>26.5</v>
      </c>
      <c r="N184">
        <f t="shared" si="14"/>
        <v>5362.1600000000008</v>
      </c>
      <c r="O184">
        <f t="shared" si="12"/>
        <v>4637.8399999999992</v>
      </c>
      <c r="P184">
        <f t="shared" si="13"/>
        <v>5.5654080000000015</v>
      </c>
      <c r="Q184" s="4">
        <v>6051</v>
      </c>
      <c r="R184" s="5">
        <v>37.915835999999999</v>
      </c>
      <c r="S184" s="5">
        <v>-118.875167</v>
      </c>
      <c r="T184">
        <v>7</v>
      </c>
      <c r="U184">
        <v>0.10061305837572951</v>
      </c>
      <c r="V184">
        <v>14181</v>
      </c>
      <c r="W184">
        <v>14193</v>
      </c>
      <c r="X184">
        <v>14146</v>
      </c>
      <c r="Y184">
        <v>13954</v>
      </c>
      <c r="Z184">
        <v>7809</v>
      </c>
      <c r="AA184">
        <v>6051</v>
      </c>
      <c r="AB184">
        <v>6448.9850000000006</v>
      </c>
      <c r="AC184">
        <v>56944</v>
      </c>
      <c r="AD184">
        <v>1</v>
      </c>
      <c r="AE184">
        <v>7.0691361515622794E-5</v>
      </c>
      <c r="AF184">
        <v>2</v>
      </c>
      <c r="AG184">
        <v>72</v>
      </c>
      <c r="AH184">
        <v>2.7777777777777776E-2</v>
      </c>
      <c r="AI184" s="3">
        <v>56386</v>
      </c>
      <c r="AJ184" s="3">
        <v>1951319.5886520001</v>
      </c>
      <c r="AK184">
        <v>166</v>
      </c>
      <c r="AL184">
        <v>2004409.5999999999</v>
      </c>
      <c r="AM184">
        <v>1835725</v>
      </c>
      <c r="AN184">
        <v>10420</v>
      </c>
      <c r="AO184">
        <v>1846145</v>
      </c>
      <c r="AP184">
        <v>3</v>
      </c>
      <c r="AQ184">
        <v>3</v>
      </c>
      <c r="AR184">
        <v>6</v>
      </c>
      <c r="AS184">
        <v>0.42274360600295924</v>
      </c>
      <c r="AT184">
        <v>6</v>
      </c>
      <c r="AU184">
        <v>2</v>
      </c>
      <c r="AV184">
        <f t="shared" si="11"/>
        <v>8</v>
      </c>
      <c r="AW184">
        <v>1544</v>
      </c>
      <c r="AX184">
        <v>0.10999999999999999</v>
      </c>
      <c r="AY184">
        <v>1413733859.7366099</v>
      </c>
      <c r="AZ184">
        <v>1413733.85973661</v>
      </c>
      <c r="BA184">
        <v>110397.87596798599</v>
      </c>
      <c r="BB184">
        <v>9.0581452879581456E-2</v>
      </c>
      <c r="BC184">
        <v>12788</v>
      </c>
      <c r="BD184">
        <v>4657</v>
      </c>
      <c r="BE184">
        <v>8131</v>
      </c>
      <c r="BF184">
        <v>0.5733728227910585</v>
      </c>
      <c r="BG184">
        <v>130080</v>
      </c>
      <c r="BH184">
        <v>9.1955323059522129</v>
      </c>
      <c r="BI184">
        <v>1153</v>
      </c>
      <c r="BJ184">
        <v>4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12927</v>
      </c>
      <c r="BU184">
        <v>0.27</v>
      </c>
      <c r="BV184">
        <v>0.54218980000000006</v>
      </c>
      <c r="BW184">
        <v>100</v>
      </c>
      <c r="BX184">
        <v>0.46414480000000002</v>
      </c>
      <c r="BY184">
        <v>-0.54419660000000003</v>
      </c>
      <c r="BZ184">
        <v>4</v>
      </c>
      <c r="CA184">
        <v>1</v>
      </c>
      <c r="CB184">
        <v>2</v>
      </c>
      <c r="CC184">
        <v>1</v>
      </c>
      <c r="CD184">
        <v>0</v>
      </c>
      <c r="CE184">
        <v>0</v>
      </c>
      <c r="CF184">
        <v>0</v>
      </c>
      <c r="CG184">
        <v>2</v>
      </c>
      <c r="CH184">
        <v>0</v>
      </c>
      <c r="CI184">
        <v>0</v>
      </c>
      <c r="CJ184">
        <v>14057</v>
      </c>
      <c r="CK184">
        <v>0.71138934338763604</v>
      </c>
      <c r="CL184">
        <v>0.86595353501587835</v>
      </c>
      <c r="CM184">
        <v>96</v>
      </c>
      <c r="CN184">
        <v>0.55398278416525537</v>
      </c>
      <c r="CO184">
        <v>2717</v>
      </c>
      <c r="CP184">
        <v>0.47459230400000002</v>
      </c>
      <c r="CQ184">
        <v>0.48691802200000001</v>
      </c>
      <c r="CR184">
        <v>12189</v>
      </c>
      <c r="CS184">
        <v>0.879</v>
      </c>
      <c r="CT184">
        <v>10834</v>
      </c>
      <c r="CU184">
        <v>0.81518046709000003</v>
      </c>
      <c r="CV184">
        <v>27</v>
      </c>
      <c r="CW184">
        <v>7</v>
      </c>
      <c r="CX184">
        <v>7</v>
      </c>
      <c r="CY184">
        <v>165</v>
      </c>
      <c r="CZ184">
        <v>128</v>
      </c>
      <c r="DA184" s="2">
        <v>9680</v>
      </c>
      <c r="DB184" s="2">
        <v>2455</v>
      </c>
      <c r="DC184" s="2">
        <v>248.69</v>
      </c>
      <c r="DD184" s="2">
        <v>2249</v>
      </c>
      <c r="DE184">
        <v>35</v>
      </c>
      <c r="DF184">
        <v>12</v>
      </c>
      <c r="DG184">
        <v>92.37</v>
      </c>
      <c r="DH184">
        <v>56.84</v>
      </c>
      <c r="DI184" s="2">
        <v>21.32</v>
      </c>
      <c r="DJ184">
        <v>8.2100000000000009</v>
      </c>
      <c r="DK184">
        <v>0.93496612634341858</v>
      </c>
      <c r="DL184">
        <v>0</v>
      </c>
      <c r="DN184">
        <v>1.4</v>
      </c>
      <c r="DO184">
        <v>1E-3</v>
      </c>
      <c r="DP184">
        <v>0</v>
      </c>
      <c r="DQ184" s="2">
        <f>817101+153+381990</f>
        <v>1199244</v>
      </c>
      <c r="DR184" s="2">
        <v>16214.00701512</v>
      </c>
      <c r="DS184">
        <v>6.677987362198475E-3</v>
      </c>
      <c r="DT184">
        <v>1</v>
      </c>
      <c r="DU184">
        <v>2004409.5999999999</v>
      </c>
      <c r="DV184">
        <v>0</v>
      </c>
    </row>
    <row r="185" spans="1:126" x14ac:dyDescent="0.15">
      <c r="A185" t="s">
        <v>401</v>
      </c>
      <c r="B185" t="s">
        <v>454</v>
      </c>
      <c r="C185">
        <v>6</v>
      </c>
      <c r="D185">
        <v>53</v>
      </c>
      <c r="E185" t="s">
        <v>455</v>
      </c>
      <c r="F185">
        <v>6053</v>
      </c>
      <c r="G185" t="s">
        <v>5169</v>
      </c>
      <c r="H185">
        <v>32.9</v>
      </c>
      <c r="I185">
        <v>2.7</v>
      </c>
      <c r="J185">
        <v>0.3</v>
      </c>
      <c r="K185">
        <v>5.7</v>
      </c>
      <c r="L185">
        <v>2.9</v>
      </c>
      <c r="M185">
        <v>55.4</v>
      </c>
      <c r="N185">
        <f t="shared" si="14"/>
        <v>4199.8499999999995</v>
      </c>
      <c r="O185">
        <f t="shared" si="12"/>
        <v>5800.1500000000005</v>
      </c>
      <c r="P185">
        <f t="shared" si="13"/>
        <v>6.9601800000000029</v>
      </c>
      <c r="Q185" s="4">
        <v>6053</v>
      </c>
      <c r="R185" s="5">
        <v>36.240107000000002</v>
      </c>
      <c r="S185" s="5">
        <v>-121.315572</v>
      </c>
      <c r="T185">
        <v>2</v>
      </c>
      <c r="U185">
        <v>0.11135121460313807</v>
      </c>
      <c r="V185">
        <v>416199</v>
      </c>
      <c r="W185">
        <v>424927</v>
      </c>
      <c r="X185">
        <v>428441</v>
      </c>
      <c r="Y185">
        <v>432774</v>
      </c>
      <c r="Z185">
        <v>219130</v>
      </c>
      <c r="AA185">
        <v>6053</v>
      </c>
      <c r="AB185">
        <v>159682.86600000001</v>
      </c>
      <c r="AC185">
        <v>58783</v>
      </c>
      <c r="AD185">
        <v>14</v>
      </c>
      <c r="AE185">
        <v>3.267661124869002E-5</v>
      </c>
      <c r="AF185">
        <v>85</v>
      </c>
      <c r="AG185">
        <v>1179</v>
      </c>
      <c r="AH185">
        <v>7.2094995759117902E-2</v>
      </c>
      <c r="AI185" s="3">
        <v>1268144</v>
      </c>
      <c r="AJ185" s="3">
        <v>2099584.7604578449</v>
      </c>
      <c r="AK185">
        <v>80</v>
      </c>
      <c r="AL185">
        <v>2413510.4</v>
      </c>
      <c r="AM185">
        <v>2599740</v>
      </c>
      <c r="AN185">
        <v>467834</v>
      </c>
      <c r="AO185">
        <v>3067574</v>
      </c>
      <c r="AP185">
        <v>67</v>
      </c>
      <c r="AQ185">
        <v>30</v>
      </c>
      <c r="AR185">
        <v>97</v>
      </c>
      <c r="AS185">
        <v>0.22827450362062188</v>
      </c>
      <c r="AT185">
        <v>104</v>
      </c>
      <c r="AU185">
        <v>158</v>
      </c>
      <c r="AV185">
        <f t="shared" si="11"/>
        <v>262</v>
      </c>
      <c r="AW185">
        <v>321072</v>
      </c>
      <c r="AX185">
        <v>0.74</v>
      </c>
      <c r="AY185">
        <v>1271235269.91552</v>
      </c>
      <c r="AZ185">
        <v>1271235.26991552</v>
      </c>
      <c r="BA185">
        <v>3166.6899868916198</v>
      </c>
      <c r="BB185">
        <v>3.1578714813873727</v>
      </c>
      <c r="BC185">
        <v>391539</v>
      </c>
      <c r="BD185">
        <v>259046</v>
      </c>
      <c r="BE185">
        <v>132493</v>
      </c>
      <c r="BF185">
        <v>0.31834050538324216</v>
      </c>
      <c r="BG185">
        <v>8562575</v>
      </c>
      <c r="BH185">
        <v>19.985423897339423</v>
      </c>
      <c r="BI185">
        <v>19018</v>
      </c>
      <c r="BJ185">
        <v>100</v>
      </c>
      <c r="BK185">
        <v>33</v>
      </c>
      <c r="BL185">
        <v>20</v>
      </c>
      <c r="BM185">
        <v>2</v>
      </c>
      <c r="BN185">
        <v>7</v>
      </c>
      <c r="BO185">
        <v>17</v>
      </c>
      <c r="BP185">
        <v>2</v>
      </c>
      <c r="BQ185">
        <v>29</v>
      </c>
      <c r="BR185">
        <v>15</v>
      </c>
      <c r="BS185">
        <v>0</v>
      </c>
      <c r="BT185">
        <v>410370</v>
      </c>
      <c r="BU185">
        <v>0.7</v>
      </c>
      <c r="BV185">
        <v>0.43791020000000003</v>
      </c>
      <c r="BW185">
        <v>1916</v>
      </c>
      <c r="BX185">
        <v>0.54828569999999999</v>
      </c>
      <c r="BY185">
        <v>-1.7552779999999999</v>
      </c>
      <c r="BZ185">
        <v>106</v>
      </c>
      <c r="CA185">
        <v>29</v>
      </c>
      <c r="CB185">
        <v>20</v>
      </c>
      <c r="CC185">
        <v>3</v>
      </c>
      <c r="CD185">
        <v>3</v>
      </c>
      <c r="CE185">
        <v>18</v>
      </c>
      <c r="CF185">
        <v>2</v>
      </c>
      <c r="CG185">
        <v>24</v>
      </c>
      <c r="CH185">
        <v>14</v>
      </c>
      <c r="CI185">
        <v>0</v>
      </c>
      <c r="CJ185">
        <v>431293</v>
      </c>
      <c r="CK185">
        <v>0.50777545659215428</v>
      </c>
      <c r="CL185">
        <v>0.74278669793733842</v>
      </c>
      <c r="CM185">
        <v>1692</v>
      </c>
      <c r="CN185">
        <v>-0.79069736668484802</v>
      </c>
      <c r="CO185">
        <v>46026</v>
      </c>
      <c r="CP185">
        <v>0.38257044000000001</v>
      </c>
      <c r="CQ185">
        <v>-0.1019748573</v>
      </c>
      <c r="CR185">
        <v>383918</v>
      </c>
      <c r="CS185">
        <v>0.88200000000000001</v>
      </c>
      <c r="CT185">
        <v>315063</v>
      </c>
      <c r="CU185">
        <v>0.78342925554999998</v>
      </c>
      <c r="CV185">
        <v>1178</v>
      </c>
      <c r="CW185">
        <v>291</v>
      </c>
      <c r="CX185">
        <v>258</v>
      </c>
      <c r="CY185">
        <v>32872</v>
      </c>
      <c r="CZ185">
        <v>2092</v>
      </c>
      <c r="DA185" s="2">
        <v>244479</v>
      </c>
      <c r="DB185" s="2">
        <v>34325</v>
      </c>
      <c r="DC185" s="2">
        <v>202.88</v>
      </c>
      <c r="DD185" s="2">
        <v>114394</v>
      </c>
      <c r="DE185">
        <v>582</v>
      </c>
      <c r="DF185">
        <v>367</v>
      </c>
      <c r="DG185">
        <v>51.3</v>
      </c>
      <c r="DH185">
        <v>6.53</v>
      </c>
      <c r="DI185" s="2">
        <v>13.99</v>
      </c>
      <c r="DJ185">
        <v>9.24</v>
      </c>
      <c r="DK185">
        <v>0.79022650424557461</v>
      </c>
      <c r="DL185">
        <v>9.9236641221374045E-2</v>
      </c>
      <c r="DM185">
        <v>20404</v>
      </c>
      <c r="DN185">
        <v>125.2</v>
      </c>
      <c r="DO185">
        <v>6.0999999999999999E-2</v>
      </c>
      <c r="DP185">
        <v>5197.59</v>
      </c>
      <c r="DQ185" s="2">
        <f>310313+475+560</f>
        <v>311348</v>
      </c>
      <c r="DR185" s="2">
        <v>52863.811949690004</v>
      </c>
      <c r="DS185">
        <v>1.1662780319265828E-2</v>
      </c>
      <c r="DT185">
        <v>6.9619841324484097</v>
      </c>
      <c r="DU185">
        <v>16802821.108299214</v>
      </c>
      <c r="DV185">
        <v>0</v>
      </c>
    </row>
    <row r="186" spans="1:126" x14ac:dyDescent="0.15">
      <c r="A186" t="s">
        <v>401</v>
      </c>
      <c r="B186" t="s">
        <v>456</v>
      </c>
      <c r="C186">
        <v>6</v>
      </c>
      <c r="D186">
        <v>55</v>
      </c>
      <c r="E186" t="s">
        <v>457</v>
      </c>
      <c r="F186">
        <v>6055</v>
      </c>
      <c r="G186" t="s">
        <v>5170</v>
      </c>
      <c r="H186">
        <v>56.4</v>
      </c>
      <c r="I186">
        <v>1.8</v>
      </c>
      <c r="J186">
        <v>0.4</v>
      </c>
      <c r="K186">
        <v>6.6</v>
      </c>
      <c r="L186">
        <v>2.6</v>
      </c>
      <c r="M186">
        <v>32.200000000000003</v>
      </c>
      <c r="N186">
        <f t="shared" si="14"/>
        <v>4271.5200000000004</v>
      </c>
      <c r="O186">
        <f t="shared" si="12"/>
        <v>5728.48</v>
      </c>
      <c r="P186">
        <f t="shared" si="13"/>
        <v>6.8741760000000021</v>
      </c>
      <c r="Q186" s="4">
        <v>6055</v>
      </c>
      <c r="R186" s="5">
        <v>38.507100000000001</v>
      </c>
      <c r="S186" s="5">
        <v>-122.32590399999999</v>
      </c>
      <c r="T186">
        <v>3</v>
      </c>
      <c r="U186">
        <v>0.19084464190782713</v>
      </c>
      <c r="V186">
        <v>136644</v>
      </c>
      <c r="W186">
        <v>139253</v>
      </c>
      <c r="X186">
        <v>140295</v>
      </c>
      <c r="Y186">
        <v>141507</v>
      </c>
      <c r="Z186">
        <v>73485</v>
      </c>
      <c r="AA186">
        <v>6055</v>
      </c>
      <c r="AB186">
        <v>59819.628999999994</v>
      </c>
      <c r="AC186">
        <v>71379</v>
      </c>
      <c r="AD186">
        <v>6</v>
      </c>
      <c r="AE186">
        <v>4.2767026622474074E-5</v>
      </c>
      <c r="AF186">
        <v>97</v>
      </c>
      <c r="AG186">
        <v>1685</v>
      </c>
      <c r="AH186">
        <v>5.7566765578635014E-2</v>
      </c>
      <c r="AI186" s="3">
        <v>253370</v>
      </c>
      <c r="AJ186" s="3">
        <v>478954.45686976</v>
      </c>
      <c r="AK186">
        <v>15</v>
      </c>
      <c r="AL186">
        <v>504537.60000000003</v>
      </c>
      <c r="AM186">
        <v>1086796</v>
      </c>
      <c r="AN186">
        <v>143450</v>
      </c>
      <c r="AO186">
        <v>1230246</v>
      </c>
      <c r="AP186">
        <v>23</v>
      </c>
      <c r="AQ186">
        <v>351</v>
      </c>
      <c r="AR186">
        <v>374</v>
      </c>
      <c r="AS186">
        <v>2.6857590141684562</v>
      </c>
      <c r="AT186">
        <v>399</v>
      </c>
      <c r="AU186">
        <v>85</v>
      </c>
      <c r="AV186">
        <f t="shared" si="11"/>
        <v>484</v>
      </c>
      <c r="AW186">
        <v>121667</v>
      </c>
      <c r="AX186">
        <v>0.91</v>
      </c>
      <c r="AY186">
        <v>700189960.85412598</v>
      </c>
      <c r="AZ186">
        <v>700189.96085412602</v>
      </c>
      <c r="BA186">
        <v>5715.8339748245598</v>
      </c>
      <c r="BB186">
        <v>1.7495259736453308</v>
      </c>
      <c r="BC186">
        <v>269938</v>
      </c>
      <c r="BD186">
        <v>60177</v>
      </c>
      <c r="BE186">
        <v>209761</v>
      </c>
      <c r="BF186">
        <v>1.535091185855215</v>
      </c>
      <c r="BG186">
        <v>3709299</v>
      </c>
      <c r="BH186">
        <v>26.439281513952743</v>
      </c>
      <c r="BI186">
        <v>9111</v>
      </c>
      <c r="BJ186">
        <v>44</v>
      </c>
      <c r="BK186">
        <v>13</v>
      </c>
      <c r="BL186">
        <v>8</v>
      </c>
      <c r="BM186">
        <v>1</v>
      </c>
      <c r="BN186">
        <v>0</v>
      </c>
      <c r="BO186">
        <v>2</v>
      </c>
      <c r="BP186">
        <v>1</v>
      </c>
      <c r="BQ186">
        <v>18</v>
      </c>
      <c r="BR186">
        <v>7</v>
      </c>
      <c r="BS186">
        <v>0</v>
      </c>
      <c r="BT186">
        <v>134650</v>
      </c>
      <c r="BU186">
        <v>0.75</v>
      </c>
      <c r="BV186">
        <v>0.57684199999999997</v>
      </c>
      <c r="BW186">
        <v>847</v>
      </c>
      <c r="BX186">
        <v>0.69810620000000001</v>
      </c>
      <c r="BY186">
        <v>-0.72013190000000005</v>
      </c>
      <c r="BZ186">
        <v>51</v>
      </c>
      <c r="CA186">
        <v>12</v>
      </c>
      <c r="CB186">
        <v>9</v>
      </c>
      <c r="CC186">
        <v>1</v>
      </c>
      <c r="CD186">
        <v>1</v>
      </c>
      <c r="CE186">
        <v>2</v>
      </c>
      <c r="CF186">
        <v>1</v>
      </c>
      <c r="CG186">
        <v>25</v>
      </c>
      <c r="CH186">
        <v>6</v>
      </c>
      <c r="CI186">
        <v>1</v>
      </c>
      <c r="CJ186">
        <v>141551</v>
      </c>
      <c r="CK186">
        <v>0.77004048010964243</v>
      </c>
      <c r="CL186">
        <v>0.78476967158915578</v>
      </c>
      <c r="CM186">
        <v>809</v>
      </c>
      <c r="CN186">
        <v>-8.9739558149218676E-2</v>
      </c>
      <c r="CO186">
        <v>23094</v>
      </c>
      <c r="CP186">
        <v>0.27513167700000002</v>
      </c>
      <c r="CQ186">
        <v>0.54898264200000002</v>
      </c>
      <c r="CR186">
        <v>127636</v>
      </c>
      <c r="CS186">
        <v>0.89400000000000002</v>
      </c>
      <c r="CT186">
        <v>111092</v>
      </c>
      <c r="CU186">
        <v>0.85272498037000011</v>
      </c>
      <c r="CV186">
        <v>612</v>
      </c>
      <c r="CW186">
        <v>116</v>
      </c>
      <c r="CX186">
        <v>140</v>
      </c>
      <c r="CY186">
        <v>9857</v>
      </c>
      <c r="CZ186">
        <v>2843</v>
      </c>
      <c r="DA186" s="2">
        <v>103236</v>
      </c>
      <c r="DB186" s="2">
        <v>16650</v>
      </c>
      <c r="DC186" s="2">
        <v>357.74</v>
      </c>
      <c r="DD186" s="2">
        <v>36336</v>
      </c>
      <c r="DE186">
        <v>838</v>
      </c>
      <c r="DF186">
        <v>214</v>
      </c>
      <c r="DG186">
        <v>59.86</v>
      </c>
      <c r="DH186">
        <v>3.56</v>
      </c>
      <c r="DI186" s="2">
        <v>14.25</v>
      </c>
      <c r="DJ186">
        <v>7.53</v>
      </c>
      <c r="DK186">
        <v>0.92358605991238107</v>
      </c>
      <c r="DL186">
        <v>5.400593471810089E-2</v>
      </c>
      <c r="DM186">
        <v>2981</v>
      </c>
      <c r="DN186">
        <v>39.5</v>
      </c>
      <c r="DO186">
        <v>7.8E-2</v>
      </c>
      <c r="DP186">
        <v>0</v>
      </c>
      <c r="DQ186" s="2">
        <v>0</v>
      </c>
      <c r="DR186" s="2">
        <v>23401.656513489987</v>
      </c>
      <c r="DS186">
        <v>3.7292683188160335E-2</v>
      </c>
      <c r="DT186">
        <v>2.6740291319862699</v>
      </c>
      <c r="DU186">
        <v>1349148.2405824359</v>
      </c>
      <c r="DV186">
        <v>0</v>
      </c>
    </row>
    <row r="187" spans="1:126" x14ac:dyDescent="0.15">
      <c r="A187" t="s">
        <v>401</v>
      </c>
      <c r="B187" t="s">
        <v>353</v>
      </c>
      <c r="C187">
        <v>6</v>
      </c>
      <c r="D187">
        <v>57</v>
      </c>
      <c r="E187" t="s">
        <v>458</v>
      </c>
      <c r="F187">
        <v>6057</v>
      </c>
      <c r="G187" t="s">
        <v>5171</v>
      </c>
      <c r="H187">
        <v>86.5</v>
      </c>
      <c r="I187">
        <v>0.3</v>
      </c>
      <c r="J187">
        <v>0.8</v>
      </c>
      <c r="K187">
        <v>1.1000000000000001</v>
      </c>
      <c r="L187">
        <v>2.6</v>
      </c>
      <c r="M187">
        <v>8.5</v>
      </c>
      <c r="N187">
        <f t="shared" si="14"/>
        <v>7563.2000000000007</v>
      </c>
      <c r="O187">
        <f t="shared" si="12"/>
        <v>2436.7999999999993</v>
      </c>
      <c r="P187">
        <f t="shared" si="13"/>
        <v>2.9241600000000001</v>
      </c>
      <c r="Q187" s="4">
        <v>6057</v>
      </c>
      <c r="R187" s="5">
        <v>39.297508000000001</v>
      </c>
      <c r="S187" s="5">
        <v>-120.771343</v>
      </c>
      <c r="T187">
        <v>4</v>
      </c>
      <c r="U187">
        <v>9.5550922716522713E-2</v>
      </c>
      <c r="V187">
        <v>98521</v>
      </c>
      <c r="W187">
        <v>98606</v>
      </c>
      <c r="X187">
        <v>98570</v>
      </c>
      <c r="Y187">
        <v>98715</v>
      </c>
      <c r="Z187">
        <v>51907</v>
      </c>
      <c r="AA187">
        <v>6057</v>
      </c>
      <c r="AB187">
        <v>37793.716</v>
      </c>
      <c r="AC187">
        <v>56521</v>
      </c>
      <c r="AD187">
        <v>11</v>
      </c>
      <c r="AE187">
        <v>1.1159582022927868E-4</v>
      </c>
      <c r="AF187">
        <v>189</v>
      </c>
      <c r="AG187">
        <v>742</v>
      </c>
      <c r="AH187">
        <v>0.25471698113207547</v>
      </c>
      <c r="AI187" s="3">
        <v>42114</v>
      </c>
      <c r="AJ187" s="3">
        <v>612978.20298273501</v>
      </c>
      <c r="AK187">
        <v>12</v>
      </c>
      <c r="AL187">
        <v>623705.59999999998</v>
      </c>
      <c r="AM187">
        <v>14261398</v>
      </c>
      <c r="AN187">
        <v>23133</v>
      </c>
      <c r="AO187">
        <v>14284531</v>
      </c>
      <c r="AP187">
        <v>8</v>
      </c>
      <c r="AQ187">
        <v>10</v>
      </c>
      <c r="AR187">
        <v>18</v>
      </c>
      <c r="AS187">
        <v>0.18254467273796726</v>
      </c>
      <c r="AT187">
        <v>18</v>
      </c>
      <c r="AU187">
        <v>118</v>
      </c>
      <c r="AV187">
        <f t="shared" si="11"/>
        <v>136</v>
      </c>
      <c r="AW187">
        <v>69979</v>
      </c>
      <c r="AX187">
        <v>0.72</v>
      </c>
      <c r="AY187">
        <v>478155896.61749703</v>
      </c>
      <c r="AZ187">
        <v>478155.89661749703</v>
      </c>
      <c r="BA187">
        <v>5206.9200096611703</v>
      </c>
      <c r="BB187">
        <v>1.9205211490565475</v>
      </c>
      <c r="BC187">
        <v>82647</v>
      </c>
      <c r="BD187">
        <v>42083</v>
      </c>
      <c r="BE187">
        <v>40564</v>
      </c>
      <c r="BF187">
        <v>0.4117294789943261</v>
      </c>
      <c r="BG187">
        <v>1942558</v>
      </c>
      <c r="BH187">
        <v>19.707395759358832</v>
      </c>
      <c r="BI187">
        <v>10330</v>
      </c>
      <c r="BJ187">
        <v>40</v>
      </c>
      <c r="BK187">
        <v>7</v>
      </c>
      <c r="BL187">
        <v>9</v>
      </c>
      <c r="BM187">
        <v>1</v>
      </c>
      <c r="BN187">
        <v>3</v>
      </c>
      <c r="BO187">
        <v>0</v>
      </c>
      <c r="BP187">
        <v>1</v>
      </c>
      <c r="BQ187">
        <v>21</v>
      </c>
      <c r="BR187">
        <v>7</v>
      </c>
      <c r="BS187">
        <v>0</v>
      </c>
      <c r="BT187">
        <v>97751</v>
      </c>
      <c r="BU187">
        <v>0.69</v>
      </c>
      <c r="BV187">
        <v>0.69790799999999997</v>
      </c>
      <c r="BW187">
        <v>711</v>
      </c>
      <c r="BX187">
        <v>0.91047670000000003</v>
      </c>
      <c r="BY187">
        <v>0.25479449999999998</v>
      </c>
      <c r="BZ187">
        <v>45</v>
      </c>
      <c r="CA187">
        <v>10</v>
      </c>
      <c r="CB187">
        <v>8</v>
      </c>
      <c r="CC187">
        <v>0</v>
      </c>
      <c r="CD187">
        <v>4</v>
      </c>
      <c r="CE187">
        <v>0</v>
      </c>
      <c r="CF187">
        <v>1</v>
      </c>
      <c r="CG187">
        <v>18</v>
      </c>
      <c r="CH187">
        <v>8</v>
      </c>
      <c r="CI187">
        <v>0</v>
      </c>
      <c r="CJ187">
        <v>98763</v>
      </c>
      <c r="CK187">
        <v>0.95177343742089648</v>
      </c>
      <c r="CL187">
        <v>0.82217237045168889</v>
      </c>
      <c r="CM187">
        <v>693</v>
      </c>
      <c r="CN187">
        <v>0.47413577573327342</v>
      </c>
      <c r="CO187">
        <v>17130</v>
      </c>
      <c r="CP187">
        <v>0.74067299499999995</v>
      </c>
      <c r="CQ187">
        <v>0.77940663700000001</v>
      </c>
      <c r="CR187">
        <v>84877</v>
      </c>
      <c r="CS187">
        <v>0.85799999999999998</v>
      </c>
      <c r="CT187">
        <v>81280</v>
      </c>
      <c r="CU187">
        <v>0.86670812604000003</v>
      </c>
      <c r="CV187">
        <v>559</v>
      </c>
      <c r="CW187">
        <v>86</v>
      </c>
      <c r="CX187">
        <v>77</v>
      </c>
      <c r="CY187">
        <v>657</v>
      </c>
      <c r="CZ187">
        <v>1239</v>
      </c>
      <c r="DA187" s="2">
        <v>53400</v>
      </c>
      <c r="DB187" s="2">
        <v>12920</v>
      </c>
      <c r="DC187" s="2">
        <v>484.73</v>
      </c>
      <c r="DD187" s="2">
        <v>7491</v>
      </c>
      <c r="DE187">
        <v>573</v>
      </c>
      <c r="DF187">
        <v>60</v>
      </c>
      <c r="DG187">
        <v>74.34</v>
      </c>
      <c r="DH187">
        <v>6.11</v>
      </c>
      <c r="DI187" s="2">
        <v>24.44</v>
      </c>
      <c r="DJ187">
        <v>7.26</v>
      </c>
      <c r="DK187">
        <v>0.81253264947523385</v>
      </c>
      <c r="DL187">
        <v>5.5256064690026953E-2</v>
      </c>
      <c r="DM187">
        <v>474</v>
      </c>
      <c r="DN187">
        <v>0</v>
      </c>
      <c r="DO187">
        <v>0</v>
      </c>
      <c r="DP187">
        <v>0</v>
      </c>
      <c r="DQ187" s="2">
        <f>175808+48+3388</f>
        <v>179244</v>
      </c>
      <c r="DR187" s="2">
        <v>8782.6206825800018</v>
      </c>
      <c r="DS187">
        <v>1.5007979821892647E-2</v>
      </c>
      <c r="DV187">
        <v>1</v>
      </c>
    </row>
    <row r="188" spans="1:126" x14ac:dyDescent="0.15">
      <c r="A188" t="s">
        <v>401</v>
      </c>
      <c r="B188" t="s">
        <v>459</v>
      </c>
      <c r="C188">
        <v>6</v>
      </c>
      <c r="D188">
        <v>59</v>
      </c>
      <c r="E188" t="s">
        <v>460</v>
      </c>
      <c r="F188">
        <v>6059</v>
      </c>
      <c r="G188" t="s">
        <v>5172</v>
      </c>
      <c r="H188">
        <v>44.1</v>
      </c>
      <c r="I188">
        <v>1.5</v>
      </c>
      <c r="J188">
        <v>0.2</v>
      </c>
      <c r="K188">
        <v>17.7</v>
      </c>
      <c r="L188">
        <v>2.9</v>
      </c>
      <c r="M188">
        <v>33.700000000000003</v>
      </c>
      <c r="N188">
        <f t="shared" si="14"/>
        <v>3404.4900000000007</v>
      </c>
      <c r="O188">
        <f t="shared" si="12"/>
        <v>6595.5099999999993</v>
      </c>
      <c r="P188">
        <f t="shared" si="13"/>
        <v>7.9146120000000018</v>
      </c>
      <c r="Q188" s="4">
        <v>6059</v>
      </c>
      <c r="R188" s="5">
        <v>33.675687000000003</v>
      </c>
      <c r="S188" s="5">
        <v>-117.777207</v>
      </c>
      <c r="T188">
        <v>1</v>
      </c>
      <c r="U188">
        <v>5.9747695526915667E-2</v>
      </c>
      <c r="V188">
        <v>3021840</v>
      </c>
      <c r="W188">
        <v>3086331</v>
      </c>
      <c r="X188">
        <v>3116069</v>
      </c>
      <c r="Y188">
        <v>3160576</v>
      </c>
      <c r="Z188">
        <v>1680126</v>
      </c>
      <c r="AA188">
        <v>6059</v>
      </c>
      <c r="AB188">
        <v>1343691.8389999999</v>
      </c>
      <c r="AC188">
        <v>76509</v>
      </c>
      <c r="AD188">
        <v>26</v>
      </c>
      <c r="AE188">
        <v>8.3438460444874617E-6</v>
      </c>
      <c r="AF188">
        <v>65</v>
      </c>
      <c r="AG188">
        <v>312</v>
      </c>
      <c r="AH188">
        <v>0.20833333333333334</v>
      </c>
      <c r="AI188" s="3">
        <v>60497</v>
      </c>
      <c r="AJ188" s="3">
        <v>506109.68227990001</v>
      </c>
      <c r="AK188">
        <v>4</v>
      </c>
      <c r="AL188">
        <v>606662.40000000002</v>
      </c>
      <c r="AM188">
        <v>10334478</v>
      </c>
      <c r="AN188">
        <v>22142</v>
      </c>
      <c r="AO188">
        <v>10356620</v>
      </c>
      <c r="AP188">
        <v>289</v>
      </c>
      <c r="AQ188">
        <v>54</v>
      </c>
      <c r="AR188">
        <v>343</v>
      </c>
      <c r="AS188">
        <v>0.11113519580369052</v>
      </c>
      <c r="AT188">
        <v>346</v>
      </c>
      <c r="AU188">
        <v>4318</v>
      </c>
      <c r="AV188">
        <f t="shared" si="11"/>
        <v>4664</v>
      </c>
      <c r="AW188">
        <v>2825242</v>
      </c>
      <c r="AX188">
        <v>0.98</v>
      </c>
      <c r="AY188">
        <v>5323538041.6517</v>
      </c>
      <c r="AZ188">
        <v>5323538.0416516997</v>
      </c>
      <c r="BA188">
        <v>1869.6681939704099</v>
      </c>
      <c r="BB188">
        <v>5.3485426089236148</v>
      </c>
      <c r="BC188">
        <v>10098626</v>
      </c>
      <c r="BD188">
        <v>1544738</v>
      </c>
      <c r="BE188">
        <v>8553888</v>
      </c>
      <c r="BF188">
        <v>2.8306885870860139</v>
      </c>
      <c r="BG188">
        <v>112194898</v>
      </c>
      <c r="BH188">
        <v>36.005267534191319</v>
      </c>
      <c r="BI188">
        <v>153106</v>
      </c>
      <c r="BJ188">
        <v>1034</v>
      </c>
      <c r="BK188">
        <v>129</v>
      </c>
      <c r="BL188">
        <v>93</v>
      </c>
      <c r="BM188">
        <v>12</v>
      </c>
      <c r="BN188">
        <v>42</v>
      </c>
      <c r="BO188">
        <v>64</v>
      </c>
      <c r="BP188">
        <v>20</v>
      </c>
      <c r="BQ188">
        <v>307</v>
      </c>
      <c r="BR188">
        <v>46</v>
      </c>
      <c r="BS188">
        <v>11</v>
      </c>
      <c r="BT188">
        <v>3000000</v>
      </c>
      <c r="BU188">
        <v>0.75</v>
      </c>
      <c r="BV188">
        <v>0.51386659999999995</v>
      </c>
      <c r="BW188">
        <v>11710</v>
      </c>
      <c r="BX188">
        <v>0.5808141</v>
      </c>
      <c r="BY188">
        <v>-1.491724</v>
      </c>
      <c r="BZ188">
        <v>1075</v>
      </c>
      <c r="CA188">
        <v>136</v>
      </c>
      <c r="CB188">
        <v>99</v>
      </c>
      <c r="CC188">
        <v>10</v>
      </c>
      <c r="CD188">
        <v>38</v>
      </c>
      <c r="CE188">
        <v>64</v>
      </c>
      <c r="CF188">
        <v>15</v>
      </c>
      <c r="CG188">
        <v>356</v>
      </c>
      <c r="CH188">
        <v>47</v>
      </c>
      <c r="CI188">
        <v>13</v>
      </c>
      <c r="CJ188">
        <v>3144961</v>
      </c>
      <c r="CK188">
        <v>0.58919649560042242</v>
      </c>
      <c r="CL188">
        <v>0.66706080388544031</v>
      </c>
      <c r="CM188">
        <v>11796</v>
      </c>
      <c r="CN188">
        <v>-1.0768746977906241</v>
      </c>
      <c r="CO188">
        <v>648550</v>
      </c>
      <c r="CP188">
        <v>0.87301353299999995</v>
      </c>
      <c r="CQ188">
        <v>0.70431783299999995</v>
      </c>
      <c r="CR188">
        <v>2834296</v>
      </c>
      <c r="CS188">
        <v>0.8909999999999999</v>
      </c>
      <c r="CT188">
        <v>2420494</v>
      </c>
      <c r="CU188">
        <v>0.83650654210999997</v>
      </c>
      <c r="CV188">
        <v>6709</v>
      </c>
      <c r="CW188">
        <v>3330</v>
      </c>
      <c r="CX188">
        <v>2978</v>
      </c>
      <c r="CY188">
        <v>3300</v>
      </c>
      <c r="CZ188">
        <v>487</v>
      </c>
      <c r="DA188" s="2">
        <v>2150415</v>
      </c>
      <c r="DB188" s="2">
        <v>477930</v>
      </c>
      <c r="DC188" s="2">
        <v>322.41000000000003</v>
      </c>
      <c r="DD188" s="2">
        <v>1146713</v>
      </c>
      <c r="DE188">
        <v>162</v>
      </c>
      <c r="DF188">
        <v>134</v>
      </c>
      <c r="DG188">
        <v>72.41</v>
      </c>
      <c r="DH188">
        <v>1.86</v>
      </c>
      <c r="DI188" s="2">
        <v>5.36</v>
      </c>
      <c r="DJ188">
        <v>8.74</v>
      </c>
      <c r="DK188">
        <v>0.94783212390697058</v>
      </c>
      <c r="DL188">
        <v>3.2051282051282048E-2</v>
      </c>
      <c r="DM188">
        <v>322</v>
      </c>
      <c r="DN188">
        <v>4.9000000000000004</v>
      </c>
      <c r="DO188">
        <v>9.0000000000000011E-3</v>
      </c>
      <c r="DP188">
        <v>0</v>
      </c>
      <c r="DQ188" s="2">
        <f>58934+281+6</f>
        <v>59221</v>
      </c>
      <c r="DR188" s="2">
        <v>11810.408975819999</v>
      </c>
      <c r="DS188">
        <v>1.7741675038566756E-2</v>
      </c>
      <c r="DV188">
        <v>1</v>
      </c>
    </row>
    <row r="189" spans="1:126" x14ac:dyDescent="0.15">
      <c r="A189" t="s">
        <v>401</v>
      </c>
      <c r="B189" t="s">
        <v>461</v>
      </c>
      <c r="C189">
        <v>6</v>
      </c>
      <c r="D189">
        <v>61</v>
      </c>
      <c r="E189" t="s">
        <v>462</v>
      </c>
      <c r="F189">
        <v>6061</v>
      </c>
      <c r="G189" t="s">
        <v>5173</v>
      </c>
      <c r="H189">
        <v>76.099999999999994</v>
      </c>
      <c r="I189">
        <v>1.3</v>
      </c>
      <c r="J189">
        <v>0.6</v>
      </c>
      <c r="K189">
        <v>5.7</v>
      </c>
      <c r="L189">
        <v>3.4</v>
      </c>
      <c r="M189">
        <v>12.8</v>
      </c>
      <c r="N189">
        <f t="shared" si="14"/>
        <v>6001.1499999999987</v>
      </c>
      <c r="O189">
        <f t="shared" si="12"/>
        <v>3998.8500000000013</v>
      </c>
      <c r="P189">
        <f t="shared" si="13"/>
        <v>4.7986200000000032</v>
      </c>
      <c r="Q189" s="4">
        <v>6061</v>
      </c>
      <c r="R189" s="5">
        <v>39.062032000000002</v>
      </c>
      <c r="S189" s="5">
        <v>-120.722718</v>
      </c>
      <c r="T189">
        <v>1</v>
      </c>
      <c r="U189">
        <v>7.3850839118187836E-2</v>
      </c>
      <c r="V189">
        <v>350074</v>
      </c>
      <c r="W189">
        <v>361518</v>
      </c>
      <c r="X189">
        <v>366280</v>
      </c>
      <c r="Y189">
        <v>373469</v>
      </c>
      <c r="Z189">
        <v>189152</v>
      </c>
      <c r="AA189">
        <v>6061</v>
      </c>
      <c r="AB189">
        <v>147849.06400000001</v>
      </c>
      <c r="AC189">
        <v>73948</v>
      </c>
      <c r="AD189">
        <v>21</v>
      </c>
      <c r="AE189">
        <v>5.7333187725237524E-5</v>
      </c>
      <c r="AF189">
        <v>306</v>
      </c>
      <c r="AG189">
        <v>1355</v>
      </c>
      <c r="AH189">
        <v>0.22583025830258302</v>
      </c>
      <c r="AI189" s="3">
        <v>91403</v>
      </c>
      <c r="AJ189" s="3">
        <v>900532.72804940003</v>
      </c>
      <c r="AK189">
        <v>10</v>
      </c>
      <c r="AL189">
        <v>960153.59999999998</v>
      </c>
      <c r="AM189">
        <v>4062689</v>
      </c>
      <c r="AN189">
        <v>48640</v>
      </c>
      <c r="AO189">
        <v>4111329</v>
      </c>
      <c r="AP189">
        <v>24</v>
      </c>
      <c r="AQ189">
        <v>12</v>
      </c>
      <c r="AR189">
        <v>36</v>
      </c>
      <c r="AS189">
        <v>9.9580103895241745E-2</v>
      </c>
      <c r="AT189">
        <v>32</v>
      </c>
      <c r="AU189">
        <v>217</v>
      </c>
      <c r="AV189">
        <f t="shared" si="11"/>
        <v>249</v>
      </c>
      <c r="AW189">
        <v>337854</v>
      </c>
      <c r="AX189">
        <v>0.88</v>
      </c>
      <c r="AY189">
        <v>1030018147.16047</v>
      </c>
      <c r="AZ189">
        <v>1030018.14716047</v>
      </c>
      <c r="BA189">
        <v>4087.3061592915101</v>
      </c>
      <c r="BB189">
        <v>2.446599205020989</v>
      </c>
      <c r="BC189">
        <v>432115</v>
      </c>
      <c r="BD189">
        <v>121545</v>
      </c>
      <c r="BE189">
        <v>310570</v>
      </c>
      <c r="BF189">
        <v>0.88715528716785597</v>
      </c>
      <c r="BG189">
        <v>12762416</v>
      </c>
      <c r="BH189">
        <v>34.843332969313096</v>
      </c>
      <c r="BI189">
        <v>24881</v>
      </c>
      <c r="BJ189">
        <v>143</v>
      </c>
      <c r="BK189">
        <v>21</v>
      </c>
      <c r="BL189">
        <v>16</v>
      </c>
      <c r="BM189">
        <v>3</v>
      </c>
      <c r="BN189">
        <v>3</v>
      </c>
      <c r="BO189">
        <v>14</v>
      </c>
      <c r="BP189">
        <v>2</v>
      </c>
      <c r="BQ189">
        <v>58</v>
      </c>
      <c r="BR189">
        <v>13</v>
      </c>
      <c r="BS189">
        <v>2</v>
      </c>
      <c r="BT189">
        <v>348552</v>
      </c>
      <c r="BU189">
        <v>0.72</v>
      </c>
      <c r="BV189">
        <v>0.64689439999999998</v>
      </c>
      <c r="BW189">
        <v>1541</v>
      </c>
      <c r="BX189">
        <v>0.78897830000000002</v>
      </c>
      <c r="BY189">
        <v>-0.54257999999999995</v>
      </c>
      <c r="BZ189">
        <v>160</v>
      </c>
      <c r="CA189">
        <v>16</v>
      </c>
      <c r="CB189">
        <v>19</v>
      </c>
      <c r="CC189">
        <v>5</v>
      </c>
      <c r="CD189">
        <v>2</v>
      </c>
      <c r="CE189">
        <v>11</v>
      </c>
      <c r="CF189">
        <v>2</v>
      </c>
      <c r="CG189">
        <v>53</v>
      </c>
      <c r="CH189">
        <v>17</v>
      </c>
      <c r="CI189">
        <v>1</v>
      </c>
      <c r="CJ189">
        <v>371105</v>
      </c>
      <c r="CK189">
        <v>0.770671373330998</v>
      </c>
      <c r="CL189">
        <v>0.82127859484957144</v>
      </c>
      <c r="CM189">
        <v>1594</v>
      </c>
      <c r="CN189">
        <v>-0.1731196200516423</v>
      </c>
      <c r="CO189">
        <v>71904</v>
      </c>
      <c r="CP189">
        <v>1.052954119</v>
      </c>
      <c r="CQ189">
        <v>1.1832835150000001</v>
      </c>
      <c r="CR189">
        <v>329921</v>
      </c>
      <c r="CS189">
        <v>0.87400000000000011</v>
      </c>
      <c r="CT189">
        <v>306665</v>
      </c>
      <c r="CU189">
        <v>0.89292907100000007</v>
      </c>
      <c r="CV189">
        <v>920</v>
      </c>
      <c r="CW189">
        <v>385</v>
      </c>
      <c r="CX189">
        <v>446</v>
      </c>
      <c r="CY189">
        <v>1219</v>
      </c>
      <c r="CZ189">
        <v>2294</v>
      </c>
      <c r="DA189" s="2">
        <v>218863</v>
      </c>
      <c r="DB189" s="2">
        <v>51365</v>
      </c>
      <c r="DC189" s="2">
        <v>240.4</v>
      </c>
      <c r="DD189" s="2">
        <v>60070</v>
      </c>
      <c r="DE189">
        <v>1034</v>
      </c>
      <c r="DF189">
        <v>214</v>
      </c>
      <c r="DG189">
        <v>46.28</v>
      </c>
      <c r="DH189">
        <v>4.63</v>
      </c>
      <c r="DI189" s="2">
        <v>11.71</v>
      </c>
      <c r="DJ189">
        <v>6</v>
      </c>
      <c r="DK189">
        <v>0.78762185048630784</v>
      </c>
      <c r="DL189">
        <v>2.5092250922509225E-2</v>
      </c>
      <c r="DM189">
        <v>3949</v>
      </c>
      <c r="DN189">
        <v>3.6</v>
      </c>
      <c r="DO189">
        <v>4.0000000000000001E-3</v>
      </c>
      <c r="DP189">
        <v>0</v>
      </c>
      <c r="DQ189" s="2">
        <f>52824+10+286375</f>
        <v>339209</v>
      </c>
      <c r="DR189" s="2">
        <v>18704.575689270001</v>
      </c>
      <c r="DS189">
        <v>1.1788785761343698E-2</v>
      </c>
      <c r="DT189">
        <v>2.7504955518541299</v>
      </c>
      <c r="DU189">
        <v>2640898.2058967296</v>
      </c>
      <c r="DV189">
        <v>0</v>
      </c>
    </row>
    <row r="190" spans="1:126" x14ac:dyDescent="0.15">
      <c r="A190" t="s">
        <v>401</v>
      </c>
      <c r="B190" t="s">
        <v>463</v>
      </c>
      <c r="C190">
        <v>6</v>
      </c>
      <c r="D190">
        <v>63</v>
      </c>
      <c r="E190" t="s">
        <v>464</v>
      </c>
      <c r="F190">
        <v>6063</v>
      </c>
      <c r="G190" t="s">
        <v>5174</v>
      </c>
      <c r="H190">
        <v>85</v>
      </c>
      <c r="I190">
        <v>0.9</v>
      </c>
      <c r="J190">
        <v>2.2999999999999998</v>
      </c>
      <c r="K190">
        <v>0.6</v>
      </c>
      <c r="L190">
        <v>3.1</v>
      </c>
      <c r="M190">
        <v>8</v>
      </c>
      <c r="N190">
        <f t="shared" si="14"/>
        <v>7305.07</v>
      </c>
      <c r="O190">
        <f t="shared" si="12"/>
        <v>2694.9300000000003</v>
      </c>
      <c r="P190">
        <f t="shared" si="13"/>
        <v>3.2339160000000016</v>
      </c>
      <c r="Q190" s="4">
        <v>6063</v>
      </c>
      <c r="R190" s="5">
        <v>39.992294999999999</v>
      </c>
      <c r="S190" s="5">
        <v>-120.824371</v>
      </c>
      <c r="T190">
        <v>7</v>
      </c>
      <c r="U190">
        <v>0.17794532323382178</v>
      </c>
      <c r="V190">
        <v>19926</v>
      </c>
      <c r="W190">
        <v>19286</v>
      </c>
      <c r="X190">
        <v>18966</v>
      </c>
      <c r="Y190">
        <v>18525</v>
      </c>
      <c r="Z190">
        <v>9856</v>
      </c>
      <c r="AA190">
        <v>6063</v>
      </c>
      <c r="AB190">
        <v>6922.85</v>
      </c>
      <c r="AC190">
        <v>47333</v>
      </c>
      <c r="AD190">
        <v>1</v>
      </c>
      <c r="AE190">
        <v>5.2725930612675314E-5</v>
      </c>
      <c r="AF190">
        <v>25</v>
      </c>
      <c r="AG190">
        <v>141</v>
      </c>
      <c r="AH190">
        <v>0.1773049645390071</v>
      </c>
      <c r="AI190" s="3">
        <v>174210</v>
      </c>
      <c r="AJ190" s="3">
        <v>1633950.10942271</v>
      </c>
      <c r="AK190">
        <v>153</v>
      </c>
      <c r="AL190">
        <v>1672800</v>
      </c>
      <c r="AM190">
        <v>4976164</v>
      </c>
      <c r="AN190">
        <v>13487</v>
      </c>
      <c r="AO190">
        <v>4989651</v>
      </c>
      <c r="AP190">
        <v>4</v>
      </c>
      <c r="AQ190">
        <v>1</v>
      </c>
      <c r="AR190">
        <v>5</v>
      </c>
      <c r="AS190">
        <v>0.25925541843824534</v>
      </c>
      <c r="AT190">
        <v>5</v>
      </c>
      <c r="AU190">
        <v>13</v>
      </c>
      <c r="AV190">
        <f t="shared" si="11"/>
        <v>18</v>
      </c>
      <c r="AW190">
        <v>0</v>
      </c>
      <c r="AX190">
        <v>0</v>
      </c>
      <c r="AY190">
        <v>1399810903.5776899</v>
      </c>
      <c r="AZ190">
        <v>1399810.9035776898</v>
      </c>
      <c r="BA190">
        <v>65195.688195218703</v>
      </c>
      <c r="BB190">
        <v>0.15338437674062894</v>
      </c>
      <c r="BC190">
        <v>42499</v>
      </c>
      <c r="BD190">
        <v>15807</v>
      </c>
      <c r="BE190">
        <v>26692</v>
      </c>
      <c r="BF190">
        <v>1.3395563585265482</v>
      </c>
      <c r="BG190">
        <v>324193</v>
      </c>
      <c r="BH190">
        <v>17.09337762311505</v>
      </c>
      <c r="BI190">
        <v>2187</v>
      </c>
      <c r="BJ190">
        <v>20</v>
      </c>
      <c r="BK190">
        <v>3</v>
      </c>
      <c r="BL190">
        <v>6</v>
      </c>
      <c r="BM190">
        <v>0</v>
      </c>
      <c r="BN190">
        <v>0</v>
      </c>
      <c r="BO190">
        <v>1</v>
      </c>
      <c r="BP190">
        <v>1</v>
      </c>
      <c r="BQ190">
        <v>4</v>
      </c>
      <c r="BR190">
        <v>6</v>
      </c>
      <c r="BS190">
        <v>1</v>
      </c>
      <c r="BT190">
        <v>20122</v>
      </c>
      <c r="BU190">
        <v>0.54</v>
      </c>
      <c r="BV190">
        <v>0.65838810000000003</v>
      </c>
      <c r="BW190">
        <v>204</v>
      </c>
      <c r="BX190">
        <v>2.0872679999999999</v>
      </c>
      <c r="BY190">
        <v>1.513198</v>
      </c>
      <c r="BZ190">
        <v>13</v>
      </c>
      <c r="CA190">
        <v>2</v>
      </c>
      <c r="CB190">
        <v>5</v>
      </c>
      <c r="CC190">
        <v>0</v>
      </c>
      <c r="CD190">
        <v>1</v>
      </c>
      <c r="CE190">
        <v>1</v>
      </c>
      <c r="CF190">
        <v>2</v>
      </c>
      <c r="CG190">
        <v>3</v>
      </c>
      <c r="CH190">
        <v>8</v>
      </c>
      <c r="CI190">
        <v>0</v>
      </c>
      <c r="CJ190">
        <v>18570</v>
      </c>
      <c r="CK190">
        <v>1.884760366182014</v>
      </c>
      <c r="CL190">
        <v>0.75946783581525434</v>
      </c>
      <c r="CM190">
        <v>189</v>
      </c>
      <c r="CN190">
        <v>1.6520558027785297</v>
      </c>
      <c r="CO190">
        <v>1982</v>
      </c>
      <c r="CP190">
        <v>0.41447171100000002</v>
      </c>
      <c r="CQ190">
        <v>-0.25613925999999998</v>
      </c>
      <c r="CR190">
        <v>14919</v>
      </c>
      <c r="CS190">
        <v>0.81900000000000006</v>
      </c>
      <c r="CT190">
        <v>16160</v>
      </c>
      <c r="CU190">
        <v>0.86741784038000003</v>
      </c>
      <c r="CV190">
        <v>43</v>
      </c>
      <c r="CW190">
        <v>18</v>
      </c>
      <c r="CX190">
        <v>18</v>
      </c>
      <c r="CY190">
        <v>121</v>
      </c>
      <c r="CZ190">
        <v>236</v>
      </c>
      <c r="DA190" s="2">
        <v>9638</v>
      </c>
      <c r="DB190" s="2">
        <v>2000</v>
      </c>
      <c r="DC190" s="2">
        <v>201.5</v>
      </c>
      <c r="DD190" s="2">
        <v>1878</v>
      </c>
      <c r="DE190">
        <v>85</v>
      </c>
      <c r="DF190">
        <v>27</v>
      </c>
      <c r="DG190">
        <v>58.33</v>
      </c>
      <c r="DH190">
        <v>21.21</v>
      </c>
      <c r="DI190" s="2">
        <v>63.63</v>
      </c>
      <c r="DJ190">
        <v>6.55</v>
      </c>
      <c r="DL190">
        <v>1.4184397163120567E-2</v>
      </c>
      <c r="DN190">
        <v>0.8</v>
      </c>
      <c r="DO190">
        <v>0</v>
      </c>
      <c r="DP190">
        <v>333.21000000000004</v>
      </c>
      <c r="DQ190" s="2">
        <f>147500+15+44+1000260+11313</f>
        <v>1159132</v>
      </c>
      <c r="DR190" s="2">
        <v>33173.474671850003</v>
      </c>
      <c r="DS190">
        <v>1.9304646759516961E-2</v>
      </c>
      <c r="DV190">
        <v>0</v>
      </c>
    </row>
    <row r="191" spans="1:126" x14ac:dyDescent="0.15">
      <c r="A191" t="s">
        <v>401</v>
      </c>
      <c r="B191" t="s">
        <v>465</v>
      </c>
      <c r="C191">
        <v>6</v>
      </c>
      <c r="D191">
        <v>65</v>
      </c>
      <c r="E191" t="s">
        <v>466</v>
      </c>
      <c r="F191">
        <v>6065</v>
      </c>
      <c r="G191" t="s">
        <v>5175</v>
      </c>
      <c r="H191">
        <v>39.700000000000003</v>
      </c>
      <c r="I191">
        <v>6</v>
      </c>
      <c r="J191">
        <v>0.5</v>
      </c>
      <c r="K191">
        <v>5.8</v>
      </c>
      <c r="L191">
        <v>2.6</v>
      </c>
      <c r="M191">
        <v>45.5</v>
      </c>
      <c r="N191">
        <f t="shared" si="14"/>
        <v>3722.9900000000002</v>
      </c>
      <c r="O191">
        <f t="shared" si="12"/>
        <v>6277.01</v>
      </c>
      <c r="P191">
        <f t="shared" si="13"/>
        <v>7.5324120000000034</v>
      </c>
      <c r="Q191" s="4">
        <v>6065</v>
      </c>
      <c r="R191" s="5">
        <v>33.729827999999998</v>
      </c>
      <c r="S191" s="5">
        <v>-116.002239</v>
      </c>
      <c r="T191">
        <v>1</v>
      </c>
      <c r="U191">
        <v>6.5197404519052272E-3</v>
      </c>
      <c r="V191">
        <v>2192982</v>
      </c>
      <c r="W191">
        <v>2266899</v>
      </c>
      <c r="X191">
        <v>2298032</v>
      </c>
      <c r="Y191">
        <v>2352080</v>
      </c>
      <c r="Z191">
        <v>1147786</v>
      </c>
      <c r="AA191">
        <v>6065</v>
      </c>
      <c r="AB191">
        <v>853335.06299999997</v>
      </c>
      <c r="AC191">
        <v>56603</v>
      </c>
      <c r="AD191">
        <v>20</v>
      </c>
      <c r="AE191">
        <v>8.7030989994917382E-6</v>
      </c>
      <c r="AF191">
        <v>338</v>
      </c>
      <c r="AG191">
        <v>2949</v>
      </c>
      <c r="AH191">
        <v>0.11461512377076975</v>
      </c>
      <c r="AI191" s="3">
        <v>344044</v>
      </c>
      <c r="AJ191" s="3">
        <v>4612082.2630516998</v>
      </c>
      <c r="AK191">
        <v>7</v>
      </c>
      <c r="AL191">
        <v>4674438.4000000004</v>
      </c>
      <c r="AM191">
        <v>7571804</v>
      </c>
      <c r="AN191">
        <v>224152</v>
      </c>
      <c r="AO191">
        <v>7795956</v>
      </c>
      <c r="AP191">
        <v>107</v>
      </c>
      <c r="AQ191">
        <v>56</v>
      </c>
      <c r="AR191">
        <v>163</v>
      </c>
      <c r="AS191">
        <v>7.1904394505445543E-2</v>
      </c>
      <c r="AT191">
        <v>162</v>
      </c>
      <c r="AU191">
        <v>1333</v>
      </c>
      <c r="AV191">
        <f t="shared" si="11"/>
        <v>1495</v>
      </c>
      <c r="AW191">
        <v>2362320</v>
      </c>
      <c r="AX191">
        <v>0.96</v>
      </c>
      <c r="AY191">
        <v>6461693114.89396</v>
      </c>
      <c r="AZ191">
        <v>6461693.1148939598</v>
      </c>
      <c r="BA191">
        <v>4181.3888529044298</v>
      </c>
      <c r="BB191">
        <v>2.391549877752678</v>
      </c>
      <c r="BC191">
        <v>1661853</v>
      </c>
      <c r="BD191">
        <v>1916549</v>
      </c>
      <c r="BE191">
        <v>-254696</v>
      </c>
      <c r="BF191">
        <v>-0.11614140015741123</v>
      </c>
      <c r="BG191">
        <v>24963919</v>
      </c>
      <c r="BH191">
        <v>10.863172923614641</v>
      </c>
      <c r="BI191">
        <v>122348</v>
      </c>
      <c r="BJ191">
        <v>528</v>
      </c>
      <c r="BK191">
        <v>76</v>
      </c>
      <c r="BL191">
        <v>43</v>
      </c>
      <c r="BM191">
        <v>9</v>
      </c>
      <c r="BN191">
        <v>23</v>
      </c>
      <c r="BO191">
        <v>23</v>
      </c>
      <c r="BP191">
        <v>8</v>
      </c>
      <c r="BQ191">
        <v>138</v>
      </c>
      <c r="BR191">
        <v>94</v>
      </c>
      <c r="BS191">
        <v>2</v>
      </c>
      <c r="BT191">
        <v>2100000</v>
      </c>
      <c r="BU191">
        <v>0.7</v>
      </c>
      <c r="BV191">
        <v>0.42663519999999999</v>
      </c>
      <c r="BW191">
        <v>5835</v>
      </c>
      <c r="BX191">
        <v>0.44414330000000002</v>
      </c>
      <c r="BY191">
        <v>-2.1783860000000002</v>
      </c>
      <c r="BZ191">
        <v>550</v>
      </c>
      <c r="CA191">
        <v>75</v>
      </c>
      <c r="CB191">
        <v>36</v>
      </c>
      <c r="CC191">
        <v>6</v>
      </c>
      <c r="CD191">
        <v>13</v>
      </c>
      <c r="CE191">
        <v>28</v>
      </c>
      <c r="CF191">
        <v>12</v>
      </c>
      <c r="CG191">
        <v>152</v>
      </c>
      <c r="CH191">
        <v>93</v>
      </c>
      <c r="CI191">
        <v>4</v>
      </c>
      <c r="CJ191">
        <v>2328329</v>
      </c>
      <c r="CK191">
        <v>0.41617829782646693</v>
      </c>
      <c r="CL191">
        <v>0.70161489498147667</v>
      </c>
      <c r="CM191">
        <v>5798</v>
      </c>
      <c r="CN191">
        <v>-1.2902711274053014</v>
      </c>
      <c r="CO191">
        <v>232063</v>
      </c>
      <c r="CP191">
        <v>-1.6163289000000001E-2</v>
      </c>
      <c r="CQ191">
        <v>-0.26069473430000001</v>
      </c>
      <c r="CR191">
        <v>2098196</v>
      </c>
      <c r="CS191">
        <v>0.88400000000000001</v>
      </c>
      <c r="CT191">
        <v>1679824</v>
      </c>
      <c r="CU191">
        <v>0.79088606792000005</v>
      </c>
      <c r="CV191">
        <v>3701</v>
      </c>
      <c r="CW191">
        <v>1168</v>
      </c>
      <c r="CX191">
        <v>965</v>
      </c>
      <c r="CY191">
        <v>13843</v>
      </c>
      <c r="CZ191">
        <v>4787</v>
      </c>
      <c r="DA191" s="2">
        <v>969643</v>
      </c>
      <c r="DB191" s="2">
        <v>192090</v>
      </c>
      <c r="DC191" s="2">
        <v>157.6</v>
      </c>
      <c r="DD191" s="2">
        <v>813503</v>
      </c>
      <c r="DE191">
        <v>1761</v>
      </c>
      <c r="DF191">
        <v>583</v>
      </c>
      <c r="DG191">
        <v>26.96</v>
      </c>
      <c r="DH191">
        <v>2.4</v>
      </c>
      <c r="DI191" s="2">
        <v>5.5</v>
      </c>
      <c r="DJ191">
        <v>6.64</v>
      </c>
      <c r="DK191">
        <v>0.62196114450477269</v>
      </c>
      <c r="DL191">
        <v>5.7985757884028481E-2</v>
      </c>
      <c r="DM191">
        <v>3272</v>
      </c>
      <c r="DN191">
        <v>139.69999999999999</v>
      </c>
      <c r="DO191">
        <v>2.8999999999999998E-2</v>
      </c>
      <c r="DP191">
        <v>0</v>
      </c>
      <c r="DQ191" s="2">
        <f>325+3+24696+10023+9+707+215331+41943</f>
        <v>293037</v>
      </c>
      <c r="DR191" s="2">
        <v>17536.288173610003</v>
      </c>
      <c r="DS191">
        <v>3.0860615821592212E-3</v>
      </c>
      <c r="DT191">
        <v>11.2799779932181</v>
      </c>
      <c r="DU191">
        <v>52727562.28265363</v>
      </c>
      <c r="DV191">
        <v>0</v>
      </c>
    </row>
    <row r="192" spans="1:126" x14ac:dyDescent="0.15">
      <c r="A192" t="s">
        <v>401</v>
      </c>
      <c r="B192" t="s">
        <v>467</v>
      </c>
      <c r="C192">
        <v>6</v>
      </c>
      <c r="D192">
        <v>67</v>
      </c>
      <c r="E192" t="s">
        <v>468</v>
      </c>
      <c r="F192">
        <v>6067</v>
      </c>
      <c r="G192" t="s">
        <v>5176</v>
      </c>
      <c r="H192">
        <v>48.4</v>
      </c>
      <c r="I192">
        <v>9.9</v>
      </c>
      <c r="J192">
        <v>0.6</v>
      </c>
      <c r="K192">
        <v>14</v>
      </c>
      <c r="L192">
        <v>5.5</v>
      </c>
      <c r="M192">
        <v>21.6</v>
      </c>
      <c r="N192">
        <f t="shared" si="14"/>
        <v>3133.7400000000002</v>
      </c>
      <c r="O192">
        <f t="shared" si="12"/>
        <v>6866.26</v>
      </c>
      <c r="P192">
        <f t="shared" si="13"/>
        <v>8.2395120000000031</v>
      </c>
      <c r="Q192" s="4">
        <v>6067</v>
      </c>
      <c r="R192" s="5">
        <v>38.450015999999998</v>
      </c>
      <c r="S192" s="5">
        <v>-121.340441</v>
      </c>
      <c r="T192">
        <v>1</v>
      </c>
      <c r="U192">
        <v>0.1029492121402685</v>
      </c>
      <c r="V192">
        <v>1422348</v>
      </c>
      <c r="W192">
        <v>1450277</v>
      </c>
      <c r="X192">
        <v>1465832</v>
      </c>
      <c r="Y192">
        <v>1496130</v>
      </c>
      <c r="Z192">
        <v>781587</v>
      </c>
      <c r="AA192">
        <v>6067</v>
      </c>
      <c r="AB192">
        <v>591298.353</v>
      </c>
      <c r="AC192">
        <v>55987</v>
      </c>
      <c r="AD192">
        <v>23</v>
      </c>
      <c r="AE192">
        <v>1.5690747643659029E-5</v>
      </c>
      <c r="AF192">
        <v>238</v>
      </c>
      <c r="AG192">
        <v>1352</v>
      </c>
      <c r="AH192">
        <v>0.17603550295857989</v>
      </c>
      <c r="AI192" s="3">
        <v>246840</v>
      </c>
      <c r="AJ192" s="3">
        <v>617560.76446642005</v>
      </c>
      <c r="AK192">
        <v>12</v>
      </c>
      <c r="AL192">
        <v>637216</v>
      </c>
      <c r="AM192">
        <v>7940940</v>
      </c>
      <c r="AN192">
        <v>115803</v>
      </c>
      <c r="AO192">
        <v>8056743</v>
      </c>
      <c r="AP192">
        <v>78</v>
      </c>
      <c r="AQ192">
        <v>23</v>
      </c>
      <c r="AR192">
        <v>101</v>
      </c>
      <c r="AS192">
        <v>6.9641868415482006E-2</v>
      </c>
      <c r="AT192">
        <v>102</v>
      </c>
      <c r="AU192">
        <v>649</v>
      </c>
      <c r="AV192">
        <f t="shared" si="11"/>
        <v>751</v>
      </c>
      <c r="AW192">
        <v>1606906</v>
      </c>
      <c r="AX192">
        <v>0.98</v>
      </c>
      <c r="AY192">
        <v>2706104673.3389101</v>
      </c>
      <c r="AZ192">
        <v>2706104.6733389101</v>
      </c>
      <c r="BA192">
        <v>2222.6003196092602</v>
      </c>
      <c r="BB192">
        <v>4.4992344830392312</v>
      </c>
      <c r="BC192">
        <v>6505412</v>
      </c>
      <c r="BD192">
        <v>3542653</v>
      </c>
      <c r="BE192">
        <v>2962759</v>
      </c>
      <c r="BF192">
        <v>2.0830057060578704</v>
      </c>
      <c r="BG192">
        <v>30295764</v>
      </c>
      <c r="BH192">
        <v>20.667964678080434</v>
      </c>
      <c r="BI192">
        <v>73270</v>
      </c>
      <c r="BJ192">
        <v>423</v>
      </c>
      <c r="BK192">
        <v>82</v>
      </c>
      <c r="BL192">
        <v>129</v>
      </c>
      <c r="BM192">
        <v>45</v>
      </c>
      <c r="BN192">
        <v>81</v>
      </c>
      <c r="BO192">
        <v>75</v>
      </c>
      <c r="BP192">
        <v>9</v>
      </c>
      <c r="BQ192">
        <v>135</v>
      </c>
      <c r="BR192">
        <v>25</v>
      </c>
      <c r="BS192">
        <v>3</v>
      </c>
      <c r="BT192">
        <v>1400000</v>
      </c>
      <c r="BU192">
        <v>0.75</v>
      </c>
      <c r="BV192">
        <v>0.52449449999999997</v>
      </c>
      <c r="BW192">
        <v>6951</v>
      </c>
      <c r="BX192">
        <v>0.71879850000000001</v>
      </c>
      <c r="BY192">
        <v>-1.1668860000000001</v>
      </c>
      <c r="BZ192">
        <v>472</v>
      </c>
      <c r="CA192">
        <v>86</v>
      </c>
      <c r="CB192">
        <v>137</v>
      </c>
      <c r="CC192">
        <v>70</v>
      </c>
      <c r="CD192">
        <v>77</v>
      </c>
      <c r="CE192">
        <v>75</v>
      </c>
      <c r="CF192">
        <v>6</v>
      </c>
      <c r="CG192">
        <v>129</v>
      </c>
      <c r="CH192">
        <v>22</v>
      </c>
      <c r="CI192">
        <v>5</v>
      </c>
      <c r="CJ192">
        <v>1481474</v>
      </c>
      <c r="CK192">
        <v>0.72832867805982415</v>
      </c>
      <c r="CL192">
        <v>0.73946163894926165</v>
      </c>
      <c r="CM192">
        <v>6550</v>
      </c>
      <c r="CN192">
        <v>-0.53773073820122363</v>
      </c>
      <c r="CO192">
        <v>228544</v>
      </c>
      <c r="CP192">
        <v>-7.0648605099999998E-2</v>
      </c>
      <c r="CQ192">
        <v>-0.1170896516</v>
      </c>
      <c r="CR192">
        <v>1258505</v>
      </c>
      <c r="CS192">
        <v>0.83299999999999996</v>
      </c>
      <c r="CT192">
        <v>1194772</v>
      </c>
      <c r="CU192">
        <v>0.85789213098999995</v>
      </c>
      <c r="CV192">
        <v>4847</v>
      </c>
      <c r="CW192">
        <v>1102</v>
      </c>
      <c r="CX192">
        <v>1186</v>
      </c>
      <c r="CY192">
        <v>4778</v>
      </c>
      <c r="CZ192">
        <v>2301</v>
      </c>
      <c r="DA192" s="2">
        <v>841938</v>
      </c>
      <c r="DB192" s="2">
        <v>168530</v>
      </c>
      <c r="DC192" s="2">
        <v>198.2</v>
      </c>
      <c r="DD192" s="2">
        <v>592196</v>
      </c>
      <c r="DE192">
        <v>871</v>
      </c>
      <c r="DF192">
        <v>446</v>
      </c>
      <c r="DG192">
        <v>32.21</v>
      </c>
      <c r="DH192">
        <v>2.19</v>
      </c>
      <c r="DI192" s="2">
        <v>6.84</v>
      </c>
      <c r="DJ192">
        <v>3.65</v>
      </c>
      <c r="DK192">
        <v>0.76637092853670397</v>
      </c>
      <c r="DL192">
        <v>2.4408284023668639E-2</v>
      </c>
      <c r="DM192">
        <v>565</v>
      </c>
      <c r="DN192">
        <v>110.8</v>
      </c>
      <c r="DO192">
        <v>0.17399999999999999</v>
      </c>
      <c r="DP192">
        <v>147.06</v>
      </c>
      <c r="DQ192" s="2">
        <v>0</v>
      </c>
      <c r="DR192" s="2">
        <v>43821.066478649991</v>
      </c>
      <c r="DS192">
        <v>5.3182812885802316E-2</v>
      </c>
      <c r="DT192">
        <v>9.06860338571909</v>
      </c>
      <c r="DU192">
        <v>5778659.1750343759</v>
      </c>
      <c r="DV192">
        <v>0</v>
      </c>
    </row>
    <row r="193" spans="1:126" x14ac:dyDescent="0.15">
      <c r="A193" t="s">
        <v>401</v>
      </c>
      <c r="B193" t="s">
        <v>469</v>
      </c>
      <c r="C193">
        <v>6</v>
      </c>
      <c r="D193">
        <v>69</v>
      </c>
      <c r="E193" t="s">
        <v>470</v>
      </c>
      <c r="F193">
        <v>6069</v>
      </c>
      <c r="G193" t="s">
        <v>5177</v>
      </c>
      <c r="H193">
        <v>38.299999999999997</v>
      </c>
      <c r="I193">
        <v>0.6</v>
      </c>
      <c r="J193">
        <v>0.4</v>
      </c>
      <c r="K193">
        <v>2.2999999999999998</v>
      </c>
      <c r="L193">
        <v>1.9</v>
      </c>
      <c r="M193">
        <v>56.4</v>
      </c>
      <c r="N193">
        <f t="shared" si="14"/>
        <v>4657.2699999999995</v>
      </c>
      <c r="O193">
        <f t="shared" si="12"/>
        <v>5342.7300000000005</v>
      </c>
      <c r="P193">
        <f t="shared" si="13"/>
        <v>6.4112760000000026</v>
      </c>
      <c r="Q193" s="4">
        <v>6069</v>
      </c>
      <c r="R193" s="5">
        <v>36.610702000000003</v>
      </c>
      <c r="S193" s="5">
        <v>-121.085296</v>
      </c>
      <c r="T193">
        <v>1</v>
      </c>
      <c r="U193">
        <v>7.2003752968997373E-2</v>
      </c>
      <c r="V193">
        <v>55467</v>
      </c>
      <c r="W193">
        <v>56888</v>
      </c>
      <c r="X193">
        <v>57557</v>
      </c>
      <c r="Y193">
        <v>58364</v>
      </c>
      <c r="Z193">
        <v>29915</v>
      </c>
      <c r="AA193">
        <v>6069</v>
      </c>
      <c r="AB193">
        <v>24164.11</v>
      </c>
      <c r="AC193">
        <v>71077</v>
      </c>
      <c r="AD193">
        <v>1</v>
      </c>
      <c r="AE193">
        <v>1.737408134544886E-5</v>
      </c>
      <c r="AF193">
        <v>60</v>
      </c>
      <c r="AG193">
        <v>628</v>
      </c>
      <c r="AH193">
        <v>9.5541401273885357E-2</v>
      </c>
      <c r="AI193" s="3">
        <v>604319</v>
      </c>
      <c r="AJ193" s="3">
        <v>888772.89953924506</v>
      </c>
      <c r="AK193">
        <v>43</v>
      </c>
      <c r="AL193">
        <v>890118.39999999991</v>
      </c>
      <c r="AM193">
        <v>7400595</v>
      </c>
      <c r="AN193">
        <v>58677</v>
      </c>
      <c r="AO193">
        <v>7459272</v>
      </c>
      <c r="AP193">
        <v>8</v>
      </c>
      <c r="AQ193">
        <v>8</v>
      </c>
      <c r="AR193">
        <v>16</v>
      </c>
      <c r="AS193">
        <v>0.28125439459991564</v>
      </c>
      <c r="AT193">
        <v>16</v>
      </c>
      <c r="AU193">
        <v>41</v>
      </c>
      <c r="AV193">
        <f t="shared" si="11"/>
        <v>57</v>
      </c>
      <c r="AW193">
        <v>48265</v>
      </c>
      <c r="AX193">
        <v>0.98</v>
      </c>
      <c r="AY193">
        <v>767237122.20613205</v>
      </c>
      <c r="AZ193">
        <v>767237.12220613204</v>
      </c>
      <c r="BA193">
        <v>14451.909324619</v>
      </c>
      <c r="BB193">
        <v>0.69195009291712617</v>
      </c>
      <c r="BC193">
        <v>52601</v>
      </c>
      <c r="BD193">
        <v>0</v>
      </c>
      <c r="BE193">
        <v>52601</v>
      </c>
      <c r="BF193">
        <v>0.94832963744208265</v>
      </c>
      <c r="BG193">
        <v>725761</v>
      </c>
      <c r="BH193">
        <v>12.609430651354309</v>
      </c>
      <c r="BI193">
        <v>2468</v>
      </c>
      <c r="BJ193">
        <v>11</v>
      </c>
      <c r="BK193">
        <v>4</v>
      </c>
      <c r="BL193">
        <v>5</v>
      </c>
      <c r="BM193">
        <v>0</v>
      </c>
      <c r="BN193">
        <v>0</v>
      </c>
      <c r="BO193">
        <v>0</v>
      </c>
      <c r="BP193">
        <v>0</v>
      </c>
      <c r="BQ193">
        <v>7</v>
      </c>
      <c r="BR193">
        <v>4</v>
      </c>
      <c r="BS193">
        <v>0</v>
      </c>
      <c r="BT193">
        <v>55058</v>
      </c>
      <c r="BU193">
        <v>0.75</v>
      </c>
      <c r="BV193">
        <v>0.50793940000000004</v>
      </c>
      <c r="BW193">
        <v>222</v>
      </c>
      <c r="BX193">
        <v>0.56304259999999995</v>
      </c>
      <c r="BY193">
        <v>-1.512292</v>
      </c>
      <c r="BZ193">
        <v>13</v>
      </c>
      <c r="CA193">
        <v>3</v>
      </c>
      <c r="CB193">
        <v>4</v>
      </c>
      <c r="CC193">
        <v>0</v>
      </c>
      <c r="CD193">
        <v>0</v>
      </c>
      <c r="CE193">
        <v>0</v>
      </c>
      <c r="CF193">
        <v>0</v>
      </c>
      <c r="CG193">
        <v>2</v>
      </c>
      <c r="CH193">
        <v>2</v>
      </c>
      <c r="CI193">
        <v>0</v>
      </c>
      <c r="CJ193">
        <v>58308</v>
      </c>
      <c r="CK193">
        <v>0.41160732661041366</v>
      </c>
      <c r="CL193">
        <v>0.71647855530474036</v>
      </c>
      <c r="CM193">
        <v>201</v>
      </c>
      <c r="CN193">
        <v>-1.0853540261196841</v>
      </c>
      <c r="CO193">
        <v>5499</v>
      </c>
      <c r="CP193">
        <v>0.71938763100000003</v>
      </c>
      <c r="CQ193">
        <v>0.14267771700000001</v>
      </c>
      <c r="CR193">
        <v>53692</v>
      </c>
      <c r="CS193">
        <v>0.91</v>
      </c>
      <c r="CT193">
        <v>44096</v>
      </c>
      <c r="CU193">
        <v>0.83374315413</v>
      </c>
      <c r="CV193">
        <v>50</v>
      </c>
      <c r="CW193">
        <v>28</v>
      </c>
      <c r="CX193">
        <v>20</v>
      </c>
      <c r="CY193">
        <v>2169</v>
      </c>
      <c r="CZ193">
        <v>1015</v>
      </c>
      <c r="DA193" s="2">
        <v>23356</v>
      </c>
      <c r="DB193" s="2">
        <v>5655</v>
      </c>
      <c r="DC193" s="2">
        <v>123.26</v>
      </c>
      <c r="DD193" s="2">
        <v>8921</v>
      </c>
      <c r="DE193">
        <v>341</v>
      </c>
      <c r="DF193">
        <v>76</v>
      </c>
      <c r="DG193">
        <v>26.04</v>
      </c>
      <c r="DH193">
        <v>6.94</v>
      </c>
      <c r="DI193" s="2">
        <v>17.36</v>
      </c>
      <c r="DJ193">
        <v>5.2</v>
      </c>
      <c r="DK193">
        <v>0.86254445086121734</v>
      </c>
      <c r="DL193">
        <v>8.4394904458598721E-2</v>
      </c>
      <c r="DM193">
        <v>13467</v>
      </c>
      <c r="DN193">
        <v>23.2</v>
      </c>
      <c r="DO193">
        <v>2.7000000000000003E-2</v>
      </c>
      <c r="DP193">
        <v>0</v>
      </c>
      <c r="DQ193" s="2">
        <v>0</v>
      </c>
      <c r="DR193" s="2">
        <v>16238.0494456</v>
      </c>
      <c r="DS193">
        <v>1.2978767635483102E-2</v>
      </c>
      <c r="DV193">
        <v>0</v>
      </c>
    </row>
    <row r="194" spans="1:126" x14ac:dyDescent="0.15">
      <c r="A194" t="s">
        <v>401</v>
      </c>
      <c r="B194" t="s">
        <v>471</v>
      </c>
      <c r="C194">
        <v>6</v>
      </c>
      <c r="D194">
        <v>71</v>
      </c>
      <c r="E194" t="s">
        <v>472</v>
      </c>
      <c r="F194">
        <v>6071</v>
      </c>
      <c r="G194" t="s">
        <v>5178</v>
      </c>
      <c r="H194">
        <v>33.299999999999997</v>
      </c>
      <c r="I194">
        <v>8.4</v>
      </c>
      <c r="J194">
        <v>0.4</v>
      </c>
      <c r="K194">
        <v>6.1</v>
      </c>
      <c r="L194">
        <v>2.6</v>
      </c>
      <c r="M194">
        <v>49.2</v>
      </c>
      <c r="N194">
        <f t="shared" si="14"/>
        <v>3644.2200000000003</v>
      </c>
      <c r="O194">
        <f t="shared" si="12"/>
        <v>6355.78</v>
      </c>
      <c r="P194">
        <f t="shared" si="13"/>
        <v>7.6269360000000024</v>
      </c>
      <c r="Q194" s="4">
        <v>6071</v>
      </c>
      <c r="R194" s="5">
        <v>34.857219999999998</v>
      </c>
      <c r="S194" s="5">
        <v>-116.181197</v>
      </c>
      <c r="T194">
        <v>1</v>
      </c>
      <c r="U194">
        <v>8.7054532314217226E-2</v>
      </c>
      <c r="V194">
        <v>2041029</v>
      </c>
      <c r="W194">
        <v>2078586</v>
      </c>
      <c r="X194">
        <v>2094769</v>
      </c>
      <c r="Y194">
        <v>2120794</v>
      </c>
      <c r="Z194">
        <v>1068227</v>
      </c>
      <c r="AA194">
        <v>6071</v>
      </c>
      <c r="AB194">
        <v>770333.23400000005</v>
      </c>
      <c r="AC194">
        <v>53433</v>
      </c>
      <c r="AD194">
        <v>24</v>
      </c>
      <c r="AE194">
        <v>1.1457110545363235E-5</v>
      </c>
      <c r="AF194">
        <v>225</v>
      </c>
      <c r="AG194">
        <v>1249</v>
      </c>
      <c r="AH194">
        <v>0.18014411529223379</v>
      </c>
      <c r="AI194" s="3">
        <v>77199</v>
      </c>
      <c r="AJ194" s="3">
        <v>12836500.220714066</v>
      </c>
      <c r="AK194">
        <v>5</v>
      </c>
      <c r="AL194">
        <v>12868089.6</v>
      </c>
      <c r="AM194">
        <v>9335720</v>
      </c>
      <c r="AN194">
        <v>103856</v>
      </c>
      <c r="AO194">
        <v>9439576</v>
      </c>
      <c r="AP194">
        <v>127</v>
      </c>
      <c r="AQ194">
        <v>24</v>
      </c>
      <c r="AR194">
        <v>151</v>
      </c>
      <c r="AS194">
        <v>7.2645538842270665E-2</v>
      </c>
      <c r="AT194">
        <v>150</v>
      </c>
      <c r="AU194">
        <v>1643</v>
      </c>
      <c r="AV194">
        <f t="shared" si="11"/>
        <v>1793</v>
      </c>
      <c r="AW194">
        <v>2246160</v>
      </c>
      <c r="AX194">
        <v>0.96</v>
      </c>
      <c r="AY194">
        <v>8328049527.2404203</v>
      </c>
      <c r="AZ194">
        <v>8328049.5272404207</v>
      </c>
      <c r="BA194">
        <v>4873.1657440681702</v>
      </c>
      <c r="BB194">
        <v>2.0520541523079605</v>
      </c>
      <c r="BC194">
        <v>3558390</v>
      </c>
      <c r="BD194">
        <v>1750892</v>
      </c>
      <c r="BE194">
        <v>1807498</v>
      </c>
      <c r="BF194">
        <v>0.8855817335275491</v>
      </c>
      <c r="BG194">
        <v>20825811</v>
      </c>
      <c r="BH194">
        <v>9.941817450993403</v>
      </c>
      <c r="BI194">
        <v>91995</v>
      </c>
      <c r="BJ194">
        <v>558</v>
      </c>
      <c r="BK194">
        <v>96</v>
      </c>
      <c r="BL194">
        <v>53</v>
      </c>
      <c r="BM194">
        <v>2</v>
      </c>
      <c r="BN194">
        <v>25</v>
      </c>
      <c r="BO194">
        <v>62</v>
      </c>
      <c r="BP194">
        <v>10</v>
      </c>
      <c r="BQ194">
        <v>117</v>
      </c>
      <c r="BR194">
        <v>20</v>
      </c>
      <c r="BS194">
        <v>5</v>
      </c>
      <c r="BT194">
        <v>2000000</v>
      </c>
      <c r="BU194">
        <v>0.71</v>
      </c>
      <c r="BV194">
        <v>0.4256335</v>
      </c>
      <c r="BW194">
        <v>5954</v>
      </c>
      <c r="BX194">
        <v>0.46984819999999999</v>
      </c>
      <c r="BY194">
        <v>-2.1396839999999999</v>
      </c>
      <c r="BZ194">
        <v>554</v>
      </c>
      <c r="CA194">
        <v>85</v>
      </c>
      <c r="CB194">
        <v>43</v>
      </c>
      <c r="CC194">
        <v>3</v>
      </c>
      <c r="CD194">
        <v>17</v>
      </c>
      <c r="CE194">
        <v>59</v>
      </c>
      <c r="CF194">
        <v>14</v>
      </c>
      <c r="CG194">
        <v>112</v>
      </c>
      <c r="CH194">
        <v>18</v>
      </c>
      <c r="CI194">
        <v>2</v>
      </c>
      <c r="CJ194">
        <v>2110386</v>
      </c>
      <c r="CK194">
        <v>0.42977919679148746</v>
      </c>
      <c r="CL194">
        <v>0.68286751348374375</v>
      </c>
      <c r="CM194">
        <v>5462</v>
      </c>
      <c r="CN194">
        <v>-1.34185370807375</v>
      </c>
      <c r="CO194">
        <v>204060</v>
      </c>
      <c r="CP194">
        <v>-0.51991695289999995</v>
      </c>
      <c r="CQ194">
        <v>-0.58911707719999995</v>
      </c>
      <c r="CR194">
        <v>1873913</v>
      </c>
      <c r="CS194">
        <v>0.878</v>
      </c>
      <c r="CT194">
        <v>1581797</v>
      </c>
      <c r="CU194">
        <v>0.81144263183999998</v>
      </c>
      <c r="CV194">
        <v>3849</v>
      </c>
      <c r="CW194">
        <v>1415</v>
      </c>
      <c r="CX194">
        <v>1213</v>
      </c>
      <c r="CY194">
        <v>4052</v>
      </c>
      <c r="CZ194">
        <v>2006</v>
      </c>
      <c r="DA194" s="2">
        <v>975275</v>
      </c>
      <c r="DB194" s="2">
        <v>159335</v>
      </c>
      <c r="DC194" s="2">
        <v>129.34</v>
      </c>
      <c r="DD194" s="2">
        <v>791823</v>
      </c>
      <c r="DE194">
        <v>749</v>
      </c>
      <c r="DF194">
        <v>264</v>
      </c>
      <c r="DG194">
        <v>20.059999999999999</v>
      </c>
      <c r="DH194">
        <v>2.25</v>
      </c>
      <c r="DI194" s="2">
        <v>4.5</v>
      </c>
      <c r="DJ194">
        <v>3.57</v>
      </c>
      <c r="DK194">
        <v>0.77775618855166517</v>
      </c>
      <c r="DL194">
        <v>3.2025620496397116E-2</v>
      </c>
      <c r="DM194">
        <v>553</v>
      </c>
      <c r="DN194">
        <v>33.6</v>
      </c>
      <c r="DO194">
        <v>3.0000000000000001E-3</v>
      </c>
      <c r="DP194">
        <v>0</v>
      </c>
      <c r="DQ194" s="2">
        <f>10656+40+244+461081</f>
        <v>472021</v>
      </c>
      <c r="DR194" s="2">
        <v>11050.437589120003</v>
      </c>
      <c r="DS194">
        <v>2.4447610099593415E-4</v>
      </c>
      <c r="DV194">
        <v>0</v>
      </c>
    </row>
    <row r="195" spans="1:126" x14ac:dyDescent="0.15">
      <c r="A195" t="s">
        <v>401</v>
      </c>
      <c r="B195" t="s">
        <v>473</v>
      </c>
      <c r="C195">
        <v>6</v>
      </c>
      <c r="D195">
        <v>73</v>
      </c>
      <c r="E195" t="s">
        <v>474</v>
      </c>
      <c r="F195">
        <v>6073</v>
      </c>
      <c r="G195" t="s">
        <v>5179</v>
      </c>
      <c r="H195">
        <v>48.5</v>
      </c>
      <c r="I195">
        <v>4.7</v>
      </c>
      <c r="J195">
        <v>0.5</v>
      </c>
      <c r="K195">
        <v>10.6</v>
      </c>
      <c r="L195">
        <v>3.7</v>
      </c>
      <c r="M195">
        <v>32</v>
      </c>
      <c r="N195">
        <f t="shared" si="14"/>
        <v>3524.6400000000003</v>
      </c>
      <c r="O195">
        <f t="shared" si="12"/>
        <v>6475.36</v>
      </c>
      <c r="P195">
        <f t="shared" si="13"/>
        <v>7.7704320000000022</v>
      </c>
      <c r="Q195" s="4">
        <v>6073</v>
      </c>
      <c r="R195" s="5">
        <v>33.023603999999999</v>
      </c>
      <c r="S195" s="5">
        <v>-116.776117</v>
      </c>
      <c r="T195">
        <v>1</v>
      </c>
      <c r="U195">
        <v>7.4686035564351355E-2</v>
      </c>
      <c r="V195">
        <v>3100500</v>
      </c>
      <c r="W195">
        <v>3183143</v>
      </c>
      <c r="X195">
        <v>3223096</v>
      </c>
      <c r="Y195">
        <v>3290044</v>
      </c>
      <c r="Z195">
        <v>1730760</v>
      </c>
      <c r="AA195">
        <v>6073</v>
      </c>
      <c r="AB195">
        <v>1344418.9580000001</v>
      </c>
      <c r="AC195">
        <v>64309</v>
      </c>
      <c r="AD195">
        <v>48</v>
      </c>
      <c r="AE195">
        <v>1.4892513285362893E-5</v>
      </c>
      <c r="AF195">
        <v>717</v>
      </c>
      <c r="AG195">
        <v>5732</v>
      </c>
      <c r="AH195">
        <v>0.12508722958827634</v>
      </c>
      <c r="AI195" s="3">
        <v>221538</v>
      </c>
      <c r="AJ195" s="3">
        <v>2692265.0853794552</v>
      </c>
      <c r="AK195">
        <v>4</v>
      </c>
      <c r="AL195">
        <v>2896588.7999999998</v>
      </c>
      <c r="AM195">
        <v>5400</v>
      </c>
      <c r="AN195">
        <v>198741</v>
      </c>
      <c r="AO195">
        <v>204141</v>
      </c>
      <c r="AP195">
        <v>212</v>
      </c>
      <c r="AQ195">
        <v>79</v>
      </c>
      <c r="AR195">
        <v>291</v>
      </c>
      <c r="AS195">
        <v>9.141907856480215E-2</v>
      </c>
      <c r="AT195">
        <v>309</v>
      </c>
      <c r="AU195">
        <v>2586</v>
      </c>
      <c r="AV195">
        <f t="shared" ref="AV195:AV258" si="15">AT195+AU195</f>
        <v>2895</v>
      </c>
      <c r="AW195">
        <v>2977832</v>
      </c>
      <c r="AX195">
        <v>0.95</v>
      </c>
      <c r="AY195">
        <v>6081448971.6405497</v>
      </c>
      <c r="AZ195">
        <v>6081448.9716405496</v>
      </c>
      <c r="BA195">
        <v>2160.9947658976798</v>
      </c>
      <c r="BB195">
        <v>4.6274984825546248</v>
      </c>
      <c r="BC195">
        <v>8424769</v>
      </c>
      <c r="BD195">
        <v>1490436</v>
      </c>
      <c r="BE195">
        <v>6934333</v>
      </c>
      <c r="BF195">
        <v>2.2365208837284309</v>
      </c>
      <c r="BG195">
        <v>79611044</v>
      </c>
      <c r="BH195">
        <v>24.700177717325204</v>
      </c>
      <c r="BI195">
        <v>151140</v>
      </c>
      <c r="BJ195">
        <v>892</v>
      </c>
      <c r="BK195">
        <v>196</v>
      </c>
      <c r="BL195">
        <v>118</v>
      </c>
      <c r="BM195">
        <v>9</v>
      </c>
      <c r="BN195">
        <v>61</v>
      </c>
      <c r="BO195">
        <v>76</v>
      </c>
      <c r="BP195">
        <v>10</v>
      </c>
      <c r="BQ195">
        <v>320</v>
      </c>
      <c r="BR195">
        <v>63</v>
      </c>
      <c r="BS195">
        <v>8</v>
      </c>
      <c r="BT195">
        <v>3100000</v>
      </c>
      <c r="BU195">
        <v>0.72</v>
      </c>
      <c r="BV195">
        <v>0.54553130000000005</v>
      </c>
      <c r="BW195">
        <v>12332</v>
      </c>
      <c r="BX195">
        <v>0.5740402</v>
      </c>
      <c r="BY195">
        <v>-1.289506</v>
      </c>
      <c r="BZ195">
        <v>978</v>
      </c>
      <c r="CA195">
        <v>193</v>
      </c>
      <c r="CB195">
        <v>121</v>
      </c>
      <c r="CC195">
        <v>20</v>
      </c>
      <c r="CD195">
        <v>55</v>
      </c>
      <c r="CE195">
        <v>74</v>
      </c>
      <c r="CF195">
        <v>10</v>
      </c>
      <c r="CG195">
        <v>357</v>
      </c>
      <c r="CH195">
        <v>55</v>
      </c>
      <c r="CI195">
        <v>9</v>
      </c>
      <c r="CJ195">
        <v>3265700</v>
      </c>
      <c r="CK195">
        <v>0.57323085402823293</v>
      </c>
      <c r="CL195">
        <v>0.76277099315267871</v>
      </c>
      <c r="CM195">
        <v>12111</v>
      </c>
      <c r="CN195">
        <v>-0.6931850909006575</v>
      </c>
      <c r="CO195">
        <v>627596</v>
      </c>
      <c r="CP195">
        <v>0.446699809</v>
      </c>
      <c r="CQ195">
        <v>0.314975964</v>
      </c>
      <c r="CR195">
        <v>2876391</v>
      </c>
      <c r="CS195">
        <v>0.86699999999999999</v>
      </c>
      <c r="CT195">
        <v>2508305</v>
      </c>
      <c r="CU195">
        <v>0.84019351580000001</v>
      </c>
      <c r="CV195">
        <v>9830</v>
      </c>
      <c r="CW195">
        <v>2729</v>
      </c>
      <c r="CX195">
        <v>2556</v>
      </c>
      <c r="CY195">
        <v>17844</v>
      </c>
      <c r="CZ195">
        <v>8542</v>
      </c>
      <c r="DA195" s="2">
        <v>2025021</v>
      </c>
      <c r="DB195" s="2">
        <v>426850</v>
      </c>
      <c r="DC195" s="2">
        <v>288.55</v>
      </c>
      <c r="DD195" s="2">
        <v>937921</v>
      </c>
      <c r="DE195">
        <v>2864</v>
      </c>
      <c r="DF195">
        <v>801</v>
      </c>
      <c r="DG195">
        <v>62.56</v>
      </c>
      <c r="DH195">
        <v>2.77</v>
      </c>
      <c r="DI195" s="2">
        <v>7.57</v>
      </c>
      <c r="DJ195">
        <v>9.7799999999999994</v>
      </c>
      <c r="DK195">
        <v>0.89451471079453637</v>
      </c>
      <c r="DL195">
        <v>6.5247732030704816E-2</v>
      </c>
      <c r="DM195">
        <v>6559</v>
      </c>
      <c r="DN195">
        <v>3.3</v>
      </c>
      <c r="DO195">
        <v>1E-3</v>
      </c>
      <c r="DP195">
        <v>0</v>
      </c>
      <c r="DQ195" s="2">
        <f>299219+7+522+160+2190</f>
        <v>302098</v>
      </c>
      <c r="DR195" s="2">
        <v>58372.593909739982</v>
      </c>
      <c r="DS195">
        <v>1.2213702607060488E-3</v>
      </c>
      <c r="DT195">
        <v>5.0623090703883804</v>
      </c>
      <c r="DU195">
        <v>14663427.755425394</v>
      </c>
      <c r="DV195">
        <v>0</v>
      </c>
    </row>
    <row r="196" spans="1:126" x14ac:dyDescent="0.15">
      <c r="A196" t="s">
        <v>401</v>
      </c>
      <c r="B196" t="s">
        <v>475</v>
      </c>
      <c r="C196">
        <v>6</v>
      </c>
      <c r="D196">
        <v>75</v>
      </c>
      <c r="E196" t="s">
        <v>476</v>
      </c>
      <c r="F196">
        <v>6075</v>
      </c>
      <c r="G196" t="s">
        <v>5180</v>
      </c>
      <c r="H196">
        <v>41.9</v>
      </c>
      <c r="I196">
        <v>5.8</v>
      </c>
      <c r="J196">
        <v>0.2</v>
      </c>
      <c r="K196">
        <v>33</v>
      </c>
      <c r="L196">
        <v>3.9</v>
      </c>
      <c r="M196">
        <v>15.1</v>
      </c>
      <c r="N196">
        <f t="shared" si="14"/>
        <v>3121.51</v>
      </c>
      <c r="O196">
        <f t="shared" si="12"/>
        <v>6878.49</v>
      </c>
      <c r="P196">
        <f t="shared" si="13"/>
        <v>8.2541880000000027</v>
      </c>
      <c r="Q196" s="4">
        <v>6075</v>
      </c>
      <c r="R196" s="5">
        <v>37.727238999999997</v>
      </c>
      <c r="S196" s="5">
        <v>-123.032229</v>
      </c>
      <c r="T196">
        <v>1</v>
      </c>
      <c r="U196">
        <v>0.27547319758494737</v>
      </c>
      <c r="V196">
        <v>807755</v>
      </c>
      <c r="W196">
        <v>829072</v>
      </c>
      <c r="X196">
        <v>840763</v>
      </c>
      <c r="Y196">
        <v>866320</v>
      </c>
      <c r="Z196">
        <v>540595</v>
      </c>
      <c r="AA196">
        <v>6075</v>
      </c>
      <c r="AB196">
        <v>449625.76</v>
      </c>
      <c r="AC196">
        <v>81294</v>
      </c>
      <c r="AD196">
        <v>27</v>
      </c>
      <c r="AE196">
        <v>3.2113687210307779E-5</v>
      </c>
      <c r="AF196">
        <v>1</v>
      </c>
      <c r="AG196">
        <v>6</v>
      </c>
      <c r="AH196">
        <v>0.16666666666666666</v>
      </c>
      <c r="AI196" s="3">
        <v>12</v>
      </c>
      <c r="AJ196" s="3">
        <v>30012.307536135002</v>
      </c>
      <c r="AK196">
        <v>2</v>
      </c>
      <c r="AL196">
        <v>148409.59999999998</v>
      </c>
      <c r="AM196">
        <v>610549</v>
      </c>
      <c r="AN196">
        <v>312</v>
      </c>
      <c r="AO196">
        <v>610861</v>
      </c>
      <c r="AP196">
        <v>117</v>
      </c>
      <c r="AQ196">
        <v>25</v>
      </c>
      <c r="AR196">
        <v>142</v>
      </c>
      <c r="AS196">
        <v>0.17127583611556052</v>
      </c>
      <c r="AT196">
        <v>160</v>
      </c>
      <c r="AU196">
        <v>565</v>
      </c>
      <c r="AV196">
        <f t="shared" si="15"/>
        <v>725</v>
      </c>
      <c r="AW196">
        <v>840763</v>
      </c>
      <c r="AX196">
        <v>1</v>
      </c>
      <c r="AY196">
        <v>1450003920.5423999</v>
      </c>
      <c r="AZ196">
        <v>1450003.9205423999</v>
      </c>
      <c r="BA196">
        <v>1868.04589264377</v>
      </c>
      <c r="BB196">
        <v>5.3531875417939556</v>
      </c>
      <c r="BC196">
        <v>20348698</v>
      </c>
      <c r="BD196">
        <v>13075219</v>
      </c>
      <c r="BE196">
        <v>7273479</v>
      </c>
      <c r="BF196">
        <v>9.0045607888530554</v>
      </c>
      <c r="BG196">
        <v>204323373</v>
      </c>
      <c r="BH196">
        <v>243.02136630655727</v>
      </c>
      <c r="BI196">
        <v>39124</v>
      </c>
      <c r="BJ196">
        <v>270</v>
      </c>
      <c r="BK196">
        <v>175</v>
      </c>
      <c r="BL196">
        <v>52</v>
      </c>
      <c r="BM196">
        <v>17</v>
      </c>
      <c r="BN196">
        <v>43</v>
      </c>
      <c r="BO196">
        <v>65</v>
      </c>
      <c r="BP196">
        <v>1</v>
      </c>
      <c r="BQ196">
        <v>107</v>
      </c>
      <c r="BR196">
        <v>8</v>
      </c>
      <c r="BS196">
        <v>2</v>
      </c>
      <c r="BT196">
        <v>815358</v>
      </c>
      <c r="BU196">
        <v>0.72</v>
      </c>
      <c r="BV196">
        <v>0.55486150000000001</v>
      </c>
      <c r="BW196">
        <v>7068</v>
      </c>
      <c r="BX196">
        <v>0.90757679999999996</v>
      </c>
      <c r="BY196">
        <v>-0.2962669</v>
      </c>
      <c r="BZ196">
        <v>266</v>
      </c>
      <c r="CA196">
        <v>164</v>
      </c>
      <c r="CB196">
        <v>42</v>
      </c>
      <c r="CC196">
        <v>23</v>
      </c>
      <c r="CD196">
        <v>51</v>
      </c>
      <c r="CE196">
        <v>58</v>
      </c>
      <c r="CF196">
        <v>2</v>
      </c>
      <c r="CG196">
        <v>133</v>
      </c>
      <c r="CH196">
        <v>9</v>
      </c>
      <c r="CI196">
        <v>3</v>
      </c>
      <c r="CJ196">
        <v>852537</v>
      </c>
      <c r="CK196">
        <v>0.88090018380433921</v>
      </c>
      <c r="CL196">
        <v>0.72226343562477635</v>
      </c>
      <c r="CM196">
        <v>6124</v>
      </c>
      <c r="CN196">
        <v>1.6252045964031729E-2</v>
      </c>
      <c r="CO196">
        <v>314049</v>
      </c>
      <c r="CP196">
        <v>0.35446200999999999</v>
      </c>
      <c r="CQ196">
        <v>0.76673454200000002</v>
      </c>
      <c r="CR196">
        <v>732146</v>
      </c>
      <c r="CS196">
        <v>0.84</v>
      </c>
      <c r="CT196">
        <v>690631</v>
      </c>
      <c r="CU196">
        <v>0.89643451111000005</v>
      </c>
      <c r="CV196">
        <v>7050</v>
      </c>
      <c r="CW196">
        <v>1245</v>
      </c>
      <c r="CX196">
        <v>1344</v>
      </c>
      <c r="CZ196">
        <v>6</v>
      </c>
      <c r="DA196" s="2">
        <v>893659</v>
      </c>
      <c r="DB196" s="2">
        <v>180180</v>
      </c>
      <c r="DC196" s="2">
        <v>597.53</v>
      </c>
      <c r="DD196" s="2">
        <v>431311</v>
      </c>
      <c r="DE196">
        <v>1</v>
      </c>
      <c r="DF196">
        <v>1</v>
      </c>
      <c r="DG196">
        <v>207.54</v>
      </c>
      <c r="DH196">
        <v>4.0599999999999996</v>
      </c>
      <c r="DI196" s="2">
        <v>18.989999999999998</v>
      </c>
      <c r="DJ196">
        <v>10.52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 s="2">
        <v>0</v>
      </c>
      <c r="DR196" s="2">
        <v>3.6786178199999999</v>
      </c>
      <c r="DS196">
        <v>1.5416448709921734E-5</v>
      </c>
      <c r="DT196">
        <v>1</v>
      </c>
      <c r="DU196">
        <v>148409.59999999998</v>
      </c>
      <c r="DV196">
        <v>1</v>
      </c>
    </row>
    <row r="197" spans="1:126" x14ac:dyDescent="0.15">
      <c r="A197" t="s">
        <v>401</v>
      </c>
      <c r="B197" t="s">
        <v>477</v>
      </c>
      <c r="C197">
        <v>6</v>
      </c>
      <c r="D197">
        <v>77</v>
      </c>
      <c r="E197" t="s">
        <v>478</v>
      </c>
      <c r="F197">
        <v>6077</v>
      </c>
      <c r="G197" t="s">
        <v>5181</v>
      </c>
      <c r="H197">
        <v>35.9</v>
      </c>
      <c r="I197">
        <v>7.1</v>
      </c>
      <c r="J197">
        <v>0.5</v>
      </c>
      <c r="K197">
        <v>13.8</v>
      </c>
      <c r="L197">
        <v>3.9</v>
      </c>
      <c r="M197">
        <v>38.9</v>
      </c>
      <c r="N197">
        <f t="shared" si="14"/>
        <v>3058.33</v>
      </c>
      <c r="O197">
        <f t="shared" si="12"/>
        <v>6941.67</v>
      </c>
      <c r="P197">
        <f t="shared" si="13"/>
        <v>8.3300040000000024</v>
      </c>
      <c r="Q197" s="4">
        <v>6077</v>
      </c>
      <c r="R197" s="5">
        <v>37.934981999999998</v>
      </c>
      <c r="S197" s="5">
        <v>-121.272244</v>
      </c>
      <c r="T197">
        <v>2</v>
      </c>
      <c r="U197">
        <v>0.10773515939280107</v>
      </c>
      <c r="V197">
        <v>687036</v>
      </c>
      <c r="W197">
        <v>701050</v>
      </c>
      <c r="X197">
        <v>708554</v>
      </c>
      <c r="Y197">
        <v>723846</v>
      </c>
      <c r="Z197">
        <v>354990</v>
      </c>
      <c r="AA197">
        <v>6077</v>
      </c>
      <c r="AB197">
        <v>261733.399</v>
      </c>
      <c r="AC197">
        <v>53274</v>
      </c>
      <c r="AD197">
        <v>15</v>
      </c>
      <c r="AE197">
        <v>2.1169875549358272E-5</v>
      </c>
      <c r="AF197">
        <v>248</v>
      </c>
      <c r="AG197">
        <v>3580</v>
      </c>
      <c r="AH197">
        <v>6.9273743016759773E-2</v>
      </c>
      <c r="AI197" s="3">
        <v>787015</v>
      </c>
      <c r="AJ197" s="3">
        <v>890479.19811262505</v>
      </c>
      <c r="AK197">
        <v>22</v>
      </c>
      <c r="AL197">
        <v>912876.79999999993</v>
      </c>
      <c r="AM197">
        <v>692061</v>
      </c>
      <c r="AN197">
        <v>520181</v>
      </c>
      <c r="AO197">
        <v>1212242</v>
      </c>
      <c r="AP197">
        <v>86</v>
      </c>
      <c r="AQ197">
        <v>38</v>
      </c>
      <c r="AR197">
        <v>124</v>
      </c>
      <c r="AS197">
        <v>0.17687754083160975</v>
      </c>
      <c r="AT197">
        <v>129</v>
      </c>
      <c r="AU197">
        <v>408</v>
      </c>
      <c r="AV197">
        <f t="shared" si="15"/>
        <v>537</v>
      </c>
      <c r="AW197">
        <v>703703</v>
      </c>
      <c r="AX197">
        <v>0.95</v>
      </c>
      <c r="AY197">
        <v>1231083487.0847299</v>
      </c>
      <c r="AZ197">
        <v>1231083.4870847298</v>
      </c>
      <c r="BA197">
        <v>2183.4876803611601</v>
      </c>
      <c r="BB197">
        <v>4.5798289085587829</v>
      </c>
      <c r="BC197">
        <v>1224370</v>
      </c>
      <c r="BD197">
        <v>653541</v>
      </c>
      <c r="BE197">
        <v>570829</v>
      </c>
      <c r="BF197">
        <v>0.8308574805395933</v>
      </c>
      <c r="BG197">
        <v>9150412</v>
      </c>
      <c r="BH197">
        <v>12.914205551023635</v>
      </c>
      <c r="BI197">
        <v>33503</v>
      </c>
      <c r="BJ197">
        <v>202</v>
      </c>
      <c r="BK197">
        <v>37</v>
      </c>
      <c r="BL197">
        <v>22</v>
      </c>
      <c r="BM197">
        <v>1</v>
      </c>
      <c r="BN197">
        <v>5</v>
      </c>
      <c r="BO197">
        <v>21</v>
      </c>
      <c r="BP197">
        <v>3</v>
      </c>
      <c r="BQ197">
        <v>36</v>
      </c>
      <c r="BR197">
        <v>16</v>
      </c>
      <c r="BS197">
        <v>2</v>
      </c>
      <c r="BT197">
        <v>674860</v>
      </c>
      <c r="BU197">
        <v>0.72</v>
      </c>
      <c r="BV197">
        <v>0.43796590000000002</v>
      </c>
      <c r="BW197">
        <v>2349</v>
      </c>
      <c r="BX197">
        <v>0.51121709999999998</v>
      </c>
      <c r="BY197">
        <v>-1.972591</v>
      </c>
      <c r="BZ197">
        <v>213</v>
      </c>
      <c r="CA197">
        <v>30</v>
      </c>
      <c r="CB197">
        <v>19</v>
      </c>
      <c r="CC197">
        <v>0</v>
      </c>
      <c r="CD197">
        <v>6</v>
      </c>
      <c r="CE197">
        <v>23</v>
      </c>
      <c r="CF197">
        <v>4</v>
      </c>
      <c r="CG197">
        <v>42</v>
      </c>
      <c r="CH197">
        <v>13</v>
      </c>
      <c r="CI197">
        <v>0</v>
      </c>
      <c r="CJ197">
        <v>715114</v>
      </c>
      <c r="CK197">
        <v>0.48943245412619524</v>
      </c>
      <c r="CL197">
        <v>0.6986150359722052</v>
      </c>
      <c r="CM197">
        <v>2170</v>
      </c>
      <c r="CN197">
        <v>-1.1496555992817226</v>
      </c>
      <c r="CO197">
        <v>64860</v>
      </c>
      <c r="CP197">
        <v>-0.49101348700000003</v>
      </c>
      <c r="CQ197">
        <v>-0.72026496679999996</v>
      </c>
      <c r="CR197">
        <v>616996</v>
      </c>
      <c r="CS197">
        <v>0.84400000000000008</v>
      </c>
      <c r="CT197">
        <v>553751</v>
      </c>
      <c r="CU197">
        <v>0.82943950551000001</v>
      </c>
      <c r="CV197">
        <v>1376</v>
      </c>
      <c r="CW197">
        <v>408</v>
      </c>
      <c r="CX197">
        <v>425</v>
      </c>
      <c r="CY197">
        <v>24872</v>
      </c>
      <c r="CZ197">
        <v>5685</v>
      </c>
      <c r="DA197" s="2">
        <v>310546</v>
      </c>
      <c r="DB197" s="2">
        <v>52520</v>
      </c>
      <c r="DC197" s="2">
        <v>102.5</v>
      </c>
      <c r="DD197" s="2">
        <v>304678</v>
      </c>
      <c r="DE197">
        <v>1491</v>
      </c>
      <c r="DF197">
        <v>634</v>
      </c>
      <c r="DG197">
        <v>14.62</v>
      </c>
      <c r="DH197">
        <v>2.13</v>
      </c>
      <c r="DI197" s="2">
        <v>3.83</v>
      </c>
      <c r="DJ197">
        <v>4.7699999999999996</v>
      </c>
      <c r="DK197">
        <v>0.8437691784781739</v>
      </c>
      <c r="DL197">
        <v>1.1452513966480447E-2</v>
      </c>
      <c r="DM197">
        <v>16061</v>
      </c>
      <c r="DN197">
        <v>461.8</v>
      </c>
      <c r="DO197">
        <v>0.502</v>
      </c>
      <c r="DP197">
        <v>21</v>
      </c>
      <c r="DQ197" s="2">
        <v>0</v>
      </c>
      <c r="DR197" s="2">
        <v>17411.467430830002</v>
      </c>
      <c r="DS197">
        <v>1.3831962896708613E-2</v>
      </c>
      <c r="DT197">
        <v>12.6404499473048</v>
      </c>
      <c r="DU197">
        <v>11539173.498455774</v>
      </c>
      <c r="DV197">
        <v>0</v>
      </c>
    </row>
    <row r="198" spans="1:126" x14ac:dyDescent="0.15">
      <c r="A198" t="s">
        <v>401</v>
      </c>
      <c r="B198" t="s">
        <v>479</v>
      </c>
      <c r="C198">
        <v>6</v>
      </c>
      <c r="D198">
        <v>79</v>
      </c>
      <c r="E198" t="s">
        <v>480</v>
      </c>
      <c r="F198">
        <v>6079</v>
      </c>
      <c r="G198" t="s">
        <v>5182</v>
      </c>
      <c r="H198">
        <v>71.099999999999994</v>
      </c>
      <c r="I198">
        <v>1.9</v>
      </c>
      <c r="J198">
        <v>0.5</v>
      </c>
      <c r="K198">
        <v>3</v>
      </c>
      <c r="L198">
        <v>2.7</v>
      </c>
      <c r="M198">
        <v>20.8</v>
      </c>
      <c r="N198">
        <f t="shared" si="14"/>
        <v>5507.9999999999991</v>
      </c>
      <c r="O198">
        <f t="shared" si="12"/>
        <v>4492.0000000000009</v>
      </c>
      <c r="P198">
        <f t="shared" si="13"/>
        <v>5.3904000000000032</v>
      </c>
      <c r="Q198" s="4">
        <v>6079</v>
      </c>
      <c r="R198" s="5">
        <v>35.385224000000001</v>
      </c>
      <c r="S198" s="5">
        <v>-120.44754399999999</v>
      </c>
      <c r="T198">
        <v>2</v>
      </c>
      <c r="U198">
        <v>0.11338679104702054</v>
      </c>
      <c r="V198">
        <v>270121</v>
      </c>
      <c r="W198">
        <v>274184</v>
      </c>
      <c r="X198">
        <v>276517</v>
      </c>
      <c r="Y198">
        <v>280402</v>
      </c>
      <c r="Z198">
        <v>136005</v>
      </c>
      <c r="AA198">
        <v>6079</v>
      </c>
      <c r="AB198">
        <v>101734.251</v>
      </c>
      <c r="AC198">
        <v>60691</v>
      </c>
      <c r="AD198">
        <v>22</v>
      </c>
      <c r="AE198">
        <v>7.956111197503228E-5</v>
      </c>
      <c r="AF198">
        <v>327</v>
      </c>
      <c r="AG198">
        <v>2666</v>
      </c>
      <c r="AH198">
        <v>0.122655663915979</v>
      </c>
      <c r="AI198" s="3">
        <v>1338874</v>
      </c>
      <c r="AJ198" s="3">
        <v>2112389.3951166351</v>
      </c>
      <c r="AK198">
        <v>40</v>
      </c>
      <c r="AL198">
        <v>2314067.2000000002</v>
      </c>
      <c r="AM198">
        <v>1056228</v>
      </c>
      <c r="AN198">
        <v>245865</v>
      </c>
      <c r="AO198">
        <v>1302093</v>
      </c>
      <c r="AP198">
        <v>28</v>
      </c>
      <c r="AQ198">
        <v>116</v>
      </c>
      <c r="AR198">
        <v>144</v>
      </c>
      <c r="AS198">
        <v>0.52519475972339735</v>
      </c>
      <c r="AT198">
        <v>158</v>
      </c>
      <c r="AU198">
        <v>260</v>
      </c>
      <c r="AV198">
        <f t="shared" si="15"/>
        <v>418</v>
      </c>
      <c r="AW198">
        <v>246605</v>
      </c>
      <c r="AX198">
        <v>0.87</v>
      </c>
      <c r="AY198">
        <v>815157514.06795204</v>
      </c>
      <c r="AZ198">
        <v>815157.51406795206</v>
      </c>
      <c r="BA198">
        <v>3301.57495540027</v>
      </c>
      <c r="BB198">
        <v>3.02885748016817</v>
      </c>
      <c r="BC198">
        <v>1103326</v>
      </c>
      <c r="BD198">
        <v>428487</v>
      </c>
      <c r="BE198">
        <v>674839</v>
      </c>
      <c r="BF198">
        <v>2.4982841023097055</v>
      </c>
      <c r="BG198">
        <v>6114121</v>
      </c>
      <c r="BH198">
        <v>22.111193886813467</v>
      </c>
      <c r="BI198">
        <v>19347</v>
      </c>
      <c r="BJ198">
        <v>121</v>
      </c>
      <c r="BK198">
        <v>33</v>
      </c>
      <c r="BL198">
        <v>21</v>
      </c>
      <c r="BM198">
        <v>1</v>
      </c>
      <c r="BN198">
        <v>6</v>
      </c>
      <c r="BO198">
        <v>8</v>
      </c>
      <c r="BP198">
        <v>3</v>
      </c>
      <c r="BQ198">
        <v>41</v>
      </c>
      <c r="BR198">
        <v>12</v>
      </c>
      <c r="BS198">
        <v>0</v>
      </c>
      <c r="BT198">
        <v>266971</v>
      </c>
      <c r="BU198">
        <v>0.75</v>
      </c>
      <c r="BV198">
        <v>0.61451549999999999</v>
      </c>
      <c r="BW198">
        <v>1685</v>
      </c>
      <c r="BX198">
        <v>0.92144839999999995</v>
      </c>
      <c r="BY198">
        <v>-0.34595140000000002</v>
      </c>
      <c r="BZ198">
        <v>126</v>
      </c>
      <c r="CA198">
        <v>30</v>
      </c>
      <c r="CB198">
        <v>22</v>
      </c>
      <c r="CC198">
        <v>0</v>
      </c>
      <c r="CD198">
        <v>6</v>
      </c>
      <c r="CE198">
        <v>9</v>
      </c>
      <c r="CF198">
        <v>3</v>
      </c>
      <c r="CG198">
        <v>38</v>
      </c>
      <c r="CH198">
        <v>13</v>
      </c>
      <c r="CI198">
        <v>0</v>
      </c>
      <c r="CJ198">
        <v>279116</v>
      </c>
      <c r="CK198">
        <v>0.88493672881525953</v>
      </c>
      <c r="CL198">
        <v>0.79215399456504609</v>
      </c>
      <c r="CM198">
        <v>1559</v>
      </c>
      <c r="CN198">
        <v>2.1198320822650076E-2</v>
      </c>
      <c r="CO198">
        <v>43557</v>
      </c>
      <c r="CP198">
        <v>0.645037678</v>
      </c>
      <c r="CQ198">
        <v>0.79729076799999998</v>
      </c>
      <c r="CR198">
        <v>243471</v>
      </c>
      <c r="CS198">
        <v>0.86199999999999999</v>
      </c>
      <c r="CT198">
        <v>220959</v>
      </c>
      <c r="CU198">
        <v>0.84437734568</v>
      </c>
      <c r="CV198">
        <v>1420</v>
      </c>
      <c r="CW198">
        <v>217</v>
      </c>
      <c r="CX198">
        <v>239</v>
      </c>
      <c r="CY198">
        <v>10669</v>
      </c>
      <c r="CZ198">
        <v>4330</v>
      </c>
      <c r="DA198" s="2">
        <v>169905</v>
      </c>
      <c r="DB198" s="2">
        <v>31895</v>
      </c>
      <c r="DC198" s="2">
        <v>356.31</v>
      </c>
      <c r="DD198" s="2">
        <v>41478</v>
      </c>
      <c r="DE198">
        <v>1518</v>
      </c>
      <c r="DF198">
        <v>349</v>
      </c>
      <c r="DG198">
        <v>68.010000000000005</v>
      </c>
      <c r="DH198">
        <v>6.51</v>
      </c>
      <c r="DI198" s="2">
        <v>17</v>
      </c>
      <c r="DJ198">
        <v>7.87</v>
      </c>
      <c r="DK198">
        <v>0.80536854102775912</v>
      </c>
      <c r="DL198">
        <v>5.6264066016504126E-2</v>
      </c>
      <c r="DM198">
        <v>9892</v>
      </c>
      <c r="DN198">
        <v>81.099999999999994</v>
      </c>
      <c r="DO198">
        <v>3.7999999999999999E-2</v>
      </c>
      <c r="DP198">
        <v>47693.399999999994</v>
      </c>
      <c r="DQ198" s="2">
        <f>190482+1137+16</f>
        <v>191635</v>
      </c>
      <c r="DR198" s="2">
        <v>116860.47560666999</v>
      </c>
      <c r="DS198">
        <v>4.4922210335709936E-2</v>
      </c>
      <c r="DT198">
        <v>8.9750910322882103</v>
      </c>
      <c r="DU198">
        <v>20768963.77483229</v>
      </c>
      <c r="DV198">
        <v>0</v>
      </c>
    </row>
    <row r="199" spans="1:126" x14ac:dyDescent="0.15">
      <c r="A199" t="s">
        <v>401</v>
      </c>
      <c r="B199" t="s">
        <v>481</v>
      </c>
      <c r="C199">
        <v>6</v>
      </c>
      <c r="D199">
        <v>81</v>
      </c>
      <c r="E199" t="s">
        <v>482</v>
      </c>
      <c r="F199">
        <v>6081</v>
      </c>
      <c r="G199" t="s">
        <v>5183</v>
      </c>
      <c r="H199">
        <v>42.3</v>
      </c>
      <c r="I199">
        <v>2.6</v>
      </c>
      <c r="J199">
        <v>0.2</v>
      </c>
      <c r="K199">
        <v>24.5</v>
      </c>
      <c r="L199">
        <v>5.0999999999999996</v>
      </c>
      <c r="M199">
        <v>25.4</v>
      </c>
      <c r="N199">
        <f t="shared" si="14"/>
        <v>3067.5099999999998</v>
      </c>
      <c r="O199">
        <f t="shared" si="12"/>
        <v>6932.49</v>
      </c>
      <c r="P199">
        <f t="shared" si="13"/>
        <v>8.3189880000000027</v>
      </c>
      <c r="Q199" s="4">
        <v>6081</v>
      </c>
      <c r="R199" s="5">
        <v>37.414672000000003</v>
      </c>
      <c r="S199" s="5">
        <v>-122.371546</v>
      </c>
      <c r="T199">
        <v>1</v>
      </c>
      <c r="U199">
        <v>0.19128511711732493</v>
      </c>
      <c r="V199">
        <v>721183</v>
      </c>
      <c r="W199">
        <v>739837</v>
      </c>
      <c r="X199">
        <v>748731</v>
      </c>
      <c r="Y199">
        <v>766779</v>
      </c>
      <c r="Z199">
        <v>422857</v>
      </c>
      <c r="AA199">
        <v>6081</v>
      </c>
      <c r="AB199">
        <v>350953.60900000005</v>
      </c>
      <c r="AC199">
        <v>93623</v>
      </c>
      <c r="AD199">
        <v>19</v>
      </c>
      <c r="AE199">
        <v>2.537626998214312E-5</v>
      </c>
      <c r="AF199">
        <v>66</v>
      </c>
      <c r="AG199">
        <v>334</v>
      </c>
      <c r="AH199">
        <v>0.19760479041916168</v>
      </c>
      <c r="AI199" s="3">
        <v>48160</v>
      </c>
      <c r="AJ199" s="3">
        <v>287023.01382560004</v>
      </c>
      <c r="AK199">
        <v>20</v>
      </c>
      <c r="AL199">
        <v>474284.80000000005</v>
      </c>
      <c r="AM199">
        <v>257872</v>
      </c>
      <c r="AN199">
        <v>23212</v>
      </c>
      <c r="AO199">
        <v>281084</v>
      </c>
      <c r="AP199">
        <v>84</v>
      </c>
      <c r="AQ199">
        <v>15</v>
      </c>
      <c r="AR199">
        <v>99</v>
      </c>
      <c r="AS199">
        <v>0.13381325886648004</v>
      </c>
      <c r="AT199">
        <v>103</v>
      </c>
      <c r="AU199">
        <v>524</v>
      </c>
      <c r="AV199">
        <f t="shared" si="15"/>
        <v>627</v>
      </c>
      <c r="AW199">
        <v>748731</v>
      </c>
      <c r="AX199">
        <v>1</v>
      </c>
      <c r="AY199">
        <v>1102627329.65045</v>
      </c>
      <c r="AZ199">
        <v>1102627.32965045</v>
      </c>
      <c r="BA199">
        <v>1567.53884656639</v>
      </c>
      <c r="BB199">
        <v>6.3794272288080549</v>
      </c>
      <c r="BC199">
        <v>2776540</v>
      </c>
      <c r="BD199">
        <v>354666</v>
      </c>
      <c r="BE199">
        <v>2421874</v>
      </c>
      <c r="BF199">
        <v>3.3581961859888545</v>
      </c>
      <c r="BG199">
        <v>34316533</v>
      </c>
      <c r="BH199">
        <v>45.832926645217043</v>
      </c>
      <c r="BI199">
        <v>41884</v>
      </c>
      <c r="BJ199">
        <v>176</v>
      </c>
      <c r="BK199">
        <v>47</v>
      </c>
      <c r="BL199">
        <v>23</v>
      </c>
      <c r="BM199">
        <v>3</v>
      </c>
      <c r="BN199">
        <v>24</v>
      </c>
      <c r="BO199">
        <v>33</v>
      </c>
      <c r="BP199">
        <v>7</v>
      </c>
      <c r="BQ199">
        <v>96</v>
      </c>
      <c r="BR199">
        <v>11</v>
      </c>
      <c r="BS199">
        <v>0</v>
      </c>
      <c r="BT199">
        <v>718989</v>
      </c>
      <c r="BU199">
        <v>0.76</v>
      </c>
      <c r="BV199">
        <v>0.54895170000000004</v>
      </c>
      <c r="BW199">
        <v>3427</v>
      </c>
      <c r="BX199">
        <v>0.58415360000000005</v>
      </c>
      <c r="BY199">
        <v>-1.184372</v>
      </c>
      <c r="BZ199">
        <v>184</v>
      </c>
      <c r="CA199">
        <v>57</v>
      </c>
      <c r="CB199">
        <v>24</v>
      </c>
      <c r="CC199">
        <v>8</v>
      </c>
      <c r="CD199">
        <v>18</v>
      </c>
      <c r="CE199">
        <v>28</v>
      </c>
      <c r="CF199">
        <v>5</v>
      </c>
      <c r="CG199">
        <v>110</v>
      </c>
      <c r="CH199">
        <v>11</v>
      </c>
      <c r="CI199">
        <v>5</v>
      </c>
      <c r="CJ199">
        <v>758333</v>
      </c>
      <c r="CK199">
        <v>0.59340685424477102</v>
      </c>
      <c r="CL199">
        <v>0.79040405437554984</v>
      </c>
      <c r="CM199">
        <v>3282</v>
      </c>
      <c r="CN199">
        <v>-0.46848289018056671</v>
      </c>
      <c r="CO199">
        <v>201934</v>
      </c>
      <c r="CP199">
        <v>0.96114901699999999</v>
      </c>
      <c r="CQ199">
        <v>1.08605771</v>
      </c>
      <c r="CR199">
        <v>690225</v>
      </c>
      <c r="CS199">
        <v>0.89900000000000002</v>
      </c>
      <c r="CT199">
        <v>624544</v>
      </c>
      <c r="CU199">
        <v>0.89158646227999994</v>
      </c>
      <c r="CV199">
        <v>2378</v>
      </c>
      <c r="CW199">
        <v>755</v>
      </c>
      <c r="CX199">
        <v>763</v>
      </c>
      <c r="CY199">
        <v>1722</v>
      </c>
      <c r="CZ199">
        <v>535</v>
      </c>
      <c r="DA199" s="2">
        <v>538038</v>
      </c>
      <c r="DB199" s="2">
        <v>125455</v>
      </c>
      <c r="DC199" s="2">
        <v>275.10000000000002</v>
      </c>
      <c r="DD199" s="2">
        <v>336929</v>
      </c>
      <c r="DE199">
        <v>216</v>
      </c>
      <c r="DF199">
        <v>61</v>
      </c>
      <c r="DG199">
        <v>54.59</v>
      </c>
      <c r="DH199">
        <v>4.28</v>
      </c>
      <c r="DI199" s="2">
        <v>8.0299999999999994</v>
      </c>
      <c r="DJ199">
        <v>8.19</v>
      </c>
      <c r="DK199">
        <v>0.79746677740863792</v>
      </c>
      <c r="DL199">
        <v>8.0838323353293412E-2</v>
      </c>
      <c r="DM199">
        <v>180</v>
      </c>
      <c r="DN199">
        <v>0.6</v>
      </c>
      <c r="DO199">
        <v>2E-3</v>
      </c>
      <c r="DP199">
        <v>0</v>
      </c>
      <c r="DQ199" s="2">
        <v>0</v>
      </c>
      <c r="DR199" s="2">
        <v>15736.020278059999</v>
      </c>
      <c r="DS199">
        <v>2.1565545898401411E-2</v>
      </c>
      <c r="DV199">
        <v>0</v>
      </c>
    </row>
    <row r="200" spans="1:126" x14ac:dyDescent="0.15">
      <c r="A200" t="s">
        <v>401</v>
      </c>
      <c r="B200" t="s">
        <v>483</v>
      </c>
      <c r="C200">
        <v>6</v>
      </c>
      <c r="D200">
        <v>83</v>
      </c>
      <c r="E200" t="s">
        <v>484</v>
      </c>
      <c r="F200">
        <v>6083</v>
      </c>
      <c r="G200" t="s">
        <v>5184</v>
      </c>
      <c r="H200">
        <v>47.9</v>
      </c>
      <c r="I200">
        <v>1.7</v>
      </c>
      <c r="J200">
        <v>0.4</v>
      </c>
      <c r="K200">
        <v>4.5999999999999996</v>
      </c>
      <c r="L200">
        <v>2.5</v>
      </c>
      <c r="M200">
        <v>42.9</v>
      </c>
      <c r="N200">
        <f t="shared" si="14"/>
        <v>4165.2799999999988</v>
      </c>
      <c r="O200">
        <f t="shared" si="12"/>
        <v>5834.7200000000012</v>
      </c>
      <c r="P200">
        <f t="shared" si="13"/>
        <v>7.0016640000000043</v>
      </c>
      <c r="Q200" s="4">
        <v>6083</v>
      </c>
      <c r="R200" s="5">
        <v>34.537056999999997</v>
      </c>
      <c r="S200" s="5">
        <v>-120.039973</v>
      </c>
      <c r="T200">
        <v>2</v>
      </c>
      <c r="U200">
        <v>5.7430148894791755E-2</v>
      </c>
      <c r="V200">
        <v>423594</v>
      </c>
      <c r="W200">
        <v>431555</v>
      </c>
      <c r="X200">
        <v>435850</v>
      </c>
      <c r="Y200">
        <v>443927</v>
      </c>
      <c r="Z200">
        <v>208461</v>
      </c>
      <c r="AA200">
        <v>6083</v>
      </c>
      <c r="AB200">
        <v>164712.22500000001</v>
      </c>
      <c r="AC200">
        <v>63985</v>
      </c>
      <c r="AD200">
        <v>11</v>
      </c>
      <c r="AE200">
        <v>2.523804061030171E-5</v>
      </c>
      <c r="AF200">
        <v>179</v>
      </c>
      <c r="AG200">
        <v>1597</v>
      </c>
      <c r="AH200">
        <v>0.11208515967438948</v>
      </c>
      <c r="AI200" s="3">
        <v>701039</v>
      </c>
      <c r="AJ200" s="3">
        <v>1750473.9078527601</v>
      </c>
      <c r="AK200">
        <v>20</v>
      </c>
      <c r="AL200">
        <v>2425318.3999999999</v>
      </c>
      <c r="AM200">
        <v>596586</v>
      </c>
      <c r="AN200">
        <v>200684</v>
      </c>
      <c r="AO200">
        <v>797270</v>
      </c>
      <c r="AP200">
        <v>37</v>
      </c>
      <c r="AQ200">
        <v>86</v>
      </c>
      <c r="AR200">
        <v>123</v>
      </c>
      <c r="AS200">
        <v>0.28501581490192446</v>
      </c>
      <c r="AT200">
        <v>127</v>
      </c>
      <c r="AU200">
        <v>351</v>
      </c>
      <c r="AV200">
        <f t="shared" si="15"/>
        <v>478</v>
      </c>
      <c r="AW200">
        <v>425555</v>
      </c>
      <c r="AX200">
        <v>0.92999999999999994</v>
      </c>
      <c r="AY200">
        <v>2274773240.3330202</v>
      </c>
      <c r="AZ200">
        <v>2274773.2403330202</v>
      </c>
      <c r="BA200">
        <v>5699.3060649023801</v>
      </c>
      <c r="BB200">
        <v>1.7545995751276229</v>
      </c>
      <c r="BC200">
        <v>1927541</v>
      </c>
      <c r="BD200">
        <v>134644</v>
      </c>
      <c r="BE200">
        <v>1792897</v>
      </c>
      <c r="BF200">
        <v>4.2325835587850626</v>
      </c>
      <c r="BG200">
        <v>11936865</v>
      </c>
      <c r="BH200">
        <v>27.387553057244464</v>
      </c>
      <c r="BI200">
        <v>23484</v>
      </c>
      <c r="BJ200">
        <v>170</v>
      </c>
      <c r="BK200">
        <v>47</v>
      </c>
      <c r="BL200">
        <v>26</v>
      </c>
      <c r="BM200">
        <v>2</v>
      </c>
      <c r="BN200">
        <v>8</v>
      </c>
      <c r="BO200">
        <v>15</v>
      </c>
      <c r="BP200">
        <v>3</v>
      </c>
      <c r="BQ200">
        <v>47</v>
      </c>
      <c r="BR200">
        <v>17</v>
      </c>
      <c r="BS200">
        <v>1</v>
      </c>
      <c r="BT200">
        <v>407057</v>
      </c>
      <c r="BU200">
        <v>0.74</v>
      </c>
      <c r="BV200">
        <v>0.56475690000000001</v>
      </c>
      <c r="BW200">
        <v>2666</v>
      </c>
      <c r="BX200">
        <v>0.82543719999999998</v>
      </c>
      <c r="BY200">
        <v>-0.63570800000000005</v>
      </c>
      <c r="BZ200">
        <v>184</v>
      </c>
      <c r="CA200">
        <v>43</v>
      </c>
      <c r="CB200">
        <v>27</v>
      </c>
      <c r="CC200">
        <v>2</v>
      </c>
      <c r="CD200">
        <v>9</v>
      </c>
      <c r="CE200">
        <v>15</v>
      </c>
      <c r="CF200">
        <v>2</v>
      </c>
      <c r="CG200">
        <v>54</v>
      </c>
      <c r="CH200">
        <v>14</v>
      </c>
      <c r="CI200">
        <v>1</v>
      </c>
      <c r="CJ200">
        <v>441228</v>
      </c>
      <c r="CK200">
        <v>0.79550708477249854</v>
      </c>
      <c r="CL200">
        <v>0.80061178269949118</v>
      </c>
      <c r="CM200">
        <v>2514</v>
      </c>
      <c r="CN200">
        <v>-7.0661069408833605E-4</v>
      </c>
      <c r="CO200">
        <v>65121</v>
      </c>
      <c r="CP200">
        <v>0.50963444899999999</v>
      </c>
      <c r="CQ200">
        <v>0.52298858000000004</v>
      </c>
      <c r="CR200">
        <v>395159</v>
      </c>
      <c r="CS200">
        <v>0.88500000000000001</v>
      </c>
      <c r="CT200">
        <v>333368</v>
      </c>
      <c r="CU200">
        <v>0.81148543556999997</v>
      </c>
      <c r="CV200">
        <v>1969</v>
      </c>
      <c r="CW200">
        <v>340</v>
      </c>
      <c r="CX200">
        <v>350</v>
      </c>
      <c r="CY200">
        <v>22333</v>
      </c>
      <c r="CZ200">
        <v>2553</v>
      </c>
      <c r="DA200" s="2">
        <v>274020</v>
      </c>
      <c r="DB200" s="2">
        <v>51525</v>
      </c>
      <c r="DC200" s="2">
        <v>311</v>
      </c>
      <c r="DD200" s="2">
        <v>112013</v>
      </c>
      <c r="DE200">
        <v>794</v>
      </c>
      <c r="DF200">
        <v>262</v>
      </c>
      <c r="DG200">
        <v>89.28</v>
      </c>
      <c r="DH200">
        <v>2.98</v>
      </c>
      <c r="DI200" s="2">
        <v>18.36</v>
      </c>
      <c r="DJ200">
        <v>10.97</v>
      </c>
      <c r="DK200">
        <v>0.70169562606359992</v>
      </c>
      <c r="DL200">
        <v>7.576706324358172E-2</v>
      </c>
      <c r="DM200">
        <v>2662</v>
      </c>
      <c r="DN200">
        <v>71.099999999999994</v>
      </c>
      <c r="DO200">
        <v>4.0999999999999995E-2</v>
      </c>
      <c r="DP200">
        <v>0</v>
      </c>
      <c r="DQ200" s="2">
        <f>629922+4</f>
        <v>629926</v>
      </c>
      <c r="DR200" s="2">
        <v>17150.756166130002</v>
      </c>
      <c r="DS200">
        <v>7.3229011621470065E-3</v>
      </c>
      <c r="DV200">
        <v>0</v>
      </c>
    </row>
    <row r="201" spans="1:126" x14ac:dyDescent="0.15">
      <c r="A201" t="s">
        <v>401</v>
      </c>
      <c r="B201" t="s">
        <v>485</v>
      </c>
      <c r="C201">
        <v>6</v>
      </c>
      <c r="D201">
        <v>85</v>
      </c>
      <c r="E201" t="s">
        <v>486</v>
      </c>
      <c r="F201">
        <v>6085</v>
      </c>
      <c r="G201" t="s">
        <v>5185</v>
      </c>
      <c r="H201">
        <v>35.200000000000003</v>
      </c>
      <c r="I201">
        <v>2.4</v>
      </c>
      <c r="J201">
        <v>0.2</v>
      </c>
      <c r="K201">
        <v>31.7</v>
      </c>
      <c r="L201">
        <v>3.6</v>
      </c>
      <c r="M201">
        <v>26.9</v>
      </c>
      <c r="N201">
        <f t="shared" si="14"/>
        <v>2986.3</v>
      </c>
      <c r="O201">
        <f t="shared" si="12"/>
        <v>7013.7</v>
      </c>
      <c r="P201">
        <f t="shared" si="13"/>
        <v>8.4164400000000033</v>
      </c>
      <c r="Q201" s="4">
        <v>6085</v>
      </c>
      <c r="R201" s="5">
        <v>37.220776999999998</v>
      </c>
      <c r="S201" s="5">
        <v>-121.690622</v>
      </c>
      <c r="T201">
        <v>1</v>
      </c>
      <c r="U201">
        <v>0.2502942926174912</v>
      </c>
      <c r="V201">
        <v>1788393</v>
      </c>
      <c r="W201">
        <v>1841569</v>
      </c>
      <c r="X201">
        <v>1868149</v>
      </c>
      <c r="Y201">
        <v>1919220</v>
      </c>
      <c r="Z201">
        <v>1045766</v>
      </c>
      <c r="AA201">
        <v>6085</v>
      </c>
      <c r="AB201">
        <v>843824.41799999995</v>
      </c>
      <c r="AC201">
        <v>96310</v>
      </c>
      <c r="AD201">
        <v>37</v>
      </c>
      <c r="AE201">
        <v>1.9805700723015136E-5</v>
      </c>
      <c r="AF201">
        <v>184</v>
      </c>
      <c r="AG201">
        <v>1003</v>
      </c>
      <c r="AH201">
        <v>0.18344965104685942</v>
      </c>
      <c r="AI201" s="3">
        <v>229927</v>
      </c>
      <c r="AJ201" s="3">
        <v>825737.32956327009</v>
      </c>
      <c r="AK201">
        <v>10</v>
      </c>
      <c r="AL201">
        <v>834899.2</v>
      </c>
      <c r="AM201">
        <v>158819</v>
      </c>
      <c r="AN201">
        <v>69454</v>
      </c>
      <c r="AO201">
        <v>228273</v>
      </c>
      <c r="AP201">
        <v>138</v>
      </c>
      <c r="AQ201">
        <v>32</v>
      </c>
      <c r="AR201">
        <v>170</v>
      </c>
      <c r="AS201">
        <v>9.2312587798773771E-2</v>
      </c>
      <c r="AT201">
        <v>175</v>
      </c>
      <c r="AU201">
        <v>2126</v>
      </c>
      <c r="AV201">
        <f t="shared" si="15"/>
        <v>2301</v>
      </c>
      <c r="AW201">
        <v>1868149</v>
      </c>
      <c r="AX201">
        <v>1</v>
      </c>
      <c r="AY201">
        <v>2321735249.6736698</v>
      </c>
      <c r="AZ201">
        <v>2321735.2496736697</v>
      </c>
      <c r="BA201">
        <v>1376.5136132682401</v>
      </c>
      <c r="BB201">
        <v>7.2647301876347719</v>
      </c>
      <c r="BC201">
        <v>1092021</v>
      </c>
      <c r="BD201">
        <v>1475199</v>
      </c>
      <c r="BE201">
        <v>-383178</v>
      </c>
      <c r="BF201">
        <v>-0.21425827544616871</v>
      </c>
      <c r="BG201">
        <v>123789242</v>
      </c>
      <c r="BH201">
        <v>66.263045399483659</v>
      </c>
      <c r="BI201">
        <v>94913</v>
      </c>
      <c r="BJ201">
        <v>495</v>
      </c>
      <c r="BK201">
        <v>96</v>
      </c>
      <c r="BL201">
        <v>68</v>
      </c>
      <c r="BM201">
        <v>8</v>
      </c>
      <c r="BN201">
        <v>19</v>
      </c>
      <c r="BO201">
        <v>51</v>
      </c>
      <c r="BP201">
        <v>8</v>
      </c>
      <c r="BQ201">
        <v>198</v>
      </c>
      <c r="BR201">
        <v>27</v>
      </c>
      <c r="BS201">
        <v>8</v>
      </c>
      <c r="BT201">
        <v>1800000</v>
      </c>
      <c r="BU201">
        <v>0.77</v>
      </c>
      <c r="BV201">
        <v>0.49779780000000001</v>
      </c>
      <c r="BW201">
        <v>8428</v>
      </c>
      <c r="BX201">
        <v>0.54800899999999997</v>
      </c>
      <c r="BY201">
        <v>-1.488578</v>
      </c>
      <c r="BZ201">
        <v>505</v>
      </c>
      <c r="CA201">
        <v>105</v>
      </c>
      <c r="CB201">
        <v>71</v>
      </c>
      <c r="CC201">
        <v>7</v>
      </c>
      <c r="CD201">
        <v>34</v>
      </c>
      <c r="CE201">
        <v>49</v>
      </c>
      <c r="CF201">
        <v>8</v>
      </c>
      <c r="CG201">
        <v>242</v>
      </c>
      <c r="CH201">
        <v>22</v>
      </c>
      <c r="CI201">
        <v>9</v>
      </c>
      <c r="CJ201">
        <v>1896040</v>
      </c>
      <c r="CK201">
        <v>0.55484061517689498</v>
      </c>
      <c r="CL201">
        <v>0.78633150615587211</v>
      </c>
      <c r="CM201">
        <v>8361</v>
      </c>
      <c r="CN201">
        <v>-0.50946631043769031</v>
      </c>
      <c r="CO201">
        <v>522329</v>
      </c>
      <c r="CP201">
        <v>1.049903977</v>
      </c>
      <c r="CQ201">
        <v>0.94713755899999996</v>
      </c>
      <c r="CR201">
        <v>1715644</v>
      </c>
      <c r="CS201">
        <v>0.89</v>
      </c>
      <c r="CT201">
        <v>1541595</v>
      </c>
      <c r="CU201">
        <v>0.89820328367000002</v>
      </c>
      <c r="CV201">
        <v>5401</v>
      </c>
      <c r="CW201">
        <v>2090</v>
      </c>
      <c r="CX201">
        <v>1950</v>
      </c>
      <c r="CY201">
        <v>4237</v>
      </c>
      <c r="CZ201">
        <v>1499</v>
      </c>
      <c r="DA201" s="2">
        <v>1330873</v>
      </c>
      <c r="DB201" s="2">
        <v>348020</v>
      </c>
      <c r="DC201" s="2">
        <v>237.54</v>
      </c>
      <c r="DD201" s="2">
        <v>965833</v>
      </c>
      <c r="DE201">
        <v>496</v>
      </c>
      <c r="DF201">
        <v>345</v>
      </c>
      <c r="DG201">
        <v>47.9</v>
      </c>
      <c r="DH201">
        <v>2.15</v>
      </c>
      <c r="DI201" s="2">
        <v>6.34</v>
      </c>
      <c r="DJ201">
        <v>5.95</v>
      </c>
      <c r="DK201">
        <v>0.84466809030692347</v>
      </c>
      <c r="DL201">
        <v>1.9940179461615155E-2</v>
      </c>
      <c r="DM201">
        <v>1570</v>
      </c>
      <c r="DN201">
        <v>26.9</v>
      </c>
      <c r="DO201">
        <v>3.2000000000000001E-2</v>
      </c>
      <c r="DP201">
        <v>0</v>
      </c>
      <c r="DQ201" s="2">
        <v>0</v>
      </c>
      <c r="DR201" s="2">
        <v>46246.227956039998</v>
      </c>
      <c r="DS201">
        <v>5.1508580647313458E-2</v>
      </c>
      <c r="DV201">
        <v>0</v>
      </c>
    </row>
    <row r="202" spans="1:126" x14ac:dyDescent="0.15">
      <c r="A202" t="s">
        <v>401</v>
      </c>
      <c r="B202" t="s">
        <v>263</v>
      </c>
      <c r="C202">
        <v>6</v>
      </c>
      <c r="D202">
        <v>87</v>
      </c>
      <c r="E202" t="s">
        <v>487</v>
      </c>
      <c r="F202">
        <v>6087</v>
      </c>
      <c r="G202" t="s">
        <v>5186</v>
      </c>
      <c r="H202">
        <v>59.6</v>
      </c>
      <c r="I202">
        <v>0.9</v>
      </c>
      <c r="J202">
        <v>0.4</v>
      </c>
      <c r="K202">
        <v>4.0999999999999996</v>
      </c>
      <c r="L202">
        <v>3</v>
      </c>
      <c r="M202">
        <v>32</v>
      </c>
      <c r="N202">
        <f t="shared" si="14"/>
        <v>4602.9400000000005</v>
      </c>
      <c r="O202">
        <f t="shared" si="12"/>
        <v>5397.0599999999995</v>
      </c>
      <c r="P202">
        <f t="shared" si="13"/>
        <v>6.476472000000002</v>
      </c>
      <c r="Q202" s="4">
        <v>6087</v>
      </c>
      <c r="R202" s="5">
        <v>37.012487999999998</v>
      </c>
      <c r="S202" s="5">
        <v>-122.007205</v>
      </c>
      <c r="T202">
        <v>2</v>
      </c>
      <c r="U202">
        <v>0.11116530094741854</v>
      </c>
      <c r="V202">
        <v>262340</v>
      </c>
      <c r="W202">
        <v>267203</v>
      </c>
      <c r="X202">
        <v>269278</v>
      </c>
      <c r="Y202">
        <v>274299</v>
      </c>
      <c r="Z202">
        <v>139385</v>
      </c>
      <c r="AA202">
        <v>6087</v>
      </c>
      <c r="AB202">
        <v>109611.959</v>
      </c>
      <c r="AC202">
        <v>67256</v>
      </c>
      <c r="AD202">
        <v>7</v>
      </c>
      <c r="AE202">
        <v>2.5995439657157287E-5</v>
      </c>
      <c r="AF202">
        <v>112</v>
      </c>
      <c r="AG202">
        <v>667</v>
      </c>
      <c r="AH202">
        <v>0.1679160419790105</v>
      </c>
      <c r="AI202" s="3">
        <v>99983</v>
      </c>
      <c r="AJ202" s="3">
        <v>284903.99257386004</v>
      </c>
      <c r="AK202">
        <v>11</v>
      </c>
      <c r="AL202">
        <v>388940.80000000005</v>
      </c>
      <c r="AM202">
        <v>456271</v>
      </c>
      <c r="AN202">
        <v>76000</v>
      </c>
      <c r="AO202">
        <v>532271</v>
      </c>
      <c r="AP202">
        <v>46</v>
      </c>
      <c r="AQ202">
        <v>24</v>
      </c>
      <c r="AR202">
        <v>70</v>
      </c>
      <c r="AS202">
        <v>0.26197310658937217</v>
      </c>
      <c r="AT202">
        <v>73</v>
      </c>
      <c r="AU202">
        <v>232</v>
      </c>
      <c r="AV202">
        <f t="shared" si="15"/>
        <v>305</v>
      </c>
      <c r="AW202">
        <v>269278</v>
      </c>
      <c r="AX202">
        <v>1</v>
      </c>
      <c r="AY202">
        <v>762330830.97655106</v>
      </c>
      <c r="AZ202">
        <v>762330.83097655105</v>
      </c>
      <c r="BA202">
        <v>2981.6446582273202</v>
      </c>
      <c r="BB202">
        <v>3.3538537103698025</v>
      </c>
      <c r="BC202">
        <v>326778</v>
      </c>
      <c r="BD202">
        <v>348068</v>
      </c>
      <c r="BE202">
        <v>-21290</v>
      </c>
      <c r="BF202">
        <v>-8.1154227338568266E-2</v>
      </c>
      <c r="BG202">
        <v>6076534</v>
      </c>
      <c r="BH202">
        <v>22.566024703094943</v>
      </c>
      <c r="BI202">
        <v>16498</v>
      </c>
      <c r="BJ202">
        <v>101</v>
      </c>
      <c r="BK202">
        <v>22</v>
      </c>
      <c r="BL202">
        <v>13</v>
      </c>
      <c r="BM202">
        <v>4</v>
      </c>
      <c r="BN202">
        <v>8</v>
      </c>
      <c r="BO202">
        <v>5</v>
      </c>
      <c r="BP202">
        <v>2</v>
      </c>
      <c r="BQ202">
        <v>40</v>
      </c>
      <c r="BR202">
        <v>5</v>
      </c>
      <c r="BS202">
        <v>1</v>
      </c>
      <c r="BT202">
        <v>256218</v>
      </c>
      <c r="BU202">
        <v>0.74</v>
      </c>
      <c r="BV202">
        <v>0.64161120000000005</v>
      </c>
      <c r="BW202">
        <v>1484</v>
      </c>
      <c r="BX202">
        <v>0.78448819999999997</v>
      </c>
      <c r="BY202">
        <v>-0.3857101</v>
      </c>
      <c r="BZ202">
        <v>100</v>
      </c>
      <c r="CA202">
        <v>22</v>
      </c>
      <c r="CB202">
        <v>16</v>
      </c>
      <c r="CC202">
        <v>2</v>
      </c>
      <c r="CD202">
        <v>7</v>
      </c>
      <c r="CE202">
        <v>6</v>
      </c>
      <c r="CF202">
        <v>1</v>
      </c>
      <c r="CG202">
        <v>38</v>
      </c>
      <c r="CH202">
        <v>6</v>
      </c>
      <c r="CI202">
        <v>0</v>
      </c>
      <c r="CJ202">
        <v>271401</v>
      </c>
      <c r="CK202">
        <v>0.72954779090718169</v>
      </c>
      <c r="CL202">
        <v>0.75758244808357089</v>
      </c>
      <c r="CM202">
        <v>1418</v>
      </c>
      <c r="CN202">
        <v>-0.31938803372792784</v>
      </c>
      <c r="CO202">
        <v>52007</v>
      </c>
      <c r="CP202">
        <v>0.59116936099999995</v>
      </c>
      <c r="CQ202">
        <v>0.62872319099999996</v>
      </c>
      <c r="CR202">
        <v>238206</v>
      </c>
      <c r="CS202">
        <v>0.86599999999999999</v>
      </c>
      <c r="CT202">
        <v>214332</v>
      </c>
      <c r="CU202">
        <v>0.84660188490999999</v>
      </c>
      <c r="CV202">
        <v>1687</v>
      </c>
      <c r="CW202">
        <v>210</v>
      </c>
      <c r="CX202">
        <v>269</v>
      </c>
      <c r="CY202">
        <v>16705</v>
      </c>
      <c r="CZ202">
        <v>1098</v>
      </c>
      <c r="DA202" s="2">
        <v>153381</v>
      </c>
      <c r="DB202" s="2">
        <v>39505</v>
      </c>
      <c r="DC202" s="2">
        <v>420.16</v>
      </c>
      <c r="DD202" s="2">
        <v>52509</v>
      </c>
      <c r="DE202">
        <v>347</v>
      </c>
      <c r="DF202">
        <v>161</v>
      </c>
      <c r="DG202">
        <v>70.52</v>
      </c>
      <c r="DH202">
        <v>4.83</v>
      </c>
      <c r="DI202" s="2">
        <v>11.88</v>
      </c>
      <c r="DJ202">
        <v>8.49</v>
      </c>
      <c r="DK202">
        <v>0.71455147375053762</v>
      </c>
      <c r="DL202">
        <v>0.15892053973013492</v>
      </c>
      <c r="DM202">
        <v>1406</v>
      </c>
      <c r="DN202">
        <v>18.2</v>
      </c>
      <c r="DO202">
        <v>6.2E-2</v>
      </c>
      <c r="DP202">
        <v>0</v>
      </c>
      <c r="DQ202" s="2">
        <v>0</v>
      </c>
      <c r="DR202" s="2">
        <v>15849.009478389989</v>
      </c>
      <c r="DS202">
        <v>2.9653877877165048E-2</v>
      </c>
      <c r="DT202">
        <v>2.8960060073473701</v>
      </c>
      <c r="DU202">
        <v>1126374.8933024921</v>
      </c>
      <c r="DV202">
        <v>0</v>
      </c>
    </row>
    <row r="203" spans="1:126" x14ac:dyDescent="0.15">
      <c r="A203" t="s">
        <v>401</v>
      </c>
      <c r="B203" t="s">
        <v>488</v>
      </c>
      <c r="C203">
        <v>6</v>
      </c>
      <c r="D203">
        <v>89</v>
      </c>
      <c r="E203" t="s">
        <v>489</v>
      </c>
      <c r="F203">
        <v>6089</v>
      </c>
      <c r="G203" t="s">
        <v>5187</v>
      </c>
      <c r="H203">
        <v>82.4</v>
      </c>
      <c r="I203">
        <v>0.8</v>
      </c>
      <c r="J203">
        <v>2.2999999999999998</v>
      </c>
      <c r="K203">
        <v>2.4</v>
      </c>
      <c r="L203">
        <v>3.6</v>
      </c>
      <c r="M203">
        <v>8.4</v>
      </c>
      <c r="N203">
        <f t="shared" si="14"/>
        <v>6884.9700000000021</v>
      </c>
      <c r="O203">
        <f t="shared" si="12"/>
        <v>3115.0299999999979</v>
      </c>
      <c r="P203">
        <f t="shared" si="13"/>
        <v>3.7380359999999988</v>
      </c>
      <c r="Q203" s="4">
        <v>6089</v>
      </c>
      <c r="R203" s="5">
        <v>40.760514000000001</v>
      </c>
      <c r="S203" s="5">
        <v>-122.043556</v>
      </c>
      <c r="T203">
        <v>3</v>
      </c>
      <c r="U203">
        <v>0.12110591505264863</v>
      </c>
      <c r="V203">
        <v>177693</v>
      </c>
      <c r="W203">
        <v>178520</v>
      </c>
      <c r="X203">
        <v>178942</v>
      </c>
      <c r="Y203">
        <v>178472</v>
      </c>
      <c r="Z203">
        <v>90901</v>
      </c>
      <c r="AA203">
        <v>6089</v>
      </c>
      <c r="AB203">
        <v>61931.058000000005</v>
      </c>
      <c r="AC203">
        <v>44620</v>
      </c>
      <c r="AD203">
        <v>14</v>
      </c>
      <c r="AE203">
        <v>7.8237641246884466E-5</v>
      </c>
      <c r="AF203">
        <v>263</v>
      </c>
      <c r="AG203">
        <v>1544</v>
      </c>
      <c r="AH203">
        <v>0.17033678756476683</v>
      </c>
      <c r="AI203" s="3">
        <v>376306</v>
      </c>
      <c r="AJ203" s="3">
        <v>2416239.2870840603</v>
      </c>
      <c r="AK203">
        <v>15</v>
      </c>
      <c r="AL203">
        <v>2462470.4</v>
      </c>
      <c r="AM203">
        <v>974692</v>
      </c>
      <c r="AN203">
        <v>56433</v>
      </c>
      <c r="AO203">
        <v>1031125</v>
      </c>
      <c r="AP203">
        <v>9</v>
      </c>
      <c r="AQ203">
        <v>6</v>
      </c>
      <c r="AR203">
        <v>15</v>
      </c>
      <c r="AS203">
        <v>8.402419896930316E-2</v>
      </c>
      <c r="AT203">
        <v>13</v>
      </c>
      <c r="AU203">
        <v>122</v>
      </c>
      <c r="AV203">
        <f t="shared" si="15"/>
        <v>135</v>
      </c>
      <c r="AW203">
        <v>129343</v>
      </c>
      <c r="AX203">
        <v>0.76</v>
      </c>
      <c r="AY203">
        <v>1191642853.48664</v>
      </c>
      <c r="AZ203">
        <v>1191642.8534866399</v>
      </c>
      <c r="BA203">
        <v>7307.4463446646296</v>
      </c>
      <c r="BB203">
        <v>1.3684671126324832</v>
      </c>
      <c r="BC203">
        <v>148137</v>
      </c>
      <c r="BD203">
        <v>48124</v>
      </c>
      <c r="BE203">
        <v>100013</v>
      </c>
      <c r="BF203">
        <v>0.56284153005464477</v>
      </c>
      <c r="BG203">
        <v>2871256</v>
      </c>
      <c r="BH203">
        <v>16.045735489711749</v>
      </c>
      <c r="BI203">
        <v>16162</v>
      </c>
      <c r="BJ203">
        <v>76</v>
      </c>
      <c r="BK203">
        <v>17</v>
      </c>
      <c r="BL203">
        <v>12</v>
      </c>
      <c r="BM203">
        <v>0</v>
      </c>
      <c r="BN203">
        <v>4</v>
      </c>
      <c r="BO203">
        <v>8</v>
      </c>
      <c r="BP203">
        <v>4</v>
      </c>
      <c r="BQ203">
        <v>16</v>
      </c>
      <c r="BR203">
        <v>9</v>
      </c>
      <c r="BS203">
        <v>0</v>
      </c>
      <c r="BT203">
        <v>181099</v>
      </c>
      <c r="BU203">
        <v>0.76</v>
      </c>
      <c r="BV203">
        <v>0.57245190000000001</v>
      </c>
      <c r="BW203">
        <v>962</v>
      </c>
      <c r="BX203">
        <v>0.80618889999999999</v>
      </c>
      <c r="BY203">
        <v>-0.80689230000000001</v>
      </c>
      <c r="BZ203">
        <v>85</v>
      </c>
      <c r="CA203">
        <v>13</v>
      </c>
      <c r="CB203">
        <v>12</v>
      </c>
      <c r="CC203">
        <v>0</v>
      </c>
      <c r="CD203">
        <v>3</v>
      </c>
      <c r="CE203">
        <v>9</v>
      </c>
      <c r="CF203">
        <v>4</v>
      </c>
      <c r="CG203">
        <v>16</v>
      </c>
      <c r="CH203">
        <v>8</v>
      </c>
      <c r="CI203">
        <v>0</v>
      </c>
      <c r="CJ203">
        <v>179747</v>
      </c>
      <c r="CK203">
        <v>0.83450627826890011</v>
      </c>
      <c r="CL203">
        <v>0.76156033321694017</v>
      </c>
      <c r="CM203">
        <v>942</v>
      </c>
      <c r="CN203">
        <v>-0.21339642961467747</v>
      </c>
      <c r="CO203">
        <v>18362</v>
      </c>
      <c r="CP203">
        <v>-0.68208547200000003</v>
      </c>
      <c r="CQ203">
        <v>-0.34148386269999997</v>
      </c>
      <c r="CR203">
        <v>146823</v>
      </c>
      <c r="CS203">
        <v>0.81700000000000006</v>
      </c>
      <c r="CT203">
        <v>146241</v>
      </c>
      <c r="CU203">
        <v>0.83743441117000006</v>
      </c>
      <c r="CV203">
        <v>463</v>
      </c>
      <c r="CW203">
        <v>132</v>
      </c>
      <c r="CX203">
        <v>143</v>
      </c>
      <c r="CY203">
        <v>1067</v>
      </c>
      <c r="CZ203">
        <v>2488</v>
      </c>
      <c r="DA203" s="2">
        <v>90465</v>
      </c>
      <c r="DB203" s="2">
        <v>16375</v>
      </c>
      <c r="DC203" s="2">
        <v>204.49</v>
      </c>
      <c r="DD203" s="2">
        <v>23620</v>
      </c>
      <c r="DE203">
        <v>1088</v>
      </c>
      <c r="DF203">
        <v>205</v>
      </c>
      <c r="DG203">
        <v>31.85</v>
      </c>
      <c r="DH203">
        <v>1.68</v>
      </c>
      <c r="DI203" s="2">
        <v>12.85</v>
      </c>
      <c r="DJ203">
        <v>5.69</v>
      </c>
      <c r="DK203">
        <v>0.97131323975700623</v>
      </c>
      <c r="DL203">
        <v>2.072538860103627E-2</v>
      </c>
      <c r="DM203">
        <v>956</v>
      </c>
      <c r="DN203">
        <v>31.1</v>
      </c>
      <c r="DO203">
        <v>1.3000000000000001E-2</v>
      </c>
      <c r="DP203">
        <v>44.87</v>
      </c>
      <c r="DQ203" s="2">
        <f>248047+47+30626+468646</f>
        <v>747366</v>
      </c>
      <c r="DR203" s="2">
        <v>46872.410445599999</v>
      </c>
      <c r="DS203">
        <v>1.3491077622181234E-2</v>
      </c>
      <c r="DV203">
        <v>0</v>
      </c>
    </row>
    <row r="204" spans="1:126" x14ac:dyDescent="0.15">
      <c r="A204" t="s">
        <v>401</v>
      </c>
      <c r="B204" t="s">
        <v>490</v>
      </c>
      <c r="C204">
        <v>6</v>
      </c>
      <c r="D204">
        <v>91</v>
      </c>
      <c r="E204" t="s">
        <v>491</v>
      </c>
      <c r="F204">
        <v>6091</v>
      </c>
      <c r="G204" t="s">
        <v>5188</v>
      </c>
      <c r="H204">
        <v>88.1</v>
      </c>
      <c r="I204">
        <v>0.2</v>
      </c>
      <c r="J204">
        <v>1.3</v>
      </c>
      <c r="K204">
        <v>0.4</v>
      </c>
      <c r="L204">
        <v>1.8</v>
      </c>
      <c r="M204">
        <v>8.3000000000000007</v>
      </c>
      <c r="N204">
        <f t="shared" si="14"/>
        <v>7835.6299999999983</v>
      </c>
      <c r="O204">
        <f t="shared" si="12"/>
        <v>2164.3700000000017</v>
      </c>
      <c r="P204">
        <f t="shared" si="13"/>
        <v>2.597244000000003</v>
      </c>
      <c r="Q204" s="4">
        <v>6091</v>
      </c>
      <c r="R204" s="5">
        <v>39.576925000000003</v>
      </c>
      <c r="S204" s="5">
        <v>-120.52199299999999</v>
      </c>
      <c r="T204">
        <v>8</v>
      </c>
      <c r="U204">
        <v>0.21362235635606869</v>
      </c>
      <c r="V204">
        <v>3163</v>
      </c>
      <c r="W204">
        <v>3019</v>
      </c>
      <c r="X204">
        <v>3021</v>
      </c>
      <c r="Y204">
        <v>2994</v>
      </c>
      <c r="Z204">
        <v>1698</v>
      </c>
      <c r="AA204">
        <v>6091</v>
      </c>
      <c r="AB204">
        <v>992.66500000000008</v>
      </c>
      <c r="AC204">
        <v>42833</v>
      </c>
      <c r="AD204">
        <v>0</v>
      </c>
      <c r="AE204">
        <v>0</v>
      </c>
      <c r="AF204">
        <v>2</v>
      </c>
      <c r="AG204">
        <v>48</v>
      </c>
      <c r="AH204">
        <v>4.1666666666666664E-2</v>
      </c>
      <c r="AI204" s="3">
        <v>39141</v>
      </c>
      <c r="AJ204" s="3">
        <v>610024.74644727004</v>
      </c>
      <c r="AK204">
        <v>184</v>
      </c>
      <c r="AL204">
        <v>615699.19999999995</v>
      </c>
      <c r="AM204">
        <v>58864</v>
      </c>
      <c r="AN204">
        <v>4459</v>
      </c>
      <c r="AO204">
        <v>63323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</v>
      </c>
      <c r="AV204">
        <f t="shared" si="15"/>
        <v>2</v>
      </c>
      <c r="AW204">
        <v>54</v>
      </c>
      <c r="AX204">
        <v>2.0000000000000018E-2</v>
      </c>
      <c r="AY204">
        <v>85571461.805002794</v>
      </c>
      <c r="AZ204">
        <v>85571.461805002793</v>
      </c>
      <c r="BA204">
        <v>23090.310364143101</v>
      </c>
      <c r="BB204">
        <v>0.43308209557585592</v>
      </c>
      <c r="BC204">
        <v>6877</v>
      </c>
      <c r="BD204">
        <v>240</v>
      </c>
      <c r="BE204">
        <v>6637</v>
      </c>
      <c r="BF204">
        <v>2.0983243755927918</v>
      </c>
      <c r="BG204">
        <v>9365</v>
      </c>
      <c r="BH204">
        <v>3.0999668983780206</v>
      </c>
      <c r="BI204">
        <v>551</v>
      </c>
      <c r="BJ204">
        <v>1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3174</v>
      </c>
      <c r="BU204">
        <v>0.45</v>
      </c>
      <c r="BV204">
        <v>0.73468639999999996</v>
      </c>
      <c r="BW204">
        <v>47</v>
      </c>
      <c r="BX204">
        <v>0.63011969999999995</v>
      </c>
      <c r="BY204">
        <v>1.489457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2979</v>
      </c>
      <c r="CK204">
        <v>0.67136623027861697</v>
      </c>
      <c r="CL204">
        <v>0.77171109200343935</v>
      </c>
      <c r="CM204">
        <v>40</v>
      </c>
      <c r="CN204">
        <v>1.2068910655028779</v>
      </c>
      <c r="CO204">
        <v>350</v>
      </c>
      <c r="CP204">
        <v>-0.4072720131</v>
      </c>
      <c r="CQ204">
        <v>3.4991419999999998E-3</v>
      </c>
      <c r="CR204">
        <v>2467</v>
      </c>
      <c r="CS204">
        <v>0.83299999999999996</v>
      </c>
      <c r="CT204">
        <v>2587</v>
      </c>
      <c r="CU204">
        <v>0.83575159604999993</v>
      </c>
      <c r="CV204">
        <v>5</v>
      </c>
      <c r="CW204">
        <v>2</v>
      </c>
      <c r="CY204">
        <v>32</v>
      </c>
      <c r="CZ204">
        <v>72</v>
      </c>
      <c r="DA204" s="2">
        <v>1102</v>
      </c>
      <c r="DB204" s="2">
        <v>270</v>
      </c>
      <c r="DC204" s="2">
        <v>164.1</v>
      </c>
      <c r="DD204" s="2">
        <v>109</v>
      </c>
      <c r="DE204">
        <v>25</v>
      </c>
      <c r="DF204">
        <v>4</v>
      </c>
      <c r="DG204">
        <v>32.82</v>
      </c>
      <c r="DH204">
        <v>131.28</v>
      </c>
      <c r="DI204" s="2">
        <v>196.91</v>
      </c>
      <c r="DJ204">
        <v>5.9</v>
      </c>
      <c r="DL204">
        <v>0</v>
      </c>
      <c r="DM204">
        <v>0</v>
      </c>
      <c r="DN204">
        <v>0</v>
      </c>
      <c r="DO204">
        <v>0</v>
      </c>
      <c r="DP204">
        <v>7.92</v>
      </c>
      <c r="DQ204" s="2">
        <f>40008+323+377970+5+28389</f>
        <v>446695</v>
      </c>
      <c r="DR204" s="2">
        <v>20094.215513419997</v>
      </c>
      <c r="DS204">
        <v>3.4475611770041277E-2</v>
      </c>
      <c r="DT204">
        <v>3.33218877461763</v>
      </c>
      <c r="DU204">
        <v>2051625.9627810549</v>
      </c>
      <c r="DV204">
        <v>0</v>
      </c>
    </row>
    <row r="205" spans="1:126" x14ac:dyDescent="0.15">
      <c r="A205" t="s">
        <v>401</v>
      </c>
      <c r="B205" t="s">
        <v>492</v>
      </c>
      <c r="C205">
        <v>6</v>
      </c>
      <c r="D205">
        <v>93</v>
      </c>
      <c r="E205" t="s">
        <v>493</v>
      </c>
      <c r="F205">
        <v>6093</v>
      </c>
      <c r="G205" t="s">
        <v>5189</v>
      </c>
      <c r="H205">
        <v>79.5</v>
      </c>
      <c r="I205">
        <v>1.2</v>
      </c>
      <c r="J205">
        <v>3.4</v>
      </c>
      <c r="K205">
        <v>1.2</v>
      </c>
      <c r="L205">
        <v>4.4000000000000004</v>
      </c>
      <c r="M205">
        <v>10.3</v>
      </c>
      <c r="N205">
        <f t="shared" si="14"/>
        <v>6460.1399999999994</v>
      </c>
      <c r="O205">
        <f t="shared" si="12"/>
        <v>3539.8600000000006</v>
      </c>
      <c r="P205">
        <f t="shared" si="13"/>
        <v>4.2478320000000025</v>
      </c>
      <c r="Q205" s="4">
        <v>6093</v>
      </c>
      <c r="R205" s="5">
        <v>41.587986000000001</v>
      </c>
      <c r="S205" s="5">
        <v>-122.533287</v>
      </c>
      <c r="T205">
        <v>6</v>
      </c>
      <c r="U205">
        <v>0.18365521139827282</v>
      </c>
      <c r="V205">
        <v>44673</v>
      </c>
      <c r="W205">
        <v>44261</v>
      </c>
      <c r="X205">
        <v>43895</v>
      </c>
      <c r="Y205">
        <v>43351</v>
      </c>
      <c r="Z205">
        <v>22185</v>
      </c>
      <c r="AA205">
        <v>6093</v>
      </c>
      <c r="AB205">
        <v>14515.541999999999</v>
      </c>
      <c r="AC205">
        <v>37170</v>
      </c>
      <c r="AD205">
        <v>7</v>
      </c>
      <c r="AE205">
        <v>1.5947146599840529E-4</v>
      </c>
      <c r="AF205">
        <v>90</v>
      </c>
      <c r="AG205">
        <v>929</v>
      </c>
      <c r="AH205">
        <v>9.6878363832077499E-2</v>
      </c>
      <c r="AI205" s="3">
        <v>722855</v>
      </c>
      <c r="AJ205" s="3">
        <v>4017837.2643279904</v>
      </c>
      <c r="AK205">
        <v>107</v>
      </c>
      <c r="AL205">
        <v>4062598.4000000004</v>
      </c>
      <c r="AM205">
        <v>406630</v>
      </c>
      <c r="AN205">
        <v>113320</v>
      </c>
      <c r="AO205">
        <v>519950</v>
      </c>
      <c r="AP205">
        <v>3</v>
      </c>
      <c r="AQ205">
        <v>3</v>
      </c>
      <c r="AR205">
        <v>6</v>
      </c>
      <c r="AS205">
        <v>0.13555952192675266</v>
      </c>
      <c r="AT205">
        <v>6</v>
      </c>
      <c r="AU205">
        <v>27</v>
      </c>
      <c r="AV205">
        <f t="shared" si="15"/>
        <v>33</v>
      </c>
      <c r="AW205">
        <v>1225</v>
      </c>
      <c r="AX205">
        <v>3.0000000000000027E-2</v>
      </c>
      <c r="AY205">
        <v>614667651.59409201</v>
      </c>
      <c r="AZ205">
        <v>614667.65159409202</v>
      </c>
      <c r="BA205">
        <v>13866.631819533</v>
      </c>
      <c r="BB205">
        <v>0.72115565842843443</v>
      </c>
      <c r="BC205">
        <v>39129</v>
      </c>
      <c r="BD205">
        <v>19677</v>
      </c>
      <c r="BE205">
        <v>19452</v>
      </c>
      <c r="BF205">
        <v>0.4354307971257807</v>
      </c>
      <c r="BG205">
        <v>673005</v>
      </c>
      <c r="BH205">
        <v>15.332156282036678</v>
      </c>
      <c r="BI205">
        <v>5904</v>
      </c>
      <c r="BJ205">
        <v>34</v>
      </c>
      <c r="BK205">
        <v>3</v>
      </c>
      <c r="BL205">
        <v>5</v>
      </c>
      <c r="BM205">
        <v>0</v>
      </c>
      <c r="BN205">
        <v>1</v>
      </c>
      <c r="BO205">
        <v>1</v>
      </c>
      <c r="BP205">
        <v>1</v>
      </c>
      <c r="BQ205">
        <v>5</v>
      </c>
      <c r="BR205">
        <v>3</v>
      </c>
      <c r="BS205">
        <v>0</v>
      </c>
      <c r="BT205">
        <v>44634</v>
      </c>
      <c r="BU205">
        <v>0.72</v>
      </c>
      <c r="BV205">
        <v>0.59860040000000003</v>
      </c>
      <c r="BW205">
        <v>470</v>
      </c>
      <c r="BX205">
        <v>1.1874359999999999</v>
      </c>
      <c r="BY205">
        <v>0.42413790000000001</v>
      </c>
      <c r="BZ205">
        <v>33</v>
      </c>
      <c r="CA205">
        <v>4</v>
      </c>
      <c r="CB205">
        <v>6</v>
      </c>
      <c r="CC205">
        <v>0</v>
      </c>
      <c r="CD205">
        <v>3</v>
      </c>
      <c r="CE205">
        <v>1</v>
      </c>
      <c r="CF205">
        <v>1</v>
      </c>
      <c r="CG205">
        <v>5</v>
      </c>
      <c r="CH205">
        <v>3</v>
      </c>
      <c r="CI205">
        <v>0</v>
      </c>
      <c r="CJ205">
        <v>43465</v>
      </c>
      <c r="CK205">
        <v>1.2883929598527553</v>
      </c>
      <c r="CL205">
        <v>0.76967682078243393</v>
      </c>
      <c r="CM205">
        <v>401</v>
      </c>
      <c r="CN205">
        <v>0.93060628411433843</v>
      </c>
      <c r="CO205">
        <v>4780</v>
      </c>
      <c r="CP205">
        <v>-1.2368878720000001</v>
      </c>
      <c r="CQ205">
        <v>-0.31834369080000002</v>
      </c>
      <c r="CR205">
        <v>34714</v>
      </c>
      <c r="CS205">
        <v>0.8</v>
      </c>
      <c r="CT205">
        <v>35962</v>
      </c>
      <c r="CU205">
        <v>0.82981053997999998</v>
      </c>
      <c r="CV205">
        <v>150</v>
      </c>
      <c r="CW205">
        <v>30</v>
      </c>
      <c r="CX205">
        <v>35</v>
      </c>
      <c r="CY205">
        <v>6848</v>
      </c>
      <c r="CZ205">
        <v>1656</v>
      </c>
      <c r="DA205" s="2">
        <v>20842</v>
      </c>
      <c r="DB205" s="2">
        <v>3320</v>
      </c>
      <c r="DC205" s="2">
        <v>214.62</v>
      </c>
      <c r="DD205" s="2">
        <v>6189</v>
      </c>
      <c r="DE205">
        <v>636</v>
      </c>
      <c r="DF205">
        <v>172</v>
      </c>
      <c r="DG205">
        <v>34.25</v>
      </c>
      <c r="DH205">
        <v>27.4</v>
      </c>
      <c r="DI205" s="2">
        <v>41.1</v>
      </c>
      <c r="DJ205">
        <v>3.36</v>
      </c>
      <c r="DK205">
        <v>0.96304514736703761</v>
      </c>
      <c r="DL205">
        <v>3.5522066738428421E-2</v>
      </c>
      <c r="DM205">
        <v>36140</v>
      </c>
      <c r="DN205">
        <v>40.200000000000003</v>
      </c>
      <c r="DO205">
        <v>0.01</v>
      </c>
      <c r="DP205">
        <v>8891.619999999999</v>
      </c>
      <c r="DQ205" s="2">
        <f>18425+1711440+716+6521+37+470721+54047+128032</f>
        <v>2389939</v>
      </c>
      <c r="DR205" s="2">
        <v>66745.25892719999</v>
      </c>
      <c r="DS205">
        <v>1.3233960038055525E-2</v>
      </c>
      <c r="DT205">
        <v>5.2744274381712399</v>
      </c>
      <c r="DU205">
        <v>21427880.471230581</v>
      </c>
      <c r="DV205">
        <v>0</v>
      </c>
    </row>
    <row r="206" spans="1:126" x14ac:dyDescent="0.15">
      <c r="A206" t="s">
        <v>401</v>
      </c>
      <c r="B206" t="s">
        <v>494</v>
      </c>
      <c r="C206">
        <v>6</v>
      </c>
      <c r="D206">
        <v>95</v>
      </c>
      <c r="E206" t="s">
        <v>495</v>
      </c>
      <c r="F206">
        <v>6095</v>
      </c>
      <c r="G206" t="s">
        <v>5190</v>
      </c>
      <c r="H206">
        <v>40.799999999999997</v>
      </c>
      <c r="I206">
        <v>14.2</v>
      </c>
      <c r="J206">
        <v>0.5</v>
      </c>
      <c r="K206">
        <v>14.3</v>
      </c>
      <c r="L206">
        <v>6.2</v>
      </c>
      <c r="M206">
        <v>24</v>
      </c>
      <c r="N206">
        <f t="shared" si="14"/>
        <v>2685.4599999999996</v>
      </c>
      <c r="O206">
        <f t="shared" si="12"/>
        <v>7314.5400000000009</v>
      </c>
      <c r="P206">
        <f t="shared" si="13"/>
        <v>8.777448000000005</v>
      </c>
      <c r="Q206" s="4">
        <v>6095</v>
      </c>
      <c r="R206" s="5">
        <v>38.267226000000001</v>
      </c>
      <c r="S206" s="5">
        <v>-121.939594</v>
      </c>
      <c r="T206">
        <v>2</v>
      </c>
      <c r="U206">
        <v>9.1191416873865269E-2</v>
      </c>
      <c r="V206">
        <v>414209</v>
      </c>
      <c r="W206">
        <v>421624</v>
      </c>
      <c r="X206">
        <v>425753</v>
      </c>
      <c r="Y206">
        <v>434751</v>
      </c>
      <c r="Z206">
        <v>229733</v>
      </c>
      <c r="AA206">
        <v>6095</v>
      </c>
      <c r="AB206">
        <v>173261.33900000001</v>
      </c>
      <c r="AC206">
        <v>66828</v>
      </c>
      <c r="AD206">
        <v>2</v>
      </c>
      <c r="AE206">
        <v>4.6975593830225508E-6</v>
      </c>
      <c r="AF206">
        <v>110</v>
      </c>
      <c r="AG206">
        <v>860</v>
      </c>
      <c r="AH206">
        <v>0.12790697674418605</v>
      </c>
      <c r="AI206" s="3">
        <v>407101</v>
      </c>
      <c r="AJ206" s="3">
        <v>525933.22549038508</v>
      </c>
      <c r="AK206">
        <v>27</v>
      </c>
      <c r="AL206">
        <v>580384</v>
      </c>
      <c r="AM206">
        <v>1053881</v>
      </c>
      <c r="AN206">
        <v>126222</v>
      </c>
      <c r="AO206">
        <v>1180103</v>
      </c>
      <c r="AP206">
        <v>28</v>
      </c>
      <c r="AQ206">
        <v>13</v>
      </c>
      <c r="AR206">
        <v>41</v>
      </c>
      <c r="AS206">
        <v>9.7243041193100954E-2</v>
      </c>
      <c r="AT206">
        <v>39</v>
      </c>
      <c r="AU206">
        <v>211</v>
      </c>
      <c r="AV206">
        <f t="shared" si="15"/>
        <v>250</v>
      </c>
      <c r="AW206">
        <v>398983</v>
      </c>
      <c r="AX206">
        <v>0.92999999999999994</v>
      </c>
      <c r="AY206">
        <v>834206740.78386605</v>
      </c>
      <c r="AZ206">
        <v>834206.74078386603</v>
      </c>
      <c r="BA206">
        <v>2100.10192648262</v>
      </c>
      <c r="BB206">
        <v>4.7616736473113068</v>
      </c>
      <c r="BC206">
        <v>272290</v>
      </c>
      <c r="BD206">
        <v>157747</v>
      </c>
      <c r="BE206">
        <v>114543</v>
      </c>
      <c r="BF206">
        <v>0.27653430997395034</v>
      </c>
      <c r="BG206">
        <v>4188632</v>
      </c>
      <c r="BH206">
        <v>9.8381737768142568</v>
      </c>
      <c r="BI206">
        <v>20056</v>
      </c>
      <c r="BJ206">
        <v>128</v>
      </c>
      <c r="BK206">
        <v>22</v>
      </c>
      <c r="BL206">
        <v>12</v>
      </c>
      <c r="BM206">
        <v>0</v>
      </c>
      <c r="BN206">
        <v>5</v>
      </c>
      <c r="BO206">
        <v>15</v>
      </c>
      <c r="BP206">
        <v>2</v>
      </c>
      <c r="BQ206">
        <v>37</v>
      </c>
      <c r="BR206">
        <v>5</v>
      </c>
      <c r="BS206">
        <v>0</v>
      </c>
      <c r="BT206">
        <v>407234</v>
      </c>
      <c r="BU206">
        <v>0.73</v>
      </c>
      <c r="BV206">
        <v>0.52801580000000004</v>
      </c>
      <c r="BW206">
        <v>1593</v>
      </c>
      <c r="BX206">
        <v>0.55496350000000005</v>
      </c>
      <c r="BY206">
        <v>-1.4198599999999999</v>
      </c>
      <c r="BZ206">
        <v>139</v>
      </c>
      <c r="CA206">
        <v>19</v>
      </c>
      <c r="CB206">
        <v>13</v>
      </c>
      <c r="CC206">
        <v>1</v>
      </c>
      <c r="CD206">
        <v>6</v>
      </c>
      <c r="CE206">
        <v>13</v>
      </c>
      <c r="CF206">
        <v>2</v>
      </c>
      <c r="CG206">
        <v>41</v>
      </c>
      <c r="CH206">
        <v>6</v>
      </c>
      <c r="CI206">
        <v>1</v>
      </c>
      <c r="CJ206">
        <v>430791</v>
      </c>
      <c r="CK206">
        <v>0.55943601421571021</v>
      </c>
      <c r="CL206">
        <v>0.72771190162494515</v>
      </c>
      <c r="CM206">
        <v>1509</v>
      </c>
      <c r="CN206">
        <v>-0.88962286385721501</v>
      </c>
      <c r="CO206">
        <v>57237</v>
      </c>
      <c r="CP206">
        <v>-0.1389435192</v>
      </c>
      <c r="CQ206">
        <v>-5.35914584E-2</v>
      </c>
      <c r="CR206">
        <v>371982</v>
      </c>
      <c r="CS206">
        <v>0.84799999999999998</v>
      </c>
      <c r="CT206">
        <v>354977</v>
      </c>
      <c r="CU206">
        <v>0.87546603344000007</v>
      </c>
      <c r="CV206">
        <v>1385</v>
      </c>
      <c r="CW206">
        <v>389</v>
      </c>
      <c r="CX206">
        <v>350</v>
      </c>
      <c r="CY206">
        <v>2846</v>
      </c>
      <c r="CZ206">
        <v>1395</v>
      </c>
      <c r="DA206" s="2">
        <v>187017</v>
      </c>
      <c r="DB206" s="2">
        <v>41830</v>
      </c>
      <c r="DC206" s="2">
        <v>195.63</v>
      </c>
      <c r="DD206" s="2">
        <v>196698</v>
      </c>
      <c r="DE206">
        <v>515</v>
      </c>
      <c r="DF206">
        <v>115</v>
      </c>
      <c r="DG206">
        <v>20.25</v>
      </c>
      <c r="DH206">
        <v>2.35</v>
      </c>
      <c r="DI206" s="2">
        <v>4.24</v>
      </c>
      <c r="DJ206">
        <v>5.88</v>
      </c>
      <c r="DK206">
        <v>0.73333890115720668</v>
      </c>
      <c r="DL206">
        <v>5.5813953488372092E-2</v>
      </c>
      <c r="DM206">
        <v>1718</v>
      </c>
      <c r="DN206">
        <v>102.1</v>
      </c>
      <c r="DO206">
        <v>0.17600000000000002</v>
      </c>
      <c r="DP206">
        <v>0</v>
      </c>
      <c r="DQ206" s="2">
        <v>0</v>
      </c>
      <c r="DR206" s="2">
        <v>22954.356131699995</v>
      </c>
      <c r="DS206">
        <v>3.5786539649659242E-2</v>
      </c>
      <c r="DT206">
        <v>9.5946252783549806</v>
      </c>
      <c r="DU206">
        <v>5568566.9975527767</v>
      </c>
      <c r="DV206">
        <v>1</v>
      </c>
    </row>
    <row r="207" spans="1:126" x14ac:dyDescent="0.15">
      <c r="A207" t="s">
        <v>401</v>
      </c>
      <c r="B207" t="s">
        <v>496</v>
      </c>
      <c r="C207">
        <v>6</v>
      </c>
      <c r="D207">
        <v>97</v>
      </c>
      <c r="E207" t="s">
        <v>497</v>
      </c>
      <c r="F207">
        <v>6097</v>
      </c>
      <c r="G207" t="s">
        <v>5191</v>
      </c>
      <c r="H207">
        <v>66.099999999999994</v>
      </c>
      <c r="I207">
        <v>1.4</v>
      </c>
      <c r="J207">
        <v>0.7</v>
      </c>
      <c r="K207">
        <v>3.7</v>
      </c>
      <c r="L207">
        <v>3.2</v>
      </c>
      <c r="M207">
        <v>24.9</v>
      </c>
      <c r="N207">
        <f t="shared" si="14"/>
        <v>5015.5999999999985</v>
      </c>
      <c r="O207">
        <f t="shared" si="12"/>
        <v>4984.4000000000015</v>
      </c>
      <c r="P207">
        <f t="shared" si="13"/>
        <v>5.9812800000000035</v>
      </c>
      <c r="Q207" s="4">
        <v>6097</v>
      </c>
      <c r="R207" s="5">
        <v>38.525182000000001</v>
      </c>
      <c r="S207" s="5">
        <v>-122.92610999999999</v>
      </c>
      <c r="T207">
        <v>2</v>
      </c>
      <c r="U207">
        <v>0.1110176150851952</v>
      </c>
      <c r="V207">
        <v>483456</v>
      </c>
      <c r="W207">
        <v>491790</v>
      </c>
      <c r="X207">
        <v>495078</v>
      </c>
      <c r="Y207">
        <v>502096</v>
      </c>
      <c r="Z207">
        <v>267143</v>
      </c>
      <c r="AA207">
        <v>6097</v>
      </c>
      <c r="AB207">
        <v>211144.89300000001</v>
      </c>
      <c r="AC207">
        <v>64240</v>
      </c>
      <c r="AD207">
        <v>23</v>
      </c>
      <c r="AE207">
        <v>4.6457325916320258E-5</v>
      </c>
      <c r="AF207">
        <v>499</v>
      </c>
      <c r="AG207">
        <v>3579</v>
      </c>
      <c r="AH207">
        <v>0.13942442022911428</v>
      </c>
      <c r="AI207" s="3">
        <v>589771</v>
      </c>
      <c r="AJ207" s="3">
        <v>1008534.6413020551</v>
      </c>
      <c r="AK207">
        <v>15</v>
      </c>
      <c r="AL207">
        <v>1131744</v>
      </c>
      <c r="AM207">
        <v>1474055</v>
      </c>
      <c r="AN207">
        <v>282615</v>
      </c>
      <c r="AO207">
        <v>1756670</v>
      </c>
      <c r="AP207">
        <v>89</v>
      </c>
      <c r="AQ207">
        <v>285</v>
      </c>
      <c r="AR207">
        <v>374</v>
      </c>
      <c r="AS207">
        <v>0.76048719982106183</v>
      </c>
      <c r="AT207">
        <v>389</v>
      </c>
      <c r="AU207">
        <v>477</v>
      </c>
      <c r="AV207">
        <f t="shared" si="15"/>
        <v>866</v>
      </c>
      <c r="AW207">
        <v>426436</v>
      </c>
      <c r="AX207">
        <v>0.95</v>
      </c>
      <c r="AY207">
        <v>1863050336.2086699</v>
      </c>
      <c r="AZ207">
        <v>1863050.3362086699</v>
      </c>
      <c r="BA207">
        <v>4063.3798651403999</v>
      </c>
      <c r="BB207">
        <v>2.4610054515920763</v>
      </c>
      <c r="BC207">
        <v>1871188</v>
      </c>
      <c r="BD207">
        <v>414824</v>
      </c>
      <c r="BE207">
        <v>1456364</v>
      </c>
      <c r="BF207">
        <v>3.0124023696055069</v>
      </c>
      <c r="BG207">
        <v>12284732</v>
      </c>
      <c r="BH207">
        <v>24.813730361680381</v>
      </c>
      <c r="BI207">
        <v>32807</v>
      </c>
      <c r="BJ207">
        <v>172</v>
      </c>
      <c r="BK207">
        <v>40</v>
      </c>
      <c r="BL207">
        <v>33</v>
      </c>
      <c r="BM207">
        <v>4</v>
      </c>
      <c r="BN207">
        <v>6</v>
      </c>
      <c r="BO207">
        <v>18</v>
      </c>
      <c r="BP207">
        <v>4</v>
      </c>
      <c r="BQ207">
        <v>60</v>
      </c>
      <c r="BR207">
        <v>15</v>
      </c>
      <c r="BS207">
        <v>1</v>
      </c>
      <c r="BT207">
        <v>472102</v>
      </c>
      <c r="BU207">
        <v>0.75</v>
      </c>
      <c r="BV207">
        <v>0.63085809999999998</v>
      </c>
      <c r="BW207">
        <v>2973</v>
      </c>
      <c r="BX207">
        <v>0.74771980000000005</v>
      </c>
      <c r="BY207">
        <v>-0.40277180000000001</v>
      </c>
      <c r="BZ207">
        <v>174</v>
      </c>
      <c r="CA207">
        <v>34</v>
      </c>
      <c r="CB207">
        <v>32</v>
      </c>
      <c r="CC207">
        <v>3</v>
      </c>
      <c r="CD207">
        <v>6</v>
      </c>
      <c r="CE207">
        <v>14</v>
      </c>
      <c r="CF207">
        <v>3</v>
      </c>
      <c r="CG207">
        <v>63</v>
      </c>
      <c r="CH207">
        <v>19</v>
      </c>
      <c r="CI207">
        <v>1</v>
      </c>
      <c r="CJ207">
        <v>499674</v>
      </c>
      <c r="CK207">
        <v>0.69845539291618131</v>
      </c>
      <c r="CL207">
        <v>0.83171542170063195</v>
      </c>
      <c r="CM207">
        <v>2709</v>
      </c>
      <c r="CN207">
        <v>-1.1305771105413377E-2</v>
      </c>
      <c r="CO207">
        <v>84936</v>
      </c>
      <c r="CP207">
        <v>0.61165498699999998</v>
      </c>
      <c r="CQ207">
        <v>0.50624589900000005</v>
      </c>
      <c r="CR207">
        <v>440976</v>
      </c>
      <c r="CS207">
        <v>0.87599999999999989</v>
      </c>
      <c r="CT207">
        <v>398851</v>
      </c>
      <c r="CU207">
        <v>0.84701214895999999</v>
      </c>
      <c r="CV207">
        <v>1951</v>
      </c>
      <c r="CW207">
        <v>439</v>
      </c>
      <c r="CX207">
        <v>489</v>
      </c>
      <c r="CY207">
        <v>13710</v>
      </c>
      <c r="CZ207">
        <v>5872</v>
      </c>
      <c r="DA207" s="2">
        <v>296678</v>
      </c>
      <c r="DB207" s="2">
        <v>63375</v>
      </c>
      <c r="DC207" s="2">
        <v>362.81</v>
      </c>
      <c r="DD207" s="2">
        <v>112383</v>
      </c>
      <c r="DE207">
        <v>2017</v>
      </c>
      <c r="DF207">
        <v>466</v>
      </c>
      <c r="DG207">
        <v>65.25</v>
      </c>
      <c r="DH207">
        <v>2.83</v>
      </c>
      <c r="DI207" s="2">
        <v>12.52</v>
      </c>
      <c r="DJ207">
        <v>7.93</v>
      </c>
      <c r="DK207">
        <v>0.79731963762206004</v>
      </c>
      <c r="DL207">
        <v>7.4043028778988551E-2</v>
      </c>
      <c r="DM207">
        <v>14348</v>
      </c>
      <c r="DN207">
        <v>35.1</v>
      </c>
      <c r="DO207">
        <v>3.5000000000000003E-2</v>
      </c>
      <c r="DP207">
        <v>0</v>
      </c>
      <c r="DQ207" s="2">
        <v>0</v>
      </c>
      <c r="DR207" s="2">
        <v>109270.19286069997</v>
      </c>
      <c r="DS207">
        <v>0.1027450289706995</v>
      </c>
      <c r="DT207">
        <v>5.2941894693772804</v>
      </c>
      <c r="DU207">
        <v>5991667.1668309206</v>
      </c>
      <c r="DV207">
        <v>0</v>
      </c>
    </row>
    <row r="208" spans="1:126" x14ac:dyDescent="0.15">
      <c r="A208" t="s">
        <v>401</v>
      </c>
      <c r="B208" t="s">
        <v>498</v>
      </c>
      <c r="C208">
        <v>6</v>
      </c>
      <c r="D208">
        <v>99</v>
      </c>
      <c r="E208" t="s">
        <v>499</v>
      </c>
      <c r="F208">
        <v>6099</v>
      </c>
      <c r="G208" t="s">
        <v>5192</v>
      </c>
      <c r="H208">
        <v>46.7</v>
      </c>
      <c r="I208">
        <v>2.5</v>
      </c>
      <c r="J208">
        <v>0.6</v>
      </c>
      <c r="K208">
        <v>4.8</v>
      </c>
      <c r="L208">
        <v>3.4</v>
      </c>
      <c r="M208">
        <v>41.9</v>
      </c>
      <c r="N208">
        <f t="shared" si="14"/>
        <v>3977.71</v>
      </c>
      <c r="O208">
        <f t="shared" si="12"/>
        <v>6022.29</v>
      </c>
      <c r="P208">
        <f t="shared" si="13"/>
        <v>7.2267480000000024</v>
      </c>
      <c r="Q208" s="4">
        <v>6099</v>
      </c>
      <c r="R208" s="5">
        <v>37.562316000000003</v>
      </c>
      <c r="S208" s="5">
        <v>-121.002831</v>
      </c>
      <c r="T208">
        <v>2</v>
      </c>
      <c r="U208">
        <v>0.16793345763080797</v>
      </c>
      <c r="V208">
        <v>515115</v>
      </c>
      <c r="W208">
        <v>522794</v>
      </c>
      <c r="X208">
        <v>527367</v>
      </c>
      <c r="Y208">
        <v>535000</v>
      </c>
      <c r="Z208">
        <v>265525</v>
      </c>
      <c r="AA208">
        <v>6099</v>
      </c>
      <c r="AB208">
        <v>197037.76200000002</v>
      </c>
      <c r="AC208">
        <v>50125</v>
      </c>
      <c r="AD208">
        <v>12</v>
      </c>
      <c r="AE208">
        <v>2.2754552332626046E-5</v>
      </c>
      <c r="AF208">
        <v>220</v>
      </c>
      <c r="AG208">
        <v>4143</v>
      </c>
      <c r="AH208">
        <v>5.3101617185614292E-2</v>
      </c>
      <c r="AI208" s="3">
        <v>768046</v>
      </c>
      <c r="AJ208" s="3">
        <v>956510.74546404509</v>
      </c>
      <c r="AK208">
        <v>20</v>
      </c>
      <c r="AL208">
        <v>969472</v>
      </c>
      <c r="AM208">
        <v>200532</v>
      </c>
      <c r="AN208">
        <v>488088</v>
      </c>
      <c r="AO208">
        <v>688620</v>
      </c>
      <c r="AP208">
        <v>87</v>
      </c>
      <c r="AQ208">
        <v>13</v>
      </c>
      <c r="AR208">
        <v>100</v>
      </c>
      <c r="AS208">
        <v>0.19127993052712924</v>
      </c>
      <c r="AT208">
        <v>98</v>
      </c>
      <c r="AU208">
        <v>293</v>
      </c>
      <c r="AV208">
        <f t="shared" si="15"/>
        <v>391</v>
      </c>
      <c r="AW208">
        <v>473760</v>
      </c>
      <c r="AX208">
        <v>0.94</v>
      </c>
      <c r="AY208">
        <v>2060517578.2639899</v>
      </c>
      <c r="AZ208">
        <v>2060517.5782639899</v>
      </c>
      <c r="BA208">
        <v>4608.8541016995096</v>
      </c>
      <c r="BB208">
        <v>2.1697367239966465</v>
      </c>
      <c r="BC208">
        <v>1793852</v>
      </c>
      <c r="BD208">
        <v>222374</v>
      </c>
      <c r="BE208">
        <v>1571478</v>
      </c>
      <c r="BF208">
        <v>3.0507323607349814</v>
      </c>
      <c r="BG208">
        <v>7272744</v>
      </c>
      <c r="BH208">
        <v>13.790669495816006</v>
      </c>
      <c r="BI208">
        <v>26387</v>
      </c>
      <c r="BJ208">
        <v>195</v>
      </c>
      <c r="BK208">
        <v>21</v>
      </c>
      <c r="BL208">
        <v>16</v>
      </c>
      <c r="BM208">
        <v>0</v>
      </c>
      <c r="BN208">
        <v>6</v>
      </c>
      <c r="BO208">
        <v>19</v>
      </c>
      <c r="BP208">
        <v>2</v>
      </c>
      <c r="BQ208">
        <v>40</v>
      </c>
      <c r="BR208">
        <v>6</v>
      </c>
      <c r="BS208">
        <v>0</v>
      </c>
      <c r="BT208">
        <v>510385</v>
      </c>
      <c r="BU208">
        <v>0.74</v>
      </c>
      <c r="BV208">
        <v>0.44087369999999998</v>
      </c>
      <c r="BW208">
        <v>1691</v>
      </c>
      <c r="BX208">
        <v>0.59758809999999996</v>
      </c>
      <c r="BY208">
        <v>-1.927092</v>
      </c>
      <c r="BZ208">
        <v>191</v>
      </c>
      <c r="CA208">
        <v>15</v>
      </c>
      <c r="CB208">
        <v>14</v>
      </c>
      <c r="CC208">
        <v>2</v>
      </c>
      <c r="CD208">
        <v>5</v>
      </c>
      <c r="CE208">
        <v>19</v>
      </c>
      <c r="CF208">
        <v>2</v>
      </c>
      <c r="CG208">
        <v>42</v>
      </c>
      <c r="CH208">
        <v>6</v>
      </c>
      <c r="CI208">
        <v>1</v>
      </c>
      <c r="CJ208">
        <v>531951</v>
      </c>
      <c r="CK208">
        <v>0.55832210109577751</v>
      </c>
      <c r="CL208">
        <v>0.66708027598761743</v>
      </c>
      <c r="CM208">
        <v>1632</v>
      </c>
      <c r="CN208">
        <v>-1.2189034473023797</v>
      </c>
      <c r="CO208">
        <v>43931</v>
      </c>
      <c r="CP208">
        <v>-0.35558131389999997</v>
      </c>
      <c r="CQ208">
        <v>-0.7227154308</v>
      </c>
      <c r="CR208">
        <v>460008</v>
      </c>
      <c r="CS208">
        <v>0.85</v>
      </c>
      <c r="CT208">
        <v>414152</v>
      </c>
      <c r="CU208">
        <v>0.83802371024</v>
      </c>
      <c r="CV208">
        <v>929</v>
      </c>
      <c r="CW208">
        <v>322</v>
      </c>
      <c r="CX208">
        <v>358</v>
      </c>
      <c r="CY208">
        <v>14657</v>
      </c>
      <c r="CZ208">
        <v>6567</v>
      </c>
      <c r="DA208" s="2">
        <v>238233</v>
      </c>
      <c r="DB208" s="2">
        <v>36150</v>
      </c>
      <c r="DC208" s="2">
        <v>121.03</v>
      </c>
      <c r="DD208" s="2">
        <v>130260</v>
      </c>
      <c r="DE208">
        <v>1876</v>
      </c>
      <c r="DF208">
        <v>478</v>
      </c>
      <c r="DG208">
        <v>23.79</v>
      </c>
      <c r="DH208">
        <v>2.4700000000000002</v>
      </c>
      <c r="DI208" s="2">
        <v>4.38</v>
      </c>
      <c r="DJ208">
        <v>7.21</v>
      </c>
      <c r="DK208">
        <v>0.8614523088460847</v>
      </c>
      <c r="DL208">
        <v>1.0861694424330196E-2</v>
      </c>
      <c r="DM208">
        <v>3219</v>
      </c>
      <c r="DN208">
        <v>226.4</v>
      </c>
      <c r="DO208">
        <v>0.22800000000000001</v>
      </c>
      <c r="DP208">
        <v>0</v>
      </c>
      <c r="DQ208" s="2">
        <v>0</v>
      </c>
      <c r="DR208" s="2">
        <v>16365.44617872</v>
      </c>
      <c r="DS208">
        <v>1.5640405466554683E-2</v>
      </c>
      <c r="DT208">
        <v>8.3168141206494095</v>
      </c>
      <c r="DU208">
        <v>8062918.4191742241</v>
      </c>
      <c r="DV208">
        <v>0</v>
      </c>
    </row>
    <row r="209" spans="1:126" x14ac:dyDescent="0.15">
      <c r="A209" t="s">
        <v>401</v>
      </c>
      <c r="B209" t="s">
        <v>500</v>
      </c>
      <c r="C209">
        <v>6</v>
      </c>
      <c r="D209">
        <v>101</v>
      </c>
      <c r="E209" t="s">
        <v>501</v>
      </c>
      <c r="F209">
        <v>6101</v>
      </c>
      <c r="G209" t="s">
        <v>5193</v>
      </c>
      <c r="H209">
        <v>50.4</v>
      </c>
      <c r="I209">
        <v>1.8</v>
      </c>
      <c r="J209">
        <v>1</v>
      </c>
      <c r="K209">
        <v>14.2</v>
      </c>
      <c r="L209">
        <v>3.8</v>
      </c>
      <c r="M209">
        <v>28.8</v>
      </c>
      <c r="N209">
        <f t="shared" si="14"/>
        <v>3589.9199999999996</v>
      </c>
      <c r="O209">
        <f t="shared" si="12"/>
        <v>6410.08</v>
      </c>
      <c r="P209">
        <f t="shared" si="13"/>
        <v>7.6920960000000029</v>
      </c>
      <c r="Q209" s="4">
        <v>6101</v>
      </c>
      <c r="R209" s="5">
        <v>39.036189999999998</v>
      </c>
      <c r="S209" s="5">
        <v>-121.70394</v>
      </c>
      <c r="T209">
        <v>3</v>
      </c>
      <c r="U209">
        <v>0.10782889727805978</v>
      </c>
      <c r="V209">
        <v>94615</v>
      </c>
      <c r="W209">
        <v>95067</v>
      </c>
      <c r="X209">
        <v>95247</v>
      </c>
      <c r="Y209">
        <v>95524</v>
      </c>
      <c r="Z209">
        <v>47427</v>
      </c>
      <c r="AA209">
        <v>6101</v>
      </c>
      <c r="AB209">
        <v>34990.042999999998</v>
      </c>
      <c r="AC209">
        <v>52017</v>
      </c>
      <c r="AD209">
        <v>3</v>
      </c>
      <c r="AE209">
        <v>3.1497055025355129E-5</v>
      </c>
      <c r="AF209">
        <v>81</v>
      </c>
      <c r="AG209">
        <v>1358</v>
      </c>
      <c r="AH209">
        <v>5.964653902798233E-2</v>
      </c>
      <c r="AI209" s="3">
        <v>375174</v>
      </c>
      <c r="AJ209" s="3">
        <v>385542.34510502004</v>
      </c>
      <c r="AK209">
        <v>42</v>
      </c>
      <c r="AL209">
        <v>389670.40000000002</v>
      </c>
      <c r="AM209">
        <v>3611281</v>
      </c>
      <c r="AN209">
        <v>243276</v>
      </c>
      <c r="AO209">
        <v>3854557</v>
      </c>
      <c r="AP209">
        <v>11</v>
      </c>
      <c r="AQ209">
        <v>1</v>
      </c>
      <c r="AR209">
        <v>12</v>
      </c>
      <c r="AS209">
        <v>0.12622676638581212</v>
      </c>
      <c r="AT209">
        <v>13</v>
      </c>
      <c r="AU209">
        <v>45</v>
      </c>
      <c r="AV209">
        <f t="shared" si="15"/>
        <v>58</v>
      </c>
      <c r="AW209">
        <v>92598</v>
      </c>
      <c r="AX209">
        <v>0.92</v>
      </c>
      <c r="AY209">
        <v>347381016.50245202</v>
      </c>
      <c r="AZ209">
        <v>347381.01650245202</v>
      </c>
      <c r="BA209">
        <v>4399.8558179706897</v>
      </c>
      <c r="BB209">
        <v>2.2728017493564643</v>
      </c>
      <c r="BC209">
        <v>71218</v>
      </c>
      <c r="BD209">
        <v>3235</v>
      </c>
      <c r="BE209">
        <v>67983</v>
      </c>
      <c r="BF209">
        <v>0.71852243301802043</v>
      </c>
      <c r="BG209">
        <v>1692139</v>
      </c>
      <c r="BH209">
        <v>17.7657983978498</v>
      </c>
      <c r="BI209">
        <v>5867</v>
      </c>
      <c r="BJ209">
        <v>27</v>
      </c>
      <c r="BK209">
        <v>5</v>
      </c>
      <c r="BL209">
        <v>4</v>
      </c>
      <c r="BM209">
        <v>0</v>
      </c>
      <c r="BN209">
        <v>4</v>
      </c>
      <c r="BO209">
        <v>3</v>
      </c>
      <c r="BP209">
        <v>1</v>
      </c>
      <c r="BQ209">
        <v>10</v>
      </c>
      <c r="BR209">
        <v>3</v>
      </c>
      <c r="BS209">
        <v>0</v>
      </c>
      <c r="BT209">
        <v>92614</v>
      </c>
      <c r="BU209">
        <v>0.75</v>
      </c>
      <c r="BV209">
        <v>0.4865372</v>
      </c>
      <c r="BW209">
        <v>347</v>
      </c>
      <c r="BX209">
        <v>0.6154577</v>
      </c>
      <c r="BY209">
        <v>-1.622063</v>
      </c>
      <c r="BZ209">
        <v>27</v>
      </c>
      <c r="CA209">
        <v>5</v>
      </c>
      <c r="CB209">
        <v>3</v>
      </c>
      <c r="CC209">
        <v>0</v>
      </c>
      <c r="CD209">
        <v>5</v>
      </c>
      <c r="CE209">
        <v>3</v>
      </c>
      <c r="CF209">
        <v>1</v>
      </c>
      <c r="CG209">
        <v>10</v>
      </c>
      <c r="CH209">
        <v>2</v>
      </c>
      <c r="CI209">
        <v>0</v>
      </c>
      <c r="CJ209">
        <v>95604</v>
      </c>
      <c r="CK209">
        <v>0.585749550228024</v>
      </c>
      <c r="CL209">
        <v>0.73531781769919891</v>
      </c>
      <c r="CM209">
        <v>323</v>
      </c>
      <c r="CN209">
        <v>-0.86277165748185825</v>
      </c>
      <c r="CO209">
        <v>8650</v>
      </c>
      <c r="CP209">
        <v>-0.1456537101</v>
      </c>
      <c r="CQ209">
        <v>-0.38678238980000001</v>
      </c>
      <c r="CR209">
        <v>80363</v>
      </c>
      <c r="CS209">
        <v>0.83099999999999996</v>
      </c>
      <c r="CT209">
        <v>74178</v>
      </c>
      <c r="CU209">
        <v>0.81789199624999998</v>
      </c>
      <c r="CV209">
        <v>245</v>
      </c>
      <c r="CW209">
        <v>74</v>
      </c>
      <c r="CX209">
        <v>80</v>
      </c>
      <c r="CY209">
        <v>6319</v>
      </c>
      <c r="CZ209">
        <v>2297</v>
      </c>
      <c r="DA209" s="2">
        <v>41132</v>
      </c>
      <c r="DB209" s="2">
        <v>7390</v>
      </c>
      <c r="DC209" s="2">
        <v>113.27</v>
      </c>
      <c r="DD209" s="2">
        <v>28955</v>
      </c>
      <c r="DE209">
        <v>659</v>
      </c>
      <c r="DF209">
        <v>656</v>
      </c>
      <c r="DG209">
        <v>16.78</v>
      </c>
      <c r="DH209">
        <v>5.24</v>
      </c>
      <c r="DI209" s="2">
        <v>5.24</v>
      </c>
      <c r="DJ209">
        <v>1.72</v>
      </c>
      <c r="DK209">
        <v>0.79948237351202378</v>
      </c>
      <c r="DL209">
        <v>2.5036818851251842E-2</v>
      </c>
      <c r="DM209">
        <v>7397</v>
      </c>
      <c r="DN209">
        <v>206.2</v>
      </c>
      <c r="DO209">
        <v>0.52400000000000002</v>
      </c>
      <c r="DP209">
        <v>380.96</v>
      </c>
      <c r="DQ209" s="2">
        <v>0</v>
      </c>
      <c r="DR209" s="2">
        <v>21867.432522840001</v>
      </c>
      <c r="DS209">
        <v>4.7056751332128229E-2</v>
      </c>
      <c r="DT209">
        <v>4.8726755690100401</v>
      </c>
      <c r="DU209">
        <v>1898737.4380463699</v>
      </c>
      <c r="DV209">
        <v>0</v>
      </c>
    </row>
    <row r="210" spans="1:126" x14ac:dyDescent="0.15">
      <c r="A210" t="s">
        <v>401</v>
      </c>
      <c r="B210" t="s">
        <v>502</v>
      </c>
      <c r="C210">
        <v>6</v>
      </c>
      <c r="D210">
        <v>103</v>
      </c>
      <c r="E210" t="s">
        <v>503</v>
      </c>
      <c r="F210">
        <v>6103</v>
      </c>
      <c r="G210" t="s">
        <v>5194</v>
      </c>
      <c r="H210">
        <v>71.900000000000006</v>
      </c>
      <c r="I210">
        <v>0.5</v>
      </c>
      <c r="J210">
        <v>1.9</v>
      </c>
      <c r="K210">
        <v>1</v>
      </c>
      <c r="L210">
        <v>2.8</v>
      </c>
      <c r="M210">
        <v>21.9</v>
      </c>
      <c r="N210">
        <f t="shared" si="14"/>
        <v>5661.92</v>
      </c>
      <c r="O210">
        <f t="shared" si="12"/>
        <v>4338.08</v>
      </c>
      <c r="P210">
        <f t="shared" si="13"/>
        <v>5.2056960000000014</v>
      </c>
      <c r="Q210" s="4">
        <v>6103</v>
      </c>
      <c r="R210" s="5">
        <v>40.126156999999999</v>
      </c>
      <c r="S210" s="5">
        <v>-122.232274</v>
      </c>
      <c r="T210">
        <v>4</v>
      </c>
      <c r="U210">
        <v>0.21151933696511155</v>
      </c>
      <c r="V210">
        <v>63200</v>
      </c>
      <c r="W210">
        <v>63284</v>
      </c>
      <c r="X210">
        <v>63152</v>
      </c>
      <c r="Y210">
        <v>63128</v>
      </c>
      <c r="Z210">
        <v>31822</v>
      </c>
      <c r="AA210">
        <v>6103</v>
      </c>
      <c r="AB210">
        <v>21381.9</v>
      </c>
      <c r="AC210">
        <v>41001</v>
      </c>
      <c r="AD210">
        <v>3</v>
      </c>
      <c r="AE210">
        <v>4.7504433747149734E-5</v>
      </c>
      <c r="AF210">
        <v>169</v>
      </c>
      <c r="AG210">
        <v>1743</v>
      </c>
      <c r="AH210">
        <v>9.6959265633964425E-2</v>
      </c>
      <c r="AI210" s="3">
        <v>616521</v>
      </c>
      <c r="AJ210" s="3">
        <v>1887812.1321417252</v>
      </c>
      <c r="AK210">
        <v>27</v>
      </c>
      <c r="AL210">
        <v>1895872</v>
      </c>
      <c r="AM210">
        <v>1142385</v>
      </c>
      <c r="AN210">
        <v>125430</v>
      </c>
      <c r="AO210">
        <v>1267815</v>
      </c>
      <c r="AP210">
        <v>9</v>
      </c>
      <c r="AQ210">
        <v>3</v>
      </c>
      <c r="AR210">
        <v>12</v>
      </c>
      <c r="AS210">
        <v>0.18962138929271222</v>
      </c>
      <c r="AT210">
        <v>14</v>
      </c>
      <c r="AU210">
        <v>28</v>
      </c>
      <c r="AV210">
        <f t="shared" si="15"/>
        <v>42</v>
      </c>
      <c r="AW210">
        <v>35228</v>
      </c>
      <c r="AX210">
        <v>0.55000000000000004</v>
      </c>
      <c r="AY210">
        <v>302804169.87365001</v>
      </c>
      <c r="AZ210">
        <v>302804.16987365001</v>
      </c>
      <c r="BA210">
        <v>5395.2663994525601</v>
      </c>
      <c r="BB210">
        <v>1.8534765958942581</v>
      </c>
      <c r="BC210">
        <v>40639</v>
      </c>
      <c r="BD210">
        <v>7328</v>
      </c>
      <c r="BE210">
        <v>33311</v>
      </c>
      <c r="BF210">
        <v>0.52707278481012654</v>
      </c>
      <c r="BG210">
        <v>690824</v>
      </c>
      <c r="BH210">
        <v>10.939067646313656</v>
      </c>
      <c r="BI210">
        <v>5875</v>
      </c>
      <c r="BJ210">
        <v>28</v>
      </c>
      <c r="BK210">
        <v>2</v>
      </c>
      <c r="BL210">
        <v>4</v>
      </c>
      <c r="BM210">
        <v>0</v>
      </c>
      <c r="BN210">
        <v>2</v>
      </c>
      <c r="BO210">
        <v>1</v>
      </c>
      <c r="BP210">
        <v>2</v>
      </c>
      <c r="BQ210">
        <v>3</v>
      </c>
      <c r="BR210">
        <v>3</v>
      </c>
      <c r="BS210">
        <v>0</v>
      </c>
      <c r="BT210">
        <v>61138</v>
      </c>
      <c r="BU210">
        <v>0.73</v>
      </c>
      <c r="BV210">
        <v>0.52231530000000004</v>
      </c>
      <c r="BW210">
        <v>297</v>
      </c>
      <c r="BX210">
        <v>0.73603980000000002</v>
      </c>
      <c r="BY210">
        <v>-1.165878</v>
      </c>
      <c r="BZ210">
        <v>29</v>
      </c>
      <c r="CA210">
        <v>1</v>
      </c>
      <c r="CB210">
        <v>4</v>
      </c>
      <c r="CC210">
        <v>0</v>
      </c>
      <c r="CD210">
        <v>3</v>
      </c>
      <c r="CE210">
        <v>1</v>
      </c>
      <c r="CF210">
        <v>1</v>
      </c>
      <c r="CG210">
        <v>1</v>
      </c>
      <c r="CH210">
        <v>3</v>
      </c>
      <c r="CI210">
        <v>0</v>
      </c>
      <c r="CJ210">
        <v>62961</v>
      </c>
      <c r="CK210">
        <v>0.68296246882991063</v>
      </c>
      <c r="CL210">
        <v>0.73705652146019118</v>
      </c>
      <c r="CM210">
        <v>268</v>
      </c>
      <c r="CN210">
        <v>-0.60980502899823397</v>
      </c>
      <c r="CO210">
        <v>4590</v>
      </c>
      <c r="CP210">
        <v>-1.0131738561000001</v>
      </c>
      <c r="CQ210">
        <v>-0.57888050049999995</v>
      </c>
      <c r="CR210">
        <v>53358</v>
      </c>
      <c r="CS210">
        <v>0.84299999999999997</v>
      </c>
      <c r="CT210">
        <v>49612</v>
      </c>
      <c r="CU210">
        <v>0.83945570765999999</v>
      </c>
      <c r="CV210">
        <v>100</v>
      </c>
      <c r="CW210">
        <v>33</v>
      </c>
      <c r="CX210">
        <v>31</v>
      </c>
      <c r="CY210">
        <v>4905</v>
      </c>
      <c r="CZ210">
        <v>2841</v>
      </c>
      <c r="DA210" s="2">
        <v>24158</v>
      </c>
      <c r="DB210" s="2">
        <v>3830</v>
      </c>
      <c r="DC210" s="2">
        <v>112.6</v>
      </c>
      <c r="DD210" s="2">
        <v>8589</v>
      </c>
      <c r="DE210">
        <v>1094</v>
      </c>
      <c r="DF210">
        <v>203</v>
      </c>
      <c r="DG210">
        <v>14.27</v>
      </c>
      <c r="DH210">
        <v>4.76</v>
      </c>
      <c r="DI210" s="2">
        <v>17.440000000000001</v>
      </c>
      <c r="DJ210">
        <v>3.24</v>
      </c>
      <c r="DK210">
        <v>0.90879791604827731</v>
      </c>
      <c r="DL210">
        <v>1.4916810097532989E-2</v>
      </c>
      <c r="DM210">
        <v>1678</v>
      </c>
      <c r="DN210">
        <v>79.599999999999994</v>
      </c>
      <c r="DO210">
        <v>4.2999999999999997E-2</v>
      </c>
      <c r="DP210">
        <v>86.29</v>
      </c>
      <c r="DQ210" s="2">
        <f>190336+80+127832+76947+240</f>
        <v>395435</v>
      </c>
      <c r="DR210" s="2">
        <v>107462.26144352002</v>
      </c>
      <c r="DS210">
        <v>5.6407626019920248E-2</v>
      </c>
      <c r="DV210">
        <v>0</v>
      </c>
    </row>
    <row r="211" spans="1:126" x14ac:dyDescent="0.15">
      <c r="A211" t="s">
        <v>401</v>
      </c>
      <c r="B211" t="s">
        <v>504</v>
      </c>
      <c r="C211">
        <v>6</v>
      </c>
      <c r="D211">
        <v>105</v>
      </c>
      <c r="E211" t="s">
        <v>505</v>
      </c>
      <c r="F211">
        <v>6105</v>
      </c>
      <c r="G211" t="s">
        <v>5195</v>
      </c>
      <c r="H211">
        <v>83.5</v>
      </c>
      <c r="I211">
        <v>0.3</v>
      </c>
      <c r="J211">
        <v>4</v>
      </c>
      <c r="K211">
        <v>0.7</v>
      </c>
      <c r="L211">
        <v>4.4000000000000004</v>
      </c>
      <c r="M211">
        <v>7</v>
      </c>
      <c r="N211">
        <f t="shared" si="14"/>
        <v>7057.19</v>
      </c>
      <c r="O211">
        <f t="shared" si="12"/>
        <v>2942.8100000000004</v>
      </c>
      <c r="P211">
        <f t="shared" si="13"/>
        <v>3.531372000000002</v>
      </c>
      <c r="Q211" s="4">
        <v>6105</v>
      </c>
      <c r="R211" s="5">
        <v>40.647803000000003</v>
      </c>
      <c r="S211" s="5">
        <v>-123.114476</v>
      </c>
      <c r="T211">
        <v>8</v>
      </c>
      <c r="U211">
        <v>0.31263744438002045</v>
      </c>
      <c r="V211">
        <v>13693</v>
      </c>
      <c r="W211">
        <v>13515</v>
      </c>
      <c r="X211">
        <v>13373</v>
      </c>
      <c r="Y211">
        <v>13092</v>
      </c>
      <c r="Z211">
        <v>7205</v>
      </c>
      <c r="AA211">
        <v>6105</v>
      </c>
      <c r="AB211">
        <v>4362.7790000000005</v>
      </c>
      <c r="AC211">
        <v>34974</v>
      </c>
      <c r="AD211">
        <v>2</v>
      </c>
      <c r="AE211">
        <v>1.4955507365587377E-4</v>
      </c>
      <c r="AF211">
        <v>73</v>
      </c>
      <c r="AG211">
        <v>247</v>
      </c>
      <c r="AH211">
        <v>0.29554655870445345</v>
      </c>
      <c r="AI211" s="3">
        <v>175948</v>
      </c>
      <c r="AJ211" s="3">
        <v>2034738.7233131102</v>
      </c>
      <c r="AK211">
        <v>40</v>
      </c>
      <c r="AL211">
        <v>2052985.6</v>
      </c>
      <c r="AM211">
        <v>1322112</v>
      </c>
      <c r="AN211">
        <v>7370</v>
      </c>
      <c r="AO211">
        <v>1329482</v>
      </c>
      <c r="AP211">
        <v>1</v>
      </c>
      <c r="AQ211">
        <v>2</v>
      </c>
      <c r="AR211">
        <v>3</v>
      </c>
      <c r="AS211">
        <v>0.22197558268590453</v>
      </c>
      <c r="AT211">
        <v>2</v>
      </c>
      <c r="AU211">
        <v>9</v>
      </c>
      <c r="AV211">
        <f t="shared" si="15"/>
        <v>11</v>
      </c>
      <c r="AW211">
        <v>0</v>
      </c>
      <c r="AX211">
        <v>0</v>
      </c>
      <c r="AY211">
        <v>612680649.43629599</v>
      </c>
      <c r="AZ211">
        <v>612680.64943629596</v>
      </c>
      <c r="BA211">
        <v>46761.7074468395</v>
      </c>
      <c r="BB211">
        <v>0.21385018952458876</v>
      </c>
      <c r="BC211">
        <v>14121</v>
      </c>
      <c r="BD211">
        <v>5165</v>
      </c>
      <c r="BE211">
        <v>8956</v>
      </c>
      <c r="BF211">
        <v>0.65405681735193166</v>
      </c>
      <c r="BG211">
        <v>118122</v>
      </c>
      <c r="BH211">
        <v>8.8328722051895614</v>
      </c>
      <c r="BI211">
        <v>1927</v>
      </c>
      <c r="BJ211">
        <v>4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2</v>
      </c>
      <c r="BS211">
        <v>0</v>
      </c>
      <c r="BT211">
        <v>14165</v>
      </c>
      <c r="BU211">
        <v>0.48</v>
      </c>
      <c r="BV211">
        <v>0.53023869999999995</v>
      </c>
      <c r="BW211">
        <v>123</v>
      </c>
      <c r="BX211">
        <v>0.5647723</v>
      </c>
      <c r="BY211">
        <v>-0.52958859999999996</v>
      </c>
      <c r="BZ211">
        <v>5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13128</v>
      </c>
      <c r="CK211">
        <v>0.45703839122486289</v>
      </c>
      <c r="CL211">
        <v>0.70519512801391993</v>
      </c>
      <c r="CM211">
        <v>111</v>
      </c>
      <c r="CN211">
        <v>-0.13001636771225383</v>
      </c>
      <c r="CO211">
        <v>1420</v>
      </c>
      <c r="CP211">
        <v>-0.47241227289999999</v>
      </c>
      <c r="CQ211">
        <v>-0.35767080839999998</v>
      </c>
      <c r="CR211">
        <v>10609</v>
      </c>
      <c r="CS211">
        <v>0.81799999999999995</v>
      </c>
      <c r="CT211">
        <v>10927</v>
      </c>
      <c r="CU211">
        <v>0.86303329865</v>
      </c>
      <c r="CV211">
        <v>56</v>
      </c>
      <c r="CW211">
        <v>7</v>
      </c>
      <c r="CX211">
        <v>4</v>
      </c>
      <c r="CY211">
        <v>332</v>
      </c>
      <c r="CZ211">
        <v>416</v>
      </c>
      <c r="DA211" s="2">
        <v>4839</v>
      </c>
      <c r="DB211" s="2">
        <v>1135</v>
      </c>
      <c r="DC211" s="2">
        <v>133.85</v>
      </c>
      <c r="DD211" s="2">
        <v>1966</v>
      </c>
      <c r="DE211">
        <v>165</v>
      </c>
      <c r="DF211">
        <v>71</v>
      </c>
      <c r="DG211">
        <v>66.92</v>
      </c>
      <c r="DH211">
        <v>22.31</v>
      </c>
      <c r="DI211" s="2">
        <v>22.31</v>
      </c>
      <c r="DJ211">
        <v>4.07</v>
      </c>
      <c r="DK211">
        <v>0.99435628708482049</v>
      </c>
      <c r="DL211">
        <v>2.0242914979757085E-2</v>
      </c>
      <c r="DN211">
        <v>0</v>
      </c>
      <c r="DO211">
        <v>0</v>
      </c>
      <c r="DP211">
        <v>0</v>
      </c>
      <c r="DQ211" s="2">
        <f>78643+229601+33+933674+222134</f>
        <v>1464085</v>
      </c>
      <c r="DR211" s="2">
        <v>1413.03503069</v>
      </c>
      <c r="DS211">
        <v>6.4401455088886148E-4</v>
      </c>
      <c r="DV211">
        <v>0</v>
      </c>
    </row>
    <row r="212" spans="1:126" x14ac:dyDescent="0.15">
      <c r="A212" t="s">
        <v>401</v>
      </c>
      <c r="B212" t="s">
        <v>506</v>
      </c>
      <c r="C212">
        <v>6</v>
      </c>
      <c r="D212">
        <v>107</v>
      </c>
      <c r="E212" t="s">
        <v>507</v>
      </c>
      <c r="F212">
        <v>6107</v>
      </c>
      <c r="G212" t="s">
        <v>5196</v>
      </c>
      <c r="H212">
        <v>32.6</v>
      </c>
      <c r="I212">
        <v>1.2</v>
      </c>
      <c r="J212">
        <v>0.8</v>
      </c>
      <c r="K212">
        <v>3.2</v>
      </c>
      <c r="L212">
        <v>1.6</v>
      </c>
      <c r="M212">
        <v>60.6</v>
      </c>
      <c r="N212">
        <f t="shared" si="14"/>
        <v>4750</v>
      </c>
      <c r="O212">
        <f t="shared" si="12"/>
        <v>5250</v>
      </c>
      <c r="P212">
        <f t="shared" si="13"/>
        <v>6.3000000000000025</v>
      </c>
      <c r="Q212" s="4">
        <v>6107</v>
      </c>
      <c r="R212" s="5">
        <v>36.228833999999999</v>
      </c>
      <c r="S212" s="5">
        <v>-118.78105499999999</v>
      </c>
      <c r="T212">
        <v>2</v>
      </c>
      <c r="U212">
        <v>0.13752551014339842</v>
      </c>
      <c r="V212">
        <v>441877</v>
      </c>
      <c r="W212">
        <v>451108</v>
      </c>
      <c r="X212">
        <v>454033</v>
      </c>
      <c r="Y212">
        <v>458601</v>
      </c>
      <c r="Z212">
        <v>214852</v>
      </c>
      <c r="AA212">
        <v>6107</v>
      </c>
      <c r="AB212">
        <v>156027.03700000001</v>
      </c>
      <c r="AC212">
        <v>42031</v>
      </c>
      <c r="AD212">
        <v>10</v>
      </c>
      <c r="AE212">
        <v>2.2024830794237423E-5</v>
      </c>
      <c r="AF212">
        <v>377</v>
      </c>
      <c r="AG212">
        <v>4931</v>
      </c>
      <c r="AH212">
        <v>7.6455080105455278E-2</v>
      </c>
      <c r="AI212" s="3">
        <v>1239000</v>
      </c>
      <c r="AJ212" s="3">
        <v>3087521.8396968753</v>
      </c>
      <c r="AK212">
        <v>28</v>
      </c>
      <c r="AL212">
        <v>3097222.4</v>
      </c>
      <c r="AM212">
        <v>3513485</v>
      </c>
      <c r="AN212">
        <v>713346</v>
      </c>
      <c r="AO212">
        <v>4226831</v>
      </c>
      <c r="AP212">
        <v>58</v>
      </c>
      <c r="AQ212">
        <v>5</v>
      </c>
      <c r="AR212">
        <v>63</v>
      </c>
      <c r="AS212">
        <v>0.13965613555955558</v>
      </c>
      <c r="AT212">
        <v>74</v>
      </c>
      <c r="AU212">
        <v>178</v>
      </c>
      <c r="AV212">
        <f t="shared" si="15"/>
        <v>252</v>
      </c>
      <c r="AW212">
        <v>305045</v>
      </c>
      <c r="AX212">
        <v>0.64</v>
      </c>
      <c r="AY212">
        <v>1998771785.63535</v>
      </c>
      <c r="AZ212">
        <v>1998771.78563535</v>
      </c>
      <c r="BA212">
        <v>5424.8361539303896</v>
      </c>
      <c r="BB212">
        <v>1.8433736459957089</v>
      </c>
      <c r="BC212">
        <v>1180347</v>
      </c>
      <c r="BD212">
        <v>95261</v>
      </c>
      <c r="BE212">
        <v>1085086</v>
      </c>
      <c r="BF212">
        <v>2.4556290551443047</v>
      </c>
      <c r="BG212">
        <v>4630737</v>
      </c>
      <c r="BH212">
        <v>10.199119887761462</v>
      </c>
      <c r="BI212">
        <v>21873</v>
      </c>
      <c r="BJ212">
        <v>142</v>
      </c>
      <c r="BK212">
        <v>15</v>
      </c>
      <c r="BL212">
        <v>18</v>
      </c>
      <c r="BM212">
        <v>0</v>
      </c>
      <c r="BN212">
        <v>2</v>
      </c>
      <c r="BO212">
        <v>8</v>
      </c>
      <c r="BP212">
        <v>2</v>
      </c>
      <c r="BQ212">
        <v>20</v>
      </c>
      <c r="BR212">
        <v>7</v>
      </c>
      <c r="BS212">
        <v>1</v>
      </c>
      <c r="BT212">
        <v>429668</v>
      </c>
      <c r="BU212">
        <v>0.73</v>
      </c>
      <c r="BV212">
        <v>0.3617204</v>
      </c>
      <c r="BW212">
        <v>1335</v>
      </c>
      <c r="BX212">
        <v>0.50038640000000001</v>
      </c>
      <c r="BY212">
        <v>-2.4335900000000001</v>
      </c>
      <c r="BZ212">
        <v>142</v>
      </c>
      <c r="CA212">
        <v>16</v>
      </c>
      <c r="CB212">
        <v>18</v>
      </c>
      <c r="CC212">
        <v>0</v>
      </c>
      <c r="CD212">
        <v>2</v>
      </c>
      <c r="CE212">
        <v>8</v>
      </c>
      <c r="CF212">
        <v>3</v>
      </c>
      <c r="CG212">
        <v>11</v>
      </c>
      <c r="CH212">
        <v>6</v>
      </c>
      <c r="CI212">
        <v>1</v>
      </c>
      <c r="CJ212">
        <v>457260</v>
      </c>
      <c r="CK212">
        <v>0.45269649652276606</v>
      </c>
      <c r="CL212">
        <v>0.69557200649475737</v>
      </c>
      <c r="CM212">
        <v>1241</v>
      </c>
      <c r="CN212">
        <v>-1.2542339820067963</v>
      </c>
      <c r="CO212">
        <v>29614.999999999996</v>
      </c>
      <c r="CP212">
        <v>-0.79637072190000002</v>
      </c>
      <c r="CQ212">
        <v>-1.0196482694</v>
      </c>
      <c r="CR212">
        <v>394823</v>
      </c>
      <c r="CS212">
        <v>0.85599999999999998</v>
      </c>
      <c r="CT212">
        <v>338920</v>
      </c>
      <c r="CU212">
        <v>0.76928038610000005</v>
      </c>
      <c r="CV212">
        <v>1006</v>
      </c>
      <c r="CW212">
        <v>222</v>
      </c>
      <c r="CX212">
        <v>203</v>
      </c>
      <c r="CY212">
        <v>25247</v>
      </c>
      <c r="CZ212">
        <v>7550</v>
      </c>
      <c r="DA212" s="2">
        <v>201423</v>
      </c>
      <c r="DB212" s="2">
        <v>23510</v>
      </c>
      <c r="DC212" s="2">
        <v>93.36</v>
      </c>
      <c r="DD212" s="2">
        <v>86720</v>
      </c>
      <c r="DE212">
        <v>2016</v>
      </c>
      <c r="DF212">
        <v>840</v>
      </c>
      <c r="DG212">
        <v>18.5</v>
      </c>
      <c r="DH212">
        <v>4.4000000000000004</v>
      </c>
      <c r="DI212" s="2">
        <v>4.62</v>
      </c>
      <c r="DJ212">
        <v>5.65</v>
      </c>
      <c r="DK212">
        <v>0.90572154963680385</v>
      </c>
      <c r="DL212">
        <v>2.2307848306631513E-2</v>
      </c>
      <c r="DM212">
        <v>3234</v>
      </c>
      <c r="DN212">
        <v>488.9</v>
      </c>
      <c r="DO212">
        <v>0.156</v>
      </c>
      <c r="DP212">
        <v>0</v>
      </c>
      <c r="DQ212" s="2">
        <f>190838+700215+17</f>
        <v>891070</v>
      </c>
      <c r="DR212" s="2">
        <v>15976.509739650002</v>
      </c>
      <c r="DS212">
        <v>4.4537054009736619E-3</v>
      </c>
      <c r="DT212">
        <v>7.5522727731869503</v>
      </c>
      <c r="DU212">
        <v>23391068.404024743</v>
      </c>
      <c r="DV212">
        <v>0</v>
      </c>
    </row>
    <row r="213" spans="1:126" x14ac:dyDescent="0.15">
      <c r="A213" t="s">
        <v>401</v>
      </c>
      <c r="B213" t="s">
        <v>508</v>
      </c>
      <c r="C213">
        <v>6</v>
      </c>
      <c r="D213">
        <v>109</v>
      </c>
      <c r="E213" t="s">
        <v>509</v>
      </c>
      <c r="F213">
        <v>6109</v>
      </c>
      <c r="G213" t="s">
        <v>5197</v>
      </c>
      <c r="H213">
        <v>81.900000000000006</v>
      </c>
      <c r="I213">
        <v>2</v>
      </c>
      <c r="J213">
        <v>1.5</v>
      </c>
      <c r="K213">
        <v>1</v>
      </c>
      <c r="L213">
        <v>3</v>
      </c>
      <c r="M213">
        <v>10.7</v>
      </c>
      <c r="N213">
        <f t="shared" si="14"/>
        <v>6838.35</v>
      </c>
      <c r="O213">
        <f t="shared" si="12"/>
        <v>3161.6499999999996</v>
      </c>
      <c r="P213">
        <f t="shared" si="13"/>
        <v>3.7939800000000008</v>
      </c>
      <c r="Q213" s="4">
        <v>6109</v>
      </c>
      <c r="R213" s="5">
        <v>38.021433999999999</v>
      </c>
      <c r="S213" s="5">
        <v>-119.964733</v>
      </c>
      <c r="T213">
        <v>4</v>
      </c>
      <c r="U213">
        <v>0.17210674910755985</v>
      </c>
      <c r="V213">
        <v>55205</v>
      </c>
      <c r="W213">
        <v>54347</v>
      </c>
      <c r="X213">
        <v>54079</v>
      </c>
      <c r="Y213">
        <v>53589</v>
      </c>
      <c r="Z213">
        <v>28580</v>
      </c>
      <c r="AA213">
        <v>6109</v>
      </c>
      <c r="AB213">
        <v>17820.538</v>
      </c>
      <c r="AC213">
        <v>50306</v>
      </c>
      <c r="AD213">
        <v>4</v>
      </c>
      <c r="AE213">
        <v>7.3965864753416295E-5</v>
      </c>
      <c r="AF213">
        <v>64</v>
      </c>
      <c r="AG213">
        <v>391</v>
      </c>
      <c r="AH213">
        <v>0.16368286445012789</v>
      </c>
      <c r="AI213" s="3">
        <v>87813</v>
      </c>
      <c r="AJ213" s="3">
        <v>1421376.6251684201</v>
      </c>
      <c r="AK213">
        <v>40</v>
      </c>
      <c r="AL213">
        <v>1455692.8</v>
      </c>
      <c r="AM213">
        <v>1038684</v>
      </c>
      <c r="AN213">
        <v>23285</v>
      </c>
      <c r="AO213">
        <v>1061969</v>
      </c>
      <c r="AP213">
        <v>5</v>
      </c>
      <c r="AQ213">
        <v>2</v>
      </c>
      <c r="AR213">
        <v>7</v>
      </c>
      <c r="AS213">
        <v>0.12880195778975839</v>
      </c>
      <c r="AT213">
        <v>7</v>
      </c>
      <c r="AU213">
        <v>42</v>
      </c>
      <c r="AV213">
        <f t="shared" si="15"/>
        <v>49</v>
      </c>
      <c r="AW213">
        <v>35218</v>
      </c>
      <c r="AX213">
        <v>0.66999999999999993</v>
      </c>
      <c r="AY213">
        <v>3733065878.0953698</v>
      </c>
      <c r="AZ213">
        <v>3733065.8780953698</v>
      </c>
      <c r="BA213">
        <v>68508.148709538495</v>
      </c>
      <c r="BB213">
        <v>0.14596803720967699</v>
      </c>
      <c r="BC213">
        <v>36355</v>
      </c>
      <c r="BD213">
        <v>7755</v>
      </c>
      <c r="BE213">
        <v>28600</v>
      </c>
      <c r="BF213">
        <v>0.51806901548772755</v>
      </c>
      <c r="BG213">
        <v>1057522</v>
      </c>
      <c r="BH213">
        <v>19.555132306440576</v>
      </c>
      <c r="BI213">
        <v>6445</v>
      </c>
      <c r="BJ213">
        <v>30</v>
      </c>
      <c r="BK213">
        <v>6</v>
      </c>
      <c r="BL213">
        <v>7</v>
      </c>
      <c r="BM213">
        <v>1</v>
      </c>
      <c r="BN213">
        <v>2</v>
      </c>
      <c r="BO213">
        <v>0</v>
      </c>
      <c r="BP213">
        <v>1</v>
      </c>
      <c r="BQ213">
        <v>9</v>
      </c>
      <c r="BR213">
        <v>4</v>
      </c>
      <c r="BS213">
        <v>0</v>
      </c>
      <c r="BT213">
        <v>55175</v>
      </c>
      <c r="BU213">
        <v>0.66</v>
      </c>
      <c r="BV213">
        <v>0.58699920000000005</v>
      </c>
      <c r="BW213">
        <v>403</v>
      </c>
      <c r="BX213">
        <v>1.0874490000000001</v>
      </c>
      <c r="BY213">
        <v>-0.14749209999999999</v>
      </c>
      <c r="BZ213">
        <v>29</v>
      </c>
      <c r="CA213">
        <v>4</v>
      </c>
      <c r="CB213">
        <v>6</v>
      </c>
      <c r="CC213">
        <v>0</v>
      </c>
      <c r="CD213">
        <v>2</v>
      </c>
      <c r="CE213">
        <v>0</v>
      </c>
      <c r="CF213">
        <v>0</v>
      </c>
      <c r="CG213">
        <v>5</v>
      </c>
      <c r="CH213">
        <v>3</v>
      </c>
      <c r="CI213">
        <v>0</v>
      </c>
      <c r="CJ213">
        <v>53872</v>
      </c>
      <c r="CK213">
        <v>0.90956340956340964</v>
      </c>
      <c r="CL213">
        <v>0.77707828386162614</v>
      </c>
      <c r="CM213">
        <v>354</v>
      </c>
      <c r="CN213">
        <v>0.18371878046296736</v>
      </c>
      <c r="CO213">
        <v>5404</v>
      </c>
      <c r="CP213">
        <v>0.36690936600000001</v>
      </c>
      <c r="CQ213">
        <v>0.168122097</v>
      </c>
      <c r="CR213">
        <v>44899</v>
      </c>
      <c r="CS213">
        <v>0.83799999999999997</v>
      </c>
      <c r="CT213">
        <v>46207</v>
      </c>
      <c r="CU213">
        <v>0.86768412692999997</v>
      </c>
      <c r="CV213">
        <v>74</v>
      </c>
      <c r="CW213">
        <v>61</v>
      </c>
      <c r="CX213">
        <v>47</v>
      </c>
      <c r="CY213">
        <v>266</v>
      </c>
      <c r="CZ213">
        <v>635</v>
      </c>
      <c r="DA213" s="2">
        <v>25635</v>
      </c>
      <c r="DB213" s="2">
        <v>4515</v>
      </c>
      <c r="DC213" s="2">
        <v>233.88</v>
      </c>
      <c r="DD213" s="2">
        <v>6435</v>
      </c>
      <c r="DE213">
        <v>264</v>
      </c>
      <c r="DF213">
        <v>29</v>
      </c>
      <c r="DG213">
        <v>38.979999999999997</v>
      </c>
      <c r="DH213">
        <v>9.2799999999999994</v>
      </c>
      <c r="DI213" s="2">
        <v>20.420000000000002</v>
      </c>
      <c r="DJ213">
        <v>7.1</v>
      </c>
      <c r="DK213">
        <v>0.91024108047783359</v>
      </c>
      <c r="DL213">
        <v>5.1150895140664966E-3</v>
      </c>
      <c r="DM213">
        <v>326</v>
      </c>
      <c r="DN213">
        <v>0</v>
      </c>
      <c r="DO213">
        <v>0</v>
      </c>
      <c r="DP213">
        <v>0</v>
      </c>
      <c r="DQ213" s="2">
        <f>612489+7</f>
        <v>612496</v>
      </c>
      <c r="DR213" s="2">
        <v>3532.3765132600001</v>
      </c>
      <c r="DS213">
        <v>1.8837917832258974E-3</v>
      </c>
      <c r="DV213">
        <v>0</v>
      </c>
    </row>
    <row r="214" spans="1:126" x14ac:dyDescent="0.15">
      <c r="A214" t="s">
        <v>401</v>
      </c>
      <c r="B214" t="s">
        <v>510</v>
      </c>
      <c r="C214">
        <v>6</v>
      </c>
      <c r="D214">
        <v>111</v>
      </c>
      <c r="E214" t="s">
        <v>511</v>
      </c>
      <c r="F214">
        <v>6111</v>
      </c>
      <c r="G214" t="s">
        <v>5198</v>
      </c>
      <c r="H214">
        <v>48.7</v>
      </c>
      <c r="I214">
        <v>1.6</v>
      </c>
      <c r="J214">
        <v>0.3</v>
      </c>
      <c r="K214">
        <v>6.6</v>
      </c>
      <c r="L214">
        <v>2.6</v>
      </c>
      <c r="M214">
        <v>40.299999999999997</v>
      </c>
      <c r="N214">
        <f t="shared" si="14"/>
        <v>4048.75</v>
      </c>
      <c r="O214">
        <f t="shared" si="12"/>
        <v>5951.25</v>
      </c>
      <c r="P214">
        <f t="shared" si="13"/>
        <v>7.1415000000000024</v>
      </c>
      <c r="Q214" s="4">
        <v>6111</v>
      </c>
      <c r="R214" s="5">
        <v>34.358741000000002</v>
      </c>
      <c r="S214" s="5">
        <v>-119.133143</v>
      </c>
      <c r="T214">
        <v>2</v>
      </c>
      <c r="U214">
        <v>3.855926050229317E-2</v>
      </c>
      <c r="V214">
        <v>822794</v>
      </c>
      <c r="W214">
        <v>835790</v>
      </c>
      <c r="X214">
        <v>840833</v>
      </c>
      <c r="Y214">
        <v>848925</v>
      </c>
      <c r="Z214">
        <v>440683</v>
      </c>
      <c r="AA214">
        <v>6111</v>
      </c>
      <c r="AB214">
        <v>352861.86300000001</v>
      </c>
      <c r="AC214">
        <v>77348</v>
      </c>
      <c r="AD214">
        <v>11</v>
      </c>
      <c r="AE214">
        <v>1.3082264849262577E-5</v>
      </c>
      <c r="AF214">
        <v>193</v>
      </c>
      <c r="AG214">
        <v>2150</v>
      </c>
      <c r="AH214">
        <v>8.9767441860465119E-2</v>
      </c>
      <c r="AI214" s="3">
        <v>281046</v>
      </c>
      <c r="AJ214" s="3">
        <v>1179526.4086230551</v>
      </c>
      <c r="AK214">
        <v>12</v>
      </c>
      <c r="AL214">
        <v>1413350.4000000001</v>
      </c>
      <c r="AM214">
        <v>3979804</v>
      </c>
      <c r="AN214">
        <v>202392</v>
      </c>
      <c r="AO214">
        <v>4182196</v>
      </c>
      <c r="AP214">
        <v>67</v>
      </c>
      <c r="AQ214">
        <v>31</v>
      </c>
      <c r="AR214">
        <v>98</v>
      </c>
      <c r="AS214">
        <v>0.11725433422271145</v>
      </c>
      <c r="AT214">
        <v>100</v>
      </c>
      <c r="AU214">
        <v>785</v>
      </c>
      <c r="AV214">
        <f t="shared" si="15"/>
        <v>885</v>
      </c>
      <c r="AW214">
        <v>829570</v>
      </c>
      <c r="AX214">
        <v>0.98</v>
      </c>
      <c r="AY214">
        <v>2007284949.2627399</v>
      </c>
      <c r="AZ214">
        <v>2007284.9492627399</v>
      </c>
      <c r="BA214">
        <v>2658.5161289285602</v>
      </c>
      <c r="BB214">
        <v>3.7614968332090641</v>
      </c>
      <c r="BC214">
        <v>3904836</v>
      </c>
      <c r="BD214">
        <v>124165</v>
      </c>
      <c r="BE214">
        <v>3780671</v>
      </c>
      <c r="BF214">
        <v>4.5949180475307303</v>
      </c>
      <c r="BG214">
        <v>17638664</v>
      </c>
      <c r="BH214">
        <v>20.977606730468477</v>
      </c>
      <c r="BI214">
        <v>41081</v>
      </c>
      <c r="BJ214">
        <v>268</v>
      </c>
      <c r="BK214">
        <v>40</v>
      </c>
      <c r="BL214">
        <v>21</v>
      </c>
      <c r="BM214">
        <v>2</v>
      </c>
      <c r="BN214">
        <v>9</v>
      </c>
      <c r="BO214">
        <v>27</v>
      </c>
      <c r="BP214">
        <v>6</v>
      </c>
      <c r="BQ214">
        <v>86</v>
      </c>
      <c r="BR214">
        <v>23</v>
      </c>
      <c r="BS214">
        <v>1</v>
      </c>
      <c r="BT214">
        <v>802983</v>
      </c>
      <c r="BU214">
        <v>0.76</v>
      </c>
      <c r="BV214">
        <v>0.57504820000000001</v>
      </c>
      <c r="BW214">
        <v>3201</v>
      </c>
      <c r="BX214">
        <v>0.60150709999999996</v>
      </c>
      <c r="BY214">
        <v>-1.151297</v>
      </c>
      <c r="BZ214">
        <v>280</v>
      </c>
      <c r="CA214">
        <v>57</v>
      </c>
      <c r="CB214">
        <v>22</v>
      </c>
      <c r="CC214">
        <v>4</v>
      </c>
      <c r="CD214">
        <v>13</v>
      </c>
      <c r="CE214">
        <v>27</v>
      </c>
      <c r="CF214">
        <v>7</v>
      </c>
      <c r="CG214">
        <v>92</v>
      </c>
      <c r="CH214">
        <v>17</v>
      </c>
      <c r="CI214">
        <v>1</v>
      </c>
      <c r="CJ214">
        <v>846119</v>
      </c>
      <c r="CK214">
        <v>0.61457076368690455</v>
      </c>
      <c r="CL214">
        <v>0.76584033652810179</v>
      </c>
      <c r="CM214">
        <v>3110</v>
      </c>
      <c r="CN214">
        <v>-0.66350744174894749</v>
      </c>
      <c r="CO214">
        <v>140524</v>
      </c>
      <c r="CP214">
        <v>0.50937946599999995</v>
      </c>
      <c r="CQ214">
        <v>0.52333501900000001</v>
      </c>
      <c r="CR214">
        <v>771696</v>
      </c>
      <c r="CS214">
        <v>0.90599999999999992</v>
      </c>
      <c r="CT214">
        <v>673045</v>
      </c>
      <c r="CU214">
        <v>0.84018205035999993</v>
      </c>
      <c r="CV214">
        <v>2569</v>
      </c>
      <c r="CW214">
        <v>726</v>
      </c>
      <c r="CX214">
        <v>633</v>
      </c>
      <c r="CY214">
        <v>30172</v>
      </c>
      <c r="CZ214">
        <v>3385</v>
      </c>
      <c r="DA214" s="2">
        <v>461174</v>
      </c>
      <c r="DB214" s="2">
        <v>113270</v>
      </c>
      <c r="DC214" s="2">
        <v>296.56</v>
      </c>
      <c r="DD214" s="2">
        <v>178257</v>
      </c>
      <c r="DE214">
        <v>1075</v>
      </c>
      <c r="DF214">
        <v>414</v>
      </c>
      <c r="DG214">
        <v>77.540000000000006</v>
      </c>
      <c r="DH214">
        <v>2.5</v>
      </c>
      <c r="DI214" s="2">
        <v>10</v>
      </c>
      <c r="DJ214">
        <v>11.17</v>
      </c>
      <c r="DK214">
        <v>0.70891597816727514</v>
      </c>
      <c r="DL214">
        <v>4.6511627906976744E-2</v>
      </c>
      <c r="DM214">
        <v>3353</v>
      </c>
      <c r="DN214">
        <v>43.4</v>
      </c>
      <c r="DO214">
        <v>3.7000000000000005E-2</v>
      </c>
      <c r="DP214">
        <v>0</v>
      </c>
      <c r="DQ214" s="2">
        <f>1474+558192+9</f>
        <v>559675</v>
      </c>
      <c r="DR214" s="2">
        <v>266.92028586999999</v>
      </c>
      <c r="DS214">
        <v>9.8758378757313111E-7</v>
      </c>
      <c r="DT214">
        <v>11.850039797631201</v>
      </c>
      <c r="DU214">
        <v>16748258.487997979</v>
      </c>
      <c r="DV214">
        <v>0</v>
      </c>
    </row>
    <row r="215" spans="1:126" x14ac:dyDescent="0.15">
      <c r="A215" t="s">
        <v>401</v>
      </c>
      <c r="B215" t="s">
        <v>512</v>
      </c>
      <c r="C215">
        <v>6</v>
      </c>
      <c r="D215">
        <v>113</v>
      </c>
      <c r="E215" t="s">
        <v>513</v>
      </c>
      <c r="F215">
        <v>6113</v>
      </c>
      <c r="G215" t="s">
        <v>5199</v>
      </c>
      <c r="H215">
        <v>49.9</v>
      </c>
      <c r="I215">
        <v>2.4</v>
      </c>
      <c r="J215">
        <v>0.5</v>
      </c>
      <c r="K215">
        <v>12.8</v>
      </c>
      <c r="L215">
        <v>4.0999999999999996</v>
      </c>
      <c r="M215">
        <v>30.3</v>
      </c>
      <c r="N215">
        <f t="shared" si="14"/>
        <v>3594.76</v>
      </c>
      <c r="O215">
        <f t="shared" si="12"/>
        <v>6405.24</v>
      </c>
      <c r="P215">
        <f t="shared" si="13"/>
        <v>7.6862880000000029</v>
      </c>
      <c r="Q215" s="4">
        <v>6113</v>
      </c>
      <c r="R215" s="5">
        <v>38.679594999999999</v>
      </c>
      <c r="S215" s="5">
        <v>-121.902441</v>
      </c>
      <c r="T215">
        <v>1</v>
      </c>
      <c r="U215">
        <v>0.12189666006623306</v>
      </c>
      <c r="V215">
        <v>200873</v>
      </c>
      <c r="W215">
        <v>204162</v>
      </c>
      <c r="X215">
        <v>207320</v>
      </c>
      <c r="Y215">
        <v>212428</v>
      </c>
      <c r="Z215">
        <v>97936</v>
      </c>
      <c r="AA215">
        <v>6113</v>
      </c>
      <c r="AB215">
        <v>76509.005000000005</v>
      </c>
      <c r="AC215">
        <v>54989</v>
      </c>
      <c r="AD215">
        <v>6</v>
      </c>
      <c r="AE215">
        <v>2.8940767895041483E-5</v>
      </c>
      <c r="AF215">
        <v>136</v>
      </c>
      <c r="AG215">
        <v>1011</v>
      </c>
      <c r="AH215">
        <v>0.13452027695351138</v>
      </c>
      <c r="AI215" s="3">
        <v>460824</v>
      </c>
      <c r="AJ215" s="3">
        <v>649449.59552702005</v>
      </c>
      <c r="AK215">
        <v>54</v>
      </c>
      <c r="AL215">
        <v>654636.80000000005</v>
      </c>
      <c r="AM215">
        <v>5163199</v>
      </c>
      <c r="AN215">
        <v>220763</v>
      </c>
      <c r="AO215">
        <v>5383962</v>
      </c>
      <c r="AP215">
        <v>24</v>
      </c>
      <c r="AQ215">
        <v>16</v>
      </c>
      <c r="AR215">
        <v>40</v>
      </c>
      <c r="AS215">
        <v>0.19592284558340925</v>
      </c>
      <c r="AT215">
        <v>38</v>
      </c>
      <c r="AU215">
        <v>131</v>
      </c>
      <c r="AV215">
        <f t="shared" si="15"/>
        <v>169</v>
      </c>
      <c r="AW215">
        <v>183201</v>
      </c>
      <c r="AX215">
        <v>0.88</v>
      </c>
      <c r="AY215">
        <v>291948717.04806203</v>
      </c>
      <c r="AZ215">
        <v>291948.71704806201</v>
      </c>
      <c r="BA215">
        <v>1718.4459923423201</v>
      </c>
      <c r="BB215">
        <v>5.8192111038471133</v>
      </c>
      <c r="BC215">
        <v>120110</v>
      </c>
      <c r="BD215">
        <v>10546</v>
      </c>
      <c r="BE215">
        <v>109564</v>
      </c>
      <c r="BF215">
        <v>0.54543915807500265</v>
      </c>
      <c r="BG215">
        <v>3162991</v>
      </c>
      <c r="BH215">
        <v>15.256564730850858</v>
      </c>
      <c r="BI215">
        <v>10651</v>
      </c>
      <c r="BJ215">
        <v>61</v>
      </c>
      <c r="BK215">
        <v>8</v>
      </c>
      <c r="BL215">
        <v>17</v>
      </c>
      <c r="BM215">
        <v>1</v>
      </c>
      <c r="BN215">
        <v>4</v>
      </c>
      <c r="BO215">
        <v>6</v>
      </c>
      <c r="BP215">
        <v>2</v>
      </c>
      <c r="BQ215">
        <v>16</v>
      </c>
      <c r="BR215">
        <v>5</v>
      </c>
      <c r="BS215">
        <v>2</v>
      </c>
      <c r="BT215">
        <v>199407</v>
      </c>
      <c r="BU215">
        <v>0.77</v>
      </c>
      <c r="BV215">
        <v>0.52281060000000001</v>
      </c>
      <c r="BW215">
        <v>990</v>
      </c>
      <c r="BX215">
        <v>0.61181399999999997</v>
      </c>
      <c r="BY215">
        <v>-1.2740020000000001</v>
      </c>
      <c r="BZ215">
        <v>67</v>
      </c>
      <c r="CA215">
        <v>13</v>
      </c>
      <c r="CB215">
        <v>17</v>
      </c>
      <c r="CC215">
        <v>2</v>
      </c>
      <c r="CD215">
        <v>5</v>
      </c>
      <c r="CE215">
        <v>5</v>
      </c>
      <c r="CF215">
        <v>2</v>
      </c>
      <c r="CG215">
        <v>17</v>
      </c>
      <c r="CH215">
        <v>7</v>
      </c>
      <c r="CI215">
        <v>1</v>
      </c>
      <c r="CJ215">
        <v>209250</v>
      </c>
      <c r="CK215">
        <v>0.6499402628434886</v>
      </c>
      <c r="CL215">
        <v>0.7288180376959662</v>
      </c>
      <c r="CM215">
        <v>905</v>
      </c>
      <c r="CN215">
        <v>-0.67551982354844919</v>
      </c>
      <c r="CO215">
        <v>39717</v>
      </c>
      <c r="CP215">
        <v>0.92802101199999998</v>
      </c>
      <c r="CQ215">
        <v>0.57060653699999997</v>
      </c>
      <c r="CR215">
        <v>181916</v>
      </c>
      <c r="CS215">
        <v>0.84799999999999998</v>
      </c>
      <c r="CT215">
        <v>168332</v>
      </c>
      <c r="CU215">
        <v>0.86712096672000005</v>
      </c>
      <c r="CV215">
        <v>701</v>
      </c>
      <c r="CW215">
        <v>118</v>
      </c>
      <c r="CX215">
        <v>250</v>
      </c>
      <c r="CY215">
        <v>5155</v>
      </c>
      <c r="CZ215">
        <v>1759</v>
      </c>
      <c r="DA215" s="2">
        <v>131503</v>
      </c>
      <c r="DB215" s="2">
        <v>28880</v>
      </c>
      <c r="DC215" s="2">
        <v>149.57</v>
      </c>
      <c r="DD215" s="2">
        <v>70281</v>
      </c>
      <c r="DE215">
        <v>524</v>
      </c>
      <c r="DF215">
        <v>273</v>
      </c>
      <c r="DG215">
        <v>27.37</v>
      </c>
      <c r="DH215">
        <v>3.91</v>
      </c>
      <c r="DI215" s="2">
        <v>14.17</v>
      </c>
      <c r="DJ215">
        <v>5.0999999999999996</v>
      </c>
      <c r="DK215">
        <v>0.80868834956512681</v>
      </c>
      <c r="DL215">
        <v>8.2096933728981206E-2</v>
      </c>
      <c r="DM215">
        <v>6779</v>
      </c>
      <c r="DN215">
        <v>226.2</v>
      </c>
      <c r="DO215">
        <v>0.30099999999999999</v>
      </c>
      <c r="DP215">
        <v>13779.3</v>
      </c>
      <c r="DQ215" s="2">
        <v>0</v>
      </c>
      <c r="DR215" s="2">
        <v>56098.742717339992</v>
      </c>
      <c r="DS215">
        <v>5.98944310439029E-2</v>
      </c>
      <c r="DT215">
        <v>10.015307645283</v>
      </c>
      <c r="DU215">
        <v>6556388.9479235988</v>
      </c>
      <c r="DV215">
        <v>0</v>
      </c>
    </row>
    <row r="216" spans="1:126" x14ac:dyDescent="0.15">
      <c r="A216" t="s">
        <v>401</v>
      </c>
      <c r="B216" t="s">
        <v>514</v>
      </c>
      <c r="C216">
        <v>6</v>
      </c>
      <c r="D216">
        <v>115</v>
      </c>
      <c r="E216" t="s">
        <v>515</v>
      </c>
      <c r="F216">
        <v>6115</v>
      </c>
      <c r="G216" t="s">
        <v>5200</v>
      </c>
      <c r="H216">
        <v>58.8</v>
      </c>
      <c r="I216">
        <v>2.9</v>
      </c>
      <c r="J216">
        <v>1.7</v>
      </c>
      <c r="K216">
        <v>6.5</v>
      </c>
      <c r="L216">
        <v>5</v>
      </c>
      <c r="M216">
        <v>25</v>
      </c>
      <c r="N216">
        <f t="shared" si="14"/>
        <v>4160.99</v>
      </c>
      <c r="O216">
        <f t="shared" si="12"/>
        <v>5839.01</v>
      </c>
      <c r="P216">
        <f t="shared" si="13"/>
        <v>7.0068120000000027</v>
      </c>
      <c r="Q216" s="4">
        <v>6115</v>
      </c>
      <c r="R216" s="5">
        <v>39.266247</v>
      </c>
      <c r="S216" s="5">
        <v>-121.34078100000001</v>
      </c>
      <c r="T216">
        <v>3</v>
      </c>
      <c r="U216">
        <v>0.20097307493434929</v>
      </c>
      <c r="V216">
        <v>72244</v>
      </c>
      <c r="W216">
        <v>73059</v>
      </c>
      <c r="X216">
        <v>73437</v>
      </c>
      <c r="Y216">
        <v>74201</v>
      </c>
      <c r="Z216">
        <v>36995</v>
      </c>
      <c r="AA216">
        <v>6115</v>
      </c>
      <c r="AB216">
        <v>25205.600999999995</v>
      </c>
      <c r="AC216">
        <v>46892</v>
      </c>
      <c r="AD216">
        <v>2</v>
      </c>
      <c r="AE216">
        <v>2.7234227977722401E-5</v>
      </c>
      <c r="AF216">
        <v>122</v>
      </c>
      <c r="AG216">
        <v>795</v>
      </c>
      <c r="AH216">
        <v>0.15345911949685534</v>
      </c>
      <c r="AI216" s="3">
        <v>187638</v>
      </c>
      <c r="AJ216" s="3">
        <v>404506.72548153502</v>
      </c>
      <c r="AK216">
        <v>24</v>
      </c>
      <c r="AL216">
        <v>411872</v>
      </c>
      <c r="AM216">
        <v>4390278</v>
      </c>
      <c r="AN216">
        <v>118594</v>
      </c>
      <c r="AO216">
        <v>4508872</v>
      </c>
      <c r="AP216">
        <v>7</v>
      </c>
      <c r="AQ216">
        <v>1</v>
      </c>
      <c r="AR216">
        <v>8</v>
      </c>
      <c r="AS216">
        <v>0.10950054065891951</v>
      </c>
      <c r="AT216">
        <v>8</v>
      </c>
      <c r="AU216">
        <v>30</v>
      </c>
      <c r="AV216">
        <f t="shared" si="15"/>
        <v>38</v>
      </c>
      <c r="AW216">
        <v>64817</v>
      </c>
      <c r="AX216">
        <v>0.81</v>
      </c>
      <c r="AY216">
        <v>415329794.88861102</v>
      </c>
      <c r="AZ216">
        <v>415329.79488861101</v>
      </c>
      <c r="BA216">
        <v>6857.3419829842996</v>
      </c>
      <c r="BB216">
        <v>1.4582909857513076</v>
      </c>
      <c r="BC216">
        <v>80055</v>
      </c>
      <c r="BD216">
        <v>82604</v>
      </c>
      <c r="BE216">
        <v>-2549</v>
      </c>
      <c r="BF216">
        <v>-3.5283206909916397E-2</v>
      </c>
      <c r="BG216">
        <v>364810</v>
      </c>
      <c r="BH216">
        <v>4.9676593542764547</v>
      </c>
      <c r="BI216">
        <v>4232</v>
      </c>
      <c r="BJ216">
        <v>24</v>
      </c>
      <c r="BK216">
        <v>5</v>
      </c>
      <c r="BL216">
        <v>1</v>
      </c>
      <c r="BM216">
        <v>0</v>
      </c>
      <c r="BN216">
        <v>0</v>
      </c>
      <c r="BO216">
        <v>1</v>
      </c>
      <c r="BP216">
        <v>0</v>
      </c>
      <c r="BQ216">
        <v>3</v>
      </c>
      <c r="BR216">
        <v>2</v>
      </c>
      <c r="BS216">
        <v>1</v>
      </c>
      <c r="BT216">
        <v>72925</v>
      </c>
      <c r="BU216">
        <v>0.74</v>
      </c>
      <c r="BV216">
        <v>0.41372179999999997</v>
      </c>
      <c r="BW216">
        <v>275</v>
      </c>
      <c r="BX216">
        <v>0.5073706</v>
      </c>
      <c r="BY216">
        <v>-2.0709469999999999</v>
      </c>
      <c r="BZ216">
        <v>23</v>
      </c>
      <c r="CA216">
        <v>4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2</v>
      </c>
      <c r="CH216">
        <v>2</v>
      </c>
      <c r="CI216">
        <v>0</v>
      </c>
      <c r="CJ216">
        <v>73883</v>
      </c>
      <c r="CK216">
        <v>0.44665213919304847</v>
      </c>
      <c r="CL216">
        <v>0.65415905694836463</v>
      </c>
      <c r="CM216">
        <v>238</v>
      </c>
      <c r="CN216">
        <v>-1.3460933722382802</v>
      </c>
      <c r="CO216">
        <v>4888</v>
      </c>
      <c r="CP216">
        <v>-0.83041366949999995</v>
      </c>
      <c r="CQ216">
        <v>-0.73720656100000004</v>
      </c>
      <c r="CR216">
        <v>61302</v>
      </c>
      <c r="CS216">
        <v>0.81900000000000006</v>
      </c>
      <c r="CT216">
        <v>58807</v>
      </c>
      <c r="CU216">
        <v>0.82007914075999988</v>
      </c>
      <c r="CV216">
        <v>112</v>
      </c>
      <c r="CW216">
        <v>26</v>
      </c>
      <c r="CX216">
        <v>17</v>
      </c>
      <c r="CY216">
        <v>2910</v>
      </c>
      <c r="CZ216">
        <v>1321</v>
      </c>
      <c r="DA216" s="2">
        <v>27721</v>
      </c>
      <c r="DB216" s="2">
        <v>4430</v>
      </c>
      <c r="DC216" s="2">
        <v>100.9</v>
      </c>
      <c r="DD216" s="2">
        <v>21958</v>
      </c>
      <c r="DE216">
        <v>485</v>
      </c>
      <c r="DF216">
        <v>193</v>
      </c>
      <c r="DG216">
        <v>10.91</v>
      </c>
      <c r="DH216">
        <v>1.36</v>
      </c>
      <c r="DI216" s="2">
        <v>16.36</v>
      </c>
      <c r="DJ216">
        <v>4.97</v>
      </c>
      <c r="DK216">
        <v>0.86331659898314839</v>
      </c>
      <c r="DL216">
        <v>3.1446540880503145E-2</v>
      </c>
      <c r="DM216">
        <v>1260</v>
      </c>
      <c r="DN216">
        <v>55.6</v>
      </c>
      <c r="DO216">
        <v>0.13100000000000001</v>
      </c>
      <c r="DP216">
        <v>118.2</v>
      </c>
      <c r="DQ216" s="2">
        <f>22394+60+20430+477</f>
        <v>43361</v>
      </c>
      <c r="DR216" s="2">
        <v>8891.9013942300007</v>
      </c>
      <c r="DS216">
        <v>1.5392602987010286E-2</v>
      </c>
      <c r="DT216">
        <v>1.6401641891493299</v>
      </c>
      <c r="DU216">
        <v>675537.7049133128</v>
      </c>
      <c r="DV216">
        <v>1</v>
      </c>
    </row>
    <row r="217" spans="1:126" x14ac:dyDescent="0.15">
      <c r="A217" t="s">
        <v>516</v>
      </c>
      <c r="B217" t="s">
        <v>517</v>
      </c>
      <c r="C217">
        <v>8</v>
      </c>
      <c r="D217">
        <v>1</v>
      </c>
      <c r="E217" t="s">
        <v>518</v>
      </c>
      <c r="F217">
        <v>8001</v>
      </c>
      <c r="G217" t="s">
        <v>5201</v>
      </c>
      <c r="H217">
        <v>53.2</v>
      </c>
      <c r="I217">
        <v>2.8</v>
      </c>
      <c r="J217">
        <v>0.6</v>
      </c>
      <c r="K217">
        <v>3.5</v>
      </c>
      <c r="L217">
        <v>2</v>
      </c>
      <c r="M217">
        <v>38</v>
      </c>
      <c r="N217">
        <f t="shared" si="14"/>
        <v>4298.6900000000005</v>
      </c>
      <c r="O217">
        <f t="shared" si="12"/>
        <v>5701.3099999999995</v>
      </c>
      <c r="P217">
        <f t="shared" si="13"/>
        <v>6.841572000000002</v>
      </c>
      <c r="Q217" s="4">
        <v>8001</v>
      </c>
      <c r="R217" s="5">
        <v>39.874324999999999</v>
      </c>
      <c r="S217" s="5">
        <v>-104.331872</v>
      </c>
      <c r="T217">
        <v>1</v>
      </c>
      <c r="U217">
        <v>9.5991128720757657E-2</v>
      </c>
      <c r="V217">
        <v>442996</v>
      </c>
      <c r="W217">
        <v>461558</v>
      </c>
      <c r="X217">
        <v>471206</v>
      </c>
      <c r="Y217">
        <v>489822</v>
      </c>
      <c r="Z217">
        <v>253239</v>
      </c>
      <c r="AA217">
        <v>8001</v>
      </c>
      <c r="AB217">
        <v>204541.33600000001</v>
      </c>
      <c r="AC217">
        <v>58946</v>
      </c>
      <c r="AD217">
        <v>6</v>
      </c>
      <c r="AE217">
        <v>1.2733284380928936E-5</v>
      </c>
      <c r="AF217">
        <v>96</v>
      </c>
      <c r="AG217">
        <v>841</v>
      </c>
      <c r="AH217">
        <v>0.11414982164090369</v>
      </c>
      <c r="AI217" s="3">
        <v>690528</v>
      </c>
      <c r="AJ217" s="3">
        <v>747065.45705755008</v>
      </c>
      <c r="AK217">
        <v>46</v>
      </c>
      <c r="AL217">
        <v>766611.2</v>
      </c>
      <c r="AM217">
        <v>991688</v>
      </c>
      <c r="AN217">
        <v>102589</v>
      </c>
      <c r="AO217">
        <v>1094277</v>
      </c>
      <c r="AP217">
        <v>47</v>
      </c>
      <c r="AQ217">
        <v>3</v>
      </c>
      <c r="AR217">
        <v>50</v>
      </c>
      <c r="AS217">
        <v>0.10832874741635938</v>
      </c>
      <c r="AT217">
        <v>47</v>
      </c>
      <c r="AU217">
        <v>358</v>
      </c>
      <c r="AV217">
        <f t="shared" si="15"/>
        <v>405</v>
      </c>
      <c r="AW217">
        <v>430395</v>
      </c>
      <c r="AX217">
        <v>0.94</v>
      </c>
      <c r="AY217">
        <v>741847435.86057997</v>
      </c>
      <c r="AZ217">
        <v>741847.43586057995</v>
      </c>
      <c r="BA217">
        <v>2104.04651951607</v>
      </c>
      <c r="BB217">
        <v>4.752746627626844</v>
      </c>
      <c r="BC217">
        <v>714681</v>
      </c>
      <c r="BD217">
        <v>411000</v>
      </c>
      <c r="BE217">
        <v>303681</v>
      </c>
      <c r="BF217">
        <v>0.68551634777740655</v>
      </c>
      <c r="BG217">
        <v>3991363</v>
      </c>
      <c r="BH217">
        <v>8.4705266910862758</v>
      </c>
      <c r="BI217">
        <v>22836</v>
      </c>
      <c r="BJ217">
        <v>116</v>
      </c>
      <c r="BK217">
        <v>23</v>
      </c>
      <c r="BL217">
        <v>16</v>
      </c>
      <c r="BM217">
        <v>0</v>
      </c>
      <c r="BN217">
        <v>7</v>
      </c>
      <c r="BO217">
        <v>18</v>
      </c>
      <c r="BP217">
        <v>4</v>
      </c>
      <c r="BQ217">
        <v>24</v>
      </c>
      <c r="BR217">
        <v>3</v>
      </c>
      <c r="BS217">
        <v>1</v>
      </c>
      <c r="BT217">
        <v>422524</v>
      </c>
      <c r="BU217">
        <v>0.75</v>
      </c>
      <c r="BV217">
        <v>0.52274189999999998</v>
      </c>
      <c r="BW217">
        <v>1272</v>
      </c>
      <c r="BX217">
        <v>0.50174669999999999</v>
      </c>
      <c r="BY217">
        <v>-1.63524</v>
      </c>
      <c r="BZ217">
        <v>125</v>
      </c>
      <c r="CA217">
        <v>23</v>
      </c>
      <c r="CB217">
        <v>13</v>
      </c>
      <c r="CC217">
        <v>4</v>
      </c>
      <c r="CD217">
        <v>6</v>
      </c>
      <c r="CE217">
        <v>20</v>
      </c>
      <c r="CF217">
        <v>4</v>
      </c>
      <c r="CG217">
        <v>30</v>
      </c>
      <c r="CH217">
        <v>2</v>
      </c>
      <c r="CI217">
        <v>1</v>
      </c>
      <c r="CJ217">
        <v>481169</v>
      </c>
      <c r="CK217">
        <v>0.47384598758440383</v>
      </c>
      <c r="CL217">
        <v>0.68234264651220422</v>
      </c>
      <c r="CM217">
        <v>1151</v>
      </c>
      <c r="CN217">
        <v>-1.3524528684850752</v>
      </c>
      <c r="CO217">
        <v>58253</v>
      </c>
      <c r="CP217">
        <v>-3.8845604000000001E-3</v>
      </c>
      <c r="CQ217">
        <v>-0.5686197409</v>
      </c>
      <c r="CR217">
        <v>441757</v>
      </c>
      <c r="CS217">
        <v>0.89300000000000002</v>
      </c>
      <c r="CT217">
        <v>341107</v>
      </c>
      <c r="CU217">
        <v>0.80660819865000011</v>
      </c>
      <c r="CV217">
        <v>1394</v>
      </c>
      <c r="CW217">
        <v>273</v>
      </c>
      <c r="CX217">
        <v>219</v>
      </c>
      <c r="CY217">
        <v>1366</v>
      </c>
      <c r="CZ217">
        <v>1378</v>
      </c>
      <c r="DA217" s="2">
        <v>252831</v>
      </c>
      <c r="DB217" s="2">
        <v>48150</v>
      </c>
      <c r="DC217" s="2">
        <v>180.31</v>
      </c>
      <c r="DD217" s="2">
        <v>81047</v>
      </c>
      <c r="DE217">
        <v>484</v>
      </c>
      <c r="DF217">
        <v>50</v>
      </c>
      <c r="DG217">
        <v>26</v>
      </c>
      <c r="DH217">
        <v>2.13</v>
      </c>
      <c r="DI217" s="2">
        <v>2.56</v>
      </c>
      <c r="DJ217">
        <v>2.48</v>
      </c>
      <c r="DK217">
        <v>0.88955118402150235</v>
      </c>
      <c r="DL217">
        <v>3.5671819262782403E-3</v>
      </c>
      <c r="DM217">
        <v>4345</v>
      </c>
      <c r="DN217">
        <v>14.7</v>
      </c>
      <c r="DO217">
        <v>1.6E-2</v>
      </c>
      <c r="DP217">
        <v>35406.770000000004</v>
      </c>
      <c r="DQ217" s="2">
        <v>0</v>
      </c>
      <c r="DR217" s="2">
        <v>2585.3205646299998</v>
      </c>
      <c r="DS217">
        <v>3.2417370322075268E-3</v>
      </c>
      <c r="DT217">
        <v>2.44753093930641</v>
      </c>
      <c r="DU217">
        <v>1876304.630418814</v>
      </c>
      <c r="DV217">
        <v>0</v>
      </c>
    </row>
    <row r="218" spans="1:126" x14ac:dyDescent="0.15">
      <c r="A218" t="s">
        <v>516</v>
      </c>
      <c r="B218" t="s">
        <v>519</v>
      </c>
      <c r="C218">
        <v>8</v>
      </c>
      <c r="D218">
        <v>3</v>
      </c>
      <c r="E218" t="s">
        <v>520</v>
      </c>
      <c r="F218">
        <v>8003</v>
      </c>
      <c r="G218" t="s">
        <v>5202</v>
      </c>
      <c r="H218">
        <v>49.6</v>
      </c>
      <c r="I218">
        <v>0.9</v>
      </c>
      <c r="J218">
        <v>0.9</v>
      </c>
      <c r="K218">
        <v>0.8</v>
      </c>
      <c r="L218">
        <v>1.7</v>
      </c>
      <c r="M218">
        <v>46</v>
      </c>
      <c r="N218">
        <f t="shared" si="14"/>
        <v>4581.3099999999995</v>
      </c>
      <c r="O218">
        <f t="shared" si="12"/>
        <v>5418.6900000000005</v>
      </c>
      <c r="P218">
        <f t="shared" si="13"/>
        <v>6.5024280000000028</v>
      </c>
      <c r="Q218" s="4">
        <v>8003</v>
      </c>
      <c r="R218" s="5">
        <v>37.568441999999997</v>
      </c>
      <c r="S218" s="5">
        <v>-105.78804100000001</v>
      </c>
      <c r="T218">
        <v>7</v>
      </c>
      <c r="U218">
        <v>0.13004404439804548</v>
      </c>
      <c r="V218">
        <v>15750</v>
      </c>
      <c r="W218">
        <v>16111</v>
      </c>
      <c r="X218">
        <v>16269</v>
      </c>
      <c r="Y218">
        <v>16305</v>
      </c>
      <c r="Z218">
        <v>7249</v>
      </c>
      <c r="AA218">
        <v>8003</v>
      </c>
      <c r="AB218">
        <v>4634.4049999999997</v>
      </c>
      <c r="AC218">
        <v>32395</v>
      </c>
      <c r="AD218">
        <v>1</v>
      </c>
      <c r="AE218">
        <v>6.1466592906755184E-5</v>
      </c>
      <c r="AF218">
        <v>17</v>
      </c>
      <c r="AG218">
        <v>322</v>
      </c>
      <c r="AH218">
        <v>5.2795031055900624E-2</v>
      </c>
      <c r="AI218" s="3">
        <v>182420</v>
      </c>
      <c r="AJ218" s="3">
        <v>462486.67492630001</v>
      </c>
      <c r="AK218">
        <v>160</v>
      </c>
      <c r="AL218">
        <v>463097.60000000003</v>
      </c>
      <c r="AM218">
        <v>477242</v>
      </c>
      <c r="AN218">
        <v>49596</v>
      </c>
      <c r="AO218">
        <v>526838</v>
      </c>
      <c r="AP218">
        <v>3</v>
      </c>
      <c r="AQ218">
        <v>0</v>
      </c>
      <c r="AR218">
        <v>3</v>
      </c>
      <c r="AS218">
        <v>0.18620818074607409</v>
      </c>
      <c r="AT218">
        <v>3</v>
      </c>
      <c r="AU218">
        <v>10</v>
      </c>
      <c r="AV218">
        <f t="shared" si="15"/>
        <v>13</v>
      </c>
      <c r="AW218">
        <v>16269</v>
      </c>
      <c r="AX218">
        <v>1</v>
      </c>
      <c r="AY218">
        <v>1445474872.23966</v>
      </c>
      <c r="AZ218">
        <v>1445474.87223966</v>
      </c>
      <c r="BA218">
        <v>96403.790794979301</v>
      </c>
      <c r="BB218">
        <v>0.10373036078287494</v>
      </c>
      <c r="BC218">
        <v>7937</v>
      </c>
      <c r="BD218">
        <v>0</v>
      </c>
      <c r="BE218">
        <v>7937</v>
      </c>
      <c r="BF218">
        <v>0.5039365079365079</v>
      </c>
      <c r="BG218">
        <v>515177</v>
      </c>
      <c r="BH218">
        <v>31.666174933923411</v>
      </c>
      <c r="BI218">
        <v>1419</v>
      </c>
      <c r="BJ218">
        <v>9</v>
      </c>
      <c r="BK218">
        <v>6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3</v>
      </c>
      <c r="BR218">
        <v>1</v>
      </c>
      <c r="BS218">
        <v>0</v>
      </c>
      <c r="BT218">
        <v>15424</v>
      </c>
      <c r="BU218">
        <v>0.67</v>
      </c>
      <c r="BV218">
        <v>0.54737029999999998</v>
      </c>
      <c r="BW218">
        <v>133</v>
      </c>
      <c r="BX218">
        <v>1.361515</v>
      </c>
      <c r="BY218">
        <v>5.4638800000000001E-2</v>
      </c>
      <c r="BZ218">
        <v>11</v>
      </c>
      <c r="CA218">
        <v>5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3</v>
      </c>
      <c r="CH218">
        <v>1</v>
      </c>
      <c r="CI218">
        <v>0</v>
      </c>
      <c r="CJ218">
        <v>16318</v>
      </c>
      <c r="CK218">
        <v>1.3482044368182375</v>
      </c>
      <c r="CL218">
        <v>0.67062818336162988</v>
      </c>
      <c r="CM218">
        <v>112</v>
      </c>
      <c r="CN218">
        <v>0.18513200185114403</v>
      </c>
      <c r="CO218">
        <v>1792</v>
      </c>
      <c r="CP218">
        <v>-0.52422675829999998</v>
      </c>
      <c r="CQ218">
        <v>-0.264218799</v>
      </c>
      <c r="CR218">
        <v>14236</v>
      </c>
      <c r="CS218">
        <v>0.86</v>
      </c>
      <c r="CT218">
        <v>12537</v>
      </c>
      <c r="CU218">
        <v>0.81481883272</v>
      </c>
      <c r="CV218">
        <v>233</v>
      </c>
      <c r="CW218">
        <v>18</v>
      </c>
      <c r="CX218">
        <v>20</v>
      </c>
      <c r="CY218">
        <v>970</v>
      </c>
      <c r="CZ218">
        <v>494</v>
      </c>
      <c r="DA218" s="2">
        <v>10777</v>
      </c>
      <c r="DB218" s="2">
        <v>960</v>
      </c>
      <c r="DC218" s="2">
        <v>203.04</v>
      </c>
      <c r="DD218" s="2">
        <v>2115</v>
      </c>
      <c r="DE218">
        <v>148</v>
      </c>
      <c r="DF218">
        <v>17</v>
      </c>
      <c r="DG218">
        <v>67.680000000000007</v>
      </c>
      <c r="DH218">
        <v>6.15</v>
      </c>
      <c r="DI218" s="2">
        <v>43.07</v>
      </c>
      <c r="DJ218">
        <v>1.59</v>
      </c>
      <c r="DK218">
        <v>0.83084639842122576</v>
      </c>
      <c r="DL218">
        <v>1.2422360248447204E-2</v>
      </c>
      <c r="DM218">
        <v>4656</v>
      </c>
      <c r="DN218">
        <v>28.7</v>
      </c>
      <c r="DO218">
        <v>5.7999999999999996E-2</v>
      </c>
      <c r="DP218">
        <v>3126.99</v>
      </c>
      <c r="DQ218" s="2">
        <v>22927</v>
      </c>
      <c r="DR218" s="2">
        <v>61141.253246109991</v>
      </c>
      <c r="DS218">
        <v>0.13518693590796832</v>
      </c>
      <c r="DT218">
        <v>4.3186285260627697</v>
      </c>
      <c r="DU218">
        <v>1999946.5057112062</v>
      </c>
      <c r="DV218">
        <v>0</v>
      </c>
    </row>
    <row r="219" spans="1:126" x14ac:dyDescent="0.15">
      <c r="A219" t="s">
        <v>516</v>
      </c>
      <c r="B219" t="s">
        <v>521</v>
      </c>
      <c r="C219">
        <v>8</v>
      </c>
      <c r="D219">
        <v>5</v>
      </c>
      <c r="E219" t="s">
        <v>522</v>
      </c>
      <c r="F219">
        <v>8005</v>
      </c>
      <c r="G219" t="s">
        <v>5203</v>
      </c>
      <c r="H219">
        <v>63.2</v>
      </c>
      <c r="I219">
        <v>9.6999999999999993</v>
      </c>
      <c r="J219">
        <v>0.4</v>
      </c>
      <c r="K219">
        <v>5</v>
      </c>
      <c r="L219">
        <v>3.2</v>
      </c>
      <c r="M219">
        <v>18.399999999999999</v>
      </c>
      <c r="N219">
        <f t="shared" si="14"/>
        <v>4462.2899999999991</v>
      </c>
      <c r="O219">
        <f t="shared" si="12"/>
        <v>5537.7100000000009</v>
      </c>
      <c r="P219">
        <f t="shared" si="13"/>
        <v>6.6452520000000037</v>
      </c>
      <c r="Q219" s="4">
        <v>8005</v>
      </c>
      <c r="R219" s="5">
        <v>39.644553999999999</v>
      </c>
      <c r="S219" s="5">
        <v>-104.331706</v>
      </c>
      <c r="T219">
        <v>1</v>
      </c>
      <c r="U219">
        <v>1.7141858294454443E-2</v>
      </c>
      <c r="V219">
        <v>574357</v>
      </c>
      <c r="W219">
        <v>596684</v>
      </c>
      <c r="X219">
        <v>608310</v>
      </c>
      <c r="Y219">
        <v>628834</v>
      </c>
      <c r="Z219">
        <v>335912</v>
      </c>
      <c r="AA219">
        <v>8005</v>
      </c>
      <c r="AB219">
        <v>278011.777</v>
      </c>
      <c r="AC219">
        <v>63265</v>
      </c>
      <c r="AD219">
        <v>3</v>
      </c>
      <c r="AE219">
        <v>4.9316960102579277E-6</v>
      </c>
      <c r="AF219">
        <v>79</v>
      </c>
      <c r="AG219">
        <v>755</v>
      </c>
      <c r="AH219">
        <v>0.10463576158940398</v>
      </c>
      <c r="AI219" s="3">
        <v>283226</v>
      </c>
      <c r="AJ219" s="3">
        <v>510673.38940498</v>
      </c>
      <c r="AK219">
        <v>40</v>
      </c>
      <c r="AL219">
        <v>515500.80000000005</v>
      </c>
      <c r="AM219">
        <v>760259</v>
      </c>
      <c r="AN219">
        <v>47198</v>
      </c>
      <c r="AO219">
        <v>807457</v>
      </c>
      <c r="AP219">
        <v>36</v>
      </c>
      <c r="AQ219">
        <v>13</v>
      </c>
      <c r="AR219">
        <v>49</v>
      </c>
      <c r="AS219">
        <v>8.2120519403905592E-2</v>
      </c>
      <c r="AT219">
        <v>57</v>
      </c>
      <c r="AU219">
        <v>341</v>
      </c>
      <c r="AV219">
        <f t="shared" si="15"/>
        <v>398</v>
      </c>
      <c r="AW219">
        <v>714959</v>
      </c>
      <c r="AX219">
        <v>0.98</v>
      </c>
      <c r="AY219">
        <v>1298403142.8117199</v>
      </c>
      <c r="AZ219">
        <v>1298403.1428117198</v>
      </c>
      <c r="BA219">
        <v>2612.4924889045201</v>
      </c>
      <c r="BB219">
        <v>3.8277622012200445</v>
      </c>
      <c r="BC219">
        <v>341632</v>
      </c>
      <c r="BD219">
        <v>308659</v>
      </c>
      <c r="BE219">
        <v>32973</v>
      </c>
      <c r="BF219">
        <v>5.7408545556161067E-2</v>
      </c>
      <c r="BG219">
        <v>14332836</v>
      </c>
      <c r="BH219">
        <v>23.561730038960398</v>
      </c>
      <c r="BI219">
        <v>31821</v>
      </c>
      <c r="BJ219">
        <v>234</v>
      </c>
      <c r="BK219">
        <v>26</v>
      </c>
      <c r="BL219">
        <v>45</v>
      </c>
      <c r="BM219">
        <v>5</v>
      </c>
      <c r="BN219">
        <v>20</v>
      </c>
      <c r="BO219">
        <v>16</v>
      </c>
      <c r="BP219">
        <v>5</v>
      </c>
      <c r="BQ219">
        <v>60</v>
      </c>
      <c r="BR219">
        <v>14</v>
      </c>
      <c r="BS219">
        <v>1</v>
      </c>
      <c r="BT219">
        <v>565360</v>
      </c>
      <c r="BU219">
        <v>0.77</v>
      </c>
      <c r="BV219">
        <v>0.64206770000000002</v>
      </c>
      <c r="BW219">
        <v>2421</v>
      </c>
      <c r="BX219">
        <v>0.75350220000000001</v>
      </c>
      <c r="BY219">
        <v>-0.65013240000000005</v>
      </c>
      <c r="BZ219">
        <v>265</v>
      </c>
      <c r="CA219">
        <v>30</v>
      </c>
      <c r="CB219">
        <v>35</v>
      </c>
      <c r="CC219">
        <v>7</v>
      </c>
      <c r="CD219">
        <v>22</v>
      </c>
      <c r="CE219">
        <v>19</v>
      </c>
      <c r="CF219">
        <v>6</v>
      </c>
      <c r="CG219">
        <v>77</v>
      </c>
      <c r="CH219">
        <v>14</v>
      </c>
      <c r="CI219">
        <v>2</v>
      </c>
      <c r="CJ219">
        <v>619634</v>
      </c>
      <c r="CK219">
        <v>0.76980927450720904</v>
      </c>
      <c r="CL219">
        <v>0.74252188431351129</v>
      </c>
      <c r="CM219">
        <v>2420</v>
      </c>
      <c r="CN219">
        <v>-0.58366043331696549</v>
      </c>
      <c r="CO219">
        <v>136139</v>
      </c>
      <c r="CP219">
        <v>0.34331146800000001</v>
      </c>
      <c r="CQ219">
        <v>0.14488472299999999</v>
      </c>
      <c r="CR219">
        <v>547646</v>
      </c>
      <c r="CS219">
        <v>0.86</v>
      </c>
      <c r="CT219">
        <v>469250</v>
      </c>
      <c r="CU219">
        <v>0.85299772008000008</v>
      </c>
      <c r="CV219">
        <v>1674</v>
      </c>
      <c r="CW219">
        <v>601</v>
      </c>
      <c r="CX219">
        <v>520</v>
      </c>
      <c r="CY219">
        <v>320</v>
      </c>
      <c r="CZ219">
        <v>1260</v>
      </c>
      <c r="DA219" s="2">
        <v>436397</v>
      </c>
      <c r="DB219" s="2">
        <v>90170</v>
      </c>
      <c r="DC219" s="2">
        <v>360.42</v>
      </c>
      <c r="DD219" s="2">
        <v>163635</v>
      </c>
      <c r="DE219">
        <v>546</v>
      </c>
      <c r="DF219">
        <v>51</v>
      </c>
      <c r="DG219">
        <v>65.069999999999993</v>
      </c>
      <c r="DH219">
        <v>2.4700000000000002</v>
      </c>
      <c r="DI219" s="2">
        <v>4.6100000000000003</v>
      </c>
      <c r="DJ219">
        <v>2.35</v>
      </c>
      <c r="DK219">
        <v>0.88323105929540369</v>
      </c>
      <c r="DL219">
        <v>1.3245033112582781E-3</v>
      </c>
      <c r="DM219">
        <v>6117</v>
      </c>
      <c r="DN219">
        <v>4.3</v>
      </c>
      <c r="DO219">
        <v>8.0000000000000002E-3</v>
      </c>
      <c r="DP219">
        <v>10401.429999999998</v>
      </c>
      <c r="DQ219" s="2">
        <v>0</v>
      </c>
      <c r="DR219" s="2">
        <v>15682.782792519998</v>
      </c>
      <c r="DS219">
        <v>3.0412350426594251E-2</v>
      </c>
      <c r="DT219">
        <v>1.51214085598167</v>
      </c>
      <c r="DU219">
        <v>779509.82097123575</v>
      </c>
      <c r="DV219">
        <v>1</v>
      </c>
    </row>
    <row r="220" spans="1:126" x14ac:dyDescent="0.15">
      <c r="A220" t="s">
        <v>516</v>
      </c>
      <c r="B220" t="s">
        <v>523</v>
      </c>
      <c r="C220">
        <v>8</v>
      </c>
      <c r="D220">
        <v>7</v>
      </c>
      <c r="E220" t="s">
        <v>524</v>
      </c>
      <c r="F220">
        <v>8007</v>
      </c>
      <c r="G220" t="s">
        <v>5204</v>
      </c>
      <c r="H220">
        <v>78.2</v>
      </c>
      <c r="I220">
        <v>0.3</v>
      </c>
      <c r="J220">
        <v>1.4</v>
      </c>
      <c r="K220">
        <v>0.7</v>
      </c>
      <c r="L220">
        <v>1.8</v>
      </c>
      <c r="M220">
        <v>17.8</v>
      </c>
      <c r="N220">
        <f t="shared" si="14"/>
        <v>6437.8600000000006</v>
      </c>
      <c r="O220">
        <f t="shared" si="12"/>
        <v>3562.1399999999994</v>
      </c>
      <c r="P220">
        <f t="shared" si="13"/>
        <v>4.2745680000000013</v>
      </c>
      <c r="Q220" s="4">
        <v>8007</v>
      </c>
      <c r="R220" s="5">
        <v>37.202395000000003</v>
      </c>
      <c r="S220" s="5">
        <v>-107.05086300000001</v>
      </c>
      <c r="T220">
        <v>7</v>
      </c>
      <c r="U220">
        <v>0.15377841935225053</v>
      </c>
      <c r="V220">
        <v>12109</v>
      </c>
      <c r="W220">
        <v>12132</v>
      </c>
      <c r="X220">
        <v>12174</v>
      </c>
      <c r="Y220">
        <v>12382</v>
      </c>
      <c r="Z220">
        <v>6492</v>
      </c>
      <c r="AA220">
        <v>8007</v>
      </c>
      <c r="AB220">
        <v>4741.5039999999999</v>
      </c>
      <c r="AC220">
        <v>46646</v>
      </c>
      <c r="AD220">
        <v>1</v>
      </c>
      <c r="AE220">
        <v>8.2142270412354198E-5</v>
      </c>
      <c r="AF220">
        <v>44</v>
      </c>
      <c r="AG220">
        <v>372</v>
      </c>
      <c r="AH220">
        <v>0.11827956989247312</v>
      </c>
      <c r="AI220" s="3">
        <v>210194</v>
      </c>
      <c r="AJ220" s="3">
        <v>864106.18012051506</v>
      </c>
      <c r="AK220">
        <v>105</v>
      </c>
      <c r="AL220">
        <v>866976</v>
      </c>
      <c r="AM220">
        <v>7755</v>
      </c>
      <c r="AN220">
        <v>20584</v>
      </c>
      <c r="AO220">
        <v>28339</v>
      </c>
      <c r="AP220">
        <v>1</v>
      </c>
      <c r="AQ220">
        <v>1</v>
      </c>
      <c r="AR220">
        <v>2</v>
      </c>
      <c r="AS220">
        <v>0.16485328058028356</v>
      </c>
      <c r="AT220">
        <v>2</v>
      </c>
      <c r="AU220">
        <v>12</v>
      </c>
      <c r="AV220">
        <f t="shared" si="15"/>
        <v>14</v>
      </c>
      <c r="AW220">
        <v>0</v>
      </c>
      <c r="AX220">
        <v>0</v>
      </c>
      <c r="AY220">
        <v>1804999149.8986299</v>
      </c>
      <c r="AZ220">
        <v>1804999.1498986299</v>
      </c>
      <c r="BA220">
        <v>182188.86406013599</v>
      </c>
      <c r="BB220">
        <v>5.4888096764790464E-2</v>
      </c>
      <c r="BC220">
        <v>9679</v>
      </c>
      <c r="BD220">
        <v>1617</v>
      </c>
      <c r="BE220">
        <v>8062</v>
      </c>
      <c r="BF220">
        <v>0.66578577917251636</v>
      </c>
      <c r="BG220">
        <v>271061</v>
      </c>
      <c r="BH220">
        <v>22.265565960243141</v>
      </c>
      <c r="BI220">
        <v>1588</v>
      </c>
      <c r="BJ220">
        <v>12</v>
      </c>
      <c r="BK220">
        <v>1</v>
      </c>
      <c r="BL220">
        <v>3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1</v>
      </c>
      <c r="BS220">
        <v>0</v>
      </c>
      <c r="BT220">
        <v>12430</v>
      </c>
      <c r="BU220">
        <v>0.44</v>
      </c>
      <c r="BV220">
        <v>0.65496779999999999</v>
      </c>
      <c r="BW220">
        <v>118</v>
      </c>
      <c r="BX220">
        <v>1.5285599999999999</v>
      </c>
      <c r="BY220">
        <v>1.023962</v>
      </c>
      <c r="BZ220">
        <v>15</v>
      </c>
      <c r="CA220">
        <v>0</v>
      </c>
      <c r="CB220">
        <v>2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12210</v>
      </c>
      <c r="CK220">
        <v>1.4742014742014742</v>
      </c>
      <c r="CL220">
        <v>0.6615581098339719</v>
      </c>
      <c r="CM220">
        <v>115</v>
      </c>
      <c r="CN220">
        <v>0.78363125974396453</v>
      </c>
      <c r="CO220">
        <v>2296</v>
      </c>
      <c r="CP220">
        <v>7.0804824000000002E-2</v>
      </c>
      <c r="CQ220">
        <v>-1.5424766999999999E-3</v>
      </c>
      <c r="CR220">
        <v>10792</v>
      </c>
      <c r="CS220">
        <v>0.871</v>
      </c>
      <c r="CT220">
        <v>9493</v>
      </c>
      <c r="CU220">
        <v>0.81819452207999999</v>
      </c>
      <c r="CV220">
        <v>11</v>
      </c>
      <c r="CW220">
        <v>7</v>
      </c>
      <c r="CX220">
        <v>11</v>
      </c>
      <c r="CY220">
        <v>183</v>
      </c>
      <c r="CZ220">
        <v>612</v>
      </c>
      <c r="DA220" s="2">
        <v>8085</v>
      </c>
      <c r="DB220" s="2">
        <v>1205</v>
      </c>
      <c r="DC220" s="2">
        <v>360.83</v>
      </c>
      <c r="DD220" s="2">
        <v>1534</v>
      </c>
      <c r="DE220">
        <v>210</v>
      </c>
      <c r="DF220">
        <v>17</v>
      </c>
      <c r="DG220">
        <v>82.01</v>
      </c>
      <c r="DH220">
        <v>8.1999999999999993</v>
      </c>
      <c r="DI220" s="2">
        <v>32.799999999999997</v>
      </c>
      <c r="DJ220">
        <v>5.58</v>
      </c>
      <c r="DK220">
        <v>0.92421762752504832</v>
      </c>
      <c r="DL220">
        <v>2.6881720430107529E-3</v>
      </c>
      <c r="DN220">
        <v>2.5</v>
      </c>
      <c r="DO220">
        <v>3.0000000000000001E-3</v>
      </c>
      <c r="DP220">
        <v>0</v>
      </c>
      <c r="DQ220" s="2">
        <f>27792+407148</f>
        <v>434940</v>
      </c>
      <c r="DR220" s="2">
        <v>42191.211062659997</v>
      </c>
      <c r="DS220">
        <v>3.7167401853259313E-2</v>
      </c>
      <c r="DV220">
        <v>1</v>
      </c>
    </row>
    <row r="221" spans="1:126" x14ac:dyDescent="0.15">
      <c r="A221" t="s">
        <v>516</v>
      </c>
      <c r="B221" t="s">
        <v>525</v>
      </c>
      <c r="C221">
        <v>8</v>
      </c>
      <c r="D221">
        <v>9</v>
      </c>
      <c r="E221" t="s">
        <v>526</v>
      </c>
      <c r="F221">
        <v>8009</v>
      </c>
      <c r="G221" t="s">
        <v>5205</v>
      </c>
      <c r="H221">
        <v>87.7</v>
      </c>
      <c r="I221">
        <v>0.5</v>
      </c>
      <c r="J221">
        <v>1</v>
      </c>
      <c r="K221">
        <v>0.2</v>
      </c>
      <c r="L221">
        <v>1.4</v>
      </c>
      <c r="M221">
        <v>9.1999999999999993</v>
      </c>
      <c r="N221">
        <f t="shared" si="14"/>
        <v>7779.1800000000012</v>
      </c>
      <c r="O221">
        <f t="shared" si="12"/>
        <v>2220.8199999999988</v>
      </c>
      <c r="P221">
        <f t="shared" si="13"/>
        <v>2.6649839999999996</v>
      </c>
      <c r="Q221" s="4">
        <v>8009</v>
      </c>
      <c r="R221" s="5">
        <v>37.306693000000003</v>
      </c>
      <c r="S221" s="5">
        <v>-102.537758</v>
      </c>
      <c r="T221">
        <v>9</v>
      </c>
      <c r="U221">
        <v>9.0136475505906546E-2</v>
      </c>
      <c r="V221">
        <v>3783</v>
      </c>
      <c r="W221">
        <v>3735</v>
      </c>
      <c r="X221">
        <v>3701</v>
      </c>
      <c r="Y221">
        <v>3552</v>
      </c>
      <c r="Z221">
        <v>1741</v>
      </c>
      <c r="AA221">
        <v>8009</v>
      </c>
      <c r="AB221">
        <v>1372.8850000000002</v>
      </c>
      <c r="AC221">
        <v>38000</v>
      </c>
      <c r="AD221">
        <v>0</v>
      </c>
      <c r="AE221">
        <v>0</v>
      </c>
      <c r="AF221">
        <v>8</v>
      </c>
      <c r="AG221">
        <v>737</v>
      </c>
      <c r="AH221">
        <v>1.0854816824966078E-2</v>
      </c>
      <c r="AI221" s="3">
        <v>1503419</v>
      </c>
      <c r="AJ221" s="3">
        <v>1635171.9166357401</v>
      </c>
      <c r="AK221">
        <v>900</v>
      </c>
      <c r="AL221">
        <v>1636633.5999999999</v>
      </c>
      <c r="AM221">
        <v>1004565</v>
      </c>
      <c r="AN221">
        <v>113091</v>
      </c>
      <c r="AO221">
        <v>1117656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f t="shared" si="15"/>
        <v>1</v>
      </c>
      <c r="AW221">
        <v>0</v>
      </c>
      <c r="AX221">
        <v>0</v>
      </c>
      <c r="AY221">
        <v>699769451.68783796</v>
      </c>
      <c r="AZ221">
        <v>699769.45168783795</v>
      </c>
      <c r="BA221">
        <v>154686.90200730399</v>
      </c>
      <c r="BB221">
        <v>6.464671455846871E-2</v>
      </c>
      <c r="BC221">
        <v>2831</v>
      </c>
      <c r="BD221">
        <v>0</v>
      </c>
      <c r="BE221">
        <v>2831</v>
      </c>
      <c r="BF221">
        <v>0.74834787205921227</v>
      </c>
      <c r="BG221">
        <v>97401</v>
      </c>
      <c r="BH221">
        <v>26.317481761686032</v>
      </c>
      <c r="BI221">
        <v>677</v>
      </c>
      <c r="BJ221">
        <v>4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3723</v>
      </c>
      <c r="BU221">
        <v>0.55000000000000004</v>
      </c>
      <c r="BV221">
        <v>0.70571059999999997</v>
      </c>
      <c r="BW221">
        <v>47</v>
      </c>
      <c r="BX221">
        <v>1.0744020000000001</v>
      </c>
      <c r="BY221">
        <v>1.306349</v>
      </c>
      <c r="BZ221">
        <v>4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3635</v>
      </c>
      <c r="CK221">
        <v>1.3755158184319121</v>
      </c>
      <c r="CL221">
        <v>0.71076611542355717</v>
      </c>
      <c r="CM221">
        <v>41</v>
      </c>
      <c r="CN221">
        <v>1.1807464698216092</v>
      </c>
      <c r="CO221">
        <v>405</v>
      </c>
      <c r="CP221">
        <v>-1.5366870077000001</v>
      </c>
      <c r="CQ221">
        <v>-0.29752918830000002</v>
      </c>
      <c r="CR221">
        <v>3105</v>
      </c>
      <c r="CS221">
        <v>0.8640000000000001</v>
      </c>
      <c r="CT221">
        <v>2807</v>
      </c>
      <c r="CU221">
        <v>0.80875455966999998</v>
      </c>
      <c r="CV221">
        <v>1</v>
      </c>
      <c r="CW221">
        <v>2</v>
      </c>
      <c r="CX221">
        <v>4</v>
      </c>
      <c r="CY221">
        <v>510</v>
      </c>
      <c r="CZ221">
        <v>1177</v>
      </c>
      <c r="DA221" s="2">
        <v>2568</v>
      </c>
      <c r="DB221" s="2">
        <v>285</v>
      </c>
      <c r="DC221" s="2">
        <v>217.27</v>
      </c>
      <c r="DD221" s="2">
        <v>155</v>
      </c>
      <c r="DE221">
        <v>426</v>
      </c>
      <c r="DF221">
        <v>29</v>
      </c>
      <c r="DG221">
        <v>27.16</v>
      </c>
      <c r="DH221">
        <v>81.48</v>
      </c>
      <c r="DI221" s="2">
        <v>27.16</v>
      </c>
      <c r="DJ221">
        <v>0.48</v>
      </c>
      <c r="DK221">
        <v>0.95070835209612226</v>
      </c>
      <c r="DL221">
        <v>0</v>
      </c>
      <c r="DM221">
        <v>0</v>
      </c>
      <c r="DN221">
        <v>65.099999999999994</v>
      </c>
      <c r="DO221">
        <v>4.0999999999999995E-2</v>
      </c>
      <c r="DP221">
        <v>262205.53999999998</v>
      </c>
      <c r="DQ221" s="2">
        <v>205640</v>
      </c>
      <c r="DR221" s="2">
        <v>8167.5762286700001</v>
      </c>
      <c r="DS221">
        <v>3.7933430675888605E-3</v>
      </c>
      <c r="DT221">
        <v>3.0617481291317898</v>
      </c>
      <c r="DU221">
        <v>5010959.8628742257</v>
      </c>
      <c r="DV221">
        <v>0</v>
      </c>
    </row>
    <row r="222" spans="1:126" x14ac:dyDescent="0.15">
      <c r="A222" t="s">
        <v>516</v>
      </c>
      <c r="B222" t="s">
        <v>527</v>
      </c>
      <c r="C222">
        <v>8</v>
      </c>
      <c r="D222">
        <v>11</v>
      </c>
      <c r="E222" t="s">
        <v>528</v>
      </c>
      <c r="F222">
        <v>8011</v>
      </c>
      <c r="G222" t="s">
        <v>5206</v>
      </c>
      <c r="H222">
        <v>59</v>
      </c>
      <c r="I222">
        <v>7.6</v>
      </c>
      <c r="J222">
        <v>1.4</v>
      </c>
      <c r="K222">
        <v>0.9</v>
      </c>
      <c r="L222">
        <v>0.7</v>
      </c>
      <c r="M222">
        <v>30.5</v>
      </c>
      <c r="N222">
        <f t="shared" si="14"/>
        <v>4472.2700000000004</v>
      </c>
      <c r="O222">
        <f t="shared" si="12"/>
        <v>5527.73</v>
      </c>
      <c r="P222">
        <f t="shared" si="13"/>
        <v>6.6332760000000022</v>
      </c>
      <c r="Q222" s="4">
        <v>8011</v>
      </c>
      <c r="R222" s="5">
        <v>37.931891</v>
      </c>
      <c r="S222" s="5">
        <v>-103.077584</v>
      </c>
      <c r="T222">
        <v>7</v>
      </c>
      <c r="U222">
        <v>0.14156615983753679</v>
      </c>
      <c r="V222">
        <v>6192</v>
      </c>
      <c r="W222">
        <v>6000</v>
      </c>
      <c r="X222">
        <v>5895</v>
      </c>
      <c r="Y222">
        <v>5893</v>
      </c>
      <c r="Z222">
        <v>3929</v>
      </c>
      <c r="AA222">
        <v>8011</v>
      </c>
      <c r="AB222">
        <v>1201.8500000000001</v>
      </c>
      <c r="AC222">
        <v>36791</v>
      </c>
      <c r="AD222">
        <v>2</v>
      </c>
      <c r="AE222">
        <v>3.3927056827820186E-4</v>
      </c>
      <c r="AF222">
        <v>12</v>
      </c>
      <c r="AG222">
        <v>277</v>
      </c>
      <c r="AH222">
        <v>4.3321299638989168E-2</v>
      </c>
      <c r="AI222" s="3">
        <v>725764</v>
      </c>
      <c r="AJ222" s="3">
        <v>968232.96928819502</v>
      </c>
      <c r="AK222">
        <v>401</v>
      </c>
      <c r="AL222">
        <v>986400</v>
      </c>
      <c r="AM222">
        <v>783935</v>
      </c>
      <c r="AN222">
        <v>43487</v>
      </c>
      <c r="AO222">
        <v>827422</v>
      </c>
      <c r="AP222">
        <v>1</v>
      </c>
      <c r="AQ222">
        <v>0</v>
      </c>
      <c r="AR222">
        <v>1</v>
      </c>
      <c r="AS222">
        <v>0.16666666666666666</v>
      </c>
      <c r="AT222">
        <v>1</v>
      </c>
      <c r="AU222">
        <v>0</v>
      </c>
      <c r="AV222">
        <f t="shared" si="15"/>
        <v>1</v>
      </c>
      <c r="AW222">
        <v>57</v>
      </c>
      <c r="AX222">
        <v>1.0000000000000009E-2</v>
      </c>
      <c r="AY222">
        <v>742081361.84677899</v>
      </c>
      <c r="AZ222">
        <v>742081.36184677901</v>
      </c>
      <c r="BA222">
        <v>123639.48570326599</v>
      </c>
      <c r="BB222">
        <v>8.0880310550627318E-2</v>
      </c>
      <c r="BC222">
        <v>65048</v>
      </c>
      <c r="BD222">
        <v>6514</v>
      </c>
      <c r="BE222">
        <v>58534</v>
      </c>
      <c r="BF222">
        <v>9.4531653746770026</v>
      </c>
      <c r="BG222">
        <v>107543</v>
      </c>
      <c r="BH222">
        <v>18.24308736217133</v>
      </c>
      <c r="BI222">
        <v>716</v>
      </c>
      <c r="BJ222">
        <v>4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6560</v>
      </c>
      <c r="BU222">
        <v>0.75</v>
      </c>
      <c r="BV222">
        <v>0.394818</v>
      </c>
      <c r="BW222">
        <v>37</v>
      </c>
      <c r="BX222">
        <v>1.0670729999999999</v>
      </c>
      <c r="BY222">
        <v>-1.454159</v>
      </c>
      <c r="BZ222">
        <v>3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5773</v>
      </c>
      <c r="CK222">
        <v>0.86610081413476536</v>
      </c>
      <c r="CL222">
        <v>0.68694729395118503</v>
      </c>
      <c r="CM222">
        <v>28</v>
      </c>
      <c r="CN222">
        <v>-0.55610261624752044</v>
      </c>
      <c r="CO222">
        <v>241</v>
      </c>
      <c r="CP222">
        <v>-1.1235567133</v>
      </c>
      <c r="CQ222">
        <v>-0.77404915470000002</v>
      </c>
      <c r="CR222">
        <v>5000</v>
      </c>
      <c r="CS222">
        <v>0.86199999999999999</v>
      </c>
      <c r="CT222">
        <v>4985</v>
      </c>
      <c r="CU222">
        <v>0.85134518924000002</v>
      </c>
      <c r="CV222">
        <v>5</v>
      </c>
      <c r="CX222">
        <v>1</v>
      </c>
      <c r="CY222">
        <v>325</v>
      </c>
      <c r="CZ222">
        <v>420</v>
      </c>
      <c r="DA222" s="2">
        <v>1840</v>
      </c>
      <c r="DB222" s="2">
        <v>265</v>
      </c>
      <c r="DC222" s="2">
        <v>35.159999999999997</v>
      </c>
      <c r="DD222" s="2">
        <v>955</v>
      </c>
      <c r="DE222">
        <v>139</v>
      </c>
      <c r="DF222">
        <v>21</v>
      </c>
      <c r="DG222">
        <v>35.159999999999997</v>
      </c>
      <c r="DH222">
        <v>17.579999999999998</v>
      </c>
      <c r="DI222" s="2">
        <v>35.159999999999997</v>
      </c>
      <c r="DJ222">
        <v>2.4500000000000002</v>
      </c>
      <c r="DK222">
        <v>0.93681279313936761</v>
      </c>
      <c r="DL222">
        <v>0</v>
      </c>
      <c r="DM222">
        <v>0</v>
      </c>
      <c r="DN222">
        <v>38.700000000000003</v>
      </c>
      <c r="DO222">
        <v>3.9E-2</v>
      </c>
      <c r="DP222">
        <v>24298.210000000003</v>
      </c>
      <c r="DQ222" s="2">
        <v>0</v>
      </c>
      <c r="DR222" s="2">
        <v>38738.715715960003</v>
      </c>
      <c r="DS222">
        <v>2.8185164654887625E-2</v>
      </c>
      <c r="DT222">
        <v>3.5507484835779199</v>
      </c>
      <c r="DU222">
        <v>3502458.3042012602</v>
      </c>
      <c r="DV222">
        <v>1</v>
      </c>
    </row>
    <row r="223" spans="1:126" x14ac:dyDescent="0.15">
      <c r="A223" t="s">
        <v>516</v>
      </c>
      <c r="B223" t="s">
        <v>529</v>
      </c>
      <c r="C223">
        <v>8</v>
      </c>
      <c r="D223">
        <v>13</v>
      </c>
      <c r="E223" t="s">
        <v>530</v>
      </c>
      <c r="F223">
        <v>8013</v>
      </c>
      <c r="G223" t="s">
        <v>5207</v>
      </c>
      <c r="H223">
        <v>79.400000000000006</v>
      </c>
      <c r="I223">
        <v>0.8</v>
      </c>
      <c r="J223">
        <v>0.4</v>
      </c>
      <c r="K223">
        <v>4.0999999999999996</v>
      </c>
      <c r="L223">
        <v>2.1</v>
      </c>
      <c r="M223">
        <v>13.3</v>
      </c>
      <c r="N223">
        <f t="shared" si="14"/>
        <v>6503.2700000000013</v>
      </c>
      <c r="O223">
        <f t="shared" si="12"/>
        <v>3496.7299999999987</v>
      </c>
      <c r="P223">
        <f t="shared" si="13"/>
        <v>4.1960759999999997</v>
      </c>
      <c r="Q223" s="4">
        <v>8013</v>
      </c>
      <c r="R223" s="5">
        <v>40.094970000000004</v>
      </c>
      <c r="S223" s="5">
        <v>-105.39769099999999</v>
      </c>
      <c r="T223">
        <v>2</v>
      </c>
      <c r="U223">
        <v>0.14138066172368327</v>
      </c>
      <c r="V223">
        <v>297218</v>
      </c>
      <c r="W223">
        <v>305166</v>
      </c>
      <c r="X223">
        <v>310032</v>
      </c>
      <c r="Y223">
        <v>317968</v>
      </c>
      <c r="Z223">
        <v>163133</v>
      </c>
      <c r="AA223">
        <v>8013</v>
      </c>
      <c r="AB223">
        <v>136205.86800000002</v>
      </c>
      <c r="AC223">
        <v>70961</v>
      </c>
      <c r="AD223">
        <v>6</v>
      </c>
      <c r="AE223">
        <v>1.9352840997058367E-5</v>
      </c>
      <c r="AF223">
        <v>126</v>
      </c>
      <c r="AG223">
        <v>855</v>
      </c>
      <c r="AH223">
        <v>0.14736842105263157</v>
      </c>
      <c r="AI223" s="3">
        <v>132948</v>
      </c>
      <c r="AJ223" s="3">
        <v>464856.90485077503</v>
      </c>
      <c r="AK223">
        <v>28</v>
      </c>
      <c r="AL223">
        <v>480896</v>
      </c>
      <c r="AM223">
        <v>1169589</v>
      </c>
      <c r="AN223">
        <v>42223</v>
      </c>
      <c r="AO223">
        <v>1211812</v>
      </c>
      <c r="AP223">
        <v>77</v>
      </c>
      <c r="AQ223">
        <v>29</v>
      </c>
      <c r="AR223">
        <v>106</v>
      </c>
      <c r="AS223">
        <v>0.34735193304627643</v>
      </c>
      <c r="AT223">
        <v>118</v>
      </c>
      <c r="AU223">
        <v>460</v>
      </c>
      <c r="AV223">
        <f t="shared" si="15"/>
        <v>578</v>
      </c>
      <c r="AW223">
        <v>307913</v>
      </c>
      <c r="AX223">
        <v>0.94</v>
      </c>
      <c r="AY223">
        <v>1726765476.5360799</v>
      </c>
      <c r="AZ223">
        <v>1726765.4765360798</v>
      </c>
      <c r="BA223">
        <v>5953.0374534540697</v>
      </c>
      <c r="BB223">
        <v>1.6798147295710029</v>
      </c>
      <c r="BC223">
        <v>283227</v>
      </c>
      <c r="BD223">
        <v>401687</v>
      </c>
      <c r="BE223">
        <v>-118460</v>
      </c>
      <c r="BF223">
        <v>-0.39856267117065586</v>
      </c>
      <c r="BG223">
        <v>9269424</v>
      </c>
      <c r="BH223">
        <v>29.89828146771946</v>
      </c>
      <c r="BI223">
        <v>21097</v>
      </c>
      <c r="BJ223">
        <v>136</v>
      </c>
      <c r="BK223">
        <v>33</v>
      </c>
      <c r="BL223">
        <v>23</v>
      </c>
      <c r="BM223">
        <v>4</v>
      </c>
      <c r="BN223">
        <v>15</v>
      </c>
      <c r="BO223">
        <v>6</v>
      </c>
      <c r="BP223">
        <v>3</v>
      </c>
      <c r="BQ223">
        <v>53</v>
      </c>
      <c r="BR223">
        <v>7</v>
      </c>
      <c r="BS223">
        <v>1</v>
      </c>
      <c r="BT223">
        <v>281109</v>
      </c>
      <c r="BU223">
        <v>0.78</v>
      </c>
      <c r="BV223">
        <v>0.74233199999999999</v>
      </c>
      <c r="BW223">
        <v>2086</v>
      </c>
      <c r="BX223">
        <v>0.99961219999999995</v>
      </c>
      <c r="BY223">
        <v>0.51358400000000004</v>
      </c>
      <c r="BZ223">
        <v>147</v>
      </c>
      <c r="CA223">
        <v>32</v>
      </c>
      <c r="CB223">
        <v>22</v>
      </c>
      <c r="CC223">
        <v>6</v>
      </c>
      <c r="CD223">
        <v>14</v>
      </c>
      <c r="CE223">
        <v>3</v>
      </c>
      <c r="CF223">
        <v>2</v>
      </c>
      <c r="CG223">
        <v>63</v>
      </c>
      <c r="CH223">
        <v>9</v>
      </c>
      <c r="CI223">
        <v>2</v>
      </c>
      <c r="CJ223">
        <v>313864</v>
      </c>
      <c r="CK223">
        <v>0.95582800193714468</v>
      </c>
      <c r="CL223">
        <v>0.72086793786445202</v>
      </c>
      <c r="CM223">
        <v>2059</v>
      </c>
      <c r="CN223">
        <v>-5.0875969974360197E-2</v>
      </c>
      <c r="CO223">
        <v>99456</v>
      </c>
      <c r="CP223">
        <v>0.918066359</v>
      </c>
      <c r="CQ223">
        <v>0.91538437900000003</v>
      </c>
      <c r="CR223">
        <v>278872</v>
      </c>
      <c r="CS223">
        <v>0.86699999999999999</v>
      </c>
      <c r="CT223">
        <v>253527</v>
      </c>
      <c r="CU223">
        <v>0.88438028801000002</v>
      </c>
      <c r="CV223">
        <v>1897</v>
      </c>
      <c r="CW223">
        <v>302</v>
      </c>
      <c r="CX223">
        <v>392</v>
      </c>
      <c r="CY223">
        <v>866</v>
      </c>
      <c r="CZ223">
        <v>1411</v>
      </c>
      <c r="DA223" s="2">
        <v>257993</v>
      </c>
      <c r="DB223" s="2">
        <v>66220</v>
      </c>
      <c r="DC223" s="2">
        <v>593.78</v>
      </c>
      <c r="DD223" s="2">
        <v>35964</v>
      </c>
      <c r="DE223">
        <v>575</v>
      </c>
      <c r="DF223">
        <v>56</v>
      </c>
      <c r="DG223">
        <v>167.39</v>
      </c>
      <c r="DH223">
        <v>3.23</v>
      </c>
      <c r="DI223" s="2">
        <v>15.8</v>
      </c>
      <c r="DJ223">
        <v>5.82</v>
      </c>
      <c r="DK223">
        <v>0.85910280711255527</v>
      </c>
      <c r="DL223">
        <v>2.5730994152046785E-2</v>
      </c>
      <c r="DM223">
        <v>730</v>
      </c>
      <c r="DN223">
        <v>19.399999999999999</v>
      </c>
      <c r="DO223">
        <v>0.04</v>
      </c>
      <c r="DP223">
        <v>76.41</v>
      </c>
      <c r="DQ223" s="2">
        <v>138070</v>
      </c>
      <c r="DR223" s="2">
        <v>31318.729462369978</v>
      </c>
      <c r="DS223">
        <v>6.4111335250335633E-2</v>
      </c>
      <c r="DT223">
        <v>5.6540601321192101</v>
      </c>
      <c r="DU223">
        <v>2719014.9012955995</v>
      </c>
      <c r="DV223">
        <v>0</v>
      </c>
    </row>
    <row r="224" spans="1:126" x14ac:dyDescent="0.15">
      <c r="A224" t="s">
        <v>516</v>
      </c>
      <c r="B224" t="s">
        <v>531</v>
      </c>
      <c r="C224">
        <v>8</v>
      </c>
      <c r="D224">
        <v>14</v>
      </c>
      <c r="E224">
        <v>8014</v>
      </c>
      <c r="F224">
        <v>8014</v>
      </c>
      <c r="G224" t="s">
        <v>5208</v>
      </c>
      <c r="H224">
        <v>79.400000000000006</v>
      </c>
      <c r="I224">
        <v>0.9</v>
      </c>
      <c r="J224">
        <v>0.4</v>
      </c>
      <c r="K224">
        <v>6</v>
      </c>
      <c r="L224">
        <v>2.1</v>
      </c>
      <c r="M224">
        <v>11.1</v>
      </c>
      <c r="N224">
        <f t="shared" si="14"/>
        <v>6468.9500000000007</v>
      </c>
      <c r="O224">
        <f t="shared" si="12"/>
        <v>3531.0499999999993</v>
      </c>
      <c r="P224">
        <f t="shared" si="13"/>
        <v>4.2372600000000009</v>
      </c>
      <c r="Q224" s="4">
        <v>8014</v>
      </c>
      <c r="R224" s="5">
        <v>39.953209999999999</v>
      </c>
      <c r="S224" s="5">
        <v>-105.05199500000001</v>
      </c>
      <c r="T224">
        <v>7</v>
      </c>
      <c r="U224">
        <v>-0.1353193108257954</v>
      </c>
      <c r="V224">
        <v>55913</v>
      </c>
      <c r="W224">
        <v>59027</v>
      </c>
      <c r="X224">
        <v>60699</v>
      </c>
      <c r="Y224">
        <v>64796</v>
      </c>
      <c r="Z224">
        <v>33977</v>
      </c>
      <c r="AA224">
        <v>8014</v>
      </c>
      <c r="AB224">
        <v>28658.553999999996</v>
      </c>
      <c r="AC224">
        <v>81898</v>
      </c>
      <c r="AD224">
        <v>1</v>
      </c>
      <c r="AE224">
        <v>1.6474735992355723E-5</v>
      </c>
      <c r="AF224">
        <v>0</v>
      </c>
      <c r="AG224">
        <v>25</v>
      </c>
      <c r="AH224">
        <v>0</v>
      </c>
      <c r="AI224" s="3">
        <v>11158</v>
      </c>
      <c r="AJ224" s="3">
        <v>21122.164001185</v>
      </c>
      <c r="AK224">
        <v>25</v>
      </c>
      <c r="AM224">
        <v>759993</v>
      </c>
      <c r="AN224">
        <v>2271</v>
      </c>
      <c r="AO224">
        <v>762264</v>
      </c>
      <c r="AP224">
        <v>4</v>
      </c>
      <c r="AQ224">
        <v>4</v>
      </c>
      <c r="AR224">
        <v>8</v>
      </c>
      <c r="AS224">
        <v>0.13553119758754467</v>
      </c>
      <c r="AT224">
        <v>10</v>
      </c>
      <c r="AU224">
        <v>76</v>
      </c>
      <c r="AV224">
        <f t="shared" si="15"/>
        <v>86</v>
      </c>
      <c r="AW224">
        <v>53618</v>
      </c>
      <c r="AX224">
        <v>0.95</v>
      </c>
      <c r="AY224">
        <v>1726765476.5360799</v>
      </c>
      <c r="AZ224">
        <v>1726765.4765360798</v>
      </c>
      <c r="BA224">
        <v>5953.0374534540697</v>
      </c>
      <c r="BB224">
        <v>1.6798147295710029</v>
      </c>
      <c r="BC224">
        <v>228428</v>
      </c>
      <c r="BD224">
        <v>293045</v>
      </c>
      <c r="BE224">
        <v>-64617</v>
      </c>
      <c r="BF224">
        <v>-1.1556704165399818</v>
      </c>
      <c r="BG224">
        <v>1322352</v>
      </c>
      <c r="BH224">
        <v>21.785400088963573</v>
      </c>
      <c r="BI224">
        <v>3316</v>
      </c>
      <c r="CO224">
        <v>18483</v>
      </c>
      <c r="CP224">
        <v>0.77377291500000001</v>
      </c>
      <c r="CQ224">
        <v>0.64748739300000002</v>
      </c>
      <c r="CR224">
        <v>58475</v>
      </c>
      <c r="CS224">
        <v>0.88800000000000001</v>
      </c>
      <c r="CT224">
        <v>49427</v>
      </c>
      <c r="CU224">
        <v>0.92037297228300008</v>
      </c>
      <c r="CV224">
        <v>63</v>
      </c>
      <c r="CW224">
        <v>61</v>
      </c>
      <c r="CX224">
        <v>65</v>
      </c>
      <c r="CY224">
        <v>19</v>
      </c>
      <c r="CZ224">
        <v>37</v>
      </c>
      <c r="DA224" s="2">
        <v>48388</v>
      </c>
      <c r="DC224" s="2">
        <v>353.11</v>
      </c>
      <c r="DD224" s="2">
        <v>8073</v>
      </c>
      <c r="DE224">
        <v>10</v>
      </c>
      <c r="DF224">
        <v>0</v>
      </c>
      <c r="DG224">
        <v>65.58</v>
      </c>
      <c r="DH224">
        <v>1.68</v>
      </c>
      <c r="DI224" s="2">
        <v>5.04</v>
      </c>
      <c r="DJ224">
        <v>6.46</v>
      </c>
      <c r="DL224">
        <v>0</v>
      </c>
      <c r="DM224">
        <v>0</v>
      </c>
      <c r="DN224">
        <v>0</v>
      </c>
      <c r="DO224">
        <v>0</v>
      </c>
      <c r="DP224">
        <v>0</v>
      </c>
      <c r="DQ224" s="2">
        <v>0</v>
      </c>
      <c r="DR224" s="2">
        <v>549.7061986399998</v>
      </c>
      <c r="DS224">
        <v>0</v>
      </c>
      <c r="DV224">
        <v>1</v>
      </c>
    </row>
    <row r="225" spans="1:126" x14ac:dyDescent="0.15">
      <c r="A225" t="s">
        <v>516</v>
      </c>
      <c r="B225" t="s">
        <v>532</v>
      </c>
      <c r="C225">
        <v>8</v>
      </c>
      <c r="D225">
        <v>15</v>
      </c>
      <c r="E225" t="s">
        <v>533</v>
      </c>
      <c r="F225">
        <v>8015</v>
      </c>
      <c r="G225" t="s">
        <v>5209</v>
      </c>
      <c r="H225">
        <v>86.6</v>
      </c>
      <c r="I225">
        <v>1.5</v>
      </c>
      <c r="J225">
        <v>0.8</v>
      </c>
      <c r="K225">
        <v>0.6</v>
      </c>
      <c r="L225">
        <v>1.1000000000000001</v>
      </c>
      <c r="M225">
        <v>9.4</v>
      </c>
      <c r="N225">
        <f t="shared" si="14"/>
        <v>7592.3799999999983</v>
      </c>
      <c r="O225">
        <f t="shared" si="12"/>
        <v>2407.6200000000017</v>
      </c>
      <c r="P225">
        <f t="shared" si="13"/>
        <v>2.889144000000003</v>
      </c>
      <c r="Q225" s="4">
        <v>8015</v>
      </c>
      <c r="R225" s="5">
        <v>38.738222999999998</v>
      </c>
      <c r="S225" s="5">
        <v>-106.316683</v>
      </c>
      <c r="T225">
        <v>9</v>
      </c>
      <c r="U225">
        <v>0.16087743850954786</v>
      </c>
      <c r="V225">
        <v>17879</v>
      </c>
      <c r="W225">
        <v>18121</v>
      </c>
      <c r="X225">
        <v>18309</v>
      </c>
      <c r="Y225">
        <v>18582</v>
      </c>
      <c r="Z225">
        <v>10142</v>
      </c>
      <c r="AA225">
        <v>8015</v>
      </c>
      <c r="AB225">
        <v>7087.1670000000004</v>
      </c>
      <c r="AC225">
        <v>51092</v>
      </c>
      <c r="AD225">
        <v>3</v>
      </c>
      <c r="AE225">
        <v>1.6385384237260363E-4</v>
      </c>
      <c r="AF225">
        <v>28</v>
      </c>
      <c r="AG225">
        <v>223</v>
      </c>
      <c r="AH225">
        <v>0.12556053811659193</v>
      </c>
      <c r="AI225" s="3">
        <v>77665</v>
      </c>
      <c r="AJ225" s="3">
        <v>648578.40831664507</v>
      </c>
      <c r="AK225">
        <v>85</v>
      </c>
      <c r="AL225">
        <v>649644.80000000005</v>
      </c>
      <c r="AM225">
        <v>1558976</v>
      </c>
      <c r="AN225">
        <v>16787</v>
      </c>
      <c r="AO225">
        <v>1575763</v>
      </c>
      <c r="AP225">
        <v>3</v>
      </c>
      <c r="AQ225">
        <v>3</v>
      </c>
      <c r="AR225">
        <v>6</v>
      </c>
      <c r="AS225">
        <v>0.33110755477070802</v>
      </c>
      <c r="AT225">
        <v>6</v>
      </c>
      <c r="AU225">
        <v>22</v>
      </c>
      <c r="AV225">
        <f t="shared" si="15"/>
        <v>28</v>
      </c>
      <c r="AW225">
        <v>11530</v>
      </c>
      <c r="AX225">
        <v>0.69</v>
      </c>
      <c r="AY225">
        <v>1488988127.1157601</v>
      </c>
      <c r="AZ225">
        <v>1488988.12711576</v>
      </c>
      <c r="BA225">
        <v>91710.072984785802</v>
      </c>
      <c r="BB225">
        <v>0.10903927643432304</v>
      </c>
      <c r="BC225">
        <v>9706</v>
      </c>
      <c r="BD225">
        <v>5825</v>
      </c>
      <c r="BE225">
        <v>3881</v>
      </c>
      <c r="BF225">
        <v>0.21707030594552268</v>
      </c>
      <c r="BG225">
        <v>497288</v>
      </c>
      <c r="BH225">
        <v>27.160849855262438</v>
      </c>
      <c r="BI225">
        <v>2519</v>
      </c>
      <c r="BJ225">
        <v>23</v>
      </c>
      <c r="BK225">
        <v>6</v>
      </c>
      <c r="BL225">
        <v>2</v>
      </c>
      <c r="BM225">
        <v>0</v>
      </c>
      <c r="BN225">
        <v>1</v>
      </c>
      <c r="BO225">
        <v>0</v>
      </c>
      <c r="BP225">
        <v>1</v>
      </c>
      <c r="BQ225">
        <v>5</v>
      </c>
      <c r="BR225">
        <v>2</v>
      </c>
      <c r="BS225">
        <v>0</v>
      </c>
      <c r="BT225">
        <v>17156</v>
      </c>
      <c r="BU225">
        <v>0.62</v>
      </c>
      <c r="BV225">
        <v>0.70120870000000002</v>
      </c>
      <c r="BW225">
        <v>183</v>
      </c>
      <c r="BX225">
        <v>2.3315459999999999</v>
      </c>
      <c r="BY225">
        <v>1.95028</v>
      </c>
      <c r="BZ225">
        <v>24</v>
      </c>
      <c r="CA225">
        <v>5</v>
      </c>
      <c r="CB225">
        <v>2</v>
      </c>
      <c r="CC225">
        <v>0</v>
      </c>
      <c r="CD225">
        <v>0</v>
      </c>
      <c r="CE225">
        <v>0</v>
      </c>
      <c r="CF225">
        <v>1</v>
      </c>
      <c r="CG225">
        <v>4</v>
      </c>
      <c r="CH225">
        <v>3</v>
      </c>
      <c r="CI225">
        <v>0</v>
      </c>
      <c r="CJ225">
        <v>18459</v>
      </c>
      <c r="CK225">
        <v>2.1127905086949452</v>
      </c>
      <c r="CL225">
        <v>0.76790957134468585</v>
      </c>
      <c r="CM225">
        <v>187</v>
      </c>
      <c r="CN225">
        <v>1.8555596826759702</v>
      </c>
      <c r="CO225">
        <v>3255</v>
      </c>
      <c r="CP225">
        <v>0.28232412000000001</v>
      </c>
      <c r="CQ225">
        <v>0.44816098500000001</v>
      </c>
      <c r="CR225">
        <v>16408</v>
      </c>
      <c r="CS225">
        <v>0.87599999999999989</v>
      </c>
      <c r="CT225">
        <v>14250</v>
      </c>
      <c r="CU225">
        <v>0.86515060842000002</v>
      </c>
      <c r="CV225">
        <v>26</v>
      </c>
      <c r="CW225">
        <v>10</v>
      </c>
      <c r="CX225">
        <v>18</v>
      </c>
      <c r="CY225">
        <v>227</v>
      </c>
      <c r="CZ225">
        <v>351</v>
      </c>
      <c r="DA225" s="2">
        <v>11833</v>
      </c>
      <c r="DB225" s="2">
        <v>2250</v>
      </c>
      <c r="DC225" s="2">
        <v>545.65</v>
      </c>
      <c r="DD225" s="2">
        <v>1117</v>
      </c>
      <c r="DE225">
        <v>144</v>
      </c>
      <c r="DF225">
        <v>5</v>
      </c>
      <c r="DG225">
        <v>81.040000000000006</v>
      </c>
      <c r="DH225">
        <v>10.8</v>
      </c>
      <c r="DI225" s="2">
        <v>37.82</v>
      </c>
      <c r="DJ225">
        <v>-0.04</v>
      </c>
      <c r="DK225">
        <v>0.94822635678877232</v>
      </c>
      <c r="DL225">
        <v>0</v>
      </c>
      <c r="DM225">
        <v>0</v>
      </c>
      <c r="DN225">
        <v>0</v>
      </c>
      <c r="DO225">
        <v>0</v>
      </c>
      <c r="DP225">
        <v>0</v>
      </c>
      <c r="DQ225" s="2">
        <v>457202</v>
      </c>
      <c r="DR225" s="2">
        <v>3058.9658476999994</v>
      </c>
      <c r="DS225">
        <v>3.6862790867218053E-3</v>
      </c>
      <c r="DT225">
        <v>2.7954692614032202</v>
      </c>
      <c r="DU225">
        <v>1816062.0692304429</v>
      </c>
      <c r="DV225">
        <v>0</v>
      </c>
    </row>
    <row r="226" spans="1:126" x14ac:dyDescent="0.15">
      <c r="A226" t="s">
        <v>516</v>
      </c>
      <c r="B226" t="s">
        <v>534</v>
      </c>
      <c r="C226">
        <v>8</v>
      </c>
      <c r="D226">
        <v>17</v>
      </c>
      <c r="E226" t="s">
        <v>535</v>
      </c>
      <c r="F226">
        <v>8017</v>
      </c>
      <c r="G226" t="s">
        <v>5210</v>
      </c>
      <c r="H226">
        <v>88.1</v>
      </c>
      <c r="I226">
        <v>0.4</v>
      </c>
      <c r="J226">
        <v>0.6</v>
      </c>
      <c r="K226">
        <v>0.5</v>
      </c>
      <c r="L226">
        <v>0.7</v>
      </c>
      <c r="M226">
        <v>9.6999999999999993</v>
      </c>
      <c r="N226">
        <f t="shared" si="14"/>
        <v>7856.9599999999982</v>
      </c>
      <c r="O226">
        <f t="shared" si="12"/>
        <v>2143.0400000000018</v>
      </c>
      <c r="P226">
        <f t="shared" si="13"/>
        <v>2.5716480000000033</v>
      </c>
      <c r="Q226" s="4">
        <v>8017</v>
      </c>
      <c r="R226" s="5">
        <v>38.835386</v>
      </c>
      <c r="S226" s="5">
        <v>-102.604585</v>
      </c>
      <c r="T226">
        <v>1</v>
      </c>
      <c r="U226">
        <v>-6.1215868135373004E-2</v>
      </c>
      <c r="V226">
        <v>2095</v>
      </c>
      <c r="W226">
        <v>2153</v>
      </c>
      <c r="X226">
        <v>2002</v>
      </c>
      <c r="Y226">
        <v>1811</v>
      </c>
      <c r="Z226">
        <v>1039</v>
      </c>
      <c r="AA226">
        <v>8017</v>
      </c>
      <c r="AB226">
        <v>832.92899999999986</v>
      </c>
      <c r="AC226">
        <v>52554</v>
      </c>
      <c r="AD226">
        <v>0</v>
      </c>
      <c r="AE226">
        <v>0</v>
      </c>
      <c r="AF226">
        <v>5</v>
      </c>
      <c r="AG226">
        <v>345</v>
      </c>
      <c r="AH226">
        <v>1.4492753623188406E-2</v>
      </c>
      <c r="AI226" s="3">
        <v>977165</v>
      </c>
      <c r="AJ226" s="3">
        <v>1138094.989846545</v>
      </c>
      <c r="AK226">
        <v>1454</v>
      </c>
      <c r="AL226">
        <v>1140160</v>
      </c>
      <c r="AM226">
        <v>702804</v>
      </c>
      <c r="AN226">
        <v>74635</v>
      </c>
      <c r="AO226">
        <v>777439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f t="shared" si="15"/>
        <v>1</v>
      </c>
      <c r="AW226">
        <v>0</v>
      </c>
      <c r="AX226">
        <v>0</v>
      </c>
      <c r="AY226">
        <v>118204725.60767201</v>
      </c>
      <c r="AZ226">
        <v>118204.72560767201</v>
      </c>
      <c r="BA226">
        <v>52987.915072855001</v>
      </c>
      <c r="BB226">
        <v>0.18872227726361074</v>
      </c>
      <c r="BC226">
        <v>763</v>
      </c>
      <c r="BD226">
        <v>397</v>
      </c>
      <c r="BE226">
        <v>366</v>
      </c>
      <c r="BF226">
        <v>0.1747016706443914</v>
      </c>
      <c r="BG226">
        <v>146728</v>
      </c>
      <c r="BH226">
        <v>73.290709290709287</v>
      </c>
      <c r="BI226">
        <v>318</v>
      </c>
      <c r="BJ226">
        <v>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1746</v>
      </c>
      <c r="BU226">
        <v>0.56000000000000005</v>
      </c>
      <c r="BV226">
        <v>0.81451609999999997</v>
      </c>
      <c r="BW226">
        <v>26</v>
      </c>
      <c r="BX226">
        <v>2.2909510000000002</v>
      </c>
      <c r="BY226">
        <v>3.1594890000000002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1854</v>
      </c>
      <c r="CK226">
        <v>1.6181229773462784</v>
      </c>
      <c r="CL226">
        <v>0.74455040871934608</v>
      </c>
      <c r="CM226">
        <v>23</v>
      </c>
      <c r="CN226">
        <v>1.7290763684341581</v>
      </c>
      <c r="CO226">
        <v>249</v>
      </c>
      <c r="CP226">
        <v>0.32108307200000002</v>
      </c>
      <c r="CQ226">
        <v>0.252044347</v>
      </c>
      <c r="CR226">
        <v>1609</v>
      </c>
      <c r="CS226">
        <v>0.89700000000000002</v>
      </c>
      <c r="CT226">
        <v>1554</v>
      </c>
      <c r="CU226">
        <v>0.80830972615999996</v>
      </c>
      <c r="CW226">
        <v>0</v>
      </c>
      <c r="CX226">
        <v>1</v>
      </c>
      <c r="CY226">
        <v>351</v>
      </c>
      <c r="CZ226">
        <v>518</v>
      </c>
      <c r="DA226" s="2">
        <v>1594</v>
      </c>
      <c r="DB226" s="2">
        <v>220</v>
      </c>
      <c r="DC226" s="2">
        <v>158.72999999999999</v>
      </c>
      <c r="DD226" s="2">
        <v>74</v>
      </c>
      <c r="DE226">
        <v>174</v>
      </c>
      <c r="DF226">
        <v>2</v>
      </c>
      <c r="DG226">
        <v>52.91</v>
      </c>
      <c r="DH226">
        <v>52.91</v>
      </c>
      <c r="DI226" s="2">
        <v>52.91</v>
      </c>
      <c r="DJ226">
        <v>6.96</v>
      </c>
      <c r="DK226">
        <v>0.94815205210993025</v>
      </c>
      <c r="DL226">
        <v>0</v>
      </c>
      <c r="DM226">
        <v>0</v>
      </c>
      <c r="DN226">
        <v>13.7</v>
      </c>
      <c r="DO226">
        <v>1.2E-2</v>
      </c>
      <c r="DP226">
        <v>101588.89000000001</v>
      </c>
      <c r="DQ226" s="2">
        <v>0</v>
      </c>
      <c r="DR226" s="2">
        <v>32166.076152690002</v>
      </c>
      <c r="DS226">
        <v>2.8211896709838973E-2</v>
      </c>
      <c r="DT226">
        <v>2.7802766554943998</v>
      </c>
      <c r="DU226">
        <v>3169960.231528495</v>
      </c>
      <c r="DV226">
        <v>1</v>
      </c>
    </row>
    <row r="227" spans="1:126" x14ac:dyDescent="0.15">
      <c r="A227" t="s">
        <v>516</v>
      </c>
      <c r="B227" t="s">
        <v>536</v>
      </c>
      <c r="C227">
        <v>8</v>
      </c>
      <c r="D227">
        <v>19</v>
      </c>
      <c r="E227" t="s">
        <v>537</v>
      </c>
      <c r="F227">
        <v>8019</v>
      </c>
      <c r="G227" t="s">
        <v>5211</v>
      </c>
      <c r="H227">
        <v>92.1</v>
      </c>
      <c r="I227">
        <v>0.6</v>
      </c>
      <c r="J227">
        <v>0.6</v>
      </c>
      <c r="K227">
        <v>0.6</v>
      </c>
      <c r="L227">
        <v>1.4</v>
      </c>
      <c r="M227">
        <v>4.7</v>
      </c>
      <c r="N227">
        <f t="shared" si="14"/>
        <v>8507.5400000000009</v>
      </c>
      <c r="O227">
        <f t="shared" si="12"/>
        <v>1492.4599999999991</v>
      </c>
      <c r="P227">
        <f t="shared" si="13"/>
        <v>1.7909519999999997</v>
      </c>
      <c r="Q227" s="4">
        <v>8019</v>
      </c>
      <c r="R227" s="5">
        <v>39.669732000000003</v>
      </c>
      <c r="S227" s="5">
        <v>-105.69257</v>
      </c>
      <c r="T227">
        <v>9</v>
      </c>
      <c r="U227">
        <v>9.9261282859940667E-2</v>
      </c>
      <c r="V227">
        <v>9059</v>
      </c>
      <c r="W227">
        <v>9114</v>
      </c>
      <c r="X227">
        <v>9136</v>
      </c>
      <c r="Y227">
        <v>9233</v>
      </c>
      <c r="Z227">
        <v>5486</v>
      </c>
      <c r="AA227">
        <v>8019</v>
      </c>
      <c r="AB227">
        <v>4475.2699999999995</v>
      </c>
      <c r="AC227">
        <v>67710</v>
      </c>
      <c r="AD227">
        <v>2</v>
      </c>
      <c r="AE227">
        <v>2.1891418563922942E-4</v>
      </c>
      <c r="AF227">
        <v>3</v>
      </c>
      <c r="AG227">
        <v>25</v>
      </c>
      <c r="AH227">
        <v>0.12</v>
      </c>
      <c r="AI227" s="3">
        <v>8296</v>
      </c>
      <c r="AJ227" s="3">
        <v>252925.527881085</v>
      </c>
      <c r="AK227">
        <v>44</v>
      </c>
      <c r="AL227">
        <v>253740.80000000002</v>
      </c>
      <c r="AM227">
        <v>790278</v>
      </c>
      <c r="AN227">
        <v>1027</v>
      </c>
      <c r="AO227">
        <v>791305</v>
      </c>
      <c r="AP227">
        <v>1</v>
      </c>
      <c r="AQ227">
        <v>0</v>
      </c>
      <c r="AR227">
        <v>1</v>
      </c>
      <c r="AS227">
        <v>0.10972130787798989</v>
      </c>
      <c r="AT227">
        <v>1</v>
      </c>
      <c r="AU227">
        <v>9</v>
      </c>
      <c r="AV227">
        <f t="shared" si="15"/>
        <v>10</v>
      </c>
      <c r="AW227">
        <v>5490</v>
      </c>
      <c r="AX227">
        <v>0.66999999999999993</v>
      </c>
      <c r="AY227">
        <v>28107136.789146502</v>
      </c>
      <c r="AZ227">
        <v>28107.136789146502</v>
      </c>
      <c r="BA227">
        <v>3094.8763423765699</v>
      </c>
      <c r="BB227">
        <v>3.2311468678328366</v>
      </c>
      <c r="BC227">
        <v>20527</v>
      </c>
      <c r="BD227">
        <v>378</v>
      </c>
      <c r="BE227">
        <v>20149</v>
      </c>
      <c r="BF227">
        <v>2.2241969312286125</v>
      </c>
      <c r="BG227">
        <v>70885</v>
      </c>
      <c r="BH227">
        <v>7.7588660245183885</v>
      </c>
      <c r="BI227">
        <v>935</v>
      </c>
      <c r="BJ227">
        <v>4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8706</v>
      </c>
      <c r="BU227">
        <v>0.55000000000000004</v>
      </c>
      <c r="BV227">
        <v>0.81008570000000002</v>
      </c>
      <c r="BW227">
        <v>63</v>
      </c>
      <c r="BX227">
        <v>0.91890649999999996</v>
      </c>
      <c r="BY227">
        <v>0.92649939999999997</v>
      </c>
      <c r="BZ227">
        <v>3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9171</v>
      </c>
      <c r="CK227">
        <v>0.65423617926071309</v>
      </c>
      <c r="CL227">
        <v>0.71994484141907988</v>
      </c>
      <c r="CM227">
        <v>48</v>
      </c>
      <c r="CN227">
        <v>-0.47342916503918514</v>
      </c>
      <c r="CO227">
        <v>2290</v>
      </c>
      <c r="CP227">
        <v>-0.40894344459999998</v>
      </c>
      <c r="CQ227">
        <v>0.263372196</v>
      </c>
      <c r="CR227">
        <v>8203</v>
      </c>
      <c r="CS227">
        <v>0.879</v>
      </c>
      <c r="CT227">
        <v>7972</v>
      </c>
      <c r="CU227">
        <v>0.91947751322799998</v>
      </c>
      <c r="CV227">
        <v>4</v>
      </c>
      <c r="CW227">
        <v>4</v>
      </c>
      <c r="CZ227">
        <v>46</v>
      </c>
      <c r="DA227" s="2">
        <v>4250</v>
      </c>
      <c r="DB227" s="2">
        <v>1505</v>
      </c>
      <c r="DC227" s="2">
        <v>542.58000000000004</v>
      </c>
      <c r="DD227" s="2">
        <v>548</v>
      </c>
      <c r="DE227">
        <v>16</v>
      </c>
      <c r="DF227">
        <v>1</v>
      </c>
      <c r="DG227">
        <v>66.44</v>
      </c>
      <c r="DH227">
        <v>22.15</v>
      </c>
      <c r="DI227" s="2">
        <v>143.94999999999999</v>
      </c>
      <c r="DJ227">
        <v>4.9800000000000004</v>
      </c>
      <c r="DL227">
        <v>0</v>
      </c>
      <c r="DM227">
        <v>0</v>
      </c>
      <c r="DN227">
        <v>0</v>
      </c>
      <c r="DO227">
        <v>0</v>
      </c>
      <c r="DP227">
        <v>0</v>
      </c>
      <c r="DQ227" s="2">
        <f>161085+14049</f>
        <v>175134</v>
      </c>
      <c r="DR227" s="2">
        <v>7602.0385762899996</v>
      </c>
      <c r="DS227">
        <v>2.9959901750396502E-2</v>
      </c>
      <c r="DV227">
        <v>1</v>
      </c>
    </row>
    <row r="228" spans="1:126" x14ac:dyDescent="0.15">
      <c r="A228" t="s">
        <v>516</v>
      </c>
      <c r="B228" t="s">
        <v>538</v>
      </c>
      <c r="C228">
        <v>8</v>
      </c>
      <c r="D228">
        <v>21</v>
      </c>
      <c r="E228" t="s">
        <v>539</v>
      </c>
      <c r="F228">
        <v>8021</v>
      </c>
      <c r="G228" t="s">
        <v>5212</v>
      </c>
      <c r="H228">
        <v>41.8</v>
      </c>
      <c r="I228">
        <v>0.1</v>
      </c>
      <c r="J228">
        <v>0.6</v>
      </c>
      <c r="K228">
        <v>0.2</v>
      </c>
      <c r="L228">
        <v>1.3</v>
      </c>
      <c r="M228">
        <v>56</v>
      </c>
      <c r="N228">
        <f t="shared" si="14"/>
        <v>4885.34</v>
      </c>
      <c r="O228">
        <f t="shared" ref="O228:O290" si="16">10000-N228</f>
        <v>5114.66</v>
      </c>
      <c r="P228">
        <f t="shared" ref="P228:P290" si="17">O228/833.333333333333</f>
        <v>6.1375920000000024</v>
      </c>
      <c r="Q228" s="4">
        <v>8021</v>
      </c>
      <c r="R228" s="5">
        <v>37.213405999999999</v>
      </c>
      <c r="S228" s="5">
        <v>-106.176447</v>
      </c>
      <c r="T228">
        <v>9</v>
      </c>
      <c r="U228">
        <v>0.3909227710848806</v>
      </c>
      <c r="V228">
        <v>8241</v>
      </c>
      <c r="W228">
        <v>8276</v>
      </c>
      <c r="X228">
        <v>8249</v>
      </c>
      <c r="Y228">
        <v>8061</v>
      </c>
      <c r="Z228">
        <v>3904</v>
      </c>
      <c r="AA228">
        <v>8021</v>
      </c>
      <c r="AB228">
        <v>2609.6549999999997</v>
      </c>
      <c r="AC228">
        <v>36652</v>
      </c>
      <c r="AD228">
        <v>0</v>
      </c>
      <c r="AE228">
        <v>0</v>
      </c>
      <c r="AF228">
        <v>23</v>
      </c>
      <c r="AG228">
        <v>605</v>
      </c>
      <c r="AH228">
        <v>3.8016528925619832E-2</v>
      </c>
      <c r="AI228" s="3">
        <v>257691</v>
      </c>
      <c r="AJ228" s="3">
        <v>823877.35762591509</v>
      </c>
      <c r="AK228">
        <v>135</v>
      </c>
      <c r="AL228">
        <v>826233.6</v>
      </c>
      <c r="AM228">
        <v>1187761</v>
      </c>
      <c r="AN228">
        <v>59085</v>
      </c>
      <c r="AO228">
        <v>1246846</v>
      </c>
      <c r="AP228">
        <v>1</v>
      </c>
      <c r="AQ228">
        <v>0</v>
      </c>
      <c r="AR228">
        <v>1</v>
      </c>
      <c r="AS228">
        <v>0.12083131947800871</v>
      </c>
      <c r="AT228">
        <v>1</v>
      </c>
      <c r="AU228">
        <v>4</v>
      </c>
      <c r="AV228">
        <f t="shared" si="15"/>
        <v>5</v>
      </c>
      <c r="AW228">
        <v>7248</v>
      </c>
      <c r="AX228">
        <v>0.96</v>
      </c>
      <c r="AY228">
        <v>982033428.77616704</v>
      </c>
      <c r="AZ228">
        <v>982033.42877616698</v>
      </c>
      <c r="BA228">
        <v>116858.802468208</v>
      </c>
      <c r="BB228">
        <v>8.5573356809989121E-2</v>
      </c>
      <c r="BC228">
        <v>3950</v>
      </c>
      <c r="BD228">
        <v>67</v>
      </c>
      <c r="BE228">
        <v>3883</v>
      </c>
      <c r="BF228">
        <v>0.47118068195607327</v>
      </c>
      <c r="BG228">
        <v>47287</v>
      </c>
      <c r="BH228">
        <v>5.732452418474967</v>
      </c>
      <c r="BI228">
        <v>1177</v>
      </c>
      <c r="BJ228">
        <v>3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7844</v>
      </c>
      <c r="BU228">
        <v>0.5</v>
      </c>
      <c r="BV228">
        <v>0.649891</v>
      </c>
      <c r="BW228">
        <v>42</v>
      </c>
      <c r="BX228">
        <v>0.50994390000000001</v>
      </c>
      <c r="BY228">
        <v>-0.4624067</v>
      </c>
      <c r="BZ228">
        <v>4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8268</v>
      </c>
      <c r="CK228">
        <v>0.60474117077890666</v>
      </c>
      <c r="CL228">
        <v>0.73613354873451808</v>
      </c>
      <c r="CM228">
        <v>39</v>
      </c>
      <c r="CN228">
        <v>-0.52289191362536869</v>
      </c>
      <c r="CO228">
        <v>750</v>
      </c>
      <c r="CP228">
        <v>-1.368091041</v>
      </c>
      <c r="CQ228">
        <v>-0.4121025492</v>
      </c>
      <c r="CR228">
        <v>7390</v>
      </c>
      <c r="CS228">
        <v>0.91099999999999992</v>
      </c>
      <c r="CT228">
        <v>6420</v>
      </c>
      <c r="CU228">
        <v>0.8337349397599999</v>
      </c>
      <c r="CV228">
        <v>1</v>
      </c>
      <c r="CW228">
        <v>1</v>
      </c>
      <c r="CX228">
        <v>4</v>
      </c>
      <c r="CY228">
        <v>464</v>
      </c>
      <c r="CZ228">
        <v>872</v>
      </c>
      <c r="DA228" s="2">
        <v>3189</v>
      </c>
      <c r="DB228" s="2">
        <v>375</v>
      </c>
      <c r="DC228" s="2">
        <v>108.74</v>
      </c>
      <c r="DD228" s="2">
        <v>685</v>
      </c>
      <c r="DE228">
        <v>209</v>
      </c>
      <c r="DF228">
        <v>37</v>
      </c>
      <c r="DG228">
        <v>12.08</v>
      </c>
      <c r="DH228">
        <v>24.16</v>
      </c>
      <c r="DJ228">
        <v>4.96</v>
      </c>
      <c r="DK228">
        <v>0.97561808522610416</v>
      </c>
      <c r="DL228">
        <v>9.9173553719008271E-3</v>
      </c>
      <c r="DM228">
        <v>3962</v>
      </c>
      <c r="DN228">
        <v>22.1</v>
      </c>
      <c r="DO228">
        <v>2.7000000000000003E-2</v>
      </c>
      <c r="DP228">
        <v>1323.4</v>
      </c>
      <c r="DQ228" s="2">
        <f>297052+4242</f>
        <v>301294</v>
      </c>
      <c r="DR228" s="2">
        <v>9519.3679332400006</v>
      </c>
      <c r="DS228">
        <v>1.0983899482595115E-2</v>
      </c>
      <c r="DT228">
        <v>3.6054709600853201</v>
      </c>
      <c r="DU228">
        <v>2978961.2510467502</v>
      </c>
      <c r="DV228">
        <v>0</v>
      </c>
    </row>
    <row r="229" spans="1:126" x14ac:dyDescent="0.15">
      <c r="A229" t="s">
        <v>516</v>
      </c>
      <c r="B229" t="s">
        <v>540</v>
      </c>
      <c r="C229">
        <v>8</v>
      </c>
      <c r="D229">
        <v>23</v>
      </c>
      <c r="E229" t="s">
        <v>541</v>
      </c>
      <c r="F229">
        <v>8023</v>
      </c>
      <c r="G229" t="s">
        <v>5213</v>
      </c>
      <c r="H229">
        <v>30.8</v>
      </c>
      <c r="I229">
        <v>0.2</v>
      </c>
      <c r="J229">
        <v>0.8</v>
      </c>
      <c r="K229">
        <v>1</v>
      </c>
      <c r="L229">
        <v>1.2</v>
      </c>
      <c r="M229">
        <v>66</v>
      </c>
      <c r="N229">
        <f t="shared" si="14"/>
        <v>5307.76</v>
      </c>
      <c r="O229">
        <f t="shared" si="16"/>
        <v>4692.24</v>
      </c>
      <c r="P229">
        <f t="shared" si="17"/>
        <v>5.6306880000000019</v>
      </c>
      <c r="Q229" s="4">
        <v>8023</v>
      </c>
      <c r="R229" s="5">
        <v>37.277546999999998</v>
      </c>
      <c r="S229" s="5">
        <v>-105.42894</v>
      </c>
      <c r="T229">
        <v>8</v>
      </c>
      <c r="U229">
        <v>0.18689012740522143</v>
      </c>
      <c r="V229">
        <v>3556</v>
      </c>
      <c r="W229">
        <v>3578</v>
      </c>
      <c r="X229">
        <v>3581</v>
      </c>
      <c r="Y229">
        <v>3569</v>
      </c>
      <c r="Z229">
        <v>1761</v>
      </c>
      <c r="AA229">
        <v>8023</v>
      </c>
      <c r="AB229">
        <v>1093.0340000000001</v>
      </c>
      <c r="AC229">
        <v>31321</v>
      </c>
      <c r="AD229">
        <v>0</v>
      </c>
      <c r="AE229">
        <v>0</v>
      </c>
      <c r="AF229">
        <v>14</v>
      </c>
      <c r="AG229">
        <v>251</v>
      </c>
      <c r="AH229">
        <v>5.5776892430278883E-2</v>
      </c>
      <c r="AI229" s="3">
        <v>376154</v>
      </c>
      <c r="AJ229" s="3">
        <v>785251.78548338509</v>
      </c>
      <c r="AK229">
        <v>86</v>
      </c>
      <c r="AL229">
        <v>787552</v>
      </c>
      <c r="AM229">
        <v>1854664</v>
      </c>
      <c r="AN229">
        <v>31749</v>
      </c>
      <c r="AO229">
        <v>1886413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</v>
      </c>
      <c r="AV229">
        <f t="shared" si="15"/>
        <v>2</v>
      </c>
      <c r="AW229">
        <v>1159</v>
      </c>
      <c r="AX229">
        <v>0.44999999999999996</v>
      </c>
      <c r="AY229">
        <v>258497146.00594401</v>
      </c>
      <c r="AZ229">
        <v>258497.146005944</v>
      </c>
      <c r="BA229">
        <v>70570.974355383296</v>
      </c>
      <c r="BB229">
        <v>0.1417013168847821</v>
      </c>
      <c r="BC229">
        <v>4218</v>
      </c>
      <c r="BD229">
        <v>0</v>
      </c>
      <c r="BE229">
        <v>4218</v>
      </c>
      <c r="BF229">
        <v>1.1861642294713162</v>
      </c>
      <c r="BG229">
        <v>0</v>
      </c>
      <c r="BH229">
        <v>0</v>
      </c>
      <c r="BI229">
        <v>723</v>
      </c>
      <c r="BJ229">
        <v>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3148</v>
      </c>
      <c r="BU229">
        <v>0.37</v>
      </c>
      <c r="BV229">
        <v>0.64280300000000001</v>
      </c>
      <c r="BW229">
        <v>30</v>
      </c>
      <c r="BX229">
        <v>0.63532409999999995</v>
      </c>
      <c r="BY229">
        <v>0.30281560000000002</v>
      </c>
      <c r="BZ229">
        <v>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3552</v>
      </c>
      <c r="CK229">
        <v>0.56306306306306309</v>
      </c>
      <c r="CL229">
        <v>0.67611336032388669</v>
      </c>
      <c r="CM229">
        <v>26</v>
      </c>
      <c r="CN229">
        <v>-0.31232192678704451</v>
      </c>
      <c r="CO229">
        <v>268</v>
      </c>
      <c r="CP229">
        <v>-0.87770256329999996</v>
      </c>
      <c r="CQ229">
        <v>-1.0652630808000001</v>
      </c>
      <c r="CR229">
        <v>3254</v>
      </c>
      <c r="CS229">
        <v>0.90700000000000003</v>
      </c>
      <c r="CT229">
        <v>2518</v>
      </c>
      <c r="CU229">
        <v>0.76718514802000004</v>
      </c>
      <c r="CV229">
        <v>1</v>
      </c>
      <c r="CW229">
        <v>0</v>
      </c>
      <c r="CY229">
        <v>369</v>
      </c>
      <c r="CZ229">
        <v>358</v>
      </c>
      <c r="DA229" s="2">
        <v>1541</v>
      </c>
      <c r="DB229" s="2">
        <v>210</v>
      </c>
      <c r="DC229" s="2">
        <v>255.83</v>
      </c>
      <c r="DD229" s="2">
        <v>251</v>
      </c>
      <c r="DE229">
        <v>96</v>
      </c>
      <c r="DF229">
        <v>17</v>
      </c>
      <c r="DH229">
        <v>56.85</v>
      </c>
      <c r="DI229" s="2">
        <v>56.85</v>
      </c>
      <c r="DJ229">
        <v>2.6</v>
      </c>
      <c r="DK229">
        <v>0.99314110709975167</v>
      </c>
      <c r="DL229">
        <v>0</v>
      </c>
      <c r="DM229">
        <v>373</v>
      </c>
      <c r="DN229">
        <v>21.9</v>
      </c>
      <c r="DO229">
        <v>2.7999999999999997E-2</v>
      </c>
      <c r="DP229">
        <v>0</v>
      </c>
      <c r="DQ229" s="2">
        <v>565</v>
      </c>
      <c r="DR229" s="2">
        <v>218490.5141876</v>
      </c>
      <c r="DS229">
        <v>2.5955123840610019E-2</v>
      </c>
      <c r="DV229">
        <v>0</v>
      </c>
    </row>
    <row r="230" spans="1:126" x14ac:dyDescent="0.15">
      <c r="A230" t="s">
        <v>516</v>
      </c>
      <c r="B230" t="s">
        <v>542</v>
      </c>
      <c r="C230">
        <v>8</v>
      </c>
      <c r="D230">
        <v>25</v>
      </c>
      <c r="E230" t="s">
        <v>543</v>
      </c>
      <c r="F230">
        <v>8025</v>
      </c>
      <c r="G230" t="s">
        <v>5214</v>
      </c>
      <c r="H230">
        <v>57.9</v>
      </c>
      <c r="I230">
        <v>9.5</v>
      </c>
      <c r="J230">
        <v>1.6</v>
      </c>
      <c r="K230">
        <v>1</v>
      </c>
      <c r="L230">
        <v>1.1000000000000001</v>
      </c>
      <c r="M230">
        <v>29</v>
      </c>
      <c r="N230">
        <f t="shared" ref="N230:N291" si="18">H230^2+I230^2+J230^2+K230^2+L230^2+M230^2</f>
        <v>4288.43</v>
      </c>
      <c r="O230">
        <f t="shared" si="16"/>
        <v>5711.57</v>
      </c>
      <c r="P230">
        <f t="shared" si="17"/>
        <v>6.8538840000000025</v>
      </c>
      <c r="Q230" s="4">
        <v>8025</v>
      </c>
      <c r="R230" s="5">
        <v>38.306179999999998</v>
      </c>
      <c r="S230" s="5">
        <v>-103.77273599999999</v>
      </c>
      <c r="T230">
        <v>8</v>
      </c>
      <c r="U230">
        <v>0.37469141727878996</v>
      </c>
      <c r="V230">
        <v>5747</v>
      </c>
      <c r="W230">
        <v>5558</v>
      </c>
      <c r="X230">
        <v>5551</v>
      </c>
      <c r="Y230">
        <v>5597</v>
      </c>
      <c r="Z230">
        <v>2887</v>
      </c>
      <c r="AA230">
        <v>8025</v>
      </c>
      <c r="AB230">
        <v>1363.0809999999999</v>
      </c>
      <c r="AC230">
        <v>31151</v>
      </c>
      <c r="AD230">
        <v>0</v>
      </c>
      <c r="AE230">
        <v>0</v>
      </c>
      <c r="AF230">
        <v>17</v>
      </c>
      <c r="AG230">
        <v>228</v>
      </c>
      <c r="AH230">
        <v>7.4561403508771926E-2</v>
      </c>
      <c r="AI230" s="3">
        <v>500066</v>
      </c>
      <c r="AJ230" s="3">
        <v>503948.33342429</v>
      </c>
      <c r="AK230">
        <v>500</v>
      </c>
      <c r="AL230">
        <v>512243.20000000001</v>
      </c>
      <c r="AM230">
        <v>759745</v>
      </c>
      <c r="AN230">
        <v>16858</v>
      </c>
      <c r="AO230">
        <v>776603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f t="shared" si="15"/>
        <v>0</v>
      </c>
      <c r="AW230">
        <v>0</v>
      </c>
      <c r="AX230">
        <v>0</v>
      </c>
      <c r="AY230">
        <v>364382161.46964902</v>
      </c>
      <c r="AZ230">
        <v>364382.161469649</v>
      </c>
      <c r="BA230">
        <v>66738.453969723705</v>
      </c>
      <c r="BB230">
        <v>0.14983865230885568</v>
      </c>
      <c r="BC230">
        <v>3494</v>
      </c>
      <c r="BD230">
        <v>268</v>
      </c>
      <c r="BE230">
        <v>3226</v>
      </c>
      <c r="BF230">
        <v>0.5613363493996868</v>
      </c>
      <c r="BG230">
        <v>30756</v>
      </c>
      <c r="BH230">
        <v>5.5406233111151142</v>
      </c>
      <c r="BI230">
        <v>473</v>
      </c>
      <c r="BJ230">
        <v>6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6403</v>
      </c>
      <c r="BU230">
        <v>0.63</v>
      </c>
      <c r="BV230">
        <v>0.28107520000000003</v>
      </c>
      <c r="BW230">
        <v>34</v>
      </c>
      <c r="BX230">
        <v>0.93706080000000003</v>
      </c>
      <c r="BY230">
        <v>-2.1071300000000002</v>
      </c>
      <c r="BZ230">
        <v>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5613</v>
      </c>
      <c r="CK230">
        <v>0.71263139141279175</v>
      </c>
      <c r="CL230">
        <v>0.67657657657657655</v>
      </c>
      <c r="CM230">
        <v>30</v>
      </c>
      <c r="CN230">
        <v>-0.60909841830414557</v>
      </c>
      <c r="CO230">
        <v>341</v>
      </c>
      <c r="CP230">
        <v>0.37208239999999998</v>
      </c>
      <c r="CQ230">
        <v>-0.48984295970000002</v>
      </c>
      <c r="CR230">
        <v>4742</v>
      </c>
      <c r="CS230">
        <v>0.85299999999999998</v>
      </c>
      <c r="CT230">
        <v>4586</v>
      </c>
      <c r="CU230">
        <v>0.84896755162000004</v>
      </c>
      <c r="CX230">
        <v>1</v>
      </c>
      <c r="CY230">
        <v>216</v>
      </c>
      <c r="CZ230">
        <v>353</v>
      </c>
      <c r="DA230" s="2">
        <v>1685</v>
      </c>
      <c r="DB230" s="2">
        <v>195</v>
      </c>
      <c r="DC230" s="2">
        <v>0</v>
      </c>
      <c r="DD230" s="2">
        <v>888</v>
      </c>
      <c r="DE230">
        <v>107</v>
      </c>
      <c r="DF230">
        <v>10</v>
      </c>
      <c r="DH230">
        <v>37.58</v>
      </c>
      <c r="DI230" s="2">
        <v>18.79</v>
      </c>
      <c r="DJ230">
        <v>5.61</v>
      </c>
      <c r="DK230">
        <v>0.96535857266840774</v>
      </c>
      <c r="DL230">
        <v>0</v>
      </c>
      <c r="DN230">
        <v>0.9</v>
      </c>
      <c r="DO230">
        <v>2E-3</v>
      </c>
      <c r="DP230">
        <v>20009.93</v>
      </c>
      <c r="DQ230" s="2">
        <v>0</v>
      </c>
      <c r="DR230" s="2">
        <v>18472.52355776</v>
      </c>
      <c r="DS230">
        <v>3.6062018115143354E-2</v>
      </c>
      <c r="DV230">
        <v>0</v>
      </c>
    </row>
    <row r="231" spans="1:126" x14ac:dyDescent="0.15">
      <c r="A231" t="s">
        <v>516</v>
      </c>
      <c r="B231" t="s">
        <v>544</v>
      </c>
      <c r="C231">
        <v>8</v>
      </c>
      <c r="D231">
        <v>27</v>
      </c>
      <c r="E231" t="s">
        <v>545</v>
      </c>
      <c r="F231">
        <v>8027</v>
      </c>
      <c r="G231" t="s">
        <v>5215</v>
      </c>
      <c r="H231">
        <v>92</v>
      </c>
      <c r="I231">
        <v>1</v>
      </c>
      <c r="J231">
        <v>0.5</v>
      </c>
      <c r="K231">
        <v>0.4</v>
      </c>
      <c r="L231">
        <v>1.4</v>
      </c>
      <c r="M231">
        <v>4.7</v>
      </c>
      <c r="N231">
        <f t="shared" si="18"/>
        <v>8489.4599999999991</v>
      </c>
      <c r="O231">
        <f t="shared" si="16"/>
        <v>1510.5400000000009</v>
      </c>
      <c r="P231">
        <f t="shared" si="17"/>
        <v>1.8126480000000018</v>
      </c>
      <c r="Q231" s="4">
        <v>8027</v>
      </c>
      <c r="R231" s="5">
        <v>38.101993999999998</v>
      </c>
      <c r="S231" s="5">
        <v>-105.373515</v>
      </c>
      <c r="T231">
        <v>6</v>
      </c>
      <c r="U231">
        <v>0.19770200439744495</v>
      </c>
      <c r="V231">
        <v>4208</v>
      </c>
      <c r="W231">
        <v>4274</v>
      </c>
      <c r="X231">
        <v>4303</v>
      </c>
      <c r="Y231">
        <v>4439</v>
      </c>
      <c r="Z231">
        <v>2159</v>
      </c>
      <c r="AA231">
        <v>8027</v>
      </c>
      <c r="AB231">
        <v>1375.1200000000001</v>
      </c>
      <c r="AC231">
        <v>35000</v>
      </c>
      <c r="AD231">
        <v>1</v>
      </c>
      <c r="AE231">
        <v>2.3239600278875203E-4</v>
      </c>
      <c r="AF231">
        <v>8</v>
      </c>
      <c r="AG231">
        <v>198</v>
      </c>
      <c r="AH231">
        <v>4.0404040404040407E-2</v>
      </c>
      <c r="AI231" s="3">
        <v>188748</v>
      </c>
      <c r="AJ231" s="3">
        <v>472720.12967383</v>
      </c>
      <c r="AK231">
        <v>180</v>
      </c>
      <c r="AL231">
        <v>473568</v>
      </c>
      <c r="AM231">
        <v>21873</v>
      </c>
      <c r="AN231">
        <v>15138</v>
      </c>
      <c r="AO231">
        <v>37011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7</v>
      </c>
      <c r="AV231">
        <f t="shared" si="15"/>
        <v>8</v>
      </c>
      <c r="AW231">
        <v>3718</v>
      </c>
      <c r="AX231">
        <v>0.97</v>
      </c>
      <c r="AY231">
        <v>187734896.96755999</v>
      </c>
      <c r="AZ231">
        <v>187734.89696755999</v>
      </c>
      <c r="BA231">
        <v>53710.753797322403</v>
      </c>
      <c r="BB231">
        <v>0.18618245496488492</v>
      </c>
      <c r="BC231">
        <v>2020</v>
      </c>
      <c r="BD231">
        <v>0</v>
      </c>
      <c r="BE231">
        <v>2020</v>
      </c>
      <c r="BF231">
        <v>0.48003802281368824</v>
      </c>
      <c r="BG231">
        <v>53489</v>
      </c>
      <c r="BH231">
        <v>12.430629793167558</v>
      </c>
      <c r="BI231">
        <v>659</v>
      </c>
      <c r="BJ231">
        <v>9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4000</v>
      </c>
      <c r="BU231">
        <v>0.38</v>
      </c>
      <c r="BV231">
        <v>0.79306189999999999</v>
      </c>
      <c r="BW231">
        <v>67</v>
      </c>
      <c r="BX231">
        <v>2.75</v>
      </c>
      <c r="BY231">
        <v>3.811226</v>
      </c>
      <c r="BZ231">
        <v>9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4347</v>
      </c>
      <c r="CK231">
        <v>2.5304807913503566</v>
      </c>
      <c r="CL231">
        <v>0.76521984216459982</v>
      </c>
      <c r="CM231">
        <v>70</v>
      </c>
      <c r="CN231">
        <v>3.3366156974851222</v>
      </c>
      <c r="CO231">
        <v>692</v>
      </c>
      <c r="CP231">
        <v>0.39051216900000002</v>
      </c>
      <c r="CQ231">
        <v>7.1872000000000004E-3</v>
      </c>
      <c r="CR231">
        <v>3795</v>
      </c>
      <c r="CS231">
        <v>0.84699999999999998</v>
      </c>
      <c r="CT231">
        <v>3244</v>
      </c>
      <c r="CU231">
        <v>0.83426845057999999</v>
      </c>
      <c r="CV231">
        <v>1</v>
      </c>
      <c r="CX231">
        <v>2</v>
      </c>
      <c r="CY231">
        <v>81</v>
      </c>
      <c r="CZ231">
        <v>304</v>
      </c>
      <c r="DA231" s="2">
        <v>2291</v>
      </c>
      <c r="DB231" s="2">
        <v>355</v>
      </c>
      <c r="DC231" s="2">
        <v>443.41</v>
      </c>
      <c r="DD231" s="2">
        <v>258</v>
      </c>
      <c r="DE231">
        <v>129</v>
      </c>
      <c r="DF231">
        <v>5</v>
      </c>
      <c r="DG231">
        <v>70.010000000000005</v>
      </c>
      <c r="DH231">
        <v>46.67</v>
      </c>
      <c r="DI231" s="2">
        <v>140.02000000000001</v>
      </c>
      <c r="DJ231">
        <v>3.64</v>
      </c>
      <c r="DK231">
        <v>0.97097717591709576</v>
      </c>
      <c r="DL231">
        <v>0</v>
      </c>
      <c r="DN231">
        <v>0</v>
      </c>
      <c r="DO231">
        <v>0</v>
      </c>
      <c r="DP231">
        <v>0</v>
      </c>
      <c r="DQ231" s="2">
        <f>34+162200</f>
        <v>162234</v>
      </c>
      <c r="DR231" s="2">
        <v>38712.398663370004</v>
      </c>
      <c r="DS231">
        <v>3.2455698242347668E-2</v>
      </c>
      <c r="DV231">
        <v>1</v>
      </c>
    </row>
    <row r="232" spans="1:126" x14ac:dyDescent="0.15">
      <c r="A232" t="s">
        <v>516</v>
      </c>
      <c r="B232" t="s">
        <v>546</v>
      </c>
      <c r="C232">
        <v>8</v>
      </c>
      <c r="D232">
        <v>29</v>
      </c>
      <c r="E232" t="s">
        <v>547</v>
      </c>
      <c r="F232">
        <v>8029</v>
      </c>
      <c r="G232" t="s">
        <v>5216</v>
      </c>
      <c r="H232">
        <v>83</v>
      </c>
      <c r="I232">
        <v>0.4</v>
      </c>
      <c r="J232">
        <v>0.6</v>
      </c>
      <c r="K232">
        <v>0.5</v>
      </c>
      <c r="L232">
        <v>1.5</v>
      </c>
      <c r="M232">
        <v>14</v>
      </c>
      <c r="N232">
        <f t="shared" si="18"/>
        <v>7088.0199999999995</v>
      </c>
      <c r="O232">
        <f t="shared" si="16"/>
        <v>2911.9800000000005</v>
      </c>
      <c r="P232">
        <f t="shared" si="17"/>
        <v>3.4943760000000017</v>
      </c>
      <c r="Q232" s="4">
        <v>8029</v>
      </c>
      <c r="R232" s="5">
        <v>38.861756</v>
      </c>
      <c r="S232" s="5">
        <v>-107.864757</v>
      </c>
      <c r="T232">
        <v>1</v>
      </c>
      <c r="U232">
        <v>-2.9154291031750781E-2</v>
      </c>
      <c r="V232">
        <v>30710</v>
      </c>
      <c r="W232">
        <v>30378</v>
      </c>
      <c r="X232">
        <v>30214</v>
      </c>
      <c r="Y232">
        <v>29902</v>
      </c>
      <c r="Z232">
        <v>14965</v>
      </c>
      <c r="AA232">
        <v>8029</v>
      </c>
      <c r="AB232">
        <v>10142.799000000001</v>
      </c>
      <c r="AC232">
        <v>42452</v>
      </c>
      <c r="AD232">
        <v>1</v>
      </c>
      <c r="AE232">
        <v>3.3097239690209837E-5</v>
      </c>
      <c r="AF232">
        <v>181</v>
      </c>
      <c r="AG232">
        <v>1250</v>
      </c>
      <c r="AH232">
        <v>0.14480000000000001</v>
      </c>
      <c r="AI232" s="3">
        <v>250761</v>
      </c>
      <c r="AJ232" s="3">
        <v>730938.41931831499</v>
      </c>
      <c r="AK232">
        <v>38</v>
      </c>
      <c r="AL232">
        <v>735110.39999999991</v>
      </c>
      <c r="AM232">
        <v>375110</v>
      </c>
      <c r="AN232">
        <v>79278</v>
      </c>
      <c r="AO232">
        <v>454388</v>
      </c>
      <c r="AP232">
        <v>9</v>
      </c>
      <c r="AQ232">
        <v>5</v>
      </c>
      <c r="AR232">
        <v>14</v>
      </c>
      <c r="AS232">
        <v>0.46085983277371784</v>
      </c>
      <c r="AT232">
        <v>14</v>
      </c>
      <c r="AU232">
        <v>35</v>
      </c>
      <c r="AV232">
        <f t="shared" si="15"/>
        <v>49</v>
      </c>
      <c r="AW232">
        <v>14400</v>
      </c>
      <c r="AX232">
        <v>0.44999999999999996</v>
      </c>
      <c r="AY232">
        <v>1472452583.76473</v>
      </c>
      <c r="AZ232">
        <v>1472452.58376473</v>
      </c>
      <c r="BA232">
        <v>52773.605477788202</v>
      </c>
      <c r="BB232">
        <v>0.18948866406728423</v>
      </c>
      <c r="BC232">
        <v>17639</v>
      </c>
      <c r="BD232">
        <v>2045</v>
      </c>
      <c r="BE232">
        <v>15594</v>
      </c>
      <c r="BF232">
        <v>0.5077824812764572</v>
      </c>
      <c r="BG232">
        <v>586910</v>
      </c>
      <c r="BH232">
        <v>19.425100946581054</v>
      </c>
      <c r="BI232">
        <v>3885</v>
      </c>
      <c r="BJ232">
        <v>22</v>
      </c>
      <c r="BK232">
        <v>3</v>
      </c>
      <c r="BL232">
        <v>4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0</v>
      </c>
      <c r="BS232">
        <v>0</v>
      </c>
      <c r="BT232">
        <v>31322</v>
      </c>
      <c r="BU232">
        <v>0.65</v>
      </c>
      <c r="BV232">
        <v>0.63472609999999996</v>
      </c>
      <c r="BW232">
        <v>302</v>
      </c>
      <c r="BX232">
        <v>0.98971969999999998</v>
      </c>
      <c r="BY232">
        <v>0.36909310000000001</v>
      </c>
      <c r="BZ232">
        <v>32</v>
      </c>
      <c r="CA232">
        <v>3</v>
      </c>
      <c r="CB232">
        <v>4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29955</v>
      </c>
      <c r="CK232">
        <v>1.4021031547320981</v>
      </c>
      <c r="CL232">
        <v>0.75790024747763185</v>
      </c>
      <c r="CM232">
        <v>268</v>
      </c>
      <c r="CN232">
        <v>0.96099054396013683</v>
      </c>
      <c r="CO232">
        <v>2789</v>
      </c>
      <c r="CP232">
        <v>-0.43515109419999998</v>
      </c>
      <c r="CQ232">
        <v>-0.2609865723</v>
      </c>
      <c r="CR232">
        <v>25479</v>
      </c>
      <c r="CS232">
        <v>0.85199999999999998</v>
      </c>
      <c r="CT232">
        <v>23677</v>
      </c>
      <c r="CU232">
        <v>0.81319828115000004</v>
      </c>
      <c r="CV232">
        <v>41</v>
      </c>
      <c r="CW232">
        <v>12</v>
      </c>
      <c r="CX232">
        <v>20</v>
      </c>
      <c r="CY232">
        <v>1406</v>
      </c>
      <c r="CZ232">
        <v>2031</v>
      </c>
      <c r="DA232" s="2">
        <v>14937</v>
      </c>
      <c r="DB232" s="2">
        <v>2230</v>
      </c>
      <c r="DC232" s="2">
        <v>236.2</v>
      </c>
      <c r="DD232" s="2">
        <v>1541</v>
      </c>
      <c r="DE232">
        <v>768</v>
      </c>
      <c r="DF232">
        <v>69</v>
      </c>
      <c r="DG232">
        <v>65.61</v>
      </c>
      <c r="DH232">
        <v>16.399999999999999</v>
      </c>
      <c r="DI232" s="2">
        <v>32.81</v>
      </c>
      <c r="DJ232">
        <v>2.88</v>
      </c>
      <c r="DK232">
        <v>0.97617651867714672</v>
      </c>
      <c r="DL232">
        <v>2.64E-2</v>
      </c>
      <c r="DM232">
        <v>1692</v>
      </c>
      <c r="DN232">
        <v>22</v>
      </c>
      <c r="DO232">
        <v>2.8999999999999998E-2</v>
      </c>
      <c r="DP232">
        <v>4.22</v>
      </c>
      <c r="DQ232" s="2">
        <f>91529+100141+3</f>
        <v>191673</v>
      </c>
      <c r="DR232" s="2">
        <v>35810.742982469987</v>
      </c>
      <c r="DS232">
        <v>4.5907943009713377E-3</v>
      </c>
      <c r="DT232">
        <v>4.2896231188973397</v>
      </c>
      <c r="DU232">
        <v>3153346.5667818706</v>
      </c>
      <c r="DV232">
        <v>0</v>
      </c>
    </row>
    <row r="233" spans="1:126" x14ac:dyDescent="0.15">
      <c r="A233" t="s">
        <v>516</v>
      </c>
      <c r="B233" t="s">
        <v>548</v>
      </c>
      <c r="C233">
        <v>8</v>
      </c>
      <c r="D233">
        <v>31</v>
      </c>
      <c r="E233" t="s">
        <v>549</v>
      </c>
      <c r="F233">
        <v>8031</v>
      </c>
      <c r="G233" t="s">
        <v>5217</v>
      </c>
      <c r="H233">
        <v>52.2</v>
      </c>
      <c r="I233">
        <v>9.6999999999999993</v>
      </c>
      <c r="J233">
        <v>0.6</v>
      </c>
      <c r="K233">
        <v>3.3</v>
      </c>
      <c r="L233">
        <v>2.4</v>
      </c>
      <c r="M233">
        <v>31.8</v>
      </c>
      <c r="N233">
        <f t="shared" si="18"/>
        <v>3847.1800000000003</v>
      </c>
      <c r="O233">
        <f t="shared" si="16"/>
        <v>6152.82</v>
      </c>
      <c r="P233">
        <f t="shared" si="17"/>
        <v>7.3833840000000022</v>
      </c>
      <c r="Q233" s="4">
        <v>8031</v>
      </c>
      <c r="R233" s="5">
        <v>39.761850000000003</v>
      </c>
      <c r="S233" s="5">
        <v>-104.88110500000001</v>
      </c>
      <c r="T233">
        <v>9</v>
      </c>
      <c r="U233">
        <v>0.11043687712725779</v>
      </c>
      <c r="V233">
        <v>604356</v>
      </c>
      <c r="W233">
        <v>633777</v>
      </c>
      <c r="X233">
        <v>649654</v>
      </c>
      <c r="Y233">
        <v>681618</v>
      </c>
      <c r="Z233">
        <v>385959</v>
      </c>
      <c r="AA233">
        <v>8031</v>
      </c>
      <c r="AB233">
        <v>314200.32299999997</v>
      </c>
      <c r="AC233">
        <v>53637</v>
      </c>
      <c r="AD233">
        <v>15</v>
      </c>
      <c r="AE233">
        <v>2.3089213642954556E-5</v>
      </c>
      <c r="AF233">
        <v>2</v>
      </c>
      <c r="AG233">
        <v>10</v>
      </c>
      <c r="AH233">
        <v>0.2</v>
      </c>
      <c r="AI233" s="3">
        <v>143</v>
      </c>
      <c r="AJ233" s="3">
        <v>98134.395311205008</v>
      </c>
      <c r="AK233">
        <v>19</v>
      </c>
      <c r="AL233">
        <v>99123.199999999997</v>
      </c>
      <c r="AM233">
        <v>1388724</v>
      </c>
      <c r="AN233">
        <v>932</v>
      </c>
      <c r="AO233">
        <v>1389656</v>
      </c>
      <c r="AP233">
        <v>101</v>
      </c>
      <c r="AQ233">
        <v>41</v>
      </c>
      <c r="AR233">
        <v>142</v>
      </c>
      <c r="AS233">
        <v>0.22405357089323213</v>
      </c>
      <c r="AT233">
        <v>152</v>
      </c>
      <c r="AU233">
        <v>627</v>
      </c>
      <c r="AV233">
        <f t="shared" si="15"/>
        <v>779</v>
      </c>
      <c r="AW233">
        <v>593090</v>
      </c>
      <c r="AX233">
        <v>0.97</v>
      </c>
      <c r="AY233">
        <v>989761949.07138801</v>
      </c>
      <c r="AZ233">
        <v>989761.94907138799</v>
      </c>
      <c r="BA233">
        <v>1855.64392995758</v>
      </c>
      <c r="BB233">
        <v>5.3889648970686954</v>
      </c>
      <c r="BC233">
        <v>78229</v>
      </c>
      <c r="BD233">
        <v>168490</v>
      </c>
      <c r="BE233">
        <v>-90261</v>
      </c>
      <c r="BF233">
        <v>-0.14935071381768361</v>
      </c>
      <c r="BG233">
        <v>38817243</v>
      </c>
      <c r="BH233">
        <v>59.750641110498819</v>
      </c>
      <c r="BI233">
        <v>32842</v>
      </c>
      <c r="BJ233">
        <v>309</v>
      </c>
      <c r="BK233">
        <v>85</v>
      </c>
      <c r="BL233">
        <v>78</v>
      </c>
      <c r="BM233">
        <v>28</v>
      </c>
      <c r="BN233">
        <v>36</v>
      </c>
      <c r="BO233">
        <v>47</v>
      </c>
      <c r="BP233">
        <v>4</v>
      </c>
      <c r="BQ233">
        <v>62</v>
      </c>
      <c r="BR233">
        <v>7</v>
      </c>
      <c r="BS233">
        <v>7</v>
      </c>
      <c r="BT233">
        <v>610345</v>
      </c>
      <c r="BU233">
        <v>0.75</v>
      </c>
      <c r="BV233">
        <v>0.60277440000000004</v>
      </c>
      <c r="BW233">
        <v>4633</v>
      </c>
      <c r="BX233">
        <v>1.086271</v>
      </c>
      <c r="BY233">
        <v>-8.6986300000000003E-2</v>
      </c>
      <c r="BZ233">
        <v>314</v>
      </c>
      <c r="CA233">
        <v>90</v>
      </c>
      <c r="CB233">
        <v>88</v>
      </c>
      <c r="CC233">
        <v>19</v>
      </c>
      <c r="CD233">
        <v>41</v>
      </c>
      <c r="CE233">
        <v>40</v>
      </c>
      <c r="CF233">
        <v>4</v>
      </c>
      <c r="CG233">
        <v>101</v>
      </c>
      <c r="CH233">
        <v>7</v>
      </c>
      <c r="CI233">
        <v>7</v>
      </c>
      <c r="CJ233">
        <v>663963</v>
      </c>
      <c r="CK233">
        <v>1.0708428029875159</v>
      </c>
      <c r="CL233">
        <v>0.62410194350492854</v>
      </c>
      <c r="CM233">
        <v>4359</v>
      </c>
      <c r="CN233">
        <v>-0.3349334689978713</v>
      </c>
      <c r="CO233">
        <v>179801</v>
      </c>
      <c r="CP233">
        <v>-0.36942054289999998</v>
      </c>
      <c r="CQ233">
        <v>-0.46947172660000003</v>
      </c>
      <c r="CR233">
        <v>588975</v>
      </c>
      <c r="CS233">
        <v>0.85199999999999998</v>
      </c>
      <c r="CT233">
        <v>479254</v>
      </c>
      <c r="CU233">
        <v>0.83555609658999996</v>
      </c>
      <c r="CV233">
        <v>3131</v>
      </c>
      <c r="CW233">
        <v>458</v>
      </c>
      <c r="CX233">
        <v>855</v>
      </c>
      <c r="CY233">
        <v>33</v>
      </c>
      <c r="CZ233">
        <v>13</v>
      </c>
      <c r="DA233" s="2">
        <v>629296</v>
      </c>
      <c r="DB233" s="2">
        <v>99030</v>
      </c>
      <c r="DC233" s="2">
        <v>489.15</v>
      </c>
      <c r="DD233" s="2">
        <v>155267</v>
      </c>
      <c r="DE233">
        <v>10</v>
      </c>
      <c r="DF233">
        <v>0</v>
      </c>
      <c r="DG233">
        <v>150.41999999999999</v>
      </c>
      <c r="DH233">
        <v>4</v>
      </c>
      <c r="DI233" s="2">
        <v>14.32</v>
      </c>
      <c r="DJ233">
        <v>4.38</v>
      </c>
      <c r="DL233">
        <v>0.1</v>
      </c>
      <c r="DN233">
        <v>0</v>
      </c>
      <c r="DO233">
        <v>0</v>
      </c>
      <c r="DP233">
        <v>0</v>
      </c>
      <c r="DQ233" s="2">
        <v>0</v>
      </c>
      <c r="DR233" s="2">
        <v>39.407419669999996</v>
      </c>
      <c r="DS233">
        <v>3.9756014818690278E-4</v>
      </c>
      <c r="DT233">
        <v>1</v>
      </c>
      <c r="DU233">
        <v>99123.199999999997</v>
      </c>
      <c r="DV233">
        <v>1</v>
      </c>
    </row>
    <row r="234" spans="1:126" x14ac:dyDescent="0.15">
      <c r="A234" t="s">
        <v>516</v>
      </c>
      <c r="B234" t="s">
        <v>550</v>
      </c>
      <c r="C234">
        <v>8</v>
      </c>
      <c r="D234">
        <v>33</v>
      </c>
      <c r="E234">
        <v>8033</v>
      </c>
      <c r="F234">
        <v>8033</v>
      </c>
      <c r="G234" t="s">
        <v>5218</v>
      </c>
      <c r="H234">
        <v>90.9</v>
      </c>
      <c r="I234">
        <v>0.1</v>
      </c>
      <c r="J234">
        <v>2.7</v>
      </c>
      <c r="K234">
        <v>0.1</v>
      </c>
      <c r="L234">
        <v>2.2000000000000002</v>
      </c>
      <c r="M234">
        <v>4</v>
      </c>
      <c r="N234">
        <f t="shared" si="18"/>
        <v>8290.9600000000028</v>
      </c>
      <c r="O234">
        <f t="shared" si="16"/>
        <v>1709.0399999999972</v>
      </c>
      <c r="P234">
        <f t="shared" si="17"/>
        <v>2.0508479999999976</v>
      </c>
      <c r="Q234" s="4">
        <v>8033</v>
      </c>
      <c r="R234" s="5">
        <v>37.747602000000001</v>
      </c>
      <c r="S234" s="5">
        <v>-108.530383</v>
      </c>
      <c r="T234">
        <v>1</v>
      </c>
      <c r="U234">
        <v>8.3018276297299423E-2</v>
      </c>
      <c r="V234">
        <v>1806</v>
      </c>
      <c r="W234">
        <v>1736</v>
      </c>
      <c r="X234">
        <v>1862</v>
      </c>
      <c r="Y234">
        <v>1980</v>
      </c>
      <c r="Z234">
        <v>940</v>
      </c>
      <c r="AA234">
        <v>8033</v>
      </c>
      <c r="AB234">
        <v>686.06700000000001</v>
      </c>
      <c r="AC234">
        <v>31875</v>
      </c>
      <c r="AD234">
        <v>1</v>
      </c>
      <c r="AE234">
        <v>5.3705692803437163E-4</v>
      </c>
      <c r="AF234">
        <v>10</v>
      </c>
      <c r="AG234">
        <v>283</v>
      </c>
      <c r="AH234">
        <v>3.5335689045936397E-2</v>
      </c>
      <c r="AI234" s="3">
        <v>159961</v>
      </c>
      <c r="AJ234" s="3">
        <v>682966.64541731006</v>
      </c>
      <c r="AK234">
        <v>162</v>
      </c>
      <c r="AL234">
        <v>683609.60000000009</v>
      </c>
      <c r="AM234">
        <v>955120</v>
      </c>
      <c r="AN234">
        <v>20348</v>
      </c>
      <c r="AO234">
        <v>975468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</v>
      </c>
      <c r="AV234">
        <f t="shared" si="15"/>
        <v>2</v>
      </c>
      <c r="AW234">
        <v>242</v>
      </c>
      <c r="AX234">
        <v>0.13</v>
      </c>
      <c r="AY234">
        <v>264210622.38959599</v>
      </c>
      <c r="AZ234">
        <v>264210.62238959601</v>
      </c>
      <c r="BA234">
        <v>143476.046105546</v>
      </c>
      <c r="BB234">
        <v>6.9698045572315598E-2</v>
      </c>
      <c r="BG234">
        <v>31661</v>
      </c>
      <c r="BH234">
        <v>17.003759398496239</v>
      </c>
      <c r="BI234">
        <v>358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1940</v>
      </c>
      <c r="BU234">
        <v>0.39</v>
      </c>
      <c r="BV234">
        <v>0.77813299999999996</v>
      </c>
      <c r="BW234">
        <v>17</v>
      </c>
      <c r="BX234">
        <v>1.0309280000000001</v>
      </c>
      <c r="BY234">
        <v>1.1853849999999999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1975</v>
      </c>
      <c r="CK234">
        <v>0.50632911392405067</v>
      </c>
      <c r="CL234">
        <v>0.74506283662477557</v>
      </c>
      <c r="CM234">
        <v>17</v>
      </c>
      <c r="CN234">
        <v>0.13637586395904885</v>
      </c>
      <c r="CO234">
        <v>223</v>
      </c>
      <c r="CP234">
        <v>0.20235461699999999</v>
      </c>
      <c r="CQ234">
        <v>-0.1159016222</v>
      </c>
      <c r="CR234">
        <v>1728</v>
      </c>
      <c r="CS234">
        <v>0.85699999999999998</v>
      </c>
      <c r="CT234">
        <v>1297</v>
      </c>
      <c r="CU234">
        <v>0.82414698163</v>
      </c>
      <c r="CW234">
        <v>1</v>
      </c>
      <c r="CX234">
        <v>0</v>
      </c>
      <c r="CY234">
        <v>112</v>
      </c>
      <c r="CZ234">
        <v>467</v>
      </c>
      <c r="DA234" s="2">
        <v>1409</v>
      </c>
      <c r="DB234" s="2">
        <v>140</v>
      </c>
      <c r="DC234" s="2">
        <v>98.57</v>
      </c>
      <c r="DD234" s="2">
        <v>71</v>
      </c>
      <c r="DE234">
        <v>173</v>
      </c>
      <c r="DF234">
        <v>21</v>
      </c>
      <c r="DG234">
        <v>49.29</v>
      </c>
      <c r="DH234">
        <v>147.86000000000001</v>
      </c>
      <c r="DI234" s="2">
        <v>49.29</v>
      </c>
      <c r="DJ234">
        <v>5.15</v>
      </c>
      <c r="DK234">
        <v>0.96531654590806504</v>
      </c>
      <c r="DL234">
        <v>2.1201413427561839E-2</v>
      </c>
      <c r="DM234">
        <v>6367</v>
      </c>
      <c r="DN234">
        <v>3.1</v>
      </c>
      <c r="DO234">
        <v>5.0000000000000001E-3</v>
      </c>
      <c r="DP234">
        <v>21316.52</v>
      </c>
      <c r="DQ234" s="2">
        <v>334609</v>
      </c>
      <c r="DR234" s="2">
        <v>23691.048108880001</v>
      </c>
      <c r="DS234">
        <v>2.1932975039424988E-2</v>
      </c>
      <c r="DV234">
        <v>1</v>
      </c>
    </row>
    <row r="235" spans="1:126" x14ac:dyDescent="0.15">
      <c r="A235" t="s">
        <v>516</v>
      </c>
      <c r="B235" t="s">
        <v>551</v>
      </c>
      <c r="C235">
        <v>8</v>
      </c>
      <c r="D235">
        <v>35</v>
      </c>
      <c r="E235">
        <v>8035</v>
      </c>
      <c r="F235">
        <v>8035</v>
      </c>
      <c r="G235" t="s">
        <v>5219</v>
      </c>
      <c r="H235">
        <v>85.2</v>
      </c>
      <c r="I235">
        <v>1.1000000000000001</v>
      </c>
      <c r="J235">
        <v>0.3</v>
      </c>
      <c r="K235">
        <v>3.7</v>
      </c>
      <c r="L235">
        <v>2.2000000000000002</v>
      </c>
      <c r="M235">
        <v>7.5</v>
      </c>
      <c r="N235">
        <f t="shared" si="18"/>
        <v>7335.1200000000008</v>
      </c>
      <c r="O235">
        <f t="shared" si="16"/>
        <v>2664.8799999999992</v>
      </c>
      <c r="P235">
        <f t="shared" si="17"/>
        <v>3.1978560000000003</v>
      </c>
      <c r="Q235" s="4">
        <v>8035</v>
      </c>
      <c r="R235" s="5">
        <v>39.325414000000002</v>
      </c>
      <c r="S235" s="5">
        <v>-104.92598700000001</v>
      </c>
      <c r="T235">
        <v>5</v>
      </c>
      <c r="U235">
        <v>4.8136883215044841E-2</v>
      </c>
      <c r="V235">
        <v>286883</v>
      </c>
      <c r="W235">
        <v>299794</v>
      </c>
      <c r="X235">
        <v>306974</v>
      </c>
      <c r="Y235">
        <v>321484</v>
      </c>
      <c r="Z235">
        <v>169567</v>
      </c>
      <c r="AA235">
        <v>8035</v>
      </c>
      <c r="AB235">
        <v>142014.76699999999</v>
      </c>
      <c r="AC235">
        <v>102964</v>
      </c>
      <c r="AD235">
        <v>5</v>
      </c>
      <c r="AE235">
        <v>1.628802439294533E-5</v>
      </c>
      <c r="AF235">
        <v>124</v>
      </c>
      <c r="AG235">
        <v>1116</v>
      </c>
      <c r="AH235">
        <v>0.1111111111111111</v>
      </c>
      <c r="AI235" s="3">
        <v>200015</v>
      </c>
      <c r="AJ235" s="3">
        <v>537753.22876303503</v>
      </c>
      <c r="AK235">
        <v>38</v>
      </c>
      <c r="AL235">
        <v>539398.39999999991</v>
      </c>
      <c r="AM235">
        <v>923061</v>
      </c>
      <c r="AN235">
        <v>59815</v>
      </c>
      <c r="AO235">
        <v>982876</v>
      </c>
      <c r="AP235">
        <v>9</v>
      </c>
      <c r="AQ235">
        <v>7</v>
      </c>
      <c r="AR235">
        <v>16</v>
      </c>
      <c r="AS235">
        <v>5.3369980720094468E-2</v>
      </c>
      <c r="AT235">
        <v>24</v>
      </c>
      <c r="AU235">
        <v>120</v>
      </c>
      <c r="AV235">
        <f t="shared" si="15"/>
        <v>144</v>
      </c>
      <c r="AW235">
        <v>307743</v>
      </c>
      <c r="AX235">
        <v>0.95</v>
      </c>
      <c r="AY235">
        <v>650657695.70769799</v>
      </c>
      <c r="AZ235">
        <v>650657.695707698</v>
      </c>
      <c r="BA235">
        <v>3688.4122243265101</v>
      </c>
      <c r="BB235">
        <v>2.7111937039049265</v>
      </c>
      <c r="BC235">
        <v>244777</v>
      </c>
      <c r="BD235">
        <v>61655</v>
      </c>
      <c r="BE235">
        <v>183122</v>
      </c>
      <c r="BF235">
        <v>0.63831596853072503</v>
      </c>
      <c r="BG235">
        <v>4803434</v>
      </c>
      <c r="BH235">
        <v>15.647690032380593</v>
      </c>
      <c r="BI235">
        <v>13769</v>
      </c>
      <c r="BJ235">
        <v>85</v>
      </c>
      <c r="BK235">
        <v>7</v>
      </c>
      <c r="BL235">
        <v>11</v>
      </c>
      <c r="BM235">
        <v>1</v>
      </c>
      <c r="BN235">
        <v>6</v>
      </c>
      <c r="BO235">
        <v>1</v>
      </c>
      <c r="BP235">
        <v>2</v>
      </c>
      <c r="BQ235">
        <v>32</v>
      </c>
      <c r="BR235">
        <v>8</v>
      </c>
      <c r="BS235">
        <v>1</v>
      </c>
      <c r="BT235">
        <v>288225</v>
      </c>
      <c r="BU235">
        <v>0.8</v>
      </c>
      <c r="BV235">
        <v>0.75742489999999996</v>
      </c>
      <c r="BW235">
        <v>912</v>
      </c>
      <c r="BX235">
        <v>0.53430480000000002</v>
      </c>
      <c r="BY235">
        <v>-0.41832710000000001</v>
      </c>
      <c r="BZ235">
        <v>109</v>
      </c>
      <c r="CA235">
        <v>3</v>
      </c>
      <c r="CB235">
        <v>12</v>
      </c>
      <c r="CC235">
        <v>4</v>
      </c>
      <c r="CD235">
        <v>3</v>
      </c>
      <c r="CE235">
        <v>4</v>
      </c>
      <c r="CF235">
        <v>2</v>
      </c>
      <c r="CG235">
        <v>39</v>
      </c>
      <c r="CH235">
        <v>10</v>
      </c>
      <c r="CI235">
        <v>0</v>
      </c>
      <c r="CJ235">
        <v>314850</v>
      </c>
      <c r="CK235">
        <v>0.59075750357313006</v>
      </c>
      <c r="CL235">
        <v>0.78460331982747356</v>
      </c>
      <c r="CM235">
        <v>1046</v>
      </c>
      <c r="CN235">
        <v>-0.68258593048933258</v>
      </c>
      <c r="CO235">
        <v>98346</v>
      </c>
      <c r="CP235">
        <v>1.2005975950000001</v>
      </c>
      <c r="CQ235">
        <v>1.1602868959999999</v>
      </c>
      <c r="CR235">
        <v>294607</v>
      </c>
      <c r="CS235">
        <v>0.90700000000000003</v>
      </c>
      <c r="CT235">
        <v>265941</v>
      </c>
      <c r="CU235">
        <v>0.94055938645899995</v>
      </c>
      <c r="CV235">
        <v>271</v>
      </c>
      <c r="CW235">
        <v>205</v>
      </c>
      <c r="CX235">
        <v>215</v>
      </c>
      <c r="CY235">
        <v>607</v>
      </c>
      <c r="CZ235">
        <v>1885</v>
      </c>
      <c r="DA235" s="2">
        <v>178789</v>
      </c>
      <c r="DB235" s="2">
        <v>68395</v>
      </c>
      <c r="DC235" s="2">
        <v>410.83</v>
      </c>
      <c r="DD235" s="2">
        <v>29163</v>
      </c>
      <c r="DE235">
        <v>864</v>
      </c>
      <c r="DF235">
        <v>67</v>
      </c>
      <c r="DG235">
        <v>62.75</v>
      </c>
      <c r="DH235">
        <v>1.96</v>
      </c>
      <c r="DI235" s="2">
        <v>6.86</v>
      </c>
      <c r="DJ235">
        <v>4.57</v>
      </c>
      <c r="DK235">
        <v>0.90951678624103194</v>
      </c>
      <c r="DL235">
        <v>0</v>
      </c>
      <c r="DM235">
        <v>322</v>
      </c>
      <c r="DN235">
        <v>0</v>
      </c>
      <c r="DO235">
        <v>0</v>
      </c>
      <c r="DP235">
        <v>0</v>
      </c>
      <c r="DQ235" s="2">
        <v>142349</v>
      </c>
      <c r="DR235" s="2">
        <v>40343.126069160018</v>
      </c>
      <c r="DS235">
        <v>7.4792827293542183E-2</v>
      </c>
      <c r="DV235">
        <v>0</v>
      </c>
    </row>
    <row r="236" spans="1:126" x14ac:dyDescent="0.15">
      <c r="A236" t="s">
        <v>516</v>
      </c>
      <c r="B236" t="s">
        <v>552</v>
      </c>
      <c r="C236">
        <v>8</v>
      </c>
      <c r="D236">
        <v>37</v>
      </c>
      <c r="E236" t="s">
        <v>553</v>
      </c>
      <c r="F236">
        <v>8037</v>
      </c>
      <c r="G236" t="s">
        <v>5220</v>
      </c>
      <c r="H236">
        <v>67.3</v>
      </c>
      <c r="I236">
        <v>0.5</v>
      </c>
      <c r="J236">
        <v>0.3</v>
      </c>
      <c r="K236">
        <v>1</v>
      </c>
      <c r="L236">
        <v>1</v>
      </c>
      <c r="M236">
        <v>30.1</v>
      </c>
      <c r="N236">
        <f t="shared" si="18"/>
        <v>5437.64</v>
      </c>
      <c r="O236">
        <f t="shared" si="16"/>
        <v>4562.3599999999997</v>
      </c>
      <c r="P236">
        <f t="shared" si="17"/>
        <v>5.4748320000000019</v>
      </c>
      <c r="Q236" s="4">
        <v>8037</v>
      </c>
      <c r="R236" s="5">
        <v>39.626992000000001</v>
      </c>
      <c r="S236" s="5">
        <v>-106.69516900000001</v>
      </c>
      <c r="T236">
        <v>1</v>
      </c>
      <c r="U236">
        <v>-8.3330063606978338E-2</v>
      </c>
      <c r="V236">
        <v>51850</v>
      </c>
      <c r="W236">
        <v>52233</v>
      </c>
      <c r="X236">
        <v>52576</v>
      </c>
      <c r="Y236">
        <v>53664</v>
      </c>
      <c r="Z236">
        <v>32227</v>
      </c>
      <c r="AA236">
        <v>8037</v>
      </c>
      <c r="AB236">
        <v>28188.182999999997</v>
      </c>
      <c r="AC236">
        <v>72214</v>
      </c>
      <c r="AD236">
        <v>6</v>
      </c>
      <c r="AE236">
        <v>1.1412051125989045E-4</v>
      </c>
      <c r="AF236">
        <v>22</v>
      </c>
      <c r="AG236">
        <v>165</v>
      </c>
      <c r="AH236">
        <v>0.13333333333333333</v>
      </c>
      <c r="AI236" s="3">
        <v>129458</v>
      </c>
      <c r="AJ236" s="3">
        <v>1078088.0884962</v>
      </c>
      <c r="AK236">
        <v>100</v>
      </c>
      <c r="AL236">
        <v>1082809.6000000001</v>
      </c>
      <c r="AM236">
        <v>426996</v>
      </c>
      <c r="AN236">
        <v>15089</v>
      </c>
      <c r="AO236">
        <v>442085</v>
      </c>
      <c r="AP236">
        <v>6</v>
      </c>
      <c r="AQ236">
        <v>4</v>
      </c>
      <c r="AR236">
        <v>10</v>
      </c>
      <c r="AS236">
        <v>0.19144984971186799</v>
      </c>
      <c r="AT236">
        <v>14</v>
      </c>
      <c r="AU236">
        <v>41</v>
      </c>
      <c r="AV236">
        <f t="shared" si="15"/>
        <v>55</v>
      </c>
      <c r="AW236">
        <v>44352</v>
      </c>
      <c r="AX236">
        <v>0.77</v>
      </c>
      <c r="AY236">
        <v>274357217.40420598</v>
      </c>
      <c r="AZ236">
        <v>274357.21740420599</v>
      </c>
      <c r="BA236">
        <v>6592.4846686882802</v>
      </c>
      <c r="BB236">
        <v>1.5168787646175474</v>
      </c>
      <c r="BC236">
        <v>162882</v>
      </c>
      <c r="BD236">
        <v>128064</v>
      </c>
      <c r="BE236">
        <v>34818</v>
      </c>
      <c r="BF236">
        <v>0.67151398264223727</v>
      </c>
      <c r="BG236">
        <v>1896655</v>
      </c>
      <c r="BH236">
        <v>36.074539713937916</v>
      </c>
      <c r="BI236">
        <v>2778</v>
      </c>
      <c r="BJ236">
        <v>20</v>
      </c>
      <c r="BK236">
        <v>4</v>
      </c>
      <c r="BL236">
        <v>4</v>
      </c>
      <c r="BM236">
        <v>1</v>
      </c>
      <c r="BN236">
        <v>1</v>
      </c>
      <c r="BO236">
        <v>0</v>
      </c>
      <c r="BP236">
        <v>1</v>
      </c>
      <c r="BQ236">
        <v>8</v>
      </c>
      <c r="BR236">
        <v>9</v>
      </c>
      <c r="BS236">
        <v>0</v>
      </c>
      <c r="BT236">
        <v>53653</v>
      </c>
      <c r="BU236">
        <v>0.42</v>
      </c>
      <c r="BV236">
        <v>0.54463589999999995</v>
      </c>
      <c r="BW236">
        <v>343</v>
      </c>
      <c r="BX236">
        <v>0.89463780000000004</v>
      </c>
      <c r="BY236">
        <v>-0.48804409999999998</v>
      </c>
      <c r="BZ236">
        <v>25</v>
      </c>
      <c r="CA236">
        <v>4</v>
      </c>
      <c r="CB236">
        <v>5</v>
      </c>
      <c r="CC236">
        <v>2</v>
      </c>
      <c r="CD236">
        <v>2</v>
      </c>
      <c r="CE236">
        <v>0</v>
      </c>
      <c r="CF236">
        <v>1</v>
      </c>
      <c r="CG236">
        <v>11</v>
      </c>
      <c r="CH236">
        <v>2</v>
      </c>
      <c r="CI236">
        <v>0</v>
      </c>
      <c r="CJ236">
        <v>53026</v>
      </c>
      <c r="CK236">
        <v>0.98065100139554184</v>
      </c>
      <c r="CL236">
        <v>0.67627315850711534</v>
      </c>
      <c r="CM236">
        <v>332</v>
      </c>
      <c r="CN236">
        <v>-0.13708247465313719</v>
      </c>
      <c r="CO236">
        <v>14808</v>
      </c>
      <c r="CP236">
        <v>1.1086459879999999</v>
      </c>
      <c r="CQ236">
        <v>0.489029783</v>
      </c>
      <c r="CR236">
        <v>48695</v>
      </c>
      <c r="CS236">
        <v>0.90599999999999992</v>
      </c>
      <c r="CT236">
        <v>39613</v>
      </c>
      <c r="CU236">
        <v>0.81087411816999999</v>
      </c>
      <c r="CV236">
        <v>73</v>
      </c>
      <c r="CW236">
        <v>34</v>
      </c>
      <c r="CX236">
        <v>37</v>
      </c>
      <c r="CY236">
        <v>208</v>
      </c>
      <c r="CZ236">
        <v>283</v>
      </c>
      <c r="DA236" s="2">
        <v>45572</v>
      </c>
      <c r="DB236" s="2">
        <v>9105</v>
      </c>
      <c r="DC236" s="2">
        <v>514.67999999999995</v>
      </c>
      <c r="DD236" s="2">
        <v>6046</v>
      </c>
      <c r="DE236">
        <v>108</v>
      </c>
      <c r="DF236">
        <v>10</v>
      </c>
      <c r="DG236">
        <v>339.31</v>
      </c>
      <c r="DH236">
        <v>7.62</v>
      </c>
      <c r="DI236" s="2">
        <v>9.5299999999999994</v>
      </c>
      <c r="DJ236">
        <v>0.9</v>
      </c>
      <c r="DL236">
        <v>6.0606060606060606E-3</v>
      </c>
      <c r="DN236">
        <v>0</v>
      </c>
      <c r="DO236">
        <v>0</v>
      </c>
      <c r="DP236">
        <v>0</v>
      </c>
      <c r="DQ236" s="2">
        <v>596449</v>
      </c>
      <c r="DR236" s="2">
        <v>11393.887692269996</v>
      </c>
      <c r="DS236">
        <v>1.0279454202841111E-2</v>
      </c>
      <c r="DV236">
        <v>1</v>
      </c>
    </row>
    <row r="237" spans="1:126" x14ac:dyDescent="0.15">
      <c r="A237" t="s">
        <v>516</v>
      </c>
      <c r="B237" t="s">
        <v>556</v>
      </c>
      <c r="C237">
        <v>8</v>
      </c>
      <c r="D237">
        <v>39</v>
      </c>
      <c r="E237" t="s">
        <v>557</v>
      </c>
      <c r="F237">
        <v>8039</v>
      </c>
      <c r="G237" t="s">
        <v>5221</v>
      </c>
      <c r="H237">
        <v>91</v>
      </c>
      <c r="I237">
        <v>0.7</v>
      </c>
      <c r="J237">
        <v>0.5</v>
      </c>
      <c r="K237">
        <v>0.7</v>
      </c>
      <c r="L237">
        <v>1.7</v>
      </c>
      <c r="M237">
        <v>5.3</v>
      </c>
      <c r="N237">
        <f t="shared" si="18"/>
        <v>8313.2099999999991</v>
      </c>
      <c r="O237">
        <f t="shared" si="16"/>
        <v>1686.7900000000009</v>
      </c>
      <c r="P237">
        <f t="shared" si="17"/>
        <v>2.0241480000000016</v>
      </c>
      <c r="Q237" s="4">
        <v>8039</v>
      </c>
      <c r="R237" s="5">
        <v>39.310581999999997</v>
      </c>
      <c r="S237" s="5">
        <v>-104.117729</v>
      </c>
      <c r="T237">
        <v>2</v>
      </c>
      <c r="U237">
        <v>5.464945732069279E-2</v>
      </c>
      <c r="V237">
        <v>23058</v>
      </c>
      <c r="W237">
        <v>23545</v>
      </c>
      <c r="X237">
        <v>23855</v>
      </c>
      <c r="Y237">
        <v>24553</v>
      </c>
      <c r="Z237">
        <v>13598</v>
      </c>
      <c r="AA237">
        <v>8041</v>
      </c>
      <c r="AB237">
        <v>10982.217999999999</v>
      </c>
      <c r="AC237">
        <v>84963</v>
      </c>
      <c r="AD237">
        <v>18</v>
      </c>
      <c r="AE237">
        <v>7.5455879270593172E-4</v>
      </c>
      <c r="AF237">
        <v>129</v>
      </c>
      <c r="AG237">
        <v>1330</v>
      </c>
      <c r="AH237">
        <v>9.6992481203007519E-2</v>
      </c>
      <c r="AI237" s="3">
        <v>1043135</v>
      </c>
      <c r="AJ237" s="3">
        <v>1184546.1171375101</v>
      </c>
      <c r="AK237">
        <v>80</v>
      </c>
      <c r="AL237">
        <v>1363014.4</v>
      </c>
      <c r="AM237">
        <v>3871470</v>
      </c>
      <c r="AN237">
        <v>80891</v>
      </c>
      <c r="AO237">
        <v>3952361</v>
      </c>
      <c r="AP237">
        <v>37</v>
      </c>
      <c r="AQ237">
        <v>13</v>
      </c>
      <c r="AR237">
        <v>50</v>
      </c>
      <c r="AS237">
        <v>2.1235931195582927</v>
      </c>
      <c r="AT237">
        <v>57</v>
      </c>
      <c r="AU237">
        <v>395</v>
      </c>
      <c r="AV237">
        <f t="shared" si="15"/>
        <v>452</v>
      </c>
      <c r="AW237">
        <v>10373</v>
      </c>
      <c r="AX237">
        <v>0.45999999999999996</v>
      </c>
      <c r="AY237">
        <v>2464304492.55269</v>
      </c>
      <c r="AZ237">
        <v>2464304.4925526902</v>
      </c>
      <c r="BA237">
        <v>4767.0482750933297</v>
      </c>
      <c r="BB237">
        <v>2.097734158105252</v>
      </c>
      <c r="BC237">
        <v>5563</v>
      </c>
      <c r="BD237">
        <v>9389</v>
      </c>
      <c r="BE237">
        <v>-3826</v>
      </c>
      <c r="BF237">
        <v>-0.16592939543759216</v>
      </c>
      <c r="BG237">
        <v>7439644</v>
      </c>
      <c r="BH237">
        <v>311.86937748899601</v>
      </c>
      <c r="BI237">
        <v>1329</v>
      </c>
      <c r="BJ237">
        <v>391</v>
      </c>
      <c r="BK237">
        <v>49</v>
      </c>
      <c r="BL237">
        <v>19</v>
      </c>
      <c r="BM237">
        <v>0</v>
      </c>
      <c r="BN237">
        <v>14</v>
      </c>
      <c r="BO237">
        <v>16</v>
      </c>
      <c r="BP237">
        <v>8</v>
      </c>
      <c r="BQ237">
        <v>61</v>
      </c>
      <c r="BR237">
        <v>7</v>
      </c>
      <c r="BS237">
        <v>1</v>
      </c>
      <c r="BT237">
        <v>604542</v>
      </c>
      <c r="BU237">
        <v>0.76</v>
      </c>
      <c r="BV237">
        <v>0.61834230000000001</v>
      </c>
      <c r="BW237">
        <v>2820</v>
      </c>
      <c r="BX237">
        <v>0.93624600000000002</v>
      </c>
      <c r="BY237">
        <v>-0.56307549999999995</v>
      </c>
      <c r="BZ237">
        <v>405</v>
      </c>
      <c r="CA237">
        <v>49</v>
      </c>
      <c r="CB237">
        <v>19</v>
      </c>
      <c r="CC237">
        <v>7</v>
      </c>
      <c r="CD237">
        <v>15</v>
      </c>
      <c r="CE237">
        <v>18</v>
      </c>
      <c r="CF237">
        <v>6</v>
      </c>
      <c r="CG237">
        <v>68</v>
      </c>
      <c r="CH237">
        <v>7</v>
      </c>
      <c r="CI237">
        <v>2</v>
      </c>
      <c r="CJ237">
        <v>662874</v>
      </c>
      <c r="CK237">
        <v>0.89911506560824528</v>
      </c>
      <c r="CL237">
        <v>0.6806267371902377</v>
      </c>
      <c r="CM237">
        <v>2813</v>
      </c>
      <c r="CN237">
        <v>-0.66138760966668253</v>
      </c>
      <c r="CO237">
        <v>4335</v>
      </c>
      <c r="CP237">
        <v>0.57824819100000002</v>
      </c>
      <c r="CQ237">
        <v>0.40425366699999998</v>
      </c>
      <c r="CR237">
        <v>22375</v>
      </c>
      <c r="CS237">
        <v>0.85299999999999998</v>
      </c>
      <c r="CT237">
        <v>20037</v>
      </c>
      <c r="CU237">
        <v>0.87560576802000001</v>
      </c>
      <c r="CV237">
        <v>23</v>
      </c>
      <c r="CW237">
        <v>3</v>
      </c>
      <c r="CY237">
        <v>576</v>
      </c>
      <c r="CZ237">
        <v>2235</v>
      </c>
      <c r="DA237" s="2">
        <v>8345</v>
      </c>
      <c r="DB237" s="2">
        <v>3600</v>
      </c>
      <c r="DC237" s="2">
        <v>290.82</v>
      </c>
      <c r="DD237" s="2">
        <v>1121</v>
      </c>
      <c r="DE237">
        <v>957</v>
      </c>
      <c r="DF237">
        <v>78</v>
      </c>
      <c r="DG237">
        <v>29.49</v>
      </c>
      <c r="DH237">
        <v>16.850000000000001</v>
      </c>
      <c r="DI237" s="2">
        <v>12.64</v>
      </c>
      <c r="DJ237">
        <v>5.15</v>
      </c>
      <c r="DK237">
        <v>0.91707880571546352</v>
      </c>
      <c r="DL237">
        <v>1.5037593984962407E-3</v>
      </c>
      <c r="DM237">
        <v>1526</v>
      </c>
      <c r="DN237">
        <v>0</v>
      </c>
      <c r="DO237">
        <v>0</v>
      </c>
      <c r="DP237">
        <v>32273.749999999996</v>
      </c>
      <c r="DQ237" s="2">
        <v>0</v>
      </c>
      <c r="DR237" s="2">
        <v>31389.615041619996</v>
      </c>
      <c r="DS237">
        <v>2.6497032463580861E-2</v>
      </c>
      <c r="DV237">
        <v>1</v>
      </c>
    </row>
    <row r="238" spans="1:126" x14ac:dyDescent="0.15">
      <c r="A238" t="s">
        <v>516</v>
      </c>
      <c r="B238" t="s">
        <v>554</v>
      </c>
      <c r="C238">
        <v>8</v>
      </c>
      <c r="D238">
        <v>41</v>
      </c>
      <c r="E238" t="s">
        <v>555</v>
      </c>
      <c r="F238">
        <v>8041</v>
      </c>
      <c r="G238" t="s">
        <v>5222</v>
      </c>
      <c r="H238">
        <v>72</v>
      </c>
      <c r="I238">
        <v>5.8</v>
      </c>
      <c r="J238">
        <v>0.6</v>
      </c>
      <c r="K238">
        <v>2.7</v>
      </c>
      <c r="L238">
        <v>4</v>
      </c>
      <c r="M238">
        <v>15.1</v>
      </c>
      <c r="N238">
        <f t="shared" si="18"/>
        <v>5469.3</v>
      </c>
      <c r="O238">
        <f t="shared" si="16"/>
        <v>4530.7</v>
      </c>
      <c r="P238">
        <f t="shared" si="17"/>
        <v>5.4368400000000019</v>
      </c>
      <c r="Q238" s="4">
        <v>8041</v>
      </c>
      <c r="R238" s="5">
        <v>38.827382999999998</v>
      </c>
      <c r="S238" s="5">
        <v>-104.527472</v>
      </c>
      <c r="T238">
        <v>4</v>
      </c>
      <c r="U238">
        <v>3.7962841783751901E-2</v>
      </c>
      <c r="V238">
        <v>622816</v>
      </c>
      <c r="W238">
        <v>645707</v>
      </c>
      <c r="X238">
        <v>655024</v>
      </c>
      <c r="Y238">
        <v>672453</v>
      </c>
      <c r="Z238">
        <v>342352</v>
      </c>
      <c r="AA238">
        <v>8039</v>
      </c>
      <c r="AB238">
        <v>270351.91700000002</v>
      </c>
      <c r="AC238">
        <v>58206</v>
      </c>
      <c r="AD238">
        <v>1</v>
      </c>
      <c r="AE238">
        <v>1.5266616185055815E-6</v>
      </c>
      <c r="AF238">
        <v>99</v>
      </c>
      <c r="AG238">
        <v>1206</v>
      </c>
      <c r="AH238">
        <v>8.2089552238805971E-2</v>
      </c>
      <c r="AI238" s="3">
        <v>648916</v>
      </c>
      <c r="AJ238" s="3">
        <v>1361191.1427643101</v>
      </c>
      <c r="AK238">
        <v>70</v>
      </c>
      <c r="AL238">
        <v>1184646.3999999999</v>
      </c>
      <c r="AM238">
        <v>234854</v>
      </c>
      <c r="AN238">
        <v>54334</v>
      </c>
      <c r="AO238">
        <v>289188</v>
      </c>
      <c r="AP238">
        <v>2</v>
      </c>
      <c r="AQ238">
        <v>0</v>
      </c>
      <c r="AR238">
        <v>2</v>
      </c>
      <c r="AS238">
        <v>3.0973800810584367E-3</v>
      </c>
      <c r="AT238">
        <v>2</v>
      </c>
      <c r="AU238">
        <v>14</v>
      </c>
      <c r="AV238">
        <f t="shared" si="15"/>
        <v>16</v>
      </c>
      <c r="AW238">
        <v>615400</v>
      </c>
      <c r="AX238">
        <v>0.92</v>
      </c>
      <c r="AY238">
        <v>444088558.23734403</v>
      </c>
      <c r="AZ238">
        <v>444088.55823734403</v>
      </c>
      <c r="BA238">
        <v>22233.526929577401</v>
      </c>
      <c r="BB238">
        <v>0.4497711960713231</v>
      </c>
      <c r="BC238">
        <v>409653</v>
      </c>
      <c r="BD238">
        <v>356587</v>
      </c>
      <c r="BE238">
        <v>53066</v>
      </c>
      <c r="BF238">
        <v>8.5203334532189284E-2</v>
      </c>
      <c r="BG238">
        <v>140545</v>
      </c>
      <c r="BH238">
        <v>0.21456465717286693</v>
      </c>
      <c r="BI238">
        <v>37418</v>
      </c>
      <c r="BJ238">
        <v>12</v>
      </c>
      <c r="BK238">
        <v>2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0</v>
      </c>
      <c r="BT238">
        <v>23287</v>
      </c>
      <c r="BU238">
        <v>0.76</v>
      </c>
      <c r="BV238">
        <v>0.73925220000000003</v>
      </c>
      <c r="BW238">
        <v>102</v>
      </c>
      <c r="BX238">
        <v>0.73002100000000003</v>
      </c>
      <c r="BY238">
        <v>-0.14966260000000001</v>
      </c>
      <c r="BZ238">
        <v>15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24170</v>
      </c>
      <c r="CK238">
        <v>0.78609846917666537</v>
      </c>
      <c r="CL238">
        <v>0.75358775380036147</v>
      </c>
      <c r="CM238">
        <v>101</v>
      </c>
      <c r="CN238">
        <v>-0.47272255434509675</v>
      </c>
      <c r="CO238">
        <v>125069.00000000001</v>
      </c>
      <c r="CP238">
        <v>3.1558546999999999E-2</v>
      </c>
      <c r="CQ238">
        <v>-4.4236555900000002E-2</v>
      </c>
      <c r="CR238">
        <v>579291</v>
      </c>
      <c r="CS238">
        <v>0.9</v>
      </c>
      <c r="CT238">
        <v>19300</v>
      </c>
      <c r="CU238">
        <v>0.90351791530900005</v>
      </c>
      <c r="CV238">
        <v>1722</v>
      </c>
      <c r="CW238">
        <v>659</v>
      </c>
      <c r="CX238">
        <v>385</v>
      </c>
      <c r="CY238">
        <v>556</v>
      </c>
      <c r="CZ238">
        <v>1968</v>
      </c>
      <c r="DA238" s="2">
        <v>392521</v>
      </c>
      <c r="DB238" s="2">
        <v>82730</v>
      </c>
      <c r="DC238" s="2">
        <v>303.38</v>
      </c>
      <c r="DD238" s="2">
        <v>129040</v>
      </c>
      <c r="DE238">
        <v>842</v>
      </c>
      <c r="DF238">
        <v>80</v>
      </c>
      <c r="DG238">
        <v>65.95</v>
      </c>
      <c r="DH238">
        <v>2.44</v>
      </c>
      <c r="DI238" s="2">
        <v>8.24</v>
      </c>
      <c r="DJ238">
        <v>4.82</v>
      </c>
      <c r="DK238">
        <v>0.81480962096789111</v>
      </c>
      <c r="DL238">
        <v>4.1459369817578775E-3</v>
      </c>
      <c r="DM238">
        <v>4791</v>
      </c>
      <c r="DN238">
        <v>1.2</v>
      </c>
      <c r="DO238">
        <v>1E-3</v>
      </c>
      <c r="DP238">
        <v>13995.79</v>
      </c>
      <c r="DQ238" s="2">
        <v>100614</v>
      </c>
      <c r="DR238" s="2">
        <v>14000.552470570001</v>
      </c>
      <c r="DS238">
        <v>1.0057262398122975E-2</v>
      </c>
      <c r="DV238">
        <v>0</v>
      </c>
    </row>
    <row r="239" spans="1:126" x14ac:dyDescent="0.15">
      <c r="A239" t="s">
        <v>516</v>
      </c>
      <c r="B239" t="s">
        <v>558</v>
      </c>
      <c r="C239">
        <v>8</v>
      </c>
      <c r="D239">
        <v>43</v>
      </c>
      <c r="E239" t="s">
        <v>559</v>
      </c>
      <c r="F239">
        <v>8043</v>
      </c>
      <c r="G239" t="s">
        <v>5223</v>
      </c>
      <c r="H239">
        <v>80.400000000000006</v>
      </c>
      <c r="I239">
        <v>3.9</v>
      </c>
      <c r="J239">
        <v>1.5</v>
      </c>
      <c r="K239">
        <v>0.6</v>
      </c>
      <c r="L239">
        <v>1.4</v>
      </c>
      <c r="M239">
        <v>12.3</v>
      </c>
      <c r="N239">
        <f t="shared" si="18"/>
        <v>6635.2300000000005</v>
      </c>
      <c r="O239">
        <f t="shared" si="16"/>
        <v>3364.7699999999995</v>
      </c>
      <c r="P239">
        <f t="shared" si="17"/>
        <v>4.0377240000000008</v>
      </c>
      <c r="Q239" s="4">
        <v>8043</v>
      </c>
      <c r="R239" s="5">
        <v>38.455170000000003</v>
      </c>
      <c r="S239" s="5">
        <v>-105.424958</v>
      </c>
      <c r="T239">
        <v>5</v>
      </c>
      <c r="U239">
        <v>0.19199504809062776</v>
      </c>
      <c r="V239">
        <v>47006</v>
      </c>
      <c r="W239">
        <v>46879</v>
      </c>
      <c r="X239">
        <v>46809</v>
      </c>
      <c r="Y239">
        <v>46204</v>
      </c>
      <c r="Z239">
        <v>26775</v>
      </c>
      <c r="AA239">
        <v>8043</v>
      </c>
      <c r="AB239">
        <v>11945.492</v>
      </c>
      <c r="AC239">
        <v>40423</v>
      </c>
      <c r="AD239">
        <v>4</v>
      </c>
      <c r="AE239">
        <v>8.5453652075455572E-5</v>
      </c>
      <c r="AF239">
        <v>67</v>
      </c>
      <c r="AG239">
        <v>809</v>
      </c>
      <c r="AH239">
        <v>8.2818294190358466E-2</v>
      </c>
      <c r="AI239" s="3">
        <v>290438</v>
      </c>
      <c r="AJ239" s="3">
        <v>981165.02907654503</v>
      </c>
      <c r="AK239">
        <v>20</v>
      </c>
      <c r="AL239">
        <v>981798.39999999991</v>
      </c>
      <c r="AM239">
        <v>22767</v>
      </c>
      <c r="AN239">
        <v>34472</v>
      </c>
      <c r="AO239">
        <v>57239</v>
      </c>
      <c r="AP239">
        <v>1</v>
      </c>
      <c r="AQ239">
        <v>1</v>
      </c>
      <c r="AR239">
        <v>2</v>
      </c>
      <c r="AS239">
        <v>4.2663026088440456E-2</v>
      </c>
      <c r="AT239">
        <v>2</v>
      </c>
      <c r="AU239">
        <v>29</v>
      </c>
      <c r="AV239">
        <f t="shared" si="15"/>
        <v>31</v>
      </c>
      <c r="AW239">
        <v>38230</v>
      </c>
      <c r="AX239">
        <v>0.89</v>
      </c>
      <c r="AY239">
        <v>2233022963.2472801</v>
      </c>
      <c r="AZ239">
        <v>2233022.9632472801</v>
      </c>
      <c r="BA239">
        <v>48381.896740502198</v>
      </c>
      <c r="BB239">
        <v>0.20668887897544219</v>
      </c>
      <c r="BC239">
        <v>5357</v>
      </c>
      <c r="BD239">
        <v>23591</v>
      </c>
      <c r="BE239">
        <v>-18234</v>
      </c>
      <c r="BF239">
        <v>-0.38790792664766199</v>
      </c>
      <c r="BG239">
        <v>625391</v>
      </c>
      <c r="BH239">
        <v>13.360486231280309</v>
      </c>
      <c r="BI239">
        <v>5120</v>
      </c>
      <c r="BJ239">
        <v>35</v>
      </c>
      <c r="BK239">
        <v>5</v>
      </c>
      <c r="BL239">
        <v>1</v>
      </c>
      <c r="BM239">
        <v>0</v>
      </c>
      <c r="BN239">
        <v>0</v>
      </c>
      <c r="BO239">
        <v>0</v>
      </c>
      <c r="BP239">
        <v>2</v>
      </c>
      <c r="BQ239">
        <v>6</v>
      </c>
      <c r="BR239">
        <v>4</v>
      </c>
      <c r="BS239">
        <v>0</v>
      </c>
      <c r="BT239">
        <v>47815</v>
      </c>
      <c r="BU239">
        <v>0.7</v>
      </c>
      <c r="BV239">
        <v>0.51050790000000001</v>
      </c>
      <c r="BW239">
        <v>308</v>
      </c>
      <c r="BX239">
        <v>1.108439</v>
      </c>
      <c r="BY239">
        <v>-0.6766257</v>
      </c>
      <c r="BZ239">
        <v>34</v>
      </c>
      <c r="CA239">
        <v>6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4</v>
      </c>
      <c r="CH239">
        <v>3</v>
      </c>
      <c r="CI239">
        <v>0</v>
      </c>
      <c r="CJ239">
        <v>46381</v>
      </c>
      <c r="CK239">
        <v>1.0780276406287057</v>
      </c>
      <c r="CL239">
        <v>0.63088285281666201</v>
      </c>
      <c r="CM239">
        <v>261</v>
      </c>
      <c r="CN239">
        <v>-0.44516473727565165</v>
      </c>
      <c r="CO239">
        <v>3610</v>
      </c>
      <c r="CP239">
        <v>-0.55758983480000002</v>
      </c>
      <c r="CQ239">
        <v>-0.41394873739999999</v>
      </c>
      <c r="CR239">
        <v>38912</v>
      </c>
      <c r="CS239">
        <v>0.83400000000000007</v>
      </c>
      <c r="CT239">
        <v>39344</v>
      </c>
      <c r="CU239">
        <v>0.85896017698999994</v>
      </c>
      <c r="CV239">
        <v>135</v>
      </c>
      <c r="CW239">
        <v>15</v>
      </c>
      <c r="CX239">
        <v>24</v>
      </c>
      <c r="CY239">
        <v>715</v>
      </c>
      <c r="CZ239">
        <v>1323</v>
      </c>
      <c r="DA239" s="2">
        <v>19581</v>
      </c>
      <c r="DB239" s="2">
        <v>2875</v>
      </c>
      <c r="DC239" s="2">
        <v>137.78</v>
      </c>
      <c r="DD239" s="2">
        <v>5617</v>
      </c>
      <c r="DE239">
        <v>563</v>
      </c>
      <c r="DF239">
        <v>34</v>
      </c>
      <c r="DG239">
        <v>25.83</v>
      </c>
      <c r="DH239">
        <v>8.61</v>
      </c>
      <c r="DI239" s="2">
        <v>23.68</v>
      </c>
      <c r="DJ239">
        <v>3.81</v>
      </c>
      <c r="DK239">
        <v>0.97527527389666646</v>
      </c>
      <c r="DL239">
        <v>6.180469715698393E-3</v>
      </c>
      <c r="DM239">
        <v>135</v>
      </c>
      <c r="DN239">
        <v>2.8</v>
      </c>
      <c r="DO239">
        <v>3.0000000000000001E-3</v>
      </c>
      <c r="DP239">
        <v>0</v>
      </c>
      <c r="DQ239" s="2">
        <v>99972</v>
      </c>
      <c r="DR239" s="2">
        <v>10534.810253350002</v>
      </c>
      <c r="DS239">
        <v>1.9273037369112642E-4</v>
      </c>
      <c r="DV239">
        <v>1</v>
      </c>
    </row>
    <row r="240" spans="1:126" x14ac:dyDescent="0.15">
      <c r="A240" t="s">
        <v>516</v>
      </c>
      <c r="B240" t="s">
        <v>560</v>
      </c>
      <c r="C240">
        <v>8</v>
      </c>
      <c r="D240">
        <v>45</v>
      </c>
      <c r="E240" t="s">
        <v>561</v>
      </c>
      <c r="F240">
        <v>8045</v>
      </c>
      <c r="G240" t="s">
        <v>5224</v>
      </c>
      <c r="H240">
        <v>68.8</v>
      </c>
      <c r="I240">
        <v>0.4</v>
      </c>
      <c r="J240">
        <v>0.5</v>
      </c>
      <c r="K240">
        <v>0.6</v>
      </c>
      <c r="L240">
        <v>1.3</v>
      </c>
      <c r="M240">
        <v>28.3</v>
      </c>
      <c r="N240">
        <f t="shared" si="18"/>
        <v>5536.7899999999991</v>
      </c>
      <c r="O240">
        <f t="shared" si="16"/>
        <v>4463.2100000000009</v>
      </c>
      <c r="P240">
        <f t="shared" si="17"/>
        <v>5.3558520000000032</v>
      </c>
      <c r="Q240" s="4">
        <v>8045</v>
      </c>
      <c r="R240" s="5">
        <v>39.599352000000003</v>
      </c>
      <c r="S240" s="5">
        <v>-107.90978</v>
      </c>
      <c r="T240">
        <v>1</v>
      </c>
      <c r="U240">
        <v>0.12051942516446068</v>
      </c>
      <c r="V240">
        <v>56330</v>
      </c>
      <c r="W240">
        <v>56684</v>
      </c>
      <c r="X240">
        <v>57076</v>
      </c>
      <c r="Y240">
        <v>57691</v>
      </c>
      <c r="Z240">
        <v>31702</v>
      </c>
      <c r="AA240">
        <v>8045</v>
      </c>
      <c r="AB240">
        <v>25850.762999999999</v>
      </c>
      <c r="AC240">
        <v>56590</v>
      </c>
      <c r="AD240">
        <v>5</v>
      </c>
      <c r="AE240">
        <v>8.7602494919055289E-5</v>
      </c>
      <c r="AF240">
        <v>61</v>
      </c>
      <c r="AG240">
        <v>625</v>
      </c>
      <c r="AH240">
        <v>9.7600000000000006E-2</v>
      </c>
      <c r="AI240" s="3">
        <v>310854</v>
      </c>
      <c r="AJ240" s="3">
        <v>1886519.8510769051</v>
      </c>
      <c r="AK240">
        <v>43</v>
      </c>
      <c r="AL240">
        <v>1891891.2</v>
      </c>
      <c r="AM240">
        <v>509895</v>
      </c>
      <c r="AN240">
        <v>45397</v>
      </c>
      <c r="AO240">
        <v>555292</v>
      </c>
      <c r="AP240">
        <v>1</v>
      </c>
      <c r="AQ240">
        <v>3</v>
      </c>
      <c r="AR240">
        <v>4</v>
      </c>
      <c r="AS240">
        <v>7.0566650201114953E-2</v>
      </c>
      <c r="AT240">
        <v>6</v>
      </c>
      <c r="AU240">
        <v>37</v>
      </c>
      <c r="AV240">
        <f t="shared" si="15"/>
        <v>43</v>
      </c>
      <c r="AW240">
        <v>49285</v>
      </c>
      <c r="AX240">
        <v>0.78</v>
      </c>
      <c r="AY240">
        <v>274255210.460868</v>
      </c>
      <c r="AZ240">
        <v>274255.21046086802</v>
      </c>
      <c r="BA240">
        <v>6274.3916163107797</v>
      </c>
      <c r="BB240">
        <v>1.5937800206802848</v>
      </c>
      <c r="BC240">
        <v>167261</v>
      </c>
      <c r="BD240">
        <v>47220</v>
      </c>
      <c r="BE240">
        <v>120041</v>
      </c>
      <c r="BF240">
        <v>2.1310314219776316</v>
      </c>
      <c r="BG240">
        <v>1248169</v>
      </c>
      <c r="BH240">
        <v>21.868543696124465</v>
      </c>
      <c r="BI240">
        <v>3439</v>
      </c>
      <c r="BJ240">
        <v>30</v>
      </c>
      <c r="BK240">
        <v>10</v>
      </c>
      <c r="BL240">
        <v>4</v>
      </c>
      <c r="BM240">
        <v>0</v>
      </c>
      <c r="BN240">
        <v>1</v>
      </c>
      <c r="BO240">
        <v>0</v>
      </c>
      <c r="BP240">
        <v>3</v>
      </c>
      <c r="BQ240">
        <v>5</v>
      </c>
      <c r="BR240">
        <v>5</v>
      </c>
      <c r="BS240">
        <v>0</v>
      </c>
      <c r="BT240">
        <v>56298</v>
      </c>
      <c r="BU240">
        <v>0.64</v>
      </c>
      <c r="BV240">
        <v>0.57061629999999997</v>
      </c>
      <c r="BW240">
        <v>382</v>
      </c>
      <c r="BX240">
        <v>1.030232</v>
      </c>
      <c r="BY240">
        <v>-0.33951599999999998</v>
      </c>
      <c r="BZ240">
        <v>33</v>
      </c>
      <c r="CA240">
        <v>7</v>
      </c>
      <c r="CB240">
        <v>4</v>
      </c>
      <c r="CC240">
        <v>0</v>
      </c>
      <c r="CD240">
        <v>1</v>
      </c>
      <c r="CE240">
        <v>0</v>
      </c>
      <c r="CF240">
        <v>2</v>
      </c>
      <c r="CG240">
        <v>4</v>
      </c>
      <c r="CH240">
        <v>4</v>
      </c>
      <c r="CI240">
        <v>0</v>
      </c>
      <c r="CJ240">
        <v>57443</v>
      </c>
      <c r="CK240">
        <v>0.95747088418084014</v>
      </c>
      <c r="CL240">
        <v>0.69191518312733868</v>
      </c>
      <c r="CM240">
        <v>357</v>
      </c>
      <c r="CN240">
        <v>-0.17947911629843735</v>
      </c>
      <c r="CO240">
        <v>8952</v>
      </c>
      <c r="CP240">
        <v>0.52406578800000003</v>
      </c>
      <c r="CQ240">
        <v>4.2223965000000002E-2</v>
      </c>
      <c r="CR240">
        <v>51745</v>
      </c>
      <c r="CS240">
        <v>0.88800000000000001</v>
      </c>
      <c r="CT240">
        <v>42473</v>
      </c>
      <c r="CU240">
        <v>0.78753509577000003</v>
      </c>
      <c r="CV240">
        <v>117</v>
      </c>
      <c r="CW240">
        <v>39</v>
      </c>
      <c r="CX240">
        <v>47</v>
      </c>
      <c r="CY240">
        <v>478</v>
      </c>
      <c r="CZ240">
        <v>1064</v>
      </c>
      <c r="DA240" s="2">
        <v>39984</v>
      </c>
      <c r="DB240" s="2">
        <v>6450</v>
      </c>
      <c r="DC240" s="2">
        <v>345.54</v>
      </c>
      <c r="DD240" s="2">
        <v>6792</v>
      </c>
      <c r="DE240">
        <v>415</v>
      </c>
      <c r="DF240">
        <v>28</v>
      </c>
      <c r="DG240">
        <v>129.13999999999999</v>
      </c>
      <c r="DH240">
        <v>10.47</v>
      </c>
      <c r="DI240" s="2">
        <v>22.69</v>
      </c>
      <c r="DJ240">
        <v>6.97</v>
      </c>
      <c r="DK240">
        <v>0.92491652029570148</v>
      </c>
      <c r="DL240">
        <v>1.6000000000000001E-3</v>
      </c>
      <c r="DM240">
        <v>64</v>
      </c>
      <c r="DN240">
        <v>3.5</v>
      </c>
      <c r="DO240">
        <v>2E-3</v>
      </c>
      <c r="DP240">
        <v>81.98</v>
      </c>
      <c r="DQ240" s="2">
        <f>2043+478608+37267</f>
        <v>517918</v>
      </c>
      <c r="DR240" s="2">
        <v>27189.817735540008</v>
      </c>
      <c r="DS240">
        <v>1.293743786562008E-2</v>
      </c>
      <c r="DV240">
        <v>0</v>
      </c>
    </row>
    <row r="241" spans="1:126" x14ac:dyDescent="0.15">
      <c r="A241" t="s">
        <v>516</v>
      </c>
      <c r="B241" t="s">
        <v>562</v>
      </c>
      <c r="C241">
        <v>8</v>
      </c>
      <c r="D241">
        <v>47</v>
      </c>
      <c r="E241" t="s">
        <v>563</v>
      </c>
      <c r="F241">
        <v>8047</v>
      </c>
      <c r="G241" t="s">
        <v>5225</v>
      </c>
      <c r="H241">
        <v>90.9</v>
      </c>
      <c r="I241">
        <v>0.5</v>
      </c>
      <c r="J241">
        <v>0.6</v>
      </c>
      <c r="K241">
        <v>1.4</v>
      </c>
      <c r="L241">
        <v>1.7</v>
      </c>
      <c r="M241">
        <v>4.9000000000000004</v>
      </c>
      <c r="N241">
        <f t="shared" si="18"/>
        <v>8292.2800000000007</v>
      </c>
      <c r="O241">
        <f t="shared" si="16"/>
        <v>1707.7199999999993</v>
      </c>
      <c r="P241">
        <f t="shared" si="17"/>
        <v>2.049264</v>
      </c>
      <c r="Q241" s="4">
        <v>8047</v>
      </c>
      <c r="R241" s="5">
        <v>39.861156000000001</v>
      </c>
      <c r="S241" s="5">
        <v>-105.52887800000001</v>
      </c>
      <c r="T241">
        <v>7</v>
      </c>
      <c r="U241">
        <v>-0.14373439993614823</v>
      </c>
      <c r="V241">
        <v>5358</v>
      </c>
      <c r="W241">
        <v>5557</v>
      </c>
      <c r="X241">
        <v>5605</v>
      </c>
      <c r="Y241">
        <v>5791</v>
      </c>
      <c r="Z241">
        <v>3768</v>
      </c>
      <c r="AA241">
        <v>8047</v>
      </c>
      <c r="AB241">
        <v>3075.9690000000001</v>
      </c>
      <c r="AC241">
        <v>65670</v>
      </c>
      <c r="AD241">
        <v>0</v>
      </c>
      <c r="AE241">
        <v>0</v>
      </c>
      <c r="AF241">
        <v>0</v>
      </c>
      <c r="AG241">
        <v>24</v>
      </c>
      <c r="AH241">
        <v>0</v>
      </c>
      <c r="AI241" s="3">
        <v>5761</v>
      </c>
      <c r="AJ241" s="3">
        <v>95933.320373164999</v>
      </c>
      <c r="AK241">
        <v>126</v>
      </c>
      <c r="AL241">
        <v>96166.399999999994</v>
      </c>
      <c r="AM241">
        <v>16315</v>
      </c>
      <c r="AN241">
        <v>726</v>
      </c>
      <c r="AO241">
        <v>17041</v>
      </c>
      <c r="AP241">
        <v>1</v>
      </c>
      <c r="AQ241">
        <v>0</v>
      </c>
      <c r="AR241">
        <v>1</v>
      </c>
      <c r="AS241">
        <v>0.17995321216483712</v>
      </c>
      <c r="AT241">
        <v>1</v>
      </c>
      <c r="AU241">
        <v>4</v>
      </c>
      <c r="AV241">
        <f t="shared" si="15"/>
        <v>5</v>
      </c>
      <c r="AW241">
        <v>1972</v>
      </c>
      <c r="AX241">
        <v>0.36</v>
      </c>
      <c r="AY241">
        <v>38307987.995736197</v>
      </c>
      <c r="AZ241">
        <v>38307.987995736199</v>
      </c>
      <c r="BA241">
        <v>8167.1700927416396</v>
      </c>
      <c r="BB241">
        <v>1.2244143181109013</v>
      </c>
      <c r="BC241">
        <v>9237</v>
      </c>
      <c r="BD241">
        <v>0</v>
      </c>
      <c r="BE241">
        <v>9237</v>
      </c>
      <c r="BF241">
        <v>1.7239641657334825</v>
      </c>
      <c r="BG241">
        <v>0</v>
      </c>
      <c r="BH241">
        <v>0</v>
      </c>
      <c r="BI241">
        <v>577</v>
      </c>
      <c r="BJ241">
        <v>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5604</v>
      </c>
      <c r="BU241">
        <v>0.5</v>
      </c>
      <c r="BV241">
        <v>0.79255699999999996</v>
      </c>
      <c r="BW241">
        <v>29</v>
      </c>
      <c r="BX241">
        <v>0.35688789999999998</v>
      </c>
      <c r="BY241">
        <v>0.1202845</v>
      </c>
      <c r="BZ241">
        <v>3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5722</v>
      </c>
      <c r="CK241">
        <v>0.69905627403005932</v>
      </c>
      <c r="CL241">
        <v>0.65579567779960712</v>
      </c>
      <c r="CM241">
        <v>28</v>
      </c>
      <c r="CN241">
        <v>-0.73911478601639946</v>
      </c>
      <c r="CO241">
        <v>1227</v>
      </c>
      <c r="CP241">
        <v>8.0771388E-2</v>
      </c>
      <c r="CQ241">
        <v>0.23878411899999999</v>
      </c>
      <c r="CR241">
        <v>5138</v>
      </c>
      <c r="CS241">
        <v>0.877</v>
      </c>
      <c r="CT241">
        <v>4726</v>
      </c>
      <c r="CU241">
        <v>0.93017961042200004</v>
      </c>
      <c r="CV241">
        <v>4</v>
      </c>
      <c r="CX241">
        <v>2</v>
      </c>
      <c r="CZ241">
        <v>50</v>
      </c>
      <c r="DA241" s="2">
        <v>6060</v>
      </c>
      <c r="DB241" s="2">
        <v>820</v>
      </c>
      <c r="DC241" s="2">
        <v>464.2</v>
      </c>
      <c r="DD241" s="2">
        <v>443</v>
      </c>
      <c r="DE241">
        <v>27</v>
      </c>
      <c r="DF241">
        <v>6</v>
      </c>
      <c r="DG241">
        <v>107.12</v>
      </c>
      <c r="DH241">
        <v>17.850000000000001</v>
      </c>
      <c r="DI241" s="2">
        <v>17.850000000000001</v>
      </c>
      <c r="DJ241">
        <v>7.47</v>
      </c>
      <c r="DK241">
        <v>0.9444540878319736</v>
      </c>
      <c r="DL241">
        <v>4.1666666666666664E-2</v>
      </c>
      <c r="DM241">
        <v>0</v>
      </c>
      <c r="DN241">
        <v>0</v>
      </c>
      <c r="DO241">
        <v>0</v>
      </c>
      <c r="DP241">
        <v>0</v>
      </c>
      <c r="DQ241" s="2">
        <f>13013+27567</f>
        <v>40580</v>
      </c>
      <c r="DR241" s="2">
        <v>212.84087882</v>
      </c>
      <c r="DS241">
        <v>0</v>
      </c>
      <c r="DV241">
        <v>1</v>
      </c>
    </row>
    <row r="242" spans="1:126" x14ac:dyDescent="0.15">
      <c r="A242" t="s">
        <v>516</v>
      </c>
      <c r="B242" t="s">
        <v>564</v>
      </c>
      <c r="C242">
        <v>8</v>
      </c>
      <c r="D242">
        <v>49</v>
      </c>
      <c r="E242" t="s">
        <v>565</v>
      </c>
      <c r="F242">
        <v>8049</v>
      </c>
      <c r="G242" t="s">
        <v>5226</v>
      </c>
      <c r="H242">
        <v>89.7</v>
      </c>
      <c r="I242">
        <v>0.3</v>
      </c>
      <c r="J242">
        <v>0.4</v>
      </c>
      <c r="K242">
        <v>0.8</v>
      </c>
      <c r="L242">
        <v>1.3</v>
      </c>
      <c r="M242">
        <v>7.5</v>
      </c>
      <c r="N242">
        <f t="shared" si="18"/>
        <v>8104.92</v>
      </c>
      <c r="O242">
        <f t="shared" si="16"/>
        <v>1895.08</v>
      </c>
      <c r="P242">
        <f t="shared" si="17"/>
        <v>2.2740960000000006</v>
      </c>
      <c r="Q242" s="4">
        <v>8049</v>
      </c>
      <c r="R242" s="5">
        <v>40.123204999999999</v>
      </c>
      <c r="S242" s="5">
        <v>-106.095935</v>
      </c>
      <c r="T242">
        <v>7</v>
      </c>
      <c r="U242">
        <v>6.2689690548234159E-2</v>
      </c>
      <c r="V242">
        <v>14608</v>
      </c>
      <c r="W242">
        <v>14478</v>
      </c>
      <c r="X242">
        <v>14411</v>
      </c>
      <c r="Y242">
        <v>14685</v>
      </c>
      <c r="Z242">
        <v>8574</v>
      </c>
      <c r="AA242">
        <v>8049</v>
      </c>
      <c r="AB242">
        <v>7215.6210000000001</v>
      </c>
      <c r="AC242">
        <v>63628</v>
      </c>
      <c r="AD242">
        <v>3</v>
      </c>
      <c r="AE242">
        <v>2.0817431128998681E-4</v>
      </c>
      <c r="AF242">
        <v>13</v>
      </c>
      <c r="AG242">
        <v>205</v>
      </c>
      <c r="AH242">
        <v>6.3414634146341464E-2</v>
      </c>
      <c r="AI242" s="3">
        <v>226886</v>
      </c>
      <c r="AJ242" s="3">
        <v>1181716.5679448252</v>
      </c>
      <c r="AK242">
        <v>125</v>
      </c>
      <c r="AL242">
        <v>1196608</v>
      </c>
      <c r="AM242">
        <v>518731</v>
      </c>
      <c r="AN242">
        <v>19385</v>
      </c>
      <c r="AO242">
        <v>538116</v>
      </c>
      <c r="AP242">
        <v>0</v>
      </c>
      <c r="AQ242">
        <v>0</v>
      </c>
      <c r="AR242">
        <v>0</v>
      </c>
      <c r="AS242">
        <v>0</v>
      </c>
      <c r="AT242">
        <v>2</v>
      </c>
      <c r="AU242">
        <v>14</v>
      </c>
      <c r="AV242">
        <f t="shared" si="15"/>
        <v>16</v>
      </c>
      <c r="AW242">
        <v>8467</v>
      </c>
      <c r="AX242">
        <v>0.58000000000000007</v>
      </c>
      <c r="AY242">
        <v>496414536.43314803</v>
      </c>
      <c r="AZ242">
        <v>496414.53643314802</v>
      </c>
      <c r="BA242">
        <v>39919.8484088267</v>
      </c>
      <c r="BB242">
        <v>0.25050195325363245</v>
      </c>
      <c r="BC242">
        <v>23236</v>
      </c>
      <c r="BD242">
        <v>2652</v>
      </c>
      <c r="BE242">
        <v>20584</v>
      </c>
      <c r="BF242">
        <v>1.4090909090909092</v>
      </c>
      <c r="BG242">
        <v>318468</v>
      </c>
      <c r="BH242">
        <v>22.09895218929984</v>
      </c>
      <c r="BI242">
        <v>1054</v>
      </c>
      <c r="BJ242">
        <v>12</v>
      </c>
      <c r="BK242">
        <v>2</v>
      </c>
      <c r="BL242">
        <v>5</v>
      </c>
      <c r="BM242">
        <v>0</v>
      </c>
      <c r="BN242">
        <v>2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13911</v>
      </c>
      <c r="BU242">
        <v>0.33</v>
      </c>
      <c r="BV242">
        <v>0.75287720000000002</v>
      </c>
      <c r="BW242">
        <v>152</v>
      </c>
      <c r="BX242">
        <v>1.5814820000000001</v>
      </c>
      <c r="BY242">
        <v>1.8533630000000001</v>
      </c>
      <c r="BZ242">
        <v>14</v>
      </c>
      <c r="CA242">
        <v>1</v>
      </c>
      <c r="CB242">
        <v>5</v>
      </c>
      <c r="CC242">
        <v>0</v>
      </c>
      <c r="CD242">
        <v>1</v>
      </c>
      <c r="CE242">
        <v>0</v>
      </c>
      <c r="CF242">
        <v>0</v>
      </c>
      <c r="CG242">
        <v>3</v>
      </c>
      <c r="CH242">
        <v>0</v>
      </c>
      <c r="CI242">
        <v>0</v>
      </c>
      <c r="CJ242">
        <v>14477</v>
      </c>
      <c r="CK242">
        <v>1.6578020308074877</v>
      </c>
      <c r="CL242">
        <v>0.67610867949459075</v>
      </c>
      <c r="CM242">
        <v>134</v>
      </c>
      <c r="CN242">
        <v>1.0196392315694689</v>
      </c>
      <c r="CO242">
        <v>3033</v>
      </c>
      <c r="CP242">
        <v>0.44737795000000002</v>
      </c>
      <c r="CQ242">
        <v>0.23757809799999999</v>
      </c>
      <c r="CR242">
        <v>12815</v>
      </c>
      <c r="CS242">
        <v>0.87599999999999989</v>
      </c>
      <c r="CT242">
        <v>11540</v>
      </c>
      <c r="CU242">
        <v>0.84841698056000003</v>
      </c>
      <c r="CV242">
        <v>22</v>
      </c>
      <c r="CW242">
        <v>4</v>
      </c>
      <c r="CX242">
        <v>8</v>
      </c>
      <c r="CY242">
        <v>278</v>
      </c>
      <c r="CZ242">
        <v>377</v>
      </c>
      <c r="DA242" s="2">
        <v>11108</v>
      </c>
      <c r="DB242" s="2">
        <v>2700</v>
      </c>
      <c r="DC242" s="2">
        <v>244.94</v>
      </c>
      <c r="DD242" s="2">
        <v>1196</v>
      </c>
      <c r="DE242">
        <v>141</v>
      </c>
      <c r="DF242">
        <v>16</v>
      </c>
      <c r="DG242">
        <v>174.96</v>
      </c>
      <c r="DH242">
        <v>34.99</v>
      </c>
      <c r="DI242" s="2">
        <v>34.99</v>
      </c>
      <c r="DJ242">
        <v>4.9400000000000004</v>
      </c>
      <c r="DK242">
        <v>0.91494847632731857</v>
      </c>
      <c r="DL242">
        <v>0</v>
      </c>
      <c r="DM242">
        <v>340</v>
      </c>
      <c r="DN242">
        <v>0</v>
      </c>
      <c r="DO242">
        <v>0</v>
      </c>
      <c r="DP242">
        <v>0</v>
      </c>
      <c r="DQ242" s="2">
        <f>531321+40422</f>
        <v>571743</v>
      </c>
      <c r="DR242" s="2">
        <v>30625.459308969999</v>
      </c>
      <c r="DS242">
        <v>1.5657114450546787E-2</v>
      </c>
      <c r="DV242">
        <v>1</v>
      </c>
    </row>
    <row r="243" spans="1:126" x14ac:dyDescent="0.15">
      <c r="A243" t="s">
        <v>516</v>
      </c>
      <c r="B243" t="s">
        <v>566</v>
      </c>
      <c r="C243">
        <v>8</v>
      </c>
      <c r="D243">
        <v>51</v>
      </c>
      <c r="E243" t="s">
        <v>567</v>
      </c>
      <c r="F243">
        <v>8051</v>
      </c>
      <c r="G243" t="s">
        <v>5227</v>
      </c>
      <c r="H243">
        <v>89.1</v>
      </c>
      <c r="I243">
        <v>0.3</v>
      </c>
      <c r="J243">
        <v>0.4</v>
      </c>
      <c r="K243">
        <v>0.6</v>
      </c>
      <c r="L243">
        <v>1.4</v>
      </c>
      <c r="M243">
        <v>8.1999999999999993</v>
      </c>
      <c r="N243">
        <f t="shared" si="18"/>
        <v>8008.6199999999981</v>
      </c>
      <c r="O243">
        <f t="shared" si="16"/>
        <v>1991.3800000000019</v>
      </c>
      <c r="P243">
        <f t="shared" si="17"/>
        <v>2.3896560000000031</v>
      </c>
      <c r="Q243" s="4">
        <v>8051</v>
      </c>
      <c r="R243" s="5">
        <v>38.672640000000001</v>
      </c>
      <c r="S243" s="5">
        <v>-107.066506</v>
      </c>
      <c r="T243">
        <v>9</v>
      </c>
      <c r="U243">
        <v>8.1566931951530613E-2</v>
      </c>
      <c r="V243">
        <v>15385</v>
      </c>
      <c r="W243">
        <v>15503</v>
      </c>
      <c r="X243">
        <v>15651</v>
      </c>
      <c r="Y243">
        <v>16166</v>
      </c>
      <c r="Z243">
        <v>8227</v>
      </c>
      <c r="AA243">
        <v>8051</v>
      </c>
      <c r="AB243">
        <v>6996.1860000000006</v>
      </c>
      <c r="AC243">
        <v>48071</v>
      </c>
      <c r="AD243">
        <v>2</v>
      </c>
      <c r="AE243">
        <v>1.2778736182991502E-4</v>
      </c>
      <c r="AF243">
        <v>15</v>
      </c>
      <c r="AG243">
        <v>244</v>
      </c>
      <c r="AH243">
        <v>6.1475409836065573E-2</v>
      </c>
      <c r="AI243" s="3">
        <v>190243</v>
      </c>
      <c r="AJ243" s="3">
        <v>2073113.732715375</v>
      </c>
      <c r="AK243">
        <v>120</v>
      </c>
      <c r="AL243">
        <v>2086361.6</v>
      </c>
      <c r="AM243">
        <v>536128</v>
      </c>
      <c r="AN243">
        <v>23269</v>
      </c>
      <c r="AO243">
        <v>559397</v>
      </c>
      <c r="AP243">
        <v>2</v>
      </c>
      <c r="AQ243">
        <v>1</v>
      </c>
      <c r="AR243">
        <v>3</v>
      </c>
      <c r="AS243">
        <v>0.19351093336773528</v>
      </c>
      <c r="AT243">
        <v>3</v>
      </c>
      <c r="AU243">
        <v>20</v>
      </c>
      <c r="AV243">
        <f t="shared" si="15"/>
        <v>23</v>
      </c>
      <c r="AW243">
        <v>13286</v>
      </c>
      <c r="AX243">
        <v>0.91</v>
      </c>
      <c r="AY243">
        <v>1481251136.6510899</v>
      </c>
      <c r="AZ243">
        <v>1481251.1366510899</v>
      </c>
      <c r="BA243">
        <v>106175.418261017</v>
      </c>
      <c r="BB243">
        <v>9.4183758950837734E-2</v>
      </c>
      <c r="BC243">
        <v>35823</v>
      </c>
      <c r="BD243">
        <v>37273</v>
      </c>
      <c r="BE243">
        <v>-1450</v>
      </c>
      <c r="BF243">
        <v>-9.4247643808904782E-2</v>
      </c>
      <c r="BG243">
        <v>450152</v>
      </c>
      <c r="BH243">
        <v>28.761868251229952</v>
      </c>
      <c r="BI243">
        <v>1294</v>
      </c>
      <c r="BJ243">
        <v>16</v>
      </c>
      <c r="BK243">
        <v>4</v>
      </c>
      <c r="BL243">
        <v>4</v>
      </c>
      <c r="BM243">
        <v>1</v>
      </c>
      <c r="BN243">
        <v>0</v>
      </c>
      <c r="BO243">
        <v>1</v>
      </c>
      <c r="BP243">
        <v>0</v>
      </c>
      <c r="BQ243">
        <v>5</v>
      </c>
      <c r="BR243">
        <v>2</v>
      </c>
      <c r="BS243">
        <v>0</v>
      </c>
      <c r="BT243">
        <v>15350</v>
      </c>
      <c r="BU243">
        <v>0.41</v>
      </c>
      <c r="BV243">
        <v>0.71405569999999996</v>
      </c>
      <c r="BW243">
        <v>172</v>
      </c>
      <c r="BX243">
        <v>2.1498370000000002</v>
      </c>
      <c r="BY243">
        <v>2.0937250000000001</v>
      </c>
      <c r="BZ243">
        <v>15</v>
      </c>
      <c r="CA243">
        <v>3</v>
      </c>
      <c r="CB243">
        <v>4</v>
      </c>
      <c r="CC243">
        <v>0</v>
      </c>
      <c r="CD243">
        <v>0</v>
      </c>
      <c r="CE243">
        <v>1</v>
      </c>
      <c r="CF243">
        <v>0</v>
      </c>
      <c r="CG243">
        <v>2</v>
      </c>
      <c r="CH243">
        <v>2</v>
      </c>
      <c r="CI243">
        <v>0</v>
      </c>
      <c r="CJ243">
        <v>15727</v>
      </c>
      <c r="CK243">
        <v>1.7167927767533542</v>
      </c>
      <c r="CL243">
        <v>0.64376439129465945</v>
      </c>
      <c r="CM243">
        <v>155</v>
      </c>
      <c r="CN243">
        <v>1.0146929567108505</v>
      </c>
      <c r="CO243">
        <v>4479</v>
      </c>
      <c r="CP243">
        <v>0.66259973100000003</v>
      </c>
      <c r="CQ243">
        <v>0.45776476900000002</v>
      </c>
      <c r="CR243">
        <v>13667</v>
      </c>
      <c r="CS243">
        <v>0.84499999999999997</v>
      </c>
      <c r="CT243">
        <v>11693</v>
      </c>
      <c r="CU243">
        <v>0.83415530412999994</v>
      </c>
      <c r="CV243">
        <v>28</v>
      </c>
      <c r="CW243">
        <v>7</v>
      </c>
      <c r="CX243">
        <v>12</v>
      </c>
      <c r="CY243">
        <v>242</v>
      </c>
      <c r="CZ243">
        <v>394</v>
      </c>
      <c r="DA243" s="2">
        <v>12776</v>
      </c>
      <c r="DB243" s="2">
        <v>2515</v>
      </c>
      <c r="DC243" s="2">
        <v>477.2</v>
      </c>
      <c r="DD243" s="2">
        <v>673</v>
      </c>
      <c r="DE243">
        <v>152</v>
      </c>
      <c r="DF243">
        <v>4</v>
      </c>
      <c r="DG243">
        <v>251.5</v>
      </c>
      <c r="DH243">
        <v>12.9</v>
      </c>
      <c r="DI243" s="2">
        <v>83.83</v>
      </c>
      <c r="DJ243">
        <v>6.9</v>
      </c>
      <c r="DK243">
        <v>0.99135316411116314</v>
      </c>
      <c r="DL243">
        <v>0</v>
      </c>
      <c r="DN243">
        <v>0</v>
      </c>
      <c r="DO243">
        <v>0</v>
      </c>
      <c r="DP243">
        <v>5.42</v>
      </c>
      <c r="DQ243" s="2">
        <f>1138740+62433+74660</f>
        <v>1275833</v>
      </c>
      <c r="DR243" s="2">
        <v>90235.493686099988</v>
      </c>
      <c r="DS243">
        <v>2.4962834402893656E-2</v>
      </c>
      <c r="DV243">
        <v>1</v>
      </c>
    </row>
    <row r="244" spans="1:126" x14ac:dyDescent="0.15">
      <c r="A244" t="s">
        <v>516</v>
      </c>
      <c r="B244" t="s">
        <v>568</v>
      </c>
      <c r="C244">
        <v>8</v>
      </c>
      <c r="D244">
        <v>53</v>
      </c>
      <c r="E244">
        <v>8053</v>
      </c>
      <c r="F244">
        <v>8053</v>
      </c>
      <c r="G244" t="s">
        <v>5228</v>
      </c>
      <c r="H244">
        <v>93.2</v>
      </c>
      <c r="I244">
        <v>0.4</v>
      </c>
      <c r="J244">
        <v>0.8</v>
      </c>
      <c r="K244">
        <v>0.4</v>
      </c>
      <c r="L244">
        <v>2.4</v>
      </c>
      <c r="M244">
        <v>2.8</v>
      </c>
      <c r="N244">
        <f t="shared" si="18"/>
        <v>8700.7999999999993</v>
      </c>
      <c r="O244">
        <f t="shared" si="16"/>
        <v>1299.2000000000007</v>
      </c>
      <c r="P244">
        <f t="shared" si="17"/>
        <v>1.5590400000000015</v>
      </c>
      <c r="Q244" s="4">
        <v>8053</v>
      </c>
      <c r="R244" s="5">
        <v>37.821165000000001</v>
      </c>
      <c r="S244" s="5">
        <v>-107.338261</v>
      </c>
      <c r="T244">
        <v>6</v>
      </c>
      <c r="U244">
        <v>0.33331803687683015</v>
      </c>
      <c r="V244">
        <v>790</v>
      </c>
      <c r="W244">
        <v>871</v>
      </c>
      <c r="X244">
        <v>874</v>
      </c>
      <c r="Y244">
        <v>764</v>
      </c>
      <c r="Z244">
        <v>463</v>
      </c>
      <c r="AA244">
        <v>8053</v>
      </c>
      <c r="AB244">
        <v>370.05700000000002</v>
      </c>
      <c r="AD244">
        <v>0</v>
      </c>
      <c r="AE244">
        <v>0</v>
      </c>
      <c r="AF244">
        <v>0</v>
      </c>
      <c r="AG244">
        <v>26</v>
      </c>
      <c r="AH244">
        <v>0</v>
      </c>
      <c r="AI244" s="3">
        <v>10234</v>
      </c>
      <c r="AJ244" s="3">
        <v>715013.54658115003</v>
      </c>
      <c r="AK244">
        <v>162</v>
      </c>
      <c r="AL244">
        <v>718860.80000000005</v>
      </c>
      <c r="AM244">
        <v>356745</v>
      </c>
      <c r="AN244">
        <v>2374</v>
      </c>
      <c r="AO244">
        <v>359119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f t="shared" si="15"/>
        <v>0</v>
      </c>
      <c r="AW244">
        <v>0</v>
      </c>
      <c r="AX244">
        <v>0</v>
      </c>
      <c r="AY244">
        <v>122100419.10095599</v>
      </c>
      <c r="AZ244">
        <v>122100.41910095599</v>
      </c>
      <c r="BA244">
        <v>154425.09744614601</v>
      </c>
      <c r="BB244">
        <v>6.4756313354358636E-2</v>
      </c>
      <c r="BC244">
        <v>2396</v>
      </c>
      <c r="BD244">
        <v>0</v>
      </c>
      <c r="BE244">
        <v>2396</v>
      </c>
      <c r="BF244">
        <v>3.0329113924050635</v>
      </c>
      <c r="BG244">
        <v>16134</v>
      </c>
      <c r="BH244">
        <v>18.459954233409611</v>
      </c>
      <c r="BI244">
        <v>152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821</v>
      </c>
      <c r="BU244">
        <v>0.2</v>
      </c>
      <c r="BV244">
        <v>0.85816619999999999</v>
      </c>
      <c r="BW244">
        <v>25</v>
      </c>
      <c r="BX244">
        <v>3.65408</v>
      </c>
      <c r="BY244">
        <v>6.9991919999999999</v>
      </c>
      <c r="BZ244">
        <v>3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781</v>
      </c>
      <c r="CK244">
        <v>6.4020486555697822</v>
      </c>
      <c r="CL244">
        <v>0.81081081081081086</v>
      </c>
      <c r="CM244">
        <v>22</v>
      </c>
      <c r="CN244">
        <v>9.1491952670557755</v>
      </c>
      <c r="CO244">
        <v>163</v>
      </c>
      <c r="CP244">
        <v>0</v>
      </c>
      <c r="CQ244">
        <v>0</v>
      </c>
      <c r="CR244">
        <v>664</v>
      </c>
      <c r="CS244">
        <v>0.878</v>
      </c>
      <c r="CT244">
        <v>265941</v>
      </c>
      <c r="CU244">
        <v>0.83789954338000006</v>
      </c>
      <c r="CV244">
        <v>2</v>
      </c>
      <c r="CW244">
        <v>0</v>
      </c>
      <c r="CX244">
        <v>0</v>
      </c>
      <c r="CY244">
        <v>33</v>
      </c>
      <c r="CZ244">
        <v>49</v>
      </c>
      <c r="DA244" s="2">
        <v>609</v>
      </c>
      <c r="DB244" s="2">
        <v>110</v>
      </c>
      <c r="DC244" s="2">
        <v>738.01</v>
      </c>
      <c r="DD244" s="2">
        <v>14</v>
      </c>
      <c r="DE244">
        <v>20</v>
      </c>
      <c r="DF244">
        <v>1</v>
      </c>
      <c r="DG244">
        <v>615.01</v>
      </c>
      <c r="DH244">
        <v>123</v>
      </c>
      <c r="DI244" s="2">
        <v>246</v>
      </c>
      <c r="DJ244">
        <v>5.2</v>
      </c>
      <c r="DK244">
        <v>1</v>
      </c>
      <c r="DL244">
        <v>0</v>
      </c>
      <c r="DM244">
        <v>0</v>
      </c>
      <c r="DN244">
        <v>0</v>
      </c>
      <c r="DO244">
        <v>0</v>
      </c>
      <c r="DP244">
        <v>0</v>
      </c>
      <c r="DQ244" s="2">
        <f>108516+68994+179333+201979</f>
        <v>558822</v>
      </c>
      <c r="DR244" s="2">
        <v>2192.9484543600001</v>
      </c>
      <c r="DS244">
        <v>2.8899127833672388E-3</v>
      </c>
      <c r="DV244">
        <v>1</v>
      </c>
    </row>
    <row r="245" spans="1:126" x14ac:dyDescent="0.15">
      <c r="A245" t="s">
        <v>516</v>
      </c>
      <c r="B245" t="s">
        <v>569</v>
      </c>
      <c r="C245">
        <v>8</v>
      </c>
      <c r="D245">
        <v>55</v>
      </c>
      <c r="E245" t="s">
        <v>570</v>
      </c>
      <c r="F245">
        <v>8055</v>
      </c>
      <c r="G245" t="s">
        <v>5229</v>
      </c>
      <c r="H245">
        <v>61.9</v>
      </c>
      <c r="I245">
        <v>0.3</v>
      </c>
      <c r="J245">
        <v>0.8</v>
      </c>
      <c r="K245">
        <v>0.3</v>
      </c>
      <c r="L245">
        <v>1.4</v>
      </c>
      <c r="M245">
        <v>35.299999999999997</v>
      </c>
      <c r="N245">
        <f t="shared" si="18"/>
        <v>5080.4799999999996</v>
      </c>
      <c r="O245">
        <f t="shared" si="16"/>
        <v>4919.5200000000004</v>
      </c>
      <c r="P245">
        <f t="shared" si="17"/>
        <v>5.9034240000000029</v>
      </c>
      <c r="Q245" s="4">
        <v>8055</v>
      </c>
      <c r="R245" s="5">
        <v>37.687815000000001</v>
      </c>
      <c r="S245" s="5">
        <v>-104.959928</v>
      </c>
      <c r="T245">
        <v>9</v>
      </c>
      <c r="U245">
        <v>0.19427709899603809</v>
      </c>
      <c r="V245">
        <v>6730</v>
      </c>
      <c r="W245">
        <v>6550</v>
      </c>
      <c r="X245">
        <v>6502</v>
      </c>
      <c r="Y245">
        <v>6400</v>
      </c>
      <c r="Z245">
        <v>3268</v>
      </c>
      <c r="AA245">
        <v>8055</v>
      </c>
      <c r="AB245">
        <v>2056.7310000000002</v>
      </c>
      <c r="AC245">
        <v>31715</v>
      </c>
      <c r="AD245">
        <v>2</v>
      </c>
      <c r="AE245">
        <v>3.0759766225776686E-4</v>
      </c>
      <c r="AF245">
        <v>20</v>
      </c>
      <c r="AG245">
        <v>407</v>
      </c>
      <c r="AH245">
        <v>4.9140049140049137E-2</v>
      </c>
      <c r="AI245" s="3">
        <v>580907</v>
      </c>
      <c r="AJ245" s="3">
        <v>1018272.2603457901</v>
      </c>
      <c r="AK245">
        <v>214</v>
      </c>
      <c r="AL245">
        <v>1019750.3999999999</v>
      </c>
      <c r="AM245">
        <v>35518</v>
      </c>
      <c r="AN245">
        <v>19897</v>
      </c>
      <c r="AO245">
        <v>55415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f t="shared" si="15"/>
        <v>1</v>
      </c>
      <c r="AW245">
        <v>4168</v>
      </c>
      <c r="AX245">
        <v>0.8</v>
      </c>
      <c r="AY245">
        <v>79843941.708032593</v>
      </c>
      <c r="AZ245">
        <v>79843.941708032595</v>
      </c>
      <c r="BA245">
        <v>10154.7639488819</v>
      </c>
      <c r="BB245">
        <v>0.98475947351795012</v>
      </c>
      <c r="BC245">
        <v>9059</v>
      </c>
      <c r="BD245">
        <v>0</v>
      </c>
      <c r="BE245">
        <v>9059</v>
      </c>
      <c r="BF245">
        <v>1.3460624071322438</v>
      </c>
      <c r="BG245">
        <v>85876</v>
      </c>
      <c r="BH245">
        <v>13.207628422023992</v>
      </c>
      <c r="BI245">
        <v>1035</v>
      </c>
      <c r="BJ245">
        <v>5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</v>
      </c>
      <c r="BS245">
        <v>0</v>
      </c>
      <c r="BT245">
        <v>7558</v>
      </c>
      <c r="BU245">
        <v>0.42</v>
      </c>
      <c r="BV245">
        <v>0.54478839999999995</v>
      </c>
      <c r="BW245">
        <v>75</v>
      </c>
      <c r="BX245">
        <v>1.1907909999999999</v>
      </c>
      <c r="BY245">
        <v>0.266928</v>
      </c>
      <c r="BZ245">
        <v>5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2</v>
      </c>
      <c r="CI245">
        <v>0</v>
      </c>
      <c r="CJ245">
        <v>6433</v>
      </c>
      <c r="CK245">
        <v>1.399036219493238</v>
      </c>
      <c r="CL245">
        <v>0.73515439429928742</v>
      </c>
      <c r="CM245">
        <v>69</v>
      </c>
      <c r="CN245">
        <v>1.2528207606186197</v>
      </c>
      <c r="CO245">
        <v>844.99999999999989</v>
      </c>
      <c r="CP245">
        <v>-1.7532810085999999</v>
      </c>
      <c r="CQ245">
        <v>-0.67888595240000005</v>
      </c>
      <c r="CR245">
        <v>5572</v>
      </c>
      <c r="CS245">
        <v>0.86</v>
      </c>
      <c r="CT245">
        <v>5337</v>
      </c>
      <c r="CU245">
        <v>0.84301994301999994</v>
      </c>
      <c r="CV245">
        <v>10</v>
      </c>
      <c r="CW245">
        <v>1</v>
      </c>
      <c r="CX245">
        <v>7</v>
      </c>
      <c r="CY245">
        <v>180</v>
      </c>
      <c r="CZ245">
        <v>673</v>
      </c>
      <c r="DA245" s="2">
        <v>3202</v>
      </c>
      <c r="DB245" s="2">
        <v>555</v>
      </c>
      <c r="DC245" s="2">
        <v>184.08</v>
      </c>
      <c r="DD245" s="2">
        <v>891</v>
      </c>
      <c r="DE245">
        <v>262</v>
      </c>
      <c r="DF245">
        <v>18</v>
      </c>
      <c r="DG245">
        <v>46.02</v>
      </c>
      <c r="DH245">
        <v>30.68</v>
      </c>
      <c r="DI245" s="2">
        <v>76.7</v>
      </c>
      <c r="DJ245">
        <v>6.45</v>
      </c>
      <c r="DK245">
        <v>0.95814820616725227</v>
      </c>
      <c r="DL245">
        <v>7.3710073710073713E-3</v>
      </c>
      <c r="DN245">
        <v>6.9</v>
      </c>
      <c r="DO245">
        <v>6.0000000000000001E-3</v>
      </c>
      <c r="DP245">
        <v>2737</v>
      </c>
      <c r="DQ245" s="2">
        <v>141008</v>
      </c>
      <c r="DR245" s="2">
        <v>27259.327949219998</v>
      </c>
      <c r="DS245">
        <v>6.936087196209092E-3</v>
      </c>
      <c r="DV245">
        <v>0</v>
      </c>
    </row>
    <row r="246" spans="1:126" x14ac:dyDescent="0.15">
      <c r="A246" t="s">
        <v>516</v>
      </c>
      <c r="B246" t="s">
        <v>174</v>
      </c>
      <c r="C246">
        <v>8</v>
      </c>
      <c r="D246">
        <v>57</v>
      </c>
      <c r="E246" t="s">
        <v>571</v>
      </c>
      <c r="F246">
        <v>8057</v>
      </c>
      <c r="G246" t="s">
        <v>5230</v>
      </c>
      <c r="H246">
        <v>87.4</v>
      </c>
      <c r="I246">
        <v>0</v>
      </c>
      <c r="J246">
        <v>0.9</v>
      </c>
      <c r="K246">
        <v>0.1</v>
      </c>
      <c r="L246">
        <v>0.8</v>
      </c>
      <c r="M246">
        <v>10.8</v>
      </c>
      <c r="N246">
        <f t="shared" si="18"/>
        <v>7756.8600000000024</v>
      </c>
      <c r="O246">
        <f t="shared" si="16"/>
        <v>2243.1399999999976</v>
      </c>
      <c r="P246">
        <f t="shared" si="17"/>
        <v>2.6917679999999979</v>
      </c>
      <c r="Q246" s="4">
        <v>8057</v>
      </c>
      <c r="R246" s="5">
        <v>40.663432</v>
      </c>
      <c r="S246" s="5">
        <v>-106.32924800000001</v>
      </c>
      <c r="T246">
        <v>1</v>
      </c>
      <c r="U246">
        <v>0.1502211967695197</v>
      </c>
      <c r="V246">
        <v>1397</v>
      </c>
      <c r="W246">
        <v>1389</v>
      </c>
      <c r="X246">
        <v>1335</v>
      </c>
      <c r="Y246">
        <v>1351</v>
      </c>
      <c r="Z246">
        <v>740</v>
      </c>
      <c r="AA246">
        <v>8057</v>
      </c>
      <c r="AB246">
        <v>603.95500000000004</v>
      </c>
      <c r="AC246">
        <v>46014</v>
      </c>
      <c r="AD246">
        <v>0</v>
      </c>
      <c r="AE246">
        <v>0</v>
      </c>
      <c r="AF246">
        <v>9</v>
      </c>
      <c r="AG246">
        <v>105</v>
      </c>
      <c r="AH246">
        <v>8.5714285714285715E-2</v>
      </c>
      <c r="AI246" s="3">
        <v>342412</v>
      </c>
      <c r="AJ246" s="3">
        <v>1032784.2909712651</v>
      </c>
      <c r="AK246">
        <v>1200</v>
      </c>
      <c r="AL246">
        <v>1037472</v>
      </c>
      <c r="AM246">
        <v>679099</v>
      </c>
      <c r="AN246">
        <v>19683</v>
      </c>
      <c r="AO246">
        <v>698782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f t="shared" si="15"/>
        <v>2</v>
      </c>
      <c r="AW246">
        <v>0</v>
      </c>
      <c r="AX246">
        <v>0</v>
      </c>
      <c r="AY246">
        <v>134100351.29735</v>
      </c>
      <c r="AZ246">
        <v>134100.35129735002</v>
      </c>
      <c r="BA246">
        <v>84761.427733518998</v>
      </c>
      <c r="BB246">
        <v>0.11797819205498694</v>
      </c>
      <c r="BC246">
        <v>7618</v>
      </c>
      <c r="BD246">
        <v>0</v>
      </c>
      <c r="BE246">
        <v>7618</v>
      </c>
      <c r="BF246">
        <v>5.4531138153185399</v>
      </c>
      <c r="BG246">
        <v>36061</v>
      </c>
      <c r="BH246">
        <v>27.011985018726591</v>
      </c>
      <c r="BI246">
        <v>258</v>
      </c>
      <c r="BJ246">
        <v>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1369</v>
      </c>
      <c r="BU246">
        <v>0.39</v>
      </c>
      <c r="BV246">
        <v>0.85009310000000005</v>
      </c>
      <c r="BW246">
        <v>30</v>
      </c>
      <c r="BX246">
        <v>2.1913809999999998</v>
      </c>
      <c r="BY246">
        <v>4.4092060000000002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</v>
      </c>
      <c r="CG246">
        <v>0</v>
      </c>
      <c r="CH246">
        <v>0</v>
      </c>
      <c r="CI246">
        <v>0</v>
      </c>
      <c r="CJ246">
        <v>1395</v>
      </c>
      <c r="CK246">
        <v>1.4336917562724014</v>
      </c>
      <c r="CL246">
        <v>0.67462211614956247</v>
      </c>
      <c r="CM246">
        <v>25</v>
      </c>
      <c r="CN246">
        <v>2.2887120381521204</v>
      </c>
      <c r="CO246">
        <v>110</v>
      </c>
      <c r="CP246">
        <v>0</v>
      </c>
      <c r="CQ246">
        <v>0</v>
      </c>
      <c r="CR246">
        <v>1186</v>
      </c>
      <c r="CS246">
        <v>0.878</v>
      </c>
      <c r="CT246">
        <v>1048</v>
      </c>
      <c r="CU246">
        <v>0.81074766355000005</v>
      </c>
      <c r="CV246">
        <v>3</v>
      </c>
      <c r="CW246">
        <v>0</v>
      </c>
      <c r="CX246">
        <v>1</v>
      </c>
      <c r="CY246">
        <v>158</v>
      </c>
      <c r="CZ246">
        <v>165</v>
      </c>
      <c r="DA246" s="2">
        <v>962</v>
      </c>
      <c r="DB246" s="2">
        <v>115</v>
      </c>
      <c r="DC246" s="2">
        <v>0</v>
      </c>
      <c r="DD246" s="2">
        <v>91</v>
      </c>
      <c r="DE246">
        <v>52</v>
      </c>
      <c r="DF246">
        <v>3</v>
      </c>
      <c r="DG246">
        <v>73.260000000000005</v>
      </c>
      <c r="DH246">
        <v>73.260000000000005</v>
      </c>
      <c r="DI246" s="2">
        <v>73.260000000000005</v>
      </c>
      <c r="DJ246">
        <v>5.61</v>
      </c>
      <c r="DK246">
        <v>0.88895248998282772</v>
      </c>
      <c r="DL246">
        <v>9.5238095238095247E-3</v>
      </c>
      <c r="DN246">
        <v>0</v>
      </c>
      <c r="DO246">
        <v>0</v>
      </c>
      <c r="DP246">
        <v>8</v>
      </c>
      <c r="DQ246" s="2">
        <f>4658+328636</f>
        <v>333294</v>
      </c>
      <c r="DR246" s="2">
        <v>14685.740375509999</v>
      </c>
      <c r="DS246">
        <v>1.3402419732665346E-2</v>
      </c>
      <c r="DT246">
        <v>1.9306056632353099</v>
      </c>
      <c r="DU246">
        <v>2002949.3186480633</v>
      </c>
      <c r="DV246">
        <v>1</v>
      </c>
    </row>
    <row r="247" spans="1:126" x14ac:dyDescent="0.15">
      <c r="A247" t="s">
        <v>516</v>
      </c>
      <c r="B247" t="s">
        <v>176</v>
      </c>
      <c r="C247">
        <v>8</v>
      </c>
      <c r="D247">
        <v>59</v>
      </c>
      <c r="E247" t="s">
        <v>572</v>
      </c>
      <c r="F247">
        <v>8059</v>
      </c>
      <c r="G247" t="s">
        <v>5231</v>
      </c>
      <c r="H247">
        <v>79.900000000000006</v>
      </c>
      <c r="I247">
        <v>0.9</v>
      </c>
      <c r="J247">
        <v>0.5</v>
      </c>
      <c r="K247">
        <v>2.6</v>
      </c>
      <c r="L247">
        <v>1.8</v>
      </c>
      <c r="M247">
        <v>14.3</v>
      </c>
      <c r="N247">
        <f t="shared" si="18"/>
        <v>6599.5600000000013</v>
      </c>
      <c r="O247">
        <f t="shared" si="16"/>
        <v>3400.4399999999987</v>
      </c>
      <c r="P247">
        <f t="shared" si="17"/>
        <v>4.0805280000000002</v>
      </c>
      <c r="Q247" s="4">
        <v>8059</v>
      </c>
      <c r="R247" s="5">
        <v>39.579510999999997</v>
      </c>
      <c r="S247" s="5">
        <v>-105.245462</v>
      </c>
      <c r="T247">
        <v>9</v>
      </c>
      <c r="U247">
        <v>0.11645989730701496</v>
      </c>
      <c r="V247">
        <v>536095</v>
      </c>
      <c r="W247">
        <v>546162</v>
      </c>
      <c r="X247">
        <v>552344</v>
      </c>
      <c r="Y247">
        <v>564365</v>
      </c>
      <c r="Z247">
        <v>310490</v>
      </c>
      <c r="AA247">
        <v>8059</v>
      </c>
      <c r="AB247">
        <v>257772.38900000002</v>
      </c>
      <c r="AC247">
        <v>70164</v>
      </c>
      <c r="AD247">
        <v>11</v>
      </c>
      <c r="AE247">
        <v>1.991512535666179E-5</v>
      </c>
      <c r="AF247">
        <v>47</v>
      </c>
      <c r="AG247">
        <v>521</v>
      </c>
      <c r="AH247">
        <v>9.0211132437619967E-2</v>
      </c>
      <c r="AI247" s="3">
        <v>68284</v>
      </c>
      <c r="AJ247" s="3">
        <v>489097.709643615</v>
      </c>
      <c r="AK247">
        <v>17</v>
      </c>
      <c r="AL247">
        <v>498048</v>
      </c>
      <c r="AM247">
        <v>239573</v>
      </c>
      <c r="AN247">
        <v>20541</v>
      </c>
      <c r="AO247">
        <v>260114</v>
      </c>
      <c r="AP247">
        <v>24</v>
      </c>
      <c r="AQ247">
        <v>16</v>
      </c>
      <c r="AR247">
        <v>40</v>
      </c>
      <c r="AS247">
        <v>7.3238343202200074E-2</v>
      </c>
      <c r="AT247">
        <v>47</v>
      </c>
      <c r="AU247">
        <v>396</v>
      </c>
      <c r="AV247">
        <f t="shared" si="15"/>
        <v>443</v>
      </c>
      <c r="AW247">
        <v>601271</v>
      </c>
      <c r="AX247">
        <v>0.97</v>
      </c>
      <c r="AY247">
        <v>1584662841.3884101</v>
      </c>
      <c r="AZ247">
        <v>1584662.8413884102</v>
      </c>
      <c r="BA247">
        <v>2877.4940881942298</v>
      </c>
      <c r="BB247">
        <v>3.4752460625472548</v>
      </c>
      <c r="BC247">
        <v>279815</v>
      </c>
      <c r="BD247">
        <v>208200</v>
      </c>
      <c r="BE247">
        <v>71615</v>
      </c>
      <c r="BF247">
        <v>0.13358639793320215</v>
      </c>
      <c r="BG247">
        <v>12359139</v>
      </c>
      <c r="BH247">
        <v>22.375800225946151</v>
      </c>
      <c r="BI247">
        <v>39551</v>
      </c>
      <c r="BJ247">
        <v>245</v>
      </c>
      <c r="BK247">
        <v>29</v>
      </c>
      <c r="BL247">
        <v>27</v>
      </c>
      <c r="BM247">
        <v>5</v>
      </c>
      <c r="BN247">
        <v>17</v>
      </c>
      <c r="BO247">
        <v>15</v>
      </c>
      <c r="BP247">
        <v>16</v>
      </c>
      <c r="BQ247">
        <v>65</v>
      </c>
      <c r="BR247">
        <v>10</v>
      </c>
      <c r="BS247">
        <v>0</v>
      </c>
      <c r="BT247">
        <v>535344</v>
      </c>
      <c r="BU247">
        <v>0.81</v>
      </c>
      <c r="BV247">
        <v>0.71358750000000004</v>
      </c>
      <c r="BW247">
        <v>2778</v>
      </c>
      <c r="BX247">
        <v>0.80135389999999995</v>
      </c>
      <c r="BY247">
        <v>-0.1397245</v>
      </c>
      <c r="BZ247">
        <v>245</v>
      </c>
      <c r="CA247">
        <v>34</v>
      </c>
      <c r="CB247">
        <v>19</v>
      </c>
      <c r="CC247">
        <v>10</v>
      </c>
      <c r="CD247">
        <v>14</v>
      </c>
      <c r="CE247">
        <v>14</v>
      </c>
      <c r="CF247">
        <v>10</v>
      </c>
      <c r="CG247">
        <v>77</v>
      </c>
      <c r="CH247">
        <v>7</v>
      </c>
      <c r="CI247">
        <v>0</v>
      </c>
      <c r="CJ247">
        <v>559042</v>
      </c>
      <c r="CK247">
        <v>0.76917297805889362</v>
      </c>
      <c r="CL247">
        <v>0.75058818419395235</v>
      </c>
      <c r="CM247">
        <v>2582</v>
      </c>
      <c r="CN247">
        <v>-0.44233829449929829</v>
      </c>
      <c r="CO247">
        <v>133209</v>
      </c>
      <c r="CP247">
        <v>0.52635441999999999</v>
      </c>
      <c r="CQ247">
        <v>0.44189215399999998</v>
      </c>
      <c r="CR247">
        <v>502474</v>
      </c>
      <c r="CS247">
        <v>0.88500000000000001</v>
      </c>
      <c r="CT247">
        <v>458361</v>
      </c>
      <c r="CU247">
        <v>0.89107231413999999</v>
      </c>
      <c r="CV247">
        <v>1313</v>
      </c>
      <c r="CW247">
        <v>500</v>
      </c>
      <c r="CX247">
        <v>454</v>
      </c>
      <c r="CY247">
        <v>437</v>
      </c>
      <c r="CZ247">
        <v>905</v>
      </c>
      <c r="DA247" s="2">
        <v>336358</v>
      </c>
      <c r="DB247" s="2">
        <v>95530</v>
      </c>
      <c r="DC247" s="2">
        <v>413.38</v>
      </c>
      <c r="DD247" s="2">
        <v>50816</v>
      </c>
      <c r="DE247">
        <v>369</v>
      </c>
      <c r="DF247">
        <v>92</v>
      </c>
      <c r="DG247">
        <v>73.94</v>
      </c>
      <c r="DH247">
        <v>1.99</v>
      </c>
      <c r="DI247" s="2">
        <v>9.42</v>
      </c>
      <c r="DJ247">
        <v>2.31</v>
      </c>
      <c r="DK247">
        <v>0.84057758772186753</v>
      </c>
      <c r="DL247">
        <v>1.9193857965451055E-3</v>
      </c>
      <c r="DN247">
        <v>0</v>
      </c>
      <c r="DO247">
        <v>0</v>
      </c>
      <c r="DP247">
        <v>0</v>
      </c>
      <c r="DQ247" s="2">
        <f>2077+102365+160</f>
        <v>104602</v>
      </c>
      <c r="DR247" s="2">
        <v>12310.231433679997</v>
      </c>
      <c r="DS247">
        <v>2.1161492630521736E-2</v>
      </c>
      <c r="DV247">
        <v>0</v>
      </c>
    </row>
    <row r="248" spans="1:126" x14ac:dyDescent="0.15">
      <c r="A248" t="s">
        <v>516</v>
      </c>
      <c r="B248" t="s">
        <v>573</v>
      </c>
      <c r="C248">
        <v>8</v>
      </c>
      <c r="D248">
        <v>61</v>
      </c>
      <c r="E248">
        <v>8061</v>
      </c>
      <c r="F248">
        <v>8061</v>
      </c>
      <c r="G248" t="s">
        <v>5232</v>
      </c>
      <c r="H248">
        <v>93.3</v>
      </c>
      <c r="I248">
        <v>0.2</v>
      </c>
      <c r="J248">
        <v>0.2</v>
      </c>
      <c r="K248">
        <v>0</v>
      </c>
      <c r="L248">
        <v>0.7</v>
      </c>
      <c r="M248">
        <v>5.6</v>
      </c>
      <c r="N248">
        <f t="shared" si="18"/>
        <v>8736.8200000000015</v>
      </c>
      <c r="O248">
        <f t="shared" si="16"/>
        <v>1263.1799999999985</v>
      </c>
      <c r="P248">
        <f t="shared" si="17"/>
        <v>1.5158159999999987</v>
      </c>
      <c r="Q248" s="4">
        <v>8061</v>
      </c>
      <c r="R248" s="5">
        <v>38.387663000000003</v>
      </c>
      <c r="S248" s="5">
        <v>-102.756849</v>
      </c>
      <c r="T248">
        <v>7</v>
      </c>
      <c r="U248">
        <v>3.4589759805699019E-2</v>
      </c>
      <c r="V248">
        <v>1393</v>
      </c>
      <c r="W248">
        <v>1407</v>
      </c>
      <c r="X248">
        <v>1463</v>
      </c>
      <c r="Y248">
        <v>1384</v>
      </c>
      <c r="Z248">
        <v>662</v>
      </c>
      <c r="AA248">
        <v>8061</v>
      </c>
      <c r="AB248">
        <v>552.06600000000003</v>
      </c>
      <c r="AC248">
        <v>40304</v>
      </c>
      <c r="AD248">
        <v>0</v>
      </c>
      <c r="AE248">
        <v>0</v>
      </c>
      <c r="AF248">
        <v>9</v>
      </c>
      <c r="AG248">
        <v>395</v>
      </c>
      <c r="AH248">
        <v>2.2784810126582278E-2</v>
      </c>
      <c r="AI248" s="3">
        <v>1113160</v>
      </c>
      <c r="AJ248" s="3">
        <v>1131394.23936076</v>
      </c>
      <c r="AK248">
        <v>960</v>
      </c>
      <c r="AL248">
        <v>1143040</v>
      </c>
      <c r="AM248">
        <v>179626</v>
      </c>
      <c r="AN248">
        <v>70114</v>
      </c>
      <c r="AO248">
        <v>249740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f t="shared" si="15"/>
        <v>1</v>
      </c>
      <c r="AW248">
        <v>0</v>
      </c>
      <c r="AX248">
        <v>0</v>
      </c>
      <c r="AY248">
        <v>150288361.58057299</v>
      </c>
      <c r="AZ248">
        <v>150288.36158057299</v>
      </c>
      <c r="BA248">
        <v>92267.977997002003</v>
      </c>
      <c r="BB248">
        <v>0.10837996255130813</v>
      </c>
      <c r="BC248">
        <v>2490</v>
      </c>
      <c r="BD248">
        <v>3367</v>
      </c>
      <c r="BE248">
        <v>-877</v>
      </c>
      <c r="BF248">
        <v>-0.62957645369705673</v>
      </c>
      <c r="BG248">
        <v>27920</v>
      </c>
      <c r="BH248">
        <v>19.084073820915926</v>
      </c>
      <c r="BI248">
        <v>251</v>
      </c>
      <c r="BJ248">
        <v>4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1238</v>
      </c>
      <c r="BU248">
        <v>0.55000000000000004</v>
      </c>
      <c r="BV248">
        <v>0.80911679999999997</v>
      </c>
      <c r="BW248">
        <v>21</v>
      </c>
      <c r="BX248">
        <v>4.0387719999999998</v>
      </c>
      <c r="BY248">
        <v>4.8359120000000004</v>
      </c>
      <c r="BZ248">
        <v>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1411</v>
      </c>
      <c r="CK248">
        <v>2.834868887313962</v>
      </c>
      <c r="CL248">
        <v>0.76514445479962723</v>
      </c>
      <c r="CM248">
        <v>17</v>
      </c>
      <c r="CN248">
        <v>2.8483477078700821</v>
      </c>
      <c r="CO248">
        <v>166</v>
      </c>
      <c r="CP248">
        <v>0</v>
      </c>
      <c r="CQ248">
        <v>0</v>
      </c>
      <c r="CR248">
        <v>1223</v>
      </c>
      <c r="CS248">
        <v>0.85699999999999998</v>
      </c>
      <c r="CT248">
        <v>265941</v>
      </c>
      <c r="CU248">
        <v>0.86503856041000005</v>
      </c>
      <c r="CW248">
        <v>0</v>
      </c>
      <c r="CX248">
        <v>1</v>
      </c>
      <c r="CY248">
        <v>397</v>
      </c>
      <c r="CZ248">
        <v>613</v>
      </c>
      <c r="DA248" s="2">
        <v>1183</v>
      </c>
      <c r="DB248" s="2">
        <v>120</v>
      </c>
      <c r="DC248" s="2">
        <v>70.27</v>
      </c>
      <c r="DD248" s="2">
        <v>91</v>
      </c>
      <c r="DE248">
        <v>203</v>
      </c>
      <c r="DF248">
        <v>28</v>
      </c>
      <c r="DH248">
        <v>70.27</v>
      </c>
      <c r="DI248" s="2">
        <v>70.27</v>
      </c>
      <c r="DJ248">
        <v>-0.01</v>
      </c>
      <c r="DK248">
        <v>0.89696449746667151</v>
      </c>
      <c r="DL248">
        <v>0</v>
      </c>
      <c r="DM248">
        <v>0</v>
      </c>
      <c r="DN248">
        <v>0</v>
      </c>
      <c r="DO248">
        <v>0</v>
      </c>
      <c r="DP248">
        <v>185527.15000000002</v>
      </c>
      <c r="DQ248" s="2">
        <v>0</v>
      </c>
      <c r="DR248" s="2">
        <v>9119.2365914900001</v>
      </c>
      <c r="DS248">
        <v>7.9780537943020362E-3</v>
      </c>
      <c r="DV248">
        <v>0</v>
      </c>
    </row>
    <row r="249" spans="1:126" x14ac:dyDescent="0.15">
      <c r="A249" t="s">
        <v>516</v>
      </c>
      <c r="B249" t="s">
        <v>574</v>
      </c>
      <c r="C249">
        <v>8</v>
      </c>
      <c r="D249">
        <v>63</v>
      </c>
      <c r="E249" t="s">
        <v>575</v>
      </c>
      <c r="F249">
        <v>8063</v>
      </c>
      <c r="G249" t="s">
        <v>5233</v>
      </c>
      <c r="H249">
        <v>76.400000000000006</v>
      </c>
      <c r="I249">
        <v>2.6</v>
      </c>
      <c r="J249">
        <v>0.6</v>
      </c>
      <c r="K249">
        <v>0.4</v>
      </c>
      <c r="L249">
        <v>0.9</v>
      </c>
      <c r="M249">
        <v>19</v>
      </c>
      <c r="N249">
        <f t="shared" si="18"/>
        <v>6206.0500000000011</v>
      </c>
      <c r="O249">
        <f t="shared" si="16"/>
        <v>3793.9499999999989</v>
      </c>
      <c r="P249">
        <f t="shared" si="17"/>
        <v>4.55274</v>
      </c>
      <c r="Q249" s="4">
        <v>8063</v>
      </c>
      <c r="R249" s="5">
        <v>39.305340000000001</v>
      </c>
      <c r="S249" s="5">
        <v>-102.60302299999999</v>
      </c>
      <c r="T249">
        <v>6</v>
      </c>
      <c r="U249">
        <v>-4.4570235072214311E-2</v>
      </c>
      <c r="V249">
        <v>8210</v>
      </c>
      <c r="W249">
        <v>8122</v>
      </c>
      <c r="X249">
        <v>7980</v>
      </c>
      <c r="Y249">
        <v>8202</v>
      </c>
      <c r="Z249">
        <v>4116</v>
      </c>
      <c r="AA249">
        <v>8063</v>
      </c>
      <c r="AB249">
        <v>2682.1030000000001</v>
      </c>
      <c r="AC249">
        <v>40603</v>
      </c>
      <c r="AD249">
        <v>0</v>
      </c>
      <c r="AE249">
        <v>0</v>
      </c>
      <c r="AF249">
        <v>30</v>
      </c>
      <c r="AG249">
        <v>704</v>
      </c>
      <c r="AH249">
        <v>4.261363636363636E-2</v>
      </c>
      <c r="AI249" s="3">
        <v>1376777</v>
      </c>
      <c r="AJ249" s="3">
        <v>1382923.5283622101</v>
      </c>
      <c r="AK249">
        <v>654</v>
      </c>
      <c r="AL249">
        <v>1383494.4</v>
      </c>
      <c r="AM249">
        <v>674314</v>
      </c>
      <c r="AN249">
        <v>225922</v>
      </c>
      <c r="AO249">
        <v>900236</v>
      </c>
      <c r="AP249">
        <v>2</v>
      </c>
      <c r="AQ249">
        <v>0</v>
      </c>
      <c r="AR249">
        <v>2</v>
      </c>
      <c r="AS249">
        <v>0.24624476729869491</v>
      </c>
      <c r="AT249">
        <v>2</v>
      </c>
      <c r="AU249">
        <v>5</v>
      </c>
      <c r="AV249">
        <f t="shared" si="15"/>
        <v>7</v>
      </c>
      <c r="AW249">
        <v>430</v>
      </c>
      <c r="AX249">
        <v>6.0000000000000053E-2</v>
      </c>
      <c r="AY249">
        <v>31640247.8257595</v>
      </c>
      <c r="AZ249">
        <v>31640.247825759499</v>
      </c>
      <c r="BA249">
        <v>3954.3197938050198</v>
      </c>
      <c r="BB249">
        <v>2.5288799392670169</v>
      </c>
      <c r="BC249">
        <v>4424</v>
      </c>
      <c r="BD249">
        <v>0</v>
      </c>
      <c r="BE249">
        <v>4424</v>
      </c>
      <c r="BF249">
        <v>0.53885505481120588</v>
      </c>
      <c r="BG249">
        <v>288646</v>
      </c>
      <c r="BH249">
        <v>36.171177944862158</v>
      </c>
      <c r="BI249">
        <v>1219</v>
      </c>
      <c r="BJ249">
        <v>13</v>
      </c>
      <c r="BK249">
        <v>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2</v>
      </c>
      <c r="BS249">
        <v>0</v>
      </c>
      <c r="BT249">
        <v>8402</v>
      </c>
      <c r="BU249">
        <v>0.64</v>
      </c>
      <c r="BV249">
        <v>0.56113460000000004</v>
      </c>
      <c r="BW249">
        <v>78</v>
      </c>
      <c r="BX249">
        <v>2.142347</v>
      </c>
      <c r="BY249">
        <v>0.86502319999999999</v>
      </c>
      <c r="BZ249">
        <v>13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2</v>
      </c>
      <c r="CI249">
        <v>0</v>
      </c>
      <c r="CJ249">
        <v>7813</v>
      </c>
      <c r="CK249">
        <v>2.1758607449123257</v>
      </c>
      <c r="CL249">
        <v>0.72107518504090373</v>
      </c>
      <c r="CM249">
        <v>50</v>
      </c>
      <c r="CN249">
        <v>1.0669821480733874</v>
      </c>
      <c r="CO249">
        <v>590</v>
      </c>
      <c r="CP249">
        <v>0.12931214599999999</v>
      </c>
      <c r="CQ249">
        <v>-0.20391369670000001</v>
      </c>
      <c r="CR249">
        <v>6718</v>
      </c>
      <c r="CS249">
        <v>0.871</v>
      </c>
      <c r="CT249">
        <v>6034</v>
      </c>
      <c r="CU249">
        <v>0.80926959476000004</v>
      </c>
      <c r="CV249">
        <v>4</v>
      </c>
      <c r="CW249">
        <v>1</v>
      </c>
      <c r="CX249">
        <v>3</v>
      </c>
      <c r="CY249">
        <v>777</v>
      </c>
      <c r="CZ249">
        <v>1147</v>
      </c>
      <c r="DA249" s="2">
        <v>5145</v>
      </c>
      <c r="DB249" s="2">
        <v>640</v>
      </c>
      <c r="DC249" s="2">
        <v>136.87</v>
      </c>
      <c r="DD249" s="2">
        <v>622</v>
      </c>
      <c r="DE249">
        <v>344</v>
      </c>
      <c r="DF249">
        <v>24</v>
      </c>
      <c r="DG249">
        <v>49.77</v>
      </c>
      <c r="DH249">
        <v>37.33</v>
      </c>
      <c r="DI249" s="2">
        <v>12.44</v>
      </c>
      <c r="DJ249">
        <v>8.52</v>
      </c>
      <c r="DK249">
        <v>0.89856890404183098</v>
      </c>
      <c r="DL249">
        <v>0</v>
      </c>
      <c r="DM249">
        <v>0</v>
      </c>
      <c r="DN249">
        <v>134.6</v>
      </c>
      <c r="DO249">
        <v>9.6000000000000002E-2</v>
      </c>
      <c r="DP249">
        <v>89671.809999999983</v>
      </c>
      <c r="DQ249" s="2">
        <v>0</v>
      </c>
      <c r="DR249" s="2">
        <v>1125.32582381</v>
      </c>
      <c r="DS249">
        <v>8.1339384084639602E-4</v>
      </c>
      <c r="DT249">
        <v>3.3773824530360401</v>
      </c>
      <c r="DU249">
        <v>4672589.7104336238</v>
      </c>
      <c r="DV249">
        <v>0</v>
      </c>
    </row>
    <row r="250" spans="1:126" x14ac:dyDescent="0.15">
      <c r="A250" t="s">
        <v>516</v>
      </c>
      <c r="B250" t="s">
        <v>434</v>
      </c>
      <c r="C250">
        <v>8</v>
      </c>
      <c r="D250">
        <v>65</v>
      </c>
      <c r="E250" t="s">
        <v>578</v>
      </c>
      <c r="F250">
        <v>8065</v>
      </c>
      <c r="G250" t="s">
        <v>5234</v>
      </c>
      <c r="H250">
        <v>58.2</v>
      </c>
      <c r="I250">
        <v>0.3</v>
      </c>
      <c r="J250">
        <v>0.6</v>
      </c>
      <c r="K250">
        <v>0.4</v>
      </c>
      <c r="L250">
        <v>1.4</v>
      </c>
      <c r="M250">
        <v>39.1</v>
      </c>
      <c r="N250">
        <f t="shared" si="18"/>
        <v>4918.6200000000008</v>
      </c>
      <c r="O250">
        <f t="shared" si="16"/>
        <v>5081.3799999999992</v>
      </c>
      <c r="P250">
        <f t="shared" si="17"/>
        <v>6.0976560000000015</v>
      </c>
      <c r="Q250" s="4">
        <v>8065</v>
      </c>
      <c r="R250" s="5">
        <v>39.205340999999997</v>
      </c>
      <c r="S250" s="5">
        <v>-106.35007899999999</v>
      </c>
      <c r="T250">
        <v>4</v>
      </c>
      <c r="U250">
        <v>9.1394998127803925E-2</v>
      </c>
      <c r="V250">
        <v>7372</v>
      </c>
      <c r="W250">
        <v>7311</v>
      </c>
      <c r="X250">
        <v>7362</v>
      </c>
      <c r="Y250">
        <v>7444</v>
      </c>
      <c r="Z250">
        <v>4304</v>
      </c>
      <c r="AA250">
        <v>8067</v>
      </c>
      <c r="AB250">
        <v>3631.9369999999999</v>
      </c>
      <c r="AC250">
        <v>45367</v>
      </c>
      <c r="AD250">
        <v>3</v>
      </c>
      <c r="AE250">
        <v>4.0749796251018743E-4</v>
      </c>
      <c r="AF250">
        <v>3</v>
      </c>
      <c r="AG250">
        <v>23</v>
      </c>
      <c r="AH250">
        <v>0.13043478260869565</v>
      </c>
      <c r="AI250" s="3">
        <v>12180</v>
      </c>
      <c r="AJ250" s="3">
        <v>241225.58180821</v>
      </c>
      <c r="AK250">
        <v>203</v>
      </c>
      <c r="AL250">
        <v>1088019.2</v>
      </c>
      <c r="AM250">
        <v>1358757</v>
      </c>
      <c r="AN250">
        <v>620</v>
      </c>
      <c r="AO250">
        <v>1359377</v>
      </c>
      <c r="AP250">
        <v>0</v>
      </c>
      <c r="AQ250">
        <v>0</v>
      </c>
      <c r="AR250">
        <v>0</v>
      </c>
      <c r="AS250">
        <v>0</v>
      </c>
      <c r="AT250">
        <v>16</v>
      </c>
      <c r="AU250">
        <v>47</v>
      </c>
      <c r="AV250">
        <f t="shared" si="15"/>
        <v>63</v>
      </c>
      <c r="AW250">
        <v>7134</v>
      </c>
      <c r="AX250">
        <v>0.92999999999999994</v>
      </c>
      <c r="AY250">
        <v>8903011585.2898502</v>
      </c>
      <c r="AZ250">
        <v>8903011.5852898508</v>
      </c>
      <c r="BA250">
        <v>202678.49620240901</v>
      </c>
      <c r="BB250">
        <v>4.9339225361201097E-2</v>
      </c>
      <c r="BC250">
        <v>7841</v>
      </c>
      <c r="BD250">
        <v>4541</v>
      </c>
      <c r="BE250">
        <v>3300</v>
      </c>
      <c r="BF250">
        <v>0.44763971785132933</v>
      </c>
      <c r="BG250">
        <v>1473593</v>
      </c>
      <c r="BH250">
        <v>200.16204835642489</v>
      </c>
      <c r="BI250">
        <v>817</v>
      </c>
      <c r="BJ250">
        <v>36</v>
      </c>
      <c r="BK250">
        <v>5</v>
      </c>
      <c r="BL250">
        <v>3</v>
      </c>
      <c r="BM250">
        <v>0</v>
      </c>
      <c r="BN250">
        <v>0</v>
      </c>
      <c r="BO250">
        <v>1</v>
      </c>
      <c r="BP250">
        <v>0</v>
      </c>
      <c r="BQ250">
        <v>7</v>
      </c>
      <c r="BR250">
        <v>2</v>
      </c>
      <c r="BS250">
        <v>0</v>
      </c>
      <c r="BT250">
        <v>51464</v>
      </c>
      <c r="BU250">
        <v>0.59</v>
      </c>
      <c r="BV250">
        <v>0.69019189999999997</v>
      </c>
      <c r="BW250">
        <v>402</v>
      </c>
      <c r="BX250">
        <v>1.049277</v>
      </c>
      <c r="BY250">
        <v>0.47311629999999999</v>
      </c>
      <c r="BZ250">
        <v>33</v>
      </c>
      <c r="CA250">
        <v>6</v>
      </c>
      <c r="CB250">
        <v>6</v>
      </c>
      <c r="CC250">
        <v>0</v>
      </c>
      <c r="CD250">
        <v>0</v>
      </c>
      <c r="CE250">
        <v>1</v>
      </c>
      <c r="CF250">
        <v>0</v>
      </c>
      <c r="CG250">
        <v>9</v>
      </c>
      <c r="CH250">
        <v>3</v>
      </c>
      <c r="CI250">
        <v>0</v>
      </c>
      <c r="CJ250">
        <v>53850</v>
      </c>
      <c r="CK250">
        <v>1.077065923862581</v>
      </c>
      <c r="CL250">
        <v>0.70297482837528602</v>
      </c>
      <c r="CM250">
        <v>372</v>
      </c>
      <c r="CN250">
        <v>0.11093787897186874</v>
      </c>
      <c r="CO250">
        <v>1220</v>
      </c>
      <c r="CP250">
        <v>-0.93933569230000002</v>
      </c>
      <c r="CQ250">
        <v>-0.48538381539999997</v>
      </c>
      <c r="CR250">
        <v>6625</v>
      </c>
      <c r="CS250">
        <v>0.872</v>
      </c>
      <c r="CT250">
        <v>6043</v>
      </c>
      <c r="CU250">
        <v>0.84234722262999995</v>
      </c>
      <c r="CV250">
        <v>4</v>
      </c>
      <c r="CW250">
        <v>4</v>
      </c>
      <c r="CX250">
        <v>6</v>
      </c>
      <c r="CZ250">
        <v>35</v>
      </c>
      <c r="DA250" s="2">
        <v>3597</v>
      </c>
      <c r="DB250" s="2">
        <v>730</v>
      </c>
      <c r="DC250" s="2">
        <v>459.8</v>
      </c>
      <c r="DD250" s="2">
        <v>950</v>
      </c>
      <c r="DE250">
        <v>8</v>
      </c>
      <c r="DF250">
        <v>2</v>
      </c>
      <c r="DG250">
        <v>82.12</v>
      </c>
      <c r="DH250">
        <v>13.69</v>
      </c>
      <c r="DI250" s="2">
        <v>95.81</v>
      </c>
      <c r="DJ250">
        <v>5.83</v>
      </c>
      <c r="DK250">
        <v>0.71674876847290636</v>
      </c>
      <c r="DL250">
        <v>0</v>
      </c>
      <c r="DM250">
        <v>0</v>
      </c>
      <c r="DN250">
        <v>0</v>
      </c>
      <c r="DO250">
        <v>0</v>
      </c>
      <c r="DP250">
        <v>0</v>
      </c>
      <c r="DQ250" s="2">
        <v>162118</v>
      </c>
      <c r="DR250" s="2">
        <v>22590.297287290006</v>
      </c>
      <c r="DS250">
        <v>1.8853340968756627E-2</v>
      </c>
      <c r="DT250">
        <v>1</v>
      </c>
      <c r="DU250">
        <v>1088019.2</v>
      </c>
      <c r="DV250">
        <v>1</v>
      </c>
    </row>
    <row r="251" spans="1:126" x14ac:dyDescent="0.15">
      <c r="A251" t="s">
        <v>516</v>
      </c>
      <c r="B251" t="s">
        <v>576</v>
      </c>
      <c r="C251">
        <v>8</v>
      </c>
      <c r="D251">
        <v>67</v>
      </c>
      <c r="E251" t="s">
        <v>577</v>
      </c>
      <c r="F251">
        <v>8067</v>
      </c>
      <c r="G251" t="s">
        <v>5235</v>
      </c>
      <c r="H251">
        <v>80.3</v>
      </c>
      <c r="I251">
        <v>0.3</v>
      </c>
      <c r="J251">
        <v>5</v>
      </c>
      <c r="K251">
        <v>0.5</v>
      </c>
      <c r="L251">
        <v>2</v>
      </c>
      <c r="M251">
        <v>11.8</v>
      </c>
      <c r="N251">
        <f t="shared" si="18"/>
        <v>6616.6699999999992</v>
      </c>
      <c r="O251">
        <f t="shared" si="16"/>
        <v>3383.3300000000008</v>
      </c>
      <c r="P251">
        <f t="shared" si="17"/>
        <v>4.0599960000000026</v>
      </c>
      <c r="Q251" s="4">
        <v>8067</v>
      </c>
      <c r="R251" s="5">
        <v>37.287367000000003</v>
      </c>
      <c r="S251" s="5">
        <v>-107.839718</v>
      </c>
      <c r="T251">
        <v>2</v>
      </c>
      <c r="U251">
        <v>9.098070700938618E-2</v>
      </c>
      <c r="V251">
        <v>51443</v>
      </c>
      <c r="W251">
        <v>52547</v>
      </c>
      <c r="X251">
        <v>53182</v>
      </c>
      <c r="Y251">
        <v>54552</v>
      </c>
      <c r="Z251">
        <v>29937</v>
      </c>
      <c r="AA251">
        <v>8065</v>
      </c>
      <c r="AB251">
        <v>23991.797999999999</v>
      </c>
      <c r="AC251">
        <v>60278</v>
      </c>
      <c r="AD251">
        <v>0</v>
      </c>
      <c r="AE251">
        <v>0</v>
      </c>
      <c r="AF251">
        <v>116</v>
      </c>
      <c r="AG251">
        <v>1124</v>
      </c>
      <c r="AH251">
        <v>0.10320284697508897</v>
      </c>
      <c r="AI251" s="3">
        <v>590435</v>
      </c>
      <c r="AJ251" s="3">
        <v>1081533.2175104201</v>
      </c>
      <c r="AK251">
        <v>68</v>
      </c>
      <c r="AL251">
        <v>245715.20000000001</v>
      </c>
      <c r="AM251">
        <v>84306</v>
      </c>
      <c r="AN251">
        <v>74222</v>
      </c>
      <c r="AO251">
        <v>158528</v>
      </c>
      <c r="AP251" t="e">
        <v>#N/A</v>
      </c>
      <c r="AQ251" t="e">
        <v>#N/A</v>
      </c>
      <c r="AR251" t="e">
        <v>#N/A</v>
      </c>
      <c r="AS251" t="e">
        <v>#N/A</v>
      </c>
      <c r="AT251">
        <v>1</v>
      </c>
      <c r="AU251">
        <v>3</v>
      </c>
      <c r="AV251">
        <f t="shared" si="15"/>
        <v>4</v>
      </c>
      <c r="AW251">
        <v>32123</v>
      </c>
      <c r="AX251">
        <v>0.6</v>
      </c>
      <c r="AY251">
        <v>247824612.717641</v>
      </c>
      <c r="AZ251">
        <v>247824.61271764099</v>
      </c>
      <c r="BA251">
        <v>31750.055373571999</v>
      </c>
      <c r="BB251">
        <v>0.31496008061528502</v>
      </c>
      <c r="BC251">
        <v>66576</v>
      </c>
      <c r="BD251">
        <v>1350</v>
      </c>
      <c r="BE251">
        <v>65226</v>
      </c>
      <c r="BF251">
        <v>1.2679276091985303</v>
      </c>
      <c r="BG251">
        <v>93093</v>
      </c>
      <c r="BH251">
        <v>1.7504606821857018</v>
      </c>
      <c r="BI251">
        <v>5045</v>
      </c>
      <c r="BJ251">
        <v>6</v>
      </c>
      <c r="BK251">
        <v>2</v>
      </c>
      <c r="BL251">
        <v>1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1</v>
      </c>
      <c r="BS251">
        <v>0</v>
      </c>
      <c r="BT251">
        <v>8046</v>
      </c>
      <c r="BU251">
        <v>0.47</v>
      </c>
      <c r="BV251">
        <v>0.5037758</v>
      </c>
      <c r="BW251">
        <v>68</v>
      </c>
      <c r="BX251">
        <v>1.3671390000000001</v>
      </c>
      <c r="BY251">
        <v>-5.2824799999999998E-2</v>
      </c>
      <c r="BZ251">
        <v>5</v>
      </c>
      <c r="CA251">
        <v>2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7367</v>
      </c>
      <c r="CK251">
        <v>1.3574046423238768</v>
      </c>
      <c r="CL251">
        <v>0.61575855782864086</v>
      </c>
      <c r="CM251">
        <v>62</v>
      </c>
      <c r="CN251">
        <v>0.30596243054024946</v>
      </c>
      <c r="CO251">
        <v>12745</v>
      </c>
      <c r="CP251">
        <v>0.835421203</v>
      </c>
      <c r="CQ251">
        <v>0.36091264200000001</v>
      </c>
      <c r="CR251">
        <v>47968</v>
      </c>
      <c r="CS251">
        <v>0.88300000000000001</v>
      </c>
      <c r="CT251">
        <v>41412</v>
      </c>
      <c r="CU251">
        <v>0.80201765448000006</v>
      </c>
      <c r="CV251">
        <v>177</v>
      </c>
      <c r="CW251">
        <v>47</v>
      </c>
      <c r="CX251">
        <v>53</v>
      </c>
      <c r="CY251">
        <v>831</v>
      </c>
      <c r="CZ251">
        <v>1890</v>
      </c>
      <c r="DA251" s="2">
        <v>40032</v>
      </c>
      <c r="DB251" s="2">
        <v>8190</v>
      </c>
      <c r="DC251" s="2">
        <v>232.69</v>
      </c>
      <c r="DD251" s="2">
        <v>6063</v>
      </c>
      <c r="DE251">
        <v>724</v>
      </c>
      <c r="DF251">
        <v>93</v>
      </c>
      <c r="DG251">
        <v>138.88</v>
      </c>
      <c r="DH251">
        <v>9.3800000000000008</v>
      </c>
      <c r="DI251" s="2">
        <v>28.15</v>
      </c>
      <c r="DJ251">
        <v>5.62</v>
      </c>
      <c r="DK251">
        <v>0.969431012727904</v>
      </c>
      <c r="DL251">
        <v>7.1174377224199285E-3</v>
      </c>
      <c r="DN251">
        <v>66.2</v>
      </c>
      <c r="DO251">
        <v>6.2E-2</v>
      </c>
      <c r="DP251">
        <v>9076.92</v>
      </c>
      <c r="DQ251" s="2">
        <v>403922</v>
      </c>
      <c r="DR251" s="2">
        <v>5179.3428641</v>
      </c>
      <c r="DS251">
        <v>1.8446637557007636E-2</v>
      </c>
      <c r="DV251">
        <v>0</v>
      </c>
    </row>
    <row r="252" spans="1:126" x14ac:dyDescent="0.15">
      <c r="A252" t="s">
        <v>516</v>
      </c>
      <c r="B252" t="s">
        <v>579</v>
      </c>
      <c r="C252">
        <v>8</v>
      </c>
      <c r="D252">
        <v>69</v>
      </c>
      <c r="E252" t="s">
        <v>580</v>
      </c>
      <c r="F252">
        <v>8069</v>
      </c>
      <c r="G252" t="s">
        <v>5236</v>
      </c>
      <c r="H252">
        <v>84.5</v>
      </c>
      <c r="I252">
        <v>0.8</v>
      </c>
      <c r="J252">
        <v>0.4</v>
      </c>
      <c r="K252">
        <v>1.9</v>
      </c>
      <c r="L252">
        <v>1.9</v>
      </c>
      <c r="M252">
        <v>10.6</v>
      </c>
      <c r="N252">
        <f t="shared" si="18"/>
        <v>7260.6299999999992</v>
      </c>
      <c r="O252">
        <f t="shared" si="16"/>
        <v>2739.3700000000008</v>
      </c>
      <c r="P252">
        <f t="shared" si="17"/>
        <v>3.2872440000000021</v>
      </c>
      <c r="Q252" s="4">
        <v>8069</v>
      </c>
      <c r="R252" s="5">
        <v>40.658093000000001</v>
      </c>
      <c r="S252" s="5">
        <v>-105.48676399999999</v>
      </c>
      <c r="T252">
        <v>7</v>
      </c>
      <c r="U252">
        <v>8.9130655426255354E-2</v>
      </c>
      <c r="V252">
        <v>300870</v>
      </c>
      <c r="W252">
        <v>311435</v>
      </c>
      <c r="X252">
        <v>318227</v>
      </c>
      <c r="Y252">
        <v>332840</v>
      </c>
      <c r="Z252">
        <v>162753</v>
      </c>
      <c r="AA252">
        <v>8069</v>
      </c>
      <c r="AB252">
        <v>132930.49799999999</v>
      </c>
      <c r="AC252">
        <v>59805</v>
      </c>
      <c r="AD252">
        <v>12</v>
      </c>
      <c r="AE252">
        <v>3.7708931046077168E-5</v>
      </c>
      <c r="AF252">
        <v>204</v>
      </c>
      <c r="AG252">
        <v>1625</v>
      </c>
      <c r="AH252">
        <v>0.12553846153846154</v>
      </c>
      <c r="AI252" s="3">
        <v>450389</v>
      </c>
      <c r="AJ252" s="3">
        <v>1661530.8014573751</v>
      </c>
      <c r="AK252">
        <v>39</v>
      </c>
      <c r="AL252">
        <v>1685760</v>
      </c>
      <c r="AM252">
        <v>142214</v>
      </c>
      <c r="AN252">
        <v>117651</v>
      </c>
      <c r="AO252">
        <v>259865</v>
      </c>
      <c r="AP252">
        <v>31</v>
      </c>
      <c r="AQ252">
        <v>29</v>
      </c>
      <c r="AR252">
        <v>60</v>
      </c>
      <c r="AS252">
        <v>0.19265657360283847</v>
      </c>
      <c r="AT252">
        <v>75</v>
      </c>
      <c r="AU252">
        <v>350</v>
      </c>
      <c r="AV252">
        <f t="shared" si="15"/>
        <v>425</v>
      </c>
      <c r="AW252">
        <v>282518</v>
      </c>
      <c r="AX252">
        <v>0.89</v>
      </c>
      <c r="AY252">
        <v>2401160058.65412</v>
      </c>
      <c r="AZ252">
        <v>2401160.0586541202</v>
      </c>
      <c r="BA252">
        <v>9541.7425941148704</v>
      </c>
      <c r="BB252">
        <v>1.0480265948662011</v>
      </c>
      <c r="BC252">
        <v>220609</v>
      </c>
      <c r="BD252">
        <v>51695</v>
      </c>
      <c r="BE252">
        <v>168914</v>
      </c>
      <c r="BF252">
        <v>0.56141855286336295</v>
      </c>
      <c r="BG252">
        <v>7347325</v>
      </c>
      <c r="BH252">
        <v>23.088314316509912</v>
      </c>
      <c r="BI252">
        <v>23116</v>
      </c>
      <c r="BJ252">
        <v>155</v>
      </c>
      <c r="BK252">
        <v>22</v>
      </c>
      <c r="BL252">
        <v>11</v>
      </c>
      <c r="BM252">
        <v>3</v>
      </c>
      <c r="BN252">
        <v>9</v>
      </c>
      <c r="BO252">
        <v>7</v>
      </c>
      <c r="BP252">
        <v>4</v>
      </c>
      <c r="BQ252">
        <v>45</v>
      </c>
      <c r="BR252">
        <v>7</v>
      </c>
      <c r="BS252">
        <v>5</v>
      </c>
      <c r="BT252">
        <v>298382</v>
      </c>
      <c r="BU252">
        <v>0.75</v>
      </c>
      <c r="BV252">
        <v>0.72308110000000003</v>
      </c>
      <c r="BW252">
        <v>2400</v>
      </c>
      <c r="BX252">
        <v>0.89817749999999996</v>
      </c>
      <c r="BY252">
        <v>0.44597579999999998</v>
      </c>
      <c r="BZ252">
        <v>175</v>
      </c>
      <c r="CA252">
        <v>26</v>
      </c>
      <c r="CB252">
        <v>12</v>
      </c>
      <c r="CC252">
        <v>6</v>
      </c>
      <c r="CD252">
        <v>10</v>
      </c>
      <c r="CE252">
        <v>6</v>
      </c>
      <c r="CF252">
        <v>3</v>
      </c>
      <c r="CG252">
        <v>42</v>
      </c>
      <c r="CH252">
        <v>5</v>
      </c>
      <c r="CI252">
        <v>4</v>
      </c>
      <c r="CJ252">
        <v>324657</v>
      </c>
      <c r="CK252">
        <v>0.89017024120841381</v>
      </c>
      <c r="CL252">
        <v>0.74738055931176939</v>
      </c>
      <c r="CM252">
        <v>1902</v>
      </c>
      <c r="CN252">
        <v>-0.11093787897186874</v>
      </c>
      <c r="CO252">
        <v>74142</v>
      </c>
      <c r="CP252">
        <v>0.72636056000000004</v>
      </c>
      <c r="CQ252">
        <v>0.54597075399999995</v>
      </c>
      <c r="CR252">
        <v>290697</v>
      </c>
      <c r="CS252">
        <v>0.86199999999999999</v>
      </c>
      <c r="CT252">
        <v>253934</v>
      </c>
      <c r="CU252">
        <v>0.88025717361</v>
      </c>
      <c r="CV252">
        <v>854</v>
      </c>
      <c r="CW252">
        <v>263</v>
      </c>
      <c r="CX252">
        <v>280</v>
      </c>
      <c r="CY252">
        <v>1535</v>
      </c>
      <c r="CZ252">
        <v>2699</v>
      </c>
      <c r="DA252" s="2">
        <v>217529</v>
      </c>
      <c r="DB252" s="2">
        <v>49750</v>
      </c>
      <c r="DC252" s="2">
        <v>412.36</v>
      </c>
      <c r="DD252" s="2">
        <v>28322</v>
      </c>
      <c r="DE252">
        <v>1123</v>
      </c>
      <c r="DF252">
        <v>119</v>
      </c>
      <c r="DG252">
        <v>93.36</v>
      </c>
      <c r="DH252">
        <v>2.5299999999999998</v>
      </c>
      <c r="DI252" s="2">
        <v>14.56</v>
      </c>
      <c r="DJ252">
        <v>3.6</v>
      </c>
      <c r="DK252">
        <v>0.92445197373825738</v>
      </c>
      <c r="DL252">
        <v>8.615384615384615E-3</v>
      </c>
      <c r="DM252">
        <v>759</v>
      </c>
      <c r="DN252">
        <v>53.2</v>
      </c>
      <c r="DO252">
        <v>3.1E-2</v>
      </c>
      <c r="DP252">
        <v>526.70000000000005</v>
      </c>
      <c r="DQ252" s="2">
        <v>648002</v>
      </c>
      <c r="DR252" s="2">
        <v>78265.322756119975</v>
      </c>
      <c r="DS252">
        <v>4.4087066538056184E-2</v>
      </c>
      <c r="DT252">
        <v>6.1911292485070399</v>
      </c>
      <c r="DU252">
        <v>10436758.041963227</v>
      </c>
      <c r="DV252">
        <v>0</v>
      </c>
    </row>
    <row r="253" spans="1:126" x14ac:dyDescent="0.15">
      <c r="A253" t="s">
        <v>516</v>
      </c>
      <c r="B253" t="s">
        <v>581</v>
      </c>
      <c r="C253">
        <v>8</v>
      </c>
      <c r="D253">
        <v>71</v>
      </c>
      <c r="E253" t="s">
        <v>582</v>
      </c>
      <c r="F253">
        <v>8071</v>
      </c>
      <c r="G253" t="s">
        <v>5237</v>
      </c>
      <c r="H253">
        <v>54.2</v>
      </c>
      <c r="I253">
        <v>1.3</v>
      </c>
      <c r="J253">
        <v>1.1000000000000001</v>
      </c>
      <c r="K253">
        <v>0.6</v>
      </c>
      <c r="L253">
        <v>1.3</v>
      </c>
      <c r="M253">
        <v>41.6</v>
      </c>
      <c r="N253">
        <f t="shared" si="18"/>
        <v>4673.1500000000005</v>
      </c>
      <c r="O253">
        <f t="shared" si="16"/>
        <v>5326.8499999999995</v>
      </c>
      <c r="P253">
        <f t="shared" si="17"/>
        <v>6.3922200000000018</v>
      </c>
      <c r="Q253" s="4">
        <v>8071</v>
      </c>
      <c r="R253" s="5">
        <v>37.318831000000003</v>
      </c>
      <c r="S253" s="5">
        <v>-104.04411</v>
      </c>
      <c r="T253">
        <v>8</v>
      </c>
      <c r="U253">
        <v>0.13019057829714406</v>
      </c>
      <c r="V253">
        <v>15385</v>
      </c>
      <c r="W253">
        <v>14789</v>
      </c>
      <c r="X253">
        <v>14503</v>
      </c>
      <c r="Y253">
        <v>14021</v>
      </c>
      <c r="Z253">
        <v>7394</v>
      </c>
      <c r="AA253">
        <v>8071</v>
      </c>
      <c r="AB253">
        <v>5007.3970000000008</v>
      </c>
      <c r="AC253">
        <v>45067</v>
      </c>
      <c r="AD253">
        <v>1</v>
      </c>
      <c r="AE253">
        <v>6.8951251465214087E-5</v>
      </c>
      <c r="AF253">
        <v>21</v>
      </c>
      <c r="AG253">
        <v>602</v>
      </c>
      <c r="AH253">
        <v>3.4883720930232558E-2</v>
      </c>
      <c r="AI253" s="3">
        <v>2140776</v>
      </c>
      <c r="AJ253" s="3">
        <v>3054516.5778678651</v>
      </c>
      <c r="AK253">
        <v>496</v>
      </c>
      <c r="AL253">
        <v>3056473.5999999996</v>
      </c>
      <c r="AM253">
        <v>265929</v>
      </c>
      <c r="AN253">
        <v>36638</v>
      </c>
      <c r="AO253">
        <v>302567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</v>
      </c>
      <c r="AV253">
        <f t="shared" si="15"/>
        <v>5</v>
      </c>
      <c r="AW253">
        <v>9115</v>
      </c>
      <c r="AX253">
        <v>0.65</v>
      </c>
      <c r="AY253">
        <v>120528358.196787</v>
      </c>
      <c r="AZ253">
        <v>120528.358196787</v>
      </c>
      <c r="BA253">
        <v>7925.8429147678798</v>
      </c>
      <c r="BB253">
        <v>1.2616954571945191</v>
      </c>
      <c r="BC253">
        <v>14471</v>
      </c>
      <c r="BD253">
        <v>128</v>
      </c>
      <c r="BE253">
        <v>14343</v>
      </c>
      <c r="BF253">
        <v>0.93227169320766978</v>
      </c>
      <c r="BG253">
        <v>316285</v>
      </c>
      <c r="BH253">
        <v>21.808246569675241</v>
      </c>
      <c r="BI253">
        <v>1772</v>
      </c>
      <c r="BJ253">
        <v>10</v>
      </c>
      <c r="BK253">
        <v>3</v>
      </c>
      <c r="BL253">
        <v>1</v>
      </c>
      <c r="BM253">
        <v>0</v>
      </c>
      <c r="BN253">
        <v>0</v>
      </c>
      <c r="BO253">
        <v>4</v>
      </c>
      <c r="BP253">
        <v>1</v>
      </c>
      <c r="BQ253">
        <v>2</v>
      </c>
      <c r="BR253">
        <v>2</v>
      </c>
      <c r="BS253">
        <v>0</v>
      </c>
      <c r="BT253">
        <v>16020</v>
      </c>
      <c r="BU253">
        <v>0.55000000000000004</v>
      </c>
      <c r="BV253">
        <v>0.53102419999999995</v>
      </c>
      <c r="BW253">
        <v>145</v>
      </c>
      <c r="BX253">
        <v>1.435705</v>
      </c>
      <c r="BY253">
        <v>0.1748372</v>
      </c>
      <c r="BZ253">
        <v>8</v>
      </c>
      <c r="CA253">
        <v>1</v>
      </c>
      <c r="CB253">
        <v>1</v>
      </c>
      <c r="CC253">
        <v>0</v>
      </c>
      <c r="CD253">
        <v>0</v>
      </c>
      <c r="CE253">
        <v>4</v>
      </c>
      <c r="CF253">
        <v>1</v>
      </c>
      <c r="CG253">
        <v>4</v>
      </c>
      <c r="CH253">
        <v>1</v>
      </c>
      <c r="CI253">
        <v>0</v>
      </c>
      <c r="CJ253">
        <v>14071</v>
      </c>
      <c r="CK253">
        <v>1.4213630872006253</v>
      </c>
      <c r="CL253">
        <v>0.66640769156064872</v>
      </c>
      <c r="CM253">
        <v>115</v>
      </c>
      <c r="CN253">
        <v>0.50240020349680692</v>
      </c>
      <c r="CO253">
        <v>1176</v>
      </c>
      <c r="CP253">
        <v>-1.4472143788</v>
      </c>
      <c r="CQ253">
        <v>-0.65389404829999997</v>
      </c>
      <c r="CR253">
        <v>12448</v>
      </c>
      <c r="CS253">
        <v>0.8909999999999999</v>
      </c>
      <c r="CT253">
        <v>12354</v>
      </c>
      <c r="CU253">
        <v>0.84506302520999999</v>
      </c>
      <c r="CV253">
        <v>18</v>
      </c>
      <c r="CW253">
        <v>7</v>
      </c>
      <c r="CX253">
        <v>9</v>
      </c>
      <c r="CY253">
        <v>353</v>
      </c>
      <c r="CZ253">
        <v>991</v>
      </c>
      <c r="DA253" s="2">
        <v>7638</v>
      </c>
      <c r="DB253" s="2">
        <v>1000</v>
      </c>
      <c r="DC253" s="2">
        <v>193.83</v>
      </c>
      <c r="DD253" s="2">
        <v>2509</v>
      </c>
      <c r="DE253">
        <v>334</v>
      </c>
      <c r="DF253">
        <v>24</v>
      </c>
      <c r="DG253">
        <v>41.53</v>
      </c>
      <c r="DH253">
        <v>13.84</v>
      </c>
      <c r="DI253" s="2">
        <v>62.3</v>
      </c>
      <c r="DJ253">
        <v>1.05</v>
      </c>
      <c r="DK253">
        <v>0.96576334936490316</v>
      </c>
      <c r="DL253">
        <v>3.3222591362126247E-3</v>
      </c>
      <c r="DN253">
        <v>7.5</v>
      </c>
      <c r="DO253">
        <v>2E-3</v>
      </c>
      <c r="DP253">
        <v>24587.879999999997</v>
      </c>
      <c r="DQ253" s="2">
        <f>65146+21930</f>
        <v>87076</v>
      </c>
      <c r="DR253" s="2">
        <v>152841.21399787004</v>
      </c>
      <c r="DS253">
        <v>4.0600139467067815E-2</v>
      </c>
      <c r="DV253">
        <v>0</v>
      </c>
    </row>
    <row r="254" spans="1:126" x14ac:dyDescent="0.15">
      <c r="A254" t="s">
        <v>516</v>
      </c>
      <c r="B254" t="s">
        <v>337</v>
      </c>
      <c r="C254">
        <v>8</v>
      </c>
      <c r="D254">
        <v>73</v>
      </c>
      <c r="E254" t="s">
        <v>583</v>
      </c>
      <c r="F254">
        <v>8073</v>
      </c>
      <c r="G254" t="s">
        <v>5238</v>
      </c>
      <c r="H254">
        <v>79.5</v>
      </c>
      <c r="I254">
        <v>5.0999999999999996</v>
      </c>
      <c r="J254">
        <v>0.7</v>
      </c>
      <c r="K254">
        <v>0.7</v>
      </c>
      <c r="L254">
        <v>1.5</v>
      </c>
      <c r="M254">
        <v>12.5</v>
      </c>
      <c r="N254">
        <f t="shared" si="18"/>
        <v>6505.74</v>
      </c>
      <c r="O254">
        <f t="shared" si="16"/>
        <v>3494.26</v>
      </c>
      <c r="P254">
        <f t="shared" si="17"/>
        <v>4.1931120000000019</v>
      </c>
      <c r="Q254" s="4">
        <v>8073</v>
      </c>
      <c r="R254" s="5">
        <v>38.993740000000003</v>
      </c>
      <c r="S254" s="5">
        <v>-103.507555</v>
      </c>
      <c r="T254">
        <v>7</v>
      </c>
      <c r="U254">
        <v>8.1050873578459942E-2</v>
      </c>
      <c r="V254">
        <v>5443</v>
      </c>
      <c r="W254">
        <v>5462</v>
      </c>
      <c r="X254">
        <v>5478</v>
      </c>
      <c r="Y254">
        <v>5548</v>
      </c>
      <c r="Z254">
        <v>3026</v>
      </c>
      <c r="AA254">
        <v>8073</v>
      </c>
      <c r="AB254">
        <v>1202.857</v>
      </c>
      <c r="AC254">
        <v>39005</v>
      </c>
      <c r="AD254">
        <v>0</v>
      </c>
      <c r="AE254">
        <v>0</v>
      </c>
      <c r="AF254">
        <v>27</v>
      </c>
      <c r="AG254">
        <v>464</v>
      </c>
      <c r="AH254">
        <v>5.8189655172413791E-2</v>
      </c>
      <c r="AI254" s="3">
        <v>1473387</v>
      </c>
      <c r="AJ254" s="3">
        <v>1649724.387477095</v>
      </c>
      <c r="AK254">
        <v>1190</v>
      </c>
      <c r="AL254">
        <v>1655398.3999999999</v>
      </c>
      <c r="AM254">
        <v>391277</v>
      </c>
      <c r="AN254">
        <v>75650</v>
      </c>
      <c r="AO254">
        <v>466927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f t="shared" si="15"/>
        <v>2</v>
      </c>
      <c r="AW254">
        <v>0</v>
      </c>
      <c r="AX254">
        <v>0</v>
      </c>
      <c r="AY254">
        <v>76447537.738267601</v>
      </c>
      <c r="AZ254">
        <v>76447.537738267594</v>
      </c>
      <c r="BA254">
        <v>12557.696876454</v>
      </c>
      <c r="BB254">
        <v>0.7963243657163166</v>
      </c>
      <c r="BC254">
        <v>11191</v>
      </c>
      <c r="BD254">
        <v>2659</v>
      </c>
      <c r="BE254">
        <v>8532</v>
      </c>
      <c r="BF254">
        <v>1.5675179129156716</v>
      </c>
      <c r="BG254">
        <v>144310</v>
      </c>
      <c r="BH254">
        <v>26.343556042351224</v>
      </c>
      <c r="BI254">
        <v>522</v>
      </c>
      <c r="BJ254">
        <v>6</v>
      </c>
      <c r="BK254">
        <v>1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5169</v>
      </c>
      <c r="BU254">
        <v>0.6</v>
      </c>
      <c r="BV254">
        <v>0.53919969999999995</v>
      </c>
      <c r="BW254">
        <v>66</v>
      </c>
      <c r="BX254">
        <v>1.547688</v>
      </c>
      <c r="BY254">
        <v>0.81739410000000001</v>
      </c>
      <c r="BZ254">
        <v>6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5508</v>
      </c>
      <c r="CK254">
        <v>1.4524328249818446</v>
      </c>
      <c r="CL254">
        <v>0.70088875268158135</v>
      </c>
      <c r="CM254">
        <v>49</v>
      </c>
      <c r="CN254">
        <v>0.78009820627352289</v>
      </c>
      <c r="CO254">
        <v>463</v>
      </c>
      <c r="CP254">
        <v>0.56604227500000004</v>
      </c>
      <c r="CQ254">
        <v>-8.1377734199999996E-2</v>
      </c>
      <c r="CR254">
        <v>4707</v>
      </c>
      <c r="CS254">
        <v>0.84499999999999997</v>
      </c>
      <c r="CT254">
        <v>4300</v>
      </c>
      <c r="CU254">
        <v>0.86398085360999999</v>
      </c>
      <c r="CV254">
        <v>10</v>
      </c>
      <c r="CW254">
        <v>6</v>
      </c>
      <c r="CX254">
        <v>2</v>
      </c>
      <c r="CY254">
        <v>322</v>
      </c>
      <c r="CZ254">
        <v>763</v>
      </c>
      <c r="DA254" s="2">
        <v>3407</v>
      </c>
      <c r="DB254" s="2">
        <v>290</v>
      </c>
      <c r="DC254" s="2">
        <v>73.66</v>
      </c>
      <c r="DD254" s="2">
        <v>849</v>
      </c>
      <c r="DE254">
        <v>242</v>
      </c>
      <c r="DF254">
        <v>28</v>
      </c>
      <c r="DG254">
        <v>18.420000000000002</v>
      </c>
      <c r="DH254">
        <v>55.25</v>
      </c>
      <c r="DI254" s="2">
        <v>92.08</v>
      </c>
      <c r="DJ254">
        <v>1.29</v>
      </c>
      <c r="DK254">
        <v>0.86290567244043825</v>
      </c>
      <c r="DL254">
        <v>0</v>
      </c>
      <c r="DN254">
        <v>2.6</v>
      </c>
      <c r="DO254">
        <v>2E-3</v>
      </c>
      <c r="DP254">
        <v>115063.73</v>
      </c>
      <c r="DQ254" s="2">
        <v>0</v>
      </c>
      <c r="DR254" s="2">
        <v>69633.232085730007</v>
      </c>
      <c r="DS254">
        <v>4.2064334534653421E-2</v>
      </c>
      <c r="DT254">
        <v>2.54883279082269</v>
      </c>
      <c r="DU254">
        <v>4219333.7237954158</v>
      </c>
      <c r="DV254">
        <v>1</v>
      </c>
    </row>
    <row r="255" spans="1:126" x14ac:dyDescent="0.15">
      <c r="A255" t="s">
        <v>516</v>
      </c>
      <c r="B255" t="s">
        <v>341</v>
      </c>
      <c r="C255">
        <v>8</v>
      </c>
      <c r="D255">
        <v>75</v>
      </c>
      <c r="E255" t="s">
        <v>584</v>
      </c>
      <c r="F255">
        <v>8075</v>
      </c>
      <c r="G255" t="s">
        <v>5239</v>
      </c>
      <c r="H255">
        <v>78.2</v>
      </c>
      <c r="I255">
        <v>3.9</v>
      </c>
      <c r="J255">
        <v>0.8</v>
      </c>
      <c r="K255">
        <v>0.5</v>
      </c>
      <c r="L255">
        <v>1</v>
      </c>
      <c r="M255">
        <v>15.6</v>
      </c>
      <c r="N255">
        <f t="shared" si="18"/>
        <v>6375.7000000000007</v>
      </c>
      <c r="O255">
        <f t="shared" si="16"/>
        <v>3624.2999999999993</v>
      </c>
      <c r="P255">
        <f t="shared" si="17"/>
        <v>4.3491600000000004</v>
      </c>
      <c r="Q255" s="4">
        <v>8075</v>
      </c>
      <c r="R255" s="5">
        <v>40.728090999999999</v>
      </c>
      <c r="S255" s="5">
        <v>-103.090464</v>
      </c>
      <c r="T255">
        <v>3</v>
      </c>
      <c r="U255">
        <v>0.20976242544078411</v>
      </c>
      <c r="V255">
        <v>22541</v>
      </c>
      <c r="W255">
        <v>22604</v>
      </c>
      <c r="X255">
        <v>21928</v>
      </c>
      <c r="Y255">
        <v>21968</v>
      </c>
      <c r="Z255">
        <v>11192</v>
      </c>
      <c r="AA255">
        <v>8075</v>
      </c>
      <c r="AB255">
        <v>8287.1190000000006</v>
      </c>
      <c r="AC255">
        <v>42319</v>
      </c>
      <c r="AD255">
        <v>0</v>
      </c>
      <c r="AE255">
        <v>0</v>
      </c>
      <c r="AF255">
        <v>27</v>
      </c>
      <c r="AG255">
        <v>891</v>
      </c>
      <c r="AH255">
        <v>3.0303030303030304E-2</v>
      </c>
      <c r="AI255" s="3">
        <v>1099217</v>
      </c>
      <c r="AJ255" s="3">
        <v>1176709.9391922301</v>
      </c>
      <c r="AK255">
        <v>450</v>
      </c>
      <c r="AL255">
        <v>1180774.3999999999</v>
      </c>
      <c r="AM255">
        <v>413306</v>
      </c>
      <c r="AN255">
        <v>149598</v>
      </c>
      <c r="AO255">
        <v>562904</v>
      </c>
      <c r="AP255">
        <v>3</v>
      </c>
      <c r="AQ255">
        <v>0</v>
      </c>
      <c r="AR255">
        <v>3</v>
      </c>
      <c r="AS255">
        <v>0.13271987258892232</v>
      </c>
      <c r="AT255">
        <v>4</v>
      </c>
      <c r="AU255">
        <v>18</v>
      </c>
      <c r="AV255">
        <f t="shared" si="15"/>
        <v>22</v>
      </c>
      <c r="AW255">
        <v>17335</v>
      </c>
      <c r="AX255">
        <v>0.86</v>
      </c>
      <c r="AY255">
        <v>121098683.077333</v>
      </c>
      <c r="AZ255">
        <v>121098.683077333</v>
      </c>
      <c r="BA255">
        <v>5905.1447251793397</v>
      </c>
      <c r="BB255">
        <v>1.6934385972557682</v>
      </c>
      <c r="BC255">
        <v>12029</v>
      </c>
      <c r="BD255">
        <v>11815</v>
      </c>
      <c r="BE255">
        <v>214</v>
      </c>
      <c r="BF255">
        <v>9.4938112772281619E-3</v>
      </c>
      <c r="BG255">
        <v>457087</v>
      </c>
      <c r="BH255">
        <v>20.84490149580445</v>
      </c>
      <c r="BI255">
        <v>2367</v>
      </c>
      <c r="BJ255">
        <v>22</v>
      </c>
      <c r="BK255">
        <v>2</v>
      </c>
      <c r="BL255">
        <v>2</v>
      </c>
      <c r="BM255">
        <v>0</v>
      </c>
      <c r="BN255">
        <v>0</v>
      </c>
      <c r="BO255">
        <v>1</v>
      </c>
      <c r="BP255">
        <v>1</v>
      </c>
      <c r="BQ255">
        <v>3</v>
      </c>
      <c r="BR255">
        <v>3</v>
      </c>
      <c r="BS255">
        <v>0</v>
      </c>
      <c r="BT255">
        <v>20772</v>
      </c>
      <c r="BU255">
        <v>0.67</v>
      </c>
      <c r="BV255">
        <v>0.54807980000000001</v>
      </c>
      <c r="BW255">
        <v>175</v>
      </c>
      <c r="BX255">
        <v>1.636819</v>
      </c>
      <c r="BY255">
        <v>0.2486469</v>
      </c>
      <c r="BZ255">
        <v>23</v>
      </c>
      <c r="CA255">
        <v>2</v>
      </c>
      <c r="CB255">
        <v>2</v>
      </c>
      <c r="CC255">
        <v>0</v>
      </c>
      <c r="CD255">
        <v>0</v>
      </c>
      <c r="CE255">
        <v>1</v>
      </c>
      <c r="CF255">
        <v>1</v>
      </c>
      <c r="CG255">
        <v>2</v>
      </c>
      <c r="CH255">
        <v>1</v>
      </c>
      <c r="CI255">
        <v>0</v>
      </c>
      <c r="CJ255">
        <v>21954</v>
      </c>
      <c r="CK255">
        <v>1.4575931493121983</v>
      </c>
      <c r="CL255">
        <v>0.74076479662255423</v>
      </c>
      <c r="CM255">
        <v>145</v>
      </c>
      <c r="CN255">
        <v>0.527838188483987</v>
      </c>
      <c r="CO255">
        <v>1688</v>
      </c>
      <c r="CP255">
        <v>0.44789562399999999</v>
      </c>
      <c r="CQ255">
        <v>-0.37569694850000002</v>
      </c>
      <c r="CR255">
        <v>18966</v>
      </c>
      <c r="CS255">
        <v>0.8640000000000001</v>
      </c>
      <c r="CT255">
        <v>18168</v>
      </c>
      <c r="CU255">
        <v>0.84922414566000004</v>
      </c>
      <c r="CV255">
        <v>61</v>
      </c>
      <c r="CW255">
        <v>12</v>
      </c>
      <c r="CX255">
        <v>15</v>
      </c>
      <c r="CY255">
        <v>908</v>
      </c>
      <c r="CZ255">
        <v>1392</v>
      </c>
      <c r="DA255" s="2">
        <v>12773</v>
      </c>
      <c r="DB255" s="2">
        <v>1420</v>
      </c>
      <c r="DC255" s="2">
        <v>146.99</v>
      </c>
      <c r="DD255" s="2">
        <v>1908</v>
      </c>
      <c r="DE255">
        <v>405</v>
      </c>
      <c r="DF255">
        <v>36</v>
      </c>
      <c r="DG255">
        <v>17.82</v>
      </c>
      <c r="DH255">
        <v>8.91</v>
      </c>
      <c r="DI255" s="2">
        <v>22.27</v>
      </c>
      <c r="DJ255">
        <v>2.2599999999999998</v>
      </c>
      <c r="DK255">
        <v>0.91831731132251415</v>
      </c>
      <c r="DL255">
        <v>5.6116722783389446E-3</v>
      </c>
      <c r="DM255">
        <v>4540</v>
      </c>
      <c r="DN255">
        <v>72.900000000000006</v>
      </c>
      <c r="DO255">
        <v>6.2E-2</v>
      </c>
      <c r="DP255">
        <v>70941.87000000001</v>
      </c>
      <c r="DQ255" s="2">
        <v>0</v>
      </c>
      <c r="DR255" s="2">
        <v>7870.4146527799994</v>
      </c>
      <c r="DS255">
        <v>6.665471745710248E-3</v>
      </c>
      <c r="DT255">
        <v>4.4760226367630702</v>
      </c>
      <c r="DU255">
        <v>5285172.9433103316</v>
      </c>
      <c r="DV255">
        <v>0</v>
      </c>
    </row>
    <row r="256" spans="1:126" x14ac:dyDescent="0.15">
      <c r="A256" t="s">
        <v>516</v>
      </c>
      <c r="B256" t="s">
        <v>585</v>
      </c>
      <c r="C256">
        <v>8</v>
      </c>
      <c r="D256">
        <v>77</v>
      </c>
      <c r="E256" t="s">
        <v>586</v>
      </c>
      <c r="F256">
        <v>8077</v>
      </c>
      <c r="G256" t="s">
        <v>5240</v>
      </c>
      <c r="H256">
        <v>83.1</v>
      </c>
      <c r="I256">
        <v>0.5</v>
      </c>
      <c r="J256">
        <v>0.6</v>
      </c>
      <c r="K256">
        <v>0.7</v>
      </c>
      <c r="L256">
        <v>1.7</v>
      </c>
      <c r="M256">
        <v>13.3</v>
      </c>
      <c r="N256">
        <f t="shared" si="18"/>
        <v>7086.4899999999989</v>
      </c>
      <c r="O256">
        <f t="shared" si="16"/>
        <v>2913.5100000000011</v>
      </c>
      <c r="P256">
        <f t="shared" si="17"/>
        <v>3.4962120000000025</v>
      </c>
      <c r="Q256" s="4">
        <v>8077</v>
      </c>
      <c r="R256" s="5">
        <v>39.019421000000001</v>
      </c>
      <c r="S256" s="5">
        <v>-108.461893</v>
      </c>
      <c r="T256">
        <v>9</v>
      </c>
      <c r="U256">
        <v>-3.4578060598469837E-2</v>
      </c>
      <c r="V256">
        <v>146562</v>
      </c>
      <c r="W256">
        <v>147509</v>
      </c>
      <c r="X256">
        <v>147834</v>
      </c>
      <c r="Y256">
        <v>148116</v>
      </c>
      <c r="Z256">
        <v>75133</v>
      </c>
      <c r="AA256">
        <v>8077</v>
      </c>
      <c r="AB256">
        <v>58663.659999999996</v>
      </c>
      <c r="AC256">
        <v>49322</v>
      </c>
      <c r="AD256">
        <v>3</v>
      </c>
      <c r="AE256">
        <v>2.0293031373026502E-5</v>
      </c>
      <c r="AF256">
        <v>319</v>
      </c>
      <c r="AG256">
        <v>2264</v>
      </c>
      <c r="AH256">
        <v>0.14090106007067138</v>
      </c>
      <c r="AI256" s="3">
        <v>386932</v>
      </c>
      <c r="AJ256" s="3">
        <v>2130530.6976494351</v>
      </c>
      <c r="AK256">
        <v>14</v>
      </c>
      <c r="AL256">
        <v>2138419.2000000002</v>
      </c>
      <c r="AM256">
        <v>28779</v>
      </c>
      <c r="AN256">
        <v>116440</v>
      </c>
      <c r="AO256">
        <v>145219</v>
      </c>
      <c r="AP256">
        <v>12</v>
      </c>
      <c r="AQ256">
        <v>17</v>
      </c>
      <c r="AR256">
        <v>29</v>
      </c>
      <c r="AS256">
        <v>0.1965981736707591</v>
      </c>
      <c r="AT256">
        <v>24</v>
      </c>
      <c r="AU256">
        <v>127</v>
      </c>
      <c r="AV256">
        <f t="shared" si="15"/>
        <v>151</v>
      </c>
      <c r="AW256">
        <v>152214</v>
      </c>
      <c r="AX256">
        <v>0.92999999999999994</v>
      </c>
      <c r="AY256">
        <v>520695974.1415</v>
      </c>
      <c r="AZ256">
        <v>520695.97414150002</v>
      </c>
      <c r="BA256">
        <v>4478.72006873804</v>
      </c>
      <c r="BB256">
        <v>2.2327807602446739</v>
      </c>
      <c r="BC256">
        <v>97605</v>
      </c>
      <c r="BD256">
        <v>79300</v>
      </c>
      <c r="BE256">
        <v>18305</v>
      </c>
      <c r="BF256">
        <v>0.12489594847231889</v>
      </c>
      <c r="BG256">
        <v>2502452</v>
      </c>
      <c r="BH256">
        <v>16.927445648497638</v>
      </c>
      <c r="BI256">
        <v>13172</v>
      </c>
      <c r="BJ256">
        <v>82</v>
      </c>
      <c r="BK256">
        <v>16</v>
      </c>
      <c r="BL256">
        <v>8</v>
      </c>
      <c r="BM256">
        <v>2</v>
      </c>
      <c r="BN256">
        <v>1</v>
      </c>
      <c r="BO256">
        <v>11</v>
      </c>
      <c r="BP256">
        <v>2</v>
      </c>
      <c r="BQ256">
        <v>17</v>
      </c>
      <c r="BR256">
        <v>3</v>
      </c>
      <c r="BS256">
        <v>0</v>
      </c>
      <c r="BT256">
        <v>146093</v>
      </c>
      <c r="BU256">
        <v>0.76</v>
      </c>
      <c r="BV256">
        <v>0.63140189999999996</v>
      </c>
      <c r="BW256">
        <v>676</v>
      </c>
      <c r="BX256">
        <v>0.97198359999999995</v>
      </c>
      <c r="BY256">
        <v>-0.4731727</v>
      </c>
      <c r="BZ256">
        <v>86</v>
      </c>
      <c r="CA256">
        <v>13</v>
      </c>
      <c r="CB256">
        <v>7</v>
      </c>
      <c r="CC256">
        <v>1</v>
      </c>
      <c r="CD256">
        <v>1</v>
      </c>
      <c r="CE256">
        <v>10</v>
      </c>
      <c r="CF256">
        <v>1</v>
      </c>
      <c r="CG256">
        <v>11</v>
      </c>
      <c r="CH256">
        <v>3</v>
      </c>
      <c r="CI256">
        <v>1</v>
      </c>
      <c r="CJ256">
        <v>147890</v>
      </c>
      <c r="CK256">
        <v>0.90607884238285208</v>
      </c>
      <c r="CL256">
        <v>0.68174129213745671</v>
      </c>
      <c r="CM256">
        <v>627</v>
      </c>
      <c r="CN256">
        <v>-0.65078844925535739</v>
      </c>
      <c r="CO256">
        <v>20064</v>
      </c>
      <c r="CP256">
        <v>4.8314772999999998E-2</v>
      </c>
      <c r="CQ256">
        <v>-6.0263094099999998E-2</v>
      </c>
      <c r="CR256">
        <v>127123</v>
      </c>
      <c r="CS256">
        <v>0.85499999999999998</v>
      </c>
      <c r="CT256">
        <v>117250</v>
      </c>
      <c r="CU256">
        <v>0.84408238195999996</v>
      </c>
      <c r="CV256">
        <v>389</v>
      </c>
      <c r="CW256">
        <v>106</v>
      </c>
      <c r="CX256">
        <v>158</v>
      </c>
      <c r="CY256">
        <v>2338</v>
      </c>
      <c r="CZ256">
        <v>3761</v>
      </c>
      <c r="DA256" s="2">
        <v>86844</v>
      </c>
      <c r="DB256" s="2">
        <v>15770</v>
      </c>
      <c r="DC256" s="2">
        <v>245.33</v>
      </c>
      <c r="DD256" s="2">
        <v>10644</v>
      </c>
      <c r="DE256">
        <v>1445</v>
      </c>
      <c r="DF256">
        <v>126</v>
      </c>
      <c r="DG256">
        <v>60.99</v>
      </c>
      <c r="DH256">
        <v>5.42</v>
      </c>
      <c r="DI256" s="2">
        <v>11.52</v>
      </c>
      <c r="DJ256">
        <v>5.79</v>
      </c>
      <c r="DK256">
        <v>0.93657283450322015</v>
      </c>
      <c r="DL256">
        <v>5.3003533568904597E-3</v>
      </c>
      <c r="DM256">
        <v>4717</v>
      </c>
      <c r="DN256">
        <v>41.5</v>
      </c>
      <c r="DO256">
        <v>0.02</v>
      </c>
      <c r="DP256">
        <v>1.29</v>
      </c>
      <c r="DQ256" s="2">
        <f>252983+207256+83069+4542</f>
        <v>547850</v>
      </c>
      <c r="DR256" s="2">
        <v>43845.407767370038</v>
      </c>
      <c r="DS256">
        <v>1.8852674316787957E-2</v>
      </c>
      <c r="DT256">
        <v>4.7198469589240402</v>
      </c>
      <c r="DU256">
        <v>10093011.35802478</v>
      </c>
      <c r="DV256">
        <v>0</v>
      </c>
    </row>
    <row r="257" spans="1:126" x14ac:dyDescent="0.15">
      <c r="A257" t="s">
        <v>516</v>
      </c>
      <c r="B257" t="s">
        <v>587</v>
      </c>
      <c r="C257">
        <v>8</v>
      </c>
      <c r="D257">
        <v>79</v>
      </c>
      <c r="E257">
        <v>8079</v>
      </c>
      <c r="F257">
        <v>8079</v>
      </c>
      <c r="G257" t="s">
        <v>5241</v>
      </c>
      <c r="H257">
        <v>95.2</v>
      </c>
      <c r="I257">
        <v>0.3</v>
      </c>
      <c r="J257">
        <v>0.6</v>
      </c>
      <c r="K257">
        <v>0.1</v>
      </c>
      <c r="L257">
        <v>0.8</v>
      </c>
      <c r="M257">
        <v>2.9</v>
      </c>
      <c r="N257">
        <f t="shared" si="18"/>
        <v>9072.5500000000011</v>
      </c>
      <c r="O257">
        <f t="shared" si="16"/>
        <v>927.44999999999891</v>
      </c>
      <c r="P257">
        <f t="shared" si="17"/>
        <v>1.1129399999999992</v>
      </c>
      <c r="Q257" s="4">
        <v>8079</v>
      </c>
      <c r="R257" s="5">
        <v>37.549067000000001</v>
      </c>
      <c r="S257" s="5">
        <v>-107.003236</v>
      </c>
      <c r="T257">
        <v>7</v>
      </c>
      <c r="U257">
        <v>0.73672604208594172</v>
      </c>
      <c r="V257">
        <v>702</v>
      </c>
      <c r="W257">
        <v>704</v>
      </c>
      <c r="X257">
        <v>733</v>
      </c>
      <c r="Y257">
        <v>743</v>
      </c>
      <c r="Z257">
        <v>391</v>
      </c>
      <c r="AA257">
        <v>8079</v>
      </c>
      <c r="AB257">
        <v>280.02199999999999</v>
      </c>
      <c r="AC257">
        <v>48125</v>
      </c>
      <c r="AD257">
        <v>1</v>
      </c>
      <c r="AE257">
        <v>1.364256480218281E-3</v>
      </c>
      <c r="AF257">
        <v>0</v>
      </c>
      <c r="AG257">
        <v>14</v>
      </c>
      <c r="AH257">
        <v>0</v>
      </c>
      <c r="AI257" s="3">
        <v>6628</v>
      </c>
      <c r="AJ257" s="3">
        <v>560471.85118826001</v>
      </c>
      <c r="AK257">
        <v>258</v>
      </c>
      <c r="AL257">
        <v>561804.80000000005</v>
      </c>
      <c r="AM257">
        <v>438508</v>
      </c>
      <c r="AN257">
        <v>480</v>
      </c>
      <c r="AO257">
        <v>438988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f t="shared" si="15"/>
        <v>1</v>
      </c>
      <c r="AW257">
        <v>17</v>
      </c>
      <c r="AX257">
        <v>3.0000000000000027E-2</v>
      </c>
      <c r="AY257">
        <v>153002964.36045301</v>
      </c>
      <c r="AZ257">
        <v>153002.96436045301</v>
      </c>
      <c r="BA257">
        <v>182533.117320652</v>
      </c>
      <c r="BB257">
        <v>5.4784579076865354E-2</v>
      </c>
      <c r="BG257">
        <v>0</v>
      </c>
      <c r="BH257">
        <v>0</v>
      </c>
      <c r="BI257">
        <v>174</v>
      </c>
      <c r="BJ257">
        <v>2</v>
      </c>
      <c r="BK257">
        <v>1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912</v>
      </c>
      <c r="BU257">
        <v>0.21</v>
      </c>
      <c r="BV257">
        <v>0.74879810000000002</v>
      </c>
      <c r="BW257">
        <v>16</v>
      </c>
      <c r="BX257">
        <v>4.3859649999999997</v>
      </c>
      <c r="BY257">
        <v>5.121092</v>
      </c>
      <c r="BZ257">
        <v>2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695</v>
      </c>
      <c r="CK257">
        <v>5.7553956834532372</v>
      </c>
      <c r="CL257">
        <v>0.77658303464755074</v>
      </c>
      <c r="CM257">
        <v>15</v>
      </c>
      <c r="CN257">
        <v>7.2858628667448322</v>
      </c>
      <c r="CO257">
        <v>159</v>
      </c>
      <c r="CP257">
        <v>0</v>
      </c>
      <c r="CQ257">
        <v>0</v>
      </c>
      <c r="CR257">
        <v>636</v>
      </c>
      <c r="CS257">
        <v>0.875</v>
      </c>
      <c r="CT257">
        <v>265941</v>
      </c>
      <c r="CU257">
        <v>0.87645687646000003</v>
      </c>
      <c r="CV257">
        <v>0</v>
      </c>
      <c r="CW257">
        <v>0</v>
      </c>
      <c r="CX257">
        <v>1</v>
      </c>
      <c r="CZ257">
        <v>22</v>
      </c>
      <c r="DA257" s="2">
        <v>875</v>
      </c>
      <c r="DB257" s="2">
        <v>105</v>
      </c>
      <c r="DC257" s="2">
        <v>554.79</v>
      </c>
      <c r="DD257" s="2">
        <v>74</v>
      </c>
      <c r="DE257">
        <v>7</v>
      </c>
      <c r="DF257">
        <v>0</v>
      </c>
      <c r="DG257">
        <v>416.09</v>
      </c>
      <c r="DH257">
        <v>138.69999999999999</v>
      </c>
      <c r="DI257" s="2">
        <v>277.39</v>
      </c>
      <c r="DJ257">
        <v>4.1399999999999997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 s="2">
        <f>385639+138933</f>
        <v>524572</v>
      </c>
      <c r="DR257" s="2">
        <v>7671.4131000500001</v>
      </c>
      <c r="DS257">
        <v>1.3654940943047032E-2</v>
      </c>
      <c r="DV257">
        <v>1</v>
      </c>
    </row>
    <row r="258" spans="1:126" x14ac:dyDescent="0.15">
      <c r="A258" t="s">
        <v>516</v>
      </c>
      <c r="B258" t="s">
        <v>588</v>
      </c>
      <c r="C258">
        <v>8</v>
      </c>
      <c r="D258">
        <v>81</v>
      </c>
      <c r="E258" t="s">
        <v>589</v>
      </c>
      <c r="F258">
        <v>8081</v>
      </c>
      <c r="G258" t="s">
        <v>5242</v>
      </c>
      <c r="H258">
        <v>82.7</v>
      </c>
      <c r="I258">
        <v>0.2</v>
      </c>
      <c r="J258">
        <v>0.7</v>
      </c>
      <c r="K258">
        <v>0.6</v>
      </c>
      <c r="L258">
        <v>1.4</v>
      </c>
      <c r="M258">
        <v>14.4</v>
      </c>
      <c r="N258">
        <f t="shared" si="18"/>
        <v>7049.5</v>
      </c>
      <c r="O258">
        <f t="shared" si="16"/>
        <v>2950.5</v>
      </c>
      <c r="P258">
        <f t="shared" si="17"/>
        <v>3.5406000000000013</v>
      </c>
      <c r="Q258" s="4">
        <v>8081</v>
      </c>
      <c r="R258" s="5">
        <v>40.616357999999998</v>
      </c>
      <c r="S258" s="5">
        <v>-108.211099</v>
      </c>
      <c r="T258">
        <v>6</v>
      </c>
      <c r="U258">
        <v>1.807100760882031E-2</v>
      </c>
      <c r="V258">
        <v>13547</v>
      </c>
      <c r="W258">
        <v>13286</v>
      </c>
      <c r="X258">
        <v>13117</v>
      </c>
      <c r="Y258">
        <v>12940</v>
      </c>
      <c r="Z258">
        <v>7027</v>
      </c>
      <c r="AA258">
        <v>8081</v>
      </c>
      <c r="AB258">
        <v>5399.5680000000002</v>
      </c>
      <c r="AC258">
        <v>51387</v>
      </c>
      <c r="AD258">
        <v>1</v>
      </c>
      <c r="AE258">
        <v>7.6236944423267516E-5</v>
      </c>
      <c r="AF258">
        <v>24</v>
      </c>
      <c r="AG258">
        <v>492</v>
      </c>
      <c r="AH258">
        <v>4.878048780487805E-2</v>
      </c>
      <c r="AI258" s="3">
        <v>929899</v>
      </c>
      <c r="AJ258" s="3">
        <v>3035635.59938253</v>
      </c>
      <c r="AK258">
        <v>160</v>
      </c>
      <c r="AL258">
        <v>3040774.4</v>
      </c>
      <c r="AM258">
        <v>462639</v>
      </c>
      <c r="AN258">
        <v>38167</v>
      </c>
      <c r="AO258">
        <v>500806</v>
      </c>
      <c r="AP258">
        <v>4</v>
      </c>
      <c r="AQ258">
        <v>1</v>
      </c>
      <c r="AR258">
        <v>5</v>
      </c>
      <c r="AS258">
        <v>0.37633599277434893</v>
      </c>
      <c r="AT258">
        <v>5</v>
      </c>
      <c r="AU258">
        <v>6</v>
      </c>
      <c r="AV258">
        <f t="shared" si="15"/>
        <v>11</v>
      </c>
      <c r="AW258">
        <v>12095</v>
      </c>
      <c r="AX258">
        <v>0.94</v>
      </c>
      <c r="AY258">
        <v>1396917704.8856101</v>
      </c>
      <c r="AZ258">
        <v>1396917.7048856101</v>
      </c>
      <c r="BA258">
        <v>106021.857794956</v>
      </c>
      <c r="BB258">
        <v>9.4320173292376991E-2</v>
      </c>
      <c r="BC258">
        <v>31829</v>
      </c>
      <c r="BD258">
        <v>8185</v>
      </c>
      <c r="BE258">
        <v>23644</v>
      </c>
      <c r="BF258">
        <v>1.7453310696095077</v>
      </c>
      <c r="BG258">
        <v>181437</v>
      </c>
      <c r="BH258">
        <v>13.832202485324387</v>
      </c>
      <c r="BI258">
        <v>1262</v>
      </c>
      <c r="BJ258">
        <v>9</v>
      </c>
      <c r="BK258">
        <v>4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2</v>
      </c>
      <c r="BR258">
        <v>1</v>
      </c>
      <c r="BS258">
        <v>0</v>
      </c>
      <c r="BT258">
        <v>13980</v>
      </c>
      <c r="BU258">
        <v>0.64</v>
      </c>
      <c r="BV258">
        <v>0.56549799999999995</v>
      </c>
      <c r="BW258">
        <v>96</v>
      </c>
      <c r="BX258">
        <v>1.2875540000000001</v>
      </c>
      <c r="BY258">
        <v>-0.14864769999999999</v>
      </c>
      <c r="BZ258">
        <v>12</v>
      </c>
      <c r="CA258">
        <v>2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1</v>
      </c>
      <c r="CI258">
        <v>0</v>
      </c>
      <c r="CJ258">
        <v>12932</v>
      </c>
      <c r="CK258">
        <v>1.3145685122177544</v>
      </c>
      <c r="CL258">
        <v>0.65193954127470666</v>
      </c>
      <c r="CM258">
        <v>73</v>
      </c>
      <c r="CN258">
        <v>-0.12153703938319378</v>
      </c>
      <c r="CO258">
        <v>1017.9999999999999</v>
      </c>
      <c r="CP258">
        <v>-0.55710139970000006</v>
      </c>
      <c r="CQ258">
        <v>-0.44189375120000002</v>
      </c>
      <c r="CR258">
        <v>11237</v>
      </c>
      <c r="CS258">
        <v>0.872</v>
      </c>
      <c r="CT258">
        <v>11095</v>
      </c>
      <c r="CU258">
        <v>0.85701587302000004</v>
      </c>
      <c r="CV258">
        <v>18</v>
      </c>
      <c r="CW258">
        <v>6</v>
      </c>
      <c r="CX258">
        <v>6</v>
      </c>
      <c r="CY258">
        <v>278</v>
      </c>
      <c r="CZ258">
        <v>814</v>
      </c>
      <c r="DA258" s="2">
        <v>7250</v>
      </c>
      <c r="DB258" s="2">
        <v>1315</v>
      </c>
      <c r="DC258" s="2">
        <v>167.9</v>
      </c>
      <c r="DD258" s="2">
        <v>905</v>
      </c>
      <c r="DE258">
        <v>302</v>
      </c>
      <c r="DF258">
        <v>26</v>
      </c>
      <c r="DG258">
        <v>76.319999999999993</v>
      </c>
      <c r="DH258">
        <v>22.9</v>
      </c>
      <c r="DI258" s="2">
        <v>45.79</v>
      </c>
      <c r="DJ258">
        <v>4.41</v>
      </c>
      <c r="DK258">
        <v>0.95227438678824261</v>
      </c>
      <c r="DL258">
        <v>0</v>
      </c>
      <c r="DM258">
        <v>0</v>
      </c>
      <c r="DN258">
        <v>4.2</v>
      </c>
      <c r="DO258">
        <v>1E-3</v>
      </c>
      <c r="DP258">
        <v>24590.95</v>
      </c>
      <c r="DQ258" s="2">
        <f>38084+3679</f>
        <v>41763</v>
      </c>
      <c r="DR258" s="2">
        <v>52015.785816770025</v>
      </c>
      <c r="DS258">
        <v>1.1105308084285108E-2</v>
      </c>
      <c r="DV258">
        <v>1</v>
      </c>
    </row>
    <row r="259" spans="1:126" x14ac:dyDescent="0.15">
      <c r="A259" t="s">
        <v>516</v>
      </c>
      <c r="B259" t="s">
        <v>590</v>
      </c>
      <c r="C259">
        <v>8</v>
      </c>
      <c r="D259">
        <v>83</v>
      </c>
      <c r="E259" t="s">
        <v>591</v>
      </c>
      <c r="F259">
        <v>8083</v>
      </c>
      <c r="G259" t="s">
        <v>5243</v>
      </c>
      <c r="H259">
        <v>75.099999999999994</v>
      </c>
      <c r="I259">
        <v>0.2</v>
      </c>
      <c r="J259">
        <v>11.4</v>
      </c>
      <c r="K259">
        <v>0.5</v>
      </c>
      <c r="L259">
        <v>1.8</v>
      </c>
      <c r="M259">
        <v>11</v>
      </c>
      <c r="N259">
        <f t="shared" si="18"/>
        <v>5894.4999999999991</v>
      </c>
      <c r="O259">
        <f t="shared" si="16"/>
        <v>4105.5000000000009</v>
      </c>
      <c r="P259">
        <f t="shared" si="17"/>
        <v>4.9266000000000032</v>
      </c>
      <c r="Q259" s="4">
        <v>8083</v>
      </c>
      <c r="R259" s="5">
        <v>37.338025000000002</v>
      </c>
      <c r="S259" s="5">
        <v>-108.595786</v>
      </c>
      <c r="T259">
        <v>4</v>
      </c>
      <c r="U259">
        <v>8.6691473712474057E-2</v>
      </c>
      <c r="V259">
        <v>25424</v>
      </c>
      <c r="W259">
        <v>25569</v>
      </c>
      <c r="X259">
        <v>25700</v>
      </c>
      <c r="Y259">
        <v>25697</v>
      </c>
      <c r="Z259">
        <v>13321</v>
      </c>
      <c r="AA259">
        <v>8083</v>
      </c>
      <c r="AB259">
        <v>9971.2759999999998</v>
      </c>
      <c r="AC259">
        <v>43553</v>
      </c>
      <c r="AD259">
        <v>3</v>
      </c>
      <c r="AE259">
        <v>1.1673151750972762E-4</v>
      </c>
      <c r="AF259">
        <v>96</v>
      </c>
      <c r="AG259">
        <v>1138</v>
      </c>
      <c r="AH259">
        <v>8.43585237258348E-2</v>
      </c>
      <c r="AI259" s="3">
        <v>690656</v>
      </c>
      <c r="AJ259" s="3">
        <v>1298761.5404724751</v>
      </c>
      <c r="AK259">
        <v>50</v>
      </c>
      <c r="AL259">
        <v>1305651.2</v>
      </c>
      <c r="AM259">
        <v>835550</v>
      </c>
      <c r="AN259">
        <v>76922</v>
      </c>
      <c r="AO259">
        <v>912472</v>
      </c>
      <c r="AP259">
        <v>5</v>
      </c>
      <c r="AQ259">
        <v>2</v>
      </c>
      <c r="AR259">
        <v>7</v>
      </c>
      <c r="AS259">
        <v>0.27376901716922836</v>
      </c>
      <c r="AT259">
        <v>11</v>
      </c>
      <c r="AU259">
        <v>26</v>
      </c>
      <c r="AV259">
        <f t="shared" ref="AV259:AV322" si="19">AT259+AU259</f>
        <v>37</v>
      </c>
      <c r="AW259">
        <v>9133</v>
      </c>
      <c r="AX259">
        <v>0.36</v>
      </c>
      <c r="AY259">
        <v>4504026005.3827105</v>
      </c>
      <c r="AZ259">
        <v>4504026.0053827101</v>
      </c>
      <c r="BA259">
        <v>188908.559100137</v>
      </c>
      <c r="BB259">
        <v>5.2935663940452696E-2</v>
      </c>
      <c r="BC259">
        <v>21754</v>
      </c>
      <c r="BD259">
        <v>390</v>
      </c>
      <c r="BE259">
        <v>21364</v>
      </c>
      <c r="BF259">
        <v>0.8403083700440529</v>
      </c>
      <c r="BG259">
        <v>511605</v>
      </c>
      <c r="BH259">
        <v>19.906809338521402</v>
      </c>
      <c r="BI259">
        <v>3768</v>
      </c>
      <c r="BJ259">
        <v>19</v>
      </c>
      <c r="BK259">
        <v>2</v>
      </c>
      <c r="BL259">
        <v>5</v>
      </c>
      <c r="BM259">
        <v>0</v>
      </c>
      <c r="BN259">
        <v>0</v>
      </c>
      <c r="BO259">
        <v>0</v>
      </c>
      <c r="BP259">
        <v>3</v>
      </c>
      <c r="BQ259">
        <v>1</v>
      </c>
      <c r="BR259">
        <v>0</v>
      </c>
      <c r="BS259">
        <v>0</v>
      </c>
      <c r="BT259">
        <v>25368</v>
      </c>
      <c r="BU259">
        <v>0.63</v>
      </c>
      <c r="BV259">
        <v>0.61149030000000004</v>
      </c>
      <c r="BW259">
        <v>213</v>
      </c>
      <c r="BX259">
        <v>1.1825920000000001</v>
      </c>
      <c r="BY259">
        <v>0.2346559</v>
      </c>
      <c r="BZ259">
        <v>18</v>
      </c>
      <c r="CA259">
        <v>3</v>
      </c>
      <c r="CB259">
        <v>4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25799</v>
      </c>
      <c r="CK259">
        <v>1.0465521919454241</v>
      </c>
      <c r="CL259">
        <v>0.63377238114838441</v>
      </c>
      <c r="CM259">
        <v>152</v>
      </c>
      <c r="CN259">
        <v>-0.39146232452493812</v>
      </c>
      <c r="CO259">
        <v>3311</v>
      </c>
      <c r="CP259">
        <v>-0.56053800629999995</v>
      </c>
      <c r="CQ259">
        <v>-0.26742607260000001</v>
      </c>
      <c r="CR259">
        <v>22268</v>
      </c>
      <c r="CS259">
        <v>0.84699999999999998</v>
      </c>
      <c r="CT259">
        <v>19856</v>
      </c>
      <c r="CU259">
        <v>0.79788727686000005</v>
      </c>
      <c r="CV259">
        <v>31</v>
      </c>
      <c r="CW259">
        <v>15</v>
      </c>
      <c r="CX259">
        <v>24</v>
      </c>
      <c r="CY259">
        <v>678</v>
      </c>
      <c r="CZ259">
        <v>1860</v>
      </c>
      <c r="DA259" s="2">
        <v>14588</v>
      </c>
      <c r="DB259" s="2">
        <v>2205</v>
      </c>
      <c r="DC259" s="2">
        <v>249.59</v>
      </c>
      <c r="DD259" s="2">
        <v>4369</v>
      </c>
      <c r="DE259">
        <v>728</v>
      </c>
      <c r="DF259">
        <v>79</v>
      </c>
      <c r="DG259">
        <v>58.5</v>
      </c>
      <c r="DH259">
        <v>11.7</v>
      </c>
      <c r="DI259" s="2">
        <v>39</v>
      </c>
      <c r="DJ259">
        <v>2.94</v>
      </c>
      <c r="DK259">
        <v>0.98862096325811977</v>
      </c>
      <c r="DL259">
        <v>5.272407732864675E-3</v>
      </c>
      <c r="DM259">
        <v>1483</v>
      </c>
      <c r="DN259">
        <v>33</v>
      </c>
      <c r="DO259">
        <v>2.5000000000000001E-2</v>
      </c>
      <c r="DP259">
        <v>10896.54</v>
      </c>
      <c r="DQ259" s="2">
        <v>256991</v>
      </c>
      <c r="DR259" s="2">
        <v>21957.921110560001</v>
      </c>
      <c r="DS259">
        <v>5.8152464949947982E-3</v>
      </c>
      <c r="DV259">
        <v>1</v>
      </c>
    </row>
    <row r="260" spans="1:126" x14ac:dyDescent="0.15">
      <c r="A260" t="s">
        <v>516</v>
      </c>
      <c r="B260" t="s">
        <v>592</v>
      </c>
      <c r="C260">
        <v>8</v>
      </c>
      <c r="D260">
        <v>85</v>
      </c>
      <c r="E260" t="s">
        <v>593</v>
      </c>
      <c r="F260">
        <v>8085</v>
      </c>
      <c r="G260" t="s">
        <v>5244</v>
      </c>
      <c r="H260">
        <v>77.5</v>
      </c>
      <c r="I260">
        <v>0.3</v>
      </c>
      <c r="J260">
        <v>0.5</v>
      </c>
      <c r="K260">
        <v>0.6</v>
      </c>
      <c r="L260">
        <v>1.5</v>
      </c>
      <c r="M260">
        <v>19.7</v>
      </c>
      <c r="N260">
        <f t="shared" si="18"/>
        <v>6397.29</v>
      </c>
      <c r="O260">
        <f t="shared" si="16"/>
        <v>3602.71</v>
      </c>
      <c r="P260">
        <f t="shared" si="17"/>
        <v>4.3232520000000019</v>
      </c>
      <c r="Q260" s="4">
        <v>8085</v>
      </c>
      <c r="R260" s="5">
        <v>38.407507000000003</v>
      </c>
      <c r="S260" s="5">
        <v>-108.266282</v>
      </c>
      <c r="T260">
        <v>6</v>
      </c>
      <c r="U260">
        <v>2.0846167774003999E-2</v>
      </c>
      <c r="V260">
        <v>40994</v>
      </c>
      <c r="W260">
        <v>40885</v>
      </c>
      <c r="X260">
        <v>40815</v>
      </c>
      <c r="Y260">
        <v>40534</v>
      </c>
      <c r="Z260">
        <v>20427</v>
      </c>
      <c r="AA260">
        <v>8085</v>
      </c>
      <c r="AB260">
        <v>15125.664000000001</v>
      </c>
      <c r="AC260">
        <v>43999</v>
      </c>
      <c r="AD260">
        <v>1</v>
      </c>
      <c r="AE260">
        <v>2.4500796275878966E-5</v>
      </c>
      <c r="AF260">
        <v>102</v>
      </c>
      <c r="AG260">
        <v>1128</v>
      </c>
      <c r="AH260">
        <v>9.0425531914893623E-2</v>
      </c>
      <c r="AI260" s="3">
        <v>329653</v>
      </c>
      <c r="AJ260" s="3">
        <v>1434216.5731085502</v>
      </c>
      <c r="AK260">
        <v>44</v>
      </c>
      <c r="AL260">
        <v>1435334.4</v>
      </c>
      <c r="AM260">
        <v>337765</v>
      </c>
      <c r="AN260">
        <v>84359</v>
      </c>
      <c r="AO260">
        <v>422124</v>
      </c>
      <c r="AP260">
        <v>9</v>
      </c>
      <c r="AQ260">
        <v>2</v>
      </c>
      <c r="AR260">
        <v>11</v>
      </c>
      <c r="AS260">
        <v>0.26904732787085728</v>
      </c>
      <c r="AT260">
        <v>11</v>
      </c>
      <c r="AU260">
        <v>55</v>
      </c>
      <c r="AV260">
        <f t="shared" si="19"/>
        <v>66</v>
      </c>
      <c r="AW260">
        <v>31157</v>
      </c>
      <c r="AX260">
        <v>0.69</v>
      </c>
      <c r="AY260">
        <v>2692218432.1104002</v>
      </c>
      <c r="AZ260">
        <v>2692218.4321104004</v>
      </c>
      <c r="BA260">
        <v>80667.203155238996</v>
      </c>
      <c r="BB260">
        <v>0.12396611768918805</v>
      </c>
      <c r="BC260">
        <v>34203</v>
      </c>
      <c r="BD260">
        <v>6160</v>
      </c>
      <c r="BE260">
        <v>28043</v>
      </c>
      <c r="BF260">
        <v>0.68407571839781434</v>
      </c>
      <c r="BG260">
        <v>734342</v>
      </c>
      <c r="BH260">
        <v>17.991963738821511</v>
      </c>
      <c r="BI260">
        <v>4792</v>
      </c>
      <c r="BJ260">
        <v>24</v>
      </c>
      <c r="BK260">
        <v>4</v>
      </c>
      <c r="BL260">
        <v>6</v>
      </c>
      <c r="BM260">
        <v>0</v>
      </c>
      <c r="BN260">
        <v>0</v>
      </c>
      <c r="BO260">
        <v>0</v>
      </c>
      <c r="BP260">
        <v>1</v>
      </c>
      <c r="BQ260">
        <v>6</v>
      </c>
      <c r="BR260">
        <v>3</v>
      </c>
      <c r="BS260">
        <v>0</v>
      </c>
      <c r="BT260">
        <v>41412</v>
      </c>
      <c r="BU260">
        <v>0.7</v>
      </c>
      <c r="BV260">
        <v>0.62025969999999997</v>
      </c>
      <c r="BW260">
        <v>268</v>
      </c>
      <c r="BX260">
        <v>1.062494</v>
      </c>
      <c r="BY260">
        <v>-0.14645179999999999</v>
      </c>
      <c r="BZ260">
        <v>25</v>
      </c>
      <c r="CA260">
        <v>5</v>
      </c>
      <c r="CB260">
        <v>5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1</v>
      </c>
      <c r="CI260">
        <v>0</v>
      </c>
      <c r="CJ260">
        <v>40832</v>
      </c>
      <c r="CK260">
        <v>1.0286050156739812</v>
      </c>
      <c r="CL260">
        <v>0.73614920460778932</v>
      </c>
      <c r="CM260">
        <v>236</v>
      </c>
      <c r="CN260">
        <v>-2.8971038457621775E-2</v>
      </c>
      <c r="CO260">
        <v>4493</v>
      </c>
      <c r="CP260">
        <v>-2.2956523699999998E-2</v>
      </c>
      <c r="CQ260">
        <v>-4.57861585E-2</v>
      </c>
      <c r="CR260">
        <v>35176</v>
      </c>
      <c r="CS260">
        <v>0.8590000000000001</v>
      </c>
      <c r="CT260">
        <v>31811</v>
      </c>
      <c r="CU260">
        <v>0.8169137259999999</v>
      </c>
      <c r="CV260">
        <v>79</v>
      </c>
      <c r="CW260">
        <v>32</v>
      </c>
      <c r="CX260">
        <v>28</v>
      </c>
      <c r="CY260">
        <v>801</v>
      </c>
      <c r="CZ260">
        <v>1806</v>
      </c>
      <c r="DA260" s="2">
        <v>22743</v>
      </c>
      <c r="DB260" s="2">
        <v>3445</v>
      </c>
      <c r="DC260" s="2">
        <v>228.43</v>
      </c>
      <c r="DD260" s="2">
        <v>3020</v>
      </c>
      <c r="DE260">
        <v>648</v>
      </c>
      <c r="DF260">
        <v>52</v>
      </c>
      <c r="DG260">
        <v>41.76</v>
      </c>
      <c r="DH260">
        <v>12.28</v>
      </c>
      <c r="DI260" s="2">
        <v>27.02</v>
      </c>
      <c r="DJ260">
        <v>1.43</v>
      </c>
      <c r="DK260">
        <v>0.98543316760351041</v>
      </c>
      <c r="DL260">
        <v>4.4326241134751776E-3</v>
      </c>
      <c r="DM260">
        <v>154</v>
      </c>
      <c r="DN260">
        <v>22.2</v>
      </c>
      <c r="DO260">
        <v>1.6E-2</v>
      </c>
      <c r="DP260">
        <v>8</v>
      </c>
      <c r="DQ260" s="2">
        <f>11610+22563+292882</f>
        <v>327055</v>
      </c>
      <c r="DR260" s="2">
        <v>16282.756079689996</v>
      </c>
      <c r="DS260">
        <v>3.0675067846603972E-3</v>
      </c>
      <c r="DT260">
        <v>6.5459117219194898</v>
      </c>
      <c r="DU260">
        <v>9395572.2738342769</v>
      </c>
      <c r="DV260">
        <v>1</v>
      </c>
    </row>
    <row r="261" spans="1:126" x14ac:dyDescent="0.15">
      <c r="A261" t="s">
        <v>516</v>
      </c>
      <c r="B261" t="s">
        <v>206</v>
      </c>
      <c r="C261">
        <v>8</v>
      </c>
      <c r="D261">
        <v>87</v>
      </c>
      <c r="E261" t="s">
        <v>594</v>
      </c>
      <c r="F261">
        <v>8087</v>
      </c>
      <c r="G261" t="s">
        <v>5245</v>
      </c>
      <c r="H261">
        <v>61.7</v>
      </c>
      <c r="I261">
        <v>2.7</v>
      </c>
      <c r="J261">
        <v>0.4</v>
      </c>
      <c r="K261">
        <v>0.5</v>
      </c>
      <c r="L261">
        <v>1</v>
      </c>
      <c r="M261">
        <v>33.799999999999997</v>
      </c>
      <c r="N261">
        <f t="shared" si="18"/>
        <v>4958.03</v>
      </c>
      <c r="O261">
        <f t="shared" si="16"/>
        <v>5041.97</v>
      </c>
      <c r="P261">
        <f t="shared" si="17"/>
        <v>6.0503640000000027</v>
      </c>
      <c r="Q261" s="4">
        <v>8087</v>
      </c>
      <c r="R261" s="5">
        <v>40.263167000000003</v>
      </c>
      <c r="S261" s="5">
        <v>-103.81227800000001</v>
      </c>
      <c r="T261">
        <v>6</v>
      </c>
      <c r="U261">
        <v>0.28818356094676423</v>
      </c>
      <c r="V261">
        <v>28200</v>
      </c>
      <c r="W261">
        <v>28342</v>
      </c>
      <c r="X261">
        <v>28359</v>
      </c>
      <c r="Y261">
        <v>28145</v>
      </c>
      <c r="Z261">
        <v>13931</v>
      </c>
      <c r="AA261">
        <v>8087</v>
      </c>
      <c r="AB261">
        <v>11288.040999999999</v>
      </c>
      <c r="AC261">
        <v>48450</v>
      </c>
      <c r="AD261">
        <v>1</v>
      </c>
      <c r="AE261">
        <v>3.5262174265665221E-5</v>
      </c>
      <c r="AF261">
        <v>35</v>
      </c>
      <c r="AG261">
        <v>754</v>
      </c>
      <c r="AH261">
        <v>4.6419098143236075E-2</v>
      </c>
      <c r="AI261" s="3">
        <v>647252</v>
      </c>
      <c r="AJ261" s="3">
        <v>819508.88148950005</v>
      </c>
      <c r="AK261">
        <v>238</v>
      </c>
      <c r="AL261">
        <v>828140.8</v>
      </c>
      <c r="AM261">
        <v>171007</v>
      </c>
      <c r="AN261">
        <v>149410</v>
      </c>
      <c r="AO261">
        <v>320417</v>
      </c>
      <c r="AP261">
        <v>14</v>
      </c>
      <c r="AQ261">
        <v>0</v>
      </c>
      <c r="AR261">
        <v>14</v>
      </c>
      <c r="AS261">
        <v>0.49396655140780471</v>
      </c>
      <c r="AT261">
        <v>14</v>
      </c>
      <c r="AU261">
        <v>18</v>
      </c>
      <c r="AV261">
        <f t="shared" si="19"/>
        <v>32</v>
      </c>
      <c r="AW261">
        <v>24193</v>
      </c>
      <c r="AX261">
        <v>0.87</v>
      </c>
      <c r="AY261">
        <v>84133398.878466994</v>
      </c>
      <c r="AZ261">
        <v>84133.398878466993</v>
      </c>
      <c r="BA261">
        <v>3097.3256319176999</v>
      </c>
      <c r="BB261">
        <v>3.228591755723317</v>
      </c>
      <c r="BC261">
        <v>33010</v>
      </c>
      <c r="BD261">
        <v>1855</v>
      </c>
      <c r="BE261">
        <v>31155</v>
      </c>
      <c r="BF261">
        <v>1.1047872340425533</v>
      </c>
      <c r="BG261">
        <v>587535</v>
      </c>
      <c r="BH261">
        <v>20.717761557177617</v>
      </c>
      <c r="BI261">
        <v>2996</v>
      </c>
      <c r="BJ261">
        <v>24</v>
      </c>
      <c r="BK261">
        <v>3</v>
      </c>
      <c r="BL261">
        <v>3</v>
      </c>
      <c r="BM261">
        <v>0</v>
      </c>
      <c r="BN261">
        <v>1</v>
      </c>
      <c r="BO261">
        <v>1</v>
      </c>
      <c r="BP261">
        <v>1</v>
      </c>
      <c r="BQ261">
        <v>4</v>
      </c>
      <c r="BR261">
        <v>1</v>
      </c>
      <c r="BS261">
        <v>0</v>
      </c>
      <c r="BT261">
        <v>27850</v>
      </c>
      <c r="BU261">
        <v>0.67</v>
      </c>
      <c r="BV261">
        <v>0.50809249999999995</v>
      </c>
      <c r="BW261">
        <v>174</v>
      </c>
      <c r="BX261">
        <v>1.364452</v>
      </c>
      <c r="BY261">
        <v>-0.49287239999999999</v>
      </c>
      <c r="BZ261">
        <v>23</v>
      </c>
      <c r="CA261">
        <v>3</v>
      </c>
      <c r="CB261">
        <v>2</v>
      </c>
      <c r="CC261">
        <v>0</v>
      </c>
      <c r="CD261">
        <v>1</v>
      </c>
      <c r="CE261">
        <v>0</v>
      </c>
      <c r="CF261">
        <v>1</v>
      </c>
      <c r="CG261">
        <v>3</v>
      </c>
      <c r="CH261">
        <v>1</v>
      </c>
      <c r="CI261">
        <v>0</v>
      </c>
      <c r="CJ261">
        <v>28246</v>
      </c>
      <c r="CK261">
        <v>1.2037102598598031</v>
      </c>
      <c r="CL261">
        <v>0.69862569687540521</v>
      </c>
      <c r="CM261">
        <v>157</v>
      </c>
      <c r="CN261">
        <v>-5.440902344480187E-2</v>
      </c>
      <c r="CO261">
        <v>2037.9999999999998</v>
      </c>
      <c r="CP261">
        <v>-0.14053657150000001</v>
      </c>
      <c r="CQ261">
        <v>-0.1871225584</v>
      </c>
      <c r="CR261">
        <v>25280</v>
      </c>
      <c r="CS261">
        <v>0.8909999999999999</v>
      </c>
      <c r="CT261">
        <v>21517</v>
      </c>
      <c r="CU261">
        <v>0.81118404756000007</v>
      </c>
      <c r="CV261">
        <v>53</v>
      </c>
      <c r="CW261">
        <v>19</v>
      </c>
      <c r="CX261">
        <v>13</v>
      </c>
      <c r="CY261">
        <v>1313</v>
      </c>
      <c r="CZ261">
        <v>1253</v>
      </c>
      <c r="DA261" s="2">
        <v>16662</v>
      </c>
      <c r="DB261" s="2">
        <v>1635</v>
      </c>
      <c r="DC261" s="2">
        <v>88.02</v>
      </c>
      <c r="DD261" s="2">
        <v>2836</v>
      </c>
      <c r="DE261">
        <v>406</v>
      </c>
      <c r="DF261">
        <v>71</v>
      </c>
      <c r="DG261">
        <v>31.69</v>
      </c>
      <c r="DH261">
        <v>7.04</v>
      </c>
      <c r="DI261" s="2">
        <v>17.600000000000001</v>
      </c>
      <c r="DJ261">
        <v>2.2400000000000002</v>
      </c>
      <c r="DK261">
        <v>0.9522458022532182</v>
      </c>
      <c r="DL261">
        <v>3.9787798408488064E-3</v>
      </c>
      <c r="DN261">
        <v>99.5</v>
      </c>
      <c r="DO261">
        <v>0.122</v>
      </c>
      <c r="DP261">
        <v>71178.990000000005</v>
      </c>
      <c r="DQ261" s="2">
        <v>0</v>
      </c>
      <c r="DR261" s="2">
        <v>10612.108570760001</v>
      </c>
      <c r="DS261">
        <v>1.2747376021943131E-2</v>
      </c>
      <c r="DT261">
        <v>6.1189471522197802</v>
      </c>
      <c r="DU261">
        <v>5067349.7897970108</v>
      </c>
      <c r="DV261">
        <v>0</v>
      </c>
    </row>
    <row r="262" spans="1:126" x14ac:dyDescent="0.15">
      <c r="A262" t="s">
        <v>516</v>
      </c>
      <c r="B262" t="s">
        <v>595</v>
      </c>
      <c r="C262">
        <v>8</v>
      </c>
      <c r="D262">
        <v>89</v>
      </c>
      <c r="E262" t="s">
        <v>596</v>
      </c>
      <c r="F262">
        <v>8089</v>
      </c>
      <c r="G262" t="s">
        <v>5246</v>
      </c>
      <c r="H262">
        <v>56.5</v>
      </c>
      <c r="I262">
        <v>0.5</v>
      </c>
      <c r="J262">
        <v>0.6</v>
      </c>
      <c r="K262">
        <v>0.7</v>
      </c>
      <c r="L262">
        <v>1.4</v>
      </c>
      <c r="M262">
        <v>40.299999999999997</v>
      </c>
      <c r="N262">
        <f t="shared" si="18"/>
        <v>4819.3999999999996</v>
      </c>
      <c r="O262">
        <f t="shared" si="16"/>
        <v>5180.6000000000004</v>
      </c>
      <c r="P262">
        <f t="shared" si="17"/>
        <v>6.2167200000000031</v>
      </c>
      <c r="Q262" s="4">
        <v>8089</v>
      </c>
      <c r="R262" s="5">
        <v>37.884169999999997</v>
      </c>
      <c r="S262" s="5">
        <v>-103.72126</v>
      </c>
      <c r="T262">
        <v>9</v>
      </c>
      <c r="U262">
        <v>7.8740191230481552E-2</v>
      </c>
      <c r="V262">
        <v>18791</v>
      </c>
      <c r="W262">
        <v>18712</v>
      </c>
      <c r="X262">
        <v>18572</v>
      </c>
      <c r="Y262">
        <v>18212</v>
      </c>
      <c r="Z262">
        <v>8933</v>
      </c>
      <c r="AA262">
        <v>8089</v>
      </c>
      <c r="AB262">
        <v>6347.9629999999997</v>
      </c>
      <c r="AC262">
        <v>32311</v>
      </c>
      <c r="AD262">
        <v>0</v>
      </c>
      <c r="AE262">
        <v>0</v>
      </c>
      <c r="AF262">
        <v>22</v>
      </c>
      <c r="AG262">
        <v>541</v>
      </c>
      <c r="AH262">
        <v>4.0665434380776341E-2</v>
      </c>
      <c r="AI262" s="3">
        <v>706750</v>
      </c>
      <c r="AJ262" s="3">
        <v>807658.99828025</v>
      </c>
      <c r="AK262">
        <v>137</v>
      </c>
      <c r="AL262">
        <v>812678.39999999991</v>
      </c>
      <c r="AM262">
        <v>287396</v>
      </c>
      <c r="AN262">
        <v>67174</v>
      </c>
      <c r="AO262">
        <v>354570</v>
      </c>
      <c r="AP262">
        <v>4</v>
      </c>
      <c r="AQ262">
        <v>0</v>
      </c>
      <c r="AR262">
        <v>4</v>
      </c>
      <c r="AS262">
        <v>0.21376656690893545</v>
      </c>
      <c r="AT262">
        <v>4</v>
      </c>
      <c r="AU262">
        <v>9</v>
      </c>
      <c r="AV262">
        <f t="shared" si="19"/>
        <v>13</v>
      </c>
      <c r="AW262">
        <v>12563</v>
      </c>
      <c r="AX262">
        <v>0.85</v>
      </c>
      <c r="AY262">
        <v>1745204141.3934901</v>
      </c>
      <c r="AZ262">
        <v>1745204.1413934901</v>
      </c>
      <c r="BA262">
        <v>85677.523028111202</v>
      </c>
      <c r="BB262">
        <v>0.11671672623774326</v>
      </c>
      <c r="BC262">
        <v>5548</v>
      </c>
      <c r="BD262">
        <v>0</v>
      </c>
      <c r="BE262">
        <v>5548</v>
      </c>
      <c r="BF262">
        <v>0.29524772497472196</v>
      </c>
      <c r="BG262">
        <v>404818</v>
      </c>
      <c r="BH262">
        <v>21.797221623950033</v>
      </c>
      <c r="BI262">
        <v>2186</v>
      </c>
      <c r="BJ262">
        <v>23</v>
      </c>
      <c r="BK262">
        <v>3</v>
      </c>
      <c r="BL262">
        <v>1</v>
      </c>
      <c r="BM262">
        <v>0</v>
      </c>
      <c r="BN262">
        <v>1</v>
      </c>
      <c r="BO262">
        <v>2</v>
      </c>
      <c r="BP262">
        <v>1</v>
      </c>
      <c r="BQ262">
        <v>1</v>
      </c>
      <c r="BR262">
        <v>2</v>
      </c>
      <c r="BS262">
        <v>0</v>
      </c>
      <c r="BT262">
        <v>18670</v>
      </c>
      <c r="BU262">
        <v>0.72</v>
      </c>
      <c r="BV262">
        <v>0.56993419999999995</v>
      </c>
      <c r="BW262">
        <v>197</v>
      </c>
      <c r="BX262">
        <v>1.8211029999999999</v>
      </c>
      <c r="BY262">
        <v>0.785524</v>
      </c>
      <c r="BZ262">
        <v>23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2</v>
      </c>
      <c r="CG262">
        <v>0</v>
      </c>
      <c r="CH262">
        <v>2</v>
      </c>
      <c r="CI262">
        <v>0</v>
      </c>
      <c r="CJ262">
        <v>18430</v>
      </c>
      <c r="CK262">
        <v>1.6277807921866521</v>
      </c>
      <c r="CL262">
        <v>0.66011281224818696</v>
      </c>
      <c r="CM262">
        <v>156</v>
      </c>
      <c r="CN262">
        <v>0.65220167064353418</v>
      </c>
      <c r="CO262">
        <v>1495</v>
      </c>
      <c r="CP262">
        <v>-0.79542269919999997</v>
      </c>
      <c r="CQ262">
        <v>-0.79206032749999999</v>
      </c>
      <c r="CR262">
        <v>15753</v>
      </c>
      <c r="CS262">
        <v>0.86199999999999999</v>
      </c>
      <c r="CT262">
        <v>15108</v>
      </c>
      <c r="CU262">
        <v>0.8324863174399999</v>
      </c>
      <c r="CV262">
        <v>65</v>
      </c>
      <c r="CW262">
        <v>7</v>
      </c>
      <c r="CX262">
        <v>13</v>
      </c>
      <c r="CY262">
        <v>541</v>
      </c>
      <c r="CZ262">
        <v>812</v>
      </c>
      <c r="DA262" s="2">
        <v>8926</v>
      </c>
      <c r="DB262" s="2">
        <v>1710</v>
      </c>
      <c r="DC262" s="2">
        <v>149.71</v>
      </c>
      <c r="DD262" s="2">
        <v>1727</v>
      </c>
      <c r="DE262">
        <v>258</v>
      </c>
      <c r="DF262">
        <v>35</v>
      </c>
      <c r="DG262">
        <v>37.43</v>
      </c>
      <c r="DH262">
        <v>26.73</v>
      </c>
      <c r="DI262" s="2">
        <v>42.77</v>
      </c>
      <c r="DJ262">
        <v>6.08</v>
      </c>
      <c r="DK262">
        <v>0.92484329678103994</v>
      </c>
      <c r="DL262">
        <v>0</v>
      </c>
      <c r="DM262">
        <v>0</v>
      </c>
      <c r="DN262">
        <v>95.4</v>
      </c>
      <c r="DO262">
        <v>0.11699999999999999</v>
      </c>
      <c r="DP262">
        <v>2668.54</v>
      </c>
      <c r="DQ262" s="2">
        <f>149484+22811</f>
        <v>172295</v>
      </c>
      <c r="DR262" s="2">
        <v>61448.202043429999</v>
      </c>
      <c r="DS262">
        <v>6.0550722894693342E-2</v>
      </c>
      <c r="DV262">
        <v>0</v>
      </c>
    </row>
    <row r="263" spans="1:126" x14ac:dyDescent="0.15">
      <c r="A263" t="s">
        <v>516</v>
      </c>
      <c r="B263" t="s">
        <v>597</v>
      </c>
      <c r="C263">
        <v>8</v>
      </c>
      <c r="D263">
        <v>91</v>
      </c>
      <c r="E263" t="s">
        <v>598</v>
      </c>
      <c r="F263">
        <v>8091</v>
      </c>
      <c r="G263" t="s">
        <v>5247</v>
      </c>
      <c r="H263">
        <v>93.4</v>
      </c>
      <c r="I263">
        <v>0.1</v>
      </c>
      <c r="J263">
        <v>0.3</v>
      </c>
      <c r="K263">
        <v>0.6</v>
      </c>
      <c r="L263">
        <v>1.2</v>
      </c>
      <c r="M263">
        <v>4.4000000000000004</v>
      </c>
      <c r="N263">
        <f t="shared" si="18"/>
        <v>8744.8200000000033</v>
      </c>
      <c r="O263">
        <f t="shared" si="16"/>
        <v>1255.1799999999967</v>
      </c>
      <c r="P263">
        <f t="shared" si="17"/>
        <v>1.5062159999999964</v>
      </c>
      <c r="Q263" s="4">
        <v>8091</v>
      </c>
      <c r="R263" s="5">
        <v>38.154730999999998</v>
      </c>
      <c r="S263" s="5">
        <v>-107.78848000000001</v>
      </c>
      <c r="T263">
        <v>1</v>
      </c>
      <c r="U263">
        <v>-4.4545397677790727E-2</v>
      </c>
      <c r="V263">
        <v>4445</v>
      </c>
      <c r="W263">
        <v>4532</v>
      </c>
      <c r="X263">
        <v>4580</v>
      </c>
      <c r="Y263">
        <v>4589</v>
      </c>
      <c r="Z263">
        <v>2452</v>
      </c>
      <c r="AA263">
        <v>8091</v>
      </c>
      <c r="AB263">
        <v>1986.9560000000001</v>
      </c>
      <c r="AC263">
        <v>61624</v>
      </c>
      <c r="AD263">
        <v>2</v>
      </c>
      <c r="AE263">
        <v>4.3668122270742359E-4</v>
      </c>
      <c r="AF263">
        <v>11</v>
      </c>
      <c r="AG263">
        <v>108</v>
      </c>
      <c r="AH263">
        <v>0.10185185185185185</v>
      </c>
      <c r="AI263" s="3">
        <v>81321</v>
      </c>
      <c r="AJ263" s="3">
        <v>346603.59134417505</v>
      </c>
      <c r="AK263">
        <v>105</v>
      </c>
      <c r="AL263">
        <v>347046.40000000002</v>
      </c>
      <c r="AM263">
        <v>679222</v>
      </c>
      <c r="AN263">
        <v>9587</v>
      </c>
      <c r="AO263">
        <v>688809</v>
      </c>
      <c r="AP263">
        <v>1</v>
      </c>
      <c r="AQ263">
        <v>3</v>
      </c>
      <c r="AR263">
        <v>4</v>
      </c>
      <c r="AS263">
        <v>0.88261253309796994</v>
      </c>
      <c r="AT263">
        <v>3</v>
      </c>
      <c r="AU263">
        <v>9</v>
      </c>
      <c r="AV263">
        <f t="shared" si="19"/>
        <v>12</v>
      </c>
      <c r="AW263">
        <v>451</v>
      </c>
      <c r="AX263">
        <v>9.9999999999999978E-2</v>
      </c>
      <c r="AY263">
        <v>456209401.64684099</v>
      </c>
      <c r="AZ263">
        <v>456209.40164684097</v>
      </c>
      <c r="BA263">
        <v>121171.57098542</v>
      </c>
      <c r="BB263">
        <v>8.2527608734257088E-2</v>
      </c>
      <c r="BC263">
        <v>3575</v>
      </c>
      <c r="BD263">
        <v>0</v>
      </c>
      <c r="BE263">
        <v>3575</v>
      </c>
      <c r="BF263">
        <v>0.80427446569178851</v>
      </c>
      <c r="BG263">
        <v>112889</v>
      </c>
      <c r="BH263">
        <v>24.64825327510917</v>
      </c>
      <c r="BI263">
        <v>595</v>
      </c>
      <c r="BJ263">
        <v>4</v>
      </c>
      <c r="BK263">
        <v>0</v>
      </c>
      <c r="BL263">
        <v>2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2</v>
      </c>
      <c r="BS263">
        <v>0</v>
      </c>
      <c r="BT263">
        <v>4602</v>
      </c>
      <c r="BU263">
        <v>0.47</v>
      </c>
      <c r="BV263">
        <v>0.83016820000000002</v>
      </c>
      <c r="BW263">
        <v>72</v>
      </c>
      <c r="BX263">
        <v>1.9556709999999999</v>
      </c>
      <c r="BY263">
        <v>3.1446000000000001</v>
      </c>
      <c r="BZ263">
        <v>6</v>
      </c>
      <c r="CA263">
        <v>0</v>
      </c>
      <c r="CB263">
        <v>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4625</v>
      </c>
      <c r="CK263">
        <v>1.9459459459459458</v>
      </c>
      <c r="CL263">
        <v>0.72905282331511845</v>
      </c>
      <c r="CM263">
        <v>61</v>
      </c>
      <c r="CN263">
        <v>2.1268981892058911</v>
      </c>
      <c r="CO263">
        <v>1199</v>
      </c>
      <c r="CP263">
        <v>0.50328198000000002</v>
      </c>
      <c r="CQ263">
        <v>0.60681447600000005</v>
      </c>
      <c r="CR263">
        <v>4101</v>
      </c>
      <c r="CS263">
        <v>0.86900000000000011</v>
      </c>
      <c r="CT263">
        <v>3463</v>
      </c>
      <c r="CU263">
        <v>0.87536982249000006</v>
      </c>
      <c r="CV263">
        <v>7</v>
      </c>
      <c r="CW263">
        <v>7</v>
      </c>
      <c r="CX263">
        <v>5</v>
      </c>
      <c r="CY263">
        <v>138</v>
      </c>
      <c r="CZ263">
        <v>185</v>
      </c>
      <c r="DA263" s="2">
        <v>3460</v>
      </c>
      <c r="DB263" s="2">
        <v>585</v>
      </c>
      <c r="DC263" s="2">
        <v>789.99</v>
      </c>
      <c r="DD263" s="2">
        <v>105</v>
      </c>
      <c r="DE263">
        <v>83</v>
      </c>
      <c r="DF263">
        <v>9</v>
      </c>
      <c r="DG263">
        <v>263.33</v>
      </c>
      <c r="DH263">
        <v>43.89</v>
      </c>
      <c r="DI263" s="2">
        <v>87.78</v>
      </c>
      <c r="DJ263">
        <v>7.11</v>
      </c>
      <c r="DL263">
        <v>0</v>
      </c>
      <c r="DN263">
        <v>2.5</v>
      </c>
      <c r="DO263">
        <v>6.9999999999999993E-3</v>
      </c>
      <c r="DP263">
        <v>0</v>
      </c>
      <c r="DQ263" s="2">
        <v>132370</v>
      </c>
      <c r="DR263" s="2">
        <v>6869.9315296600007</v>
      </c>
      <c r="DS263">
        <v>3.0249205544241632E-3</v>
      </c>
      <c r="DV263">
        <v>1</v>
      </c>
    </row>
    <row r="264" spans="1:126" x14ac:dyDescent="0.15">
      <c r="A264" t="s">
        <v>516</v>
      </c>
      <c r="B264" t="s">
        <v>599</v>
      </c>
      <c r="C264">
        <v>8</v>
      </c>
      <c r="D264">
        <v>93</v>
      </c>
      <c r="E264" t="s">
        <v>600</v>
      </c>
      <c r="F264">
        <v>8093</v>
      </c>
      <c r="G264" t="s">
        <v>5248</v>
      </c>
      <c r="H264">
        <v>91.6</v>
      </c>
      <c r="I264">
        <v>0.4</v>
      </c>
      <c r="J264">
        <v>0.7</v>
      </c>
      <c r="K264">
        <v>0.6</v>
      </c>
      <c r="L264">
        <v>1.8</v>
      </c>
      <c r="M264">
        <v>4.8</v>
      </c>
      <c r="N264">
        <f t="shared" si="18"/>
        <v>8417.85</v>
      </c>
      <c r="O264">
        <f t="shared" si="16"/>
        <v>1582.1499999999996</v>
      </c>
      <c r="P264">
        <f t="shared" si="17"/>
        <v>1.8985800000000002</v>
      </c>
      <c r="Q264" s="4">
        <v>8093</v>
      </c>
      <c r="R264" s="5">
        <v>39.118913999999997</v>
      </c>
      <c r="S264" s="5">
        <v>-105.717648</v>
      </c>
      <c r="T264">
        <v>9</v>
      </c>
      <c r="U264">
        <v>0.11175369052325318</v>
      </c>
      <c r="V264">
        <v>16168</v>
      </c>
      <c r="W264">
        <v>16174</v>
      </c>
      <c r="X264">
        <v>16189</v>
      </c>
      <c r="Y264">
        <v>16715</v>
      </c>
      <c r="Z264">
        <v>10020</v>
      </c>
      <c r="AA264">
        <v>8093</v>
      </c>
      <c r="AB264">
        <v>7984.6450000000004</v>
      </c>
      <c r="AC264">
        <v>56969</v>
      </c>
      <c r="AD264">
        <v>0</v>
      </c>
      <c r="AE264">
        <v>0</v>
      </c>
      <c r="AF264">
        <v>24</v>
      </c>
      <c r="AG264">
        <v>209</v>
      </c>
      <c r="AH264">
        <v>0.11483253588516747</v>
      </c>
      <c r="AI264" s="3">
        <v>179948</v>
      </c>
      <c r="AJ264" s="3">
        <v>1404081.9068366701</v>
      </c>
      <c r="AK264">
        <v>160</v>
      </c>
      <c r="AL264">
        <v>1414924.8</v>
      </c>
      <c r="AM264">
        <v>501923</v>
      </c>
      <c r="AN264">
        <v>13505</v>
      </c>
      <c r="AO264">
        <v>515428</v>
      </c>
      <c r="AP264">
        <v>1</v>
      </c>
      <c r="AQ264">
        <v>2</v>
      </c>
      <c r="AR264">
        <v>3</v>
      </c>
      <c r="AS264">
        <v>0.18548287374799061</v>
      </c>
      <c r="AT264">
        <v>3</v>
      </c>
      <c r="AU264">
        <v>14</v>
      </c>
      <c r="AV264">
        <f t="shared" si="19"/>
        <v>17</v>
      </c>
      <c r="AW264">
        <v>5527</v>
      </c>
      <c r="AX264">
        <v>0.36</v>
      </c>
      <c r="AY264">
        <v>484004764.14850402</v>
      </c>
      <c r="AZ264">
        <v>484004.76414850401</v>
      </c>
      <c r="BA264">
        <v>33497.285068204998</v>
      </c>
      <c r="BB264">
        <v>0.29853165651003205</v>
      </c>
      <c r="BC264">
        <v>14815</v>
      </c>
      <c r="BD264">
        <v>2695</v>
      </c>
      <c r="BE264">
        <v>12120</v>
      </c>
      <c r="BF264">
        <v>0.74962889658584864</v>
      </c>
      <c r="BG264">
        <v>27128</v>
      </c>
      <c r="BH264">
        <v>1.6757057261103219</v>
      </c>
      <c r="BI264">
        <v>1730</v>
      </c>
      <c r="BJ264">
        <v>10</v>
      </c>
      <c r="BK264">
        <v>3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16762</v>
      </c>
      <c r="BU264">
        <v>0.41</v>
      </c>
      <c r="BV264">
        <v>0.69140080000000004</v>
      </c>
      <c r="BW264">
        <v>111</v>
      </c>
      <c r="BX264">
        <v>0.83522249999999998</v>
      </c>
      <c r="BY264">
        <v>0.25710889999999997</v>
      </c>
      <c r="BZ264">
        <v>10</v>
      </c>
      <c r="CA264">
        <v>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16260</v>
      </c>
      <c r="CK264">
        <v>0.79950799507995085</v>
      </c>
      <c r="CL264">
        <v>0.71902349147858124</v>
      </c>
      <c r="CM264">
        <v>102</v>
      </c>
      <c r="CN264">
        <v>-0.11800398591275212</v>
      </c>
      <c r="CO264">
        <v>2910</v>
      </c>
      <c r="CP264">
        <v>0.130936839</v>
      </c>
      <c r="CQ264">
        <v>0.316533167</v>
      </c>
      <c r="CR264">
        <v>14700</v>
      </c>
      <c r="CS264">
        <v>0.88800000000000001</v>
      </c>
      <c r="CT264">
        <v>13112</v>
      </c>
      <c r="CU264">
        <v>0.87571035746999992</v>
      </c>
      <c r="CV264">
        <v>11</v>
      </c>
      <c r="CW264">
        <v>2</v>
      </c>
      <c r="CX264">
        <v>3</v>
      </c>
      <c r="CY264">
        <v>106</v>
      </c>
      <c r="CZ264">
        <v>367</v>
      </c>
      <c r="DA264" s="2">
        <v>5494</v>
      </c>
      <c r="DB264" s="2">
        <v>2440</v>
      </c>
      <c r="DC264" s="2">
        <v>272.94</v>
      </c>
      <c r="DD264" s="2">
        <v>664</v>
      </c>
      <c r="DE264">
        <v>160</v>
      </c>
      <c r="DF264">
        <v>14</v>
      </c>
      <c r="DG264">
        <v>62.03</v>
      </c>
      <c r="DH264">
        <v>24.81</v>
      </c>
      <c r="DI264" s="2">
        <v>37.22</v>
      </c>
      <c r="DJ264">
        <v>-0.71</v>
      </c>
      <c r="DK264">
        <v>0.92456709716140217</v>
      </c>
      <c r="DL264">
        <v>9.5693779904306216E-3</v>
      </c>
      <c r="DN264">
        <v>0</v>
      </c>
      <c r="DO264">
        <v>0</v>
      </c>
      <c r="DP264">
        <v>0</v>
      </c>
      <c r="DQ264" s="2">
        <f>626223+17642+6176</f>
        <v>650041</v>
      </c>
      <c r="DR264" s="2">
        <v>40362.762937419997</v>
      </c>
      <c r="DS264">
        <v>2.765762979478659E-2</v>
      </c>
      <c r="DV264">
        <v>0</v>
      </c>
    </row>
    <row r="265" spans="1:126" x14ac:dyDescent="0.15">
      <c r="A265" t="s">
        <v>516</v>
      </c>
      <c r="B265" t="s">
        <v>360</v>
      </c>
      <c r="C265">
        <v>8</v>
      </c>
      <c r="D265">
        <v>95</v>
      </c>
      <c r="E265" t="s">
        <v>601</v>
      </c>
      <c r="F265">
        <v>8095</v>
      </c>
      <c r="G265" t="s">
        <v>5249</v>
      </c>
      <c r="H265">
        <v>79.400000000000006</v>
      </c>
      <c r="I265">
        <v>0.3</v>
      </c>
      <c r="J265">
        <v>0.3</v>
      </c>
      <c r="K265">
        <v>0.6</v>
      </c>
      <c r="L265">
        <v>0.7</v>
      </c>
      <c r="M265">
        <v>18.7</v>
      </c>
      <c r="N265">
        <f t="shared" si="18"/>
        <v>6655.08</v>
      </c>
      <c r="O265">
        <f t="shared" si="16"/>
        <v>3344.92</v>
      </c>
      <c r="P265">
        <f t="shared" si="17"/>
        <v>4.0139040000000019</v>
      </c>
      <c r="Q265" s="4">
        <v>8095</v>
      </c>
      <c r="R265" s="5">
        <v>40.594712000000001</v>
      </c>
      <c r="S265" s="5">
        <v>-102.345105</v>
      </c>
      <c r="T265">
        <v>7</v>
      </c>
      <c r="U265">
        <v>0.2172153565852766</v>
      </c>
      <c r="V265">
        <v>4380</v>
      </c>
      <c r="W265">
        <v>4385</v>
      </c>
      <c r="X265">
        <v>4371</v>
      </c>
      <c r="Y265">
        <v>4315</v>
      </c>
      <c r="Z265">
        <v>2038</v>
      </c>
      <c r="AA265">
        <v>8095</v>
      </c>
      <c r="AB265">
        <v>1626.3069999999998</v>
      </c>
      <c r="AC265">
        <v>43639</v>
      </c>
      <c r="AD265">
        <v>0</v>
      </c>
      <c r="AE265">
        <v>0</v>
      </c>
      <c r="AF265">
        <v>7</v>
      </c>
      <c r="AG265">
        <v>319</v>
      </c>
      <c r="AH265">
        <v>2.1943573667711599E-2</v>
      </c>
      <c r="AI265" s="3">
        <v>436499</v>
      </c>
      <c r="AJ265" s="3">
        <v>440273.15390105505</v>
      </c>
      <c r="AK265">
        <v>850</v>
      </c>
      <c r="AL265">
        <v>440179.19999999995</v>
      </c>
      <c r="AM265">
        <v>867918</v>
      </c>
      <c r="AN265">
        <v>105054</v>
      </c>
      <c r="AO265">
        <v>972972</v>
      </c>
      <c r="AP265">
        <v>1</v>
      </c>
      <c r="AQ265">
        <v>0</v>
      </c>
      <c r="AR265">
        <v>1</v>
      </c>
      <c r="AS265">
        <v>0.22805017103762829</v>
      </c>
      <c r="AT265">
        <v>1</v>
      </c>
      <c r="AU265">
        <v>3</v>
      </c>
      <c r="AV265">
        <f t="shared" si="19"/>
        <v>4</v>
      </c>
      <c r="AW265">
        <v>2333</v>
      </c>
      <c r="AX265">
        <v>0.69</v>
      </c>
      <c r="AY265">
        <v>154244336.56756401</v>
      </c>
      <c r="AZ265">
        <v>154244.33656756402</v>
      </c>
      <c r="BA265">
        <v>34420.227511566904</v>
      </c>
      <c r="BB265">
        <v>0.29052684200415307</v>
      </c>
      <c r="BC265">
        <v>2188</v>
      </c>
      <c r="BD265">
        <v>0</v>
      </c>
      <c r="BE265">
        <v>2188</v>
      </c>
      <c r="BF265">
        <v>0.49954337899543377</v>
      </c>
      <c r="BG265">
        <v>155779</v>
      </c>
      <c r="BH265">
        <v>35.639212994738045</v>
      </c>
      <c r="BI265">
        <v>572</v>
      </c>
      <c r="BJ265">
        <v>9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0</v>
      </c>
      <c r="BT265">
        <v>4472</v>
      </c>
      <c r="BU265">
        <v>0.71</v>
      </c>
      <c r="BV265">
        <v>0.67201900000000003</v>
      </c>
      <c r="BW265">
        <v>69</v>
      </c>
      <c r="BX265">
        <v>2.6833629999999999</v>
      </c>
      <c r="BY265">
        <v>2.7186330000000001</v>
      </c>
      <c r="BZ265">
        <v>10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4391</v>
      </c>
      <c r="CK265">
        <v>2.9606012297882032</v>
      </c>
      <c r="CL265">
        <v>0.71950444726810669</v>
      </c>
      <c r="CM265">
        <v>46</v>
      </c>
      <c r="CN265">
        <v>2.4448730015456426</v>
      </c>
      <c r="CO265">
        <v>491</v>
      </c>
      <c r="CP265">
        <v>-7.6056031400000002E-2</v>
      </c>
      <c r="CQ265">
        <v>0.34568352699999999</v>
      </c>
      <c r="CR265">
        <v>3829</v>
      </c>
      <c r="CS265">
        <v>0.88</v>
      </c>
      <c r="CT265">
        <v>3303</v>
      </c>
      <c r="CU265">
        <v>0.81701244813000007</v>
      </c>
      <c r="CV265">
        <v>4</v>
      </c>
      <c r="CW265">
        <v>1</v>
      </c>
      <c r="CX265">
        <v>4</v>
      </c>
      <c r="CY265">
        <v>518</v>
      </c>
      <c r="CZ265">
        <v>526</v>
      </c>
      <c r="DA265" s="2">
        <v>2903</v>
      </c>
      <c r="DB265" s="2">
        <v>275</v>
      </c>
      <c r="DC265" s="2">
        <v>91.83</v>
      </c>
      <c r="DD265" s="2">
        <v>214</v>
      </c>
      <c r="DE265">
        <v>141</v>
      </c>
      <c r="DF265">
        <v>12</v>
      </c>
      <c r="DH265">
        <v>45.91</v>
      </c>
      <c r="DI265" s="2">
        <v>22.96</v>
      </c>
      <c r="DJ265">
        <v>6.14</v>
      </c>
      <c r="DK265">
        <v>0.88848542608345038</v>
      </c>
      <c r="DL265">
        <v>0</v>
      </c>
      <c r="DM265">
        <v>0</v>
      </c>
      <c r="DN265">
        <v>63.3</v>
      </c>
      <c r="DO265">
        <v>0.14300000000000002</v>
      </c>
      <c r="DP265">
        <v>18540.350000000002</v>
      </c>
      <c r="DQ265" s="2">
        <v>0</v>
      </c>
      <c r="DR265" s="2">
        <v>0</v>
      </c>
      <c r="DS265">
        <v>0</v>
      </c>
      <c r="DT265">
        <v>2.9887234835582399</v>
      </c>
      <c r="DU265">
        <v>1315573.912013879</v>
      </c>
      <c r="DV265">
        <v>1</v>
      </c>
    </row>
    <row r="266" spans="1:126" x14ac:dyDescent="0.15">
      <c r="A266" t="s">
        <v>516</v>
      </c>
      <c r="B266" t="s">
        <v>602</v>
      </c>
      <c r="C266">
        <v>8</v>
      </c>
      <c r="D266">
        <v>97</v>
      </c>
      <c r="E266" t="s">
        <v>603</v>
      </c>
      <c r="F266">
        <v>8097</v>
      </c>
      <c r="G266" t="s">
        <v>5250</v>
      </c>
      <c r="H266">
        <v>87.9</v>
      </c>
      <c r="I266">
        <v>0.5</v>
      </c>
      <c r="J266">
        <v>0.1</v>
      </c>
      <c r="K266">
        <v>1.2</v>
      </c>
      <c r="L266">
        <v>1.2</v>
      </c>
      <c r="M266">
        <v>9.1</v>
      </c>
      <c r="N266">
        <f t="shared" si="18"/>
        <v>7812.3600000000006</v>
      </c>
      <c r="O266">
        <f t="shared" si="16"/>
        <v>2187.6399999999994</v>
      </c>
      <c r="P266">
        <f t="shared" si="17"/>
        <v>2.6251680000000004</v>
      </c>
      <c r="Q266" s="4">
        <v>8097</v>
      </c>
      <c r="R266" s="5">
        <v>39.217331999999999</v>
      </c>
      <c r="S266" s="5">
        <v>-106.915783</v>
      </c>
      <c r="T266">
        <v>7</v>
      </c>
      <c r="U266">
        <v>-0.10911786239824757</v>
      </c>
      <c r="V266">
        <v>17000</v>
      </c>
      <c r="W266">
        <v>17303</v>
      </c>
      <c r="X266">
        <v>17420</v>
      </c>
      <c r="Y266">
        <v>17862</v>
      </c>
      <c r="Z266">
        <v>10629</v>
      </c>
      <c r="AA266">
        <v>8097</v>
      </c>
      <c r="AB266">
        <v>9364.9529999999995</v>
      </c>
      <c r="AC266">
        <v>71196</v>
      </c>
      <c r="AD266">
        <v>1</v>
      </c>
      <c r="AE266">
        <v>5.7405281285878301E-5</v>
      </c>
      <c r="AF266">
        <v>8</v>
      </c>
      <c r="AG266">
        <v>82</v>
      </c>
      <c r="AH266">
        <v>9.7560975609756101E-2</v>
      </c>
      <c r="AI266" s="3">
        <v>32094</v>
      </c>
      <c r="AJ266" s="3">
        <v>621233.40898466005</v>
      </c>
      <c r="AK266">
        <v>97</v>
      </c>
      <c r="AL266">
        <v>622899.19999999995</v>
      </c>
      <c r="AM266">
        <v>461211</v>
      </c>
      <c r="AN266">
        <v>7825</v>
      </c>
      <c r="AO266">
        <v>469036</v>
      </c>
      <c r="AP266">
        <v>1</v>
      </c>
      <c r="AQ266">
        <v>1</v>
      </c>
      <c r="AR266">
        <v>2</v>
      </c>
      <c r="AS266">
        <v>0.11558689244639657</v>
      </c>
      <c r="AT266">
        <v>3</v>
      </c>
      <c r="AU266">
        <v>15</v>
      </c>
      <c r="AV266">
        <f t="shared" si="19"/>
        <v>18</v>
      </c>
      <c r="AW266">
        <v>13757</v>
      </c>
      <c r="AX266">
        <v>0.79</v>
      </c>
      <c r="AY266">
        <v>695389225.28938603</v>
      </c>
      <c r="AZ266">
        <v>695389.225289386</v>
      </c>
      <c r="BA266">
        <v>46402.5545428732</v>
      </c>
      <c r="BB266">
        <v>0.2155053767731816</v>
      </c>
      <c r="BC266">
        <v>123428</v>
      </c>
      <c r="BD266">
        <v>76089</v>
      </c>
      <c r="BE266">
        <v>47339</v>
      </c>
      <c r="BF266">
        <v>2.7846470588235293</v>
      </c>
      <c r="BG266">
        <v>1319701</v>
      </c>
      <c r="BH266">
        <v>75.757807118254874</v>
      </c>
      <c r="BI266">
        <v>1752</v>
      </c>
      <c r="BJ266">
        <v>14</v>
      </c>
      <c r="BK266">
        <v>7</v>
      </c>
      <c r="BL266">
        <v>1</v>
      </c>
      <c r="BM266">
        <v>0</v>
      </c>
      <c r="BN266">
        <v>1</v>
      </c>
      <c r="BO266">
        <v>0</v>
      </c>
      <c r="BP266">
        <v>0</v>
      </c>
      <c r="BQ266">
        <v>11</v>
      </c>
      <c r="BR266">
        <v>2</v>
      </c>
      <c r="BS266">
        <v>0</v>
      </c>
      <c r="BT266">
        <v>16043</v>
      </c>
      <c r="BU266">
        <v>0.4</v>
      </c>
      <c r="BV266">
        <v>0.76561420000000002</v>
      </c>
      <c r="BW266">
        <v>251</v>
      </c>
      <c r="BX266">
        <v>2.2439689999999999</v>
      </c>
      <c r="BY266">
        <v>3.0914470000000001</v>
      </c>
      <c r="BZ266">
        <v>14</v>
      </c>
      <c r="CA266">
        <v>8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7</v>
      </c>
      <c r="CH266">
        <v>3</v>
      </c>
      <c r="CI266">
        <v>0</v>
      </c>
      <c r="CJ266">
        <v>17599</v>
      </c>
      <c r="CK266">
        <v>1.988749360759134</v>
      </c>
      <c r="CL266">
        <v>0.67526809651474529</v>
      </c>
      <c r="CM266">
        <v>251</v>
      </c>
      <c r="CN266">
        <v>2.1537493955812481</v>
      </c>
      <c r="CO266">
        <v>6189</v>
      </c>
      <c r="CP266">
        <v>1.277983047</v>
      </c>
      <c r="CQ266">
        <v>0.84849993499999998</v>
      </c>
      <c r="CR266">
        <v>15567</v>
      </c>
      <c r="CS266">
        <v>0.871</v>
      </c>
      <c r="CT266">
        <v>13583</v>
      </c>
      <c r="CU266">
        <v>0.85583180377000001</v>
      </c>
      <c r="CV266">
        <v>51</v>
      </c>
      <c r="CW266">
        <v>10</v>
      </c>
      <c r="CX266">
        <v>15</v>
      </c>
      <c r="CY266">
        <v>93</v>
      </c>
      <c r="CZ266">
        <v>144</v>
      </c>
      <c r="DA266" s="2">
        <v>23777</v>
      </c>
      <c r="DB266" s="2">
        <v>4425</v>
      </c>
      <c r="DC266" s="2">
        <v>1478.8</v>
      </c>
      <c r="DD266" s="2">
        <v>976</v>
      </c>
      <c r="DE266">
        <v>44</v>
      </c>
      <c r="DF266">
        <v>8</v>
      </c>
      <c r="DG266">
        <v>678.98</v>
      </c>
      <c r="DH266">
        <v>11.51</v>
      </c>
      <c r="DI266" s="2">
        <v>69.05</v>
      </c>
      <c r="DJ266">
        <v>1.1299999999999999</v>
      </c>
      <c r="DL266">
        <v>0</v>
      </c>
      <c r="DN266">
        <v>0</v>
      </c>
      <c r="DO266">
        <v>0</v>
      </c>
      <c r="DP266">
        <v>0</v>
      </c>
      <c r="DQ266" s="2">
        <v>495619</v>
      </c>
      <c r="DR266" s="2">
        <v>19792.206635720013</v>
      </c>
      <c r="DS266">
        <v>3.2286734846727151E-2</v>
      </c>
      <c r="DV266">
        <v>1</v>
      </c>
    </row>
    <row r="267" spans="1:126" x14ac:dyDescent="0.15">
      <c r="A267" t="s">
        <v>516</v>
      </c>
      <c r="B267" t="s">
        <v>604</v>
      </c>
      <c r="C267">
        <v>8</v>
      </c>
      <c r="D267">
        <v>99</v>
      </c>
      <c r="E267" t="s">
        <v>605</v>
      </c>
      <c r="F267">
        <v>8099</v>
      </c>
      <c r="G267" t="s">
        <v>5251</v>
      </c>
      <c r="H267">
        <v>62.7</v>
      </c>
      <c r="I267">
        <v>0.4</v>
      </c>
      <c r="J267">
        <v>0.5</v>
      </c>
      <c r="K267">
        <v>0.3</v>
      </c>
      <c r="L267">
        <v>0.8</v>
      </c>
      <c r="M267">
        <v>35.200000000000003</v>
      </c>
      <c r="N267">
        <f t="shared" si="18"/>
        <v>5171.47</v>
      </c>
      <c r="O267">
        <f t="shared" si="16"/>
        <v>4828.53</v>
      </c>
      <c r="P267">
        <f t="shared" si="17"/>
        <v>5.7942360000000015</v>
      </c>
      <c r="Q267" s="4">
        <v>8099</v>
      </c>
      <c r="R267" s="5">
        <v>37.958181000000003</v>
      </c>
      <c r="S267" s="5">
        <v>-102.392161</v>
      </c>
      <c r="T267">
        <v>3</v>
      </c>
      <c r="U267">
        <v>0.19987594954818244</v>
      </c>
      <c r="V267">
        <v>12539</v>
      </c>
      <c r="W267">
        <v>12359</v>
      </c>
      <c r="X267">
        <v>12235</v>
      </c>
      <c r="Y267">
        <v>11953</v>
      </c>
      <c r="Z267">
        <v>5899</v>
      </c>
      <c r="AA267">
        <v>8099</v>
      </c>
      <c r="AB267">
        <v>4748.8679999999995</v>
      </c>
      <c r="AC267">
        <v>40179</v>
      </c>
      <c r="AD267">
        <v>0</v>
      </c>
      <c r="AE267">
        <v>0</v>
      </c>
      <c r="AF267">
        <v>10</v>
      </c>
      <c r="AG267">
        <v>553</v>
      </c>
      <c r="AH267">
        <v>1.8083182640144666E-2</v>
      </c>
      <c r="AI267" s="3">
        <v>1021915</v>
      </c>
      <c r="AJ267" s="3">
        <v>1048570.3089842</v>
      </c>
      <c r="AK267">
        <v>470</v>
      </c>
      <c r="AL267">
        <v>1052454.3999999999</v>
      </c>
      <c r="AM267">
        <v>702353</v>
      </c>
      <c r="AN267">
        <v>99881</v>
      </c>
      <c r="AO267">
        <v>802234</v>
      </c>
      <c r="AP267">
        <v>3</v>
      </c>
      <c r="AQ267">
        <v>1</v>
      </c>
      <c r="AR267">
        <v>4</v>
      </c>
      <c r="AS267">
        <v>0.3236507808075087</v>
      </c>
      <c r="AT267">
        <v>5</v>
      </c>
      <c r="AU267">
        <v>10</v>
      </c>
      <c r="AV267">
        <f t="shared" si="19"/>
        <v>15</v>
      </c>
      <c r="AW267">
        <v>7741</v>
      </c>
      <c r="AX267">
        <v>0.71</v>
      </c>
      <c r="AY267">
        <v>1901122271.3833599</v>
      </c>
      <c r="AZ267">
        <v>1901122.2713833598</v>
      </c>
      <c r="BA267">
        <v>131280.5699798</v>
      </c>
      <c r="BB267">
        <v>7.6172734484156263E-2</v>
      </c>
      <c r="BC267">
        <v>13272</v>
      </c>
      <c r="BD267">
        <v>0</v>
      </c>
      <c r="BE267">
        <v>13272</v>
      </c>
      <c r="BF267">
        <v>1.0584576122497806</v>
      </c>
      <c r="BG267">
        <v>389317</v>
      </c>
      <c r="BH267">
        <v>31.819942787086227</v>
      </c>
      <c r="BI267">
        <v>1514</v>
      </c>
      <c r="BJ267">
        <v>10</v>
      </c>
      <c r="BK267">
        <v>2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1</v>
      </c>
      <c r="BR267">
        <v>1</v>
      </c>
      <c r="BS267">
        <v>0</v>
      </c>
      <c r="BT267">
        <v>12982</v>
      </c>
      <c r="BU267">
        <v>0.67</v>
      </c>
      <c r="BV267">
        <v>0.48158200000000001</v>
      </c>
      <c r="BW267">
        <v>136</v>
      </c>
      <c r="BX267">
        <v>1.2324759999999999</v>
      </c>
      <c r="BY267">
        <v>-0.11336019999999999</v>
      </c>
      <c r="BZ267">
        <v>15</v>
      </c>
      <c r="CA267">
        <v>2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2</v>
      </c>
      <c r="CH267">
        <v>2</v>
      </c>
      <c r="CI267">
        <v>0</v>
      </c>
      <c r="CJ267">
        <v>12049</v>
      </c>
      <c r="CK267">
        <v>1.9918665449414887</v>
      </c>
      <c r="CL267">
        <v>0.66307608399236428</v>
      </c>
      <c r="CM267">
        <v>98</v>
      </c>
      <c r="CN267">
        <v>0.95180460493698849</v>
      </c>
      <c r="CO267">
        <v>802</v>
      </c>
      <c r="CP267">
        <v>-0.93360633999999998</v>
      </c>
      <c r="CQ267">
        <v>-0.640888452</v>
      </c>
      <c r="CR267">
        <v>10454</v>
      </c>
      <c r="CS267">
        <v>0.879</v>
      </c>
      <c r="CT267">
        <v>9492</v>
      </c>
      <c r="CU267">
        <v>0.79597315436000005</v>
      </c>
      <c r="CV267">
        <v>24</v>
      </c>
      <c r="CW267">
        <v>8</v>
      </c>
      <c r="CX267">
        <v>4</v>
      </c>
      <c r="CY267">
        <v>645</v>
      </c>
      <c r="CZ267">
        <v>845</v>
      </c>
      <c r="DA267" s="2">
        <v>6927</v>
      </c>
      <c r="DB267" s="2">
        <v>980</v>
      </c>
      <c r="DC267" s="2">
        <v>97.63</v>
      </c>
      <c r="DD267" s="2">
        <v>587</v>
      </c>
      <c r="DE267">
        <v>242</v>
      </c>
      <c r="DF267">
        <v>22</v>
      </c>
      <c r="DG267">
        <v>32.54</v>
      </c>
      <c r="DH267">
        <v>24.41</v>
      </c>
      <c r="DI267" s="2">
        <v>16.27</v>
      </c>
      <c r="DJ267">
        <v>2.11</v>
      </c>
      <c r="DK267">
        <v>0.89520067716003782</v>
      </c>
      <c r="DL267">
        <v>0</v>
      </c>
      <c r="DM267">
        <v>0</v>
      </c>
      <c r="DN267">
        <v>110.8</v>
      </c>
      <c r="DO267">
        <v>9.4E-2</v>
      </c>
      <c r="DP267">
        <v>150754</v>
      </c>
      <c r="DQ267" s="2">
        <v>0</v>
      </c>
      <c r="DR267" s="2">
        <v>7300.0425051599996</v>
      </c>
      <c r="DS267">
        <v>6.9362079721658251E-3</v>
      </c>
      <c r="DT267">
        <v>4.1597323782698696</v>
      </c>
      <c r="DU267">
        <v>4377928.6443325887</v>
      </c>
      <c r="DV267">
        <v>0</v>
      </c>
    </row>
    <row r="268" spans="1:126" x14ac:dyDescent="0.15">
      <c r="A268" t="s">
        <v>516</v>
      </c>
      <c r="B268" t="s">
        <v>606</v>
      </c>
      <c r="C268">
        <v>8</v>
      </c>
      <c r="D268">
        <v>101</v>
      </c>
      <c r="E268" t="s">
        <v>607</v>
      </c>
      <c r="F268">
        <v>8101</v>
      </c>
      <c r="G268" t="s">
        <v>5252</v>
      </c>
      <c r="H268">
        <v>54.1</v>
      </c>
      <c r="I268">
        <v>1.7</v>
      </c>
      <c r="J268">
        <v>0.6</v>
      </c>
      <c r="K268">
        <v>0.7</v>
      </c>
      <c r="L268">
        <v>1.5</v>
      </c>
      <c r="M268">
        <v>41.4</v>
      </c>
      <c r="N268">
        <f t="shared" si="18"/>
        <v>4646.7599999999993</v>
      </c>
      <c r="O268">
        <f t="shared" si="16"/>
        <v>5353.2400000000007</v>
      </c>
      <c r="P268">
        <f t="shared" si="17"/>
        <v>6.4238880000000034</v>
      </c>
      <c r="Q268" s="4">
        <v>8101</v>
      </c>
      <c r="R268" s="5">
        <v>38.170658000000003</v>
      </c>
      <c r="S268" s="5">
        <v>-104.489892</v>
      </c>
      <c r="T268">
        <v>9</v>
      </c>
      <c r="U268">
        <v>9.4430724848639847E-2</v>
      </c>
      <c r="V268">
        <v>159072</v>
      </c>
      <c r="W268">
        <v>160757</v>
      </c>
      <c r="X268">
        <v>161519</v>
      </c>
      <c r="Y268">
        <v>163043</v>
      </c>
      <c r="Z268">
        <v>81553</v>
      </c>
      <c r="AA268">
        <v>8101</v>
      </c>
      <c r="AB268">
        <v>57830.368000000002</v>
      </c>
      <c r="AC268">
        <v>41286</v>
      </c>
      <c r="AD268">
        <v>4</v>
      </c>
      <c r="AE268">
        <v>2.4764888341309691E-5</v>
      </c>
      <c r="AF268">
        <v>42</v>
      </c>
      <c r="AG268">
        <v>894</v>
      </c>
      <c r="AH268">
        <v>4.6979865771812082E-2</v>
      </c>
      <c r="AI268" s="3">
        <v>895269</v>
      </c>
      <c r="AJ268" s="3">
        <v>1527086.9810451851</v>
      </c>
      <c r="AK268">
        <v>92</v>
      </c>
      <c r="AL268">
        <v>1534630.4000000001</v>
      </c>
      <c r="AM268">
        <v>657178</v>
      </c>
      <c r="AN268">
        <v>55579</v>
      </c>
      <c r="AO268">
        <v>712757</v>
      </c>
      <c r="AP268">
        <v>9</v>
      </c>
      <c r="AQ268">
        <v>0</v>
      </c>
      <c r="AR268">
        <v>9</v>
      </c>
      <c r="AS268">
        <v>5.5985120399111701E-2</v>
      </c>
      <c r="AT268">
        <v>12</v>
      </c>
      <c r="AU268">
        <v>78</v>
      </c>
      <c r="AV268">
        <f t="shared" si="19"/>
        <v>90</v>
      </c>
      <c r="AW268">
        <v>157826</v>
      </c>
      <c r="AX268">
        <v>0.92</v>
      </c>
      <c r="AY268">
        <v>619781849.955549</v>
      </c>
      <c r="AZ268">
        <v>619781.849955549</v>
      </c>
      <c r="BA268">
        <v>4380.8156851424101</v>
      </c>
      <c r="BB268">
        <v>2.2826799205260158</v>
      </c>
      <c r="BC268">
        <v>79065</v>
      </c>
      <c r="BD268">
        <v>80062</v>
      </c>
      <c r="BE268">
        <v>-997</v>
      </c>
      <c r="BF268">
        <v>-6.2676020921343797E-3</v>
      </c>
      <c r="BG268">
        <v>1720084</v>
      </c>
      <c r="BH268">
        <v>10.649422049418334</v>
      </c>
      <c r="BI268">
        <v>14048</v>
      </c>
      <c r="BJ268">
        <v>79</v>
      </c>
      <c r="BK268">
        <v>16</v>
      </c>
      <c r="BL268">
        <v>10</v>
      </c>
      <c r="BM268">
        <v>2</v>
      </c>
      <c r="BN268">
        <v>2</v>
      </c>
      <c r="BO268">
        <v>10</v>
      </c>
      <c r="BP268">
        <v>1</v>
      </c>
      <c r="BQ268">
        <v>14</v>
      </c>
      <c r="BR268">
        <v>3</v>
      </c>
      <c r="BS268">
        <v>0</v>
      </c>
      <c r="BT268">
        <v>157224</v>
      </c>
      <c r="BU268">
        <v>0.72</v>
      </c>
      <c r="BV268">
        <v>0.60840530000000004</v>
      </c>
      <c r="BW268">
        <v>741</v>
      </c>
      <c r="BX268">
        <v>0.87136820000000004</v>
      </c>
      <c r="BY268">
        <v>-0.63129389999999996</v>
      </c>
      <c r="BZ268">
        <v>88</v>
      </c>
      <c r="CA268">
        <v>15</v>
      </c>
      <c r="CB268">
        <v>9</v>
      </c>
      <c r="CC268">
        <v>1</v>
      </c>
      <c r="CD268">
        <v>1</v>
      </c>
      <c r="CE268">
        <v>10</v>
      </c>
      <c r="CF268">
        <v>2</v>
      </c>
      <c r="CG268">
        <v>13</v>
      </c>
      <c r="CH268">
        <v>4</v>
      </c>
      <c r="CI268">
        <v>0</v>
      </c>
      <c r="CJ268">
        <v>161759</v>
      </c>
      <c r="CK268">
        <v>0.88403118219079002</v>
      </c>
      <c r="CL268">
        <v>0.66343340763443859</v>
      </c>
      <c r="CM268">
        <v>627</v>
      </c>
      <c r="CN268">
        <v>-0.79493703084937795</v>
      </c>
      <c r="CO268">
        <v>17840</v>
      </c>
      <c r="CP268">
        <v>-0.75263934180000003</v>
      </c>
      <c r="CQ268">
        <v>-0.63233190459999999</v>
      </c>
      <c r="CR268">
        <v>143831</v>
      </c>
      <c r="CS268">
        <v>0.877</v>
      </c>
      <c r="CT268">
        <v>131393</v>
      </c>
      <c r="CU268">
        <v>0.85702551630000001</v>
      </c>
      <c r="CV268">
        <v>722</v>
      </c>
      <c r="CW268">
        <v>112</v>
      </c>
      <c r="CX268">
        <v>112</v>
      </c>
      <c r="CY268">
        <v>628</v>
      </c>
      <c r="CZ268">
        <v>1473</v>
      </c>
      <c r="DA268" s="2">
        <v>77573</v>
      </c>
      <c r="DB268" s="2">
        <v>12485</v>
      </c>
      <c r="DC268" s="2">
        <v>169.71</v>
      </c>
      <c r="DD268" s="2">
        <v>34242</v>
      </c>
      <c r="DE268">
        <v>531</v>
      </c>
      <c r="DF268">
        <v>56</v>
      </c>
      <c r="DG268">
        <v>30.97</v>
      </c>
      <c r="DH268">
        <v>3.72</v>
      </c>
      <c r="DI268" s="2">
        <v>17.34</v>
      </c>
      <c r="DJ268">
        <v>3.59</v>
      </c>
      <c r="DK268">
        <v>0.75719029699453455</v>
      </c>
      <c r="DL268">
        <v>1.1185682326621924E-3</v>
      </c>
      <c r="DN268">
        <v>26.2</v>
      </c>
      <c r="DO268">
        <v>1.7000000000000001E-2</v>
      </c>
      <c r="DP268">
        <v>34158.11</v>
      </c>
      <c r="DQ268" s="2">
        <v>32761</v>
      </c>
      <c r="DR268" s="2">
        <v>175091.13505569991</v>
      </c>
      <c r="DS268">
        <v>0.10786675728106369</v>
      </c>
      <c r="DV268">
        <v>0</v>
      </c>
    </row>
    <row r="269" spans="1:126" x14ac:dyDescent="0.15">
      <c r="A269" t="s">
        <v>516</v>
      </c>
      <c r="B269" t="s">
        <v>608</v>
      </c>
      <c r="C269">
        <v>8</v>
      </c>
      <c r="D269">
        <v>103</v>
      </c>
      <c r="E269" t="s">
        <v>609</v>
      </c>
      <c r="F269">
        <v>8103</v>
      </c>
      <c r="G269" t="s">
        <v>5253</v>
      </c>
      <c r="H269">
        <v>86.3</v>
      </c>
      <c r="I269">
        <v>0.7</v>
      </c>
      <c r="J269">
        <v>0.7</v>
      </c>
      <c r="K269">
        <v>0.3</v>
      </c>
      <c r="L269">
        <v>2</v>
      </c>
      <c r="M269">
        <v>10</v>
      </c>
      <c r="N269">
        <f t="shared" si="18"/>
        <v>7552.7599999999993</v>
      </c>
      <c r="O269">
        <f t="shared" si="16"/>
        <v>2447.2400000000007</v>
      </c>
      <c r="P269">
        <f t="shared" si="17"/>
        <v>2.936688000000002</v>
      </c>
      <c r="Q269" s="4">
        <v>8103</v>
      </c>
      <c r="R269" s="5">
        <v>39.972622000000001</v>
      </c>
      <c r="S269" s="5">
        <v>-108.200716</v>
      </c>
      <c r="T269">
        <v>7</v>
      </c>
      <c r="U269">
        <v>-0.18154894956628242</v>
      </c>
      <c r="V269">
        <v>6728</v>
      </c>
      <c r="W269">
        <v>6739</v>
      </c>
      <c r="X269">
        <v>6712</v>
      </c>
      <c r="Y269">
        <v>6515</v>
      </c>
      <c r="Z269">
        <v>3428</v>
      </c>
      <c r="AA269">
        <v>8103</v>
      </c>
      <c r="AB269">
        <v>2756.96</v>
      </c>
      <c r="AC269">
        <v>61842</v>
      </c>
      <c r="AD269">
        <v>0</v>
      </c>
      <c r="AE269">
        <v>0</v>
      </c>
      <c r="AF269">
        <v>18</v>
      </c>
      <c r="AG269">
        <v>313</v>
      </c>
      <c r="AH269">
        <v>5.7507987220447282E-2</v>
      </c>
      <c r="AI269" s="3">
        <v>507343</v>
      </c>
      <c r="AJ269" s="3">
        <v>2061429.1993226651</v>
      </c>
      <c r="AK269">
        <v>208</v>
      </c>
      <c r="AL269">
        <v>2062784</v>
      </c>
      <c r="AM269">
        <v>451287</v>
      </c>
      <c r="AN269">
        <v>31782</v>
      </c>
      <c r="AO269">
        <v>483069</v>
      </c>
      <c r="AP269">
        <v>1</v>
      </c>
      <c r="AQ269">
        <v>0</v>
      </c>
      <c r="AR269">
        <v>1</v>
      </c>
      <c r="AS269">
        <v>0.14838996883810654</v>
      </c>
      <c r="AT269">
        <v>0</v>
      </c>
      <c r="AU269">
        <v>3</v>
      </c>
      <c r="AV269">
        <f t="shared" si="19"/>
        <v>3</v>
      </c>
      <c r="AW269">
        <v>5394</v>
      </c>
      <c r="AX269">
        <v>0.82000000000000006</v>
      </c>
      <c r="AY269">
        <v>437375972.23768502</v>
      </c>
      <c r="AZ269">
        <v>437375.972237685</v>
      </c>
      <c r="BA269">
        <v>73121.912834841802</v>
      </c>
      <c r="BB269">
        <v>0.13675791034879914</v>
      </c>
      <c r="BC269">
        <v>74197</v>
      </c>
      <c r="BD269">
        <v>7430</v>
      </c>
      <c r="BE269">
        <v>66767</v>
      </c>
      <c r="BF269">
        <v>9.9237514863258021</v>
      </c>
      <c r="BG269">
        <v>178537</v>
      </c>
      <c r="BH269">
        <v>26.599672228843861</v>
      </c>
      <c r="BI269">
        <v>780</v>
      </c>
      <c r="BJ269">
        <v>7</v>
      </c>
      <c r="BK269">
        <v>0</v>
      </c>
      <c r="BL269">
        <v>1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6534</v>
      </c>
      <c r="BU269">
        <v>0.56000000000000005</v>
      </c>
      <c r="BV269">
        <v>0.63859580000000005</v>
      </c>
      <c r="BW269">
        <v>46</v>
      </c>
      <c r="BX269">
        <v>1.3774109999999999</v>
      </c>
      <c r="BY269">
        <v>0.37759900000000002</v>
      </c>
      <c r="BZ269">
        <v>6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6681</v>
      </c>
      <c r="CK269">
        <v>1.1974255350995362</v>
      </c>
      <c r="CL269">
        <v>0.71331780647893284</v>
      </c>
      <c r="CM269">
        <v>36</v>
      </c>
      <c r="CN269">
        <v>9.8925497172367028E-3</v>
      </c>
      <c r="CO269">
        <v>788</v>
      </c>
      <c r="CP269">
        <v>0.25085647999999999</v>
      </c>
      <c r="CQ269">
        <v>0.25797155100000002</v>
      </c>
      <c r="CR269">
        <v>5581</v>
      </c>
      <c r="CS269">
        <v>0.85400000000000009</v>
      </c>
      <c r="CT269">
        <v>5470</v>
      </c>
      <c r="CU269">
        <v>0.86251287332999993</v>
      </c>
      <c r="CV269">
        <v>13</v>
      </c>
      <c r="CW269">
        <v>4</v>
      </c>
      <c r="CX269">
        <v>9</v>
      </c>
      <c r="CY269">
        <v>277</v>
      </c>
      <c r="CZ269">
        <v>539</v>
      </c>
      <c r="DA269" s="2">
        <v>4428</v>
      </c>
      <c r="DB269" s="2">
        <v>560</v>
      </c>
      <c r="DC269" s="2">
        <v>146.91</v>
      </c>
      <c r="DD269" s="2">
        <v>389</v>
      </c>
      <c r="DE269">
        <v>200</v>
      </c>
      <c r="DF269">
        <v>16</v>
      </c>
      <c r="DG269">
        <v>44.07</v>
      </c>
      <c r="DH269">
        <v>29.38</v>
      </c>
      <c r="DI269" s="2">
        <v>29.38</v>
      </c>
      <c r="DJ269">
        <v>5.26</v>
      </c>
      <c r="DK269">
        <v>0.92858480357470197</v>
      </c>
      <c r="DL269">
        <v>1.2779552715654952E-2</v>
      </c>
      <c r="DN269">
        <v>7.2</v>
      </c>
      <c r="DO269">
        <v>4.0000000000000001E-3</v>
      </c>
      <c r="DP269">
        <v>0</v>
      </c>
      <c r="DQ269" s="2">
        <f>111241+247317</f>
        <v>358558</v>
      </c>
      <c r="DR269" s="2">
        <v>21830.740398570004</v>
      </c>
      <c r="DS269">
        <v>9.8638507016990864E-3</v>
      </c>
      <c r="DV269">
        <v>1</v>
      </c>
    </row>
    <row r="270" spans="1:126" x14ac:dyDescent="0.15">
      <c r="A270" t="s">
        <v>516</v>
      </c>
      <c r="B270" t="s">
        <v>610</v>
      </c>
      <c r="C270">
        <v>8</v>
      </c>
      <c r="D270">
        <v>105</v>
      </c>
      <c r="E270" t="s">
        <v>611</v>
      </c>
      <c r="F270">
        <v>8105</v>
      </c>
      <c r="G270" t="s">
        <v>5254</v>
      </c>
      <c r="H270">
        <v>55.1</v>
      </c>
      <c r="I270">
        <v>0.2</v>
      </c>
      <c r="J270">
        <v>0.9</v>
      </c>
      <c r="K270">
        <v>0.3</v>
      </c>
      <c r="L270">
        <v>1.1000000000000001</v>
      </c>
      <c r="M270">
        <v>42.4</v>
      </c>
      <c r="N270">
        <f t="shared" si="18"/>
        <v>4835.92</v>
      </c>
      <c r="O270">
        <f t="shared" si="16"/>
        <v>5164.08</v>
      </c>
      <c r="P270">
        <f t="shared" si="17"/>
        <v>6.1968960000000024</v>
      </c>
      <c r="Q270" s="4">
        <v>8105</v>
      </c>
      <c r="R270" s="5">
        <v>37.485852999999999</v>
      </c>
      <c r="S270" s="5">
        <v>-106.45312800000001</v>
      </c>
      <c r="T270">
        <v>7</v>
      </c>
      <c r="U270">
        <v>0.22910060434417323</v>
      </c>
      <c r="V270">
        <v>11925</v>
      </c>
      <c r="W270">
        <v>11840</v>
      </c>
      <c r="X270">
        <v>11745</v>
      </c>
      <c r="Y270">
        <v>11338</v>
      </c>
      <c r="Z270">
        <v>5915</v>
      </c>
      <c r="AA270">
        <v>8105</v>
      </c>
      <c r="AB270">
        <v>4478.7159999999994</v>
      </c>
      <c r="AC270">
        <v>39672</v>
      </c>
      <c r="AD270">
        <v>2</v>
      </c>
      <c r="AE270">
        <v>1.7028522775649213E-4</v>
      </c>
      <c r="AF270">
        <v>32</v>
      </c>
      <c r="AG270">
        <v>377</v>
      </c>
      <c r="AH270">
        <v>8.4880636604774531E-2</v>
      </c>
      <c r="AI270" s="3">
        <v>185489</v>
      </c>
      <c r="AJ270" s="3">
        <v>583647.15429450502</v>
      </c>
      <c r="AK270">
        <v>160</v>
      </c>
      <c r="AL270">
        <v>584403.19999999995</v>
      </c>
      <c r="AM270">
        <v>832331</v>
      </c>
      <c r="AN270">
        <v>89701</v>
      </c>
      <c r="AO270">
        <v>922032</v>
      </c>
      <c r="AP270">
        <v>1</v>
      </c>
      <c r="AQ270">
        <v>1</v>
      </c>
      <c r="AR270">
        <v>2</v>
      </c>
      <c r="AS270">
        <v>0.16891891891891891</v>
      </c>
      <c r="AT270">
        <v>2</v>
      </c>
      <c r="AU270">
        <v>10</v>
      </c>
      <c r="AV270">
        <f t="shared" si="19"/>
        <v>12</v>
      </c>
      <c r="AW270">
        <v>7443</v>
      </c>
      <c r="AX270">
        <v>0.74</v>
      </c>
      <c r="AY270">
        <v>1607198810.4788799</v>
      </c>
      <c r="AZ270">
        <v>1607198.8104788798</v>
      </c>
      <c r="BA270">
        <v>123841.312749622</v>
      </c>
      <c r="BB270">
        <v>8.0748498041341404E-2</v>
      </c>
      <c r="BC270">
        <v>8024</v>
      </c>
      <c r="BD270">
        <v>1982</v>
      </c>
      <c r="BE270">
        <v>6042</v>
      </c>
      <c r="BF270">
        <v>0.50666666666666671</v>
      </c>
      <c r="BG270">
        <v>335406</v>
      </c>
      <c r="BH270">
        <v>28.557343550446998</v>
      </c>
      <c r="BI270">
        <v>1308</v>
      </c>
      <c r="BJ270">
        <v>11</v>
      </c>
      <c r="BK270">
        <v>4</v>
      </c>
      <c r="BL270">
        <v>4</v>
      </c>
      <c r="BM270">
        <v>0</v>
      </c>
      <c r="BN270">
        <v>0</v>
      </c>
      <c r="BO270">
        <v>0</v>
      </c>
      <c r="BP270">
        <v>1</v>
      </c>
      <c r="BQ270">
        <v>3</v>
      </c>
      <c r="BR270">
        <v>2</v>
      </c>
      <c r="BS270">
        <v>0</v>
      </c>
      <c r="BT270">
        <v>11581</v>
      </c>
      <c r="BU270">
        <v>0.56000000000000005</v>
      </c>
      <c r="BV270">
        <v>0.61423899999999998</v>
      </c>
      <c r="BW270">
        <v>157</v>
      </c>
      <c r="BX270">
        <v>2.1587079999999998</v>
      </c>
      <c r="BY270">
        <v>1.831971</v>
      </c>
      <c r="BZ270">
        <v>11</v>
      </c>
      <c r="CA270">
        <v>3</v>
      </c>
      <c r="CB270">
        <v>2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1</v>
      </c>
      <c r="CI270">
        <v>0</v>
      </c>
      <c r="CJ270">
        <v>11611</v>
      </c>
      <c r="CK270">
        <v>1.6363792954956506</v>
      </c>
      <c r="CL270">
        <v>0.6978181359566149</v>
      </c>
      <c r="CM270">
        <v>122</v>
      </c>
      <c r="CN270">
        <v>1.2245563328550864</v>
      </c>
      <c r="CO270">
        <v>1186</v>
      </c>
      <c r="CP270">
        <v>-0.82547092020000001</v>
      </c>
      <c r="CQ270">
        <v>-0.41200960349999999</v>
      </c>
      <c r="CR270">
        <v>10033</v>
      </c>
      <c r="CS270">
        <v>0.872</v>
      </c>
      <c r="CT270">
        <v>9564</v>
      </c>
      <c r="CU270">
        <v>0.82012102873999992</v>
      </c>
      <c r="CV270">
        <v>3</v>
      </c>
      <c r="CW270">
        <v>6</v>
      </c>
      <c r="CX270">
        <v>12</v>
      </c>
      <c r="CY270">
        <v>1374</v>
      </c>
      <c r="CZ270">
        <v>618</v>
      </c>
      <c r="DA270" s="2">
        <v>6432</v>
      </c>
      <c r="DB270" s="2">
        <v>875</v>
      </c>
      <c r="DC270" s="2">
        <v>144.03</v>
      </c>
      <c r="DD270" s="2">
        <v>1820</v>
      </c>
      <c r="DE270">
        <v>184</v>
      </c>
      <c r="DF270">
        <v>34</v>
      </c>
      <c r="DG270">
        <v>67.78</v>
      </c>
      <c r="DH270">
        <v>25.42</v>
      </c>
      <c r="DI270" s="2">
        <v>67.78</v>
      </c>
      <c r="DJ270">
        <v>5.29</v>
      </c>
      <c r="DK270">
        <v>0.96493592611960821</v>
      </c>
      <c r="DL270">
        <v>5.3050397877984082E-3</v>
      </c>
      <c r="DM270">
        <v>1160</v>
      </c>
      <c r="DN270">
        <v>22.6</v>
      </c>
      <c r="DO270">
        <v>3.7999999999999999E-2</v>
      </c>
      <c r="DP270">
        <v>1047.33</v>
      </c>
      <c r="DQ270" s="2">
        <f>274886+5237</f>
        <v>280123</v>
      </c>
      <c r="DR270" s="2">
        <v>11947.39640356</v>
      </c>
      <c r="DS270">
        <v>2.0443787014097516E-2</v>
      </c>
      <c r="DT270">
        <v>5.2356608857896099</v>
      </c>
      <c r="DU270">
        <v>3059736.9757702821</v>
      </c>
      <c r="DV270">
        <v>0</v>
      </c>
    </row>
    <row r="271" spans="1:126" x14ac:dyDescent="0.15">
      <c r="A271" t="s">
        <v>516</v>
      </c>
      <c r="B271" t="s">
        <v>612</v>
      </c>
      <c r="C271">
        <v>8</v>
      </c>
      <c r="D271">
        <v>107</v>
      </c>
      <c r="E271" t="s">
        <v>613</v>
      </c>
      <c r="F271">
        <v>8107</v>
      </c>
      <c r="G271" t="s">
        <v>5255</v>
      </c>
      <c r="H271">
        <v>90.6</v>
      </c>
      <c r="I271">
        <v>0.4</v>
      </c>
      <c r="J271">
        <v>0.3</v>
      </c>
      <c r="K271">
        <v>0.6</v>
      </c>
      <c r="L271">
        <v>1.3</v>
      </c>
      <c r="M271">
        <v>6.8</v>
      </c>
      <c r="N271">
        <f t="shared" si="18"/>
        <v>8256.9</v>
      </c>
      <c r="O271">
        <f t="shared" si="16"/>
        <v>1743.1000000000004</v>
      </c>
      <c r="P271">
        <f t="shared" si="17"/>
        <v>2.0917200000000014</v>
      </c>
      <c r="Q271" s="4">
        <v>8107</v>
      </c>
      <c r="R271" s="5">
        <v>40.483663999999997</v>
      </c>
      <c r="S271" s="5">
        <v>-106.987702</v>
      </c>
      <c r="T271">
        <v>9</v>
      </c>
      <c r="U271">
        <v>0.2221283093571674</v>
      </c>
      <c r="V271">
        <v>23385</v>
      </c>
      <c r="W271">
        <v>23428</v>
      </c>
      <c r="X271">
        <v>23606</v>
      </c>
      <c r="Y271">
        <v>24310</v>
      </c>
      <c r="Z271">
        <v>14353</v>
      </c>
      <c r="AA271">
        <v>8107</v>
      </c>
      <c r="AB271">
        <v>12215.170000000002</v>
      </c>
      <c r="AC271">
        <v>64963</v>
      </c>
      <c r="AD271">
        <v>3</v>
      </c>
      <c r="AE271">
        <v>1.270863339828857E-4</v>
      </c>
      <c r="AF271">
        <v>61</v>
      </c>
      <c r="AG271">
        <v>799</v>
      </c>
      <c r="AH271">
        <v>7.634543178973717E-2</v>
      </c>
      <c r="AI271" s="3">
        <v>612532</v>
      </c>
      <c r="AJ271" s="3">
        <v>1511693.9264534952</v>
      </c>
      <c r="AK271">
        <v>63</v>
      </c>
      <c r="AL271">
        <v>1515641.6</v>
      </c>
      <c r="AM271">
        <v>230810</v>
      </c>
      <c r="AN271">
        <v>60643</v>
      </c>
      <c r="AO271">
        <v>291453</v>
      </c>
      <c r="AP271">
        <v>0</v>
      </c>
      <c r="AQ271">
        <v>0</v>
      </c>
      <c r="AR271">
        <v>0</v>
      </c>
      <c r="AS271">
        <v>0</v>
      </c>
      <c r="AT271">
        <v>4</v>
      </c>
      <c r="AU271">
        <v>25</v>
      </c>
      <c r="AV271">
        <f t="shared" si="19"/>
        <v>29</v>
      </c>
      <c r="AW271">
        <v>21469</v>
      </c>
      <c r="AX271">
        <v>0.97</v>
      </c>
      <c r="AY271">
        <v>1689761803.6886799</v>
      </c>
      <c r="AZ271">
        <v>1689761.8036886798</v>
      </c>
      <c r="BA271">
        <v>85760.088534380993</v>
      </c>
      <c r="BB271">
        <v>0.11660435723537094</v>
      </c>
      <c r="BC271">
        <v>23589</v>
      </c>
      <c r="BD271">
        <v>13663</v>
      </c>
      <c r="BE271">
        <v>9926</v>
      </c>
      <c r="BF271">
        <v>0.42446012401111821</v>
      </c>
      <c r="BG271">
        <v>792114</v>
      </c>
      <c r="BH271">
        <v>33.555621452173177</v>
      </c>
      <c r="BI271">
        <v>2119</v>
      </c>
      <c r="BJ271">
        <v>10</v>
      </c>
      <c r="BK271">
        <v>3</v>
      </c>
      <c r="BL271">
        <v>2</v>
      </c>
      <c r="BM271">
        <v>0</v>
      </c>
      <c r="BN271">
        <v>1</v>
      </c>
      <c r="BO271">
        <v>0</v>
      </c>
      <c r="BP271">
        <v>1</v>
      </c>
      <c r="BQ271">
        <v>6</v>
      </c>
      <c r="BR271">
        <v>2</v>
      </c>
      <c r="BS271">
        <v>0</v>
      </c>
      <c r="BT271">
        <v>23469</v>
      </c>
      <c r="BU271">
        <v>0.44</v>
      </c>
      <c r="BV271">
        <v>0.71222750000000001</v>
      </c>
      <c r="BW271">
        <v>204</v>
      </c>
      <c r="BX271">
        <v>1.0652349999999999</v>
      </c>
      <c r="BY271">
        <v>0.83051189999999997</v>
      </c>
      <c r="BZ271">
        <v>16</v>
      </c>
      <c r="CA271">
        <v>4</v>
      </c>
      <c r="CB271">
        <v>4</v>
      </c>
      <c r="CC271">
        <v>1</v>
      </c>
      <c r="CD271">
        <v>1</v>
      </c>
      <c r="CE271">
        <v>0</v>
      </c>
      <c r="CF271">
        <v>1</v>
      </c>
      <c r="CG271">
        <v>6</v>
      </c>
      <c r="CH271">
        <v>3</v>
      </c>
      <c r="CI271">
        <v>0</v>
      </c>
      <c r="CJ271">
        <v>23917</v>
      </c>
      <c r="CK271">
        <v>1.5052055023623363</v>
      </c>
      <c r="CL271">
        <v>0.70292953285827398</v>
      </c>
      <c r="CM271">
        <v>193</v>
      </c>
      <c r="CN271">
        <v>0.74900733573363609</v>
      </c>
      <c r="CO271">
        <v>7140</v>
      </c>
      <c r="CP271">
        <v>0.69760998600000002</v>
      </c>
      <c r="CQ271">
        <v>0.88037355699999997</v>
      </c>
      <c r="CR271">
        <v>21100</v>
      </c>
      <c r="CS271">
        <v>0.871</v>
      </c>
      <c r="CT271">
        <v>19386</v>
      </c>
      <c r="CU271">
        <v>0.87035095293999998</v>
      </c>
      <c r="CV271">
        <v>70</v>
      </c>
      <c r="CW271">
        <v>23</v>
      </c>
      <c r="CX271">
        <v>28</v>
      </c>
      <c r="CY271">
        <v>518</v>
      </c>
      <c r="CZ271">
        <v>1411</v>
      </c>
      <c r="DA271" s="2">
        <v>22392</v>
      </c>
      <c r="DB271" s="2">
        <v>4130</v>
      </c>
      <c r="DC271" s="2">
        <v>535.87</v>
      </c>
      <c r="DD271" s="2">
        <v>1204</v>
      </c>
      <c r="DE271">
        <v>561</v>
      </c>
      <c r="DF271">
        <v>38</v>
      </c>
      <c r="DG271">
        <v>238.17</v>
      </c>
      <c r="DH271">
        <v>17.010000000000002</v>
      </c>
      <c r="DI271" s="2">
        <v>46.78</v>
      </c>
      <c r="DJ271">
        <v>4.91</v>
      </c>
      <c r="DK271">
        <v>0.94481594430984828</v>
      </c>
      <c r="DL271">
        <v>3.7546933667083854E-3</v>
      </c>
      <c r="DN271">
        <v>0</v>
      </c>
      <c r="DO271">
        <v>0</v>
      </c>
      <c r="DP271">
        <v>14846.73</v>
      </c>
      <c r="DQ271" s="2">
        <f>5414+571788+6128</f>
        <v>583330</v>
      </c>
      <c r="DR271" s="2">
        <v>92774.787839989978</v>
      </c>
      <c r="DS271">
        <v>3.831739611921485E-2</v>
      </c>
      <c r="DT271">
        <v>2.2440462087058402</v>
      </c>
      <c r="DU271">
        <v>3401169.7862368538</v>
      </c>
      <c r="DV271">
        <v>0</v>
      </c>
    </row>
    <row r="272" spans="1:126" x14ac:dyDescent="0.15">
      <c r="A272" t="s">
        <v>516</v>
      </c>
      <c r="B272" t="s">
        <v>614</v>
      </c>
      <c r="C272">
        <v>8</v>
      </c>
      <c r="D272">
        <v>109</v>
      </c>
      <c r="E272" t="s">
        <v>615</v>
      </c>
      <c r="F272">
        <v>8109</v>
      </c>
      <c r="G272" t="s">
        <v>5256</v>
      </c>
      <c r="H272">
        <v>56.4</v>
      </c>
      <c r="I272">
        <v>0.2</v>
      </c>
      <c r="J272">
        <v>1.1000000000000001</v>
      </c>
      <c r="K272">
        <v>0.8</v>
      </c>
      <c r="L272">
        <v>1.4</v>
      </c>
      <c r="M272">
        <v>40.1</v>
      </c>
      <c r="N272">
        <f t="shared" si="18"/>
        <v>4792.82</v>
      </c>
      <c r="O272">
        <f t="shared" si="16"/>
        <v>5207.18</v>
      </c>
      <c r="P272">
        <f t="shared" si="17"/>
        <v>6.2486160000000028</v>
      </c>
      <c r="Q272" s="4">
        <v>8109</v>
      </c>
      <c r="R272" s="5">
        <v>38.031650999999997</v>
      </c>
      <c r="S272" s="5">
        <v>-106.234666</v>
      </c>
      <c r="T272">
        <v>9</v>
      </c>
      <c r="U272">
        <v>0.24941308147961247</v>
      </c>
      <c r="V272">
        <v>6189</v>
      </c>
      <c r="W272">
        <v>6211</v>
      </c>
      <c r="X272">
        <v>6238</v>
      </c>
      <c r="Y272">
        <v>6239</v>
      </c>
      <c r="Z272">
        <v>3364</v>
      </c>
      <c r="AA272">
        <v>8109</v>
      </c>
      <c r="AB272">
        <v>2124.1559999999999</v>
      </c>
      <c r="AC272">
        <v>33393</v>
      </c>
      <c r="AD272">
        <v>0</v>
      </c>
      <c r="AE272">
        <v>0</v>
      </c>
      <c r="AF272">
        <v>24</v>
      </c>
      <c r="AG272">
        <v>277</v>
      </c>
      <c r="AH272">
        <v>8.6642599277978335E-2</v>
      </c>
      <c r="AI272" s="3">
        <v>311373</v>
      </c>
      <c r="AJ272" s="3">
        <v>2028024.5995047251</v>
      </c>
      <c r="AK272">
        <v>360</v>
      </c>
      <c r="AL272">
        <v>2029094.4</v>
      </c>
      <c r="AM272">
        <v>863121</v>
      </c>
      <c r="AN272">
        <v>78766</v>
      </c>
      <c r="AO272">
        <v>941887</v>
      </c>
      <c r="AP272">
        <v>2</v>
      </c>
      <c r="AQ272">
        <v>0</v>
      </c>
      <c r="AR272">
        <v>2</v>
      </c>
      <c r="AS272">
        <v>0.32200933827080985</v>
      </c>
      <c r="AT272">
        <v>2</v>
      </c>
      <c r="AU272">
        <v>3</v>
      </c>
      <c r="AV272">
        <f t="shared" si="19"/>
        <v>5</v>
      </c>
      <c r="AW272">
        <v>107</v>
      </c>
      <c r="AX272">
        <v>2.0000000000000018E-2</v>
      </c>
      <c r="AY272">
        <v>564717414.73402596</v>
      </c>
      <c r="AZ272">
        <v>564717.41473402595</v>
      </c>
      <c r="BA272">
        <v>106019.47407739999</v>
      </c>
      <c r="BB272">
        <v>9.432229396553557E-2</v>
      </c>
      <c r="BC272">
        <v>5184</v>
      </c>
      <c r="BD272">
        <v>941</v>
      </c>
      <c r="BE272">
        <v>4243</v>
      </c>
      <c r="BF272">
        <v>0.68557117466472772</v>
      </c>
      <c r="BG272">
        <v>13352</v>
      </c>
      <c r="BH272">
        <v>2.140429624879769</v>
      </c>
      <c r="BI272">
        <v>1013</v>
      </c>
      <c r="BJ272">
        <v>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7097</v>
      </c>
      <c r="BU272">
        <v>0.41</v>
      </c>
      <c r="BV272">
        <v>0.51557810000000004</v>
      </c>
      <c r="BW272">
        <v>61</v>
      </c>
      <c r="BX272">
        <v>1.2681420000000001</v>
      </c>
      <c r="BY272">
        <v>-9.1757000000000002E-3</v>
      </c>
      <c r="BZ272">
        <v>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6199</v>
      </c>
      <c r="CK272">
        <v>1.1292143894176481</v>
      </c>
      <c r="CL272">
        <v>0.67964765878535005</v>
      </c>
      <c r="CM272">
        <v>59</v>
      </c>
      <c r="CN272">
        <v>0.57659432637608221</v>
      </c>
      <c r="CO272">
        <v>953.99999999999989</v>
      </c>
      <c r="CP272">
        <v>-0.84931399360000004</v>
      </c>
      <c r="CQ272">
        <v>-0.81833518750000001</v>
      </c>
      <c r="CR272">
        <v>5381</v>
      </c>
      <c r="CS272">
        <v>0.86</v>
      </c>
      <c r="CT272">
        <v>4085</v>
      </c>
      <c r="CU272">
        <v>0.74792473712999996</v>
      </c>
      <c r="CV272">
        <v>4</v>
      </c>
      <c r="CW272">
        <v>1</v>
      </c>
      <c r="CX272">
        <v>3</v>
      </c>
      <c r="CY272">
        <v>839</v>
      </c>
      <c r="CZ272">
        <v>448</v>
      </c>
      <c r="DA272" s="2">
        <v>2968</v>
      </c>
      <c r="DB272" s="2">
        <v>415</v>
      </c>
      <c r="DC272" s="2">
        <v>209.41</v>
      </c>
      <c r="DD272" s="2">
        <v>767</v>
      </c>
      <c r="DE272">
        <v>152</v>
      </c>
      <c r="DF272">
        <v>16</v>
      </c>
      <c r="DG272">
        <v>64.430000000000007</v>
      </c>
      <c r="DH272">
        <v>32.22</v>
      </c>
      <c r="DI272" s="2">
        <v>48.32</v>
      </c>
      <c r="DJ272">
        <v>7.16</v>
      </c>
      <c r="DK272">
        <v>0.8405256717827172</v>
      </c>
      <c r="DL272">
        <v>4.3321299638989168E-2</v>
      </c>
      <c r="DM272">
        <v>7853</v>
      </c>
      <c r="DN272">
        <v>6</v>
      </c>
      <c r="DO272">
        <v>3.0000000000000001E-3</v>
      </c>
      <c r="DP272">
        <v>2656.9300000000003</v>
      </c>
      <c r="DQ272" s="2">
        <f>313129+594205+24779</f>
        <v>932113</v>
      </c>
      <c r="DR272" s="2">
        <v>51735.223375500012</v>
      </c>
      <c r="DS272">
        <v>2.4344388162962426E-2</v>
      </c>
      <c r="DT272">
        <v>5.5040568464560202</v>
      </c>
      <c r="DU272">
        <v>11168250.92442557</v>
      </c>
      <c r="DV272">
        <v>0</v>
      </c>
    </row>
    <row r="273" spans="1:126" x14ac:dyDescent="0.15">
      <c r="A273" t="s">
        <v>516</v>
      </c>
      <c r="B273" t="s">
        <v>616</v>
      </c>
      <c r="C273">
        <v>8</v>
      </c>
      <c r="D273">
        <v>113</v>
      </c>
      <c r="E273" t="s">
        <v>617</v>
      </c>
      <c r="F273">
        <v>8113</v>
      </c>
      <c r="G273" t="s">
        <v>5257</v>
      </c>
      <c r="H273">
        <v>88.5</v>
      </c>
      <c r="I273">
        <v>0.3</v>
      </c>
      <c r="J273">
        <v>0.4</v>
      </c>
      <c r="K273">
        <v>0.7</v>
      </c>
      <c r="L273">
        <v>1.5</v>
      </c>
      <c r="M273">
        <v>8.6</v>
      </c>
      <c r="N273">
        <f t="shared" si="18"/>
        <v>7909.2</v>
      </c>
      <c r="O273">
        <f t="shared" si="16"/>
        <v>2090.8000000000002</v>
      </c>
      <c r="P273">
        <f t="shared" si="17"/>
        <v>2.508960000000001</v>
      </c>
      <c r="Q273" s="4">
        <v>8113</v>
      </c>
      <c r="R273" s="5">
        <v>38.009374000000001</v>
      </c>
      <c r="S273" s="5">
        <v>-108.42732599999999</v>
      </c>
      <c r="T273">
        <v>9</v>
      </c>
      <c r="U273">
        <v>0.10759421662711662</v>
      </c>
      <c r="V273">
        <v>7432</v>
      </c>
      <c r="W273">
        <v>7597</v>
      </c>
      <c r="X273">
        <v>7676</v>
      </c>
      <c r="Y273">
        <v>7785</v>
      </c>
      <c r="Z273">
        <v>4995</v>
      </c>
      <c r="AA273">
        <v>8111</v>
      </c>
      <c r="AB273">
        <v>4111.482</v>
      </c>
      <c r="AC273">
        <v>56047</v>
      </c>
      <c r="AD273">
        <v>3</v>
      </c>
      <c r="AE273">
        <v>3.9082855653986451E-4</v>
      </c>
      <c r="AF273">
        <v>19</v>
      </c>
      <c r="AG273">
        <v>135</v>
      </c>
      <c r="AH273">
        <v>0.14074074074074075</v>
      </c>
      <c r="AI273" s="3">
        <v>126539</v>
      </c>
      <c r="AJ273" s="3">
        <v>823529.73846638005</v>
      </c>
      <c r="AK273">
        <v>120</v>
      </c>
      <c r="AL273">
        <v>824665.59999999998</v>
      </c>
      <c r="AM273">
        <v>54172</v>
      </c>
      <c r="AN273">
        <v>8987</v>
      </c>
      <c r="AO273">
        <v>63159</v>
      </c>
      <c r="AP273">
        <v>3</v>
      </c>
      <c r="AQ273">
        <v>1</v>
      </c>
      <c r="AR273">
        <v>4</v>
      </c>
      <c r="AS273">
        <v>0.52652362774779515</v>
      </c>
      <c r="AT273">
        <v>5</v>
      </c>
      <c r="AU273">
        <v>11</v>
      </c>
      <c r="AV273">
        <f t="shared" si="19"/>
        <v>16</v>
      </c>
      <c r="AW273">
        <v>4394</v>
      </c>
      <c r="AX273">
        <v>0.61</v>
      </c>
      <c r="AY273">
        <v>871036042.54806495</v>
      </c>
      <c r="AZ273">
        <v>871036.04254806496</v>
      </c>
      <c r="BA273">
        <v>132929.23336535599</v>
      </c>
      <c r="BB273">
        <v>7.5227997234551106E-2</v>
      </c>
      <c r="BC273">
        <v>16951</v>
      </c>
      <c r="BD273">
        <v>0</v>
      </c>
      <c r="BE273">
        <v>16951</v>
      </c>
      <c r="BF273">
        <v>2.2808127018299245</v>
      </c>
      <c r="BG273">
        <v>316908</v>
      </c>
      <c r="BH273">
        <v>41.285565398645126</v>
      </c>
      <c r="BI273">
        <v>696</v>
      </c>
      <c r="BJ273">
        <v>1</v>
      </c>
      <c r="BK273">
        <v>2</v>
      </c>
      <c r="BL273">
        <v>3</v>
      </c>
      <c r="BM273">
        <v>0</v>
      </c>
      <c r="BN273">
        <v>0</v>
      </c>
      <c r="BO273">
        <v>0</v>
      </c>
      <c r="BP273">
        <v>0</v>
      </c>
      <c r="BQ273">
        <v>2</v>
      </c>
      <c r="BR273">
        <v>2</v>
      </c>
      <c r="BS273">
        <v>0</v>
      </c>
      <c r="BT273">
        <v>7558</v>
      </c>
      <c r="BU273">
        <v>0.33</v>
      </c>
      <c r="BV273">
        <v>0.69879519999999995</v>
      </c>
      <c r="BW273">
        <v>102</v>
      </c>
      <c r="BX273">
        <v>1.3231010000000001</v>
      </c>
      <c r="BY273">
        <v>1.7473179999999999</v>
      </c>
      <c r="BZ273">
        <v>1</v>
      </c>
      <c r="CA273">
        <v>4</v>
      </c>
      <c r="CB273">
        <v>2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7782</v>
      </c>
      <c r="CK273">
        <v>1.0280133641737343</v>
      </c>
      <c r="CL273">
        <v>0.64241509433962263</v>
      </c>
      <c r="CM273">
        <v>103</v>
      </c>
      <c r="CN273">
        <v>1.0026805749113488</v>
      </c>
      <c r="CO273">
        <v>2618</v>
      </c>
      <c r="CP273">
        <v>0.51856582900000003</v>
      </c>
      <c r="CQ273">
        <v>0.49381089299999997</v>
      </c>
      <c r="CR273">
        <v>6829</v>
      </c>
      <c r="CS273">
        <v>0.86099999999999999</v>
      </c>
      <c r="CT273">
        <v>5470</v>
      </c>
      <c r="CU273">
        <v>0.85969987343999998</v>
      </c>
      <c r="CV273">
        <v>21</v>
      </c>
      <c r="CW273">
        <v>5</v>
      </c>
      <c r="CX273">
        <v>5</v>
      </c>
      <c r="CY273">
        <v>70</v>
      </c>
      <c r="CZ273">
        <v>220</v>
      </c>
      <c r="DA273" s="2">
        <v>8717</v>
      </c>
      <c r="DB273" s="2">
        <v>1805</v>
      </c>
      <c r="DC273" s="2">
        <v>937.74</v>
      </c>
      <c r="DD273" s="2">
        <v>315</v>
      </c>
      <c r="DE273">
        <v>89</v>
      </c>
      <c r="DF273">
        <v>3</v>
      </c>
      <c r="DG273">
        <v>560.04</v>
      </c>
      <c r="DH273">
        <v>26.05</v>
      </c>
      <c r="DI273" s="2">
        <v>26.05</v>
      </c>
      <c r="DJ273">
        <v>5.14</v>
      </c>
      <c r="DL273">
        <v>1.4814814814814815E-2</v>
      </c>
      <c r="DN273">
        <v>3</v>
      </c>
      <c r="DO273">
        <v>4.0000000000000001E-3</v>
      </c>
      <c r="DP273">
        <v>1683.95</v>
      </c>
      <c r="DQ273" s="2">
        <v>176779</v>
      </c>
      <c r="DR273" s="2">
        <v>20620.974208700001</v>
      </c>
      <c r="DS273">
        <v>1.9009341184670667E-2</v>
      </c>
      <c r="DV273">
        <v>0</v>
      </c>
    </row>
    <row r="274" spans="1:126" x14ac:dyDescent="0.15">
      <c r="A274" t="s">
        <v>516</v>
      </c>
      <c r="B274" t="s">
        <v>618</v>
      </c>
      <c r="C274">
        <v>8</v>
      </c>
      <c r="D274">
        <v>115</v>
      </c>
      <c r="E274" t="s">
        <v>619</v>
      </c>
      <c r="F274">
        <v>8115</v>
      </c>
      <c r="G274" t="s">
        <v>5258</v>
      </c>
      <c r="H274">
        <v>85.6</v>
      </c>
      <c r="I274">
        <v>0.3</v>
      </c>
      <c r="J274">
        <v>0.3</v>
      </c>
      <c r="K274">
        <v>0.7</v>
      </c>
      <c r="L274">
        <v>0.9</v>
      </c>
      <c r="M274">
        <v>12.1</v>
      </c>
      <c r="N274">
        <f t="shared" si="18"/>
        <v>7475.2499999999991</v>
      </c>
      <c r="O274">
        <f t="shared" si="16"/>
        <v>2524.7500000000009</v>
      </c>
      <c r="P274">
        <f t="shared" si="17"/>
        <v>3.0297000000000023</v>
      </c>
      <c r="Q274" s="4">
        <v>8115</v>
      </c>
      <c r="R274" s="5">
        <v>40.871568000000003</v>
      </c>
      <c r="S274" s="5">
        <v>-102.355358</v>
      </c>
      <c r="T274">
        <v>9</v>
      </c>
      <c r="U274">
        <v>5.1219324326417882E-2</v>
      </c>
      <c r="V274">
        <v>2389</v>
      </c>
      <c r="W274">
        <v>2365</v>
      </c>
      <c r="X274">
        <v>2365</v>
      </c>
      <c r="Y274">
        <v>2370</v>
      </c>
      <c r="Z274">
        <v>1093</v>
      </c>
      <c r="AA274">
        <v>8113</v>
      </c>
      <c r="AB274">
        <v>838.76</v>
      </c>
      <c r="AC274">
        <v>44191</v>
      </c>
      <c r="AD274">
        <v>0</v>
      </c>
      <c r="AE274">
        <v>0</v>
      </c>
      <c r="AF274">
        <v>8</v>
      </c>
      <c r="AG274">
        <v>226</v>
      </c>
      <c r="AH274">
        <v>3.5398230088495575E-2</v>
      </c>
      <c r="AI274" s="3">
        <v>335997</v>
      </c>
      <c r="AJ274" s="3">
        <v>350745.60167861002</v>
      </c>
      <c r="AK274">
        <v>506</v>
      </c>
      <c r="AL274">
        <v>351769.59999999998</v>
      </c>
      <c r="AM274">
        <v>1097003</v>
      </c>
      <c r="AN274">
        <v>56400</v>
      </c>
      <c r="AO274">
        <v>1153403</v>
      </c>
      <c r="AP274">
        <v>1</v>
      </c>
      <c r="AQ274">
        <v>0</v>
      </c>
      <c r="AR274">
        <v>1</v>
      </c>
      <c r="AS274">
        <v>0.42283298097251582</v>
      </c>
      <c r="AT274">
        <v>1</v>
      </c>
      <c r="AU274">
        <v>2</v>
      </c>
      <c r="AV274">
        <f t="shared" si="19"/>
        <v>3</v>
      </c>
      <c r="AW274">
        <v>598</v>
      </c>
      <c r="AX274">
        <v>0.41000000000000003</v>
      </c>
      <c r="AY274">
        <v>12045263.637465401</v>
      </c>
      <c r="AZ274">
        <v>12045.263637465401</v>
      </c>
      <c r="BA274">
        <v>4417.4853031391804</v>
      </c>
      <c r="BB274">
        <v>2.2637313570446378</v>
      </c>
      <c r="BC274">
        <v>5093</v>
      </c>
      <c r="BD274">
        <v>0</v>
      </c>
      <c r="BE274">
        <v>5093</v>
      </c>
      <c r="BF274">
        <v>2.1318543323566348</v>
      </c>
      <c r="BG274">
        <v>71310</v>
      </c>
      <c r="BH274">
        <v>30.152219873150106</v>
      </c>
      <c r="BI274">
        <v>399</v>
      </c>
      <c r="BJ274">
        <v>3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2326</v>
      </c>
      <c r="BU274">
        <v>0.62</v>
      </c>
      <c r="BV274">
        <v>0.71633089999999999</v>
      </c>
      <c r="BW274">
        <v>39</v>
      </c>
      <c r="BX274">
        <v>1.7196899999999999</v>
      </c>
      <c r="BY274">
        <v>2.4353280000000002</v>
      </c>
      <c r="BZ274">
        <v>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2334</v>
      </c>
      <c r="CK274">
        <v>1.7137960582690661</v>
      </c>
      <c r="CL274">
        <v>0.79453681710213775</v>
      </c>
      <c r="CM274">
        <v>35</v>
      </c>
      <c r="CN274">
        <v>2.4476994443219957</v>
      </c>
      <c r="CO274">
        <v>244</v>
      </c>
      <c r="CP274">
        <v>-0.58337782319999998</v>
      </c>
      <c r="CQ274">
        <v>4.3018791000000001E-2</v>
      </c>
      <c r="CR274">
        <v>2079</v>
      </c>
      <c r="CS274">
        <v>0.86599999999999999</v>
      </c>
      <c r="CT274">
        <v>1789</v>
      </c>
      <c r="CU274">
        <v>0.8428792569700001</v>
      </c>
      <c r="CW274">
        <v>1</v>
      </c>
      <c r="CX274">
        <v>2</v>
      </c>
      <c r="CY274">
        <v>368</v>
      </c>
      <c r="CZ274">
        <v>368</v>
      </c>
      <c r="DA274" s="2">
        <v>1478</v>
      </c>
      <c r="DB274" s="2">
        <v>150</v>
      </c>
      <c r="DC274" s="2">
        <v>211.86</v>
      </c>
      <c r="DD274" s="2">
        <v>196</v>
      </c>
      <c r="DE274">
        <v>102</v>
      </c>
      <c r="DF274">
        <v>8</v>
      </c>
      <c r="DG274">
        <v>84.75</v>
      </c>
      <c r="DH274">
        <v>42.37</v>
      </c>
      <c r="DI274" s="2">
        <v>84.75</v>
      </c>
      <c r="DJ274">
        <v>0.92</v>
      </c>
      <c r="DK274">
        <v>0.87848403408363762</v>
      </c>
      <c r="DL274">
        <v>4.4247787610619468E-3</v>
      </c>
      <c r="DM274">
        <v>0</v>
      </c>
      <c r="DN274">
        <v>36.799999999999997</v>
      </c>
      <c r="DO274">
        <v>0.10300000000000001</v>
      </c>
      <c r="DP274">
        <v>11768.980000000001</v>
      </c>
      <c r="DQ274" s="2">
        <v>0</v>
      </c>
      <c r="DR274" s="2">
        <v>2049.5774145200003</v>
      </c>
      <c r="DS274">
        <v>5.826464361250944E-3</v>
      </c>
      <c r="DT274">
        <v>2.8387175348141498</v>
      </c>
      <c r="DU274">
        <v>998574.53173455945</v>
      </c>
      <c r="DV274">
        <v>1</v>
      </c>
    </row>
    <row r="275" spans="1:126" x14ac:dyDescent="0.15">
      <c r="A275" t="s">
        <v>516</v>
      </c>
      <c r="B275" t="s">
        <v>620</v>
      </c>
      <c r="C275">
        <v>8</v>
      </c>
      <c r="D275">
        <v>117</v>
      </c>
      <c r="E275" t="s">
        <v>621</v>
      </c>
      <c r="F275">
        <v>8117</v>
      </c>
      <c r="G275" t="s">
        <v>5259</v>
      </c>
      <c r="H275">
        <v>82.7</v>
      </c>
      <c r="I275">
        <v>0.7</v>
      </c>
      <c r="J275">
        <v>0.2</v>
      </c>
      <c r="K275">
        <v>1</v>
      </c>
      <c r="L275">
        <v>1.1000000000000001</v>
      </c>
      <c r="M275">
        <v>14.2</v>
      </c>
      <c r="N275">
        <f t="shared" si="18"/>
        <v>7043.670000000001</v>
      </c>
      <c r="O275">
        <f t="shared" si="16"/>
        <v>2956.329999999999</v>
      </c>
      <c r="P275">
        <f t="shared" si="17"/>
        <v>3.547596</v>
      </c>
      <c r="Q275" s="4">
        <v>8117</v>
      </c>
      <c r="R275" s="5">
        <v>39.621023000000001</v>
      </c>
      <c r="S275" s="5">
        <v>-106.13755500000001</v>
      </c>
      <c r="T275">
        <v>5</v>
      </c>
      <c r="U275">
        <v>8.7562364497533296E-2</v>
      </c>
      <c r="V275">
        <v>27753</v>
      </c>
      <c r="W275">
        <v>28482</v>
      </c>
      <c r="X275">
        <v>28940</v>
      </c>
      <c r="Y275">
        <v>29852</v>
      </c>
      <c r="Z275">
        <v>18652</v>
      </c>
      <c r="AA275">
        <v>8115</v>
      </c>
      <c r="AB275">
        <v>16073.926000000001</v>
      </c>
      <c r="AC275">
        <v>67983</v>
      </c>
      <c r="AD275">
        <v>2</v>
      </c>
      <c r="AE275">
        <v>6.9108500345542507E-5</v>
      </c>
      <c r="AF275">
        <v>2</v>
      </c>
      <c r="AG275">
        <v>38</v>
      </c>
      <c r="AH275">
        <v>5.2631578947368418E-2</v>
      </c>
      <c r="AI275" s="3">
        <v>25365</v>
      </c>
      <c r="AJ275" s="3">
        <v>389333.66550608503</v>
      </c>
      <c r="AK275">
        <v>154</v>
      </c>
      <c r="AL275">
        <v>396345.59999999998</v>
      </c>
      <c r="AM275">
        <v>1302615</v>
      </c>
      <c r="AN275">
        <v>2415</v>
      </c>
      <c r="AO275">
        <v>1305030</v>
      </c>
      <c r="AP275">
        <v>4</v>
      </c>
      <c r="AQ275">
        <v>2</v>
      </c>
      <c r="AR275">
        <v>6</v>
      </c>
      <c r="AS275">
        <v>0.2106593638087213</v>
      </c>
      <c r="AT275">
        <v>8</v>
      </c>
      <c r="AU275">
        <v>25</v>
      </c>
      <c r="AV275">
        <f t="shared" si="19"/>
        <v>33</v>
      </c>
      <c r="AW275">
        <v>25645</v>
      </c>
      <c r="AX275">
        <v>0.87</v>
      </c>
      <c r="AY275">
        <v>123183778.342896</v>
      </c>
      <c r="AZ275">
        <v>123183.778342896</v>
      </c>
      <c r="BA275">
        <v>5232.2028590548698</v>
      </c>
      <c r="BB275">
        <v>1.91124088063481</v>
      </c>
      <c r="BC275">
        <v>36356</v>
      </c>
      <c r="BD275">
        <v>11863</v>
      </c>
      <c r="BE275">
        <v>24493</v>
      </c>
      <c r="BF275">
        <v>0.8825352214175044</v>
      </c>
      <c r="BG275">
        <v>925086</v>
      </c>
      <c r="BH275">
        <v>31.965653075328266</v>
      </c>
      <c r="BI275">
        <v>1561</v>
      </c>
      <c r="BJ275">
        <v>15</v>
      </c>
      <c r="BK275">
        <v>2</v>
      </c>
      <c r="BL275">
        <v>5</v>
      </c>
      <c r="BM275">
        <v>0</v>
      </c>
      <c r="BN275">
        <v>1</v>
      </c>
      <c r="BO275">
        <v>1</v>
      </c>
      <c r="BP275">
        <v>0</v>
      </c>
      <c r="BQ275">
        <v>5</v>
      </c>
      <c r="BR275">
        <v>2</v>
      </c>
      <c r="BS275">
        <v>0</v>
      </c>
      <c r="BT275">
        <v>27239</v>
      </c>
      <c r="BU275">
        <v>0.28999999999999998</v>
      </c>
      <c r="BV275">
        <v>0.68209489999999995</v>
      </c>
      <c r="BW275">
        <v>217</v>
      </c>
      <c r="BX275">
        <v>1.138074</v>
      </c>
      <c r="BY275">
        <v>0.73010660000000005</v>
      </c>
      <c r="BZ275">
        <v>12</v>
      </c>
      <c r="CA275">
        <v>2</v>
      </c>
      <c r="CB275">
        <v>2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29451</v>
      </c>
      <c r="CK275">
        <v>0.67909408848595976</v>
      </c>
      <c r="CL275">
        <v>0.60082401412595643</v>
      </c>
      <c r="CM275">
        <v>216</v>
      </c>
      <c r="CN275">
        <v>-0.4875613789209518</v>
      </c>
      <c r="CO275">
        <v>8593</v>
      </c>
      <c r="CP275">
        <v>0.94267644100000003</v>
      </c>
      <c r="CQ275">
        <v>0.83565752900000001</v>
      </c>
      <c r="CR275">
        <v>26747</v>
      </c>
      <c r="CS275">
        <v>0.877</v>
      </c>
      <c r="CT275">
        <v>21842</v>
      </c>
      <c r="CU275">
        <v>0.86020952203000012</v>
      </c>
      <c r="CV275">
        <v>68</v>
      </c>
      <c r="CW275">
        <v>22</v>
      </c>
      <c r="CX275">
        <v>24</v>
      </c>
      <c r="CY275">
        <v>100</v>
      </c>
      <c r="CZ275">
        <v>84</v>
      </c>
      <c r="DA275" s="2">
        <v>28657</v>
      </c>
      <c r="DB275" s="2">
        <v>5610</v>
      </c>
      <c r="DC275" s="2">
        <v>394.43</v>
      </c>
      <c r="DD275" s="2">
        <v>2981</v>
      </c>
      <c r="DE275">
        <v>30</v>
      </c>
      <c r="DF275">
        <v>2</v>
      </c>
      <c r="DG275">
        <v>244.34</v>
      </c>
      <c r="DH275">
        <v>10.47</v>
      </c>
      <c r="DI275" s="2">
        <v>34.909999999999997</v>
      </c>
      <c r="DJ275">
        <v>8.08</v>
      </c>
      <c r="DL275">
        <v>0</v>
      </c>
      <c r="DM275">
        <v>0</v>
      </c>
      <c r="DN275">
        <v>0</v>
      </c>
      <c r="DO275">
        <v>0</v>
      </c>
      <c r="DP275">
        <v>0</v>
      </c>
      <c r="DQ275" s="2">
        <f>57+312668</f>
        <v>312725</v>
      </c>
      <c r="DR275" s="2">
        <v>1493.1801581399998</v>
      </c>
      <c r="DS275">
        <v>3.7673690419031277E-3</v>
      </c>
      <c r="DV275">
        <v>0</v>
      </c>
    </row>
    <row r="276" spans="1:126" x14ac:dyDescent="0.15">
      <c r="A276" t="s">
        <v>516</v>
      </c>
      <c r="B276" t="s">
        <v>622</v>
      </c>
      <c r="C276">
        <v>8</v>
      </c>
      <c r="D276">
        <v>119</v>
      </c>
      <c r="E276" t="s">
        <v>623</v>
      </c>
      <c r="F276">
        <v>8119</v>
      </c>
      <c r="G276" t="s">
        <v>5260</v>
      </c>
      <c r="H276">
        <v>90.6</v>
      </c>
      <c r="I276">
        <v>0.4</v>
      </c>
      <c r="J276">
        <v>0.7</v>
      </c>
      <c r="K276">
        <v>0.7</v>
      </c>
      <c r="L276">
        <v>2.1</v>
      </c>
      <c r="M276">
        <v>5.5</v>
      </c>
      <c r="N276">
        <f t="shared" si="18"/>
        <v>8244.159999999998</v>
      </c>
      <c r="O276">
        <f t="shared" si="16"/>
        <v>1755.840000000002</v>
      </c>
      <c r="P276">
        <f t="shared" si="17"/>
        <v>2.1070080000000031</v>
      </c>
      <c r="Q276" s="4">
        <v>8119</v>
      </c>
      <c r="R276" s="5">
        <v>38.870023000000003</v>
      </c>
      <c r="S276" s="5">
        <v>-105.18733899999999</v>
      </c>
      <c r="T276">
        <v>2</v>
      </c>
      <c r="U276">
        <v>0.12204579596290933</v>
      </c>
      <c r="V276">
        <v>23163</v>
      </c>
      <c r="W276">
        <v>23363</v>
      </c>
      <c r="X276">
        <v>23340</v>
      </c>
      <c r="Y276">
        <v>23377</v>
      </c>
      <c r="Z276">
        <v>13385</v>
      </c>
      <c r="AA276">
        <v>8117</v>
      </c>
      <c r="AB276">
        <v>10439.778</v>
      </c>
      <c r="AC276">
        <v>62372</v>
      </c>
      <c r="AD276">
        <v>2</v>
      </c>
      <c r="AE276">
        <v>8.5689802913453293E-5</v>
      </c>
      <c r="AF276">
        <v>29</v>
      </c>
      <c r="AG276">
        <v>123</v>
      </c>
      <c r="AH276">
        <v>0.23577235772357724</v>
      </c>
      <c r="AI276" s="3">
        <v>70911</v>
      </c>
      <c r="AJ276" s="3">
        <v>356510.407382195</v>
      </c>
      <c r="AK276">
        <v>57</v>
      </c>
      <c r="AL276">
        <v>357753.59999999998</v>
      </c>
      <c r="AM276">
        <v>765588</v>
      </c>
      <c r="AN276">
        <v>4103</v>
      </c>
      <c r="AO276">
        <v>769691</v>
      </c>
      <c r="AP276">
        <v>2</v>
      </c>
      <c r="AQ276">
        <v>2</v>
      </c>
      <c r="AR276">
        <v>4</v>
      </c>
      <c r="AS276">
        <v>0.1712108890125412</v>
      </c>
      <c r="AT276">
        <v>5</v>
      </c>
      <c r="AU276">
        <v>9</v>
      </c>
      <c r="AV276">
        <f t="shared" si="19"/>
        <v>14</v>
      </c>
      <c r="AW276">
        <v>13632</v>
      </c>
      <c r="AX276">
        <v>0.6</v>
      </c>
      <c r="AY276">
        <v>526389582.887712</v>
      </c>
      <c r="AZ276">
        <v>526389.58288771205</v>
      </c>
      <c r="BA276">
        <v>25592.264954713999</v>
      </c>
      <c r="BB276">
        <v>0.3907430630971972</v>
      </c>
      <c r="BC276">
        <v>5498</v>
      </c>
      <c r="BD276">
        <v>0</v>
      </c>
      <c r="BE276">
        <v>5498</v>
      </c>
      <c r="BF276">
        <v>0.23736130898415578</v>
      </c>
      <c r="BG276">
        <v>268673</v>
      </c>
      <c r="BH276">
        <v>11.51126820908312</v>
      </c>
      <c r="BI276">
        <v>2141</v>
      </c>
      <c r="BJ276">
        <v>19</v>
      </c>
      <c r="BK276">
        <v>2</v>
      </c>
      <c r="BL276">
        <v>2</v>
      </c>
      <c r="BM276">
        <v>0</v>
      </c>
      <c r="BN276">
        <v>1</v>
      </c>
      <c r="BO276">
        <v>0</v>
      </c>
      <c r="BP276">
        <v>0</v>
      </c>
      <c r="BQ276">
        <v>4</v>
      </c>
      <c r="BR276">
        <v>1</v>
      </c>
      <c r="BS276">
        <v>0</v>
      </c>
      <c r="BT276">
        <v>21685</v>
      </c>
      <c r="BU276">
        <v>0.56999999999999995</v>
      </c>
      <c r="BV276">
        <v>0.74756719999999999</v>
      </c>
      <c r="BW276">
        <v>196</v>
      </c>
      <c r="BX276">
        <v>1.3373299999999999</v>
      </c>
      <c r="BY276">
        <v>1.190499</v>
      </c>
      <c r="BZ276">
        <v>24</v>
      </c>
      <c r="CA276">
        <v>2</v>
      </c>
      <c r="CB276">
        <v>2</v>
      </c>
      <c r="CC276">
        <v>0</v>
      </c>
      <c r="CD276">
        <v>1</v>
      </c>
      <c r="CE276">
        <v>1</v>
      </c>
      <c r="CF276">
        <v>0</v>
      </c>
      <c r="CG276">
        <v>3</v>
      </c>
      <c r="CH276">
        <v>1</v>
      </c>
      <c r="CI276">
        <v>0</v>
      </c>
      <c r="CJ276">
        <v>23378</v>
      </c>
      <c r="CK276">
        <v>1.4543587988707332</v>
      </c>
      <c r="CL276">
        <v>0.67267071396317291</v>
      </c>
      <c r="CM276">
        <v>188</v>
      </c>
      <c r="CN276">
        <v>0.527838188483987</v>
      </c>
      <c r="CO276">
        <v>3967</v>
      </c>
      <c r="CP276">
        <v>-0.33922837820000001</v>
      </c>
      <c r="CQ276">
        <v>0.21009533499999999</v>
      </c>
      <c r="CR276">
        <v>20505</v>
      </c>
      <c r="CS276">
        <v>0.877</v>
      </c>
      <c r="CT276">
        <v>19758</v>
      </c>
      <c r="CU276">
        <v>0.88790940529999995</v>
      </c>
      <c r="CV276">
        <v>29</v>
      </c>
      <c r="CW276">
        <v>13</v>
      </c>
      <c r="CX276">
        <v>17</v>
      </c>
      <c r="CY276">
        <v>60</v>
      </c>
      <c r="CZ276">
        <v>208</v>
      </c>
      <c r="DA276" s="2">
        <v>11796</v>
      </c>
      <c r="DB276" s="2">
        <v>3170</v>
      </c>
      <c r="DC276" s="2">
        <v>378.09</v>
      </c>
      <c r="DD276" s="2">
        <v>1330</v>
      </c>
      <c r="DE276">
        <v>96</v>
      </c>
      <c r="DF276">
        <v>12</v>
      </c>
      <c r="DG276">
        <v>98.82</v>
      </c>
      <c r="DH276">
        <v>17.190000000000001</v>
      </c>
      <c r="DI276" s="2">
        <v>47.26</v>
      </c>
      <c r="DJ276">
        <v>6.29</v>
      </c>
      <c r="DL276">
        <v>0</v>
      </c>
      <c r="DN276">
        <v>0</v>
      </c>
      <c r="DO276">
        <v>0</v>
      </c>
      <c r="DP276">
        <v>0</v>
      </c>
      <c r="DQ276" s="2">
        <v>125041</v>
      </c>
      <c r="DR276" s="2">
        <v>13681.957217969999</v>
      </c>
      <c r="DS276">
        <v>3.6853412703786337E-2</v>
      </c>
      <c r="DV276">
        <v>0</v>
      </c>
    </row>
    <row r="277" spans="1:126" x14ac:dyDescent="0.15">
      <c r="A277" t="s">
        <v>516</v>
      </c>
      <c r="B277" t="s">
        <v>232</v>
      </c>
      <c r="C277">
        <v>8</v>
      </c>
      <c r="D277">
        <v>121</v>
      </c>
      <c r="E277" t="s">
        <v>624</v>
      </c>
      <c r="F277">
        <v>8121</v>
      </c>
      <c r="G277" t="s">
        <v>5261</v>
      </c>
      <c r="H277">
        <v>89.4</v>
      </c>
      <c r="I277">
        <v>0.6</v>
      </c>
      <c r="J277">
        <v>0.1</v>
      </c>
      <c r="K277">
        <v>0.2</v>
      </c>
      <c r="L277">
        <v>1.1000000000000001</v>
      </c>
      <c r="M277">
        <v>8.5</v>
      </c>
      <c r="N277">
        <f t="shared" si="18"/>
        <v>8066.2300000000005</v>
      </c>
      <c r="O277">
        <f t="shared" si="16"/>
        <v>1933.7699999999995</v>
      </c>
      <c r="P277">
        <f t="shared" si="17"/>
        <v>2.3205240000000003</v>
      </c>
      <c r="Q277" s="4">
        <v>8121</v>
      </c>
      <c r="R277" s="5">
        <v>39.965789999999998</v>
      </c>
      <c r="S277" s="5">
        <v>-103.209744</v>
      </c>
      <c r="T277">
        <v>9</v>
      </c>
      <c r="U277">
        <v>0.18969958072653392</v>
      </c>
      <c r="V277">
        <v>4796</v>
      </c>
      <c r="W277">
        <v>4781</v>
      </c>
      <c r="X277">
        <v>4795</v>
      </c>
      <c r="Y277">
        <v>4787</v>
      </c>
      <c r="Z277">
        <v>2435</v>
      </c>
      <c r="AA277">
        <v>8119</v>
      </c>
      <c r="AB277">
        <v>1829.7260000000001</v>
      </c>
      <c r="AC277">
        <v>45541</v>
      </c>
      <c r="AD277">
        <v>0</v>
      </c>
      <c r="AE277">
        <v>0</v>
      </c>
      <c r="AF277">
        <v>25</v>
      </c>
      <c r="AG277">
        <v>824</v>
      </c>
      <c r="AH277">
        <v>3.0339805825242719E-2</v>
      </c>
      <c r="AI277" s="3">
        <v>1216248</v>
      </c>
      <c r="AJ277" s="3">
        <v>1611572.8655202452</v>
      </c>
      <c r="AK277">
        <v>479</v>
      </c>
      <c r="AL277">
        <v>1615545.6</v>
      </c>
      <c r="AM277">
        <v>946281</v>
      </c>
      <c r="AN277">
        <v>146417</v>
      </c>
      <c r="AO277">
        <v>1092698</v>
      </c>
      <c r="AP277">
        <v>2</v>
      </c>
      <c r="AQ277">
        <v>0</v>
      </c>
      <c r="AR277">
        <v>2</v>
      </c>
      <c r="AS277">
        <v>0.41832252666806108</v>
      </c>
      <c r="AT277">
        <v>2</v>
      </c>
      <c r="AU277">
        <v>4</v>
      </c>
      <c r="AV277">
        <f t="shared" si="19"/>
        <v>6</v>
      </c>
      <c r="AW277">
        <v>421</v>
      </c>
      <c r="AX277">
        <v>0.14000000000000001</v>
      </c>
      <c r="AY277">
        <v>174067315.87527701</v>
      </c>
      <c r="AZ277">
        <v>174067.31587527701</v>
      </c>
      <c r="BA277">
        <v>35248.133285251803</v>
      </c>
      <c r="BB277">
        <v>0.28370296716348686</v>
      </c>
      <c r="BC277">
        <v>0</v>
      </c>
      <c r="BD277">
        <v>5481</v>
      </c>
      <c r="BE277">
        <v>-5481</v>
      </c>
      <c r="BF277">
        <v>-1.1428273561301083</v>
      </c>
      <c r="BG277">
        <v>110453</v>
      </c>
      <c r="BH277">
        <v>23.035036496350365</v>
      </c>
      <c r="BI277">
        <v>808</v>
      </c>
      <c r="BJ277">
        <v>6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4420</v>
      </c>
      <c r="BU277">
        <v>0.62</v>
      </c>
      <c r="BV277">
        <v>0.69747429999999999</v>
      </c>
      <c r="BW277">
        <v>55</v>
      </c>
      <c r="BX277">
        <v>2.0361989999999999</v>
      </c>
      <c r="BY277">
        <v>1.956461</v>
      </c>
      <c r="BZ277">
        <v>7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4786</v>
      </c>
      <c r="CK277">
        <v>1.8804847471792729</v>
      </c>
      <c r="CL277">
        <v>0.78348956758391286</v>
      </c>
      <c r="CM277">
        <v>38</v>
      </c>
      <c r="CN277">
        <v>1.3326677690506015</v>
      </c>
      <c r="CO277">
        <v>460</v>
      </c>
      <c r="CP277">
        <v>0.61615583399999996</v>
      </c>
      <c r="CQ277">
        <v>0.204909023</v>
      </c>
      <c r="CR277">
        <v>4254</v>
      </c>
      <c r="CS277">
        <v>0.872</v>
      </c>
      <c r="CT277">
        <v>3539</v>
      </c>
      <c r="CU277">
        <v>0.84932038835000001</v>
      </c>
      <c r="CV277">
        <v>2</v>
      </c>
      <c r="CW277">
        <v>2</v>
      </c>
      <c r="CX277">
        <v>1</v>
      </c>
      <c r="CY277">
        <v>503</v>
      </c>
      <c r="CZ277">
        <v>1296</v>
      </c>
      <c r="DA277" s="2">
        <v>2835</v>
      </c>
      <c r="DB277" s="2">
        <v>330</v>
      </c>
      <c r="DC277" s="2">
        <v>104.1</v>
      </c>
      <c r="DD277" s="2">
        <v>192</v>
      </c>
      <c r="DE277">
        <v>414</v>
      </c>
      <c r="DF277">
        <v>61</v>
      </c>
      <c r="DH277">
        <v>20.82</v>
      </c>
      <c r="DI277" s="2">
        <v>20.82</v>
      </c>
      <c r="DJ277">
        <v>0.57999999999999996</v>
      </c>
      <c r="DK277">
        <v>0.93486032453907431</v>
      </c>
      <c r="DL277">
        <v>0</v>
      </c>
      <c r="DM277">
        <v>6151</v>
      </c>
      <c r="DN277">
        <v>28.7</v>
      </c>
      <c r="DO277">
        <v>1.8000000000000002E-2</v>
      </c>
      <c r="DP277">
        <v>119227.04000000001</v>
      </c>
      <c r="DQ277" s="2">
        <v>0</v>
      </c>
      <c r="DR277" s="2">
        <v>1458.5174481399997</v>
      </c>
      <c r="DS277">
        <v>9.02802305147066E-4</v>
      </c>
      <c r="DT277">
        <v>3.2372233440506202</v>
      </c>
      <c r="DU277">
        <v>5229881.9296982661</v>
      </c>
      <c r="DV277">
        <v>1</v>
      </c>
    </row>
    <row r="278" spans="1:126" x14ac:dyDescent="0.15">
      <c r="A278" t="s">
        <v>516</v>
      </c>
      <c r="B278" t="s">
        <v>625</v>
      </c>
      <c r="C278">
        <v>8</v>
      </c>
      <c r="D278">
        <v>123</v>
      </c>
      <c r="E278" t="s">
        <v>626</v>
      </c>
      <c r="F278">
        <v>8123</v>
      </c>
      <c r="G278" t="s">
        <v>5262</v>
      </c>
      <c r="H278">
        <v>67.599999999999994</v>
      </c>
      <c r="I278">
        <v>0.8</v>
      </c>
      <c r="J278">
        <v>0.6</v>
      </c>
      <c r="K278">
        <v>1.1000000000000001</v>
      </c>
      <c r="L278">
        <v>1.6</v>
      </c>
      <c r="M278">
        <v>28.4</v>
      </c>
      <c r="N278">
        <f t="shared" si="18"/>
        <v>5381.09</v>
      </c>
      <c r="O278">
        <f t="shared" si="16"/>
        <v>4618.91</v>
      </c>
      <c r="P278">
        <f t="shared" si="17"/>
        <v>5.5426920000000015</v>
      </c>
      <c r="Q278" s="4">
        <v>8123</v>
      </c>
      <c r="R278" s="5">
        <v>40.555961000000003</v>
      </c>
      <c r="S278" s="5">
        <v>-104.38366600000001</v>
      </c>
      <c r="T278">
        <v>2</v>
      </c>
      <c r="U278">
        <v>0.17351853316865012</v>
      </c>
      <c r="V278">
        <v>253552</v>
      </c>
      <c r="W278">
        <v>265066</v>
      </c>
      <c r="X278">
        <v>270948</v>
      </c>
      <c r="Y278">
        <v>284382</v>
      </c>
      <c r="Z278">
        <v>140555</v>
      </c>
      <c r="AA278">
        <v>8121</v>
      </c>
      <c r="AB278">
        <v>111838.122</v>
      </c>
      <c r="AC278">
        <v>60572</v>
      </c>
      <c r="AD278">
        <v>10</v>
      </c>
      <c r="AE278">
        <v>3.6907450876182883E-5</v>
      </c>
      <c r="AF278">
        <v>249</v>
      </c>
      <c r="AG278">
        <v>3525</v>
      </c>
      <c r="AH278">
        <v>7.0638297872340425E-2</v>
      </c>
      <c r="AI278" s="3">
        <v>1956491</v>
      </c>
      <c r="AJ278" s="3">
        <v>2551768.3990809801</v>
      </c>
      <c r="AK278">
        <v>80</v>
      </c>
      <c r="AL278">
        <v>2573926.4000000004</v>
      </c>
      <c r="AM278">
        <v>230969</v>
      </c>
      <c r="AN278">
        <v>516950</v>
      </c>
      <c r="AO278">
        <v>747919</v>
      </c>
      <c r="AP278">
        <v>34</v>
      </c>
      <c r="AQ278">
        <v>7</v>
      </c>
      <c r="AR278">
        <v>41</v>
      </c>
      <c r="AS278">
        <v>0.15467845744078834</v>
      </c>
      <c r="AT278">
        <v>40</v>
      </c>
      <c r="AU278">
        <v>258</v>
      </c>
      <c r="AV278">
        <f t="shared" si="19"/>
        <v>298</v>
      </c>
      <c r="AW278">
        <v>225776</v>
      </c>
      <c r="AX278">
        <v>0.8</v>
      </c>
      <c r="AY278">
        <v>3140219937.381</v>
      </c>
      <c r="AZ278">
        <v>3140219.9373810003</v>
      </c>
      <c r="BA278">
        <v>17305.303845330898</v>
      </c>
      <c r="BB278">
        <v>0.57785752214330965</v>
      </c>
      <c r="BC278">
        <v>99955</v>
      </c>
      <c r="BD278">
        <v>8652</v>
      </c>
      <c r="BE278">
        <v>91303</v>
      </c>
      <c r="BF278">
        <v>0.3600957594497381</v>
      </c>
      <c r="BG278">
        <v>3505918</v>
      </c>
      <c r="BH278">
        <v>12.939449636092535</v>
      </c>
      <c r="BI278">
        <v>15963</v>
      </c>
      <c r="BJ278">
        <v>109</v>
      </c>
      <c r="BK278">
        <v>15</v>
      </c>
      <c r="BL278">
        <v>13</v>
      </c>
      <c r="BM278">
        <v>1</v>
      </c>
      <c r="BN278">
        <v>6</v>
      </c>
      <c r="BO278">
        <v>1</v>
      </c>
      <c r="BP278">
        <v>3</v>
      </c>
      <c r="BQ278">
        <v>26</v>
      </c>
      <c r="BR278">
        <v>8</v>
      </c>
      <c r="BS278">
        <v>1</v>
      </c>
      <c r="BT278">
        <v>254745</v>
      </c>
      <c r="BU278">
        <v>0.75</v>
      </c>
      <c r="BV278">
        <v>0.58069539999999997</v>
      </c>
      <c r="BW278">
        <v>936</v>
      </c>
      <c r="BX278">
        <v>0.71836540000000004</v>
      </c>
      <c r="BY278">
        <v>-1.0681879999999999</v>
      </c>
      <c r="BZ278">
        <v>122</v>
      </c>
      <c r="CA278">
        <v>15</v>
      </c>
      <c r="CB278">
        <v>12</v>
      </c>
      <c r="CC278">
        <v>2</v>
      </c>
      <c r="CD278">
        <v>6</v>
      </c>
      <c r="CE278">
        <v>3</v>
      </c>
      <c r="CF278">
        <v>2</v>
      </c>
      <c r="CG278">
        <v>22</v>
      </c>
      <c r="CH278">
        <v>9</v>
      </c>
      <c r="CI278">
        <v>1</v>
      </c>
      <c r="CJ278">
        <v>276379</v>
      </c>
      <c r="CK278">
        <v>0.70193466218489831</v>
      </c>
      <c r="CL278">
        <v>0.71397936924612715</v>
      </c>
      <c r="CM278">
        <v>920</v>
      </c>
      <c r="CN278">
        <v>-0.85499893984688646</v>
      </c>
      <c r="CO278">
        <v>37214.999999999993</v>
      </c>
      <c r="CP278">
        <v>0.43169477299999998</v>
      </c>
      <c r="CQ278">
        <v>-0.18070396599999999</v>
      </c>
      <c r="CR278">
        <v>257054</v>
      </c>
      <c r="CS278">
        <v>0.89400000000000002</v>
      </c>
      <c r="CT278">
        <v>205377</v>
      </c>
      <c r="CU278">
        <v>0.85237398033999989</v>
      </c>
      <c r="CV278">
        <v>564</v>
      </c>
      <c r="CW278">
        <v>113</v>
      </c>
      <c r="CX278">
        <v>134</v>
      </c>
      <c r="CY278">
        <v>6793</v>
      </c>
      <c r="CZ278">
        <v>5807</v>
      </c>
      <c r="DA278" s="2">
        <v>149738</v>
      </c>
      <c r="DB278" s="2">
        <v>28505</v>
      </c>
      <c r="DC278" s="2">
        <v>207.94</v>
      </c>
      <c r="DD278" s="2">
        <v>34681</v>
      </c>
      <c r="DE278">
        <v>2056</v>
      </c>
      <c r="DF278">
        <v>264</v>
      </c>
      <c r="DG278">
        <v>34.47</v>
      </c>
      <c r="DH278">
        <v>5.19</v>
      </c>
      <c r="DI278" s="2">
        <v>10.38</v>
      </c>
      <c r="DJ278">
        <v>1.7</v>
      </c>
      <c r="DK278">
        <v>0.89742503287773878</v>
      </c>
      <c r="DL278">
        <v>8.7943262411347509E-3</v>
      </c>
      <c r="DM278">
        <v>9657</v>
      </c>
      <c r="DN278">
        <v>256.8</v>
      </c>
      <c r="DO278">
        <v>0.10199999999999999</v>
      </c>
      <c r="DP278">
        <v>209705.41</v>
      </c>
      <c r="DQ278" s="2">
        <v>193060</v>
      </c>
      <c r="DR278" s="2">
        <v>22572.381645140013</v>
      </c>
      <c r="DS278">
        <v>8.769622572546253E-3</v>
      </c>
      <c r="DT278">
        <v>7.4548133543522903</v>
      </c>
      <c r="DU278">
        <v>19188140.899839919</v>
      </c>
      <c r="DV278">
        <v>0</v>
      </c>
    </row>
    <row r="279" spans="1:126" x14ac:dyDescent="0.15">
      <c r="A279" t="s">
        <v>516</v>
      </c>
      <c r="B279" t="s">
        <v>267</v>
      </c>
      <c r="C279">
        <v>8</v>
      </c>
      <c r="D279">
        <v>125</v>
      </c>
      <c r="E279" t="s">
        <v>627</v>
      </c>
      <c r="F279">
        <v>8125</v>
      </c>
      <c r="G279" t="s">
        <v>5263</v>
      </c>
      <c r="H279">
        <v>77.900000000000006</v>
      </c>
      <c r="I279">
        <v>0.2</v>
      </c>
      <c r="J279">
        <v>0.3</v>
      </c>
      <c r="K279">
        <v>0.2</v>
      </c>
      <c r="L279">
        <v>0.6</v>
      </c>
      <c r="M279">
        <v>20.8</v>
      </c>
      <c r="N279">
        <f t="shared" si="18"/>
        <v>6501.5800000000008</v>
      </c>
      <c r="O279">
        <f t="shared" si="16"/>
        <v>3498.4199999999992</v>
      </c>
      <c r="P279">
        <f t="shared" si="17"/>
        <v>4.1981040000000007</v>
      </c>
      <c r="Q279" s="4">
        <v>8125</v>
      </c>
      <c r="R279" s="5">
        <v>40.000630999999998</v>
      </c>
      <c r="S279" s="5">
        <v>-102.42264900000001</v>
      </c>
      <c r="T279">
        <v>7</v>
      </c>
      <c r="U279">
        <v>0.18174571298716646</v>
      </c>
      <c r="V279">
        <v>10032</v>
      </c>
      <c r="W279">
        <v>10131</v>
      </c>
      <c r="X279">
        <v>10185</v>
      </c>
      <c r="Y279">
        <v>10064</v>
      </c>
      <c r="Z279">
        <v>5002</v>
      </c>
      <c r="AA279">
        <v>8123</v>
      </c>
      <c r="AB279">
        <v>4059.4399999999996</v>
      </c>
      <c r="AC279">
        <v>43105</v>
      </c>
      <c r="AD279">
        <v>0</v>
      </c>
      <c r="AE279">
        <v>0</v>
      </c>
      <c r="AF279">
        <v>13</v>
      </c>
      <c r="AG279">
        <v>834</v>
      </c>
      <c r="AH279">
        <v>1.5587529976019185E-2</v>
      </c>
      <c r="AI279" s="3">
        <v>1353401</v>
      </c>
      <c r="AJ279" s="3">
        <v>1513209.7431492051</v>
      </c>
      <c r="AK279">
        <v>670</v>
      </c>
      <c r="AL279">
        <v>1516300.7999999998</v>
      </c>
      <c r="AM279">
        <v>184488</v>
      </c>
      <c r="AN279">
        <v>249310</v>
      </c>
      <c r="AO279">
        <v>433798</v>
      </c>
      <c r="AP279">
        <v>2</v>
      </c>
      <c r="AQ279">
        <v>0</v>
      </c>
      <c r="AR279">
        <v>2</v>
      </c>
      <c r="AS279">
        <v>0.19741387819563716</v>
      </c>
      <c r="AT279">
        <v>4</v>
      </c>
      <c r="AU279">
        <v>8</v>
      </c>
      <c r="AV279">
        <f t="shared" si="19"/>
        <v>12</v>
      </c>
      <c r="AW279">
        <v>1164</v>
      </c>
      <c r="AX279">
        <v>0.14000000000000001</v>
      </c>
      <c r="AY279">
        <v>674366110.02830398</v>
      </c>
      <c r="AZ279">
        <v>674366.11002830393</v>
      </c>
      <c r="BA279">
        <v>68501.151086251703</v>
      </c>
      <c r="BB279">
        <v>0.14598294833628012</v>
      </c>
      <c r="BC279">
        <v>18673</v>
      </c>
      <c r="BD279">
        <v>14160</v>
      </c>
      <c r="BE279">
        <v>4513</v>
      </c>
      <c r="BF279">
        <v>0.44986044657097291</v>
      </c>
      <c r="BG279">
        <v>404362</v>
      </c>
      <c r="BH279">
        <v>39.70171821305842</v>
      </c>
      <c r="BI279">
        <v>1241</v>
      </c>
      <c r="BJ279">
        <v>11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9734</v>
      </c>
      <c r="BU279">
        <v>0.67</v>
      </c>
      <c r="BV279">
        <v>0.62489550000000005</v>
      </c>
      <c r="BW279">
        <v>122</v>
      </c>
      <c r="BX279">
        <v>1.438258</v>
      </c>
      <c r="BY279">
        <v>1.086975</v>
      </c>
      <c r="BZ279">
        <v>11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0</v>
      </c>
      <c r="CJ279">
        <v>10257</v>
      </c>
      <c r="CK279">
        <v>1.5599103051574534</v>
      </c>
      <c r="CL279">
        <v>0.71784818067754075</v>
      </c>
      <c r="CM279">
        <v>103</v>
      </c>
      <c r="CN279">
        <v>1.1192713394359242</v>
      </c>
      <c r="CO279">
        <v>1184</v>
      </c>
      <c r="CP279">
        <v>0.82369334000000005</v>
      </c>
      <c r="CQ279">
        <v>0.15293168300000001</v>
      </c>
      <c r="CR279">
        <v>8976</v>
      </c>
      <c r="CS279">
        <v>0.88500000000000001</v>
      </c>
      <c r="CT279">
        <v>7484</v>
      </c>
      <c r="CU279">
        <v>0.80671522473000001</v>
      </c>
      <c r="CV279">
        <v>9</v>
      </c>
      <c r="CW279">
        <v>5</v>
      </c>
      <c r="CX279">
        <v>10</v>
      </c>
      <c r="CY279">
        <v>1542</v>
      </c>
      <c r="CZ279">
        <v>1399</v>
      </c>
      <c r="DA279" s="2">
        <v>7123</v>
      </c>
      <c r="DB279" s="2">
        <v>470</v>
      </c>
      <c r="DC279" s="2">
        <v>147.77000000000001</v>
      </c>
      <c r="DD279" s="2">
        <v>601</v>
      </c>
      <c r="DE279">
        <v>481</v>
      </c>
      <c r="DF279">
        <v>38</v>
      </c>
      <c r="DG279">
        <v>19.7</v>
      </c>
      <c r="DH279">
        <v>29.55</v>
      </c>
      <c r="DI279" s="2">
        <v>29.55</v>
      </c>
      <c r="DJ279">
        <v>0.3</v>
      </c>
      <c r="DK279">
        <v>0.86650519690764227</v>
      </c>
      <c r="DL279">
        <v>1.199040767386091E-3</v>
      </c>
      <c r="DM279">
        <v>0</v>
      </c>
      <c r="DN279">
        <v>120.3</v>
      </c>
      <c r="DO279">
        <v>7.8E-2</v>
      </c>
      <c r="DP279">
        <v>83343.75</v>
      </c>
      <c r="DQ279" s="2">
        <v>0</v>
      </c>
      <c r="DR279" s="2">
        <v>42967.296999129998</v>
      </c>
      <c r="DS279">
        <v>2.836258866601649E-2</v>
      </c>
      <c r="DT279">
        <v>2.6527715735976001</v>
      </c>
      <c r="DU279">
        <v>4022399.6592632993</v>
      </c>
      <c r="DV279">
        <v>1</v>
      </c>
    </row>
    <row r="280" spans="1:126" x14ac:dyDescent="0.15">
      <c r="A280" t="s">
        <v>628</v>
      </c>
      <c r="B280" t="s">
        <v>629</v>
      </c>
      <c r="C280">
        <v>9</v>
      </c>
      <c r="D280">
        <v>1</v>
      </c>
      <c r="E280" t="s">
        <v>630</v>
      </c>
      <c r="F280">
        <v>9001</v>
      </c>
      <c r="G280" t="s">
        <v>5264</v>
      </c>
      <c r="H280">
        <v>66.2</v>
      </c>
      <c r="I280">
        <v>10.1</v>
      </c>
      <c r="J280">
        <v>0.1</v>
      </c>
      <c r="K280">
        <v>4.5999999999999996</v>
      </c>
      <c r="L280">
        <v>2.1</v>
      </c>
      <c r="M280">
        <v>16.899999999999999</v>
      </c>
      <c r="N280">
        <f t="shared" si="18"/>
        <v>4795.6400000000003</v>
      </c>
      <c r="O280">
        <f t="shared" si="16"/>
        <v>5204.3599999999997</v>
      </c>
      <c r="P280">
        <f t="shared" si="17"/>
        <v>6.2452320000000014</v>
      </c>
      <c r="Q280" s="4">
        <v>9001</v>
      </c>
      <c r="R280" s="5">
        <v>41.227412999999999</v>
      </c>
      <c r="S280" s="5">
        <v>-73.367061000000007</v>
      </c>
      <c r="T280">
        <v>2</v>
      </c>
      <c r="U280">
        <v>1.9720136116946885E-2</v>
      </c>
      <c r="V280">
        <v>918892</v>
      </c>
      <c r="W280">
        <v>934215</v>
      </c>
      <c r="X280">
        <v>939983</v>
      </c>
      <c r="Y280">
        <v>948116</v>
      </c>
      <c r="Z280">
        <v>502093</v>
      </c>
      <c r="AA280">
        <v>8125</v>
      </c>
      <c r="AB280">
        <v>413687.95299999998</v>
      </c>
      <c r="AC280">
        <v>84233</v>
      </c>
      <c r="AD280">
        <v>30</v>
      </c>
      <c r="AE280">
        <v>3.1915470811706172E-5</v>
      </c>
      <c r="AF280">
        <v>99</v>
      </c>
      <c r="AG280">
        <v>439</v>
      </c>
      <c r="AH280">
        <v>0.2255125284738041</v>
      </c>
      <c r="AI280" s="3">
        <v>53948</v>
      </c>
      <c r="AJ280" s="3">
        <v>399980.08015277504</v>
      </c>
      <c r="AK280">
        <v>10</v>
      </c>
      <c r="AL280">
        <v>535686.40000000002</v>
      </c>
      <c r="AM280">
        <v>655213</v>
      </c>
      <c r="AN280">
        <v>29910</v>
      </c>
      <c r="AO280">
        <v>685123</v>
      </c>
      <c r="AP280">
        <v>70</v>
      </c>
      <c r="AQ280">
        <v>10</v>
      </c>
      <c r="AR280">
        <v>80</v>
      </c>
      <c r="AS280">
        <v>8.5633392741499545E-2</v>
      </c>
      <c r="AT280">
        <v>85</v>
      </c>
      <c r="AU280">
        <v>740</v>
      </c>
      <c r="AV280">
        <f t="shared" si="19"/>
        <v>825</v>
      </c>
      <c r="AW280">
        <v>939983</v>
      </c>
      <c r="AX280">
        <v>1</v>
      </c>
      <c r="AY280">
        <v>1919353453.7815399</v>
      </c>
      <c r="AZ280">
        <v>1919353.4537815398</v>
      </c>
      <c r="BA280">
        <v>2174.5393033939099</v>
      </c>
      <c r="BB280">
        <v>4.5986752156617774</v>
      </c>
      <c r="BC280">
        <v>181163</v>
      </c>
      <c r="BD280">
        <v>230699</v>
      </c>
      <c r="BE280">
        <v>-49536</v>
      </c>
      <c r="BF280">
        <v>-5.390840272850346E-2</v>
      </c>
      <c r="BG280">
        <v>47807609</v>
      </c>
      <c r="BH280">
        <v>50.860078320565371</v>
      </c>
      <c r="BI280">
        <v>64860</v>
      </c>
      <c r="BJ280">
        <v>419</v>
      </c>
      <c r="BK280">
        <v>93</v>
      </c>
      <c r="BL280">
        <v>37</v>
      </c>
      <c r="BM280">
        <v>5</v>
      </c>
      <c r="BN280">
        <v>18</v>
      </c>
      <c r="BO280">
        <v>56</v>
      </c>
      <c r="BP280">
        <v>4</v>
      </c>
      <c r="BQ280">
        <v>181</v>
      </c>
      <c r="BR280">
        <v>41</v>
      </c>
      <c r="BS280">
        <v>2</v>
      </c>
      <c r="BT280">
        <v>901208</v>
      </c>
      <c r="BU280">
        <v>0.74</v>
      </c>
      <c r="BV280">
        <v>0.61582340000000002</v>
      </c>
      <c r="BW280">
        <v>5825</v>
      </c>
      <c r="BX280">
        <v>0.94983629999999997</v>
      </c>
      <c r="BY280">
        <v>-0.28748240000000003</v>
      </c>
      <c r="BZ280">
        <v>401</v>
      </c>
      <c r="CA280">
        <v>87</v>
      </c>
      <c r="CB280">
        <v>40</v>
      </c>
      <c r="CC280">
        <v>5</v>
      </c>
      <c r="CD280">
        <v>21</v>
      </c>
      <c r="CE280">
        <v>52</v>
      </c>
      <c r="CF280">
        <v>3</v>
      </c>
      <c r="CG280">
        <v>212</v>
      </c>
      <c r="CH280">
        <v>39</v>
      </c>
      <c r="CI280">
        <v>3</v>
      </c>
      <c r="CJ280">
        <v>945816</v>
      </c>
      <c r="CK280">
        <v>0.91243962884958596</v>
      </c>
      <c r="CL280">
        <v>0.71029609268115124</v>
      </c>
      <c r="CM280">
        <v>5573</v>
      </c>
      <c r="CN280">
        <v>-0.23459475043732755</v>
      </c>
      <c r="CO280">
        <v>243261</v>
      </c>
      <c r="CP280">
        <v>0.85403192500000003</v>
      </c>
      <c r="CQ280">
        <v>0.35994047099999998</v>
      </c>
      <c r="CR280">
        <v>846083</v>
      </c>
      <c r="CS280">
        <v>0.8909999999999999</v>
      </c>
      <c r="CT280">
        <v>808625</v>
      </c>
      <c r="CU280">
        <v>0.87426039875000006</v>
      </c>
      <c r="CV280">
        <v>2382</v>
      </c>
      <c r="CW280">
        <v>857</v>
      </c>
      <c r="CX280">
        <v>853</v>
      </c>
      <c r="CY280">
        <v>1344</v>
      </c>
      <c r="CZ280">
        <v>718</v>
      </c>
      <c r="DA280" s="2">
        <v>654269</v>
      </c>
      <c r="DB280" s="2">
        <v>148155</v>
      </c>
      <c r="DC280" s="2">
        <v>442.6</v>
      </c>
      <c r="DD280" s="2">
        <v>245336</v>
      </c>
      <c r="DE280">
        <v>284</v>
      </c>
      <c r="DF280">
        <v>28</v>
      </c>
      <c r="DG280">
        <v>93.41</v>
      </c>
      <c r="DH280">
        <v>4.57</v>
      </c>
      <c r="DI280" s="2">
        <v>12.55</v>
      </c>
      <c r="DJ280">
        <v>2.25</v>
      </c>
      <c r="DK280">
        <v>0.47167642915400015</v>
      </c>
      <c r="DL280">
        <v>3.1890660592255128E-2</v>
      </c>
      <c r="DM280">
        <v>108</v>
      </c>
      <c r="DN280">
        <v>13.7</v>
      </c>
      <c r="DO280">
        <v>3.2000000000000001E-2</v>
      </c>
      <c r="DP280">
        <v>0</v>
      </c>
      <c r="DQ280" s="2">
        <v>0</v>
      </c>
      <c r="DR280" s="2">
        <v>8612.3310003499992</v>
      </c>
      <c r="DS280">
        <v>1.3867521729606034E-2</v>
      </c>
      <c r="DV280">
        <v>0</v>
      </c>
    </row>
    <row r="281" spans="1:126" x14ac:dyDescent="0.15">
      <c r="A281" t="s">
        <v>628</v>
      </c>
      <c r="B281" t="s">
        <v>631</v>
      </c>
      <c r="C281">
        <v>9</v>
      </c>
      <c r="D281">
        <v>3</v>
      </c>
      <c r="E281" t="s">
        <v>632</v>
      </c>
      <c r="F281">
        <v>9003</v>
      </c>
      <c r="G281" t="s">
        <v>5265</v>
      </c>
      <c r="H281">
        <v>66.099999999999994</v>
      </c>
      <c r="I281">
        <v>12.3</v>
      </c>
      <c r="J281">
        <v>0.1</v>
      </c>
      <c r="K281">
        <v>4.2</v>
      </c>
      <c r="L281">
        <v>1.9</v>
      </c>
      <c r="M281">
        <v>15.3</v>
      </c>
      <c r="N281">
        <f t="shared" si="18"/>
        <v>4775.8499999999995</v>
      </c>
      <c r="O281">
        <f t="shared" si="16"/>
        <v>5224.1500000000005</v>
      </c>
      <c r="P281">
        <f t="shared" si="17"/>
        <v>6.2689800000000027</v>
      </c>
      <c r="Q281" s="4">
        <v>9003</v>
      </c>
      <c r="R281" s="5">
        <v>41.806052999999999</v>
      </c>
      <c r="S281" s="5">
        <v>-72.732916000000003</v>
      </c>
      <c r="T281">
        <v>1</v>
      </c>
      <c r="U281">
        <v>6.075838823529562E-2</v>
      </c>
      <c r="V281">
        <v>893504</v>
      </c>
      <c r="W281">
        <v>897374</v>
      </c>
      <c r="X281">
        <v>896943</v>
      </c>
      <c r="Y281">
        <v>897626</v>
      </c>
      <c r="Z281">
        <v>481097</v>
      </c>
      <c r="AA281">
        <v>9001</v>
      </c>
      <c r="AB281">
        <v>394442.48200000002</v>
      </c>
      <c r="AC281">
        <v>66395</v>
      </c>
      <c r="AD281">
        <v>34</v>
      </c>
      <c r="AE281">
        <v>3.7906533637031562E-5</v>
      </c>
      <c r="AF281">
        <v>254</v>
      </c>
      <c r="AG281">
        <v>899</v>
      </c>
      <c r="AH281">
        <v>0.28253615127919912</v>
      </c>
      <c r="AI281" s="3">
        <v>54062</v>
      </c>
      <c r="AJ281" s="3">
        <v>470474.98133509501</v>
      </c>
      <c r="AK281">
        <v>20</v>
      </c>
      <c r="AL281">
        <v>480390.40000000002</v>
      </c>
      <c r="AM281">
        <v>683626</v>
      </c>
      <c r="AN281">
        <v>56998</v>
      </c>
      <c r="AO281">
        <v>740624</v>
      </c>
      <c r="AP281">
        <v>76</v>
      </c>
      <c r="AQ281">
        <v>13</v>
      </c>
      <c r="AR281">
        <v>89</v>
      </c>
      <c r="AS281">
        <v>9.9178269038327382E-2</v>
      </c>
      <c r="AT281">
        <v>83</v>
      </c>
      <c r="AU281">
        <v>1106</v>
      </c>
      <c r="AV281">
        <f t="shared" si="19"/>
        <v>1189</v>
      </c>
      <c r="AW281">
        <v>814870</v>
      </c>
      <c r="AX281">
        <v>0.98</v>
      </c>
      <c r="AY281">
        <v>2327060866.1101999</v>
      </c>
      <c r="AZ281">
        <v>2327060.8661102001</v>
      </c>
      <c r="BA281">
        <v>2718.2514010895702</v>
      </c>
      <c r="BB281">
        <v>3.6788355911420298</v>
      </c>
      <c r="BC281">
        <v>2122971</v>
      </c>
      <c r="BD281">
        <v>413503</v>
      </c>
      <c r="BE281">
        <v>1709468</v>
      </c>
      <c r="BF281">
        <v>1.9132180717713632</v>
      </c>
      <c r="BG281">
        <v>35915005</v>
      </c>
      <c r="BH281">
        <v>40.041568973725198</v>
      </c>
      <c r="BI281">
        <v>67424</v>
      </c>
      <c r="BJ281">
        <v>445</v>
      </c>
      <c r="BK281">
        <v>104</v>
      </c>
      <c r="BL281">
        <v>68</v>
      </c>
      <c r="BM281">
        <v>12</v>
      </c>
      <c r="BN281">
        <v>31</v>
      </c>
      <c r="BO281">
        <v>95</v>
      </c>
      <c r="BP281">
        <v>11</v>
      </c>
      <c r="BQ281">
        <v>124</v>
      </c>
      <c r="BR281">
        <v>33</v>
      </c>
      <c r="BS281">
        <v>1</v>
      </c>
      <c r="BT281">
        <v>879835</v>
      </c>
      <c r="BU281">
        <v>0.77</v>
      </c>
      <c r="BV281">
        <v>0.61104700000000001</v>
      </c>
      <c r="BW281">
        <v>5100</v>
      </c>
      <c r="BX281">
        <v>1.050197</v>
      </c>
      <c r="BY281">
        <v>-0.3503423</v>
      </c>
      <c r="BZ281">
        <v>446</v>
      </c>
      <c r="CA281">
        <v>98</v>
      </c>
      <c r="CB281">
        <v>66</v>
      </c>
      <c r="CC281">
        <v>13</v>
      </c>
      <c r="CD281">
        <v>37</v>
      </c>
      <c r="CE281">
        <v>91</v>
      </c>
      <c r="CF281">
        <v>11</v>
      </c>
      <c r="CG281">
        <v>129</v>
      </c>
      <c r="CH281">
        <v>30</v>
      </c>
      <c r="CI281">
        <v>1</v>
      </c>
      <c r="CJ281">
        <v>896871</v>
      </c>
      <c r="CK281">
        <v>1.0280185221731999</v>
      </c>
      <c r="CL281">
        <v>0.7121420362425539</v>
      </c>
      <c r="CM281">
        <v>4636</v>
      </c>
      <c r="CN281">
        <v>-0.25932612473041933</v>
      </c>
      <c r="CO281">
        <v>187648</v>
      </c>
      <c r="CP281">
        <v>-0.65675870780000001</v>
      </c>
      <c r="CQ281">
        <v>-0.21986592290000001</v>
      </c>
      <c r="CR281">
        <v>775641</v>
      </c>
      <c r="CS281">
        <v>0.86599999999999999</v>
      </c>
      <c r="CT281">
        <v>804154</v>
      </c>
      <c r="CU281">
        <v>0.91747661669699998</v>
      </c>
      <c r="CV281">
        <v>3770</v>
      </c>
      <c r="CW281">
        <v>884</v>
      </c>
      <c r="CX281">
        <v>842</v>
      </c>
      <c r="CY281">
        <v>4082</v>
      </c>
      <c r="CZ281">
        <v>1477</v>
      </c>
      <c r="DA281" s="2">
        <v>654184</v>
      </c>
      <c r="DB281" s="2">
        <v>124305</v>
      </c>
      <c r="DC281" s="2">
        <v>236.79</v>
      </c>
      <c r="DD281" s="2">
        <v>245762</v>
      </c>
      <c r="DE281">
        <v>587</v>
      </c>
      <c r="DF281">
        <v>65</v>
      </c>
      <c r="DG281">
        <v>48.09</v>
      </c>
      <c r="DH281">
        <v>6.12</v>
      </c>
      <c r="DI281" s="2">
        <v>13.8</v>
      </c>
      <c r="DJ281">
        <v>1.05</v>
      </c>
      <c r="DK281">
        <v>0.8966926861751322</v>
      </c>
      <c r="DL281">
        <v>1.1123470522803115E-2</v>
      </c>
      <c r="DM281">
        <v>486</v>
      </c>
      <c r="DN281">
        <v>60.2</v>
      </c>
      <c r="DO281">
        <v>0.12300000000000001</v>
      </c>
      <c r="DP281">
        <v>0</v>
      </c>
      <c r="DQ281" s="2">
        <v>0</v>
      </c>
      <c r="DR281" s="2">
        <v>5676.2385199699984</v>
      </c>
      <c r="DS281">
        <v>3.5795274660164948E-3</v>
      </c>
      <c r="DT281">
        <v>11.125936243497</v>
      </c>
      <c r="DU281">
        <v>5344792.9623880209</v>
      </c>
      <c r="DV281">
        <v>0</v>
      </c>
    </row>
    <row r="282" spans="1:126" x14ac:dyDescent="0.15">
      <c r="A282" t="s">
        <v>628</v>
      </c>
      <c r="B282" t="s">
        <v>633</v>
      </c>
      <c r="C282">
        <v>9</v>
      </c>
      <c r="D282">
        <v>5</v>
      </c>
      <c r="E282" t="s">
        <v>634</v>
      </c>
      <c r="F282">
        <v>9005</v>
      </c>
      <c r="G282" t="s">
        <v>5266</v>
      </c>
      <c r="H282">
        <v>91.3</v>
      </c>
      <c r="I282">
        <v>1.2</v>
      </c>
      <c r="J282">
        <v>0.1</v>
      </c>
      <c r="K282">
        <v>1.5</v>
      </c>
      <c r="L282">
        <v>1.4</v>
      </c>
      <c r="M282">
        <v>4.5</v>
      </c>
      <c r="N282">
        <f t="shared" si="18"/>
        <v>8361.5999999999985</v>
      </c>
      <c r="O282">
        <f t="shared" si="16"/>
        <v>1638.4000000000015</v>
      </c>
      <c r="P282">
        <f t="shared" si="17"/>
        <v>1.9660800000000025</v>
      </c>
      <c r="Q282" s="4">
        <v>9005</v>
      </c>
      <c r="R282" s="5">
        <v>41.791882999999999</v>
      </c>
      <c r="S282" s="5">
        <v>-73.235404000000003</v>
      </c>
      <c r="T282">
        <v>4</v>
      </c>
      <c r="U282">
        <v>5.1400995731647407E-2</v>
      </c>
      <c r="V282">
        <v>189277</v>
      </c>
      <c r="W282">
        <v>187542</v>
      </c>
      <c r="X282">
        <v>186304</v>
      </c>
      <c r="Y282">
        <v>184349</v>
      </c>
      <c r="Z282">
        <v>102331</v>
      </c>
      <c r="AA282">
        <v>9003</v>
      </c>
      <c r="AB282">
        <v>85904.373000000007</v>
      </c>
      <c r="AC282">
        <v>72061</v>
      </c>
      <c r="AD282">
        <v>15</v>
      </c>
      <c r="AE282">
        <v>8.0513569220199248E-5</v>
      </c>
      <c r="AF282">
        <v>288</v>
      </c>
      <c r="AG282">
        <v>1207</v>
      </c>
      <c r="AH282">
        <v>0.23860811930405965</v>
      </c>
      <c r="AI282" s="3">
        <v>90963</v>
      </c>
      <c r="AJ282" s="3">
        <v>589163.13490018505</v>
      </c>
      <c r="AK282">
        <v>25</v>
      </c>
      <c r="AL282">
        <v>604563.19999999995</v>
      </c>
      <c r="AM282">
        <v>1036889</v>
      </c>
      <c r="AN282">
        <v>63726</v>
      </c>
      <c r="AO282">
        <v>1100615</v>
      </c>
      <c r="AP282">
        <v>17</v>
      </c>
      <c r="AQ282">
        <v>4</v>
      </c>
      <c r="AR282">
        <v>21</v>
      </c>
      <c r="AS282">
        <v>0.11197491761845346</v>
      </c>
      <c r="AT282">
        <v>25</v>
      </c>
      <c r="AU282">
        <v>317</v>
      </c>
      <c r="AV282">
        <f t="shared" si="19"/>
        <v>342</v>
      </c>
      <c r="AW282">
        <v>186304</v>
      </c>
      <c r="AX282">
        <v>1</v>
      </c>
      <c r="AY282">
        <v>1537064351.8364999</v>
      </c>
      <c r="AZ282">
        <v>1537064.3518365</v>
      </c>
      <c r="BA282">
        <v>8373.1786489487895</v>
      </c>
      <c r="BB282">
        <v>1.1942895785766436</v>
      </c>
      <c r="BC282">
        <v>14166</v>
      </c>
      <c r="BD282">
        <v>30295</v>
      </c>
      <c r="BE282">
        <v>-16129</v>
      </c>
      <c r="BF282">
        <v>-8.5213734368148275E-2</v>
      </c>
      <c r="BG282">
        <v>4471052</v>
      </c>
      <c r="BH282">
        <v>23.998690312607351</v>
      </c>
      <c r="BI282">
        <v>17449</v>
      </c>
      <c r="BJ282">
        <v>116</v>
      </c>
      <c r="BK282">
        <v>20</v>
      </c>
      <c r="BL282">
        <v>5</v>
      </c>
      <c r="BM282">
        <v>1</v>
      </c>
      <c r="BN282">
        <v>7</v>
      </c>
      <c r="BO282">
        <v>9</v>
      </c>
      <c r="BP282">
        <v>3</v>
      </c>
      <c r="BQ282">
        <v>22</v>
      </c>
      <c r="BR282">
        <v>15</v>
      </c>
      <c r="BS282">
        <v>0</v>
      </c>
      <c r="BT282">
        <v>188728</v>
      </c>
      <c r="BU282">
        <v>0.76</v>
      </c>
      <c r="BV282">
        <v>0.6707786</v>
      </c>
      <c r="BW282">
        <v>1278</v>
      </c>
      <c r="BX282">
        <v>1.049129</v>
      </c>
      <c r="BY282">
        <v>0.10482130000000001</v>
      </c>
      <c r="BZ282">
        <v>112</v>
      </c>
      <c r="CA282">
        <v>17</v>
      </c>
      <c r="CB282">
        <v>6</v>
      </c>
      <c r="CC282">
        <v>3</v>
      </c>
      <c r="CD282">
        <v>10</v>
      </c>
      <c r="CE282">
        <v>8</v>
      </c>
      <c r="CF282">
        <v>3</v>
      </c>
      <c r="CG282">
        <v>19</v>
      </c>
      <c r="CH282">
        <v>14</v>
      </c>
      <c r="CI282">
        <v>0</v>
      </c>
      <c r="CJ282">
        <v>184910</v>
      </c>
      <c r="CK282">
        <v>1.0383429776648099</v>
      </c>
      <c r="CL282">
        <v>0.72545249046355742</v>
      </c>
      <c r="CM282">
        <v>1160</v>
      </c>
      <c r="CN282">
        <v>-7.0661069408833605E-4</v>
      </c>
      <c r="CO282">
        <v>36050</v>
      </c>
      <c r="CP282">
        <v>0.29373186899999998</v>
      </c>
      <c r="CQ282">
        <v>0.42254417399999999</v>
      </c>
      <c r="CR282">
        <v>163733</v>
      </c>
      <c r="CS282">
        <v>0.89400000000000002</v>
      </c>
      <c r="CT282">
        <v>172242</v>
      </c>
      <c r="CU282">
        <v>0.92013894949999997</v>
      </c>
      <c r="CV282">
        <v>370</v>
      </c>
      <c r="CW282">
        <v>116</v>
      </c>
      <c r="CX282">
        <v>119</v>
      </c>
      <c r="CY282">
        <v>1305</v>
      </c>
      <c r="CZ282">
        <v>1897</v>
      </c>
      <c r="DA282" s="2">
        <v>98312</v>
      </c>
      <c r="DB282" s="2">
        <v>26605</v>
      </c>
      <c r="DC282" s="2">
        <v>359.5</v>
      </c>
      <c r="DD282" s="2">
        <v>12110</v>
      </c>
      <c r="DE282">
        <v>718</v>
      </c>
      <c r="DF282">
        <v>78</v>
      </c>
      <c r="DG282">
        <v>83.99</v>
      </c>
      <c r="DH282">
        <v>15.51</v>
      </c>
      <c r="DI282" s="2">
        <v>33.17</v>
      </c>
      <c r="DJ282">
        <v>1.04</v>
      </c>
      <c r="DK282">
        <v>0.91289865109989776</v>
      </c>
      <c r="DL282">
        <v>1.6570008285004142E-2</v>
      </c>
      <c r="DM282">
        <v>329</v>
      </c>
      <c r="DN282">
        <v>50.3</v>
      </c>
      <c r="DO282">
        <v>8.5000000000000006E-2</v>
      </c>
      <c r="DP282">
        <v>62.07</v>
      </c>
      <c r="DQ282" s="2">
        <v>0</v>
      </c>
      <c r="DR282" s="2">
        <v>33846.575413589984</v>
      </c>
      <c r="DS282">
        <v>5.1234199961720781E-2</v>
      </c>
      <c r="DT282">
        <v>6.1978797774877599</v>
      </c>
      <c r="DU282">
        <v>3747010.031493288</v>
      </c>
      <c r="DV282">
        <v>0</v>
      </c>
    </row>
    <row r="283" spans="1:126" x14ac:dyDescent="0.15">
      <c r="A283" t="s">
        <v>628</v>
      </c>
      <c r="B283" t="s">
        <v>635</v>
      </c>
      <c r="C283">
        <v>9</v>
      </c>
      <c r="D283">
        <v>7</v>
      </c>
      <c r="E283" t="s">
        <v>636</v>
      </c>
      <c r="F283">
        <v>9007</v>
      </c>
      <c r="G283" t="s">
        <v>5267</v>
      </c>
      <c r="H283">
        <v>86.4</v>
      </c>
      <c r="I283">
        <v>4.4000000000000004</v>
      </c>
      <c r="J283">
        <v>0.1</v>
      </c>
      <c r="K283">
        <v>2.5</v>
      </c>
      <c r="L283">
        <v>1.8</v>
      </c>
      <c r="M283">
        <v>4.7</v>
      </c>
      <c r="N283">
        <f t="shared" si="18"/>
        <v>7515.9100000000008</v>
      </c>
      <c r="O283">
        <f t="shared" si="16"/>
        <v>2484.0899999999992</v>
      </c>
      <c r="P283">
        <f t="shared" si="17"/>
        <v>2.9809080000000003</v>
      </c>
      <c r="Q283" s="4">
        <v>9007</v>
      </c>
      <c r="R283" s="5">
        <v>41.433002999999999</v>
      </c>
      <c r="S283" s="5">
        <v>-72.522779999999997</v>
      </c>
      <c r="T283">
        <v>1</v>
      </c>
      <c r="U283">
        <v>5.68156981085449E-2</v>
      </c>
      <c r="V283">
        <v>165639</v>
      </c>
      <c r="W283">
        <v>165534</v>
      </c>
      <c r="X283">
        <v>165165</v>
      </c>
      <c r="Y283">
        <v>163698</v>
      </c>
      <c r="Z283">
        <v>90263</v>
      </c>
      <c r="AA283">
        <v>9005</v>
      </c>
      <c r="AB283">
        <v>76815.879000000001</v>
      </c>
      <c r="AC283">
        <v>79893</v>
      </c>
      <c r="AD283">
        <v>13</v>
      </c>
      <c r="AE283">
        <v>7.8709169618260526E-5</v>
      </c>
      <c r="AF283">
        <v>88</v>
      </c>
      <c r="AG283">
        <v>518</v>
      </c>
      <c r="AH283">
        <v>0.16988416988416988</v>
      </c>
      <c r="AI283" s="3">
        <v>24070</v>
      </c>
      <c r="AJ283" s="3">
        <v>236353.81036226</v>
      </c>
      <c r="AK283">
        <v>18</v>
      </c>
      <c r="AL283">
        <v>281004.79999999999</v>
      </c>
      <c r="AM283">
        <v>338773</v>
      </c>
      <c r="AN283">
        <v>30709</v>
      </c>
      <c r="AO283">
        <v>369482</v>
      </c>
      <c r="AP283">
        <v>7</v>
      </c>
      <c r="AQ283">
        <v>2</v>
      </c>
      <c r="AR283">
        <v>9</v>
      </c>
      <c r="AS283">
        <v>5.436949508862228E-2</v>
      </c>
      <c r="AT283">
        <v>8</v>
      </c>
      <c r="AU283">
        <v>221</v>
      </c>
      <c r="AV283">
        <f t="shared" si="19"/>
        <v>229</v>
      </c>
      <c r="AW283">
        <v>167580</v>
      </c>
      <c r="AX283">
        <v>0.98</v>
      </c>
      <c r="AY283">
        <v>453481812.26411301</v>
      </c>
      <c r="AZ283">
        <v>453481.81226411299</v>
      </c>
      <c r="BA283">
        <v>2910.3165191076801</v>
      </c>
      <c r="BB283">
        <v>3.4360523793013611</v>
      </c>
      <c r="BG283">
        <v>3757574</v>
      </c>
      <c r="BH283">
        <v>22.750425332243513</v>
      </c>
      <c r="BI283">
        <v>15194</v>
      </c>
      <c r="BJ283">
        <v>90</v>
      </c>
      <c r="BK283">
        <v>14</v>
      </c>
      <c r="BL283">
        <v>8</v>
      </c>
      <c r="BM283">
        <v>0</v>
      </c>
      <c r="BN283">
        <v>4</v>
      </c>
      <c r="BO283">
        <v>11</v>
      </c>
      <c r="BP283">
        <v>2</v>
      </c>
      <c r="BQ283">
        <v>27</v>
      </c>
      <c r="BR283">
        <v>11</v>
      </c>
      <c r="BS283">
        <v>0</v>
      </c>
      <c r="BT283">
        <v>165702</v>
      </c>
      <c r="BU283">
        <v>0.8</v>
      </c>
      <c r="BV283">
        <v>0.67659239999999998</v>
      </c>
      <c r="BW283">
        <v>1071</v>
      </c>
      <c r="BX283">
        <v>1.007833</v>
      </c>
      <c r="BY283">
        <v>2.9134199999999999E-2</v>
      </c>
      <c r="BZ283">
        <v>91</v>
      </c>
      <c r="CA283">
        <v>15</v>
      </c>
      <c r="CB283">
        <v>9</v>
      </c>
      <c r="CC283">
        <v>2</v>
      </c>
      <c r="CD283">
        <v>4</v>
      </c>
      <c r="CE283">
        <v>11</v>
      </c>
      <c r="CF283">
        <v>2</v>
      </c>
      <c r="CG283">
        <v>22</v>
      </c>
      <c r="CH283">
        <v>10</v>
      </c>
      <c r="CI283">
        <v>0</v>
      </c>
      <c r="CJ283">
        <v>164757</v>
      </c>
      <c r="CK283">
        <v>1.0075444442421264</v>
      </c>
      <c r="CL283">
        <v>0.74411437224424348</v>
      </c>
      <c r="CM283">
        <v>1007</v>
      </c>
      <c r="CN283">
        <v>7.0661069408833599E-3</v>
      </c>
      <c r="CO283">
        <v>38792</v>
      </c>
      <c r="CP283">
        <v>0.55550839299999999</v>
      </c>
      <c r="CQ283">
        <v>0.747186605</v>
      </c>
      <c r="CR283">
        <v>146083</v>
      </c>
      <c r="CS283">
        <v>0.8909999999999999</v>
      </c>
      <c r="CT283">
        <v>151725</v>
      </c>
      <c r="CU283">
        <v>0.93561827290300004</v>
      </c>
      <c r="CV283">
        <v>607</v>
      </c>
      <c r="CW283">
        <v>122</v>
      </c>
      <c r="CX283">
        <v>122</v>
      </c>
      <c r="CY283">
        <v>1117</v>
      </c>
      <c r="CZ283">
        <v>872</v>
      </c>
      <c r="DA283" s="2">
        <v>98610</v>
      </c>
      <c r="DB283" s="2">
        <v>26855</v>
      </c>
      <c r="DC283" s="2">
        <v>353.34</v>
      </c>
      <c r="DD283" s="2">
        <v>18168</v>
      </c>
      <c r="DE283">
        <v>371</v>
      </c>
      <c r="DF283">
        <v>38</v>
      </c>
      <c r="DG283">
        <v>65.23</v>
      </c>
      <c r="DH283">
        <v>10.87</v>
      </c>
      <c r="DI283" s="2">
        <v>22.35</v>
      </c>
      <c r="DJ283">
        <v>2.3199999999999998</v>
      </c>
      <c r="DK283">
        <v>0.89584545076859157</v>
      </c>
      <c r="DL283">
        <v>2.7027027027027029E-2</v>
      </c>
      <c r="DM283">
        <v>49</v>
      </c>
      <c r="DN283">
        <v>19.3</v>
      </c>
      <c r="DO283">
        <v>7.8E-2</v>
      </c>
      <c r="DP283">
        <v>0</v>
      </c>
      <c r="DQ283" s="2">
        <v>0</v>
      </c>
      <c r="DR283" s="2">
        <v>5093.1981445700021</v>
      </c>
      <c r="DS283">
        <v>9.9331063171723064E-3</v>
      </c>
      <c r="DT283">
        <v>3.8185896260191101</v>
      </c>
      <c r="DU283">
        <v>1073042.0141415747</v>
      </c>
      <c r="DV283">
        <v>0</v>
      </c>
    </row>
    <row r="284" spans="1:126" x14ac:dyDescent="0.15">
      <c r="A284" t="s">
        <v>628</v>
      </c>
      <c r="B284" t="s">
        <v>637</v>
      </c>
      <c r="C284">
        <v>9</v>
      </c>
      <c r="D284">
        <v>9</v>
      </c>
      <c r="E284" t="s">
        <v>638</v>
      </c>
      <c r="F284">
        <v>9009</v>
      </c>
      <c r="G284" t="s">
        <v>5268</v>
      </c>
      <c r="H284">
        <v>67.5</v>
      </c>
      <c r="I284">
        <v>11.8</v>
      </c>
      <c r="J284">
        <v>0.2</v>
      </c>
      <c r="K284">
        <v>3.5</v>
      </c>
      <c r="L284">
        <v>2</v>
      </c>
      <c r="M284">
        <v>15</v>
      </c>
      <c r="N284">
        <f t="shared" si="18"/>
        <v>4936.78</v>
      </c>
      <c r="O284">
        <f t="shared" si="16"/>
        <v>5063.22</v>
      </c>
      <c r="P284">
        <f t="shared" si="17"/>
        <v>6.0758640000000028</v>
      </c>
      <c r="Q284" s="4">
        <v>9009</v>
      </c>
      <c r="R284" s="5">
        <v>41.349716999999998</v>
      </c>
      <c r="S284" s="5">
        <v>-72.900204000000002</v>
      </c>
      <c r="T284">
        <v>2</v>
      </c>
      <c r="U284">
        <v>3.6162402802252303E-2</v>
      </c>
      <c r="V284">
        <v>860995</v>
      </c>
      <c r="W284">
        <v>863148</v>
      </c>
      <c r="X284">
        <v>862224</v>
      </c>
      <c r="Y284">
        <v>861594</v>
      </c>
      <c r="Z284">
        <v>459626</v>
      </c>
      <c r="AA284">
        <v>9007</v>
      </c>
      <c r="AB284">
        <v>374239.49799999996</v>
      </c>
      <c r="AC284">
        <v>61640</v>
      </c>
      <c r="AD284">
        <v>28</v>
      </c>
      <c r="AE284">
        <v>3.2474159847093096E-5</v>
      </c>
      <c r="AF284">
        <v>151</v>
      </c>
      <c r="AG284">
        <v>695</v>
      </c>
      <c r="AH284">
        <v>0.21726618705035972</v>
      </c>
      <c r="AI284" s="3">
        <v>42309</v>
      </c>
      <c r="AJ284" s="3">
        <v>386878.86537799001</v>
      </c>
      <c r="AK284">
        <v>12</v>
      </c>
      <c r="AL284">
        <v>551718.39999999991</v>
      </c>
      <c r="AM284">
        <v>531452</v>
      </c>
      <c r="AN284">
        <v>39532</v>
      </c>
      <c r="AO284">
        <v>570984</v>
      </c>
      <c r="AP284">
        <v>88</v>
      </c>
      <c r="AQ284">
        <v>11</v>
      </c>
      <c r="AR284">
        <v>99</v>
      </c>
      <c r="AS284">
        <v>0.1146964367640312</v>
      </c>
      <c r="AT284">
        <v>103</v>
      </c>
      <c r="AU284">
        <v>1004</v>
      </c>
      <c r="AV284">
        <f t="shared" si="19"/>
        <v>1107</v>
      </c>
      <c r="AW284">
        <v>716463</v>
      </c>
      <c r="AX284">
        <v>0.99</v>
      </c>
      <c r="AY284">
        <v>1497722460.0783501</v>
      </c>
      <c r="AZ284">
        <v>1497722.46007835</v>
      </c>
      <c r="BA284">
        <v>1820.9601169534801</v>
      </c>
      <c r="BB284">
        <v>5.4916084690148486</v>
      </c>
      <c r="BC284">
        <v>403775</v>
      </c>
      <c r="BD284">
        <v>585644</v>
      </c>
      <c r="BE284">
        <v>-181869</v>
      </c>
      <c r="BF284">
        <v>-0.21123119181876782</v>
      </c>
      <c r="BG284">
        <v>27683566</v>
      </c>
      <c r="BH284">
        <v>32.107162407912561</v>
      </c>
      <c r="BI284">
        <v>62695</v>
      </c>
      <c r="BJ284">
        <v>392</v>
      </c>
      <c r="BK284">
        <v>74</v>
      </c>
      <c r="BL284">
        <v>37</v>
      </c>
      <c r="BM284">
        <v>2</v>
      </c>
      <c r="BN284">
        <v>21</v>
      </c>
      <c r="BO284">
        <v>84</v>
      </c>
      <c r="BP284">
        <v>11</v>
      </c>
      <c r="BQ284">
        <v>89</v>
      </c>
      <c r="BR284">
        <v>29</v>
      </c>
      <c r="BS284">
        <v>1</v>
      </c>
      <c r="BT284">
        <v>848006</v>
      </c>
      <c r="BU284">
        <v>0.74</v>
      </c>
      <c r="BV284">
        <v>0.58845789999999998</v>
      </c>
      <c r="BW284">
        <v>4507</v>
      </c>
      <c r="BX284">
        <v>0.87263539999999995</v>
      </c>
      <c r="BY284">
        <v>-0.65783659999999999</v>
      </c>
      <c r="BZ284">
        <v>380</v>
      </c>
      <c r="CA284">
        <v>79</v>
      </c>
      <c r="CB284">
        <v>35</v>
      </c>
      <c r="CC284">
        <v>3</v>
      </c>
      <c r="CD284">
        <v>24</v>
      </c>
      <c r="CE284">
        <v>75</v>
      </c>
      <c r="CF284">
        <v>9</v>
      </c>
      <c r="CG284">
        <v>100</v>
      </c>
      <c r="CH284">
        <v>27</v>
      </c>
      <c r="CI284">
        <v>1</v>
      </c>
      <c r="CJ284">
        <v>861238</v>
      </c>
      <c r="CK284">
        <v>0.85110039269052229</v>
      </c>
      <c r="CL284">
        <v>0.67676905890115158</v>
      </c>
      <c r="CM284">
        <v>4194</v>
      </c>
      <c r="CN284">
        <v>-0.60485875413961554</v>
      </c>
      <c r="CO284">
        <v>166811</v>
      </c>
      <c r="CP284">
        <v>-1.1451679901</v>
      </c>
      <c r="CQ284">
        <v>-0.76483046470000005</v>
      </c>
      <c r="CR284">
        <v>739590</v>
      </c>
      <c r="CS284">
        <v>0.86099999999999999</v>
      </c>
      <c r="CT284">
        <v>770591</v>
      </c>
      <c r="CU284">
        <v>0.9039836412629999</v>
      </c>
      <c r="CV284">
        <v>3145</v>
      </c>
      <c r="CW284">
        <v>636</v>
      </c>
      <c r="CX284">
        <v>787</v>
      </c>
      <c r="CY284">
        <v>1863</v>
      </c>
      <c r="CZ284">
        <v>1209</v>
      </c>
      <c r="DA284" s="2">
        <v>500126</v>
      </c>
      <c r="DB284" s="2">
        <v>113240</v>
      </c>
      <c r="DC284" s="2">
        <v>261.05</v>
      </c>
      <c r="DD284" s="2">
        <v>215556</v>
      </c>
      <c r="DE284">
        <v>456</v>
      </c>
      <c r="DF284">
        <v>60</v>
      </c>
      <c r="DG284">
        <v>44.18</v>
      </c>
      <c r="DH284">
        <v>4.99</v>
      </c>
      <c r="DI284" s="2">
        <v>10.79</v>
      </c>
      <c r="DJ284">
        <v>2.52</v>
      </c>
      <c r="DK284">
        <v>0.80294972700843792</v>
      </c>
      <c r="DL284">
        <v>1.5827338129496403E-2</v>
      </c>
      <c r="DM284">
        <v>50</v>
      </c>
      <c r="DN284">
        <v>25.4</v>
      </c>
      <c r="DO284">
        <v>6.2E-2</v>
      </c>
      <c r="DP284">
        <v>51.02</v>
      </c>
      <c r="DQ284" s="2">
        <v>23</v>
      </c>
      <c r="DR284" s="2">
        <v>3191.2732208100019</v>
      </c>
      <c r="DS284">
        <v>9.267531664749084E-4</v>
      </c>
      <c r="DT284">
        <v>5.3017095674424999</v>
      </c>
      <c r="DU284">
        <v>2925050.7198140677</v>
      </c>
      <c r="DV284">
        <v>0</v>
      </c>
    </row>
    <row r="285" spans="1:126" x14ac:dyDescent="0.15">
      <c r="A285" t="s">
        <v>628</v>
      </c>
      <c r="B285" t="s">
        <v>639</v>
      </c>
      <c r="C285">
        <v>9</v>
      </c>
      <c r="D285">
        <v>11</v>
      </c>
      <c r="E285" t="s">
        <v>640</v>
      </c>
      <c r="F285">
        <v>9011</v>
      </c>
      <c r="G285" t="s">
        <v>5269</v>
      </c>
      <c r="H285">
        <v>78.3</v>
      </c>
      <c r="I285">
        <v>5.3</v>
      </c>
      <c r="J285">
        <v>0.8</v>
      </c>
      <c r="K285">
        <v>4.0999999999999996</v>
      </c>
      <c r="L285">
        <v>3.1</v>
      </c>
      <c r="M285">
        <v>8.5</v>
      </c>
      <c r="N285">
        <f t="shared" si="18"/>
        <v>6258.29</v>
      </c>
      <c r="O285">
        <f t="shared" si="16"/>
        <v>3741.71</v>
      </c>
      <c r="P285">
        <f t="shared" si="17"/>
        <v>4.4900520000000013</v>
      </c>
      <c r="Q285" s="4">
        <v>9011</v>
      </c>
      <c r="R285" s="5">
        <v>41.472651999999997</v>
      </c>
      <c r="S285" s="5">
        <v>-72.108633999999995</v>
      </c>
      <c r="T285">
        <v>2</v>
      </c>
      <c r="U285">
        <v>5.5875983957823422E-2</v>
      </c>
      <c r="V285">
        <v>273723</v>
      </c>
      <c r="W285">
        <v>274071</v>
      </c>
      <c r="X285">
        <v>273185</v>
      </c>
      <c r="Y285">
        <v>270266</v>
      </c>
      <c r="Z285">
        <v>146323</v>
      </c>
      <c r="AA285">
        <v>9009</v>
      </c>
      <c r="AB285">
        <v>120011.88799999999</v>
      </c>
      <c r="AC285">
        <v>66233</v>
      </c>
      <c r="AD285">
        <v>19</v>
      </c>
      <c r="AE285">
        <v>6.9549938686238257E-5</v>
      </c>
      <c r="AF285">
        <v>192</v>
      </c>
      <c r="AG285">
        <v>949</v>
      </c>
      <c r="AH285">
        <v>0.20231822971548999</v>
      </c>
      <c r="AI285" s="3">
        <v>65159</v>
      </c>
      <c r="AJ285" s="3">
        <v>425673.42076898</v>
      </c>
      <c r="AK285">
        <v>28</v>
      </c>
      <c r="AL285">
        <v>493894.40000000002</v>
      </c>
      <c r="AM285">
        <v>673125</v>
      </c>
      <c r="AN285">
        <v>45449</v>
      </c>
      <c r="AO285">
        <v>718574</v>
      </c>
      <c r="AP285">
        <v>19</v>
      </c>
      <c r="AQ285">
        <v>8</v>
      </c>
      <c r="AR285">
        <v>27</v>
      </c>
      <c r="AS285">
        <v>9.8514618474774773E-2</v>
      </c>
      <c r="AT285">
        <v>26</v>
      </c>
      <c r="AU285">
        <v>141</v>
      </c>
      <c r="AV285">
        <f t="shared" si="19"/>
        <v>167</v>
      </c>
      <c r="AW285">
        <v>252576</v>
      </c>
      <c r="AX285">
        <v>0.96</v>
      </c>
      <c r="AY285">
        <v>709803298.85427296</v>
      </c>
      <c r="AZ285">
        <v>709803.29885427293</v>
      </c>
      <c r="BA285">
        <v>2743.87675100045</v>
      </c>
      <c r="BB285">
        <v>3.6444785635338324</v>
      </c>
      <c r="BC285">
        <v>35282</v>
      </c>
      <c r="BD285">
        <v>63622</v>
      </c>
      <c r="BE285">
        <v>-28340</v>
      </c>
      <c r="BF285">
        <v>-0.1035353258586235</v>
      </c>
      <c r="BG285">
        <v>4755968</v>
      </c>
      <c r="BH285">
        <v>17.409330673353221</v>
      </c>
      <c r="BI285">
        <v>22529</v>
      </c>
      <c r="BJ285">
        <v>138</v>
      </c>
      <c r="BK285">
        <v>44</v>
      </c>
      <c r="BL285">
        <v>11</v>
      </c>
      <c r="BM285">
        <v>2</v>
      </c>
      <c r="BN285">
        <v>4</v>
      </c>
      <c r="BO285">
        <v>19</v>
      </c>
      <c r="BP285">
        <v>2</v>
      </c>
      <c r="BQ285">
        <v>30</v>
      </c>
      <c r="BR285">
        <v>11</v>
      </c>
      <c r="BS285">
        <v>1</v>
      </c>
      <c r="BT285">
        <v>266830</v>
      </c>
      <c r="BU285">
        <v>0.76</v>
      </c>
      <c r="BV285">
        <v>0.61187250000000004</v>
      </c>
      <c r="BW285">
        <v>1501</v>
      </c>
      <c r="BX285">
        <v>0.98189850000000001</v>
      </c>
      <c r="BY285">
        <v>-0.41885460000000002</v>
      </c>
      <c r="BZ285">
        <v>136</v>
      </c>
      <c r="CA285">
        <v>37</v>
      </c>
      <c r="CB285">
        <v>10</v>
      </c>
      <c r="CC285">
        <v>0</v>
      </c>
      <c r="CD285">
        <v>4</v>
      </c>
      <c r="CE285">
        <v>22</v>
      </c>
      <c r="CF285">
        <v>3</v>
      </c>
      <c r="CG285">
        <v>29</v>
      </c>
      <c r="CH285">
        <v>11</v>
      </c>
      <c r="CI285">
        <v>2</v>
      </c>
      <c r="CJ285">
        <v>272743</v>
      </c>
      <c r="CK285">
        <v>0.93127962954136312</v>
      </c>
      <c r="CL285">
        <v>0.68511871811812886</v>
      </c>
      <c r="CM285">
        <v>1419</v>
      </c>
      <c r="CN285">
        <v>-0.447991180052005</v>
      </c>
      <c r="CO285">
        <v>48155</v>
      </c>
      <c r="CP285">
        <v>4.8317641000000001E-2</v>
      </c>
      <c r="CQ285">
        <v>-0.1857785904</v>
      </c>
      <c r="CR285">
        <v>237053</v>
      </c>
      <c r="CS285">
        <v>0.873</v>
      </c>
      <c r="CT285">
        <v>247446</v>
      </c>
      <c r="CU285">
        <v>0.91834671279399993</v>
      </c>
      <c r="CV285">
        <v>818</v>
      </c>
      <c r="CW285">
        <v>185</v>
      </c>
      <c r="CX285">
        <v>183</v>
      </c>
      <c r="CY285">
        <v>1983</v>
      </c>
      <c r="CZ285">
        <v>1609</v>
      </c>
      <c r="DA285" s="2">
        <v>165278</v>
      </c>
      <c r="DB285" s="2">
        <v>35355</v>
      </c>
      <c r="DC285" s="2">
        <v>221.05</v>
      </c>
      <c r="DD285" s="2">
        <v>50539</v>
      </c>
      <c r="DE285">
        <v>669</v>
      </c>
      <c r="DF285">
        <v>70</v>
      </c>
      <c r="DG285">
        <v>48.15</v>
      </c>
      <c r="DH285">
        <v>8.02</v>
      </c>
      <c r="DI285" s="2">
        <v>24.44</v>
      </c>
      <c r="DJ285">
        <v>2.4300000000000002</v>
      </c>
      <c r="DK285">
        <v>0.94499608649610956</v>
      </c>
      <c r="DL285">
        <v>1.7913593256059009E-2</v>
      </c>
      <c r="DM285">
        <v>184</v>
      </c>
      <c r="DN285">
        <v>31.6</v>
      </c>
      <c r="DO285">
        <v>7.2000000000000008E-2</v>
      </c>
      <c r="DP285">
        <v>0</v>
      </c>
      <c r="DQ285" s="2">
        <v>0</v>
      </c>
      <c r="DR285" s="2">
        <v>10468.382472650001</v>
      </c>
      <c r="DS285">
        <v>1.5439485343225538E-2</v>
      </c>
      <c r="DT285">
        <v>5.5387108837084398</v>
      </c>
      <c r="DU285">
        <v>2735538.2886826498</v>
      </c>
      <c r="DV285">
        <v>0</v>
      </c>
    </row>
    <row r="286" spans="1:126" x14ac:dyDescent="0.15">
      <c r="A286" t="s">
        <v>628</v>
      </c>
      <c r="B286" t="s">
        <v>641</v>
      </c>
      <c r="C286">
        <v>9</v>
      </c>
      <c r="D286">
        <v>13</v>
      </c>
      <c r="E286" t="s">
        <v>642</v>
      </c>
      <c r="F286">
        <v>9013</v>
      </c>
      <c r="G286" t="s">
        <v>5270</v>
      </c>
      <c r="H286">
        <v>87.5</v>
      </c>
      <c r="I286">
        <v>3.1</v>
      </c>
      <c r="J286">
        <v>0.1</v>
      </c>
      <c r="K286">
        <v>3.3</v>
      </c>
      <c r="L286">
        <v>1.6</v>
      </c>
      <c r="M286">
        <v>4.3</v>
      </c>
      <c r="N286">
        <f t="shared" si="18"/>
        <v>7697.81</v>
      </c>
      <c r="O286">
        <f t="shared" si="16"/>
        <v>2302.1899999999996</v>
      </c>
      <c r="P286">
        <f t="shared" si="17"/>
        <v>2.7626280000000003</v>
      </c>
      <c r="Q286" s="4">
        <v>9013</v>
      </c>
      <c r="R286" s="5">
        <v>41.858080999999999</v>
      </c>
      <c r="S286" s="5">
        <v>-72.340978000000007</v>
      </c>
      <c r="T286">
        <v>1</v>
      </c>
      <c r="U286">
        <v>7.653388774886169E-2</v>
      </c>
      <c r="V286">
        <v>152137</v>
      </c>
      <c r="W286">
        <v>152251</v>
      </c>
      <c r="X286">
        <v>151948</v>
      </c>
      <c r="Y286">
        <v>151717</v>
      </c>
      <c r="Z286">
        <v>75048</v>
      </c>
      <c r="AA286">
        <v>9011</v>
      </c>
      <c r="AB286">
        <v>62352.712</v>
      </c>
      <c r="AC286">
        <v>79626</v>
      </c>
      <c r="AD286">
        <v>10</v>
      </c>
      <c r="AE286">
        <v>6.5811988311790869E-5</v>
      </c>
      <c r="AF286">
        <v>158</v>
      </c>
      <c r="AG286">
        <v>578</v>
      </c>
      <c r="AH286">
        <v>0.27335640138408307</v>
      </c>
      <c r="AI286" s="3">
        <v>47764</v>
      </c>
      <c r="AJ286" s="3">
        <v>262577.018229965</v>
      </c>
      <c r="AK286">
        <v>27</v>
      </c>
      <c r="AL286">
        <v>266899.19999999995</v>
      </c>
      <c r="AM286">
        <v>474107</v>
      </c>
      <c r="AN286">
        <v>45402</v>
      </c>
      <c r="AO286">
        <v>519509</v>
      </c>
      <c r="AP286">
        <v>6</v>
      </c>
      <c r="AQ286">
        <v>2</v>
      </c>
      <c r="AR286">
        <v>8</v>
      </c>
      <c r="AS286">
        <v>5.2544810871521366E-2</v>
      </c>
      <c r="AT286">
        <v>10</v>
      </c>
      <c r="AU286">
        <v>106</v>
      </c>
      <c r="AV286">
        <f t="shared" si="19"/>
        <v>116</v>
      </c>
      <c r="AW286">
        <v>162669</v>
      </c>
      <c r="AX286">
        <v>0.97</v>
      </c>
      <c r="AY286">
        <v>696114699.52933395</v>
      </c>
      <c r="AZ286">
        <v>696114.69952933397</v>
      </c>
      <c r="BA286">
        <v>5004.1922796213803</v>
      </c>
      <c r="BB286">
        <v>1.9983244929902264</v>
      </c>
      <c r="BC286">
        <v>17449</v>
      </c>
      <c r="BD286">
        <v>38269</v>
      </c>
      <c r="BE286">
        <v>-20820</v>
      </c>
      <c r="BF286">
        <v>-0.13685033883933559</v>
      </c>
      <c r="BG286">
        <v>3201764</v>
      </c>
      <c r="BH286">
        <v>21.071445494511281</v>
      </c>
      <c r="BI286">
        <v>11964</v>
      </c>
      <c r="BJ286">
        <v>62</v>
      </c>
      <c r="BK286">
        <v>9</v>
      </c>
      <c r="BL286">
        <v>3</v>
      </c>
      <c r="BM286">
        <v>1</v>
      </c>
      <c r="BN286">
        <v>2</v>
      </c>
      <c r="BO286">
        <v>9</v>
      </c>
      <c r="BP286">
        <v>2</v>
      </c>
      <c r="BQ286">
        <v>17</v>
      </c>
      <c r="BR286">
        <v>8</v>
      </c>
      <c r="BS286">
        <v>0</v>
      </c>
      <c r="BT286">
        <v>150461</v>
      </c>
      <c r="BU286">
        <v>0.83</v>
      </c>
      <c r="BV286">
        <v>0.63445149999999995</v>
      </c>
      <c r="BW286">
        <v>684</v>
      </c>
      <c r="BX286">
        <v>0.75102519999999995</v>
      </c>
      <c r="BY286">
        <v>-0.69340060000000003</v>
      </c>
      <c r="BZ286">
        <v>60</v>
      </c>
      <c r="CA286">
        <v>8</v>
      </c>
      <c r="CB286">
        <v>2</v>
      </c>
      <c r="CC286">
        <v>3</v>
      </c>
      <c r="CD286">
        <v>2</v>
      </c>
      <c r="CE286">
        <v>7</v>
      </c>
      <c r="CF286">
        <v>2</v>
      </c>
      <c r="CG286">
        <v>16</v>
      </c>
      <c r="CH286">
        <v>8</v>
      </c>
      <c r="CI286">
        <v>0</v>
      </c>
      <c r="CJ286">
        <v>151597</v>
      </c>
      <c r="CK286">
        <v>0.71241515333416894</v>
      </c>
      <c r="CL286">
        <v>0.72833692418179952</v>
      </c>
      <c r="CM286">
        <v>626</v>
      </c>
      <c r="CN286">
        <v>-0.67622643424253759</v>
      </c>
      <c r="CO286">
        <v>30344</v>
      </c>
      <c r="CP286">
        <v>1.0402239129999999</v>
      </c>
      <c r="CQ286">
        <v>0.51656256300000003</v>
      </c>
      <c r="CR286">
        <v>135010</v>
      </c>
      <c r="CS286">
        <v>0.89200000000000002</v>
      </c>
      <c r="CT286">
        <v>140575</v>
      </c>
      <c r="CU286">
        <v>0.93471759280399991</v>
      </c>
      <c r="CV286">
        <v>308</v>
      </c>
      <c r="CW286">
        <v>72</v>
      </c>
      <c r="CX286">
        <v>82</v>
      </c>
      <c r="CY286">
        <v>1217</v>
      </c>
      <c r="CZ286">
        <v>930</v>
      </c>
      <c r="DA286" s="2">
        <v>63477</v>
      </c>
      <c r="DB286" s="2">
        <v>24125</v>
      </c>
      <c r="DC286" s="2">
        <v>193.56</v>
      </c>
      <c r="DD286" s="2">
        <v>16410</v>
      </c>
      <c r="DE286">
        <v>344</v>
      </c>
      <c r="DF286">
        <v>35</v>
      </c>
      <c r="DG286">
        <v>22.46</v>
      </c>
      <c r="DH286">
        <v>8.59</v>
      </c>
      <c r="DI286" s="2">
        <v>15.19</v>
      </c>
      <c r="DJ286">
        <v>1.48</v>
      </c>
      <c r="DK286">
        <v>0.98111548446528762</v>
      </c>
      <c r="DL286">
        <v>2.0761245674740483E-2</v>
      </c>
      <c r="DM286">
        <v>115</v>
      </c>
      <c r="DN286">
        <v>15.7</v>
      </c>
      <c r="DO286">
        <v>5.9000000000000004E-2</v>
      </c>
      <c r="DP286">
        <v>0</v>
      </c>
      <c r="DQ286" s="2">
        <v>0</v>
      </c>
      <c r="DR286" s="2">
        <v>2778.1652904400007</v>
      </c>
      <c r="DS286">
        <v>7.9166246670241071E-4</v>
      </c>
      <c r="DT286">
        <v>6.4032140489534699</v>
      </c>
      <c r="DU286">
        <v>1709012.7070944416</v>
      </c>
      <c r="DV286">
        <v>0</v>
      </c>
    </row>
    <row r="287" spans="1:126" x14ac:dyDescent="0.15">
      <c r="A287" t="s">
        <v>628</v>
      </c>
      <c r="B287" t="s">
        <v>643</v>
      </c>
      <c r="C287">
        <v>9</v>
      </c>
      <c r="D287">
        <v>15</v>
      </c>
      <c r="E287" t="s">
        <v>644</v>
      </c>
      <c r="F287">
        <v>9015</v>
      </c>
      <c r="G287" t="s">
        <v>5271</v>
      </c>
      <c r="H287">
        <v>85.4</v>
      </c>
      <c r="I287">
        <v>1.7</v>
      </c>
      <c r="J287">
        <v>0.4</v>
      </c>
      <c r="K287">
        <v>1.1000000000000001</v>
      </c>
      <c r="L287">
        <v>1.8</v>
      </c>
      <c r="M287">
        <v>9.6</v>
      </c>
      <c r="N287">
        <f t="shared" si="18"/>
        <v>7392.8200000000006</v>
      </c>
      <c r="O287">
        <f t="shared" si="16"/>
        <v>2607.1799999999994</v>
      </c>
      <c r="P287">
        <f t="shared" si="17"/>
        <v>3.1286160000000005</v>
      </c>
      <c r="Q287" s="4">
        <v>9015</v>
      </c>
      <c r="R287" s="5">
        <v>41.824998999999998</v>
      </c>
      <c r="S287" s="5">
        <v>-71.990701999999999</v>
      </c>
      <c r="T287">
        <v>2</v>
      </c>
      <c r="U287">
        <v>7.8263313716474756E-2</v>
      </c>
      <c r="V287">
        <v>118046</v>
      </c>
      <c r="W287">
        <v>117918</v>
      </c>
      <c r="X287">
        <v>117470</v>
      </c>
      <c r="Y287">
        <v>116496</v>
      </c>
      <c r="Z287">
        <v>63796</v>
      </c>
      <c r="AA287">
        <v>9013</v>
      </c>
      <c r="AB287">
        <v>52404.587</v>
      </c>
      <c r="AC287">
        <v>59392</v>
      </c>
      <c r="AD287">
        <v>6</v>
      </c>
      <c r="AE287">
        <v>5.1076870690389034E-5</v>
      </c>
      <c r="AF287">
        <v>190</v>
      </c>
      <c r="AG287">
        <v>692</v>
      </c>
      <c r="AH287">
        <v>0.27456647398843931</v>
      </c>
      <c r="AI287" s="3">
        <v>58264</v>
      </c>
      <c r="AJ287" s="3">
        <v>328201.29675748001</v>
      </c>
      <c r="AK287">
        <v>30</v>
      </c>
      <c r="AL287">
        <v>333766.40000000002</v>
      </c>
      <c r="AM287">
        <v>444452</v>
      </c>
      <c r="AN287">
        <v>40666</v>
      </c>
      <c r="AO287">
        <v>485118</v>
      </c>
      <c r="AP287">
        <v>10</v>
      </c>
      <c r="AQ287">
        <v>3</v>
      </c>
      <c r="AR287">
        <v>13</v>
      </c>
      <c r="AS287">
        <v>0.11024610322427449</v>
      </c>
      <c r="AT287">
        <v>12</v>
      </c>
      <c r="AU287">
        <v>148</v>
      </c>
      <c r="AV287">
        <f t="shared" si="19"/>
        <v>160</v>
      </c>
      <c r="AW287">
        <v>94842</v>
      </c>
      <c r="AX287">
        <v>0.99</v>
      </c>
      <c r="AY287">
        <v>415564851.69511902</v>
      </c>
      <c r="AZ287">
        <v>415564.851695119</v>
      </c>
      <c r="BA287">
        <v>3880.1667795569401</v>
      </c>
      <c r="BB287">
        <v>2.5772088077981685</v>
      </c>
      <c r="BC287">
        <v>38051</v>
      </c>
      <c r="BD287">
        <v>34347</v>
      </c>
      <c r="BE287">
        <v>3704</v>
      </c>
      <c r="BF287">
        <v>3.1377598563271943E-2</v>
      </c>
      <c r="BG287">
        <v>1624439</v>
      </c>
      <c r="BH287">
        <v>13.828543457904146</v>
      </c>
      <c r="BI287">
        <v>8825</v>
      </c>
      <c r="BJ287">
        <v>62</v>
      </c>
      <c r="BK287">
        <v>14</v>
      </c>
      <c r="BL287">
        <v>4</v>
      </c>
      <c r="BM287">
        <v>0</v>
      </c>
      <c r="BN287">
        <v>3</v>
      </c>
      <c r="BO287">
        <v>4</v>
      </c>
      <c r="BP287">
        <v>3</v>
      </c>
      <c r="BQ287">
        <v>14</v>
      </c>
      <c r="BR287">
        <v>6</v>
      </c>
      <c r="BS287">
        <v>0</v>
      </c>
      <c r="BT287">
        <v>117518</v>
      </c>
      <c r="BU287">
        <v>0.77</v>
      </c>
      <c r="BV287">
        <v>0.55566599999999999</v>
      </c>
      <c r="BW287">
        <v>554</v>
      </c>
      <c r="BX287">
        <v>0.9360269</v>
      </c>
      <c r="BY287">
        <v>-0.88398180000000004</v>
      </c>
      <c r="BZ287">
        <v>65</v>
      </c>
      <c r="CA287">
        <v>13</v>
      </c>
      <c r="CB287">
        <v>5</v>
      </c>
      <c r="CC287">
        <v>0</v>
      </c>
      <c r="CD287">
        <v>3</v>
      </c>
      <c r="CE287">
        <v>6</v>
      </c>
      <c r="CF287">
        <v>2</v>
      </c>
      <c r="CG287">
        <v>11</v>
      </c>
      <c r="CH287">
        <v>4</v>
      </c>
      <c r="CI287">
        <v>0</v>
      </c>
      <c r="CJ287">
        <v>116830</v>
      </c>
      <c r="CK287">
        <v>0.93297954292561847</v>
      </c>
      <c r="CL287">
        <v>0.65131624935340915</v>
      </c>
      <c r="CM287">
        <v>521</v>
      </c>
      <c r="CN287">
        <v>-0.71791646519374941</v>
      </c>
      <c r="CO287">
        <v>14882</v>
      </c>
      <c r="CP287">
        <v>-0.9898870421</v>
      </c>
      <c r="CQ287">
        <v>-0.87575883480000005</v>
      </c>
      <c r="CR287">
        <v>101663</v>
      </c>
      <c r="CS287">
        <v>0.87400000000000011</v>
      </c>
      <c r="CT287">
        <v>105769</v>
      </c>
      <c r="CU287">
        <v>0.91261867961999998</v>
      </c>
      <c r="CV287">
        <v>317</v>
      </c>
      <c r="CW287">
        <v>49</v>
      </c>
      <c r="CX287">
        <v>60</v>
      </c>
      <c r="CY287">
        <v>802</v>
      </c>
      <c r="CZ287">
        <v>1168</v>
      </c>
      <c r="DA287" s="2">
        <v>54235</v>
      </c>
      <c r="DB287" s="2">
        <v>11575</v>
      </c>
      <c r="DC287" s="2">
        <v>149.65</v>
      </c>
      <c r="DD287" s="2">
        <v>11395</v>
      </c>
      <c r="DE287">
        <v>435</v>
      </c>
      <c r="DF287">
        <v>32</v>
      </c>
      <c r="DG287">
        <v>21.26</v>
      </c>
      <c r="DH287">
        <v>18.71</v>
      </c>
      <c r="DI287" s="2">
        <v>18.71</v>
      </c>
      <c r="DJ287">
        <v>1.28</v>
      </c>
      <c r="DK287">
        <v>0.98747082246327067</v>
      </c>
      <c r="DL287">
        <v>2.1676300578034682E-2</v>
      </c>
      <c r="DM287">
        <v>164</v>
      </c>
      <c r="DN287">
        <v>25.5</v>
      </c>
      <c r="DO287">
        <v>7.8E-2</v>
      </c>
      <c r="DP287">
        <v>33.380000000000003</v>
      </c>
      <c r="DQ287" s="2">
        <v>0</v>
      </c>
      <c r="DR287" s="2">
        <v>2373.0771415200002</v>
      </c>
      <c r="DS287">
        <v>5.198258950767063E-3</v>
      </c>
      <c r="DT287">
        <v>5.42119975559807</v>
      </c>
      <c r="DU287">
        <v>1809414.3261068477</v>
      </c>
      <c r="DV287">
        <v>0</v>
      </c>
    </row>
    <row r="288" spans="1:126" x14ac:dyDescent="0.15">
      <c r="A288" t="s">
        <v>645</v>
      </c>
      <c r="B288" t="s">
        <v>646</v>
      </c>
      <c r="C288">
        <v>10</v>
      </c>
      <c r="D288">
        <v>1</v>
      </c>
      <c r="E288" t="s">
        <v>647</v>
      </c>
      <c r="F288">
        <v>10001</v>
      </c>
      <c r="G288" t="s">
        <v>5272</v>
      </c>
      <c r="H288">
        <v>65.2</v>
      </c>
      <c r="I288">
        <v>23.3</v>
      </c>
      <c r="J288">
        <v>0.6</v>
      </c>
      <c r="K288">
        <v>2</v>
      </c>
      <c r="L288">
        <v>3.1</v>
      </c>
      <c r="M288">
        <v>5.8</v>
      </c>
      <c r="N288">
        <f t="shared" si="18"/>
        <v>4841.54</v>
      </c>
      <c r="O288">
        <f t="shared" si="16"/>
        <v>5158.46</v>
      </c>
      <c r="P288">
        <f t="shared" si="17"/>
        <v>6.1901520000000021</v>
      </c>
      <c r="Q288" s="4">
        <v>10001</v>
      </c>
      <c r="R288" s="5">
        <v>39.097087999999999</v>
      </c>
      <c r="S288" s="5">
        <v>-75.502982000000003</v>
      </c>
      <c r="T288">
        <v>3</v>
      </c>
      <c r="U288">
        <v>6.0867381361124429E-3</v>
      </c>
      <c r="V288">
        <v>162785</v>
      </c>
      <c r="W288">
        <v>167477</v>
      </c>
      <c r="X288">
        <v>169509</v>
      </c>
      <c r="Y288">
        <v>173332</v>
      </c>
      <c r="Z288">
        <v>85024</v>
      </c>
      <c r="AA288">
        <v>9015</v>
      </c>
      <c r="AB288">
        <v>66773.56</v>
      </c>
      <c r="AC288">
        <v>54976</v>
      </c>
      <c r="AD288">
        <v>4</v>
      </c>
      <c r="AE288">
        <v>2.3597567090832936E-5</v>
      </c>
      <c r="AF288">
        <v>60</v>
      </c>
      <c r="AG288">
        <v>863</v>
      </c>
      <c r="AH288">
        <v>6.9524913093858637E-2</v>
      </c>
      <c r="AI288" s="3">
        <v>172251</v>
      </c>
      <c r="AJ288" s="3">
        <v>375245.02434050501</v>
      </c>
      <c r="AK288">
        <v>40</v>
      </c>
      <c r="AL288">
        <v>512089.59999999998</v>
      </c>
      <c r="AM288">
        <v>1377914</v>
      </c>
      <c r="AN288">
        <v>104487</v>
      </c>
      <c r="AO288">
        <v>1482401</v>
      </c>
      <c r="AP288">
        <v>9</v>
      </c>
      <c r="AQ288">
        <v>6</v>
      </c>
      <c r="AR288">
        <v>15</v>
      </c>
      <c r="AS288">
        <v>8.9564537220036183E-2</v>
      </c>
      <c r="AT288">
        <v>16</v>
      </c>
      <c r="AU288">
        <v>56</v>
      </c>
      <c r="AV288">
        <f t="shared" si="19"/>
        <v>72</v>
      </c>
      <c r="AW288">
        <v>162728.63999999998</v>
      </c>
      <c r="AX288">
        <v>0.96</v>
      </c>
      <c r="AY288">
        <v>990829389.26537502</v>
      </c>
      <c r="AZ288">
        <v>990829.38926537498</v>
      </c>
      <c r="BA288">
        <v>7880.4540269990703</v>
      </c>
      <c r="BB288">
        <v>1.2689624183757935</v>
      </c>
      <c r="BC288">
        <v>160858</v>
      </c>
      <c r="BD288">
        <v>123829</v>
      </c>
      <c r="BE288">
        <v>37029</v>
      </c>
      <c r="BF288">
        <v>0.22747181865651012</v>
      </c>
      <c r="BG288">
        <v>1866767</v>
      </c>
      <c r="BH288">
        <v>11.012789881363231</v>
      </c>
      <c r="BI288">
        <v>13879</v>
      </c>
      <c r="BJ288">
        <v>67</v>
      </c>
      <c r="BK288">
        <v>15</v>
      </c>
      <c r="BL288">
        <v>12</v>
      </c>
      <c r="BM288">
        <v>0</v>
      </c>
      <c r="BN288">
        <v>5</v>
      </c>
      <c r="BO288">
        <v>16</v>
      </c>
      <c r="BP288">
        <v>2</v>
      </c>
      <c r="BQ288">
        <v>13</v>
      </c>
      <c r="BR288">
        <v>5</v>
      </c>
      <c r="BS288">
        <v>0</v>
      </c>
      <c r="BT288">
        <v>157741</v>
      </c>
      <c r="BU288">
        <v>0.76</v>
      </c>
      <c r="BV288">
        <v>0.57697949999999998</v>
      </c>
      <c r="BW288">
        <v>783</v>
      </c>
      <c r="BX288">
        <v>0.85583330000000002</v>
      </c>
      <c r="BY288">
        <v>-0.79522029999999999</v>
      </c>
      <c r="BZ288">
        <v>79</v>
      </c>
      <c r="CA288">
        <v>16</v>
      </c>
      <c r="CB288">
        <v>10</v>
      </c>
      <c r="CC288">
        <v>1</v>
      </c>
      <c r="CD288">
        <v>4</v>
      </c>
      <c r="CE288">
        <v>19</v>
      </c>
      <c r="CF288">
        <v>2</v>
      </c>
      <c r="CG288">
        <v>16</v>
      </c>
      <c r="CH288">
        <v>4</v>
      </c>
      <c r="CI288">
        <v>0</v>
      </c>
      <c r="CJ288">
        <v>171773</v>
      </c>
      <c r="CK288">
        <v>0.8790671409360028</v>
      </c>
      <c r="CL288">
        <v>0.62782236685741444</v>
      </c>
      <c r="CM288">
        <v>745</v>
      </c>
      <c r="CN288">
        <v>-0.88043692483406666</v>
      </c>
      <c r="CO288">
        <v>19867</v>
      </c>
      <c r="CP288">
        <v>-0.83364817440000005</v>
      </c>
      <c r="CQ288">
        <v>-0.39688052550000003</v>
      </c>
      <c r="CR288">
        <v>151053</v>
      </c>
      <c r="CS288">
        <v>0.86599999999999999</v>
      </c>
      <c r="CT288">
        <v>145367</v>
      </c>
      <c r="CU288">
        <v>0.89213996592</v>
      </c>
      <c r="CV288">
        <v>257</v>
      </c>
      <c r="CW288">
        <v>67</v>
      </c>
      <c r="CX288">
        <v>81</v>
      </c>
      <c r="CY288">
        <v>1059</v>
      </c>
      <c r="CZ288">
        <v>1324</v>
      </c>
      <c r="DA288" s="2">
        <v>88423</v>
      </c>
      <c r="DB288" s="2">
        <v>13695</v>
      </c>
      <c r="DC288" s="2">
        <v>160.55000000000001</v>
      </c>
      <c r="DD288" s="2">
        <v>55599</v>
      </c>
      <c r="DE288">
        <v>435</v>
      </c>
      <c r="DF288">
        <v>43</v>
      </c>
      <c r="DG288">
        <v>32.46</v>
      </c>
      <c r="DH288">
        <v>2.95</v>
      </c>
      <c r="DI288" s="2">
        <v>19.48</v>
      </c>
      <c r="DJ288">
        <v>-7.0000000000000007E-2</v>
      </c>
      <c r="DK288">
        <v>0.89136202402308262</v>
      </c>
      <c r="DL288">
        <v>1.1587485515643105E-3</v>
      </c>
      <c r="DM288">
        <v>0</v>
      </c>
      <c r="DN288">
        <v>144.9</v>
      </c>
      <c r="DO288">
        <v>0.28100000000000003</v>
      </c>
      <c r="DP288">
        <v>4818.87</v>
      </c>
      <c r="DQ288" s="2">
        <v>0</v>
      </c>
      <c r="DR288" s="2">
        <v>61089.613436789987</v>
      </c>
      <c r="DS288">
        <v>0.11929286164433565</v>
      </c>
      <c r="DT288">
        <v>5.3006481833074197</v>
      </c>
      <c r="DU288">
        <v>2714406.8079306232</v>
      </c>
      <c r="DV288">
        <v>0</v>
      </c>
    </row>
    <row r="289" spans="1:126" x14ac:dyDescent="0.15">
      <c r="A289" t="s">
        <v>645</v>
      </c>
      <c r="B289" t="s">
        <v>648</v>
      </c>
      <c r="C289">
        <v>10</v>
      </c>
      <c r="D289">
        <v>3</v>
      </c>
      <c r="E289" t="s">
        <v>649</v>
      </c>
      <c r="F289">
        <v>10003</v>
      </c>
      <c r="G289" t="s">
        <v>5273</v>
      </c>
      <c r="H289">
        <v>61.6</v>
      </c>
      <c r="I289">
        <v>23.1</v>
      </c>
      <c r="J289">
        <v>0.2</v>
      </c>
      <c r="K289">
        <v>4.3</v>
      </c>
      <c r="L289">
        <v>2.1</v>
      </c>
      <c r="M289">
        <v>8.6999999999999993</v>
      </c>
      <c r="N289">
        <f t="shared" si="18"/>
        <v>4426.7999999999993</v>
      </c>
      <c r="O289">
        <f t="shared" si="16"/>
        <v>5573.2000000000007</v>
      </c>
      <c r="P289">
        <f t="shared" si="17"/>
        <v>6.6878400000000031</v>
      </c>
      <c r="Q289" s="4">
        <v>10003</v>
      </c>
      <c r="R289" s="5">
        <v>39.575915000000002</v>
      </c>
      <c r="S289" s="5">
        <v>-75.644131999999999</v>
      </c>
      <c r="T289">
        <v>1</v>
      </c>
      <c r="U289">
        <v>-2.614124029257241E-2</v>
      </c>
      <c r="V289">
        <v>539665</v>
      </c>
      <c r="W289">
        <v>545846</v>
      </c>
      <c r="X289">
        <v>549643</v>
      </c>
      <c r="Y289">
        <v>555587</v>
      </c>
      <c r="Z289">
        <v>295648</v>
      </c>
      <c r="AA289">
        <v>10001</v>
      </c>
      <c r="AB289">
        <v>237266.88200000001</v>
      </c>
      <c r="AC289">
        <v>65476</v>
      </c>
      <c r="AD289">
        <v>16</v>
      </c>
      <c r="AE289">
        <v>2.9109804000050942E-5</v>
      </c>
      <c r="AF289">
        <v>49</v>
      </c>
      <c r="AG289">
        <v>374</v>
      </c>
      <c r="AH289">
        <v>0.13101604278074866</v>
      </c>
      <c r="AI289" s="3">
        <v>64169</v>
      </c>
      <c r="AJ289" s="3">
        <v>272822.37157745502</v>
      </c>
      <c r="AK289">
        <v>25</v>
      </c>
      <c r="AL289">
        <v>315859.19999999995</v>
      </c>
      <c r="AM289">
        <v>637546</v>
      </c>
      <c r="AN289">
        <v>51835</v>
      </c>
      <c r="AO289">
        <v>689381</v>
      </c>
      <c r="AP289">
        <v>30</v>
      </c>
      <c r="AQ289">
        <v>6</v>
      </c>
      <c r="AR289">
        <v>36</v>
      </c>
      <c r="AS289">
        <v>6.595266796862119E-2</v>
      </c>
      <c r="AT289">
        <v>39</v>
      </c>
      <c r="AU289">
        <v>331</v>
      </c>
      <c r="AV289">
        <f t="shared" si="19"/>
        <v>370</v>
      </c>
      <c r="AW289">
        <v>544146.56999999995</v>
      </c>
      <c r="AX289">
        <v>0.99</v>
      </c>
      <c r="AY289">
        <v>1309311990.9517901</v>
      </c>
      <c r="AZ289">
        <v>1309311.99095179</v>
      </c>
      <c r="BA289">
        <v>2610.9342505161599</v>
      </c>
      <c r="BB289">
        <v>3.8300466578287384</v>
      </c>
      <c r="BC289">
        <v>811598</v>
      </c>
      <c r="BD289">
        <v>594751</v>
      </c>
      <c r="BE289">
        <v>216847</v>
      </c>
      <c r="BF289">
        <v>0.40181779437243476</v>
      </c>
      <c r="BG289">
        <v>299085100</v>
      </c>
      <c r="BH289">
        <v>544.14429002097722</v>
      </c>
      <c r="BI289">
        <v>37852</v>
      </c>
      <c r="BJ289">
        <v>297</v>
      </c>
      <c r="BK289">
        <v>60</v>
      </c>
      <c r="BL289">
        <v>20</v>
      </c>
      <c r="BM289">
        <v>11</v>
      </c>
      <c r="BN289">
        <v>19</v>
      </c>
      <c r="BO289">
        <v>43</v>
      </c>
      <c r="BP289">
        <v>10</v>
      </c>
      <c r="BQ289">
        <v>83</v>
      </c>
      <c r="BR289">
        <v>21</v>
      </c>
      <c r="BS289">
        <v>4</v>
      </c>
      <c r="BT289">
        <v>534634</v>
      </c>
      <c r="BU289">
        <v>0.76</v>
      </c>
      <c r="BV289">
        <v>0.63552140000000001</v>
      </c>
      <c r="BW289">
        <v>4095</v>
      </c>
      <c r="BX289">
        <v>1.0624089999999999</v>
      </c>
      <c r="BY289">
        <v>6.5039399999999997E-2</v>
      </c>
      <c r="BZ289">
        <v>308</v>
      </c>
      <c r="CA289">
        <v>53</v>
      </c>
      <c r="CB289">
        <v>22</v>
      </c>
      <c r="CC289">
        <v>11</v>
      </c>
      <c r="CD289">
        <v>16</v>
      </c>
      <c r="CE289">
        <v>48</v>
      </c>
      <c r="CF289">
        <v>7</v>
      </c>
      <c r="CG289">
        <v>88</v>
      </c>
      <c r="CH289">
        <v>16</v>
      </c>
      <c r="CI289">
        <v>8</v>
      </c>
      <c r="CJ289">
        <v>553347</v>
      </c>
      <c r="CK289">
        <v>1.0427453297840232</v>
      </c>
      <c r="CL289">
        <v>0.64867452760982536</v>
      </c>
      <c r="CM289">
        <v>4060</v>
      </c>
      <c r="CN289">
        <v>-0.12930975701816549</v>
      </c>
      <c r="CO289">
        <v>109589</v>
      </c>
      <c r="CP289">
        <v>0.56669698499999999</v>
      </c>
      <c r="CQ289">
        <v>0.40046160600000003</v>
      </c>
      <c r="CR289">
        <v>491759</v>
      </c>
      <c r="CS289">
        <v>0.88099999999999989</v>
      </c>
      <c r="CT289">
        <v>481381</v>
      </c>
      <c r="CU289">
        <v>0.90071232779999999</v>
      </c>
      <c r="CV289">
        <v>1487</v>
      </c>
      <c r="CW289">
        <v>315</v>
      </c>
      <c r="CX289">
        <v>457</v>
      </c>
      <c r="CY289">
        <v>539</v>
      </c>
      <c r="CZ289">
        <v>613</v>
      </c>
      <c r="DA289" s="2">
        <v>372576</v>
      </c>
      <c r="DB289" s="2">
        <v>74850</v>
      </c>
      <c r="DC289" s="2">
        <v>227.04</v>
      </c>
      <c r="DD289" s="2">
        <v>189627</v>
      </c>
      <c r="DE289">
        <v>214</v>
      </c>
      <c r="DF289">
        <v>46</v>
      </c>
      <c r="DG289">
        <v>57.85</v>
      </c>
      <c r="DH289">
        <v>2.5499999999999998</v>
      </c>
      <c r="DI289" s="2">
        <v>16.010000000000002</v>
      </c>
      <c r="DJ289">
        <v>0.01</v>
      </c>
      <c r="DK289">
        <v>0.69514874783774094</v>
      </c>
      <c r="DL289">
        <v>2.6737967914438501E-3</v>
      </c>
      <c r="DM289">
        <v>0</v>
      </c>
      <c r="DN289">
        <v>70</v>
      </c>
      <c r="DO289">
        <v>0.218</v>
      </c>
      <c r="DP289">
        <v>625.71000000000015</v>
      </c>
      <c r="DQ289" s="2">
        <v>0</v>
      </c>
      <c r="DR289" s="2">
        <v>16936.506738910004</v>
      </c>
      <c r="DS289">
        <v>5.3606042761310188E-2</v>
      </c>
      <c r="DT289">
        <v>4.4285962784264399</v>
      </c>
      <c r="DU289">
        <v>1398812.8776267522</v>
      </c>
      <c r="DV289">
        <v>0</v>
      </c>
    </row>
    <row r="290" spans="1:126" x14ac:dyDescent="0.15">
      <c r="A290" t="s">
        <v>645</v>
      </c>
      <c r="B290" t="s">
        <v>650</v>
      </c>
      <c r="C290">
        <v>10</v>
      </c>
      <c r="D290">
        <v>5</v>
      </c>
      <c r="E290" t="s">
        <v>651</v>
      </c>
      <c r="F290">
        <v>10005</v>
      </c>
      <c r="G290" t="s">
        <v>5274</v>
      </c>
      <c r="H290">
        <v>75.599999999999994</v>
      </c>
      <c r="I290">
        <v>12.4</v>
      </c>
      <c r="J290">
        <v>0.5</v>
      </c>
      <c r="K290">
        <v>1</v>
      </c>
      <c r="L290">
        <v>1.9</v>
      </c>
      <c r="M290">
        <v>8.6</v>
      </c>
      <c r="N290">
        <f t="shared" si="18"/>
        <v>5947.9399999999987</v>
      </c>
      <c r="O290">
        <f t="shared" si="16"/>
        <v>4052.0600000000013</v>
      </c>
      <c r="P290">
        <f t="shared" si="17"/>
        <v>4.862472000000003</v>
      </c>
      <c r="Q290" s="4">
        <v>10005</v>
      </c>
      <c r="R290" s="5">
        <v>38.673226999999997</v>
      </c>
      <c r="S290" s="5">
        <v>-75.337024</v>
      </c>
      <c r="T290">
        <v>2</v>
      </c>
      <c r="U290">
        <v>0.10863211778642877</v>
      </c>
      <c r="V290">
        <v>197681</v>
      </c>
      <c r="W290">
        <v>203737</v>
      </c>
      <c r="X290">
        <v>207302</v>
      </c>
      <c r="Y290">
        <v>215188</v>
      </c>
      <c r="Z290">
        <v>103238</v>
      </c>
      <c r="AA290">
        <v>10003</v>
      </c>
      <c r="AB290">
        <v>77184.49500000001</v>
      </c>
      <c r="AC290">
        <v>53751</v>
      </c>
      <c r="AD290">
        <v>16</v>
      </c>
      <c r="AE290">
        <v>7.7182082179622002E-5</v>
      </c>
      <c r="AF290">
        <v>70</v>
      </c>
      <c r="AG290">
        <v>1214</v>
      </c>
      <c r="AH290">
        <v>5.7660626029654036E-2</v>
      </c>
      <c r="AI290" s="3">
        <v>272232</v>
      </c>
      <c r="AJ290" s="3">
        <v>599097.51648937503</v>
      </c>
      <c r="AK290">
        <v>37</v>
      </c>
      <c r="AL290">
        <v>765248</v>
      </c>
      <c r="AM290">
        <v>2137966</v>
      </c>
      <c r="AN290">
        <v>239660</v>
      </c>
      <c r="AO290">
        <v>2377626</v>
      </c>
      <c r="AP290">
        <v>26</v>
      </c>
      <c r="AQ290">
        <v>3</v>
      </c>
      <c r="AR290">
        <v>29</v>
      </c>
      <c r="AS290">
        <v>0.14234037018312826</v>
      </c>
      <c r="AT290">
        <v>33</v>
      </c>
      <c r="AU290">
        <v>108</v>
      </c>
      <c r="AV290">
        <f t="shared" si="19"/>
        <v>141</v>
      </c>
      <c r="AW290">
        <v>184552</v>
      </c>
      <c r="AX290">
        <v>0.92999999999999994</v>
      </c>
      <c r="AY290">
        <v>4309796490.7118597</v>
      </c>
      <c r="AZ290">
        <v>4309796.4907118594</v>
      </c>
      <c r="BA290">
        <v>27471.1137444587</v>
      </c>
      <c r="BB290">
        <v>0.36401873229537834</v>
      </c>
      <c r="BC290">
        <v>185030</v>
      </c>
      <c r="BD290">
        <v>172428</v>
      </c>
      <c r="BE290">
        <v>12602</v>
      </c>
      <c r="BF290">
        <v>6.3749171645226393E-2</v>
      </c>
      <c r="BG290">
        <v>53931294</v>
      </c>
      <c r="BH290">
        <v>260.15809784758466</v>
      </c>
      <c r="BI290">
        <v>25637</v>
      </c>
      <c r="BJ290">
        <v>126</v>
      </c>
      <c r="BK290">
        <v>24</v>
      </c>
      <c r="BL290">
        <v>13</v>
      </c>
      <c r="BM290">
        <v>0</v>
      </c>
      <c r="BN290">
        <v>0</v>
      </c>
      <c r="BO290">
        <v>5</v>
      </c>
      <c r="BP290">
        <v>3</v>
      </c>
      <c r="BQ290">
        <v>30</v>
      </c>
      <c r="BR290">
        <v>15</v>
      </c>
      <c r="BS290">
        <v>0</v>
      </c>
      <c r="BT290">
        <v>192747</v>
      </c>
      <c r="BU290">
        <v>0.6</v>
      </c>
      <c r="BV290">
        <v>0.60429049999999995</v>
      </c>
      <c r="BW290">
        <v>977</v>
      </c>
      <c r="BX290">
        <v>1.1206400000000001</v>
      </c>
      <c r="BY290">
        <v>-0.31949559999999999</v>
      </c>
      <c r="BZ290">
        <v>143</v>
      </c>
      <c r="CA290">
        <v>21</v>
      </c>
      <c r="CB290">
        <v>11</v>
      </c>
      <c r="CC290">
        <v>0</v>
      </c>
      <c r="CD290">
        <v>0</v>
      </c>
      <c r="CE290">
        <v>4</v>
      </c>
      <c r="CF290">
        <v>3</v>
      </c>
      <c r="CG290">
        <v>30</v>
      </c>
      <c r="CH290">
        <v>16</v>
      </c>
      <c r="CI290">
        <v>1</v>
      </c>
      <c r="CJ290">
        <v>210848</v>
      </c>
      <c r="CK290">
        <v>1.0860904537866141</v>
      </c>
      <c r="CL290">
        <v>0.69304936068986023</v>
      </c>
      <c r="CM290">
        <v>979</v>
      </c>
      <c r="CN290">
        <v>-0.31656159095157449</v>
      </c>
      <c r="CO290">
        <v>23289</v>
      </c>
      <c r="CP290">
        <v>0.26695119</v>
      </c>
      <c r="CQ290">
        <v>-3.5810802E-3</v>
      </c>
      <c r="CR290">
        <v>194362</v>
      </c>
      <c r="CS290">
        <v>0.89599999999999991</v>
      </c>
      <c r="CT290">
        <v>168622</v>
      </c>
      <c r="CU290">
        <v>0.86710878714000006</v>
      </c>
      <c r="CV290">
        <v>323</v>
      </c>
      <c r="CW290">
        <v>51</v>
      </c>
      <c r="CX290">
        <v>139</v>
      </c>
      <c r="CY290">
        <v>2099</v>
      </c>
      <c r="CZ290">
        <v>1918</v>
      </c>
      <c r="DA290" s="2">
        <v>108233</v>
      </c>
      <c r="DB290" s="2">
        <v>17750</v>
      </c>
      <c r="DC290" s="2">
        <v>188.24</v>
      </c>
      <c r="DD290" s="2">
        <v>38351</v>
      </c>
      <c r="DE290">
        <v>583</v>
      </c>
      <c r="DF290">
        <v>77</v>
      </c>
      <c r="DG290">
        <v>36.29</v>
      </c>
      <c r="DH290">
        <v>7.26</v>
      </c>
      <c r="DI290" s="2">
        <v>16.45</v>
      </c>
      <c r="DJ290">
        <v>0.05</v>
      </c>
      <c r="DK290">
        <v>0.87965411854594611</v>
      </c>
      <c r="DL290">
        <v>1.2355848434925865E-2</v>
      </c>
      <c r="DM290">
        <v>0</v>
      </c>
      <c r="DN290">
        <v>159.4</v>
      </c>
      <c r="DO290">
        <v>0.22899999999999998</v>
      </c>
      <c r="DP290">
        <v>2849.6099999999997</v>
      </c>
      <c r="DQ290" s="2">
        <v>0</v>
      </c>
      <c r="DR290" s="2">
        <v>42699.182634309989</v>
      </c>
      <c r="DS290">
        <v>5.5487397847791983E-2</v>
      </c>
      <c r="DT290">
        <v>4.7319133451661903</v>
      </c>
      <c r="DU290">
        <v>3621087.2235617368</v>
      </c>
      <c r="DV290">
        <v>0</v>
      </c>
    </row>
    <row r="291" spans="1:126" x14ac:dyDescent="0.15">
      <c r="A291" t="s">
        <v>652</v>
      </c>
      <c r="B291" t="s">
        <v>653</v>
      </c>
      <c r="C291">
        <v>12</v>
      </c>
      <c r="D291">
        <v>1</v>
      </c>
      <c r="E291" t="s">
        <v>654</v>
      </c>
      <c r="F291">
        <v>12001</v>
      </c>
      <c r="G291" t="s">
        <v>5275</v>
      </c>
      <c r="H291">
        <v>63.7</v>
      </c>
      <c r="I291">
        <v>20</v>
      </c>
      <c r="J291">
        <v>0.2</v>
      </c>
      <c r="K291">
        <v>5.3</v>
      </c>
      <c r="L291">
        <v>2.4</v>
      </c>
      <c r="M291">
        <v>8.4</v>
      </c>
      <c r="N291">
        <f t="shared" si="18"/>
        <v>4562.1400000000012</v>
      </c>
      <c r="O291">
        <f t="shared" ref="O291:O353" si="20">10000-N291</f>
        <v>5437.8599999999988</v>
      </c>
      <c r="P291">
        <f t="shared" ref="P291:P353" si="21">O291/833.333333333333</f>
        <v>6.5254320000000012</v>
      </c>
      <c r="Q291" s="4">
        <v>12001</v>
      </c>
      <c r="R291" s="5">
        <v>29.675740000000001</v>
      </c>
      <c r="S291" s="5">
        <v>-82.357220999999996</v>
      </c>
      <c r="T291">
        <v>2</v>
      </c>
      <c r="U291">
        <v>3.3702963268773298E-2</v>
      </c>
      <c r="V291">
        <v>247973</v>
      </c>
      <c r="W291">
        <v>251759</v>
      </c>
      <c r="X291">
        <v>254218</v>
      </c>
      <c r="Y291">
        <v>259525</v>
      </c>
      <c r="Z291">
        <v>120836</v>
      </c>
      <c r="AA291">
        <v>10005</v>
      </c>
      <c r="AB291">
        <v>92754.392999999996</v>
      </c>
      <c r="AC291">
        <v>43073</v>
      </c>
      <c r="AD291">
        <v>8</v>
      </c>
      <c r="AE291">
        <v>3.1469054118905822E-5</v>
      </c>
      <c r="AF291">
        <v>152</v>
      </c>
      <c r="AG291">
        <v>1662</v>
      </c>
      <c r="AH291">
        <v>9.1456077015643802E-2</v>
      </c>
      <c r="AI291" s="3">
        <v>187985</v>
      </c>
      <c r="AJ291" s="3">
        <v>560033.51558244007</v>
      </c>
      <c r="AK291">
        <v>22</v>
      </c>
      <c r="AL291">
        <v>620275.19999999995</v>
      </c>
      <c r="AM291">
        <v>1011927</v>
      </c>
      <c r="AN291">
        <v>83116</v>
      </c>
      <c r="AO291">
        <v>1095043</v>
      </c>
      <c r="AP291">
        <v>8</v>
      </c>
      <c r="AQ291">
        <v>3</v>
      </c>
      <c r="AR291">
        <v>11</v>
      </c>
      <c r="AS291">
        <v>4.3692579014057098E-2</v>
      </c>
      <c r="AT291">
        <v>12</v>
      </c>
      <c r="AU291">
        <v>142</v>
      </c>
      <c r="AV291">
        <f t="shared" si="19"/>
        <v>154</v>
      </c>
      <c r="AW291">
        <v>213667</v>
      </c>
      <c r="AX291">
        <v>0.85</v>
      </c>
      <c r="AY291">
        <v>1433384353.2307</v>
      </c>
      <c r="AZ291">
        <v>1433384.3532307001</v>
      </c>
      <c r="BA291">
        <v>6559.3396848263101</v>
      </c>
      <c r="BB291">
        <v>1.52454370111872</v>
      </c>
      <c r="BC291">
        <v>486176</v>
      </c>
      <c r="BD291">
        <v>390384</v>
      </c>
      <c r="BE291">
        <v>95792</v>
      </c>
      <c r="BF291">
        <v>0.38630012138418296</v>
      </c>
      <c r="BG291">
        <v>3958436</v>
      </c>
      <c r="BH291">
        <v>15.571029588778135</v>
      </c>
      <c r="BI291">
        <v>20579</v>
      </c>
      <c r="BJ291">
        <v>147</v>
      </c>
      <c r="BK291">
        <v>26</v>
      </c>
      <c r="BL291">
        <v>9</v>
      </c>
      <c r="BM291">
        <v>1</v>
      </c>
      <c r="BN291">
        <v>7</v>
      </c>
      <c r="BO291">
        <v>14</v>
      </c>
      <c r="BP291">
        <v>3</v>
      </c>
      <c r="BQ291">
        <v>29</v>
      </c>
      <c r="BR291">
        <v>3</v>
      </c>
      <c r="BS291">
        <v>0</v>
      </c>
      <c r="BT291">
        <v>243574</v>
      </c>
      <c r="BU291">
        <v>0.74</v>
      </c>
      <c r="BV291">
        <v>0.63977309999999998</v>
      </c>
      <c r="BW291">
        <v>1503</v>
      </c>
      <c r="BX291">
        <v>0.98122129999999996</v>
      </c>
      <c r="BY291">
        <v>-0.1827356</v>
      </c>
      <c r="BZ291">
        <v>159</v>
      </c>
      <c r="CA291">
        <v>28</v>
      </c>
      <c r="CB291">
        <v>6</v>
      </c>
      <c r="CC291">
        <v>2</v>
      </c>
      <c r="CD291">
        <v>7</v>
      </c>
      <c r="CE291">
        <v>14</v>
      </c>
      <c r="CF291">
        <v>3</v>
      </c>
      <c r="CG291">
        <v>33</v>
      </c>
      <c r="CH291">
        <v>4</v>
      </c>
      <c r="CI291">
        <v>2</v>
      </c>
      <c r="CJ291">
        <v>256518</v>
      </c>
      <c r="CK291">
        <v>1.0057773723481394</v>
      </c>
      <c r="CL291">
        <v>0.73019549820510332</v>
      </c>
      <c r="CM291">
        <v>1489</v>
      </c>
      <c r="CN291">
        <v>-8.4086672596511994E-2</v>
      </c>
      <c r="CO291">
        <v>51662</v>
      </c>
      <c r="CP291">
        <v>0.56033786299999999</v>
      </c>
      <c r="CQ291">
        <v>0.817291671</v>
      </c>
      <c r="CR291">
        <v>208724</v>
      </c>
      <c r="CS291">
        <v>0.79599999999999993</v>
      </c>
      <c r="CT291">
        <v>197634</v>
      </c>
      <c r="CU291">
        <v>0.80942977337999988</v>
      </c>
      <c r="CV291">
        <v>1326</v>
      </c>
      <c r="CW291">
        <v>406</v>
      </c>
      <c r="CX291">
        <v>379</v>
      </c>
      <c r="CY291">
        <v>2690</v>
      </c>
      <c r="CZ291">
        <v>2541</v>
      </c>
      <c r="DA291" s="2">
        <v>166929</v>
      </c>
      <c r="DB291" s="2">
        <v>36070</v>
      </c>
      <c r="DC291" s="2">
        <v>213.45</v>
      </c>
      <c r="DD291" s="2">
        <v>76520</v>
      </c>
      <c r="DE291">
        <v>978</v>
      </c>
      <c r="DF291">
        <v>284</v>
      </c>
      <c r="DG291">
        <v>56.82</v>
      </c>
      <c r="DH291">
        <v>5.52</v>
      </c>
      <c r="DI291" s="2">
        <v>10.65</v>
      </c>
      <c r="DJ291">
        <v>2.44</v>
      </c>
      <c r="DK291">
        <v>0.97604596111391861</v>
      </c>
      <c r="DL291">
        <v>1.263537906137184E-2</v>
      </c>
      <c r="DM291">
        <v>0</v>
      </c>
      <c r="DN291">
        <v>0</v>
      </c>
      <c r="DO291">
        <v>0</v>
      </c>
      <c r="DP291">
        <v>443.15</v>
      </c>
      <c r="DQ291" s="2">
        <v>0</v>
      </c>
      <c r="DR291" s="2">
        <v>35522.125807469994</v>
      </c>
      <c r="DS291">
        <v>5.7268340120136187E-2</v>
      </c>
      <c r="DT291">
        <v>6.6273946691454304</v>
      </c>
      <c r="DU291">
        <v>4110808.5538831153</v>
      </c>
      <c r="DV291">
        <v>1</v>
      </c>
    </row>
    <row r="292" spans="1:126" x14ac:dyDescent="0.15">
      <c r="A292" t="s">
        <v>652</v>
      </c>
      <c r="B292" t="s">
        <v>655</v>
      </c>
      <c r="C292">
        <v>12</v>
      </c>
      <c r="D292">
        <v>3</v>
      </c>
      <c r="E292" t="s">
        <v>656</v>
      </c>
      <c r="F292">
        <v>12003</v>
      </c>
      <c r="G292" t="s">
        <v>5276</v>
      </c>
      <c r="H292">
        <v>82.4</v>
      </c>
      <c r="I292">
        <v>13.5</v>
      </c>
      <c r="J292">
        <v>0.3</v>
      </c>
      <c r="K292">
        <v>0.5</v>
      </c>
      <c r="L292">
        <v>1.4</v>
      </c>
      <c r="M292">
        <v>1.9</v>
      </c>
      <c r="N292">
        <f t="shared" ref="N292:N355" si="22">H292^2+I292^2+J292^2+K292^2+L292^2+M292^2</f>
        <v>6977.920000000001</v>
      </c>
      <c r="O292">
        <f t="shared" si="20"/>
        <v>3022.079999999999</v>
      </c>
      <c r="P292">
        <f t="shared" si="21"/>
        <v>3.6264959999999999</v>
      </c>
      <c r="Q292" s="4">
        <v>12003</v>
      </c>
      <c r="R292" s="5">
        <v>30.324442000000001</v>
      </c>
      <c r="S292" s="5">
        <v>-82.302284</v>
      </c>
      <c r="T292">
        <v>1</v>
      </c>
      <c r="U292">
        <v>1.9754582320949138E-3</v>
      </c>
      <c r="V292">
        <v>27010</v>
      </c>
      <c r="W292">
        <v>27057</v>
      </c>
      <c r="X292">
        <v>27135</v>
      </c>
      <c r="Y292">
        <v>27364</v>
      </c>
      <c r="Z292">
        <v>14385</v>
      </c>
      <c r="AA292">
        <v>11001</v>
      </c>
      <c r="AB292">
        <v>9074.1910000000007</v>
      </c>
      <c r="AC292">
        <v>47121</v>
      </c>
      <c r="AD292">
        <v>0</v>
      </c>
      <c r="AE292">
        <v>0</v>
      </c>
      <c r="AF292">
        <v>29</v>
      </c>
      <c r="AG292">
        <v>381</v>
      </c>
      <c r="AH292">
        <v>7.6115485564304461E-2</v>
      </c>
      <c r="AI292" s="3">
        <v>32919</v>
      </c>
      <c r="AJ292" s="3">
        <v>374547.169179485</v>
      </c>
      <c r="AK292">
        <v>20</v>
      </c>
      <c r="AL292">
        <v>376908.79999999999</v>
      </c>
      <c r="AM292">
        <v>146645</v>
      </c>
      <c r="AN292">
        <v>11428</v>
      </c>
      <c r="AO292">
        <v>158073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f t="shared" si="19"/>
        <v>5</v>
      </c>
      <c r="AW292">
        <v>23006</v>
      </c>
      <c r="AX292">
        <v>0.78</v>
      </c>
      <c r="AY292">
        <v>130465642.659537</v>
      </c>
      <c r="AZ292">
        <v>130465.642659537</v>
      </c>
      <c r="BA292">
        <v>5863.0786353876401</v>
      </c>
      <c r="BB292">
        <v>1.7055885861129758</v>
      </c>
      <c r="BC292">
        <v>13969</v>
      </c>
      <c r="BD292">
        <v>4506</v>
      </c>
      <c r="BE292">
        <v>9463</v>
      </c>
      <c r="BF292">
        <v>0.35035172158459832</v>
      </c>
      <c r="BG292">
        <v>177935</v>
      </c>
      <c r="BH292">
        <v>6.5573981942141142</v>
      </c>
      <c r="BI292">
        <v>2447</v>
      </c>
      <c r="BJ292">
        <v>16</v>
      </c>
      <c r="BK292">
        <v>1</v>
      </c>
      <c r="BL292">
        <v>2</v>
      </c>
      <c r="BM292">
        <v>0</v>
      </c>
      <c r="BN292">
        <v>0</v>
      </c>
      <c r="BO292">
        <v>1</v>
      </c>
      <c r="BP292">
        <v>0</v>
      </c>
      <c r="BQ292">
        <v>3</v>
      </c>
      <c r="BR292">
        <v>0</v>
      </c>
      <c r="BS292">
        <v>0</v>
      </c>
      <c r="BT292">
        <v>26336</v>
      </c>
      <c r="BU292">
        <v>0.61</v>
      </c>
      <c r="BV292">
        <v>0.56071590000000004</v>
      </c>
      <c r="BW292">
        <v>65</v>
      </c>
      <c r="BX292">
        <v>0.87332929999999998</v>
      </c>
      <c r="BY292">
        <v>-1.1284339999999999</v>
      </c>
      <c r="BZ292">
        <v>21</v>
      </c>
      <c r="CA292">
        <v>1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3</v>
      </c>
      <c r="CH292">
        <v>0</v>
      </c>
      <c r="CI292">
        <v>0</v>
      </c>
      <c r="CJ292">
        <v>27135</v>
      </c>
      <c r="CK292">
        <v>0.99502487562189046</v>
      </c>
      <c r="CL292">
        <v>0.81165214907896621</v>
      </c>
      <c r="CM292">
        <v>65</v>
      </c>
      <c r="CN292">
        <v>-0.30101615568163109</v>
      </c>
      <c r="CO292">
        <v>1654</v>
      </c>
      <c r="CP292">
        <v>-1.0483602249999999</v>
      </c>
      <c r="CQ292">
        <v>-0.30085204329999998</v>
      </c>
      <c r="CR292">
        <v>22740</v>
      </c>
      <c r="CS292">
        <v>0.82700000000000007</v>
      </c>
      <c r="CT292">
        <v>22040</v>
      </c>
      <c r="CU292">
        <v>0.81192598594999987</v>
      </c>
      <c r="CV292">
        <v>26</v>
      </c>
      <c r="CW292">
        <v>11</v>
      </c>
      <c r="CX292">
        <v>13</v>
      </c>
      <c r="CY292">
        <v>109</v>
      </c>
      <c r="CZ292">
        <v>596</v>
      </c>
      <c r="DA292" s="2">
        <v>9566</v>
      </c>
      <c r="DB292" s="2">
        <v>2045</v>
      </c>
      <c r="DC292" s="2">
        <v>92.55</v>
      </c>
      <c r="DD292" s="2">
        <v>4477</v>
      </c>
      <c r="DE292">
        <v>211</v>
      </c>
      <c r="DF292">
        <v>32</v>
      </c>
      <c r="DG292">
        <v>11.11</v>
      </c>
      <c r="DH292">
        <v>3.7</v>
      </c>
      <c r="DI292" s="2">
        <v>7.4</v>
      </c>
      <c r="DJ292">
        <v>0.65</v>
      </c>
      <c r="DL292">
        <v>0</v>
      </c>
      <c r="DM292">
        <v>0</v>
      </c>
      <c r="DN292">
        <v>0.6</v>
      </c>
      <c r="DO292">
        <v>1E-3</v>
      </c>
      <c r="DP292">
        <v>0</v>
      </c>
      <c r="DQ292" s="2">
        <v>121667</v>
      </c>
      <c r="DR292" s="2">
        <v>99.186029649999995</v>
      </c>
      <c r="DS292">
        <v>1.6592963783944553E-4</v>
      </c>
      <c r="DV292">
        <v>1</v>
      </c>
    </row>
    <row r="293" spans="1:126" x14ac:dyDescent="0.15">
      <c r="A293" t="s">
        <v>652</v>
      </c>
      <c r="B293" t="s">
        <v>657</v>
      </c>
      <c r="C293">
        <v>12</v>
      </c>
      <c r="D293">
        <v>5</v>
      </c>
      <c r="E293" t="s">
        <v>658</v>
      </c>
      <c r="F293">
        <v>12005</v>
      </c>
      <c r="G293" t="s">
        <v>5277</v>
      </c>
      <c r="H293">
        <v>79.2</v>
      </c>
      <c r="I293">
        <v>10.6</v>
      </c>
      <c r="J293">
        <v>0.6</v>
      </c>
      <c r="K293">
        <v>2</v>
      </c>
      <c r="L293">
        <v>2.8</v>
      </c>
      <c r="M293">
        <v>4.8</v>
      </c>
      <c r="N293">
        <f t="shared" si="22"/>
        <v>6420.24</v>
      </c>
      <c r="O293">
        <f t="shared" si="20"/>
        <v>3579.76</v>
      </c>
      <c r="P293">
        <f t="shared" si="21"/>
        <v>4.2957120000000018</v>
      </c>
      <c r="Q293" s="4">
        <v>12005</v>
      </c>
      <c r="R293" s="5">
        <v>30.238263</v>
      </c>
      <c r="S293" s="5">
        <v>-85.631510000000006</v>
      </c>
      <c r="T293">
        <v>3</v>
      </c>
      <c r="U293">
        <v>-2.7343184825277068E-5</v>
      </c>
      <c r="V293">
        <v>168957</v>
      </c>
      <c r="W293">
        <v>172988</v>
      </c>
      <c r="X293">
        <v>175353</v>
      </c>
      <c r="Y293">
        <v>181184</v>
      </c>
      <c r="Z293">
        <v>94128</v>
      </c>
      <c r="AA293">
        <v>12001</v>
      </c>
      <c r="AB293">
        <v>70635.622000000018</v>
      </c>
      <c r="AC293">
        <v>47368</v>
      </c>
      <c r="AD293">
        <v>5</v>
      </c>
      <c r="AE293">
        <v>2.8513911937634371E-5</v>
      </c>
      <c r="AF293">
        <v>9</v>
      </c>
      <c r="AG293">
        <v>115</v>
      </c>
      <c r="AH293">
        <v>7.8260869565217397E-2</v>
      </c>
      <c r="AI293" s="3">
        <v>10490</v>
      </c>
      <c r="AJ293" s="3">
        <v>485413.57128340501</v>
      </c>
      <c r="AK293">
        <v>26</v>
      </c>
      <c r="AL293">
        <v>661344</v>
      </c>
      <c r="AM293">
        <v>268429</v>
      </c>
      <c r="AN293">
        <v>4141</v>
      </c>
      <c r="AO293">
        <v>272570</v>
      </c>
      <c r="AP293">
        <v>0</v>
      </c>
      <c r="AQ293">
        <v>0</v>
      </c>
      <c r="AR293">
        <v>0</v>
      </c>
      <c r="AS293">
        <v>0</v>
      </c>
      <c r="AT293">
        <v>5</v>
      </c>
      <c r="AU293">
        <v>96</v>
      </c>
      <c r="AV293">
        <f t="shared" si="19"/>
        <v>101</v>
      </c>
      <c r="AW293">
        <v>168606</v>
      </c>
      <c r="AX293">
        <v>0.95</v>
      </c>
      <c r="AY293">
        <v>8911866549.2264709</v>
      </c>
      <c r="AZ293">
        <v>8911866.5492264703</v>
      </c>
      <c r="BA293">
        <v>60195.174517924097</v>
      </c>
      <c r="BB293">
        <v>0.16612627307895481</v>
      </c>
      <c r="BC293">
        <v>140764</v>
      </c>
      <c r="BD293">
        <v>216505</v>
      </c>
      <c r="BE293">
        <v>-75741</v>
      </c>
      <c r="BF293">
        <v>-0.44828565848115198</v>
      </c>
      <c r="BG293">
        <v>2560320</v>
      </c>
      <c r="BH293">
        <v>14.600947802432806</v>
      </c>
      <c r="BI293">
        <v>16945</v>
      </c>
      <c r="BJ293">
        <v>104</v>
      </c>
      <c r="BK293">
        <v>13</v>
      </c>
      <c r="BL293">
        <v>4</v>
      </c>
      <c r="BM293">
        <v>0</v>
      </c>
      <c r="BN293">
        <v>2</v>
      </c>
      <c r="BO293">
        <v>8</v>
      </c>
      <c r="BP293">
        <v>2</v>
      </c>
      <c r="BQ293">
        <v>13</v>
      </c>
      <c r="BR293">
        <v>5</v>
      </c>
      <c r="BS293">
        <v>2</v>
      </c>
      <c r="BT293">
        <v>164767</v>
      </c>
      <c r="BU293">
        <v>0.75</v>
      </c>
      <c r="BV293">
        <v>0.64193929999999999</v>
      </c>
      <c r="BW293">
        <v>696</v>
      </c>
      <c r="BX293">
        <v>0.92858399999999996</v>
      </c>
      <c r="BY293">
        <v>-0.50609320000000002</v>
      </c>
      <c r="BZ293">
        <v>107</v>
      </c>
      <c r="CA293">
        <v>14</v>
      </c>
      <c r="CB293">
        <v>4</v>
      </c>
      <c r="CC293">
        <v>0</v>
      </c>
      <c r="CD293">
        <v>2</v>
      </c>
      <c r="CE293">
        <v>10</v>
      </c>
      <c r="CF293">
        <v>2</v>
      </c>
      <c r="CG293">
        <v>18</v>
      </c>
      <c r="CH293">
        <v>4</v>
      </c>
      <c r="CI293">
        <v>0</v>
      </c>
      <c r="CJ293">
        <v>178703</v>
      </c>
      <c r="CK293">
        <v>0.90093619021504956</v>
      </c>
      <c r="CL293">
        <v>0.70726652791923128</v>
      </c>
      <c r="CM293">
        <v>627</v>
      </c>
      <c r="CN293">
        <v>-0.67339999146618423</v>
      </c>
      <c r="CO293">
        <v>21394</v>
      </c>
      <c r="CP293">
        <v>2.1989063E-2</v>
      </c>
      <c r="CQ293">
        <v>8.6133353999999995E-2</v>
      </c>
      <c r="CR293">
        <v>151285</v>
      </c>
      <c r="CS293">
        <v>0.82499999999999996</v>
      </c>
      <c r="CT293">
        <v>131449</v>
      </c>
      <c r="CU293">
        <v>0.77436943654000001</v>
      </c>
      <c r="CV293">
        <v>404</v>
      </c>
      <c r="CW293">
        <v>87</v>
      </c>
      <c r="CX293">
        <v>98</v>
      </c>
      <c r="CY293">
        <v>123</v>
      </c>
      <c r="CZ293">
        <v>168</v>
      </c>
      <c r="DA293" s="2">
        <v>105691</v>
      </c>
      <c r="DB293" s="2">
        <v>17125</v>
      </c>
      <c r="DC293" s="2">
        <v>233.16</v>
      </c>
      <c r="DD293" s="2">
        <v>31388</v>
      </c>
      <c r="DE293">
        <v>60</v>
      </c>
      <c r="DF293">
        <v>3</v>
      </c>
      <c r="DG293">
        <v>42.29</v>
      </c>
      <c r="DH293">
        <v>2.86</v>
      </c>
      <c r="DI293" s="2">
        <v>5.14</v>
      </c>
      <c r="DJ293">
        <v>2.15</v>
      </c>
      <c r="DL293">
        <v>0</v>
      </c>
      <c r="DM293">
        <v>0</v>
      </c>
      <c r="DN293">
        <v>3.7</v>
      </c>
      <c r="DO293">
        <v>6.9999999999999993E-3</v>
      </c>
      <c r="DP293">
        <v>0</v>
      </c>
      <c r="DQ293" s="2">
        <v>371</v>
      </c>
      <c r="DR293" s="2">
        <v>10916.425766550001</v>
      </c>
      <c r="DS293">
        <v>1.6506425954716002E-2</v>
      </c>
      <c r="DT293">
        <v>1.00988930353845</v>
      </c>
      <c r="DU293">
        <v>667884.23155933269</v>
      </c>
      <c r="DV293">
        <v>0</v>
      </c>
    </row>
    <row r="294" spans="1:126" x14ac:dyDescent="0.15">
      <c r="A294" t="s">
        <v>652</v>
      </c>
      <c r="B294" t="s">
        <v>659</v>
      </c>
      <c r="C294">
        <v>12</v>
      </c>
      <c r="D294">
        <v>7</v>
      </c>
      <c r="E294" t="s">
        <v>660</v>
      </c>
      <c r="F294">
        <v>12007</v>
      </c>
      <c r="G294" t="s">
        <v>5278</v>
      </c>
      <c r="H294">
        <v>73.900000000000006</v>
      </c>
      <c r="I294">
        <v>20.3</v>
      </c>
      <c r="J294">
        <v>0.3</v>
      </c>
      <c r="K294">
        <v>0.5</v>
      </c>
      <c r="L294">
        <v>1.5</v>
      </c>
      <c r="M294">
        <v>3.6</v>
      </c>
      <c r="N294">
        <f t="shared" si="22"/>
        <v>5888.8500000000013</v>
      </c>
      <c r="O294">
        <f t="shared" si="20"/>
        <v>4111.1499999999987</v>
      </c>
      <c r="P294">
        <f t="shared" si="21"/>
        <v>4.9333800000000005</v>
      </c>
      <c r="Q294" s="4">
        <v>12007</v>
      </c>
      <c r="R294" s="5">
        <v>29.952386000000001</v>
      </c>
      <c r="S294" s="5">
        <v>-82.166599000000005</v>
      </c>
      <c r="T294">
        <v>6</v>
      </c>
      <c r="U294">
        <v>0.12420238588915114</v>
      </c>
      <c r="V294">
        <v>28404</v>
      </c>
      <c r="W294">
        <v>27552</v>
      </c>
      <c r="X294">
        <v>27223</v>
      </c>
      <c r="Y294">
        <v>26744</v>
      </c>
      <c r="Z294">
        <v>14866</v>
      </c>
      <c r="AA294">
        <v>12003</v>
      </c>
      <c r="AB294">
        <v>8670.6959999999999</v>
      </c>
      <c r="AC294">
        <v>41606</v>
      </c>
      <c r="AD294">
        <v>2</v>
      </c>
      <c r="AE294">
        <v>7.346728868971091E-5</v>
      </c>
      <c r="AF294">
        <v>34</v>
      </c>
      <c r="AG294">
        <v>470</v>
      </c>
      <c r="AH294">
        <v>7.2340425531914887E-2</v>
      </c>
      <c r="AI294" s="3">
        <v>35076</v>
      </c>
      <c r="AJ294" s="3">
        <v>188137.20309752002</v>
      </c>
      <c r="AK294">
        <v>28</v>
      </c>
      <c r="AL294">
        <v>192038.39999999999</v>
      </c>
      <c r="AM294">
        <v>181564</v>
      </c>
      <c r="AN294">
        <v>16074</v>
      </c>
      <c r="AO294">
        <v>197638</v>
      </c>
      <c r="AP294">
        <v>1</v>
      </c>
      <c r="AQ294">
        <v>1</v>
      </c>
      <c r="AR294">
        <v>2</v>
      </c>
      <c r="AS294">
        <v>7.2590011614401859E-2</v>
      </c>
      <c r="AT294">
        <v>2</v>
      </c>
      <c r="AU294">
        <v>10</v>
      </c>
      <c r="AV294">
        <f t="shared" si="19"/>
        <v>12</v>
      </c>
      <c r="AW294">
        <v>16754</v>
      </c>
      <c r="AX294">
        <v>0.55000000000000004</v>
      </c>
      <c r="AY294">
        <v>767712196.97170305</v>
      </c>
      <c r="AZ294">
        <v>767712.19697170309</v>
      </c>
      <c r="BA294">
        <v>29955.166836008801</v>
      </c>
      <c r="BB294">
        <v>0.33383222516320965</v>
      </c>
      <c r="BC294">
        <v>25154</v>
      </c>
      <c r="BD294">
        <v>975</v>
      </c>
      <c r="BE294">
        <v>24179</v>
      </c>
      <c r="BF294">
        <v>0.8512533445993522</v>
      </c>
      <c r="BG294">
        <v>191466</v>
      </c>
      <c r="BH294">
        <v>7.0332439481320943</v>
      </c>
      <c r="BI294">
        <v>3303</v>
      </c>
      <c r="BJ294">
        <v>27</v>
      </c>
      <c r="BK294">
        <v>0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1</v>
      </c>
      <c r="BS294">
        <v>0</v>
      </c>
      <c r="BT294">
        <v>29235</v>
      </c>
      <c r="BU294">
        <v>0.64</v>
      </c>
      <c r="BV294">
        <v>0.50410160000000004</v>
      </c>
      <c r="BW294">
        <v>87</v>
      </c>
      <c r="BX294">
        <v>1.0261670000000001</v>
      </c>
      <c r="BY294">
        <v>-1.2426729999999999</v>
      </c>
      <c r="BZ294">
        <v>27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2</v>
      </c>
      <c r="CI294">
        <v>0</v>
      </c>
      <c r="CJ294">
        <v>26681</v>
      </c>
      <c r="CK294">
        <v>1.1993553465012556</v>
      </c>
      <c r="CL294">
        <v>0.75108127299722416</v>
      </c>
      <c r="CM294">
        <v>90</v>
      </c>
      <c r="CN294">
        <v>-0.20915676545014744</v>
      </c>
      <c r="CO294">
        <v>1460</v>
      </c>
      <c r="CP294">
        <v>-0.78316519299999998</v>
      </c>
      <c r="CQ294">
        <v>-0.2005426408</v>
      </c>
      <c r="CR294">
        <v>21988</v>
      </c>
      <c r="CS294">
        <v>0.82099999999999995</v>
      </c>
      <c r="CT294">
        <v>22638</v>
      </c>
      <c r="CU294">
        <v>0.79705174048999994</v>
      </c>
      <c r="CV294">
        <v>4</v>
      </c>
      <c r="CW294">
        <v>7</v>
      </c>
      <c r="CX294">
        <v>10</v>
      </c>
      <c r="CY294">
        <v>179</v>
      </c>
      <c r="CZ294">
        <v>718</v>
      </c>
      <c r="DA294" s="2">
        <v>8839</v>
      </c>
      <c r="DB294" s="2">
        <v>1660</v>
      </c>
      <c r="DC294" s="2">
        <v>93.11</v>
      </c>
      <c r="DD294" s="2">
        <v>6098</v>
      </c>
      <c r="DE294">
        <v>253</v>
      </c>
      <c r="DF294">
        <v>31</v>
      </c>
      <c r="DG294">
        <v>22.35</v>
      </c>
      <c r="DH294">
        <v>7.45</v>
      </c>
      <c r="DI294" s="2">
        <v>3.72</v>
      </c>
      <c r="DJ294">
        <v>1.34</v>
      </c>
      <c r="DK294">
        <v>0.98808301972858936</v>
      </c>
      <c r="DL294">
        <v>4.2553191489361703E-3</v>
      </c>
      <c r="DM294">
        <v>0</v>
      </c>
      <c r="DN294">
        <v>0</v>
      </c>
      <c r="DO294">
        <v>0</v>
      </c>
      <c r="DP294">
        <v>171.7</v>
      </c>
      <c r="DQ294" s="2">
        <v>29</v>
      </c>
      <c r="DR294" s="2">
        <v>0</v>
      </c>
      <c r="DS294">
        <v>0</v>
      </c>
      <c r="DT294">
        <v>2.13087229387942</v>
      </c>
      <c r="DU294">
        <v>409209.30592093361</v>
      </c>
      <c r="DV294">
        <v>1</v>
      </c>
    </row>
    <row r="295" spans="1:126" x14ac:dyDescent="0.15">
      <c r="A295" t="s">
        <v>652</v>
      </c>
      <c r="B295" t="s">
        <v>661</v>
      </c>
      <c r="C295">
        <v>12</v>
      </c>
      <c r="D295">
        <v>9</v>
      </c>
      <c r="E295" t="s">
        <v>662</v>
      </c>
      <c r="F295">
        <v>12009</v>
      </c>
      <c r="G295" t="s">
        <v>5279</v>
      </c>
      <c r="H295">
        <v>77.599999999999994</v>
      </c>
      <c r="I295">
        <v>9.6999999999999993</v>
      </c>
      <c r="J295">
        <v>0.3</v>
      </c>
      <c r="K295">
        <v>2</v>
      </c>
      <c r="L295">
        <v>2.2999999999999998</v>
      </c>
      <c r="M295">
        <v>8.1</v>
      </c>
      <c r="N295">
        <f t="shared" si="22"/>
        <v>6190.8399999999992</v>
      </c>
      <c r="O295">
        <f t="shared" si="20"/>
        <v>3809.1600000000008</v>
      </c>
      <c r="P295">
        <f t="shared" si="21"/>
        <v>4.5709920000000022</v>
      </c>
      <c r="Q295" s="4">
        <v>12009</v>
      </c>
      <c r="R295" s="5">
        <v>28.298304000000002</v>
      </c>
      <c r="S295" s="5">
        <v>-80.700331000000006</v>
      </c>
      <c r="T295">
        <v>2</v>
      </c>
      <c r="U295">
        <v>1.7873229368516215E-3</v>
      </c>
      <c r="V295">
        <v>544019</v>
      </c>
      <c r="W295">
        <v>548891</v>
      </c>
      <c r="X295">
        <v>553591</v>
      </c>
      <c r="Y295">
        <v>566822</v>
      </c>
      <c r="Z295">
        <v>283395</v>
      </c>
      <c r="AA295">
        <v>12005</v>
      </c>
      <c r="AB295">
        <v>210777.82399999999</v>
      </c>
      <c r="AC295">
        <v>48925</v>
      </c>
      <c r="AD295">
        <v>6</v>
      </c>
      <c r="AE295">
        <v>1.0838326490134412E-5</v>
      </c>
      <c r="AF295">
        <v>100</v>
      </c>
      <c r="AG295">
        <v>513</v>
      </c>
      <c r="AH295">
        <v>0.19493177387914229</v>
      </c>
      <c r="AI295" s="3">
        <v>146470</v>
      </c>
      <c r="AJ295" s="3">
        <v>649876.39923670003</v>
      </c>
      <c r="AK295">
        <v>10</v>
      </c>
      <c r="AL295">
        <v>996640</v>
      </c>
      <c r="AM295">
        <v>184800</v>
      </c>
      <c r="AN295">
        <v>23307</v>
      </c>
      <c r="AO295">
        <v>208107</v>
      </c>
      <c r="AP295">
        <v>21</v>
      </c>
      <c r="AQ295">
        <v>7</v>
      </c>
      <c r="AR295">
        <v>28</v>
      </c>
      <c r="AS295">
        <v>5.1011949549181902E-2</v>
      </c>
      <c r="AT295">
        <v>23</v>
      </c>
      <c r="AU295">
        <v>398</v>
      </c>
      <c r="AV295">
        <f t="shared" si="19"/>
        <v>421</v>
      </c>
      <c r="AW295">
        <v>553591</v>
      </c>
      <c r="AX295">
        <v>1</v>
      </c>
      <c r="AY295">
        <v>2038752404.95138</v>
      </c>
      <c r="AZ295">
        <v>2038752.4049513801</v>
      </c>
      <c r="BA295">
        <v>4281.0803228457999</v>
      </c>
      <c r="BB295">
        <v>2.3358589995696724</v>
      </c>
      <c r="BC295">
        <v>469685</v>
      </c>
      <c r="BD295">
        <v>368468</v>
      </c>
      <c r="BE295">
        <v>101217</v>
      </c>
      <c r="BF295">
        <v>0.18605416354943485</v>
      </c>
      <c r="BG295">
        <v>8244084</v>
      </c>
      <c r="BH295">
        <v>14.892012334015545</v>
      </c>
      <c r="BI295">
        <v>64021</v>
      </c>
      <c r="BJ295">
        <v>276</v>
      </c>
      <c r="BK295">
        <v>42</v>
      </c>
      <c r="BL295">
        <v>11</v>
      </c>
      <c r="BM295">
        <v>4</v>
      </c>
      <c r="BN295">
        <v>3</v>
      </c>
      <c r="BO295">
        <v>25</v>
      </c>
      <c r="BP295">
        <v>5</v>
      </c>
      <c r="BQ295">
        <v>44</v>
      </c>
      <c r="BR295">
        <v>14</v>
      </c>
      <c r="BS295">
        <v>3</v>
      </c>
      <c r="BT295">
        <v>536357</v>
      </c>
      <c r="BU295">
        <v>0.79</v>
      </c>
      <c r="BV295">
        <v>0.66957809999999995</v>
      </c>
      <c r="BW295">
        <v>2088</v>
      </c>
      <c r="BX295">
        <v>0.79611149999999997</v>
      </c>
      <c r="BY295">
        <v>-0.54599589999999998</v>
      </c>
      <c r="BZ295">
        <v>289</v>
      </c>
      <c r="CA295">
        <v>35</v>
      </c>
      <c r="CB295">
        <v>10</v>
      </c>
      <c r="CC295">
        <v>4</v>
      </c>
      <c r="CD295">
        <v>3</v>
      </c>
      <c r="CE295">
        <v>23</v>
      </c>
      <c r="CF295">
        <v>4</v>
      </c>
      <c r="CG295">
        <v>45</v>
      </c>
      <c r="CH295">
        <v>16</v>
      </c>
      <c r="CI295">
        <v>2</v>
      </c>
      <c r="CJ295">
        <v>556902</v>
      </c>
      <c r="CK295">
        <v>0.77392431702525755</v>
      </c>
      <c r="CL295">
        <v>0.75054472243467929</v>
      </c>
      <c r="CM295">
        <v>2006</v>
      </c>
      <c r="CN295">
        <v>-0.60697858622188061</v>
      </c>
      <c r="CO295">
        <v>80681</v>
      </c>
      <c r="CP295">
        <v>0.27381749300000002</v>
      </c>
      <c r="CQ295">
        <v>0.32956570400000001</v>
      </c>
      <c r="CR295">
        <v>481068</v>
      </c>
      <c r="CS295">
        <v>0.84099999999999997</v>
      </c>
      <c r="CT295">
        <v>431407</v>
      </c>
      <c r="CU295">
        <v>0.79204546157</v>
      </c>
      <c r="CV295">
        <v>803</v>
      </c>
      <c r="CW295">
        <v>320</v>
      </c>
      <c r="CX295">
        <v>416</v>
      </c>
      <c r="CY295">
        <v>531</v>
      </c>
      <c r="CZ295">
        <v>814</v>
      </c>
      <c r="DA295" s="2">
        <v>272003</v>
      </c>
      <c r="DB295" s="2">
        <v>66125</v>
      </c>
      <c r="DC295" s="2">
        <v>243.45</v>
      </c>
      <c r="DD295" s="2">
        <v>93557</v>
      </c>
      <c r="DE295">
        <v>293</v>
      </c>
      <c r="DF295">
        <v>46</v>
      </c>
      <c r="DG295">
        <v>38.31</v>
      </c>
      <c r="DH295">
        <v>3.27</v>
      </c>
      <c r="DI295" s="2">
        <v>8.5299999999999994</v>
      </c>
      <c r="DJ295">
        <v>3.93</v>
      </c>
      <c r="DK295">
        <v>0.96040144739537103</v>
      </c>
      <c r="DL295">
        <v>3.8986354775828458E-3</v>
      </c>
      <c r="DM295">
        <v>0</v>
      </c>
      <c r="DN295">
        <v>0</v>
      </c>
      <c r="DO295">
        <v>0</v>
      </c>
      <c r="DP295">
        <v>0</v>
      </c>
      <c r="DQ295" s="2">
        <v>0</v>
      </c>
      <c r="DR295" s="2">
        <v>71031.195210470003</v>
      </c>
      <c r="DS295">
        <v>7.1270666047212869E-2</v>
      </c>
      <c r="DV295">
        <v>0</v>
      </c>
    </row>
    <row r="296" spans="1:126" x14ac:dyDescent="0.15">
      <c r="A296" t="s">
        <v>652</v>
      </c>
      <c r="B296" t="s">
        <v>663</v>
      </c>
      <c r="C296">
        <v>12</v>
      </c>
      <c r="D296">
        <v>11</v>
      </c>
      <c r="E296" t="s">
        <v>664</v>
      </c>
      <c r="F296">
        <v>12011</v>
      </c>
      <c r="G296" t="s">
        <v>5280</v>
      </c>
      <c r="H296">
        <v>43.5</v>
      </c>
      <c r="I296">
        <v>25.7</v>
      </c>
      <c r="J296">
        <v>0.2</v>
      </c>
      <c r="K296">
        <v>3.2</v>
      </c>
      <c r="L296">
        <v>2.2999999999999998</v>
      </c>
      <c r="M296">
        <v>25.1</v>
      </c>
      <c r="N296">
        <f t="shared" si="22"/>
        <v>3198.3199999999997</v>
      </c>
      <c r="O296">
        <f t="shared" si="20"/>
        <v>6801.68</v>
      </c>
      <c r="P296">
        <f t="shared" si="21"/>
        <v>8.162016000000003</v>
      </c>
      <c r="Q296" s="4">
        <v>12011</v>
      </c>
      <c r="R296" s="5">
        <v>26.193535000000001</v>
      </c>
      <c r="S296" s="5">
        <v>-80.476682999999994</v>
      </c>
      <c r="T296">
        <v>1</v>
      </c>
      <c r="U296">
        <v>-2.5621412235968713E-2</v>
      </c>
      <c r="V296">
        <v>1761993</v>
      </c>
      <c r="W296">
        <v>1815269</v>
      </c>
      <c r="X296">
        <v>1843152</v>
      </c>
      <c r="Y296">
        <v>1891684</v>
      </c>
      <c r="Z296">
        <v>1009562</v>
      </c>
      <c r="AA296">
        <v>12007</v>
      </c>
      <c r="AB296">
        <v>825053.49799999991</v>
      </c>
      <c r="AC296">
        <v>51968</v>
      </c>
      <c r="AD296">
        <v>10</v>
      </c>
      <c r="AE296">
        <v>5.4254885109855288E-6</v>
      </c>
      <c r="AF296">
        <v>43</v>
      </c>
      <c r="AG296">
        <v>615</v>
      </c>
      <c r="AH296">
        <v>6.9918699186991867E-2</v>
      </c>
      <c r="AI296" s="3">
        <v>14497</v>
      </c>
      <c r="AJ296" s="3">
        <v>772495.91403108509</v>
      </c>
      <c r="AK296">
        <v>3</v>
      </c>
      <c r="AL296">
        <v>844633.59999999998</v>
      </c>
      <c r="AM296">
        <v>279587</v>
      </c>
      <c r="AN296">
        <v>19610</v>
      </c>
      <c r="AO296">
        <v>299197</v>
      </c>
      <c r="AP296">
        <v>94</v>
      </c>
      <c r="AQ296">
        <v>12</v>
      </c>
      <c r="AR296">
        <v>106</v>
      </c>
      <c r="AS296">
        <v>5.8393549385793511E-2</v>
      </c>
      <c r="AT296">
        <v>120</v>
      </c>
      <c r="AU296">
        <v>1318</v>
      </c>
      <c r="AV296">
        <f t="shared" si="19"/>
        <v>1438</v>
      </c>
      <c r="AW296">
        <v>1466866</v>
      </c>
      <c r="AX296">
        <v>0.97</v>
      </c>
      <c r="AY296">
        <v>3557048087.81565</v>
      </c>
      <c r="AZ296">
        <v>3557048.0878156498</v>
      </c>
      <c r="BA296">
        <v>2203.2224355513699</v>
      </c>
      <c r="BB296">
        <v>4.5388063586495928</v>
      </c>
      <c r="BC296">
        <v>3231689</v>
      </c>
      <c r="BD296">
        <v>2660621</v>
      </c>
      <c r="BE296">
        <v>571068</v>
      </c>
      <c r="BF296">
        <v>0.3241034442248068</v>
      </c>
      <c r="BG296">
        <v>51916467</v>
      </c>
      <c r="BH296">
        <v>28.167219523945935</v>
      </c>
      <c r="BI296">
        <v>145161</v>
      </c>
      <c r="BJ296">
        <v>554</v>
      </c>
      <c r="BK296">
        <v>79</v>
      </c>
      <c r="BL296">
        <v>73</v>
      </c>
      <c r="BM296">
        <v>8</v>
      </c>
      <c r="BN296">
        <v>31</v>
      </c>
      <c r="BO296">
        <v>41</v>
      </c>
      <c r="BP296">
        <v>10</v>
      </c>
      <c r="BQ296">
        <v>176</v>
      </c>
      <c r="BR296">
        <v>32</v>
      </c>
      <c r="BS296">
        <v>9</v>
      </c>
      <c r="BT296">
        <v>1800000</v>
      </c>
      <c r="BU296">
        <v>0.73</v>
      </c>
      <c r="BV296">
        <v>0.54538949999999997</v>
      </c>
      <c r="BW296">
        <v>6253</v>
      </c>
      <c r="BX296">
        <v>0.57345809999999997</v>
      </c>
      <c r="BY296">
        <v>-1.370679</v>
      </c>
      <c r="BZ296">
        <v>583</v>
      </c>
      <c r="CA296">
        <v>68</v>
      </c>
      <c r="CB296">
        <v>58</v>
      </c>
      <c r="CC296">
        <v>8</v>
      </c>
      <c r="CD296">
        <v>34</v>
      </c>
      <c r="CE296">
        <v>41</v>
      </c>
      <c r="CF296">
        <v>8</v>
      </c>
      <c r="CG296">
        <v>183</v>
      </c>
      <c r="CH296">
        <v>38</v>
      </c>
      <c r="CI296">
        <v>11</v>
      </c>
      <c r="CJ296">
        <v>1869679</v>
      </c>
      <c r="CK296">
        <v>0.55196640706773725</v>
      </c>
      <c r="CL296">
        <v>0.66326392822507529</v>
      </c>
      <c r="CM296">
        <v>6634</v>
      </c>
      <c r="CN296">
        <v>-1.1538952634462527</v>
      </c>
      <c r="CO296">
        <v>327517</v>
      </c>
      <c r="CP296">
        <v>0.76782855699999997</v>
      </c>
      <c r="CQ296">
        <v>0.628320243</v>
      </c>
      <c r="CR296">
        <v>1614485</v>
      </c>
      <c r="CS296">
        <v>0.84499999999999997</v>
      </c>
      <c r="CT296">
        <v>1284493</v>
      </c>
      <c r="CU296">
        <v>0.75464816334999996</v>
      </c>
      <c r="CV296">
        <v>2642</v>
      </c>
      <c r="CW296">
        <v>1350</v>
      </c>
      <c r="CX296">
        <v>1352</v>
      </c>
      <c r="CY296">
        <v>1480</v>
      </c>
      <c r="CZ296">
        <v>1030</v>
      </c>
      <c r="DA296" s="2">
        <v>1138684</v>
      </c>
      <c r="DB296" s="2">
        <v>235700</v>
      </c>
      <c r="DC296" s="2">
        <v>342.12</v>
      </c>
      <c r="DD296" s="2">
        <v>689339</v>
      </c>
      <c r="DE296">
        <v>383</v>
      </c>
      <c r="DF296">
        <v>206</v>
      </c>
      <c r="DG296">
        <v>84.35</v>
      </c>
      <c r="DH296">
        <v>2.39</v>
      </c>
      <c r="DI296" s="2">
        <v>3.64</v>
      </c>
      <c r="DJ296">
        <v>4.9800000000000004</v>
      </c>
      <c r="DK296">
        <v>0.91074015313513146</v>
      </c>
      <c r="DL296">
        <v>3.2520325203252032E-3</v>
      </c>
      <c r="DM296">
        <v>0</v>
      </c>
      <c r="DN296">
        <v>0</v>
      </c>
      <c r="DO296">
        <v>0</v>
      </c>
      <c r="DP296">
        <v>0</v>
      </c>
      <c r="DQ296" s="2">
        <v>0</v>
      </c>
      <c r="DR296" s="2">
        <v>58852.024296309981</v>
      </c>
      <c r="DS296">
        <v>6.967757888902637E-2</v>
      </c>
      <c r="DT296">
        <v>2.31012345722863</v>
      </c>
      <c r="DU296">
        <v>1951207.8921234638</v>
      </c>
      <c r="DV296">
        <v>0</v>
      </c>
    </row>
    <row r="297" spans="1:126" x14ac:dyDescent="0.15">
      <c r="A297" t="s">
        <v>652</v>
      </c>
      <c r="B297" t="s">
        <v>118</v>
      </c>
      <c r="C297">
        <v>12</v>
      </c>
      <c r="D297">
        <v>13</v>
      </c>
      <c r="E297" t="s">
        <v>665</v>
      </c>
      <c r="F297">
        <v>12013</v>
      </c>
      <c r="G297" t="s">
        <v>5281</v>
      </c>
      <c r="H297">
        <v>77.7</v>
      </c>
      <c r="I297">
        <v>13.6</v>
      </c>
      <c r="J297">
        <v>1</v>
      </c>
      <c r="K297">
        <v>0.5</v>
      </c>
      <c r="L297">
        <v>2.1</v>
      </c>
      <c r="M297">
        <v>5.2</v>
      </c>
      <c r="N297">
        <f t="shared" si="22"/>
        <v>6254.9500000000007</v>
      </c>
      <c r="O297">
        <f t="shared" si="20"/>
        <v>3745.0499999999993</v>
      </c>
      <c r="P297">
        <f t="shared" si="21"/>
        <v>4.4940600000000011</v>
      </c>
      <c r="Q297" s="4">
        <v>12013</v>
      </c>
      <c r="R297" s="5">
        <v>30.388801000000001</v>
      </c>
      <c r="S297" s="5">
        <v>-85.197914999999995</v>
      </c>
      <c r="T297">
        <v>6</v>
      </c>
      <c r="U297">
        <v>5.88019449453034E-2</v>
      </c>
      <c r="V297">
        <v>14639</v>
      </c>
      <c r="W297">
        <v>14657</v>
      </c>
      <c r="X297">
        <v>14615</v>
      </c>
      <c r="Y297">
        <v>14414</v>
      </c>
      <c r="Z297">
        <v>7812</v>
      </c>
      <c r="AA297">
        <v>12009</v>
      </c>
      <c r="AB297">
        <v>4227.74</v>
      </c>
      <c r="AC297">
        <v>34510</v>
      </c>
      <c r="AD297">
        <v>0</v>
      </c>
      <c r="AE297">
        <v>0</v>
      </c>
      <c r="AF297">
        <v>14</v>
      </c>
      <c r="AG297">
        <v>218</v>
      </c>
      <c r="AH297">
        <v>6.4220183486238536E-2</v>
      </c>
      <c r="AI297" s="3">
        <v>42850</v>
      </c>
      <c r="AJ297" s="3">
        <v>363093.41974863003</v>
      </c>
      <c r="AK297">
        <v>42</v>
      </c>
      <c r="AL297">
        <v>367603.20000000001</v>
      </c>
      <c r="AM297">
        <v>519952</v>
      </c>
      <c r="AN297">
        <v>13221</v>
      </c>
      <c r="AO297">
        <v>533173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</v>
      </c>
      <c r="AV297">
        <f t="shared" si="19"/>
        <v>5</v>
      </c>
      <c r="AW297">
        <v>0</v>
      </c>
      <c r="AX297">
        <v>0</v>
      </c>
      <c r="AY297">
        <v>306535000.316392</v>
      </c>
      <c r="AZ297">
        <v>306535.00031639199</v>
      </c>
      <c r="BA297">
        <v>23393.0520400561</v>
      </c>
      <c r="BB297">
        <v>0.427477354510088</v>
      </c>
      <c r="BC297">
        <v>5166</v>
      </c>
      <c r="BD297">
        <v>930</v>
      </c>
      <c r="BE297">
        <v>4236</v>
      </c>
      <c r="BF297">
        <v>0.28936402759751351</v>
      </c>
      <c r="BG297">
        <v>157941</v>
      </c>
      <c r="BH297">
        <v>10.806773862470065</v>
      </c>
      <c r="BI297">
        <v>2306</v>
      </c>
      <c r="BJ297">
        <v>14</v>
      </c>
      <c r="BK297">
        <v>0</v>
      </c>
      <c r="BL297">
        <v>2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13821</v>
      </c>
      <c r="BU297">
        <v>0.55000000000000004</v>
      </c>
      <c r="BV297">
        <v>0.57638699999999998</v>
      </c>
      <c r="BW297">
        <v>53</v>
      </c>
      <c r="BX297">
        <v>1.2300120000000001</v>
      </c>
      <c r="BY297">
        <v>-0.52225949999999999</v>
      </c>
      <c r="BZ297">
        <v>12</v>
      </c>
      <c r="CA297">
        <v>0</v>
      </c>
      <c r="CB297">
        <v>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14511</v>
      </c>
      <c r="CK297">
        <v>0.964785335262904</v>
      </c>
      <c r="CL297">
        <v>0.74317467987436581</v>
      </c>
      <c r="CM297">
        <v>43</v>
      </c>
      <c r="CN297">
        <v>-0.49180104308548184</v>
      </c>
      <c r="CO297">
        <v>797</v>
      </c>
      <c r="CP297">
        <v>-0.34115370299999997</v>
      </c>
      <c r="CQ297">
        <v>-0.3412248759</v>
      </c>
      <c r="CR297">
        <v>11822</v>
      </c>
      <c r="CS297">
        <v>0.82</v>
      </c>
      <c r="CT297">
        <v>11213</v>
      </c>
      <c r="CU297">
        <v>0.75908090259000005</v>
      </c>
      <c r="CV297">
        <v>2</v>
      </c>
      <c r="CW297">
        <v>7</v>
      </c>
      <c r="CX297">
        <v>6</v>
      </c>
      <c r="CY297">
        <v>183</v>
      </c>
      <c r="CZ297">
        <v>346</v>
      </c>
      <c r="DA297" s="2">
        <v>4267</v>
      </c>
      <c r="DB297" s="2">
        <v>620</v>
      </c>
      <c r="DC297" s="2">
        <v>40.869999999999997</v>
      </c>
      <c r="DD297" s="2">
        <v>2733</v>
      </c>
      <c r="DE297">
        <v>106</v>
      </c>
      <c r="DF297">
        <v>32</v>
      </c>
      <c r="DG297">
        <v>13.62</v>
      </c>
      <c r="DH297">
        <v>34.06</v>
      </c>
      <c r="DI297" s="2">
        <v>6.81</v>
      </c>
      <c r="DJ297">
        <v>1.1200000000000001</v>
      </c>
      <c r="DK297">
        <v>0.98716452742123684</v>
      </c>
      <c r="DL297">
        <v>0</v>
      </c>
      <c r="DM297">
        <v>0</v>
      </c>
      <c r="DN297">
        <v>40</v>
      </c>
      <c r="DO297">
        <v>0.109</v>
      </c>
      <c r="DP297">
        <v>988.8</v>
      </c>
      <c r="DQ297" s="2">
        <v>914</v>
      </c>
      <c r="DR297" s="2">
        <v>3751.9371692499999</v>
      </c>
      <c r="DS297">
        <v>1.0022184742706264E-2</v>
      </c>
      <c r="DT297">
        <v>4.4602046439118599</v>
      </c>
      <c r="DU297">
        <v>1639585.4997568603</v>
      </c>
      <c r="DV297">
        <v>1</v>
      </c>
    </row>
    <row r="298" spans="1:126" x14ac:dyDescent="0.15">
      <c r="A298" t="s">
        <v>652</v>
      </c>
      <c r="B298" t="s">
        <v>666</v>
      </c>
      <c r="C298">
        <v>12</v>
      </c>
      <c r="D298">
        <v>15</v>
      </c>
      <c r="E298" t="s">
        <v>667</v>
      </c>
      <c r="F298">
        <v>12015</v>
      </c>
      <c r="G298" t="s">
        <v>5282</v>
      </c>
      <c r="H298">
        <v>86</v>
      </c>
      <c r="I298">
        <v>5.4</v>
      </c>
      <c r="J298">
        <v>0.2</v>
      </c>
      <c r="K298">
        <v>1.2</v>
      </c>
      <c r="L298">
        <v>1.4</v>
      </c>
      <c r="M298">
        <v>5.8</v>
      </c>
      <c r="N298">
        <f t="shared" si="22"/>
        <v>7462.24</v>
      </c>
      <c r="O298">
        <f t="shared" si="20"/>
        <v>2537.7600000000002</v>
      </c>
      <c r="P298">
        <f t="shared" si="21"/>
        <v>3.0453120000000014</v>
      </c>
      <c r="Q298" s="4">
        <v>12015</v>
      </c>
      <c r="R298" s="5">
        <v>26.868932999999998</v>
      </c>
      <c r="S298" s="5">
        <v>-81.941077000000007</v>
      </c>
      <c r="T298">
        <v>3</v>
      </c>
      <c r="U298">
        <v>8.9897902484766205E-3</v>
      </c>
      <c r="V298">
        <v>160380</v>
      </c>
      <c r="W298">
        <v>163151</v>
      </c>
      <c r="X298">
        <v>165783</v>
      </c>
      <c r="Y298">
        <v>172824</v>
      </c>
      <c r="Z298">
        <v>73110</v>
      </c>
      <c r="AA298">
        <v>12011</v>
      </c>
      <c r="AB298">
        <v>49434.974999999999</v>
      </c>
      <c r="AC298">
        <v>44244</v>
      </c>
      <c r="AD298">
        <v>3</v>
      </c>
      <c r="AE298">
        <v>1.8095944698793001E-5</v>
      </c>
      <c r="AF298">
        <v>18</v>
      </c>
      <c r="AG298">
        <v>284</v>
      </c>
      <c r="AH298">
        <v>6.3380281690140844E-2</v>
      </c>
      <c r="AI298" s="3">
        <v>217222</v>
      </c>
      <c r="AJ298" s="3">
        <v>435901.62972446502</v>
      </c>
      <c r="AK298">
        <v>22</v>
      </c>
      <c r="AL298">
        <v>549939.19999999995</v>
      </c>
      <c r="AM298">
        <v>1945645</v>
      </c>
      <c r="AN298">
        <v>18734</v>
      </c>
      <c r="AO298">
        <v>1964379</v>
      </c>
      <c r="AP298">
        <v>3</v>
      </c>
      <c r="AQ298">
        <v>1</v>
      </c>
      <c r="AR298">
        <v>4</v>
      </c>
      <c r="AS298">
        <v>2.4517165080201776E-2</v>
      </c>
      <c r="AT298">
        <v>6</v>
      </c>
      <c r="AU298">
        <v>66</v>
      </c>
      <c r="AV298">
        <f t="shared" si="19"/>
        <v>72</v>
      </c>
      <c r="AW298">
        <v>129105</v>
      </c>
      <c r="AX298">
        <v>0.9</v>
      </c>
      <c r="AY298">
        <v>1248957586.45152</v>
      </c>
      <c r="AZ298">
        <v>1248957.58645152</v>
      </c>
      <c r="BA298">
        <v>8813.9135072778899</v>
      </c>
      <c r="BB298">
        <v>1.1345697903369174</v>
      </c>
      <c r="BC298">
        <v>559170</v>
      </c>
      <c r="BD298">
        <v>336166</v>
      </c>
      <c r="BE298">
        <v>223004</v>
      </c>
      <c r="BF298">
        <v>1.3904726275096646</v>
      </c>
      <c r="BG298">
        <v>3398898</v>
      </c>
      <c r="BH298">
        <v>20.50209008161271</v>
      </c>
      <c r="BI298">
        <v>29018</v>
      </c>
      <c r="BJ298">
        <v>74</v>
      </c>
      <c r="BK298">
        <v>13</v>
      </c>
      <c r="BL298">
        <v>4</v>
      </c>
      <c r="BM298">
        <v>0</v>
      </c>
      <c r="BN298">
        <v>0</v>
      </c>
      <c r="BO298">
        <v>1</v>
      </c>
      <c r="BP298">
        <v>1</v>
      </c>
      <c r="BQ298">
        <v>16</v>
      </c>
      <c r="BR298">
        <v>6</v>
      </c>
      <c r="BS298">
        <v>0</v>
      </c>
      <c r="BT298">
        <v>156952</v>
      </c>
      <c r="BU298">
        <v>0.75</v>
      </c>
      <c r="BV298">
        <v>0.67686170000000001</v>
      </c>
      <c r="BW298">
        <v>555</v>
      </c>
      <c r="BX298">
        <v>0.73270800000000003</v>
      </c>
      <c r="BY298">
        <v>-0.58425890000000003</v>
      </c>
      <c r="BZ298">
        <v>74</v>
      </c>
      <c r="CA298">
        <v>12</v>
      </c>
      <c r="CB298">
        <v>8</v>
      </c>
      <c r="CC298">
        <v>0</v>
      </c>
      <c r="CD298">
        <v>1</v>
      </c>
      <c r="CE298">
        <v>0</v>
      </c>
      <c r="CF298">
        <v>1</v>
      </c>
      <c r="CG298">
        <v>13</v>
      </c>
      <c r="CH298">
        <v>6</v>
      </c>
      <c r="CI298">
        <v>1</v>
      </c>
      <c r="CJ298">
        <v>168437</v>
      </c>
      <c r="CK298">
        <v>0.6886847901589318</v>
      </c>
      <c r="CL298">
        <v>0.73604519774011301</v>
      </c>
      <c r="CM298">
        <v>534</v>
      </c>
      <c r="CN298">
        <v>-0.80341635917843801</v>
      </c>
      <c r="CO298">
        <v>13383</v>
      </c>
      <c r="CP298">
        <v>0.246830836</v>
      </c>
      <c r="CQ298">
        <v>0.38754977600000001</v>
      </c>
      <c r="CR298">
        <v>149015</v>
      </c>
      <c r="CS298">
        <v>0.85199999999999998</v>
      </c>
      <c r="CT298">
        <v>123653</v>
      </c>
      <c r="CU298">
        <v>0.76775606635000004</v>
      </c>
      <c r="CV298">
        <v>171</v>
      </c>
      <c r="CW298">
        <v>84</v>
      </c>
      <c r="CX298">
        <v>111</v>
      </c>
      <c r="CY298">
        <v>604</v>
      </c>
      <c r="CZ298">
        <v>454</v>
      </c>
      <c r="DA298" s="2">
        <v>67635</v>
      </c>
      <c r="DB298" s="2">
        <v>11985</v>
      </c>
      <c r="DC298" s="2">
        <v>214.28</v>
      </c>
      <c r="DD298" s="2">
        <v>15749</v>
      </c>
      <c r="DE298">
        <v>142</v>
      </c>
      <c r="DF298">
        <v>28</v>
      </c>
      <c r="DG298">
        <v>35.21</v>
      </c>
      <c r="DH298">
        <v>2.4300000000000002</v>
      </c>
      <c r="DI298" s="2">
        <v>9.11</v>
      </c>
      <c r="DJ298">
        <v>5.0999999999999996</v>
      </c>
      <c r="DK298">
        <v>0.81149239027354503</v>
      </c>
      <c r="DL298">
        <v>1.4084507042253521E-2</v>
      </c>
      <c r="DM298">
        <v>0</v>
      </c>
      <c r="DN298">
        <v>0</v>
      </c>
      <c r="DO298">
        <v>0</v>
      </c>
      <c r="DP298">
        <v>0</v>
      </c>
      <c r="DQ298" s="2">
        <v>0</v>
      </c>
      <c r="DR298" s="2">
        <v>1118.4636441299999</v>
      </c>
      <c r="DS298">
        <v>2.0337966795129355E-3</v>
      </c>
      <c r="DV298">
        <v>0</v>
      </c>
    </row>
    <row r="299" spans="1:126" x14ac:dyDescent="0.15">
      <c r="A299" t="s">
        <v>652</v>
      </c>
      <c r="B299" t="s">
        <v>668</v>
      </c>
      <c r="C299">
        <v>12</v>
      </c>
      <c r="D299">
        <v>17</v>
      </c>
      <c r="E299" t="s">
        <v>669</v>
      </c>
      <c r="F299">
        <v>12017</v>
      </c>
      <c r="G299" t="s">
        <v>5283</v>
      </c>
      <c r="H299">
        <v>89.6</v>
      </c>
      <c r="I299">
        <v>2.7</v>
      </c>
      <c r="J299">
        <v>0.3</v>
      </c>
      <c r="K299">
        <v>1.4</v>
      </c>
      <c r="L299">
        <v>1.4</v>
      </c>
      <c r="M299">
        <v>4.7</v>
      </c>
      <c r="N299">
        <f t="shared" si="22"/>
        <v>8061.5499999999993</v>
      </c>
      <c r="O299">
        <f t="shared" si="20"/>
        <v>1938.4500000000007</v>
      </c>
      <c r="P299">
        <f t="shared" si="21"/>
        <v>2.3261400000000019</v>
      </c>
      <c r="Q299" s="4">
        <v>12017</v>
      </c>
      <c r="R299" s="5">
        <v>28.843640000000001</v>
      </c>
      <c r="S299" s="5">
        <v>-82.524810000000002</v>
      </c>
      <c r="T299">
        <v>3</v>
      </c>
      <c r="U299">
        <v>6.2294870951393778E-2</v>
      </c>
      <c r="V299">
        <v>140805</v>
      </c>
      <c r="W299">
        <v>139771</v>
      </c>
      <c r="X299">
        <v>139654</v>
      </c>
      <c r="Y299">
        <v>140443</v>
      </c>
      <c r="Z299">
        <v>62055</v>
      </c>
      <c r="AA299">
        <v>12013</v>
      </c>
      <c r="AB299">
        <v>39648.854999999996</v>
      </c>
      <c r="AC299">
        <v>38312</v>
      </c>
      <c r="AD299">
        <v>1</v>
      </c>
      <c r="AE299">
        <v>7.160553940452833E-6</v>
      </c>
      <c r="AF299">
        <v>44</v>
      </c>
      <c r="AG299">
        <v>559</v>
      </c>
      <c r="AH299">
        <v>7.8711985688729877E-2</v>
      </c>
      <c r="AI299" s="3">
        <v>40541</v>
      </c>
      <c r="AJ299" s="3">
        <v>372412.17382502003</v>
      </c>
      <c r="AK299">
        <v>20</v>
      </c>
      <c r="AL299">
        <v>494873.59999999998</v>
      </c>
      <c r="AM299">
        <v>1146967</v>
      </c>
      <c r="AN299">
        <v>16463</v>
      </c>
      <c r="AO299">
        <v>1163430</v>
      </c>
      <c r="AP299">
        <v>1</v>
      </c>
      <c r="AQ299">
        <v>0</v>
      </c>
      <c r="AR299">
        <v>1</v>
      </c>
      <c r="AS299">
        <v>7.1545599587897355E-3</v>
      </c>
      <c r="AT299">
        <v>1</v>
      </c>
      <c r="AU299">
        <v>44</v>
      </c>
      <c r="AV299">
        <f t="shared" si="19"/>
        <v>45</v>
      </c>
      <c r="AW299">
        <v>132021</v>
      </c>
      <c r="AX299">
        <v>0.9</v>
      </c>
      <c r="AY299">
        <v>2512057441.7852001</v>
      </c>
      <c r="AZ299">
        <v>2512057.4417852</v>
      </c>
      <c r="BA299">
        <v>21310.325654398101</v>
      </c>
      <c r="BB299">
        <v>0.46925608562608545</v>
      </c>
      <c r="BC299">
        <v>435110</v>
      </c>
      <c r="BD299">
        <v>403518</v>
      </c>
      <c r="BE299">
        <v>31592</v>
      </c>
      <c r="BF299">
        <v>0.2243670324207237</v>
      </c>
      <c r="BG299">
        <v>2154219</v>
      </c>
      <c r="BH299">
        <v>15.425401349048363</v>
      </c>
      <c r="BI299">
        <v>25857</v>
      </c>
      <c r="BJ299">
        <v>80</v>
      </c>
      <c r="BK299">
        <v>17</v>
      </c>
      <c r="BL299">
        <v>3</v>
      </c>
      <c r="BM299">
        <v>0</v>
      </c>
      <c r="BN299">
        <v>0</v>
      </c>
      <c r="BO299">
        <v>5</v>
      </c>
      <c r="BP299">
        <v>3</v>
      </c>
      <c r="BQ299">
        <v>7</v>
      </c>
      <c r="BR299">
        <v>10</v>
      </c>
      <c r="BS299">
        <v>0</v>
      </c>
      <c r="BT299">
        <v>140357</v>
      </c>
      <c r="BU299">
        <v>0.8</v>
      </c>
      <c r="BV299">
        <v>0.64315580000000006</v>
      </c>
      <c r="BW299">
        <v>513</v>
      </c>
      <c r="BX299">
        <v>0.89058610000000005</v>
      </c>
      <c r="BY299">
        <v>-0.64783610000000003</v>
      </c>
      <c r="BZ299">
        <v>82</v>
      </c>
      <c r="CA299">
        <v>14</v>
      </c>
      <c r="CB299">
        <v>4</v>
      </c>
      <c r="CC299">
        <v>0</v>
      </c>
      <c r="CD299">
        <v>0</v>
      </c>
      <c r="CE299">
        <v>4</v>
      </c>
      <c r="CF299">
        <v>3</v>
      </c>
      <c r="CG299">
        <v>8</v>
      </c>
      <c r="CH299">
        <v>9</v>
      </c>
      <c r="CI299">
        <v>0</v>
      </c>
      <c r="CJ299">
        <v>139217</v>
      </c>
      <c r="CK299">
        <v>0.89069582019437288</v>
      </c>
      <c r="CL299">
        <v>0.74955139447885721</v>
      </c>
      <c r="CM299">
        <v>529</v>
      </c>
      <c r="CN299">
        <v>-0.4755489971214501</v>
      </c>
      <c r="CO299">
        <v>10168</v>
      </c>
      <c r="CP299">
        <v>-0.44314716040000002</v>
      </c>
      <c r="CQ299">
        <v>1.7882881999999999E-2</v>
      </c>
      <c r="CR299">
        <v>118308</v>
      </c>
      <c r="CS299">
        <v>0.83700000000000008</v>
      </c>
      <c r="CT299">
        <v>109687</v>
      </c>
      <c r="CU299">
        <v>0.78607283679000006</v>
      </c>
      <c r="CV299">
        <v>76</v>
      </c>
      <c r="CW299">
        <v>40</v>
      </c>
      <c r="CX299">
        <v>79</v>
      </c>
      <c r="CY299">
        <v>697</v>
      </c>
      <c r="CZ299">
        <v>910</v>
      </c>
      <c r="DA299" s="2">
        <v>47996</v>
      </c>
      <c r="DB299" s="2">
        <v>8205</v>
      </c>
      <c r="DC299" s="2">
        <v>197.46</v>
      </c>
      <c r="DD299" s="2">
        <v>9357</v>
      </c>
      <c r="DE299">
        <v>363</v>
      </c>
      <c r="DF299">
        <v>41</v>
      </c>
      <c r="DG299">
        <v>19.39</v>
      </c>
      <c r="DH299">
        <v>4.3099999999999996</v>
      </c>
      <c r="DI299" s="2">
        <v>5.74</v>
      </c>
      <c r="DJ299">
        <v>3.43</v>
      </c>
      <c r="DK299">
        <v>0.9408006709257295</v>
      </c>
      <c r="DL299">
        <v>5.3667262969588547E-3</v>
      </c>
      <c r="DM299">
        <v>0</v>
      </c>
      <c r="DN299">
        <v>0</v>
      </c>
      <c r="DO299">
        <v>0</v>
      </c>
      <c r="DP299">
        <v>0</v>
      </c>
      <c r="DQ299" s="2">
        <v>0</v>
      </c>
      <c r="DR299" s="2">
        <v>2269.7092650999998</v>
      </c>
      <c r="DS299">
        <v>4.5730823240982552E-3</v>
      </c>
      <c r="DT299">
        <v>1.89313396597438</v>
      </c>
      <c r="DU299">
        <v>936862.02102401888</v>
      </c>
      <c r="DV299">
        <v>0</v>
      </c>
    </row>
    <row r="300" spans="1:126" x14ac:dyDescent="0.15">
      <c r="A300" t="s">
        <v>652</v>
      </c>
      <c r="B300" t="s">
        <v>130</v>
      </c>
      <c r="C300">
        <v>12</v>
      </c>
      <c r="D300">
        <v>19</v>
      </c>
      <c r="E300" t="s">
        <v>670</v>
      </c>
      <c r="F300">
        <v>12019</v>
      </c>
      <c r="G300" t="s">
        <v>5284</v>
      </c>
      <c r="H300">
        <v>77.2</v>
      </c>
      <c r="I300">
        <v>9.5</v>
      </c>
      <c r="J300">
        <v>0.4</v>
      </c>
      <c r="K300">
        <v>2.8</v>
      </c>
      <c r="L300">
        <v>2.5</v>
      </c>
      <c r="M300">
        <v>7.7</v>
      </c>
      <c r="N300">
        <f t="shared" si="22"/>
        <v>6123.63</v>
      </c>
      <c r="O300">
        <f t="shared" si="20"/>
        <v>3876.37</v>
      </c>
      <c r="P300">
        <f t="shared" si="21"/>
        <v>4.6516440000000019</v>
      </c>
      <c r="Q300" s="4">
        <v>12019</v>
      </c>
      <c r="R300" s="5">
        <v>29.986584000000001</v>
      </c>
      <c r="S300" s="5">
        <v>-81.865036000000003</v>
      </c>
      <c r="T300">
        <v>1</v>
      </c>
      <c r="U300">
        <v>8.1938886458491778E-3</v>
      </c>
      <c r="V300">
        <v>190891</v>
      </c>
      <c r="W300">
        <v>194868</v>
      </c>
      <c r="X300">
        <v>197417</v>
      </c>
      <c r="Y300">
        <v>202529</v>
      </c>
      <c r="Z300">
        <v>104543</v>
      </c>
      <c r="AA300">
        <v>12015</v>
      </c>
      <c r="AB300">
        <v>80252.853999999992</v>
      </c>
      <c r="AC300">
        <v>58290</v>
      </c>
      <c r="AD300">
        <v>1</v>
      </c>
      <c r="AE300">
        <v>5.0654198979824433E-6</v>
      </c>
      <c r="AF300">
        <v>39</v>
      </c>
      <c r="AG300">
        <v>403</v>
      </c>
      <c r="AH300">
        <v>9.6774193548387094E-2</v>
      </c>
      <c r="AI300" s="3">
        <v>51581</v>
      </c>
      <c r="AJ300" s="3">
        <v>387076.45448967</v>
      </c>
      <c r="AK300">
        <v>20</v>
      </c>
      <c r="AL300">
        <v>411987.20000000001</v>
      </c>
      <c r="AM300">
        <v>999541</v>
      </c>
      <c r="AN300">
        <v>11437</v>
      </c>
      <c r="AO300">
        <v>1010978</v>
      </c>
      <c r="AP300">
        <v>8</v>
      </c>
      <c r="AQ300">
        <v>0</v>
      </c>
      <c r="AR300">
        <v>8</v>
      </c>
      <c r="AS300">
        <v>4.1053431040499209E-2</v>
      </c>
      <c r="AT300">
        <v>5</v>
      </c>
      <c r="AU300">
        <v>64</v>
      </c>
      <c r="AV300">
        <f t="shared" si="19"/>
        <v>69</v>
      </c>
      <c r="AW300">
        <v>195579</v>
      </c>
      <c r="AX300">
        <v>0.92999999999999994</v>
      </c>
      <c r="AY300">
        <v>1955598513.3666799</v>
      </c>
      <c r="AZ300">
        <v>1955598.5133666799</v>
      </c>
      <c r="BA300">
        <v>13710.6273797208</v>
      </c>
      <c r="BB300">
        <v>0.72936122637180434</v>
      </c>
      <c r="BC300">
        <v>144725</v>
      </c>
      <c r="BD300">
        <v>73146</v>
      </c>
      <c r="BE300">
        <v>71579</v>
      </c>
      <c r="BF300">
        <v>0.37497315221775779</v>
      </c>
      <c r="BG300">
        <v>1380796</v>
      </c>
      <c r="BH300">
        <v>6.9943115334545656</v>
      </c>
      <c r="BI300">
        <v>15229</v>
      </c>
      <c r="BJ300">
        <v>103</v>
      </c>
      <c r="BK300">
        <v>9</v>
      </c>
      <c r="BL300">
        <v>2</v>
      </c>
      <c r="BM300">
        <v>0</v>
      </c>
      <c r="BN300">
        <v>7</v>
      </c>
      <c r="BO300">
        <v>3</v>
      </c>
      <c r="BP300">
        <v>1</v>
      </c>
      <c r="BQ300">
        <v>14</v>
      </c>
      <c r="BR300">
        <v>2</v>
      </c>
      <c r="BS300">
        <v>0</v>
      </c>
      <c r="BT300">
        <v>186756</v>
      </c>
      <c r="BU300">
        <v>0.79</v>
      </c>
      <c r="BV300">
        <v>0.67524130000000004</v>
      </c>
      <c r="BW300">
        <v>523</v>
      </c>
      <c r="BX300">
        <v>0.75499579999999999</v>
      </c>
      <c r="BY300">
        <v>-0.71008740000000004</v>
      </c>
      <c r="BZ300">
        <v>102</v>
      </c>
      <c r="CA300">
        <v>10</v>
      </c>
      <c r="CB300">
        <v>3</v>
      </c>
      <c r="CC300">
        <v>0</v>
      </c>
      <c r="CD300">
        <v>4</v>
      </c>
      <c r="CE300">
        <v>6</v>
      </c>
      <c r="CF300">
        <v>1</v>
      </c>
      <c r="CG300">
        <v>18</v>
      </c>
      <c r="CH300">
        <v>4</v>
      </c>
      <c r="CI300">
        <v>0</v>
      </c>
      <c r="CJ300">
        <v>199876</v>
      </c>
      <c r="CK300">
        <v>0.74045908463247212</v>
      </c>
      <c r="CL300">
        <v>0.7285062412791794</v>
      </c>
      <c r="CM300">
        <v>512</v>
      </c>
      <c r="CN300">
        <v>-0.90728813120942342</v>
      </c>
      <c r="CO300">
        <v>25020</v>
      </c>
      <c r="CP300">
        <v>0.87810988099999998</v>
      </c>
      <c r="CQ300">
        <v>0.50617180500000003</v>
      </c>
      <c r="CR300">
        <v>176767</v>
      </c>
      <c r="CS300">
        <v>0.86</v>
      </c>
      <c r="CT300">
        <v>157676</v>
      </c>
      <c r="CU300">
        <v>0.82665948257999999</v>
      </c>
      <c r="CV300">
        <v>153</v>
      </c>
      <c r="CW300">
        <v>104</v>
      </c>
      <c r="CX300">
        <v>118</v>
      </c>
      <c r="CY300">
        <v>223</v>
      </c>
      <c r="CZ300">
        <v>627</v>
      </c>
      <c r="DA300" s="2">
        <v>69850</v>
      </c>
      <c r="DB300" s="2">
        <v>21100</v>
      </c>
      <c r="DC300" s="2">
        <v>169.04</v>
      </c>
      <c r="DD300" s="2">
        <v>35535</v>
      </c>
      <c r="DE300">
        <v>231</v>
      </c>
      <c r="DF300">
        <v>36</v>
      </c>
      <c r="DG300">
        <v>28</v>
      </c>
      <c r="DH300">
        <v>3.06</v>
      </c>
      <c r="DI300" s="2">
        <v>3.06</v>
      </c>
      <c r="DJ300">
        <v>2.0099999999999998</v>
      </c>
      <c r="DK300">
        <v>0.9929043640100037</v>
      </c>
      <c r="DL300">
        <v>0</v>
      </c>
      <c r="DM300">
        <v>0</v>
      </c>
      <c r="DN300">
        <v>0</v>
      </c>
      <c r="DO300">
        <v>0</v>
      </c>
      <c r="DP300">
        <v>0</v>
      </c>
      <c r="DQ300" s="2">
        <v>0</v>
      </c>
      <c r="DR300" s="2">
        <v>6059.76029457</v>
      </c>
      <c r="DS300">
        <v>1.4708613021392413E-2</v>
      </c>
      <c r="DV300">
        <v>1</v>
      </c>
    </row>
    <row r="301" spans="1:126" x14ac:dyDescent="0.15">
      <c r="A301" t="s">
        <v>652</v>
      </c>
      <c r="B301" t="s">
        <v>671</v>
      </c>
      <c r="C301">
        <v>12</v>
      </c>
      <c r="D301">
        <v>21</v>
      </c>
      <c r="E301" t="s">
        <v>672</v>
      </c>
      <c r="F301">
        <v>12021</v>
      </c>
      <c r="G301" t="s">
        <v>5285</v>
      </c>
      <c r="H301">
        <v>65.7</v>
      </c>
      <c r="I301">
        <v>6.2</v>
      </c>
      <c r="J301">
        <v>0.2</v>
      </c>
      <c r="K301">
        <v>1.1000000000000001</v>
      </c>
      <c r="L301">
        <v>1</v>
      </c>
      <c r="M301">
        <v>25.9</v>
      </c>
      <c r="N301">
        <f t="shared" si="22"/>
        <v>5027.99</v>
      </c>
      <c r="O301">
        <f t="shared" si="20"/>
        <v>4972.01</v>
      </c>
      <c r="P301">
        <f t="shared" si="21"/>
        <v>5.9664120000000027</v>
      </c>
      <c r="Q301" s="4">
        <v>12021</v>
      </c>
      <c r="R301" s="5">
        <v>26.118786</v>
      </c>
      <c r="S301" s="5">
        <v>-81.400954999999996</v>
      </c>
      <c r="T301">
        <v>2</v>
      </c>
      <c r="U301">
        <v>4.1010801280965445E-2</v>
      </c>
      <c r="V301">
        <v>323548</v>
      </c>
      <c r="W301">
        <v>334474</v>
      </c>
      <c r="X301">
        <v>341091</v>
      </c>
      <c r="Y301">
        <v>357194</v>
      </c>
      <c r="Z301">
        <v>156092</v>
      </c>
      <c r="AA301">
        <v>12017</v>
      </c>
      <c r="AB301">
        <v>119731.97900000001</v>
      </c>
      <c r="AC301">
        <v>57452</v>
      </c>
      <c r="AD301">
        <v>9</v>
      </c>
      <c r="AE301">
        <v>2.6385920472835694E-5</v>
      </c>
      <c r="AF301">
        <v>9</v>
      </c>
      <c r="AG301">
        <v>319</v>
      </c>
      <c r="AH301">
        <v>2.8213166144200628E-2</v>
      </c>
      <c r="AI301" s="3">
        <v>123608</v>
      </c>
      <c r="AJ301" s="3">
        <v>1279252.65928636</v>
      </c>
      <c r="AK301">
        <v>10</v>
      </c>
      <c r="AL301">
        <v>1475257.6</v>
      </c>
      <c r="AM301">
        <v>3006637</v>
      </c>
      <c r="AN301">
        <v>48426</v>
      </c>
      <c r="AO301">
        <v>3055063</v>
      </c>
      <c r="AP301">
        <v>10</v>
      </c>
      <c r="AQ301">
        <v>0</v>
      </c>
      <c r="AR301">
        <v>10</v>
      </c>
      <c r="AS301">
        <v>2.989769010446253E-2</v>
      </c>
      <c r="AT301">
        <v>10</v>
      </c>
      <c r="AU301">
        <v>173</v>
      </c>
      <c r="AV301">
        <f t="shared" si="19"/>
        <v>183</v>
      </c>
      <c r="AW301">
        <v>339985</v>
      </c>
      <c r="AX301">
        <v>0.97</v>
      </c>
      <c r="AY301">
        <v>2480972293.3975</v>
      </c>
      <c r="AZ301">
        <v>2480972.2933975002</v>
      </c>
      <c r="BA301">
        <v>9828.7569846393908</v>
      </c>
      <c r="BB301">
        <v>1.0174226522873882</v>
      </c>
      <c r="BC301">
        <v>907415</v>
      </c>
      <c r="BD301">
        <v>947783</v>
      </c>
      <c r="BE301">
        <v>-40368</v>
      </c>
      <c r="BF301">
        <v>-0.12476664977066772</v>
      </c>
      <c r="BG301">
        <v>15439460</v>
      </c>
      <c r="BH301">
        <v>45.264929300391977</v>
      </c>
      <c r="BI301">
        <v>46398</v>
      </c>
      <c r="BJ301">
        <v>99</v>
      </c>
      <c r="BK301">
        <v>21</v>
      </c>
      <c r="BL301">
        <v>11</v>
      </c>
      <c r="BM301">
        <v>0</v>
      </c>
      <c r="BN301">
        <v>9</v>
      </c>
      <c r="BO301">
        <v>1</v>
      </c>
      <c r="BP301">
        <v>0</v>
      </c>
      <c r="BQ301">
        <v>32</v>
      </c>
      <c r="BR301">
        <v>53</v>
      </c>
      <c r="BS301">
        <v>0</v>
      </c>
      <c r="BT301">
        <v>318537</v>
      </c>
      <c r="BU301">
        <v>0.71</v>
      </c>
      <c r="BV301">
        <v>0.56560589999999999</v>
      </c>
      <c r="BW301">
        <v>1442</v>
      </c>
      <c r="BX301">
        <v>0.7094937</v>
      </c>
      <c r="BY301">
        <v>-1.000116</v>
      </c>
      <c r="BZ301">
        <v>119</v>
      </c>
      <c r="CA301">
        <v>24</v>
      </c>
      <c r="CB301">
        <v>13</v>
      </c>
      <c r="CC301">
        <v>0</v>
      </c>
      <c r="CD301">
        <v>4</v>
      </c>
      <c r="CE301">
        <v>1</v>
      </c>
      <c r="CF301">
        <v>1</v>
      </c>
      <c r="CG301">
        <v>33</v>
      </c>
      <c r="CH301">
        <v>59</v>
      </c>
      <c r="CI301">
        <v>1</v>
      </c>
      <c r="CJ301">
        <v>348355</v>
      </c>
      <c r="CK301">
        <v>0.73201188442824128</v>
      </c>
      <c r="CL301">
        <v>0.82583074878156848</v>
      </c>
      <c r="CM301">
        <v>1492</v>
      </c>
      <c r="CN301">
        <v>-0.18795844462749736</v>
      </c>
      <c r="CO301">
        <v>45458.999999999993</v>
      </c>
      <c r="CP301">
        <v>1.342613405</v>
      </c>
      <c r="CQ301">
        <v>0.56673946900000005</v>
      </c>
      <c r="CR301">
        <v>317575</v>
      </c>
      <c r="CS301">
        <v>0.88099999999999989</v>
      </c>
      <c r="CT301">
        <v>228101</v>
      </c>
      <c r="CU301">
        <v>0.69124612659999995</v>
      </c>
      <c r="CV301">
        <v>313</v>
      </c>
      <c r="CW301">
        <v>233</v>
      </c>
      <c r="CX301">
        <v>239</v>
      </c>
      <c r="CY301">
        <v>5576</v>
      </c>
      <c r="CZ301">
        <v>493</v>
      </c>
      <c r="DA301" s="2">
        <v>208126</v>
      </c>
      <c r="DB301" s="2">
        <v>32420</v>
      </c>
      <c r="DC301" s="2">
        <v>350.96</v>
      </c>
      <c r="DD301" s="2">
        <v>41613</v>
      </c>
      <c r="DE301">
        <v>159</v>
      </c>
      <c r="DF301">
        <v>22</v>
      </c>
      <c r="DG301">
        <v>92.45</v>
      </c>
      <c r="DH301">
        <v>2.94</v>
      </c>
      <c r="DI301" s="2">
        <v>10.3</v>
      </c>
      <c r="DJ301">
        <v>5</v>
      </c>
      <c r="DK301">
        <v>0.83947640929389689</v>
      </c>
      <c r="DL301">
        <v>1.5673981191222569E-2</v>
      </c>
      <c r="DM301">
        <v>0</v>
      </c>
      <c r="DN301">
        <v>0</v>
      </c>
      <c r="DO301">
        <v>0</v>
      </c>
      <c r="DP301">
        <v>0</v>
      </c>
      <c r="DQ301" s="2">
        <v>0</v>
      </c>
      <c r="DR301" s="2">
        <v>15230.914869040003</v>
      </c>
      <c r="DS301">
        <v>8.9879785608942466E-3</v>
      </c>
      <c r="DT301">
        <v>3.7725905147213799</v>
      </c>
      <c r="DU301">
        <v>5565542.8285306282</v>
      </c>
      <c r="DV301">
        <v>1</v>
      </c>
    </row>
    <row r="302" spans="1:126" x14ac:dyDescent="0.15">
      <c r="A302" t="s">
        <v>652</v>
      </c>
      <c r="B302" t="s">
        <v>292</v>
      </c>
      <c r="C302">
        <v>12</v>
      </c>
      <c r="D302">
        <v>23</v>
      </c>
      <c r="E302" t="s">
        <v>673</v>
      </c>
      <c r="F302">
        <v>12023</v>
      </c>
      <c r="G302" t="s">
        <v>5286</v>
      </c>
      <c r="H302">
        <v>74.7</v>
      </c>
      <c r="I302">
        <v>17.3</v>
      </c>
      <c r="J302">
        <v>0.5</v>
      </c>
      <c r="K302">
        <v>0.9</v>
      </c>
      <c r="L302">
        <v>1.8</v>
      </c>
      <c r="M302">
        <v>4.9000000000000004</v>
      </c>
      <c r="N302">
        <f t="shared" si="22"/>
        <v>5907.6900000000005</v>
      </c>
      <c r="O302">
        <f t="shared" si="20"/>
        <v>4092.3099999999995</v>
      </c>
      <c r="P302">
        <f t="shared" si="21"/>
        <v>4.9107720000000015</v>
      </c>
      <c r="Q302" s="4">
        <v>12023</v>
      </c>
      <c r="R302" s="5">
        <v>30.221333000000001</v>
      </c>
      <c r="S302" s="5">
        <v>-82.623168000000007</v>
      </c>
      <c r="T302">
        <v>4</v>
      </c>
      <c r="U302">
        <v>7.5230254289620851E-2</v>
      </c>
      <c r="V302">
        <v>67546</v>
      </c>
      <c r="W302">
        <v>67662</v>
      </c>
      <c r="X302">
        <v>67806</v>
      </c>
      <c r="Y302">
        <v>68255</v>
      </c>
      <c r="Z302">
        <v>35194</v>
      </c>
      <c r="AA302">
        <v>12019</v>
      </c>
      <c r="AB302">
        <v>24165.629000000001</v>
      </c>
      <c r="AC302">
        <v>41926</v>
      </c>
      <c r="AD302">
        <v>1</v>
      </c>
      <c r="AE302">
        <v>1.4747957407899006E-5</v>
      </c>
      <c r="AF302">
        <v>61</v>
      </c>
      <c r="AG302">
        <v>945</v>
      </c>
      <c r="AH302">
        <v>6.4550264550264552E-2</v>
      </c>
      <c r="AI302" s="3">
        <v>101451</v>
      </c>
      <c r="AJ302" s="3">
        <v>510426.67853745504</v>
      </c>
      <c r="AK302">
        <v>26</v>
      </c>
      <c r="AL302">
        <v>512716.79999999999</v>
      </c>
      <c r="AM302">
        <v>1108183</v>
      </c>
      <c r="AN302">
        <v>69078</v>
      </c>
      <c r="AO302">
        <v>1177261</v>
      </c>
      <c r="AP302">
        <v>4</v>
      </c>
      <c r="AQ302">
        <v>0</v>
      </c>
      <c r="AR302">
        <v>4</v>
      </c>
      <c r="AS302">
        <v>5.9117377553131741E-2</v>
      </c>
      <c r="AT302">
        <v>4</v>
      </c>
      <c r="AU302">
        <v>32</v>
      </c>
      <c r="AV302">
        <f t="shared" si="19"/>
        <v>36</v>
      </c>
      <c r="AW302">
        <v>60068</v>
      </c>
      <c r="AX302">
        <v>0.8</v>
      </c>
      <c r="AY302">
        <v>349754415.81216502</v>
      </c>
      <c r="AZ302">
        <v>349754.41581216501</v>
      </c>
      <c r="BA302">
        <v>6220.8076866336196</v>
      </c>
      <c r="BB302">
        <v>1.607508301773509</v>
      </c>
      <c r="BC302">
        <v>57622</v>
      </c>
      <c r="BD302">
        <v>9841</v>
      </c>
      <c r="BE302">
        <v>47781</v>
      </c>
      <c r="BF302">
        <v>0.70738459716341451</v>
      </c>
      <c r="BG302">
        <v>882023</v>
      </c>
      <c r="BH302">
        <v>13.008037636787305</v>
      </c>
      <c r="BI302">
        <v>7951</v>
      </c>
      <c r="BJ302">
        <v>38</v>
      </c>
      <c r="BK302">
        <v>6</v>
      </c>
      <c r="BL302">
        <v>3</v>
      </c>
      <c r="BM302">
        <v>0</v>
      </c>
      <c r="BN302">
        <v>0</v>
      </c>
      <c r="BO302">
        <v>0</v>
      </c>
      <c r="BP302">
        <v>1</v>
      </c>
      <c r="BQ302">
        <v>7</v>
      </c>
      <c r="BR302">
        <v>1</v>
      </c>
      <c r="BS302">
        <v>0</v>
      </c>
      <c r="BT302">
        <v>69264</v>
      </c>
      <c r="BU302">
        <v>0.6</v>
      </c>
      <c r="BV302">
        <v>0.52552129999999997</v>
      </c>
      <c r="BW302">
        <v>238</v>
      </c>
      <c r="BX302">
        <v>0.80850080000000002</v>
      </c>
      <c r="BY302">
        <v>-1.211552</v>
      </c>
      <c r="BZ302">
        <v>47</v>
      </c>
      <c r="CA302">
        <v>6</v>
      </c>
      <c r="CB302">
        <v>3</v>
      </c>
      <c r="CC302">
        <v>0</v>
      </c>
      <c r="CD302">
        <v>0</v>
      </c>
      <c r="CE302">
        <v>0</v>
      </c>
      <c r="CF302">
        <v>1</v>
      </c>
      <c r="CG302">
        <v>6</v>
      </c>
      <c r="CH302">
        <v>2</v>
      </c>
      <c r="CI302">
        <v>0</v>
      </c>
      <c r="CJ302">
        <v>67923</v>
      </c>
      <c r="CK302">
        <v>0.95696597617890844</v>
      </c>
      <c r="CL302">
        <v>0.76431525929260813</v>
      </c>
      <c r="CM302">
        <v>245</v>
      </c>
      <c r="CN302">
        <v>-0.31797481233975117</v>
      </c>
      <c r="CO302">
        <v>5234</v>
      </c>
      <c r="CP302">
        <v>-0.75820783800000002</v>
      </c>
      <c r="CQ302">
        <v>-0.34803358000000001</v>
      </c>
      <c r="CR302">
        <v>55818</v>
      </c>
      <c r="CS302">
        <v>0.81499999999999995</v>
      </c>
      <c r="CT302">
        <v>52821</v>
      </c>
      <c r="CU302">
        <v>0.79665521313999998</v>
      </c>
      <c r="CV302">
        <v>98</v>
      </c>
      <c r="CW302">
        <v>34</v>
      </c>
      <c r="CX302">
        <v>28</v>
      </c>
      <c r="CY302">
        <v>550</v>
      </c>
      <c r="CZ302">
        <v>1495</v>
      </c>
      <c r="DA302" s="2">
        <v>31886</v>
      </c>
      <c r="DB302" s="2">
        <v>4695</v>
      </c>
      <c r="DC302" s="2">
        <v>112.52</v>
      </c>
      <c r="DD302" s="2">
        <v>15460</v>
      </c>
      <c r="DE302">
        <v>565</v>
      </c>
      <c r="DF302">
        <v>131</v>
      </c>
      <c r="DG302">
        <v>14.81</v>
      </c>
      <c r="DH302">
        <v>4.4400000000000004</v>
      </c>
      <c r="DI302" s="2">
        <v>11.84</v>
      </c>
      <c r="DJ302">
        <v>0.59</v>
      </c>
      <c r="DK302">
        <v>0.97407615499107947</v>
      </c>
      <c r="DL302">
        <v>1.0582010582010583E-3</v>
      </c>
      <c r="DM302">
        <v>0</v>
      </c>
      <c r="DN302">
        <v>0</v>
      </c>
      <c r="DO302">
        <v>0</v>
      </c>
      <c r="DP302">
        <v>197.88</v>
      </c>
      <c r="DQ302" s="2">
        <v>117390</v>
      </c>
      <c r="DR302" s="2">
        <v>13261.96129682</v>
      </c>
      <c r="DS302">
        <v>2.5866055679898341E-2</v>
      </c>
      <c r="DT302">
        <v>5.0717499489387201</v>
      </c>
      <c r="DU302">
        <v>2600371.4042200241</v>
      </c>
      <c r="DV302">
        <v>0</v>
      </c>
    </row>
    <row r="303" spans="1:126" x14ac:dyDescent="0.15">
      <c r="A303" t="s">
        <v>652</v>
      </c>
      <c r="B303" t="s">
        <v>674</v>
      </c>
      <c r="C303">
        <v>12</v>
      </c>
      <c r="D303">
        <v>27</v>
      </c>
      <c r="E303" t="s">
        <v>675</v>
      </c>
      <c r="F303">
        <v>12027</v>
      </c>
      <c r="G303" t="s">
        <v>5287</v>
      </c>
      <c r="H303">
        <v>56.1</v>
      </c>
      <c r="I303">
        <v>12.4</v>
      </c>
      <c r="J303">
        <v>0.2</v>
      </c>
      <c r="K303">
        <v>0.5</v>
      </c>
      <c r="L303">
        <v>0.9</v>
      </c>
      <c r="M303">
        <v>29.9</v>
      </c>
      <c r="N303">
        <f t="shared" si="22"/>
        <v>4196.08</v>
      </c>
      <c r="O303">
        <f t="shared" si="20"/>
        <v>5803.92</v>
      </c>
      <c r="P303">
        <f t="shared" si="21"/>
        <v>6.9647040000000029</v>
      </c>
      <c r="Q303" s="4">
        <v>12027</v>
      </c>
      <c r="R303" s="5">
        <v>27.190581000000002</v>
      </c>
      <c r="S303" s="5">
        <v>-81.806252999999998</v>
      </c>
      <c r="T303">
        <v>6</v>
      </c>
      <c r="U303">
        <v>-3.2784440414927031E-3</v>
      </c>
      <c r="V303">
        <v>34628</v>
      </c>
      <c r="W303">
        <v>34785</v>
      </c>
      <c r="X303">
        <v>34957</v>
      </c>
      <c r="Y303">
        <v>35475</v>
      </c>
      <c r="Z303">
        <v>17379</v>
      </c>
      <c r="AA303">
        <v>12021</v>
      </c>
      <c r="AB303">
        <v>10897.406999999999</v>
      </c>
      <c r="AC303">
        <v>35165</v>
      </c>
      <c r="AD303">
        <v>0</v>
      </c>
      <c r="AE303">
        <v>0</v>
      </c>
      <c r="AF303">
        <v>40</v>
      </c>
      <c r="AG303">
        <v>836</v>
      </c>
      <c r="AH303">
        <v>4.784688995215311E-2</v>
      </c>
      <c r="AI303" s="3">
        <v>302869</v>
      </c>
      <c r="AJ303" s="3">
        <v>407715.91790044005</v>
      </c>
      <c r="AK303">
        <v>27</v>
      </c>
      <c r="AL303">
        <v>409312</v>
      </c>
      <c r="AM303">
        <v>2159793</v>
      </c>
      <c r="AN303">
        <v>50229</v>
      </c>
      <c r="AO303">
        <v>2210022</v>
      </c>
      <c r="AP303">
        <v>2</v>
      </c>
      <c r="AQ303">
        <v>0</v>
      </c>
      <c r="AR303">
        <v>2</v>
      </c>
      <c r="AS303">
        <v>5.7496047146758669E-2</v>
      </c>
      <c r="AT303">
        <v>2</v>
      </c>
      <c r="AU303">
        <v>9</v>
      </c>
      <c r="AV303">
        <f t="shared" si="19"/>
        <v>11</v>
      </c>
      <c r="AW303">
        <v>12344</v>
      </c>
      <c r="AX303">
        <v>0.35</v>
      </c>
      <c r="AY303">
        <v>843567334.33285999</v>
      </c>
      <c r="AZ303">
        <v>843567.33433285996</v>
      </c>
      <c r="BA303">
        <v>26227.663935313401</v>
      </c>
      <c r="BB303">
        <v>0.38127680851270246</v>
      </c>
      <c r="BC303">
        <v>7166467</v>
      </c>
      <c r="BD303">
        <v>16248573</v>
      </c>
      <c r="BE303">
        <v>-9082106</v>
      </c>
      <c r="BF303">
        <v>-262.27636594663278</v>
      </c>
      <c r="BG303">
        <v>300810</v>
      </c>
      <c r="BH303">
        <v>8.6051434619675593</v>
      </c>
      <c r="BI303">
        <v>4467</v>
      </c>
      <c r="BJ303">
        <v>22</v>
      </c>
      <c r="BK303">
        <v>4</v>
      </c>
      <c r="BL303">
        <v>3</v>
      </c>
      <c r="BM303">
        <v>0</v>
      </c>
      <c r="BN303">
        <v>0</v>
      </c>
      <c r="BO303">
        <v>1</v>
      </c>
      <c r="BP303">
        <v>0</v>
      </c>
      <c r="BQ303">
        <v>1</v>
      </c>
      <c r="BR303">
        <v>1</v>
      </c>
      <c r="BS303">
        <v>0</v>
      </c>
      <c r="BT303">
        <v>35297</v>
      </c>
      <c r="BU303">
        <v>0.66</v>
      </c>
      <c r="BV303">
        <v>0.38458029999999999</v>
      </c>
      <c r="BW303">
        <v>106</v>
      </c>
      <c r="BX303">
        <v>0.90659259999999997</v>
      </c>
      <c r="BY303">
        <v>-1.9601029999999999</v>
      </c>
      <c r="BZ303">
        <v>24</v>
      </c>
      <c r="CA303">
        <v>2</v>
      </c>
      <c r="CB303">
        <v>2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35157</v>
      </c>
      <c r="CK303">
        <v>0.85331512927724207</v>
      </c>
      <c r="CL303">
        <v>0.60240595994137758</v>
      </c>
      <c r="CM303">
        <v>102</v>
      </c>
      <c r="CN303">
        <v>-1.2217298900787328</v>
      </c>
      <c r="CO303">
        <v>1249</v>
      </c>
      <c r="CP303">
        <v>0.67151373999999997</v>
      </c>
      <c r="CQ303">
        <v>-0.76708962830000005</v>
      </c>
      <c r="CR303">
        <v>29848</v>
      </c>
      <c r="CS303">
        <v>0.83900000000000008</v>
      </c>
      <c r="CT303">
        <v>22716</v>
      </c>
      <c r="CU303">
        <v>0.62679771225000003</v>
      </c>
      <c r="CV303">
        <v>15</v>
      </c>
      <c r="CW303">
        <v>7</v>
      </c>
      <c r="CX303">
        <v>13</v>
      </c>
      <c r="CY303">
        <v>1417</v>
      </c>
      <c r="CZ303">
        <v>1316</v>
      </c>
      <c r="DA303" s="2">
        <v>13159</v>
      </c>
      <c r="DB303" s="2">
        <v>1325</v>
      </c>
      <c r="DC303" s="2">
        <v>63.74</v>
      </c>
      <c r="DD303" s="2">
        <v>6257</v>
      </c>
      <c r="DE303">
        <v>460</v>
      </c>
      <c r="DF303">
        <v>73</v>
      </c>
      <c r="DG303">
        <v>11.59</v>
      </c>
      <c r="DH303">
        <v>2.9</v>
      </c>
      <c r="DI303" s="2">
        <v>5.79</v>
      </c>
      <c r="DJ303">
        <v>2.74</v>
      </c>
      <c r="DK303">
        <v>0.97612499133288655</v>
      </c>
      <c r="DL303">
        <v>1.1961722488038277E-2</v>
      </c>
      <c r="DM303">
        <v>0</v>
      </c>
      <c r="DN303">
        <v>2.1</v>
      </c>
      <c r="DO303">
        <v>5.0000000000000001E-3</v>
      </c>
      <c r="DP303">
        <v>0</v>
      </c>
      <c r="DQ303" s="2">
        <v>0</v>
      </c>
      <c r="DR303" s="2">
        <v>36130.299381419994</v>
      </c>
      <c r="DS303">
        <v>0</v>
      </c>
      <c r="DT303">
        <v>2.5098638744329098</v>
      </c>
      <c r="DU303">
        <v>1027317.4021718832</v>
      </c>
      <c r="DV303">
        <v>0</v>
      </c>
    </row>
    <row r="304" spans="1:126" x14ac:dyDescent="0.15">
      <c r="A304" t="s">
        <v>652</v>
      </c>
      <c r="B304" t="s">
        <v>676</v>
      </c>
      <c r="C304">
        <v>12</v>
      </c>
      <c r="D304">
        <v>29</v>
      </c>
      <c r="E304" t="s">
        <v>677</v>
      </c>
      <c r="F304">
        <v>12029</v>
      </c>
      <c r="G304" t="s">
        <v>5288</v>
      </c>
      <c r="H304">
        <v>86.6</v>
      </c>
      <c r="I304">
        <v>8.3000000000000007</v>
      </c>
      <c r="J304">
        <v>0.4</v>
      </c>
      <c r="K304">
        <v>0.3</v>
      </c>
      <c r="L304">
        <v>1.3</v>
      </c>
      <c r="M304">
        <v>3.1</v>
      </c>
      <c r="N304">
        <f t="shared" si="22"/>
        <v>7579.9999999999982</v>
      </c>
      <c r="O304">
        <f t="shared" si="20"/>
        <v>2420.0000000000018</v>
      </c>
      <c r="P304">
        <f t="shared" si="21"/>
        <v>2.904000000000003</v>
      </c>
      <c r="Q304" s="4">
        <v>12029</v>
      </c>
      <c r="R304" s="5">
        <v>29.580898999999999</v>
      </c>
      <c r="S304" s="5">
        <v>-83.195666000000003</v>
      </c>
      <c r="T304">
        <v>6</v>
      </c>
      <c r="U304">
        <v>0.1462778749478271</v>
      </c>
      <c r="V304">
        <v>16301</v>
      </c>
      <c r="W304">
        <v>16137</v>
      </c>
      <c r="X304">
        <v>16091</v>
      </c>
      <c r="Y304">
        <v>16351</v>
      </c>
      <c r="Z304">
        <v>8538</v>
      </c>
      <c r="AA304">
        <v>12023</v>
      </c>
      <c r="AB304">
        <v>4348.6460000000006</v>
      </c>
      <c r="AC304">
        <v>36292</v>
      </c>
      <c r="AD304">
        <v>0</v>
      </c>
      <c r="AE304">
        <v>0</v>
      </c>
      <c r="AF304">
        <v>6</v>
      </c>
      <c r="AG304">
        <v>204</v>
      </c>
      <c r="AH304">
        <v>2.9411764705882353E-2</v>
      </c>
      <c r="AI304" s="3">
        <v>45189</v>
      </c>
      <c r="AJ304" s="3">
        <v>451266.18223703501</v>
      </c>
      <c r="AK304">
        <v>27</v>
      </c>
      <c r="AL304">
        <v>552774.40000000002</v>
      </c>
      <c r="AM304">
        <v>1157201</v>
      </c>
      <c r="AN304">
        <v>14875</v>
      </c>
      <c r="AO304">
        <v>1172076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8</v>
      </c>
      <c r="AV304">
        <f t="shared" si="19"/>
        <v>8</v>
      </c>
      <c r="AW304">
        <v>0</v>
      </c>
      <c r="AX304">
        <v>0</v>
      </c>
      <c r="AY304">
        <v>787501313.09129095</v>
      </c>
      <c r="AZ304">
        <v>787501.313091291</v>
      </c>
      <c r="BA304">
        <v>56746.1086909976</v>
      </c>
      <c r="BB304">
        <v>0.17622353727289913</v>
      </c>
      <c r="BC304">
        <v>15375</v>
      </c>
      <c r="BD304">
        <v>27125</v>
      </c>
      <c r="BE304">
        <v>-11750</v>
      </c>
      <c r="BF304">
        <v>-0.72081467394638365</v>
      </c>
      <c r="BG304">
        <v>150387</v>
      </c>
      <c r="BH304">
        <v>9.3460319433223535</v>
      </c>
      <c r="BI304">
        <v>2804</v>
      </c>
      <c r="BJ304">
        <v>14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14824</v>
      </c>
      <c r="BU304">
        <v>0.44</v>
      </c>
      <c r="BV304">
        <v>0.60553509999999999</v>
      </c>
      <c r="BW304">
        <v>59</v>
      </c>
      <c r="BX304">
        <v>1.011873</v>
      </c>
      <c r="BY304">
        <v>-0.45032280000000002</v>
      </c>
      <c r="BZ304">
        <v>15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15897</v>
      </c>
      <c r="CK304">
        <v>1.069384160533434</v>
      </c>
      <c r="CL304">
        <v>0.67856095414996576</v>
      </c>
      <c r="CM304">
        <v>67</v>
      </c>
      <c r="CN304">
        <v>-0.40912759187714653</v>
      </c>
      <c r="CO304">
        <v>652</v>
      </c>
      <c r="CP304">
        <v>-0.7751775528</v>
      </c>
      <c r="CQ304">
        <v>-0.8802922554</v>
      </c>
      <c r="CR304">
        <v>13333</v>
      </c>
      <c r="CS304">
        <v>0.82200000000000006</v>
      </c>
      <c r="CT304">
        <v>12764</v>
      </c>
      <c r="CU304">
        <v>0.77578921202999995</v>
      </c>
      <c r="CW304">
        <v>3</v>
      </c>
      <c r="CX304">
        <v>3</v>
      </c>
      <c r="CY304">
        <v>131</v>
      </c>
      <c r="CZ304">
        <v>296</v>
      </c>
      <c r="DA304" s="2">
        <v>4105</v>
      </c>
      <c r="DB304" s="2">
        <v>485</v>
      </c>
      <c r="DC304" s="2">
        <v>43.91</v>
      </c>
      <c r="DD304" s="2">
        <v>1915</v>
      </c>
      <c r="DE304">
        <v>98</v>
      </c>
      <c r="DF304">
        <v>4</v>
      </c>
      <c r="DH304">
        <v>6.27</v>
      </c>
      <c r="DI304" s="2">
        <v>12.55</v>
      </c>
      <c r="DJ304">
        <v>2.42</v>
      </c>
      <c r="DL304">
        <v>0</v>
      </c>
      <c r="DM304">
        <v>0</v>
      </c>
      <c r="DN304">
        <v>0</v>
      </c>
      <c r="DO304">
        <v>0</v>
      </c>
      <c r="DP304">
        <v>246.99</v>
      </c>
      <c r="DQ304" s="2">
        <v>0</v>
      </c>
      <c r="DR304" s="2">
        <v>64141.342693999999</v>
      </c>
      <c r="DS304">
        <v>9.6728410823334068E-2</v>
      </c>
      <c r="DV304">
        <v>0</v>
      </c>
    </row>
    <row r="305" spans="1:126" x14ac:dyDescent="0.15">
      <c r="A305" t="s">
        <v>652</v>
      </c>
      <c r="B305" t="s">
        <v>678</v>
      </c>
      <c r="C305">
        <v>12</v>
      </c>
      <c r="D305">
        <v>31</v>
      </c>
      <c r="E305" t="s">
        <v>679</v>
      </c>
      <c r="F305">
        <v>12031</v>
      </c>
      <c r="G305" t="s">
        <v>5289</v>
      </c>
      <c r="H305">
        <v>56.6</v>
      </c>
      <c r="I305">
        <v>28.9</v>
      </c>
      <c r="J305">
        <v>0.3</v>
      </c>
      <c r="K305">
        <v>4.0999999999999996</v>
      </c>
      <c r="L305">
        <v>2.5</v>
      </c>
      <c r="M305">
        <v>7.6</v>
      </c>
      <c r="N305">
        <f t="shared" si="22"/>
        <v>4119.68</v>
      </c>
      <c r="O305">
        <f t="shared" si="20"/>
        <v>5880.32</v>
      </c>
      <c r="P305">
        <f t="shared" si="21"/>
        <v>7.0563840000000022</v>
      </c>
      <c r="Q305" s="4">
        <v>12031</v>
      </c>
      <c r="R305" s="5">
        <v>30.335245</v>
      </c>
      <c r="S305" s="5">
        <v>-81.648112999999995</v>
      </c>
      <c r="T305">
        <v>1</v>
      </c>
      <c r="U305">
        <v>-1.674012388639759E-2</v>
      </c>
      <c r="V305">
        <v>866431</v>
      </c>
      <c r="W305">
        <v>880750</v>
      </c>
      <c r="X305">
        <v>890673</v>
      </c>
      <c r="Y305">
        <v>911626</v>
      </c>
      <c r="Z305">
        <v>487937</v>
      </c>
      <c r="AA305">
        <v>12027</v>
      </c>
      <c r="AB305">
        <v>380444.56900000002</v>
      </c>
      <c r="AC305">
        <v>47690</v>
      </c>
      <c r="AD305">
        <v>10</v>
      </c>
      <c r="AE305">
        <v>1.122746507416302E-5</v>
      </c>
      <c r="AF305">
        <v>44</v>
      </c>
      <c r="AG305">
        <v>352</v>
      </c>
      <c r="AH305">
        <v>0.125</v>
      </c>
      <c r="AI305" s="3">
        <v>28275</v>
      </c>
      <c r="AJ305" s="3">
        <v>488084.78992418002</v>
      </c>
      <c r="AK305">
        <v>16</v>
      </c>
      <c r="AL305">
        <v>587699.19999999995</v>
      </c>
      <c r="AM305">
        <v>44581</v>
      </c>
      <c r="AN305">
        <v>11572</v>
      </c>
      <c r="AO305">
        <v>56153</v>
      </c>
      <c r="AP305">
        <v>34</v>
      </c>
      <c r="AQ305">
        <v>12</v>
      </c>
      <c r="AR305">
        <v>46</v>
      </c>
      <c r="AS305">
        <v>5.2228214589838208E-2</v>
      </c>
      <c r="AT305">
        <v>45</v>
      </c>
      <c r="AU305">
        <v>546</v>
      </c>
      <c r="AV305">
        <f t="shared" si="19"/>
        <v>591</v>
      </c>
      <c r="AW305">
        <v>890673</v>
      </c>
      <c r="AX305">
        <v>1</v>
      </c>
      <c r="AY305">
        <v>1921926122.5424199</v>
      </c>
      <c r="AZ305">
        <v>1921926.1225424199</v>
      </c>
      <c r="BA305">
        <v>2466.4585400104102</v>
      </c>
      <c r="BB305">
        <v>4.054396146451257</v>
      </c>
      <c r="BC305">
        <v>8277</v>
      </c>
      <c r="BD305">
        <v>213</v>
      </c>
      <c r="BE305">
        <v>8064</v>
      </c>
      <c r="BF305">
        <v>9.3071462124508474E-3</v>
      </c>
      <c r="BG305">
        <v>52078646</v>
      </c>
      <c r="BH305">
        <v>58.471117907469967</v>
      </c>
      <c r="BI305">
        <v>61009</v>
      </c>
      <c r="BJ305">
        <v>555</v>
      </c>
      <c r="BK305">
        <v>70</v>
      </c>
      <c r="BL305">
        <v>21</v>
      </c>
      <c r="BM305">
        <v>3</v>
      </c>
      <c r="BN305">
        <v>17</v>
      </c>
      <c r="BO305">
        <v>54</v>
      </c>
      <c r="BP305">
        <v>9</v>
      </c>
      <c r="BQ305">
        <v>83</v>
      </c>
      <c r="BR305">
        <v>16</v>
      </c>
      <c r="BS305">
        <v>7</v>
      </c>
      <c r="BT305">
        <v>857040</v>
      </c>
      <c r="BU305">
        <v>0.72</v>
      </c>
      <c r="BV305">
        <v>0.65697749999999999</v>
      </c>
      <c r="BW305">
        <v>4135</v>
      </c>
      <c r="BX305">
        <v>0.97428360000000003</v>
      </c>
      <c r="BY305">
        <v>-0.28396949999999999</v>
      </c>
      <c r="BZ305">
        <v>556</v>
      </c>
      <c r="CA305">
        <v>61</v>
      </c>
      <c r="CB305">
        <v>15</v>
      </c>
      <c r="CC305">
        <v>4</v>
      </c>
      <c r="CD305">
        <v>19</v>
      </c>
      <c r="CE305">
        <v>56</v>
      </c>
      <c r="CF305">
        <v>7</v>
      </c>
      <c r="CG305">
        <v>80</v>
      </c>
      <c r="CH305">
        <v>18</v>
      </c>
      <c r="CI305">
        <v>5</v>
      </c>
      <c r="CJ305">
        <v>899353</v>
      </c>
      <c r="CK305">
        <v>0.91287848041870101</v>
      </c>
      <c r="CL305">
        <v>0.73902979102142186</v>
      </c>
      <c r="CM305">
        <v>4333</v>
      </c>
      <c r="CN305">
        <v>-0.2946566594348361</v>
      </c>
      <c r="CO305">
        <v>136979</v>
      </c>
      <c r="CP305">
        <v>-0.34305454429999999</v>
      </c>
      <c r="CQ305">
        <v>9.6354130999999996E-2</v>
      </c>
      <c r="CR305">
        <v>735970</v>
      </c>
      <c r="CS305">
        <v>0.79900000000000004</v>
      </c>
      <c r="CT305">
        <v>699210</v>
      </c>
      <c r="CU305">
        <v>0.81310793266000003</v>
      </c>
      <c r="CV305">
        <v>1396</v>
      </c>
      <c r="CW305">
        <v>689</v>
      </c>
      <c r="CX305">
        <v>778</v>
      </c>
      <c r="CY305">
        <v>280</v>
      </c>
      <c r="CZ305">
        <v>493</v>
      </c>
      <c r="DA305" s="2">
        <v>623471</v>
      </c>
      <c r="DB305" s="2">
        <v>98870</v>
      </c>
      <c r="DC305" s="2">
        <v>253.88</v>
      </c>
      <c r="DD305" s="2">
        <v>342909</v>
      </c>
      <c r="DE305">
        <v>160</v>
      </c>
      <c r="DF305">
        <v>32</v>
      </c>
      <c r="DG305">
        <v>53.51</v>
      </c>
      <c r="DH305">
        <v>2.37</v>
      </c>
      <c r="DI305" s="2">
        <v>6.66</v>
      </c>
      <c r="DJ305">
        <v>2.31</v>
      </c>
      <c r="DK305">
        <v>0.96190981432360745</v>
      </c>
      <c r="DL305">
        <v>2.840909090909091E-3</v>
      </c>
      <c r="DM305">
        <v>0</v>
      </c>
      <c r="DN305">
        <v>0</v>
      </c>
      <c r="DO305">
        <v>0</v>
      </c>
      <c r="DP305">
        <v>0</v>
      </c>
      <c r="DQ305" s="2">
        <v>0</v>
      </c>
      <c r="DR305" s="2">
        <v>3791.2005927199998</v>
      </c>
      <c r="DS305">
        <v>6.4509201181829076E-3</v>
      </c>
      <c r="DT305">
        <v>1.3146599916025501</v>
      </c>
      <c r="DU305">
        <v>772624.62533682538</v>
      </c>
      <c r="DV305">
        <v>0</v>
      </c>
    </row>
    <row r="306" spans="1:126" x14ac:dyDescent="0.15">
      <c r="A306" t="s">
        <v>652</v>
      </c>
      <c r="B306" t="s">
        <v>156</v>
      </c>
      <c r="C306">
        <v>12</v>
      </c>
      <c r="D306">
        <v>33</v>
      </c>
      <c r="E306" t="s">
        <v>680</v>
      </c>
      <c r="F306">
        <v>12033</v>
      </c>
      <c r="G306" t="s">
        <v>5290</v>
      </c>
      <c r="H306">
        <v>66.2</v>
      </c>
      <c r="I306">
        <v>22.7</v>
      </c>
      <c r="J306">
        <v>0.8</v>
      </c>
      <c r="K306">
        <v>2.7</v>
      </c>
      <c r="L306">
        <v>3</v>
      </c>
      <c r="M306">
        <v>4.7</v>
      </c>
      <c r="N306">
        <f t="shared" si="22"/>
        <v>4936.7500000000009</v>
      </c>
      <c r="O306">
        <f t="shared" si="20"/>
        <v>5063.2499999999991</v>
      </c>
      <c r="P306">
        <f t="shared" si="21"/>
        <v>6.0759000000000007</v>
      </c>
      <c r="Q306" s="4">
        <v>12033</v>
      </c>
      <c r="R306" s="5">
        <v>30.611637999999999</v>
      </c>
      <c r="S306" s="5">
        <v>-87.338899999999995</v>
      </c>
      <c r="T306">
        <v>2</v>
      </c>
      <c r="U306">
        <v>5.4447348044168675E-2</v>
      </c>
      <c r="V306">
        <v>298864</v>
      </c>
      <c r="W306">
        <v>304099</v>
      </c>
      <c r="X306">
        <v>306327</v>
      </c>
      <c r="Y306">
        <v>309529</v>
      </c>
      <c r="Z306">
        <v>154871</v>
      </c>
      <c r="AA306">
        <v>12029</v>
      </c>
      <c r="AB306">
        <v>116769.90699999999</v>
      </c>
      <c r="AC306">
        <v>45390</v>
      </c>
      <c r="AD306">
        <v>3</v>
      </c>
      <c r="AE306">
        <v>9.7934560126923194E-6</v>
      </c>
      <c r="AF306">
        <v>88</v>
      </c>
      <c r="AG306">
        <v>729</v>
      </c>
      <c r="AH306">
        <v>0.12071330589849108</v>
      </c>
      <c r="AI306" s="3">
        <v>74584</v>
      </c>
      <c r="AJ306" s="3">
        <v>420407.85019267502</v>
      </c>
      <c r="AK306">
        <v>29</v>
      </c>
      <c r="AL306">
        <v>572121.60000000009</v>
      </c>
      <c r="AM306">
        <v>2854749</v>
      </c>
      <c r="AN306">
        <v>43228</v>
      </c>
      <c r="AO306">
        <v>2897977</v>
      </c>
      <c r="AP306">
        <v>10</v>
      </c>
      <c r="AQ306">
        <v>3</v>
      </c>
      <c r="AR306">
        <v>13</v>
      </c>
      <c r="AS306">
        <v>4.2749236268452048E-2</v>
      </c>
      <c r="AT306">
        <v>14</v>
      </c>
      <c r="AU306">
        <v>148</v>
      </c>
      <c r="AV306">
        <f t="shared" si="19"/>
        <v>162</v>
      </c>
      <c r="AW306">
        <v>263028</v>
      </c>
      <c r="AX306">
        <v>0.94</v>
      </c>
      <c r="AY306">
        <v>1783763658.0394399</v>
      </c>
      <c r="AZ306">
        <v>1783763.6580394399</v>
      </c>
      <c r="BA306">
        <v>6063.0267119869004</v>
      </c>
      <c r="BB306">
        <v>1.6493412407749268</v>
      </c>
      <c r="BC306">
        <v>1107497</v>
      </c>
      <c r="BD306">
        <v>1012636</v>
      </c>
      <c r="BE306">
        <v>94861</v>
      </c>
      <c r="BF306">
        <v>0.31740524117993468</v>
      </c>
      <c r="BG306">
        <v>4130137</v>
      </c>
      <c r="BH306">
        <v>13.482771678631005</v>
      </c>
      <c r="BI306">
        <v>28220</v>
      </c>
      <c r="BJ306">
        <v>218</v>
      </c>
      <c r="BK306">
        <v>24</v>
      </c>
      <c r="BL306">
        <v>12</v>
      </c>
      <c r="BM306">
        <v>1</v>
      </c>
      <c r="BN306">
        <v>6</v>
      </c>
      <c r="BO306">
        <v>18</v>
      </c>
      <c r="BP306">
        <v>3</v>
      </c>
      <c r="BQ306">
        <v>22</v>
      </c>
      <c r="BR306">
        <v>5</v>
      </c>
      <c r="BS306">
        <v>2</v>
      </c>
      <c r="BT306">
        <v>303343</v>
      </c>
      <c r="BU306">
        <v>0.74</v>
      </c>
      <c r="BV306">
        <v>0.65670430000000002</v>
      </c>
      <c r="BW306">
        <v>1424</v>
      </c>
      <c r="BX306">
        <v>1.025242</v>
      </c>
      <c r="BY306">
        <v>-0.2775473</v>
      </c>
      <c r="BZ306">
        <v>198</v>
      </c>
      <c r="CA306">
        <v>23</v>
      </c>
      <c r="CB306">
        <v>9</v>
      </c>
      <c r="CC306">
        <v>1</v>
      </c>
      <c r="CD306">
        <v>2</v>
      </c>
      <c r="CE306">
        <v>19</v>
      </c>
      <c r="CF306">
        <v>2</v>
      </c>
      <c r="CG306">
        <v>24</v>
      </c>
      <c r="CH306">
        <v>3</v>
      </c>
      <c r="CI306">
        <v>2</v>
      </c>
      <c r="CJ306">
        <v>309034</v>
      </c>
      <c r="CK306">
        <v>0.91575684228919796</v>
      </c>
      <c r="CL306">
        <v>0.74896986508636998</v>
      </c>
      <c r="CM306">
        <v>1276</v>
      </c>
      <c r="CN306">
        <v>-0.3773301106431714</v>
      </c>
      <c r="CO306">
        <v>39613</v>
      </c>
      <c r="CP306">
        <v>-0.65826402520000005</v>
      </c>
      <c r="CQ306">
        <v>-0.1160483338</v>
      </c>
      <c r="CR306">
        <v>252213</v>
      </c>
      <c r="CS306">
        <v>0.80700000000000005</v>
      </c>
      <c r="CT306">
        <v>238195</v>
      </c>
      <c r="CU306">
        <v>0.80874085075000002</v>
      </c>
      <c r="CV306">
        <v>488</v>
      </c>
      <c r="CW306">
        <v>179</v>
      </c>
      <c r="CX306">
        <v>201</v>
      </c>
      <c r="CY306">
        <v>420</v>
      </c>
      <c r="CZ306">
        <v>1071</v>
      </c>
      <c r="DA306" s="2">
        <v>176945</v>
      </c>
      <c r="DB306" s="2">
        <v>27470</v>
      </c>
      <c r="DC306" s="2">
        <v>246.23</v>
      </c>
      <c r="DD306" s="2">
        <v>94961</v>
      </c>
      <c r="DE306">
        <v>352</v>
      </c>
      <c r="DF306">
        <v>78</v>
      </c>
      <c r="DG306">
        <v>51.99</v>
      </c>
      <c r="DH306">
        <v>2.29</v>
      </c>
      <c r="DI306" s="2">
        <v>6.54</v>
      </c>
      <c r="DJ306">
        <v>2.34</v>
      </c>
      <c r="DK306">
        <v>0.99212967928778295</v>
      </c>
      <c r="DL306">
        <v>0</v>
      </c>
      <c r="DM306">
        <v>0</v>
      </c>
      <c r="DN306">
        <v>79.099999999999994</v>
      </c>
      <c r="DO306">
        <v>0.16899999999999998</v>
      </c>
      <c r="DP306">
        <v>3248.49</v>
      </c>
      <c r="DQ306" s="2">
        <v>0</v>
      </c>
      <c r="DR306" s="2">
        <v>2641.1133494899996</v>
      </c>
      <c r="DS306">
        <v>4.6088277292287323E-3</v>
      </c>
      <c r="DT306">
        <v>5.5928701428889998</v>
      </c>
      <c r="DU306">
        <v>3199801.8147418839</v>
      </c>
      <c r="DV306">
        <v>1</v>
      </c>
    </row>
    <row r="307" spans="1:126" x14ac:dyDescent="0.15">
      <c r="A307" t="s">
        <v>652</v>
      </c>
      <c r="B307" t="s">
        <v>681</v>
      </c>
      <c r="C307">
        <v>12</v>
      </c>
      <c r="D307">
        <v>35</v>
      </c>
      <c r="E307" t="s">
        <v>682</v>
      </c>
      <c r="F307">
        <v>12035</v>
      </c>
      <c r="G307" t="s">
        <v>5291</v>
      </c>
      <c r="H307">
        <v>76.099999999999994</v>
      </c>
      <c r="I307">
        <v>10.9</v>
      </c>
      <c r="J307">
        <v>0.2</v>
      </c>
      <c r="K307">
        <v>2.1</v>
      </c>
      <c r="L307">
        <v>2</v>
      </c>
      <c r="M307">
        <v>8.6</v>
      </c>
      <c r="N307">
        <f t="shared" si="22"/>
        <v>5992.4299999999994</v>
      </c>
      <c r="O307">
        <f t="shared" si="20"/>
        <v>4007.5700000000006</v>
      </c>
      <c r="P307">
        <f t="shared" si="21"/>
        <v>4.8090840000000021</v>
      </c>
      <c r="Q307" s="4">
        <v>12035</v>
      </c>
      <c r="R307" s="5">
        <v>29.474912</v>
      </c>
      <c r="S307" s="5">
        <v>-81.286304999999999</v>
      </c>
      <c r="T307">
        <v>2</v>
      </c>
      <c r="U307">
        <v>3.3859571693340612E-2</v>
      </c>
      <c r="V307">
        <v>95987</v>
      </c>
      <c r="W307">
        <v>98843</v>
      </c>
      <c r="X307">
        <v>100783</v>
      </c>
      <c r="Y307">
        <v>104739</v>
      </c>
      <c r="Z307">
        <v>47441</v>
      </c>
      <c r="AA307">
        <v>12031</v>
      </c>
      <c r="AB307">
        <v>32428.663999999993</v>
      </c>
      <c r="AC307">
        <v>47866</v>
      </c>
      <c r="AD307">
        <v>2</v>
      </c>
      <c r="AE307">
        <v>1.9844616651617832E-5</v>
      </c>
      <c r="AF307">
        <v>10</v>
      </c>
      <c r="AG307">
        <v>118</v>
      </c>
      <c r="AH307">
        <v>8.4745762711864403E-2</v>
      </c>
      <c r="AI307" s="3">
        <v>43598</v>
      </c>
      <c r="AJ307" s="3">
        <v>310705.15745681501</v>
      </c>
      <c r="AK307">
        <v>57</v>
      </c>
      <c r="AL307">
        <v>365305.59999999998</v>
      </c>
      <c r="AM307">
        <v>389003</v>
      </c>
      <c r="AN307">
        <v>7155</v>
      </c>
      <c r="AO307">
        <v>396158</v>
      </c>
      <c r="AP307">
        <v>1</v>
      </c>
      <c r="AQ307">
        <v>1</v>
      </c>
      <c r="AR307">
        <v>2</v>
      </c>
      <c r="AS307">
        <v>2.023410863692927E-2</v>
      </c>
      <c r="AT307">
        <v>2</v>
      </c>
      <c r="AU307">
        <v>41</v>
      </c>
      <c r="AV307">
        <f t="shared" si="19"/>
        <v>43</v>
      </c>
      <c r="AW307">
        <v>105336</v>
      </c>
      <c r="AX307">
        <v>0.96</v>
      </c>
      <c r="AY307">
        <v>255498711.207369</v>
      </c>
      <c r="AZ307">
        <v>255498.71120736899</v>
      </c>
      <c r="BA307">
        <v>5115.8642311857602</v>
      </c>
      <c r="BB307">
        <v>1.9547039460197304</v>
      </c>
      <c r="BC307">
        <v>56621</v>
      </c>
      <c r="BD307">
        <v>87778</v>
      </c>
      <c r="BE307">
        <v>-31157</v>
      </c>
      <c r="BF307">
        <v>-0.32459603904695428</v>
      </c>
      <c r="BG307">
        <v>1494603</v>
      </c>
      <c r="BH307">
        <v>14.829911790678983</v>
      </c>
      <c r="BI307">
        <v>12738</v>
      </c>
      <c r="BJ307">
        <v>37</v>
      </c>
      <c r="BK307">
        <v>8</v>
      </c>
      <c r="BL307">
        <v>3</v>
      </c>
      <c r="BM307">
        <v>0</v>
      </c>
      <c r="BN307">
        <v>0</v>
      </c>
      <c r="BO307">
        <v>0</v>
      </c>
      <c r="BP307">
        <v>1</v>
      </c>
      <c r="BQ307">
        <v>6</v>
      </c>
      <c r="BR307">
        <v>4</v>
      </c>
      <c r="BS307">
        <v>0</v>
      </c>
      <c r="BT307">
        <v>91622</v>
      </c>
      <c r="BU307">
        <v>0.79</v>
      </c>
      <c r="BV307">
        <v>0.66004790000000002</v>
      </c>
      <c r="BW307">
        <v>270</v>
      </c>
      <c r="BX307">
        <v>0.64395020000000003</v>
      </c>
      <c r="BY307">
        <v>-0.8549639</v>
      </c>
      <c r="BZ307">
        <v>37</v>
      </c>
      <c r="CA307">
        <v>10</v>
      </c>
      <c r="CB307">
        <v>4</v>
      </c>
      <c r="CC307">
        <v>1</v>
      </c>
      <c r="CD307">
        <v>1</v>
      </c>
      <c r="CE307">
        <v>0</v>
      </c>
      <c r="CF307">
        <v>0</v>
      </c>
      <c r="CG307">
        <v>5</v>
      </c>
      <c r="CH307">
        <v>8</v>
      </c>
      <c r="CI307">
        <v>0</v>
      </c>
      <c r="CJ307">
        <v>102561</v>
      </c>
      <c r="CK307">
        <v>0.64351946646386049</v>
      </c>
      <c r="CL307">
        <v>0.72697099012888489</v>
      </c>
      <c r="CM307">
        <v>330</v>
      </c>
      <c r="CN307">
        <v>-0.88750303177494994</v>
      </c>
      <c r="CO307">
        <v>10815</v>
      </c>
      <c r="CP307">
        <v>0.37307135499999999</v>
      </c>
      <c r="CQ307">
        <v>0.226999174</v>
      </c>
      <c r="CR307">
        <v>89712</v>
      </c>
      <c r="CS307">
        <v>0.84099999999999997</v>
      </c>
      <c r="CT307">
        <v>73622</v>
      </c>
      <c r="CU307">
        <v>0.78723755084000002</v>
      </c>
      <c r="CV307">
        <v>52</v>
      </c>
      <c r="CW307">
        <v>34</v>
      </c>
      <c r="CX307">
        <v>48</v>
      </c>
      <c r="CY307">
        <v>277</v>
      </c>
      <c r="CZ307">
        <v>172</v>
      </c>
      <c r="DA307" s="2">
        <v>36115</v>
      </c>
      <c r="DB307" s="2">
        <v>8480</v>
      </c>
      <c r="DC307" s="2">
        <v>202.09</v>
      </c>
      <c r="DD307" s="2">
        <v>18746</v>
      </c>
      <c r="DE307">
        <v>50</v>
      </c>
      <c r="DF307">
        <v>6</v>
      </c>
      <c r="DG307">
        <v>24.01</v>
      </c>
      <c r="DH307">
        <v>3</v>
      </c>
      <c r="DI307" s="2">
        <v>10</v>
      </c>
      <c r="DJ307">
        <v>2.7</v>
      </c>
      <c r="DK307">
        <v>0.93616679664204783</v>
      </c>
      <c r="DL307">
        <v>8.4745762711864406E-3</v>
      </c>
      <c r="DM307">
        <v>0</v>
      </c>
      <c r="DN307">
        <v>0</v>
      </c>
      <c r="DO307">
        <v>0</v>
      </c>
      <c r="DP307">
        <v>0</v>
      </c>
      <c r="DQ307" s="2">
        <v>0</v>
      </c>
      <c r="DR307" s="2">
        <v>22341.085942060003</v>
      </c>
      <c r="DS307">
        <v>6.1157250099798645E-2</v>
      </c>
      <c r="DV307">
        <v>0</v>
      </c>
    </row>
    <row r="308" spans="1:126" x14ac:dyDescent="0.15">
      <c r="A308" t="s">
        <v>652</v>
      </c>
      <c r="B308" t="s">
        <v>162</v>
      </c>
      <c r="C308">
        <v>12</v>
      </c>
      <c r="D308">
        <v>37</v>
      </c>
      <c r="E308" t="s">
        <v>683</v>
      </c>
      <c r="F308">
        <v>12037</v>
      </c>
      <c r="G308" t="s">
        <v>5292</v>
      </c>
      <c r="H308">
        <v>79.599999999999994</v>
      </c>
      <c r="I308">
        <v>13.6</v>
      </c>
      <c r="J308">
        <v>0.5</v>
      </c>
      <c r="K308">
        <v>0.2</v>
      </c>
      <c r="L308">
        <v>1.6</v>
      </c>
      <c r="M308">
        <v>4.5999999999999996</v>
      </c>
      <c r="N308">
        <f t="shared" si="22"/>
        <v>6545.1299999999992</v>
      </c>
      <c r="O308">
        <f t="shared" si="20"/>
        <v>3454.8700000000008</v>
      </c>
      <c r="P308">
        <f t="shared" si="21"/>
        <v>4.1458440000000021</v>
      </c>
      <c r="Q308" s="4">
        <v>12037</v>
      </c>
      <c r="R308" s="5">
        <v>29.810175999999998</v>
      </c>
      <c r="S308" s="5">
        <v>-84.799173999999994</v>
      </c>
      <c r="T308">
        <v>6</v>
      </c>
      <c r="U308">
        <v>5.0054306060683451E-2</v>
      </c>
      <c r="V308">
        <v>11545</v>
      </c>
      <c r="W308">
        <v>11636</v>
      </c>
      <c r="X308">
        <v>11628</v>
      </c>
      <c r="Y308">
        <v>11684</v>
      </c>
      <c r="Z308">
        <v>6621</v>
      </c>
      <c r="AA308">
        <v>12033</v>
      </c>
      <c r="AB308">
        <v>3775.3369999999995</v>
      </c>
      <c r="AC308">
        <v>40401</v>
      </c>
      <c r="AD308">
        <v>0</v>
      </c>
      <c r="AE308">
        <v>0</v>
      </c>
      <c r="AF308">
        <v>1</v>
      </c>
      <c r="AG308">
        <v>20</v>
      </c>
      <c r="AH308">
        <v>0.05</v>
      </c>
      <c r="AI308" s="3">
        <v>1793</v>
      </c>
      <c r="AJ308" s="3">
        <v>348892.19754505</v>
      </c>
      <c r="AK308">
        <v>20</v>
      </c>
      <c r="AL308">
        <v>656928</v>
      </c>
      <c r="AM308">
        <v>170809</v>
      </c>
      <c r="AN308">
        <v>968</v>
      </c>
      <c r="AO308">
        <v>171777</v>
      </c>
      <c r="AP308">
        <v>1</v>
      </c>
      <c r="AQ308">
        <v>0</v>
      </c>
      <c r="AR308">
        <v>1</v>
      </c>
      <c r="AS308">
        <v>8.5940185630800969E-2</v>
      </c>
      <c r="AT308">
        <v>1</v>
      </c>
      <c r="AU308">
        <v>1</v>
      </c>
      <c r="AV308">
        <f t="shared" si="19"/>
        <v>2</v>
      </c>
      <c r="AW308">
        <v>9215</v>
      </c>
      <c r="AX308">
        <v>0.78</v>
      </c>
      <c r="AY308">
        <v>944662561.24966002</v>
      </c>
      <c r="AZ308">
        <v>944662.56124965998</v>
      </c>
      <c r="BA308">
        <v>84987.587132567307</v>
      </c>
      <c r="BB308">
        <v>0.11766424177217279</v>
      </c>
      <c r="BC308">
        <v>18967</v>
      </c>
      <c r="BD308">
        <v>1837</v>
      </c>
      <c r="BE308">
        <v>17130</v>
      </c>
      <c r="BF308">
        <v>1.4837592031182329</v>
      </c>
      <c r="BG308">
        <v>258121</v>
      </c>
      <c r="BH308">
        <v>22.198228414172686</v>
      </c>
      <c r="BI308">
        <v>1680</v>
      </c>
      <c r="BJ308">
        <v>9</v>
      </c>
      <c r="BK308">
        <v>8</v>
      </c>
      <c r="BL308">
        <v>2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11280</v>
      </c>
      <c r="BU308">
        <v>0.67</v>
      </c>
      <c r="BV308">
        <v>0.65241859999999996</v>
      </c>
      <c r="BW308">
        <v>67</v>
      </c>
      <c r="BX308">
        <v>1.77305</v>
      </c>
      <c r="BY308">
        <v>0.52716739999999995</v>
      </c>
      <c r="BZ308">
        <v>8</v>
      </c>
      <c r="CA308">
        <v>1</v>
      </c>
      <c r="CB308">
        <v>3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11699</v>
      </c>
      <c r="CK308">
        <v>1.1112060859902555</v>
      </c>
      <c r="CL308">
        <v>0.76303317535545023</v>
      </c>
      <c r="CM308">
        <v>67</v>
      </c>
      <c r="CN308">
        <v>0.1568675740876106</v>
      </c>
      <c r="CO308">
        <v>776</v>
      </c>
      <c r="CP308">
        <v>0.13648221599999999</v>
      </c>
      <c r="CQ308">
        <v>-0.4149977695</v>
      </c>
      <c r="CR308">
        <v>9651</v>
      </c>
      <c r="CS308">
        <v>0.81900000000000006</v>
      </c>
      <c r="CT308">
        <v>8451</v>
      </c>
      <c r="CU308">
        <v>0.77896043994999997</v>
      </c>
      <c r="CV308">
        <v>7</v>
      </c>
      <c r="CW308">
        <v>3</v>
      </c>
      <c r="CX308">
        <v>4</v>
      </c>
      <c r="CY308">
        <v>3</v>
      </c>
      <c r="CZ308">
        <v>26</v>
      </c>
      <c r="DA308" s="2">
        <v>5439</v>
      </c>
      <c r="DB308" s="2">
        <v>785</v>
      </c>
      <c r="DC308" s="2">
        <v>301.77999999999997</v>
      </c>
      <c r="DD308" s="2">
        <v>2093</v>
      </c>
      <c r="DE308">
        <v>7</v>
      </c>
      <c r="DF308">
        <v>3</v>
      </c>
      <c r="DG308">
        <v>103.47</v>
      </c>
      <c r="DH308">
        <v>25.87</v>
      </c>
      <c r="DI308" s="2">
        <v>94.84</v>
      </c>
      <c r="DJ308">
        <v>2.66</v>
      </c>
      <c r="DL308">
        <v>0</v>
      </c>
      <c r="DM308">
        <v>0</v>
      </c>
      <c r="DN308">
        <v>0</v>
      </c>
      <c r="DO308">
        <v>0</v>
      </c>
      <c r="DP308">
        <v>0</v>
      </c>
      <c r="DQ308" s="2">
        <v>21954</v>
      </c>
      <c r="DR308" s="2">
        <v>0.65494156999999997</v>
      </c>
      <c r="DS308">
        <v>9.9694981527655997E-7</v>
      </c>
      <c r="DV308">
        <v>0</v>
      </c>
    </row>
    <row r="309" spans="1:126" x14ac:dyDescent="0.15">
      <c r="A309" t="s">
        <v>652</v>
      </c>
      <c r="B309" t="s">
        <v>684</v>
      </c>
      <c r="C309">
        <v>12</v>
      </c>
      <c r="D309">
        <v>39</v>
      </c>
      <c r="E309" t="s">
        <v>685</v>
      </c>
      <c r="F309">
        <v>12039</v>
      </c>
      <c r="G309" t="s">
        <v>5293</v>
      </c>
      <c r="H309">
        <v>33.1</v>
      </c>
      <c r="I309">
        <v>55.8</v>
      </c>
      <c r="J309">
        <v>0.2</v>
      </c>
      <c r="K309">
        <v>0.5</v>
      </c>
      <c r="L309">
        <v>0.9</v>
      </c>
      <c r="M309">
        <v>9.5</v>
      </c>
      <c r="N309">
        <f t="shared" si="22"/>
        <v>4300.6000000000004</v>
      </c>
      <c r="O309">
        <f t="shared" si="20"/>
        <v>5699.4</v>
      </c>
      <c r="P309">
        <f t="shared" si="21"/>
        <v>6.8392800000000022</v>
      </c>
      <c r="Q309" s="4">
        <v>12039</v>
      </c>
      <c r="R309" s="5">
        <v>30.578686999999999</v>
      </c>
      <c r="S309" s="5">
        <v>-84.612606999999997</v>
      </c>
      <c r="T309">
        <v>2</v>
      </c>
      <c r="U309">
        <v>5.9809709438356723E-3</v>
      </c>
      <c r="V309">
        <v>46823</v>
      </c>
      <c r="W309">
        <v>46865</v>
      </c>
      <c r="X309">
        <v>46424</v>
      </c>
      <c r="Y309">
        <v>46119</v>
      </c>
      <c r="Z309">
        <v>25045</v>
      </c>
      <c r="AA309">
        <v>12035</v>
      </c>
      <c r="AB309">
        <v>15557.764000000001</v>
      </c>
      <c r="AC309">
        <v>35567</v>
      </c>
      <c r="AD309">
        <v>1</v>
      </c>
      <c r="AE309">
        <v>2.1540582457349645E-5</v>
      </c>
      <c r="AF309">
        <v>22</v>
      </c>
      <c r="AG309">
        <v>402</v>
      </c>
      <c r="AH309">
        <v>5.4726368159203981E-2</v>
      </c>
      <c r="AI309" s="3">
        <v>50805</v>
      </c>
      <c r="AJ309" s="3">
        <v>330427.13211073005</v>
      </c>
      <c r="AK309">
        <v>40</v>
      </c>
      <c r="AL309">
        <v>338246.40000000002</v>
      </c>
      <c r="AM309">
        <v>220485</v>
      </c>
      <c r="AN309">
        <v>15479</v>
      </c>
      <c r="AO309">
        <v>235964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23</v>
      </c>
      <c r="AV309">
        <f t="shared" si="19"/>
        <v>23</v>
      </c>
      <c r="AW309">
        <v>37171</v>
      </c>
      <c r="AX309">
        <v>0.77</v>
      </c>
      <c r="AY309">
        <v>380541674.62618399</v>
      </c>
      <c r="AZ309">
        <v>380541.67462618399</v>
      </c>
      <c r="BA309">
        <v>8517.5508321719299</v>
      </c>
      <c r="BB309">
        <v>1.1740464127585435</v>
      </c>
      <c r="BC309">
        <v>12520</v>
      </c>
      <c r="BD309">
        <v>17137</v>
      </c>
      <c r="BE309">
        <v>-4617</v>
      </c>
      <c r="BF309">
        <v>-9.8605386241804246E-2</v>
      </c>
      <c r="BG309">
        <v>183874</v>
      </c>
      <c r="BH309">
        <v>3.9607530587627089</v>
      </c>
      <c r="BI309">
        <v>5875</v>
      </c>
      <c r="BJ309">
        <v>38</v>
      </c>
      <c r="BK309">
        <v>3</v>
      </c>
      <c r="BL309">
        <v>3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2</v>
      </c>
      <c r="BS309">
        <v>0</v>
      </c>
      <c r="BT309">
        <v>47474</v>
      </c>
      <c r="BU309">
        <v>0.72</v>
      </c>
      <c r="BV309">
        <v>0.6231487</v>
      </c>
      <c r="BW309">
        <v>210</v>
      </c>
      <c r="BX309">
        <v>0.99001570000000005</v>
      </c>
      <c r="BY309">
        <v>-0.50366560000000005</v>
      </c>
      <c r="BZ309">
        <v>37</v>
      </c>
      <c r="CA309">
        <v>1</v>
      </c>
      <c r="CB309">
        <v>3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2</v>
      </c>
      <c r="CI309">
        <v>0</v>
      </c>
      <c r="CJ309">
        <v>46147</v>
      </c>
      <c r="CK309">
        <v>0.95347476542353782</v>
      </c>
      <c r="CL309">
        <v>0.75945991561181436</v>
      </c>
      <c r="CM309">
        <v>208</v>
      </c>
      <c r="CN309">
        <v>-0.22752864349644419</v>
      </c>
      <c r="CO309">
        <v>4163</v>
      </c>
      <c r="CP309">
        <v>-1.0902389191999999</v>
      </c>
      <c r="CQ309">
        <v>-0.82626389160000002</v>
      </c>
      <c r="CR309">
        <v>34596</v>
      </c>
      <c r="CS309">
        <v>0.75599999999999989</v>
      </c>
      <c r="CT309">
        <v>35632</v>
      </c>
      <c r="CU309">
        <v>0.75704890769999988</v>
      </c>
      <c r="CV309">
        <v>52</v>
      </c>
      <c r="CW309">
        <v>7</v>
      </c>
      <c r="CX309">
        <v>10</v>
      </c>
      <c r="CY309">
        <v>1209</v>
      </c>
      <c r="CZ309">
        <v>634</v>
      </c>
      <c r="DA309" s="2">
        <v>18269</v>
      </c>
      <c r="DB309" s="2">
        <v>2915</v>
      </c>
      <c r="DC309" s="2">
        <v>145.04</v>
      </c>
      <c r="DD309" s="2">
        <v>27576</v>
      </c>
      <c r="DE309">
        <v>215</v>
      </c>
      <c r="DF309">
        <v>114</v>
      </c>
      <c r="DG309">
        <v>28.14</v>
      </c>
      <c r="DH309">
        <v>8.66</v>
      </c>
      <c r="DI309" s="2">
        <v>8.66</v>
      </c>
      <c r="DJ309">
        <v>1.65</v>
      </c>
      <c r="DK309">
        <v>0.93815569333727</v>
      </c>
      <c r="DL309">
        <v>1.2437810945273632E-2</v>
      </c>
      <c r="DM309">
        <v>0</v>
      </c>
      <c r="DN309">
        <v>47.2</v>
      </c>
      <c r="DO309">
        <v>0.13600000000000001</v>
      </c>
      <c r="DP309">
        <v>725.8</v>
      </c>
      <c r="DQ309" s="2">
        <v>0</v>
      </c>
      <c r="DR309" s="2">
        <v>2861.0754900100001</v>
      </c>
      <c r="DS309">
        <v>1.1137841535034812E-2</v>
      </c>
      <c r="DT309">
        <v>4.1060697404342203</v>
      </c>
      <c r="DU309">
        <v>1388863.3078508095</v>
      </c>
      <c r="DV309">
        <v>1</v>
      </c>
    </row>
    <row r="310" spans="1:126" x14ac:dyDescent="0.15">
      <c r="A310" t="s">
        <v>652</v>
      </c>
      <c r="B310" t="s">
        <v>686</v>
      </c>
      <c r="C310">
        <v>12</v>
      </c>
      <c r="D310">
        <v>41</v>
      </c>
      <c r="E310" t="s">
        <v>687</v>
      </c>
      <c r="F310">
        <v>12041</v>
      </c>
      <c r="G310" t="s">
        <v>5294</v>
      </c>
      <c r="H310">
        <v>87.9</v>
      </c>
      <c r="I310">
        <v>5.2</v>
      </c>
      <c r="J310">
        <v>0.4</v>
      </c>
      <c r="K310">
        <v>0.3</v>
      </c>
      <c r="L310">
        <v>1.2</v>
      </c>
      <c r="M310">
        <v>5</v>
      </c>
      <c r="N310">
        <f t="shared" si="22"/>
        <v>7780.14</v>
      </c>
      <c r="O310">
        <f t="shared" si="20"/>
        <v>2219.8599999999997</v>
      </c>
      <c r="P310">
        <f t="shared" si="21"/>
        <v>2.6638320000000006</v>
      </c>
      <c r="Q310" s="4">
        <v>12041</v>
      </c>
      <c r="R310" s="5">
        <v>29.723455999999999</v>
      </c>
      <c r="S310" s="5">
        <v>-82.795800999999997</v>
      </c>
      <c r="T310">
        <v>2</v>
      </c>
      <c r="U310">
        <v>0.1737120678492963</v>
      </c>
      <c r="V310">
        <v>16880</v>
      </c>
      <c r="W310">
        <v>16948</v>
      </c>
      <c r="X310">
        <v>16992</v>
      </c>
      <c r="Y310">
        <v>17164</v>
      </c>
      <c r="Z310">
        <v>8039</v>
      </c>
      <c r="AA310">
        <v>12037</v>
      </c>
      <c r="AB310">
        <v>5563.018</v>
      </c>
      <c r="AC310">
        <v>40623</v>
      </c>
      <c r="AD310">
        <v>0</v>
      </c>
      <c r="AE310">
        <v>0</v>
      </c>
      <c r="AF310">
        <v>26</v>
      </c>
      <c r="AG310">
        <v>581</v>
      </c>
      <c r="AH310">
        <v>4.4750430292598967E-2</v>
      </c>
      <c r="AI310" s="3">
        <v>83904</v>
      </c>
      <c r="AJ310" s="3">
        <v>223804.36301381001</v>
      </c>
      <c r="AK310">
        <v>27</v>
      </c>
      <c r="AL310">
        <v>227513.60000000001</v>
      </c>
      <c r="AM310">
        <v>980335</v>
      </c>
      <c r="AN310">
        <v>36540</v>
      </c>
      <c r="AO310">
        <v>1016875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5</v>
      </c>
      <c r="AV310">
        <f t="shared" si="19"/>
        <v>6</v>
      </c>
      <c r="AW310">
        <v>5424</v>
      </c>
      <c r="AX310">
        <v>0.30000000000000004</v>
      </c>
      <c r="AY310">
        <v>450691916.07294297</v>
      </c>
      <c r="AZ310">
        <v>450691.91607294296</v>
      </c>
      <c r="BA310">
        <v>31175.8594103133</v>
      </c>
      <c r="BB310">
        <v>0.32076100512218425</v>
      </c>
      <c r="BC310">
        <v>11545</v>
      </c>
      <c r="BD310">
        <v>2347</v>
      </c>
      <c r="BE310">
        <v>9198</v>
      </c>
      <c r="BF310">
        <v>0.54490521327014219</v>
      </c>
      <c r="BG310">
        <v>130597</v>
      </c>
      <c r="BH310">
        <v>7.6857933145009421</v>
      </c>
      <c r="BI310">
        <v>2563</v>
      </c>
      <c r="BJ310">
        <v>7</v>
      </c>
      <c r="BK310">
        <v>0</v>
      </c>
      <c r="BL310">
        <v>2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17116</v>
      </c>
      <c r="BU310">
        <v>0.65</v>
      </c>
      <c r="BV310">
        <v>0.5787137</v>
      </c>
      <c r="BW310">
        <v>59</v>
      </c>
      <c r="BX310">
        <v>0.52582379999999995</v>
      </c>
      <c r="BY310">
        <v>-1.1968589999999999</v>
      </c>
      <c r="BZ310">
        <v>8</v>
      </c>
      <c r="CA310">
        <v>1</v>
      </c>
      <c r="CB310">
        <v>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16977</v>
      </c>
      <c r="CK310">
        <v>0.64793544206868114</v>
      </c>
      <c r="CL310">
        <v>0.71117705242334317</v>
      </c>
      <c r="CM310">
        <v>65</v>
      </c>
      <c r="CN310">
        <v>-0.79352380946120138</v>
      </c>
      <c r="CO310">
        <v>948</v>
      </c>
      <c r="CP310">
        <v>-0.32778700309999997</v>
      </c>
      <c r="CQ310">
        <v>-0.1224600656</v>
      </c>
      <c r="CR310">
        <v>14349</v>
      </c>
      <c r="CS310">
        <v>0.83200000000000007</v>
      </c>
      <c r="CT310">
        <v>12981</v>
      </c>
      <c r="CU310">
        <v>0.74036922419999995</v>
      </c>
      <c r="CV310">
        <v>4</v>
      </c>
      <c r="CW310">
        <v>5</v>
      </c>
      <c r="CX310">
        <v>6</v>
      </c>
      <c r="CY310">
        <v>622</v>
      </c>
      <c r="CZ310">
        <v>884</v>
      </c>
      <c r="DA310" s="2">
        <v>5172</v>
      </c>
      <c r="DB310" s="2">
        <v>1055</v>
      </c>
      <c r="DC310" s="2">
        <v>141.75</v>
      </c>
      <c r="DD310" s="2">
        <v>1427</v>
      </c>
      <c r="DE310">
        <v>348</v>
      </c>
      <c r="DF310">
        <v>33</v>
      </c>
      <c r="DG310">
        <v>17.72</v>
      </c>
      <c r="DH310">
        <v>5.91</v>
      </c>
      <c r="DI310" s="2">
        <v>11.81</v>
      </c>
      <c r="DJ310">
        <v>1.21</v>
      </c>
      <c r="DK310">
        <v>0.99342105263157898</v>
      </c>
      <c r="DL310">
        <v>5.1635111876075735E-3</v>
      </c>
      <c r="DM310">
        <v>0</v>
      </c>
      <c r="DN310">
        <v>3.8</v>
      </c>
      <c r="DO310">
        <v>1.6E-2</v>
      </c>
      <c r="DP310">
        <v>2310.19</v>
      </c>
      <c r="DQ310" s="2">
        <v>0</v>
      </c>
      <c r="DR310" s="2">
        <v>1117.4987837799999</v>
      </c>
      <c r="DS310">
        <v>4.9117917857899483E-3</v>
      </c>
      <c r="DT310">
        <v>5.3809547267872304</v>
      </c>
      <c r="DU310">
        <v>1224240.3813283793</v>
      </c>
      <c r="DV310">
        <v>1</v>
      </c>
    </row>
    <row r="311" spans="1:126" x14ac:dyDescent="0.15">
      <c r="A311" t="s">
        <v>652</v>
      </c>
      <c r="B311" t="s">
        <v>688</v>
      </c>
      <c r="C311">
        <v>12</v>
      </c>
      <c r="D311">
        <v>43</v>
      </c>
      <c r="E311" t="s">
        <v>689</v>
      </c>
      <c r="F311">
        <v>12043</v>
      </c>
      <c r="G311" t="s">
        <v>5295</v>
      </c>
      <c r="H311">
        <v>61.7</v>
      </c>
      <c r="I311">
        <v>11.9</v>
      </c>
      <c r="J311">
        <v>4</v>
      </c>
      <c r="K311">
        <v>0.4</v>
      </c>
      <c r="L311">
        <v>0.9</v>
      </c>
      <c r="M311">
        <v>21.1</v>
      </c>
      <c r="N311">
        <f t="shared" si="22"/>
        <v>4410.68</v>
      </c>
      <c r="O311">
        <f t="shared" si="20"/>
        <v>5589.32</v>
      </c>
      <c r="P311">
        <f t="shared" si="21"/>
        <v>6.7071840000000025</v>
      </c>
      <c r="Q311" s="4">
        <v>12043</v>
      </c>
      <c r="R311" s="5">
        <v>26.954809999999998</v>
      </c>
      <c r="S311" s="5">
        <v>-81.190820000000002</v>
      </c>
      <c r="T311">
        <v>6</v>
      </c>
      <c r="U311">
        <v>3.5361790669759786E-2</v>
      </c>
      <c r="V311">
        <v>12952</v>
      </c>
      <c r="W311">
        <v>13190</v>
      </c>
      <c r="X311">
        <v>13272</v>
      </c>
      <c r="Y311">
        <v>13130</v>
      </c>
      <c r="Z311">
        <v>6607</v>
      </c>
      <c r="AA311">
        <v>12039</v>
      </c>
      <c r="AB311">
        <v>3434.116</v>
      </c>
      <c r="AC311">
        <v>34877</v>
      </c>
      <c r="AD311">
        <v>0</v>
      </c>
      <c r="AE311">
        <v>0</v>
      </c>
      <c r="AF311">
        <v>11</v>
      </c>
      <c r="AG311">
        <v>331</v>
      </c>
      <c r="AH311">
        <v>3.3232628398791542E-2</v>
      </c>
      <c r="AI311" s="3">
        <v>442750</v>
      </c>
      <c r="AJ311" s="3">
        <v>515920.11698951002</v>
      </c>
      <c r="AK311">
        <v>40</v>
      </c>
      <c r="AL311">
        <v>631161.60000000009</v>
      </c>
      <c r="AM311">
        <v>165256</v>
      </c>
      <c r="AN311">
        <v>27826</v>
      </c>
      <c r="AO311">
        <v>193082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4</v>
      </c>
      <c r="AV311">
        <f t="shared" si="19"/>
        <v>4</v>
      </c>
      <c r="AW311">
        <v>4887</v>
      </c>
      <c r="AX311">
        <v>0.37</v>
      </c>
      <c r="AY311">
        <v>634857829.403211</v>
      </c>
      <c r="AZ311">
        <v>634857.82940321101</v>
      </c>
      <c r="BA311">
        <v>57400.382645500198</v>
      </c>
      <c r="BB311">
        <v>0.1742148665063635</v>
      </c>
      <c r="BC311">
        <v>23021</v>
      </c>
      <c r="BD311">
        <v>0</v>
      </c>
      <c r="BE311">
        <v>23021</v>
      </c>
      <c r="BF311">
        <v>1.7774088943792465</v>
      </c>
      <c r="BG311">
        <v>22973</v>
      </c>
      <c r="BH311">
        <v>1.7309373116335143</v>
      </c>
      <c r="BI311">
        <v>1948</v>
      </c>
      <c r="BJ311">
        <v>6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10950</v>
      </c>
      <c r="BU311">
        <v>0.48</v>
      </c>
      <c r="BV311">
        <v>0.36236109999999999</v>
      </c>
      <c r="BW311">
        <v>31</v>
      </c>
      <c r="BX311">
        <v>0.54794520000000002</v>
      </c>
      <c r="BY311">
        <v>-2.26214</v>
      </c>
      <c r="BZ311">
        <v>7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13479</v>
      </c>
      <c r="CK311">
        <v>0.66770531938571109</v>
      </c>
      <c r="CL311">
        <v>0.5982303539292142</v>
      </c>
      <c r="CM311">
        <v>26</v>
      </c>
      <c r="CN311">
        <v>-1.5100270532667739</v>
      </c>
      <c r="CO311">
        <v>467</v>
      </c>
      <c r="CP311">
        <v>1.8423146000000001E-2</v>
      </c>
      <c r="CQ311">
        <v>-0.72870321760000001</v>
      </c>
      <c r="CR311">
        <v>11510</v>
      </c>
      <c r="CS311">
        <v>0.83599999999999997</v>
      </c>
      <c r="CT311">
        <v>8704</v>
      </c>
      <c r="CU311">
        <v>0.67580567580999995</v>
      </c>
      <c r="CW311">
        <v>5</v>
      </c>
      <c r="CY311">
        <v>732</v>
      </c>
      <c r="CZ311">
        <v>485</v>
      </c>
      <c r="DA311" s="2">
        <v>2961</v>
      </c>
      <c r="DB311" s="2">
        <v>500</v>
      </c>
      <c r="DC311" s="2">
        <v>29.97</v>
      </c>
      <c r="DD311" s="2">
        <v>2668</v>
      </c>
      <c r="DE311">
        <v>162</v>
      </c>
      <c r="DF311">
        <v>32</v>
      </c>
      <c r="DG311">
        <v>14.99</v>
      </c>
      <c r="DH311">
        <v>7.49</v>
      </c>
      <c r="DI311" s="2">
        <v>7.49</v>
      </c>
      <c r="DJ311">
        <v>5.15</v>
      </c>
      <c r="DK311">
        <v>0.94457594579333715</v>
      </c>
      <c r="DL311">
        <v>0</v>
      </c>
      <c r="DM311">
        <v>0</v>
      </c>
      <c r="DN311">
        <v>0</v>
      </c>
      <c r="DO311">
        <v>0</v>
      </c>
      <c r="DP311">
        <v>1110.22</v>
      </c>
      <c r="DQ311" s="2">
        <v>0</v>
      </c>
      <c r="DR311" s="2">
        <v>49431.821993019999</v>
      </c>
      <c r="DS311">
        <v>7.8318800893334747E-2</v>
      </c>
      <c r="DV311">
        <v>1</v>
      </c>
    </row>
    <row r="312" spans="1:126" x14ac:dyDescent="0.15">
      <c r="A312" t="s">
        <v>652</v>
      </c>
      <c r="B312" t="s">
        <v>690</v>
      </c>
      <c r="C312">
        <v>12</v>
      </c>
      <c r="D312">
        <v>45</v>
      </c>
      <c r="E312" t="s">
        <v>691</v>
      </c>
      <c r="F312">
        <v>12045</v>
      </c>
      <c r="G312" t="s">
        <v>5296</v>
      </c>
      <c r="H312">
        <v>74.900000000000006</v>
      </c>
      <c r="I312">
        <v>18.5</v>
      </c>
      <c r="J312">
        <v>0.4</v>
      </c>
      <c r="K312">
        <v>0.3</v>
      </c>
      <c r="L312">
        <v>1.7</v>
      </c>
      <c r="M312">
        <v>4.3</v>
      </c>
      <c r="N312">
        <f t="shared" si="22"/>
        <v>5973.8900000000012</v>
      </c>
      <c r="O312">
        <f t="shared" si="20"/>
        <v>4026.1099999999988</v>
      </c>
      <c r="P312">
        <f t="shared" si="21"/>
        <v>4.8313320000000006</v>
      </c>
      <c r="Q312" s="4">
        <v>12045</v>
      </c>
      <c r="R312" s="5">
        <v>29.907257000000001</v>
      </c>
      <c r="S312" s="5">
        <v>-85.256536999999994</v>
      </c>
      <c r="T312">
        <v>3</v>
      </c>
      <c r="U312">
        <v>0.1086509608094117</v>
      </c>
      <c r="V312">
        <v>15796</v>
      </c>
      <c r="W312">
        <v>15781</v>
      </c>
      <c r="X312">
        <v>15785</v>
      </c>
      <c r="Y312">
        <v>15940</v>
      </c>
      <c r="Z312">
        <v>9088</v>
      </c>
      <c r="AA312">
        <v>12041</v>
      </c>
      <c r="AB312">
        <v>5015.8950000000004</v>
      </c>
      <c r="AC312">
        <v>41788</v>
      </c>
      <c r="AD312">
        <v>2</v>
      </c>
      <c r="AE312">
        <v>1.2670256572695597E-4</v>
      </c>
      <c r="AF312">
        <v>5</v>
      </c>
      <c r="AG312">
        <v>34</v>
      </c>
      <c r="AH312">
        <v>0.14705882352941177</v>
      </c>
      <c r="AI312" s="3">
        <v>4595</v>
      </c>
      <c r="AJ312" s="3">
        <v>354294.320321195</v>
      </c>
      <c r="AK312">
        <v>56</v>
      </c>
      <c r="AL312">
        <v>483699.19999999995</v>
      </c>
      <c r="AM312">
        <v>650804</v>
      </c>
      <c r="AN312">
        <v>1346</v>
      </c>
      <c r="AO312">
        <v>652150</v>
      </c>
      <c r="AP312">
        <v>1</v>
      </c>
      <c r="AQ312">
        <v>0</v>
      </c>
      <c r="AR312">
        <v>1</v>
      </c>
      <c r="AS312">
        <v>6.3367340472720357E-2</v>
      </c>
      <c r="AT312">
        <v>1</v>
      </c>
      <c r="AU312">
        <v>6</v>
      </c>
      <c r="AV312">
        <f t="shared" si="19"/>
        <v>7</v>
      </c>
      <c r="AW312">
        <v>11399</v>
      </c>
      <c r="AX312">
        <v>0.74</v>
      </c>
      <c r="AY312">
        <v>1087208500.4565101</v>
      </c>
      <c r="AZ312">
        <v>1087208.5004565101</v>
      </c>
      <c r="BA312">
        <v>80832.391996720995</v>
      </c>
      <c r="BB312">
        <v>0.12371278089117609</v>
      </c>
      <c r="BC312">
        <v>18311</v>
      </c>
      <c r="BD312">
        <v>17005</v>
      </c>
      <c r="BE312">
        <v>1306</v>
      </c>
      <c r="BF312">
        <v>8.2679159280830597E-2</v>
      </c>
      <c r="BG312">
        <v>174448</v>
      </c>
      <c r="BH312">
        <v>11.051504592968008</v>
      </c>
      <c r="BI312">
        <v>2060</v>
      </c>
      <c r="BJ312">
        <v>17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1</v>
      </c>
      <c r="BS312">
        <v>0</v>
      </c>
      <c r="BT312">
        <v>15755</v>
      </c>
      <c r="BU312">
        <v>0.72</v>
      </c>
      <c r="BV312">
        <v>0.54903599999999997</v>
      </c>
      <c r="BW312">
        <v>86</v>
      </c>
      <c r="BX312">
        <v>1.2694380000000001</v>
      </c>
      <c r="BY312">
        <v>-0.50878259999999997</v>
      </c>
      <c r="BZ312">
        <v>20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2</v>
      </c>
      <c r="CI312">
        <v>0</v>
      </c>
      <c r="CJ312">
        <v>15932</v>
      </c>
      <c r="CK312">
        <v>1.5691689681144865</v>
      </c>
      <c r="CL312">
        <v>0.7871539313399778</v>
      </c>
      <c r="CM312">
        <v>92</v>
      </c>
      <c r="CN312">
        <v>0.65856116689032917</v>
      </c>
      <c r="CO312">
        <v>1314</v>
      </c>
      <c r="CP312">
        <v>0.12569507699999999</v>
      </c>
      <c r="CQ312">
        <v>-0.29725417679999999</v>
      </c>
      <c r="CR312">
        <v>13091</v>
      </c>
      <c r="CS312">
        <v>0.82400000000000007</v>
      </c>
      <c r="CT312">
        <v>12242</v>
      </c>
      <c r="CU312">
        <v>0.78279089258000001</v>
      </c>
      <c r="CV312">
        <v>9</v>
      </c>
      <c r="CW312">
        <v>3</v>
      </c>
      <c r="CX312">
        <v>5</v>
      </c>
      <c r="CY312">
        <v>24</v>
      </c>
      <c r="CZ312">
        <v>50</v>
      </c>
      <c r="DA312" s="2">
        <v>5615</v>
      </c>
      <c r="DB312" s="2">
        <v>1155</v>
      </c>
      <c r="DC312" s="2">
        <v>94.76</v>
      </c>
      <c r="DD312" s="2">
        <v>3488</v>
      </c>
      <c r="DE312">
        <v>21</v>
      </c>
      <c r="DF312">
        <v>1</v>
      </c>
      <c r="DG312">
        <v>6.32</v>
      </c>
      <c r="DH312">
        <v>12.64</v>
      </c>
      <c r="DI312" s="2">
        <v>6.32</v>
      </c>
      <c r="DJ312">
        <v>2.25</v>
      </c>
      <c r="DL312">
        <v>0</v>
      </c>
      <c r="DM312">
        <v>0</v>
      </c>
      <c r="DN312">
        <v>1.8</v>
      </c>
      <c r="DO312">
        <v>5.0000000000000001E-3</v>
      </c>
      <c r="DP312">
        <v>62</v>
      </c>
      <c r="DQ312" s="2">
        <v>0</v>
      </c>
      <c r="DR312" s="2">
        <v>780.23885812000003</v>
      </c>
      <c r="DS312">
        <v>1.6130662571345994E-3</v>
      </c>
      <c r="DT312">
        <v>1</v>
      </c>
      <c r="DU312">
        <v>483699.19999999995</v>
      </c>
      <c r="DV312">
        <v>0</v>
      </c>
    </row>
    <row r="313" spans="1:126" x14ac:dyDescent="0.15">
      <c r="A313" t="s">
        <v>652</v>
      </c>
      <c r="B313" t="s">
        <v>692</v>
      </c>
      <c r="C313">
        <v>12</v>
      </c>
      <c r="D313">
        <v>47</v>
      </c>
      <c r="E313" t="s">
        <v>693</v>
      </c>
      <c r="F313">
        <v>12047</v>
      </c>
      <c r="G313" t="s">
        <v>5297</v>
      </c>
      <c r="H313">
        <v>54.9</v>
      </c>
      <c r="I313">
        <v>34</v>
      </c>
      <c r="J313">
        <v>0.5</v>
      </c>
      <c r="K313">
        <v>0.5</v>
      </c>
      <c r="L313">
        <v>1.3</v>
      </c>
      <c r="M313">
        <v>8.8000000000000007</v>
      </c>
      <c r="N313">
        <f t="shared" si="22"/>
        <v>4249.6399999999994</v>
      </c>
      <c r="O313">
        <f t="shared" si="20"/>
        <v>5750.3600000000006</v>
      </c>
      <c r="P313">
        <f t="shared" si="21"/>
        <v>6.900432000000003</v>
      </c>
      <c r="Q313" s="4">
        <v>12047</v>
      </c>
      <c r="R313" s="5">
        <v>30.491226000000001</v>
      </c>
      <c r="S313" s="5">
        <v>-82.951069000000004</v>
      </c>
      <c r="T313">
        <v>6</v>
      </c>
      <c r="U313">
        <v>0.13396445719852312</v>
      </c>
      <c r="V313">
        <v>14728</v>
      </c>
      <c r="W313">
        <v>14466</v>
      </c>
      <c r="X313">
        <v>14395</v>
      </c>
      <c r="Y313">
        <v>14272</v>
      </c>
      <c r="Z313">
        <v>7461</v>
      </c>
      <c r="AA313">
        <v>12043</v>
      </c>
      <c r="AB313">
        <v>3493.6819999999998</v>
      </c>
      <c r="AC313">
        <v>35048</v>
      </c>
      <c r="AD313">
        <v>0</v>
      </c>
      <c r="AE313">
        <v>0</v>
      </c>
      <c r="AF313">
        <v>7</v>
      </c>
      <c r="AG313">
        <v>292</v>
      </c>
      <c r="AH313">
        <v>2.3972602739726026E-2</v>
      </c>
      <c r="AI313" s="3">
        <v>71884</v>
      </c>
      <c r="AJ313" s="3">
        <v>328820.04817169002</v>
      </c>
      <c r="AK313">
        <v>80</v>
      </c>
      <c r="AL313">
        <v>332384</v>
      </c>
      <c r="AM313">
        <v>213423</v>
      </c>
      <c r="AN313">
        <v>25484</v>
      </c>
      <c r="AO313">
        <v>238907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f t="shared" si="19"/>
        <v>5</v>
      </c>
      <c r="AW313">
        <v>12345</v>
      </c>
      <c r="AX313">
        <v>0.94</v>
      </c>
      <c r="AY313">
        <v>84950852.104420796</v>
      </c>
      <c r="AZ313">
        <v>84950.852104420803</v>
      </c>
      <c r="BA313">
        <v>6375.2406257282601</v>
      </c>
      <c r="BB313">
        <v>1.5685682450390137</v>
      </c>
      <c r="BC313">
        <v>11511</v>
      </c>
      <c r="BD313">
        <v>0</v>
      </c>
      <c r="BE313">
        <v>11511</v>
      </c>
      <c r="BF313">
        <v>0.78157251493753399</v>
      </c>
      <c r="BG313">
        <v>65774</v>
      </c>
      <c r="BH313">
        <v>4.5692254254949631</v>
      </c>
      <c r="BI313">
        <v>2047</v>
      </c>
      <c r="BJ313">
        <v>8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1</v>
      </c>
      <c r="BS313">
        <v>0</v>
      </c>
      <c r="BT313">
        <v>14592</v>
      </c>
      <c r="BU313">
        <v>0.5</v>
      </c>
      <c r="BV313">
        <v>0.493813</v>
      </c>
      <c r="BW313">
        <v>52</v>
      </c>
      <c r="BX313">
        <v>0.75383770000000005</v>
      </c>
      <c r="BY313">
        <v>-1.3305899999999999</v>
      </c>
      <c r="BZ313">
        <v>6</v>
      </c>
      <c r="CA313">
        <v>0</v>
      </c>
      <c r="CB313">
        <v>2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14051</v>
      </c>
      <c r="CK313">
        <v>0.71169311792754963</v>
      </c>
      <c r="CL313">
        <v>0.67901544643978395</v>
      </c>
      <c r="CM313">
        <v>45</v>
      </c>
      <c r="CN313">
        <v>-0.92424678786754344</v>
      </c>
      <c r="CO313">
        <v>699</v>
      </c>
      <c r="CP313">
        <v>-1.2404227565999999</v>
      </c>
      <c r="CQ313">
        <v>-0.94902936719999997</v>
      </c>
      <c r="CR313">
        <v>11135</v>
      </c>
      <c r="CS313">
        <v>0.78099999999999992</v>
      </c>
      <c r="CT313">
        <v>11503</v>
      </c>
      <c r="CU313">
        <v>0.78647214854000003</v>
      </c>
      <c r="CV313">
        <v>1</v>
      </c>
      <c r="CW313">
        <v>2</v>
      </c>
      <c r="CX313">
        <v>3</v>
      </c>
      <c r="CY313">
        <v>301</v>
      </c>
      <c r="CZ313">
        <v>447</v>
      </c>
      <c r="DA313" s="2">
        <v>4523</v>
      </c>
      <c r="DB313" s="2">
        <v>645</v>
      </c>
      <c r="DC313" s="2">
        <v>41.8</v>
      </c>
      <c r="DD313" s="2">
        <v>5657</v>
      </c>
      <c r="DE313">
        <v>133</v>
      </c>
      <c r="DF313">
        <v>63</v>
      </c>
      <c r="DH313">
        <v>20.9</v>
      </c>
      <c r="DI313" s="2">
        <v>27.87</v>
      </c>
      <c r="DJ313">
        <v>0.57999999999999996</v>
      </c>
      <c r="DK313">
        <v>0.98191530799621618</v>
      </c>
      <c r="DL313">
        <v>6.8493150684931503E-3</v>
      </c>
      <c r="DM313">
        <v>0</v>
      </c>
      <c r="DN313">
        <v>5</v>
      </c>
      <c r="DO313">
        <v>1.4999999999999999E-2</v>
      </c>
      <c r="DP313">
        <v>177.23000000000002</v>
      </c>
      <c r="DQ313" s="2">
        <v>458</v>
      </c>
      <c r="DR313" s="2">
        <v>5560.7659878699997</v>
      </c>
      <c r="DS313">
        <v>8.6930766072983064E-3</v>
      </c>
      <c r="DT313">
        <v>4.3728319252211403</v>
      </c>
      <c r="DU313">
        <v>1453459.3666327035</v>
      </c>
      <c r="DV313">
        <v>1</v>
      </c>
    </row>
    <row r="314" spans="1:126" x14ac:dyDescent="0.15">
      <c r="A314" t="s">
        <v>652</v>
      </c>
      <c r="B314" t="s">
        <v>694</v>
      </c>
      <c r="C314">
        <v>12</v>
      </c>
      <c r="D314">
        <v>49</v>
      </c>
      <c r="E314" t="s">
        <v>695</v>
      </c>
      <c r="F314">
        <v>12049</v>
      </c>
      <c r="G314" t="s">
        <v>5298</v>
      </c>
      <c r="H314">
        <v>48</v>
      </c>
      <c r="I314">
        <v>6.8</v>
      </c>
      <c r="J314">
        <v>0.3</v>
      </c>
      <c r="K314">
        <v>1.1000000000000001</v>
      </c>
      <c r="L314">
        <v>0.9</v>
      </c>
      <c r="M314">
        <v>42.9</v>
      </c>
      <c r="N314">
        <f t="shared" si="22"/>
        <v>4192.76</v>
      </c>
      <c r="O314">
        <f t="shared" si="20"/>
        <v>5807.24</v>
      </c>
      <c r="P314">
        <f t="shared" si="21"/>
        <v>6.968688000000002</v>
      </c>
      <c r="Q314" s="4">
        <v>12049</v>
      </c>
      <c r="R314" s="5">
        <v>27.492846</v>
      </c>
      <c r="S314" s="5">
        <v>-81.821579999999997</v>
      </c>
      <c r="T314">
        <v>6</v>
      </c>
      <c r="U314">
        <v>3.2422231057614978E-2</v>
      </c>
      <c r="V314">
        <v>27347</v>
      </c>
      <c r="W314">
        <v>27549</v>
      </c>
      <c r="X314">
        <v>27468</v>
      </c>
      <c r="Y314">
        <v>27257</v>
      </c>
      <c r="Z314">
        <v>13670</v>
      </c>
      <c r="AA314">
        <v>12045</v>
      </c>
      <c r="AB314">
        <v>8523.7900000000009</v>
      </c>
      <c r="AC314">
        <v>35457</v>
      </c>
      <c r="AD314">
        <v>0</v>
      </c>
      <c r="AE314">
        <v>0</v>
      </c>
      <c r="AF314">
        <v>17</v>
      </c>
      <c r="AG314">
        <v>982</v>
      </c>
      <c r="AH314">
        <v>1.7311608961303463E-2</v>
      </c>
      <c r="AI314" s="3">
        <v>273916</v>
      </c>
      <c r="AJ314" s="3">
        <v>408187.44242591504</v>
      </c>
      <c r="AK314">
        <v>35</v>
      </c>
      <c r="AL314">
        <v>408563.20000000001</v>
      </c>
      <c r="AM314">
        <v>460173</v>
      </c>
      <c r="AN314">
        <v>51201</v>
      </c>
      <c r="AO314">
        <v>511374</v>
      </c>
      <c r="AP314">
        <v>1</v>
      </c>
      <c r="AQ314">
        <v>0</v>
      </c>
      <c r="AR314">
        <v>1</v>
      </c>
      <c r="AS314">
        <v>3.6298958219899091E-2</v>
      </c>
      <c r="AT314">
        <v>1</v>
      </c>
      <c r="AU314">
        <v>5</v>
      </c>
      <c r="AV314">
        <f t="shared" si="19"/>
        <v>6</v>
      </c>
      <c r="AW314">
        <v>27692</v>
      </c>
      <c r="AX314">
        <v>0.92</v>
      </c>
      <c r="AY314">
        <v>1313413294.5646</v>
      </c>
      <c r="AZ314">
        <v>1313413.2945646001</v>
      </c>
      <c r="BA314">
        <v>48607.803714208399</v>
      </c>
      <c r="BB314">
        <v>0.20572828303034252</v>
      </c>
      <c r="BC314">
        <v>19055</v>
      </c>
      <c r="BD314">
        <v>1150</v>
      </c>
      <c r="BE314">
        <v>17905</v>
      </c>
      <c r="BF314">
        <v>0.65473360880535347</v>
      </c>
      <c r="BG314">
        <v>394317</v>
      </c>
      <c r="BH314">
        <v>14.355504587155963</v>
      </c>
      <c r="BI314">
        <v>3222</v>
      </c>
      <c r="BJ314">
        <v>27</v>
      </c>
      <c r="BK314">
        <v>2</v>
      </c>
      <c r="BL314">
        <v>3</v>
      </c>
      <c r="BM314">
        <v>0</v>
      </c>
      <c r="BN314">
        <v>0</v>
      </c>
      <c r="BO314">
        <v>1</v>
      </c>
      <c r="BP314">
        <v>0</v>
      </c>
      <c r="BQ314">
        <v>1</v>
      </c>
      <c r="BR314">
        <v>2</v>
      </c>
      <c r="BS314">
        <v>0</v>
      </c>
      <c r="BT314">
        <v>29415</v>
      </c>
      <c r="BU314">
        <v>0.7</v>
      </c>
      <c r="BV314">
        <v>0.35164630000000002</v>
      </c>
      <c r="BW314">
        <v>114</v>
      </c>
      <c r="BX314">
        <v>1.223865</v>
      </c>
      <c r="BY314">
        <v>-1.7752330000000001</v>
      </c>
      <c r="BZ314">
        <v>26</v>
      </c>
      <c r="CA314">
        <v>2</v>
      </c>
      <c r="CB314">
        <v>2</v>
      </c>
      <c r="CC314">
        <v>0</v>
      </c>
      <c r="CD314">
        <v>0</v>
      </c>
      <c r="CE314">
        <v>1</v>
      </c>
      <c r="CF314">
        <v>0</v>
      </c>
      <c r="CG314">
        <v>2</v>
      </c>
      <c r="CH314">
        <v>2</v>
      </c>
      <c r="CI314">
        <v>0</v>
      </c>
      <c r="CJ314">
        <v>27441</v>
      </c>
      <c r="CK314">
        <v>1.2754637221675595</v>
      </c>
      <c r="CL314">
        <v>0.58690708252111756</v>
      </c>
      <c r="CM314">
        <v>110</v>
      </c>
      <c r="CN314">
        <v>-0.72922223629916272</v>
      </c>
      <c r="CO314">
        <v>1350</v>
      </c>
      <c r="CP314">
        <v>0.32738130100000001</v>
      </c>
      <c r="CQ314">
        <v>-0.70341339390000002</v>
      </c>
      <c r="CR314">
        <v>23652</v>
      </c>
      <c r="CS314">
        <v>0.86</v>
      </c>
      <c r="CT314">
        <v>18487</v>
      </c>
      <c r="CU314">
        <v>0.65627807338999999</v>
      </c>
      <c r="CV314">
        <v>4</v>
      </c>
      <c r="CW314">
        <v>9</v>
      </c>
      <c r="CX314">
        <v>5</v>
      </c>
      <c r="CY314">
        <v>2333</v>
      </c>
      <c r="CZ314">
        <v>1500</v>
      </c>
      <c r="DA314" s="2">
        <v>10878</v>
      </c>
      <c r="DB314" s="2">
        <v>985</v>
      </c>
      <c r="DC314" s="2">
        <v>50.87</v>
      </c>
      <c r="DD314" s="2">
        <v>4779</v>
      </c>
      <c r="DE314">
        <v>454</v>
      </c>
      <c r="DF314">
        <v>81</v>
      </c>
      <c r="DG314">
        <v>10.9</v>
      </c>
      <c r="DH314">
        <v>3.63</v>
      </c>
      <c r="DI314" s="2">
        <v>10.9</v>
      </c>
      <c r="DJ314">
        <v>2.25</v>
      </c>
      <c r="DK314">
        <v>0.95052132770630415</v>
      </c>
      <c r="DL314">
        <v>0</v>
      </c>
      <c r="DM314">
        <v>0</v>
      </c>
      <c r="DN314">
        <v>0</v>
      </c>
      <c r="DO314">
        <v>0</v>
      </c>
      <c r="DP314">
        <v>0</v>
      </c>
      <c r="DQ314" s="2">
        <v>0</v>
      </c>
      <c r="DR314" s="2">
        <v>3698.7668380999994</v>
      </c>
      <c r="DS314">
        <v>8.1136594968416152E-3</v>
      </c>
      <c r="DT314">
        <v>2.5006245563513501</v>
      </c>
      <c r="DU314">
        <v>1021663.1707414879</v>
      </c>
      <c r="DV314">
        <v>1</v>
      </c>
    </row>
    <row r="315" spans="1:126" x14ac:dyDescent="0.15">
      <c r="A315" t="s">
        <v>652</v>
      </c>
      <c r="B315" t="s">
        <v>696</v>
      </c>
      <c r="C315">
        <v>12</v>
      </c>
      <c r="D315">
        <v>51</v>
      </c>
      <c r="E315" t="s">
        <v>697</v>
      </c>
      <c r="F315">
        <v>12051</v>
      </c>
      <c r="G315" t="s">
        <v>5299</v>
      </c>
      <c r="H315">
        <v>34.9</v>
      </c>
      <c r="I315">
        <v>12.9</v>
      </c>
      <c r="J315">
        <v>1.5</v>
      </c>
      <c r="K315">
        <v>0.7</v>
      </c>
      <c r="L315">
        <v>0.9</v>
      </c>
      <c r="M315">
        <v>49.2</v>
      </c>
      <c r="N315">
        <f t="shared" si="22"/>
        <v>3808.6100000000006</v>
      </c>
      <c r="O315">
        <f t="shared" si="20"/>
        <v>6191.3899999999994</v>
      </c>
      <c r="P315">
        <f t="shared" si="21"/>
        <v>7.4296680000000022</v>
      </c>
      <c r="Q315" s="4">
        <v>12051</v>
      </c>
      <c r="R315" s="5">
        <v>26.539967000000001</v>
      </c>
      <c r="S315" s="5">
        <v>-81.152113999999997</v>
      </c>
      <c r="T315">
        <v>4</v>
      </c>
      <c r="U315">
        <v>8.5349248207052725E-2</v>
      </c>
      <c r="V315">
        <v>38669</v>
      </c>
      <c r="W315">
        <v>38360</v>
      </c>
      <c r="X315">
        <v>38363</v>
      </c>
      <c r="Y315">
        <v>39094</v>
      </c>
      <c r="Z315">
        <v>19213</v>
      </c>
      <c r="AA315">
        <v>12047</v>
      </c>
      <c r="AB315">
        <v>13408.539999999999</v>
      </c>
      <c r="AC315">
        <v>36771</v>
      </c>
      <c r="AD315">
        <v>0</v>
      </c>
      <c r="AE315">
        <v>0</v>
      </c>
      <c r="AF315">
        <v>10</v>
      </c>
      <c r="AG315">
        <v>406</v>
      </c>
      <c r="AH315">
        <v>2.4630541871921183E-2</v>
      </c>
      <c r="AI315" s="3">
        <v>495734</v>
      </c>
      <c r="AJ315" s="3">
        <v>737857.82486413501</v>
      </c>
      <c r="AK315">
        <v>50</v>
      </c>
      <c r="AL315">
        <v>761529.60000000009</v>
      </c>
      <c r="AM315">
        <v>178161</v>
      </c>
      <c r="AN315">
        <v>83779</v>
      </c>
      <c r="AO315">
        <v>261940</v>
      </c>
      <c r="AP315">
        <v>6</v>
      </c>
      <c r="AQ315">
        <v>1</v>
      </c>
      <c r="AR315">
        <v>7</v>
      </c>
      <c r="AS315">
        <v>0.18248175182481752</v>
      </c>
      <c r="AT315">
        <v>8</v>
      </c>
      <c r="AU315">
        <v>10</v>
      </c>
      <c r="AV315">
        <f t="shared" si="19"/>
        <v>18</v>
      </c>
      <c r="AW315">
        <v>29646</v>
      </c>
      <c r="AX315">
        <v>0.71</v>
      </c>
      <c r="AY315">
        <v>1709034807.09339</v>
      </c>
      <c r="AZ315">
        <v>1709034.80709339</v>
      </c>
      <c r="BA315">
        <v>47931.647975926498</v>
      </c>
      <c r="BB315">
        <v>0.20863042316054864</v>
      </c>
      <c r="BC315">
        <v>21357</v>
      </c>
      <c r="BD315">
        <v>11388</v>
      </c>
      <c r="BE315">
        <v>9969</v>
      </c>
      <c r="BF315">
        <v>0.25780340841500943</v>
      </c>
      <c r="BG315">
        <v>425494</v>
      </c>
      <c r="BH315">
        <v>11.091259807627141</v>
      </c>
      <c r="BI315">
        <v>4158</v>
      </c>
      <c r="BJ315">
        <v>16</v>
      </c>
      <c r="BK315">
        <v>6</v>
      </c>
      <c r="BL315">
        <v>5</v>
      </c>
      <c r="BM315">
        <v>0</v>
      </c>
      <c r="BN315">
        <v>0</v>
      </c>
      <c r="BO315">
        <v>1</v>
      </c>
      <c r="BP315">
        <v>0</v>
      </c>
      <c r="BQ315">
        <v>2</v>
      </c>
      <c r="BR315">
        <v>0</v>
      </c>
      <c r="BS315">
        <v>0</v>
      </c>
      <c r="BT315">
        <v>39594</v>
      </c>
      <c r="BU315">
        <v>0.57999999999999996</v>
      </c>
      <c r="BV315">
        <v>0.38440340000000001</v>
      </c>
      <c r="BW315">
        <v>138</v>
      </c>
      <c r="BX315">
        <v>0.75769059999999999</v>
      </c>
      <c r="BY315">
        <v>-1.954275</v>
      </c>
      <c r="BZ315">
        <v>19</v>
      </c>
      <c r="CA315">
        <v>6</v>
      </c>
      <c r="CB315">
        <v>5</v>
      </c>
      <c r="CC315">
        <v>0</v>
      </c>
      <c r="CD315">
        <v>0</v>
      </c>
      <c r="CE315">
        <v>1</v>
      </c>
      <c r="CF315">
        <v>0</v>
      </c>
      <c r="CG315">
        <v>3</v>
      </c>
      <c r="CH315">
        <v>0</v>
      </c>
      <c r="CI315">
        <v>0</v>
      </c>
      <c r="CJ315">
        <v>38476</v>
      </c>
      <c r="CK315">
        <v>0.88366774092941058</v>
      </c>
      <c r="CL315">
        <v>0.58995597775718256</v>
      </c>
      <c r="CM315">
        <v>123</v>
      </c>
      <c r="CN315">
        <v>-1.1666142559398427</v>
      </c>
      <c r="CO315">
        <v>1907</v>
      </c>
      <c r="CP315">
        <v>0.16039753100000001</v>
      </c>
      <c r="CQ315">
        <v>-0.87211806489999999</v>
      </c>
      <c r="CR315">
        <v>33539</v>
      </c>
      <c r="CS315">
        <v>0.85400000000000009</v>
      </c>
      <c r="CT315">
        <v>25328</v>
      </c>
      <c r="CU315">
        <v>0.64089011281999997</v>
      </c>
      <c r="CV315">
        <v>15</v>
      </c>
      <c r="CW315">
        <v>17</v>
      </c>
      <c r="CX315">
        <v>14</v>
      </c>
      <c r="CY315">
        <v>4667</v>
      </c>
      <c r="CZ315">
        <v>628</v>
      </c>
      <c r="DA315" s="2">
        <v>18430</v>
      </c>
      <c r="DB315" s="2">
        <v>1470</v>
      </c>
      <c r="DC315" s="2">
        <v>77.39</v>
      </c>
      <c r="DD315" s="2">
        <v>10051</v>
      </c>
      <c r="DE315">
        <v>169</v>
      </c>
      <c r="DF315">
        <v>31</v>
      </c>
      <c r="DG315">
        <v>13.34</v>
      </c>
      <c r="DH315">
        <v>8.01</v>
      </c>
      <c r="DI315" s="2">
        <v>8.01</v>
      </c>
      <c r="DJ315">
        <v>4.22</v>
      </c>
      <c r="DK315">
        <v>0.94262648920590475</v>
      </c>
      <c r="DL315">
        <v>1.2315270935960592E-2</v>
      </c>
      <c r="DM315">
        <v>0</v>
      </c>
      <c r="DN315">
        <v>0</v>
      </c>
      <c r="DO315">
        <v>0</v>
      </c>
      <c r="DP315">
        <v>0</v>
      </c>
      <c r="DQ315" s="2">
        <v>0</v>
      </c>
      <c r="DR315" s="2">
        <v>44321.164526619999</v>
      </c>
      <c r="DS315">
        <v>5.6193790830779265E-2</v>
      </c>
      <c r="DT315">
        <v>1.5681688685115101</v>
      </c>
      <c r="DU315">
        <v>1194207.0111700229</v>
      </c>
      <c r="DV315">
        <v>0</v>
      </c>
    </row>
    <row r="316" spans="1:126" x14ac:dyDescent="0.15">
      <c r="A316" t="s">
        <v>652</v>
      </c>
      <c r="B316" t="s">
        <v>698</v>
      </c>
      <c r="C316">
        <v>12</v>
      </c>
      <c r="D316">
        <v>53</v>
      </c>
      <c r="E316" t="s">
        <v>699</v>
      </c>
      <c r="F316">
        <v>12053</v>
      </c>
      <c r="G316" t="s">
        <v>5300</v>
      </c>
      <c r="H316">
        <v>82.1</v>
      </c>
      <c r="I316">
        <v>4.7</v>
      </c>
      <c r="J316">
        <v>0.3</v>
      </c>
      <c r="K316">
        <v>1.1000000000000001</v>
      </c>
      <c r="L316">
        <v>1.5</v>
      </c>
      <c r="M316">
        <v>10.3</v>
      </c>
      <c r="N316">
        <f t="shared" si="22"/>
        <v>6872.1399999999994</v>
      </c>
      <c r="O316">
        <f t="shared" si="20"/>
        <v>3127.8600000000006</v>
      </c>
      <c r="P316">
        <f t="shared" si="21"/>
        <v>3.7534320000000019</v>
      </c>
      <c r="Q316" s="4">
        <v>12053</v>
      </c>
      <c r="R316" s="5">
        <v>28.573042999999998</v>
      </c>
      <c r="S316" s="5">
        <v>-82.466227000000003</v>
      </c>
      <c r="T316">
        <v>1</v>
      </c>
      <c r="U316">
        <v>1.2776471397964057E-2</v>
      </c>
      <c r="V316">
        <v>172784</v>
      </c>
      <c r="W316">
        <v>173792</v>
      </c>
      <c r="X316">
        <v>174809</v>
      </c>
      <c r="Y316">
        <v>177883</v>
      </c>
      <c r="Z316">
        <v>82223</v>
      </c>
      <c r="AA316">
        <v>12049</v>
      </c>
      <c r="AB316">
        <v>55058.407999999996</v>
      </c>
      <c r="AC316">
        <v>40945</v>
      </c>
      <c r="AD316">
        <v>3</v>
      </c>
      <c r="AE316">
        <v>1.7161587790102341E-5</v>
      </c>
      <c r="AF316">
        <v>60</v>
      </c>
      <c r="AG316">
        <v>799</v>
      </c>
      <c r="AH316">
        <v>7.5093867334167716E-2</v>
      </c>
      <c r="AI316" s="3">
        <v>61942</v>
      </c>
      <c r="AJ316" s="3">
        <v>302607.50733262504</v>
      </c>
      <c r="AK316">
        <v>18</v>
      </c>
      <c r="AL316">
        <v>377036.79999999999</v>
      </c>
      <c r="AM316">
        <v>196083</v>
      </c>
      <c r="AN316">
        <v>30877</v>
      </c>
      <c r="AO316">
        <v>226960</v>
      </c>
      <c r="AP316">
        <v>4</v>
      </c>
      <c r="AQ316">
        <v>1</v>
      </c>
      <c r="AR316">
        <v>5</v>
      </c>
      <c r="AS316">
        <v>2.8770023936659915E-2</v>
      </c>
      <c r="AT316">
        <v>5</v>
      </c>
      <c r="AU316">
        <v>80</v>
      </c>
      <c r="AV316">
        <f t="shared" si="19"/>
        <v>85</v>
      </c>
      <c r="AW316">
        <v>187405</v>
      </c>
      <c r="AX316">
        <v>0.94</v>
      </c>
      <c r="AY316">
        <v>989953410.00704205</v>
      </c>
      <c r="AZ316">
        <v>989953.410007042</v>
      </c>
      <c r="BA316">
        <v>7541.5687177645204</v>
      </c>
      <c r="BB316">
        <v>1.32598407231171</v>
      </c>
      <c r="BC316">
        <v>201773</v>
      </c>
      <c r="BD316">
        <v>119967</v>
      </c>
      <c r="BE316">
        <v>81806</v>
      </c>
      <c r="BF316">
        <v>0.47345819057320121</v>
      </c>
      <c r="BG316">
        <v>2555668</v>
      </c>
      <c r="BH316">
        <v>14.619773581451756</v>
      </c>
      <c r="BI316">
        <v>25269</v>
      </c>
      <c r="BJ316">
        <v>70</v>
      </c>
      <c r="BK316">
        <v>10</v>
      </c>
      <c r="BL316">
        <v>4</v>
      </c>
      <c r="BM316">
        <v>1</v>
      </c>
      <c r="BN316">
        <v>3</v>
      </c>
      <c r="BO316">
        <v>4</v>
      </c>
      <c r="BP316">
        <v>2</v>
      </c>
      <c r="BQ316">
        <v>14</v>
      </c>
      <c r="BR316">
        <v>10</v>
      </c>
      <c r="BS316">
        <v>0</v>
      </c>
      <c r="BT316">
        <v>171233</v>
      </c>
      <c r="BU316">
        <v>0.8</v>
      </c>
      <c r="BV316">
        <v>0.63202659999999999</v>
      </c>
      <c r="BW316">
        <v>491</v>
      </c>
      <c r="BX316">
        <v>0.6891195</v>
      </c>
      <c r="BY316">
        <v>-0.98103580000000001</v>
      </c>
      <c r="BZ316">
        <v>72</v>
      </c>
      <c r="CA316">
        <v>8</v>
      </c>
      <c r="CB316">
        <v>3</v>
      </c>
      <c r="CC316">
        <v>3</v>
      </c>
      <c r="CD316">
        <v>1</v>
      </c>
      <c r="CE316">
        <v>2</v>
      </c>
      <c r="CF316">
        <v>2</v>
      </c>
      <c r="CG316">
        <v>11</v>
      </c>
      <c r="CH316">
        <v>12</v>
      </c>
      <c r="CI316">
        <v>0</v>
      </c>
      <c r="CJ316">
        <v>175704</v>
      </c>
      <c r="CK316">
        <v>0.64881846742248317</v>
      </c>
      <c r="CL316">
        <v>0.67831141666531547</v>
      </c>
      <c r="CM316">
        <v>473</v>
      </c>
      <c r="CN316">
        <v>-1.1779200270452561</v>
      </c>
      <c r="CO316">
        <v>12578</v>
      </c>
      <c r="CP316">
        <v>-0.4064881105</v>
      </c>
      <c r="CQ316">
        <v>2.6476578000000001E-2</v>
      </c>
      <c r="CR316">
        <v>151759</v>
      </c>
      <c r="CS316">
        <v>0.84699999999999998</v>
      </c>
      <c r="CT316">
        <v>132525</v>
      </c>
      <c r="CU316">
        <v>0.78098028768999994</v>
      </c>
      <c r="CV316">
        <v>120</v>
      </c>
      <c r="CW316">
        <v>66</v>
      </c>
      <c r="CX316">
        <v>100</v>
      </c>
      <c r="CY316">
        <v>1123</v>
      </c>
      <c r="CZ316">
        <v>1250</v>
      </c>
      <c r="DA316" s="2">
        <v>57991</v>
      </c>
      <c r="DB316" s="2">
        <v>12255</v>
      </c>
      <c r="DC316" s="2">
        <v>166.25</v>
      </c>
      <c r="DD316" s="2">
        <v>17656</v>
      </c>
      <c r="DE316">
        <v>515</v>
      </c>
      <c r="DF316">
        <v>57</v>
      </c>
      <c r="DG316">
        <v>26.37</v>
      </c>
      <c r="DH316">
        <v>3.44</v>
      </c>
      <c r="DI316" s="2">
        <v>2.87</v>
      </c>
      <c r="DJ316">
        <v>3.71</v>
      </c>
      <c r="DK316">
        <v>0.97972296664621739</v>
      </c>
      <c r="DL316">
        <v>2.5031289111389237E-3</v>
      </c>
      <c r="DM316">
        <v>0</v>
      </c>
      <c r="DN316">
        <v>4.7</v>
      </c>
      <c r="DO316">
        <v>1.4999999999999999E-2</v>
      </c>
      <c r="DP316">
        <v>0</v>
      </c>
      <c r="DQ316" s="2">
        <v>0</v>
      </c>
      <c r="DR316" s="2">
        <v>0</v>
      </c>
      <c r="DS316">
        <v>0</v>
      </c>
      <c r="DT316">
        <v>2.42376286338069</v>
      </c>
      <c r="DU316">
        <v>913847.79396789253</v>
      </c>
      <c r="DV316">
        <v>0</v>
      </c>
    </row>
    <row r="317" spans="1:126" x14ac:dyDescent="0.15">
      <c r="A317" t="s">
        <v>652</v>
      </c>
      <c r="B317" t="s">
        <v>700</v>
      </c>
      <c r="C317">
        <v>12</v>
      </c>
      <c r="D317">
        <v>55</v>
      </c>
      <c r="E317" t="s">
        <v>701</v>
      </c>
      <c r="F317">
        <v>12055</v>
      </c>
      <c r="G317" t="s">
        <v>5301</v>
      </c>
      <c r="H317">
        <v>70.7</v>
      </c>
      <c r="I317">
        <v>8.9</v>
      </c>
      <c r="J317">
        <v>0.4</v>
      </c>
      <c r="K317">
        <v>1.4</v>
      </c>
      <c r="L317">
        <v>1.3</v>
      </c>
      <c r="M317">
        <v>17.399999999999999</v>
      </c>
      <c r="N317">
        <f t="shared" si="22"/>
        <v>5384.27</v>
      </c>
      <c r="O317">
        <f t="shared" si="20"/>
        <v>4615.7299999999996</v>
      </c>
      <c r="P317">
        <f t="shared" si="21"/>
        <v>5.5388760000000019</v>
      </c>
      <c r="Q317" s="4">
        <v>12055</v>
      </c>
      <c r="R317" s="5">
        <v>27.342627</v>
      </c>
      <c r="S317" s="5">
        <v>-81.340920999999994</v>
      </c>
      <c r="T317">
        <v>3</v>
      </c>
      <c r="U317">
        <v>3.0336949398909241E-2</v>
      </c>
      <c r="V317">
        <v>98734</v>
      </c>
      <c r="W317">
        <v>98261</v>
      </c>
      <c r="X317">
        <v>98328</v>
      </c>
      <c r="Y317">
        <v>99891</v>
      </c>
      <c r="Z317">
        <v>41597</v>
      </c>
      <c r="AA317">
        <v>12051</v>
      </c>
      <c r="AB317">
        <v>28738.246999999999</v>
      </c>
      <c r="AC317">
        <v>35093</v>
      </c>
      <c r="AD317">
        <v>1</v>
      </c>
      <c r="AE317">
        <v>1.0170043120982832E-5</v>
      </c>
      <c r="AF317">
        <v>43</v>
      </c>
      <c r="AG317">
        <v>969</v>
      </c>
      <c r="AH317">
        <v>4.4375644994840042E-2</v>
      </c>
      <c r="AI317" s="3">
        <v>489912</v>
      </c>
      <c r="AJ317" s="3">
        <v>650608.60594640009</v>
      </c>
      <c r="AK317">
        <v>20</v>
      </c>
      <c r="AL317">
        <v>708070.39999999991</v>
      </c>
      <c r="AM317">
        <v>207452</v>
      </c>
      <c r="AN317">
        <v>80341</v>
      </c>
      <c r="AO317">
        <v>287793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40</v>
      </c>
      <c r="AV317">
        <f t="shared" si="19"/>
        <v>41</v>
      </c>
      <c r="AW317">
        <v>83075</v>
      </c>
      <c r="AX317">
        <v>0.82000000000000006</v>
      </c>
      <c r="AY317">
        <v>5180959813.5531702</v>
      </c>
      <c r="AZ317">
        <v>5180959.8135531703</v>
      </c>
      <c r="BA317">
        <v>59287.303021650798</v>
      </c>
      <c r="BB317">
        <v>0.16867017877922624</v>
      </c>
      <c r="BC317">
        <v>76726</v>
      </c>
      <c r="BD317">
        <v>16507</v>
      </c>
      <c r="BE317">
        <v>60219</v>
      </c>
      <c r="BF317">
        <v>0.60991147932829626</v>
      </c>
      <c r="BG317">
        <v>1479970</v>
      </c>
      <c r="BH317">
        <v>15.051358717760964</v>
      </c>
      <c r="BI317">
        <v>18431</v>
      </c>
      <c r="BJ317">
        <v>83</v>
      </c>
      <c r="BK317">
        <v>17</v>
      </c>
      <c r="BL317">
        <v>6</v>
      </c>
      <c r="BM317">
        <v>0</v>
      </c>
      <c r="BN317">
        <v>1</v>
      </c>
      <c r="BO317">
        <v>0</v>
      </c>
      <c r="BP317">
        <v>2</v>
      </c>
      <c r="BQ317">
        <v>10</v>
      </c>
      <c r="BR317">
        <v>9</v>
      </c>
      <c r="BS317">
        <v>0</v>
      </c>
      <c r="BT317">
        <v>98704</v>
      </c>
      <c r="BU317">
        <v>0.75</v>
      </c>
      <c r="BV317">
        <v>0.54873059999999996</v>
      </c>
      <c r="BW317">
        <v>448</v>
      </c>
      <c r="BX317">
        <v>1.296807</v>
      </c>
      <c r="BY317">
        <v>-0.644011</v>
      </c>
      <c r="BZ317">
        <v>80</v>
      </c>
      <c r="CA317">
        <v>15</v>
      </c>
      <c r="CB317">
        <v>4</v>
      </c>
      <c r="CC317">
        <v>0</v>
      </c>
      <c r="CD317">
        <v>1</v>
      </c>
      <c r="CE317">
        <v>0</v>
      </c>
      <c r="CF317">
        <v>1</v>
      </c>
      <c r="CG317">
        <v>6</v>
      </c>
      <c r="CH317">
        <v>9</v>
      </c>
      <c r="CI317">
        <v>0</v>
      </c>
      <c r="CJ317">
        <v>98104</v>
      </c>
      <c r="CK317">
        <v>1.1824186577509583</v>
      </c>
      <c r="CL317">
        <v>0.68374250918229262</v>
      </c>
      <c r="CM317">
        <v>410</v>
      </c>
      <c r="CN317">
        <v>-0.40135487424217486</v>
      </c>
      <c r="CO317">
        <v>6886</v>
      </c>
      <c r="CP317">
        <v>-4.2048564500000003E-2</v>
      </c>
      <c r="CQ317">
        <v>-8.6098985700000005E-2</v>
      </c>
      <c r="CR317">
        <v>83971</v>
      </c>
      <c r="CS317">
        <v>0.84200000000000008</v>
      </c>
      <c r="CT317">
        <v>70595</v>
      </c>
      <c r="CU317">
        <v>0.69988326435000003</v>
      </c>
      <c r="CV317">
        <v>66</v>
      </c>
      <c r="CW317">
        <v>37</v>
      </c>
      <c r="CX317">
        <v>63</v>
      </c>
      <c r="CY317">
        <v>2081</v>
      </c>
      <c r="CZ317">
        <v>1582</v>
      </c>
      <c r="DA317" s="2">
        <v>38911</v>
      </c>
      <c r="DB317" s="2">
        <v>4850</v>
      </c>
      <c r="DC317" s="2">
        <v>139.32</v>
      </c>
      <c r="DD317" s="2">
        <v>16716</v>
      </c>
      <c r="DE317">
        <v>546</v>
      </c>
      <c r="DF317">
        <v>111</v>
      </c>
      <c r="DG317">
        <v>20.49</v>
      </c>
      <c r="DH317">
        <v>3.07</v>
      </c>
      <c r="DI317" s="2">
        <v>10.24</v>
      </c>
      <c r="DJ317">
        <v>4.1399999999999997</v>
      </c>
      <c r="DK317">
        <v>0.92081639151521089</v>
      </c>
      <c r="DL317">
        <v>2.0639834881320948E-3</v>
      </c>
      <c r="DM317">
        <v>0</v>
      </c>
      <c r="DN317">
        <v>0</v>
      </c>
      <c r="DO317">
        <v>0</v>
      </c>
      <c r="DP317">
        <v>8017.62</v>
      </c>
      <c r="DQ317" s="2">
        <v>0</v>
      </c>
      <c r="DR317" s="2">
        <v>84341.753741449982</v>
      </c>
      <c r="DS317">
        <v>0.11845664341001184</v>
      </c>
      <c r="DT317">
        <v>2.4926073606338899</v>
      </c>
      <c r="DU317">
        <v>1764941.4908869825</v>
      </c>
      <c r="DV317">
        <v>0</v>
      </c>
    </row>
    <row r="318" spans="1:126" x14ac:dyDescent="0.15">
      <c r="A318" t="s">
        <v>652</v>
      </c>
      <c r="B318" t="s">
        <v>702</v>
      </c>
      <c r="C318">
        <v>12</v>
      </c>
      <c r="D318">
        <v>57</v>
      </c>
      <c r="E318" t="s">
        <v>703</v>
      </c>
      <c r="F318">
        <v>12057</v>
      </c>
      <c r="G318" t="s">
        <v>5302</v>
      </c>
      <c r="H318">
        <v>53.7</v>
      </c>
      <c r="I318">
        <v>15.6</v>
      </c>
      <c r="J318">
        <v>0.2</v>
      </c>
      <c r="K318">
        <v>3.4</v>
      </c>
      <c r="L318">
        <v>2.2000000000000002</v>
      </c>
      <c r="M318">
        <v>24.9</v>
      </c>
      <c r="N318">
        <f t="shared" si="22"/>
        <v>3763.5000000000005</v>
      </c>
      <c r="O318">
        <f t="shared" si="20"/>
        <v>6236.5</v>
      </c>
      <c r="P318">
        <f t="shared" si="21"/>
        <v>7.4838000000000031</v>
      </c>
      <c r="Q318" s="4">
        <v>12057</v>
      </c>
      <c r="R318" s="5">
        <v>27.906607000000001</v>
      </c>
      <c r="S318" s="5">
        <v>-82.349718999999993</v>
      </c>
      <c r="T318">
        <v>1</v>
      </c>
      <c r="U318">
        <v>1.021278564009477E-3</v>
      </c>
      <c r="V318">
        <v>1238365</v>
      </c>
      <c r="W318">
        <v>1279668</v>
      </c>
      <c r="X318">
        <v>1302884</v>
      </c>
      <c r="Y318">
        <v>1350904</v>
      </c>
      <c r="Z318">
        <v>706343</v>
      </c>
      <c r="AA318">
        <v>12053</v>
      </c>
      <c r="AB318">
        <v>557300.22499999998</v>
      </c>
      <c r="AC318">
        <v>50579</v>
      </c>
      <c r="AD318">
        <v>9</v>
      </c>
      <c r="AE318">
        <v>6.9077523401929876E-6</v>
      </c>
      <c r="AF318">
        <v>202</v>
      </c>
      <c r="AG318">
        <v>2466</v>
      </c>
      <c r="AH318">
        <v>8.191403081914031E-2</v>
      </c>
      <c r="AI318" s="3">
        <v>214940</v>
      </c>
      <c r="AJ318" s="3">
        <v>652999.943085765</v>
      </c>
      <c r="AK318">
        <v>11</v>
      </c>
      <c r="AL318">
        <v>810470.39999999991</v>
      </c>
      <c r="AM318">
        <v>376409</v>
      </c>
      <c r="AN318">
        <v>133293</v>
      </c>
      <c r="AO318">
        <v>509702</v>
      </c>
      <c r="AP318">
        <v>50</v>
      </c>
      <c r="AQ318">
        <v>16</v>
      </c>
      <c r="AR318">
        <v>66</v>
      </c>
      <c r="AS318">
        <v>5.1575877493224807E-2</v>
      </c>
      <c r="AT318">
        <v>71</v>
      </c>
      <c r="AU318">
        <v>705</v>
      </c>
      <c r="AV318">
        <f t="shared" si="19"/>
        <v>776</v>
      </c>
      <c r="AW318">
        <v>1188088</v>
      </c>
      <c r="AX318">
        <v>0.97</v>
      </c>
      <c r="AY318">
        <v>3074750343.9148202</v>
      </c>
      <c r="AZ318">
        <v>3074750.3439148203</v>
      </c>
      <c r="BA318">
        <v>3067.9561963047699</v>
      </c>
      <c r="BB318">
        <v>3.2594989498365718</v>
      </c>
      <c r="BC318">
        <v>1962795</v>
      </c>
      <c r="BD318">
        <v>1146971</v>
      </c>
      <c r="BE318">
        <v>815824</v>
      </c>
      <c r="BF318">
        <v>0.6587912287572727</v>
      </c>
      <c r="BG318">
        <v>30236548</v>
      </c>
      <c r="BH318">
        <v>23.207398356261955</v>
      </c>
      <c r="BI318">
        <v>92393</v>
      </c>
      <c r="BJ318">
        <v>553</v>
      </c>
      <c r="BK318">
        <v>103</v>
      </c>
      <c r="BL318">
        <v>44</v>
      </c>
      <c r="BM318">
        <v>7</v>
      </c>
      <c r="BN318">
        <v>30</v>
      </c>
      <c r="BO318">
        <v>42</v>
      </c>
      <c r="BP318">
        <v>10</v>
      </c>
      <c r="BQ318">
        <v>107</v>
      </c>
      <c r="BR318">
        <v>29</v>
      </c>
      <c r="BS318">
        <v>7</v>
      </c>
      <c r="BT318">
        <v>1200000</v>
      </c>
      <c r="BU318">
        <v>0.75</v>
      </c>
      <c r="BV318">
        <v>0.57599400000000001</v>
      </c>
      <c r="BW318">
        <v>4674</v>
      </c>
      <c r="BX318">
        <v>0.77970950000000006</v>
      </c>
      <c r="BY318">
        <v>-1.008745</v>
      </c>
      <c r="BZ318">
        <v>593</v>
      </c>
      <c r="CA318">
        <v>97</v>
      </c>
      <c r="CB318">
        <v>42</v>
      </c>
      <c r="CC318">
        <v>15</v>
      </c>
      <c r="CD318">
        <v>35</v>
      </c>
      <c r="CE318">
        <v>40</v>
      </c>
      <c r="CF318">
        <v>11</v>
      </c>
      <c r="CG318">
        <v>127</v>
      </c>
      <c r="CH318">
        <v>37</v>
      </c>
      <c r="CI318">
        <v>8</v>
      </c>
      <c r="CJ318">
        <v>1318325</v>
      </c>
      <c r="CK318">
        <v>0.76233098818576606</v>
      </c>
      <c r="CL318">
        <v>0.7251356698283945</v>
      </c>
      <c r="CM318">
        <v>4671</v>
      </c>
      <c r="CN318">
        <v>-0.71791646519374941</v>
      </c>
      <c r="CO318">
        <v>227598</v>
      </c>
      <c r="CP318">
        <v>0.16287875099999999</v>
      </c>
      <c r="CQ318">
        <v>0.27918209900000002</v>
      </c>
      <c r="CR318">
        <v>1152320</v>
      </c>
      <c r="CS318">
        <v>0.84599999999999997</v>
      </c>
      <c r="CT318">
        <v>958495</v>
      </c>
      <c r="CU318">
        <v>0.78408316249999999</v>
      </c>
      <c r="CV318">
        <v>2120</v>
      </c>
      <c r="CW318">
        <v>735</v>
      </c>
      <c r="CX318">
        <v>1098</v>
      </c>
      <c r="CY318">
        <v>17229</v>
      </c>
      <c r="CZ318">
        <v>3841</v>
      </c>
      <c r="DA318" s="2">
        <v>874633</v>
      </c>
      <c r="DB318" s="2">
        <v>160590</v>
      </c>
      <c r="DC318" s="2">
        <v>261.54000000000002</v>
      </c>
      <c r="DD318" s="2">
        <v>376533</v>
      </c>
      <c r="DE318">
        <v>1325</v>
      </c>
      <c r="DF318">
        <v>325</v>
      </c>
      <c r="DG318">
        <v>56.52</v>
      </c>
      <c r="DH318">
        <v>2.17</v>
      </c>
      <c r="DI318" s="2">
        <v>4.8</v>
      </c>
      <c r="DJ318">
        <v>4.32</v>
      </c>
      <c r="DK318">
        <v>0.91019354238392114</v>
      </c>
      <c r="DL318">
        <v>8.1103000811030002E-3</v>
      </c>
      <c r="DM318">
        <v>0</v>
      </c>
      <c r="DN318">
        <v>0</v>
      </c>
      <c r="DO318">
        <v>0</v>
      </c>
      <c r="DP318">
        <v>6</v>
      </c>
      <c r="DQ318" s="2">
        <v>0</v>
      </c>
      <c r="DR318" s="2">
        <v>4025.0341194999996</v>
      </c>
      <c r="DS318">
        <v>4.9662937961721986E-3</v>
      </c>
      <c r="DT318">
        <v>6.0694228761137996</v>
      </c>
      <c r="DU318">
        <v>4919087.5861731013</v>
      </c>
      <c r="DV318">
        <v>0</v>
      </c>
    </row>
    <row r="319" spans="1:126" x14ac:dyDescent="0.15">
      <c r="A319" t="s">
        <v>652</v>
      </c>
      <c r="B319" t="s">
        <v>704</v>
      </c>
      <c r="C319">
        <v>12</v>
      </c>
      <c r="D319">
        <v>59</v>
      </c>
      <c r="E319" t="s">
        <v>705</v>
      </c>
      <c r="F319">
        <v>12059</v>
      </c>
      <c r="G319" t="s">
        <v>5303</v>
      </c>
      <c r="H319">
        <v>88.9</v>
      </c>
      <c r="I319">
        <v>5.7</v>
      </c>
      <c r="J319">
        <v>0.7</v>
      </c>
      <c r="K319">
        <v>0.4</v>
      </c>
      <c r="L319">
        <v>2</v>
      </c>
      <c r="M319">
        <v>2.2000000000000002</v>
      </c>
      <c r="N319">
        <f t="shared" si="22"/>
        <v>7945.1900000000005</v>
      </c>
      <c r="O319">
        <f t="shared" si="20"/>
        <v>2054.8099999999995</v>
      </c>
      <c r="P319">
        <f t="shared" si="21"/>
        <v>2.4657720000000003</v>
      </c>
      <c r="Q319" s="4">
        <v>12059</v>
      </c>
      <c r="R319" s="5">
        <v>30.866222</v>
      </c>
      <c r="S319" s="5">
        <v>-85.812959000000006</v>
      </c>
      <c r="T319">
        <v>6</v>
      </c>
      <c r="U319">
        <v>7.1436803099240553E-2</v>
      </c>
      <c r="V319">
        <v>19971</v>
      </c>
      <c r="W319">
        <v>19741</v>
      </c>
      <c r="X319">
        <v>19635</v>
      </c>
      <c r="Y319">
        <v>19284</v>
      </c>
      <c r="Z319">
        <v>10236</v>
      </c>
      <c r="AA319">
        <v>12055</v>
      </c>
      <c r="AB319">
        <v>5876.4040000000005</v>
      </c>
      <c r="AC319">
        <v>35020</v>
      </c>
      <c r="AD319">
        <v>0</v>
      </c>
      <c r="AE319">
        <v>0</v>
      </c>
      <c r="AF319">
        <v>19</v>
      </c>
      <c r="AG319">
        <v>801</v>
      </c>
      <c r="AH319">
        <v>2.3720349563046191E-2</v>
      </c>
      <c r="AI319" s="3">
        <v>105535</v>
      </c>
      <c r="AJ319" s="3">
        <v>306402.83874204999</v>
      </c>
      <c r="AK319">
        <v>71</v>
      </c>
      <c r="AL319">
        <v>312800</v>
      </c>
      <c r="AM319">
        <v>481504</v>
      </c>
      <c r="AN319">
        <v>33720</v>
      </c>
      <c r="AO319">
        <v>515224</v>
      </c>
      <c r="AP319">
        <v>1</v>
      </c>
      <c r="AQ319">
        <v>1</v>
      </c>
      <c r="AR319">
        <v>2</v>
      </c>
      <c r="AS319">
        <v>0.10131199027404894</v>
      </c>
      <c r="AT319">
        <v>1</v>
      </c>
      <c r="AU319">
        <v>11</v>
      </c>
      <c r="AV319">
        <f t="shared" si="19"/>
        <v>12</v>
      </c>
      <c r="AW319">
        <v>4937</v>
      </c>
      <c r="AX319">
        <v>0.25</v>
      </c>
      <c r="AY319">
        <v>211737327.71605799</v>
      </c>
      <c r="AZ319">
        <v>211737.32771605797</v>
      </c>
      <c r="BA319">
        <v>11422.0029812299</v>
      </c>
      <c r="BB319">
        <v>0.87550318595024734</v>
      </c>
      <c r="BC319">
        <v>9843</v>
      </c>
      <c r="BD319">
        <v>3384</v>
      </c>
      <c r="BE319">
        <v>6459</v>
      </c>
      <c r="BF319">
        <v>0.32341895748835814</v>
      </c>
      <c r="BG319">
        <v>159826</v>
      </c>
      <c r="BH319">
        <v>8.1398523045581861</v>
      </c>
      <c r="BI319">
        <v>2965</v>
      </c>
      <c r="BJ319">
        <v>23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19099</v>
      </c>
      <c r="BU319">
        <v>0.76</v>
      </c>
      <c r="BV319">
        <v>0.56317620000000002</v>
      </c>
      <c r="BW319">
        <v>69</v>
      </c>
      <c r="BX319">
        <v>1.3613280000000001</v>
      </c>
      <c r="BY319">
        <v>-0.66130160000000004</v>
      </c>
      <c r="BZ319">
        <v>23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19650</v>
      </c>
      <c r="CK319">
        <v>1.3231552162849871</v>
      </c>
      <c r="CL319">
        <v>0.71574394463667823</v>
      </c>
      <c r="CM319">
        <v>87</v>
      </c>
      <c r="CN319">
        <v>-0.10387177203098538</v>
      </c>
      <c r="CO319">
        <v>1169</v>
      </c>
      <c r="CP319">
        <v>-0.48243723199999999</v>
      </c>
      <c r="CQ319">
        <v>-0.28365670279999999</v>
      </c>
      <c r="CR319">
        <v>15774</v>
      </c>
      <c r="CS319">
        <v>0.82</v>
      </c>
      <c r="CT319">
        <v>15737</v>
      </c>
      <c r="CU319">
        <v>0.77364505844999998</v>
      </c>
      <c r="CV319">
        <v>15</v>
      </c>
      <c r="CW319">
        <v>8</v>
      </c>
      <c r="CX319">
        <v>5</v>
      </c>
      <c r="CY319">
        <v>373</v>
      </c>
      <c r="CZ319">
        <v>1243</v>
      </c>
      <c r="DA319" s="2">
        <v>6144</v>
      </c>
      <c r="DB319" s="2">
        <v>1060</v>
      </c>
      <c r="DC319" s="2">
        <v>96.36</v>
      </c>
      <c r="DD319" s="2">
        <v>2140</v>
      </c>
      <c r="DE319">
        <v>403</v>
      </c>
      <c r="DF319">
        <v>53</v>
      </c>
      <c r="DH319">
        <v>5.07</v>
      </c>
      <c r="DI319" s="2">
        <v>10.14</v>
      </c>
      <c r="DJ319">
        <v>0.89</v>
      </c>
      <c r="DK319">
        <v>0.95879092244279152</v>
      </c>
      <c r="DL319">
        <v>3.7453183520599251E-3</v>
      </c>
      <c r="DM319">
        <v>0</v>
      </c>
      <c r="DN319">
        <v>110.7</v>
      </c>
      <c r="DO319">
        <v>0.32600000000000001</v>
      </c>
      <c r="DP319">
        <v>5436.66</v>
      </c>
      <c r="DQ319" s="2">
        <v>0</v>
      </c>
      <c r="DR319" s="2">
        <v>309.40648981000004</v>
      </c>
      <c r="DS319">
        <v>0</v>
      </c>
      <c r="DT319">
        <v>5.3531228817544401</v>
      </c>
      <c r="DU319">
        <v>1674456.8374127888</v>
      </c>
      <c r="DV319">
        <v>1</v>
      </c>
    </row>
    <row r="320" spans="1:126" x14ac:dyDescent="0.15">
      <c r="A320" t="s">
        <v>652</v>
      </c>
      <c r="B320" t="s">
        <v>706</v>
      </c>
      <c r="C320">
        <v>12</v>
      </c>
      <c r="D320">
        <v>61</v>
      </c>
      <c r="E320" t="s">
        <v>707</v>
      </c>
      <c r="F320">
        <v>12061</v>
      </c>
      <c r="G320" t="s">
        <v>5304</v>
      </c>
      <c r="H320">
        <v>77.400000000000006</v>
      </c>
      <c r="I320">
        <v>8.6999999999999993</v>
      </c>
      <c r="J320">
        <v>0.2</v>
      </c>
      <c r="K320">
        <v>1.2</v>
      </c>
      <c r="L320">
        <v>1.3</v>
      </c>
      <c r="M320">
        <v>11.2</v>
      </c>
      <c r="N320">
        <f t="shared" si="22"/>
        <v>6195.0599999999995</v>
      </c>
      <c r="O320">
        <f t="shared" si="20"/>
        <v>3804.9400000000005</v>
      </c>
      <c r="P320">
        <f t="shared" si="21"/>
        <v>4.5659280000000022</v>
      </c>
      <c r="Q320" s="4">
        <v>12061</v>
      </c>
      <c r="R320" s="5">
        <v>27.700527999999998</v>
      </c>
      <c r="S320" s="5">
        <v>-80.574788999999996</v>
      </c>
      <c r="T320">
        <v>3</v>
      </c>
      <c r="U320">
        <v>-3.174257112844335E-2</v>
      </c>
      <c r="V320">
        <v>138203</v>
      </c>
      <c r="W320">
        <v>140918</v>
      </c>
      <c r="X320">
        <v>142866</v>
      </c>
      <c r="Y320">
        <v>147629</v>
      </c>
      <c r="Z320">
        <v>65490</v>
      </c>
      <c r="AA320">
        <v>12057</v>
      </c>
      <c r="AB320">
        <v>48357.493000000002</v>
      </c>
      <c r="AC320">
        <v>45798</v>
      </c>
      <c r="AD320">
        <v>2</v>
      </c>
      <c r="AE320">
        <v>1.3999132053812664E-5</v>
      </c>
      <c r="AF320">
        <v>24</v>
      </c>
      <c r="AG320">
        <v>461</v>
      </c>
      <c r="AH320">
        <v>5.2060737527114966E-2</v>
      </c>
      <c r="AI320" s="3">
        <v>162458</v>
      </c>
      <c r="AJ320" s="3">
        <v>321814.85617144004</v>
      </c>
      <c r="AK320">
        <v>19</v>
      </c>
      <c r="AL320">
        <v>394860.80000000005</v>
      </c>
      <c r="AM320">
        <v>188276</v>
      </c>
      <c r="AN320">
        <v>25204</v>
      </c>
      <c r="AO320">
        <v>213480</v>
      </c>
      <c r="AP320">
        <v>3</v>
      </c>
      <c r="AQ320">
        <v>1</v>
      </c>
      <c r="AR320">
        <v>4</v>
      </c>
      <c r="AS320">
        <v>2.8385302090577498E-2</v>
      </c>
      <c r="AT320">
        <v>8</v>
      </c>
      <c r="AU320">
        <v>94</v>
      </c>
      <c r="AV320">
        <f t="shared" si="19"/>
        <v>102</v>
      </c>
      <c r="AW320">
        <v>142866</v>
      </c>
      <c r="AX320">
        <v>1</v>
      </c>
      <c r="AY320">
        <v>1019641309.71066</v>
      </c>
      <c r="AZ320">
        <v>1019641.30971066</v>
      </c>
      <c r="BA320">
        <v>9047.3625592752906</v>
      </c>
      <c r="BB320">
        <v>1.1052944915695981</v>
      </c>
      <c r="BC320">
        <v>385965</v>
      </c>
      <c r="BD320">
        <v>119300</v>
      </c>
      <c r="BE320">
        <v>266665</v>
      </c>
      <c r="BF320">
        <v>1.9295167253966992</v>
      </c>
      <c r="BG320">
        <v>4287539</v>
      </c>
      <c r="BH320">
        <v>30.010912323435946</v>
      </c>
      <c r="BI320">
        <v>21714</v>
      </c>
      <c r="BJ320">
        <v>79</v>
      </c>
      <c r="BK320">
        <v>16</v>
      </c>
      <c r="BL320">
        <v>5</v>
      </c>
      <c r="BM320">
        <v>0</v>
      </c>
      <c r="BN320">
        <v>2</v>
      </c>
      <c r="BO320">
        <v>3</v>
      </c>
      <c r="BP320">
        <v>2</v>
      </c>
      <c r="BQ320">
        <v>13</v>
      </c>
      <c r="BR320">
        <v>14</v>
      </c>
      <c r="BS320">
        <v>0</v>
      </c>
      <c r="BT320">
        <v>135167</v>
      </c>
      <c r="BU320">
        <v>0.79</v>
      </c>
      <c r="BV320">
        <v>0.65958099999999997</v>
      </c>
      <c r="BW320">
        <v>702</v>
      </c>
      <c r="BX320">
        <v>0.99136630000000003</v>
      </c>
      <c r="BY320">
        <v>-0.25069530000000001</v>
      </c>
      <c r="BZ320">
        <v>91</v>
      </c>
      <c r="CA320">
        <v>17</v>
      </c>
      <c r="CB320">
        <v>5</v>
      </c>
      <c r="CC320">
        <v>1</v>
      </c>
      <c r="CD320">
        <v>2</v>
      </c>
      <c r="CE320">
        <v>3</v>
      </c>
      <c r="CF320">
        <v>1</v>
      </c>
      <c r="CG320">
        <v>19</v>
      </c>
      <c r="CH320">
        <v>16</v>
      </c>
      <c r="CI320">
        <v>0</v>
      </c>
      <c r="CJ320">
        <v>144772</v>
      </c>
      <c r="CK320">
        <v>1.0706490205288315</v>
      </c>
      <c r="CL320">
        <v>0.76375722728681505</v>
      </c>
      <c r="CM320">
        <v>740</v>
      </c>
      <c r="CN320">
        <v>-2.473137429309176E-2</v>
      </c>
      <c r="CO320">
        <v>16093</v>
      </c>
      <c r="CP320">
        <v>0.64921741200000005</v>
      </c>
      <c r="CQ320">
        <v>0.36922848600000002</v>
      </c>
      <c r="CR320">
        <v>125549</v>
      </c>
      <c r="CS320">
        <v>0.84099999999999997</v>
      </c>
      <c r="CT320">
        <v>102408</v>
      </c>
      <c r="CU320">
        <v>0.73450834878999993</v>
      </c>
      <c r="CV320">
        <v>162</v>
      </c>
      <c r="CW320">
        <v>96</v>
      </c>
      <c r="CX320">
        <v>104</v>
      </c>
      <c r="CY320">
        <v>717</v>
      </c>
      <c r="CZ320">
        <v>734</v>
      </c>
      <c r="DA320" s="2">
        <v>75557</v>
      </c>
      <c r="DB320" s="2">
        <v>12395</v>
      </c>
      <c r="DC320" s="2">
        <v>295.79000000000002</v>
      </c>
      <c r="DD320" s="2">
        <v>19716</v>
      </c>
      <c r="DE320">
        <v>202</v>
      </c>
      <c r="DF320">
        <v>33</v>
      </c>
      <c r="DG320">
        <v>70.430000000000007</v>
      </c>
      <c r="DH320">
        <v>3.52</v>
      </c>
      <c r="DI320" s="2">
        <v>9.16</v>
      </c>
      <c r="DJ320">
        <v>4.72</v>
      </c>
      <c r="DK320">
        <v>0.95038717699343833</v>
      </c>
      <c r="DL320">
        <v>1.3015184381778741E-2</v>
      </c>
      <c r="DM320">
        <v>0</v>
      </c>
      <c r="DN320">
        <v>0</v>
      </c>
      <c r="DO320">
        <v>0</v>
      </c>
      <c r="DP320">
        <v>0</v>
      </c>
      <c r="DQ320" s="2">
        <v>0</v>
      </c>
      <c r="DR320" s="2">
        <v>4734.1877465099997</v>
      </c>
      <c r="DS320">
        <v>7.7132988798095936E-3</v>
      </c>
      <c r="DT320">
        <v>1.17294152418208</v>
      </c>
      <c r="DU320">
        <v>463148.62859175552</v>
      </c>
      <c r="DV320">
        <v>0</v>
      </c>
    </row>
    <row r="321" spans="1:126" x14ac:dyDescent="0.15">
      <c r="A321" t="s">
        <v>652</v>
      </c>
      <c r="B321" t="s">
        <v>174</v>
      </c>
      <c r="C321">
        <v>12</v>
      </c>
      <c r="D321">
        <v>63</v>
      </c>
      <c r="E321" t="s">
        <v>708</v>
      </c>
      <c r="F321">
        <v>12063</v>
      </c>
      <c r="G321" t="s">
        <v>5305</v>
      </c>
      <c r="H321">
        <v>66.599999999999994</v>
      </c>
      <c r="I321">
        <v>26.3</v>
      </c>
      <c r="J321">
        <v>0.6</v>
      </c>
      <c r="K321">
        <v>0.5</v>
      </c>
      <c r="L321">
        <v>1.7</v>
      </c>
      <c r="M321">
        <v>4.3</v>
      </c>
      <c r="N321">
        <f t="shared" si="22"/>
        <v>5149.24</v>
      </c>
      <c r="O321">
        <f t="shared" si="20"/>
        <v>4850.76</v>
      </c>
      <c r="P321">
        <f t="shared" si="21"/>
        <v>5.8209120000000025</v>
      </c>
      <c r="Q321" s="4">
        <v>12063</v>
      </c>
      <c r="R321" s="5">
        <v>30.789249000000002</v>
      </c>
      <c r="S321" s="5">
        <v>-85.208814000000004</v>
      </c>
      <c r="T321">
        <v>6</v>
      </c>
      <c r="U321">
        <v>3.5982629802340259E-2</v>
      </c>
      <c r="V321">
        <v>49589</v>
      </c>
      <c r="W321">
        <v>49105</v>
      </c>
      <c r="X321">
        <v>48900</v>
      </c>
      <c r="Y321">
        <v>48627</v>
      </c>
      <c r="Z321">
        <v>26873</v>
      </c>
      <c r="AA321">
        <v>12059</v>
      </c>
      <c r="AB321">
        <v>14266.097</v>
      </c>
      <c r="AC321">
        <v>35098</v>
      </c>
      <c r="AD321">
        <v>1</v>
      </c>
      <c r="AE321">
        <v>2.0449897750511246E-5</v>
      </c>
      <c r="AF321">
        <v>73</v>
      </c>
      <c r="AG321">
        <v>1160</v>
      </c>
      <c r="AH321">
        <v>6.2931034482758622E-2</v>
      </c>
      <c r="AI321" s="3">
        <v>262312</v>
      </c>
      <c r="AJ321" s="3">
        <v>587365.74526934</v>
      </c>
      <c r="AK321">
        <v>75</v>
      </c>
      <c r="AL321">
        <v>610988.79999999993</v>
      </c>
      <c r="AM321">
        <v>776508</v>
      </c>
      <c r="AN321">
        <v>76181</v>
      </c>
      <c r="AO321">
        <v>852689</v>
      </c>
      <c r="AP321">
        <v>1</v>
      </c>
      <c r="AQ321">
        <v>1</v>
      </c>
      <c r="AR321">
        <v>2</v>
      </c>
      <c r="AS321">
        <v>4.0729049994908874E-2</v>
      </c>
      <c r="AT321">
        <v>2</v>
      </c>
      <c r="AU321">
        <v>18</v>
      </c>
      <c r="AV321">
        <f t="shared" si="19"/>
        <v>20</v>
      </c>
      <c r="AW321">
        <v>21490</v>
      </c>
      <c r="AX321">
        <v>0.43000000000000005</v>
      </c>
      <c r="AY321">
        <v>517318608.40377498</v>
      </c>
      <c r="AZ321">
        <v>517318.60840377497</v>
      </c>
      <c r="BA321">
        <v>11075.706487785401</v>
      </c>
      <c r="BB321">
        <v>0.90287694162248511</v>
      </c>
      <c r="BC321">
        <v>27372</v>
      </c>
      <c r="BD321">
        <v>13844</v>
      </c>
      <c r="BE321">
        <v>13528</v>
      </c>
      <c r="BF321">
        <v>0.27280243602411824</v>
      </c>
      <c r="BG321">
        <v>516280</v>
      </c>
      <c r="BH321">
        <v>10.557873210633947</v>
      </c>
      <c r="BI321">
        <v>6155</v>
      </c>
      <c r="BJ321">
        <v>54</v>
      </c>
      <c r="BK321">
        <v>1</v>
      </c>
      <c r="BL321">
        <v>5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2</v>
      </c>
      <c r="BS321">
        <v>0</v>
      </c>
      <c r="BT321">
        <v>50930</v>
      </c>
      <c r="BU321">
        <v>0.71</v>
      </c>
      <c r="BV321">
        <v>0.54426830000000004</v>
      </c>
      <c r="BW321">
        <v>250</v>
      </c>
      <c r="BX321">
        <v>1.2566269999999999</v>
      </c>
      <c r="BY321">
        <v>-0.61729789999999995</v>
      </c>
      <c r="BZ321">
        <v>50</v>
      </c>
      <c r="CA321">
        <v>1</v>
      </c>
      <c r="CB321">
        <v>4</v>
      </c>
      <c r="CC321">
        <v>1</v>
      </c>
      <c r="CD321">
        <v>0</v>
      </c>
      <c r="CE321">
        <v>0</v>
      </c>
      <c r="CF321">
        <v>1</v>
      </c>
      <c r="CG321">
        <v>1</v>
      </c>
      <c r="CH321">
        <v>2</v>
      </c>
      <c r="CI321">
        <v>0</v>
      </c>
      <c r="CJ321">
        <v>48796</v>
      </c>
      <c r="CK321">
        <v>1.2296089843429789</v>
      </c>
      <c r="CL321">
        <v>0.72202875564596769</v>
      </c>
      <c r="CM321">
        <v>216</v>
      </c>
      <c r="CN321">
        <v>-0.14414858159402055</v>
      </c>
      <c r="CO321">
        <v>3447.0000000000005</v>
      </c>
      <c r="CP321">
        <v>-0.42227112249999998</v>
      </c>
      <c r="CQ321">
        <v>-1.4243789999999999E-2</v>
      </c>
      <c r="CR321">
        <v>38979</v>
      </c>
      <c r="CS321">
        <v>0.80400000000000005</v>
      </c>
      <c r="CT321">
        <v>40365</v>
      </c>
      <c r="CU321">
        <v>0.80965763924</v>
      </c>
      <c r="CV321">
        <v>51</v>
      </c>
      <c r="CW321">
        <v>9</v>
      </c>
      <c r="CX321">
        <v>19</v>
      </c>
      <c r="CY321">
        <v>1051</v>
      </c>
      <c r="CZ321">
        <v>1630</v>
      </c>
      <c r="DA321" s="2">
        <v>20383</v>
      </c>
      <c r="DB321" s="2">
        <v>2470</v>
      </c>
      <c r="DC321" s="2">
        <v>100.16</v>
      </c>
      <c r="DD321" s="2">
        <v>15061</v>
      </c>
      <c r="DE321">
        <v>477</v>
      </c>
      <c r="DF321">
        <v>239</v>
      </c>
      <c r="DG321">
        <v>22.48</v>
      </c>
      <c r="DH321">
        <v>6.13</v>
      </c>
      <c r="DI321" s="2">
        <v>6.13</v>
      </c>
      <c r="DJ321">
        <v>1.76</v>
      </c>
      <c r="DK321">
        <v>0.97397755344780257</v>
      </c>
      <c r="DL321">
        <v>5.1724137931034482E-3</v>
      </c>
      <c r="DM321">
        <v>0</v>
      </c>
      <c r="DN321">
        <v>240.7</v>
      </c>
      <c r="DO321">
        <v>0.37799999999999995</v>
      </c>
      <c r="DP321">
        <v>6219.7699999999995</v>
      </c>
      <c r="DQ321" s="2">
        <v>0</v>
      </c>
      <c r="DR321" s="2">
        <v>1437.3606278299997</v>
      </c>
      <c r="DS321">
        <v>0</v>
      </c>
      <c r="DT321">
        <v>5.1771405542089797</v>
      </c>
      <c r="DU321">
        <v>3163174.8946474791</v>
      </c>
      <c r="DV321">
        <v>0</v>
      </c>
    </row>
    <row r="322" spans="1:126" x14ac:dyDescent="0.15">
      <c r="A322" t="s">
        <v>652</v>
      </c>
      <c r="B322" t="s">
        <v>176</v>
      </c>
      <c r="C322">
        <v>12</v>
      </c>
      <c r="D322">
        <v>65</v>
      </c>
      <c r="E322" t="s">
        <v>709</v>
      </c>
      <c r="F322">
        <v>12065</v>
      </c>
      <c r="G322" t="s">
        <v>5306</v>
      </c>
      <c r="H322">
        <v>58.7</v>
      </c>
      <c r="I322">
        <v>35.9</v>
      </c>
      <c r="J322">
        <v>0.2</v>
      </c>
      <c r="K322">
        <v>0.3</v>
      </c>
      <c r="L322">
        <v>1.2</v>
      </c>
      <c r="M322">
        <v>3.7</v>
      </c>
      <c r="N322">
        <f t="shared" si="22"/>
        <v>4749.7599999999993</v>
      </c>
      <c r="O322">
        <f t="shared" si="20"/>
        <v>5250.2400000000007</v>
      </c>
      <c r="P322">
        <f t="shared" si="21"/>
        <v>6.3002880000000028</v>
      </c>
      <c r="Q322" s="4">
        <v>12065</v>
      </c>
      <c r="R322" s="5">
        <v>30.424558000000001</v>
      </c>
      <c r="S322" s="5">
        <v>-83.890859000000006</v>
      </c>
      <c r="T322">
        <v>2</v>
      </c>
      <c r="U322">
        <v>4.0597002484804898E-2</v>
      </c>
      <c r="V322">
        <v>14564</v>
      </c>
      <c r="W322">
        <v>14335</v>
      </c>
      <c r="X322">
        <v>14198</v>
      </c>
      <c r="Y322">
        <v>14099</v>
      </c>
      <c r="Z322">
        <v>8104</v>
      </c>
      <c r="AA322">
        <v>12061</v>
      </c>
      <c r="AB322">
        <v>4579.6359999999995</v>
      </c>
      <c r="AC322">
        <v>43355</v>
      </c>
      <c r="AD322">
        <v>1</v>
      </c>
      <c r="AE322">
        <v>7.0432455275390907E-5</v>
      </c>
      <c r="AF322">
        <v>61</v>
      </c>
      <c r="AG322">
        <v>617</v>
      </c>
      <c r="AH322">
        <v>9.8865478119935166E-2</v>
      </c>
      <c r="AI322" s="3">
        <v>129520</v>
      </c>
      <c r="AJ322" s="3">
        <v>382781.47652314004</v>
      </c>
      <c r="AK322">
        <v>40</v>
      </c>
      <c r="AL322">
        <v>407475.19999999995</v>
      </c>
      <c r="AM322">
        <v>142496</v>
      </c>
      <c r="AN322">
        <v>33184</v>
      </c>
      <c r="AO322">
        <v>175680</v>
      </c>
      <c r="AP322">
        <v>2</v>
      </c>
      <c r="AQ322">
        <v>0</v>
      </c>
      <c r="AR322">
        <v>2</v>
      </c>
      <c r="AS322">
        <v>0.13951866062085802</v>
      </c>
      <c r="AT322">
        <v>2</v>
      </c>
      <c r="AU322">
        <v>2</v>
      </c>
      <c r="AV322">
        <f t="shared" si="19"/>
        <v>4</v>
      </c>
      <c r="AW322">
        <v>2163</v>
      </c>
      <c r="AX322">
        <v>0.15000000000000002</v>
      </c>
      <c r="AY322">
        <v>112106820.847414</v>
      </c>
      <c r="AZ322">
        <v>112106.820847414</v>
      </c>
      <c r="BA322">
        <v>8636.9804857345807</v>
      </c>
      <c r="BB322">
        <v>1.1578120405061323</v>
      </c>
      <c r="BC322">
        <v>8157</v>
      </c>
      <c r="BD322">
        <v>1922</v>
      </c>
      <c r="BE322">
        <v>6235</v>
      </c>
      <c r="BF322">
        <v>0.42811040922823401</v>
      </c>
      <c r="BG322">
        <v>138817</v>
      </c>
      <c r="BH322">
        <v>9.7772221439639377</v>
      </c>
      <c r="BI322">
        <v>1934</v>
      </c>
      <c r="BJ322">
        <v>12</v>
      </c>
      <c r="BK322">
        <v>3</v>
      </c>
      <c r="BL322">
        <v>2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0</v>
      </c>
      <c r="BT322">
        <v>14010</v>
      </c>
      <c r="BU322">
        <v>0.57999999999999996</v>
      </c>
      <c r="BV322">
        <v>0.67181690000000005</v>
      </c>
      <c r="BW322">
        <v>81</v>
      </c>
      <c r="BX322">
        <v>1.356174</v>
      </c>
      <c r="BY322">
        <v>0.33253729999999998</v>
      </c>
      <c r="BZ322">
        <v>11</v>
      </c>
      <c r="CA322">
        <v>0</v>
      </c>
      <c r="CB322">
        <v>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14035</v>
      </c>
      <c r="CK322">
        <v>0.99750623441396502</v>
      </c>
      <c r="CL322">
        <v>0.82042660502259113</v>
      </c>
      <c r="CM322">
        <v>71</v>
      </c>
      <c r="CN322">
        <v>0.20774354406197076</v>
      </c>
      <c r="CO322">
        <v>1501</v>
      </c>
      <c r="CP322">
        <v>-0.68501119379999997</v>
      </c>
      <c r="CQ322">
        <v>-0.45896771669999997</v>
      </c>
      <c r="CR322">
        <v>11221</v>
      </c>
      <c r="CS322">
        <v>0.80099999999999993</v>
      </c>
      <c r="CT322">
        <v>11302</v>
      </c>
      <c r="CU322">
        <v>0.80544951954999999</v>
      </c>
      <c r="CV322">
        <v>4</v>
      </c>
      <c r="CW322">
        <v>3</v>
      </c>
      <c r="CX322">
        <v>3</v>
      </c>
      <c r="CY322">
        <v>581</v>
      </c>
      <c r="CZ322">
        <v>967</v>
      </c>
      <c r="DA322" s="2">
        <v>4916</v>
      </c>
      <c r="DB322" s="2">
        <v>1215</v>
      </c>
      <c r="DC322" s="2">
        <v>147.94999999999999</v>
      </c>
      <c r="DD322" s="2">
        <v>5551</v>
      </c>
      <c r="DE322">
        <v>340</v>
      </c>
      <c r="DF322">
        <v>134</v>
      </c>
      <c r="DG322">
        <v>21.14</v>
      </c>
      <c r="DH322">
        <v>7.05</v>
      </c>
      <c r="DI322" s="2">
        <v>28.18</v>
      </c>
      <c r="DJ322">
        <v>2</v>
      </c>
      <c r="DK322">
        <v>0.98437306979617045</v>
      </c>
      <c r="DL322">
        <v>1.4586709886547812E-2</v>
      </c>
      <c r="DM322">
        <v>0</v>
      </c>
      <c r="DN322">
        <v>59.1</v>
      </c>
      <c r="DO322">
        <v>0.14699999999999999</v>
      </c>
      <c r="DP322">
        <v>4629.09</v>
      </c>
      <c r="DQ322" s="2">
        <v>0</v>
      </c>
      <c r="DR322" s="2">
        <v>41658.842570859997</v>
      </c>
      <c r="DS322">
        <v>9.8655319392340957E-2</v>
      </c>
      <c r="DT322">
        <v>7.2875201743412497</v>
      </c>
      <c r="DU322">
        <v>2969483.7405437352</v>
      </c>
      <c r="DV322">
        <v>1</v>
      </c>
    </row>
    <row r="323" spans="1:126" x14ac:dyDescent="0.15">
      <c r="A323" t="s">
        <v>652</v>
      </c>
      <c r="B323" t="s">
        <v>333</v>
      </c>
      <c r="C323">
        <v>12</v>
      </c>
      <c r="D323">
        <v>67</v>
      </c>
      <c r="E323" t="s">
        <v>710</v>
      </c>
      <c r="F323">
        <v>12067</v>
      </c>
      <c r="G323" t="s">
        <v>5307</v>
      </c>
      <c r="H323">
        <v>70.599999999999994</v>
      </c>
      <c r="I323">
        <v>15.7</v>
      </c>
      <c r="J323">
        <v>0.2</v>
      </c>
      <c r="K323">
        <v>0.1</v>
      </c>
      <c r="L323">
        <v>1.1000000000000001</v>
      </c>
      <c r="M323">
        <v>12.1</v>
      </c>
      <c r="N323">
        <f t="shared" si="22"/>
        <v>5378.5199999999986</v>
      </c>
      <c r="O323">
        <f t="shared" si="20"/>
        <v>4621.4800000000014</v>
      </c>
      <c r="P323">
        <f t="shared" si="21"/>
        <v>5.5457760000000036</v>
      </c>
      <c r="Q323" s="4">
        <v>12067</v>
      </c>
      <c r="R323" s="5">
        <v>29.990065999999999</v>
      </c>
      <c r="S323" s="5">
        <v>-83.178510000000003</v>
      </c>
      <c r="T323">
        <v>9</v>
      </c>
      <c r="U323">
        <v>3.6843897070559482E-2</v>
      </c>
      <c r="V323">
        <v>8668</v>
      </c>
      <c r="W323">
        <v>8821</v>
      </c>
      <c r="X323">
        <v>8801</v>
      </c>
      <c r="Y323">
        <v>8655</v>
      </c>
      <c r="Z323">
        <v>4784</v>
      </c>
      <c r="AA323">
        <v>12063</v>
      </c>
      <c r="AB323">
        <v>2667.3379999999997</v>
      </c>
      <c r="AC323">
        <v>35864</v>
      </c>
      <c r="AD323">
        <v>1</v>
      </c>
      <c r="AE323">
        <v>1.1362345188046812E-4</v>
      </c>
      <c r="AF323">
        <v>13</v>
      </c>
      <c r="AG323">
        <v>221</v>
      </c>
      <c r="AH323">
        <v>5.8823529411764705E-2</v>
      </c>
      <c r="AI323" s="3">
        <v>91283</v>
      </c>
      <c r="AJ323" s="3">
        <v>347782.47790133499</v>
      </c>
      <c r="AK323">
        <v>90</v>
      </c>
      <c r="AL323">
        <v>350694.40000000002</v>
      </c>
      <c r="AM323">
        <v>54479</v>
      </c>
      <c r="AN323">
        <v>25409</v>
      </c>
      <c r="AO323">
        <v>79888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f t="shared" ref="AV323:AV386" si="23">AT323+AU323</f>
        <v>5</v>
      </c>
      <c r="AW323">
        <v>7816</v>
      </c>
      <c r="AX323">
        <v>0.89</v>
      </c>
      <c r="AY323">
        <v>223914207.57681501</v>
      </c>
      <c r="AZ323">
        <v>223914.20757681501</v>
      </c>
      <c r="BA323">
        <v>31096.5410614832</v>
      </c>
      <c r="BB323">
        <v>0.32157917435988409</v>
      </c>
      <c r="BC323">
        <v>3831</v>
      </c>
      <c r="BD323">
        <v>1385</v>
      </c>
      <c r="BE323">
        <v>2446</v>
      </c>
      <c r="BF323">
        <v>0.28218735579141668</v>
      </c>
      <c r="BG323">
        <v>78072</v>
      </c>
      <c r="BH323">
        <v>8.870810135211908</v>
      </c>
      <c r="BI323">
        <v>1129</v>
      </c>
      <c r="BJ323">
        <v>12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7949</v>
      </c>
      <c r="BU323">
        <v>0.47</v>
      </c>
      <c r="BV323">
        <v>0.52166489999999999</v>
      </c>
      <c r="BW323">
        <v>34</v>
      </c>
      <c r="BX323">
        <v>1.635426</v>
      </c>
      <c r="BY323">
        <v>-0.35991260000000003</v>
      </c>
      <c r="BZ323">
        <v>14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8859</v>
      </c>
      <c r="CK323">
        <v>1.6931933626820184</v>
      </c>
      <c r="CL323">
        <v>0.74408931698774083</v>
      </c>
      <c r="CM323">
        <v>32</v>
      </c>
      <c r="CN323">
        <v>0.3066690412343378</v>
      </c>
      <c r="CO323">
        <v>560</v>
      </c>
      <c r="CP323">
        <v>-0.1890120414</v>
      </c>
      <c r="CQ323">
        <v>-8.1103582300000004E-2</v>
      </c>
      <c r="CR323">
        <v>7223</v>
      </c>
      <c r="CS323">
        <v>0.83599999999999997</v>
      </c>
      <c r="CT323">
        <v>6215</v>
      </c>
      <c r="CU323">
        <v>0.71820632198000001</v>
      </c>
      <c r="CV323">
        <v>1</v>
      </c>
      <c r="CX323">
        <v>1</v>
      </c>
      <c r="CY323">
        <v>367</v>
      </c>
      <c r="CZ323">
        <v>359</v>
      </c>
      <c r="DA323" s="2">
        <v>2158</v>
      </c>
      <c r="DB323" s="2">
        <v>545</v>
      </c>
      <c r="DC323" s="2">
        <v>67.81</v>
      </c>
      <c r="DD323" s="2">
        <v>1998</v>
      </c>
      <c r="DE323">
        <v>122</v>
      </c>
      <c r="DF323">
        <v>7</v>
      </c>
      <c r="DG323">
        <v>11.3</v>
      </c>
      <c r="DH323">
        <v>11.3</v>
      </c>
      <c r="DJ323">
        <v>0.84</v>
      </c>
      <c r="DK323">
        <v>0.97474885794726296</v>
      </c>
      <c r="DL323">
        <v>4.5248868778280547E-3</v>
      </c>
      <c r="DM323">
        <v>0</v>
      </c>
      <c r="DN323">
        <v>0</v>
      </c>
      <c r="DO323">
        <v>0</v>
      </c>
      <c r="DP323">
        <v>48.67</v>
      </c>
      <c r="DQ323" s="2">
        <v>0</v>
      </c>
      <c r="DR323" s="2">
        <v>681.72934679000002</v>
      </c>
      <c r="DS323">
        <v>1.9439413540393003E-3</v>
      </c>
      <c r="DT323">
        <v>4.99728806433383</v>
      </c>
      <c r="DU323">
        <v>1752520.939348714</v>
      </c>
      <c r="DV323">
        <v>0</v>
      </c>
    </row>
    <row r="324" spans="1:126" x14ac:dyDescent="0.15">
      <c r="A324" t="s">
        <v>652</v>
      </c>
      <c r="B324" t="s">
        <v>434</v>
      </c>
      <c r="C324">
        <v>12</v>
      </c>
      <c r="D324">
        <v>69</v>
      </c>
      <c r="E324" t="s">
        <v>711</v>
      </c>
      <c r="F324">
        <v>12069</v>
      </c>
      <c r="G324" t="s">
        <v>5308</v>
      </c>
      <c r="H324">
        <v>74.5</v>
      </c>
      <c r="I324">
        <v>9.4</v>
      </c>
      <c r="J324">
        <v>0.3</v>
      </c>
      <c r="K324">
        <v>1.7</v>
      </c>
      <c r="L324">
        <v>2</v>
      </c>
      <c r="M324">
        <v>12.1</v>
      </c>
      <c r="N324">
        <f t="shared" si="22"/>
        <v>5792</v>
      </c>
      <c r="O324">
        <f t="shared" si="20"/>
        <v>4208</v>
      </c>
      <c r="P324">
        <f t="shared" si="21"/>
        <v>5.0496000000000016</v>
      </c>
      <c r="Q324" s="4">
        <v>12069</v>
      </c>
      <c r="R324" s="5">
        <v>28.764112999999998</v>
      </c>
      <c r="S324" s="5">
        <v>-81.712282000000002</v>
      </c>
      <c r="T324">
        <v>1</v>
      </c>
      <c r="U324">
        <v>1.7293256628946058E-3</v>
      </c>
      <c r="V324">
        <v>297995</v>
      </c>
      <c r="W324">
        <v>305010</v>
      </c>
      <c r="X324">
        <v>310561</v>
      </c>
      <c r="Y324">
        <v>325699</v>
      </c>
      <c r="Z324">
        <v>147348</v>
      </c>
      <c r="AA324">
        <v>12065</v>
      </c>
      <c r="AB324">
        <v>108495.442</v>
      </c>
      <c r="AC324">
        <v>46403</v>
      </c>
      <c r="AD324">
        <v>5</v>
      </c>
      <c r="AE324">
        <v>1.6099896638663581E-5</v>
      </c>
      <c r="AF324">
        <v>139</v>
      </c>
      <c r="AG324">
        <v>1784</v>
      </c>
      <c r="AH324">
        <v>7.791479820627803E-2</v>
      </c>
      <c r="AI324" s="3">
        <v>152145</v>
      </c>
      <c r="AJ324" s="3">
        <v>601038.57865063509</v>
      </c>
      <c r="AK324">
        <v>15</v>
      </c>
      <c r="AL324">
        <v>740166.4</v>
      </c>
      <c r="AM324">
        <v>91033</v>
      </c>
      <c r="AN324">
        <v>61126</v>
      </c>
      <c r="AO324">
        <v>152159</v>
      </c>
      <c r="AP324">
        <v>9</v>
      </c>
      <c r="AQ324">
        <v>4</v>
      </c>
      <c r="AR324">
        <v>13</v>
      </c>
      <c r="AS324">
        <v>4.2621553391692074E-2</v>
      </c>
      <c r="AT324">
        <v>10</v>
      </c>
      <c r="AU324">
        <v>144</v>
      </c>
      <c r="AV324">
        <f t="shared" si="23"/>
        <v>154</v>
      </c>
      <c r="AW324">
        <v>301839</v>
      </c>
      <c r="AX324">
        <v>0.89</v>
      </c>
      <c r="AY324">
        <v>3082647006.4384499</v>
      </c>
      <c r="AZ324">
        <v>3082647.00643845</v>
      </c>
      <c r="BA324">
        <v>14769.3924209939</v>
      </c>
      <c r="BB324">
        <v>0.67707592262126748</v>
      </c>
      <c r="BC324">
        <v>179975</v>
      </c>
      <c r="BD324">
        <v>129554</v>
      </c>
      <c r="BE324">
        <v>50421</v>
      </c>
      <c r="BF324">
        <v>0.16920082551720667</v>
      </c>
      <c r="BG324">
        <v>4768238</v>
      </c>
      <c r="BH324">
        <v>15.35362778970959</v>
      </c>
      <c r="BI324">
        <v>41653</v>
      </c>
      <c r="BJ324">
        <v>165</v>
      </c>
      <c r="BK324">
        <v>23</v>
      </c>
      <c r="BL324">
        <v>11</v>
      </c>
      <c r="BM324">
        <v>0</v>
      </c>
      <c r="BN324">
        <v>5</v>
      </c>
      <c r="BO324">
        <v>3</v>
      </c>
      <c r="BP324">
        <v>6</v>
      </c>
      <c r="BQ324">
        <v>21</v>
      </c>
      <c r="BR324">
        <v>10</v>
      </c>
      <c r="BS324">
        <v>0</v>
      </c>
      <c r="BT324">
        <v>312119</v>
      </c>
      <c r="BU324">
        <v>0.79</v>
      </c>
      <c r="BV324">
        <v>0.59378430000000004</v>
      </c>
      <c r="BW324">
        <v>1061</v>
      </c>
      <c r="BX324">
        <v>0.78175309999999998</v>
      </c>
      <c r="BY324">
        <v>-1.0182610000000001</v>
      </c>
      <c r="BZ324">
        <v>189</v>
      </c>
      <c r="CA324">
        <v>20</v>
      </c>
      <c r="CB324">
        <v>14</v>
      </c>
      <c r="CC324">
        <v>0</v>
      </c>
      <c r="CD324">
        <v>6</v>
      </c>
      <c r="CE324">
        <v>4</v>
      </c>
      <c r="CF324">
        <v>5</v>
      </c>
      <c r="CG324">
        <v>29</v>
      </c>
      <c r="CH324">
        <v>17</v>
      </c>
      <c r="CI324">
        <v>1</v>
      </c>
      <c r="CJ324">
        <v>315736</v>
      </c>
      <c r="CK324">
        <v>0.90265284921580058</v>
      </c>
      <c r="CL324">
        <v>0.74787753158907422</v>
      </c>
      <c r="CM324">
        <v>1125</v>
      </c>
      <c r="CN324">
        <v>-0.50875969974360191</v>
      </c>
      <c r="CO324">
        <v>31574</v>
      </c>
      <c r="CP324">
        <v>0.53278488400000001</v>
      </c>
      <c r="CQ324">
        <v>0.531008429</v>
      </c>
      <c r="CR324">
        <v>280755</v>
      </c>
      <c r="CS324">
        <v>0.85199999999999998</v>
      </c>
      <c r="CT324">
        <v>231244</v>
      </c>
      <c r="CU324">
        <v>0.76483833411000002</v>
      </c>
      <c r="CV324">
        <v>237</v>
      </c>
      <c r="CW324">
        <v>143</v>
      </c>
      <c r="CX324">
        <v>223</v>
      </c>
      <c r="CY324">
        <v>2648</v>
      </c>
      <c r="CZ324">
        <v>2784</v>
      </c>
      <c r="DA324" s="2">
        <v>131342</v>
      </c>
      <c r="DB324" s="2">
        <v>29150</v>
      </c>
      <c r="DC324" s="2">
        <v>227.25</v>
      </c>
      <c r="DD324" s="2">
        <v>51553</v>
      </c>
      <c r="DE324">
        <v>1022</v>
      </c>
      <c r="DF324">
        <v>153</v>
      </c>
      <c r="DG324">
        <v>45.45</v>
      </c>
      <c r="DH324">
        <v>5.19</v>
      </c>
      <c r="DI324" s="2">
        <v>6.49</v>
      </c>
      <c r="DJ324">
        <v>3.4</v>
      </c>
      <c r="DK324">
        <v>0.93905813533142724</v>
      </c>
      <c r="DL324">
        <v>8.9686098654708519E-3</v>
      </c>
      <c r="DM324">
        <v>0</v>
      </c>
      <c r="DN324">
        <v>1.3</v>
      </c>
      <c r="DO324">
        <v>2E-3</v>
      </c>
      <c r="DP324">
        <v>0</v>
      </c>
      <c r="DQ324" s="2">
        <v>84894</v>
      </c>
      <c r="DR324" s="2">
        <v>4932.88204038</v>
      </c>
      <c r="DS324">
        <v>5.8446831923672843E-3</v>
      </c>
      <c r="DT324">
        <v>1.8652848871679599</v>
      </c>
      <c r="DU324">
        <v>1380621.1999095152</v>
      </c>
      <c r="DV324">
        <v>0</v>
      </c>
    </row>
    <row r="325" spans="1:126" x14ac:dyDescent="0.15">
      <c r="A325" t="s">
        <v>652</v>
      </c>
      <c r="B325" t="s">
        <v>184</v>
      </c>
      <c r="C325">
        <v>12</v>
      </c>
      <c r="D325">
        <v>71</v>
      </c>
      <c r="E325" t="s">
        <v>712</v>
      </c>
      <c r="F325">
        <v>12071</v>
      </c>
      <c r="G325" t="s">
        <v>5309</v>
      </c>
      <c r="H325">
        <v>71</v>
      </c>
      <c r="I325">
        <v>7.7</v>
      </c>
      <c r="J325">
        <v>0.2</v>
      </c>
      <c r="K325">
        <v>1.3</v>
      </c>
      <c r="L325">
        <v>1.5</v>
      </c>
      <c r="M325">
        <v>18.3</v>
      </c>
      <c r="N325">
        <f t="shared" si="22"/>
        <v>5439.16</v>
      </c>
      <c r="O325">
        <f t="shared" si="20"/>
        <v>4560.84</v>
      </c>
      <c r="P325">
        <f t="shared" si="21"/>
        <v>5.4730080000000019</v>
      </c>
      <c r="Q325" s="4">
        <v>12071</v>
      </c>
      <c r="R325" s="5">
        <v>26.559035000000002</v>
      </c>
      <c r="S325" s="5">
        <v>-81.891993999999997</v>
      </c>
      <c r="T325">
        <v>2</v>
      </c>
      <c r="U325">
        <v>-1.6595349089158381E-2</v>
      </c>
      <c r="V325">
        <v>624155</v>
      </c>
      <c r="W325">
        <v>647554</v>
      </c>
      <c r="X325">
        <v>663675</v>
      </c>
      <c r="Y325">
        <v>700421</v>
      </c>
      <c r="Z325">
        <v>319333</v>
      </c>
      <c r="AA325">
        <v>12067</v>
      </c>
      <c r="AB325">
        <v>232694.508</v>
      </c>
      <c r="AC325">
        <v>48537</v>
      </c>
      <c r="AD325">
        <v>13</v>
      </c>
      <c r="AE325">
        <v>1.9587900704411043E-5</v>
      </c>
      <c r="AF325">
        <v>118</v>
      </c>
      <c r="AG325">
        <v>844</v>
      </c>
      <c r="AH325">
        <v>0.13981042654028436</v>
      </c>
      <c r="AI325" s="3">
        <v>87125</v>
      </c>
      <c r="AJ325" s="3">
        <v>501979.89029929502</v>
      </c>
      <c r="AK325">
        <v>11</v>
      </c>
      <c r="AL325">
        <v>775680</v>
      </c>
      <c r="AM325">
        <v>363949</v>
      </c>
      <c r="AN325">
        <v>45487</v>
      </c>
      <c r="AO325">
        <v>409436</v>
      </c>
      <c r="AP325">
        <v>23</v>
      </c>
      <c r="AQ325">
        <v>4</v>
      </c>
      <c r="AR325">
        <v>27</v>
      </c>
      <c r="AS325">
        <v>4.1695364402042148E-2</v>
      </c>
      <c r="AT325">
        <v>31</v>
      </c>
      <c r="AU325">
        <v>339</v>
      </c>
      <c r="AV325">
        <f t="shared" si="23"/>
        <v>370</v>
      </c>
      <c r="AW325">
        <v>661748</v>
      </c>
      <c r="AX325">
        <v>0.92999999999999994</v>
      </c>
      <c r="AY325">
        <v>4692197021.8401403</v>
      </c>
      <c r="AZ325">
        <v>4692197.0218401402</v>
      </c>
      <c r="BA325">
        <v>10688.7303948552</v>
      </c>
      <c r="BB325">
        <v>0.93556480803494624</v>
      </c>
      <c r="BC325">
        <v>1330892</v>
      </c>
      <c r="BD325">
        <v>979409</v>
      </c>
      <c r="BE325">
        <v>351483</v>
      </c>
      <c r="BF325">
        <v>0.56313415738077877</v>
      </c>
      <c r="BG325">
        <v>15231049</v>
      </c>
      <c r="BH325">
        <v>22.949559648924549</v>
      </c>
      <c r="BI325">
        <v>81682</v>
      </c>
      <c r="BJ325">
        <v>246</v>
      </c>
      <c r="BK325">
        <v>46</v>
      </c>
      <c r="BL325">
        <v>19</v>
      </c>
      <c r="BM325">
        <v>0</v>
      </c>
      <c r="BN325">
        <v>9</v>
      </c>
      <c r="BO325">
        <v>5</v>
      </c>
      <c r="BP325">
        <v>3</v>
      </c>
      <c r="BQ325">
        <v>49</v>
      </c>
      <c r="BR325">
        <v>40</v>
      </c>
      <c r="BS325">
        <v>2</v>
      </c>
      <c r="BT325">
        <v>586908</v>
      </c>
      <c r="BU325">
        <v>0.72</v>
      </c>
      <c r="BV325">
        <v>0.57315210000000005</v>
      </c>
      <c r="BW325">
        <v>2108</v>
      </c>
      <c r="BX325">
        <v>0.71391090000000001</v>
      </c>
      <c r="BY325">
        <v>-1.102017</v>
      </c>
      <c r="BZ325">
        <v>249</v>
      </c>
      <c r="CA325">
        <v>42</v>
      </c>
      <c r="CB325">
        <v>21</v>
      </c>
      <c r="CC325">
        <v>3</v>
      </c>
      <c r="CD325">
        <v>8</v>
      </c>
      <c r="CE325">
        <v>7</v>
      </c>
      <c r="CF325">
        <v>3</v>
      </c>
      <c r="CG325">
        <v>46</v>
      </c>
      <c r="CH325">
        <v>54</v>
      </c>
      <c r="CI325">
        <v>2</v>
      </c>
      <c r="CJ325">
        <v>679233</v>
      </c>
      <c r="CK325">
        <v>0.64042824774414664</v>
      </c>
      <c r="CL325">
        <v>0.68432459949556113</v>
      </c>
      <c r="CM325">
        <v>2108</v>
      </c>
      <c r="CN325">
        <v>-1.0613292625206807</v>
      </c>
      <c r="CO325">
        <v>77363</v>
      </c>
      <c r="CP325">
        <v>0.74025805099999997</v>
      </c>
      <c r="CQ325">
        <v>0.24282979299999999</v>
      </c>
      <c r="CR325">
        <v>609712</v>
      </c>
      <c r="CS325">
        <v>0.85799999999999998</v>
      </c>
      <c r="CT325">
        <v>454385</v>
      </c>
      <c r="CU325">
        <v>0.72864445553000001</v>
      </c>
      <c r="CV325">
        <v>613</v>
      </c>
      <c r="CW325">
        <v>333</v>
      </c>
      <c r="CX325">
        <v>429</v>
      </c>
      <c r="CY325">
        <v>1546</v>
      </c>
      <c r="CZ325">
        <v>1327</v>
      </c>
      <c r="DA325" s="2">
        <v>352206</v>
      </c>
      <c r="DB325" s="2">
        <v>58925</v>
      </c>
      <c r="DC325" s="2">
        <v>273.63</v>
      </c>
      <c r="DD325" s="2">
        <v>102870</v>
      </c>
      <c r="DE325">
        <v>487</v>
      </c>
      <c r="DF325">
        <v>108</v>
      </c>
      <c r="DG325">
        <v>55.66</v>
      </c>
      <c r="DH325">
        <v>2.42</v>
      </c>
      <c r="DI325" s="2">
        <v>6.81</v>
      </c>
      <c r="DJ325">
        <v>5.23</v>
      </c>
      <c r="DK325">
        <v>0.90401147776183644</v>
      </c>
      <c r="DL325">
        <v>3.5545023696682463E-3</v>
      </c>
      <c r="DM325">
        <v>0</v>
      </c>
      <c r="DN325">
        <v>1.1000000000000001</v>
      </c>
      <c r="DO325">
        <v>2E-3</v>
      </c>
      <c r="DP325">
        <v>0</v>
      </c>
      <c r="DQ325" s="2">
        <v>0</v>
      </c>
      <c r="DR325" s="2">
        <v>29.38758571</v>
      </c>
      <c r="DS325">
        <v>3.7886223336427391E-5</v>
      </c>
      <c r="DT325">
        <v>1.78956478076133</v>
      </c>
      <c r="DU325">
        <v>1388129.6091409484</v>
      </c>
      <c r="DV325">
        <v>0</v>
      </c>
    </row>
    <row r="326" spans="1:126" x14ac:dyDescent="0.15">
      <c r="A326" t="s">
        <v>652</v>
      </c>
      <c r="B326" t="s">
        <v>713</v>
      </c>
      <c r="C326">
        <v>12</v>
      </c>
      <c r="D326">
        <v>73</v>
      </c>
      <c r="E326" t="s">
        <v>714</v>
      </c>
      <c r="F326">
        <v>12073</v>
      </c>
      <c r="G326" t="s">
        <v>5310</v>
      </c>
      <c r="H326">
        <v>59.3</v>
      </c>
      <c r="I326">
        <v>29.9</v>
      </c>
      <c r="J326">
        <v>0.2</v>
      </c>
      <c r="K326">
        <v>2.9</v>
      </c>
      <c r="L326">
        <v>2</v>
      </c>
      <c r="M326">
        <v>5.6</v>
      </c>
      <c r="N326">
        <f t="shared" si="22"/>
        <v>4454.3099999999995</v>
      </c>
      <c r="O326">
        <f t="shared" si="20"/>
        <v>5545.6900000000005</v>
      </c>
      <c r="P326">
        <f t="shared" si="21"/>
        <v>6.6548280000000029</v>
      </c>
      <c r="Q326" s="4">
        <v>12073</v>
      </c>
      <c r="R326" s="5">
        <v>30.459309999999999</v>
      </c>
      <c r="S326" s="5">
        <v>-84.277799999999999</v>
      </c>
      <c r="T326">
        <v>2</v>
      </c>
      <c r="U326">
        <v>1.281067606273182E-2</v>
      </c>
      <c r="V326">
        <v>276506</v>
      </c>
      <c r="W326">
        <v>280882</v>
      </c>
      <c r="X326">
        <v>282940</v>
      </c>
      <c r="Y326">
        <v>286211</v>
      </c>
      <c r="Z326">
        <v>132883</v>
      </c>
      <c r="AA326">
        <v>12069</v>
      </c>
      <c r="AB326">
        <v>107516.811</v>
      </c>
      <c r="AC326">
        <v>46745</v>
      </c>
      <c r="AD326">
        <v>11</v>
      </c>
      <c r="AE326">
        <v>3.8877500530147732E-5</v>
      </c>
      <c r="AF326">
        <v>37</v>
      </c>
      <c r="AG326">
        <v>284</v>
      </c>
      <c r="AH326">
        <v>0.13028169014084506</v>
      </c>
      <c r="AI326" s="3">
        <v>81311</v>
      </c>
      <c r="AJ326" s="3">
        <v>426792.71424881503</v>
      </c>
      <c r="AK326">
        <v>27</v>
      </c>
      <c r="AL326">
        <v>449171.20000000001</v>
      </c>
      <c r="AM326">
        <v>3483</v>
      </c>
      <c r="AN326">
        <v>10699</v>
      </c>
      <c r="AO326">
        <v>14182</v>
      </c>
      <c r="AP326">
        <v>7</v>
      </c>
      <c r="AQ326">
        <v>0</v>
      </c>
      <c r="AR326">
        <v>7</v>
      </c>
      <c r="AS326">
        <v>2.4921497283556797E-2</v>
      </c>
      <c r="AT326">
        <v>8</v>
      </c>
      <c r="AU326">
        <v>101</v>
      </c>
      <c r="AV326">
        <f t="shared" si="23"/>
        <v>109</v>
      </c>
      <c r="AW326">
        <v>268207</v>
      </c>
      <c r="AX326">
        <v>0.91</v>
      </c>
      <c r="AY326">
        <v>1299587417.1005399</v>
      </c>
      <c r="AZ326">
        <v>1299587.4171005399</v>
      </c>
      <c r="BA326">
        <v>5427.3308610638996</v>
      </c>
      <c r="BB326">
        <v>1.8425263275804302</v>
      </c>
      <c r="BC326">
        <v>209781</v>
      </c>
      <c r="BD326">
        <v>76429</v>
      </c>
      <c r="BE326">
        <v>133352</v>
      </c>
      <c r="BF326">
        <v>0.48227524900002172</v>
      </c>
      <c r="BG326">
        <v>6396188</v>
      </c>
      <c r="BH326">
        <v>22.606163850993145</v>
      </c>
      <c r="BI326">
        <v>18157</v>
      </c>
      <c r="BJ326">
        <v>167</v>
      </c>
      <c r="BK326">
        <v>30</v>
      </c>
      <c r="BL326">
        <v>66</v>
      </c>
      <c r="BM326">
        <v>10</v>
      </c>
      <c r="BN326">
        <v>52</v>
      </c>
      <c r="BO326">
        <v>16</v>
      </c>
      <c r="BP326">
        <v>2</v>
      </c>
      <c r="BQ326">
        <v>24</v>
      </c>
      <c r="BR326">
        <v>7</v>
      </c>
      <c r="BS326">
        <v>2</v>
      </c>
      <c r="BT326">
        <v>265714</v>
      </c>
      <c r="BU326">
        <v>0.73</v>
      </c>
      <c r="BV326">
        <v>0.70720919999999998</v>
      </c>
      <c r="BW326">
        <v>1978</v>
      </c>
      <c r="BX326">
        <v>1.415055</v>
      </c>
      <c r="BY326">
        <v>0.70236489999999996</v>
      </c>
      <c r="BZ326">
        <v>164</v>
      </c>
      <c r="CA326">
        <v>24</v>
      </c>
      <c r="CB326">
        <v>63</v>
      </c>
      <c r="CC326">
        <v>8</v>
      </c>
      <c r="CD326">
        <v>50</v>
      </c>
      <c r="CE326">
        <v>19</v>
      </c>
      <c r="CF326">
        <v>2</v>
      </c>
      <c r="CG326">
        <v>32</v>
      </c>
      <c r="CH326">
        <v>6</v>
      </c>
      <c r="CI326">
        <v>2</v>
      </c>
      <c r="CJ326">
        <v>284064</v>
      </c>
      <c r="CK326">
        <v>1.3025233750140812</v>
      </c>
      <c r="CL326">
        <v>0.77845351412049912</v>
      </c>
      <c r="CM326">
        <v>1883</v>
      </c>
      <c r="CN326">
        <v>0.52713157778989861</v>
      </c>
      <c r="CO326">
        <v>60865</v>
      </c>
      <c r="CP326">
        <v>0.876776852</v>
      </c>
      <c r="CQ326">
        <v>0.54871028899999996</v>
      </c>
      <c r="CR326">
        <v>225042</v>
      </c>
      <c r="CS326">
        <v>0.78200000000000003</v>
      </c>
      <c r="CT326">
        <v>228947</v>
      </c>
      <c r="CU326">
        <v>0.84070144255000001</v>
      </c>
      <c r="CV326">
        <v>529</v>
      </c>
      <c r="CW326">
        <v>119</v>
      </c>
      <c r="CX326">
        <v>229</v>
      </c>
      <c r="CY326">
        <v>301</v>
      </c>
      <c r="CZ326">
        <v>436</v>
      </c>
      <c r="DA326" s="2">
        <v>189259</v>
      </c>
      <c r="DB326" s="2">
        <v>43230</v>
      </c>
      <c r="DC326" s="2">
        <v>305.13</v>
      </c>
      <c r="DD326" s="2">
        <v>106951</v>
      </c>
      <c r="DE326">
        <v>166</v>
      </c>
      <c r="DF326">
        <v>50</v>
      </c>
      <c r="DG326">
        <v>63.16</v>
      </c>
      <c r="DH326">
        <v>2.84</v>
      </c>
      <c r="DI326" s="2">
        <v>15.26</v>
      </c>
      <c r="DJ326">
        <v>1.75</v>
      </c>
      <c r="DK326">
        <v>0.97614098953401141</v>
      </c>
      <c r="DL326">
        <v>0</v>
      </c>
      <c r="DM326">
        <v>0</v>
      </c>
      <c r="DN326">
        <v>101.3</v>
      </c>
      <c r="DO326">
        <v>0.21600000000000003</v>
      </c>
      <c r="DP326">
        <v>396.1</v>
      </c>
      <c r="DQ326" s="2">
        <v>105847</v>
      </c>
      <c r="DR326" s="2">
        <v>26132.166903249999</v>
      </c>
      <c r="DS326">
        <v>5.8178634125826398E-2</v>
      </c>
      <c r="DV326">
        <v>0</v>
      </c>
    </row>
    <row r="327" spans="1:126" x14ac:dyDescent="0.15">
      <c r="A327" t="s">
        <v>652</v>
      </c>
      <c r="B327" t="s">
        <v>715</v>
      </c>
      <c r="C327">
        <v>12</v>
      </c>
      <c r="D327">
        <v>75</v>
      </c>
      <c r="E327" t="s">
        <v>716</v>
      </c>
      <c r="F327">
        <v>12075</v>
      </c>
      <c r="G327" t="s">
        <v>5311</v>
      </c>
      <c r="H327">
        <v>80.8</v>
      </c>
      <c r="I327">
        <v>9.1999999999999993</v>
      </c>
      <c r="J327">
        <v>0.3</v>
      </c>
      <c r="K327">
        <v>0.6</v>
      </c>
      <c r="L327">
        <v>1.7</v>
      </c>
      <c r="M327">
        <v>7.5</v>
      </c>
      <c r="N327">
        <f t="shared" si="22"/>
        <v>6672.87</v>
      </c>
      <c r="O327">
        <f t="shared" si="20"/>
        <v>3327.13</v>
      </c>
      <c r="P327">
        <f t="shared" si="21"/>
        <v>3.9925560000000018</v>
      </c>
      <c r="Q327" s="4">
        <v>12075</v>
      </c>
      <c r="R327" s="5">
        <v>29.284457</v>
      </c>
      <c r="S327" s="5">
        <v>-82.783462</v>
      </c>
      <c r="T327">
        <v>6</v>
      </c>
      <c r="U327">
        <v>9.7057163051604001E-2</v>
      </c>
      <c r="V327">
        <v>40541</v>
      </c>
      <c r="W327">
        <v>40057</v>
      </c>
      <c r="X327">
        <v>39821</v>
      </c>
      <c r="Y327">
        <v>39610</v>
      </c>
      <c r="Z327">
        <v>20118</v>
      </c>
      <c r="AA327">
        <v>12071</v>
      </c>
      <c r="AB327">
        <v>13109.571000000002</v>
      </c>
      <c r="AC327">
        <v>35782</v>
      </c>
      <c r="AD327">
        <v>1</v>
      </c>
      <c r="AE327">
        <v>2.5112377891062503E-5</v>
      </c>
      <c r="AF327">
        <v>45</v>
      </c>
      <c r="AG327">
        <v>1053</v>
      </c>
      <c r="AH327">
        <v>4.2735042735042736E-2</v>
      </c>
      <c r="AI327" s="3">
        <v>167359</v>
      </c>
      <c r="AJ327" s="3">
        <v>715661.99037926504</v>
      </c>
      <c r="AK327">
        <v>26</v>
      </c>
      <c r="AL327">
        <v>903942.4</v>
      </c>
      <c r="AM327">
        <v>225089</v>
      </c>
      <c r="AN327">
        <v>65946</v>
      </c>
      <c r="AO327">
        <v>291035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16</v>
      </c>
      <c r="AV327">
        <f t="shared" si="23"/>
        <v>17</v>
      </c>
      <c r="AW327">
        <v>5010</v>
      </c>
      <c r="AX327">
        <v>0.12</v>
      </c>
      <c r="AY327">
        <v>1231813551.78457</v>
      </c>
      <c r="AZ327">
        <v>1231813.5517845699</v>
      </c>
      <c r="BA327">
        <v>36157.121876640398</v>
      </c>
      <c r="BB327">
        <v>0.27657068596658912</v>
      </c>
      <c r="BC327">
        <v>22676</v>
      </c>
      <c r="BD327">
        <v>10960</v>
      </c>
      <c r="BE327">
        <v>11716</v>
      </c>
      <c r="BF327">
        <v>0.28899139143089714</v>
      </c>
      <c r="BG327">
        <v>358948</v>
      </c>
      <c r="BH327">
        <v>9.0140378192411035</v>
      </c>
      <c r="BI327">
        <v>6533</v>
      </c>
      <c r="BJ327">
        <v>25</v>
      </c>
      <c r="BK327">
        <v>4</v>
      </c>
      <c r="BL327">
        <v>4</v>
      </c>
      <c r="BM327">
        <v>0</v>
      </c>
      <c r="BN327">
        <v>0</v>
      </c>
      <c r="BO327">
        <v>0</v>
      </c>
      <c r="BP327">
        <v>0</v>
      </c>
      <c r="BQ327">
        <v>3</v>
      </c>
      <c r="BR327">
        <v>1</v>
      </c>
      <c r="BS327">
        <v>0</v>
      </c>
      <c r="BT327">
        <v>39147</v>
      </c>
      <c r="BU327">
        <v>0.69</v>
      </c>
      <c r="BV327">
        <v>0.60551670000000002</v>
      </c>
      <c r="BW327">
        <v>169</v>
      </c>
      <c r="BX327">
        <v>0.94515539999999998</v>
      </c>
      <c r="BY327">
        <v>-0.62489910000000004</v>
      </c>
      <c r="BZ327">
        <v>25</v>
      </c>
      <c r="CA327">
        <v>5</v>
      </c>
      <c r="CB327">
        <v>3</v>
      </c>
      <c r="CC327">
        <v>0</v>
      </c>
      <c r="CD327">
        <v>1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39508</v>
      </c>
      <c r="CK327">
        <v>0.91120785663663062</v>
      </c>
      <c r="CL327">
        <v>0.73440306550113754</v>
      </c>
      <c r="CM327">
        <v>168</v>
      </c>
      <c r="CN327">
        <v>-0.40206148493626315</v>
      </c>
      <c r="CO327">
        <v>1804</v>
      </c>
      <c r="CP327">
        <v>-0.75478072060000001</v>
      </c>
      <c r="CQ327">
        <v>-0.50134155250000001</v>
      </c>
      <c r="CR327">
        <v>32802</v>
      </c>
      <c r="CS327">
        <v>0.82499999999999996</v>
      </c>
      <c r="CT327">
        <v>31014</v>
      </c>
      <c r="CU327">
        <v>0.73768096693000007</v>
      </c>
      <c r="CV327">
        <v>9</v>
      </c>
      <c r="CW327">
        <v>10</v>
      </c>
      <c r="CX327">
        <v>10</v>
      </c>
      <c r="CY327">
        <v>857</v>
      </c>
      <c r="CZ327">
        <v>1573</v>
      </c>
      <c r="DA327" s="2">
        <v>14075</v>
      </c>
      <c r="DB327" s="2">
        <v>2200</v>
      </c>
      <c r="DC327" s="2">
        <v>141.26</v>
      </c>
      <c r="DD327" s="2">
        <v>5057</v>
      </c>
      <c r="DE327">
        <v>567</v>
      </c>
      <c r="DF327">
        <v>84</v>
      </c>
      <c r="DG327">
        <v>7.57</v>
      </c>
      <c r="DH327">
        <v>12.61</v>
      </c>
      <c r="DI327" s="2">
        <v>15.13</v>
      </c>
      <c r="DJ327">
        <v>2.4700000000000002</v>
      </c>
      <c r="DK327">
        <v>0.8588722446955348</v>
      </c>
      <c r="DL327">
        <v>0</v>
      </c>
      <c r="DM327">
        <v>0</v>
      </c>
      <c r="DN327">
        <v>0</v>
      </c>
      <c r="DO327">
        <v>0</v>
      </c>
      <c r="DP327">
        <v>1781.03</v>
      </c>
      <c r="DQ327" s="2">
        <v>0</v>
      </c>
      <c r="DR327" s="2">
        <v>45954.772983220006</v>
      </c>
      <c r="DS327">
        <v>5.0838165705842535E-2</v>
      </c>
      <c r="DT327">
        <v>2.9410997505505598</v>
      </c>
      <c r="DU327">
        <v>2658584.7671520743</v>
      </c>
      <c r="DV327">
        <v>0</v>
      </c>
    </row>
    <row r="328" spans="1:126" x14ac:dyDescent="0.15">
      <c r="A328" t="s">
        <v>652</v>
      </c>
      <c r="B328" t="s">
        <v>717</v>
      </c>
      <c r="C328">
        <v>12</v>
      </c>
      <c r="D328">
        <v>77</v>
      </c>
      <c r="E328" t="s">
        <v>718</v>
      </c>
      <c r="F328">
        <v>12077</v>
      </c>
      <c r="G328" t="s">
        <v>5312</v>
      </c>
      <c r="H328">
        <v>73.599999999999994</v>
      </c>
      <c r="I328">
        <v>17.600000000000001</v>
      </c>
      <c r="J328">
        <v>0.9</v>
      </c>
      <c r="K328">
        <v>0.2</v>
      </c>
      <c r="L328">
        <v>1.5</v>
      </c>
      <c r="M328">
        <v>6.2</v>
      </c>
      <c r="N328">
        <f t="shared" si="22"/>
        <v>5768.2599999999993</v>
      </c>
      <c r="O328">
        <f t="shared" si="20"/>
        <v>4231.7400000000007</v>
      </c>
      <c r="P328">
        <f t="shared" si="21"/>
        <v>5.0780880000000028</v>
      </c>
      <c r="Q328" s="4">
        <v>12077</v>
      </c>
      <c r="R328" s="5">
        <v>30.259848999999999</v>
      </c>
      <c r="S328" s="5">
        <v>-84.868579999999994</v>
      </c>
      <c r="T328">
        <v>8</v>
      </c>
      <c r="U328">
        <v>-8.9327670443142632E-2</v>
      </c>
      <c r="V328">
        <v>8300</v>
      </c>
      <c r="W328">
        <v>8302</v>
      </c>
      <c r="X328">
        <v>8295</v>
      </c>
      <c r="Y328">
        <v>8404</v>
      </c>
      <c r="Z328">
        <v>4733</v>
      </c>
      <c r="AA328">
        <v>12073</v>
      </c>
      <c r="AB328">
        <v>2430.4259999999999</v>
      </c>
      <c r="AC328">
        <v>39406</v>
      </c>
      <c r="AD328">
        <v>0</v>
      </c>
      <c r="AE328">
        <v>0</v>
      </c>
      <c r="AF328">
        <v>0</v>
      </c>
      <c r="AG328">
        <v>80</v>
      </c>
      <c r="AH328">
        <v>0</v>
      </c>
      <c r="AI328" s="3">
        <v>14182</v>
      </c>
      <c r="AJ328" s="3">
        <v>534758.86523034505</v>
      </c>
      <c r="AK328">
        <v>75</v>
      </c>
      <c r="AL328">
        <v>539660.80000000005</v>
      </c>
      <c r="AM328">
        <v>19227</v>
      </c>
      <c r="AN328">
        <v>2756</v>
      </c>
      <c r="AO328">
        <v>21983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f t="shared" si="23"/>
        <v>5</v>
      </c>
      <c r="AW328">
        <v>0</v>
      </c>
      <c r="AX328">
        <v>0</v>
      </c>
      <c r="AY328">
        <v>170440151.48161301</v>
      </c>
      <c r="AZ328">
        <v>170440.15148161302</v>
      </c>
      <c r="BA328">
        <v>24309.451032582801</v>
      </c>
      <c r="BB328">
        <v>0.41136264190403365</v>
      </c>
      <c r="BC328">
        <v>5401</v>
      </c>
      <c r="BD328">
        <v>743</v>
      </c>
      <c r="BE328">
        <v>4658</v>
      </c>
      <c r="BF328">
        <v>0.56120481927710841</v>
      </c>
      <c r="BG328">
        <v>18668</v>
      </c>
      <c r="BH328">
        <v>2.2505123568414707</v>
      </c>
      <c r="BI328">
        <v>989</v>
      </c>
      <c r="BJ328">
        <v>5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7983</v>
      </c>
      <c r="BU328">
        <v>0.47</v>
      </c>
      <c r="BV328">
        <v>0.51883509999999999</v>
      </c>
      <c r="BW328">
        <v>36</v>
      </c>
      <c r="BX328">
        <v>0.75159710000000002</v>
      </c>
      <c r="BY328">
        <v>-1.0448310000000001</v>
      </c>
      <c r="BZ328">
        <v>5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8363</v>
      </c>
      <c r="CK328">
        <v>0.71744589262226477</v>
      </c>
      <c r="CL328">
        <v>0.74467120181405899</v>
      </c>
      <c r="CM328">
        <v>34</v>
      </c>
      <c r="CN328">
        <v>-0.48897460030912848</v>
      </c>
      <c r="CO328">
        <v>557</v>
      </c>
      <c r="CP328">
        <v>-0.12558906689999999</v>
      </c>
      <c r="CQ328">
        <v>-0.32375830370000003</v>
      </c>
      <c r="CR328">
        <v>6871</v>
      </c>
      <c r="CS328">
        <v>0.82400000000000007</v>
      </c>
      <c r="CT328">
        <v>6507</v>
      </c>
      <c r="CU328">
        <v>0.77845582382999989</v>
      </c>
      <c r="CV328">
        <v>9</v>
      </c>
      <c r="CW328">
        <v>3</v>
      </c>
      <c r="CY328">
        <v>58</v>
      </c>
      <c r="CZ328">
        <v>117</v>
      </c>
      <c r="DA328" s="2">
        <v>2613</v>
      </c>
      <c r="DB328" s="2">
        <v>445</v>
      </c>
      <c r="DC328" s="2">
        <v>71.86</v>
      </c>
      <c r="DD328" s="2">
        <v>1825</v>
      </c>
      <c r="DE328">
        <v>24</v>
      </c>
      <c r="DF328">
        <v>6</v>
      </c>
      <c r="DH328">
        <v>23.95</v>
      </c>
      <c r="DI328" s="2">
        <v>11.98</v>
      </c>
      <c r="DJ328">
        <v>0.36</v>
      </c>
      <c r="DL328">
        <v>0</v>
      </c>
      <c r="DM328">
        <v>0</v>
      </c>
      <c r="DN328">
        <v>8.3000000000000007</v>
      </c>
      <c r="DO328">
        <v>1.6E-2</v>
      </c>
      <c r="DP328">
        <v>0</v>
      </c>
      <c r="DQ328" s="2">
        <v>275472</v>
      </c>
      <c r="DR328" s="2">
        <v>3873.3362072600007</v>
      </c>
      <c r="DS328">
        <v>7.1773532694327626E-3</v>
      </c>
      <c r="DV328">
        <v>0</v>
      </c>
    </row>
    <row r="329" spans="1:126" x14ac:dyDescent="0.15">
      <c r="A329" t="s">
        <v>652</v>
      </c>
      <c r="B329" t="s">
        <v>192</v>
      </c>
      <c r="C329">
        <v>12</v>
      </c>
      <c r="D329">
        <v>79</v>
      </c>
      <c r="E329" t="s">
        <v>719</v>
      </c>
      <c r="F329">
        <v>12079</v>
      </c>
      <c r="G329" t="s">
        <v>5313</v>
      </c>
      <c r="H329">
        <v>55</v>
      </c>
      <c r="I329">
        <v>38.6</v>
      </c>
      <c r="J329">
        <v>0.4</v>
      </c>
      <c r="K329">
        <v>0.2</v>
      </c>
      <c r="L329">
        <v>1</v>
      </c>
      <c r="M329">
        <v>4.7</v>
      </c>
      <c r="N329">
        <f t="shared" si="22"/>
        <v>4538.25</v>
      </c>
      <c r="O329">
        <f t="shared" si="20"/>
        <v>5461.75</v>
      </c>
      <c r="P329">
        <f t="shared" si="21"/>
        <v>6.5541000000000027</v>
      </c>
      <c r="Q329" s="4">
        <v>12079</v>
      </c>
      <c r="R329" s="5">
        <v>30.447233000000001</v>
      </c>
      <c r="S329" s="5">
        <v>-83.470416</v>
      </c>
      <c r="T329">
        <v>6</v>
      </c>
      <c r="U329">
        <v>0.16656835544720969</v>
      </c>
      <c r="V329">
        <v>19187</v>
      </c>
      <c r="W329">
        <v>18901</v>
      </c>
      <c r="X329">
        <v>18729</v>
      </c>
      <c r="Y329">
        <v>18472</v>
      </c>
      <c r="Z329">
        <v>9861</v>
      </c>
      <c r="AA329">
        <v>12075</v>
      </c>
      <c r="AB329">
        <v>5507.9610000000002</v>
      </c>
      <c r="AC329">
        <v>32164</v>
      </c>
      <c r="AD329">
        <v>1</v>
      </c>
      <c r="AE329">
        <v>5.3393133643013507E-5</v>
      </c>
      <c r="AF329">
        <v>21</v>
      </c>
      <c r="AG329">
        <v>669</v>
      </c>
      <c r="AH329">
        <v>3.1390134529147982E-2</v>
      </c>
      <c r="AI329" s="3">
        <v>143008</v>
      </c>
      <c r="AJ329" s="3">
        <v>445499.18199394504</v>
      </c>
      <c r="AK329">
        <v>80</v>
      </c>
      <c r="AL329">
        <v>458169.59999999998</v>
      </c>
      <c r="AM329">
        <v>297969</v>
      </c>
      <c r="AN329">
        <v>33253</v>
      </c>
      <c r="AO329">
        <v>331222</v>
      </c>
      <c r="AP329">
        <v>5</v>
      </c>
      <c r="AQ329">
        <v>1</v>
      </c>
      <c r="AR329">
        <v>6</v>
      </c>
      <c r="AS329">
        <v>0.31744352150679861</v>
      </c>
      <c r="AT329">
        <v>5</v>
      </c>
      <c r="AU329">
        <v>9</v>
      </c>
      <c r="AV329">
        <f t="shared" si="23"/>
        <v>14</v>
      </c>
      <c r="AW329">
        <v>10038</v>
      </c>
      <c r="AX329">
        <v>0.54</v>
      </c>
      <c r="AY329">
        <v>145033024.88278601</v>
      </c>
      <c r="AZ329">
        <v>145033.02488278601</v>
      </c>
      <c r="BA329">
        <v>7656.3095608543499</v>
      </c>
      <c r="BB329">
        <v>1.3061122882398348</v>
      </c>
      <c r="BC329">
        <v>6236</v>
      </c>
      <c r="BD329">
        <v>3907</v>
      </c>
      <c r="BE329">
        <v>2329</v>
      </c>
      <c r="BF329">
        <v>0.12138427059988534</v>
      </c>
      <c r="BG329">
        <v>169071</v>
      </c>
      <c r="BH329">
        <v>9.0272304981579374</v>
      </c>
      <c r="BI329">
        <v>3070</v>
      </c>
      <c r="BJ329">
        <v>23</v>
      </c>
      <c r="BK329">
        <v>0</v>
      </c>
      <c r="BL329">
        <v>1</v>
      </c>
      <c r="BM329">
        <v>1</v>
      </c>
      <c r="BN329">
        <v>0</v>
      </c>
      <c r="BO329">
        <v>0</v>
      </c>
      <c r="BP329">
        <v>0</v>
      </c>
      <c r="BQ329">
        <v>4</v>
      </c>
      <c r="BR329">
        <v>0</v>
      </c>
      <c r="BS329">
        <v>0</v>
      </c>
      <c r="BT329">
        <v>18901</v>
      </c>
      <c r="BU329">
        <v>0.54</v>
      </c>
      <c r="BV329">
        <v>0.60567119999999997</v>
      </c>
      <c r="BW329">
        <v>95</v>
      </c>
      <c r="BX329">
        <v>1.5343100000000001</v>
      </c>
      <c r="BY329">
        <v>5.2048700000000003E-2</v>
      </c>
      <c r="BZ329">
        <v>24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18521</v>
      </c>
      <c r="CK329">
        <v>1.4578046541763403</v>
      </c>
      <c r="CL329">
        <v>0.72618948420964924</v>
      </c>
      <c r="CM329">
        <v>82</v>
      </c>
      <c r="CN329">
        <v>0.1377890853472255</v>
      </c>
      <c r="CO329">
        <v>987.00000000000011</v>
      </c>
      <c r="CP329">
        <v>-0.46119346490000002</v>
      </c>
      <c r="CQ329">
        <v>-0.82402898840000005</v>
      </c>
      <c r="CR329">
        <v>14338</v>
      </c>
      <c r="CS329">
        <v>0.78400000000000003</v>
      </c>
      <c r="CT329">
        <v>14832</v>
      </c>
      <c r="CU329">
        <v>0.78658844947999995</v>
      </c>
      <c r="CV329">
        <v>8</v>
      </c>
      <c r="CW329">
        <v>5</v>
      </c>
      <c r="CX329">
        <v>3</v>
      </c>
      <c r="CY329">
        <v>587</v>
      </c>
      <c r="CZ329">
        <v>1018</v>
      </c>
      <c r="DA329" s="2">
        <v>6825</v>
      </c>
      <c r="DB329" s="2">
        <v>915</v>
      </c>
      <c r="DC329" s="2">
        <v>69.41</v>
      </c>
      <c r="DD329" s="2">
        <v>7866</v>
      </c>
      <c r="DE329">
        <v>342</v>
      </c>
      <c r="DF329">
        <v>114</v>
      </c>
      <c r="DG329">
        <v>5.34</v>
      </c>
      <c r="DH329">
        <v>16.02</v>
      </c>
      <c r="DI329" s="2">
        <v>5.34</v>
      </c>
      <c r="DJ329">
        <v>1.3</v>
      </c>
      <c r="DK329">
        <v>0.97866552920116356</v>
      </c>
      <c r="DL329">
        <v>1.4947683109118087E-3</v>
      </c>
      <c r="DM329">
        <v>0</v>
      </c>
      <c r="DN329">
        <v>16.5</v>
      </c>
      <c r="DO329">
        <v>3.6000000000000004E-2</v>
      </c>
      <c r="DP329">
        <v>2197.3200000000002</v>
      </c>
      <c r="DQ329" s="2">
        <v>0</v>
      </c>
      <c r="DR329" s="2">
        <v>2929.6575561599998</v>
      </c>
      <c r="DS329">
        <v>5.5215498885085338E-3</v>
      </c>
      <c r="DT329">
        <v>5.7553560211466204</v>
      </c>
      <c r="DU329">
        <v>2636929.1660663383</v>
      </c>
      <c r="DV329">
        <v>1</v>
      </c>
    </row>
    <row r="330" spans="1:126" x14ac:dyDescent="0.15">
      <c r="A330" t="s">
        <v>652</v>
      </c>
      <c r="B330" t="s">
        <v>720</v>
      </c>
      <c r="C330">
        <v>12</v>
      </c>
      <c r="D330">
        <v>81</v>
      </c>
      <c r="E330" t="s">
        <v>721</v>
      </c>
      <c r="F330">
        <v>12081</v>
      </c>
      <c r="G330" t="s">
        <v>5314</v>
      </c>
      <c r="H330">
        <v>73.400000000000006</v>
      </c>
      <c r="I330">
        <v>8.4</v>
      </c>
      <c r="J330">
        <v>0.2</v>
      </c>
      <c r="K330">
        <v>1.6</v>
      </c>
      <c r="L330">
        <v>1.5</v>
      </c>
      <c r="M330">
        <v>14.9</v>
      </c>
      <c r="N330">
        <f t="shared" si="22"/>
        <v>5684.9800000000014</v>
      </c>
      <c r="O330">
        <f t="shared" si="20"/>
        <v>4315.0199999999986</v>
      </c>
      <c r="P330">
        <f t="shared" si="21"/>
        <v>5.1780240000000006</v>
      </c>
      <c r="Q330" s="4">
        <v>12081</v>
      </c>
      <c r="R330" s="5">
        <v>27.481681999999999</v>
      </c>
      <c r="S330" s="5">
        <v>-82.368767000000005</v>
      </c>
      <c r="T330">
        <v>2</v>
      </c>
      <c r="U330">
        <v>-6.4333084409950531E-2</v>
      </c>
      <c r="V330">
        <v>324834</v>
      </c>
      <c r="W330">
        <v>335840</v>
      </c>
      <c r="X330">
        <v>343729</v>
      </c>
      <c r="Y330">
        <v>363059</v>
      </c>
      <c r="Z330">
        <v>165927</v>
      </c>
      <c r="AA330">
        <v>12077</v>
      </c>
      <c r="AB330">
        <v>123950.70600000001</v>
      </c>
      <c r="AC330">
        <v>49675</v>
      </c>
      <c r="AD330">
        <v>2</v>
      </c>
      <c r="AE330">
        <v>5.8185372779137053E-6</v>
      </c>
      <c r="AF330">
        <v>43</v>
      </c>
      <c r="AG330">
        <v>689</v>
      </c>
      <c r="AH330">
        <v>6.2409288824383166E-2</v>
      </c>
      <c r="AI330" s="3">
        <v>186380</v>
      </c>
      <c r="AJ330" s="3">
        <v>475622.64922012005</v>
      </c>
      <c r="AK330">
        <v>24</v>
      </c>
      <c r="AL330">
        <v>571417.59999999998</v>
      </c>
      <c r="AM330">
        <v>883075</v>
      </c>
      <c r="AN330">
        <v>79611</v>
      </c>
      <c r="AO330">
        <v>962686</v>
      </c>
      <c r="AP330">
        <v>9</v>
      </c>
      <c r="AQ330">
        <v>5</v>
      </c>
      <c r="AR330">
        <v>14</v>
      </c>
      <c r="AS330">
        <v>4.1686517389232972E-2</v>
      </c>
      <c r="AT330">
        <v>16</v>
      </c>
      <c r="AU330">
        <v>250</v>
      </c>
      <c r="AV330">
        <f t="shared" si="23"/>
        <v>266</v>
      </c>
      <c r="AW330">
        <v>275352</v>
      </c>
      <c r="AX330">
        <v>0.8</v>
      </c>
      <c r="AY330">
        <v>2162350496.0557299</v>
      </c>
      <c r="AZ330">
        <v>2162350.4960557297</v>
      </c>
      <c r="BA330">
        <v>8242.9222541052695</v>
      </c>
      <c r="BB330">
        <v>1.2131619942211203</v>
      </c>
      <c r="BC330">
        <v>654995</v>
      </c>
      <c r="BD330">
        <v>345946</v>
      </c>
      <c r="BE330">
        <v>309049</v>
      </c>
      <c r="BF330">
        <v>0.95140594888466112</v>
      </c>
      <c r="BG330">
        <v>6019959</v>
      </c>
      <c r="BH330">
        <v>17.513677926506055</v>
      </c>
      <c r="BI330">
        <v>45040</v>
      </c>
      <c r="BJ330">
        <v>157</v>
      </c>
      <c r="BK330">
        <v>34</v>
      </c>
      <c r="BL330">
        <v>5</v>
      </c>
      <c r="BM330">
        <v>0</v>
      </c>
      <c r="BN330">
        <v>3</v>
      </c>
      <c r="BO330">
        <v>6</v>
      </c>
      <c r="BP330">
        <v>2</v>
      </c>
      <c r="BQ330">
        <v>23</v>
      </c>
      <c r="BR330">
        <v>25</v>
      </c>
      <c r="BS330">
        <v>1</v>
      </c>
      <c r="BT330">
        <v>318361</v>
      </c>
      <c r="BU330">
        <v>0.74</v>
      </c>
      <c r="BV330">
        <v>0.61046429999999996</v>
      </c>
      <c r="BW330">
        <v>1202</v>
      </c>
      <c r="BX330">
        <v>0.80411860000000002</v>
      </c>
      <c r="BY330">
        <v>-0.82559079999999996</v>
      </c>
      <c r="BZ330">
        <v>174</v>
      </c>
      <c r="CA330">
        <v>37</v>
      </c>
      <c r="CB330">
        <v>9</v>
      </c>
      <c r="CC330">
        <v>1</v>
      </c>
      <c r="CD330">
        <v>6</v>
      </c>
      <c r="CE330">
        <v>5</v>
      </c>
      <c r="CF330">
        <v>2</v>
      </c>
      <c r="CG330">
        <v>29</v>
      </c>
      <c r="CH330">
        <v>21</v>
      </c>
      <c r="CI330">
        <v>1</v>
      </c>
      <c r="CJ330">
        <v>351771</v>
      </c>
      <c r="CK330">
        <v>0.81018617225410849</v>
      </c>
      <c r="CL330">
        <v>0.73276586399831956</v>
      </c>
      <c r="CM330">
        <v>1207</v>
      </c>
      <c r="CN330">
        <v>-0.65926777758441746</v>
      </c>
      <c r="CO330">
        <v>43939</v>
      </c>
      <c r="CP330">
        <v>0.47848395599999999</v>
      </c>
      <c r="CQ330">
        <v>0.27889739299999999</v>
      </c>
      <c r="CR330">
        <v>315159</v>
      </c>
      <c r="CS330">
        <v>0.85599999999999998</v>
      </c>
      <c r="CT330">
        <v>245575</v>
      </c>
      <c r="CU330">
        <v>0.75078885706999998</v>
      </c>
      <c r="CV330">
        <v>314</v>
      </c>
      <c r="CW330">
        <v>172</v>
      </c>
      <c r="CX330">
        <v>194</v>
      </c>
      <c r="CY330">
        <v>4378</v>
      </c>
      <c r="CZ330">
        <v>1115</v>
      </c>
      <c r="DA330" s="2">
        <v>169740</v>
      </c>
      <c r="DB330" s="2">
        <v>32185</v>
      </c>
      <c r="DC330" s="2">
        <v>234.72</v>
      </c>
      <c r="DD330" s="2">
        <v>52934</v>
      </c>
      <c r="DE330">
        <v>374</v>
      </c>
      <c r="DF330">
        <v>94</v>
      </c>
      <c r="DG330">
        <v>39.17</v>
      </c>
      <c r="DH330">
        <v>1.75</v>
      </c>
      <c r="DI330" s="2">
        <v>8.18</v>
      </c>
      <c r="DJ330">
        <v>4.66</v>
      </c>
      <c r="DK330">
        <v>0.84371177164931854</v>
      </c>
      <c r="DL330">
        <v>2.9027576197387518E-3</v>
      </c>
      <c r="DM330">
        <v>0</v>
      </c>
      <c r="DN330">
        <v>0</v>
      </c>
      <c r="DO330">
        <v>0</v>
      </c>
      <c r="DP330">
        <v>0</v>
      </c>
      <c r="DQ330" s="2">
        <v>0</v>
      </c>
      <c r="DR330" s="2">
        <v>8020.6067751799992</v>
      </c>
      <c r="DS330">
        <v>1.2881749818021444E-2</v>
      </c>
      <c r="DT330">
        <v>2.7509024844192802</v>
      </c>
      <c r="DU330">
        <v>1571914.0954809024</v>
      </c>
      <c r="DV330">
        <v>1</v>
      </c>
    </row>
    <row r="331" spans="1:126" x14ac:dyDescent="0.15">
      <c r="A331" t="s">
        <v>652</v>
      </c>
      <c r="B331" t="s">
        <v>196</v>
      </c>
      <c r="C331">
        <v>12</v>
      </c>
      <c r="D331">
        <v>83</v>
      </c>
      <c r="E331" t="s">
        <v>722</v>
      </c>
      <c r="F331">
        <v>12083</v>
      </c>
      <c r="G331" t="s">
        <v>5315</v>
      </c>
      <c r="H331">
        <v>74</v>
      </c>
      <c r="I331">
        <v>11.9</v>
      </c>
      <c r="J331">
        <v>0.3</v>
      </c>
      <c r="K331">
        <v>1.3</v>
      </c>
      <c r="L331">
        <v>1.6</v>
      </c>
      <c r="M331">
        <v>10.9</v>
      </c>
      <c r="N331">
        <f t="shared" si="22"/>
        <v>5740.76</v>
      </c>
      <c r="O331">
        <f t="shared" si="20"/>
        <v>4259.24</v>
      </c>
      <c r="P331">
        <f t="shared" si="21"/>
        <v>5.1110880000000014</v>
      </c>
      <c r="Q331" s="4">
        <v>12083</v>
      </c>
      <c r="R331" s="5">
        <v>29.202805000000001</v>
      </c>
      <c r="S331" s="5">
        <v>-82.043099999999995</v>
      </c>
      <c r="T331">
        <v>2</v>
      </c>
      <c r="U331">
        <v>1.1119270585047195E-3</v>
      </c>
      <c r="V331">
        <v>331987</v>
      </c>
      <c r="W331">
        <v>334771</v>
      </c>
      <c r="X331">
        <v>336811</v>
      </c>
      <c r="Y331">
        <v>342757</v>
      </c>
      <c r="Z331">
        <v>156857</v>
      </c>
      <c r="AA331">
        <v>12079</v>
      </c>
      <c r="AB331">
        <v>104504.84699999999</v>
      </c>
      <c r="AC331">
        <v>39459</v>
      </c>
      <c r="AD331">
        <v>2</v>
      </c>
      <c r="AE331">
        <v>5.9380483416515492E-6</v>
      </c>
      <c r="AF331">
        <v>171</v>
      </c>
      <c r="AG331">
        <v>3870</v>
      </c>
      <c r="AH331">
        <v>4.4186046511627906E-2</v>
      </c>
      <c r="AI331" s="3">
        <v>321474</v>
      </c>
      <c r="AJ331" s="3">
        <v>1016339.282718815</v>
      </c>
      <c r="AK331">
        <v>20</v>
      </c>
      <c r="AL331">
        <v>1064384</v>
      </c>
      <c r="AM331">
        <v>545587</v>
      </c>
      <c r="AN331">
        <v>145051</v>
      </c>
      <c r="AO331">
        <v>690638</v>
      </c>
      <c r="AP331">
        <v>10</v>
      </c>
      <c r="AQ331">
        <v>4</v>
      </c>
      <c r="AR331">
        <v>14</v>
      </c>
      <c r="AS331">
        <v>4.1819631927496707E-2</v>
      </c>
      <c r="AT331">
        <v>17</v>
      </c>
      <c r="AU331">
        <v>173</v>
      </c>
      <c r="AV331">
        <f t="shared" si="23"/>
        <v>190</v>
      </c>
      <c r="AW331">
        <v>320665</v>
      </c>
      <c r="AX331">
        <v>0.88</v>
      </c>
      <c r="AY331">
        <v>3091921369.5774002</v>
      </c>
      <c r="AZ331">
        <v>3091921.3695774004</v>
      </c>
      <c r="BA331">
        <v>11894.031772738799</v>
      </c>
      <c r="BB331">
        <v>0.84075780114528254</v>
      </c>
      <c r="BC331">
        <v>334178</v>
      </c>
      <c r="BD331">
        <v>190162</v>
      </c>
      <c r="BE331">
        <v>144016</v>
      </c>
      <c r="BF331">
        <v>0.43380011867934587</v>
      </c>
      <c r="BG331">
        <v>5722792</v>
      </c>
      <c r="BH331">
        <v>16.991107772608377</v>
      </c>
      <c r="BI331">
        <v>48281</v>
      </c>
      <c r="BJ331">
        <v>169</v>
      </c>
      <c r="BK331">
        <v>27</v>
      </c>
      <c r="BL331">
        <v>8</v>
      </c>
      <c r="BM331">
        <v>1</v>
      </c>
      <c r="BN331">
        <v>5</v>
      </c>
      <c r="BO331">
        <v>4</v>
      </c>
      <c r="BP331">
        <v>3</v>
      </c>
      <c r="BQ331">
        <v>21</v>
      </c>
      <c r="BR331">
        <v>12</v>
      </c>
      <c r="BS331">
        <v>0</v>
      </c>
      <c r="BT331">
        <v>328547</v>
      </c>
      <c r="BU331">
        <v>0.77</v>
      </c>
      <c r="BV331">
        <v>0.6138709</v>
      </c>
      <c r="BW331">
        <v>1037</v>
      </c>
      <c r="BX331">
        <v>0.7609262</v>
      </c>
      <c r="BY331">
        <v>-0.95394140000000005</v>
      </c>
      <c r="BZ331">
        <v>191</v>
      </c>
      <c r="CA331">
        <v>22</v>
      </c>
      <c r="CB331">
        <v>5</v>
      </c>
      <c r="CC331">
        <v>0</v>
      </c>
      <c r="CD331">
        <v>3</v>
      </c>
      <c r="CE331">
        <v>3</v>
      </c>
      <c r="CF331">
        <v>2</v>
      </c>
      <c r="CG331">
        <v>16</v>
      </c>
      <c r="CH331">
        <v>11</v>
      </c>
      <c r="CI331">
        <v>0</v>
      </c>
      <c r="CJ331">
        <v>338749</v>
      </c>
      <c r="CK331">
        <v>0.74686567340420196</v>
      </c>
      <c r="CL331">
        <v>0.72215162118866283</v>
      </c>
      <c r="CM331">
        <v>1028</v>
      </c>
      <c r="CN331">
        <v>-0.83874689388285484</v>
      </c>
      <c r="CO331">
        <v>26648</v>
      </c>
      <c r="CP331">
        <v>-0.33443310679999999</v>
      </c>
      <c r="CQ331">
        <v>-9.8347616600000007E-2</v>
      </c>
      <c r="CR331">
        <v>287714</v>
      </c>
      <c r="CS331">
        <v>0.83400000000000007</v>
      </c>
      <c r="CT331">
        <v>249986</v>
      </c>
      <c r="CU331">
        <v>0.74994099938000003</v>
      </c>
      <c r="CV331">
        <v>283</v>
      </c>
      <c r="CW331">
        <v>132</v>
      </c>
      <c r="CX331">
        <v>198</v>
      </c>
      <c r="CY331">
        <v>5904</v>
      </c>
      <c r="CZ331">
        <v>6201</v>
      </c>
      <c r="DA331" s="2">
        <v>141617</v>
      </c>
      <c r="DB331" s="2">
        <v>21885</v>
      </c>
      <c r="DC331" s="2">
        <v>185.85</v>
      </c>
      <c r="DD331" s="2">
        <v>61636</v>
      </c>
      <c r="DE331">
        <v>2748</v>
      </c>
      <c r="DF331">
        <v>618</v>
      </c>
      <c r="DG331">
        <v>33.200000000000003</v>
      </c>
      <c r="DH331">
        <v>3.26</v>
      </c>
      <c r="DI331" s="2">
        <v>3.56</v>
      </c>
      <c r="DJ331">
        <v>2.59</v>
      </c>
      <c r="DK331">
        <v>0.97429341097569322</v>
      </c>
      <c r="DL331">
        <v>1.2919896640826874E-3</v>
      </c>
      <c r="DM331">
        <v>0</v>
      </c>
      <c r="DN331">
        <v>0</v>
      </c>
      <c r="DO331">
        <v>0</v>
      </c>
      <c r="DP331">
        <v>60</v>
      </c>
      <c r="DQ331" s="2">
        <v>275495</v>
      </c>
      <c r="DR331" s="2">
        <v>12608.674457770001</v>
      </c>
      <c r="DS331">
        <v>7.060704666967974E-3</v>
      </c>
      <c r="DT331">
        <v>3.3561770843588401</v>
      </c>
      <c r="DU331">
        <v>3572261.1897581997</v>
      </c>
      <c r="DV331">
        <v>0</v>
      </c>
    </row>
    <row r="332" spans="1:126" x14ac:dyDescent="0.15">
      <c r="A332" t="s">
        <v>652</v>
      </c>
      <c r="B332" t="s">
        <v>723</v>
      </c>
      <c r="C332">
        <v>12</v>
      </c>
      <c r="D332">
        <v>85</v>
      </c>
      <c r="E332" t="s">
        <v>724</v>
      </c>
      <c r="F332">
        <v>12085</v>
      </c>
      <c r="G332" t="s">
        <v>5316</v>
      </c>
      <c r="H332">
        <v>80.3</v>
      </c>
      <c r="I332">
        <v>5.0999999999999996</v>
      </c>
      <c r="J332">
        <v>0.2</v>
      </c>
      <c r="K332">
        <v>1</v>
      </c>
      <c r="L332">
        <v>1.1000000000000001</v>
      </c>
      <c r="M332">
        <v>12.2</v>
      </c>
      <c r="N332">
        <f t="shared" si="22"/>
        <v>6625.19</v>
      </c>
      <c r="O332">
        <f t="shared" si="20"/>
        <v>3374.8100000000004</v>
      </c>
      <c r="P332">
        <f t="shared" si="21"/>
        <v>4.0497720000000017</v>
      </c>
      <c r="Q332" s="4">
        <v>12085</v>
      </c>
      <c r="R332" s="5">
        <v>27.083604000000001</v>
      </c>
      <c r="S332" s="5">
        <v>-80.398201</v>
      </c>
      <c r="T332">
        <v>2</v>
      </c>
      <c r="U332">
        <v>-9.9210119475989806E-3</v>
      </c>
      <c r="V332">
        <v>146497</v>
      </c>
      <c r="W332">
        <v>149658</v>
      </c>
      <c r="X332">
        <v>151586</v>
      </c>
      <c r="Y332">
        <v>155721</v>
      </c>
      <c r="Z332">
        <v>72203</v>
      </c>
      <c r="AA332">
        <v>12081</v>
      </c>
      <c r="AB332">
        <v>53796.061000000002</v>
      </c>
      <c r="AC332">
        <v>51593</v>
      </c>
      <c r="AD332">
        <v>1</v>
      </c>
      <c r="AE332">
        <v>6.5969152824139429E-6</v>
      </c>
      <c r="AF332">
        <v>50</v>
      </c>
      <c r="AG332">
        <v>587</v>
      </c>
      <c r="AH332">
        <v>8.5178875638841564E-2</v>
      </c>
      <c r="AI332" s="3">
        <v>139310</v>
      </c>
      <c r="AJ332" s="3">
        <v>347984.42718073999</v>
      </c>
      <c r="AK332">
        <v>10</v>
      </c>
      <c r="AL332">
        <v>481830.40000000002</v>
      </c>
      <c r="AM332">
        <v>447267</v>
      </c>
      <c r="AN332">
        <v>38111</v>
      </c>
      <c r="AO332">
        <v>485378</v>
      </c>
      <c r="AP332">
        <v>8</v>
      </c>
      <c r="AQ332">
        <v>0</v>
      </c>
      <c r="AR332">
        <v>8</v>
      </c>
      <c r="AS332">
        <v>5.345521121490332E-2</v>
      </c>
      <c r="AT332">
        <v>9</v>
      </c>
      <c r="AU332">
        <v>168</v>
      </c>
      <c r="AV332">
        <f t="shared" si="23"/>
        <v>177</v>
      </c>
      <c r="AW332">
        <v>137992</v>
      </c>
      <c r="AX332">
        <v>0.94</v>
      </c>
      <c r="AY332">
        <v>994431127.47284198</v>
      </c>
      <c r="AZ332">
        <v>994431.127472842</v>
      </c>
      <c r="BA332">
        <v>7611.1929948298102</v>
      </c>
      <c r="BB332">
        <v>1.3138544781078179</v>
      </c>
      <c r="BC332">
        <v>190299</v>
      </c>
      <c r="BD332">
        <v>144636</v>
      </c>
      <c r="BE332">
        <v>45663</v>
      </c>
      <c r="BF332">
        <v>0.3116992156835976</v>
      </c>
      <c r="BG332">
        <v>4284929</v>
      </c>
      <c r="BH332">
        <v>28.267313604158694</v>
      </c>
      <c r="BI332">
        <v>22789</v>
      </c>
      <c r="BJ332">
        <v>64</v>
      </c>
      <c r="BK332">
        <v>14</v>
      </c>
      <c r="BL332">
        <v>10</v>
      </c>
      <c r="BM332">
        <v>3</v>
      </c>
      <c r="BN332">
        <v>3</v>
      </c>
      <c r="BO332">
        <v>2</v>
      </c>
      <c r="BP332">
        <v>1</v>
      </c>
      <c r="BQ332">
        <v>29</v>
      </c>
      <c r="BR332">
        <v>26</v>
      </c>
      <c r="BS332">
        <v>1</v>
      </c>
      <c r="BT332">
        <v>139794</v>
      </c>
      <c r="BU332">
        <v>0.78</v>
      </c>
      <c r="BV332">
        <v>0.68937769999999998</v>
      </c>
      <c r="BW332">
        <v>744</v>
      </c>
      <c r="BX332">
        <v>1.094468</v>
      </c>
      <c r="BY332">
        <v>9.8668999999999996E-3</v>
      </c>
      <c r="BZ332">
        <v>63</v>
      </c>
      <c r="CA332">
        <v>16</v>
      </c>
      <c r="CB332">
        <v>8</v>
      </c>
      <c r="CC332">
        <v>1</v>
      </c>
      <c r="CD332">
        <v>2</v>
      </c>
      <c r="CE332">
        <v>3</v>
      </c>
      <c r="CF332">
        <v>2</v>
      </c>
      <c r="CG332">
        <v>17</v>
      </c>
      <c r="CH332">
        <v>28</v>
      </c>
      <c r="CI332">
        <v>2</v>
      </c>
      <c r="CJ332">
        <v>153538</v>
      </c>
      <c r="CK332">
        <v>0.92485247951647143</v>
      </c>
      <c r="CL332">
        <v>0.77451760200324049</v>
      </c>
      <c r="CM332">
        <v>718</v>
      </c>
      <c r="CN332">
        <v>-0.18301216976887902</v>
      </c>
      <c r="CO332">
        <v>22303</v>
      </c>
      <c r="CP332">
        <v>1.357714192</v>
      </c>
      <c r="CQ332">
        <v>0.87283078000000003</v>
      </c>
      <c r="CR332">
        <v>136303</v>
      </c>
      <c r="CS332">
        <v>0.86699999999999999</v>
      </c>
      <c r="CT332">
        <v>112510</v>
      </c>
      <c r="CU332">
        <v>0.77503008121999994</v>
      </c>
      <c r="CV332">
        <v>217</v>
      </c>
      <c r="CW332">
        <v>113</v>
      </c>
      <c r="CX332">
        <v>107</v>
      </c>
      <c r="CY332">
        <v>1199</v>
      </c>
      <c r="CZ332">
        <v>943</v>
      </c>
      <c r="DA332" s="2">
        <v>92681</v>
      </c>
      <c r="DB332" s="2">
        <v>16715</v>
      </c>
      <c r="DC332" s="2">
        <v>351.04</v>
      </c>
      <c r="DD332" s="2">
        <v>19555</v>
      </c>
      <c r="DE332">
        <v>325</v>
      </c>
      <c r="DF332">
        <v>95</v>
      </c>
      <c r="DG332">
        <v>76.03</v>
      </c>
      <c r="DH332">
        <v>4.63</v>
      </c>
      <c r="DI332" s="2">
        <v>12.56</v>
      </c>
      <c r="DJ332">
        <v>5.34</v>
      </c>
      <c r="DK332">
        <v>0.87827148087000217</v>
      </c>
      <c r="DL332">
        <v>0</v>
      </c>
      <c r="DM332">
        <v>0</v>
      </c>
      <c r="DN332">
        <v>0</v>
      </c>
      <c r="DO332">
        <v>0</v>
      </c>
      <c r="DP332">
        <v>3054.17</v>
      </c>
      <c r="DQ332" s="2">
        <v>0</v>
      </c>
      <c r="DR332" s="2">
        <v>21854.071798310004</v>
      </c>
      <c r="DS332">
        <v>4.5356376950638232E-2</v>
      </c>
      <c r="DT332">
        <v>2.7449088405264002</v>
      </c>
      <c r="DU332">
        <v>1322580.5245943717</v>
      </c>
      <c r="DV332">
        <v>0</v>
      </c>
    </row>
    <row r="333" spans="1:126" x14ac:dyDescent="0.15">
      <c r="A333" t="s">
        <v>652</v>
      </c>
      <c r="B333" t="s">
        <v>725</v>
      </c>
      <c r="C333">
        <v>12</v>
      </c>
      <c r="D333">
        <v>86</v>
      </c>
      <c r="E333">
        <v>12086</v>
      </c>
      <c r="F333">
        <v>12086</v>
      </c>
      <c r="G333" t="s">
        <v>5317</v>
      </c>
      <c r="H333">
        <v>15.4</v>
      </c>
      <c r="I333">
        <v>17.100000000000001</v>
      </c>
      <c r="J333">
        <v>0.1</v>
      </c>
      <c r="K333">
        <v>1.4</v>
      </c>
      <c r="L333">
        <v>1</v>
      </c>
      <c r="M333">
        <v>65</v>
      </c>
      <c r="N333">
        <f t="shared" si="22"/>
        <v>4757.54</v>
      </c>
      <c r="O333">
        <f t="shared" si="20"/>
        <v>5242.46</v>
      </c>
      <c r="P333">
        <f t="shared" si="21"/>
        <v>6.2909520000000025</v>
      </c>
      <c r="Q333" s="4">
        <v>12086</v>
      </c>
      <c r="R333" s="5">
        <v>25.610579999999999</v>
      </c>
      <c r="S333" s="5">
        <v>-80.499137000000005</v>
      </c>
      <c r="T333">
        <v>1</v>
      </c>
      <c r="U333">
        <v>3.6509046267270681E-2</v>
      </c>
      <c r="V333">
        <v>2512219</v>
      </c>
      <c r="W333">
        <v>2600861</v>
      </c>
      <c r="X333">
        <v>2639042</v>
      </c>
      <c r="Y333">
        <v>2705982</v>
      </c>
      <c r="Z333">
        <v>1445272</v>
      </c>
      <c r="AA333">
        <v>12083</v>
      </c>
      <c r="AB333">
        <v>1128207.0289999999</v>
      </c>
      <c r="AC333">
        <v>43129</v>
      </c>
      <c r="AD333">
        <v>37</v>
      </c>
      <c r="AE333">
        <v>1.4020239162544589E-5</v>
      </c>
      <c r="AF333">
        <v>496</v>
      </c>
      <c r="AG333">
        <v>2954</v>
      </c>
      <c r="AH333">
        <v>0.16790792146242384</v>
      </c>
      <c r="AI333" s="3">
        <v>81303</v>
      </c>
      <c r="AJ333" s="3">
        <v>1215095.36085788</v>
      </c>
      <c r="AK333">
        <v>5</v>
      </c>
      <c r="AL333">
        <v>1554937.6</v>
      </c>
      <c r="AM333">
        <v>38368</v>
      </c>
      <c r="AN333">
        <v>140741</v>
      </c>
      <c r="AO333">
        <v>179109</v>
      </c>
      <c r="AP333">
        <v>303</v>
      </c>
      <c r="AQ333">
        <v>18</v>
      </c>
      <c r="AR333">
        <v>321</v>
      </c>
      <c r="AS333">
        <v>0.12342066723288943</v>
      </c>
      <c r="AT333">
        <v>322</v>
      </c>
      <c r="AU333">
        <v>1811</v>
      </c>
      <c r="AV333">
        <f t="shared" si="23"/>
        <v>2133</v>
      </c>
      <c r="AW333">
        <v>2604066</v>
      </c>
      <c r="AX333">
        <v>0.94</v>
      </c>
      <c r="AY333">
        <v>4736547889.5585003</v>
      </c>
      <c r="AZ333">
        <v>4736547.8895585006</v>
      </c>
      <c r="BA333">
        <v>2096.3716443748399</v>
      </c>
      <c r="BB333">
        <v>4.7701465657736968</v>
      </c>
      <c r="BG333">
        <v>124821471</v>
      </c>
      <c r="BH333">
        <v>47.298023676773617</v>
      </c>
      <c r="BI333">
        <v>158942</v>
      </c>
      <c r="CO333">
        <v>418867</v>
      </c>
      <c r="CP333">
        <v>0.92229567899999998</v>
      </c>
      <c r="CQ333">
        <v>0.15082938900000001</v>
      </c>
      <c r="CR333">
        <v>2400047</v>
      </c>
      <c r="CS333">
        <v>0.88700000000000001</v>
      </c>
      <c r="CT333">
        <v>265941</v>
      </c>
      <c r="CU333">
        <v>0.69252748836</v>
      </c>
      <c r="CV333">
        <v>3640</v>
      </c>
      <c r="CW333">
        <v>1612</v>
      </c>
      <c r="CX333">
        <v>2158</v>
      </c>
      <c r="CY333">
        <v>9045</v>
      </c>
      <c r="CZ333">
        <v>4587</v>
      </c>
      <c r="DA333" s="2">
        <v>1681253</v>
      </c>
      <c r="DB333" s="2">
        <v>277570</v>
      </c>
      <c r="DC333" s="2">
        <v>329.74</v>
      </c>
      <c r="DD333" s="2">
        <v>638648</v>
      </c>
      <c r="DE333">
        <v>1512</v>
      </c>
      <c r="DF333">
        <v>408</v>
      </c>
      <c r="DG333">
        <v>95.41</v>
      </c>
      <c r="DH333">
        <v>2.25</v>
      </c>
      <c r="DI333" s="2">
        <v>4.8899999999999997</v>
      </c>
      <c r="DK333">
        <v>0.80619411337835012</v>
      </c>
      <c r="DL333">
        <v>8.124576844955992E-3</v>
      </c>
      <c r="DM333">
        <v>0</v>
      </c>
      <c r="DN333">
        <v>0</v>
      </c>
      <c r="DO333">
        <v>0</v>
      </c>
      <c r="DP333">
        <v>0</v>
      </c>
      <c r="DQ333" s="2">
        <v>0</v>
      </c>
      <c r="DR333" s="2">
        <v>0</v>
      </c>
      <c r="DS333">
        <v>0</v>
      </c>
      <c r="DV333">
        <v>0</v>
      </c>
    </row>
    <row r="334" spans="1:126" x14ac:dyDescent="0.15">
      <c r="A334" t="s">
        <v>652</v>
      </c>
      <c r="B334" t="s">
        <v>202</v>
      </c>
      <c r="C334">
        <v>12</v>
      </c>
      <c r="D334">
        <v>87</v>
      </c>
      <c r="E334" t="s">
        <v>726</v>
      </c>
      <c r="F334">
        <v>12087</v>
      </c>
      <c r="G334" t="s">
        <v>5318</v>
      </c>
      <c r="H334">
        <v>71.3</v>
      </c>
      <c r="I334">
        <v>5.3</v>
      </c>
      <c r="J334">
        <v>0.3</v>
      </c>
      <c r="K334">
        <v>1.1000000000000001</v>
      </c>
      <c r="L334">
        <v>1.4</v>
      </c>
      <c r="M334">
        <v>20.6</v>
      </c>
      <c r="N334">
        <f t="shared" si="22"/>
        <v>5539.4</v>
      </c>
      <c r="O334">
        <f t="shared" si="20"/>
        <v>4460.6000000000004</v>
      </c>
      <c r="P334">
        <f t="shared" si="21"/>
        <v>5.3527200000000024</v>
      </c>
      <c r="Q334" s="4">
        <v>12087</v>
      </c>
      <c r="R334" s="5">
        <v>24.535413999999999</v>
      </c>
      <c r="S334" s="5">
        <v>-82.006919999999994</v>
      </c>
      <c r="T334">
        <v>4</v>
      </c>
      <c r="U334">
        <v>-6.2484417044083744E-2</v>
      </c>
      <c r="V334">
        <v>73475</v>
      </c>
      <c r="W334">
        <v>75208</v>
      </c>
      <c r="X334">
        <v>75901</v>
      </c>
      <c r="Y334">
        <v>77003</v>
      </c>
      <c r="Z334">
        <v>44164</v>
      </c>
      <c r="AA334">
        <v>12085</v>
      </c>
      <c r="AB334">
        <v>34499.853000000003</v>
      </c>
      <c r="AC334">
        <v>57290</v>
      </c>
      <c r="AD334">
        <v>1</v>
      </c>
      <c r="AE334">
        <v>1.3175056982121448E-5</v>
      </c>
      <c r="AF334">
        <v>1</v>
      </c>
      <c r="AG334">
        <v>28</v>
      </c>
      <c r="AH334">
        <v>3.5714285714285712E-2</v>
      </c>
      <c r="AI334" s="3">
        <v>476</v>
      </c>
      <c r="AJ334" s="3">
        <v>629139.39681059506</v>
      </c>
      <c r="AK334">
        <v>3</v>
      </c>
      <c r="AL334">
        <v>2391948.7999999998</v>
      </c>
      <c r="AM334">
        <v>223087</v>
      </c>
      <c r="AN334">
        <v>1681</v>
      </c>
      <c r="AO334">
        <v>224768</v>
      </c>
      <c r="AP334">
        <v>8</v>
      </c>
      <c r="AQ334">
        <v>3</v>
      </c>
      <c r="AR334">
        <v>11</v>
      </c>
      <c r="AS334">
        <v>0.14626103605999363</v>
      </c>
      <c r="AT334">
        <v>13</v>
      </c>
      <c r="AU334">
        <v>52</v>
      </c>
      <c r="AV334">
        <f t="shared" si="23"/>
        <v>65</v>
      </c>
      <c r="AW334">
        <v>66928</v>
      </c>
      <c r="AX334">
        <v>0.94</v>
      </c>
      <c r="AY334">
        <v>9187067523.6102009</v>
      </c>
      <c r="AZ334">
        <v>9187067.5236102007</v>
      </c>
      <c r="BA334">
        <v>115439.986373912</v>
      </c>
      <c r="BB334">
        <v>8.6625096849975686E-2</v>
      </c>
      <c r="BC334">
        <v>1055095</v>
      </c>
      <c r="BD334">
        <v>858575</v>
      </c>
      <c r="BE334">
        <v>196520</v>
      </c>
      <c r="BF334">
        <v>2.6746512419190203</v>
      </c>
      <c r="BG334">
        <v>2879661</v>
      </c>
      <c r="BH334">
        <v>37.939697764192829</v>
      </c>
      <c r="BI334">
        <v>8678</v>
      </c>
      <c r="BJ334">
        <v>39</v>
      </c>
      <c r="BK334">
        <v>12</v>
      </c>
      <c r="BL334">
        <v>11</v>
      </c>
      <c r="BM334">
        <v>0</v>
      </c>
      <c r="BN334">
        <v>1</v>
      </c>
      <c r="BO334">
        <v>4</v>
      </c>
      <c r="BP334">
        <v>1</v>
      </c>
      <c r="BQ334">
        <v>16</v>
      </c>
      <c r="BR334">
        <v>3</v>
      </c>
      <c r="BS334">
        <v>2</v>
      </c>
      <c r="BT334">
        <v>73165</v>
      </c>
      <c r="BU334">
        <v>0.95</v>
      </c>
      <c r="BV334">
        <v>0.66012099999999996</v>
      </c>
      <c r="BW334">
        <v>587</v>
      </c>
      <c r="BX334">
        <v>1.216429</v>
      </c>
      <c r="BY334">
        <v>0.23743300000000001</v>
      </c>
      <c r="BZ334">
        <v>40</v>
      </c>
      <c r="CA334">
        <v>13</v>
      </c>
      <c r="CB334">
        <v>8</v>
      </c>
      <c r="CC334">
        <v>0</v>
      </c>
      <c r="CD334">
        <v>4</v>
      </c>
      <c r="CE334">
        <v>3</v>
      </c>
      <c r="CF334">
        <v>1</v>
      </c>
      <c r="CG334">
        <v>17</v>
      </c>
      <c r="CH334">
        <v>3</v>
      </c>
      <c r="CI334">
        <v>2</v>
      </c>
      <c r="CJ334">
        <v>76858</v>
      </c>
      <c r="CK334">
        <v>1.1840016654089358</v>
      </c>
      <c r="CL334">
        <v>0.75803509044328854</v>
      </c>
      <c r="CM334">
        <v>577</v>
      </c>
      <c r="CN334">
        <v>0.4112474239594115</v>
      </c>
      <c r="CO334">
        <v>13231</v>
      </c>
      <c r="CP334">
        <v>0.50420716799999998</v>
      </c>
      <c r="CQ334">
        <v>0.57076111500000004</v>
      </c>
      <c r="CR334">
        <v>67842</v>
      </c>
      <c r="CS334">
        <v>0.872</v>
      </c>
      <c r="CT334">
        <v>52388</v>
      </c>
      <c r="CU334">
        <v>0.75373915183999995</v>
      </c>
      <c r="CV334">
        <v>135</v>
      </c>
      <c r="CW334">
        <v>43</v>
      </c>
      <c r="CX334">
        <v>53</v>
      </c>
      <c r="CY334">
        <v>159</v>
      </c>
      <c r="CZ334">
        <v>101</v>
      </c>
      <c r="DA334" s="2">
        <v>62780</v>
      </c>
      <c r="DB334" s="2">
        <v>9515</v>
      </c>
      <c r="DC334" s="2">
        <v>481.98</v>
      </c>
      <c r="DD334" s="2">
        <v>8273</v>
      </c>
      <c r="DE334">
        <v>27</v>
      </c>
      <c r="DF334">
        <v>52</v>
      </c>
      <c r="DG334">
        <v>159.79</v>
      </c>
      <c r="DH334">
        <v>6.55</v>
      </c>
      <c r="DI334" s="2">
        <v>44.53</v>
      </c>
      <c r="DJ334">
        <v>6.05</v>
      </c>
      <c r="DL334">
        <v>0</v>
      </c>
      <c r="DM334">
        <v>0</v>
      </c>
      <c r="DN334">
        <v>0</v>
      </c>
      <c r="DO334">
        <v>0</v>
      </c>
      <c r="DP334">
        <v>0</v>
      </c>
      <c r="DQ334" s="2">
        <v>0</v>
      </c>
      <c r="DR334" s="2">
        <v>176.66044019999998</v>
      </c>
      <c r="DS334">
        <v>7.3856279949721329E-5</v>
      </c>
      <c r="DT334">
        <v>1</v>
      </c>
      <c r="DU334">
        <v>2391948.7999999998</v>
      </c>
      <c r="DV334">
        <v>1</v>
      </c>
    </row>
    <row r="335" spans="1:126" x14ac:dyDescent="0.15">
      <c r="A335" t="s">
        <v>652</v>
      </c>
      <c r="B335" t="s">
        <v>727</v>
      </c>
      <c r="C335">
        <v>12</v>
      </c>
      <c r="D335">
        <v>89</v>
      </c>
      <c r="E335" t="s">
        <v>728</v>
      </c>
      <c r="F335">
        <v>12089</v>
      </c>
      <c r="G335" t="s">
        <v>5319</v>
      </c>
      <c r="H335">
        <v>87.9</v>
      </c>
      <c r="I335">
        <v>6.2</v>
      </c>
      <c r="J335">
        <v>0.3</v>
      </c>
      <c r="K335">
        <v>0.8</v>
      </c>
      <c r="L335">
        <v>1.5</v>
      </c>
      <c r="M335">
        <v>3.2</v>
      </c>
      <c r="N335">
        <f t="shared" si="22"/>
        <v>7778.0700000000006</v>
      </c>
      <c r="O335">
        <f t="shared" si="20"/>
        <v>2221.9299999999994</v>
      </c>
      <c r="P335">
        <f t="shared" si="21"/>
        <v>2.6663160000000001</v>
      </c>
      <c r="Q335" s="4">
        <v>12089</v>
      </c>
      <c r="R335" s="5">
        <v>30.605926</v>
      </c>
      <c r="S335" s="5">
        <v>-81.764928999999995</v>
      </c>
      <c r="T335">
        <v>1</v>
      </c>
      <c r="U335">
        <v>5.067730062564009E-2</v>
      </c>
      <c r="V335">
        <v>73303</v>
      </c>
      <c r="W335">
        <v>74918</v>
      </c>
      <c r="X335">
        <v>75880</v>
      </c>
      <c r="Y335">
        <v>77891</v>
      </c>
      <c r="Z335">
        <v>39848</v>
      </c>
      <c r="AA335">
        <v>12086</v>
      </c>
      <c r="AB335">
        <v>28381.436000000002</v>
      </c>
      <c r="AC335">
        <v>54116</v>
      </c>
      <c r="AD335">
        <v>2</v>
      </c>
      <c r="AE335">
        <v>2.6357406431207169E-5</v>
      </c>
      <c r="AF335">
        <v>34</v>
      </c>
      <c r="AG335">
        <v>444</v>
      </c>
      <c r="AH335">
        <v>7.6576576576576572E-2</v>
      </c>
      <c r="AI335" s="3">
        <v>39335</v>
      </c>
      <c r="AJ335" s="3">
        <v>415127.18743139005</v>
      </c>
      <c r="AK335">
        <v>20</v>
      </c>
      <c r="AL335">
        <v>464576</v>
      </c>
      <c r="AM335">
        <v>345578</v>
      </c>
      <c r="AN335">
        <v>16625</v>
      </c>
      <c r="AO335">
        <v>362203</v>
      </c>
      <c r="AP335">
        <v>2</v>
      </c>
      <c r="AQ335">
        <v>0</v>
      </c>
      <c r="AR335">
        <v>2</v>
      </c>
      <c r="AS335">
        <v>2.669585413385301E-2</v>
      </c>
      <c r="AT335">
        <v>2</v>
      </c>
      <c r="AU335">
        <v>32</v>
      </c>
      <c r="AV335">
        <f t="shared" si="23"/>
        <v>34</v>
      </c>
      <c r="AW335">
        <v>81720</v>
      </c>
      <c r="AX335">
        <v>0.92999999999999994</v>
      </c>
      <c r="AY335">
        <v>908737167.32921898</v>
      </c>
      <c r="AZ335">
        <v>908737.16732921894</v>
      </c>
      <c r="BA335">
        <v>15807.3609795631</v>
      </c>
      <c r="BB335">
        <v>0.63261666592726784</v>
      </c>
      <c r="BC335">
        <v>120094</v>
      </c>
      <c r="BD335">
        <v>96569</v>
      </c>
      <c r="BE335">
        <v>23525</v>
      </c>
      <c r="BF335">
        <v>0.32092820211996781</v>
      </c>
      <c r="BG335">
        <v>1013133</v>
      </c>
      <c r="BH335">
        <v>13.351779124934106</v>
      </c>
      <c r="BI335">
        <v>8630</v>
      </c>
      <c r="BJ335">
        <v>52</v>
      </c>
      <c r="BK335">
        <v>8</v>
      </c>
      <c r="BL335">
        <v>6</v>
      </c>
      <c r="BM335">
        <v>0</v>
      </c>
      <c r="BN335">
        <v>1</v>
      </c>
      <c r="BO335">
        <v>6</v>
      </c>
      <c r="BP335">
        <v>1</v>
      </c>
      <c r="BQ335">
        <v>13</v>
      </c>
      <c r="BR335">
        <v>2</v>
      </c>
      <c r="BS335">
        <v>0</v>
      </c>
      <c r="BT335">
        <v>70576</v>
      </c>
      <c r="BU335">
        <v>0.7</v>
      </c>
      <c r="BV335">
        <v>0.70233599999999996</v>
      </c>
      <c r="BW335">
        <v>324</v>
      </c>
      <c r="BX335">
        <v>1.2610520000000001</v>
      </c>
      <c r="BY335">
        <v>0.1563678</v>
      </c>
      <c r="BZ335">
        <v>52</v>
      </c>
      <c r="CA335">
        <v>6</v>
      </c>
      <c r="CB335">
        <v>6</v>
      </c>
      <c r="CC335">
        <v>0</v>
      </c>
      <c r="CD335">
        <v>3</v>
      </c>
      <c r="CE335">
        <v>6</v>
      </c>
      <c r="CF335">
        <v>1</v>
      </c>
      <c r="CG335">
        <v>6</v>
      </c>
      <c r="CH335">
        <v>5</v>
      </c>
      <c r="CI335">
        <v>0</v>
      </c>
      <c r="CJ335">
        <v>76597</v>
      </c>
      <c r="CK335">
        <v>1.1097040354060865</v>
      </c>
      <c r="CL335">
        <v>0.78531982095452169</v>
      </c>
      <c r="CM335">
        <v>336</v>
      </c>
      <c r="CN335">
        <v>5.6528855527066884E-3</v>
      </c>
      <c r="CO335">
        <v>8390</v>
      </c>
      <c r="CP335">
        <v>0.18715052200000001</v>
      </c>
      <c r="CQ335">
        <v>0.52360588699999999</v>
      </c>
      <c r="CR335">
        <v>67584</v>
      </c>
      <c r="CS335">
        <v>0.85499999999999998</v>
      </c>
      <c r="CT335">
        <v>59302</v>
      </c>
      <c r="CU335">
        <v>0.82952772345000003</v>
      </c>
      <c r="CV335">
        <v>72</v>
      </c>
      <c r="CW335">
        <v>24</v>
      </c>
      <c r="CX335">
        <v>32</v>
      </c>
      <c r="CY335">
        <v>151</v>
      </c>
      <c r="CZ335">
        <v>697</v>
      </c>
      <c r="DA335" s="2">
        <v>31099</v>
      </c>
      <c r="DB335" s="2">
        <v>6225</v>
      </c>
      <c r="DC335" s="2">
        <v>219.26</v>
      </c>
      <c r="DD335" s="2">
        <v>7284</v>
      </c>
      <c r="DE335">
        <v>266</v>
      </c>
      <c r="DF335">
        <v>19</v>
      </c>
      <c r="DG335">
        <v>34.340000000000003</v>
      </c>
      <c r="DH335">
        <v>6.6</v>
      </c>
      <c r="DI335" s="2">
        <v>17.170000000000002</v>
      </c>
      <c r="DJ335">
        <v>2.04</v>
      </c>
      <c r="DK335">
        <v>0.98510232617261984</v>
      </c>
      <c r="DL335">
        <v>2.2522522522522522E-3</v>
      </c>
      <c r="DM335">
        <v>0</v>
      </c>
      <c r="DN335">
        <v>0</v>
      </c>
      <c r="DO335">
        <v>0</v>
      </c>
      <c r="DP335">
        <v>0</v>
      </c>
      <c r="DQ335" s="2">
        <v>0</v>
      </c>
      <c r="DR335" s="2">
        <v>1832.75644502</v>
      </c>
      <c r="DS335">
        <v>3.9450088791162267E-3</v>
      </c>
      <c r="DV335">
        <v>1</v>
      </c>
    </row>
    <row r="336" spans="1:126" x14ac:dyDescent="0.15">
      <c r="A336" t="s">
        <v>652</v>
      </c>
      <c r="B336" t="s">
        <v>729</v>
      </c>
      <c r="C336">
        <v>12</v>
      </c>
      <c r="D336">
        <v>91</v>
      </c>
      <c r="E336" t="s">
        <v>730</v>
      </c>
      <c r="F336">
        <v>12091</v>
      </c>
      <c r="G336" t="s">
        <v>5320</v>
      </c>
      <c r="H336">
        <v>77.099999999999994</v>
      </c>
      <c r="I336">
        <v>9</v>
      </c>
      <c r="J336">
        <v>0.5</v>
      </c>
      <c r="K336">
        <v>2.9</v>
      </c>
      <c r="L336">
        <v>3.7</v>
      </c>
      <c r="M336">
        <v>6.8</v>
      </c>
      <c r="N336">
        <f t="shared" si="22"/>
        <v>6093.9999999999982</v>
      </c>
      <c r="O336">
        <f t="shared" si="20"/>
        <v>3906.0000000000018</v>
      </c>
      <c r="P336">
        <f t="shared" si="21"/>
        <v>4.6872000000000043</v>
      </c>
      <c r="Q336" s="4">
        <v>12091</v>
      </c>
      <c r="R336" s="5">
        <v>30.665851</v>
      </c>
      <c r="S336" s="5">
        <v>-86.594187000000005</v>
      </c>
      <c r="T336">
        <v>3</v>
      </c>
      <c r="U336">
        <v>1.5804706269370735E-3</v>
      </c>
      <c r="V336">
        <v>183400</v>
      </c>
      <c r="W336">
        <v>188984</v>
      </c>
      <c r="X336">
        <v>192237</v>
      </c>
      <c r="Y336">
        <v>197709</v>
      </c>
      <c r="Z336">
        <v>101867</v>
      </c>
      <c r="AA336">
        <v>12087</v>
      </c>
      <c r="AB336">
        <v>78055.542999999991</v>
      </c>
      <c r="AC336">
        <v>55880</v>
      </c>
      <c r="AD336">
        <v>7</v>
      </c>
      <c r="AE336">
        <v>3.6413385560532054E-5</v>
      </c>
      <c r="AF336">
        <v>41</v>
      </c>
      <c r="AG336">
        <v>477</v>
      </c>
      <c r="AH336">
        <v>8.5953878406708595E-2</v>
      </c>
      <c r="AI336" s="3">
        <v>61484</v>
      </c>
      <c r="AJ336" s="3">
        <v>595366.75015698001</v>
      </c>
      <c r="AK336">
        <v>43</v>
      </c>
      <c r="AL336">
        <v>692537.6</v>
      </c>
      <c r="AM336">
        <v>108239</v>
      </c>
      <c r="AN336">
        <v>24592</v>
      </c>
      <c r="AO336">
        <v>132831</v>
      </c>
      <c r="AP336">
        <v>1</v>
      </c>
      <c r="AQ336">
        <v>1</v>
      </c>
      <c r="AR336">
        <v>2</v>
      </c>
      <c r="AS336">
        <v>1.0582906489438259E-2</v>
      </c>
      <c r="AT336">
        <v>3</v>
      </c>
      <c r="AU336">
        <v>80</v>
      </c>
      <c r="AV336">
        <f t="shared" si="23"/>
        <v>83</v>
      </c>
      <c r="AW336">
        <v>167256</v>
      </c>
      <c r="AX336">
        <v>0.92</v>
      </c>
      <c r="AY336">
        <v>4221017540.9023399</v>
      </c>
      <c r="AZ336">
        <v>4221017.5409023399</v>
      </c>
      <c r="BA336">
        <v>24739.841824344199</v>
      </c>
      <c r="BB336">
        <v>0.40420630297482024</v>
      </c>
      <c r="BC336">
        <v>100624</v>
      </c>
      <c r="BD336">
        <v>143839</v>
      </c>
      <c r="BE336">
        <v>-43215</v>
      </c>
      <c r="BF336">
        <v>-0.23563249727371866</v>
      </c>
      <c r="BG336">
        <v>3766559</v>
      </c>
      <c r="BH336">
        <v>19.593309300498863</v>
      </c>
      <c r="BI336">
        <v>17217</v>
      </c>
      <c r="BJ336">
        <v>141</v>
      </c>
      <c r="BK336">
        <v>21</v>
      </c>
      <c r="BL336">
        <v>5</v>
      </c>
      <c r="BM336">
        <v>0</v>
      </c>
      <c r="BN336">
        <v>0</v>
      </c>
      <c r="BO336">
        <v>2</v>
      </c>
      <c r="BP336">
        <v>4</v>
      </c>
      <c r="BQ336">
        <v>22</v>
      </c>
      <c r="BR336">
        <v>6</v>
      </c>
      <c r="BS336">
        <v>1</v>
      </c>
      <c r="BT336">
        <v>178473</v>
      </c>
      <c r="BU336">
        <v>0.76</v>
      </c>
      <c r="BV336">
        <v>0.69657000000000002</v>
      </c>
      <c r="BW336">
        <v>770</v>
      </c>
      <c r="BX336">
        <v>1.1318239999999999</v>
      </c>
      <c r="BY336">
        <v>-5.7739100000000002E-2</v>
      </c>
      <c r="BZ336">
        <v>129</v>
      </c>
      <c r="CA336">
        <v>17</v>
      </c>
      <c r="CB336">
        <v>3</v>
      </c>
      <c r="CC336">
        <v>0</v>
      </c>
      <c r="CD336">
        <v>1</v>
      </c>
      <c r="CE336">
        <v>2</v>
      </c>
      <c r="CF336">
        <v>0</v>
      </c>
      <c r="CG336">
        <v>19</v>
      </c>
      <c r="CH336">
        <v>6</v>
      </c>
      <c r="CI336">
        <v>0</v>
      </c>
      <c r="CJ336">
        <v>195650</v>
      </c>
      <c r="CK336">
        <v>0.90467671863020693</v>
      </c>
      <c r="CL336">
        <v>0.73563807084933841</v>
      </c>
      <c r="CM336">
        <v>727</v>
      </c>
      <c r="CN336">
        <v>-0.52077208154310362</v>
      </c>
      <c r="CO336">
        <v>29442.999999999996</v>
      </c>
      <c r="CP336">
        <v>0.57445466700000003</v>
      </c>
      <c r="CQ336">
        <v>0.64409452700000003</v>
      </c>
      <c r="CR336">
        <v>169264</v>
      </c>
      <c r="CS336">
        <v>0.84400000000000008</v>
      </c>
      <c r="CT336">
        <v>148004</v>
      </c>
      <c r="CU336">
        <v>0.80767620961000008</v>
      </c>
      <c r="CV336">
        <v>271</v>
      </c>
      <c r="CW336">
        <v>151</v>
      </c>
      <c r="CX336">
        <v>152</v>
      </c>
      <c r="CY336">
        <v>205</v>
      </c>
      <c r="CZ336">
        <v>709</v>
      </c>
      <c r="DA336" s="2">
        <v>125056</v>
      </c>
      <c r="DB336" s="2">
        <v>21195</v>
      </c>
      <c r="DC336" s="2">
        <v>250.76</v>
      </c>
      <c r="DD336" s="2">
        <v>39793</v>
      </c>
      <c r="DE336">
        <v>254</v>
      </c>
      <c r="DF336">
        <v>31</v>
      </c>
      <c r="DG336">
        <v>43.86</v>
      </c>
      <c r="DH336">
        <v>3.61</v>
      </c>
      <c r="DI336" s="2">
        <v>8.77</v>
      </c>
      <c r="DJ336">
        <v>2.0099999999999998</v>
      </c>
      <c r="DK336">
        <v>0.94725457029471083</v>
      </c>
      <c r="DL336">
        <v>4.1928721174004195E-3</v>
      </c>
      <c r="DM336">
        <v>0</v>
      </c>
      <c r="DN336">
        <v>53.9</v>
      </c>
      <c r="DO336">
        <v>8.5999999999999993E-2</v>
      </c>
      <c r="DP336">
        <v>5204.3799999999992</v>
      </c>
      <c r="DQ336" s="2">
        <v>80</v>
      </c>
      <c r="DR336" s="2">
        <v>79.907271460000004</v>
      </c>
      <c r="DS336">
        <v>0</v>
      </c>
      <c r="DT336">
        <v>5.7658435163029598</v>
      </c>
      <c r="DU336">
        <v>3993063.4307560124</v>
      </c>
      <c r="DV336">
        <v>0</v>
      </c>
    </row>
    <row r="337" spans="1:126" x14ac:dyDescent="0.15">
      <c r="A337" t="s">
        <v>652</v>
      </c>
      <c r="B337" t="s">
        <v>731</v>
      </c>
      <c r="C337">
        <v>12</v>
      </c>
      <c r="D337">
        <v>93</v>
      </c>
      <c r="E337" t="s">
        <v>732</v>
      </c>
      <c r="F337">
        <v>12093</v>
      </c>
      <c r="G337" t="s">
        <v>5321</v>
      </c>
      <c r="H337">
        <v>65.7</v>
      </c>
      <c r="I337">
        <v>7.8</v>
      </c>
      <c r="J337">
        <v>0.7</v>
      </c>
      <c r="K337">
        <v>0.9</v>
      </c>
      <c r="L337">
        <v>1.1000000000000001</v>
      </c>
      <c r="M337">
        <v>23.9</v>
      </c>
      <c r="N337">
        <f t="shared" si="22"/>
        <v>4951.0500000000011</v>
      </c>
      <c r="O337">
        <f t="shared" si="20"/>
        <v>5048.9499999999989</v>
      </c>
      <c r="P337">
        <f t="shared" si="21"/>
        <v>6.0587400000000011</v>
      </c>
      <c r="Q337" s="4">
        <v>12093</v>
      </c>
      <c r="R337" s="5">
        <v>27.385591999999999</v>
      </c>
      <c r="S337" s="5">
        <v>-80.887388000000001</v>
      </c>
      <c r="T337">
        <v>4</v>
      </c>
      <c r="U337">
        <v>4.2398065379850969E-2</v>
      </c>
      <c r="V337">
        <v>39779</v>
      </c>
      <c r="W337">
        <v>39398</v>
      </c>
      <c r="X337">
        <v>39255</v>
      </c>
      <c r="Y337">
        <v>39807</v>
      </c>
      <c r="Z337">
        <v>19869</v>
      </c>
      <c r="AA337">
        <v>12089</v>
      </c>
      <c r="AB337">
        <v>12206.444000000001</v>
      </c>
      <c r="AC337">
        <v>35405</v>
      </c>
      <c r="AD337">
        <v>0</v>
      </c>
      <c r="AE337">
        <v>0</v>
      </c>
      <c r="AF337">
        <v>18</v>
      </c>
      <c r="AG337">
        <v>678</v>
      </c>
      <c r="AH337">
        <v>2.6548672566371681E-2</v>
      </c>
      <c r="AI337" s="3">
        <v>441824</v>
      </c>
      <c r="AJ337" s="3">
        <v>492166.44758052001</v>
      </c>
      <c r="AK337">
        <v>50</v>
      </c>
      <c r="AL337">
        <v>570867.19999999995</v>
      </c>
      <c r="AM337">
        <v>425448</v>
      </c>
      <c r="AN337">
        <v>55881</v>
      </c>
      <c r="AO337">
        <v>481329</v>
      </c>
      <c r="AP337">
        <v>4</v>
      </c>
      <c r="AQ337">
        <v>0</v>
      </c>
      <c r="AR337">
        <v>4</v>
      </c>
      <c r="AS337">
        <v>0.10152799634499213</v>
      </c>
      <c r="AT337">
        <v>4</v>
      </c>
      <c r="AU337">
        <v>19</v>
      </c>
      <c r="AV337">
        <f t="shared" si="23"/>
        <v>23</v>
      </c>
      <c r="AW337">
        <v>32180</v>
      </c>
      <c r="AX337">
        <v>0.76</v>
      </c>
      <c r="AY337">
        <v>1358095464.7901399</v>
      </c>
      <c r="AZ337">
        <v>1358095.4647901398</v>
      </c>
      <c r="BA337">
        <v>37739.193005592198</v>
      </c>
      <c r="BB337">
        <v>0.26497651919897169</v>
      </c>
      <c r="BC337">
        <v>32003</v>
      </c>
      <c r="BD337">
        <v>3481</v>
      </c>
      <c r="BE337">
        <v>28522</v>
      </c>
      <c r="BF337">
        <v>0.71701148847381779</v>
      </c>
      <c r="BG337">
        <v>538920</v>
      </c>
      <c r="BH337">
        <v>13.72869698127627</v>
      </c>
      <c r="BI337">
        <v>5039</v>
      </c>
      <c r="BJ337">
        <v>22</v>
      </c>
      <c r="BK337">
        <v>6</v>
      </c>
      <c r="BL337">
        <v>2</v>
      </c>
      <c r="BM337">
        <v>0</v>
      </c>
      <c r="BN337">
        <v>2</v>
      </c>
      <c r="BO337">
        <v>1</v>
      </c>
      <c r="BP337">
        <v>0</v>
      </c>
      <c r="BQ337">
        <v>2</v>
      </c>
      <c r="BR337">
        <v>0</v>
      </c>
      <c r="BS337">
        <v>0</v>
      </c>
      <c r="BT337">
        <v>40241</v>
      </c>
      <c r="BU337">
        <v>0.67</v>
      </c>
      <c r="BV337">
        <v>0.4197361</v>
      </c>
      <c r="BW337">
        <v>151</v>
      </c>
      <c r="BX337">
        <v>0.86975970000000002</v>
      </c>
      <c r="BY337">
        <v>-1.70618</v>
      </c>
      <c r="BZ337">
        <v>21</v>
      </c>
      <c r="CA337">
        <v>4</v>
      </c>
      <c r="CB337">
        <v>1</v>
      </c>
      <c r="CC337">
        <v>0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1</v>
      </c>
      <c r="CJ337">
        <v>39114</v>
      </c>
      <c r="CK337">
        <v>0.79255509536227442</v>
      </c>
      <c r="CL337">
        <v>0.64237685691946833</v>
      </c>
      <c r="CM337">
        <v>153</v>
      </c>
      <c r="CN337">
        <v>-0.94049883383157518</v>
      </c>
      <c r="CO337">
        <v>2101</v>
      </c>
      <c r="CP337">
        <v>-0.62958333</v>
      </c>
      <c r="CQ337">
        <v>-0.88397846759999998</v>
      </c>
      <c r="CR337">
        <v>33089</v>
      </c>
      <c r="CS337">
        <v>0.83799999999999997</v>
      </c>
      <c r="CT337">
        <v>28283</v>
      </c>
      <c r="CU337">
        <v>0.67236749117000005</v>
      </c>
      <c r="CV337">
        <v>22</v>
      </c>
      <c r="CW337">
        <v>13</v>
      </c>
      <c r="CX337">
        <v>20</v>
      </c>
      <c r="CY337">
        <v>1719</v>
      </c>
      <c r="CZ337">
        <v>1172</v>
      </c>
      <c r="DA337" s="2">
        <v>15545</v>
      </c>
      <c r="DB337" s="2">
        <v>1720</v>
      </c>
      <c r="DC337" s="2">
        <v>78.819999999999993</v>
      </c>
      <c r="DD337" s="2">
        <v>5731</v>
      </c>
      <c r="DE337">
        <v>396</v>
      </c>
      <c r="DF337">
        <v>59</v>
      </c>
      <c r="DG337">
        <v>27.97</v>
      </c>
      <c r="DH337">
        <v>2.54</v>
      </c>
      <c r="DI337" s="2">
        <v>5.09</v>
      </c>
      <c r="DJ337">
        <v>4.7</v>
      </c>
      <c r="DK337">
        <v>0.83052754037806908</v>
      </c>
      <c r="DL337">
        <v>2.9498525073746312E-3</v>
      </c>
      <c r="DM337">
        <v>0</v>
      </c>
      <c r="DN337">
        <v>0</v>
      </c>
      <c r="DO337">
        <v>0</v>
      </c>
      <c r="DP337">
        <v>403.26</v>
      </c>
      <c r="DQ337" s="2">
        <v>0</v>
      </c>
      <c r="DR337" s="2">
        <v>19927.778535850008</v>
      </c>
      <c r="DS337">
        <v>3.9427937601940605E-2</v>
      </c>
      <c r="DV337">
        <v>0</v>
      </c>
    </row>
    <row r="338" spans="1:126" x14ac:dyDescent="0.15">
      <c r="A338" t="s">
        <v>652</v>
      </c>
      <c r="B338" t="s">
        <v>459</v>
      </c>
      <c r="C338">
        <v>12</v>
      </c>
      <c r="D338">
        <v>95</v>
      </c>
      <c r="E338" t="s">
        <v>733</v>
      </c>
      <c r="F338">
        <v>12095</v>
      </c>
      <c r="G338" t="s">
        <v>5322</v>
      </c>
      <c r="H338">
        <v>46</v>
      </c>
      <c r="I338">
        <v>19.5</v>
      </c>
      <c r="J338">
        <v>0.2</v>
      </c>
      <c r="K338">
        <v>4.8</v>
      </c>
      <c r="L338">
        <v>2.6</v>
      </c>
      <c r="M338">
        <v>26.9</v>
      </c>
      <c r="N338">
        <f t="shared" si="22"/>
        <v>3249.7</v>
      </c>
      <c r="O338">
        <f t="shared" si="20"/>
        <v>6750.3</v>
      </c>
      <c r="P338">
        <f t="shared" si="21"/>
        <v>8.1003600000000038</v>
      </c>
      <c r="Q338" s="4">
        <v>12095</v>
      </c>
      <c r="R338" s="5">
        <v>28.514434999999999</v>
      </c>
      <c r="S338" s="5">
        <v>-81.323295000000002</v>
      </c>
      <c r="T338">
        <v>1</v>
      </c>
      <c r="U338">
        <v>4.7720744754990746E-2</v>
      </c>
      <c r="V338">
        <v>1153795</v>
      </c>
      <c r="W338">
        <v>1200241</v>
      </c>
      <c r="X338">
        <v>1229039</v>
      </c>
      <c r="Y338">
        <v>1292008</v>
      </c>
      <c r="Z338">
        <v>673432</v>
      </c>
      <c r="AA338">
        <v>12091</v>
      </c>
      <c r="AB338">
        <v>544042.76899999997</v>
      </c>
      <c r="AC338">
        <v>47943</v>
      </c>
      <c r="AD338">
        <v>10</v>
      </c>
      <c r="AE338">
        <v>8.1364383066770059E-6</v>
      </c>
      <c r="AF338">
        <v>47</v>
      </c>
      <c r="AG338">
        <v>662</v>
      </c>
      <c r="AH338">
        <v>7.0996978851963752E-2</v>
      </c>
      <c r="AI338" s="3">
        <v>132480</v>
      </c>
      <c r="AJ338" s="3">
        <v>578120.55039777001</v>
      </c>
      <c r="AK338">
        <v>10</v>
      </c>
      <c r="AL338">
        <v>642758.39999999991</v>
      </c>
      <c r="AM338">
        <v>167467</v>
      </c>
      <c r="AN338">
        <v>37571</v>
      </c>
      <c r="AO338">
        <v>205038</v>
      </c>
      <c r="AP338">
        <v>66</v>
      </c>
      <c r="AQ338">
        <v>6</v>
      </c>
      <c r="AR338">
        <v>72</v>
      </c>
      <c r="AS338">
        <v>5.9987952419555741E-2</v>
      </c>
      <c r="AT338">
        <v>80</v>
      </c>
      <c r="AU338">
        <v>733</v>
      </c>
      <c r="AV338">
        <f t="shared" si="23"/>
        <v>813</v>
      </c>
      <c r="AW338">
        <v>1229039</v>
      </c>
      <c r="AX338">
        <v>1</v>
      </c>
      <c r="AY338">
        <v>2172630225.4329901</v>
      </c>
      <c r="AZ338">
        <v>2172630.2254329901</v>
      </c>
      <c r="BA338">
        <v>2432.2347164090502</v>
      </c>
      <c r="BB338">
        <v>4.1114453027641975</v>
      </c>
      <c r="BC338">
        <v>2302719</v>
      </c>
      <c r="BD338">
        <v>2225083</v>
      </c>
      <c r="BE338">
        <v>77636</v>
      </c>
      <c r="BF338">
        <v>6.7287516413227652E-2</v>
      </c>
      <c r="BG338">
        <v>29448147</v>
      </c>
      <c r="BH338">
        <v>23.960303131145555</v>
      </c>
      <c r="BI338">
        <v>66892</v>
      </c>
      <c r="BJ338">
        <v>524</v>
      </c>
      <c r="BK338">
        <v>86</v>
      </c>
      <c r="BL338">
        <v>42</v>
      </c>
      <c r="BM338">
        <v>6</v>
      </c>
      <c r="BN338">
        <v>28</v>
      </c>
      <c r="BO338">
        <v>36</v>
      </c>
      <c r="BP338">
        <v>10</v>
      </c>
      <c r="BQ338">
        <v>87</v>
      </c>
      <c r="BR338">
        <v>23</v>
      </c>
      <c r="BS338">
        <v>6</v>
      </c>
      <c r="BT338">
        <v>1100000</v>
      </c>
      <c r="BU338">
        <v>0.72</v>
      </c>
      <c r="BV338">
        <v>0.57480200000000004</v>
      </c>
      <c r="BW338">
        <v>4905</v>
      </c>
      <c r="BX338">
        <v>0.78050209999999998</v>
      </c>
      <c r="BY338">
        <v>-0.90503730000000004</v>
      </c>
      <c r="BZ338">
        <v>544</v>
      </c>
      <c r="CA338">
        <v>71</v>
      </c>
      <c r="CB338">
        <v>62</v>
      </c>
      <c r="CC338">
        <v>4</v>
      </c>
      <c r="CD338">
        <v>26</v>
      </c>
      <c r="CE338">
        <v>31</v>
      </c>
      <c r="CF338">
        <v>14</v>
      </c>
      <c r="CG338">
        <v>112</v>
      </c>
      <c r="CH338">
        <v>38</v>
      </c>
      <c r="CI338">
        <v>11</v>
      </c>
      <c r="CJ338">
        <v>1256495</v>
      </c>
      <c r="CK338">
        <v>0.72662445930942821</v>
      </c>
      <c r="CL338">
        <v>0.67525139543470236</v>
      </c>
      <c r="CM338">
        <v>5006</v>
      </c>
      <c r="CN338">
        <v>-0.86913115372865324</v>
      </c>
      <c r="CO338">
        <v>218308</v>
      </c>
      <c r="CP338">
        <v>0.69747512599999995</v>
      </c>
      <c r="CQ338">
        <v>0.30646573700000002</v>
      </c>
      <c r="CR338">
        <v>1095726</v>
      </c>
      <c r="CS338">
        <v>0.84</v>
      </c>
      <c r="CT338">
        <v>868808</v>
      </c>
      <c r="CU338">
        <v>0.76185102830999996</v>
      </c>
      <c r="CV338">
        <v>2330</v>
      </c>
      <c r="CW338">
        <v>596</v>
      </c>
      <c r="CX338">
        <v>1027</v>
      </c>
      <c r="CY338">
        <v>3873</v>
      </c>
      <c r="CZ338">
        <v>1037</v>
      </c>
      <c r="DA338" s="2">
        <v>988811</v>
      </c>
      <c r="DB338" s="2">
        <v>152545</v>
      </c>
      <c r="DC338" s="2">
        <v>325.64</v>
      </c>
      <c r="DD338" s="2">
        <v>436309</v>
      </c>
      <c r="DE338">
        <v>346</v>
      </c>
      <c r="DF338">
        <v>144</v>
      </c>
      <c r="DG338">
        <v>82.19</v>
      </c>
      <c r="DH338">
        <v>1.47</v>
      </c>
      <c r="DI338" s="2">
        <v>4</v>
      </c>
      <c r="DJ338">
        <v>2.96</v>
      </c>
      <c r="DK338">
        <v>0.92241847826086953</v>
      </c>
      <c r="DL338">
        <v>6.0422960725075529E-3</v>
      </c>
      <c r="DM338">
        <v>0</v>
      </c>
      <c r="DN338">
        <v>0</v>
      </c>
      <c r="DO338">
        <v>0</v>
      </c>
      <c r="DP338">
        <v>0</v>
      </c>
      <c r="DQ338" s="2">
        <v>0</v>
      </c>
      <c r="DR338" s="2">
        <v>544.83036496</v>
      </c>
      <c r="DS338">
        <v>8.4764649715600763E-4</v>
      </c>
      <c r="DV338">
        <v>0</v>
      </c>
    </row>
    <row r="339" spans="1:126" x14ac:dyDescent="0.15">
      <c r="A339" t="s">
        <v>652</v>
      </c>
      <c r="B339" t="s">
        <v>734</v>
      </c>
      <c r="C339">
        <v>12</v>
      </c>
      <c r="D339">
        <v>97</v>
      </c>
      <c r="E339" t="s">
        <v>735</v>
      </c>
      <c r="F339">
        <v>12097</v>
      </c>
      <c r="G339" t="s">
        <v>5323</v>
      </c>
      <c r="H339">
        <v>40.299999999999997</v>
      </c>
      <c r="I339">
        <v>9.1</v>
      </c>
      <c r="J339">
        <v>0.2</v>
      </c>
      <c r="K339">
        <v>2.6</v>
      </c>
      <c r="L339">
        <v>2.2000000000000002</v>
      </c>
      <c r="M339">
        <v>45.5</v>
      </c>
      <c r="N339">
        <f t="shared" si="22"/>
        <v>3788.7899999999995</v>
      </c>
      <c r="O339">
        <f t="shared" si="20"/>
        <v>6211.2100000000009</v>
      </c>
      <c r="P339">
        <f t="shared" si="21"/>
        <v>7.453452000000004</v>
      </c>
      <c r="Q339" s="4">
        <v>12097</v>
      </c>
      <c r="R339" s="5">
        <v>28.059027</v>
      </c>
      <c r="S339" s="5">
        <v>-81.139312000000004</v>
      </c>
      <c r="T339">
        <v>1</v>
      </c>
      <c r="U339">
        <v>5.2547281254966681E-2</v>
      </c>
      <c r="V339">
        <v>272355</v>
      </c>
      <c r="W339">
        <v>289449</v>
      </c>
      <c r="X339">
        <v>300870</v>
      </c>
      <c r="Y339">
        <v>324189</v>
      </c>
      <c r="Z339">
        <v>158297</v>
      </c>
      <c r="AA339">
        <v>12093</v>
      </c>
      <c r="AB339">
        <v>118892.96400000001</v>
      </c>
      <c r="AC339">
        <v>44254</v>
      </c>
      <c r="AD339">
        <v>4</v>
      </c>
      <c r="AE339">
        <v>1.3294778475753648E-5</v>
      </c>
      <c r="AF339">
        <v>9</v>
      </c>
      <c r="AG339">
        <v>365</v>
      </c>
      <c r="AH339">
        <v>2.4657534246575342E-2</v>
      </c>
      <c r="AI339" s="3">
        <v>547058</v>
      </c>
      <c r="AJ339" s="3">
        <v>849697.24293656508</v>
      </c>
      <c r="AK339">
        <v>33</v>
      </c>
      <c r="AL339">
        <v>964153.6</v>
      </c>
      <c r="AM339">
        <v>792943</v>
      </c>
      <c r="AN339">
        <v>32576</v>
      </c>
      <c r="AO339">
        <v>825519</v>
      </c>
      <c r="AP339">
        <v>9</v>
      </c>
      <c r="AQ339">
        <v>1</v>
      </c>
      <c r="AR339">
        <v>10</v>
      </c>
      <c r="AS339">
        <v>3.4548400581795063E-2</v>
      </c>
      <c r="AT339">
        <v>9</v>
      </c>
      <c r="AU339">
        <v>83</v>
      </c>
      <c r="AV339">
        <f t="shared" si="23"/>
        <v>92</v>
      </c>
      <c r="AW339">
        <v>300870</v>
      </c>
      <c r="AX339">
        <v>1</v>
      </c>
      <c r="AY339">
        <v>1140917515.46592</v>
      </c>
      <c r="AZ339">
        <v>1140917.5154659199</v>
      </c>
      <c r="BA339">
        <v>6490.0765404116601</v>
      </c>
      <c r="BB339">
        <v>1.5408138775765052</v>
      </c>
      <c r="BC339">
        <v>516852</v>
      </c>
      <c r="BD339">
        <v>615649</v>
      </c>
      <c r="BE339">
        <v>-98797</v>
      </c>
      <c r="BF339">
        <v>-0.36275082153806615</v>
      </c>
      <c r="BG339">
        <v>2963127</v>
      </c>
      <c r="BH339">
        <v>9.8485292651311198</v>
      </c>
      <c r="BI339">
        <v>17082</v>
      </c>
      <c r="BJ339">
        <v>98</v>
      </c>
      <c r="BK339">
        <v>10</v>
      </c>
      <c r="BL339">
        <v>7</v>
      </c>
      <c r="BM339">
        <v>0</v>
      </c>
      <c r="BN339">
        <v>0</v>
      </c>
      <c r="BO339">
        <v>1</v>
      </c>
      <c r="BP339">
        <v>3</v>
      </c>
      <c r="BQ339">
        <v>9</v>
      </c>
      <c r="BR339">
        <v>9</v>
      </c>
      <c r="BS339">
        <v>1</v>
      </c>
      <c r="BT339">
        <v>270618</v>
      </c>
      <c r="BU339">
        <v>0.71</v>
      </c>
      <c r="BV339">
        <v>0.51450969999999996</v>
      </c>
      <c r="BW339">
        <v>569</v>
      </c>
      <c r="BX339">
        <v>0.50994390000000001</v>
      </c>
      <c r="BY339">
        <v>-1.77681</v>
      </c>
      <c r="BZ339">
        <v>104</v>
      </c>
      <c r="CA339">
        <v>7</v>
      </c>
      <c r="CB339">
        <v>5</v>
      </c>
      <c r="CC339">
        <v>0</v>
      </c>
      <c r="CD339">
        <v>1</v>
      </c>
      <c r="CE339">
        <v>1</v>
      </c>
      <c r="CF339">
        <v>2</v>
      </c>
      <c r="CG339">
        <v>16</v>
      </c>
      <c r="CH339">
        <v>10</v>
      </c>
      <c r="CI339">
        <v>2</v>
      </c>
      <c r="CJ339">
        <v>311965</v>
      </c>
      <c r="CK339">
        <v>0.47441219367557258</v>
      </c>
      <c r="CL339">
        <v>0.66529158301914504</v>
      </c>
      <c r="CM339">
        <v>636</v>
      </c>
      <c r="CN339">
        <v>-1.4690436330096504</v>
      </c>
      <c r="CO339">
        <v>29921</v>
      </c>
      <c r="CP339">
        <v>0.56637078600000001</v>
      </c>
      <c r="CQ339">
        <v>-0.1017521852</v>
      </c>
      <c r="CR339">
        <v>289743</v>
      </c>
      <c r="CS339">
        <v>0.88200000000000001</v>
      </c>
      <c r="CT339">
        <v>198547</v>
      </c>
      <c r="CU339">
        <v>0.73582913416999995</v>
      </c>
      <c r="CV339">
        <v>385</v>
      </c>
      <c r="CW339">
        <v>88</v>
      </c>
      <c r="CX339">
        <v>137</v>
      </c>
      <c r="CY339">
        <v>661</v>
      </c>
      <c r="CZ339">
        <v>621</v>
      </c>
      <c r="DA339" s="2">
        <v>126407</v>
      </c>
      <c r="DB339" s="2">
        <v>24785</v>
      </c>
      <c r="DC339" s="2">
        <v>222.78</v>
      </c>
      <c r="DD339" s="2">
        <v>73111</v>
      </c>
      <c r="DE339">
        <v>212</v>
      </c>
      <c r="DF339">
        <v>70</v>
      </c>
      <c r="DG339">
        <v>31.49</v>
      </c>
      <c r="DH339">
        <v>2.0099999999999998</v>
      </c>
      <c r="DI339" s="2">
        <v>3.69</v>
      </c>
      <c r="DJ339">
        <v>4.5</v>
      </c>
      <c r="DK339">
        <v>0.97316737896164573</v>
      </c>
      <c r="DL339">
        <v>0</v>
      </c>
      <c r="DM339">
        <v>0</v>
      </c>
      <c r="DN339">
        <v>0</v>
      </c>
      <c r="DO339">
        <v>0</v>
      </c>
      <c r="DP339">
        <v>0</v>
      </c>
      <c r="DQ339" s="2">
        <v>0</v>
      </c>
      <c r="DR339" s="2">
        <v>32622.490690639999</v>
      </c>
      <c r="DS339">
        <v>3.175719715664662E-2</v>
      </c>
      <c r="DV339">
        <v>0</v>
      </c>
    </row>
    <row r="340" spans="1:126" x14ac:dyDescent="0.15">
      <c r="A340" t="s">
        <v>652</v>
      </c>
      <c r="B340" t="s">
        <v>736</v>
      </c>
      <c r="C340">
        <v>12</v>
      </c>
      <c r="D340">
        <v>99</v>
      </c>
      <c r="E340" t="s">
        <v>737</v>
      </c>
      <c r="F340">
        <v>12099</v>
      </c>
      <c r="G340" t="s">
        <v>5324</v>
      </c>
      <c r="H340">
        <v>60.1</v>
      </c>
      <c r="I340">
        <v>16.8</v>
      </c>
      <c r="J340">
        <v>0.2</v>
      </c>
      <c r="K340">
        <v>2.2999999999999998</v>
      </c>
      <c r="L340">
        <v>1.7</v>
      </c>
      <c r="M340">
        <v>19</v>
      </c>
      <c r="N340">
        <f t="shared" si="22"/>
        <v>4263.4699999999993</v>
      </c>
      <c r="O340">
        <f t="shared" si="20"/>
        <v>5736.5300000000007</v>
      </c>
      <c r="P340">
        <f t="shared" si="21"/>
        <v>6.8838360000000032</v>
      </c>
      <c r="Q340" s="4">
        <v>12099</v>
      </c>
      <c r="R340" s="5">
        <v>26.649124</v>
      </c>
      <c r="S340" s="5">
        <v>-80.448374000000001</v>
      </c>
      <c r="T340">
        <v>1</v>
      </c>
      <c r="U340">
        <v>-1.7155151473049621E-2</v>
      </c>
      <c r="V340">
        <v>1324085</v>
      </c>
      <c r="W340">
        <v>1359074</v>
      </c>
      <c r="X340">
        <v>1378806</v>
      </c>
      <c r="Y340">
        <v>1428378</v>
      </c>
      <c r="Z340">
        <v>687451</v>
      </c>
      <c r="AA340">
        <v>12095</v>
      </c>
      <c r="AB340">
        <v>547180.22499999998</v>
      </c>
      <c r="AC340">
        <v>53363</v>
      </c>
      <c r="AD340">
        <v>10</v>
      </c>
      <c r="AE340">
        <v>7.2526519321790015E-6</v>
      </c>
      <c r="AF340">
        <v>106</v>
      </c>
      <c r="AG340">
        <v>1409</v>
      </c>
      <c r="AH340">
        <v>7.5230660042583386E-2</v>
      </c>
      <c r="AI340" s="3">
        <v>513943</v>
      </c>
      <c r="AJ340" s="3">
        <v>1260716.0181590552</v>
      </c>
      <c r="AK340">
        <v>5</v>
      </c>
      <c r="AL340">
        <v>1527379.2000000002</v>
      </c>
      <c r="AM340">
        <v>332214</v>
      </c>
      <c r="AN340">
        <v>257108</v>
      </c>
      <c r="AO340">
        <v>589322</v>
      </c>
      <c r="AP340">
        <v>70</v>
      </c>
      <c r="AQ340">
        <v>13</v>
      </c>
      <c r="AR340">
        <v>83</v>
      </c>
      <c r="AS340">
        <v>6.1070993926747176E-2</v>
      </c>
      <c r="AT340">
        <v>82</v>
      </c>
      <c r="AU340">
        <v>847</v>
      </c>
      <c r="AV340">
        <f t="shared" si="23"/>
        <v>929</v>
      </c>
      <c r="AW340">
        <v>1354320</v>
      </c>
      <c r="AX340">
        <v>0.96</v>
      </c>
      <c r="AY340">
        <v>5341305442.3108597</v>
      </c>
      <c r="AZ340">
        <v>5341305.4423108594</v>
      </c>
      <c r="BA340">
        <v>4720.3432531338804</v>
      </c>
      <c r="BB340">
        <v>2.1184900045904302</v>
      </c>
      <c r="BC340">
        <v>1875562</v>
      </c>
      <c r="BD340">
        <v>2200433</v>
      </c>
      <c r="BE340">
        <v>-324871</v>
      </c>
      <c r="BF340">
        <v>-0.24535509427264865</v>
      </c>
      <c r="BG340">
        <v>49143743</v>
      </c>
      <c r="BH340">
        <v>35.642246262345829</v>
      </c>
      <c r="BI340">
        <v>160372</v>
      </c>
      <c r="BJ340">
        <v>441</v>
      </c>
      <c r="BK340">
        <v>62</v>
      </c>
      <c r="BL340">
        <v>48</v>
      </c>
      <c r="BM340">
        <v>6</v>
      </c>
      <c r="BN340">
        <v>23</v>
      </c>
      <c r="BO340">
        <v>22</v>
      </c>
      <c r="BP340">
        <v>5</v>
      </c>
      <c r="BQ340">
        <v>150</v>
      </c>
      <c r="BR340">
        <v>81</v>
      </c>
      <c r="BS340">
        <v>2</v>
      </c>
      <c r="BT340">
        <v>1300000</v>
      </c>
      <c r="BU340">
        <v>0.74</v>
      </c>
      <c r="BV340">
        <v>0.58946080000000001</v>
      </c>
      <c r="BW340">
        <v>6128</v>
      </c>
      <c r="BX340">
        <v>0.65627559999999996</v>
      </c>
      <c r="BY340">
        <v>-0.90252489999999996</v>
      </c>
      <c r="BZ340">
        <v>441</v>
      </c>
      <c r="CA340">
        <v>65</v>
      </c>
      <c r="CB340">
        <v>48</v>
      </c>
      <c r="CC340">
        <v>6</v>
      </c>
      <c r="CD340">
        <v>23</v>
      </c>
      <c r="CE340">
        <v>22</v>
      </c>
      <c r="CF340">
        <v>4</v>
      </c>
      <c r="CG340">
        <v>181</v>
      </c>
      <c r="CH340">
        <v>89</v>
      </c>
      <c r="CI340">
        <v>10</v>
      </c>
      <c r="CJ340">
        <v>1398518</v>
      </c>
      <c r="CK340">
        <v>0.63567290517533559</v>
      </c>
      <c r="CL340">
        <v>0.69033631890193592</v>
      </c>
      <c r="CM340">
        <v>5925</v>
      </c>
      <c r="CN340">
        <v>-0.85146588637644482</v>
      </c>
      <c r="CO340">
        <v>229734.99999999997</v>
      </c>
      <c r="CP340">
        <v>0.65384380499999994</v>
      </c>
      <c r="CQ340">
        <v>0.69632260899999998</v>
      </c>
      <c r="CR340">
        <v>1223329</v>
      </c>
      <c r="CS340">
        <v>0.85299999999999998</v>
      </c>
      <c r="CT340">
        <v>975851</v>
      </c>
      <c r="CU340">
        <v>0.75285083055000002</v>
      </c>
      <c r="CV340">
        <v>2324</v>
      </c>
      <c r="CW340">
        <v>1010</v>
      </c>
      <c r="CX340">
        <v>1109</v>
      </c>
      <c r="CY340">
        <v>7529</v>
      </c>
      <c r="CZ340">
        <v>2250</v>
      </c>
      <c r="DA340" s="2">
        <v>875979</v>
      </c>
      <c r="DB340" s="2">
        <v>159480</v>
      </c>
      <c r="DC340" s="2">
        <v>383.12</v>
      </c>
      <c r="DD340" s="2">
        <v>344702</v>
      </c>
      <c r="DE340">
        <v>913</v>
      </c>
      <c r="DF340">
        <v>249</v>
      </c>
      <c r="DG340">
        <v>93.94</v>
      </c>
      <c r="DH340">
        <v>2.33</v>
      </c>
      <c r="DI340" s="2">
        <v>5.83</v>
      </c>
      <c r="DJ340">
        <v>5.14</v>
      </c>
      <c r="DK340">
        <v>0.91935097861046844</v>
      </c>
      <c r="DL340">
        <v>9.9361249112845992E-3</v>
      </c>
      <c r="DM340">
        <v>0</v>
      </c>
      <c r="DN340">
        <v>0</v>
      </c>
      <c r="DO340">
        <v>0</v>
      </c>
      <c r="DP340">
        <v>14.71</v>
      </c>
      <c r="DQ340" s="2">
        <v>0</v>
      </c>
      <c r="DR340" s="2">
        <v>882.37667949999991</v>
      </c>
      <c r="DS340">
        <v>5.7770636099097061E-4</v>
      </c>
      <c r="DT340">
        <v>2.1755322122649998</v>
      </c>
      <c r="DU340">
        <v>3322862.6499435459</v>
      </c>
      <c r="DV340">
        <v>0</v>
      </c>
    </row>
    <row r="341" spans="1:126" x14ac:dyDescent="0.15">
      <c r="A341" t="s">
        <v>652</v>
      </c>
      <c r="B341" t="s">
        <v>738</v>
      </c>
      <c r="C341">
        <v>12</v>
      </c>
      <c r="D341">
        <v>101</v>
      </c>
      <c r="E341" t="s">
        <v>739</v>
      </c>
      <c r="F341">
        <v>12101</v>
      </c>
      <c r="G341" t="s">
        <v>5325</v>
      </c>
      <c r="H341">
        <v>80.099999999999994</v>
      </c>
      <c r="I341">
        <v>4.0999999999999996</v>
      </c>
      <c r="J341">
        <v>0.3</v>
      </c>
      <c r="K341">
        <v>2.1</v>
      </c>
      <c r="L341">
        <v>1.7</v>
      </c>
      <c r="M341">
        <v>11.7</v>
      </c>
      <c r="N341">
        <f t="shared" si="22"/>
        <v>6577.1</v>
      </c>
      <c r="O341">
        <f t="shared" si="20"/>
        <v>3422.8999999999996</v>
      </c>
      <c r="P341">
        <f t="shared" si="21"/>
        <v>4.1074800000000007</v>
      </c>
      <c r="Q341" s="4">
        <v>12101</v>
      </c>
      <c r="R341" s="5">
        <v>28.307465000000001</v>
      </c>
      <c r="S341" s="5">
        <v>-82.464584000000002</v>
      </c>
      <c r="T341">
        <v>1</v>
      </c>
      <c r="U341">
        <v>4.8264718512848907E-2</v>
      </c>
      <c r="V341">
        <v>465276</v>
      </c>
      <c r="W341">
        <v>472745</v>
      </c>
      <c r="X341">
        <v>479288</v>
      </c>
      <c r="Y341">
        <v>495648</v>
      </c>
      <c r="Z341">
        <v>240406</v>
      </c>
      <c r="AA341">
        <v>12097</v>
      </c>
      <c r="AB341">
        <v>171015.60399999999</v>
      </c>
      <c r="AC341">
        <v>45064</v>
      </c>
      <c r="AD341">
        <v>4</v>
      </c>
      <c r="AE341">
        <v>8.3457128073308747E-6</v>
      </c>
      <c r="AF341">
        <v>77</v>
      </c>
      <c r="AG341">
        <v>1065</v>
      </c>
      <c r="AH341">
        <v>7.2300469483568081E-2</v>
      </c>
      <c r="AI341" s="3">
        <v>171119</v>
      </c>
      <c r="AJ341" s="3">
        <v>478543.35124652</v>
      </c>
      <c r="AK341">
        <v>18</v>
      </c>
      <c r="AL341">
        <v>555532.80000000005</v>
      </c>
      <c r="AM341">
        <v>1100658</v>
      </c>
      <c r="AN341">
        <v>44112</v>
      </c>
      <c r="AO341">
        <v>1144770</v>
      </c>
      <c r="AP341">
        <v>12</v>
      </c>
      <c r="AQ341">
        <v>8</v>
      </c>
      <c r="AR341">
        <v>20</v>
      </c>
      <c r="AS341">
        <v>4.2306105828723732E-2</v>
      </c>
      <c r="AT341">
        <v>21</v>
      </c>
      <c r="AU341">
        <v>210</v>
      </c>
      <c r="AV341">
        <f t="shared" si="23"/>
        <v>231</v>
      </c>
      <c r="AW341">
        <v>526225</v>
      </c>
      <c r="AX341">
        <v>0.97</v>
      </c>
      <c r="AY341">
        <v>4205359257.25629</v>
      </c>
      <c r="AZ341">
        <v>4205359.2572562899</v>
      </c>
      <c r="BA341">
        <v>12460.524444869599</v>
      </c>
      <c r="BB341">
        <v>0.80253443940052815</v>
      </c>
      <c r="BC341">
        <v>753295</v>
      </c>
      <c r="BD341">
        <v>407357</v>
      </c>
      <c r="BE341">
        <v>345938</v>
      </c>
      <c r="BF341">
        <v>0.74351137819272861</v>
      </c>
      <c r="BG341">
        <v>5191111</v>
      </c>
      <c r="BH341">
        <v>10.830880389244046</v>
      </c>
      <c r="BI341">
        <v>61997</v>
      </c>
      <c r="BJ341">
        <v>174</v>
      </c>
      <c r="BK341">
        <v>38</v>
      </c>
      <c r="BL341">
        <v>11</v>
      </c>
      <c r="BM341">
        <v>1</v>
      </c>
      <c r="BN341">
        <v>7</v>
      </c>
      <c r="BO341">
        <v>3</v>
      </c>
      <c r="BP341">
        <v>4</v>
      </c>
      <c r="BQ341">
        <v>29</v>
      </c>
      <c r="BR341">
        <v>18</v>
      </c>
      <c r="BS341">
        <v>0</v>
      </c>
      <c r="BT341">
        <v>471709</v>
      </c>
      <c r="BU341">
        <v>0.77</v>
      </c>
      <c r="BV341">
        <v>0.57761229999999997</v>
      </c>
      <c r="BW341">
        <v>1156</v>
      </c>
      <c r="BX341">
        <v>0.60418609999999995</v>
      </c>
      <c r="BY341">
        <v>-1.368241</v>
      </c>
      <c r="BZ341">
        <v>175</v>
      </c>
      <c r="CA341">
        <v>35</v>
      </c>
      <c r="CB341">
        <v>13</v>
      </c>
      <c r="CC341">
        <v>0</v>
      </c>
      <c r="CD341">
        <v>6</v>
      </c>
      <c r="CE341">
        <v>3</v>
      </c>
      <c r="CF341">
        <v>3</v>
      </c>
      <c r="CG341">
        <v>39</v>
      </c>
      <c r="CH341">
        <v>22</v>
      </c>
      <c r="CI341">
        <v>2</v>
      </c>
      <c r="CJ341">
        <v>485640</v>
      </c>
      <c r="CK341">
        <v>0.61362326002800438</v>
      </c>
      <c r="CL341">
        <v>0.68823028982798518</v>
      </c>
      <c r="CM341">
        <v>1196</v>
      </c>
      <c r="CN341">
        <v>-1.1977051264797294</v>
      </c>
      <c r="CO341">
        <v>56531</v>
      </c>
      <c r="CP341">
        <v>-0.33814477980000002</v>
      </c>
      <c r="CQ341">
        <v>0.21224464300000001</v>
      </c>
      <c r="CR341">
        <v>429999</v>
      </c>
      <c r="CS341">
        <v>0.85599999999999998</v>
      </c>
      <c r="CT341">
        <v>361985</v>
      </c>
      <c r="CU341">
        <v>0.78432037578000002</v>
      </c>
      <c r="CV341">
        <v>317</v>
      </c>
      <c r="CW341">
        <v>163</v>
      </c>
      <c r="CX341">
        <v>276</v>
      </c>
      <c r="CY341">
        <v>975</v>
      </c>
      <c r="CZ341">
        <v>1658</v>
      </c>
      <c r="DA341" s="2">
        <v>165005</v>
      </c>
      <c r="DB341" s="2">
        <v>45185</v>
      </c>
      <c r="DC341" s="2">
        <v>202.94</v>
      </c>
      <c r="DD341" s="2">
        <v>54160</v>
      </c>
      <c r="DE341">
        <v>578</v>
      </c>
      <c r="DF341">
        <v>66</v>
      </c>
      <c r="DG341">
        <v>26.08</v>
      </c>
      <c r="DH341">
        <v>1.89</v>
      </c>
      <c r="DI341" s="2">
        <v>3.36</v>
      </c>
      <c r="DJ341">
        <v>3.37</v>
      </c>
      <c r="DK341">
        <v>0.92970389027518863</v>
      </c>
      <c r="DL341">
        <v>1.8779342723004694E-3</v>
      </c>
      <c r="DN341">
        <v>0</v>
      </c>
      <c r="DO341">
        <v>0</v>
      </c>
      <c r="DP341">
        <v>0</v>
      </c>
      <c r="DQ341" s="2">
        <v>0</v>
      </c>
      <c r="DR341" s="2">
        <v>10116.06293604</v>
      </c>
      <c r="DS341">
        <v>2.472127040603921E-3</v>
      </c>
      <c r="DT341">
        <v>1.9311998677500399</v>
      </c>
      <c r="DU341">
        <v>1072844.8698908095</v>
      </c>
      <c r="DV341">
        <v>0</v>
      </c>
    </row>
    <row r="342" spans="1:126" x14ac:dyDescent="0.15">
      <c r="A342" t="s">
        <v>652</v>
      </c>
      <c r="B342" t="s">
        <v>740</v>
      </c>
      <c r="C342">
        <v>12</v>
      </c>
      <c r="D342">
        <v>103</v>
      </c>
      <c r="E342" t="s">
        <v>741</v>
      </c>
      <c r="F342">
        <v>12103</v>
      </c>
      <c r="G342" t="s">
        <v>5326</v>
      </c>
      <c r="H342">
        <v>76.900000000000006</v>
      </c>
      <c r="I342">
        <v>10</v>
      </c>
      <c r="J342">
        <v>0.2</v>
      </c>
      <c r="K342">
        <v>2.9</v>
      </c>
      <c r="L342">
        <v>1.9</v>
      </c>
      <c r="M342">
        <v>8</v>
      </c>
      <c r="N342">
        <f t="shared" si="22"/>
        <v>6089.67</v>
      </c>
      <c r="O342">
        <f t="shared" si="20"/>
        <v>3910.33</v>
      </c>
      <c r="P342">
        <f t="shared" si="21"/>
        <v>4.6923960000000013</v>
      </c>
      <c r="Q342" s="4">
        <v>12103</v>
      </c>
      <c r="R342" s="5">
        <v>27.903122</v>
      </c>
      <c r="S342" s="5">
        <v>-82.739518000000004</v>
      </c>
      <c r="T342">
        <v>1</v>
      </c>
      <c r="U342">
        <v>3.0944811520061285E-2</v>
      </c>
      <c r="V342">
        <v>917389</v>
      </c>
      <c r="W342">
        <v>925030</v>
      </c>
      <c r="X342">
        <v>931477</v>
      </c>
      <c r="Y342">
        <v>949321</v>
      </c>
      <c r="Z342">
        <v>494247</v>
      </c>
      <c r="AA342">
        <v>12099</v>
      </c>
      <c r="AB342">
        <v>381289.42400000006</v>
      </c>
      <c r="AC342">
        <v>45819</v>
      </c>
      <c r="AD342">
        <v>13</v>
      </c>
      <c r="AE342">
        <v>1.3956329571207877E-5</v>
      </c>
      <c r="AF342">
        <v>11</v>
      </c>
      <c r="AG342">
        <v>118</v>
      </c>
      <c r="AH342">
        <v>9.3220338983050849E-2</v>
      </c>
      <c r="AI342" s="3">
        <v>1479</v>
      </c>
      <c r="AJ342" s="3">
        <v>175227.33630343</v>
      </c>
      <c r="AK342">
        <v>4</v>
      </c>
      <c r="AL342">
        <v>388960</v>
      </c>
      <c r="AM342">
        <v>554016</v>
      </c>
      <c r="AN342">
        <v>5164</v>
      </c>
      <c r="AO342">
        <v>559180</v>
      </c>
      <c r="AP342">
        <v>51</v>
      </c>
      <c r="AQ342">
        <v>8</v>
      </c>
      <c r="AR342">
        <v>59</v>
      </c>
      <c r="AS342">
        <v>6.3781715187615537E-2</v>
      </c>
      <c r="AT342">
        <v>63</v>
      </c>
      <c r="AU342">
        <v>967</v>
      </c>
      <c r="AV342">
        <f t="shared" si="23"/>
        <v>1030</v>
      </c>
      <c r="AW342">
        <v>808258</v>
      </c>
      <c r="AX342">
        <v>0.88</v>
      </c>
      <c r="AY342">
        <v>8801016446.7885399</v>
      </c>
      <c r="AZ342">
        <v>8801016.4467885401</v>
      </c>
      <c r="BA342">
        <v>9519.9622375859999</v>
      </c>
      <c r="BB342">
        <v>1.0504243347225424</v>
      </c>
      <c r="BC342">
        <v>1266287</v>
      </c>
      <c r="BD342">
        <v>607322</v>
      </c>
      <c r="BE342">
        <v>658965</v>
      </c>
      <c r="BF342">
        <v>0.71830488484165389</v>
      </c>
      <c r="BG342">
        <v>37978950</v>
      </c>
      <c r="BH342">
        <v>40.772826382186572</v>
      </c>
      <c r="BI342">
        <v>114773</v>
      </c>
      <c r="BJ342">
        <v>410</v>
      </c>
      <c r="BK342">
        <v>61</v>
      </c>
      <c r="BL342">
        <v>35</v>
      </c>
      <c r="BM342">
        <v>4</v>
      </c>
      <c r="BN342">
        <v>10</v>
      </c>
      <c r="BO342">
        <v>17</v>
      </c>
      <c r="BP342">
        <v>7</v>
      </c>
      <c r="BQ342">
        <v>109</v>
      </c>
      <c r="BR342">
        <v>20</v>
      </c>
      <c r="BS342">
        <v>6</v>
      </c>
      <c r="BT342">
        <v>909013</v>
      </c>
      <c r="BU342">
        <v>0.76</v>
      </c>
      <c r="BV342">
        <v>0.62678089999999997</v>
      </c>
      <c r="BW342">
        <v>3784</v>
      </c>
      <c r="BX342">
        <v>0.74696399999999996</v>
      </c>
      <c r="BY342">
        <v>-0.74437940000000002</v>
      </c>
      <c r="BZ342">
        <v>405</v>
      </c>
      <c r="CA342">
        <v>63</v>
      </c>
      <c r="CB342">
        <v>40</v>
      </c>
      <c r="CC342">
        <v>5</v>
      </c>
      <c r="CD342">
        <v>16</v>
      </c>
      <c r="CE342">
        <v>17</v>
      </c>
      <c r="CF342">
        <v>7</v>
      </c>
      <c r="CG342">
        <v>105</v>
      </c>
      <c r="CH342">
        <v>24</v>
      </c>
      <c r="CI342">
        <v>8</v>
      </c>
      <c r="CJ342">
        <v>938144</v>
      </c>
      <c r="CK342">
        <v>0.73549476413002701</v>
      </c>
      <c r="CL342">
        <v>0.73074712460165914</v>
      </c>
      <c r="CM342">
        <v>3698</v>
      </c>
      <c r="CN342">
        <v>-0.65361489203171075</v>
      </c>
      <c r="CO342">
        <v>148808</v>
      </c>
      <c r="CP342">
        <v>-5.8794898499999998E-2</v>
      </c>
      <c r="CQ342">
        <v>0.41334354800000001</v>
      </c>
      <c r="CR342">
        <v>800037</v>
      </c>
      <c r="CS342">
        <v>0.83799999999999997</v>
      </c>
      <c r="CT342">
        <v>712811</v>
      </c>
      <c r="CU342">
        <v>0.79475124552999998</v>
      </c>
      <c r="CV342">
        <v>1620</v>
      </c>
      <c r="CW342">
        <v>627</v>
      </c>
      <c r="CX342">
        <v>848</v>
      </c>
      <c r="CY342">
        <v>281</v>
      </c>
      <c r="CZ342">
        <v>196</v>
      </c>
      <c r="DA342" s="2">
        <v>561546</v>
      </c>
      <c r="DB342" s="2">
        <v>116900</v>
      </c>
      <c r="DC342" s="2">
        <v>286.75</v>
      </c>
      <c r="DD342" s="2">
        <v>162077</v>
      </c>
      <c r="DE342">
        <v>90</v>
      </c>
      <c r="DF342">
        <v>4</v>
      </c>
      <c r="DG342">
        <v>65.23</v>
      </c>
      <c r="DH342">
        <v>2.91</v>
      </c>
      <c r="DI342" s="2">
        <v>8.07</v>
      </c>
      <c r="DJ342">
        <v>5.05</v>
      </c>
      <c r="DK342">
        <v>0.91751183231913458</v>
      </c>
      <c r="DL342">
        <v>0</v>
      </c>
      <c r="DN342">
        <v>0</v>
      </c>
      <c r="DO342">
        <v>0</v>
      </c>
      <c r="DP342">
        <v>0</v>
      </c>
      <c r="DQ342" s="2">
        <v>0</v>
      </c>
      <c r="DR342" s="2">
        <v>1.0826799999999999E-3</v>
      </c>
      <c r="DS342">
        <v>2.7835249640065817E-9</v>
      </c>
      <c r="DV342">
        <v>0</v>
      </c>
    </row>
    <row r="343" spans="1:126" x14ac:dyDescent="0.15">
      <c r="A343" t="s">
        <v>652</v>
      </c>
      <c r="B343" t="s">
        <v>365</v>
      </c>
      <c r="C343">
        <v>12</v>
      </c>
      <c r="D343">
        <v>105</v>
      </c>
      <c r="E343" t="s">
        <v>742</v>
      </c>
      <c r="F343">
        <v>12105</v>
      </c>
      <c r="G343" t="s">
        <v>5327</v>
      </c>
      <c r="H343">
        <v>64.599999999999994</v>
      </c>
      <c r="I343">
        <v>14.2</v>
      </c>
      <c r="J343">
        <v>0.3</v>
      </c>
      <c r="K343">
        <v>1.6</v>
      </c>
      <c r="L343">
        <v>1.7</v>
      </c>
      <c r="M343">
        <v>17.7</v>
      </c>
      <c r="N343">
        <f t="shared" si="22"/>
        <v>4693.63</v>
      </c>
      <c r="O343">
        <f t="shared" si="20"/>
        <v>5306.37</v>
      </c>
      <c r="P343">
        <f t="shared" si="21"/>
        <v>6.3676440000000021</v>
      </c>
      <c r="Q343" s="4">
        <v>12105</v>
      </c>
      <c r="R343" s="5">
        <v>27.953115</v>
      </c>
      <c r="S343" s="5">
        <v>-81.692783000000006</v>
      </c>
      <c r="T343">
        <v>2</v>
      </c>
      <c r="U343">
        <v>6.139991100687677E-3</v>
      </c>
      <c r="V343">
        <v>604562</v>
      </c>
      <c r="W343">
        <v>617323</v>
      </c>
      <c r="X343">
        <v>626676</v>
      </c>
      <c r="Y343">
        <v>649644</v>
      </c>
      <c r="Z343">
        <v>308092</v>
      </c>
      <c r="AA343">
        <v>12101</v>
      </c>
      <c r="AB343">
        <v>222578.242</v>
      </c>
      <c r="AC343">
        <v>43162</v>
      </c>
      <c r="AD343">
        <v>5</v>
      </c>
      <c r="AE343">
        <v>7.9786045739744306E-6</v>
      </c>
      <c r="AF343">
        <v>107</v>
      </c>
      <c r="AG343">
        <v>2415</v>
      </c>
      <c r="AH343">
        <v>4.4306418219461699E-2</v>
      </c>
      <c r="AI343" s="3">
        <v>520899</v>
      </c>
      <c r="AJ343" s="3">
        <v>1149841.512987975</v>
      </c>
      <c r="AK343">
        <v>28</v>
      </c>
      <c r="AL343">
        <v>1286521.6000000001</v>
      </c>
      <c r="AM343">
        <v>1422204</v>
      </c>
      <c r="AN343">
        <v>156864</v>
      </c>
      <c r="AO343">
        <v>1579068</v>
      </c>
      <c r="AP343">
        <v>36</v>
      </c>
      <c r="AQ343">
        <v>10</v>
      </c>
      <c r="AR343">
        <v>46</v>
      </c>
      <c r="AS343">
        <v>7.4515286162997338E-2</v>
      </c>
      <c r="AT343">
        <v>47</v>
      </c>
      <c r="AU343">
        <v>360</v>
      </c>
      <c r="AV343">
        <f t="shared" si="23"/>
        <v>407</v>
      </c>
      <c r="AW343">
        <v>571445</v>
      </c>
      <c r="AX343">
        <v>0.89</v>
      </c>
      <c r="AY343">
        <v>4746511018.1491499</v>
      </c>
      <c r="AZ343">
        <v>4746511.0181491496</v>
      </c>
      <c r="BA343">
        <v>9824.6744907056509</v>
      </c>
      <c r="BB343">
        <v>1.0178454267833719</v>
      </c>
      <c r="BC343">
        <v>740685</v>
      </c>
      <c r="BD343">
        <v>489275</v>
      </c>
      <c r="BE343">
        <v>251410</v>
      </c>
      <c r="BF343">
        <v>0.41585478412470517</v>
      </c>
      <c r="BG343">
        <v>6039114</v>
      </c>
      <c r="BH343">
        <v>9.6367405166306028</v>
      </c>
      <c r="BI343">
        <v>69618</v>
      </c>
      <c r="BJ343">
        <v>389</v>
      </c>
      <c r="BK343">
        <v>30</v>
      </c>
      <c r="BL343">
        <v>22</v>
      </c>
      <c r="BM343">
        <v>4</v>
      </c>
      <c r="BN343">
        <v>7</v>
      </c>
      <c r="BO343">
        <v>8</v>
      </c>
      <c r="BP343">
        <v>1</v>
      </c>
      <c r="BQ343">
        <v>39</v>
      </c>
      <c r="BR343">
        <v>18</v>
      </c>
      <c r="BS343">
        <v>1</v>
      </c>
      <c r="BT343">
        <v>583403</v>
      </c>
      <c r="BU343">
        <v>0.75</v>
      </c>
      <c r="BV343">
        <v>0.5555447</v>
      </c>
      <c r="BW343">
        <v>2031</v>
      </c>
      <c r="BX343">
        <v>0.88960799999999995</v>
      </c>
      <c r="BY343">
        <v>-1.088884</v>
      </c>
      <c r="BZ343">
        <v>404</v>
      </c>
      <c r="CA343">
        <v>34</v>
      </c>
      <c r="CB343">
        <v>19</v>
      </c>
      <c r="CC343">
        <v>1</v>
      </c>
      <c r="CD343">
        <v>7</v>
      </c>
      <c r="CE343">
        <v>5</v>
      </c>
      <c r="CF343">
        <v>4</v>
      </c>
      <c r="CG343">
        <v>38</v>
      </c>
      <c r="CH343">
        <v>23</v>
      </c>
      <c r="CI343">
        <v>2</v>
      </c>
      <c r="CJ343">
        <v>635264</v>
      </c>
      <c r="CK343">
        <v>0.8453178521055813</v>
      </c>
      <c r="CL343">
        <v>0.70825845368664186</v>
      </c>
      <c r="CM343">
        <v>1972</v>
      </c>
      <c r="CN343">
        <v>-0.78857753460258295</v>
      </c>
      <c r="CO343">
        <v>59326</v>
      </c>
      <c r="CP343">
        <v>0.17817881299999999</v>
      </c>
      <c r="CQ343">
        <v>-0.17883075039999999</v>
      </c>
      <c r="CR343">
        <v>549622</v>
      </c>
      <c r="CS343">
        <v>0.83700000000000008</v>
      </c>
      <c r="CT343">
        <v>457049</v>
      </c>
      <c r="CU343">
        <v>0.76152355600999999</v>
      </c>
      <c r="CV343">
        <v>463</v>
      </c>
      <c r="CW343">
        <v>194</v>
      </c>
      <c r="CX343">
        <v>322</v>
      </c>
      <c r="CY343">
        <v>5210</v>
      </c>
      <c r="CZ343">
        <v>3761</v>
      </c>
      <c r="DA343" s="2">
        <v>281099</v>
      </c>
      <c r="DB343" s="2">
        <v>48855</v>
      </c>
      <c r="DC343" s="2">
        <v>156.02000000000001</v>
      </c>
      <c r="DD343" s="2">
        <v>132855</v>
      </c>
      <c r="DE343">
        <v>1194</v>
      </c>
      <c r="DF343">
        <v>226</v>
      </c>
      <c r="DG343">
        <v>25.2</v>
      </c>
      <c r="DH343">
        <v>2.89</v>
      </c>
      <c r="DI343" s="2">
        <v>4.49</v>
      </c>
      <c r="DJ343">
        <v>3.98</v>
      </c>
      <c r="DK343">
        <v>0.89842368674157558</v>
      </c>
      <c r="DL343">
        <v>4.140786749482402E-3</v>
      </c>
      <c r="DM343">
        <v>212</v>
      </c>
      <c r="DN343">
        <v>0</v>
      </c>
      <c r="DO343">
        <v>0</v>
      </c>
      <c r="DP343">
        <v>0</v>
      </c>
      <c r="DQ343" s="2">
        <v>0</v>
      </c>
      <c r="DR343" s="2">
        <v>76482.680726659964</v>
      </c>
      <c r="DS343">
        <v>5.6790617467525333E-2</v>
      </c>
      <c r="DT343">
        <v>1.9926268005251999</v>
      </c>
      <c r="DU343">
        <v>2563557.4196145614</v>
      </c>
      <c r="DV343">
        <v>0</v>
      </c>
    </row>
    <row r="344" spans="1:126" x14ac:dyDescent="0.15">
      <c r="A344" t="s">
        <v>652</v>
      </c>
      <c r="B344" t="s">
        <v>743</v>
      </c>
      <c r="C344">
        <v>12</v>
      </c>
      <c r="D344">
        <v>107</v>
      </c>
      <c r="E344" t="s">
        <v>744</v>
      </c>
      <c r="F344">
        <v>12107</v>
      </c>
      <c r="G344" t="s">
        <v>5328</v>
      </c>
      <c r="H344">
        <v>72.599999999999994</v>
      </c>
      <c r="I344">
        <v>15.9</v>
      </c>
      <c r="J344">
        <v>0.4</v>
      </c>
      <c r="K344">
        <v>0.6</v>
      </c>
      <c r="L344">
        <v>1.5</v>
      </c>
      <c r="M344">
        <v>9</v>
      </c>
      <c r="N344">
        <f t="shared" si="22"/>
        <v>5607.3399999999992</v>
      </c>
      <c r="O344">
        <f t="shared" si="20"/>
        <v>4392.6600000000008</v>
      </c>
      <c r="P344">
        <f t="shared" si="21"/>
        <v>5.2711920000000028</v>
      </c>
      <c r="Q344" s="4">
        <v>12107</v>
      </c>
      <c r="R344" s="5">
        <v>29.606006000000001</v>
      </c>
      <c r="S344" s="5">
        <v>-81.740893999999997</v>
      </c>
      <c r="T344">
        <v>4</v>
      </c>
      <c r="U344">
        <v>3.6464680945253083E-2</v>
      </c>
      <c r="V344">
        <v>74224</v>
      </c>
      <c r="W344">
        <v>73191</v>
      </c>
      <c r="X344">
        <v>72696</v>
      </c>
      <c r="Y344">
        <v>71957</v>
      </c>
      <c r="Z344">
        <v>36147</v>
      </c>
      <c r="AA344">
        <v>12103</v>
      </c>
      <c r="AB344">
        <v>22520.816000000003</v>
      </c>
      <c r="AC344">
        <v>31715</v>
      </c>
      <c r="AD344">
        <v>2</v>
      </c>
      <c r="AE344">
        <v>2.7511830086937383E-5</v>
      </c>
      <c r="AF344">
        <v>37</v>
      </c>
      <c r="AG344">
        <v>430</v>
      </c>
      <c r="AH344">
        <v>8.6046511627906982E-2</v>
      </c>
      <c r="AI344" s="3">
        <v>70352</v>
      </c>
      <c r="AJ344" s="3">
        <v>465842.30250952003</v>
      </c>
      <c r="AK344">
        <v>32</v>
      </c>
      <c r="AL344">
        <v>529420.80000000005</v>
      </c>
      <c r="AM344">
        <v>1352943</v>
      </c>
      <c r="AN344">
        <v>21819</v>
      </c>
      <c r="AO344">
        <v>1374762</v>
      </c>
      <c r="AP344">
        <v>1</v>
      </c>
      <c r="AQ344">
        <v>0</v>
      </c>
      <c r="AR344">
        <v>1</v>
      </c>
      <c r="AS344">
        <v>1.3662882048339276E-2</v>
      </c>
      <c r="AT344">
        <v>1</v>
      </c>
      <c r="AU344">
        <v>38</v>
      </c>
      <c r="AV344">
        <f t="shared" si="23"/>
        <v>39</v>
      </c>
      <c r="AW344">
        <v>60302</v>
      </c>
      <c r="AX344">
        <v>0.81</v>
      </c>
      <c r="AY344">
        <v>2425267359.4228001</v>
      </c>
      <c r="AZ344">
        <v>2425267.3594228001</v>
      </c>
      <c r="BA344">
        <v>34611.717146614799</v>
      </c>
      <c r="BB344">
        <v>0.28891949964921199</v>
      </c>
      <c r="BC344">
        <v>178236</v>
      </c>
      <c r="BD344">
        <v>155688</v>
      </c>
      <c r="BE344">
        <v>22548</v>
      </c>
      <c r="BF344">
        <v>0.30378314291873248</v>
      </c>
      <c r="BG344">
        <v>526852</v>
      </c>
      <c r="BH344">
        <v>7.2473313524815675</v>
      </c>
      <c r="BI344">
        <v>10965</v>
      </c>
      <c r="BJ344">
        <v>55</v>
      </c>
      <c r="BK344">
        <v>6</v>
      </c>
      <c r="BL344">
        <v>3</v>
      </c>
      <c r="BM344">
        <v>0</v>
      </c>
      <c r="BN344">
        <v>0</v>
      </c>
      <c r="BO344">
        <v>6</v>
      </c>
      <c r="BP344">
        <v>0</v>
      </c>
      <c r="BQ344">
        <v>4</v>
      </c>
      <c r="BR344">
        <v>0</v>
      </c>
      <c r="BS344">
        <v>0</v>
      </c>
      <c r="BT344">
        <v>72893</v>
      </c>
      <c r="BU344">
        <v>0.7</v>
      </c>
      <c r="BV344">
        <v>0.58891099999999996</v>
      </c>
      <c r="BW344">
        <v>317</v>
      </c>
      <c r="BX344">
        <v>1.0151870000000001</v>
      </c>
      <c r="BY344">
        <v>-0.6563331</v>
      </c>
      <c r="BZ344">
        <v>58</v>
      </c>
      <c r="CA344">
        <v>6</v>
      </c>
      <c r="CB344">
        <v>3</v>
      </c>
      <c r="CC344">
        <v>0</v>
      </c>
      <c r="CD344">
        <v>0</v>
      </c>
      <c r="CE344">
        <v>4</v>
      </c>
      <c r="CF344">
        <v>1</v>
      </c>
      <c r="CG344">
        <v>6</v>
      </c>
      <c r="CH344">
        <v>0</v>
      </c>
      <c r="CI344">
        <v>0</v>
      </c>
      <c r="CJ344">
        <v>72040</v>
      </c>
      <c r="CK344">
        <v>1.0827318156579677</v>
      </c>
      <c r="CL344">
        <v>0.71875358527798816</v>
      </c>
      <c r="CM344">
        <v>306</v>
      </c>
      <c r="CN344">
        <v>-0.31726820164566288</v>
      </c>
      <c r="CO344">
        <v>4109</v>
      </c>
      <c r="CP344">
        <v>-1.3427232428</v>
      </c>
      <c r="CQ344">
        <v>-0.94081452200000004</v>
      </c>
      <c r="CR344">
        <v>57543</v>
      </c>
      <c r="CS344">
        <v>0.80200000000000005</v>
      </c>
      <c r="CT344">
        <v>56930</v>
      </c>
      <c r="CU344">
        <v>0.73868145409999997</v>
      </c>
      <c r="CV344">
        <v>37</v>
      </c>
      <c r="CW344">
        <v>22</v>
      </c>
      <c r="CX344">
        <v>28</v>
      </c>
      <c r="CY344">
        <v>744</v>
      </c>
      <c r="CZ344">
        <v>644</v>
      </c>
      <c r="DA344" s="2">
        <v>22892</v>
      </c>
      <c r="DB344" s="2">
        <v>3695</v>
      </c>
      <c r="DC344" s="2">
        <v>122.63</v>
      </c>
      <c r="DD344" s="2">
        <v>16139</v>
      </c>
      <c r="DE344">
        <v>203</v>
      </c>
      <c r="DF344">
        <v>29</v>
      </c>
      <c r="DG344">
        <v>22.05</v>
      </c>
      <c r="DH344">
        <v>6.89</v>
      </c>
      <c r="DI344" s="2">
        <v>15.16</v>
      </c>
      <c r="DJ344">
        <v>2.35</v>
      </c>
      <c r="DK344">
        <v>0.99496816010916533</v>
      </c>
      <c r="DL344">
        <v>1.1627906976744186E-2</v>
      </c>
      <c r="DM344">
        <v>14</v>
      </c>
      <c r="DN344">
        <v>0</v>
      </c>
      <c r="DO344">
        <v>0</v>
      </c>
      <c r="DP344">
        <v>0</v>
      </c>
      <c r="DQ344" s="2">
        <v>23835</v>
      </c>
      <c r="DR344" s="2">
        <v>12425.588477470001</v>
      </c>
      <c r="DS344">
        <v>2.227408935464719E-2</v>
      </c>
      <c r="DV344">
        <v>0</v>
      </c>
    </row>
    <row r="345" spans="1:126" x14ac:dyDescent="0.15">
      <c r="A345" t="s">
        <v>652</v>
      </c>
      <c r="B345" t="s">
        <v>751</v>
      </c>
      <c r="C345">
        <v>12</v>
      </c>
      <c r="D345">
        <v>109</v>
      </c>
      <c r="E345" t="s">
        <v>752</v>
      </c>
      <c r="F345">
        <v>12109</v>
      </c>
      <c r="G345" t="s">
        <v>5329</v>
      </c>
      <c r="H345">
        <v>85.3</v>
      </c>
      <c r="I345">
        <v>5.5</v>
      </c>
      <c r="J345">
        <v>0.2</v>
      </c>
      <c r="K345">
        <v>2</v>
      </c>
      <c r="L345">
        <v>1.7</v>
      </c>
      <c r="M345">
        <v>5.2</v>
      </c>
      <c r="N345">
        <f t="shared" si="22"/>
        <v>7340.3099999999995</v>
      </c>
      <c r="O345">
        <f t="shared" si="20"/>
        <v>2659.6900000000005</v>
      </c>
      <c r="P345">
        <f t="shared" si="21"/>
        <v>3.1916280000000019</v>
      </c>
      <c r="Q345" s="4">
        <v>12109</v>
      </c>
      <c r="R345" s="5">
        <v>29.890644000000002</v>
      </c>
      <c r="S345" s="5">
        <v>-81.383948000000004</v>
      </c>
      <c r="T345">
        <v>1</v>
      </c>
      <c r="U345">
        <v>8.6599509095075505E-3</v>
      </c>
      <c r="V345">
        <v>191495</v>
      </c>
      <c r="W345">
        <v>203402</v>
      </c>
      <c r="X345">
        <v>210495</v>
      </c>
      <c r="Y345">
        <v>226576</v>
      </c>
      <c r="Z345">
        <v>110270</v>
      </c>
      <c r="AA345">
        <v>12111</v>
      </c>
      <c r="AB345">
        <v>85463.280999999988</v>
      </c>
      <c r="AC345">
        <v>66194</v>
      </c>
      <c r="AD345">
        <v>2</v>
      </c>
      <c r="AE345">
        <v>9.5014133352336167E-6</v>
      </c>
      <c r="AF345">
        <v>21</v>
      </c>
      <c r="AG345">
        <v>188</v>
      </c>
      <c r="AH345">
        <v>0.11170212765957446</v>
      </c>
      <c r="AI345" s="3">
        <v>33632</v>
      </c>
      <c r="AJ345" s="3">
        <v>384440.40556223004</v>
      </c>
      <c r="AK345">
        <v>30</v>
      </c>
      <c r="AL345">
        <v>739398.39999999991</v>
      </c>
      <c r="AM345">
        <v>1129859</v>
      </c>
      <c r="AN345">
        <v>48846</v>
      </c>
      <c r="AO345">
        <v>1178705</v>
      </c>
      <c r="AP345">
        <v>2</v>
      </c>
      <c r="AQ345">
        <v>0</v>
      </c>
      <c r="AR345">
        <v>2</v>
      </c>
      <c r="AS345">
        <v>9.8327450074237235E-3</v>
      </c>
      <c r="AT345">
        <v>18</v>
      </c>
      <c r="AU345">
        <v>308</v>
      </c>
      <c r="AV345">
        <f t="shared" si="23"/>
        <v>326</v>
      </c>
      <c r="AW345">
        <v>210495</v>
      </c>
      <c r="AX345">
        <v>1</v>
      </c>
      <c r="AY345">
        <v>1493422171.0141301</v>
      </c>
      <c r="AZ345">
        <v>1493422.1710141301</v>
      </c>
      <c r="BA345">
        <v>12689.9736091226</v>
      </c>
      <c r="BB345">
        <v>0.78802370343868755</v>
      </c>
      <c r="BC345">
        <v>395133</v>
      </c>
      <c r="BD345">
        <v>494023</v>
      </c>
      <c r="BE345">
        <v>-98890</v>
      </c>
      <c r="BF345">
        <v>-0.51641035013969028</v>
      </c>
      <c r="BG345">
        <v>1285973</v>
      </c>
      <c r="BH345">
        <v>6.1092805054751897</v>
      </c>
      <c r="BI345">
        <v>18781</v>
      </c>
      <c r="BJ345">
        <v>87</v>
      </c>
      <c r="BK345">
        <v>3</v>
      </c>
      <c r="BL345">
        <v>5</v>
      </c>
      <c r="BM345">
        <v>0</v>
      </c>
      <c r="BN345">
        <v>1</v>
      </c>
      <c r="BO345">
        <v>4</v>
      </c>
      <c r="BP345">
        <v>1</v>
      </c>
      <c r="BQ345">
        <v>15</v>
      </c>
      <c r="BR345">
        <v>2</v>
      </c>
      <c r="BS345">
        <v>1</v>
      </c>
      <c r="BT345">
        <v>151759</v>
      </c>
      <c r="BU345">
        <v>0.78</v>
      </c>
      <c r="BV345">
        <v>0.65764029999999996</v>
      </c>
      <c r="BW345">
        <v>452</v>
      </c>
      <c r="BX345">
        <v>0.784138</v>
      </c>
      <c r="BY345">
        <v>-0.74409910000000001</v>
      </c>
      <c r="BZ345">
        <v>96</v>
      </c>
      <c r="CA345">
        <v>3</v>
      </c>
      <c r="CB345">
        <v>5</v>
      </c>
      <c r="CC345">
        <v>0</v>
      </c>
      <c r="CD345">
        <v>0</v>
      </c>
      <c r="CE345">
        <v>4</v>
      </c>
      <c r="CF345">
        <v>2</v>
      </c>
      <c r="CG345">
        <v>14</v>
      </c>
      <c r="CH345">
        <v>3</v>
      </c>
      <c r="CI345">
        <v>0</v>
      </c>
      <c r="CJ345">
        <v>163244</v>
      </c>
      <c r="CK345">
        <v>0.77797652593663469</v>
      </c>
      <c r="CL345">
        <v>0.65713479446900569</v>
      </c>
      <c r="CM345">
        <v>446</v>
      </c>
      <c r="CN345">
        <v>-1.1348167747058677</v>
      </c>
      <c r="CO345">
        <v>47739</v>
      </c>
      <c r="CP345">
        <v>1.408453019</v>
      </c>
      <c r="CQ345">
        <v>1.317985422</v>
      </c>
      <c r="CR345">
        <v>200480</v>
      </c>
      <c r="CS345">
        <v>0.8590000000000001</v>
      </c>
      <c r="CT345">
        <v>62125</v>
      </c>
      <c r="CU345">
        <v>0.77268056150999997</v>
      </c>
      <c r="CV345">
        <v>246</v>
      </c>
      <c r="CW345">
        <v>113</v>
      </c>
      <c r="CX345">
        <v>202</v>
      </c>
      <c r="CY345">
        <v>876</v>
      </c>
      <c r="CZ345">
        <v>304</v>
      </c>
      <c r="DA345" s="2">
        <v>104068</v>
      </c>
      <c r="DB345" s="2">
        <v>30260</v>
      </c>
      <c r="DC345" s="2">
        <v>216.02</v>
      </c>
      <c r="DD345" s="2">
        <v>22523</v>
      </c>
      <c r="DE345">
        <v>119</v>
      </c>
      <c r="DF345">
        <v>7</v>
      </c>
      <c r="DG345">
        <v>66.78</v>
      </c>
      <c r="DH345">
        <v>3.34</v>
      </c>
      <c r="DI345" s="2">
        <v>21.94</v>
      </c>
      <c r="DJ345">
        <v>2.98</v>
      </c>
      <c r="DK345">
        <v>0.89935180780209323</v>
      </c>
      <c r="DL345">
        <v>1.5957446808510637E-2</v>
      </c>
      <c r="DM345">
        <v>0</v>
      </c>
      <c r="DN345">
        <v>0</v>
      </c>
      <c r="DO345">
        <v>0</v>
      </c>
      <c r="DP345">
        <v>0</v>
      </c>
      <c r="DQ345" s="2">
        <v>0</v>
      </c>
      <c r="DR345" s="2">
        <v>8028.7459627699991</v>
      </c>
      <c r="DS345">
        <v>3.2981987776390187E-3</v>
      </c>
      <c r="DT345">
        <v>1.7148397895762899</v>
      </c>
      <c r="DU345">
        <v>1267949.7966690452</v>
      </c>
      <c r="DV345">
        <v>0</v>
      </c>
    </row>
    <row r="346" spans="1:126" x14ac:dyDescent="0.15">
      <c r="A346" t="s">
        <v>652</v>
      </c>
      <c r="B346" t="s">
        <v>753</v>
      </c>
      <c r="C346">
        <v>12</v>
      </c>
      <c r="D346">
        <v>111</v>
      </c>
      <c r="E346" t="s">
        <v>754</v>
      </c>
      <c r="F346">
        <v>12111</v>
      </c>
      <c r="G346" t="s">
        <v>5330</v>
      </c>
      <c r="H346">
        <v>61.2</v>
      </c>
      <c r="I346">
        <v>18.5</v>
      </c>
      <c r="J346">
        <v>0.2</v>
      </c>
      <c r="K346">
        <v>1.5</v>
      </c>
      <c r="L346">
        <v>2</v>
      </c>
      <c r="M346">
        <v>16.600000000000001</v>
      </c>
      <c r="N346">
        <f t="shared" si="22"/>
        <v>4369.5400000000009</v>
      </c>
      <c r="O346">
        <f t="shared" si="20"/>
        <v>5630.4599999999991</v>
      </c>
      <c r="P346">
        <f t="shared" si="21"/>
        <v>6.756552000000001</v>
      </c>
      <c r="Q346" s="4">
        <v>12111</v>
      </c>
      <c r="R346" s="5">
        <v>27.379812000000001</v>
      </c>
      <c r="S346" s="5">
        <v>-80.443537000000006</v>
      </c>
      <c r="T346">
        <v>2</v>
      </c>
      <c r="U346">
        <v>-3.1846284939925112E-2</v>
      </c>
      <c r="V346">
        <v>278246</v>
      </c>
      <c r="W346">
        <v>283988</v>
      </c>
      <c r="X346">
        <v>288006</v>
      </c>
      <c r="Y346">
        <v>297929</v>
      </c>
      <c r="Z346">
        <v>141557</v>
      </c>
      <c r="AA346">
        <v>12113</v>
      </c>
      <c r="AB346">
        <v>103246.58200000001</v>
      </c>
      <c r="AC346">
        <v>43459</v>
      </c>
      <c r="AD346">
        <v>7</v>
      </c>
      <c r="AE346">
        <v>2.4305049200363881E-5</v>
      </c>
      <c r="AF346">
        <v>22</v>
      </c>
      <c r="AG346">
        <v>406</v>
      </c>
      <c r="AH346">
        <v>5.4187192118226604E-2</v>
      </c>
      <c r="AI346" s="3">
        <v>195155</v>
      </c>
      <c r="AJ346" s="3">
        <v>365872.832819445</v>
      </c>
      <c r="AK346">
        <v>45</v>
      </c>
      <c r="AL346">
        <v>464172.79999999999</v>
      </c>
      <c r="AM346">
        <v>2010994</v>
      </c>
      <c r="AN346">
        <v>33490</v>
      </c>
      <c r="AO346">
        <v>2044484</v>
      </c>
      <c r="AP346">
        <v>12</v>
      </c>
      <c r="AQ346">
        <v>7</v>
      </c>
      <c r="AR346">
        <v>19</v>
      </c>
      <c r="AS346">
        <v>6.6904235390227759E-2</v>
      </c>
      <c r="AT346">
        <v>27</v>
      </c>
      <c r="AU346">
        <v>344</v>
      </c>
      <c r="AV346">
        <f t="shared" si="23"/>
        <v>371</v>
      </c>
      <c r="AW346">
        <v>288006</v>
      </c>
      <c r="AX346">
        <v>1</v>
      </c>
      <c r="AY346">
        <v>2015338488.45227</v>
      </c>
      <c r="AZ346">
        <v>2015338.4884522699</v>
      </c>
      <c r="BA346">
        <v>6131.8494048234897</v>
      </c>
      <c r="BB346">
        <v>1.6308293533976408</v>
      </c>
      <c r="BC346">
        <v>733254</v>
      </c>
      <c r="BD346">
        <v>605058</v>
      </c>
      <c r="BE346">
        <v>128196</v>
      </c>
      <c r="BF346">
        <v>0.46072899520568128</v>
      </c>
      <c r="BG346">
        <v>13274840</v>
      </c>
      <c r="BH346">
        <v>46.092234189565495</v>
      </c>
      <c r="BI346">
        <v>33868</v>
      </c>
      <c r="BJ346">
        <v>195</v>
      </c>
      <c r="BK346">
        <v>37</v>
      </c>
      <c r="BL346">
        <v>22</v>
      </c>
      <c r="BM346">
        <v>1</v>
      </c>
      <c r="BN346">
        <v>6</v>
      </c>
      <c r="BO346">
        <v>10</v>
      </c>
      <c r="BP346">
        <v>2</v>
      </c>
      <c r="BQ346">
        <v>50</v>
      </c>
      <c r="BR346">
        <v>22</v>
      </c>
      <c r="BS346">
        <v>2</v>
      </c>
      <c r="BT346">
        <v>369765</v>
      </c>
      <c r="BU346">
        <v>0.75</v>
      </c>
      <c r="BV346">
        <v>0.66435659999999996</v>
      </c>
      <c r="BW346">
        <v>1970</v>
      </c>
      <c r="BX346">
        <v>0.93843379999999998</v>
      </c>
      <c r="BY346">
        <v>-0.22140969999999999</v>
      </c>
      <c r="BZ346">
        <v>210</v>
      </c>
      <c r="CA346">
        <v>45</v>
      </c>
      <c r="CB346">
        <v>21</v>
      </c>
      <c r="CC346">
        <v>1</v>
      </c>
      <c r="CD346">
        <v>9</v>
      </c>
      <c r="CE346">
        <v>10</v>
      </c>
      <c r="CF346">
        <v>5</v>
      </c>
      <c r="CG346">
        <v>51</v>
      </c>
      <c r="CH346">
        <v>24</v>
      </c>
      <c r="CI346">
        <v>0</v>
      </c>
      <c r="CJ346">
        <v>397024</v>
      </c>
      <c r="CK346">
        <v>0.94704602240670599</v>
      </c>
      <c r="CL346">
        <v>0.74721253853467395</v>
      </c>
      <c r="CM346">
        <v>1921</v>
      </c>
      <c r="CN346">
        <v>-0.23742119321368091</v>
      </c>
      <c r="CO346">
        <v>26732.999999999996</v>
      </c>
      <c r="CP346">
        <v>0.40693641699999999</v>
      </c>
      <c r="CQ346">
        <v>-3.5222723099999999E-2</v>
      </c>
      <c r="CR346">
        <v>249853</v>
      </c>
      <c r="CS346">
        <v>0.86599999999999999</v>
      </c>
      <c r="CT346">
        <v>204233</v>
      </c>
      <c r="CU346">
        <v>0.81715477473999998</v>
      </c>
      <c r="CV346">
        <v>364</v>
      </c>
      <c r="CW346">
        <v>109</v>
      </c>
      <c r="CX346">
        <v>118</v>
      </c>
      <c r="CY346">
        <v>1033</v>
      </c>
      <c r="CZ346">
        <v>675</v>
      </c>
      <c r="DA346" s="2">
        <v>108097</v>
      </c>
      <c r="DB346" s="2">
        <v>21170</v>
      </c>
      <c r="DC346" s="2">
        <v>415.7</v>
      </c>
      <c r="DD346" s="2">
        <v>77186</v>
      </c>
      <c r="DE346">
        <v>229</v>
      </c>
      <c r="DF346">
        <v>42</v>
      </c>
      <c r="DG346">
        <v>24.4</v>
      </c>
      <c r="DH346">
        <v>2.09</v>
      </c>
      <c r="DI346" s="2">
        <v>6.97</v>
      </c>
      <c r="DJ346">
        <v>5.03</v>
      </c>
      <c r="DK346">
        <v>0.91815736209679488</v>
      </c>
      <c r="DL346">
        <v>9.852216748768473E-3</v>
      </c>
      <c r="DN346">
        <v>0</v>
      </c>
      <c r="DO346">
        <v>0</v>
      </c>
      <c r="DP346">
        <v>0</v>
      </c>
      <c r="DQ346" s="2">
        <v>0</v>
      </c>
      <c r="DR346" s="2">
        <v>88.627484749999994</v>
      </c>
      <c r="DS346">
        <v>2.0124184060252057E-4</v>
      </c>
      <c r="DT346">
        <v>2.02918278235243</v>
      </c>
      <c r="DU346">
        <v>941891.45379631803</v>
      </c>
      <c r="DV346">
        <v>1</v>
      </c>
    </row>
    <row r="347" spans="1:126" x14ac:dyDescent="0.15">
      <c r="A347" t="s">
        <v>652</v>
      </c>
      <c r="B347" t="s">
        <v>745</v>
      </c>
      <c r="C347">
        <v>12</v>
      </c>
      <c r="D347">
        <v>113</v>
      </c>
      <c r="E347" t="s">
        <v>746</v>
      </c>
      <c r="F347">
        <v>12113</v>
      </c>
      <c r="G347" t="s">
        <v>5331</v>
      </c>
      <c r="H347">
        <v>85</v>
      </c>
      <c r="I347">
        <v>5.2</v>
      </c>
      <c r="J347">
        <v>0.8</v>
      </c>
      <c r="K347">
        <v>1.8</v>
      </c>
      <c r="L347">
        <v>2.9</v>
      </c>
      <c r="M347">
        <v>4.3</v>
      </c>
      <c r="N347">
        <f t="shared" si="22"/>
        <v>7282.82</v>
      </c>
      <c r="O347">
        <f t="shared" si="20"/>
        <v>2717.1800000000003</v>
      </c>
      <c r="P347">
        <f t="shared" si="21"/>
        <v>3.2606160000000015</v>
      </c>
      <c r="Q347" s="4">
        <v>12113</v>
      </c>
      <c r="R347" s="5">
        <v>30.701837999999999</v>
      </c>
      <c r="S347" s="5">
        <v>-87.012761999999995</v>
      </c>
      <c r="T347">
        <v>2</v>
      </c>
      <c r="U347">
        <v>-2.0598555277289439E-2</v>
      </c>
      <c r="V347">
        <v>153086</v>
      </c>
      <c r="W347">
        <v>158240</v>
      </c>
      <c r="X347">
        <v>161021</v>
      </c>
      <c r="Y347">
        <v>166365</v>
      </c>
      <c r="Z347">
        <v>87943</v>
      </c>
      <c r="AA347">
        <v>12105</v>
      </c>
      <c r="AB347">
        <v>62925.267</v>
      </c>
      <c r="AC347">
        <v>58923</v>
      </c>
      <c r="AD347">
        <v>3</v>
      </c>
      <c r="AE347">
        <v>1.8631110227858479E-5</v>
      </c>
      <c r="AF347">
        <v>44</v>
      </c>
      <c r="AG347">
        <v>666</v>
      </c>
      <c r="AH347">
        <v>6.6066066066066062E-2</v>
      </c>
      <c r="AI347" s="3">
        <v>97636</v>
      </c>
      <c r="AJ347" s="3">
        <v>647525.35923942004</v>
      </c>
      <c r="AK347">
        <v>34</v>
      </c>
      <c r="AL347">
        <v>220736</v>
      </c>
      <c r="AM347">
        <v>1438822</v>
      </c>
      <c r="AN347">
        <v>58321</v>
      </c>
      <c r="AO347">
        <v>1497143</v>
      </c>
      <c r="AP347">
        <v>16</v>
      </c>
      <c r="AQ347">
        <v>5</v>
      </c>
      <c r="AR347">
        <v>21</v>
      </c>
      <c r="AS347">
        <v>0.13270980788675429</v>
      </c>
      <c r="AT347">
        <v>11</v>
      </c>
      <c r="AU347">
        <v>88</v>
      </c>
      <c r="AV347">
        <f t="shared" si="23"/>
        <v>99</v>
      </c>
      <c r="AW347">
        <v>151404</v>
      </c>
      <c r="AX347">
        <v>0.91</v>
      </c>
      <c r="AY347">
        <v>1312706288.5208001</v>
      </c>
      <c r="AZ347">
        <v>1312706.2885208002</v>
      </c>
      <c r="BA347">
        <v>3586.50381512373</v>
      </c>
      <c r="BB347">
        <v>2.7882306880119718</v>
      </c>
      <c r="BC347">
        <v>77975</v>
      </c>
      <c r="BD347">
        <v>18943</v>
      </c>
      <c r="BE347">
        <v>59032</v>
      </c>
      <c r="BF347">
        <v>0.38561331539134863</v>
      </c>
      <c r="BG347">
        <v>7651851</v>
      </c>
      <c r="BH347">
        <v>47.520826476049706</v>
      </c>
      <c r="BI347">
        <v>13589</v>
      </c>
      <c r="BJ347">
        <v>172</v>
      </c>
      <c r="BK347">
        <v>16</v>
      </c>
      <c r="BL347">
        <v>10</v>
      </c>
      <c r="BM347">
        <v>1</v>
      </c>
      <c r="BN347">
        <v>6</v>
      </c>
      <c r="BO347">
        <v>6</v>
      </c>
      <c r="BP347">
        <v>5</v>
      </c>
      <c r="BQ347">
        <v>52</v>
      </c>
      <c r="BR347">
        <v>15</v>
      </c>
      <c r="BS347">
        <v>2</v>
      </c>
      <c r="BT347">
        <v>413204</v>
      </c>
      <c r="BU347">
        <v>0.77</v>
      </c>
      <c r="BV347">
        <v>0.64699859999999998</v>
      </c>
      <c r="BW347">
        <v>1471</v>
      </c>
      <c r="BX347">
        <v>0.68973200000000001</v>
      </c>
      <c r="BY347">
        <v>-0.78169670000000002</v>
      </c>
      <c r="BZ347">
        <v>184</v>
      </c>
      <c r="CA347">
        <v>13</v>
      </c>
      <c r="CB347">
        <v>9</v>
      </c>
      <c r="CC347">
        <v>1</v>
      </c>
      <c r="CD347">
        <v>8</v>
      </c>
      <c r="CE347">
        <v>7</v>
      </c>
      <c r="CF347">
        <v>5</v>
      </c>
      <c r="CG347">
        <v>43</v>
      </c>
      <c r="CH347">
        <v>14</v>
      </c>
      <c r="CI347">
        <v>1</v>
      </c>
      <c r="CJ347">
        <v>442533</v>
      </c>
      <c r="CK347">
        <v>0.64401976801730043</v>
      </c>
      <c r="CL347">
        <v>0.75211986617443471</v>
      </c>
      <c r="CM347">
        <v>1445</v>
      </c>
      <c r="CN347">
        <v>-0.76808582447402118</v>
      </c>
      <c r="CO347">
        <v>24036</v>
      </c>
      <c r="CP347">
        <v>0.75441259100000002</v>
      </c>
      <c r="CQ347">
        <v>0.54850659999999996</v>
      </c>
      <c r="CR347">
        <v>144330</v>
      </c>
      <c r="CS347">
        <v>0.871</v>
      </c>
      <c r="CT347">
        <v>223432</v>
      </c>
      <c r="CU347">
        <v>0.84560986780000003</v>
      </c>
      <c r="CV347">
        <v>87</v>
      </c>
      <c r="CW347">
        <v>43</v>
      </c>
      <c r="CX347">
        <v>110</v>
      </c>
      <c r="CY347">
        <v>568</v>
      </c>
      <c r="CZ347">
        <v>1027</v>
      </c>
      <c r="DA347" s="2">
        <v>57207</v>
      </c>
      <c r="DB347" s="2">
        <v>16135</v>
      </c>
      <c r="DC347" s="2">
        <v>386.2</v>
      </c>
      <c r="DD347" s="2">
        <v>22704</v>
      </c>
      <c r="DE347">
        <v>349</v>
      </c>
      <c r="DF347">
        <v>100</v>
      </c>
      <c r="DG347">
        <v>27.31</v>
      </c>
      <c r="DH347">
        <v>3.1</v>
      </c>
      <c r="DI347" s="2">
        <v>5.59</v>
      </c>
      <c r="DJ347">
        <v>1.94</v>
      </c>
      <c r="DK347">
        <v>0.98885656929820964</v>
      </c>
      <c r="DL347">
        <v>3.003003003003003E-3</v>
      </c>
      <c r="DN347">
        <v>103.1</v>
      </c>
      <c r="DO347">
        <v>0.13800000000000001</v>
      </c>
      <c r="DP347">
        <v>3906.0099999999998</v>
      </c>
      <c r="DQ347" s="2">
        <v>62</v>
      </c>
      <c r="DR347" s="2">
        <v>34.975584769999998</v>
      </c>
      <c r="DS347">
        <v>4.7303409638700874E-5</v>
      </c>
      <c r="DT347">
        <v>3.5797358734567402</v>
      </c>
      <c r="DU347">
        <v>790176.57776334696</v>
      </c>
      <c r="DV347">
        <v>1</v>
      </c>
    </row>
    <row r="348" spans="1:126" x14ac:dyDescent="0.15">
      <c r="A348" t="s">
        <v>652</v>
      </c>
      <c r="B348" t="s">
        <v>747</v>
      </c>
      <c r="C348">
        <v>12</v>
      </c>
      <c r="D348">
        <v>115</v>
      </c>
      <c r="E348" t="s">
        <v>748</v>
      </c>
      <c r="F348">
        <v>12115</v>
      </c>
      <c r="G348" t="s">
        <v>5332</v>
      </c>
      <c r="H348">
        <v>84.9</v>
      </c>
      <c r="I348">
        <v>4.5</v>
      </c>
      <c r="J348">
        <v>0.2</v>
      </c>
      <c r="K348">
        <v>1.3</v>
      </c>
      <c r="L348">
        <v>1.3</v>
      </c>
      <c r="M348">
        <v>7.9</v>
      </c>
      <c r="N348">
        <f t="shared" si="22"/>
        <v>7294.09</v>
      </c>
      <c r="O348">
        <f t="shared" si="20"/>
        <v>2705.91</v>
      </c>
      <c r="P348">
        <f t="shared" si="21"/>
        <v>3.2470920000000012</v>
      </c>
      <c r="Q348" s="4">
        <v>12115</v>
      </c>
      <c r="R348" s="5">
        <v>27.184386</v>
      </c>
      <c r="S348" s="5">
        <v>-82.365835000000004</v>
      </c>
      <c r="T348">
        <v>2</v>
      </c>
      <c r="U348">
        <v>4.7110395657963877E-2</v>
      </c>
      <c r="V348">
        <v>380479</v>
      </c>
      <c r="W348">
        <v>386944</v>
      </c>
      <c r="X348">
        <v>392038</v>
      </c>
      <c r="Y348">
        <v>405148</v>
      </c>
      <c r="Z348">
        <v>178769</v>
      </c>
      <c r="AA348">
        <v>12107</v>
      </c>
      <c r="AB348">
        <v>133550.29399999999</v>
      </c>
      <c r="AC348">
        <v>51766</v>
      </c>
      <c r="AD348">
        <v>4</v>
      </c>
      <c r="AE348">
        <v>1.0203092557354134E-5</v>
      </c>
      <c r="AF348">
        <v>20</v>
      </c>
      <c r="AG348">
        <v>283</v>
      </c>
      <c r="AH348">
        <v>7.0671378091872794E-2</v>
      </c>
      <c r="AI348" s="3">
        <v>80143</v>
      </c>
      <c r="AJ348" s="3">
        <v>355699.59533647</v>
      </c>
      <c r="AK348">
        <v>13</v>
      </c>
      <c r="AL348">
        <v>525740.80000000005</v>
      </c>
      <c r="AM348">
        <v>626508</v>
      </c>
      <c r="AN348">
        <v>12665</v>
      </c>
      <c r="AO348">
        <v>639173</v>
      </c>
      <c r="AP348">
        <v>7</v>
      </c>
      <c r="AQ348">
        <v>4</v>
      </c>
      <c r="AR348">
        <v>11</v>
      </c>
      <c r="AS348">
        <v>2.842788620575587E-2</v>
      </c>
      <c r="AT348">
        <v>15</v>
      </c>
      <c r="AU348">
        <v>119</v>
      </c>
      <c r="AV348">
        <f t="shared" si="23"/>
        <v>134</v>
      </c>
      <c r="AW348">
        <v>347016</v>
      </c>
      <c r="AX348">
        <v>0.96</v>
      </c>
      <c r="AY348">
        <v>894931640.06390798</v>
      </c>
      <c r="AZ348">
        <v>894931.64006390795</v>
      </c>
      <c r="BA348">
        <v>7356.4742612577102</v>
      </c>
      <c r="BB348">
        <v>1.3593468344834982</v>
      </c>
      <c r="BC348">
        <v>885753</v>
      </c>
      <c r="BD348">
        <v>693795</v>
      </c>
      <c r="BE348">
        <v>191958</v>
      </c>
      <c r="BF348">
        <v>0.50451667503331332</v>
      </c>
      <c r="BG348">
        <v>3879785</v>
      </c>
      <c r="BH348">
        <v>9.8964513644085521</v>
      </c>
      <c r="BI348">
        <v>64366</v>
      </c>
      <c r="BJ348">
        <v>87</v>
      </c>
      <c r="BK348">
        <v>9</v>
      </c>
      <c r="BL348">
        <v>5</v>
      </c>
      <c r="BM348">
        <v>0</v>
      </c>
      <c r="BN348">
        <v>0</v>
      </c>
      <c r="BO348">
        <v>3</v>
      </c>
      <c r="BP348">
        <v>1</v>
      </c>
      <c r="BQ348">
        <v>24</v>
      </c>
      <c r="BR348">
        <v>10</v>
      </c>
      <c r="BS348">
        <v>1</v>
      </c>
      <c r="BT348">
        <v>187436</v>
      </c>
      <c r="BU348">
        <v>0.79</v>
      </c>
      <c r="BV348">
        <v>0.73471149999999996</v>
      </c>
      <c r="BW348">
        <v>786</v>
      </c>
      <c r="BX348">
        <v>0.74692150000000002</v>
      </c>
      <c r="BY348">
        <v>-0.2073497</v>
      </c>
      <c r="BZ348">
        <v>92</v>
      </c>
      <c r="CA348">
        <v>6</v>
      </c>
      <c r="CB348">
        <v>5</v>
      </c>
      <c r="CC348">
        <v>2</v>
      </c>
      <c r="CD348">
        <v>1</v>
      </c>
      <c r="CE348">
        <v>2</v>
      </c>
      <c r="CF348">
        <v>1</v>
      </c>
      <c r="CG348">
        <v>20</v>
      </c>
      <c r="CH348">
        <v>11</v>
      </c>
      <c r="CI348">
        <v>1</v>
      </c>
      <c r="CJ348">
        <v>218043</v>
      </c>
      <c r="CK348">
        <v>0.64666143834014389</v>
      </c>
      <c r="CL348">
        <v>0.75103533552721968</v>
      </c>
      <c r="CM348">
        <v>862</v>
      </c>
      <c r="CN348">
        <v>-0.65856116689032917</v>
      </c>
      <c r="CO348">
        <v>53398</v>
      </c>
      <c r="CP348">
        <v>1.0190486190000001</v>
      </c>
      <c r="CQ348">
        <v>0.83579762499999999</v>
      </c>
      <c r="CR348">
        <v>351169</v>
      </c>
      <c r="CS348">
        <v>0.82799999999999996</v>
      </c>
      <c r="CT348">
        <v>210076</v>
      </c>
      <c r="CU348">
        <v>0.74823033192999999</v>
      </c>
      <c r="CV348">
        <v>634</v>
      </c>
      <c r="CW348">
        <v>279</v>
      </c>
      <c r="CX348">
        <v>304</v>
      </c>
      <c r="CY348">
        <v>476</v>
      </c>
      <c r="CZ348">
        <v>463</v>
      </c>
      <c r="DA348" s="2">
        <v>239259</v>
      </c>
      <c r="DB348" s="2">
        <v>38380</v>
      </c>
      <c r="DC348" s="2">
        <v>331.03</v>
      </c>
      <c r="DD348" s="2">
        <v>34499</v>
      </c>
      <c r="DE348">
        <v>170</v>
      </c>
      <c r="DF348">
        <v>19</v>
      </c>
      <c r="DG348">
        <v>88.11</v>
      </c>
      <c r="DH348">
        <v>2.0499999999999998</v>
      </c>
      <c r="DI348" s="2">
        <v>10.5</v>
      </c>
      <c r="DJ348">
        <v>4.78</v>
      </c>
      <c r="DK348">
        <v>0.96154374056374226</v>
      </c>
      <c r="DL348">
        <v>3.5335689045936395E-3</v>
      </c>
      <c r="DN348">
        <v>0</v>
      </c>
      <c r="DO348">
        <v>0</v>
      </c>
      <c r="DP348">
        <v>0</v>
      </c>
      <c r="DQ348" s="2">
        <v>0</v>
      </c>
      <c r="DR348" s="2">
        <v>21694.650013100003</v>
      </c>
      <c r="DS348">
        <v>4.6738305441197045E-2</v>
      </c>
      <c r="DV348">
        <v>1</v>
      </c>
    </row>
    <row r="349" spans="1:126" x14ac:dyDescent="0.15">
      <c r="A349" t="s">
        <v>652</v>
      </c>
      <c r="B349" t="s">
        <v>749</v>
      </c>
      <c r="C349">
        <v>12</v>
      </c>
      <c r="D349">
        <v>117</v>
      </c>
      <c r="E349" t="s">
        <v>750</v>
      </c>
      <c r="F349">
        <v>12117</v>
      </c>
      <c r="G349" t="s">
        <v>5333</v>
      </c>
      <c r="H349">
        <v>66.3</v>
      </c>
      <c r="I349">
        <v>10.5</v>
      </c>
      <c r="J349">
        <v>0.2</v>
      </c>
      <c r="K349">
        <v>3.7</v>
      </c>
      <c r="L349">
        <v>2.2000000000000002</v>
      </c>
      <c r="M349">
        <v>17.100000000000001</v>
      </c>
      <c r="N349">
        <f t="shared" si="22"/>
        <v>4816.9199999999992</v>
      </c>
      <c r="O349">
        <f t="shared" si="20"/>
        <v>5183.0800000000008</v>
      </c>
      <c r="P349">
        <f t="shared" si="21"/>
        <v>6.2196960000000034</v>
      </c>
      <c r="Q349" s="4">
        <v>12117</v>
      </c>
      <c r="R349" s="5">
        <v>28.690092</v>
      </c>
      <c r="S349" s="5">
        <v>-81.131989000000004</v>
      </c>
      <c r="T349">
        <v>1</v>
      </c>
      <c r="U349">
        <v>-1.9565900278086919E-2</v>
      </c>
      <c r="V349">
        <v>423389</v>
      </c>
      <c r="W349">
        <v>432135</v>
      </c>
      <c r="X349">
        <v>437346</v>
      </c>
      <c r="Y349">
        <v>449132</v>
      </c>
      <c r="Z349">
        <v>240565</v>
      </c>
      <c r="AA349">
        <v>12109</v>
      </c>
      <c r="AB349">
        <v>191888.967</v>
      </c>
      <c r="AC349">
        <v>57010</v>
      </c>
      <c r="AD349">
        <v>3</v>
      </c>
      <c r="AE349">
        <v>6.8595574213551744E-6</v>
      </c>
      <c r="AF349">
        <v>43</v>
      </c>
      <c r="AG349">
        <v>312</v>
      </c>
      <c r="AH349">
        <v>0.13782051282051283</v>
      </c>
      <c r="AI349" s="3">
        <v>21697</v>
      </c>
      <c r="AJ349" s="3">
        <v>198066.19038456</v>
      </c>
      <c r="AK349">
        <v>10</v>
      </c>
      <c r="AL349">
        <v>440403.20000000001</v>
      </c>
      <c r="AM349">
        <v>826412</v>
      </c>
      <c r="AN349">
        <v>11042</v>
      </c>
      <c r="AO349">
        <v>837454</v>
      </c>
      <c r="AP349">
        <v>13</v>
      </c>
      <c r="AQ349">
        <v>3</v>
      </c>
      <c r="AR349">
        <v>16</v>
      </c>
      <c r="AS349">
        <v>3.7025466578731181E-2</v>
      </c>
      <c r="AT349">
        <v>1</v>
      </c>
      <c r="AU349">
        <v>50</v>
      </c>
      <c r="AV349">
        <f t="shared" si="23"/>
        <v>51</v>
      </c>
      <c r="AW349">
        <v>437346</v>
      </c>
      <c r="AX349">
        <v>1</v>
      </c>
      <c r="AY349">
        <v>1013963038.01745</v>
      </c>
      <c r="AZ349">
        <v>1013963.03801745</v>
      </c>
      <c r="BA349">
        <v>5303.3831139472404</v>
      </c>
      <c r="BB349">
        <v>1.8855888373783969</v>
      </c>
      <c r="BC349">
        <v>630562</v>
      </c>
      <c r="BD349">
        <v>395370</v>
      </c>
      <c r="BE349">
        <v>235192</v>
      </c>
      <c r="BF349">
        <v>0.55549860766340176</v>
      </c>
      <c r="BG349">
        <v>3921184</v>
      </c>
      <c r="BH349">
        <v>8.965862269233055</v>
      </c>
      <c r="BI349">
        <v>25316</v>
      </c>
      <c r="BJ349">
        <v>97</v>
      </c>
      <c r="BK349">
        <v>10</v>
      </c>
      <c r="BL349">
        <v>6</v>
      </c>
      <c r="BM349">
        <v>1</v>
      </c>
      <c r="BN349">
        <v>2</v>
      </c>
      <c r="BO349">
        <v>5</v>
      </c>
      <c r="BP349">
        <v>0</v>
      </c>
      <c r="BQ349">
        <v>17</v>
      </c>
      <c r="BR349">
        <v>10</v>
      </c>
      <c r="BS349">
        <v>2</v>
      </c>
      <c r="BT349">
        <v>266502</v>
      </c>
      <c r="BU349">
        <v>0.75</v>
      </c>
      <c r="BV349">
        <v>0.5869162</v>
      </c>
      <c r="BW349">
        <v>762</v>
      </c>
      <c r="BX349">
        <v>0.5628476</v>
      </c>
      <c r="BY349">
        <v>-1.2798890000000001</v>
      </c>
      <c r="BZ349">
        <v>101</v>
      </c>
      <c r="CA349">
        <v>7</v>
      </c>
      <c r="CB349">
        <v>7</v>
      </c>
      <c r="CC349">
        <v>0</v>
      </c>
      <c r="CD349">
        <v>1</v>
      </c>
      <c r="CE349">
        <v>6</v>
      </c>
      <c r="CF349">
        <v>0</v>
      </c>
      <c r="CG349">
        <v>18</v>
      </c>
      <c r="CH349">
        <v>7</v>
      </c>
      <c r="CI349">
        <v>2</v>
      </c>
      <c r="CJ349">
        <v>290957</v>
      </c>
      <c r="CK349">
        <v>0.51210316301034176</v>
      </c>
      <c r="CL349">
        <v>0.70079291841826452</v>
      </c>
      <c r="CM349">
        <v>818</v>
      </c>
      <c r="CN349">
        <v>-1.169440698716196</v>
      </c>
      <c r="CO349">
        <v>89547</v>
      </c>
      <c r="CP349">
        <v>1.2792049759999999</v>
      </c>
      <c r="CQ349">
        <v>0.79047099700000001</v>
      </c>
      <c r="CR349">
        <v>391194</v>
      </c>
      <c r="CS349">
        <v>0.85599999999999998</v>
      </c>
      <c r="CT349">
        <v>221484</v>
      </c>
      <c r="CU349">
        <v>0.82132082828999997</v>
      </c>
      <c r="CV349">
        <v>636</v>
      </c>
      <c r="CW349">
        <v>253</v>
      </c>
      <c r="CX349">
        <v>340</v>
      </c>
      <c r="CY349">
        <v>732</v>
      </c>
      <c r="CZ349">
        <v>498</v>
      </c>
      <c r="DA349" s="2">
        <v>246393</v>
      </c>
      <c r="DB349" s="2">
        <v>70785</v>
      </c>
      <c r="DC349" s="2">
        <v>205</v>
      </c>
      <c r="DD349" s="2">
        <v>89219</v>
      </c>
      <c r="DE349">
        <v>208</v>
      </c>
      <c r="DF349">
        <v>55</v>
      </c>
      <c r="DG349">
        <v>81.87</v>
      </c>
      <c r="DH349">
        <v>1.1499999999999999</v>
      </c>
      <c r="DI349" s="2">
        <v>4.13</v>
      </c>
      <c r="DJ349">
        <v>3.14</v>
      </c>
      <c r="DK349">
        <v>0.9735447296861317</v>
      </c>
      <c r="DL349">
        <v>3.205128205128205E-3</v>
      </c>
      <c r="DM349">
        <v>4</v>
      </c>
      <c r="DN349">
        <v>0</v>
      </c>
      <c r="DO349">
        <v>0</v>
      </c>
      <c r="DP349">
        <v>0</v>
      </c>
      <c r="DQ349" s="2">
        <v>490</v>
      </c>
      <c r="DR349" s="2">
        <v>7490.0073498199999</v>
      </c>
      <c r="DS349">
        <v>2.7776343484909573E-2</v>
      </c>
      <c r="DV349">
        <v>0</v>
      </c>
    </row>
    <row r="350" spans="1:126" x14ac:dyDescent="0.15">
      <c r="A350" t="s">
        <v>652</v>
      </c>
      <c r="B350" t="s">
        <v>222</v>
      </c>
      <c r="C350">
        <v>12</v>
      </c>
      <c r="D350">
        <v>119</v>
      </c>
      <c r="E350" t="s">
        <v>755</v>
      </c>
      <c r="F350">
        <v>12119</v>
      </c>
      <c r="G350" t="s">
        <v>5334</v>
      </c>
      <c r="H350">
        <v>82.8</v>
      </c>
      <c r="I350">
        <v>9.4</v>
      </c>
      <c r="J350">
        <v>0.3</v>
      </c>
      <c r="K350">
        <v>0.7</v>
      </c>
      <c r="L350">
        <v>0.9</v>
      </c>
      <c r="M350">
        <v>6</v>
      </c>
      <c r="N350">
        <f t="shared" si="22"/>
        <v>6981.5899999999992</v>
      </c>
      <c r="O350">
        <f t="shared" si="20"/>
        <v>3018.4100000000008</v>
      </c>
      <c r="P350">
        <f t="shared" si="21"/>
        <v>3.6220920000000021</v>
      </c>
      <c r="Q350" s="4">
        <v>12119</v>
      </c>
      <c r="R350" s="5">
        <v>28.714310000000001</v>
      </c>
      <c r="S350" s="5">
        <v>-82.074703</v>
      </c>
      <c r="T350">
        <v>3</v>
      </c>
      <c r="U350">
        <v>0.2927738652414103</v>
      </c>
      <c r="V350">
        <v>94240</v>
      </c>
      <c r="W350">
        <v>103708</v>
      </c>
      <c r="X350">
        <v>108501</v>
      </c>
      <c r="Y350">
        <v>117210</v>
      </c>
      <c r="Z350">
        <v>41008</v>
      </c>
      <c r="AA350">
        <v>12115</v>
      </c>
      <c r="AB350">
        <v>17805.856</v>
      </c>
      <c r="AC350">
        <v>50350</v>
      </c>
      <c r="AD350">
        <v>4</v>
      </c>
      <c r="AE350">
        <v>3.6866019668021493E-5</v>
      </c>
      <c r="AF350">
        <v>57</v>
      </c>
      <c r="AG350">
        <v>1367</v>
      </c>
      <c r="AH350">
        <v>4.1697147037307973E-2</v>
      </c>
      <c r="AI350" s="3">
        <v>183246</v>
      </c>
      <c r="AJ350" s="3">
        <v>350295.22316351003</v>
      </c>
      <c r="AK350">
        <v>20</v>
      </c>
      <c r="AL350">
        <v>371424</v>
      </c>
      <c r="AM350">
        <v>1041832</v>
      </c>
      <c r="AN350">
        <v>62787</v>
      </c>
      <c r="AO350">
        <v>1104619</v>
      </c>
      <c r="AP350">
        <v>3</v>
      </c>
      <c r="AQ350">
        <v>0</v>
      </c>
      <c r="AR350">
        <v>3</v>
      </c>
      <c r="AS350">
        <v>2.8927373008832493E-2</v>
      </c>
      <c r="AT350">
        <v>4</v>
      </c>
      <c r="AU350">
        <v>36</v>
      </c>
      <c r="AV350">
        <f t="shared" si="23"/>
        <v>40</v>
      </c>
      <c r="AW350">
        <v>82292</v>
      </c>
      <c r="AX350">
        <v>0.76</v>
      </c>
      <c r="AY350">
        <v>388117197.92158699</v>
      </c>
      <c r="AZ350">
        <v>388117.19792158698</v>
      </c>
      <c r="BA350">
        <v>7174.5316661631396</v>
      </c>
      <c r="BB350">
        <v>1.3938192017692899</v>
      </c>
      <c r="BC350">
        <v>69122</v>
      </c>
      <c r="BD350">
        <v>36145</v>
      </c>
      <c r="BE350">
        <v>32977</v>
      </c>
      <c r="BF350">
        <v>0.34992572156196944</v>
      </c>
      <c r="BG350">
        <v>2317103</v>
      </c>
      <c r="BH350">
        <v>21.355591192707902</v>
      </c>
      <c r="BI350">
        <v>25121</v>
      </c>
      <c r="BJ350">
        <v>44</v>
      </c>
      <c r="BK350">
        <v>3</v>
      </c>
      <c r="BL350">
        <v>2</v>
      </c>
      <c r="BM350">
        <v>0</v>
      </c>
      <c r="BN350">
        <v>0</v>
      </c>
      <c r="BO350">
        <v>1</v>
      </c>
      <c r="BP350">
        <v>0</v>
      </c>
      <c r="BQ350">
        <v>3</v>
      </c>
      <c r="BR350">
        <v>3</v>
      </c>
      <c r="BS350">
        <v>0</v>
      </c>
      <c r="BT350">
        <v>77681</v>
      </c>
      <c r="BU350">
        <v>0.83</v>
      </c>
      <c r="BV350">
        <v>0.78356800000000004</v>
      </c>
      <c r="BW350">
        <v>214</v>
      </c>
      <c r="BX350">
        <v>0.72089700000000001</v>
      </c>
      <c r="BY350">
        <v>-0.2161978</v>
      </c>
      <c r="BZ350">
        <v>44</v>
      </c>
      <c r="CA350">
        <v>5</v>
      </c>
      <c r="CB350">
        <v>3</v>
      </c>
      <c r="CC350">
        <v>0</v>
      </c>
      <c r="CD350">
        <v>1</v>
      </c>
      <c r="CE350">
        <v>1</v>
      </c>
      <c r="CF350">
        <v>0</v>
      </c>
      <c r="CG350">
        <v>5</v>
      </c>
      <c r="CH350">
        <v>3</v>
      </c>
      <c r="CI350">
        <v>0</v>
      </c>
      <c r="CJ350">
        <v>114000</v>
      </c>
      <c r="CK350">
        <v>0.54385964912280704</v>
      </c>
      <c r="CL350">
        <v>0.81788061558434533</v>
      </c>
      <c r="CM350">
        <v>226</v>
      </c>
      <c r="CN350">
        <v>-0.82956095485970649</v>
      </c>
      <c r="CO350">
        <v>8834</v>
      </c>
      <c r="CP350">
        <v>0.34935305300000002</v>
      </c>
      <c r="CQ350">
        <v>0.53502828300000005</v>
      </c>
      <c r="CR350">
        <v>104391</v>
      </c>
      <c r="CS350">
        <v>0.86</v>
      </c>
      <c r="CT350">
        <v>76146</v>
      </c>
      <c r="CU350">
        <v>0.82416060921000001</v>
      </c>
      <c r="CV350">
        <v>47</v>
      </c>
      <c r="CW350">
        <v>30</v>
      </c>
      <c r="CX350">
        <v>39</v>
      </c>
      <c r="CY350">
        <v>1200</v>
      </c>
      <c r="CZ350">
        <v>2090</v>
      </c>
      <c r="DA350" s="2">
        <v>40268</v>
      </c>
      <c r="DB350" s="2">
        <v>3860</v>
      </c>
      <c r="DC350" s="2">
        <v>105.55</v>
      </c>
      <c r="DD350" s="2">
        <v>12695</v>
      </c>
      <c r="DE350">
        <v>787</v>
      </c>
      <c r="DF350">
        <v>132</v>
      </c>
      <c r="DG350">
        <v>16.809999999999999</v>
      </c>
      <c r="DH350">
        <v>6.54</v>
      </c>
      <c r="DI350" s="2">
        <v>3.74</v>
      </c>
      <c r="DJ350">
        <v>2.84</v>
      </c>
      <c r="DK350">
        <v>0.97782216255743648</v>
      </c>
      <c r="DL350">
        <v>5.1207022677395757E-3</v>
      </c>
      <c r="DM350">
        <v>0</v>
      </c>
      <c r="DN350">
        <v>0</v>
      </c>
      <c r="DO350">
        <v>0</v>
      </c>
      <c r="DP350">
        <v>0</v>
      </c>
      <c r="DQ350" s="2">
        <v>0</v>
      </c>
      <c r="DR350" s="2">
        <v>11394.78803872</v>
      </c>
      <c r="DS350">
        <v>5.2319186032362207E-2</v>
      </c>
      <c r="DV350">
        <v>1</v>
      </c>
    </row>
    <row r="351" spans="1:126" x14ac:dyDescent="0.15">
      <c r="A351" t="s">
        <v>652</v>
      </c>
      <c r="B351" t="s">
        <v>756</v>
      </c>
      <c r="C351">
        <v>12</v>
      </c>
      <c r="D351">
        <v>121</v>
      </c>
      <c r="E351" t="s">
        <v>757</v>
      </c>
      <c r="F351">
        <v>12121</v>
      </c>
      <c r="G351" t="s">
        <v>5335</v>
      </c>
      <c r="H351">
        <v>77.7</v>
      </c>
      <c r="I351">
        <v>11.3</v>
      </c>
      <c r="J351">
        <v>0.4</v>
      </c>
      <c r="K351">
        <v>0.5</v>
      </c>
      <c r="L351">
        <v>1.4</v>
      </c>
      <c r="M351">
        <v>8.6999999999999993</v>
      </c>
      <c r="N351">
        <f t="shared" si="22"/>
        <v>6243.04</v>
      </c>
      <c r="O351">
        <f t="shared" si="20"/>
        <v>3756.96</v>
      </c>
      <c r="P351">
        <f t="shared" si="21"/>
        <v>4.5083520000000012</v>
      </c>
      <c r="Q351" s="4">
        <v>12121</v>
      </c>
      <c r="R351" s="5">
        <v>30.189243999999999</v>
      </c>
      <c r="S351" s="5">
        <v>-82.992754000000005</v>
      </c>
      <c r="T351">
        <v>6</v>
      </c>
      <c r="U351">
        <v>-3.3465938215999462E-2</v>
      </c>
      <c r="V351">
        <v>42287</v>
      </c>
      <c r="W351">
        <v>43404</v>
      </c>
      <c r="X351">
        <v>43595</v>
      </c>
      <c r="Y351">
        <v>43678</v>
      </c>
      <c r="Z351">
        <v>21792</v>
      </c>
      <c r="AA351">
        <v>12117</v>
      </c>
      <c r="AB351">
        <v>13655.955</v>
      </c>
      <c r="AC351">
        <v>36289</v>
      </c>
      <c r="AD351">
        <v>3</v>
      </c>
      <c r="AE351">
        <v>6.8815231104484465E-5</v>
      </c>
      <c r="AF351">
        <v>87</v>
      </c>
      <c r="AG351">
        <v>1266</v>
      </c>
      <c r="AH351">
        <v>6.8720379146919433E-2</v>
      </c>
      <c r="AI351" s="3">
        <v>193451</v>
      </c>
      <c r="AJ351" s="3">
        <v>440672.50300971</v>
      </c>
      <c r="AK351">
        <v>47</v>
      </c>
      <c r="AL351">
        <v>442841.60000000003</v>
      </c>
      <c r="AM351">
        <v>916821</v>
      </c>
      <c r="AN351">
        <v>117411</v>
      </c>
      <c r="AO351">
        <v>1034232</v>
      </c>
      <c r="AP351">
        <v>5</v>
      </c>
      <c r="AQ351">
        <v>0</v>
      </c>
      <c r="AR351">
        <v>5</v>
      </c>
      <c r="AS351">
        <v>0.11519675605934936</v>
      </c>
      <c r="AT351">
        <v>5</v>
      </c>
      <c r="AU351">
        <v>13</v>
      </c>
      <c r="AV351">
        <f t="shared" si="23"/>
        <v>18</v>
      </c>
      <c r="AW351">
        <v>37665</v>
      </c>
      <c r="AX351">
        <v>0.92999999999999994</v>
      </c>
      <c r="AY351">
        <v>420753245.52823102</v>
      </c>
      <c r="AZ351">
        <v>420753.24552823103</v>
      </c>
      <c r="BA351">
        <v>12109.947793596901</v>
      </c>
      <c r="BB351">
        <v>0.8257673914405701</v>
      </c>
      <c r="BC351">
        <v>30195</v>
      </c>
      <c r="BD351">
        <v>70</v>
      </c>
      <c r="BE351">
        <v>30125</v>
      </c>
      <c r="BF351">
        <v>0.71239387991581338</v>
      </c>
      <c r="BG351">
        <v>484649</v>
      </c>
      <c r="BH351">
        <v>11.117077646519096</v>
      </c>
      <c r="BI351">
        <v>5817</v>
      </c>
      <c r="BJ351">
        <v>35</v>
      </c>
      <c r="BK351">
        <v>2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3</v>
      </c>
      <c r="BR351">
        <v>1</v>
      </c>
      <c r="BS351">
        <v>0</v>
      </c>
      <c r="BT351">
        <v>40149</v>
      </c>
      <c r="BU351">
        <v>0.7</v>
      </c>
      <c r="BV351">
        <v>0.57009140000000003</v>
      </c>
      <c r="BW351">
        <v>149</v>
      </c>
      <c r="BX351">
        <v>1.07101</v>
      </c>
      <c r="BY351">
        <v>-0.80185569999999995</v>
      </c>
      <c r="BZ351">
        <v>42</v>
      </c>
      <c r="CA351">
        <v>2</v>
      </c>
      <c r="CB351">
        <v>1</v>
      </c>
      <c r="CC351">
        <v>0</v>
      </c>
      <c r="CD351">
        <v>0</v>
      </c>
      <c r="CE351">
        <v>0</v>
      </c>
      <c r="CF351">
        <v>2</v>
      </c>
      <c r="CG351">
        <v>2</v>
      </c>
      <c r="CH351">
        <v>1</v>
      </c>
      <c r="CI351">
        <v>0</v>
      </c>
      <c r="CJ351">
        <v>43818</v>
      </c>
      <c r="CK351">
        <v>1.1410835729608835</v>
      </c>
      <c r="CL351">
        <v>0.70394920736333511</v>
      </c>
      <c r="CM351">
        <v>152</v>
      </c>
      <c r="CN351">
        <v>-0.46071017254559504</v>
      </c>
      <c r="CO351">
        <v>2285</v>
      </c>
      <c r="CP351">
        <v>-0.6513090319</v>
      </c>
      <c r="CQ351">
        <v>-0.52659146609999996</v>
      </c>
      <c r="CR351">
        <v>35910</v>
      </c>
      <c r="CS351">
        <v>0.81900000000000006</v>
      </c>
      <c r="CT351">
        <v>32011</v>
      </c>
      <c r="CU351">
        <v>0.74969517506000005</v>
      </c>
      <c r="CV351">
        <v>12</v>
      </c>
      <c r="CW351">
        <v>9</v>
      </c>
      <c r="CX351">
        <v>9</v>
      </c>
      <c r="CY351">
        <v>2076</v>
      </c>
      <c r="CZ351">
        <v>2009</v>
      </c>
      <c r="DA351" s="2">
        <v>16503</v>
      </c>
      <c r="DB351" s="2">
        <v>1920</v>
      </c>
      <c r="DC351" s="2">
        <v>100.61</v>
      </c>
      <c r="DD351" s="2">
        <v>7498</v>
      </c>
      <c r="DE351">
        <v>760</v>
      </c>
      <c r="DF351">
        <v>110</v>
      </c>
      <c r="DG351">
        <v>22.87</v>
      </c>
      <c r="DH351">
        <v>4.57</v>
      </c>
      <c r="DI351" s="2">
        <v>4.57</v>
      </c>
      <c r="DJ351">
        <v>0.7</v>
      </c>
      <c r="DK351">
        <v>0.95849594987878073</v>
      </c>
      <c r="DL351">
        <v>7.8988941548183253E-4</v>
      </c>
      <c r="DM351">
        <v>46</v>
      </c>
      <c r="DN351">
        <v>0.1</v>
      </c>
      <c r="DO351">
        <v>0</v>
      </c>
      <c r="DP351">
        <v>30.64</v>
      </c>
      <c r="DQ351" s="2">
        <v>0</v>
      </c>
      <c r="DR351" s="2">
        <v>7141.581393299999</v>
      </c>
      <c r="DS351">
        <v>1.6013789338833229E-2</v>
      </c>
      <c r="DT351">
        <v>8.1351095878096196</v>
      </c>
      <c r="DU351">
        <v>3602564.9460409526</v>
      </c>
      <c r="DV351">
        <v>1</v>
      </c>
    </row>
    <row r="352" spans="1:126" x14ac:dyDescent="0.15">
      <c r="A352" t="s">
        <v>652</v>
      </c>
      <c r="B352" t="s">
        <v>758</v>
      </c>
      <c r="C352">
        <v>12</v>
      </c>
      <c r="D352">
        <v>123</v>
      </c>
      <c r="E352" t="s">
        <v>759</v>
      </c>
      <c r="F352">
        <v>12123</v>
      </c>
      <c r="G352" t="s">
        <v>5336</v>
      </c>
      <c r="H352">
        <v>73</v>
      </c>
      <c r="I352">
        <v>20.5</v>
      </c>
      <c r="J352">
        <v>0.8</v>
      </c>
      <c r="K352">
        <v>0.7</v>
      </c>
      <c r="L352">
        <v>1.6</v>
      </c>
      <c r="M352">
        <v>3.4</v>
      </c>
      <c r="N352">
        <f t="shared" si="22"/>
        <v>5764.5000000000009</v>
      </c>
      <c r="O352">
        <f t="shared" si="20"/>
        <v>4235.4999999999991</v>
      </c>
      <c r="P352">
        <f t="shared" si="21"/>
        <v>5.0826000000000011</v>
      </c>
      <c r="Q352" s="4">
        <v>12123</v>
      </c>
      <c r="R352" s="5">
        <v>30.009907999999999</v>
      </c>
      <c r="S352" s="5">
        <v>-83.609482999999997</v>
      </c>
      <c r="T352">
        <v>6</v>
      </c>
      <c r="U352">
        <v>1.4923762349545223E-2</v>
      </c>
      <c r="V352">
        <v>22561</v>
      </c>
      <c r="W352">
        <v>22690</v>
      </c>
      <c r="X352">
        <v>22685</v>
      </c>
      <c r="Y352">
        <v>22358</v>
      </c>
      <c r="Z352">
        <v>12512</v>
      </c>
      <c r="AA352">
        <v>12119</v>
      </c>
      <c r="AB352">
        <v>5946.9550000000008</v>
      </c>
      <c r="AC352">
        <v>36181</v>
      </c>
      <c r="AD352">
        <v>1</v>
      </c>
      <c r="AE352">
        <v>4.4081992506061271E-5</v>
      </c>
      <c r="AF352">
        <v>15</v>
      </c>
      <c r="AG352">
        <v>181</v>
      </c>
      <c r="AH352">
        <v>8.2872928176795577E-2</v>
      </c>
      <c r="AI352" s="3">
        <v>37447</v>
      </c>
      <c r="AJ352" s="3">
        <v>667721.32304408005</v>
      </c>
      <c r="AK352">
        <v>60</v>
      </c>
      <c r="AL352">
        <v>788512</v>
      </c>
      <c r="AM352">
        <v>2066994</v>
      </c>
      <c r="AN352">
        <v>7061</v>
      </c>
      <c r="AO352">
        <v>2074055</v>
      </c>
      <c r="AP352">
        <v>2</v>
      </c>
      <c r="AQ352">
        <v>0</v>
      </c>
      <c r="AR352">
        <v>2</v>
      </c>
      <c r="AS352">
        <v>8.8144557073600693E-2</v>
      </c>
      <c r="AT352">
        <v>2</v>
      </c>
      <c r="AU352">
        <v>16</v>
      </c>
      <c r="AV352">
        <f t="shared" si="23"/>
        <v>18</v>
      </c>
      <c r="AW352">
        <v>14821</v>
      </c>
      <c r="AX352">
        <v>0.61</v>
      </c>
      <c r="AY352">
        <v>760972420.95263803</v>
      </c>
      <c r="AZ352">
        <v>760972.42095263803</v>
      </c>
      <c r="BA352">
        <v>39828.469937050701</v>
      </c>
      <c r="BB352">
        <v>0.25107667996800032</v>
      </c>
      <c r="BC352">
        <v>20018</v>
      </c>
      <c r="BD352">
        <v>13340</v>
      </c>
      <c r="BE352">
        <v>6678</v>
      </c>
      <c r="BF352">
        <v>0.29599751784052125</v>
      </c>
      <c r="BG352">
        <v>255156</v>
      </c>
      <c r="BH352">
        <v>11.247784879876571</v>
      </c>
      <c r="BI352">
        <v>3306</v>
      </c>
      <c r="BJ352">
        <v>22</v>
      </c>
      <c r="BK352">
        <v>4</v>
      </c>
      <c r="BL352">
        <v>2</v>
      </c>
      <c r="BM352">
        <v>0</v>
      </c>
      <c r="BN352">
        <v>0</v>
      </c>
      <c r="BO352">
        <v>1</v>
      </c>
      <c r="BP352">
        <v>0</v>
      </c>
      <c r="BQ352">
        <v>2</v>
      </c>
      <c r="BR352">
        <v>1</v>
      </c>
      <c r="BS352">
        <v>0</v>
      </c>
      <c r="BT352">
        <v>21400</v>
      </c>
      <c r="BU352">
        <v>0.5</v>
      </c>
      <c r="BV352">
        <v>0.54126209999999997</v>
      </c>
      <c r="BW352">
        <v>76</v>
      </c>
      <c r="BX352">
        <v>1.4953270000000001</v>
      </c>
      <c r="BY352">
        <v>-0.49818990000000002</v>
      </c>
      <c r="BZ352">
        <v>24</v>
      </c>
      <c r="CA352">
        <v>4</v>
      </c>
      <c r="CB352">
        <v>2</v>
      </c>
      <c r="CC352">
        <v>0</v>
      </c>
      <c r="CD352">
        <v>0</v>
      </c>
      <c r="CE352">
        <v>1</v>
      </c>
      <c r="CF352">
        <v>0</v>
      </c>
      <c r="CG352">
        <v>2</v>
      </c>
      <c r="CH352">
        <v>1</v>
      </c>
      <c r="CI352">
        <v>0</v>
      </c>
      <c r="CJ352">
        <v>22603</v>
      </c>
      <c r="CK352">
        <v>1.504225102862452</v>
      </c>
      <c r="CL352">
        <v>0.72467222884386173</v>
      </c>
      <c r="CM352">
        <v>72</v>
      </c>
      <c r="CN352">
        <v>-2.7557817069445104E-2</v>
      </c>
      <c r="CO352">
        <v>1183</v>
      </c>
      <c r="CP352">
        <v>-0.94832949529999999</v>
      </c>
      <c r="CQ352">
        <v>-0.71026635230000001</v>
      </c>
      <c r="CR352">
        <v>18423</v>
      </c>
      <c r="CS352">
        <v>0.82099999999999995</v>
      </c>
      <c r="CT352">
        <v>18252</v>
      </c>
      <c r="CU352">
        <v>0.78888989907999996</v>
      </c>
      <c r="CV352">
        <v>5</v>
      </c>
      <c r="CW352">
        <v>9</v>
      </c>
      <c r="CX352">
        <v>8</v>
      </c>
      <c r="CY352">
        <v>121</v>
      </c>
      <c r="CZ352">
        <v>323</v>
      </c>
      <c r="DA352" s="2">
        <v>8673</v>
      </c>
      <c r="DB352" s="2">
        <v>1360</v>
      </c>
      <c r="DC352" s="2">
        <v>96.25</v>
      </c>
      <c r="DD352" s="2">
        <v>5671</v>
      </c>
      <c r="DE352">
        <v>108</v>
      </c>
      <c r="DF352">
        <v>27</v>
      </c>
      <c r="DG352">
        <v>21.88</v>
      </c>
      <c r="DH352">
        <v>8.75</v>
      </c>
      <c r="DJ352">
        <v>2.3199999999999998</v>
      </c>
      <c r="DL352">
        <v>1.1049723756906077E-2</v>
      </c>
      <c r="DM352">
        <v>0</v>
      </c>
      <c r="DN352">
        <v>0</v>
      </c>
      <c r="DO352">
        <v>0</v>
      </c>
      <c r="DP352">
        <v>0</v>
      </c>
      <c r="DQ352" s="2">
        <v>0</v>
      </c>
      <c r="DR352" s="2">
        <v>570.45670588999997</v>
      </c>
      <c r="DS352">
        <v>3.6322633969806419E-4</v>
      </c>
      <c r="DV352">
        <v>1</v>
      </c>
    </row>
    <row r="353" spans="1:126" x14ac:dyDescent="0.15">
      <c r="A353" t="s">
        <v>652</v>
      </c>
      <c r="B353" t="s">
        <v>390</v>
      </c>
      <c r="C353">
        <v>12</v>
      </c>
      <c r="D353">
        <v>125</v>
      </c>
      <c r="E353" t="s">
        <v>760</v>
      </c>
      <c r="F353">
        <v>12125</v>
      </c>
      <c r="G353" t="s">
        <v>5337</v>
      </c>
      <c r="H353">
        <v>71.599999999999994</v>
      </c>
      <c r="I353">
        <v>21.8</v>
      </c>
      <c r="J353">
        <v>0.3</v>
      </c>
      <c r="K353">
        <v>0.2</v>
      </c>
      <c r="L353">
        <v>1.2</v>
      </c>
      <c r="M353">
        <v>4.8</v>
      </c>
      <c r="N353">
        <f t="shared" si="22"/>
        <v>5626.4099999999989</v>
      </c>
      <c r="O353">
        <f t="shared" si="20"/>
        <v>4373.5900000000011</v>
      </c>
      <c r="P353">
        <f t="shared" si="21"/>
        <v>5.2483080000000033</v>
      </c>
      <c r="Q353" s="4">
        <v>12125</v>
      </c>
      <c r="R353" s="5">
        <v>30.054279999999999</v>
      </c>
      <c r="S353" s="5">
        <v>-82.366917999999998</v>
      </c>
      <c r="T353">
        <v>6</v>
      </c>
      <c r="U353">
        <v>7.2189764869273434E-2</v>
      </c>
      <c r="V353">
        <v>15400</v>
      </c>
      <c r="W353">
        <v>15258</v>
      </c>
      <c r="X353">
        <v>15191</v>
      </c>
      <c r="Y353">
        <v>15284</v>
      </c>
      <c r="Z353">
        <v>9205</v>
      </c>
      <c r="AA353">
        <v>12121</v>
      </c>
      <c r="AB353">
        <v>3619.5760000000005</v>
      </c>
      <c r="AC353">
        <v>39163</v>
      </c>
      <c r="AD353">
        <v>1</v>
      </c>
      <c r="AE353">
        <v>6.582845105654664E-5</v>
      </c>
      <c r="AF353">
        <v>18</v>
      </c>
      <c r="AG353">
        <v>291</v>
      </c>
      <c r="AH353">
        <v>6.1855670103092786E-2</v>
      </c>
      <c r="AI353" s="3">
        <v>46238</v>
      </c>
      <c r="AJ353" s="3">
        <v>155875.62254599002</v>
      </c>
      <c r="AK353">
        <v>40</v>
      </c>
      <c r="AL353">
        <v>159820.79999999999</v>
      </c>
      <c r="AM353">
        <v>9033</v>
      </c>
      <c r="AN353">
        <v>11431</v>
      </c>
      <c r="AO353">
        <v>20464</v>
      </c>
      <c r="AP353">
        <v>2</v>
      </c>
      <c r="AQ353">
        <v>0</v>
      </c>
      <c r="AR353">
        <v>2</v>
      </c>
      <c r="AS353">
        <v>0.13107877834578582</v>
      </c>
      <c r="AT353">
        <v>3</v>
      </c>
      <c r="AU353">
        <v>2</v>
      </c>
      <c r="AV353">
        <f t="shared" si="23"/>
        <v>5</v>
      </c>
      <c r="AW353">
        <v>11786</v>
      </c>
      <c r="AX353">
        <v>0.74</v>
      </c>
      <c r="AY353">
        <v>244569274.30782601</v>
      </c>
      <c r="AZ353">
        <v>244569.27430782601</v>
      </c>
      <c r="BA353">
        <v>18677.059862963</v>
      </c>
      <c r="BB353">
        <v>0.53541617756605298</v>
      </c>
      <c r="BC353">
        <v>3545</v>
      </c>
      <c r="BD353">
        <v>774</v>
      </c>
      <c r="BE353">
        <v>2771</v>
      </c>
      <c r="BF353">
        <v>0.17993506493506495</v>
      </c>
      <c r="BG353">
        <v>71185</v>
      </c>
      <c r="BH353">
        <v>4.6859982884602722</v>
      </c>
      <c r="BI353">
        <v>1151</v>
      </c>
      <c r="BJ353">
        <v>10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14584</v>
      </c>
      <c r="BU353">
        <v>0.57999999999999996</v>
      </c>
      <c r="BV353">
        <v>0.42496990000000001</v>
      </c>
      <c r="BW353">
        <v>41</v>
      </c>
      <c r="BX353">
        <v>0.75425120000000001</v>
      </c>
      <c r="BY353">
        <v>-1.848077</v>
      </c>
      <c r="BZ353">
        <v>6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15168</v>
      </c>
      <c r="CK353">
        <v>0.46149789029535865</v>
      </c>
      <c r="CL353">
        <v>0.73745384930944891</v>
      </c>
      <c r="CM353">
        <v>43</v>
      </c>
      <c r="CN353">
        <v>-0.99985413213499541</v>
      </c>
      <c r="CO353">
        <v>693</v>
      </c>
      <c r="CP353">
        <v>-1.9107440607999999</v>
      </c>
      <c r="CQ353">
        <v>-0.41162922120000001</v>
      </c>
      <c r="CR353">
        <v>12364</v>
      </c>
      <c r="CS353">
        <v>0.81200000000000006</v>
      </c>
      <c r="CT353">
        <v>12212</v>
      </c>
      <c r="CU353">
        <v>0.81669721712999999</v>
      </c>
      <c r="CV353">
        <v>9</v>
      </c>
      <c r="CW353">
        <v>3</v>
      </c>
      <c r="CX353">
        <v>6</v>
      </c>
      <c r="CY353">
        <v>155</v>
      </c>
      <c r="CZ353">
        <v>428</v>
      </c>
      <c r="DA353" s="2">
        <v>4860</v>
      </c>
      <c r="DB353" s="2">
        <v>705</v>
      </c>
      <c r="DC353" s="2">
        <v>52.85</v>
      </c>
      <c r="DD353" s="2">
        <v>3950</v>
      </c>
      <c r="DE353">
        <v>130</v>
      </c>
      <c r="DF353">
        <v>18</v>
      </c>
      <c r="DH353">
        <v>13.21</v>
      </c>
      <c r="DI353" s="2">
        <v>6.61</v>
      </c>
      <c r="DJ353">
        <v>1.6</v>
      </c>
      <c r="DK353">
        <v>0.99818331242700808</v>
      </c>
      <c r="DL353">
        <v>0</v>
      </c>
      <c r="DM353">
        <v>0</v>
      </c>
      <c r="DN353">
        <v>0</v>
      </c>
      <c r="DO353">
        <v>0</v>
      </c>
      <c r="DP353">
        <v>0</v>
      </c>
      <c r="DQ353" s="2">
        <v>0</v>
      </c>
      <c r="DR353" s="2">
        <v>0</v>
      </c>
      <c r="DS353">
        <v>0</v>
      </c>
      <c r="DV353">
        <v>1</v>
      </c>
    </row>
    <row r="354" spans="1:126" x14ac:dyDescent="0.15">
      <c r="A354" t="s">
        <v>652</v>
      </c>
      <c r="B354" t="s">
        <v>761</v>
      </c>
      <c r="C354">
        <v>12</v>
      </c>
      <c r="D354">
        <v>127</v>
      </c>
      <c r="E354" t="s">
        <v>762</v>
      </c>
      <c r="F354">
        <v>12127</v>
      </c>
      <c r="G354" t="s">
        <v>5338</v>
      </c>
      <c r="H354">
        <v>75.400000000000006</v>
      </c>
      <c r="I354">
        <v>10</v>
      </c>
      <c r="J354">
        <v>0.3</v>
      </c>
      <c r="K354">
        <v>1.5</v>
      </c>
      <c r="L354">
        <v>1.6</v>
      </c>
      <c r="M354">
        <v>11.2</v>
      </c>
      <c r="N354">
        <f t="shared" si="22"/>
        <v>5915.5000000000009</v>
      </c>
      <c r="O354">
        <f t="shared" ref="O354:O417" si="24">10000-N354</f>
        <v>4084.4999999999991</v>
      </c>
      <c r="P354">
        <f t="shared" ref="P354:P417" si="25">O354/833.333333333333</f>
        <v>4.9014000000000006</v>
      </c>
      <c r="Q354" s="4">
        <v>12127</v>
      </c>
      <c r="R354" s="5">
        <v>29.057769</v>
      </c>
      <c r="S354" s="5">
        <v>-81.161792000000005</v>
      </c>
      <c r="T354">
        <v>2</v>
      </c>
      <c r="U354">
        <v>1.7810267068986325E-2</v>
      </c>
      <c r="V354">
        <v>495581</v>
      </c>
      <c r="W354">
        <v>498981</v>
      </c>
      <c r="X354">
        <v>503719</v>
      </c>
      <c r="Y354">
        <v>517512</v>
      </c>
      <c r="Z354">
        <v>253745</v>
      </c>
      <c r="AA354">
        <v>12123</v>
      </c>
      <c r="AB354">
        <v>178350.95699999999</v>
      </c>
      <c r="AC354">
        <v>41117</v>
      </c>
      <c r="AD354">
        <v>4</v>
      </c>
      <c r="AE354">
        <v>7.9409353230670274E-6</v>
      </c>
      <c r="AF354">
        <v>115</v>
      </c>
      <c r="AG354">
        <v>1363</v>
      </c>
      <c r="AH354">
        <v>8.4372707263389579E-2</v>
      </c>
      <c r="AI354" s="3">
        <v>106042</v>
      </c>
      <c r="AJ354" s="3">
        <v>704672.72817059001</v>
      </c>
      <c r="AK354">
        <v>11</v>
      </c>
      <c r="AL354">
        <v>916806.4</v>
      </c>
      <c r="AM354">
        <v>2028676</v>
      </c>
      <c r="AN354">
        <v>60347</v>
      </c>
      <c r="AO354">
        <v>2089023</v>
      </c>
      <c r="AP354">
        <v>15</v>
      </c>
      <c r="AQ354">
        <v>3</v>
      </c>
      <c r="AR354">
        <v>18</v>
      </c>
      <c r="AS354">
        <v>3.6073517829336189E-2</v>
      </c>
      <c r="AT354">
        <v>21</v>
      </c>
      <c r="AU354">
        <v>323</v>
      </c>
      <c r="AV354">
        <f t="shared" si="23"/>
        <v>344</v>
      </c>
      <c r="AW354">
        <v>503719</v>
      </c>
      <c r="AX354">
        <v>1</v>
      </c>
      <c r="AY354">
        <v>2640909872.33318</v>
      </c>
      <c r="AZ354">
        <v>2640909.8723331802</v>
      </c>
      <c r="BA354">
        <v>5949.5026859802902</v>
      </c>
      <c r="BB354">
        <v>1.6808127549155507</v>
      </c>
      <c r="BC354">
        <v>785865</v>
      </c>
      <c r="BD354">
        <v>657349</v>
      </c>
      <c r="BE354">
        <v>128516</v>
      </c>
      <c r="BF354">
        <v>0.25932390466946875</v>
      </c>
      <c r="BG354">
        <v>8933133</v>
      </c>
      <c r="BH354">
        <v>17.734357846338931</v>
      </c>
      <c r="BI354">
        <v>61689</v>
      </c>
      <c r="BJ354">
        <v>247</v>
      </c>
      <c r="BK354">
        <v>36</v>
      </c>
      <c r="BL354">
        <v>15</v>
      </c>
      <c r="BM354">
        <v>0</v>
      </c>
      <c r="BN354">
        <v>10</v>
      </c>
      <c r="BO354">
        <v>15</v>
      </c>
      <c r="BP354">
        <v>7</v>
      </c>
      <c r="BQ354">
        <v>55</v>
      </c>
      <c r="BR354">
        <v>16</v>
      </c>
      <c r="BS354">
        <v>2</v>
      </c>
      <c r="BT354">
        <v>495890</v>
      </c>
      <c r="BU354">
        <v>0.74</v>
      </c>
      <c r="BV354">
        <v>0.60765499999999995</v>
      </c>
      <c r="BW354">
        <v>1874</v>
      </c>
      <c r="BX354">
        <v>0.81268019999999996</v>
      </c>
      <c r="BY354">
        <v>-0.83265129999999998</v>
      </c>
      <c r="BZ354">
        <v>243</v>
      </c>
      <c r="CA354">
        <v>33</v>
      </c>
      <c r="CB354">
        <v>15</v>
      </c>
      <c r="CC354">
        <v>0</v>
      </c>
      <c r="CD354">
        <v>10</v>
      </c>
      <c r="CE354">
        <v>14</v>
      </c>
      <c r="CF354">
        <v>4</v>
      </c>
      <c r="CG354">
        <v>59</v>
      </c>
      <c r="CH354">
        <v>20</v>
      </c>
      <c r="CI354">
        <v>3</v>
      </c>
      <c r="CJ354">
        <v>507729</v>
      </c>
      <c r="CK354">
        <v>0.7897914044697073</v>
      </c>
      <c r="CL354">
        <v>0.70525264917788277</v>
      </c>
      <c r="CM354">
        <v>1761</v>
      </c>
      <c r="CN354">
        <v>-0.78504448113214131</v>
      </c>
      <c r="CO354">
        <v>54849</v>
      </c>
      <c r="CP354">
        <v>-0.31888778940000001</v>
      </c>
      <c r="CQ354">
        <v>9.7341442E-2</v>
      </c>
      <c r="CR354">
        <v>436627</v>
      </c>
      <c r="CS354">
        <v>0.83700000000000008</v>
      </c>
      <c r="CT354">
        <v>373172</v>
      </c>
      <c r="CU354">
        <v>0.74786616710000009</v>
      </c>
      <c r="CV354">
        <v>586</v>
      </c>
      <c r="CW354">
        <v>245</v>
      </c>
      <c r="CX354">
        <v>358</v>
      </c>
      <c r="CY354">
        <v>2552</v>
      </c>
      <c r="CZ354">
        <v>2040</v>
      </c>
      <c r="DA354" s="2">
        <v>232985</v>
      </c>
      <c r="DB354" s="2">
        <v>47770</v>
      </c>
      <c r="DC354" s="2">
        <v>256.58999999999997</v>
      </c>
      <c r="DD354" s="2">
        <v>86136</v>
      </c>
      <c r="DE354">
        <v>773</v>
      </c>
      <c r="DF354">
        <v>87</v>
      </c>
      <c r="DG354">
        <v>39.14</v>
      </c>
      <c r="DH354">
        <v>2.6</v>
      </c>
      <c r="DI354" s="2">
        <v>11.58</v>
      </c>
      <c r="DJ354">
        <v>3.45</v>
      </c>
      <c r="DK354">
        <v>0.9379679749533204</v>
      </c>
      <c r="DL354">
        <v>2.2010271460014674E-3</v>
      </c>
      <c r="DM354">
        <v>121</v>
      </c>
      <c r="DN354">
        <v>0</v>
      </c>
      <c r="DO354">
        <v>0</v>
      </c>
      <c r="DP354">
        <v>0</v>
      </c>
      <c r="DQ354" s="2">
        <v>0</v>
      </c>
      <c r="DR354" s="2">
        <v>20672.707165859996</v>
      </c>
      <c r="DS354">
        <v>2.2548608628811712E-2</v>
      </c>
      <c r="DT354">
        <v>3.0771521260902799</v>
      </c>
      <c r="DU354">
        <v>2821152.7629731758</v>
      </c>
      <c r="DV354">
        <v>0</v>
      </c>
    </row>
    <row r="355" spans="1:126" x14ac:dyDescent="0.15">
      <c r="A355" t="s">
        <v>652</v>
      </c>
      <c r="B355" t="s">
        <v>763</v>
      </c>
      <c r="C355">
        <v>12</v>
      </c>
      <c r="D355">
        <v>129</v>
      </c>
      <c r="E355" t="s">
        <v>764</v>
      </c>
      <c r="F355">
        <v>12129</v>
      </c>
      <c r="G355" t="s">
        <v>5339</v>
      </c>
      <c r="H355">
        <v>79.5</v>
      </c>
      <c r="I355">
        <v>14.3</v>
      </c>
      <c r="J355">
        <v>0.6</v>
      </c>
      <c r="K355">
        <v>0.5</v>
      </c>
      <c r="L355">
        <v>1.8</v>
      </c>
      <c r="M355">
        <v>3.3</v>
      </c>
      <c r="N355">
        <f t="shared" si="22"/>
        <v>6539.48</v>
      </c>
      <c r="O355">
        <f t="shared" si="24"/>
        <v>3460.5200000000004</v>
      </c>
      <c r="P355">
        <f t="shared" si="25"/>
        <v>4.1526240000000021</v>
      </c>
      <c r="Q355" s="4">
        <v>12129</v>
      </c>
      <c r="R355" s="5">
        <v>30.140357999999999</v>
      </c>
      <c r="S355" s="5">
        <v>-84.375112000000001</v>
      </c>
      <c r="T355">
        <v>2</v>
      </c>
      <c r="U355">
        <v>2.6481582469453369E-3</v>
      </c>
      <c r="V355">
        <v>30449</v>
      </c>
      <c r="W355">
        <v>31015</v>
      </c>
      <c r="X355">
        <v>31128</v>
      </c>
      <c r="Y355">
        <v>31518</v>
      </c>
      <c r="Z355">
        <v>18257</v>
      </c>
      <c r="AA355">
        <v>12125</v>
      </c>
      <c r="AB355">
        <v>11790.627999999997</v>
      </c>
      <c r="AC355">
        <v>50340</v>
      </c>
      <c r="AD355">
        <v>0</v>
      </c>
      <c r="AE355">
        <v>0</v>
      </c>
      <c r="AF355">
        <v>20</v>
      </c>
      <c r="AG355">
        <v>171</v>
      </c>
      <c r="AH355">
        <v>0.11695906432748537</v>
      </c>
      <c r="AI355" s="3">
        <v>30906</v>
      </c>
      <c r="AJ355" s="3">
        <v>388108.36966466502</v>
      </c>
      <c r="AK355">
        <v>30</v>
      </c>
      <c r="AL355">
        <v>470899.19999999995</v>
      </c>
      <c r="AM355">
        <v>3643937</v>
      </c>
      <c r="AN355">
        <v>5413</v>
      </c>
      <c r="AO355">
        <v>3649350</v>
      </c>
      <c r="AP355">
        <v>1</v>
      </c>
      <c r="AQ355">
        <v>0</v>
      </c>
      <c r="AR355">
        <v>1</v>
      </c>
      <c r="AS355">
        <v>3.2242463324197966E-2</v>
      </c>
      <c r="AT355">
        <v>1</v>
      </c>
      <c r="AU355">
        <v>11</v>
      </c>
      <c r="AV355">
        <f t="shared" si="23"/>
        <v>12</v>
      </c>
      <c r="AW355">
        <v>30395</v>
      </c>
      <c r="AX355">
        <v>0.92</v>
      </c>
      <c r="AY355">
        <v>771238500.01869094</v>
      </c>
      <c r="AZ355">
        <v>771238.50001869095</v>
      </c>
      <c r="BA355">
        <v>34062.407811504003</v>
      </c>
      <c r="BB355">
        <v>0.29357877620802453</v>
      </c>
      <c r="BC355">
        <v>5559</v>
      </c>
      <c r="BD355">
        <v>8243</v>
      </c>
      <c r="BE355">
        <v>-2684</v>
      </c>
      <c r="BF355">
        <v>-8.8147394003087132E-2</v>
      </c>
      <c r="BG355">
        <v>204025</v>
      </c>
      <c r="BH355">
        <v>6.5543883320483163</v>
      </c>
      <c r="BI355">
        <v>3063</v>
      </c>
      <c r="BJ355">
        <v>18</v>
      </c>
      <c r="BK355">
        <v>2</v>
      </c>
      <c r="BL355">
        <v>2</v>
      </c>
      <c r="BM355">
        <v>0</v>
      </c>
      <c r="BN355">
        <v>1</v>
      </c>
      <c r="BO355">
        <v>0</v>
      </c>
      <c r="BP355">
        <v>0</v>
      </c>
      <c r="BQ355">
        <v>3</v>
      </c>
      <c r="BR355">
        <v>1</v>
      </c>
      <c r="BS355">
        <v>0</v>
      </c>
      <c r="BT355">
        <v>32815</v>
      </c>
      <c r="BU355">
        <v>0.79</v>
      </c>
      <c r="BV355">
        <v>0.58441399999999999</v>
      </c>
      <c r="BW355">
        <v>107</v>
      </c>
      <c r="BX355">
        <v>0.82279440000000004</v>
      </c>
      <c r="BY355">
        <v>-1.053909</v>
      </c>
      <c r="BZ355">
        <v>21</v>
      </c>
      <c r="CA355">
        <v>2</v>
      </c>
      <c r="CB355">
        <v>2</v>
      </c>
      <c r="CC355">
        <v>0</v>
      </c>
      <c r="CD355">
        <v>0</v>
      </c>
      <c r="CE355">
        <v>0</v>
      </c>
      <c r="CF355">
        <v>0</v>
      </c>
      <c r="CG355">
        <v>4</v>
      </c>
      <c r="CH355">
        <v>2</v>
      </c>
      <c r="CI355">
        <v>0</v>
      </c>
      <c r="CJ355">
        <v>31399</v>
      </c>
      <c r="CK355">
        <v>0.98729258893595351</v>
      </c>
      <c r="CL355">
        <v>0.79238960056213181</v>
      </c>
      <c r="CM355">
        <v>114</v>
      </c>
      <c r="CN355">
        <v>-0.23742119321368091</v>
      </c>
      <c r="CO355">
        <v>2992</v>
      </c>
      <c r="CP355">
        <v>0.272904021</v>
      </c>
      <c r="CQ355">
        <v>0.23170589</v>
      </c>
      <c r="CR355">
        <v>26685</v>
      </c>
      <c r="CS355">
        <v>0.84400000000000008</v>
      </c>
      <c r="CT355">
        <v>24846</v>
      </c>
      <c r="CU355">
        <v>0.82668916953000005</v>
      </c>
      <c r="CV355">
        <v>12</v>
      </c>
      <c r="CW355">
        <v>4</v>
      </c>
      <c r="CX355">
        <v>9</v>
      </c>
      <c r="CY355">
        <v>105</v>
      </c>
      <c r="CZ355">
        <v>265</v>
      </c>
      <c r="DA355" s="2">
        <v>9162</v>
      </c>
      <c r="DB355" s="2">
        <v>3170</v>
      </c>
      <c r="DC355" s="2">
        <v>157.94999999999999</v>
      </c>
      <c r="DD355" s="2">
        <v>5634</v>
      </c>
      <c r="DE355">
        <v>99</v>
      </c>
      <c r="DF355">
        <v>7</v>
      </c>
      <c r="DG355">
        <v>12.89</v>
      </c>
      <c r="DH355">
        <v>3.22</v>
      </c>
      <c r="DI355" s="2">
        <v>6.45</v>
      </c>
      <c r="DJ355">
        <v>1.95</v>
      </c>
      <c r="DL355">
        <v>3.5087719298245612E-2</v>
      </c>
      <c r="DM355">
        <v>0</v>
      </c>
      <c r="DN355">
        <v>0</v>
      </c>
      <c r="DO355">
        <v>0</v>
      </c>
      <c r="DP355">
        <v>0</v>
      </c>
      <c r="DQ355" s="2">
        <v>171491</v>
      </c>
      <c r="DR355" s="2">
        <v>1741.1297985900001</v>
      </c>
      <c r="DS355">
        <v>3.7639251726150733E-3</v>
      </c>
      <c r="DV355">
        <v>1</v>
      </c>
    </row>
    <row r="356" spans="1:126" x14ac:dyDescent="0.15">
      <c r="A356" t="s">
        <v>652</v>
      </c>
      <c r="B356" t="s">
        <v>765</v>
      </c>
      <c r="C356">
        <v>12</v>
      </c>
      <c r="D356">
        <v>131</v>
      </c>
      <c r="E356" t="s">
        <v>766</v>
      </c>
      <c r="F356">
        <v>12131</v>
      </c>
      <c r="G356" t="s">
        <v>5340</v>
      </c>
      <c r="H356">
        <v>85.1</v>
      </c>
      <c r="I356">
        <v>5.7</v>
      </c>
      <c r="J356">
        <v>0.8</v>
      </c>
      <c r="K356">
        <v>0.9</v>
      </c>
      <c r="L356">
        <v>2.1</v>
      </c>
      <c r="M356">
        <v>5.3</v>
      </c>
      <c r="N356">
        <f t="shared" ref="N356:N419" si="26">H356^2+I356^2+J356^2+K356^2+L356^2+M356^2</f>
        <v>7308.45</v>
      </c>
      <c r="O356">
        <f t="shared" si="24"/>
        <v>2691.55</v>
      </c>
      <c r="P356">
        <f t="shared" si="25"/>
        <v>3.2298600000000013</v>
      </c>
      <c r="Q356" s="4">
        <v>12131</v>
      </c>
      <c r="R356" s="5">
        <v>30.631211</v>
      </c>
      <c r="S356" s="5">
        <v>-86.176614000000001</v>
      </c>
      <c r="T356">
        <v>3</v>
      </c>
      <c r="U356">
        <v>0.2345276971709063</v>
      </c>
      <c r="V356">
        <v>55349</v>
      </c>
      <c r="W356">
        <v>57821</v>
      </c>
      <c r="X356">
        <v>59487</v>
      </c>
      <c r="Y356">
        <v>63087</v>
      </c>
      <c r="Z356">
        <v>32342</v>
      </c>
      <c r="AA356">
        <v>12127</v>
      </c>
      <c r="AB356">
        <v>22534.763999999999</v>
      </c>
      <c r="AC356">
        <v>44966</v>
      </c>
      <c r="AD356">
        <v>8</v>
      </c>
      <c r="AE356">
        <v>1.3448316438885807E-4</v>
      </c>
      <c r="AF356">
        <v>51</v>
      </c>
      <c r="AG356">
        <v>670</v>
      </c>
      <c r="AH356">
        <v>7.6119402985074622E-2</v>
      </c>
      <c r="AI356" s="3">
        <v>147937</v>
      </c>
      <c r="AJ356" s="3">
        <v>664141.74716462009</v>
      </c>
      <c r="AK356">
        <v>60</v>
      </c>
      <c r="AL356">
        <v>792403.20000000007</v>
      </c>
      <c r="AM356">
        <v>385792</v>
      </c>
      <c r="AN356">
        <v>31687</v>
      </c>
      <c r="AO356">
        <v>417479</v>
      </c>
      <c r="AP356">
        <v>6</v>
      </c>
      <c r="AQ356">
        <v>1</v>
      </c>
      <c r="AR356">
        <v>7</v>
      </c>
      <c r="AS356">
        <v>0.12106328150671902</v>
      </c>
      <c r="AT356">
        <v>6</v>
      </c>
      <c r="AU356">
        <v>26</v>
      </c>
      <c r="AV356">
        <f t="shared" si="23"/>
        <v>32</v>
      </c>
      <c r="AW356">
        <v>46802</v>
      </c>
      <c r="AX356">
        <v>0.79</v>
      </c>
      <c r="AY356">
        <v>800463331.64880097</v>
      </c>
      <c r="AZ356">
        <v>800463.33164880099</v>
      </c>
      <c r="BA356">
        <v>19811.150464546699</v>
      </c>
      <c r="BB356">
        <v>0.50476624353015898</v>
      </c>
      <c r="BC356">
        <v>117717</v>
      </c>
      <c r="BD356">
        <v>26346</v>
      </c>
      <c r="BE356">
        <v>91371</v>
      </c>
      <c r="BF356">
        <v>1.6508157328949034</v>
      </c>
      <c r="BG356">
        <v>1087143</v>
      </c>
      <c r="BH356">
        <v>18.27530384789954</v>
      </c>
      <c r="BI356">
        <v>7721</v>
      </c>
      <c r="BJ356">
        <v>44</v>
      </c>
      <c r="BK356">
        <v>2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4</v>
      </c>
      <c r="BR356">
        <v>3</v>
      </c>
      <c r="BS356">
        <v>0</v>
      </c>
      <c r="BT356">
        <v>55105</v>
      </c>
      <c r="BU356">
        <v>0.72</v>
      </c>
      <c r="BV356">
        <v>0.63561369999999995</v>
      </c>
      <c r="BW356">
        <v>242</v>
      </c>
      <c r="BX356">
        <v>0.97994740000000002</v>
      </c>
      <c r="BY356">
        <v>-0.4524938</v>
      </c>
      <c r="BZ356">
        <v>44</v>
      </c>
      <c r="CA356">
        <v>1</v>
      </c>
      <c r="CB356">
        <v>2</v>
      </c>
      <c r="CC356">
        <v>0</v>
      </c>
      <c r="CD356">
        <v>0</v>
      </c>
      <c r="CE356">
        <v>0</v>
      </c>
      <c r="CF356">
        <v>0</v>
      </c>
      <c r="CG356">
        <v>7</v>
      </c>
      <c r="CH356">
        <v>3</v>
      </c>
      <c r="CI356">
        <v>0</v>
      </c>
      <c r="CJ356">
        <v>61559</v>
      </c>
      <c r="CK356">
        <v>0.92594096720219621</v>
      </c>
      <c r="CL356">
        <v>0.74265012510425354</v>
      </c>
      <c r="CM356">
        <v>235</v>
      </c>
      <c r="CN356">
        <v>-0.44092507311112167</v>
      </c>
      <c r="CO356">
        <v>8136.0000000000009</v>
      </c>
      <c r="CP356">
        <v>-0.30810232500000001</v>
      </c>
      <c r="CQ356">
        <v>0.23610488399999999</v>
      </c>
      <c r="CR356">
        <v>54488</v>
      </c>
      <c r="CS356">
        <v>0.84400000000000008</v>
      </c>
      <c r="CT356">
        <v>42342</v>
      </c>
      <c r="CU356">
        <v>0.75290552187999993</v>
      </c>
      <c r="CV356">
        <v>40</v>
      </c>
      <c r="CW356">
        <v>26</v>
      </c>
      <c r="CX356">
        <v>32</v>
      </c>
      <c r="CY356">
        <v>221</v>
      </c>
      <c r="CZ356">
        <v>1038</v>
      </c>
      <c r="DA356" s="2">
        <v>36721</v>
      </c>
      <c r="DB356" s="2">
        <v>6525</v>
      </c>
      <c r="DC356" s="2">
        <v>357.82</v>
      </c>
      <c r="DD356" s="2">
        <v>7793</v>
      </c>
      <c r="DE356">
        <v>346</v>
      </c>
      <c r="DF356">
        <v>70</v>
      </c>
      <c r="DG356">
        <v>103.67</v>
      </c>
      <c r="DH356">
        <v>8.36</v>
      </c>
      <c r="DI356" s="2">
        <v>10.029999999999999</v>
      </c>
      <c r="DJ356">
        <v>2.1800000000000002</v>
      </c>
      <c r="DK356">
        <v>0.96793229550416726</v>
      </c>
      <c r="DL356">
        <v>1.4925373134328358E-3</v>
      </c>
      <c r="DN356">
        <v>77.5</v>
      </c>
      <c r="DO356">
        <v>0.10400000000000001</v>
      </c>
      <c r="DP356">
        <v>3375.53</v>
      </c>
      <c r="DQ356" s="2">
        <v>0</v>
      </c>
      <c r="DR356" s="2">
        <v>47814.616057619998</v>
      </c>
      <c r="DS356">
        <v>6.0234205139542585E-2</v>
      </c>
      <c r="DT356">
        <v>5.2758320589497396</v>
      </c>
      <c r="DU356">
        <v>4180586.2061743625</v>
      </c>
      <c r="DV356">
        <v>0</v>
      </c>
    </row>
    <row r="357" spans="1:126" x14ac:dyDescent="0.15">
      <c r="A357" t="s">
        <v>652</v>
      </c>
      <c r="B357" t="s">
        <v>232</v>
      </c>
      <c r="C357">
        <v>12</v>
      </c>
      <c r="D357">
        <v>133</v>
      </c>
      <c r="E357" t="s">
        <v>767</v>
      </c>
      <c r="F357">
        <v>12133</v>
      </c>
      <c r="G357" t="s">
        <v>5341</v>
      </c>
      <c r="H357">
        <v>78.5</v>
      </c>
      <c r="I357">
        <v>14.9</v>
      </c>
      <c r="J357">
        <v>1.2</v>
      </c>
      <c r="K357">
        <v>0.5</v>
      </c>
      <c r="L357">
        <v>2</v>
      </c>
      <c r="M357">
        <v>2.9</v>
      </c>
      <c r="N357">
        <f t="shared" si="26"/>
        <v>6398.36</v>
      </c>
      <c r="O357">
        <f t="shared" si="24"/>
        <v>3601.6400000000003</v>
      </c>
      <c r="P357">
        <f t="shared" si="25"/>
        <v>4.3219680000000018</v>
      </c>
      <c r="Q357" s="4">
        <v>12133</v>
      </c>
      <c r="R357" s="5">
        <v>30.602217</v>
      </c>
      <c r="S357" s="5">
        <v>-85.662796999999998</v>
      </c>
      <c r="T357">
        <v>6</v>
      </c>
      <c r="U357">
        <v>-1.4389345540634566E-2</v>
      </c>
      <c r="V357">
        <v>24732</v>
      </c>
      <c r="W357">
        <v>24660</v>
      </c>
      <c r="X357">
        <v>24629</v>
      </c>
      <c r="Y357">
        <v>24545</v>
      </c>
      <c r="Z357">
        <v>13356</v>
      </c>
      <c r="AA357">
        <v>12129</v>
      </c>
      <c r="AB357">
        <v>7464.853000000001</v>
      </c>
      <c r="AC357">
        <v>38970</v>
      </c>
      <c r="AD357">
        <v>1</v>
      </c>
      <c r="AE357">
        <v>4.0602541719111614E-5</v>
      </c>
      <c r="AF357">
        <v>25</v>
      </c>
      <c r="AG357">
        <v>406</v>
      </c>
      <c r="AH357">
        <v>6.1576354679802957E-2</v>
      </c>
      <c r="AI357" s="3">
        <v>58278</v>
      </c>
      <c r="AJ357" s="3">
        <v>373011.94238602504</v>
      </c>
      <c r="AK357">
        <v>66</v>
      </c>
      <c r="AL357">
        <v>394137.60000000003</v>
      </c>
      <c r="AM357">
        <v>928592</v>
      </c>
      <c r="AN357">
        <v>24225</v>
      </c>
      <c r="AO357">
        <v>952817</v>
      </c>
      <c r="AP357">
        <v>1</v>
      </c>
      <c r="AQ357">
        <v>0</v>
      </c>
      <c r="AR357">
        <v>1</v>
      </c>
      <c r="AS357">
        <v>4.0551500405515001E-2</v>
      </c>
      <c r="AT357">
        <v>1</v>
      </c>
      <c r="AU357">
        <v>8</v>
      </c>
      <c r="AV357">
        <f t="shared" si="23"/>
        <v>9</v>
      </c>
      <c r="AW357">
        <v>8202</v>
      </c>
      <c r="AX357">
        <v>0.31000000000000005</v>
      </c>
      <c r="AY357">
        <v>268128478.57458001</v>
      </c>
      <c r="AZ357">
        <v>268128.47857457999</v>
      </c>
      <c r="BA357">
        <v>12738.7028448536</v>
      </c>
      <c r="BB357">
        <v>0.78500928405280856</v>
      </c>
      <c r="BC357">
        <v>6856</v>
      </c>
      <c r="BD357">
        <v>9789</v>
      </c>
      <c r="BE357">
        <v>-2933</v>
      </c>
      <c r="BF357">
        <v>-0.11859129872230309</v>
      </c>
      <c r="BG357">
        <v>189084</v>
      </c>
      <c r="BH357">
        <v>7.6772909984165008</v>
      </c>
      <c r="BI357">
        <v>3552</v>
      </c>
      <c r="BJ357">
        <v>24</v>
      </c>
      <c r="BK357">
        <v>0</v>
      </c>
      <c r="BL357">
        <v>2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23916</v>
      </c>
      <c r="BU357">
        <v>0.75</v>
      </c>
      <c r="BV357">
        <v>0.58726389999999995</v>
      </c>
      <c r="BW357">
        <v>91</v>
      </c>
      <c r="BX357">
        <v>1.128951</v>
      </c>
      <c r="BY357">
        <v>-0.68806049999999996</v>
      </c>
      <c r="BZ357">
        <v>23</v>
      </c>
      <c r="CA357">
        <v>0</v>
      </c>
      <c r="CB357">
        <v>2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24435</v>
      </c>
      <c r="CK357">
        <v>1.1049723756906078</v>
      </c>
      <c r="CL357">
        <v>0.74986364875920375</v>
      </c>
      <c r="CM357">
        <v>84</v>
      </c>
      <c r="CN357">
        <v>-0.32645414066881123</v>
      </c>
      <c r="CO357">
        <v>1429</v>
      </c>
      <c r="CP357">
        <v>-1.3018095748</v>
      </c>
      <c r="CQ357">
        <v>-0.54370756009999999</v>
      </c>
      <c r="CR357">
        <v>20267</v>
      </c>
      <c r="CS357">
        <v>0.82099999999999995</v>
      </c>
      <c r="CT357">
        <v>19316</v>
      </c>
      <c r="CU357">
        <v>0.77456511519000004</v>
      </c>
      <c r="CV357">
        <v>3</v>
      </c>
      <c r="CW357">
        <v>8</v>
      </c>
      <c r="CX357">
        <v>6</v>
      </c>
      <c r="CY357">
        <v>164</v>
      </c>
      <c r="CZ357">
        <v>632</v>
      </c>
      <c r="DA357" s="2">
        <v>8335</v>
      </c>
      <c r="DB357" s="2">
        <v>1635</v>
      </c>
      <c r="DC357" s="2">
        <v>93.4</v>
      </c>
      <c r="DD357" s="2">
        <v>5000</v>
      </c>
      <c r="DE357">
        <v>216</v>
      </c>
      <c r="DF357">
        <v>31</v>
      </c>
      <c r="DG357">
        <v>4.0599999999999996</v>
      </c>
      <c r="DH357">
        <v>20.309999999999999</v>
      </c>
      <c r="DI357" s="2">
        <v>12.18</v>
      </c>
      <c r="DJ357">
        <v>1.95</v>
      </c>
      <c r="DK357">
        <v>0.96098012972305158</v>
      </c>
      <c r="DL357">
        <v>1.2315270935960592E-2</v>
      </c>
      <c r="DN357">
        <v>68.599999999999994</v>
      </c>
      <c r="DO357">
        <v>0.16699999999999998</v>
      </c>
      <c r="DP357">
        <v>3651.96</v>
      </c>
      <c r="DQ357" s="2">
        <v>0</v>
      </c>
      <c r="DR357" s="2">
        <v>3155.84750429</v>
      </c>
      <c r="DS357">
        <v>7.6946046349751964E-3</v>
      </c>
      <c r="DT357">
        <v>6.1610688566296998</v>
      </c>
      <c r="DU357">
        <v>2428308.8925867742</v>
      </c>
      <c r="DV357">
        <v>0</v>
      </c>
    </row>
    <row r="358" spans="1:126" x14ac:dyDescent="0.15">
      <c r="A358" t="s">
        <v>768</v>
      </c>
      <c r="B358" t="s">
        <v>769</v>
      </c>
      <c r="C358">
        <v>13</v>
      </c>
      <c r="D358">
        <v>1</v>
      </c>
      <c r="E358" t="s">
        <v>770</v>
      </c>
      <c r="F358">
        <v>13001</v>
      </c>
      <c r="G358" t="s">
        <v>5342</v>
      </c>
      <c r="H358">
        <v>70.5</v>
      </c>
      <c r="I358">
        <v>18.399999999999999</v>
      </c>
      <c r="J358">
        <v>0.2</v>
      </c>
      <c r="K358">
        <v>0.7</v>
      </c>
      <c r="L358">
        <v>0.8</v>
      </c>
      <c r="M358">
        <v>9.3000000000000007</v>
      </c>
      <c r="N358">
        <f t="shared" si="26"/>
        <v>5396.4699999999993</v>
      </c>
      <c r="O358">
        <f t="shared" si="24"/>
        <v>4603.5300000000007</v>
      </c>
      <c r="P358">
        <f t="shared" si="25"/>
        <v>5.5242360000000028</v>
      </c>
      <c r="Q358" s="4">
        <v>13001</v>
      </c>
      <c r="R358" s="5">
        <v>31.739712000000001</v>
      </c>
      <c r="S358" s="5">
        <v>-82.290103000000002</v>
      </c>
      <c r="T358">
        <v>7</v>
      </c>
      <c r="U358">
        <v>0.19199360177486949</v>
      </c>
      <c r="V358">
        <v>18279</v>
      </c>
      <c r="W358">
        <v>18421</v>
      </c>
      <c r="X358">
        <v>18417</v>
      </c>
      <c r="Y358">
        <v>18450</v>
      </c>
      <c r="Z358">
        <v>9445</v>
      </c>
      <c r="AA358">
        <v>12131</v>
      </c>
      <c r="AB358">
        <v>6385.1689999999999</v>
      </c>
      <c r="AC358">
        <v>37135</v>
      </c>
      <c r="AD358">
        <v>0</v>
      </c>
      <c r="AE358">
        <v>0</v>
      </c>
      <c r="AF358">
        <v>9</v>
      </c>
      <c r="AG358">
        <v>475</v>
      </c>
      <c r="AH358">
        <v>1.8947368421052633E-2</v>
      </c>
      <c r="AI358" s="3">
        <v>122879</v>
      </c>
      <c r="AJ358" s="3">
        <v>324556.97294329002</v>
      </c>
      <c r="AK358">
        <v>80</v>
      </c>
      <c r="AL358">
        <v>327776</v>
      </c>
      <c r="AM358">
        <v>45705</v>
      </c>
      <c r="AN358">
        <v>68339</v>
      </c>
      <c r="AO358">
        <v>114044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25</v>
      </c>
      <c r="AV358">
        <f t="shared" si="23"/>
        <v>25</v>
      </c>
      <c r="AW358">
        <v>7917</v>
      </c>
      <c r="AX358">
        <v>0.47</v>
      </c>
      <c r="AY358">
        <v>1182727328.62679</v>
      </c>
      <c r="AZ358">
        <v>1182727.3286267901</v>
      </c>
      <c r="BA358">
        <v>67746.540508464401</v>
      </c>
      <c r="BB358">
        <v>0.14760901331560361</v>
      </c>
      <c r="BC358">
        <v>15265</v>
      </c>
      <c r="BD358">
        <v>0</v>
      </c>
      <c r="BE358">
        <v>15265</v>
      </c>
      <c r="BF358">
        <v>0.83511132994146287</v>
      </c>
      <c r="BG358">
        <v>256291</v>
      </c>
      <c r="BH358">
        <v>13.916001520334474</v>
      </c>
      <c r="BI358">
        <v>2737</v>
      </c>
      <c r="BJ358">
        <v>21</v>
      </c>
      <c r="BK358">
        <v>2</v>
      </c>
      <c r="BL358">
        <v>2</v>
      </c>
      <c r="BM358">
        <v>0</v>
      </c>
      <c r="BN358">
        <v>0</v>
      </c>
      <c r="BO358">
        <v>0</v>
      </c>
      <c r="BP358">
        <v>0</v>
      </c>
      <c r="BQ358">
        <v>3</v>
      </c>
      <c r="BR358">
        <v>1</v>
      </c>
      <c r="BS358">
        <v>0</v>
      </c>
      <c r="BT358">
        <v>18011</v>
      </c>
      <c r="BU358">
        <v>0.7</v>
      </c>
      <c r="BV358">
        <v>0.52471310000000004</v>
      </c>
      <c r="BW358">
        <v>48</v>
      </c>
      <c r="BX358">
        <v>1.6101270000000001</v>
      </c>
      <c r="BY358">
        <v>-0.75817780000000001</v>
      </c>
      <c r="BZ358">
        <v>21</v>
      </c>
      <c r="CA358">
        <v>2</v>
      </c>
      <c r="CB358">
        <v>2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18477</v>
      </c>
      <c r="CK358">
        <v>1.4612761811982464</v>
      </c>
      <c r="CL358">
        <v>0.64682793245093562</v>
      </c>
      <c r="CM358">
        <v>59</v>
      </c>
      <c r="CN358">
        <v>-0.45647050838106501</v>
      </c>
      <c r="CO358">
        <v>1258</v>
      </c>
      <c r="CP358">
        <v>-0.91660390250000001</v>
      </c>
      <c r="CQ358">
        <v>-0.48196641179999999</v>
      </c>
      <c r="CR358">
        <v>15304</v>
      </c>
      <c r="CS358">
        <v>0.82900000000000007</v>
      </c>
      <c r="CT358">
        <v>13728</v>
      </c>
      <c r="CU358">
        <v>0.73944782404999998</v>
      </c>
      <c r="CV358">
        <v>6</v>
      </c>
      <c r="CW358">
        <v>2</v>
      </c>
      <c r="CX358">
        <v>10</v>
      </c>
      <c r="CY358">
        <v>864</v>
      </c>
      <c r="CZ358">
        <v>710</v>
      </c>
      <c r="DA358" s="2">
        <v>9099</v>
      </c>
      <c r="DB358" s="2">
        <v>930</v>
      </c>
      <c r="DC358" s="2">
        <v>86.77</v>
      </c>
      <c r="DD358" s="2">
        <v>4291</v>
      </c>
      <c r="DE358">
        <v>188</v>
      </c>
      <c r="DF358">
        <v>23</v>
      </c>
      <c r="DG358">
        <v>21.69</v>
      </c>
      <c r="DH358">
        <v>5.42</v>
      </c>
      <c r="DI358" s="2">
        <v>5.42</v>
      </c>
      <c r="DJ358">
        <v>0.06</v>
      </c>
      <c r="DK358">
        <v>0.98591297129696698</v>
      </c>
      <c r="DL358">
        <v>8.4210526315789472E-3</v>
      </c>
      <c r="DM358">
        <v>0</v>
      </c>
      <c r="DN358">
        <v>44.6</v>
      </c>
      <c r="DO358">
        <v>0.13800000000000001</v>
      </c>
      <c r="DP358">
        <v>1297.45</v>
      </c>
      <c r="DQ358" s="2">
        <v>0</v>
      </c>
      <c r="DR358" s="2">
        <v>1566.74761315</v>
      </c>
      <c r="DS358">
        <v>2.1976719392168432E-3</v>
      </c>
      <c r="DT358">
        <v>3.85242166594016</v>
      </c>
      <c r="DU358">
        <v>1262731.363975202</v>
      </c>
      <c r="DV358">
        <v>1</v>
      </c>
    </row>
    <row r="359" spans="1:126" x14ac:dyDescent="0.15">
      <c r="A359" t="s">
        <v>768</v>
      </c>
      <c r="B359" t="s">
        <v>771</v>
      </c>
      <c r="C359">
        <v>13</v>
      </c>
      <c r="D359">
        <v>3</v>
      </c>
      <c r="E359" t="s">
        <v>772</v>
      </c>
      <c r="F359">
        <v>13003</v>
      </c>
      <c r="G359" t="s">
        <v>5343</v>
      </c>
      <c r="H359">
        <v>57</v>
      </c>
      <c r="I359">
        <v>17.100000000000001</v>
      </c>
      <c r="J359">
        <v>0.4</v>
      </c>
      <c r="K359">
        <v>0.2</v>
      </c>
      <c r="L359">
        <v>1</v>
      </c>
      <c r="M359">
        <v>24.3</v>
      </c>
      <c r="N359">
        <f t="shared" si="26"/>
        <v>4133.0999999999995</v>
      </c>
      <c r="O359">
        <f t="shared" si="24"/>
        <v>5866.9000000000005</v>
      </c>
      <c r="P359">
        <f t="shared" si="25"/>
        <v>7.0402800000000036</v>
      </c>
      <c r="Q359" s="4">
        <v>13003</v>
      </c>
      <c r="R359" s="5">
        <v>31.296806</v>
      </c>
      <c r="S359" s="5">
        <v>-82.878151000000003</v>
      </c>
      <c r="T359">
        <v>9</v>
      </c>
      <c r="U359">
        <v>0.17101422635797364</v>
      </c>
      <c r="V359">
        <v>8355</v>
      </c>
      <c r="W359">
        <v>8297</v>
      </c>
      <c r="X359">
        <v>8294</v>
      </c>
      <c r="Y359">
        <v>8375</v>
      </c>
      <c r="Z359">
        <v>4328</v>
      </c>
      <c r="AA359">
        <v>12133</v>
      </c>
      <c r="AB359">
        <v>3150.7809999999999</v>
      </c>
      <c r="AC359">
        <v>30933</v>
      </c>
      <c r="AD359">
        <v>0</v>
      </c>
      <c r="AE359">
        <v>0</v>
      </c>
      <c r="AF359">
        <v>23</v>
      </c>
      <c r="AG359">
        <v>194</v>
      </c>
      <c r="AH359">
        <v>0.11855670103092783</v>
      </c>
      <c r="AI359" s="3">
        <v>86876</v>
      </c>
      <c r="AJ359" s="3">
        <v>217216.02331068</v>
      </c>
      <c r="AK359">
        <v>134</v>
      </c>
      <c r="AL359">
        <v>220236.79999999999</v>
      </c>
      <c r="AM359">
        <v>48103</v>
      </c>
      <c r="AN359">
        <v>26543</v>
      </c>
      <c r="AO359">
        <v>74646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11</v>
      </c>
      <c r="AV359">
        <f t="shared" si="23"/>
        <v>11</v>
      </c>
      <c r="AW359">
        <v>4450</v>
      </c>
      <c r="AX359">
        <v>0.54</v>
      </c>
      <c r="AY359">
        <v>417681801.95386201</v>
      </c>
      <c r="AZ359">
        <v>417681.80195386201</v>
      </c>
      <c r="BA359">
        <v>54898.143334593602</v>
      </c>
      <c r="BB359">
        <v>0.18215552280250949</v>
      </c>
      <c r="BC359">
        <v>2994</v>
      </c>
      <c r="BD359">
        <v>3454</v>
      </c>
      <c r="BE359">
        <v>-460</v>
      </c>
      <c r="BF359">
        <v>-5.5056852184320763E-2</v>
      </c>
      <c r="BG359">
        <v>91592</v>
      </c>
      <c r="BH359">
        <v>11.043163732818906</v>
      </c>
      <c r="BI359">
        <v>1209</v>
      </c>
      <c r="BJ359">
        <v>4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8230</v>
      </c>
      <c r="BU359">
        <v>0.49</v>
      </c>
      <c r="BV359">
        <v>0.51507630000000004</v>
      </c>
      <c r="BW359">
        <v>17</v>
      </c>
      <c r="BX359">
        <v>0.48602669999999998</v>
      </c>
      <c r="BY359">
        <v>-1.6481269999999999</v>
      </c>
      <c r="BZ359">
        <v>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8203</v>
      </c>
      <c r="CK359">
        <v>0.48762647811776183</v>
      </c>
      <c r="CL359">
        <v>0.66392129947380463</v>
      </c>
      <c r="CM359">
        <v>16</v>
      </c>
      <c r="CN359">
        <v>-1.400502395683082</v>
      </c>
      <c r="CO359">
        <v>369</v>
      </c>
      <c r="CP359">
        <v>1.2228091999999999E-2</v>
      </c>
      <c r="CQ359">
        <v>-0.62004156470000005</v>
      </c>
      <c r="CR359">
        <v>7158</v>
      </c>
      <c r="CS359">
        <v>0.85</v>
      </c>
      <c r="CT359">
        <v>5681</v>
      </c>
      <c r="CU359">
        <v>0.64969696970000002</v>
      </c>
      <c r="CW359">
        <v>1</v>
      </c>
      <c r="CY359">
        <v>554</v>
      </c>
      <c r="CZ359">
        <v>288</v>
      </c>
      <c r="DA359" s="2">
        <v>3079</v>
      </c>
      <c r="DB359" s="2">
        <v>440</v>
      </c>
      <c r="DC359" s="2">
        <v>36.19</v>
      </c>
      <c r="DD359" s="2">
        <v>2754</v>
      </c>
      <c r="DE359">
        <v>87</v>
      </c>
      <c r="DF359">
        <v>14</v>
      </c>
      <c r="DH359">
        <v>24.13</v>
      </c>
      <c r="DJ359">
        <v>0.24</v>
      </c>
      <c r="DK359">
        <v>0.9843915465721258</v>
      </c>
      <c r="DL359">
        <v>5.1546391752577319E-3</v>
      </c>
      <c r="DM359">
        <v>0</v>
      </c>
      <c r="DN359">
        <v>10.5</v>
      </c>
      <c r="DO359">
        <v>4.8000000000000001E-2</v>
      </c>
      <c r="DP359">
        <v>282.89999999999998</v>
      </c>
      <c r="DQ359" s="2">
        <v>0</v>
      </c>
      <c r="DR359" s="2">
        <v>2630.8628626700001</v>
      </c>
      <c r="DS359">
        <v>1.1945599670536442E-2</v>
      </c>
      <c r="DT359">
        <v>3.1211380924867602</v>
      </c>
      <c r="DU359">
        <v>687389.46584738803</v>
      </c>
      <c r="DV359">
        <v>1</v>
      </c>
    </row>
    <row r="360" spans="1:126" x14ac:dyDescent="0.15">
      <c r="A360" t="s">
        <v>768</v>
      </c>
      <c r="B360" t="s">
        <v>773</v>
      </c>
      <c r="C360">
        <v>13</v>
      </c>
      <c r="D360">
        <v>5</v>
      </c>
      <c r="E360" t="s">
        <v>774</v>
      </c>
      <c r="F360">
        <v>13005</v>
      </c>
      <c r="G360" t="s">
        <v>5344</v>
      </c>
      <c r="H360">
        <v>76</v>
      </c>
      <c r="I360">
        <v>15.3</v>
      </c>
      <c r="J360">
        <v>0.1</v>
      </c>
      <c r="K360">
        <v>0.3</v>
      </c>
      <c r="L360">
        <v>1.2</v>
      </c>
      <c r="M360">
        <v>7.1</v>
      </c>
      <c r="N360">
        <f t="shared" si="26"/>
        <v>6062.04</v>
      </c>
      <c r="O360">
        <f t="shared" si="24"/>
        <v>3937.96</v>
      </c>
      <c r="P360">
        <f t="shared" si="25"/>
        <v>4.7255520000000022</v>
      </c>
      <c r="Q360" s="4">
        <v>13005</v>
      </c>
      <c r="R360" s="5">
        <v>31.55021</v>
      </c>
      <c r="S360" s="5">
        <v>-82.451432999999994</v>
      </c>
      <c r="T360">
        <v>7</v>
      </c>
      <c r="U360">
        <v>0.20785312879369047</v>
      </c>
      <c r="V360">
        <v>11124</v>
      </c>
      <c r="W360">
        <v>11196</v>
      </c>
      <c r="X360">
        <v>11222</v>
      </c>
      <c r="Y360">
        <v>11287</v>
      </c>
      <c r="Z360">
        <v>5765</v>
      </c>
      <c r="AA360">
        <v>13001</v>
      </c>
      <c r="AB360">
        <v>3792.8649999999998</v>
      </c>
      <c r="AC360">
        <v>37162</v>
      </c>
      <c r="AD360">
        <v>0</v>
      </c>
      <c r="AE360">
        <v>0</v>
      </c>
      <c r="AF360">
        <v>10</v>
      </c>
      <c r="AG360">
        <v>268</v>
      </c>
      <c r="AH360">
        <v>3.7313432835820892E-2</v>
      </c>
      <c r="AI360" s="3">
        <v>57750</v>
      </c>
      <c r="AJ360" s="3">
        <v>181782.91136619</v>
      </c>
      <c r="AK360">
        <v>74</v>
      </c>
      <c r="AL360">
        <v>183001.60000000001</v>
      </c>
      <c r="AM360">
        <v>153597</v>
      </c>
      <c r="AN360">
        <v>29080</v>
      </c>
      <c r="AO360">
        <v>182677</v>
      </c>
      <c r="AP360">
        <v>3</v>
      </c>
      <c r="AQ360">
        <v>0</v>
      </c>
      <c r="AR360">
        <v>3</v>
      </c>
      <c r="AS360">
        <v>0.26795284030010719</v>
      </c>
      <c r="AT360">
        <v>4</v>
      </c>
      <c r="AU360">
        <v>12</v>
      </c>
      <c r="AV360">
        <f t="shared" si="23"/>
        <v>16</v>
      </c>
      <c r="AW360">
        <v>6826</v>
      </c>
      <c r="AX360">
        <v>0.63</v>
      </c>
      <c r="AY360">
        <v>923981040.95922804</v>
      </c>
      <c r="AZ360">
        <v>923981.04095922806</v>
      </c>
      <c r="BA360">
        <v>91175.245294488894</v>
      </c>
      <c r="BB360">
        <v>0.10967889329719689</v>
      </c>
      <c r="BC360">
        <v>3701</v>
      </c>
      <c r="BD360">
        <v>58</v>
      </c>
      <c r="BE360">
        <v>3643</v>
      </c>
      <c r="BF360">
        <v>0.32749011147069401</v>
      </c>
      <c r="BG360">
        <v>223713</v>
      </c>
      <c r="BH360">
        <v>19.935216538941365</v>
      </c>
      <c r="BI360">
        <v>1718</v>
      </c>
      <c r="BJ360">
        <v>9</v>
      </c>
      <c r="BK360">
        <v>0</v>
      </c>
      <c r="BL360">
        <v>1</v>
      </c>
      <c r="BM360">
        <v>1</v>
      </c>
      <c r="BN360">
        <v>0</v>
      </c>
      <c r="BO360">
        <v>0</v>
      </c>
      <c r="BP360">
        <v>0</v>
      </c>
      <c r="BQ360">
        <v>1</v>
      </c>
      <c r="BR360">
        <v>1</v>
      </c>
      <c r="BS360">
        <v>0</v>
      </c>
      <c r="BT360">
        <v>10601</v>
      </c>
      <c r="BU360">
        <v>0.56999999999999995</v>
      </c>
      <c r="BV360">
        <v>0.50467770000000001</v>
      </c>
      <c r="BW360">
        <v>22</v>
      </c>
      <c r="BX360">
        <v>1.226299</v>
      </c>
      <c r="BY360">
        <v>-1.164555</v>
      </c>
      <c r="BZ360">
        <v>11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11248</v>
      </c>
      <c r="CK360">
        <v>1.1557610241820768</v>
      </c>
      <c r="CL360">
        <v>0.78919895603292511</v>
      </c>
      <c r="CM360">
        <v>28</v>
      </c>
      <c r="CN360">
        <v>-0.21904931516738416</v>
      </c>
      <c r="CO360">
        <v>804</v>
      </c>
      <c r="CP360">
        <v>-0.38007325559999999</v>
      </c>
      <c r="CQ360">
        <v>-0.2042846173</v>
      </c>
      <c r="CR360">
        <v>9599</v>
      </c>
      <c r="CS360">
        <v>0.84799999999999998</v>
      </c>
      <c r="CT360">
        <v>8187</v>
      </c>
      <c r="CU360">
        <v>0.72556792193999997</v>
      </c>
      <c r="CW360">
        <v>3</v>
      </c>
      <c r="CX360">
        <v>6</v>
      </c>
      <c r="CY360">
        <v>1122</v>
      </c>
      <c r="CZ360">
        <v>411</v>
      </c>
      <c r="DA360" s="2">
        <v>5429</v>
      </c>
      <c r="DB360" s="2">
        <v>460</v>
      </c>
      <c r="DC360" s="2">
        <v>62.41</v>
      </c>
      <c r="DD360" s="2">
        <v>2480</v>
      </c>
      <c r="DE360">
        <v>104</v>
      </c>
      <c r="DF360">
        <v>17</v>
      </c>
      <c r="DG360">
        <v>26.75</v>
      </c>
      <c r="DH360">
        <v>8.92</v>
      </c>
      <c r="DI360" s="2">
        <v>8.92</v>
      </c>
      <c r="DJ360">
        <v>-0.47</v>
      </c>
      <c r="DK360">
        <v>0.98645887445887448</v>
      </c>
      <c r="DL360">
        <v>1.4925373134328358E-2</v>
      </c>
      <c r="DM360">
        <v>0</v>
      </c>
      <c r="DN360">
        <v>10.4</v>
      </c>
      <c r="DO360">
        <v>5.4000000000000006E-2</v>
      </c>
      <c r="DP360">
        <v>239.93</v>
      </c>
      <c r="DQ360" s="2">
        <v>0</v>
      </c>
      <c r="DR360" s="2">
        <v>0</v>
      </c>
      <c r="DS360">
        <v>0</v>
      </c>
      <c r="DT360">
        <v>3.79853614195203</v>
      </c>
      <c r="DU360">
        <v>695138.1916350486</v>
      </c>
      <c r="DV360">
        <v>1</v>
      </c>
    </row>
    <row r="361" spans="1:126" x14ac:dyDescent="0.15">
      <c r="A361" t="s">
        <v>768</v>
      </c>
      <c r="B361" t="s">
        <v>655</v>
      </c>
      <c r="C361">
        <v>13</v>
      </c>
      <c r="D361">
        <v>7</v>
      </c>
      <c r="E361" t="s">
        <v>775</v>
      </c>
      <c r="F361">
        <v>13007</v>
      </c>
      <c r="G361" t="s">
        <v>5345</v>
      </c>
      <c r="H361">
        <v>47.6</v>
      </c>
      <c r="I361">
        <v>46.4</v>
      </c>
      <c r="J361">
        <v>0.3</v>
      </c>
      <c r="K361">
        <v>0.7</v>
      </c>
      <c r="L361">
        <v>0.9</v>
      </c>
      <c r="M361">
        <v>4.2</v>
      </c>
      <c r="N361">
        <f t="shared" si="26"/>
        <v>4437.7500000000009</v>
      </c>
      <c r="O361">
        <f t="shared" si="24"/>
        <v>5562.2499999999991</v>
      </c>
      <c r="P361">
        <f t="shared" si="25"/>
        <v>6.6747000000000014</v>
      </c>
      <c r="Q361" s="4">
        <v>13007</v>
      </c>
      <c r="R361" s="5">
        <v>31.319579999999998</v>
      </c>
      <c r="S361" s="5">
        <v>-84.454881</v>
      </c>
      <c r="T361">
        <v>3</v>
      </c>
      <c r="U361">
        <v>0.16358388398758419</v>
      </c>
      <c r="V361">
        <v>3483</v>
      </c>
      <c r="W361">
        <v>3342</v>
      </c>
      <c r="X361">
        <v>3292</v>
      </c>
      <c r="Y361">
        <v>3201</v>
      </c>
      <c r="Z361">
        <v>1718</v>
      </c>
      <c r="AA361">
        <v>13003</v>
      </c>
      <c r="AB361">
        <v>1158.8209999999999</v>
      </c>
      <c r="AC361">
        <v>44297</v>
      </c>
      <c r="AD361">
        <v>0</v>
      </c>
      <c r="AE361">
        <v>0</v>
      </c>
      <c r="AF361">
        <v>2</v>
      </c>
      <c r="AG361">
        <v>150</v>
      </c>
      <c r="AH361">
        <v>1.3333333333333334E-2</v>
      </c>
      <c r="AI361" s="3">
        <v>146478</v>
      </c>
      <c r="AJ361" s="3">
        <v>218843.576192395</v>
      </c>
      <c r="AK361">
        <v>179</v>
      </c>
      <c r="AL361">
        <v>223481.60000000001</v>
      </c>
      <c r="AM361">
        <v>73664</v>
      </c>
      <c r="AN361">
        <v>39964</v>
      </c>
      <c r="AO361">
        <v>113628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f t="shared" si="23"/>
        <v>0</v>
      </c>
      <c r="AW361">
        <v>0</v>
      </c>
      <c r="AX361">
        <v>0</v>
      </c>
      <c r="AY361">
        <v>146584852.22385699</v>
      </c>
      <c r="AZ361">
        <v>146584.85222385699</v>
      </c>
      <c r="BA361">
        <v>35545.892615978701</v>
      </c>
      <c r="BB361">
        <v>0.28132645614038593</v>
      </c>
      <c r="BC361">
        <v>478</v>
      </c>
      <c r="BD361">
        <v>0</v>
      </c>
      <c r="BE361">
        <v>478</v>
      </c>
      <c r="BF361">
        <v>0.13723801320700546</v>
      </c>
      <c r="BG361">
        <v>20064</v>
      </c>
      <c r="BH361">
        <v>6.0947752126366952</v>
      </c>
      <c r="BI361">
        <v>519</v>
      </c>
      <c r="BJ361">
        <v>3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3637</v>
      </c>
      <c r="BU361">
        <v>0.52</v>
      </c>
      <c r="BV361">
        <v>0.57596449999999999</v>
      </c>
      <c r="BW361">
        <v>11</v>
      </c>
      <c r="BX361">
        <v>1.0998079999999999</v>
      </c>
      <c r="BY361">
        <v>-0.72663920000000004</v>
      </c>
      <c r="BZ361">
        <v>1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3274</v>
      </c>
      <c r="CK361">
        <v>0.61087354917532077</v>
      </c>
      <c r="CL361">
        <v>0.7349676225716929</v>
      </c>
      <c r="CM361">
        <v>13</v>
      </c>
      <c r="CN361">
        <v>-0.65856116689032917</v>
      </c>
      <c r="CO361">
        <v>114</v>
      </c>
      <c r="CP361">
        <v>0.108023169</v>
      </c>
      <c r="CQ361">
        <v>-0.3116547858</v>
      </c>
      <c r="CR361">
        <v>2490</v>
      </c>
      <c r="CS361">
        <v>0.79400000000000004</v>
      </c>
      <c r="CT361">
        <v>2696</v>
      </c>
      <c r="CU361">
        <v>0.77430555556000003</v>
      </c>
      <c r="CV361">
        <v>1</v>
      </c>
      <c r="CW361">
        <v>0</v>
      </c>
      <c r="CY361">
        <v>244</v>
      </c>
      <c r="CZ361">
        <v>213</v>
      </c>
      <c r="DA361" s="2">
        <v>958</v>
      </c>
      <c r="DB361" s="2">
        <v>170</v>
      </c>
      <c r="DC361" s="2">
        <v>0</v>
      </c>
      <c r="DD361" s="2">
        <v>1630</v>
      </c>
      <c r="DE361">
        <v>46</v>
      </c>
      <c r="DF361">
        <v>55</v>
      </c>
      <c r="DH361">
        <v>29.93</v>
      </c>
      <c r="DJ361">
        <v>-7.0000000000000007E-2</v>
      </c>
      <c r="DK361">
        <v>0.93539644178647985</v>
      </c>
      <c r="DL361">
        <v>1.3333333333333334E-2</v>
      </c>
      <c r="DM361">
        <v>0</v>
      </c>
      <c r="DN361">
        <v>74.099999999999994</v>
      </c>
      <c r="DO361">
        <v>0.32500000000000001</v>
      </c>
      <c r="DP361">
        <v>90.3</v>
      </c>
      <c r="DQ361" s="2">
        <v>0</v>
      </c>
      <c r="DR361" s="2">
        <v>36636.130932949993</v>
      </c>
      <c r="DS361">
        <v>0.16199166947090229</v>
      </c>
      <c r="DT361">
        <v>4.1698689093270298</v>
      </c>
      <c r="DU361">
        <v>931888.97564665962</v>
      </c>
      <c r="DV361">
        <v>1</v>
      </c>
    </row>
    <row r="362" spans="1:126" x14ac:dyDescent="0.15">
      <c r="A362" t="s">
        <v>768</v>
      </c>
      <c r="B362" t="s">
        <v>106</v>
      </c>
      <c r="C362">
        <v>13</v>
      </c>
      <c r="D362">
        <v>9</v>
      </c>
      <c r="E362" t="s">
        <v>776</v>
      </c>
      <c r="F362">
        <v>13009</v>
      </c>
      <c r="G362" t="s">
        <v>5346</v>
      </c>
      <c r="H362">
        <v>54</v>
      </c>
      <c r="I362">
        <v>41.3</v>
      </c>
      <c r="J362">
        <v>0.2</v>
      </c>
      <c r="K362">
        <v>1.3</v>
      </c>
      <c r="L362">
        <v>1.2</v>
      </c>
      <c r="M362">
        <v>2</v>
      </c>
      <c r="N362">
        <f t="shared" si="26"/>
        <v>4628.8599999999988</v>
      </c>
      <c r="O362">
        <f t="shared" si="24"/>
        <v>5371.1400000000012</v>
      </c>
      <c r="P362">
        <f t="shared" si="25"/>
        <v>6.4453680000000038</v>
      </c>
      <c r="Q362" s="4">
        <v>13009</v>
      </c>
      <c r="R362" s="5">
        <v>33.059489999999997</v>
      </c>
      <c r="S362" s="5">
        <v>-83.255457000000007</v>
      </c>
      <c r="T362">
        <v>4</v>
      </c>
      <c r="U362">
        <v>9.6989431192942302E-2</v>
      </c>
      <c r="V362">
        <v>46378</v>
      </c>
      <c r="W362">
        <v>45854</v>
      </c>
      <c r="X362">
        <v>45795</v>
      </c>
      <c r="Y362">
        <v>45518</v>
      </c>
      <c r="Z362">
        <v>21658</v>
      </c>
      <c r="AA362">
        <v>13005</v>
      </c>
      <c r="AB362">
        <v>13440.791999999999</v>
      </c>
      <c r="AC362">
        <v>32460</v>
      </c>
      <c r="AD362">
        <v>4</v>
      </c>
      <c r="AE362">
        <v>8.7345780106998583E-5</v>
      </c>
      <c r="AF362">
        <v>7</v>
      </c>
      <c r="AG362">
        <v>124</v>
      </c>
      <c r="AH362">
        <v>5.6451612903225805E-2</v>
      </c>
      <c r="AI362" s="3">
        <v>18672</v>
      </c>
      <c r="AJ362" s="3">
        <v>165516.45179675001</v>
      </c>
      <c r="AK362">
        <v>75</v>
      </c>
      <c r="AL362">
        <v>171212.79999999999</v>
      </c>
      <c r="AM362">
        <v>104626</v>
      </c>
      <c r="AN362">
        <v>7493</v>
      </c>
      <c r="AO362">
        <v>112119</v>
      </c>
      <c r="AP362">
        <v>3</v>
      </c>
      <c r="AQ362">
        <v>0</v>
      </c>
      <c r="AR362">
        <v>3</v>
      </c>
      <c r="AS362">
        <v>6.5425044707113883E-2</v>
      </c>
      <c r="AT362">
        <v>3</v>
      </c>
      <c r="AU362">
        <v>16</v>
      </c>
      <c r="AV362">
        <f t="shared" si="23"/>
        <v>19</v>
      </c>
      <c r="AW362">
        <v>43100</v>
      </c>
      <c r="AX362">
        <v>0.97</v>
      </c>
      <c r="AY362">
        <v>1874575044.57059</v>
      </c>
      <c r="AZ362">
        <v>1874575.0445705899</v>
      </c>
      <c r="BA362">
        <v>42136.419455666401</v>
      </c>
      <c r="BB362">
        <v>0.23732438895339564</v>
      </c>
      <c r="BC362">
        <v>2738</v>
      </c>
      <c r="BD362">
        <v>8150</v>
      </c>
      <c r="BE362">
        <v>-5412</v>
      </c>
      <c r="BF362">
        <v>-0.11669325973521928</v>
      </c>
      <c r="BG362">
        <v>624376</v>
      </c>
      <c r="BH362">
        <v>13.634152200021836</v>
      </c>
      <c r="BI362">
        <v>4517</v>
      </c>
      <c r="BJ362">
        <v>27</v>
      </c>
      <c r="BK362">
        <v>3</v>
      </c>
      <c r="BL362">
        <v>2</v>
      </c>
      <c r="BM362">
        <v>0</v>
      </c>
      <c r="BN362">
        <v>0</v>
      </c>
      <c r="BO362">
        <v>2</v>
      </c>
      <c r="BP362">
        <v>1</v>
      </c>
      <c r="BQ362">
        <v>4</v>
      </c>
      <c r="BR362">
        <v>1</v>
      </c>
      <c r="BS362">
        <v>0</v>
      </c>
      <c r="BT362">
        <v>46337</v>
      </c>
      <c r="BU362">
        <v>0.71</v>
      </c>
      <c r="BV362">
        <v>0.44318489999999999</v>
      </c>
      <c r="BW362">
        <v>168</v>
      </c>
      <c r="BX362">
        <v>0.86324109999999998</v>
      </c>
      <c r="BY362">
        <v>-1.637149</v>
      </c>
      <c r="BZ362">
        <v>29</v>
      </c>
      <c r="CA362">
        <v>4</v>
      </c>
      <c r="CB362">
        <v>2</v>
      </c>
      <c r="CC362">
        <v>0</v>
      </c>
      <c r="CD362">
        <v>0</v>
      </c>
      <c r="CE362">
        <v>1</v>
      </c>
      <c r="CF362">
        <v>1</v>
      </c>
      <c r="CG362">
        <v>3</v>
      </c>
      <c r="CH362">
        <v>1</v>
      </c>
      <c r="CI362">
        <v>0</v>
      </c>
      <c r="CJ362">
        <v>45822</v>
      </c>
      <c r="CK362">
        <v>0.89476670594910745</v>
      </c>
      <c r="CL362">
        <v>0.74702120807839167</v>
      </c>
      <c r="CM362">
        <v>144</v>
      </c>
      <c r="CN362">
        <v>-0.563875333882492</v>
      </c>
      <c r="CO362">
        <v>3815.0000000000005</v>
      </c>
      <c r="CP362">
        <v>-0.16377695589999999</v>
      </c>
      <c r="CQ362">
        <v>-0.12107802989999999</v>
      </c>
      <c r="CR362">
        <v>34499</v>
      </c>
      <c r="CS362">
        <v>0.7609999999999999</v>
      </c>
      <c r="CT362">
        <v>37010</v>
      </c>
      <c r="CU362">
        <v>0.80146626416</v>
      </c>
      <c r="CV362">
        <v>57</v>
      </c>
      <c r="CW362">
        <v>19</v>
      </c>
      <c r="CX362">
        <v>26</v>
      </c>
      <c r="CY362">
        <v>40</v>
      </c>
      <c r="CZ362">
        <v>166</v>
      </c>
      <c r="DA362" s="2">
        <v>21300</v>
      </c>
      <c r="DB362" s="2">
        <v>2925</v>
      </c>
      <c r="DC362" s="2">
        <v>106.43</v>
      </c>
      <c r="DD362" s="2">
        <v>20791</v>
      </c>
      <c r="DE362">
        <v>40</v>
      </c>
      <c r="DF362">
        <v>9</v>
      </c>
      <c r="DG362">
        <v>30.41</v>
      </c>
      <c r="DH362">
        <v>6.52</v>
      </c>
      <c r="DI362" s="2">
        <v>15.2</v>
      </c>
      <c r="DJ362">
        <v>2.09</v>
      </c>
      <c r="DK362">
        <v>0.96293916023993142</v>
      </c>
      <c r="DL362">
        <v>0</v>
      </c>
      <c r="DM362">
        <v>0</v>
      </c>
      <c r="DN362">
        <v>28.9</v>
      </c>
      <c r="DO362">
        <v>0.16800000000000001</v>
      </c>
      <c r="DP362">
        <v>46.98</v>
      </c>
      <c r="DQ362" s="2">
        <v>0</v>
      </c>
      <c r="DR362" s="2">
        <v>21.342904140000002</v>
      </c>
      <c r="DS362">
        <v>1.246571759935005E-4</v>
      </c>
      <c r="DT362">
        <v>1</v>
      </c>
      <c r="DU362">
        <v>171212.79999999999</v>
      </c>
      <c r="DV362">
        <v>0</v>
      </c>
    </row>
    <row r="363" spans="1:126" x14ac:dyDescent="0.15">
      <c r="A363" t="s">
        <v>768</v>
      </c>
      <c r="B363" t="s">
        <v>777</v>
      </c>
      <c r="C363">
        <v>13</v>
      </c>
      <c r="D363">
        <v>11</v>
      </c>
      <c r="E363" t="s">
        <v>778</v>
      </c>
      <c r="F363">
        <v>13011</v>
      </c>
      <c r="G363" t="s">
        <v>5347</v>
      </c>
      <c r="H363">
        <v>89.8</v>
      </c>
      <c r="I363">
        <v>2.2999999999999998</v>
      </c>
      <c r="J363">
        <v>0.2</v>
      </c>
      <c r="K363">
        <v>0.9</v>
      </c>
      <c r="L363">
        <v>1.1000000000000001</v>
      </c>
      <c r="M363">
        <v>5.7</v>
      </c>
      <c r="N363">
        <f t="shared" si="26"/>
        <v>8103.8799999999992</v>
      </c>
      <c r="O363">
        <f t="shared" si="24"/>
        <v>1896.1200000000008</v>
      </c>
      <c r="P363">
        <f t="shared" si="25"/>
        <v>2.2753440000000018</v>
      </c>
      <c r="Q363" s="4">
        <v>13011</v>
      </c>
      <c r="R363" s="5">
        <v>34.351922000000002</v>
      </c>
      <c r="S363" s="5">
        <v>-83.498441</v>
      </c>
      <c r="T363">
        <v>8</v>
      </c>
      <c r="U363">
        <v>8.4739680350518154E-2</v>
      </c>
      <c r="V363">
        <v>18250</v>
      </c>
      <c r="W363">
        <v>18317</v>
      </c>
      <c r="X363">
        <v>18336</v>
      </c>
      <c r="Y363">
        <v>18382</v>
      </c>
      <c r="Z363">
        <v>9559</v>
      </c>
      <c r="AA363">
        <v>13007</v>
      </c>
      <c r="AB363">
        <v>6965.0370000000003</v>
      </c>
      <c r="AC363">
        <v>41472</v>
      </c>
      <c r="AD363">
        <v>0</v>
      </c>
      <c r="AE363">
        <v>0</v>
      </c>
      <c r="AF363">
        <v>17</v>
      </c>
      <c r="AG363">
        <v>519</v>
      </c>
      <c r="AH363">
        <v>3.2755298651252408E-2</v>
      </c>
      <c r="AI363" s="3">
        <v>59680</v>
      </c>
      <c r="AJ363" s="3">
        <v>148537.84846677</v>
      </c>
      <c r="AK363">
        <v>69</v>
      </c>
      <c r="AL363">
        <v>149683.20000000001</v>
      </c>
      <c r="AM363">
        <v>198428</v>
      </c>
      <c r="AN363">
        <v>36526</v>
      </c>
      <c r="AO363">
        <v>234954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10</v>
      </c>
      <c r="AV363">
        <f t="shared" si="23"/>
        <v>10</v>
      </c>
      <c r="AW363">
        <v>20784</v>
      </c>
      <c r="AX363">
        <v>0.96</v>
      </c>
      <c r="AY363">
        <v>177887817.166098</v>
      </c>
      <c r="AZ363">
        <v>177887.81716609799</v>
      </c>
      <c r="BA363">
        <v>12149.235666565301</v>
      </c>
      <c r="BB363">
        <v>0.82309704696238639</v>
      </c>
      <c r="BC363">
        <v>20382</v>
      </c>
      <c r="BD363">
        <v>6386</v>
      </c>
      <c r="BE363">
        <v>13996</v>
      </c>
      <c r="BF363">
        <v>0.76690410958904109</v>
      </c>
      <c r="BG363">
        <v>92863</v>
      </c>
      <c r="BH363">
        <v>5.0645178883071553</v>
      </c>
      <c r="BI363">
        <v>2143</v>
      </c>
      <c r="BJ363">
        <v>16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3</v>
      </c>
      <c r="BR363">
        <v>1</v>
      </c>
      <c r="BS363">
        <v>0</v>
      </c>
      <c r="BT363">
        <v>16799</v>
      </c>
      <c r="BU363">
        <v>0.78</v>
      </c>
      <c r="BV363">
        <v>0.4968553</v>
      </c>
      <c r="BW363">
        <v>29</v>
      </c>
      <c r="BX363">
        <v>1.2500739999999999</v>
      </c>
      <c r="BY363">
        <v>-1.3803460000000001</v>
      </c>
      <c r="BZ363">
        <v>16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18313</v>
      </c>
      <c r="CK363">
        <v>1.0375143340796156</v>
      </c>
      <c r="CL363">
        <v>0.70711106038123506</v>
      </c>
      <c r="CM363">
        <v>39</v>
      </c>
      <c r="CN363">
        <v>-0.79988330570799637</v>
      </c>
      <c r="CO363">
        <v>1117</v>
      </c>
      <c r="CP363">
        <v>0.41343556799999998</v>
      </c>
      <c r="CQ363">
        <v>0.28380019000000001</v>
      </c>
      <c r="CR363">
        <v>16295</v>
      </c>
      <c r="CS363">
        <v>0.88</v>
      </c>
      <c r="CT363">
        <v>13560</v>
      </c>
      <c r="CU363">
        <v>0.76004284949000001</v>
      </c>
      <c r="CW363">
        <v>1</v>
      </c>
      <c r="CX363">
        <v>3</v>
      </c>
      <c r="CY363">
        <v>372</v>
      </c>
      <c r="CZ363">
        <v>788</v>
      </c>
      <c r="DA363" s="2">
        <v>5678</v>
      </c>
      <c r="DB363" s="2">
        <v>1365</v>
      </c>
      <c r="DC363" s="2">
        <v>92.32</v>
      </c>
      <c r="DD363" s="2">
        <v>1210</v>
      </c>
      <c r="DE363">
        <v>247</v>
      </c>
      <c r="DF363">
        <v>18</v>
      </c>
      <c r="DG363">
        <v>16.29</v>
      </c>
      <c r="DH363">
        <v>5.43</v>
      </c>
      <c r="DJ363">
        <v>-1.21</v>
      </c>
      <c r="DK363">
        <v>0.99073391420911527</v>
      </c>
      <c r="DL363">
        <v>0</v>
      </c>
      <c r="DM363">
        <v>0</v>
      </c>
      <c r="DN363">
        <v>6.9</v>
      </c>
      <c r="DO363">
        <v>4.4000000000000004E-2</v>
      </c>
      <c r="DP363">
        <v>57.1</v>
      </c>
      <c r="DQ363" s="2">
        <v>999</v>
      </c>
      <c r="DR363" s="2">
        <v>308.82317227999999</v>
      </c>
      <c r="DS363">
        <v>1.0132193554988134E-4</v>
      </c>
      <c r="DT363">
        <v>2.10246120544778</v>
      </c>
      <c r="DU363">
        <v>314703.12110728119</v>
      </c>
      <c r="DV363">
        <v>1</v>
      </c>
    </row>
    <row r="364" spans="1:126" x14ac:dyDescent="0.15">
      <c r="A364" t="s">
        <v>768</v>
      </c>
      <c r="B364" t="s">
        <v>779</v>
      </c>
      <c r="C364">
        <v>13</v>
      </c>
      <c r="D364">
        <v>13</v>
      </c>
      <c r="E364" t="s">
        <v>780</v>
      </c>
      <c r="F364">
        <v>13013</v>
      </c>
      <c r="G364" t="s">
        <v>5348</v>
      </c>
      <c r="H364">
        <v>74.599999999999994</v>
      </c>
      <c r="I364">
        <v>11.2</v>
      </c>
      <c r="J364">
        <v>0.2</v>
      </c>
      <c r="K364">
        <v>3.4</v>
      </c>
      <c r="L364">
        <v>1.9</v>
      </c>
      <c r="M364">
        <v>8.6999999999999993</v>
      </c>
      <c r="N364">
        <f t="shared" si="26"/>
        <v>5781.4999999999982</v>
      </c>
      <c r="O364">
        <f t="shared" si="24"/>
        <v>4218.5000000000018</v>
      </c>
      <c r="P364">
        <f t="shared" si="25"/>
        <v>5.0622000000000043</v>
      </c>
      <c r="Q364" s="4">
        <v>13013</v>
      </c>
      <c r="R364" s="5">
        <v>33.992009000000003</v>
      </c>
      <c r="S364" s="5">
        <v>-83.712303000000006</v>
      </c>
      <c r="T364">
        <v>1</v>
      </c>
      <c r="U364">
        <v>1.8592915754362848E-2</v>
      </c>
      <c r="V364">
        <v>69136</v>
      </c>
      <c r="W364">
        <v>70873</v>
      </c>
      <c r="X364">
        <v>72012</v>
      </c>
      <c r="Y364">
        <v>75067</v>
      </c>
      <c r="Z364">
        <v>38611</v>
      </c>
      <c r="AA364">
        <v>13009</v>
      </c>
      <c r="AB364">
        <v>29482.915000000001</v>
      </c>
      <c r="AC364">
        <v>52012</v>
      </c>
      <c r="AD364">
        <v>2</v>
      </c>
      <c r="AE364">
        <v>2.7773148919624506E-5</v>
      </c>
      <c r="AF364">
        <v>18</v>
      </c>
      <c r="AG364">
        <v>304</v>
      </c>
      <c r="AH364">
        <v>5.921052631578947E-2</v>
      </c>
      <c r="AI364" s="3">
        <v>29806</v>
      </c>
      <c r="AJ364" s="3">
        <v>102634.992807705</v>
      </c>
      <c r="AK364">
        <v>45</v>
      </c>
      <c r="AL364">
        <v>104224</v>
      </c>
      <c r="AM364">
        <v>156659</v>
      </c>
      <c r="AN364">
        <v>14253</v>
      </c>
      <c r="AO364">
        <v>170912</v>
      </c>
      <c r="AP364">
        <v>4</v>
      </c>
      <c r="AQ364">
        <v>0</v>
      </c>
      <c r="AR364">
        <v>4</v>
      </c>
      <c r="AS364">
        <v>5.6438982405147234E-2</v>
      </c>
      <c r="AT364">
        <v>5</v>
      </c>
      <c r="AU364">
        <v>59</v>
      </c>
      <c r="AV364">
        <f t="shared" si="23"/>
        <v>64</v>
      </c>
      <c r="AW364">
        <v>71379</v>
      </c>
      <c r="AX364">
        <v>0.99</v>
      </c>
      <c r="AY364">
        <v>539908070.81300104</v>
      </c>
      <c r="AZ364">
        <v>539908.07081300102</v>
      </c>
      <c r="BA364">
        <v>11777.660028913901</v>
      </c>
      <c r="BB364">
        <v>0.84906509234009264</v>
      </c>
      <c r="BC364">
        <v>62191</v>
      </c>
      <c r="BD364">
        <v>109260</v>
      </c>
      <c r="BE364">
        <v>-47069</v>
      </c>
      <c r="BF364">
        <v>-0.68081751909280264</v>
      </c>
      <c r="BG364">
        <v>804449</v>
      </c>
      <c r="BH364">
        <v>11.171040937621507</v>
      </c>
      <c r="BI364">
        <v>4189</v>
      </c>
      <c r="BJ364">
        <v>35</v>
      </c>
      <c r="BK364">
        <v>1</v>
      </c>
      <c r="BL364">
        <v>2</v>
      </c>
      <c r="BM364">
        <v>0</v>
      </c>
      <c r="BN364">
        <v>0</v>
      </c>
      <c r="BO364">
        <v>1</v>
      </c>
      <c r="BP364">
        <v>0</v>
      </c>
      <c r="BQ364">
        <v>3</v>
      </c>
      <c r="BR364">
        <v>1</v>
      </c>
      <c r="BS364">
        <v>0</v>
      </c>
      <c r="BT364">
        <v>72158</v>
      </c>
      <c r="BU364">
        <v>0.75</v>
      </c>
      <c r="BV364">
        <v>0.497249</v>
      </c>
      <c r="BW364">
        <v>142</v>
      </c>
      <c r="BX364">
        <v>0.59591450000000001</v>
      </c>
      <c r="BY364">
        <v>-1.8438190000000001</v>
      </c>
      <c r="BZ364">
        <v>44</v>
      </c>
      <c r="CA364">
        <v>2</v>
      </c>
      <c r="CB364">
        <v>2</v>
      </c>
      <c r="CC364">
        <v>0</v>
      </c>
      <c r="CD364">
        <v>0</v>
      </c>
      <c r="CE364">
        <v>2</v>
      </c>
      <c r="CF364">
        <v>0</v>
      </c>
      <c r="CG364">
        <v>4</v>
      </c>
      <c r="CH364">
        <v>2</v>
      </c>
      <c r="CI364">
        <v>0</v>
      </c>
      <c r="CJ364">
        <v>73190</v>
      </c>
      <c r="CK364">
        <v>0.7651318486131985</v>
      </c>
      <c r="CL364">
        <v>0.71800205151584229</v>
      </c>
      <c r="CM364">
        <v>167</v>
      </c>
      <c r="CN364">
        <v>-0.96311037604240191</v>
      </c>
      <c r="CO364">
        <v>6728</v>
      </c>
      <c r="CP364">
        <v>0.38866960499999997</v>
      </c>
      <c r="CQ364">
        <v>-4.0318959799999998E-2</v>
      </c>
      <c r="CR364">
        <v>67000</v>
      </c>
      <c r="CS364">
        <v>0.88200000000000001</v>
      </c>
      <c r="CT364">
        <v>52612</v>
      </c>
      <c r="CU364">
        <v>0.77047838208999986</v>
      </c>
      <c r="CV364">
        <v>14</v>
      </c>
      <c r="CW364">
        <v>15</v>
      </c>
      <c r="CX364">
        <v>16</v>
      </c>
      <c r="CY364">
        <v>378</v>
      </c>
      <c r="CZ364">
        <v>447</v>
      </c>
      <c r="DA364" s="2">
        <v>27757</v>
      </c>
      <c r="DB364" s="2">
        <v>6440</v>
      </c>
      <c r="DC364" s="2">
        <v>131.56</v>
      </c>
      <c r="DD364" s="2">
        <v>14042</v>
      </c>
      <c r="DE364">
        <v>118</v>
      </c>
      <c r="DF364">
        <v>27</v>
      </c>
      <c r="DG364">
        <v>12.6</v>
      </c>
      <c r="DH364">
        <v>5.6</v>
      </c>
      <c r="DI364" s="2">
        <v>4.2</v>
      </c>
      <c r="DJ364">
        <v>-0.7</v>
      </c>
      <c r="DK364">
        <v>0.94162249211568139</v>
      </c>
      <c r="DL364">
        <v>3.2894736842105261E-3</v>
      </c>
      <c r="DM364">
        <v>0</v>
      </c>
      <c r="DN364">
        <v>10</v>
      </c>
      <c r="DO364">
        <v>9.6000000000000002E-2</v>
      </c>
      <c r="DP364">
        <v>0</v>
      </c>
      <c r="DQ364" s="2">
        <v>0</v>
      </c>
      <c r="DR364" s="2">
        <v>233.1934636</v>
      </c>
      <c r="DS364">
        <v>2.2374274939668407E-3</v>
      </c>
      <c r="DT364">
        <v>1.4326974064326199</v>
      </c>
      <c r="DU364">
        <v>149321.45448803337</v>
      </c>
      <c r="DV364">
        <v>0</v>
      </c>
    </row>
    <row r="365" spans="1:126" x14ac:dyDescent="0.15">
      <c r="A365" t="s">
        <v>768</v>
      </c>
      <c r="B365" t="s">
        <v>781</v>
      </c>
      <c r="C365">
        <v>13</v>
      </c>
      <c r="D365">
        <v>15</v>
      </c>
      <c r="E365" t="s">
        <v>782</v>
      </c>
      <c r="F365">
        <v>13015</v>
      </c>
      <c r="G365" t="s">
        <v>5349</v>
      </c>
      <c r="H365">
        <v>79.7</v>
      </c>
      <c r="I365">
        <v>10</v>
      </c>
      <c r="J365">
        <v>0.3</v>
      </c>
      <c r="K365">
        <v>0.7</v>
      </c>
      <c r="L365">
        <v>1.6</v>
      </c>
      <c r="M365">
        <v>7.7</v>
      </c>
      <c r="N365">
        <f t="shared" si="26"/>
        <v>6514.52</v>
      </c>
      <c r="O365">
        <f t="shared" si="24"/>
        <v>3485.4799999999996</v>
      </c>
      <c r="P365">
        <f t="shared" si="25"/>
        <v>4.182576000000001</v>
      </c>
      <c r="Q365" s="4">
        <v>13015</v>
      </c>
      <c r="R365" s="5">
        <v>34.240917000000003</v>
      </c>
      <c r="S365" s="5">
        <v>-84.838188000000002</v>
      </c>
      <c r="T365">
        <v>1</v>
      </c>
      <c r="U365">
        <v>8.6496716982030708E-2</v>
      </c>
      <c r="V365">
        <v>99872</v>
      </c>
      <c r="W365">
        <v>100771</v>
      </c>
      <c r="X365">
        <v>101336</v>
      </c>
      <c r="Y365">
        <v>102176</v>
      </c>
      <c r="Z365">
        <v>54100</v>
      </c>
      <c r="AA365">
        <v>13011</v>
      </c>
      <c r="AB365">
        <v>40506.32</v>
      </c>
      <c r="AC365">
        <v>48893</v>
      </c>
      <c r="AD365">
        <v>1</v>
      </c>
      <c r="AE365">
        <v>9.8681613641746275E-6</v>
      </c>
      <c r="AF365">
        <v>24</v>
      </c>
      <c r="AG365">
        <v>458</v>
      </c>
      <c r="AH365">
        <v>5.2401746724890827E-2</v>
      </c>
      <c r="AI365" s="3">
        <v>63894</v>
      </c>
      <c r="AJ365" s="3">
        <v>294109.07192552002</v>
      </c>
      <c r="AK365">
        <v>45</v>
      </c>
      <c r="AL365">
        <v>301158.40000000002</v>
      </c>
      <c r="AM365">
        <v>109433</v>
      </c>
      <c r="AN365">
        <v>31381</v>
      </c>
      <c r="AO365">
        <v>140814</v>
      </c>
      <c r="AP365">
        <v>5</v>
      </c>
      <c r="AQ365">
        <v>3</v>
      </c>
      <c r="AR365">
        <v>8</v>
      </c>
      <c r="AS365">
        <v>7.9387919143404345E-2</v>
      </c>
      <c r="AT365">
        <v>6</v>
      </c>
      <c r="AU365">
        <v>112</v>
      </c>
      <c r="AV365">
        <f t="shared" si="23"/>
        <v>118</v>
      </c>
      <c r="AW365">
        <v>106737</v>
      </c>
      <c r="AX365">
        <v>0.92999999999999994</v>
      </c>
      <c r="AY365">
        <v>498574621.53443497</v>
      </c>
      <c r="AZ365">
        <v>498574.62153443496</v>
      </c>
      <c r="BA365">
        <v>6487.71546431763</v>
      </c>
      <c r="BB365">
        <v>1.5413746263996779</v>
      </c>
      <c r="BC365">
        <v>143653</v>
      </c>
      <c r="BD365">
        <v>149506</v>
      </c>
      <c r="BE365">
        <v>-5853</v>
      </c>
      <c r="BF365">
        <v>-5.8605014418455621E-2</v>
      </c>
      <c r="BG365">
        <v>1252631</v>
      </c>
      <c r="BH365">
        <v>12.361164837767427</v>
      </c>
      <c r="BI365">
        <v>7273</v>
      </c>
      <c r="BJ365">
        <v>57</v>
      </c>
      <c r="BK365">
        <v>2</v>
      </c>
      <c r="BL365">
        <v>3</v>
      </c>
      <c r="BM365">
        <v>0</v>
      </c>
      <c r="BN365">
        <v>0</v>
      </c>
      <c r="BO365">
        <v>1</v>
      </c>
      <c r="BP365">
        <v>1</v>
      </c>
      <c r="BQ365">
        <v>6</v>
      </c>
      <c r="BR365">
        <v>3</v>
      </c>
      <c r="BS365">
        <v>0</v>
      </c>
      <c r="BT365">
        <v>96217</v>
      </c>
      <c r="BU365">
        <v>0.78</v>
      </c>
      <c r="BV365">
        <v>0.53028039999999999</v>
      </c>
      <c r="BW365">
        <v>223</v>
      </c>
      <c r="BX365">
        <v>0.75870170000000003</v>
      </c>
      <c r="BY365">
        <v>-1.5139579999999999</v>
      </c>
      <c r="BZ365">
        <v>60</v>
      </c>
      <c r="CA365">
        <v>2</v>
      </c>
      <c r="CB365">
        <v>3</v>
      </c>
      <c r="CC365">
        <v>0</v>
      </c>
      <c r="CD365">
        <v>0</v>
      </c>
      <c r="CE365">
        <v>1</v>
      </c>
      <c r="CF365">
        <v>0</v>
      </c>
      <c r="CG365">
        <v>7</v>
      </c>
      <c r="CH365">
        <v>3</v>
      </c>
      <c r="CI365">
        <v>0</v>
      </c>
      <c r="CJ365">
        <v>101795</v>
      </c>
      <c r="CK365">
        <v>0.74659855592121427</v>
      </c>
      <c r="CL365">
        <v>0.71533896781154471</v>
      </c>
      <c r="CM365">
        <v>253</v>
      </c>
      <c r="CN365">
        <v>-0.96593681881875526</v>
      </c>
      <c r="CO365">
        <v>10029</v>
      </c>
      <c r="CP365">
        <v>0.233140708</v>
      </c>
      <c r="CQ365">
        <v>0.14471521000000001</v>
      </c>
      <c r="CR365">
        <v>88677</v>
      </c>
      <c r="CS365">
        <v>0.86</v>
      </c>
      <c r="CT365">
        <v>77700</v>
      </c>
      <c r="CU365">
        <v>0.76474145751</v>
      </c>
      <c r="CV365">
        <v>100</v>
      </c>
      <c r="CW365">
        <v>32</v>
      </c>
      <c r="CX365">
        <v>46</v>
      </c>
      <c r="CY365">
        <v>366</v>
      </c>
      <c r="CZ365">
        <v>689</v>
      </c>
      <c r="DA365" s="2">
        <v>48832</v>
      </c>
      <c r="DB365" s="2">
        <v>9895</v>
      </c>
      <c r="DC365" s="2">
        <v>139.22999999999999</v>
      </c>
      <c r="DD365" s="2">
        <v>16518</v>
      </c>
      <c r="DE365">
        <v>234</v>
      </c>
      <c r="DF365">
        <v>25</v>
      </c>
      <c r="DG365">
        <v>32.590000000000003</v>
      </c>
      <c r="DH365">
        <v>2.96</v>
      </c>
      <c r="DI365" s="2">
        <v>13.82</v>
      </c>
      <c r="DJ365">
        <v>1.17</v>
      </c>
      <c r="DK365">
        <v>0.9653958118133158</v>
      </c>
      <c r="DL365">
        <v>0</v>
      </c>
      <c r="DM365">
        <v>0</v>
      </c>
      <c r="DN365">
        <v>38.700000000000003</v>
      </c>
      <c r="DO365">
        <v>0.13500000000000001</v>
      </c>
      <c r="DP365">
        <v>206.28</v>
      </c>
      <c r="DQ365" s="2">
        <v>0</v>
      </c>
      <c r="DR365" s="2">
        <v>1316.93595164</v>
      </c>
      <c r="DS365">
        <v>2.8854789103326351E-3</v>
      </c>
      <c r="DT365">
        <v>5.01008938917359</v>
      </c>
      <c r="DU365">
        <v>1508830.5043004958</v>
      </c>
      <c r="DV365">
        <v>1</v>
      </c>
    </row>
    <row r="366" spans="1:126" x14ac:dyDescent="0.15">
      <c r="A366" t="s">
        <v>768</v>
      </c>
      <c r="B366" t="s">
        <v>783</v>
      </c>
      <c r="C366">
        <v>13</v>
      </c>
      <c r="D366">
        <v>17</v>
      </c>
      <c r="E366" t="s">
        <v>784</v>
      </c>
      <c r="F366">
        <v>13017</v>
      </c>
      <c r="G366" t="s">
        <v>5350</v>
      </c>
      <c r="H366">
        <v>57.6</v>
      </c>
      <c r="I366">
        <v>34.5</v>
      </c>
      <c r="J366">
        <v>0.3</v>
      </c>
      <c r="K366">
        <v>0.7</v>
      </c>
      <c r="L366">
        <v>1.1000000000000001</v>
      </c>
      <c r="M366">
        <v>5.8</v>
      </c>
      <c r="N366">
        <f t="shared" si="26"/>
        <v>4543.4400000000005</v>
      </c>
      <c r="O366">
        <f t="shared" si="24"/>
        <v>5456.5599999999995</v>
      </c>
      <c r="P366">
        <f t="shared" si="25"/>
        <v>6.5478720000000017</v>
      </c>
      <c r="Q366" s="4">
        <v>13017</v>
      </c>
      <c r="R366" s="5">
        <v>31.740774999999999</v>
      </c>
      <c r="S366" s="5">
        <v>-83.147189999999995</v>
      </c>
      <c r="T366">
        <v>7</v>
      </c>
      <c r="U366">
        <v>-8.7507712638775544E-3</v>
      </c>
      <c r="V366">
        <v>17612</v>
      </c>
      <c r="W366">
        <v>17547</v>
      </c>
      <c r="X366">
        <v>17477</v>
      </c>
      <c r="Y366">
        <v>17323</v>
      </c>
      <c r="Z366">
        <v>8766</v>
      </c>
      <c r="AA366">
        <v>13013</v>
      </c>
      <c r="AB366">
        <v>5472.6750000000002</v>
      </c>
      <c r="AC366">
        <v>29994</v>
      </c>
      <c r="AD366">
        <v>1</v>
      </c>
      <c r="AE366">
        <v>5.7218058019110831E-5</v>
      </c>
      <c r="AF366">
        <v>8</v>
      </c>
      <c r="AG366">
        <v>209</v>
      </c>
      <c r="AH366">
        <v>3.8277511961722487E-2</v>
      </c>
      <c r="AI366" s="3">
        <v>57314</v>
      </c>
      <c r="AJ366" s="3">
        <v>160076.955871985</v>
      </c>
      <c r="AK366">
        <v>63</v>
      </c>
      <c r="AL366">
        <v>162585.60000000001</v>
      </c>
      <c r="AM366">
        <v>146965</v>
      </c>
      <c r="AN366">
        <v>19508</v>
      </c>
      <c r="AO366">
        <v>166473</v>
      </c>
      <c r="AP366">
        <v>4</v>
      </c>
      <c r="AQ366">
        <v>1</v>
      </c>
      <c r="AR366">
        <v>5</v>
      </c>
      <c r="AS366">
        <v>0.2849489941300507</v>
      </c>
      <c r="AT366">
        <v>5</v>
      </c>
      <c r="AU366">
        <v>27</v>
      </c>
      <c r="AV366">
        <f t="shared" si="23"/>
        <v>32</v>
      </c>
      <c r="AW366">
        <v>15168</v>
      </c>
      <c r="AX366">
        <v>0.96</v>
      </c>
      <c r="AY366">
        <v>572104056.50044</v>
      </c>
      <c r="AZ366">
        <v>572104.05650044</v>
      </c>
      <c r="BA366">
        <v>32711.2673181627</v>
      </c>
      <c r="BB366">
        <v>0.30570506189002256</v>
      </c>
      <c r="BC366">
        <v>3274</v>
      </c>
      <c r="BD366">
        <v>1173</v>
      </c>
      <c r="BE366">
        <v>2101</v>
      </c>
      <c r="BF366">
        <v>0.11929366341131047</v>
      </c>
      <c r="BG366">
        <v>384044</v>
      </c>
      <c r="BH366">
        <v>21.974251873891401</v>
      </c>
      <c r="BI366">
        <v>1944</v>
      </c>
      <c r="BJ366">
        <v>8</v>
      </c>
      <c r="BK366">
        <v>2</v>
      </c>
      <c r="BL366">
        <v>1</v>
      </c>
      <c r="BM366">
        <v>0</v>
      </c>
      <c r="BN366">
        <v>0</v>
      </c>
      <c r="BO366">
        <v>3</v>
      </c>
      <c r="BP366">
        <v>0</v>
      </c>
      <c r="BQ366">
        <v>1</v>
      </c>
      <c r="BR366">
        <v>0</v>
      </c>
      <c r="BS366">
        <v>0</v>
      </c>
      <c r="BT366">
        <v>17567</v>
      </c>
      <c r="BU366">
        <v>0.7</v>
      </c>
      <c r="BV366">
        <v>0.47233740000000002</v>
      </c>
      <c r="BW366">
        <v>61</v>
      </c>
      <c r="BX366">
        <v>0.85387369999999996</v>
      </c>
      <c r="BY366">
        <v>-1.510886</v>
      </c>
      <c r="BZ366">
        <v>9</v>
      </c>
      <c r="CA366">
        <v>2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2</v>
      </c>
      <c r="CH366">
        <v>1</v>
      </c>
      <c r="CI366">
        <v>0</v>
      </c>
      <c r="CJ366">
        <v>17417</v>
      </c>
      <c r="CK366">
        <v>0.91864270540276749</v>
      </c>
      <c r="CL366">
        <v>0.7009532776273979</v>
      </c>
      <c r="CM366">
        <v>59</v>
      </c>
      <c r="CN366">
        <v>-0.6868255946538625</v>
      </c>
      <c r="CO366">
        <v>988.00000000000011</v>
      </c>
      <c r="CP366">
        <v>-0.82170841429999997</v>
      </c>
      <c r="CQ366">
        <v>-0.6351834287</v>
      </c>
      <c r="CR366">
        <v>13363</v>
      </c>
      <c r="CS366">
        <v>0.77</v>
      </c>
      <c r="CT366">
        <v>13473</v>
      </c>
      <c r="CU366">
        <v>0.77148990144999996</v>
      </c>
      <c r="CV366">
        <v>4</v>
      </c>
      <c r="CW366">
        <v>6</v>
      </c>
      <c r="CX366">
        <v>9</v>
      </c>
      <c r="CY366">
        <v>127</v>
      </c>
      <c r="CZ366">
        <v>305</v>
      </c>
      <c r="DA366" s="2">
        <v>8129</v>
      </c>
      <c r="DB366" s="2">
        <v>845</v>
      </c>
      <c r="DC366" s="2">
        <v>79.930000000000007</v>
      </c>
      <c r="DD366" s="2">
        <v>6816</v>
      </c>
      <c r="DE366">
        <v>92</v>
      </c>
      <c r="DF366">
        <v>30</v>
      </c>
      <c r="DG366">
        <v>17.13</v>
      </c>
      <c r="DH366">
        <v>5.71</v>
      </c>
      <c r="DJ366">
        <v>-0.1</v>
      </c>
      <c r="DK366">
        <v>0.90822486652475831</v>
      </c>
      <c r="DL366">
        <v>0</v>
      </c>
      <c r="DM366">
        <v>0</v>
      </c>
      <c r="DN366">
        <v>36.200000000000003</v>
      </c>
      <c r="DO366">
        <v>0.22</v>
      </c>
      <c r="DP366">
        <v>2607.9</v>
      </c>
      <c r="DQ366" s="2">
        <v>0</v>
      </c>
      <c r="DR366" s="2">
        <v>3296.6729415700001</v>
      </c>
      <c r="DS366">
        <v>9.4472967320599122E-4</v>
      </c>
      <c r="DT366">
        <v>3.6837006435448201</v>
      </c>
      <c r="DU366">
        <v>598916.67935112072</v>
      </c>
      <c r="DV366">
        <v>1</v>
      </c>
    </row>
    <row r="367" spans="1:126" x14ac:dyDescent="0.15">
      <c r="A367" t="s">
        <v>768</v>
      </c>
      <c r="B367" t="s">
        <v>785</v>
      </c>
      <c r="C367">
        <v>13</v>
      </c>
      <c r="D367">
        <v>19</v>
      </c>
      <c r="E367" t="s">
        <v>786</v>
      </c>
      <c r="F367">
        <v>13019</v>
      </c>
      <c r="G367" t="s">
        <v>5351</v>
      </c>
      <c r="H367">
        <v>83.2</v>
      </c>
      <c r="I367">
        <v>10.6</v>
      </c>
      <c r="J367">
        <v>0.2</v>
      </c>
      <c r="K367">
        <v>0.4</v>
      </c>
      <c r="L367">
        <v>1</v>
      </c>
      <c r="M367">
        <v>4.5999999999999996</v>
      </c>
      <c r="N367">
        <f t="shared" si="26"/>
        <v>7056.96</v>
      </c>
      <c r="O367">
        <f t="shared" si="24"/>
        <v>2943.04</v>
      </c>
      <c r="P367">
        <f t="shared" si="25"/>
        <v>3.5316480000000015</v>
      </c>
      <c r="Q367" s="4">
        <v>13019</v>
      </c>
      <c r="R367" s="5">
        <v>31.288651999999999</v>
      </c>
      <c r="S367" s="5">
        <v>-83.227869999999996</v>
      </c>
      <c r="T367">
        <v>6</v>
      </c>
      <c r="U367">
        <v>-3.1875005732783089E-2</v>
      </c>
      <c r="V367">
        <v>19131</v>
      </c>
      <c r="W367">
        <v>19091</v>
      </c>
      <c r="X367">
        <v>19019</v>
      </c>
      <c r="Y367">
        <v>18988</v>
      </c>
      <c r="Z367">
        <v>9749</v>
      </c>
      <c r="AA367">
        <v>13015</v>
      </c>
      <c r="AB367">
        <v>6224.4840000000004</v>
      </c>
      <c r="AC367">
        <v>31835</v>
      </c>
      <c r="AD367">
        <v>1</v>
      </c>
      <c r="AE367">
        <v>5.2578999947420998E-5</v>
      </c>
      <c r="AF367">
        <v>11</v>
      </c>
      <c r="AG367">
        <v>380</v>
      </c>
      <c r="AH367">
        <v>2.8947368421052631E-2</v>
      </c>
      <c r="AI367" s="3">
        <v>143424</v>
      </c>
      <c r="AJ367" s="3">
        <v>289244.98593928001</v>
      </c>
      <c r="AK367">
        <v>116</v>
      </c>
      <c r="AL367">
        <v>292998.40000000002</v>
      </c>
      <c r="AM367">
        <v>151681</v>
      </c>
      <c r="AN367">
        <v>70014</v>
      </c>
      <c r="AO367">
        <v>221695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11</v>
      </c>
      <c r="AV367">
        <f t="shared" si="23"/>
        <v>11</v>
      </c>
      <c r="AW367">
        <v>19893</v>
      </c>
      <c r="AX367">
        <v>0.95</v>
      </c>
      <c r="AY367">
        <v>315128902.41426003</v>
      </c>
      <c r="AZ367">
        <v>315128.90241426002</v>
      </c>
      <c r="BA367">
        <v>19374.326197668699</v>
      </c>
      <c r="BB367">
        <v>0.51614698224722233</v>
      </c>
      <c r="BC367">
        <v>2010</v>
      </c>
      <c r="BD367">
        <v>8115</v>
      </c>
      <c r="BE367">
        <v>-6105</v>
      </c>
      <c r="BF367">
        <v>-0.31911557158538501</v>
      </c>
      <c r="BG367">
        <v>269817</v>
      </c>
      <c r="BH367">
        <v>14.186708028813293</v>
      </c>
      <c r="BI367">
        <v>2547</v>
      </c>
      <c r="BJ367">
        <v>10</v>
      </c>
      <c r="BK367">
        <v>1</v>
      </c>
      <c r="BL367">
        <v>2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17044</v>
      </c>
      <c r="BU367">
        <v>0.56999999999999995</v>
      </c>
      <c r="BV367">
        <v>0.51411030000000002</v>
      </c>
      <c r="BW367">
        <v>40</v>
      </c>
      <c r="BX367">
        <v>0.82140340000000001</v>
      </c>
      <c r="BY367">
        <v>-1.3991100000000001</v>
      </c>
      <c r="BZ367">
        <v>9</v>
      </c>
      <c r="CA367">
        <v>1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18717</v>
      </c>
      <c r="CK367">
        <v>0.69455575145589565</v>
      </c>
      <c r="CL367">
        <v>0.60139656677334885</v>
      </c>
      <c r="CM367">
        <v>33</v>
      </c>
      <c r="CN367">
        <v>-1.533345206171689</v>
      </c>
      <c r="CO367">
        <v>1231</v>
      </c>
      <c r="CP367">
        <v>-8.2147646099999999E-2</v>
      </c>
      <c r="CQ367">
        <v>-0.54008694199999996</v>
      </c>
      <c r="CR367">
        <v>15743</v>
      </c>
      <c r="CS367">
        <v>0.83099999999999996</v>
      </c>
      <c r="CT367">
        <v>14520</v>
      </c>
      <c r="CU367">
        <v>0.73248975227000002</v>
      </c>
      <c r="CV367">
        <v>4</v>
      </c>
      <c r="CW367">
        <v>2</v>
      </c>
      <c r="CX367">
        <v>3</v>
      </c>
      <c r="CY367">
        <v>971</v>
      </c>
      <c r="CZ367">
        <v>514</v>
      </c>
      <c r="DA367" s="2">
        <v>5836</v>
      </c>
      <c r="DB367" s="2">
        <v>1050</v>
      </c>
      <c r="DC367" s="2">
        <v>42</v>
      </c>
      <c r="DD367" s="2">
        <v>3024</v>
      </c>
      <c r="DE367">
        <v>110</v>
      </c>
      <c r="DF367">
        <v>20</v>
      </c>
      <c r="DG367">
        <v>5.25</v>
      </c>
      <c r="DH367">
        <v>5.25</v>
      </c>
      <c r="DI367" s="2">
        <v>5.25</v>
      </c>
      <c r="DJ367">
        <v>0.32</v>
      </c>
      <c r="DK367">
        <v>0.97111362115127176</v>
      </c>
      <c r="DL367">
        <v>0</v>
      </c>
      <c r="DM367">
        <v>0</v>
      </c>
      <c r="DN367">
        <v>56.9</v>
      </c>
      <c r="DO367">
        <v>0.19699999999999998</v>
      </c>
      <c r="DP367">
        <v>1402.91</v>
      </c>
      <c r="DQ367" s="2">
        <v>0</v>
      </c>
      <c r="DR367" s="2">
        <v>11773.85398992</v>
      </c>
      <c r="DS367">
        <v>3.5300372270609663E-2</v>
      </c>
      <c r="DT367">
        <v>3.0235856786653899</v>
      </c>
      <c r="DU367">
        <v>885905.76611187344</v>
      </c>
      <c r="DV367">
        <v>1</v>
      </c>
    </row>
    <row r="368" spans="1:126" x14ac:dyDescent="0.15">
      <c r="A368" t="s">
        <v>768</v>
      </c>
      <c r="B368" t="s">
        <v>110</v>
      </c>
      <c r="C368">
        <v>13</v>
      </c>
      <c r="D368">
        <v>21</v>
      </c>
      <c r="E368" t="s">
        <v>787</v>
      </c>
      <c r="F368">
        <v>13021</v>
      </c>
      <c r="G368" t="s">
        <v>5352</v>
      </c>
      <c r="H368">
        <v>42.1</v>
      </c>
      <c r="I368">
        <v>51.9</v>
      </c>
      <c r="J368">
        <v>0.2</v>
      </c>
      <c r="K368">
        <v>1.6</v>
      </c>
      <c r="L368">
        <v>1.4</v>
      </c>
      <c r="M368">
        <v>2.8</v>
      </c>
      <c r="N368">
        <f t="shared" si="26"/>
        <v>4478.42</v>
      </c>
      <c r="O368">
        <f t="shared" si="24"/>
        <v>5521.58</v>
      </c>
      <c r="P368">
        <f t="shared" si="25"/>
        <v>6.6258960000000027</v>
      </c>
      <c r="Q368" s="4">
        <v>13021</v>
      </c>
      <c r="R368" s="5">
        <v>32.808844999999998</v>
      </c>
      <c r="S368" s="5">
        <v>-83.694193999999996</v>
      </c>
      <c r="T368">
        <v>3</v>
      </c>
      <c r="U368">
        <v>7.0621588108090605E-2</v>
      </c>
      <c r="V368">
        <v>155560</v>
      </c>
      <c r="W368">
        <v>155237</v>
      </c>
      <c r="X368">
        <v>154816</v>
      </c>
      <c r="Y368">
        <v>154057</v>
      </c>
      <c r="Z368">
        <v>78495</v>
      </c>
      <c r="AA368">
        <v>13017</v>
      </c>
      <c r="AB368">
        <v>55391.482999999993</v>
      </c>
      <c r="AC368">
        <v>36519</v>
      </c>
      <c r="AD368">
        <v>3</v>
      </c>
      <c r="AE368">
        <v>1.9377842083505581E-5</v>
      </c>
      <c r="AF368">
        <v>14</v>
      </c>
      <c r="AG368">
        <v>113</v>
      </c>
      <c r="AH368">
        <v>0.12389380530973451</v>
      </c>
      <c r="AI368" s="3">
        <v>14722</v>
      </c>
      <c r="AJ368" s="3">
        <v>159559.34675822</v>
      </c>
      <c r="AK368">
        <v>68</v>
      </c>
      <c r="AL368">
        <v>163308.79999999999</v>
      </c>
      <c r="AM368">
        <v>102431</v>
      </c>
      <c r="AN368">
        <v>5468</v>
      </c>
      <c r="AO368">
        <v>107899</v>
      </c>
      <c r="AP368">
        <v>3</v>
      </c>
      <c r="AQ368">
        <v>2</v>
      </c>
      <c r="AR368">
        <v>5</v>
      </c>
      <c r="AS368">
        <v>3.220881619716949E-2</v>
      </c>
      <c r="AT368">
        <v>5</v>
      </c>
      <c r="AU368">
        <v>114</v>
      </c>
      <c r="AV368">
        <f t="shared" si="23"/>
        <v>119</v>
      </c>
      <c r="AW368">
        <v>153745</v>
      </c>
      <c r="AX368">
        <v>0.97</v>
      </c>
      <c r="AY368">
        <v>350306690.13010901</v>
      </c>
      <c r="AZ368">
        <v>350306.69013010903</v>
      </c>
      <c r="BA368">
        <v>2273.4495002226599</v>
      </c>
      <c r="BB368">
        <v>4.3986022117582149</v>
      </c>
      <c r="BC368">
        <v>156880</v>
      </c>
      <c r="BD368">
        <v>67390</v>
      </c>
      <c r="BE368">
        <v>89490</v>
      </c>
      <c r="BF368">
        <v>0.575276420673695</v>
      </c>
      <c r="BG368">
        <v>2813056</v>
      </c>
      <c r="BH368">
        <v>18.170318313352624</v>
      </c>
      <c r="BI368">
        <v>10715</v>
      </c>
      <c r="BJ368">
        <v>154</v>
      </c>
      <c r="BK368">
        <v>29</v>
      </c>
      <c r="BL368">
        <v>7</v>
      </c>
      <c r="BM368">
        <v>2</v>
      </c>
      <c r="BN368">
        <v>4</v>
      </c>
      <c r="BO368">
        <v>10</v>
      </c>
      <c r="BP368">
        <v>1</v>
      </c>
      <c r="BQ368">
        <v>10</v>
      </c>
      <c r="BR368">
        <v>3</v>
      </c>
      <c r="BS368">
        <v>0</v>
      </c>
      <c r="BT368">
        <v>156060</v>
      </c>
      <c r="BU368">
        <v>0.72</v>
      </c>
      <c r="BV368">
        <v>0.58479680000000001</v>
      </c>
      <c r="BW368">
        <v>898</v>
      </c>
      <c r="BX368">
        <v>1.4097139999999999</v>
      </c>
      <c r="BY368">
        <v>-0.17033760000000001</v>
      </c>
      <c r="BZ368">
        <v>152</v>
      </c>
      <c r="CA368">
        <v>25</v>
      </c>
      <c r="CB368">
        <v>8</v>
      </c>
      <c r="CC368">
        <v>2</v>
      </c>
      <c r="CD368">
        <v>4</v>
      </c>
      <c r="CE368">
        <v>9</v>
      </c>
      <c r="CF368">
        <v>1</v>
      </c>
      <c r="CG368">
        <v>15</v>
      </c>
      <c r="CH368">
        <v>3</v>
      </c>
      <c r="CI368">
        <v>0</v>
      </c>
      <c r="CJ368">
        <v>153918</v>
      </c>
      <c r="CK368">
        <v>1.4228355358047791</v>
      </c>
      <c r="CL368">
        <v>0.72947170279196116</v>
      </c>
      <c r="CM368">
        <v>1044</v>
      </c>
      <c r="CN368">
        <v>0.4635366153219484</v>
      </c>
      <c r="CO368">
        <v>19328</v>
      </c>
      <c r="CP368">
        <v>-0.66650980589999997</v>
      </c>
      <c r="CQ368">
        <v>-5.8374890399999997E-2</v>
      </c>
      <c r="CR368">
        <v>116791</v>
      </c>
      <c r="CS368">
        <v>0.76200000000000001</v>
      </c>
      <c r="CT368">
        <v>126004</v>
      </c>
      <c r="CU368">
        <v>0.78058448102</v>
      </c>
      <c r="CV368">
        <v>227</v>
      </c>
      <c r="CW368">
        <v>87</v>
      </c>
      <c r="CX368">
        <v>190</v>
      </c>
      <c r="CY368">
        <v>65</v>
      </c>
      <c r="CZ368">
        <v>171</v>
      </c>
      <c r="DA368" s="2">
        <v>113429</v>
      </c>
      <c r="DB368" s="2">
        <v>14090</v>
      </c>
      <c r="DC368" s="2">
        <v>181.62</v>
      </c>
      <c r="DD368" s="2">
        <v>88400</v>
      </c>
      <c r="DE368">
        <v>44</v>
      </c>
      <c r="DF368">
        <v>20</v>
      </c>
      <c r="DG368">
        <v>53</v>
      </c>
      <c r="DH368">
        <v>3.88</v>
      </c>
      <c r="DI368" s="2">
        <v>14.22</v>
      </c>
      <c r="DJ368">
        <v>1.81</v>
      </c>
      <c r="DK368">
        <v>0.87617171579948372</v>
      </c>
      <c r="DL368">
        <v>0</v>
      </c>
      <c r="DM368">
        <v>0</v>
      </c>
      <c r="DN368">
        <v>26.7</v>
      </c>
      <c r="DO368">
        <v>0.17399999999999999</v>
      </c>
      <c r="DP368">
        <v>106.64</v>
      </c>
      <c r="DQ368" s="2">
        <v>0</v>
      </c>
      <c r="DR368" s="2">
        <v>2307.0000910499998</v>
      </c>
      <c r="DS368">
        <v>5.9767366877641007E-3</v>
      </c>
      <c r="DT368">
        <v>3.81847773172065</v>
      </c>
      <c r="DU368">
        <v>623591.01619402121</v>
      </c>
      <c r="DV368">
        <v>1</v>
      </c>
    </row>
    <row r="369" spans="1:126" x14ac:dyDescent="0.15">
      <c r="A369" t="s">
        <v>768</v>
      </c>
      <c r="B369" t="s">
        <v>788</v>
      </c>
      <c r="C369">
        <v>13</v>
      </c>
      <c r="D369">
        <v>23</v>
      </c>
      <c r="E369" t="s">
        <v>789</v>
      </c>
      <c r="F369">
        <v>13023</v>
      </c>
      <c r="G369" t="s">
        <v>5353</v>
      </c>
      <c r="H369">
        <v>68.900000000000006</v>
      </c>
      <c r="I369">
        <v>27</v>
      </c>
      <c r="J369">
        <v>0.1</v>
      </c>
      <c r="K369">
        <v>0.8</v>
      </c>
      <c r="L369">
        <v>0.9</v>
      </c>
      <c r="M369">
        <v>2.2999999999999998</v>
      </c>
      <c r="N369">
        <f t="shared" si="26"/>
        <v>5482.9600000000019</v>
      </c>
      <c r="O369">
        <f t="shared" si="24"/>
        <v>4517.0399999999981</v>
      </c>
      <c r="P369">
        <f t="shared" si="25"/>
        <v>5.4204479999999995</v>
      </c>
      <c r="Q369" s="4">
        <v>13023</v>
      </c>
      <c r="R369" s="5">
        <v>32.435403000000001</v>
      </c>
      <c r="S369" s="5">
        <v>-83.331716999999998</v>
      </c>
      <c r="T369">
        <v>6</v>
      </c>
      <c r="U369">
        <v>-0.11084060579962599</v>
      </c>
      <c r="V369">
        <v>13009</v>
      </c>
      <c r="W369">
        <v>12912</v>
      </c>
      <c r="X369">
        <v>12746</v>
      </c>
      <c r="Y369">
        <v>12717</v>
      </c>
      <c r="Z369">
        <v>5800</v>
      </c>
      <c r="AA369">
        <v>13019</v>
      </c>
      <c r="AB369">
        <v>3739.047</v>
      </c>
      <c r="AC369">
        <v>38991</v>
      </c>
      <c r="AD369">
        <v>1</v>
      </c>
      <c r="AE369">
        <v>7.8455986191746437E-5</v>
      </c>
      <c r="AF369">
        <v>4</v>
      </c>
      <c r="AG369">
        <v>219</v>
      </c>
      <c r="AH369">
        <v>1.8264840182648401E-2</v>
      </c>
      <c r="AI369" s="3">
        <v>65978</v>
      </c>
      <c r="AJ369" s="3">
        <v>138156.45442679001</v>
      </c>
      <c r="AK369">
        <v>100</v>
      </c>
      <c r="AL369">
        <v>140249.59999999998</v>
      </c>
      <c r="AM369">
        <v>73109</v>
      </c>
      <c r="AN369">
        <v>20079</v>
      </c>
      <c r="AO369">
        <v>93188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</v>
      </c>
      <c r="AV369">
        <f t="shared" si="23"/>
        <v>5</v>
      </c>
      <c r="AW369">
        <v>5755</v>
      </c>
      <c r="AX369">
        <v>0.43999999999999995</v>
      </c>
      <c r="AY369">
        <v>240644631.184273</v>
      </c>
      <c r="AZ369">
        <v>240644.63118427299</v>
      </c>
      <c r="BA369">
        <v>20567.591453810001</v>
      </c>
      <c r="BB369">
        <v>0.48620180065603019</v>
      </c>
      <c r="BC369">
        <v>4562</v>
      </c>
      <c r="BD369">
        <v>0</v>
      </c>
      <c r="BE369">
        <v>4562</v>
      </c>
      <c r="BF369">
        <v>0.3506802982550542</v>
      </c>
      <c r="BG369">
        <v>165290</v>
      </c>
      <c r="BH369">
        <v>12.967989957633767</v>
      </c>
      <c r="BI369">
        <v>1539</v>
      </c>
      <c r="BJ369">
        <v>14</v>
      </c>
      <c r="BK369">
        <v>0</v>
      </c>
      <c r="BL369">
        <v>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2</v>
      </c>
      <c r="BS369">
        <v>0</v>
      </c>
      <c r="BT369">
        <v>12855</v>
      </c>
      <c r="BU369">
        <v>0.63</v>
      </c>
      <c r="BV369">
        <v>0.52658360000000004</v>
      </c>
      <c r="BW369">
        <v>47</v>
      </c>
      <c r="BX369">
        <v>1.478024</v>
      </c>
      <c r="BY369">
        <v>-0.66061939999999997</v>
      </c>
      <c r="BZ369">
        <v>13</v>
      </c>
      <c r="CA369">
        <v>0</v>
      </c>
      <c r="CB369">
        <v>3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0</v>
      </c>
      <c r="CJ369">
        <v>12794</v>
      </c>
      <c r="CK369">
        <v>1.4069094888228857</v>
      </c>
      <c r="CL369">
        <v>0.76900172386773236</v>
      </c>
      <c r="CM369">
        <v>45</v>
      </c>
      <c r="CN369">
        <v>7.9140397737893622E-2</v>
      </c>
      <c r="CO369">
        <v>1065</v>
      </c>
      <c r="CP369">
        <v>-0.62477713989999994</v>
      </c>
      <c r="CQ369">
        <v>5.7653409000000003E-2</v>
      </c>
      <c r="CR369">
        <v>9523</v>
      </c>
      <c r="CS369">
        <v>0.78900000000000003</v>
      </c>
      <c r="CT369">
        <v>10485</v>
      </c>
      <c r="CU369">
        <v>0.78779452656000004</v>
      </c>
      <c r="CW369">
        <v>2</v>
      </c>
      <c r="CX369">
        <v>4</v>
      </c>
      <c r="CY369">
        <v>225</v>
      </c>
      <c r="CZ369">
        <v>278</v>
      </c>
      <c r="DA369" s="2">
        <v>4511</v>
      </c>
      <c r="DB369" s="2">
        <v>1005</v>
      </c>
      <c r="DC369" s="2">
        <v>93.96</v>
      </c>
      <c r="DD369" s="2">
        <v>3824</v>
      </c>
      <c r="DE369">
        <v>68</v>
      </c>
      <c r="DF369">
        <v>16</v>
      </c>
      <c r="DH369">
        <v>7.83</v>
      </c>
      <c r="DJ369">
        <v>0.15</v>
      </c>
      <c r="DK369">
        <v>0.96915638546182059</v>
      </c>
      <c r="DL369">
        <v>0</v>
      </c>
      <c r="DM369">
        <v>0</v>
      </c>
      <c r="DN369">
        <v>67.5</v>
      </c>
      <c r="DO369">
        <v>0.496</v>
      </c>
      <c r="DP369">
        <v>1516.35</v>
      </c>
      <c r="DQ369" s="2">
        <v>0</v>
      </c>
      <c r="DR369" s="2">
        <v>0</v>
      </c>
      <c r="DS369">
        <v>0</v>
      </c>
      <c r="DT369">
        <v>7.0091898931471599</v>
      </c>
      <c r="DU369">
        <v>983036.07883793174</v>
      </c>
      <c r="DV369">
        <v>1</v>
      </c>
    </row>
    <row r="370" spans="1:126" x14ac:dyDescent="0.15">
      <c r="A370" t="s">
        <v>768</v>
      </c>
      <c r="B370" t="s">
        <v>790</v>
      </c>
      <c r="C370">
        <v>13</v>
      </c>
      <c r="D370">
        <v>25</v>
      </c>
      <c r="E370" t="s">
        <v>791</v>
      </c>
      <c r="F370">
        <v>13025</v>
      </c>
      <c r="G370" t="s">
        <v>5354</v>
      </c>
      <c r="H370">
        <v>93.4</v>
      </c>
      <c r="I370">
        <v>2.9</v>
      </c>
      <c r="J370">
        <v>0.3</v>
      </c>
      <c r="K370">
        <v>0.2</v>
      </c>
      <c r="L370">
        <v>1.3</v>
      </c>
      <c r="M370">
        <v>1.9</v>
      </c>
      <c r="N370">
        <f t="shared" si="26"/>
        <v>8737.4000000000033</v>
      </c>
      <c r="O370">
        <f t="shared" si="24"/>
        <v>1262.5999999999967</v>
      </c>
      <c r="P370">
        <f t="shared" si="25"/>
        <v>1.5151199999999967</v>
      </c>
      <c r="Q370" s="4">
        <v>13025</v>
      </c>
      <c r="R370" s="5">
        <v>31.197334000000001</v>
      </c>
      <c r="S370" s="5">
        <v>-81.982978000000003</v>
      </c>
      <c r="T370">
        <v>3</v>
      </c>
      <c r="U370">
        <v>4.2029028688056698E-2</v>
      </c>
      <c r="V370">
        <v>18279</v>
      </c>
      <c r="W370">
        <v>18463</v>
      </c>
      <c r="X370">
        <v>18452</v>
      </c>
      <c r="Y370">
        <v>18393</v>
      </c>
      <c r="Z370">
        <v>9490</v>
      </c>
      <c r="AA370">
        <v>13021</v>
      </c>
      <c r="AB370">
        <v>6124.8450000000003</v>
      </c>
      <c r="AC370">
        <v>37206</v>
      </c>
      <c r="AD370">
        <v>0</v>
      </c>
      <c r="AE370">
        <v>0</v>
      </c>
      <c r="AF370">
        <v>8</v>
      </c>
      <c r="AG370">
        <v>215</v>
      </c>
      <c r="AH370">
        <v>3.7209302325581395E-2</v>
      </c>
      <c r="AI370" s="3">
        <v>23423</v>
      </c>
      <c r="AJ370" s="3">
        <v>283112.21815703501</v>
      </c>
      <c r="AK370">
        <v>50</v>
      </c>
      <c r="AL370">
        <v>286361.59999999998</v>
      </c>
      <c r="AM370">
        <v>377846</v>
      </c>
      <c r="AN370">
        <v>10895</v>
      </c>
      <c r="AO370">
        <v>388741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9</v>
      </c>
      <c r="AV370">
        <f t="shared" si="23"/>
        <v>9</v>
      </c>
      <c r="AW370">
        <v>18216</v>
      </c>
      <c r="AX370">
        <v>0.99</v>
      </c>
      <c r="AY370">
        <v>549786323.11100698</v>
      </c>
      <c r="AZ370">
        <v>549786.32311100699</v>
      </c>
      <c r="BA370">
        <v>38133.955190129003</v>
      </c>
      <c r="BB370">
        <v>0.26223348588264206</v>
      </c>
      <c r="BC370">
        <v>2987</v>
      </c>
      <c r="BD370">
        <v>8366</v>
      </c>
      <c r="BE370">
        <v>-5379</v>
      </c>
      <c r="BF370">
        <v>-0.29427211554242572</v>
      </c>
      <c r="BG370">
        <v>86605</v>
      </c>
      <c r="BH370">
        <v>4.6935291567309774</v>
      </c>
      <c r="BI370">
        <v>3013</v>
      </c>
      <c r="BJ370">
        <v>12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15643</v>
      </c>
      <c r="BU370">
        <v>0.5</v>
      </c>
      <c r="BV370">
        <v>0.52916879999999999</v>
      </c>
      <c r="BW370">
        <v>36</v>
      </c>
      <c r="BX370">
        <v>0.89496900000000001</v>
      </c>
      <c r="BY370">
        <v>-1.2221740000000001</v>
      </c>
      <c r="BZ370">
        <v>9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18408</v>
      </c>
      <c r="CK370">
        <v>0.59756627553237718</v>
      </c>
      <c r="CL370">
        <v>0.68649205078348396</v>
      </c>
      <c r="CM370">
        <v>37</v>
      </c>
      <c r="CN370">
        <v>-1.2019447906442595</v>
      </c>
      <c r="CO370">
        <v>773</v>
      </c>
      <c r="CP370">
        <v>-0.49503004029999997</v>
      </c>
      <c r="CQ370">
        <v>-9.6177434699999995E-2</v>
      </c>
      <c r="CR370">
        <v>15685</v>
      </c>
      <c r="CS370">
        <v>0.85</v>
      </c>
      <c r="CT370">
        <v>13929</v>
      </c>
      <c r="CU370">
        <v>0.74134073212000007</v>
      </c>
      <c r="CX370">
        <v>4</v>
      </c>
      <c r="CY370">
        <v>253</v>
      </c>
      <c r="CZ370">
        <v>296</v>
      </c>
      <c r="DA370" s="2">
        <v>3753</v>
      </c>
      <c r="DB370" s="2">
        <v>990</v>
      </c>
      <c r="DC370" s="2">
        <v>38.270000000000003</v>
      </c>
      <c r="DD370" s="2">
        <v>1015</v>
      </c>
      <c r="DE370">
        <v>79</v>
      </c>
      <c r="DF370">
        <v>10</v>
      </c>
      <c r="DG370">
        <v>5.47</v>
      </c>
      <c r="DH370">
        <v>5.47</v>
      </c>
      <c r="DI370" s="2">
        <v>5.47</v>
      </c>
      <c r="DJ370">
        <v>0.05</v>
      </c>
      <c r="DK370">
        <v>0.97673227169875765</v>
      </c>
      <c r="DL370">
        <v>0</v>
      </c>
      <c r="DM370">
        <v>0</v>
      </c>
      <c r="DN370">
        <v>0</v>
      </c>
      <c r="DO370">
        <v>0</v>
      </c>
      <c r="DP370">
        <v>182.31</v>
      </c>
      <c r="DQ370" s="2">
        <v>0</v>
      </c>
      <c r="DR370" s="2">
        <v>3716.9016340599997</v>
      </c>
      <c r="DS370">
        <v>1.297974781963189E-2</v>
      </c>
      <c r="DT370">
        <v>3.9470844191899501</v>
      </c>
      <c r="DU370">
        <v>1130293.4096143048</v>
      </c>
      <c r="DV370">
        <v>1</v>
      </c>
    </row>
    <row r="371" spans="1:126" x14ac:dyDescent="0.15">
      <c r="A371" t="s">
        <v>768</v>
      </c>
      <c r="B371" t="s">
        <v>792</v>
      </c>
      <c r="C371">
        <v>13</v>
      </c>
      <c r="D371">
        <v>27</v>
      </c>
      <c r="E371" t="s">
        <v>793</v>
      </c>
      <c r="F371">
        <v>13027</v>
      </c>
      <c r="G371" t="s">
        <v>5355</v>
      </c>
      <c r="H371">
        <v>58</v>
      </c>
      <c r="I371">
        <v>35.1</v>
      </c>
      <c r="J371">
        <v>0.3</v>
      </c>
      <c r="K371">
        <v>0.3</v>
      </c>
      <c r="L371">
        <v>1.1000000000000001</v>
      </c>
      <c r="M371">
        <v>5.3</v>
      </c>
      <c r="N371">
        <f t="shared" si="26"/>
        <v>4625.4900000000007</v>
      </c>
      <c r="O371">
        <f t="shared" si="24"/>
        <v>5374.5099999999993</v>
      </c>
      <c r="P371">
        <f t="shared" si="25"/>
        <v>6.4494120000000015</v>
      </c>
      <c r="Q371" s="4">
        <v>13027</v>
      </c>
      <c r="R371" s="5">
        <v>30.822934</v>
      </c>
      <c r="S371" s="5">
        <v>-83.581905000000006</v>
      </c>
      <c r="T371">
        <v>3</v>
      </c>
      <c r="U371">
        <v>0.12621441144519099</v>
      </c>
      <c r="V371">
        <v>16066</v>
      </c>
      <c r="W371">
        <v>15766</v>
      </c>
      <c r="X371">
        <v>15637</v>
      </c>
      <c r="Y371">
        <v>15668</v>
      </c>
      <c r="Z371">
        <v>7907</v>
      </c>
      <c r="AA371">
        <v>13023</v>
      </c>
      <c r="AB371">
        <v>5559.7</v>
      </c>
      <c r="AC371">
        <v>32663</v>
      </c>
      <c r="AD371">
        <v>0</v>
      </c>
      <c r="AE371">
        <v>0</v>
      </c>
      <c r="AF371">
        <v>21</v>
      </c>
      <c r="AG371">
        <v>364</v>
      </c>
      <c r="AH371">
        <v>5.7692307692307696E-2</v>
      </c>
      <c r="AI371" s="3">
        <v>148196</v>
      </c>
      <c r="AJ371" s="3">
        <v>315579.89786934003</v>
      </c>
      <c r="AK371">
        <v>85</v>
      </c>
      <c r="AL371">
        <v>318598.40000000002</v>
      </c>
      <c r="AM371">
        <v>117639</v>
      </c>
      <c r="AN371">
        <v>52549</v>
      </c>
      <c r="AO371">
        <v>170188</v>
      </c>
      <c r="AP371">
        <v>1</v>
      </c>
      <c r="AQ371">
        <v>0</v>
      </c>
      <c r="AR371">
        <v>1</v>
      </c>
      <c r="AS371">
        <v>6.3427629075225173E-2</v>
      </c>
      <c r="AT371">
        <v>1</v>
      </c>
      <c r="AU371">
        <v>4</v>
      </c>
      <c r="AV371">
        <f t="shared" si="23"/>
        <v>5</v>
      </c>
      <c r="AW371">
        <v>13399</v>
      </c>
      <c r="AX371">
        <v>0.89</v>
      </c>
      <c r="AY371">
        <v>335455734.42668903</v>
      </c>
      <c r="AZ371">
        <v>335455.73442668904</v>
      </c>
      <c r="BA371">
        <v>20158.0386303917</v>
      </c>
      <c r="BB371">
        <v>0.49608000973484023</v>
      </c>
      <c r="BC371">
        <v>5182</v>
      </c>
      <c r="BD371">
        <v>1515</v>
      </c>
      <c r="BE371">
        <v>3667</v>
      </c>
      <c r="BF371">
        <v>0.22824598531059381</v>
      </c>
      <c r="BG371">
        <v>187845</v>
      </c>
      <c r="BH371">
        <v>12.012854128029673</v>
      </c>
      <c r="BI371">
        <v>1966</v>
      </c>
      <c r="BJ371">
        <v>15</v>
      </c>
      <c r="BK371">
        <v>3</v>
      </c>
      <c r="BL371">
        <v>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16354</v>
      </c>
      <c r="BU371">
        <v>0.57999999999999996</v>
      </c>
      <c r="BV371">
        <v>0.49787239999999999</v>
      </c>
      <c r="BW371">
        <v>55</v>
      </c>
      <c r="BX371">
        <v>1.284089</v>
      </c>
      <c r="BY371">
        <v>-0.97118819999999995</v>
      </c>
      <c r="BZ371">
        <v>12</v>
      </c>
      <c r="CA371">
        <v>2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0</v>
      </c>
      <c r="CJ371">
        <v>15421</v>
      </c>
      <c r="CK371">
        <v>1.1023928409311978</v>
      </c>
      <c r="CL371">
        <v>0.72643034155802177</v>
      </c>
      <c r="CM371">
        <v>60</v>
      </c>
      <c r="CN371">
        <v>-0.28759055249395271</v>
      </c>
      <c r="CO371">
        <v>901</v>
      </c>
      <c r="CP371">
        <v>-0.1129992641</v>
      </c>
      <c r="CQ371">
        <v>-0.34666031949999998</v>
      </c>
      <c r="CR371">
        <v>12568</v>
      </c>
      <c r="CS371">
        <v>0.80400000000000005</v>
      </c>
      <c r="CT371">
        <v>12017</v>
      </c>
      <c r="CU371">
        <v>0.72588222440999994</v>
      </c>
      <c r="CV371">
        <v>1</v>
      </c>
      <c r="CW371">
        <v>1</v>
      </c>
      <c r="CX371">
        <v>3</v>
      </c>
      <c r="CY371">
        <v>887</v>
      </c>
      <c r="CZ371">
        <v>534</v>
      </c>
      <c r="DA371" s="2">
        <v>4602</v>
      </c>
      <c r="DB371" s="2">
        <v>1195</v>
      </c>
      <c r="DC371" s="2">
        <v>64.45</v>
      </c>
      <c r="DD371" s="2">
        <v>6380</v>
      </c>
      <c r="DE371">
        <v>160</v>
      </c>
      <c r="DF371">
        <v>56</v>
      </c>
      <c r="DG371">
        <v>25.78</v>
      </c>
      <c r="DH371">
        <v>6.44</v>
      </c>
      <c r="DI371" s="2">
        <v>6.44</v>
      </c>
      <c r="DJ371">
        <v>0.35</v>
      </c>
      <c r="DK371">
        <v>0.98462171718534908</v>
      </c>
      <c r="DL371">
        <v>2.7472527472527475E-3</v>
      </c>
      <c r="DM371">
        <v>0</v>
      </c>
      <c r="DN371">
        <v>157.19999999999999</v>
      </c>
      <c r="DO371">
        <v>0.48799999999999999</v>
      </c>
      <c r="DP371">
        <v>10274.310000000001</v>
      </c>
      <c r="DQ371" s="2">
        <v>0</v>
      </c>
      <c r="DR371" s="2">
        <v>17534.596517440001</v>
      </c>
      <c r="DS371">
        <v>4.9871163075073194E-2</v>
      </c>
      <c r="DT371">
        <v>5.4415973101260704</v>
      </c>
      <c r="DU371">
        <v>1733684.19645047</v>
      </c>
      <c r="DV371">
        <v>1</v>
      </c>
    </row>
    <row r="372" spans="1:126" x14ac:dyDescent="0.15">
      <c r="A372" t="s">
        <v>768</v>
      </c>
      <c r="B372" t="s">
        <v>794</v>
      </c>
      <c r="C372">
        <v>13</v>
      </c>
      <c r="D372">
        <v>29</v>
      </c>
      <c r="E372" t="s">
        <v>795</v>
      </c>
      <c r="F372">
        <v>13029</v>
      </c>
      <c r="G372" t="s">
        <v>5356</v>
      </c>
      <c r="H372">
        <v>77.599999999999994</v>
      </c>
      <c r="I372">
        <v>13.9</v>
      </c>
      <c r="J372">
        <v>0.3</v>
      </c>
      <c r="K372">
        <v>1.6</v>
      </c>
      <c r="L372">
        <v>2.2999999999999998</v>
      </c>
      <c r="M372">
        <v>4.4000000000000004</v>
      </c>
      <c r="N372">
        <f t="shared" si="26"/>
        <v>6242.2699999999995</v>
      </c>
      <c r="O372">
        <f t="shared" si="24"/>
        <v>3757.7300000000005</v>
      </c>
      <c r="P372">
        <f t="shared" si="25"/>
        <v>4.5092760000000025</v>
      </c>
      <c r="Q372" s="4">
        <v>13029</v>
      </c>
      <c r="R372" s="5">
        <v>32.017969000000001</v>
      </c>
      <c r="S372" s="5">
        <v>-81.438542999999996</v>
      </c>
      <c r="T372">
        <v>2</v>
      </c>
      <c r="U372">
        <v>4.6837410971086466E-3</v>
      </c>
      <c r="V372">
        <v>30616</v>
      </c>
      <c r="W372">
        <v>32185</v>
      </c>
      <c r="X372">
        <v>33151</v>
      </c>
      <c r="Y372">
        <v>34798</v>
      </c>
      <c r="Z372">
        <v>17771</v>
      </c>
      <c r="AA372">
        <v>13025</v>
      </c>
      <c r="AB372">
        <v>13793.396000000001</v>
      </c>
      <c r="AC372">
        <v>63327</v>
      </c>
      <c r="AD372">
        <v>0</v>
      </c>
      <c r="AE372">
        <v>0</v>
      </c>
      <c r="AF372">
        <v>6</v>
      </c>
      <c r="AG372">
        <v>60</v>
      </c>
      <c r="AH372">
        <v>0.1</v>
      </c>
      <c r="AI372" s="3">
        <v>15223</v>
      </c>
      <c r="AJ372" s="3">
        <v>279243.25835339003</v>
      </c>
      <c r="AK372">
        <v>36</v>
      </c>
      <c r="AL372">
        <v>290905.60000000003</v>
      </c>
      <c r="AM372">
        <v>99764</v>
      </c>
      <c r="AN372">
        <v>6334</v>
      </c>
      <c r="AO372">
        <v>106098</v>
      </c>
      <c r="AP372">
        <v>1</v>
      </c>
      <c r="AQ372">
        <v>1</v>
      </c>
      <c r="AR372">
        <v>2</v>
      </c>
      <c r="AS372">
        <v>6.2140748796022986E-2</v>
      </c>
      <c r="AT372">
        <v>2</v>
      </c>
      <c r="AU372">
        <v>12</v>
      </c>
      <c r="AV372">
        <f t="shared" si="23"/>
        <v>14</v>
      </c>
      <c r="AW372">
        <v>29640</v>
      </c>
      <c r="AX372">
        <v>0.95</v>
      </c>
      <c r="AY372">
        <v>133948858.56361499</v>
      </c>
      <c r="AZ372">
        <v>133948.85856361498</v>
      </c>
      <c r="BA372">
        <v>5710.5097720067197</v>
      </c>
      <c r="BB372">
        <v>1.7511571469539606</v>
      </c>
      <c r="BC372">
        <v>23803</v>
      </c>
      <c r="BD372">
        <v>21728</v>
      </c>
      <c r="BE372">
        <v>2075</v>
      </c>
      <c r="BF372">
        <v>6.7775019597596034E-2</v>
      </c>
      <c r="BG372">
        <v>346189</v>
      </c>
      <c r="BH372">
        <v>10.442792072637326</v>
      </c>
      <c r="BI372">
        <v>2213</v>
      </c>
      <c r="BJ372">
        <v>16</v>
      </c>
      <c r="BK372">
        <v>1</v>
      </c>
      <c r="BL372">
        <v>2</v>
      </c>
      <c r="BM372">
        <v>0</v>
      </c>
      <c r="BN372">
        <v>0</v>
      </c>
      <c r="BO372">
        <v>0</v>
      </c>
      <c r="BP372">
        <v>0</v>
      </c>
      <c r="BQ372">
        <v>6</v>
      </c>
      <c r="BR372">
        <v>3</v>
      </c>
      <c r="BS372">
        <v>0</v>
      </c>
      <c r="BT372">
        <v>32559</v>
      </c>
      <c r="BU372">
        <v>0.78</v>
      </c>
      <c r="BV372">
        <v>0.57608649999999995</v>
      </c>
      <c r="BW372">
        <v>78</v>
      </c>
      <c r="BX372">
        <v>0.85997729999999994</v>
      </c>
      <c r="BY372">
        <v>-1.1870689999999999</v>
      </c>
      <c r="BZ372">
        <v>23</v>
      </c>
      <c r="CA372">
        <v>2</v>
      </c>
      <c r="CB372">
        <v>2</v>
      </c>
      <c r="CC372">
        <v>0</v>
      </c>
      <c r="CD372">
        <v>0</v>
      </c>
      <c r="CE372">
        <v>0</v>
      </c>
      <c r="CF372">
        <v>0</v>
      </c>
      <c r="CG372">
        <v>2</v>
      </c>
      <c r="CH372">
        <v>1</v>
      </c>
      <c r="CI372">
        <v>0</v>
      </c>
      <c r="CJ372">
        <v>33921</v>
      </c>
      <c r="CK372">
        <v>0.88440788891836919</v>
      </c>
      <c r="CL372">
        <v>0.68943781069030907</v>
      </c>
      <c r="CM372">
        <v>84</v>
      </c>
      <c r="CN372">
        <v>-0.95039138354881192</v>
      </c>
      <c r="CO372">
        <v>5827</v>
      </c>
      <c r="CP372">
        <v>0.78579613999999998</v>
      </c>
      <c r="CQ372">
        <v>0.70294205600000004</v>
      </c>
      <c r="CR372">
        <v>30927</v>
      </c>
      <c r="CS372">
        <v>0.86900000000000011</v>
      </c>
      <c r="CT372">
        <v>25197</v>
      </c>
      <c r="CU372">
        <v>0.82416569655000005</v>
      </c>
      <c r="CV372">
        <v>21</v>
      </c>
      <c r="CW372">
        <v>13</v>
      </c>
      <c r="CX372">
        <v>23</v>
      </c>
      <c r="CY372">
        <v>37</v>
      </c>
      <c r="CZ372">
        <v>74</v>
      </c>
      <c r="DA372" s="2">
        <v>12319</v>
      </c>
      <c r="DB372" s="2">
        <v>3225</v>
      </c>
      <c r="DC372" s="2">
        <v>105.56</v>
      </c>
      <c r="DD372" s="2">
        <v>7194</v>
      </c>
      <c r="DE372">
        <v>19</v>
      </c>
      <c r="DF372">
        <v>3</v>
      </c>
      <c r="DG372">
        <v>9.0500000000000007</v>
      </c>
      <c r="DH372">
        <v>6.03</v>
      </c>
      <c r="DI372" s="2">
        <v>6.03</v>
      </c>
      <c r="DJ372">
        <v>0.7</v>
      </c>
      <c r="DK372">
        <v>0.99605859554621301</v>
      </c>
      <c r="DL372">
        <v>0</v>
      </c>
      <c r="DM372">
        <v>0</v>
      </c>
      <c r="DN372">
        <v>0</v>
      </c>
      <c r="DO372">
        <v>0</v>
      </c>
      <c r="DP372">
        <v>154.19999999999999</v>
      </c>
      <c r="DQ372" s="2">
        <v>0</v>
      </c>
      <c r="DR372" s="2">
        <v>4861.0195379200004</v>
      </c>
      <c r="DS372">
        <v>1.2749690515567865E-2</v>
      </c>
      <c r="DT372">
        <v>1.16030962364354</v>
      </c>
      <c r="DU372">
        <v>337540.56725179823</v>
      </c>
      <c r="DV372">
        <v>1</v>
      </c>
    </row>
    <row r="373" spans="1:126" x14ac:dyDescent="0.15">
      <c r="A373" t="s">
        <v>768</v>
      </c>
      <c r="B373" t="s">
        <v>796</v>
      </c>
      <c r="C373">
        <v>13</v>
      </c>
      <c r="D373">
        <v>31</v>
      </c>
      <c r="E373" t="s">
        <v>797</v>
      </c>
      <c r="F373">
        <v>13031</v>
      </c>
      <c r="G373" t="s">
        <v>5357</v>
      </c>
      <c r="H373">
        <v>65.900000000000006</v>
      </c>
      <c r="I373">
        <v>27.4</v>
      </c>
      <c r="J373">
        <v>0.2</v>
      </c>
      <c r="K373">
        <v>1.4</v>
      </c>
      <c r="L373">
        <v>1.6</v>
      </c>
      <c r="M373">
        <v>3.5</v>
      </c>
      <c r="N373">
        <f t="shared" si="26"/>
        <v>5110.380000000001</v>
      </c>
      <c r="O373">
        <f t="shared" si="24"/>
        <v>4889.619999999999</v>
      </c>
      <c r="P373">
        <f t="shared" si="25"/>
        <v>5.8675440000000005</v>
      </c>
      <c r="Q373" s="4">
        <v>13031</v>
      </c>
      <c r="R373" s="5">
        <v>32.391711000000001</v>
      </c>
      <c r="S373" s="5">
        <v>-81.744021000000004</v>
      </c>
      <c r="T373">
        <v>4</v>
      </c>
      <c r="U373">
        <v>3.9549372075988125E-2</v>
      </c>
      <c r="V373">
        <v>70360</v>
      </c>
      <c r="W373">
        <v>71940</v>
      </c>
      <c r="X373">
        <v>72386</v>
      </c>
      <c r="Y373">
        <v>73233</v>
      </c>
      <c r="Z373">
        <v>31154</v>
      </c>
      <c r="AA373">
        <v>13027</v>
      </c>
      <c r="AB373">
        <v>23856.842999999997</v>
      </c>
      <c r="AC373">
        <v>36032</v>
      </c>
      <c r="AD373">
        <v>1</v>
      </c>
      <c r="AE373">
        <v>1.3814826071339762E-5</v>
      </c>
      <c r="AF373">
        <v>29</v>
      </c>
      <c r="AG373">
        <v>544</v>
      </c>
      <c r="AH373">
        <v>5.3308823529411763E-2</v>
      </c>
      <c r="AI373" s="3">
        <v>180275</v>
      </c>
      <c r="AJ373" s="3">
        <v>430713.25895094505</v>
      </c>
      <c r="AK373">
        <v>93</v>
      </c>
      <c r="AL373">
        <v>440908.79999999999</v>
      </c>
      <c r="AM373">
        <v>413102</v>
      </c>
      <c r="AN373">
        <v>67476</v>
      </c>
      <c r="AO373">
        <v>480578</v>
      </c>
      <c r="AP373">
        <v>5</v>
      </c>
      <c r="AQ373">
        <v>3</v>
      </c>
      <c r="AR373">
        <v>8</v>
      </c>
      <c r="AS373">
        <v>0.11120378092855157</v>
      </c>
      <c r="AT373">
        <v>6</v>
      </c>
      <c r="AU373">
        <v>42</v>
      </c>
      <c r="AV373">
        <f t="shared" si="23"/>
        <v>48</v>
      </c>
      <c r="AW373">
        <v>6804</v>
      </c>
      <c r="AX373">
        <v>8.9999999999999969E-2</v>
      </c>
      <c r="AY373">
        <v>892237904.20328701</v>
      </c>
      <c r="AZ373">
        <v>892237.90420328698</v>
      </c>
      <c r="BA373">
        <v>15964.4107495883</v>
      </c>
      <c r="BB373">
        <v>0.62639330426009532</v>
      </c>
      <c r="BC373">
        <v>242193</v>
      </c>
      <c r="BD373">
        <v>220513</v>
      </c>
      <c r="BE373">
        <v>21680</v>
      </c>
      <c r="BF373">
        <v>0.30812961910176234</v>
      </c>
      <c r="BG373">
        <v>1053654</v>
      </c>
      <c r="BH373">
        <v>14.556046749371426</v>
      </c>
      <c r="BI373">
        <v>5096</v>
      </c>
      <c r="BJ373">
        <v>44</v>
      </c>
      <c r="BK373">
        <v>4</v>
      </c>
      <c r="BL373">
        <v>4</v>
      </c>
      <c r="BM373">
        <v>0</v>
      </c>
      <c r="BN373">
        <v>1</v>
      </c>
      <c r="BO373">
        <v>0</v>
      </c>
      <c r="BP373">
        <v>0</v>
      </c>
      <c r="BQ373">
        <v>3</v>
      </c>
      <c r="BR373">
        <v>3</v>
      </c>
      <c r="BS373">
        <v>0</v>
      </c>
      <c r="BT373">
        <v>69213</v>
      </c>
      <c r="BU373">
        <v>0.69</v>
      </c>
      <c r="BV373">
        <v>0.4503606</v>
      </c>
      <c r="BW373">
        <v>240</v>
      </c>
      <c r="BX373">
        <v>0.852441</v>
      </c>
      <c r="BY373">
        <v>-1.6185240000000001</v>
      </c>
      <c r="BZ373">
        <v>39</v>
      </c>
      <c r="CA373">
        <v>3</v>
      </c>
      <c r="CB373">
        <v>4</v>
      </c>
      <c r="CC373">
        <v>1</v>
      </c>
      <c r="CD373">
        <v>1</v>
      </c>
      <c r="CE373">
        <v>0</v>
      </c>
      <c r="CF373">
        <v>0</v>
      </c>
      <c r="CG373">
        <v>4</v>
      </c>
      <c r="CH373">
        <v>2</v>
      </c>
      <c r="CI373">
        <v>0</v>
      </c>
      <c r="CJ373">
        <v>72217</v>
      </c>
      <c r="CK373">
        <v>0.74774637550715206</v>
      </c>
      <c r="CL373">
        <v>0.67430987177333557</v>
      </c>
      <c r="CM373">
        <v>214</v>
      </c>
      <c r="CN373">
        <v>-1.0196392315694689</v>
      </c>
      <c r="CO373">
        <v>9496</v>
      </c>
      <c r="CP373">
        <v>0.45703532000000002</v>
      </c>
      <c r="CQ373">
        <v>8.4710035000000003E-2</v>
      </c>
      <c r="CR373">
        <v>56871</v>
      </c>
      <c r="CS373">
        <v>0.78099999999999992</v>
      </c>
      <c r="CT373">
        <v>54177</v>
      </c>
      <c r="CU373">
        <v>0.77244356949999993</v>
      </c>
      <c r="CV373">
        <v>52</v>
      </c>
      <c r="CW373">
        <v>28</v>
      </c>
      <c r="CX373">
        <v>39</v>
      </c>
      <c r="CY373">
        <v>470</v>
      </c>
      <c r="CZ373">
        <v>750</v>
      </c>
      <c r="DA373" s="2">
        <v>34950</v>
      </c>
      <c r="DB373" s="2">
        <v>6500</v>
      </c>
      <c r="DC373" s="2">
        <v>124.98</v>
      </c>
      <c r="DD373" s="2">
        <v>24684</v>
      </c>
      <c r="DE373">
        <v>224</v>
      </c>
      <c r="DF373">
        <v>74</v>
      </c>
      <c r="DG373">
        <v>35.11</v>
      </c>
      <c r="DH373">
        <v>1.4</v>
      </c>
      <c r="DI373" s="2">
        <v>2.81</v>
      </c>
      <c r="DJ373">
        <v>0.19</v>
      </c>
      <c r="DK373">
        <v>0.82731937317986415</v>
      </c>
      <c r="DL373">
        <v>3.6764705882352941E-3</v>
      </c>
      <c r="DM373">
        <v>0</v>
      </c>
      <c r="DN373">
        <v>64.8</v>
      </c>
      <c r="DO373">
        <v>0.14899999999999999</v>
      </c>
      <c r="DP373">
        <v>6653.1299999999992</v>
      </c>
      <c r="DQ373" s="2">
        <v>0</v>
      </c>
      <c r="DR373" s="2">
        <v>1334.89787318</v>
      </c>
      <c r="DS373">
        <v>2.7076645381070644E-3</v>
      </c>
      <c r="DT373">
        <v>3.60389994610818</v>
      </c>
      <c r="DU373">
        <v>1588991.2005586224</v>
      </c>
      <c r="DV373">
        <v>0</v>
      </c>
    </row>
    <row r="374" spans="1:126" x14ac:dyDescent="0.15">
      <c r="A374" t="s">
        <v>768</v>
      </c>
      <c r="B374" t="s">
        <v>798</v>
      </c>
      <c r="C374">
        <v>13</v>
      </c>
      <c r="D374">
        <v>33</v>
      </c>
      <c r="E374" t="s">
        <v>799</v>
      </c>
      <c r="F374">
        <v>13033</v>
      </c>
      <c r="G374" t="s">
        <v>5358</v>
      </c>
      <c r="H374">
        <v>46.5</v>
      </c>
      <c r="I374">
        <v>49.2</v>
      </c>
      <c r="J374">
        <v>0.2</v>
      </c>
      <c r="K374">
        <v>0.3</v>
      </c>
      <c r="L374">
        <v>1.2</v>
      </c>
      <c r="M374">
        <v>2.6</v>
      </c>
      <c r="N374">
        <f t="shared" si="26"/>
        <v>4591.22</v>
      </c>
      <c r="O374">
        <f t="shared" si="24"/>
        <v>5408.78</v>
      </c>
      <c r="P374">
        <f t="shared" si="25"/>
        <v>6.4905360000000023</v>
      </c>
      <c r="Q374" s="4">
        <v>13033</v>
      </c>
      <c r="R374" s="5">
        <v>33.060181</v>
      </c>
      <c r="S374" s="5">
        <v>-82.000163999999998</v>
      </c>
      <c r="T374">
        <v>2</v>
      </c>
      <c r="U374">
        <v>0.21811066819995151</v>
      </c>
      <c r="V374">
        <v>23242</v>
      </c>
      <c r="W374">
        <v>23136</v>
      </c>
      <c r="X374">
        <v>23007</v>
      </c>
      <c r="Y374">
        <v>22642</v>
      </c>
      <c r="Z374">
        <v>11566</v>
      </c>
      <c r="AA374">
        <v>13029</v>
      </c>
      <c r="AB374">
        <v>7832.3270000000002</v>
      </c>
      <c r="AC374">
        <v>33641</v>
      </c>
      <c r="AD374">
        <v>0</v>
      </c>
      <c r="AE374">
        <v>0</v>
      </c>
      <c r="AF374">
        <v>30</v>
      </c>
      <c r="AG374">
        <v>393</v>
      </c>
      <c r="AH374">
        <v>7.6335877862595422E-2</v>
      </c>
      <c r="AI374" s="3">
        <v>161332</v>
      </c>
      <c r="AJ374" s="3">
        <v>529258.36822396505</v>
      </c>
      <c r="AK374">
        <v>140</v>
      </c>
      <c r="AL374">
        <v>534438.39999999991</v>
      </c>
      <c r="AM374">
        <v>172017</v>
      </c>
      <c r="AN374">
        <v>62768</v>
      </c>
      <c r="AO374">
        <v>234785</v>
      </c>
      <c r="AP374">
        <v>2</v>
      </c>
      <c r="AQ374">
        <v>0</v>
      </c>
      <c r="AR374">
        <v>2</v>
      </c>
      <c r="AS374">
        <v>8.6445366528354078E-2</v>
      </c>
      <c r="AT374">
        <v>1</v>
      </c>
      <c r="AU374">
        <v>9</v>
      </c>
      <c r="AV374">
        <f t="shared" si="23"/>
        <v>10</v>
      </c>
      <c r="AW374">
        <v>15101</v>
      </c>
      <c r="AX374">
        <v>0.7</v>
      </c>
      <c r="AY374">
        <v>793702750.37550199</v>
      </c>
      <c r="AZ374">
        <v>793702.75037550204</v>
      </c>
      <c r="BA374">
        <v>35536.088143641398</v>
      </c>
      <c r="BB374">
        <v>0.28140407462911293</v>
      </c>
      <c r="BC374">
        <v>8996</v>
      </c>
      <c r="BD374">
        <v>0</v>
      </c>
      <c r="BE374">
        <v>8996</v>
      </c>
      <c r="BF374">
        <v>0.38705791239996556</v>
      </c>
      <c r="BG374">
        <v>232336</v>
      </c>
      <c r="BH374">
        <v>10.098491763376364</v>
      </c>
      <c r="BI374">
        <v>2879</v>
      </c>
      <c r="BJ374">
        <v>12</v>
      </c>
      <c r="BK374">
        <v>1</v>
      </c>
      <c r="BL374">
        <v>2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2</v>
      </c>
      <c r="BS374">
        <v>0</v>
      </c>
      <c r="BT374">
        <v>22797</v>
      </c>
      <c r="BU374">
        <v>0.72</v>
      </c>
      <c r="BV374">
        <v>0.59997500000000004</v>
      </c>
      <c r="BW374">
        <v>69</v>
      </c>
      <c r="BX374">
        <v>0.78957750000000004</v>
      </c>
      <c r="BY374">
        <v>-0.98717619999999995</v>
      </c>
      <c r="BZ374">
        <v>17</v>
      </c>
      <c r="CA374">
        <v>0</v>
      </c>
      <c r="CB374">
        <v>2</v>
      </c>
      <c r="CC374">
        <v>0</v>
      </c>
      <c r="CD374">
        <v>0</v>
      </c>
      <c r="CE374">
        <v>2</v>
      </c>
      <c r="CF374">
        <v>0</v>
      </c>
      <c r="CG374">
        <v>0</v>
      </c>
      <c r="CH374">
        <v>2</v>
      </c>
      <c r="CI374">
        <v>0</v>
      </c>
      <c r="CJ374">
        <v>22714</v>
      </c>
      <c r="CK374">
        <v>1.0125913533503565</v>
      </c>
      <c r="CL374">
        <v>0.75642017326732669</v>
      </c>
      <c r="CM374">
        <v>74</v>
      </c>
      <c r="CN374">
        <v>-0.40276809563035154</v>
      </c>
      <c r="CO374">
        <v>1097</v>
      </c>
      <c r="CP374">
        <v>-0.74559661840000002</v>
      </c>
      <c r="CQ374">
        <v>-0.41933907250000002</v>
      </c>
      <c r="CR374">
        <v>17215</v>
      </c>
      <c r="CS374">
        <v>0.7609999999999999</v>
      </c>
      <c r="CT374">
        <v>18501</v>
      </c>
      <c r="CU374">
        <v>0.76384666715999994</v>
      </c>
      <c r="CV374">
        <v>11</v>
      </c>
      <c r="CW374">
        <v>2</v>
      </c>
      <c r="CX374">
        <v>8</v>
      </c>
      <c r="CY374">
        <v>391</v>
      </c>
      <c r="CZ374">
        <v>588</v>
      </c>
      <c r="DA374" s="2">
        <v>9635</v>
      </c>
      <c r="DB374" s="2">
        <v>975</v>
      </c>
      <c r="DC374" s="2">
        <v>26.17</v>
      </c>
      <c r="DD374" s="2">
        <v>12010</v>
      </c>
      <c r="DE374">
        <v>151</v>
      </c>
      <c r="DF374">
        <v>115</v>
      </c>
      <c r="DG374">
        <v>4.3600000000000003</v>
      </c>
      <c r="DH374">
        <v>13.09</v>
      </c>
      <c r="DI374" s="2">
        <v>8.7200000000000006</v>
      </c>
      <c r="DJ374">
        <v>-0.77</v>
      </c>
      <c r="DK374">
        <v>0.96222076215505914</v>
      </c>
      <c r="DL374">
        <v>5.0890585241730284E-3</v>
      </c>
      <c r="DM374">
        <v>0</v>
      </c>
      <c r="DN374">
        <v>215.6</v>
      </c>
      <c r="DO374">
        <v>0.39600000000000002</v>
      </c>
      <c r="DP374">
        <v>3283.95</v>
      </c>
      <c r="DQ374" s="2">
        <v>0</v>
      </c>
      <c r="DR374" s="2">
        <v>6082.0910779899996</v>
      </c>
      <c r="DS374">
        <v>1.1358869366921334E-2</v>
      </c>
      <c r="DT374">
        <v>7.0392678739913501</v>
      </c>
      <c r="DU374">
        <v>3762055.0597473383</v>
      </c>
      <c r="DV374">
        <v>1</v>
      </c>
    </row>
    <row r="375" spans="1:126" x14ac:dyDescent="0.15">
      <c r="A375" t="s">
        <v>768</v>
      </c>
      <c r="B375" t="s">
        <v>800</v>
      </c>
      <c r="C375">
        <v>13</v>
      </c>
      <c r="D375">
        <v>35</v>
      </c>
      <c r="E375" t="s">
        <v>801</v>
      </c>
      <c r="F375">
        <v>13035</v>
      </c>
      <c r="G375" t="s">
        <v>5359</v>
      </c>
      <c r="H375">
        <v>68.5</v>
      </c>
      <c r="I375">
        <v>27.2</v>
      </c>
      <c r="J375">
        <v>0.2</v>
      </c>
      <c r="K375">
        <v>0.4</v>
      </c>
      <c r="L375">
        <v>1.2</v>
      </c>
      <c r="M375">
        <v>2.5</v>
      </c>
      <c r="N375">
        <f t="shared" si="26"/>
        <v>5439.98</v>
      </c>
      <c r="O375">
        <f t="shared" si="24"/>
        <v>4560.0200000000004</v>
      </c>
      <c r="P375">
        <f t="shared" si="25"/>
        <v>5.4720240000000029</v>
      </c>
      <c r="Q375" s="4">
        <v>13035</v>
      </c>
      <c r="R375" s="5">
        <v>33.290354999999998</v>
      </c>
      <c r="S375" s="5">
        <v>-83.958220999999995</v>
      </c>
      <c r="T375">
        <v>1</v>
      </c>
      <c r="U375">
        <v>5.7172497133377402E-2</v>
      </c>
      <c r="V375">
        <v>23671</v>
      </c>
      <c r="W375">
        <v>23469</v>
      </c>
      <c r="X375">
        <v>23445</v>
      </c>
      <c r="Y375">
        <v>23489</v>
      </c>
      <c r="Z375">
        <v>12826</v>
      </c>
      <c r="AA375">
        <v>13031</v>
      </c>
      <c r="AB375">
        <v>7788.4739999999993</v>
      </c>
      <c r="AC375">
        <v>41667</v>
      </c>
      <c r="AD375">
        <v>0</v>
      </c>
      <c r="AE375">
        <v>0</v>
      </c>
      <c r="AF375">
        <v>13</v>
      </c>
      <c r="AG375">
        <v>140</v>
      </c>
      <c r="AH375">
        <v>9.285714285714286E-2</v>
      </c>
      <c r="AI375" s="3">
        <v>21144</v>
      </c>
      <c r="AJ375" s="3">
        <v>117606.53939697001</v>
      </c>
      <c r="AK375">
        <v>59</v>
      </c>
      <c r="AL375">
        <v>121612.8</v>
      </c>
      <c r="AM375">
        <v>141271</v>
      </c>
      <c r="AN375">
        <v>6584</v>
      </c>
      <c r="AO375">
        <v>147855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10</v>
      </c>
      <c r="AV375">
        <f t="shared" si="23"/>
        <v>10</v>
      </c>
      <c r="AW375">
        <v>21961</v>
      </c>
      <c r="AX375">
        <v>0.86</v>
      </c>
      <c r="AY375">
        <v>233302612.06067401</v>
      </c>
      <c r="AZ375">
        <v>233302.612060674</v>
      </c>
      <c r="BA375">
        <v>11790.8324317722</v>
      </c>
      <c r="BB375">
        <v>0.84811653951195776</v>
      </c>
      <c r="BC375">
        <v>17569</v>
      </c>
      <c r="BD375">
        <v>10975</v>
      </c>
      <c r="BE375">
        <v>6594</v>
      </c>
      <c r="BF375">
        <v>0.27856871277090112</v>
      </c>
      <c r="BG375">
        <v>236876</v>
      </c>
      <c r="BH375">
        <v>10.103476220942632</v>
      </c>
      <c r="BI375">
        <v>2030</v>
      </c>
      <c r="BJ375">
        <v>18</v>
      </c>
      <c r="BK375">
        <v>0</v>
      </c>
      <c r="BL375">
        <v>2</v>
      </c>
      <c r="BM375">
        <v>0</v>
      </c>
      <c r="BN375">
        <v>0</v>
      </c>
      <c r="BO375">
        <v>0</v>
      </c>
      <c r="BP375">
        <v>1</v>
      </c>
      <c r="BQ375">
        <v>3</v>
      </c>
      <c r="BR375">
        <v>1</v>
      </c>
      <c r="BS375">
        <v>0</v>
      </c>
      <c r="BT375">
        <v>24392</v>
      </c>
      <c r="BU375">
        <v>0.72</v>
      </c>
      <c r="BV375">
        <v>0.48763610000000002</v>
      </c>
      <c r="BW375">
        <v>77</v>
      </c>
      <c r="BX375">
        <v>1.024926</v>
      </c>
      <c r="BY375">
        <v>-1.356131</v>
      </c>
      <c r="BZ375">
        <v>19</v>
      </c>
      <c r="CA375">
        <v>0</v>
      </c>
      <c r="CB375">
        <v>2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2</v>
      </c>
      <c r="CI375">
        <v>0</v>
      </c>
      <c r="CJ375">
        <v>23394</v>
      </c>
      <c r="CK375">
        <v>1.0259040779687099</v>
      </c>
      <c r="CL375">
        <v>0.79251499535355241</v>
      </c>
      <c r="CM375">
        <v>86</v>
      </c>
      <c r="CN375">
        <v>-0.16958656658120061</v>
      </c>
      <c r="CO375">
        <v>1365</v>
      </c>
      <c r="CP375">
        <v>-0.5793622437</v>
      </c>
      <c r="CQ375">
        <v>-0.1104123043</v>
      </c>
      <c r="CR375">
        <v>19733</v>
      </c>
      <c r="CS375">
        <v>0.83499999999999996</v>
      </c>
      <c r="CT375">
        <v>18937</v>
      </c>
      <c r="CU375">
        <v>0.78444236176000004</v>
      </c>
      <c r="CV375">
        <v>11</v>
      </c>
      <c r="CW375">
        <v>4</v>
      </c>
      <c r="CX375">
        <v>6</v>
      </c>
      <c r="CY375">
        <v>160</v>
      </c>
      <c r="CZ375">
        <v>205</v>
      </c>
      <c r="DA375" s="2">
        <v>9195</v>
      </c>
      <c r="DB375" s="2">
        <v>1730</v>
      </c>
      <c r="DC375" s="2">
        <v>85.61</v>
      </c>
      <c r="DD375" s="2">
        <v>7104</v>
      </c>
      <c r="DE375">
        <v>77</v>
      </c>
      <c r="DF375">
        <v>0</v>
      </c>
      <c r="DG375">
        <v>12.84</v>
      </c>
      <c r="DH375">
        <v>4.28</v>
      </c>
      <c r="DI375" s="2">
        <v>4.28</v>
      </c>
      <c r="DJ375">
        <v>1.86</v>
      </c>
      <c r="DK375">
        <v>0.90068104426787743</v>
      </c>
      <c r="DL375">
        <v>0</v>
      </c>
      <c r="DM375">
        <v>0</v>
      </c>
      <c r="DN375">
        <v>35.700000000000003</v>
      </c>
      <c r="DO375">
        <v>0.28499999999999998</v>
      </c>
      <c r="DP375">
        <v>98.62</v>
      </c>
      <c r="DQ375" s="2">
        <v>68</v>
      </c>
      <c r="DR375" s="2">
        <v>422.16614149999998</v>
      </c>
      <c r="DS375">
        <v>1.497799835905431E-3</v>
      </c>
      <c r="DT375">
        <v>2.5023455128043701</v>
      </c>
      <c r="DU375">
        <v>304317.24437957531</v>
      </c>
      <c r="DV375">
        <v>1</v>
      </c>
    </row>
    <row r="376" spans="1:126" x14ac:dyDescent="0.15">
      <c r="A376" t="s">
        <v>768</v>
      </c>
      <c r="B376" t="s">
        <v>118</v>
      </c>
      <c r="C376">
        <v>13</v>
      </c>
      <c r="D376">
        <v>37</v>
      </c>
      <c r="E376" t="s">
        <v>802</v>
      </c>
      <c r="F376">
        <v>13037</v>
      </c>
      <c r="G376" t="s">
        <v>5360</v>
      </c>
      <c r="H376">
        <v>33.6</v>
      </c>
      <c r="I376">
        <v>61.1</v>
      </c>
      <c r="J376">
        <v>0.1</v>
      </c>
      <c r="K376">
        <v>0.4</v>
      </c>
      <c r="L376">
        <v>0.8</v>
      </c>
      <c r="M376">
        <v>3.9</v>
      </c>
      <c r="N376">
        <f t="shared" si="26"/>
        <v>4878.1900000000005</v>
      </c>
      <c r="O376">
        <f t="shared" si="24"/>
        <v>5121.8099999999995</v>
      </c>
      <c r="P376">
        <f t="shared" si="25"/>
        <v>6.1461720000000017</v>
      </c>
      <c r="Q376" s="4">
        <v>13037</v>
      </c>
      <c r="R376" s="5">
        <v>31.521279</v>
      </c>
      <c r="S376" s="5">
        <v>-84.626289999999997</v>
      </c>
      <c r="T376">
        <v>8</v>
      </c>
      <c r="U376">
        <v>0.10091815565459512</v>
      </c>
      <c r="V376">
        <v>6581</v>
      </c>
      <c r="W376">
        <v>6549</v>
      </c>
      <c r="X376">
        <v>6489</v>
      </c>
      <c r="Y376">
        <v>6552</v>
      </c>
      <c r="Z376">
        <v>3746</v>
      </c>
      <c r="AA376">
        <v>13033</v>
      </c>
      <c r="AB376">
        <v>1560.6389999999999</v>
      </c>
      <c r="AC376">
        <v>25513</v>
      </c>
      <c r="AD376">
        <v>0</v>
      </c>
      <c r="AE376">
        <v>0</v>
      </c>
      <c r="AF376">
        <v>6</v>
      </c>
      <c r="AG376">
        <v>151</v>
      </c>
      <c r="AH376">
        <v>3.9735099337748346E-2</v>
      </c>
      <c r="AI376" s="3">
        <v>107544</v>
      </c>
      <c r="AJ376" s="3">
        <v>179434.61818809001</v>
      </c>
      <c r="AK376">
        <v>192</v>
      </c>
      <c r="AL376">
        <v>181497.59999999998</v>
      </c>
      <c r="AM376">
        <v>163634</v>
      </c>
      <c r="AN376">
        <v>42173</v>
      </c>
      <c r="AO376">
        <v>205807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f t="shared" si="23"/>
        <v>0</v>
      </c>
      <c r="AW376">
        <v>2466</v>
      </c>
      <c r="AX376">
        <v>0.37</v>
      </c>
      <c r="AY376">
        <v>280769590.59413499</v>
      </c>
      <c r="AZ376">
        <v>280769.59059413499</v>
      </c>
      <c r="BA376">
        <v>43182.045476070103</v>
      </c>
      <c r="BB376">
        <v>0.23157772842283794</v>
      </c>
      <c r="BC376">
        <v>2676</v>
      </c>
      <c r="BD376">
        <v>0</v>
      </c>
      <c r="BE376">
        <v>2676</v>
      </c>
      <c r="BF376">
        <v>0.40662513295851693</v>
      </c>
      <c r="BG376">
        <v>74689</v>
      </c>
      <c r="BH376">
        <v>11.510094005239637</v>
      </c>
      <c r="BI376">
        <v>672</v>
      </c>
      <c r="BJ376">
        <v>7</v>
      </c>
      <c r="BK376">
        <v>1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6306</v>
      </c>
      <c r="BU376">
        <v>0.53</v>
      </c>
      <c r="BV376">
        <v>0.44105329999999998</v>
      </c>
      <c r="BW376">
        <v>27</v>
      </c>
      <c r="BX376">
        <v>1.4272119999999999</v>
      </c>
      <c r="BY376">
        <v>-0.97929149999999998</v>
      </c>
      <c r="BZ376">
        <v>7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6431</v>
      </c>
      <c r="CK376">
        <v>1.2439744985227803</v>
      </c>
      <c r="CL376">
        <v>0.76771929824561402</v>
      </c>
      <c r="CM376">
        <v>23</v>
      </c>
      <c r="CN376">
        <v>-2.6851206375356769E-2</v>
      </c>
      <c r="CO376">
        <v>371</v>
      </c>
      <c r="CP376">
        <v>0.48083229999999999</v>
      </c>
      <c r="CQ376">
        <v>-0.39074515329999998</v>
      </c>
      <c r="CR376">
        <v>4819</v>
      </c>
      <c r="CS376">
        <v>0.746</v>
      </c>
      <c r="CT376">
        <v>4962</v>
      </c>
      <c r="CU376">
        <v>0.71899362155000002</v>
      </c>
      <c r="CV376">
        <v>1</v>
      </c>
      <c r="CW376">
        <v>2</v>
      </c>
      <c r="CX376">
        <v>2</v>
      </c>
      <c r="CY376">
        <v>242</v>
      </c>
      <c r="CZ376">
        <v>211</v>
      </c>
      <c r="DA376" s="2">
        <v>1865</v>
      </c>
      <c r="DB376" s="2">
        <v>285</v>
      </c>
      <c r="DC376" s="2">
        <v>15.33</v>
      </c>
      <c r="DD376" s="2">
        <v>4289</v>
      </c>
      <c r="DE376">
        <v>51</v>
      </c>
      <c r="DF376">
        <v>35</v>
      </c>
      <c r="DG376">
        <v>15.33</v>
      </c>
      <c r="DH376">
        <v>15.33</v>
      </c>
      <c r="DJ376">
        <v>0.21</v>
      </c>
      <c r="DK376">
        <v>0.86291192442163211</v>
      </c>
      <c r="DL376">
        <v>0</v>
      </c>
      <c r="DM376">
        <v>0</v>
      </c>
      <c r="DN376">
        <v>103.8</v>
      </c>
      <c r="DO376">
        <v>0.58499999999999996</v>
      </c>
      <c r="DP376">
        <v>5645.4800000000005</v>
      </c>
      <c r="DQ376" s="2">
        <v>0</v>
      </c>
      <c r="DR376" s="2">
        <v>6006.3526254900007</v>
      </c>
      <c r="DS376">
        <v>2.7592169901869232E-2</v>
      </c>
      <c r="DT376">
        <v>4.3829776701825196</v>
      </c>
      <c r="DU376">
        <v>795499.92799171875</v>
      </c>
      <c r="DV376">
        <v>1</v>
      </c>
    </row>
    <row r="377" spans="1:126" x14ac:dyDescent="0.15">
      <c r="A377" t="s">
        <v>768</v>
      </c>
      <c r="B377" t="s">
        <v>803</v>
      </c>
      <c r="C377">
        <v>13</v>
      </c>
      <c r="D377">
        <v>39</v>
      </c>
      <c r="E377" t="s">
        <v>804</v>
      </c>
      <c r="F377">
        <v>13039</v>
      </c>
      <c r="G377" t="s">
        <v>5361</v>
      </c>
      <c r="H377">
        <v>71.2</v>
      </c>
      <c r="I377">
        <v>19</v>
      </c>
      <c r="J377">
        <v>0.5</v>
      </c>
      <c r="K377">
        <v>1.4</v>
      </c>
      <c r="L377">
        <v>2.7</v>
      </c>
      <c r="M377">
        <v>5.0999999999999996</v>
      </c>
      <c r="N377">
        <f t="shared" si="26"/>
        <v>5465.9500000000007</v>
      </c>
      <c r="O377">
        <f t="shared" si="24"/>
        <v>4534.0499999999993</v>
      </c>
      <c r="P377">
        <f t="shared" si="25"/>
        <v>5.4408600000000007</v>
      </c>
      <c r="Q377" s="4">
        <v>13039</v>
      </c>
      <c r="R377" s="5">
        <v>30.913347000000002</v>
      </c>
      <c r="S377" s="5">
        <v>-81.642000999999993</v>
      </c>
      <c r="T377">
        <v>4</v>
      </c>
      <c r="U377">
        <v>3.3798436980010199E-2</v>
      </c>
      <c r="V377">
        <v>50435</v>
      </c>
      <c r="W377">
        <v>51193</v>
      </c>
      <c r="X377">
        <v>51445</v>
      </c>
      <c r="Y377">
        <v>52462</v>
      </c>
      <c r="Z377">
        <v>26132</v>
      </c>
      <c r="AA377">
        <v>13035</v>
      </c>
      <c r="AB377">
        <v>19982.198</v>
      </c>
      <c r="AC377">
        <v>52473</v>
      </c>
      <c r="AD377">
        <v>1</v>
      </c>
      <c r="AE377">
        <v>1.943823500826125E-5</v>
      </c>
      <c r="AF377">
        <v>14</v>
      </c>
      <c r="AG377">
        <v>69</v>
      </c>
      <c r="AH377">
        <v>0.20289855072463769</v>
      </c>
      <c r="AI377" s="3">
        <v>15739</v>
      </c>
      <c r="AJ377" s="3">
        <v>392445.16397482</v>
      </c>
      <c r="AK377">
        <v>17</v>
      </c>
      <c r="AL377">
        <v>500812.79999999999</v>
      </c>
      <c r="AM377">
        <v>108387</v>
      </c>
      <c r="AN377">
        <v>2270</v>
      </c>
      <c r="AO377">
        <v>110657</v>
      </c>
      <c r="AP377">
        <v>1</v>
      </c>
      <c r="AQ377">
        <v>0</v>
      </c>
      <c r="AR377">
        <v>1</v>
      </c>
      <c r="AS377">
        <v>1.9533920653214309E-2</v>
      </c>
      <c r="AT377">
        <v>1</v>
      </c>
      <c r="AU377">
        <v>10</v>
      </c>
      <c r="AV377">
        <f t="shared" si="23"/>
        <v>11</v>
      </c>
      <c r="AW377">
        <v>49197</v>
      </c>
      <c r="AX377">
        <v>0.92999999999999994</v>
      </c>
      <c r="AY377">
        <v>271238319.74619901</v>
      </c>
      <c r="AZ377">
        <v>271238.31974619901</v>
      </c>
      <c r="BA377">
        <v>6219.5774268591404</v>
      </c>
      <c r="BB377">
        <v>1.6078262739869058</v>
      </c>
      <c r="BC377">
        <v>25951</v>
      </c>
      <c r="BD377">
        <v>4130</v>
      </c>
      <c r="BE377">
        <v>21821</v>
      </c>
      <c r="BF377">
        <v>0.43265589372459601</v>
      </c>
      <c r="BG377">
        <v>312776</v>
      </c>
      <c r="BH377">
        <v>6.0798133929439206</v>
      </c>
      <c r="BI377">
        <v>3656</v>
      </c>
      <c r="BJ377">
        <v>38</v>
      </c>
      <c r="BK377">
        <v>1</v>
      </c>
      <c r="BL377">
        <v>4</v>
      </c>
      <c r="BM377">
        <v>0</v>
      </c>
      <c r="BN377">
        <v>0</v>
      </c>
      <c r="BO377">
        <v>6</v>
      </c>
      <c r="BP377">
        <v>1</v>
      </c>
      <c r="BQ377">
        <v>3</v>
      </c>
      <c r="BR377">
        <v>1</v>
      </c>
      <c r="BS377">
        <v>0</v>
      </c>
      <c r="BT377">
        <v>48277</v>
      </c>
      <c r="BU377">
        <v>0.72</v>
      </c>
      <c r="BV377">
        <v>0.51854549999999999</v>
      </c>
      <c r="BW377">
        <v>159</v>
      </c>
      <c r="BX377">
        <v>1.1185449999999999</v>
      </c>
      <c r="BY377">
        <v>-1.103056</v>
      </c>
      <c r="BZ377">
        <v>41</v>
      </c>
      <c r="CA377">
        <v>1</v>
      </c>
      <c r="CB377">
        <v>4</v>
      </c>
      <c r="CC377">
        <v>0</v>
      </c>
      <c r="CD377">
        <v>0</v>
      </c>
      <c r="CE377">
        <v>6</v>
      </c>
      <c r="CF377">
        <v>0</v>
      </c>
      <c r="CG377">
        <v>4</v>
      </c>
      <c r="CH377">
        <v>2</v>
      </c>
      <c r="CI377">
        <v>0</v>
      </c>
      <c r="CJ377">
        <v>51973</v>
      </c>
      <c r="CK377">
        <v>1.1159640582610202</v>
      </c>
      <c r="CL377">
        <v>0.65949097843626225</v>
      </c>
      <c r="CM377">
        <v>168</v>
      </c>
      <c r="CN377">
        <v>-0.71438341172330766</v>
      </c>
      <c r="CO377">
        <v>5544</v>
      </c>
      <c r="CP377">
        <v>0.949149876</v>
      </c>
      <c r="CQ377">
        <v>0.477197133</v>
      </c>
      <c r="CR377">
        <v>44382</v>
      </c>
      <c r="CS377">
        <v>0.84900000000000009</v>
      </c>
      <c r="CT377">
        <v>41659</v>
      </c>
      <c r="CU377">
        <v>0.83160778566999993</v>
      </c>
      <c r="CV377">
        <v>52</v>
      </c>
      <c r="CW377">
        <v>16</v>
      </c>
      <c r="CX377">
        <v>16</v>
      </c>
      <c r="CY377">
        <v>127</v>
      </c>
      <c r="CZ377">
        <v>109</v>
      </c>
      <c r="DA377" s="2">
        <v>25584</v>
      </c>
      <c r="DB377" s="2">
        <v>3790</v>
      </c>
      <c r="DC377" s="2">
        <v>124.33</v>
      </c>
      <c r="DD377" s="2">
        <v>12758</v>
      </c>
      <c r="DE377">
        <v>40</v>
      </c>
      <c r="DF377">
        <v>10</v>
      </c>
      <c r="DG377">
        <v>19.43</v>
      </c>
      <c r="DH377">
        <v>3.89</v>
      </c>
      <c r="DI377" s="2">
        <v>15.54</v>
      </c>
      <c r="DJ377">
        <v>1.88</v>
      </c>
      <c r="DL377">
        <v>2.8985507246376812E-2</v>
      </c>
      <c r="DM377">
        <v>0</v>
      </c>
      <c r="DN377">
        <v>0</v>
      </c>
      <c r="DO377">
        <v>0</v>
      </c>
      <c r="DP377">
        <v>0</v>
      </c>
      <c r="DQ377" s="2">
        <v>0</v>
      </c>
      <c r="DR377" s="2">
        <v>8975.5939451399991</v>
      </c>
      <c r="DS377">
        <v>1.5979807349814121E-2</v>
      </c>
      <c r="DT377">
        <v>1.1593320011944499</v>
      </c>
      <c r="DU377">
        <v>580608.30564779579</v>
      </c>
      <c r="DV377">
        <v>1</v>
      </c>
    </row>
    <row r="378" spans="1:126" x14ac:dyDescent="0.15">
      <c r="A378" t="s">
        <v>768</v>
      </c>
      <c r="B378" t="s">
        <v>805</v>
      </c>
      <c r="C378">
        <v>13</v>
      </c>
      <c r="D378">
        <v>43</v>
      </c>
      <c r="E378" t="s">
        <v>806</v>
      </c>
      <c r="F378">
        <v>13043</v>
      </c>
      <c r="G378" t="s">
        <v>5362</v>
      </c>
      <c r="H378">
        <v>63.2</v>
      </c>
      <c r="I378">
        <v>24.3</v>
      </c>
      <c r="J378">
        <v>0.1</v>
      </c>
      <c r="K378">
        <v>0.5</v>
      </c>
      <c r="L378">
        <v>0.8</v>
      </c>
      <c r="M378">
        <v>11.2</v>
      </c>
      <c r="N378">
        <f t="shared" si="26"/>
        <v>4711.0700000000006</v>
      </c>
      <c r="O378">
        <f t="shared" si="24"/>
        <v>5288.9299999999994</v>
      </c>
      <c r="P378">
        <f t="shared" si="25"/>
        <v>6.3467160000000016</v>
      </c>
      <c r="Q378" s="4">
        <v>13043</v>
      </c>
      <c r="R378" s="5">
        <v>32.403950000000002</v>
      </c>
      <c r="S378" s="5">
        <v>-82.071265999999994</v>
      </c>
      <c r="T378">
        <v>7</v>
      </c>
      <c r="U378">
        <v>-3.1952546194105767E-5</v>
      </c>
      <c r="V378">
        <v>11007</v>
      </c>
      <c r="W378">
        <v>11056</v>
      </c>
      <c r="X378">
        <v>11031</v>
      </c>
      <c r="Y378">
        <v>10903</v>
      </c>
      <c r="Z378">
        <v>5332</v>
      </c>
      <c r="AA378">
        <v>13037</v>
      </c>
      <c r="AB378">
        <v>3453.7510000000002</v>
      </c>
      <c r="AC378">
        <v>30185</v>
      </c>
      <c r="AD378">
        <v>0</v>
      </c>
      <c r="AE378">
        <v>0</v>
      </c>
      <c r="AF378">
        <v>3</v>
      </c>
      <c r="AG378">
        <v>238</v>
      </c>
      <c r="AH378">
        <v>1.2605042016806723E-2</v>
      </c>
      <c r="AI378" s="3">
        <v>53545</v>
      </c>
      <c r="AJ378" s="3">
        <v>155551.46402936502</v>
      </c>
      <c r="AK378">
        <v>104</v>
      </c>
      <c r="AL378">
        <v>159264</v>
      </c>
      <c r="AM378">
        <v>38163</v>
      </c>
      <c r="AN378">
        <v>15427</v>
      </c>
      <c r="AO378">
        <v>53590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9</v>
      </c>
      <c r="AV378">
        <f t="shared" si="23"/>
        <v>9</v>
      </c>
      <c r="AW378">
        <v>4951</v>
      </c>
      <c r="AX378">
        <v>0.45999999999999996</v>
      </c>
      <c r="AY378">
        <v>48948400.073632702</v>
      </c>
      <c r="AZ378">
        <v>48948.4000736327</v>
      </c>
      <c r="BA378">
        <v>5095.43415477081</v>
      </c>
      <c r="BB378">
        <v>1.9625413058545929</v>
      </c>
      <c r="BC378">
        <v>6525</v>
      </c>
      <c r="BD378">
        <v>793</v>
      </c>
      <c r="BE378">
        <v>5732</v>
      </c>
      <c r="BF378">
        <v>0.52075951667120923</v>
      </c>
      <c r="BG378">
        <v>186066</v>
      </c>
      <c r="BH378">
        <v>16.867555072069621</v>
      </c>
      <c r="BI378">
        <v>1081</v>
      </c>
      <c r="BJ378">
        <v>10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10680</v>
      </c>
      <c r="BU378">
        <v>0.54</v>
      </c>
      <c r="BV378">
        <v>0.45617220000000003</v>
      </c>
      <c r="BW378">
        <v>30</v>
      </c>
      <c r="BX378">
        <v>1.123596</v>
      </c>
      <c r="BY378">
        <v>-1.366798</v>
      </c>
      <c r="BZ378">
        <v>7</v>
      </c>
      <c r="CA378">
        <v>0</v>
      </c>
      <c r="CB378">
        <v>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10879</v>
      </c>
      <c r="CK378">
        <v>0.91920213254894756</v>
      </c>
      <c r="CL378">
        <v>0.72147239263803686</v>
      </c>
      <c r="CM378">
        <v>37</v>
      </c>
      <c r="CN378">
        <v>-0.54267701305984206</v>
      </c>
      <c r="CO378">
        <v>782</v>
      </c>
      <c r="CP378">
        <v>-8.9940769399999995E-2</v>
      </c>
      <c r="CQ378">
        <v>-0.26418424010000002</v>
      </c>
      <c r="CR378">
        <v>8896</v>
      </c>
      <c r="CS378">
        <v>0.82</v>
      </c>
      <c r="CT378">
        <v>8046</v>
      </c>
      <c r="CU378">
        <v>0.71946657993000007</v>
      </c>
      <c r="CV378">
        <v>4</v>
      </c>
      <c r="CW378">
        <v>1</v>
      </c>
      <c r="CX378">
        <v>4</v>
      </c>
      <c r="CY378">
        <v>234</v>
      </c>
      <c r="CZ378">
        <v>329</v>
      </c>
      <c r="DA378" s="2">
        <v>4505</v>
      </c>
      <c r="DB378" s="2">
        <v>505</v>
      </c>
      <c r="DC378" s="2">
        <v>64</v>
      </c>
      <c r="DD378" s="2">
        <v>3662</v>
      </c>
      <c r="DE378">
        <v>78</v>
      </c>
      <c r="DF378">
        <v>21</v>
      </c>
      <c r="DG378">
        <v>45.72</v>
      </c>
      <c r="DH378">
        <v>9.14</v>
      </c>
      <c r="DI378" s="2">
        <v>27.43</v>
      </c>
      <c r="DJ378">
        <v>0.39</v>
      </c>
      <c r="DK378">
        <v>0.87035204033990099</v>
      </c>
      <c r="DL378">
        <v>0</v>
      </c>
      <c r="DM378">
        <v>0</v>
      </c>
      <c r="DN378">
        <v>35.200000000000003</v>
      </c>
      <c r="DO378">
        <v>0.223</v>
      </c>
      <c r="DP378">
        <v>2898.67</v>
      </c>
      <c r="DQ378" s="2">
        <v>0</v>
      </c>
      <c r="DR378" s="2">
        <v>2585.6191720300003</v>
      </c>
      <c r="DS378">
        <v>1.6234804967173375E-2</v>
      </c>
      <c r="DT378">
        <v>2.5004481433321599</v>
      </c>
      <c r="DU378">
        <v>398231.37309965311</v>
      </c>
      <c r="DV378">
        <v>1</v>
      </c>
    </row>
    <row r="379" spans="1:126" x14ac:dyDescent="0.15">
      <c r="A379" t="s">
        <v>768</v>
      </c>
      <c r="B379" t="s">
        <v>282</v>
      </c>
      <c r="C379">
        <v>13</v>
      </c>
      <c r="D379">
        <v>45</v>
      </c>
      <c r="E379" t="s">
        <v>807</v>
      </c>
      <c r="F379">
        <v>13045</v>
      </c>
      <c r="G379" t="s">
        <v>5363</v>
      </c>
      <c r="H379">
        <v>72.900000000000006</v>
      </c>
      <c r="I379">
        <v>18</v>
      </c>
      <c r="J379">
        <v>0.3</v>
      </c>
      <c r="K379">
        <v>0.8</v>
      </c>
      <c r="L379">
        <v>2</v>
      </c>
      <c r="M379">
        <v>6.2</v>
      </c>
      <c r="N379">
        <f t="shared" si="26"/>
        <v>5681.5800000000008</v>
      </c>
      <c r="O379">
        <f t="shared" si="24"/>
        <v>4318.4199999999992</v>
      </c>
      <c r="P379">
        <f t="shared" si="25"/>
        <v>5.1821040000000007</v>
      </c>
      <c r="Q379" s="4">
        <v>13045</v>
      </c>
      <c r="R379" s="5">
        <v>33.582236999999999</v>
      </c>
      <c r="S379" s="5">
        <v>-85.080527000000004</v>
      </c>
      <c r="T379">
        <v>1</v>
      </c>
      <c r="U379">
        <v>4.4922674232119722E-2</v>
      </c>
      <c r="V379">
        <v>110750</v>
      </c>
      <c r="W379">
        <v>111872</v>
      </c>
      <c r="X379">
        <v>112595</v>
      </c>
      <c r="Y379">
        <v>114491</v>
      </c>
      <c r="Z379">
        <v>56053</v>
      </c>
      <c r="AA379">
        <v>13039</v>
      </c>
      <c r="AB379">
        <v>41388.47</v>
      </c>
      <c r="AC379">
        <v>43586</v>
      </c>
      <c r="AD379">
        <v>2</v>
      </c>
      <c r="AE379">
        <v>1.7762778098494606E-5</v>
      </c>
      <c r="AF379">
        <v>22</v>
      </c>
      <c r="AG379">
        <v>909</v>
      </c>
      <c r="AH379">
        <v>2.4202420242024202E-2</v>
      </c>
      <c r="AI379" s="3">
        <v>85926</v>
      </c>
      <c r="AJ379" s="3">
        <v>319381.32115833001</v>
      </c>
      <c r="AK379">
        <v>54</v>
      </c>
      <c r="AL379">
        <v>322470.40000000002</v>
      </c>
      <c r="AM379">
        <v>30379</v>
      </c>
      <c r="AN379">
        <v>47085</v>
      </c>
      <c r="AO379">
        <v>77464</v>
      </c>
      <c r="AP379">
        <v>6</v>
      </c>
      <c r="AQ379">
        <v>1</v>
      </c>
      <c r="AR379">
        <v>7</v>
      </c>
      <c r="AS379">
        <v>6.2571510297482841E-2</v>
      </c>
      <c r="AT379">
        <v>6</v>
      </c>
      <c r="AU379">
        <v>96</v>
      </c>
      <c r="AV379">
        <f t="shared" si="23"/>
        <v>102</v>
      </c>
      <c r="AW379">
        <v>92788</v>
      </c>
      <c r="AX379">
        <v>0.78</v>
      </c>
      <c r="AY379">
        <v>1015554377.13148</v>
      </c>
      <c r="AZ379">
        <v>1015554.37713148</v>
      </c>
      <c r="BA379">
        <v>11620.9039428869</v>
      </c>
      <c r="BB379">
        <v>0.86051825650972291</v>
      </c>
      <c r="BC379">
        <v>37961</v>
      </c>
      <c r="BD379">
        <v>55179</v>
      </c>
      <c r="BE379">
        <v>-17218</v>
      </c>
      <c r="BF379">
        <v>-0.15546726862302482</v>
      </c>
      <c r="BG379">
        <v>1477904</v>
      </c>
      <c r="BH379">
        <v>13.125840401438785</v>
      </c>
      <c r="BI379">
        <v>8399</v>
      </c>
      <c r="BJ379">
        <v>103</v>
      </c>
      <c r="BK379">
        <v>2</v>
      </c>
      <c r="BL379">
        <v>2</v>
      </c>
      <c r="BM379">
        <v>0</v>
      </c>
      <c r="BN379">
        <v>0</v>
      </c>
      <c r="BO379">
        <v>1</v>
      </c>
      <c r="BP379">
        <v>0</v>
      </c>
      <c r="BQ379">
        <v>12</v>
      </c>
      <c r="BR379">
        <v>4</v>
      </c>
      <c r="BS379">
        <v>0</v>
      </c>
      <c r="BT379">
        <v>114778</v>
      </c>
      <c r="BU379">
        <v>0.74</v>
      </c>
      <c r="BV379">
        <v>0.51894530000000005</v>
      </c>
      <c r="BW379">
        <v>349</v>
      </c>
      <c r="BX379">
        <v>1.080346</v>
      </c>
      <c r="BY379">
        <v>-1.1822250000000001</v>
      </c>
      <c r="BZ379">
        <v>99</v>
      </c>
      <c r="CA379">
        <v>1</v>
      </c>
      <c r="CB379">
        <v>2</v>
      </c>
      <c r="CC379">
        <v>0</v>
      </c>
      <c r="CD379">
        <v>0</v>
      </c>
      <c r="CE379">
        <v>1</v>
      </c>
      <c r="CF379">
        <v>0</v>
      </c>
      <c r="CG379">
        <v>9</v>
      </c>
      <c r="CH379">
        <v>3</v>
      </c>
      <c r="CI379">
        <v>0</v>
      </c>
      <c r="CJ379">
        <v>113999</v>
      </c>
      <c r="CK379">
        <v>1.0087807787787613</v>
      </c>
      <c r="CL379">
        <v>0.71641147665356231</v>
      </c>
      <c r="CM379">
        <v>341</v>
      </c>
      <c r="CN379">
        <v>-0.62464385357408903</v>
      </c>
      <c r="CO379">
        <v>10394</v>
      </c>
      <c r="CP379">
        <v>0.25442268099999998</v>
      </c>
      <c r="CQ379">
        <v>5.0783672000000002E-2</v>
      </c>
      <c r="CR379">
        <v>95885</v>
      </c>
      <c r="CS379">
        <v>0.83299999999999996</v>
      </c>
      <c r="CT379">
        <v>86053</v>
      </c>
      <c r="CU379">
        <v>0.76839284930000007</v>
      </c>
      <c r="CV379">
        <v>101</v>
      </c>
      <c r="CW379">
        <v>34</v>
      </c>
      <c r="CX379">
        <v>52</v>
      </c>
      <c r="CY379">
        <v>718</v>
      </c>
      <c r="CZ379">
        <v>1354</v>
      </c>
      <c r="DA379" s="2">
        <v>57488</v>
      </c>
      <c r="DB379" s="2">
        <v>9485</v>
      </c>
      <c r="DC379" s="2">
        <v>136.18</v>
      </c>
      <c r="DD379" s="2">
        <v>26572</v>
      </c>
      <c r="DE379">
        <v>420</v>
      </c>
      <c r="DF379">
        <v>48</v>
      </c>
      <c r="DG379">
        <v>18.690000000000001</v>
      </c>
      <c r="DH379">
        <v>5.34</v>
      </c>
      <c r="DI379" s="2">
        <v>5.34</v>
      </c>
      <c r="DJ379">
        <v>-0.11</v>
      </c>
      <c r="DK379">
        <v>0.95783581221050673</v>
      </c>
      <c r="DL379">
        <v>2.2002200220022001E-3</v>
      </c>
      <c r="DM379">
        <v>0</v>
      </c>
      <c r="DN379">
        <v>36.299999999999997</v>
      </c>
      <c r="DO379">
        <v>0.11699999999999999</v>
      </c>
      <c r="DP379">
        <v>16.399999999999999</v>
      </c>
      <c r="DQ379" s="2">
        <v>0</v>
      </c>
      <c r="DR379" s="2">
        <v>959.57105431999992</v>
      </c>
      <c r="DS379">
        <v>2.975692928286441E-3</v>
      </c>
      <c r="DT379">
        <v>1.5296007317293201</v>
      </c>
      <c r="DU379">
        <v>493250.95980104659</v>
      </c>
      <c r="DV379">
        <v>0</v>
      </c>
    </row>
    <row r="380" spans="1:126" x14ac:dyDescent="0.15">
      <c r="A380" t="s">
        <v>768</v>
      </c>
      <c r="B380" t="s">
        <v>808</v>
      </c>
      <c r="C380">
        <v>13</v>
      </c>
      <c r="D380">
        <v>47</v>
      </c>
      <c r="E380" t="s">
        <v>809</v>
      </c>
      <c r="F380">
        <v>13047</v>
      </c>
      <c r="G380" t="s">
        <v>5364</v>
      </c>
      <c r="H380">
        <v>92.5</v>
      </c>
      <c r="I380">
        <v>2.1</v>
      </c>
      <c r="J380">
        <v>0.3</v>
      </c>
      <c r="K380">
        <v>1.2</v>
      </c>
      <c r="L380">
        <v>1.6</v>
      </c>
      <c r="M380">
        <v>2.2999999999999998</v>
      </c>
      <c r="N380">
        <f t="shared" si="26"/>
        <v>8570.0400000000009</v>
      </c>
      <c r="O380">
        <f t="shared" si="24"/>
        <v>1429.9599999999991</v>
      </c>
      <c r="P380">
        <f t="shared" si="25"/>
        <v>1.7159519999999995</v>
      </c>
      <c r="Q380" s="4">
        <v>13047</v>
      </c>
      <c r="R380" s="5">
        <v>34.900218000000002</v>
      </c>
      <c r="S380" s="5">
        <v>-85.139386000000002</v>
      </c>
      <c r="T380">
        <v>2</v>
      </c>
      <c r="U380">
        <v>6.5221786284336641E-2</v>
      </c>
      <c r="V380">
        <v>64226</v>
      </c>
      <c r="W380">
        <v>64955</v>
      </c>
      <c r="X380">
        <v>65375</v>
      </c>
      <c r="Y380">
        <v>65821</v>
      </c>
      <c r="Z380">
        <v>34175</v>
      </c>
      <c r="AA380">
        <v>13043</v>
      </c>
      <c r="AB380">
        <v>26015.025000000005</v>
      </c>
      <c r="AC380">
        <v>50876</v>
      </c>
      <c r="AD380">
        <v>0</v>
      </c>
      <c r="AE380">
        <v>0</v>
      </c>
      <c r="AF380">
        <v>25</v>
      </c>
      <c r="AG380">
        <v>269</v>
      </c>
      <c r="AH380">
        <v>9.2936802973977689E-2</v>
      </c>
      <c r="AI380" s="3">
        <v>20631</v>
      </c>
      <c r="AJ380" s="3">
        <v>103783.96112699001</v>
      </c>
      <c r="AK380">
        <v>48</v>
      </c>
      <c r="AL380">
        <v>104108.79999999999</v>
      </c>
      <c r="AM380">
        <v>63036</v>
      </c>
      <c r="AN380">
        <v>16792</v>
      </c>
      <c r="AO380">
        <v>79828</v>
      </c>
      <c r="AP380">
        <v>1</v>
      </c>
      <c r="AQ380">
        <v>1</v>
      </c>
      <c r="AR380">
        <v>2</v>
      </c>
      <c r="AS380">
        <v>3.0790547301978295E-2</v>
      </c>
      <c r="AT380">
        <v>2</v>
      </c>
      <c r="AU380">
        <v>42</v>
      </c>
      <c r="AV380">
        <f t="shared" si="23"/>
        <v>44</v>
      </c>
      <c r="AW380">
        <v>65375</v>
      </c>
      <c r="AX380">
        <v>1</v>
      </c>
      <c r="AY380">
        <v>194145543.61988601</v>
      </c>
      <c r="AZ380">
        <v>194145.54361988601</v>
      </c>
      <c r="BA380">
        <v>3717.59282087579</v>
      </c>
      <c r="BB380">
        <v>2.6899126617218401</v>
      </c>
      <c r="BC380">
        <v>29727</v>
      </c>
      <c r="BD380">
        <v>8288</v>
      </c>
      <c r="BE380">
        <v>21439</v>
      </c>
      <c r="BF380">
        <v>0.33380562389063617</v>
      </c>
      <c r="BG380">
        <v>631703</v>
      </c>
      <c r="BH380">
        <v>9.6627609942638628</v>
      </c>
      <c r="BI380">
        <v>6359</v>
      </c>
      <c r="BJ380">
        <v>56</v>
      </c>
      <c r="BK380">
        <v>2</v>
      </c>
      <c r="BL380">
        <v>4</v>
      </c>
      <c r="BM380">
        <v>0</v>
      </c>
      <c r="BN380">
        <v>0</v>
      </c>
      <c r="BO380">
        <v>0</v>
      </c>
      <c r="BP380">
        <v>0</v>
      </c>
      <c r="BQ380">
        <v>6</v>
      </c>
      <c r="BR380">
        <v>1</v>
      </c>
      <c r="BS380">
        <v>0</v>
      </c>
      <c r="BT380">
        <v>64035</v>
      </c>
      <c r="BU380">
        <v>0.79</v>
      </c>
      <c r="BV380">
        <v>0.51936819999999995</v>
      </c>
      <c r="BW380">
        <v>130</v>
      </c>
      <c r="BX380">
        <v>1.077536</v>
      </c>
      <c r="BY380">
        <v>-1.364757</v>
      </c>
      <c r="BZ380">
        <v>49</v>
      </c>
      <c r="CA380">
        <v>1</v>
      </c>
      <c r="CB380">
        <v>2</v>
      </c>
      <c r="CC380">
        <v>0</v>
      </c>
      <c r="CD380">
        <v>0</v>
      </c>
      <c r="CE380">
        <v>1</v>
      </c>
      <c r="CF380">
        <v>0</v>
      </c>
      <c r="CG380">
        <v>3</v>
      </c>
      <c r="CH380">
        <v>1</v>
      </c>
      <c r="CI380">
        <v>0</v>
      </c>
      <c r="CJ380">
        <v>65598</v>
      </c>
      <c r="CK380">
        <v>0.86892893076008415</v>
      </c>
      <c r="CL380">
        <v>0.57292876500193568</v>
      </c>
      <c r="CM380">
        <v>161</v>
      </c>
      <c r="CN380">
        <v>-1.4520849763515304</v>
      </c>
      <c r="CO380">
        <v>6702</v>
      </c>
      <c r="CP380">
        <v>0.30777316399999999</v>
      </c>
      <c r="CQ380">
        <v>0.361196662</v>
      </c>
      <c r="CR380">
        <v>58350</v>
      </c>
      <c r="CS380">
        <v>0.88099999999999989</v>
      </c>
      <c r="CT380">
        <v>51895</v>
      </c>
      <c r="CU380">
        <v>0.79994440092000008</v>
      </c>
      <c r="CV380">
        <v>30</v>
      </c>
      <c r="CW380">
        <v>11</v>
      </c>
      <c r="CX380">
        <v>29</v>
      </c>
      <c r="CY380">
        <v>174</v>
      </c>
      <c r="CZ380">
        <v>396</v>
      </c>
      <c r="DA380" s="2">
        <v>21675</v>
      </c>
      <c r="DB380" s="2">
        <v>6265</v>
      </c>
      <c r="DC380" s="2">
        <v>102.59</v>
      </c>
      <c r="DD380" s="2">
        <v>4511</v>
      </c>
      <c r="DE380">
        <v>115</v>
      </c>
      <c r="DF380">
        <v>6</v>
      </c>
      <c r="DG380">
        <v>27.56</v>
      </c>
      <c r="DH380">
        <v>1.53</v>
      </c>
      <c r="DI380" s="2">
        <v>7.66</v>
      </c>
      <c r="DJ380">
        <v>-0.54</v>
      </c>
      <c r="DK380">
        <v>0.93490378556541132</v>
      </c>
      <c r="DL380">
        <v>0</v>
      </c>
      <c r="DM380">
        <v>0</v>
      </c>
      <c r="DN380">
        <v>10.199999999999999</v>
      </c>
      <c r="DO380">
        <v>9.9000000000000005E-2</v>
      </c>
      <c r="DP380">
        <v>31.55</v>
      </c>
      <c r="DQ380" s="2">
        <v>14</v>
      </c>
      <c r="DR380" s="2">
        <v>1739.9303305000001</v>
      </c>
      <c r="DS380">
        <v>1.6712581023323677E-2</v>
      </c>
      <c r="DT380">
        <v>1.5912286819243</v>
      </c>
      <c r="DU380">
        <v>165660.90860072055</v>
      </c>
      <c r="DV380">
        <v>0</v>
      </c>
    </row>
    <row r="381" spans="1:126" x14ac:dyDescent="0.15">
      <c r="A381" t="s">
        <v>768</v>
      </c>
      <c r="B381" t="s">
        <v>810</v>
      </c>
      <c r="C381">
        <v>13</v>
      </c>
      <c r="D381">
        <v>49</v>
      </c>
      <c r="E381" t="s">
        <v>811</v>
      </c>
      <c r="F381">
        <v>13049</v>
      </c>
      <c r="G381" t="s">
        <v>5365</v>
      </c>
      <c r="H381">
        <v>66.7</v>
      </c>
      <c r="I381">
        <v>28.3</v>
      </c>
      <c r="J381">
        <v>0.3</v>
      </c>
      <c r="K381">
        <v>0.6</v>
      </c>
      <c r="L381">
        <v>1.5</v>
      </c>
      <c r="M381">
        <v>2.5</v>
      </c>
      <c r="N381">
        <f t="shared" si="26"/>
        <v>5258.7300000000005</v>
      </c>
      <c r="O381">
        <f t="shared" si="24"/>
        <v>4741.2699999999995</v>
      </c>
      <c r="P381">
        <f t="shared" si="25"/>
        <v>5.6895240000000014</v>
      </c>
      <c r="Q381" s="4">
        <v>13049</v>
      </c>
      <c r="R381" s="5">
        <v>30.779903999999998</v>
      </c>
      <c r="S381" s="5">
        <v>-82.139644000000004</v>
      </c>
      <c r="T381">
        <v>6</v>
      </c>
      <c r="U381">
        <v>5.9658500222154846E-2</v>
      </c>
      <c r="V381">
        <v>12954</v>
      </c>
      <c r="W381">
        <v>13098</v>
      </c>
      <c r="X381">
        <v>13130</v>
      </c>
      <c r="Y381">
        <v>13190</v>
      </c>
      <c r="Z381">
        <v>7716</v>
      </c>
      <c r="AA381">
        <v>13045</v>
      </c>
      <c r="AB381">
        <v>4504.7299999999996</v>
      </c>
      <c r="AC381">
        <v>42778</v>
      </c>
      <c r="AD381">
        <v>0</v>
      </c>
      <c r="AE381">
        <v>0</v>
      </c>
      <c r="AF381">
        <v>8</v>
      </c>
      <c r="AG381">
        <v>84</v>
      </c>
      <c r="AH381">
        <v>9.5238095238095233E-2</v>
      </c>
      <c r="AI381" s="3">
        <v>13371</v>
      </c>
      <c r="AJ381" s="3">
        <v>495112.52481937001</v>
      </c>
      <c r="AK381">
        <v>54</v>
      </c>
      <c r="AL381">
        <v>501126.40000000002</v>
      </c>
      <c r="AM381">
        <v>96758</v>
      </c>
      <c r="AN381">
        <v>4722</v>
      </c>
      <c r="AO381">
        <v>101480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6</v>
      </c>
      <c r="AV381">
        <f t="shared" si="23"/>
        <v>6</v>
      </c>
      <c r="AW381">
        <v>9168</v>
      </c>
      <c r="AX381">
        <v>0.79</v>
      </c>
      <c r="AY381">
        <v>312091485.81914502</v>
      </c>
      <c r="AZ381">
        <v>312091.48581914505</v>
      </c>
      <c r="BA381">
        <v>29896.091610095798</v>
      </c>
      <c r="BB381">
        <v>0.33449188376928302</v>
      </c>
      <c r="BC381">
        <v>6228</v>
      </c>
      <c r="BD381">
        <v>0</v>
      </c>
      <c r="BE381">
        <v>6228</v>
      </c>
      <c r="BF381">
        <v>0.48077813802686431</v>
      </c>
      <c r="BG381">
        <v>98136</v>
      </c>
      <c r="BH381">
        <v>7.4741812642802739</v>
      </c>
      <c r="BI381">
        <v>1485</v>
      </c>
      <c r="BJ381">
        <v>6</v>
      </c>
      <c r="BK381">
        <v>0</v>
      </c>
      <c r="BL381">
        <v>2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10725</v>
      </c>
      <c r="BU381">
        <v>0.5</v>
      </c>
      <c r="BV381">
        <v>0.43816889999999997</v>
      </c>
      <c r="BW381">
        <v>32</v>
      </c>
      <c r="BX381">
        <v>0.74592080000000005</v>
      </c>
      <c r="BY381">
        <v>-1.7071400000000001</v>
      </c>
      <c r="BZ381">
        <v>3</v>
      </c>
      <c r="CA381">
        <v>0</v>
      </c>
      <c r="CB381">
        <v>2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12886</v>
      </c>
      <c r="CK381">
        <v>0.46562160484246468</v>
      </c>
      <c r="CL381">
        <v>0.71153119092627604</v>
      </c>
      <c r="CM381">
        <v>23</v>
      </c>
      <c r="CN381">
        <v>-1.2563538140890613</v>
      </c>
      <c r="CO381">
        <v>757</v>
      </c>
      <c r="CP381">
        <v>-1.15106935E-2</v>
      </c>
      <c r="CQ381">
        <v>-0.12263038649999999</v>
      </c>
      <c r="CR381">
        <v>11015</v>
      </c>
      <c r="CS381">
        <v>0.85099999999999998</v>
      </c>
      <c r="CT381">
        <v>10234</v>
      </c>
      <c r="CU381">
        <v>0.78113522538000002</v>
      </c>
      <c r="CV381">
        <v>2</v>
      </c>
      <c r="CW381">
        <v>1</v>
      </c>
      <c r="CX381">
        <v>3</v>
      </c>
      <c r="CY381">
        <v>90</v>
      </c>
      <c r="CZ381">
        <v>132</v>
      </c>
      <c r="DA381" s="2">
        <v>3108</v>
      </c>
      <c r="DB381" s="2">
        <v>565</v>
      </c>
      <c r="DC381" s="2">
        <v>75.44</v>
      </c>
      <c r="DD381" s="2">
        <v>3703</v>
      </c>
      <c r="DE381">
        <v>39</v>
      </c>
      <c r="DF381">
        <v>8</v>
      </c>
      <c r="DH381">
        <v>7.54</v>
      </c>
      <c r="DI381" s="2">
        <v>7.54</v>
      </c>
      <c r="DJ381">
        <v>-0.36</v>
      </c>
      <c r="DK381">
        <v>1</v>
      </c>
      <c r="DL381">
        <v>0</v>
      </c>
      <c r="DM381">
        <v>0</v>
      </c>
      <c r="DN381">
        <v>3.1</v>
      </c>
      <c r="DO381">
        <v>6.0000000000000001E-3</v>
      </c>
      <c r="DP381">
        <v>20.27</v>
      </c>
      <c r="DQ381" s="2">
        <v>0</v>
      </c>
      <c r="DR381" s="2">
        <v>17460.782591040002</v>
      </c>
      <c r="DS381">
        <v>3.5281509079874852E-2</v>
      </c>
      <c r="DV381">
        <v>1</v>
      </c>
    </row>
    <row r="382" spans="1:126" x14ac:dyDescent="0.15">
      <c r="A382" t="s">
        <v>768</v>
      </c>
      <c r="B382" t="s">
        <v>812</v>
      </c>
      <c r="C382">
        <v>13</v>
      </c>
      <c r="D382">
        <v>51</v>
      </c>
      <c r="E382" t="s">
        <v>813</v>
      </c>
      <c r="F382">
        <v>13051</v>
      </c>
      <c r="G382" t="s">
        <v>5366</v>
      </c>
      <c r="H382">
        <v>50.4</v>
      </c>
      <c r="I382">
        <v>39.700000000000003</v>
      </c>
      <c r="J382">
        <v>0.2</v>
      </c>
      <c r="K382">
        <v>2.2999999999999998</v>
      </c>
      <c r="L382">
        <v>2</v>
      </c>
      <c r="M382">
        <v>5.4</v>
      </c>
      <c r="N382">
        <f t="shared" si="26"/>
        <v>4154.74</v>
      </c>
      <c r="O382">
        <f t="shared" si="24"/>
        <v>5845.26</v>
      </c>
      <c r="P382">
        <f t="shared" si="25"/>
        <v>7.014312000000003</v>
      </c>
      <c r="Q382" s="4">
        <v>13051</v>
      </c>
      <c r="R382" s="5">
        <v>31.980409999999999</v>
      </c>
      <c r="S382" s="5">
        <v>-81.085195999999996</v>
      </c>
      <c r="T382">
        <v>2</v>
      </c>
      <c r="U382">
        <v>1.1271332623979722E-2</v>
      </c>
      <c r="V382">
        <v>266344</v>
      </c>
      <c r="W382">
        <v>275303</v>
      </c>
      <c r="X382">
        <v>279290</v>
      </c>
      <c r="Y382">
        <v>286819</v>
      </c>
      <c r="Z382">
        <v>145856</v>
      </c>
      <c r="AA382">
        <v>13047</v>
      </c>
      <c r="AB382">
        <v>112753.943</v>
      </c>
      <c r="AC382">
        <v>47218</v>
      </c>
      <c r="AD382">
        <v>4</v>
      </c>
      <c r="AE382">
        <v>1.4322030863976511E-5</v>
      </c>
      <c r="AF382">
        <v>5</v>
      </c>
      <c r="AG382">
        <v>35</v>
      </c>
      <c r="AH382">
        <v>0.14285714285714285</v>
      </c>
      <c r="AI382" s="3">
        <v>3835</v>
      </c>
      <c r="AJ382" s="3">
        <v>274443.32428462</v>
      </c>
      <c r="AK382">
        <v>70</v>
      </c>
      <c r="AL382">
        <v>413644.80000000005</v>
      </c>
      <c r="AM382">
        <v>206535</v>
      </c>
      <c r="AN382">
        <v>1853</v>
      </c>
      <c r="AO382">
        <v>208388</v>
      </c>
      <c r="AP382">
        <v>23</v>
      </c>
      <c r="AQ382">
        <v>2</v>
      </c>
      <c r="AR382">
        <v>25</v>
      </c>
      <c r="AS382">
        <v>9.0809035862304446E-2</v>
      </c>
      <c r="AT382">
        <v>28</v>
      </c>
      <c r="AU382">
        <v>141</v>
      </c>
      <c r="AV382">
        <f t="shared" si="23"/>
        <v>169</v>
      </c>
      <c r="AW382">
        <v>286691</v>
      </c>
      <c r="AX382">
        <v>0.95</v>
      </c>
      <c r="AY382">
        <v>758140151.28033602</v>
      </c>
      <c r="AZ382">
        <v>758140.15128033597</v>
      </c>
      <c r="BA382">
        <v>3265.6666606434001</v>
      </c>
      <c r="BB382">
        <v>3.0621618919396401</v>
      </c>
      <c r="BC382">
        <v>491742</v>
      </c>
      <c r="BD382">
        <v>25783</v>
      </c>
      <c r="BE382">
        <v>465959</v>
      </c>
      <c r="BF382">
        <v>1.7494631003514252</v>
      </c>
      <c r="BG382">
        <v>6314712</v>
      </c>
      <c r="BH382">
        <v>22.609875040280713</v>
      </c>
      <c r="BI382">
        <v>19372</v>
      </c>
      <c r="BJ382">
        <v>207</v>
      </c>
      <c r="BK382">
        <v>26</v>
      </c>
      <c r="BL382">
        <v>10</v>
      </c>
      <c r="BM382">
        <v>1</v>
      </c>
      <c r="BN382">
        <v>4</v>
      </c>
      <c r="BO382">
        <v>23</v>
      </c>
      <c r="BP382">
        <v>3</v>
      </c>
      <c r="BQ382">
        <v>23</v>
      </c>
      <c r="BR382">
        <v>9</v>
      </c>
      <c r="BS382">
        <v>1</v>
      </c>
      <c r="BT382">
        <v>256992</v>
      </c>
      <c r="BU382">
        <v>0.73</v>
      </c>
      <c r="BV382">
        <v>0.58930000000000005</v>
      </c>
      <c r="BW382">
        <v>1207</v>
      </c>
      <c r="BX382">
        <v>1.19459</v>
      </c>
      <c r="BY382">
        <v>-0.48078159999999998</v>
      </c>
      <c r="BZ382">
        <v>223</v>
      </c>
      <c r="CA382">
        <v>30</v>
      </c>
      <c r="CB382">
        <v>8</v>
      </c>
      <c r="CC382">
        <v>4</v>
      </c>
      <c r="CD382">
        <v>6</v>
      </c>
      <c r="CE382">
        <v>22</v>
      </c>
      <c r="CF382">
        <v>2</v>
      </c>
      <c r="CG382">
        <v>25</v>
      </c>
      <c r="CH382">
        <v>8</v>
      </c>
      <c r="CI382">
        <v>1</v>
      </c>
      <c r="CJ382">
        <v>282989</v>
      </c>
      <c r="CK382">
        <v>1.1625893585969773</v>
      </c>
      <c r="CL382">
        <v>0.72214540232941549</v>
      </c>
      <c r="CM382">
        <v>1154</v>
      </c>
      <c r="CN382">
        <v>-0.27133850652992103</v>
      </c>
      <c r="CO382">
        <v>47831</v>
      </c>
      <c r="CP382">
        <v>0.30413828300000001</v>
      </c>
      <c r="CQ382">
        <v>0.27588421699999999</v>
      </c>
      <c r="CR382">
        <v>233046</v>
      </c>
      <c r="CS382">
        <v>0.80400000000000005</v>
      </c>
      <c r="CT382">
        <v>209613</v>
      </c>
      <c r="CU382">
        <v>0.77432460120000002</v>
      </c>
      <c r="CV382">
        <v>319</v>
      </c>
      <c r="CW382">
        <v>181</v>
      </c>
      <c r="CX382">
        <v>239</v>
      </c>
      <c r="CY382">
        <v>40</v>
      </c>
      <c r="CZ382">
        <v>64</v>
      </c>
      <c r="DA382" s="2">
        <v>195451</v>
      </c>
      <c r="DB382" s="2">
        <v>27995</v>
      </c>
      <c r="DC382" s="2">
        <v>218</v>
      </c>
      <c r="DD382" s="2">
        <v>129311</v>
      </c>
      <c r="DE382">
        <v>23</v>
      </c>
      <c r="DF382">
        <v>10</v>
      </c>
      <c r="DG382">
        <v>65.010000000000005</v>
      </c>
      <c r="DH382">
        <v>6.46</v>
      </c>
      <c r="DI382" s="2">
        <v>15.44</v>
      </c>
      <c r="DJ382">
        <v>1.76</v>
      </c>
      <c r="DL382">
        <v>0</v>
      </c>
      <c r="DM382">
        <v>0</v>
      </c>
      <c r="DN382">
        <v>0</v>
      </c>
      <c r="DO382">
        <v>0</v>
      </c>
      <c r="DP382">
        <v>0</v>
      </c>
      <c r="DQ382" s="2">
        <v>0</v>
      </c>
      <c r="DR382" s="2">
        <v>16976.513381249999</v>
      </c>
      <c r="DS382">
        <v>4.0222583437798394E-2</v>
      </c>
      <c r="DT382">
        <v>1</v>
      </c>
      <c r="DU382">
        <v>413644.80000000005</v>
      </c>
      <c r="DV382">
        <v>0</v>
      </c>
    </row>
    <row r="383" spans="1:126" x14ac:dyDescent="0.15">
      <c r="A383" t="s">
        <v>768</v>
      </c>
      <c r="B383" t="s">
        <v>814</v>
      </c>
      <c r="C383">
        <v>13</v>
      </c>
      <c r="D383">
        <v>53</v>
      </c>
      <c r="E383" t="s">
        <v>815</v>
      </c>
      <c r="F383">
        <v>13053</v>
      </c>
      <c r="G383" t="s">
        <v>5367</v>
      </c>
      <c r="H383">
        <v>62.9</v>
      </c>
      <c r="I383">
        <v>18.2</v>
      </c>
      <c r="J383">
        <v>0.6</v>
      </c>
      <c r="K383">
        <v>2.1</v>
      </c>
      <c r="L383">
        <v>3.9</v>
      </c>
      <c r="M383">
        <v>12.4</v>
      </c>
      <c r="N383">
        <f t="shared" si="26"/>
        <v>4461.3899999999994</v>
      </c>
      <c r="O383">
        <f t="shared" si="24"/>
        <v>5538.6100000000006</v>
      </c>
      <c r="P383">
        <f t="shared" si="25"/>
        <v>6.6463320000000028</v>
      </c>
      <c r="Q383" s="4">
        <v>13053</v>
      </c>
      <c r="R383" s="5">
        <v>32.347445</v>
      </c>
      <c r="S383" s="5">
        <v>-84.788021000000001</v>
      </c>
      <c r="T383">
        <v>2</v>
      </c>
      <c r="U383">
        <v>0.1269321230590692</v>
      </c>
      <c r="V383">
        <v>11917</v>
      </c>
      <c r="W383">
        <v>11846</v>
      </c>
      <c r="X383">
        <v>11914</v>
      </c>
      <c r="Y383">
        <v>11075</v>
      </c>
      <c r="Z383">
        <v>4812</v>
      </c>
      <c r="AA383">
        <v>13049</v>
      </c>
      <c r="AB383">
        <v>3726.6020000000003</v>
      </c>
      <c r="AC383">
        <v>43378</v>
      </c>
      <c r="AD383">
        <v>0</v>
      </c>
      <c r="AE383">
        <v>0</v>
      </c>
      <c r="AF383">
        <v>0</v>
      </c>
      <c r="AG383">
        <v>13</v>
      </c>
      <c r="AH383">
        <v>0</v>
      </c>
      <c r="AI383" s="3">
        <v>4081</v>
      </c>
      <c r="AJ383" s="3">
        <v>159190.64311745501</v>
      </c>
      <c r="AK383">
        <v>103</v>
      </c>
      <c r="AL383">
        <v>160761.60000000001</v>
      </c>
      <c r="AM383">
        <v>75644</v>
      </c>
      <c r="AN383">
        <v>552</v>
      </c>
      <c r="AO383">
        <v>76196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f t="shared" si="23"/>
        <v>1</v>
      </c>
      <c r="AW383">
        <v>7867</v>
      </c>
      <c r="AX383">
        <v>0.78</v>
      </c>
      <c r="AY383">
        <v>87211000.314281106</v>
      </c>
      <c r="AZ383">
        <v>87211.000314281104</v>
      </c>
      <c r="BA383">
        <v>5687.7177536959798</v>
      </c>
      <c r="BB383">
        <v>1.7581744441347888</v>
      </c>
      <c r="BG383">
        <v>96424</v>
      </c>
      <c r="BH383">
        <v>8.093335571596441</v>
      </c>
      <c r="BI383">
        <v>422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1</v>
      </c>
      <c r="BS383">
        <v>0</v>
      </c>
      <c r="BT383">
        <v>14402</v>
      </c>
      <c r="BU383">
        <v>0.57999999999999996</v>
      </c>
      <c r="BV383">
        <v>0.16015889999999999</v>
      </c>
      <c r="BW383">
        <v>11</v>
      </c>
      <c r="BX383">
        <v>0.2083044</v>
      </c>
      <c r="BY383">
        <v>-3.940693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11898</v>
      </c>
      <c r="CK383">
        <v>0.16809547823163556</v>
      </c>
      <c r="CL383">
        <v>0.35886319845857417</v>
      </c>
      <c r="CM383">
        <v>9</v>
      </c>
      <c r="CN383">
        <v>-3.1832811768679536</v>
      </c>
      <c r="CO383">
        <v>1307</v>
      </c>
      <c r="CP383">
        <v>0.29019206800000003</v>
      </c>
      <c r="CQ383">
        <v>0.27137719100000002</v>
      </c>
      <c r="CR383">
        <v>9178</v>
      </c>
      <c r="CS383">
        <v>0.81499999999999995</v>
      </c>
      <c r="CT383">
        <v>10118</v>
      </c>
      <c r="CU383">
        <v>0.81324309493000002</v>
      </c>
      <c r="CW383">
        <v>60</v>
      </c>
      <c r="CX383">
        <v>2</v>
      </c>
      <c r="CY383">
        <v>2</v>
      </c>
      <c r="CZ383">
        <v>21</v>
      </c>
      <c r="DA383" s="2">
        <v>20651</v>
      </c>
      <c r="DB383" s="2">
        <v>350</v>
      </c>
      <c r="DC383" s="2">
        <v>62.3</v>
      </c>
      <c r="DD383" s="2">
        <v>3586</v>
      </c>
      <c r="DE383">
        <v>9</v>
      </c>
      <c r="DF383">
        <v>0</v>
      </c>
      <c r="DG383">
        <v>38.93</v>
      </c>
      <c r="DH383">
        <v>7.79</v>
      </c>
      <c r="DI383" s="2">
        <v>7.79</v>
      </c>
      <c r="DJ383">
        <v>-0.35</v>
      </c>
      <c r="DL383">
        <v>0</v>
      </c>
      <c r="DM383">
        <v>0</v>
      </c>
      <c r="DN383">
        <v>2.7</v>
      </c>
      <c r="DO383">
        <v>1.7000000000000001E-2</v>
      </c>
      <c r="DP383">
        <v>15</v>
      </c>
      <c r="DQ383" s="2">
        <v>19384</v>
      </c>
      <c r="DR383" s="2">
        <v>0</v>
      </c>
      <c r="DS383">
        <v>0</v>
      </c>
      <c r="DV383">
        <v>1</v>
      </c>
    </row>
    <row r="384" spans="1:126" x14ac:dyDescent="0.15">
      <c r="A384" t="s">
        <v>768</v>
      </c>
      <c r="B384" t="s">
        <v>816</v>
      </c>
      <c r="C384">
        <v>13</v>
      </c>
      <c r="D384">
        <v>55</v>
      </c>
      <c r="E384" t="s">
        <v>817</v>
      </c>
      <c r="F384">
        <v>13055</v>
      </c>
      <c r="G384" t="s">
        <v>5368</v>
      </c>
      <c r="H384">
        <v>83</v>
      </c>
      <c r="I384">
        <v>11.1</v>
      </c>
      <c r="J384">
        <v>0.2</v>
      </c>
      <c r="K384">
        <v>0.4</v>
      </c>
      <c r="L384">
        <v>1.3</v>
      </c>
      <c r="M384">
        <v>4</v>
      </c>
      <c r="N384">
        <f t="shared" si="26"/>
        <v>7030.0999999999995</v>
      </c>
      <c r="O384">
        <f t="shared" si="24"/>
        <v>2969.9000000000005</v>
      </c>
      <c r="P384">
        <f t="shared" si="25"/>
        <v>3.5638800000000019</v>
      </c>
      <c r="Q384" s="4">
        <v>13055</v>
      </c>
      <c r="R384" s="5">
        <v>34.474178000000002</v>
      </c>
      <c r="S384" s="5">
        <v>-85.345288999999994</v>
      </c>
      <c r="T384">
        <v>6</v>
      </c>
      <c r="U384">
        <v>0.10944113908474014</v>
      </c>
      <c r="V384">
        <v>25905</v>
      </c>
      <c r="W384">
        <v>25484</v>
      </c>
      <c r="X384">
        <v>25241</v>
      </c>
      <c r="Y384">
        <v>24896</v>
      </c>
      <c r="Z384">
        <v>13391</v>
      </c>
      <c r="AA384">
        <v>13051</v>
      </c>
      <c r="AB384">
        <v>8465.869999999999</v>
      </c>
      <c r="AC384">
        <v>32913</v>
      </c>
      <c r="AD384">
        <v>0</v>
      </c>
      <c r="AE384">
        <v>0</v>
      </c>
      <c r="AF384">
        <v>20</v>
      </c>
      <c r="AG384">
        <v>292</v>
      </c>
      <c r="AH384">
        <v>6.8493150684931503E-2</v>
      </c>
      <c r="AI384" s="3">
        <v>50094</v>
      </c>
      <c r="AJ384" s="3">
        <v>200528.772837525</v>
      </c>
      <c r="AK384">
        <v>85</v>
      </c>
      <c r="AL384">
        <v>200940.80000000002</v>
      </c>
      <c r="AM384">
        <v>33955</v>
      </c>
      <c r="AN384">
        <v>15966</v>
      </c>
      <c r="AO384">
        <v>49921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13</v>
      </c>
      <c r="AV384">
        <f t="shared" si="23"/>
        <v>13</v>
      </c>
      <c r="AW384">
        <v>35343</v>
      </c>
      <c r="AX384">
        <v>0.99</v>
      </c>
      <c r="AY384">
        <v>716274111.68268502</v>
      </c>
      <c r="AZ384">
        <v>716274.11168268498</v>
      </c>
      <c r="BA384">
        <v>27938.770779570499</v>
      </c>
      <c r="BB384">
        <v>0.35792555366509682</v>
      </c>
      <c r="BC384">
        <v>2836</v>
      </c>
      <c r="BD384">
        <v>8054</v>
      </c>
      <c r="BE384">
        <v>-5218</v>
      </c>
      <c r="BF384">
        <v>-0.20142829569581161</v>
      </c>
      <c r="BG384">
        <v>280168</v>
      </c>
      <c r="BH384">
        <v>11.099718711619984</v>
      </c>
      <c r="BI384">
        <v>3713</v>
      </c>
      <c r="BJ384">
        <v>29</v>
      </c>
      <c r="BK384">
        <v>1</v>
      </c>
      <c r="BL384">
        <v>1</v>
      </c>
      <c r="BM384">
        <v>0</v>
      </c>
      <c r="BN384">
        <v>0</v>
      </c>
      <c r="BO384">
        <v>1</v>
      </c>
      <c r="BP384">
        <v>0</v>
      </c>
      <c r="BQ384">
        <v>1</v>
      </c>
      <c r="BR384">
        <v>1</v>
      </c>
      <c r="BS384">
        <v>0</v>
      </c>
      <c r="BT384">
        <v>26619</v>
      </c>
      <c r="BU384">
        <v>0.68</v>
      </c>
      <c r="BV384">
        <v>0.39929819999999999</v>
      </c>
      <c r="BW384">
        <v>69</v>
      </c>
      <c r="BX384">
        <v>1.2772829999999999</v>
      </c>
      <c r="BY384">
        <v>-1.6631769999999999</v>
      </c>
      <c r="BZ384">
        <v>26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24892</v>
      </c>
      <c r="CK384">
        <v>1.1650329423107826</v>
      </c>
      <c r="CL384">
        <v>0.66041877744005406</v>
      </c>
      <c r="CM384">
        <v>92</v>
      </c>
      <c r="CN384">
        <v>-0.57235466221155207</v>
      </c>
      <c r="CO384">
        <v>1158</v>
      </c>
      <c r="CP384">
        <v>-0.4262541655</v>
      </c>
      <c r="CQ384">
        <v>3.1355859999999999E-2</v>
      </c>
      <c r="CR384">
        <v>20702</v>
      </c>
      <c r="CS384">
        <v>0.83499999999999996</v>
      </c>
      <c r="CT384">
        <v>20128</v>
      </c>
      <c r="CU384">
        <v>0.7590413010899999</v>
      </c>
      <c r="CV384">
        <v>7</v>
      </c>
      <c r="CW384">
        <v>9</v>
      </c>
      <c r="CX384">
        <v>1</v>
      </c>
      <c r="CY384">
        <v>117</v>
      </c>
      <c r="CZ384">
        <v>464</v>
      </c>
      <c r="DA384" s="2">
        <v>9191</v>
      </c>
      <c r="DB384" s="2">
        <v>975</v>
      </c>
      <c r="DC384" s="2">
        <v>55.69</v>
      </c>
      <c r="DD384" s="2">
        <v>3458</v>
      </c>
      <c r="DE384">
        <v>141</v>
      </c>
      <c r="DF384">
        <v>17</v>
      </c>
      <c r="DG384">
        <v>11.93</v>
      </c>
      <c r="DH384">
        <v>7.96</v>
      </c>
      <c r="DI384" s="2">
        <v>7.96</v>
      </c>
      <c r="DJ384">
        <v>-1.08</v>
      </c>
      <c r="DK384">
        <v>0.97893959356409954</v>
      </c>
      <c r="DL384">
        <v>0</v>
      </c>
      <c r="DM384">
        <v>0</v>
      </c>
      <c r="DN384">
        <v>25.9</v>
      </c>
      <c r="DO384">
        <v>0.129</v>
      </c>
      <c r="DP384">
        <v>180.13</v>
      </c>
      <c r="DQ384" s="2">
        <v>0</v>
      </c>
      <c r="DR384" s="2">
        <v>6859.8600873700016</v>
      </c>
      <c r="DS384">
        <v>3.6593077197015239E-2</v>
      </c>
      <c r="DT384">
        <v>3.0482294487716599</v>
      </c>
      <c r="DU384">
        <v>612513.66401973646</v>
      </c>
      <c r="DV384">
        <v>1</v>
      </c>
    </row>
    <row r="385" spans="1:126" x14ac:dyDescent="0.15">
      <c r="A385" t="s">
        <v>768</v>
      </c>
      <c r="B385" t="s">
        <v>122</v>
      </c>
      <c r="C385">
        <v>13</v>
      </c>
      <c r="D385">
        <v>57</v>
      </c>
      <c r="E385" t="s">
        <v>818</v>
      </c>
      <c r="F385">
        <v>13057</v>
      </c>
      <c r="G385" t="s">
        <v>5369</v>
      </c>
      <c r="H385">
        <v>81.3</v>
      </c>
      <c r="I385">
        <v>5.4</v>
      </c>
      <c r="J385">
        <v>0.3</v>
      </c>
      <c r="K385">
        <v>1.6</v>
      </c>
      <c r="L385">
        <v>1.8</v>
      </c>
      <c r="M385">
        <v>9.6</v>
      </c>
      <c r="N385">
        <f t="shared" si="26"/>
        <v>6736.9</v>
      </c>
      <c r="O385">
        <f t="shared" si="24"/>
        <v>3263.1000000000004</v>
      </c>
      <c r="P385">
        <f t="shared" si="25"/>
        <v>3.9157200000000016</v>
      </c>
      <c r="Q385" s="4">
        <v>13057</v>
      </c>
      <c r="R385" s="5">
        <v>34.244317000000002</v>
      </c>
      <c r="S385" s="5">
        <v>-84.475057000000007</v>
      </c>
      <c r="T385">
        <v>1</v>
      </c>
      <c r="U385">
        <v>5.8586303042060056E-2</v>
      </c>
      <c r="V385">
        <v>215014</v>
      </c>
      <c r="W385">
        <v>221951</v>
      </c>
      <c r="X385">
        <v>225944</v>
      </c>
      <c r="Y385">
        <v>235424</v>
      </c>
      <c r="Z385">
        <v>122702</v>
      </c>
      <c r="AA385">
        <v>13053</v>
      </c>
      <c r="AB385">
        <v>98298.951000000001</v>
      </c>
      <c r="AC385">
        <v>68926</v>
      </c>
      <c r="AD385">
        <v>4</v>
      </c>
      <c r="AE385">
        <v>1.7703501752646674E-5</v>
      </c>
      <c r="AF385">
        <v>33</v>
      </c>
      <c r="AG385">
        <v>430</v>
      </c>
      <c r="AH385">
        <v>7.6744186046511634E-2</v>
      </c>
      <c r="AI385" s="3">
        <v>25173</v>
      </c>
      <c r="AJ385" s="3">
        <v>269885.72188856499</v>
      </c>
      <c r="AK385">
        <v>29</v>
      </c>
      <c r="AL385">
        <v>277779.19999999995</v>
      </c>
      <c r="AM385">
        <v>436505</v>
      </c>
      <c r="AN385">
        <v>16968</v>
      </c>
      <c r="AO385">
        <v>453473</v>
      </c>
      <c r="AP385">
        <v>9</v>
      </c>
      <c r="AQ385">
        <v>4</v>
      </c>
      <c r="AR385">
        <v>13</v>
      </c>
      <c r="AS385">
        <v>5.8571486499272366E-2</v>
      </c>
      <c r="AT385">
        <v>9</v>
      </c>
      <c r="AU385">
        <v>151</v>
      </c>
      <c r="AV385">
        <f t="shared" si="23"/>
        <v>160</v>
      </c>
      <c r="AW385">
        <v>267344</v>
      </c>
      <c r="AX385">
        <v>0.98</v>
      </c>
      <c r="AY385">
        <v>684834251.909567</v>
      </c>
      <c r="AZ385">
        <v>684834.25190956704</v>
      </c>
      <c r="BA385">
        <v>4739.0350723748998</v>
      </c>
      <c r="BB385">
        <v>2.1101342039633066</v>
      </c>
      <c r="BC385">
        <v>92717</v>
      </c>
      <c r="BD385">
        <v>81740</v>
      </c>
      <c r="BE385">
        <v>10977</v>
      </c>
      <c r="BF385">
        <v>5.1052489605328023E-2</v>
      </c>
      <c r="BG385">
        <v>2750305</v>
      </c>
      <c r="BH385">
        <v>12.172507346953227</v>
      </c>
      <c r="BI385">
        <v>13344</v>
      </c>
      <c r="BJ385">
        <v>108</v>
      </c>
      <c r="BK385">
        <v>4</v>
      </c>
      <c r="BL385">
        <v>3</v>
      </c>
      <c r="BM385">
        <v>0</v>
      </c>
      <c r="BN385">
        <v>1</v>
      </c>
      <c r="BO385">
        <v>0</v>
      </c>
      <c r="BP385">
        <v>2</v>
      </c>
      <c r="BQ385">
        <v>28</v>
      </c>
      <c r="BR385">
        <v>10</v>
      </c>
      <c r="BS385">
        <v>0</v>
      </c>
      <c r="BT385">
        <v>215084</v>
      </c>
      <c r="BU385">
        <v>0.79</v>
      </c>
      <c r="BV385">
        <v>0.62563880000000005</v>
      </c>
      <c r="BW385">
        <v>571</v>
      </c>
      <c r="BX385">
        <v>0.725298</v>
      </c>
      <c r="BY385">
        <v>-1.0093099999999999</v>
      </c>
      <c r="BZ385">
        <v>116</v>
      </c>
      <c r="CA385">
        <v>5</v>
      </c>
      <c r="CB385">
        <v>4</v>
      </c>
      <c r="CC385">
        <v>0</v>
      </c>
      <c r="CD385">
        <v>1</v>
      </c>
      <c r="CE385">
        <v>0</v>
      </c>
      <c r="CF385">
        <v>2</v>
      </c>
      <c r="CG385">
        <v>26</v>
      </c>
      <c r="CH385">
        <v>9</v>
      </c>
      <c r="CI385">
        <v>0</v>
      </c>
      <c r="CJ385">
        <v>230720</v>
      </c>
      <c r="CK385">
        <v>0.70648404993065195</v>
      </c>
      <c r="CL385">
        <v>0.76214567830344604</v>
      </c>
      <c r="CM385">
        <v>647</v>
      </c>
      <c r="CN385">
        <v>-0.75748666406269616</v>
      </c>
      <c r="CO385">
        <v>44700</v>
      </c>
      <c r="CP385">
        <v>1.4714921240000001</v>
      </c>
      <c r="CQ385">
        <v>1.011432734</v>
      </c>
      <c r="CR385">
        <v>215090</v>
      </c>
      <c r="CS385">
        <v>0.90599999999999992</v>
      </c>
      <c r="CT385">
        <v>176526</v>
      </c>
      <c r="CU385">
        <v>0.80630300639999997</v>
      </c>
      <c r="CV385">
        <v>188</v>
      </c>
      <c r="CW385">
        <v>115</v>
      </c>
      <c r="CX385">
        <v>82</v>
      </c>
      <c r="CY385">
        <v>378</v>
      </c>
      <c r="CZ385">
        <v>695</v>
      </c>
      <c r="DA385" s="2">
        <v>94108</v>
      </c>
      <c r="DB385" s="2">
        <v>34395</v>
      </c>
      <c r="DC385" s="2">
        <v>260.77</v>
      </c>
      <c r="DD385" s="2">
        <v>30502</v>
      </c>
      <c r="DE385">
        <v>264</v>
      </c>
      <c r="DF385">
        <v>18</v>
      </c>
      <c r="DG385">
        <v>51.53</v>
      </c>
      <c r="DH385">
        <v>2.67</v>
      </c>
      <c r="DI385" s="2">
        <v>4.4400000000000004</v>
      </c>
      <c r="DJ385">
        <v>1.93</v>
      </c>
      <c r="DK385">
        <v>0.95050252254399559</v>
      </c>
      <c r="DL385">
        <v>2.3255813953488372E-3</v>
      </c>
      <c r="DM385">
        <v>0</v>
      </c>
      <c r="DN385">
        <v>9.8000000000000007</v>
      </c>
      <c r="DO385">
        <v>3.1E-2</v>
      </c>
      <c r="DP385">
        <v>4</v>
      </c>
      <c r="DQ385" s="2">
        <v>0</v>
      </c>
      <c r="DR385" s="2">
        <v>2264.5154060499995</v>
      </c>
      <c r="DS385">
        <v>1.8041524300121108E-3</v>
      </c>
      <c r="DT385">
        <v>1.4626050426822601</v>
      </c>
      <c r="DU385">
        <v>406281.25867224397</v>
      </c>
      <c r="DV385">
        <v>0</v>
      </c>
    </row>
    <row r="386" spans="1:126" x14ac:dyDescent="0.15">
      <c r="A386" t="s">
        <v>768</v>
      </c>
      <c r="B386" t="s">
        <v>128</v>
      </c>
      <c r="C386">
        <v>13</v>
      </c>
      <c r="D386">
        <v>59</v>
      </c>
      <c r="E386" t="s">
        <v>819</v>
      </c>
      <c r="F386">
        <v>13059</v>
      </c>
      <c r="G386" t="s">
        <v>5370</v>
      </c>
      <c r="H386">
        <v>57.1</v>
      </c>
      <c r="I386">
        <v>26.3</v>
      </c>
      <c r="J386">
        <v>0.1</v>
      </c>
      <c r="K386">
        <v>4.0999999999999996</v>
      </c>
      <c r="L386">
        <v>1.9</v>
      </c>
      <c r="M386">
        <v>10.4</v>
      </c>
      <c r="N386">
        <f t="shared" si="26"/>
        <v>4080.6900000000005</v>
      </c>
      <c r="O386">
        <f t="shared" si="24"/>
        <v>5919.3099999999995</v>
      </c>
      <c r="P386">
        <f t="shared" si="25"/>
        <v>7.1031720000000016</v>
      </c>
      <c r="Q386" s="4">
        <v>13059</v>
      </c>
      <c r="R386" s="5">
        <v>33.952185</v>
      </c>
      <c r="S386" s="5">
        <v>-83.367152000000004</v>
      </c>
      <c r="T386">
        <v>3</v>
      </c>
      <c r="U386">
        <v>8.7277069504976934E-2</v>
      </c>
      <c r="V386">
        <v>117762</v>
      </c>
      <c r="W386">
        <v>119681</v>
      </c>
      <c r="X386">
        <v>120905</v>
      </c>
      <c r="Y386">
        <v>123875</v>
      </c>
      <c r="Z386">
        <v>53636</v>
      </c>
      <c r="AA386">
        <v>13055</v>
      </c>
      <c r="AB386">
        <v>40060.741999999991</v>
      </c>
      <c r="AC386">
        <v>32162</v>
      </c>
      <c r="AD386">
        <v>4</v>
      </c>
      <c r="AE386">
        <v>3.308382614449361E-5</v>
      </c>
      <c r="AF386">
        <v>9</v>
      </c>
      <c r="AG386">
        <v>90</v>
      </c>
      <c r="AH386">
        <v>0.1</v>
      </c>
      <c r="AI386" s="3">
        <v>8887</v>
      </c>
      <c r="AJ386" s="3">
        <v>76290.815428565009</v>
      </c>
      <c r="AK386">
        <v>30</v>
      </c>
      <c r="AL386">
        <v>77625.600000000006</v>
      </c>
      <c r="AM386">
        <v>363347</v>
      </c>
      <c r="AN386">
        <v>3470</v>
      </c>
      <c r="AO386">
        <v>366817</v>
      </c>
      <c r="AP386">
        <v>13</v>
      </c>
      <c r="AQ386">
        <v>3</v>
      </c>
      <c r="AR386">
        <v>16</v>
      </c>
      <c r="AS386">
        <v>0.13368872252070085</v>
      </c>
      <c r="AT386">
        <v>13</v>
      </c>
      <c r="AU386">
        <v>70</v>
      </c>
      <c r="AV386">
        <f t="shared" si="23"/>
        <v>83</v>
      </c>
      <c r="AW386">
        <v>99990</v>
      </c>
      <c r="AX386">
        <v>0.99</v>
      </c>
      <c r="AY386">
        <v>224363767.03386301</v>
      </c>
      <c r="AZ386">
        <v>224363.767033863</v>
      </c>
      <c r="BA386">
        <v>2214.1964216259798</v>
      </c>
      <c r="BB386">
        <v>4.5163111557449671</v>
      </c>
      <c r="BG386">
        <v>2826332</v>
      </c>
      <c r="BH386">
        <v>23.37646912865473</v>
      </c>
      <c r="BI386">
        <v>6107</v>
      </c>
      <c r="BJ386">
        <v>75</v>
      </c>
      <c r="BK386">
        <v>12</v>
      </c>
      <c r="BL386">
        <v>3</v>
      </c>
      <c r="BM386">
        <v>1</v>
      </c>
      <c r="BN386">
        <v>5</v>
      </c>
      <c r="BO386">
        <v>4</v>
      </c>
      <c r="BP386">
        <v>2</v>
      </c>
      <c r="BQ386">
        <v>14</v>
      </c>
      <c r="BR386">
        <v>2</v>
      </c>
      <c r="BS386">
        <v>0</v>
      </c>
      <c r="BT386">
        <v>116342</v>
      </c>
      <c r="BU386">
        <v>0.73</v>
      </c>
      <c r="BV386">
        <v>0.49405100000000002</v>
      </c>
      <c r="BW386">
        <v>658</v>
      </c>
      <c r="BX386">
        <v>1.014251</v>
      </c>
      <c r="BY386">
        <v>-0.97184380000000004</v>
      </c>
      <c r="BZ386">
        <v>80</v>
      </c>
      <c r="CA386">
        <v>12</v>
      </c>
      <c r="CB386">
        <v>3</v>
      </c>
      <c r="CC386">
        <v>5</v>
      </c>
      <c r="CD386">
        <v>2</v>
      </c>
      <c r="CE386">
        <v>3</v>
      </c>
      <c r="CF386">
        <v>1</v>
      </c>
      <c r="CG386">
        <v>18</v>
      </c>
      <c r="CH386">
        <v>1</v>
      </c>
      <c r="CI386">
        <v>0</v>
      </c>
      <c r="CJ386">
        <v>120814</v>
      </c>
      <c r="CK386">
        <v>1.0346483023490656</v>
      </c>
      <c r="CL386">
        <v>0.66983041847808056</v>
      </c>
      <c r="CM386">
        <v>614</v>
      </c>
      <c r="CN386">
        <v>-0.42820608061753163</v>
      </c>
      <c r="CO386">
        <v>21804</v>
      </c>
      <c r="CP386">
        <v>0.931901074</v>
      </c>
      <c r="CQ386">
        <v>0.58842647699999995</v>
      </c>
      <c r="CR386">
        <v>97932</v>
      </c>
      <c r="CS386">
        <v>0.78299999999999992</v>
      </c>
      <c r="CT386">
        <v>90912</v>
      </c>
      <c r="CU386">
        <v>0.77057481284000007</v>
      </c>
      <c r="CV386">
        <v>302</v>
      </c>
      <c r="CW386">
        <v>67</v>
      </c>
      <c r="CX386">
        <v>84</v>
      </c>
      <c r="CY386">
        <v>171</v>
      </c>
      <c r="CZ386">
        <v>139</v>
      </c>
      <c r="DA386" s="2">
        <v>89602</v>
      </c>
      <c r="DB386" s="2">
        <v>14540</v>
      </c>
      <c r="DC386" s="2">
        <v>186.37</v>
      </c>
      <c r="DD386" s="2">
        <v>42679</v>
      </c>
      <c r="DE386">
        <v>48</v>
      </c>
      <c r="DF386">
        <v>8</v>
      </c>
      <c r="DG386">
        <v>56.9</v>
      </c>
      <c r="DH386">
        <v>5.77</v>
      </c>
      <c r="DI386" s="2">
        <v>9.9</v>
      </c>
      <c r="DJ386">
        <v>-0.71</v>
      </c>
      <c r="DL386">
        <v>2.2222222222222223E-2</v>
      </c>
      <c r="DM386">
        <v>0</v>
      </c>
      <c r="DN386">
        <v>5.0999999999999996</v>
      </c>
      <c r="DO386">
        <v>6.7000000000000004E-2</v>
      </c>
      <c r="DP386">
        <v>551.88</v>
      </c>
      <c r="DQ386" s="2">
        <v>4</v>
      </c>
      <c r="DR386" s="2">
        <v>1948.0411698699997</v>
      </c>
      <c r="DS386">
        <v>2.1839737811551085E-2</v>
      </c>
      <c r="DT386">
        <v>1.0172024051036299</v>
      </c>
      <c r="DU386">
        <v>78960.947017612343</v>
      </c>
      <c r="DV386">
        <v>0</v>
      </c>
    </row>
    <row r="387" spans="1:126" x14ac:dyDescent="0.15">
      <c r="A387" t="s">
        <v>768</v>
      </c>
      <c r="B387" t="s">
        <v>130</v>
      </c>
      <c r="C387">
        <v>13</v>
      </c>
      <c r="D387">
        <v>61</v>
      </c>
      <c r="E387" t="s">
        <v>820</v>
      </c>
      <c r="F387">
        <v>13061</v>
      </c>
      <c r="G387" t="s">
        <v>5371</v>
      </c>
      <c r="H387">
        <v>37.299999999999997</v>
      </c>
      <c r="I387">
        <v>60.3</v>
      </c>
      <c r="J387">
        <v>0.3</v>
      </c>
      <c r="K387">
        <v>0.3</v>
      </c>
      <c r="L387">
        <v>0.9</v>
      </c>
      <c r="M387">
        <v>0.8</v>
      </c>
      <c r="N387">
        <f t="shared" si="26"/>
        <v>5029.01</v>
      </c>
      <c r="O387">
        <f t="shared" si="24"/>
        <v>4970.99</v>
      </c>
      <c r="P387">
        <f t="shared" si="25"/>
        <v>5.9651880000000022</v>
      </c>
      <c r="Q387" s="4">
        <v>13061</v>
      </c>
      <c r="R387" s="5">
        <v>31.619831000000001</v>
      </c>
      <c r="S387" s="5">
        <v>-84.992582999999996</v>
      </c>
      <c r="T387">
        <v>9</v>
      </c>
      <c r="U387">
        <v>0.14189558666291799</v>
      </c>
      <c r="V387">
        <v>3174</v>
      </c>
      <c r="W387">
        <v>3110</v>
      </c>
      <c r="X387">
        <v>3104</v>
      </c>
      <c r="Y387">
        <v>3072</v>
      </c>
      <c r="Z387">
        <v>1433</v>
      </c>
      <c r="AA387">
        <v>13057</v>
      </c>
      <c r="AB387">
        <v>801.63799999999992</v>
      </c>
      <c r="AC387">
        <v>20438</v>
      </c>
      <c r="AD387">
        <v>1</v>
      </c>
      <c r="AE387">
        <v>3.2216494845360824E-4</v>
      </c>
      <c r="AF387">
        <v>0</v>
      </c>
      <c r="AG387">
        <v>70</v>
      </c>
      <c r="AH387">
        <v>0</v>
      </c>
      <c r="AI387" s="3">
        <v>40000</v>
      </c>
      <c r="AJ387" s="3">
        <v>125043.97685321001</v>
      </c>
      <c r="AK387">
        <v>250</v>
      </c>
      <c r="AL387">
        <v>138886.39999999999</v>
      </c>
      <c r="AM387">
        <v>127604</v>
      </c>
      <c r="AN387">
        <v>10535</v>
      </c>
      <c r="AO387">
        <v>138139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f t="shared" ref="AV387:AV450" si="27">AT387+AU387</f>
        <v>0</v>
      </c>
      <c r="AW387">
        <v>2148</v>
      </c>
      <c r="AX387">
        <v>0.75</v>
      </c>
      <c r="AY387">
        <v>244561144.03964001</v>
      </c>
      <c r="AZ387">
        <v>244561.14403964</v>
      </c>
      <c r="BA387">
        <v>72118.046344840302</v>
      </c>
      <c r="BB387">
        <v>0.13866154876386846</v>
      </c>
      <c r="BC387">
        <v>2388</v>
      </c>
      <c r="BD387">
        <v>1544</v>
      </c>
      <c r="BE387">
        <v>844</v>
      </c>
      <c r="BF387">
        <v>0.2659105229993699</v>
      </c>
      <c r="BG387">
        <v>16278</v>
      </c>
      <c r="BH387">
        <v>5.2442010309278349</v>
      </c>
      <c r="BI387">
        <v>493</v>
      </c>
      <c r="BJ387">
        <v>2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3113</v>
      </c>
      <c r="BU387">
        <v>0.41</v>
      </c>
      <c r="BV387">
        <v>0.59430459999999996</v>
      </c>
      <c r="BW387">
        <v>7</v>
      </c>
      <c r="BX387">
        <v>0.96370060000000002</v>
      </c>
      <c r="BY387">
        <v>-0.77988270000000004</v>
      </c>
      <c r="BZ387">
        <v>3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3097</v>
      </c>
      <c r="CK387">
        <v>1.2915724895059735</v>
      </c>
      <c r="CL387">
        <v>0.79075014100394814</v>
      </c>
      <c r="CM387">
        <v>12</v>
      </c>
      <c r="CN387">
        <v>0.20491710128561741</v>
      </c>
      <c r="CO387">
        <v>91</v>
      </c>
      <c r="CP387">
        <v>-1.7129065982</v>
      </c>
      <c r="CQ387">
        <v>-0.36646355050000001</v>
      </c>
      <c r="CR387">
        <v>2211</v>
      </c>
      <c r="CS387">
        <v>0.70200000000000007</v>
      </c>
      <c r="CT387">
        <v>2517</v>
      </c>
      <c r="CU387">
        <v>0.75458308692999987</v>
      </c>
      <c r="CW387">
        <v>0</v>
      </c>
      <c r="CX387">
        <v>1</v>
      </c>
      <c r="CY387">
        <v>75</v>
      </c>
      <c r="CZ387">
        <v>89</v>
      </c>
      <c r="DA387" s="2">
        <v>887</v>
      </c>
      <c r="DB387" s="2">
        <v>55</v>
      </c>
      <c r="DC387" s="2">
        <v>32.840000000000003</v>
      </c>
      <c r="DD387" s="2">
        <v>2117</v>
      </c>
      <c r="DE387">
        <v>28</v>
      </c>
      <c r="DF387">
        <v>11</v>
      </c>
      <c r="DH387">
        <v>32.840000000000003</v>
      </c>
      <c r="DI387" s="2">
        <v>32.840000000000003</v>
      </c>
      <c r="DJ387">
        <v>1.34</v>
      </c>
      <c r="DL387">
        <v>0</v>
      </c>
      <c r="DM387">
        <v>0</v>
      </c>
      <c r="DN387">
        <v>15.4</v>
      </c>
      <c r="DO387">
        <v>0.109</v>
      </c>
      <c r="DP387">
        <v>2502.83</v>
      </c>
      <c r="DQ387" s="2">
        <v>0</v>
      </c>
      <c r="DR387" s="2">
        <v>308.25457117000002</v>
      </c>
      <c r="DS387">
        <v>5.4742153533535328E-4</v>
      </c>
      <c r="DT387">
        <v>3.25903954908487</v>
      </c>
      <c r="DU387">
        <v>452636.27043002087</v>
      </c>
      <c r="DV387">
        <v>1</v>
      </c>
    </row>
    <row r="388" spans="1:126" x14ac:dyDescent="0.15">
      <c r="A388" t="s">
        <v>768</v>
      </c>
      <c r="B388" t="s">
        <v>821</v>
      </c>
      <c r="C388">
        <v>13</v>
      </c>
      <c r="D388">
        <v>63</v>
      </c>
      <c r="E388" t="s">
        <v>822</v>
      </c>
      <c r="F388">
        <v>13063</v>
      </c>
      <c r="G388" t="s">
        <v>5372</v>
      </c>
      <c r="H388">
        <v>14.1</v>
      </c>
      <c r="I388">
        <v>65.2</v>
      </c>
      <c r="J388">
        <v>0.2</v>
      </c>
      <c r="K388">
        <v>4.9000000000000004</v>
      </c>
      <c r="L388">
        <v>1.9</v>
      </c>
      <c r="M388">
        <v>13.7</v>
      </c>
      <c r="N388">
        <f t="shared" si="26"/>
        <v>4665.2</v>
      </c>
      <c r="O388">
        <f t="shared" si="24"/>
        <v>5334.8</v>
      </c>
      <c r="P388">
        <f t="shared" si="25"/>
        <v>6.4017600000000021</v>
      </c>
      <c r="Q388" s="4">
        <v>13063</v>
      </c>
      <c r="R388" s="5">
        <v>33.542686000000003</v>
      </c>
      <c r="S388" s="5">
        <v>-84.355573000000007</v>
      </c>
      <c r="T388">
        <v>1</v>
      </c>
      <c r="U388">
        <v>-6.4655169055452363E-2</v>
      </c>
      <c r="V388">
        <v>262066</v>
      </c>
      <c r="W388">
        <v>264221</v>
      </c>
      <c r="X388">
        <v>267234</v>
      </c>
      <c r="Y388">
        <v>273675</v>
      </c>
      <c r="Z388">
        <v>142341</v>
      </c>
      <c r="AA388">
        <v>13059</v>
      </c>
      <c r="AB388">
        <v>109957.75900000001</v>
      </c>
      <c r="AC388">
        <v>40938</v>
      </c>
      <c r="AD388">
        <v>2</v>
      </c>
      <c r="AE388">
        <v>7.484077624853125E-6</v>
      </c>
      <c r="AF388">
        <v>0</v>
      </c>
      <c r="AG388">
        <v>23</v>
      </c>
      <c r="AH388">
        <v>0</v>
      </c>
      <c r="AI388" s="3">
        <v>835</v>
      </c>
      <c r="AJ388" s="3">
        <v>90653.468610490003</v>
      </c>
      <c r="AK388">
        <v>14</v>
      </c>
      <c r="AL388">
        <v>92345.599999999991</v>
      </c>
      <c r="AM388">
        <v>64319</v>
      </c>
      <c r="AN388">
        <v>543</v>
      </c>
      <c r="AO388">
        <v>64862</v>
      </c>
      <c r="AP388">
        <v>9</v>
      </c>
      <c r="AQ388">
        <v>1</v>
      </c>
      <c r="AR388">
        <v>10</v>
      </c>
      <c r="AS388">
        <v>3.7847105264153871E-2</v>
      </c>
      <c r="AT388">
        <v>9</v>
      </c>
      <c r="AU388">
        <v>88</v>
      </c>
      <c r="AV388">
        <f t="shared" si="27"/>
        <v>97</v>
      </c>
      <c r="AW388">
        <v>306397</v>
      </c>
      <c r="AX388">
        <v>0.98</v>
      </c>
      <c r="AY388">
        <v>950346552.020123</v>
      </c>
      <c r="AZ388">
        <v>950346.552020123</v>
      </c>
      <c r="BA388">
        <v>4023.1639614945102</v>
      </c>
      <c r="BB388">
        <v>2.4856058802746972</v>
      </c>
      <c r="BC388">
        <v>337806</v>
      </c>
      <c r="BD388">
        <v>91854</v>
      </c>
      <c r="BE388">
        <v>245952</v>
      </c>
      <c r="BF388">
        <v>0.93851167263208501</v>
      </c>
      <c r="BG388">
        <v>1299034</v>
      </c>
      <c r="BH388">
        <v>4.861035646661727</v>
      </c>
      <c r="BI388">
        <v>11794</v>
      </c>
      <c r="BJ388">
        <v>98</v>
      </c>
      <c r="BK388">
        <v>9</v>
      </c>
      <c r="BL388">
        <v>8</v>
      </c>
      <c r="BM388">
        <v>0</v>
      </c>
      <c r="BN388">
        <v>4</v>
      </c>
      <c r="BO388">
        <v>5</v>
      </c>
      <c r="BP388">
        <v>2</v>
      </c>
      <c r="BQ388">
        <v>6</v>
      </c>
      <c r="BR388">
        <v>1</v>
      </c>
      <c r="BS388">
        <v>0</v>
      </c>
      <c r="BT388">
        <v>275772</v>
      </c>
      <c r="BU388">
        <v>0.68</v>
      </c>
      <c r="BV388">
        <v>0.51534029999999997</v>
      </c>
      <c r="BW388">
        <v>756</v>
      </c>
      <c r="BX388">
        <v>0.4822825</v>
      </c>
      <c r="BY388">
        <v>-1.6803600000000001</v>
      </c>
      <c r="BZ388">
        <v>87</v>
      </c>
      <c r="CA388">
        <v>8</v>
      </c>
      <c r="CB388">
        <v>7</v>
      </c>
      <c r="CC388">
        <v>0</v>
      </c>
      <c r="CD388">
        <v>3</v>
      </c>
      <c r="CE388">
        <v>4</v>
      </c>
      <c r="CF388">
        <v>1</v>
      </c>
      <c r="CG388">
        <v>3</v>
      </c>
      <c r="CH388">
        <v>1</v>
      </c>
      <c r="CI388">
        <v>0</v>
      </c>
      <c r="CJ388">
        <v>268172</v>
      </c>
      <c r="CK388">
        <v>0.42510030875706634</v>
      </c>
      <c r="CL388">
        <v>0.61562073451287735</v>
      </c>
      <c r="CM388">
        <v>691</v>
      </c>
      <c r="CN388">
        <v>-1.6146054359918476</v>
      </c>
      <c r="CO388">
        <v>27229</v>
      </c>
      <c r="CP388">
        <v>0.398142781</v>
      </c>
      <c r="CQ388">
        <v>-0.55004095119999996</v>
      </c>
      <c r="CR388">
        <v>209965</v>
      </c>
      <c r="CS388">
        <v>0.75800000000000001</v>
      </c>
      <c r="CT388">
        <v>190522</v>
      </c>
      <c r="CU388">
        <v>0.70965750016000007</v>
      </c>
      <c r="CV388">
        <v>146</v>
      </c>
      <c r="CW388">
        <v>74</v>
      </c>
      <c r="CX388">
        <v>83</v>
      </c>
      <c r="CZ388">
        <v>36</v>
      </c>
      <c r="DA388" s="2">
        <v>161175</v>
      </c>
      <c r="DB388" s="2">
        <v>18620</v>
      </c>
      <c r="DC388" s="2">
        <v>171.45</v>
      </c>
      <c r="DD388" s="2">
        <v>208710</v>
      </c>
      <c r="DE388">
        <v>14</v>
      </c>
      <c r="DF388">
        <v>0</v>
      </c>
      <c r="DG388">
        <v>11.35</v>
      </c>
      <c r="DH388">
        <v>2.27</v>
      </c>
      <c r="DI388" s="2">
        <v>2.27</v>
      </c>
      <c r="DJ388">
        <v>-0.32</v>
      </c>
      <c r="DL388">
        <v>0</v>
      </c>
      <c r="DM388">
        <v>0</v>
      </c>
      <c r="DN388">
        <v>2.5</v>
      </c>
      <c r="DO388">
        <v>2.7000000000000003E-2</v>
      </c>
      <c r="DP388">
        <v>0</v>
      </c>
      <c r="DQ388" s="2">
        <v>0</v>
      </c>
      <c r="DR388" s="2">
        <v>19.99154017</v>
      </c>
      <c r="DS388">
        <v>0</v>
      </c>
      <c r="DT388">
        <v>1</v>
      </c>
      <c r="DU388">
        <v>92345.599999999991</v>
      </c>
      <c r="DV388">
        <v>0</v>
      </c>
    </row>
    <row r="389" spans="1:126" x14ac:dyDescent="0.15">
      <c r="A389" t="s">
        <v>768</v>
      </c>
      <c r="B389" t="s">
        <v>823</v>
      </c>
      <c r="C389">
        <v>13</v>
      </c>
      <c r="D389">
        <v>65</v>
      </c>
      <c r="E389" t="s">
        <v>824</v>
      </c>
      <c r="F389">
        <v>13065</v>
      </c>
      <c r="G389" t="s">
        <v>5373</v>
      </c>
      <c r="H389">
        <v>66.7</v>
      </c>
      <c r="I389">
        <v>27.6</v>
      </c>
      <c r="J389">
        <v>0.6</v>
      </c>
      <c r="K389">
        <v>0.2</v>
      </c>
      <c r="L389">
        <v>1.5</v>
      </c>
      <c r="M389">
        <v>3.5</v>
      </c>
      <c r="N389">
        <f t="shared" si="26"/>
        <v>5225.55</v>
      </c>
      <c r="O389">
        <f t="shared" si="24"/>
        <v>4774.45</v>
      </c>
      <c r="P389">
        <f t="shared" si="25"/>
        <v>5.7293400000000014</v>
      </c>
      <c r="Q389" s="4">
        <v>13065</v>
      </c>
      <c r="R389" s="5">
        <v>30.917653000000001</v>
      </c>
      <c r="S389" s="5">
        <v>-82.702613999999997</v>
      </c>
      <c r="T389">
        <v>6</v>
      </c>
      <c r="U389">
        <v>0.31169093067542203</v>
      </c>
      <c r="V389">
        <v>6800</v>
      </c>
      <c r="W389">
        <v>6777</v>
      </c>
      <c r="X389">
        <v>6791</v>
      </c>
      <c r="Y389">
        <v>6850</v>
      </c>
      <c r="Z389">
        <v>3485</v>
      </c>
      <c r="AA389">
        <v>13061</v>
      </c>
      <c r="AB389">
        <v>2118.357</v>
      </c>
      <c r="AC389">
        <v>24015</v>
      </c>
      <c r="AD389">
        <v>0</v>
      </c>
      <c r="AE389">
        <v>0</v>
      </c>
      <c r="AF389">
        <v>9</v>
      </c>
      <c r="AG389">
        <v>80</v>
      </c>
      <c r="AH389">
        <v>0.1125</v>
      </c>
      <c r="AI389" s="3">
        <v>26665</v>
      </c>
      <c r="AJ389" s="3">
        <v>512141.58649614005</v>
      </c>
      <c r="AK389">
        <v>75</v>
      </c>
      <c r="AL389">
        <v>527513.59999999998</v>
      </c>
      <c r="AM389">
        <v>112391</v>
      </c>
      <c r="AN389">
        <v>12221</v>
      </c>
      <c r="AO389">
        <v>124612</v>
      </c>
      <c r="AP389">
        <v>1</v>
      </c>
      <c r="AQ389">
        <v>0</v>
      </c>
      <c r="AR389">
        <v>1</v>
      </c>
      <c r="AS389">
        <v>0.14755791648221928</v>
      </c>
      <c r="AT389">
        <v>1</v>
      </c>
      <c r="AU389">
        <v>8</v>
      </c>
      <c r="AV389">
        <f t="shared" si="27"/>
        <v>9</v>
      </c>
      <c r="AW389">
        <v>5007</v>
      </c>
      <c r="AX389">
        <v>0.79</v>
      </c>
      <c r="AY389">
        <v>391593413.96811402</v>
      </c>
      <c r="AZ389">
        <v>391593.41396811401</v>
      </c>
      <c r="BA389">
        <v>57055.822815569903</v>
      </c>
      <c r="BB389">
        <v>0.17526694921786509</v>
      </c>
      <c r="BC389">
        <v>2167</v>
      </c>
      <c r="BD389">
        <v>0</v>
      </c>
      <c r="BE389">
        <v>2167</v>
      </c>
      <c r="BF389">
        <v>0.31867647058823528</v>
      </c>
      <c r="BG389">
        <v>103896</v>
      </c>
      <c r="BH389">
        <v>15.299072301575615</v>
      </c>
      <c r="BI389">
        <v>1090</v>
      </c>
      <c r="BJ389">
        <v>5</v>
      </c>
      <c r="BK389">
        <v>1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6988</v>
      </c>
      <c r="BU389">
        <v>0.51</v>
      </c>
      <c r="BV389">
        <v>0.52656250000000004</v>
      </c>
      <c r="BW389">
        <v>27</v>
      </c>
      <c r="BX389">
        <v>1.001717</v>
      </c>
      <c r="BY389">
        <v>-0.92796389999999995</v>
      </c>
      <c r="BZ389">
        <v>9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6816</v>
      </c>
      <c r="CK389">
        <v>1.613849765258216</v>
      </c>
      <c r="CL389">
        <v>0.68174296745725316</v>
      </c>
      <c r="CM389">
        <v>25</v>
      </c>
      <c r="CN389">
        <v>-2.614459568126843E-2</v>
      </c>
      <c r="CO389">
        <v>547</v>
      </c>
      <c r="CP389">
        <v>-0.99080330500000002</v>
      </c>
      <c r="CQ389">
        <v>-0.38905413929999999</v>
      </c>
      <c r="CR389">
        <v>5463</v>
      </c>
      <c r="CS389">
        <v>0.78900000000000003</v>
      </c>
      <c r="CT389">
        <v>5311</v>
      </c>
      <c r="CU389">
        <v>0.72707045735000009</v>
      </c>
      <c r="CW389">
        <v>1</v>
      </c>
      <c r="CX389">
        <v>1</v>
      </c>
      <c r="CY389">
        <v>1143</v>
      </c>
      <c r="CZ389">
        <v>110</v>
      </c>
      <c r="DA389" s="2">
        <v>3398</v>
      </c>
      <c r="DB389" s="2">
        <v>205</v>
      </c>
      <c r="DC389" s="2">
        <v>14.72</v>
      </c>
      <c r="DD389" s="2">
        <v>2227</v>
      </c>
      <c r="DE389">
        <v>23</v>
      </c>
      <c r="DF389">
        <v>2</v>
      </c>
      <c r="DH389">
        <v>14.72</v>
      </c>
      <c r="DJ389">
        <v>0.31</v>
      </c>
      <c r="DL389">
        <v>2.5000000000000001E-2</v>
      </c>
      <c r="DM389">
        <v>0</v>
      </c>
      <c r="DN389">
        <v>18</v>
      </c>
      <c r="DO389">
        <v>3.3000000000000002E-2</v>
      </c>
      <c r="DP389">
        <v>0</v>
      </c>
      <c r="DQ389" s="2">
        <v>0</v>
      </c>
      <c r="DR389" s="2">
        <v>5645.9613183399997</v>
      </c>
      <c r="DS389">
        <v>1.0598610811240696E-2</v>
      </c>
      <c r="DT389">
        <v>1</v>
      </c>
      <c r="DU389">
        <v>527513.59999999998</v>
      </c>
      <c r="DV389">
        <v>1</v>
      </c>
    </row>
    <row r="390" spans="1:126" x14ac:dyDescent="0.15">
      <c r="A390" t="s">
        <v>768</v>
      </c>
      <c r="B390" t="s">
        <v>825</v>
      </c>
      <c r="C390">
        <v>13</v>
      </c>
      <c r="D390">
        <v>67</v>
      </c>
      <c r="E390" t="s">
        <v>826</v>
      </c>
      <c r="F390">
        <v>13067</v>
      </c>
      <c r="G390" t="s">
        <v>5374</v>
      </c>
      <c r="H390">
        <v>56.3</v>
      </c>
      <c r="I390">
        <v>24.4</v>
      </c>
      <c r="J390">
        <v>0.2</v>
      </c>
      <c r="K390">
        <v>4.4000000000000004</v>
      </c>
      <c r="L390">
        <v>2.4</v>
      </c>
      <c r="M390">
        <v>12.3</v>
      </c>
      <c r="N390">
        <f t="shared" si="26"/>
        <v>3941.4999999999995</v>
      </c>
      <c r="O390">
        <f t="shared" si="24"/>
        <v>6058.5</v>
      </c>
      <c r="P390">
        <f t="shared" si="25"/>
        <v>7.2702000000000027</v>
      </c>
      <c r="Q390" s="4">
        <v>13067</v>
      </c>
      <c r="R390" s="5">
        <v>33.93994</v>
      </c>
      <c r="S390" s="5">
        <v>-84.574166000000005</v>
      </c>
      <c r="T390">
        <v>1</v>
      </c>
      <c r="U390">
        <v>2.2532986363288911E-2</v>
      </c>
      <c r="V390">
        <v>691820</v>
      </c>
      <c r="W390">
        <v>708920</v>
      </c>
      <c r="X390">
        <v>719133</v>
      </c>
      <c r="Y390">
        <v>742023</v>
      </c>
      <c r="Z390">
        <v>401054</v>
      </c>
      <c r="AA390">
        <v>13063</v>
      </c>
      <c r="AB390">
        <v>332513.42300000001</v>
      </c>
      <c r="AC390">
        <v>65873</v>
      </c>
      <c r="AD390">
        <v>6</v>
      </c>
      <c r="AE390">
        <v>8.3433801536016279E-6</v>
      </c>
      <c r="AF390">
        <v>16</v>
      </c>
      <c r="AG390">
        <v>110</v>
      </c>
      <c r="AH390">
        <v>0.14545454545454545</v>
      </c>
      <c r="AI390" s="3">
        <v>5143</v>
      </c>
      <c r="AJ390" s="3">
        <v>217378.67449351502</v>
      </c>
      <c r="AK390">
        <v>17</v>
      </c>
      <c r="AL390">
        <v>220505.60000000001</v>
      </c>
      <c r="AM390">
        <v>323500</v>
      </c>
      <c r="AN390">
        <v>3353</v>
      </c>
      <c r="AO390">
        <v>326853</v>
      </c>
      <c r="AP390">
        <v>26</v>
      </c>
      <c r="AQ390">
        <v>10</v>
      </c>
      <c r="AR390">
        <v>36</v>
      </c>
      <c r="AS390">
        <v>5.0781470405687527E-2</v>
      </c>
      <c r="AT390">
        <v>35</v>
      </c>
      <c r="AU390">
        <v>443</v>
      </c>
      <c r="AV390">
        <f t="shared" si="27"/>
        <v>478</v>
      </c>
      <c r="AW390">
        <v>644280</v>
      </c>
      <c r="AX390">
        <v>0.96</v>
      </c>
      <c r="AY390">
        <v>3069474337.1182899</v>
      </c>
      <c r="AZ390">
        <v>3069474.3371182899</v>
      </c>
      <c r="BA390">
        <v>5073.1020366908097</v>
      </c>
      <c r="BB390">
        <v>1.9711805376031843</v>
      </c>
      <c r="BC390">
        <v>261937</v>
      </c>
      <c r="BD390">
        <v>642645</v>
      </c>
      <c r="BE390">
        <v>-380708</v>
      </c>
      <c r="BF390">
        <v>-0.55029921077736987</v>
      </c>
      <c r="BG390">
        <v>13796846</v>
      </c>
      <c r="BH390">
        <v>19.18538851644967</v>
      </c>
      <c r="BI390">
        <v>38603</v>
      </c>
      <c r="BJ390">
        <v>338</v>
      </c>
      <c r="BK390">
        <v>27</v>
      </c>
      <c r="BL390">
        <v>36</v>
      </c>
      <c r="BM390">
        <v>9</v>
      </c>
      <c r="BN390">
        <v>13</v>
      </c>
      <c r="BO390">
        <v>16</v>
      </c>
      <c r="BP390">
        <v>4</v>
      </c>
      <c r="BQ390">
        <v>75</v>
      </c>
      <c r="BR390">
        <v>8</v>
      </c>
      <c r="BS390">
        <v>2</v>
      </c>
      <c r="BT390">
        <v>714692</v>
      </c>
      <c r="BU390">
        <v>0.75</v>
      </c>
      <c r="BV390">
        <v>0.61168359999999999</v>
      </c>
      <c r="BW390">
        <v>2399</v>
      </c>
      <c r="BX390">
        <v>0.73877979999999999</v>
      </c>
      <c r="BY390">
        <v>-0.93973459999999998</v>
      </c>
      <c r="BZ390">
        <v>348</v>
      </c>
      <c r="CA390">
        <v>24</v>
      </c>
      <c r="CB390">
        <v>31</v>
      </c>
      <c r="CC390">
        <v>6</v>
      </c>
      <c r="CD390">
        <v>14</v>
      </c>
      <c r="CE390">
        <v>12</v>
      </c>
      <c r="CF390">
        <v>4</v>
      </c>
      <c r="CG390">
        <v>83</v>
      </c>
      <c r="CH390">
        <v>12</v>
      </c>
      <c r="CI390">
        <v>1</v>
      </c>
      <c r="CJ390">
        <v>731018</v>
      </c>
      <c r="CK390">
        <v>0.73185612392581301</v>
      </c>
      <c r="CL390">
        <v>0.74670249497970209</v>
      </c>
      <c r="CM390">
        <v>2821</v>
      </c>
      <c r="CN390">
        <v>-0.60203231136326218</v>
      </c>
      <c r="CO390">
        <v>184374</v>
      </c>
      <c r="CP390">
        <v>1.428429103</v>
      </c>
      <c r="CQ390">
        <v>1.000306055</v>
      </c>
      <c r="CR390">
        <v>644974</v>
      </c>
      <c r="CS390">
        <v>0.8640000000000001</v>
      </c>
      <c r="CT390">
        <v>554840</v>
      </c>
      <c r="CU390">
        <v>0.78933645414999998</v>
      </c>
      <c r="CV390">
        <v>968</v>
      </c>
      <c r="CW390">
        <v>485</v>
      </c>
      <c r="CX390">
        <v>506</v>
      </c>
      <c r="CY390">
        <v>139</v>
      </c>
      <c r="CZ390">
        <v>168</v>
      </c>
      <c r="DA390" s="2">
        <v>488010</v>
      </c>
      <c r="DB390" s="2">
        <v>125120</v>
      </c>
      <c r="DC390" s="2">
        <v>347.33</v>
      </c>
      <c r="DD390" s="2">
        <v>276866</v>
      </c>
      <c r="DE390">
        <v>69</v>
      </c>
      <c r="DF390">
        <v>5</v>
      </c>
      <c r="DG390">
        <v>71.39</v>
      </c>
      <c r="DH390">
        <v>2.37</v>
      </c>
      <c r="DI390" s="2">
        <v>6.14</v>
      </c>
      <c r="DJ390">
        <v>-0.17</v>
      </c>
      <c r="DL390">
        <v>1.8181818181818181E-2</v>
      </c>
      <c r="DM390">
        <v>0</v>
      </c>
      <c r="DN390">
        <v>3.4</v>
      </c>
      <c r="DO390">
        <v>1.4999999999999999E-2</v>
      </c>
      <c r="DP390">
        <v>0</v>
      </c>
      <c r="DQ390" s="2">
        <v>0</v>
      </c>
      <c r="DR390" s="2">
        <v>170.31339125</v>
      </c>
      <c r="DS390">
        <v>7.7237764729997781E-4</v>
      </c>
      <c r="DT390">
        <v>1.4667846529248301</v>
      </c>
      <c r="DU390">
        <v>323434.22996398143</v>
      </c>
      <c r="DV390">
        <v>1</v>
      </c>
    </row>
    <row r="391" spans="1:126" x14ac:dyDescent="0.15">
      <c r="A391" t="s">
        <v>768</v>
      </c>
      <c r="B391" t="s">
        <v>134</v>
      </c>
      <c r="C391">
        <v>13</v>
      </c>
      <c r="D391">
        <v>69</v>
      </c>
      <c r="E391" t="s">
        <v>827</v>
      </c>
      <c r="F391">
        <v>13069</v>
      </c>
      <c r="G391" t="s">
        <v>5375</v>
      </c>
      <c r="H391">
        <v>61.2</v>
      </c>
      <c r="I391">
        <v>26.5</v>
      </c>
      <c r="J391">
        <v>0.2</v>
      </c>
      <c r="K391">
        <v>0.7</v>
      </c>
      <c r="L391">
        <v>1.1000000000000001</v>
      </c>
      <c r="M391">
        <v>10.3</v>
      </c>
      <c r="N391">
        <f t="shared" si="26"/>
        <v>4555.5200000000004</v>
      </c>
      <c r="O391">
        <f t="shared" si="24"/>
        <v>5444.48</v>
      </c>
      <c r="P391">
        <f t="shared" si="25"/>
        <v>6.5333760000000023</v>
      </c>
      <c r="Q391" s="4">
        <v>13069</v>
      </c>
      <c r="R391" s="5">
        <v>31.549244999999999</v>
      </c>
      <c r="S391" s="5">
        <v>-82.844937999999999</v>
      </c>
      <c r="T391">
        <v>7</v>
      </c>
      <c r="U391">
        <v>8.8861979425433696E-2</v>
      </c>
      <c r="V391">
        <v>42566</v>
      </c>
      <c r="W391">
        <v>42947</v>
      </c>
      <c r="X391">
        <v>43003</v>
      </c>
      <c r="Y391">
        <v>43099</v>
      </c>
      <c r="Z391">
        <v>22165</v>
      </c>
      <c r="AA391">
        <v>13065</v>
      </c>
      <c r="AB391">
        <v>13016.051000000001</v>
      </c>
      <c r="AC391">
        <v>33965</v>
      </c>
      <c r="AD391">
        <v>0</v>
      </c>
      <c r="AE391">
        <v>0</v>
      </c>
      <c r="AF391">
        <v>18</v>
      </c>
      <c r="AG391">
        <v>587</v>
      </c>
      <c r="AH391">
        <v>3.0664395229982964E-2</v>
      </c>
      <c r="AI391" s="3">
        <v>168012</v>
      </c>
      <c r="AJ391" s="3">
        <v>368211.97100439999</v>
      </c>
      <c r="AK391">
        <v>100</v>
      </c>
      <c r="AL391">
        <v>385708.79999999999</v>
      </c>
      <c r="AM391">
        <v>44348</v>
      </c>
      <c r="AN391">
        <v>78563</v>
      </c>
      <c r="AO391">
        <v>122911</v>
      </c>
      <c r="AP391">
        <v>4</v>
      </c>
      <c r="AQ391">
        <v>1</v>
      </c>
      <c r="AR391">
        <v>5</v>
      </c>
      <c r="AS391">
        <v>0.11642256735045521</v>
      </c>
      <c r="AT391">
        <v>5</v>
      </c>
      <c r="AU391">
        <v>33</v>
      </c>
      <c r="AV391">
        <f t="shared" si="27"/>
        <v>38</v>
      </c>
      <c r="AW391">
        <v>39211</v>
      </c>
      <c r="AX391">
        <v>0.91</v>
      </c>
      <c r="AY391">
        <v>2372316779.3629398</v>
      </c>
      <c r="AZ391">
        <v>2372316.7793629398</v>
      </c>
      <c r="BA391">
        <v>63458.561382063999</v>
      </c>
      <c r="BB391">
        <v>0.15758315004642404</v>
      </c>
      <c r="BC391">
        <v>12041</v>
      </c>
      <c r="BD391">
        <v>5001</v>
      </c>
      <c r="BE391">
        <v>7040</v>
      </c>
      <c r="BF391">
        <v>0.1653902175445191</v>
      </c>
      <c r="BG391">
        <v>669039</v>
      </c>
      <c r="BH391">
        <v>15.557961072483316</v>
      </c>
      <c r="BI391">
        <v>4824</v>
      </c>
      <c r="BJ391">
        <v>29</v>
      </c>
      <c r="BK391">
        <v>2</v>
      </c>
      <c r="BL391">
        <v>1</v>
      </c>
      <c r="BM391">
        <v>0</v>
      </c>
      <c r="BN391">
        <v>0</v>
      </c>
      <c r="BO391">
        <v>1</v>
      </c>
      <c r="BP391">
        <v>1</v>
      </c>
      <c r="BQ391">
        <v>2</v>
      </c>
      <c r="BR391">
        <v>2</v>
      </c>
      <c r="BS391">
        <v>0</v>
      </c>
      <c r="BT391">
        <v>40868</v>
      </c>
      <c r="BU391">
        <v>0.72</v>
      </c>
      <c r="BV391">
        <v>0.46617380000000003</v>
      </c>
      <c r="BW391">
        <v>90</v>
      </c>
      <c r="BX391">
        <v>0.92982279999999995</v>
      </c>
      <c r="BY391">
        <v>-1.68201</v>
      </c>
      <c r="BZ391">
        <v>31</v>
      </c>
      <c r="CA391">
        <v>3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7</v>
      </c>
      <c r="CH391">
        <v>2</v>
      </c>
      <c r="CI391">
        <v>0</v>
      </c>
      <c r="CJ391">
        <v>42793</v>
      </c>
      <c r="CK391">
        <v>1.0749421634379455</v>
      </c>
      <c r="CL391">
        <v>0.72614920874152222</v>
      </c>
      <c r="CM391">
        <v>104</v>
      </c>
      <c r="CN391">
        <v>-0.61475130385685228</v>
      </c>
      <c r="CO391">
        <v>3097</v>
      </c>
      <c r="CP391">
        <v>-0.2192680478</v>
      </c>
      <c r="CQ391">
        <v>-0.71156429359999995</v>
      </c>
      <c r="CR391">
        <v>35258</v>
      </c>
      <c r="CS391">
        <v>0.81700000000000006</v>
      </c>
      <c r="CT391">
        <v>31882</v>
      </c>
      <c r="CU391">
        <v>0.71976156967000005</v>
      </c>
      <c r="CV391">
        <v>8</v>
      </c>
      <c r="CW391">
        <v>14</v>
      </c>
      <c r="CX391">
        <v>26</v>
      </c>
      <c r="CY391">
        <v>1015</v>
      </c>
      <c r="CZ391">
        <v>807</v>
      </c>
      <c r="DA391" s="2">
        <v>22019</v>
      </c>
      <c r="DB391" s="2">
        <v>2245</v>
      </c>
      <c r="DC391" s="2">
        <v>85.61</v>
      </c>
      <c r="DD391" s="2">
        <v>14535</v>
      </c>
      <c r="DE391">
        <v>250</v>
      </c>
      <c r="DF391">
        <v>32</v>
      </c>
      <c r="DG391">
        <v>23.14</v>
      </c>
      <c r="DH391">
        <v>9.25</v>
      </c>
      <c r="DI391" s="2">
        <v>6.94</v>
      </c>
      <c r="DJ391">
        <v>-0.49</v>
      </c>
      <c r="DK391">
        <v>0.97126990929219337</v>
      </c>
      <c r="DL391">
        <v>0</v>
      </c>
      <c r="DM391">
        <v>0</v>
      </c>
      <c r="DN391">
        <v>70.400000000000006</v>
      </c>
      <c r="DO391">
        <v>0.184</v>
      </c>
      <c r="DP391">
        <v>4347.9599999999991</v>
      </c>
      <c r="DQ391" s="2">
        <v>0</v>
      </c>
      <c r="DR391" s="2">
        <v>1785.6718444000001</v>
      </c>
      <c r="DS391">
        <v>3.6999797967534058E-3</v>
      </c>
      <c r="DT391">
        <v>4.0314217925082003</v>
      </c>
      <c r="DU391">
        <v>1554954.861882187</v>
      </c>
      <c r="DV391">
        <v>1</v>
      </c>
    </row>
    <row r="392" spans="1:126" x14ac:dyDescent="0.15">
      <c r="A392" t="s">
        <v>768</v>
      </c>
      <c r="B392" t="s">
        <v>828</v>
      </c>
      <c r="C392">
        <v>13</v>
      </c>
      <c r="D392">
        <v>71</v>
      </c>
      <c r="E392" t="s">
        <v>829</v>
      </c>
      <c r="F392">
        <v>13071</v>
      </c>
      <c r="G392" t="s">
        <v>5376</v>
      </c>
      <c r="H392">
        <v>58.8</v>
      </c>
      <c r="I392">
        <v>22.3</v>
      </c>
      <c r="J392">
        <v>0.2</v>
      </c>
      <c r="K392">
        <v>0.6</v>
      </c>
      <c r="L392">
        <v>1</v>
      </c>
      <c r="M392">
        <v>17.100000000000001</v>
      </c>
      <c r="N392">
        <f t="shared" si="26"/>
        <v>4248.54</v>
      </c>
      <c r="O392">
        <f t="shared" si="24"/>
        <v>5751.46</v>
      </c>
      <c r="P392">
        <f t="shared" si="25"/>
        <v>6.9017520000000028</v>
      </c>
      <c r="Q392" s="4">
        <v>13071</v>
      </c>
      <c r="R392" s="5">
        <v>31.189706999999999</v>
      </c>
      <c r="S392" s="5">
        <v>-83.769773000000001</v>
      </c>
      <c r="T392">
        <v>6</v>
      </c>
      <c r="U392">
        <v>4.1951890319481544E-2</v>
      </c>
      <c r="V392">
        <v>45531</v>
      </c>
      <c r="W392">
        <v>45987</v>
      </c>
      <c r="X392">
        <v>46024</v>
      </c>
      <c r="Y392">
        <v>45665</v>
      </c>
      <c r="Z392">
        <v>23208</v>
      </c>
      <c r="AA392">
        <v>13067</v>
      </c>
      <c r="AB392">
        <v>16212.159</v>
      </c>
      <c r="AC392">
        <v>32409</v>
      </c>
      <c r="AD392">
        <v>0</v>
      </c>
      <c r="AE392">
        <v>0</v>
      </c>
      <c r="AF392">
        <v>17</v>
      </c>
      <c r="AG392">
        <v>484</v>
      </c>
      <c r="AH392">
        <v>3.5123966942148761E-2</v>
      </c>
      <c r="AI392" s="3">
        <v>188527</v>
      </c>
      <c r="AJ392" s="3">
        <v>350070.28792989999</v>
      </c>
      <c r="AK392">
        <v>101</v>
      </c>
      <c r="AL392">
        <v>356217.60000000003</v>
      </c>
      <c r="AM392">
        <v>290899</v>
      </c>
      <c r="AN392">
        <v>74790</v>
      </c>
      <c r="AO392">
        <v>365689</v>
      </c>
      <c r="AP392">
        <v>5</v>
      </c>
      <c r="AQ392">
        <v>0</v>
      </c>
      <c r="AR392">
        <v>5</v>
      </c>
      <c r="AS392">
        <v>0.10872637919412008</v>
      </c>
      <c r="AT392">
        <v>6</v>
      </c>
      <c r="AU392">
        <v>38</v>
      </c>
      <c r="AV392">
        <f t="shared" si="27"/>
        <v>44</v>
      </c>
      <c r="AW392">
        <v>43549</v>
      </c>
      <c r="AX392">
        <v>0.91</v>
      </c>
      <c r="AY392">
        <v>1232122938.1392701</v>
      </c>
      <c r="AZ392">
        <v>1232122.9381392701</v>
      </c>
      <c r="BA392">
        <v>29177.631306878498</v>
      </c>
      <c r="BB392">
        <v>0.34272830082826305</v>
      </c>
      <c r="BC392">
        <v>20427</v>
      </c>
      <c r="BD392">
        <v>2860</v>
      </c>
      <c r="BE392">
        <v>17567</v>
      </c>
      <c r="BF392">
        <v>0.38582504227888692</v>
      </c>
      <c r="BG392">
        <v>663962</v>
      </c>
      <c r="BH392">
        <v>14.426429688857986</v>
      </c>
      <c r="BI392">
        <v>5210</v>
      </c>
      <c r="BJ392">
        <v>38</v>
      </c>
      <c r="BK392">
        <v>4</v>
      </c>
      <c r="BL392">
        <v>2</v>
      </c>
      <c r="BM392">
        <v>1</v>
      </c>
      <c r="BN392">
        <v>0</v>
      </c>
      <c r="BO392">
        <v>2</v>
      </c>
      <c r="BP392">
        <v>0</v>
      </c>
      <c r="BQ392">
        <v>4</v>
      </c>
      <c r="BR392">
        <v>2</v>
      </c>
      <c r="BS392">
        <v>0</v>
      </c>
      <c r="BT392">
        <v>45596</v>
      </c>
      <c r="BU392">
        <v>0.71</v>
      </c>
      <c r="BV392">
        <v>0.40762769999999998</v>
      </c>
      <c r="BW392">
        <v>117</v>
      </c>
      <c r="BX392">
        <v>1.1623829999999999</v>
      </c>
      <c r="BY392">
        <v>-1.7364090000000001</v>
      </c>
      <c r="BZ392">
        <v>37</v>
      </c>
      <c r="CA392">
        <v>3</v>
      </c>
      <c r="CB392">
        <v>2</v>
      </c>
      <c r="CC392">
        <v>2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0</v>
      </c>
      <c r="CJ392">
        <v>46051</v>
      </c>
      <c r="CK392">
        <v>0.99889253219256902</v>
      </c>
      <c r="CL392">
        <v>0.68222768222768226</v>
      </c>
      <c r="CM392">
        <v>125</v>
      </c>
      <c r="CN392">
        <v>-0.81189568750749808</v>
      </c>
      <c r="CO392">
        <v>3135.0000000000005</v>
      </c>
      <c r="CP392">
        <v>-0.14726099370000001</v>
      </c>
      <c r="CQ392">
        <v>-0.30153419409999999</v>
      </c>
      <c r="CR392">
        <v>37914</v>
      </c>
      <c r="CS392">
        <v>0.82799999999999996</v>
      </c>
      <c r="CT392">
        <v>33420</v>
      </c>
      <c r="CU392">
        <v>0.66525596763000006</v>
      </c>
      <c r="CV392">
        <v>17</v>
      </c>
      <c r="CW392">
        <v>12</v>
      </c>
      <c r="CX392">
        <v>20</v>
      </c>
      <c r="CY392">
        <v>2564</v>
      </c>
      <c r="CZ392">
        <v>732</v>
      </c>
      <c r="DA392" s="2">
        <v>19860</v>
      </c>
      <c r="DB392" s="2">
        <v>3275</v>
      </c>
      <c r="DC392" s="2">
        <v>79.959999999999994</v>
      </c>
      <c r="DD392" s="2">
        <v>14544</v>
      </c>
      <c r="DE392">
        <v>190</v>
      </c>
      <c r="DF392">
        <v>70</v>
      </c>
      <c r="DG392">
        <v>23.77</v>
      </c>
      <c r="DH392">
        <v>6.48</v>
      </c>
      <c r="DI392" s="2">
        <v>4.32</v>
      </c>
      <c r="DJ392">
        <v>0.26</v>
      </c>
      <c r="DK392">
        <v>0.90759944198974152</v>
      </c>
      <c r="DL392">
        <v>0</v>
      </c>
      <c r="DM392">
        <v>0</v>
      </c>
      <c r="DN392">
        <v>169</v>
      </c>
      <c r="DO392">
        <v>0.45399999999999996</v>
      </c>
      <c r="DP392">
        <v>4304.38</v>
      </c>
      <c r="DQ392" s="2">
        <v>0</v>
      </c>
      <c r="DR392" s="2">
        <v>3093.37568065</v>
      </c>
      <c r="DS392">
        <v>1.1376328175104207E-2</v>
      </c>
      <c r="DT392">
        <v>4.9062369868523996</v>
      </c>
      <c r="DU392">
        <v>1747687.9644877936</v>
      </c>
      <c r="DV392">
        <v>0</v>
      </c>
    </row>
    <row r="393" spans="1:126" x14ac:dyDescent="0.15">
      <c r="A393" t="s">
        <v>768</v>
      </c>
      <c r="B393" t="s">
        <v>292</v>
      </c>
      <c r="C393">
        <v>13</v>
      </c>
      <c r="D393">
        <v>73</v>
      </c>
      <c r="E393" t="s">
        <v>830</v>
      </c>
      <c r="F393">
        <v>13073</v>
      </c>
      <c r="G393" t="s">
        <v>5377</v>
      </c>
      <c r="H393">
        <v>73.8</v>
      </c>
      <c r="I393">
        <v>14.6</v>
      </c>
      <c r="J393">
        <v>0.3</v>
      </c>
      <c r="K393">
        <v>3.8</v>
      </c>
      <c r="L393">
        <v>2.6</v>
      </c>
      <c r="M393">
        <v>5</v>
      </c>
      <c r="N393">
        <f t="shared" si="26"/>
        <v>5705.8899999999994</v>
      </c>
      <c r="O393">
        <f t="shared" si="24"/>
        <v>4294.1100000000006</v>
      </c>
      <c r="P393">
        <f t="shared" si="25"/>
        <v>5.1529320000000025</v>
      </c>
      <c r="Q393" s="4">
        <v>13073</v>
      </c>
      <c r="R393" s="5">
        <v>33.547631000000003</v>
      </c>
      <c r="S393" s="5">
        <v>-82.252296000000001</v>
      </c>
      <c r="T393">
        <v>2</v>
      </c>
      <c r="U393">
        <v>3.9756558775131789E-2</v>
      </c>
      <c r="V393">
        <v>124665</v>
      </c>
      <c r="W393">
        <v>132362</v>
      </c>
      <c r="X393">
        <v>136204</v>
      </c>
      <c r="Y393">
        <v>144007</v>
      </c>
      <c r="Z393">
        <v>73462</v>
      </c>
      <c r="AA393">
        <v>13069</v>
      </c>
      <c r="AB393">
        <v>56650.748999999996</v>
      </c>
      <c r="AC393">
        <v>71021</v>
      </c>
      <c r="AD393">
        <v>1</v>
      </c>
      <c r="AE393">
        <v>7.3419282840445214E-6</v>
      </c>
      <c r="AF393">
        <v>7</v>
      </c>
      <c r="AG393">
        <v>145</v>
      </c>
      <c r="AH393">
        <v>4.8275862068965517E-2</v>
      </c>
      <c r="AI393" s="3">
        <v>13099</v>
      </c>
      <c r="AJ393" s="3">
        <v>185656.80264432001</v>
      </c>
      <c r="AK393">
        <v>34</v>
      </c>
      <c r="AL393">
        <v>196992</v>
      </c>
      <c r="AM393">
        <v>171762</v>
      </c>
      <c r="AN393">
        <v>7400</v>
      </c>
      <c r="AO393">
        <v>179162</v>
      </c>
      <c r="AP393">
        <v>2</v>
      </c>
      <c r="AQ393">
        <v>1</v>
      </c>
      <c r="AR393">
        <v>3</v>
      </c>
      <c r="AS393">
        <v>2.2665115365437211E-2</v>
      </c>
      <c r="AT393">
        <v>2</v>
      </c>
      <c r="AU393">
        <v>48</v>
      </c>
      <c r="AV393">
        <f t="shared" si="27"/>
        <v>50</v>
      </c>
      <c r="AW393">
        <v>120652</v>
      </c>
      <c r="AX393">
        <v>0.86</v>
      </c>
      <c r="AY393">
        <v>454037523.801018</v>
      </c>
      <c r="AZ393">
        <v>454037.52380101802</v>
      </c>
      <c r="BA393">
        <v>5105.03288941355</v>
      </c>
      <c r="BB393">
        <v>1.9588512388896222</v>
      </c>
      <c r="BC393">
        <v>198728</v>
      </c>
      <c r="BD393">
        <v>171122</v>
      </c>
      <c r="BE393">
        <v>27606</v>
      </c>
      <c r="BF393">
        <v>0.22144146312116472</v>
      </c>
      <c r="BG393">
        <v>1764758</v>
      </c>
      <c r="BH393">
        <v>12.956726674693842</v>
      </c>
      <c r="BI393">
        <v>8868</v>
      </c>
      <c r="BJ393">
        <v>73</v>
      </c>
      <c r="BK393">
        <v>5</v>
      </c>
      <c r="BL393">
        <v>3</v>
      </c>
      <c r="BM393">
        <v>0</v>
      </c>
      <c r="BN393">
        <v>1</v>
      </c>
      <c r="BO393">
        <v>4</v>
      </c>
      <c r="BP393">
        <v>0</v>
      </c>
      <c r="BQ393">
        <v>11</v>
      </c>
      <c r="BR393">
        <v>2</v>
      </c>
      <c r="BS393">
        <v>0</v>
      </c>
      <c r="BT393">
        <v>112958</v>
      </c>
      <c r="BU393">
        <v>0.79</v>
      </c>
      <c r="BV393">
        <v>0.68552069999999998</v>
      </c>
      <c r="BW393">
        <v>382</v>
      </c>
      <c r="BX393">
        <v>0.87643190000000004</v>
      </c>
      <c r="BY393">
        <v>-0.47529579999999999</v>
      </c>
      <c r="BZ393">
        <v>73</v>
      </c>
      <c r="CA393">
        <v>3</v>
      </c>
      <c r="CB393">
        <v>3</v>
      </c>
      <c r="CC393">
        <v>0</v>
      </c>
      <c r="CD393">
        <v>0</v>
      </c>
      <c r="CE393">
        <v>3</v>
      </c>
      <c r="CF393">
        <v>0</v>
      </c>
      <c r="CG393">
        <v>14</v>
      </c>
      <c r="CH393">
        <v>4</v>
      </c>
      <c r="CI393">
        <v>0</v>
      </c>
      <c r="CJ393">
        <v>139343</v>
      </c>
      <c r="CK393">
        <v>0.71765355992048396</v>
      </c>
      <c r="CL393">
        <v>0.73818919833126617</v>
      </c>
      <c r="CM393">
        <v>398</v>
      </c>
      <c r="CN393">
        <v>-0.83733367249467805</v>
      </c>
      <c r="CO393">
        <v>27013</v>
      </c>
      <c r="CP393">
        <v>1.3287842919999999</v>
      </c>
      <c r="CQ393">
        <v>1.2059799959999999</v>
      </c>
      <c r="CR393">
        <v>129242</v>
      </c>
      <c r="CS393">
        <v>0.88800000000000001</v>
      </c>
      <c r="CT393">
        <v>104968</v>
      </c>
      <c r="CU393">
        <v>0.85584686774999996</v>
      </c>
      <c r="CV393">
        <v>95</v>
      </c>
      <c r="CW393">
        <v>81</v>
      </c>
      <c r="CX393">
        <v>161</v>
      </c>
      <c r="CY393">
        <v>128</v>
      </c>
      <c r="CZ393">
        <v>232</v>
      </c>
      <c r="DA393" s="2">
        <v>49823</v>
      </c>
      <c r="DB393" s="2">
        <v>15250</v>
      </c>
      <c r="DC393" s="2">
        <v>163.94</v>
      </c>
      <c r="DD393" s="2">
        <v>33370</v>
      </c>
      <c r="DE393">
        <v>87</v>
      </c>
      <c r="DF393">
        <v>23</v>
      </c>
      <c r="DG393">
        <v>29.54</v>
      </c>
      <c r="DH393">
        <v>2.2200000000000002</v>
      </c>
      <c r="DI393" s="2">
        <v>3.69</v>
      </c>
      <c r="DJ393">
        <v>0.79</v>
      </c>
      <c r="DK393">
        <v>0.95534010229788535</v>
      </c>
      <c r="DL393">
        <v>0</v>
      </c>
      <c r="DM393">
        <v>0</v>
      </c>
      <c r="DN393">
        <v>28.5</v>
      </c>
      <c r="DO393">
        <v>0.13600000000000001</v>
      </c>
      <c r="DP393">
        <v>0</v>
      </c>
      <c r="DQ393" s="2">
        <v>0</v>
      </c>
      <c r="DR393" s="2">
        <v>581.21454128999994</v>
      </c>
      <c r="DS393">
        <v>2.9504471362192374E-3</v>
      </c>
      <c r="DT393">
        <v>2.22571019336984</v>
      </c>
      <c r="DU393">
        <v>438447.10241231153</v>
      </c>
      <c r="DV393">
        <v>0</v>
      </c>
    </row>
    <row r="394" spans="1:126" x14ac:dyDescent="0.15">
      <c r="A394" t="s">
        <v>768</v>
      </c>
      <c r="B394" t="s">
        <v>831</v>
      </c>
      <c r="C394">
        <v>13</v>
      </c>
      <c r="D394">
        <v>75</v>
      </c>
      <c r="E394" t="s">
        <v>832</v>
      </c>
      <c r="F394">
        <v>13075</v>
      </c>
      <c r="G394" t="s">
        <v>5378</v>
      </c>
      <c r="H394">
        <v>64.900000000000006</v>
      </c>
      <c r="I394">
        <v>27.2</v>
      </c>
      <c r="J394">
        <v>0.2</v>
      </c>
      <c r="K394">
        <v>0.7</v>
      </c>
      <c r="L394">
        <v>1.1000000000000001</v>
      </c>
      <c r="M394">
        <v>5.9</v>
      </c>
      <c r="N394">
        <f t="shared" si="26"/>
        <v>4988.4000000000015</v>
      </c>
      <c r="O394">
        <f t="shared" si="24"/>
        <v>5011.5999999999985</v>
      </c>
      <c r="P394">
        <f t="shared" si="25"/>
        <v>6.0139200000000006</v>
      </c>
      <c r="Q394" s="4">
        <v>13075</v>
      </c>
      <c r="R394" s="5">
        <v>31.152515999999999</v>
      </c>
      <c r="S394" s="5">
        <v>-83.429445000000001</v>
      </c>
      <c r="T394">
        <v>6</v>
      </c>
      <c r="U394">
        <v>-9.7211535365809999E-3</v>
      </c>
      <c r="V394">
        <v>17073</v>
      </c>
      <c r="W394">
        <v>17061</v>
      </c>
      <c r="X394">
        <v>17033</v>
      </c>
      <c r="Y394">
        <v>17097</v>
      </c>
      <c r="Z394">
        <v>8718</v>
      </c>
      <c r="AA394">
        <v>13071</v>
      </c>
      <c r="AB394">
        <v>6091.5090000000009</v>
      </c>
      <c r="AC394">
        <v>35683</v>
      </c>
      <c r="AD394">
        <v>0</v>
      </c>
      <c r="AE394">
        <v>0</v>
      </c>
      <c r="AF394">
        <v>4</v>
      </c>
      <c r="AG394">
        <v>234</v>
      </c>
      <c r="AH394">
        <v>1.7094017094017096E-2</v>
      </c>
      <c r="AI394" s="3">
        <v>68474</v>
      </c>
      <c r="AJ394" s="3">
        <v>145408.14947926</v>
      </c>
      <c r="AK394">
        <v>70</v>
      </c>
      <c r="AL394">
        <v>149273.60000000001</v>
      </c>
      <c r="AM394">
        <v>108859</v>
      </c>
      <c r="AN394">
        <v>37142</v>
      </c>
      <c r="AO394">
        <v>146001</v>
      </c>
      <c r="AP394">
        <v>0</v>
      </c>
      <c r="AQ394">
        <v>0</v>
      </c>
      <c r="AR394">
        <v>0</v>
      </c>
      <c r="AS394">
        <v>0</v>
      </c>
      <c r="AT394">
        <v>3</v>
      </c>
      <c r="AU394">
        <v>27</v>
      </c>
      <c r="AV394">
        <f t="shared" si="27"/>
        <v>30</v>
      </c>
      <c r="AW394">
        <v>13544</v>
      </c>
      <c r="AX394">
        <v>0.81</v>
      </c>
      <c r="AY394">
        <v>52792092.071271397</v>
      </c>
      <c r="AZ394">
        <v>52792.0920712714</v>
      </c>
      <c r="BA394">
        <v>3347.4670700997099</v>
      </c>
      <c r="BB394">
        <v>2.9873333450602497</v>
      </c>
      <c r="BC394">
        <v>4375</v>
      </c>
      <c r="BD394">
        <v>604</v>
      </c>
      <c r="BE394">
        <v>3771</v>
      </c>
      <c r="BF394">
        <v>0.22087506589351608</v>
      </c>
      <c r="BG394">
        <v>203653</v>
      </c>
      <c r="BH394">
        <v>11.956378794105559</v>
      </c>
      <c r="BI394">
        <v>1919</v>
      </c>
      <c r="BJ394">
        <v>14</v>
      </c>
      <c r="BK394">
        <v>1</v>
      </c>
      <c r="BL394">
        <v>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16603</v>
      </c>
      <c r="BU394">
        <v>0.68</v>
      </c>
      <c r="BV394">
        <v>0.48401110000000003</v>
      </c>
      <c r="BW394">
        <v>57</v>
      </c>
      <c r="BX394">
        <v>1.023911</v>
      </c>
      <c r="BY394">
        <v>-1.307636</v>
      </c>
      <c r="BZ394">
        <v>11</v>
      </c>
      <c r="CA394">
        <v>2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17204</v>
      </c>
      <c r="CK394">
        <v>0.87189025807951637</v>
      </c>
      <c r="CL394">
        <v>0.71797619047619043</v>
      </c>
      <c r="CM394">
        <v>46</v>
      </c>
      <c r="CN394">
        <v>-0.77444532072081618</v>
      </c>
      <c r="CO394">
        <v>1233</v>
      </c>
      <c r="CP394">
        <v>-0.39473373299999998</v>
      </c>
      <c r="CQ394">
        <v>-0.36500789690000002</v>
      </c>
      <c r="CR394">
        <v>13954</v>
      </c>
      <c r="CS394">
        <v>0.81400000000000006</v>
      </c>
      <c r="CT394">
        <v>12719</v>
      </c>
      <c r="CU394">
        <v>0.71153656369999996</v>
      </c>
      <c r="CV394">
        <v>4</v>
      </c>
      <c r="CW394">
        <v>5</v>
      </c>
      <c r="CX394">
        <v>9</v>
      </c>
      <c r="CY394">
        <v>536</v>
      </c>
      <c r="CZ394">
        <v>323</v>
      </c>
      <c r="DA394" s="2">
        <v>5783</v>
      </c>
      <c r="DB394" s="2">
        <v>1005</v>
      </c>
      <c r="DC394" s="2">
        <v>46.88</v>
      </c>
      <c r="DD394" s="2">
        <v>5263</v>
      </c>
      <c r="DE394">
        <v>64</v>
      </c>
      <c r="DF394">
        <v>19</v>
      </c>
      <c r="DG394">
        <v>23.44</v>
      </c>
      <c r="DH394">
        <v>5.86</v>
      </c>
      <c r="DI394" s="2">
        <v>11.72</v>
      </c>
      <c r="DJ394">
        <v>0.7</v>
      </c>
      <c r="DK394">
        <v>0.96153284458334554</v>
      </c>
      <c r="DL394">
        <v>0</v>
      </c>
      <c r="DM394">
        <v>0</v>
      </c>
      <c r="DN394">
        <v>38.6</v>
      </c>
      <c r="DO394">
        <v>0.26600000000000001</v>
      </c>
      <c r="DP394">
        <v>920.26</v>
      </c>
      <c r="DQ394" s="2">
        <v>0</v>
      </c>
      <c r="DR394" s="2">
        <v>1402.99022416</v>
      </c>
      <c r="DS394">
        <v>9.3988023045300725E-3</v>
      </c>
      <c r="DT394">
        <v>3.2100445253063299</v>
      </c>
      <c r="DU394">
        <v>479174.90245276701</v>
      </c>
      <c r="DV394">
        <v>0</v>
      </c>
    </row>
    <row r="395" spans="1:126" x14ac:dyDescent="0.15">
      <c r="A395" t="s">
        <v>768</v>
      </c>
      <c r="B395" t="s">
        <v>833</v>
      </c>
      <c r="C395">
        <v>13</v>
      </c>
      <c r="D395">
        <v>77</v>
      </c>
      <c r="E395" t="s">
        <v>834</v>
      </c>
      <c r="F395">
        <v>13077</v>
      </c>
      <c r="G395" t="s">
        <v>5379</v>
      </c>
      <c r="H395">
        <v>72.7</v>
      </c>
      <c r="I395">
        <v>17.100000000000001</v>
      </c>
      <c r="J395">
        <v>0.2</v>
      </c>
      <c r="K395">
        <v>1.5</v>
      </c>
      <c r="L395">
        <v>1.8</v>
      </c>
      <c r="M395">
        <v>6.7</v>
      </c>
      <c r="N395">
        <f t="shared" si="26"/>
        <v>5628.12</v>
      </c>
      <c r="O395">
        <f t="shared" si="24"/>
        <v>4371.88</v>
      </c>
      <c r="P395">
        <f t="shared" si="25"/>
        <v>5.2462560000000025</v>
      </c>
      <c r="Q395" s="4">
        <v>13077</v>
      </c>
      <c r="R395" s="5">
        <v>33.352896999999999</v>
      </c>
      <c r="S395" s="5">
        <v>-84.762137999999993</v>
      </c>
      <c r="T395">
        <v>1</v>
      </c>
      <c r="U395">
        <v>2.5745150337891501E-2</v>
      </c>
      <c r="V395">
        <v>127212</v>
      </c>
      <c r="W395">
        <v>131419</v>
      </c>
      <c r="X395">
        <v>133416</v>
      </c>
      <c r="Y395">
        <v>138227</v>
      </c>
      <c r="Z395">
        <v>71605</v>
      </c>
      <c r="AA395">
        <v>13073</v>
      </c>
      <c r="AB395">
        <v>55537.839000000007</v>
      </c>
      <c r="AC395">
        <v>62461</v>
      </c>
      <c r="AD395">
        <v>1</v>
      </c>
      <c r="AE395">
        <v>7.4953528812136479E-6</v>
      </c>
      <c r="AF395">
        <v>19</v>
      </c>
      <c r="AG395">
        <v>357</v>
      </c>
      <c r="AH395">
        <v>5.3221288515406161E-2</v>
      </c>
      <c r="AI395" s="3">
        <v>55396</v>
      </c>
      <c r="AJ395" s="3">
        <v>282186.80696677504</v>
      </c>
      <c r="AK395">
        <v>45</v>
      </c>
      <c r="AL395">
        <v>285446.40000000002</v>
      </c>
      <c r="AM395">
        <v>36863</v>
      </c>
      <c r="AN395">
        <v>18118</v>
      </c>
      <c r="AO395">
        <v>54981</v>
      </c>
      <c r="AP395">
        <v>4</v>
      </c>
      <c r="AQ395">
        <v>0</v>
      </c>
      <c r="AR395">
        <v>4</v>
      </c>
      <c r="AS395">
        <v>3.0436999216247266E-2</v>
      </c>
      <c r="AT395">
        <v>3</v>
      </c>
      <c r="AU395">
        <v>76</v>
      </c>
      <c r="AV395">
        <f t="shared" si="27"/>
        <v>79</v>
      </c>
      <c r="AW395">
        <v>136285</v>
      </c>
      <c r="AX395">
        <v>0.97</v>
      </c>
      <c r="AY395">
        <v>586071841.59284103</v>
      </c>
      <c r="AZ395">
        <v>586071.84159284108</v>
      </c>
      <c r="BA395">
        <v>6624.8194690125902</v>
      </c>
      <c r="BB395">
        <v>1.5094750954006706</v>
      </c>
      <c r="BC395">
        <v>79818</v>
      </c>
      <c r="BD395">
        <v>37842</v>
      </c>
      <c r="BE395">
        <v>41976</v>
      </c>
      <c r="BF395">
        <v>0.32996887086123949</v>
      </c>
      <c r="BG395">
        <v>1343817</v>
      </c>
      <c r="BH395">
        <v>10.07238262277388</v>
      </c>
      <c r="BI395">
        <v>8838</v>
      </c>
      <c r="BJ395">
        <v>87</v>
      </c>
      <c r="BK395">
        <v>0</v>
      </c>
      <c r="BL395">
        <v>6</v>
      </c>
      <c r="BM395">
        <v>2</v>
      </c>
      <c r="BN395">
        <v>0</v>
      </c>
      <c r="BO395">
        <v>1</v>
      </c>
      <c r="BP395">
        <v>1</v>
      </c>
      <c r="BQ395">
        <v>11</v>
      </c>
      <c r="BR395">
        <v>7</v>
      </c>
      <c r="BS395">
        <v>0</v>
      </c>
      <c r="BT395">
        <v>127111</v>
      </c>
      <c r="BU395">
        <v>0.78</v>
      </c>
      <c r="BV395">
        <v>0.60509400000000002</v>
      </c>
      <c r="BW395">
        <v>330</v>
      </c>
      <c r="BX395">
        <v>0.90472109999999994</v>
      </c>
      <c r="BY395">
        <v>-0.9733368</v>
      </c>
      <c r="BZ395">
        <v>87</v>
      </c>
      <c r="CA395">
        <v>0</v>
      </c>
      <c r="CB395">
        <v>4</v>
      </c>
      <c r="CC395">
        <v>1</v>
      </c>
      <c r="CD395">
        <v>0</v>
      </c>
      <c r="CE395">
        <v>0</v>
      </c>
      <c r="CF395">
        <v>1</v>
      </c>
      <c r="CG395">
        <v>7</v>
      </c>
      <c r="CH395">
        <v>7</v>
      </c>
      <c r="CI395">
        <v>1</v>
      </c>
      <c r="CJ395">
        <v>135410</v>
      </c>
      <c r="CK395">
        <v>0.79757772690347828</v>
      </c>
      <c r="CL395">
        <v>0.75188122563880466</v>
      </c>
      <c r="CM395">
        <v>354</v>
      </c>
      <c r="CN395">
        <v>-0.74688750365137113</v>
      </c>
      <c r="CO395">
        <v>20977</v>
      </c>
      <c r="CP395">
        <v>1.126580352</v>
      </c>
      <c r="CQ395">
        <v>0.68365377599999999</v>
      </c>
      <c r="CR395">
        <v>121767</v>
      </c>
      <c r="CS395">
        <v>0.873</v>
      </c>
      <c r="CT395">
        <v>104823</v>
      </c>
      <c r="CU395">
        <v>0.82674742928</v>
      </c>
      <c r="CV395">
        <v>80</v>
      </c>
      <c r="CW395">
        <v>48</v>
      </c>
      <c r="CX395">
        <v>66</v>
      </c>
      <c r="CY395">
        <v>235</v>
      </c>
      <c r="CZ395">
        <v>586</v>
      </c>
      <c r="DA395" s="2">
        <v>57005</v>
      </c>
      <c r="DB395" s="2">
        <v>14675</v>
      </c>
      <c r="DC395" s="2">
        <v>150.91999999999999</v>
      </c>
      <c r="DD395" s="2">
        <v>30285</v>
      </c>
      <c r="DE395">
        <v>235</v>
      </c>
      <c r="DF395">
        <v>31</v>
      </c>
      <c r="DG395">
        <v>30.79</v>
      </c>
      <c r="DH395">
        <v>2.25</v>
      </c>
      <c r="DI395" s="2">
        <v>7.51</v>
      </c>
      <c r="DJ395">
        <v>-0.28000000000000003</v>
      </c>
      <c r="DK395">
        <v>0.9844754133872482</v>
      </c>
      <c r="DL395">
        <v>0</v>
      </c>
      <c r="DM395">
        <v>0</v>
      </c>
      <c r="DN395">
        <v>64.8</v>
      </c>
      <c r="DO395">
        <v>0.217</v>
      </c>
      <c r="DP395">
        <v>41.3</v>
      </c>
      <c r="DQ395" s="2">
        <v>0</v>
      </c>
      <c r="DR395" s="2">
        <v>3037.8770431700004</v>
      </c>
      <c r="DS395">
        <v>9.4143901197597855E-4</v>
      </c>
      <c r="DT395">
        <v>2.5416859801191101</v>
      </c>
      <c r="DU395">
        <v>725515.11295547162</v>
      </c>
      <c r="DV395">
        <v>0</v>
      </c>
    </row>
    <row r="396" spans="1:126" x14ac:dyDescent="0.15">
      <c r="A396" t="s">
        <v>768</v>
      </c>
      <c r="B396" t="s">
        <v>298</v>
      </c>
      <c r="C396">
        <v>13</v>
      </c>
      <c r="D396">
        <v>79</v>
      </c>
      <c r="E396" t="s">
        <v>835</v>
      </c>
      <c r="F396">
        <v>13079</v>
      </c>
      <c r="G396" t="s">
        <v>5380</v>
      </c>
      <c r="H396">
        <v>73.5</v>
      </c>
      <c r="I396">
        <v>22.2</v>
      </c>
      <c r="J396">
        <v>0.4</v>
      </c>
      <c r="K396">
        <v>0.3</v>
      </c>
      <c r="L396">
        <v>1.2</v>
      </c>
      <c r="M396">
        <v>2.4</v>
      </c>
      <c r="N396">
        <f t="shared" si="26"/>
        <v>5902.54</v>
      </c>
      <c r="O396">
        <f t="shared" si="24"/>
        <v>4097.46</v>
      </c>
      <c r="P396">
        <f t="shared" si="25"/>
        <v>4.916952000000002</v>
      </c>
      <c r="Q396" s="4">
        <v>13079</v>
      </c>
      <c r="R396" s="5">
        <v>32.709428000000003</v>
      </c>
      <c r="S396" s="5">
        <v>-83.979186999999996</v>
      </c>
      <c r="T396">
        <v>3</v>
      </c>
      <c r="U396">
        <v>0.18982549822561054</v>
      </c>
      <c r="V396">
        <v>12701</v>
      </c>
      <c r="W396">
        <v>12536</v>
      </c>
      <c r="X396">
        <v>12539</v>
      </c>
      <c r="Y396">
        <v>12393</v>
      </c>
      <c r="Z396">
        <v>6786</v>
      </c>
      <c r="AA396">
        <v>13075</v>
      </c>
      <c r="AB396">
        <v>4553.9649999999992</v>
      </c>
      <c r="AC396">
        <v>41825</v>
      </c>
      <c r="AD396">
        <v>0</v>
      </c>
      <c r="AE396">
        <v>0</v>
      </c>
      <c r="AF396">
        <v>15</v>
      </c>
      <c r="AG396">
        <v>155</v>
      </c>
      <c r="AH396">
        <v>9.6774193548387094E-2</v>
      </c>
      <c r="AI396" s="3">
        <v>33921</v>
      </c>
      <c r="AJ396" s="3">
        <v>207944.15345436</v>
      </c>
      <c r="AK396">
        <v>82</v>
      </c>
      <c r="AL396">
        <v>208947.20000000001</v>
      </c>
      <c r="AM396">
        <v>385236</v>
      </c>
      <c r="AN396">
        <v>14410</v>
      </c>
      <c r="AO396">
        <v>399646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</v>
      </c>
      <c r="AV396">
        <f t="shared" si="27"/>
        <v>8</v>
      </c>
      <c r="AW396">
        <v>7608</v>
      </c>
      <c r="AX396">
        <v>0.63</v>
      </c>
      <c r="AY396">
        <v>230911615.665279</v>
      </c>
      <c r="AZ396">
        <v>230911.61566527901</v>
      </c>
      <c r="BA396">
        <v>18199.827877640899</v>
      </c>
      <c r="BB396">
        <v>0.54945574580325218</v>
      </c>
      <c r="BC396">
        <v>2100</v>
      </c>
      <c r="BD396">
        <v>7338</v>
      </c>
      <c r="BE396">
        <v>-5238</v>
      </c>
      <c r="BF396">
        <v>-0.41240847177387607</v>
      </c>
      <c r="BG396">
        <v>28607</v>
      </c>
      <c r="BH396">
        <v>2.2814419012680438</v>
      </c>
      <c r="BI396">
        <v>1657</v>
      </c>
      <c r="BJ396">
        <v>6</v>
      </c>
      <c r="BK396">
        <v>0</v>
      </c>
      <c r="BL396">
        <v>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12240</v>
      </c>
      <c r="BU396">
        <v>0.6</v>
      </c>
      <c r="BV396">
        <v>0.54846139999999999</v>
      </c>
      <c r="BW396">
        <v>25</v>
      </c>
      <c r="BX396">
        <v>0.65359480000000003</v>
      </c>
      <c r="BY396">
        <v>-1.4220170000000001</v>
      </c>
      <c r="BZ396">
        <v>6</v>
      </c>
      <c r="CA396">
        <v>0</v>
      </c>
      <c r="CB396">
        <v>2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12472</v>
      </c>
      <c r="CK396">
        <v>0.6414368184733803</v>
      </c>
      <c r="CL396">
        <v>0.73792409430707306</v>
      </c>
      <c r="CM396">
        <v>25</v>
      </c>
      <c r="CN396">
        <v>-0.98713513964140531</v>
      </c>
      <c r="CO396">
        <v>895.00000000000011</v>
      </c>
      <c r="CP396">
        <v>0.32993215599999998</v>
      </c>
      <c r="CQ396">
        <v>2.7910499999999998E-4</v>
      </c>
      <c r="CR396">
        <v>10438</v>
      </c>
      <c r="CS396">
        <v>0.84400000000000008</v>
      </c>
      <c r="CT396">
        <v>9729</v>
      </c>
      <c r="CU396">
        <v>0.77421038893000005</v>
      </c>
      <c r="CX396">
        <v>1</v>
      </c>
      <c r="CY396">
        <v>492</v>
      </c>
      <c r="CZ396">
        <v>236</v>
      </c>
      <c r="DA396" s="2">
        <v>2306</v>
      </c>
      <c r="DB396" s="2">
        <v>1075</v>
      </c>
      <c r="DC396" s="2">
        <v>55.98</v>
      </c>
      <c r="DD396" s="2">
        <v>3285</v>
      </c>
      <c r="DE396">
        <v>63</v>
      </c>
      <c r="DF396">
        <v>21</v>
      </c>
      <c r="DG396">
        <v>8</v>
      </c>
      <c r="DH396">
        <v>8</v>
      </c>
      <c r="DI396" s="2">
        <v>8</v>
      </c>
      <c r="DJ396">
        <v>0.97</v>
      </c>
      <c r="DK396">
        <v>0.8228530998496506</v>
      </c>
      <c r="DL396">
        <v>0</v>
      </c>
      <c r="DM396">
        <v>0</v>
      </c>
      <c r="DN396">
        <v>30.4</v>
      </c>
      <c r="DO396">
        <v>0.157</v>
      </c>
      <c r="DP396">
        <v>238.45</v>
      </c>
      <c r="DQ396" s="2">
        <v>0</v>
      </c>
      <c r="DR396" s="2">
        <v>4543.4838469200004</v>
      </c>
      <c r="DS396">
        <v>1.7239604781155719E-2</v>
      </c>
      <c r="DT396">
        <v>3.2606517982854299</v>
      </c>
      <c r="DU396">
        <v>681304.06342670543</v>
      </c>
      <c r="DV396">
        <v>1</v>
      </c>
    </row>
    <row r="397" spans="1:126" x14ac:dyDescent="0.15">
      <c r="A397" t="s">
        <v>768</v>
      </c>
      <c r="B397" t="s">
        <v>836</v>
      </c>
      <c r="C397">
        <v>13</v>
      </c>
      <c r="D397">
        <v>81</v>
      </c>
      <c r="E397" t="s">
        <v>837</v>
      </c>
      <c r="F397">
        <v>13081</v>
      </c>
      <c r="G397" t="s">
        <v>5381</v>
      </c>
      <c r="H397">
        <v>52.1</v>
      </c>
      <c r="I397">
        <v>42.8</v>
      </c>
      <c r="J397">
        <v>0.1</v>
      </c>
      <c r="K397">
        <v>0.8</v>
      </c>
      <c r="L397">
        <v>1</v>
      </c>
      <c r="M397">
        <v>3.2</v>
      </c>
      <c r="N397">
        <f t="shared" si="26"/>
        <v>4558.1400000000003</v>
      </c>
      <c r="O397">
        <f t="shared" si="24"/>
        <v>5441.86</v>
      </c>
      <c r="P397">
        <f t="shared" si="25"/>
        <v>6.5302320000000016</v>
      </c>
      <c r="Q397" s="4">
        <v>13081</v>
      </c>
      <c r="R397" s="5">
        <v>31.915149</v>
      </c>
      <c r="S397" s="5">
        <v>-83.753530999999995</v>
      </c>
      <c r="T397">
        <v>6</v>
      </c>
      <c r="U397">
        <v>7.1854407967325049E-2</v>
      </c>
      <c r="V397">
        <v>23460</v>
      </c>
      <c r="W397">
        <v>23403</v>
      </c>
      <c r="X397">
        <v>23314</v>
      </c>
      <c r="Y397">
        <v>22962</v>
      </c>
      <c r="Z397">
        <v>11888</v>
      </c>
      <c r="AA397">
        <v>13077</v>
      </c>
      <c r="AB397">
        <v>8269.8450000000012</v>
      </c>
      <c r="AC397">
        <v>31615</v>
      </c>
      <c r="AD397">
        <v>1</v>
      </c>
      <c r="AE397">
        <v>4.289268250836407E-5</v>
      </c>
      <c r="AF397">
        <v>6</v>
      </c>
      <c r="AG397">
        <v>244</v>
      </c>
      <c r="AH397">
        <v>2.4590163934426229E-2</v>
      </c>
      <c r="AI397" s="3">
        <v>117251</v>
      </c>
      <c r="AJ397" s="3">
        <v>174456.77692089</v>
      </c>
      <c r="AK397">
        <v>110</v>
      </c>
      <c r="AL397">
        <v>179974.39999999999</v>
      </c>
      <c r="AM397">
        <v>69496</v>
      </c>
      <c r="AN397">
        <v>52716</v>
      </c>
      <c r="AO397">
        <v>122212</v>
      </c>
      <c r="AP397">
        <v>2</v>
      </c>
      <c r="AQ397">
        <v>0</v>
      </c>
      <c r="AR397">
        <v>2</v>
      </c>
      <c r="AS397">
        <v>8.5459129171473747E-2</v>
      </c>
      <c r="AT397">
        <v>2</v>
      </c>
      <c r="AU397">
        <v>17</v>
      </c>
      <c r="AV397">
        <f t="shared" si="27"/>
        <v>19</v>
      </c>
      <c r="AW397">
        <v>15881</v>
      </c>
      <c r="AX397">
        <v>0.7</v>
      </c>
      <c r="AY397">
        <v>95570224.379168406</v>
      </c>
      <c r="AZ397">
        <v>95570.224379168401</v>
      </c>
      <c r="BA397">
        <v>4360.8991728241199</v>
      </c>
      <c r="BB397">
        <v>2.2931050693208292</v>
      </c>
      <c r="BC397">
        <v>23565</v>
      </c>
      <c r="BD397">
        <v>7000</v>
      </c>
      <c r="BE397">
        <v>16565</v>
      </c>
      <c r="BF397">
        <v>0.70609548167092928</v>
      </c>
      <c r="BG397">
        <v>323362</v>
      </c>
      <c r="BH397">
        <v>13.869863601269623</v>
      </c>
      <c r="BI397">
        <v>2620</v>
      </c>
      <c r="BJ397">
        <v>19</v>
      </c>
      <c r="BK397">
        <v>0</v>
      </c>
      <c r="BL397">
        <v>2</v>
      </c>
      <c r="BM397">
        <v>0</v>
      </c>
      <c r="BN397">
        <v>0</v>
      </c>
      <c r="BO397">
        <v>0</v>
      </c>
      <c r="BP397">
        <v>0</v>
      </c>
      <c r="BQ397">
        <v>3</v>
      </c>
      <c r="BR397">
        <v>3</v>
      </c>
      <c r="BS397">
        <v>0</v>
      </c>
      <c r="BT397">
        <v>22210</v>
      </c>
      <c r="BU397">
        <v>0.69</v>
      </c>
      <c r="BV397">
        <v>0.47137420000000002</v>
      </c>
      <c r="BW397">
        <v>72</v>
      </c>
      <c r="BX397">
        <v>1.2156690000000001</v>
      </c>
      <c r="BY397">
        <v>-1.254448</v>
      </c>
      <c r="BZ397">
        <v>17</v>
      </c>
      <c r="CA397">
        <v>1</v>
      </c>
      <c r="CB397">
        <v>2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0</v>
      </c>
      <c r="CJ397">
        <v>22988</v>
      </c>
      <c r="CK397">
        <v>0.95702105446319818</v>
      </c>
      <c r="CL397">
        <v>0.70768347526552478</v>
      </c>
      <c r="CM397">
        <v>75</v>
      </c>
      <c r="CN397">
        <v>-0.64230912092629744</v>
      </c>
      <c r="CO397">
        <v>1815.0000000000002</v>
      </c>
      <c r="CP397">
        <v>-0.93654200060000004</v>
      </c>
      <c r="CQ397">
        <v>-0.54449668240000004</v>
      </c>
      <c r="CR397">
        <v>17421</v>
      </c>
      <c r="CS397">
        <v>0.76700000000000002</v>
      </c>
      <c r="CT397">
        <v>18533</v>
      </c>
      <c r="CU397">
        <v>0.78053861033000005</v>
      </c>
      <c r="CV397">
        <v>6</v>
      </c>
      <c r="CW397">
        <v>10</v>
      </c>
      <c r="CX397">
        <v>18</v>
      </c>
      <c r="CY397">
        <v>329</v>
      </c>
      <c r="CZ397">
        <v>356</v>
      </c>
      <c r="DA397" s="2">
        <v>11715</v>
      </c>
      <c r="DB397" s="2">
        <v>1570</v>
      </c>
      <c r="DC397" s="2">
        <v>81.42</v>
      </c>
      <c r="DD397" s="2">
        <v>10748</v>
      </c>
      <c r="DE397">
        <v>116</v>
      </c>
      <c r="DF397">
        <v>33</v>
      </c>
      <c r="DG397">
        <v>30</v>
      </c>
      <c r="DH397">
        <v>4.29</v>
      </c>
      <c r="DI397" s="2">
        <v>4.29</v>
      </c>
      <c r="DJ397">
        <v>0.36</v>
      </c>
      <c r="DK397">
        <v>0.92261046814099668</v>
      </c>
      <c r="DL397">
        <v>0</v>
      </c>
      <c r="DM397">
        <v>0</v>
      </c>
      <c r="DN397">
        <v>59.7</v>
      </c>
      <c r="DO397">
        <v>0.32200000000000001</v>
      </c>
      <c r="DP397">
        <v>6555.74</v>
      </c>
      <c r="DQ397" s="2">
        <v>0</v>
      </c>
      <c r="DR397" s="2">
        <v>1080.40143663</v>
      </c>
      <c r="DS397">
        <v>6.0030827234045514E-3</v>
      </c>
      <c r="DT397">
        <v>3.7581854589430601</v>
      </c>
      <c r="DU397">
        <v>676377.17306200182</v>
      </c>
      <c r="DV397">
        <v>1</v>
      </c>
    </row>
    <row r="398" spans="1:126" x14ac:dyDescent="0.15">
      <c r="A398" t="s">
        <v>768</v>
      </c>
      <c r="B398" t="s">
        <v>838</v>
      </c>
      <c r="C398">
        <v>13</v>
      </c>
      <c r="D398">
        <v>83</v>
      </c>
      <c r="E398" t="s">
        <v>839</v>
      </c>
      <c r="F398">
        <v>13083</v>
      </c>
      <c r="G398" t="s">
        <v>5382</v>
      </c>
      <c r="H398">
        <v>95</v>
      </c>
      <c r="I398">
        <v>0.9</v>
      </c>
      <c r="J398">
        <v>0.4</v>
      </c>
      <c r="K398">
        <v>0.7</v>
      </c>
      <c r="L398">
        <v>1.3</v>
      </c>
      <c r="M398">
        <v>1.8</v>
      </c>
      <c r="N398">
        <f t="shared" si="26"/>
        <v>9031.39</v>
      </c>
      <c r="O398">
        <f t="shared" si="24"/>
        <v>968.61000000000058</v>
      </c>
      <c r="P398">
        <f t="shared" si="25"/>
        <v>1.162332000000001</v>
      </c>
      <c r="Q398" s="4">
        <v>13083</v>
      </c>
      <c r="R398" s="5">
        <v>34.852423999999999</v>
      </c>
      <c r="S398" s="5">
        <v>-85.506201000000004</v>
      </c>
      <c r="T398">
        <v>2</v>
      </c>
      <c r="U398">
        <v>9.7130622143032253E-2</v>
      </c>
      <c r="V398">
        <v>16598</v>
      </c>
      <c r="W398">
        <v>16533</v>
      </c>
      <c r="X398">
        <v>16445</v>
      </c>
      <c r="Y398">
        <v>16157</v>
      </c>
      <c r="Z398">
        <v>8483</v>
      </c>
      <c r="AA398">
        <v>13079</v>
      </c>
      <c r="AB398">
        <v>6360.3420000000006</v>
      </c>
      <c r="AC398">
        <v>46434</v>
      </c>
      <c r="AD398">
        <v>1</v>
      </c>
      <c r="AE398">
        <v>6.0808756460930372E-5</v>
      </c>
      <c r="AF398">
        <v>16</v>
      </c>
      <c r="AG398">
        <v>192</v>
      </c>
      <c r="AH398">
        <v>8.3333333333333329E-2</v>
      </c>
      <c r="AI398" s="3">
        <v>32482</v>
      </c>
      <c r="AJ398" s="3">
        <v>111346.82932833501</v>
      </c>
      <c r="AK398">
        <v>63</v>
      </c>
      <c r="AL398">
        <v>111424</v>
      </c>
      <c r="AM398">
        <v>163727</v>
      </c>
      <c r="AN398">
        <v>9745</v>
      </c>
      <c r="AO398">
        <v>173472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13</v>
      </c>
      <c r="AV398">
        <f t="shared" si="27"/>
        <v>13</v>
      </c>
      <c r="AW398">
        <v>13309</v>
      </c>
      <c r="AX398">
        <v>0.84</v>
      </c>
      <c r="AY398">
        <v>53781353.210731499</v>
      </c>
      <c r="AZ398">
        <v>53781.353210731497</v>
      </c>
      <c r="BA398">
        <v>3576.7901060315698</v>
      </c>
      <c r="BB398">
        <v>2.7958028577458096</v>
      </c>
      <c r="BC398">
        <v>2022</v>
      </c>
      <c r="BD398">
        <v>6067</v>
      </c>
      <c r="BE398">
        <v>-4045</v>
      </c>
      <c r="BF398">
        <v>-0.24370406073020845</v>
      </c>
      <c r="BG398">
        <v>153022</v>
      </c>
      <c r="BH398">
        <v>9.3050775311644873</v>
      </c>
      <c r="BI398">
        <v>2395</v>
      </c>
      <c r="BJ398">
        <v>11</v>
      </c>
      <c r="BK398">
        <v>0</v>
      </c>
      <c r="BL398">
        <v>2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16127</v>
      </c>
      <c r="BU398">
        <v>0.73</v>
      </c>
      <c r="BV398">
        <v>0.50796669999999999</v>
      </c>
      <c r="BW398">
        <v>44</v>
      </c>
      <c r="BX398">
        <v>0.86810940000000003</v>
      </c>
      <c r="BY398">
        <v>-1.446663</v>
      </c>
      <c r="BZ398">
        <v>10</v>
      </c>
      <c r="CA398">
        <v>1</v>
      </c>
      <c r="CB398">
        <v>2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1</v>
      </c>
      <c r="CI398">
        <v>0</v>
      </c>
      <c r="CJ398">
        <v>16364</v>
      </c>
      <c r="CK398">
        <v>0.91664629674896114</v>
      </c>
      <c r="CL398">
        <v>0.54697437761221157</v>
      </c>
      <c r="CM398">
        <v>42</v>
      </c>
      <c r="CN398">
        <v>-1.4761097399505339</v>
      </c>
      <c r="CO398">
        <v>1201</v>
      </c>
      <c r="CP398">
        <v>-0.44338623420000001</v>
      </c>
      <c r="CQ398">
        <v>0.45711616100000002</v>
      </c>
      <c r="CR398">
        <v>14354</v>
      </c>
      <c r="CS398">
        <v>0.88400000000000001</v>
      </c>
      <c r="CT398">
        <v>13096</v>
      </c>
      <c r="CU398">
        <v>0.79588192036999994</v>
      </c>
      <c r="CV398">
        <v>1</v>
      </c>
      <c r="CW398">
        <v>5</v>
      </c>
      <c r="CX398">
        <v>3</v>
      </c>
      <c r="CY398">
        <v>85</v>
      </c>
      <c r="CZ398">
        <v>290</v>
      </c>
      <c r="DA398" s="2">
        <v>5182</v>
      </c>
      <c r="DB398" s="2">
        <v>1595</v>
      </c>
      <c r="DC398" s="2">
        <v>54.52</v>
      </c>
      <c r="DD398" s="2">
        <v>707</v>
      </c>
      <c r="DE398">
        <v>89</v>
      </c>
      <c r="DF398">
        <v>5</v>
      </c>
      <c r="DG398">
        <v>42.41</v>
      </c>
      <c r="DH398">
        <v>6.06</v>
      </c>
      <c r="DI398" s="2">
        <v>12.12</v>
      </c>
      <c r="DJ398">
        <v>-0.39</v>
      </c>
      <c r="DL398">
        <v>5.208333333333333E-3</v>
      </c>
      <c r="DM398">
        <v>0</v>
      </c>
      <c r="DN398">
        <v>8.5</v>
      </c>
      <c r="DO398">
        <v>7.9000000000000001E-2</v>
      </c>
      <c r="DP398">
        <v>0</v>
      </c>
      <c r="DQ398" s="2">
        <v>0</v>
      </c>
      <c r="DR398" s="2">
        <v>2498.66169464</v>
      </c>
      <c r="DS398">
        <v>1.5561867599807939E-2</v>
      </c>
      <c r="DT398">
        <v>1.96225099087013</v>
      </c>
      <c r="DU398">
        <v>218641.85440671336</v>
      </c>
      <c r="DV398">
        <v>1</v>
      </c>
    </row>
    <row r="399" spans="1:126" x14ac:dyDescent="0.15">
      <c r="A399" t="s">
        <v>768</v>
      </c>
      <c r="B399" t="s">
        <v>840</v>
      </c>
      <c r="C399">
        <v>13</v>
      </c>
      <c r="D399">
        <v>85</v>
      </c>
      <c r="E399" t="s">
        <v>841</v>
      </c>
      <c r="F399">
        <v>13085</v>
      </c>
      <c r="G399" t="s">
        <v>5383</v>
      </c>
      <c r="H399">
        <v>93.4</v>
      </c>
      <c r="I399">
        <v>0.4</v>
      </c>
      <c r="J399">
        <v>0.3</v>
      </c>
      <c r="K399">
        <v>0.6</v>
      </c>
      <c r="L399">
        <v>1.2</v>
      </c>
      <c r="M399">
        <v>4.0999999999999996</v>
      </c>
      <c r="N399">
        <f t="shared" si="26"/>
        <v>8742.4200000000019</v>
      </c>
      <c r="O399">
        <f t="shared" si="24"/>
        <v>1257.5799999999981</v>
      </c>
      <c r="P399">
        <f t="shared" si="25"/>
        <v>1.5090959999999982</v>
      </c>
      <c r="Q399" s="4">
        <v>13085</v>
      </c>
      <c r="R399" s="5">
        <v>34.442841999999999</v>
      </c>
      <c r="S399" s="5">
        <v>-84.173283999999995</v>
      </c>
      <c r="T399">
        <v>1</v>
      </c>
      <c r="U399">
        <v>7.7882651450563653E-2</v>
      </c>
      <c r="V399">
        <v>22246</v>
      </c>
      <c r="W399">
        <v>22500</v>
      </c>
      <c r="X399">
        <v>22673</v>
      </c>
      <c r="Y399">
        <v>23317</v>
      </c>
      <c r="Z399">
        <v>12060</v>
      </c>
      <c r="AA399">
        <v>13081</v>
      </c>
      <c r="AB399">
        <v>8504.9889999999996</v>
      </c>
      <c r="AC399">
        <v>56943</v>
      </c>
      <c r="AD399">
        <v>1</v>
      </c>
      <c r="AE399">
        <v>4.4105323512547967E-5</v>
      </c>
      <c r="AF399">
        <v>8</v>
      </c>
      <c r="AG399">
        <v>182</v>
      </c>
      <c r="AH399">
        <v>4.3956043956043959E-2</v>
      </c>
      <c r="AI399" s="3">
        <v>12709</v>
      </c>
      <c r="AJ399" s="3">
        <v>134929.94118291</v>
      </c>
      <c r="AK399">
        <v>33</v>
      </c>
      <c r="AL399">
        <v>136928</v>
      </c>
      <c r="AM399">
        <v>238799</v>
      </c>
      <c r="AN399">
        <v>15096</v>
      </c>
      <c r="AO399">
        <v>253895</v>
      </c>
      <c r="AP399">
        <v>3</v>
      </c>
      <c r="AQ399">
        <v>1</v>
      </c>
      <c r="AR399">
        <v>4</v>
      </c>
      <c r="AS399">
        <v>0.17777777777777778</v>
      </c>
      <c r="AT399">
        <v>4</v>
      </c>
      <c r="AU399">
        <v>15</v>
      </c>
      <c r="AV399">
        <f t="shared" si="27"/>
        <v>19</v>
      </c>
      <c r="AW399">
        <v>21121</v>
      </c>
      <c r="AX399">
        <v>0.87</v>
      </c>
      <c r="AY399">
        <v>257807589.95842701</v>
      </c>
      <c r="AZ399">
        <v>257807.58995842701</v>
      </c>
      <c r="BA399">
        <v>15890.8747666814</v>
      </c>
      <c r="BB399">
        <v>0.62929197711425733</v>
      </c>
      <c r="BC399">
        <v>35649</v>
      </c>
      <c r="BD399">
        <v>31715</v>
      </c>
      <c r="BE399">
        <v>3934</v>
      </c>
      <c r="BF399">
        <v>0.17684078036500944</v>
      </c>
      <c r="BG399">
        <v>475593</v>
      </c>
      <c r="BH399">
        <v>20.976183125303223</v>
      </c>
      <c r="BI399">
        <v>2247</v>
      </c>
      <c r="BJ399">
        <v>17</v>
      </c>
      <c r="BK399">
        <v>1</v>
      </c>
      <c r="BL399">
        <v>5</v>
      </c>
      <c r="BM399">
        <v>0</v>
      </c>
      <c r="BN399">
        <v>0</v>
      </c>
      <c r="BO399">
        <v>0</v>
      </c>
      <c r="BP399">
        <v>0</v>
      </c>
      <c r="BQ399">
        <v>3</v>
      </c>
      <c r="BR399">
        <v>2</v>
      </c>
      <c r="BS399">
        <v>0</v>
      </c>
      <c r="BT399">
        <v>22555</v>
      </c>
      <c r="BU399">
        <v>0.77</v>
      </c>
      <c r="BV399">
        <v>0.60554920000000001</v>
      </c>
      <c r="BW399">
        <v>79</v>
      </c>
      <c r="BX399">
        <v>1.2414099999999999</v>
      </c>
      <c r="BY399">
        <v>-0.56276890000000002</v>
      </c>
      <c r="BZ399">
        <v>23</v>
      </c>
      <c r="CA399">
        <v>1</v>
      </c>
      <c r="CB399">
        <v>4</v>
      </c>
      <c r="CC399">
        <v>0</v>
      </c>
      <c r="CD399">
        <v>0</v>
      </c>
      <c r="CE399">
        <v>0</v>
      </c>
      <c r="CF399">
        <v>0</v>
      </c>
      <c r="CG399">
        <v>3</v>
      </c>
      <c r="CH399">
        <v>2</v>
      </c>
      <c r="CI399">
        <v>0</v>
      </c>
      <c r="CJ399">
        <v>22896</v>
      </c>
      <c r="CK399">
        <v>1.441299790356394</v>
      </c>
      <c r="CL399">
        <v>0.77506241961110689</v>
      </c>
      <c r="CM399">
        <v>88</v>
      </c>
      <c r="CN399">
        <v>0.14202874951175554</v>
      </c>
      <c r="CO399">
        <v>3165</v>
      </c>
      <c r="CP399">
        <v>0.84651870900000004</v>
      </c>
      <c r="CQ399">
        <v>0.61411879599999997</v>
      </c>
      <c r="CR399">
        <v>20722</v>
      </c>
      <c r="CS399">
        <v>0.88500000000000001</v>
      </c>
      <c r="CT399">
        <v>17419</v>
      </c>
      <c r="CU399">
        <v>0.78168295173000002</v>
      </c>
      <c r="CV399">
        <v>26</v>
      </c>
      <c r="CW399">
        <v>10</v>
      </c>
      <c r="CX399">
        <v>14</v>
      </c>
      <c r="CY399">
        <v>99</v>
      </c>
      <c r="CZ399">
        <v>289</v>
      </c>
      <c r="DA399" s="2">
        <v>11999</v>
      </c>
      <c r="DB399" s="2">
        <v>2740</v>
      </c>
      <c r="DC399" s="2">
        <v>255.66</v>
      </c>
      <c r="DD399" s="2">
        <v>1134</v>
      </c>
      <c r="DE399">
        <v>100</v>
      </c>
      <c r="DF399">
        <v>11</v>
      </c>
      <c r="DG399">
        <v>44.08</v>
      </c>
      <c r="DH399">
        <v>4.41</v>
      </c>
      <c r="DI399" s="2">
        <v>8.82</v>
      </c>
      <c r="DJ399">
        <v>2.48</v>
      </c>
      <c r="DK399">
        <v>0.91549295774647887</v>
      </c>
      <c r="DL399">
        <v>0</v>
      </c>
      <c r="DM399">
        <v>0</v>
      </c>
      <c r="DN399">
        <v>2.9</v>
      </c>
      <c r="DO399">
        <v>2.1000000000000001E-2</v>
      </c>
      <c r="DP399">
        <v>53</v>
      </c>
      <c r="DQ399" s="2">
        <v>6858</v>
      </c>
      <c r="DR399" s="2">
        <v>1352.36077578</v>
      </c>
      <c r="DS399">
        <v>1.7662504565199959E-3</v>
      </c>
      <c r="DT399">
        <v>1.7481175512991001</v>
      </c>
      <c r="DU399">
        <v>239366.24006428316</v>
      </c>
      <c r="DV399">
        <v>0</v>
      </c>
    </row>
    <row r="400" spans="1:126" s="2" customFormat="1" x14ac:dyDescent="0.15">
      <c r="A400" s="2" t="s">
        <v>768</v>
      </c>
      <c r="B400" s="2" t="s">
        <v>843</v>
      </c>
      <c r="C400" s="2">
        <v>13</v>
      </c>
      <c r="D400" s="2">
        <v>87</v>
      </c>
      <c r="E400" s="2" t="s">
        <v>844</v>
      </c>
      <c r="F400" s="2">
        <v>13087</v>
      </c>
      <c r="G400" t="s">
        <v>5384</v>
      </c>
      <c r="H400">
        <v>52.5</v>
      </c>
      <c r="I400">
        <v>40.799999999999997</v>
      </c>
      <c r="J400">
        <v>0.2</v>
      </c>
      <c r="K400">
        <v>0.5</v>
      </c>
      <c r="L400">
        <v>0.9</v>
      </c>
      <c r="M400">
        <v>5</v>
      </c>
      <c r="N400">
        <f t="shared" si="26"/>
        <v>4446.99</v>
      </c>
      <c r="O400">
        <f t="shared" si="24"/>
        <v>5553.01</v>
      </c>
      <c r="P400">
        <f t="shared" si="25"/>
        <v>6.6636120000000023</v>
      </c>
      <c r="Q400" s="4">
        <v>13087</v>
      </c>
      <c r="R400" s="5">
        <v>30.880655000000001</v>
      </c>
      <c r="S400" s="5">
        <v>-84.584143999999995</v>
      </c>
      <c r="T400" s="2">
        <v>6</v>
      </c>
      <c r="U400" s="2">
        <v>7.0910091117178498E-2</v>
      </c>
      <c r="V400" s="2">
        <v>27815</v>
      </c>
      <c r="W400" s="2">
        <v>27508</v>
      </c>
      <c r="X400" s="2">
        <v>27378</v>
      </c>
      <c r="Y400" s="2">
        <v>27083</v>
      </c>
      <c r="Z400" s="2">
        <v>13863</v>
      </c>
      <c r="AA400">
        <v>13085</v>
      </c>
      <c r="AB400" s="2">
        <v>8559.3909999999996</v>
      </c>
      <c r="AC400" s="2">
        <v>31284</v>
      </c>
      <c r="AD400" s="2">
        <v>0</v>
      </c>
      <c r="AE400" s="2">
        <v>0</v>
      </c>
      <c r="AF400" s="2">
        <v>9</v>
      </c>
      <c r="AG400" s="2">
        <v>358</v>
      </c>
      <c r="AH400" s="2">
        <v>2.5139664804469275E-2</v>
      </c>
      <c r="AI400" s="3">
        <v>198954</v>
      </c>
      <c r="AJ400" s="3">
        <v>382168.823907435</v>
      </c>
      <c r="AK400" s="2">
        <v>125</v>
      </c>
      <c r="AL400" s="2">
        <v>173401.60000000001</v>
      </c>
      <c r="AM400" s="2">
        <v>50192</v>
      </c>
      <c r="AN400" s="2">
        <v>82104</v>
      </c>
      <c r="AO400" s="2">
        <v>132296</v>
      </c>
      <c r="AP400" s="2">
        <v>48</v>
      </c>
      <c r="AQ400" s="2">
        <v>2</v>
      </c>
      <c r="AR400" s="2">
        <v>50</v>
      </c>
      <c r="AS400" s="2">
        <v>1.8176530463865057</v>
      </c>
      <c r="AT400" s="2">
        <v>51</v>
      </c>
      <c r="AU400" s="2">
        <v>347</v>
      </c>
      <c r="AV400">
        <f t="shared" si="27"/>
        <v>398</v>
      </c>
      <c r="AW400" s="2">
        <v>17336</v>
      </c>
      <c r="AX400" s="2">
        <v>0.65</v>
      </c>
      <c r="AY400" s="2">
        <v>1350563762.4235101</v>
      </c>
      <c r="AZ400" s="2">
        <v>1350563.76242351</v>
      </c>
      <c r="BA400" s="2">
        <v>2007.7127939009599</v>
      </c>
      <c r="BB400" s="2">
        <v>4.9807920885786308</v>
      </c>
      <c r="BC400" s="2">
        <v>2380</v>
      </c>
      <c r="BD400" s="2">
        <v>12473</v>
      </c>
      <c r="BE400" s="2">
        <v>-10093</v>
      </c>
      <c r="BF400" s="2">
        <v>-0.36286176523458563</v>
      </c>
      <c r="BG400" s="2">
        <v>394463</v>
      </c>
      <c r="BH400" s="2">
        <v>14.40802834392578</v>
      </c>
      <c r="BI400" s="2">
        <v>2887</v>
      </c>
      <c r="BJ400" s="2">
        <v>323</v>
      </c>
      <c r="BK400" s="2">
        <v>33</v>
      </c>
      <c r="BL400" s="2">
        <v>27</v>
      </c>
      <c r="BM400" s="2">
        <v>3</v>
      </c>
      <c r="BN400" s="2">
        <v>32</v>
      </c>
      <c r="BO400" s="2">
        <v>17</v>
      </c>
      <c r="BP400" s="2">
        <v>4</v>
      </c>
      <c r="BQ400" s="2">
        <v>55</v>
      </c>
      <c r="BR400" s="2">
        <v>7</v>
      </c>
      <c r="BS400" s="2">
        <v>0</v>
      </c>
      <c r="BT400" s="2">
        <v>747274</v>
      </c>
      <c r="BU400" s="2">
        <v>0.72</v>
      </c>
      <c r="BV400" s="2">
        <v>0.57345360000000001</v>
      </c>
      <c r="BW400" s="2">
        <v>3866</v>
      </c>
      <c r="BX400" s="2">
        <v>0.67043680000000005</v>
      </c>
      <c r="BY400" s="2">
        <v>-0.90298029999999996</v>
      </c>
      <c r="BZ400" s="2">
        <v>335</v>
      </c>
      <c r="CA400" s="2">
        <v>31</v>
      </c>
      <c r="CB400" s="2">
        <v>32</v>
      </c>
      <c r="CC400" s="2">
        <v>2</v>
      </c>
      <c r="CD400" s="2">
        <v>28</v>
      </c>
      <c r="CE400" s="2">
        <v>14</v>
      </c>
      <c r="CF400" s="2">
        <v>4</v>
      </c>
      <c r="CG400" s="2">
        <v>74</v>
      </c>
      <c r="CH400" s="2">
        <v>8</v>
      </c>
      <c r="CI400" s="2">
        <v>0</v>
      </c>
      <c r="CJ400" s="2">
        <v>724222</v>
      </c>
      <c r="CK400" s="2">
        <v>0.72905821695557438</v>
      </c>
      <c r="CL400" s="2">
        <v>0.73162195928917295</v>
      </c>
      <c r="CM400" s="2">
        <v>3572</v>
      </c>
      <c r="CN400" s="2">
        <v>-0.47060272226283179</v>
      </c>
      <c r="CO400" s="2">
        <v>2079</v>
      </c>
      <c r="CP400" s="2">
        <v>-0.68000552130000003</v>
      </c>
      <c r="CQ400" s="2">
        <v>-0.63253786109999999</v>
      </c>
      <c r="CR400" s="2">
        <v>21184</v>
      </c>
      <c r="CS400" s="2">
        <v>0.79299999999999993</v>
      </c>
      <c r="CT400" s="2">
        <v>17174</v>
      </c>
      <c r="CU400" s="2">
        <v>0.76484342881</v>
      </c>
      <c r="CV400" s="2">
        <v>12</v>
      </c>
      <c r="CW400" s="2">
        <v>9</v>
      </c>
      <c r="CX400" s="2">
        <v>12</v>
      </c>
      <c r="CY400" s="2">
        <v>871</v>
      </c>
      <c r="CZ400" s="2">
        <v>538</v>
      </c>
      <c r="DA400" s="2">
        <v>12384</v>
      </c>
      <c r="DB400" s="2">
        <v>1665</v>
      </c>
      <c r="DC400" s="2">
        <v>335.46</v>
      </c>
      <c r="DD400" s="2">
        <v>12840</v>
      </c>
      <c r="DE400" s="2">
        <v>105</v>
      </c>
      <c r="DF400" s="2">
        <v>110</v>
      </c>
      <c r="DG400" s="2">
        <v>21.93</v>
      </c>
      <c r="DH400" s="2">
        <v>7.31</v>
      </c>
      <c r="DI400" s="2">
        <v>3.66</v>
      </c>
      <c r="DJ400" s="2">
        <v>1.04</v>
      </c>
      <c r="DK400" s="2">
        <v>0.94874694653035374</v>
      </c>
      <c r="DL400" s="2">
        <v>2.7932960893854749E-3</v>
      </c>
      <c r="DM400" s="2">
        <v>0</v>
      </c>
      <c r="DN400" s="2">
        <v>99</v>
      </c>
      <c r="DO400" s="2">
        <v>0.252</v>
      </c>
      <c r="DP400" s="2">
        <v>4330.5</v>
      </c>
      <c r="DQ400" s="2">
        <v>0</v>
      </c>
      <c r="DR400" s="2">
        <v>16551.604629679998</v>
      </c>
      <c r="DS400" s="2">
        <v>4.1498543663972737E-2</v>
      </c>
      <c r="DT400" s="2">
        <v>5.9158853563323799</v>
      </c>
      <c r="DU400" s="2">
        <v>1025823.9862046049</v>
      </c>
      <c r="DV400" s="2">
        <v>1</v>
      </c>
    </row>
    <row r="401" spans="1:126" s="2" customFormat="1" x14ac:dyDescent="0.15">
      <c r="A401" s="2" t="s">
        <v>768</v>
      </c>
      <c r="B401" s="2" t="s">
        <v>152</v>
      </c>
      <c r="C401" s="2">
        <v>13</v>
      </c>
      <c r="D401" s="2">
        <v>89</v>
      </c>
      <c r="E401" s="2" t="s">
        <v>842</v>
      </c>
      <c r="F401" s="2">
        <v>13089</v>
      </c>
      <c r="G401" t="s">
        <v>5385</v>
      </c>
      <c r="H401">
        <v>29.4</v>
      </c>
      <c r="I401">
        <v>53.6</v>
      </c>
      <c r="J401">
        <v>0.2</v>
      </c>
      <c r="K401">
        <v>5.0999999999999996</v>
      </c>
      <c r="L401">
        <v>1.9</v>
      </c>
      <c r="M401">
        <v>9.8000000000000007</v>
      </c>
      <c r="N401">
        <f t="shared" si="26"/>
        <v>3863.02</v>
      </c>
      <c r="O401">
        <f t="shared" si="24"/>
        <v>6136.98</v>
      </c>
      <c r="P401">
        <f t="shared" si="25"/>
        <v>7.3643760000000018</v>
      </c>
      <c r="Q401" s="4">
        <v>13089</v>
      </c>
      <c r="R401" s="5">
        <v>33.770660999999997</v>
      </c>
      <c r="S401" s="5">
        <v>-84.226343</v>
      </c>
      <c r="T401" s="2">
        <v>1</v>
      </c>
      <c r="U401" s="2">
        <v>0.1083781053711305</v>
      </c>
      <c r="V401" s="2">
        <v>694671</v>
      </c>
      <c r="W401" s="2">
        <v>707185</v>
      </c>
      <c r="X401" s="2">
        <v>716331</v>
      </c>
      <c r="Y401" s="2">
        <v>737418</v>
      </c>
      <c r="Z401" s="2">
        <v>408234</v>
      </c>
      <c r="AA401">
        <v>13083</v>
      </c>
      <c r="AB401" s="2">
        <v>328889.19299999997</v>
      </c>
      <c r="AC401" s="2">
        <v>51376</v>
      </c>
      <c r="AD401" s="2">
        <v>1</v>
      </c>
      <c r="AE401" s="2">
        <v>1.3960026859091676E-6</v>
      </c>
      <c r="AF401" s="2">
        <v>5</v>
      </c>
      <c r="AG401" s="2">
        <v>25</v>
      </c>
      <c r="AH401" s="2">
        <v>0.2</v>
      </c>
      <c r="AI401" s="3">
        <v>2939</v>
      </c>
      <c r="AJ401" s="3">
        <v>171257.577428185</v>
      </c>
      <c r="AK401" s="2">
        <v>4</v>
      </c>
      <c r="AL401" s="2">
        <v>398848</v>
      </c>
      <c r="AM401" s="2">
        <v>62923</v>
      </c>
      <c r="AN401" s="2">
        <v>823</v>
      </c>
      <c r="AO401" s="2">
        <v>63746</v>
      </c>
      <c r="AP401" s="2">
        <v>4</v>
      </c>
      <c r="AQ401" s="2">
        <v>1</v>
      </c>
      <c r="AR401" s="2">
        <v>5</v>
      </c>
      <c r="AS401" s="2">
        <v>7.0702857102455515E-3</v>
      </c>
      <c r="AT401" s="2">
        <v>5</v>
      </c>
      <c r="AU401" s="2">
        <v>29</v>
      </c>
      <c r="AV401">
        <f t="shared" si="27"/>
        <v>34</v>
      </c>
      <c r="AW401" s="2">
        <v>783825</v>
      </c>
      <c r="AX401" s="2">
        <v>0.97</v>
      </c>
      <c r="AY401" s="2">
        <v>189176584.26837599</v>
      </c>
      <c r="AZ401" s="2">
        <v>189176.584268376</v>
      </c>
      <c r="BA401" s="2">
        <v>6601.6332839064899</v>
      </c>
      <c r="BB401" s="2">
        <v>1.5147766575247483</v>
      </c>
      <c r="BC401" s="2">
        <v>1674971</v>
      </c>
      <c r="BD401" s="2">
        <v>1321035</v>
      </c>
      <c r="BE401" s="2">
        <v>353936</v>
      </c>
      <c r="BF401" s="2">
        <v>0.50950162019142875</v>
      </c>
      <c r="BG401" s="2">
        <v>9778717</v>
      </c>
      <c r="BH401" s="2">
        <v>13.651115196745639</v>
      </c>
      <c r="BI401" s="2">
        <v>33980</v>
      </c>
      <c r="BJ401" s="2">
        <v>32</v>
      </c>
      <c r="BK401" s="2">
        <v>1</v>
      </c>
      <c r="BL401" s="2">
        <v>2</v>
      </c>
      <c r="BM401" s="2">
        <v>0</v>
      </c>
      <c r="BN401" s="2">
        <v>0</v>
      </c>
      <c r="BO401" s="2">
        <v>1</v>
      </c>
      <c r="BP401" s="2">
        <v>0</v>
      </c>
      <c r="BQ401" s="2">
        <v>4</v>
      </c>
      <c r="BR401" s="2">
        <v>0</v>
      </c>
      <c r="BS401" s="2">
        <v>0</v>
      </c>
      <c r="BT401" s="2">
        <v>28838</v>
      </c>
      <c r="BU401" s="2">
        <v>0.71</v>
      </c>
      <c r="BV401" s="2">
        <v>0.4869965</v>
      </c>
      <c r="BW401" s="2">
        <v>101</v>
      </c>
      <c r="BX401" s="2">
        <v>1.387059</v>
      </c>
      <c r="BY401" s="2">
        <v>-1.0132030000000001</v>
      </c>
      <c r="BZ401" s="2">
        <v>26</v>
      </c>
      <c r="CA401" s="2">
        <v>0</v>
      </c>
      <c r="CB401" s="2">
        <v>2</v>
      </c>
      <c r="CC401" s="2">
        <v>0</v>
      </c>
      <c r="CD401" s="2">
        <v>0</v>
      </c>
      <c r="CE401" s="2">
        <v>1</v>
      </c>
      <c r="CF401" s="2">
        <v>0</v>
      </c>
      <c r="CG401" s="2">
        <v>3</v>
      </c>
      <c r="CH401" s="2">
        <v>1</v>
      </c>
      <c r="CI401" s="2">
        <v>0</v>
      </c>
      <c r="CJ401" s="2">
        <v>27239</v>
      </c>
      <c r="CK401" s="2">
        <v>1.2114982194647381</v>
      </c>
      <c r="CL401" s="2">
        <v>0.74125132555673379</v>
      </c>
      <c r="CM401" s="2">
        <v>103</v>
      </c>
      <c r="CN401" s="2">
        <v>-0.19290471948611571</v>
      </c>
      <c r="CO401" s="2">
        <v>172598</v>
      </c>
      <c r="CP401" s="2">
        <v>0.86766633900000001</v>
      </c>
      <c r="CQ401" s="2">
        <v>0.47949697000000002</v>
      </c>
      <c r="CR401" s="2">
        <v>588511</v>
      </c>
      <c r="CS401" s="2">
        <v>0.78200000000000003</v>
      </c>
      <c r="CT401" s="2">
        <v>515446</v>
      </c>
      <c r="CU401" s="2">
        <v>0.73813494099999999</v>
      </c>
      <c r="CV401" s="2">
        <v>1815</v>
      </c>
      <c r="CW401" s="2">
        <v>416</v>
      </c>
      <c r="CX401" s="2">
        <v>768</v>
      </c>
      <c r="CZ401" s="2">
        <v>41</v>
      </c>
      <c r="DA401" s="2">
        <v>444042</v>
      </c>
      <c r="DB401" s="2">
        <v>103275</v>
      </c>
      <c r="DC401" s="2">
        <v>91.38</v>
      </c>
      <c r="DD401" s="2">
        <v>464899</v>
      </c>
      <c r="DE401" s="2">
        <v>14</v>
      </c>
      <c r="DF401" s="2">
        <v>6</v>
      </c>
      <c r="DG401" s="2">
        <v>86.07</v>
      </c>
      <c r="DH401" s="2">
        <v>3.64</v>
      </c>
      <c r="DI401" s="2">
        <v>4.7699999999999996</v>
      </c>
      <c r="DJ401" s="2">
        <v>-0.3</v>
      </c>
      <c r="DL401" s="2">
        <v>0.04</v>
      </c>
      <c r="DM401" s="2">
        <v>0</v>
      </c>
      <c r="DN401" s="2">
        <v>0.9</v>
      </c>
      <c r="DO401" s="2">
        <v>5.0000000000000001E-3</v>
      </c>
      <c r="DP401" s="2">
        <v>0</v>
      </c>
      <c r="DQ401" s="2">
        <v>0</v>
      </c>
      <c r="DR401" s="2">
        <v>1566.0832407</v>
      </c>
      <c r="DS401" s="2">
        <v>0</v>
      </c>
      <c r="DT401" s="2">
        <v>1.5069930657725401</v>
      </c>
      <c r="DU401" s="2">
        <v>601061.17029724608</v>
      </c>
      <c r="DV401" s="2">
        <v>1</v>
      </c>
    </row>
    <row r="402" spans="1:126" x14ac:dyDescent="0.15">
      <c r="A402" t="s">
        <v>768</v>
      </c>
      <c r="B402" t="s">
        <v>845</v>
      </c>
      <c r="C402">
        <v>13</v>
      </c>
      <c r="D402">
        <v>91</v>
      </c>
      <c r="E402" t="s">
        <v>846</v>
      </c>
      <c r="F402">
        <v>13091</v>
      </c>
      <c r="G402" t="s">
        <v>5386</v>
      </c>
      <c r="H402">
        <v>65.5</v>
      </c>
      <c r="I402">
        <v>29.6</v>
      </c>
      <c r="J402">
        <v>0.2</v>
      </c>
      <c r="K402">
        <v>0.5</v>
      </c>
      <c r="L402">
        <v>0.9</v>
      </c>
      <c r="M402">
        <v>3.4</v>
      </c>
      <c r="N402">
        <f t="shared" si="26"/>
        <v>5179.0700000000006</v>
      </c>
      <c r="O402">
        <f t="shared" si="24"/>
        <v>4820.9299999999994</v>
      </c>
      <c r="P402">
        <f t="shared" si="25"/>
        <v>5.7851160000000013</v>
      </c>
      <c r="Q402" s="4">
        <v>13091</v>
      </c>
      <c r="R402" s="5">
        <v>32.164349000000001</v>
      </c>
      <c r="S402" s="5">
        <v>-83.167866000000004</v>
      </c>
      <c r="T402">
        <v>6</v>
      </c>
      <c r="U402">
        <v>3.1950895001261886E-2</v>
      </c>
      <c r="V402">
        <v>21509</v>
      </c>
      <c r="W402">
        <v>21365</v>
      </c>
      <c r="X402">
        <v>21180</v>
      </c>
      <c r="Y402">
        <v>21141</v>
      </c>
      <c r="Z402">
        <v>11402</v>
      </c>
      <c r="AA402">
        <v>13087</v>
      </c>
      <c r="AB402">
        <v>7191.09</v>
      </c>
      <c r="AC402">
        <v>34271</v>
      </c>
      <c r="AD402">
        <v>0</v>
      </c>
      <c r="AE402">
        <v>0</v>
      </c>
      <c r="AF402">
        <v>17</v>
      </c>
      <c r="AG402">
        <v>401</v>
      </c>
      <c r="AH402">
        <v>4.2394014962593519E-2</v>
      </c>
      <c r="AI402" s="3">
        <v>90101</v>
      </c>
      <c r="AJ402" s="3">
        <v>317373.09511675499</v>
      </c>
      <c r="AK402">
        <v>91</v>
      </c>
      <c r="AL402">
        <v>322048</v>
      </c>
      <c r="AM402">
        <v>98905</v>
      </c>
      <c r="AN402">
        <v>24499</v>
      </c>
      <c r="AO402">
        <v>123404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15</v>
      </c>
      <c r="AV402">
        <f t="shared" si="27"/>
        <v>15</v>
      </c>
      <c r="AW402">
        <v>12043</v>
      </c>
      <c r="AX402">
        <v>0.56000000000000005</v>
      </c>
      <c r="AY402">
        <v>665027342.18396902</v>
      </c>
      <c r="AZ402">
        <v>665027.34218396898</v>
      </c>
      <c r="BA402">
        <v>35012.082735465803</v>
      </c>
      <c r="BB402">
        <v>0.28561568517803171</v>
      </c>
      <c r="BC402">
        <v>987</v>
      </c>
      <c r="BD402">
        <v>4390</v>
      </c>
      <c r="BE402">
        <v>-3403</v>
      </c>
      <c r="BF402">
        <v>-0.15821284113626854</v>
      </c>
      <c r="BG402">
        <v>228855</v>
      </c>
      <c r="BH402">
        <v>10.805240793201133</v>
      </c>
      <c r="BI402">
        <v>2755</v>
      </c>
      <c r="BJ402">
        <v>15</v>
      </c>
      <c r="BK402">
        <v>1</v>
      </c>
      <c r="BL402">
        <v>2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19749</v>
      </c>
      <c r="BU402">
        <v>0.52</v>
      </c>
      <c r="BV402">
        <v>0.53824470000000002</v>
      </c>
      <c r="BW402">
        <v>58</v>
      </c>
      <c r="BX402">
        <v>0.96207399999999998</v>
      </c>
      <c r="BY402">
        <v>-1.0425690000000001</v>
      </c>
      <c r="BZ402">
        <v>14</v>
      </c>
      <c r="CA402">
        <v>0</v>
      </c>
      <c r="CB402">
        <v>2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20992</v>
      </c>
      <c r="CK402">
        <v>0.85746951219512191</v>
      </c>
      <c r="CL402">
        <v>0.7009608411892676</v>
      </c>
      <c r="CM402">
        <v>84</v>
      </c>
      <c r="CN402">
        <v>-0.57164805151746378</v>
      </c>
      <c r="CO402">
        <v>1670</v>
      </c>
      <c r="CP402">
        <v>-0.47445260630000002</v>
      </c>
      <c r="CQ402">
        <v>-0.43357548140000002</v>
      </c>
      <c r="CR402">
        <v>16662</v>
      </c>
      <c r="CS402">
        <v>0.80299999999999994</v>
      </c>
      <c r="CT402">
        <v>16842</v>
      </c>
      <c r="CU402">
        <v>0.76637865950999995</v>
      </c>
      <c r="CV402">
        <v>5</v>
      </c>
      <c r="CW402">
        <v>9</v>
      </c>
      <c r="CX402">
        <v>10</v>
      </c>
      <c r="CY402">
        <v>307</v>
      </c>
      <c r="CZ402">
        <v>546</v>
      </c>
      <c r="DA402" s="2">
        <v>7692</v>
      </c>
      <c r="DB402" s="2">
        <v>855</v>
      </c>
      <c r="DC402" s="2">
        <v>56.55</v>
      </c>
      <c r="DD402" s="2">
        <v>7095</v>
      </c>
      <c r="DE402">
        <v>166</v>
      </c>
      <c r="DF402">
        <v>47</v>
      </c>
      <c r="DG402">
        <v>23.56</v>
      </c>
      <c r="DH402">
        <v>4.71</v>
      </c>
      <c r="DI402" s="2">
        <v>4.71</v>
      </c>
      <c r="DJ402">
        <v>-0.08</v>
      </c>
      <c r="DK402">
        <v>0.97940089455166979</v>
      </c>
      <c r="DL402">
        <v>1.4962593516209476E-2</v>
      </c>
      <c r="DM402">
        <v>0</v>
      </c>
      <c r="DN402">
        <v>120.7</v>
      </c>
      <c r="DO402">
        <v>0.379</v>
      </c>
      <c r="DP402">
        <v>4914.16</v>
      </c>
      <c r="DQ402" s="2">
        <v>0</v>
      </c>
      <c r="DR402" s="2">
        <v>5304.4743071800003</v>
      </c>
      <c r="DS402">
        <v>8.0617002659976161E-3</v>
      </c>
      <c r="DT402">
        <v>5.9399612556778001</v>
      </c>
      <c r="DU402">
        <v>1912952.6424685242</v>
      </c>
      <c r="DV402">
        <v>1</v>
      </c>
    </row>
    <row r="403" spans="1:126" x14ac:dyDescent="0.15">
      <c r="A403" t="s">
        <v>768</v>
      </c>
      <c r="B403" t="s">
        <v>847</v>
      </c>
      <c r="C403">
        <v>13</v>
      </c>
      <c r="D403">
        <v>93</v>
      </c>
      <c r="E403" t="s">
        <v>848</v>
      </c>
      <c r="F403">
        <v>13093</v>
      </c>
      <c r="G403" t="s">
        <v>5387</v>
      </c>
      <c r="H403">
        <v>43.3</v>
      </c>
      <c r="I403">
        <v>49.5</v>
      </c>
      <c r="J403">
        <v>0.1</v>
      </c>
      <c r="K403">
        <v>0.6</v>
      </c>
      <c r="L403">
        <v>0.7</v>
      </c>
      <c r="M403">
        <v>5.8</v>
      </c>
      <c r="N403">
        <f t="shared" si="26"/>
        <v>4359.6399999999994</v>
      </c>
      <c r="O403">
        <f t="shared" si="24"/>
        <v>5640.3600000000006</v>
      </c>
      <c r="P403">
        <f t="shared" si="25"/>
        <v>6.7684320000000033</v>
      </c>
      <c r="Q403" s="4">
        <v>13093</v>
      </c>
      <c r="R403" s="5">
        <v>32.151994999999999</v>
      </c>
      <c r="S403" s="5">
        <v>-83.807167000000007</v>
      </c>
      <c r="T403">
        <v>6</v>
      </c>
      <c r="U403">
        <v>0.11800386448121743</v>
      </c>
      <c r="V403">
        <v>14528</v>
      </c>
      <c r="W403">
        <v>14443</v>
      </c>
      <c r="X403">
        <v>14293</v>
      </c>
      <c r="Y403">
        <v>14034</v>
      </c>
      <c r="Z403">
        <v>7806</v>
      </c>
      <c r="AA403">
        <v>13089</v>
      </c>
      <c r="AB403">
        <v>4596.6970000000001</v>
      </c>
      <c r="AC403">
        <v>28696</v>
      </c>
      <c r="AD403">
        <v>0</v>
      </c>
      <c r="AE403">
        <v>0</v>
      </c>
      <c r="AF403">
        <v>11</v>
      </c>
      <c r="AG403">
        <v>290</v>
      </c>
      <c r="AH403">
        <v>3.793103448275862E-2</v>
      </c>
      <c r="AI403" s="3">
        <v>126856</v>
      </c>
      <c r="AJ403" s="3">
        <v>250841.26540706502</v>
      </c>
      <c r="AK403">
        <v>103</v>
      </c>
      <c r="AL403">
        <v>254176</v>
      </c>
      <c r="AM403">
        <v>8398</v>
      </c>
      <c r="AN403">
        <v>62487</v>
      </c>
      <c r="AO403">
        <v>70885</v>
      </c>
      <c r="AP403">
        <v>1</v>
      </c>
      <c r="AQ403">
        <v>0</v>
      </c>
      <c r="AR403">
        <v>1</v>
      </c>
      <c r="AS403">
        <v>6.9237693000069239E-2</v>
      </c>
      <c r="AT403">
        <v>1</v>
      </c>
      <c r="AU403">
        <v>7</v>
      </c>
      <c r="AV403">
        <f t="shared" si="27"/>
        <v>8</v>
      </c>
      <c r="AW403">
        <v>10270</v>
      </c>
      <c r="AX403">
        <v>0.72</v>
      </c>
      <c r="AY403">
        <v>66231783.599155299</v>
      </c>
      <c r="AZ403">
        <v>66231.7835991553</v>
      </c>
      <c r="BA403">
        <v>5691.72964876067</v>
      </c>
      <c r="BB403">
        <v>1.7569351703444704</v>
      </c>
      <c r="BC403">
        <v>1298</v>
      </c>
      <c r="BD403">
        <v>250</v>
      </c>
      <c r="BE403">
        <v>1048</v>
      </c>
      <c r="BF403">
        <v>7.2136563876651988E-2</v>
      </c>
      <c r="BG403">
        <v>137652</v>
      </c>
      <c r="BH403">
        <v>9.6307283285524381</v>
      </c>
      <c r="BI403">
        <v>1923</v>
      </c>
      <c r="BJ403">
        <v>8</v>
      </c>
      <c r="BK403">
        <v>0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11819</v>
      </c>
      <c r="BU403">
        <v>0.59</v>
      </c>
      <c r="BV403">
        <v>0.4710145</v>
      </c>
      <c r="BW403">
        <v>43</v>
      </c>
      <c r="BX403">
        <v>0.84609529999999999</v>
      </c>
      <c r="BY403">
        <v>-1.4243969999999999</v>
      </c>
      <c r="BZ403">
        <v>11</v>
      </c>
      <c r="CA403">
        <v>0</v>
      </c>
      <c r="CB403">
        <v>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14203</v>
      </c>
      <c r="CK403">
        <v>0.91529958459480398</v>
      </c>
      <c r="CL403">
        <v>0.75669014084507047</v>
      </c>
      <c r="CM403">
        <v>38</v>
      </c>
      <c r="CN403">
        <v>-0.54409023444801874</v>
      </c>
      <c r="CO403">
        <v>760</v>
      </c>
      <c r="CP403">
        <v>0.71637817999999998</v>
      </c>
      <c r="CQ403">
        <v>-0.61843045569999999</v>
      </c>
      <c r="CR403">
        <v>10725</v>
      </c>
      <c r="CS403">
        <v>0.77099999999999991</v>
      </c>
      <c r="CT403">
        <v>11085</v>
      </c>
      <c r="CU403">
        <v>0.71403461329999995</v>
      </c>
      <c r="CW403">
        <v>5</v>
      </c>
      <c r="CX403">
        <v>1</v>
      </c>
      <c r="CY403">
        <v>299</v>
      </c>
      <c r="CZ403">
        <v>393</v>
      </c>
      <c r="DA403" s="2">
        <v>5176</v>
      </c>
      <c r="DB403" s="2">
        <v>605</v>
      </c>
      <c r="DC403" s="2">
        <v>20.97</v>
      </c>
      <c r="DD403" s="2">
        <v>7990</v>
      </c>
      <c r="DE403">
        <v>59</v>
      </c>
      <c r="DF403">
        <v>58</v>
      </c>
      <c r="DG403">
        <v>6.99</v>
      </c>
      <c r="DH403">
        <v>20.97</v>
      </c>
      <c r="DI403" s="2">
        <v>27.96</v>
      </c>
      <c r="DJ403">
        <v>-0.12</v>
      </c>
      <c r="DK403">
        <v>0.89965787980071887</v>
      </c>
      <c r="DL403">
        <v>0</v>
      </c>
      <c r="DM403">
        <v>0</v>
      </c>
      <c r="DN403">
        <v>151.5</v>
      </c>
      <c r="DO403">
        <v>0.59699999999999998</v>
      </c>
      <c r="DP403">
        <v>12682.78</v>
      </c>
      <c r="DQ403" s="2">
        <v>0</v>
      </c>
      <c r="DR403" s="2">
        <v>2563.6370605100001</v>
      </c>
      <c r="DS403">
        <v>5.6369797374575883E-3</v>
      </c>
      <c r="DT403">
        <v>3.4604789127396698</v>
      </c>
      <c r="DU403">
        <v>879570.68812451826</v>
      </c>
      <c r="DV403">
        <v>0</v>
      </c>
    </row>
    <row r="404" spans="1:126" x14ac:dyDescent="0.15">
      <c r="A404" t="s">
        <v>768</v>
      </c>
      <c r="B404" t="s">
        <v>849</v>
      </c>
      <c r="C404">
        <v>13</v>
      </c>
      <c r="D404">
        <v>95</v>
      </c>
      <c r="E404" t="s">
        <v>850</v>
      </c>
      <c r="F404">
        <v>13095</v>
      </c>
      <c r="G404" t="s">
        <v>5388</v>
      </c>
      <c r="H404">
        <v>28.9</v>
      </c>
      <c r="I404">
        <v>66.8</v>
      </c>
      <c r="J404">
        <v>0.2</v>
      </c>
      <c r="K404">
        <v>0.8</v>
      </c>
      <c r="L404">
        <v>1.1000000000000001</v>
      </c>
      <c r="M404">
        <v>2.2000000000000002</v>
      </c>
      <c r="N404">
        <f t="shared" si="26"/>
        <v>5304.18</v>
      </c>
      <c r="O404">
        <f t="shared" si="24"/>
        <v>4695.82</v>
      </c>
      <c r="P404">
        <f t="shared" si="25"/>
        <v>5.634984000000002</v>
      </c>
      <c r="Q404" s="4">
        <v>13095</v>
      </c>
      <c r="R404" s="5">
        <v>31.532588000000001</v>
      </c>
      <c r="S404" s="5">
        <v>-84.209040000000002</v>
      </c>
      <c r="T404">
        <v>3</v>
      </c>
      <c r="U404">
        <v>0.11535576819044797</v>
      </c>
      <c r="V404">
        <v>94591</v>
      </c>
      <c r="W404">
        <v>93890</v>
      </c>
      <c r="X404">
        <v>93310</v>
      </c>
      <c r="Y404">
        <v>91569</v>
      </c>
      <c r="Z404">
        <v>46179</v>
      </c>
      <c r="AA404">
        <v>13091</v>
      </c>
      <c r="AB404">
        <v>32039.925999999999</v>
      </c>
      <c r="AC404">
        <v>32084</v>
      </c>
      <c r="AD404">
        <v>1</v>
      </c>
      <c r="AE404">
        <v>1.0716964955524596E-5</v>
      </c>
      <c r="AF404">
        <v>2</v>
      </c>
      <c r="AG404">
        <v>121</v>
      </c>
      <c r="AH404">
        <v>1.6528925619834711E-2</v>
      </c>
      <c r="AI404" s="3">
        <v>65406</v>
      </c>
      <c r="AJ404" s="3">
        <v>210321.02432571002</v>
      </c>
      <c r="AK404">
        <v>50</v>
      </c>
      <c r="AL404">
        <v>214188.80000000002</v>
      </c>
      <c r="AM404">
        <v>90233</v>
      </c>
      <c r="AN404">
        <v>16245</v>
      </c>
      <c r="AO404">
        <v>106478</v>
      </c>
      <c r="AP404">
        <v>7</v>
      </c>
      <c r="AQ404">
        <v>1</v>
      </c>
      <c r="AR404">
        <v>8</v>
      </c>
      <c r="AS404">
        <v>8.5206092235594846E-2</v>
      </c>
      <c r="AT404">
        <v>8</v>
      </c>
      <c r="AU404">
        <v>53</v>
      </c>
      <c r="AV404">
        <f t="shared" si="27"/>
        <v>61</v>
      </c>
      <c r="AW404">
        <v>80328</v>
      </c>
      <c r="AX404">
        <v>0.96</v>
      </c>
      <c r="AY404">
        <v>367410719.289693</v>
      </c>
      <c r="AZ404">
        <v>367410.71928969299</v>
      </c>
      <c r="BA404">
        <v>3790.73054189191</v>
      </c>
      <c r="BB404">
        <v>2.6380139367566642</v>
      </c>
      <c r="BC404">
        <v>49306</v>
      </c>
      <c r="BD404">
        <v>8167</v>
      </c>
      <c r="BE404">
        <v>41139</v>
      </c>
      <c r="BF404">
        <v>0.43491452675201658</v>
      </c>
      <c r="BG404">
        <v>1255843</v>
      </c>
      <c r="BH404">
        <v>13.458825420640874</v>
      </c>
      <c r="BI404">
        <v>6578</v>
      </c>
      <c r="BJ404">
        <v>78</v>
      </c>
      <c r="BK404">
        <v>24</v>
      </c>
      <c r="BL404">
        <v>6</v>
      </c>
      <c r="BM404">
        <v>0</v>
      </c>
      <c r="BN404">
        <v>2</v>
      </c>
      <c r="BO404">
        <v>7</v>
      </c>
      <c r="BP404">
        <v>1</v>
      </c>
      <c r="BQ404">
        <v>7</v>
      </c>
      <c r="BR404">
        <v>4</v>
      </c>
      <c r="BS404">
        <v>1</v>
      </c>
      <c r="BT404">
        <v>95859</v>
      </c>
      <c r="BU404">
        <v>0.74</v>
      </c>
      <c r="BV404">
        <v>0.55513319999999999</v>
      </c>
      <c r="BW404">
        <v>554</v>
      </c>
      <c r="BX404">
        <v>1.356158</v>
      </c>
      <c r="BY404">
        <v>-0.37500270000000002</v>
      </c>
      <c r="BZ404">
        <v>72</v>
      </c>
      <c r="CA404">
        <v>17</v>
      </c>
      <c r="CB404">
        <v>6</v>
      </c>
      <c r="CC404">
        <v>1</v>
      </c>
      <c r="CD404">
        <v>1</v>
      </c>
      <c r="CE404">
        <v>8</v>
      </c>
      <c r="CF404">
        <v>0</v>
      </c>
      <c r="CG404">
        <v>6</v>
      </c>
      <c r="CH404">
        <v>2</v>
      </c>
      <c r="CI404">
        <v>0</v>
      </c>
      <c r="CJ404">
        <v>92515</v>
      </c>
      <c r="CK404">
        <v>1.2214235529373616</v>
      </c>
      <c r="CL404">
        <v>0.69886468354896969</v>
      </c>
      <c r="CM404">
        <v>467</v>
      </c>
      <c r="CN404">
        <v>-0.15050807784081555</v>
      </c>
      <c r="CO404">
        <v>8683</v>
      </c>
      <c r="CP404">
        <v>-0.40148329529999999</v>
      </c>
      <c r="CQ404">
        <v>-0.416311665</v>
      </c>
      <c r="CR404">
        <v>64732</v>
      </c>
      <c r="CS404">
        <v>0.71700000000000008</v>
      </c>
      <c r="CT404">
        <v>75389</v>
      </c>
      <c r="CU404">
        <v>0.75802551181</v>
      </c>
      <c r="CV404">
        <v>98</v>
      </c>
      <c r="CW404">
        <v>55</v>
      </c>
      <c r="CX404">
        <v>87</v>
      </c>
      <c r="CY404">
        <v>254</v>
      </c>
      <c r="CZ404">
        <v>170</v>
      </c>
      <c r="DA404" s="2">
        <v>61975</v>
      </c>
      <c r="DB404" s="2">
        <v>6485</v>
      </c>
      <c r="DC404" s="2">
        <v>157.04</v>
      </c>
      <c r="DD404" s="2">
        <v>66343</v>
      </c>
      <c r="DE404">
        <v>48</v>
      </c>
      <c r="DF404">
        <v>39</v>
      </c>
      <c r="DG404">
        <v>46.25</v>
      </c>
      <c r="DH404">
        <v>5.38</v>
      </c>
      <c r="DI404" s="2">
        <v>8.61</v>
      </c>
      <c r="DJ404">
        <v>-0.31</v>
      </c>
      <c r="DK404">
        <v>0.94440876983762956</v>
      </c>
      <c r="DL404">
        <v>0</v>
      </c>
      <c r="DM404">
        <v>0</v>
      </c>
      <c r="DN404">
        <v>75.7</v>
      </c>
      <c r="DO404">
        <v>0.35799999999999998</v>
      </c>
      <c r="DP404">
        <v>1285.4000000000001</v>
      </c>
      <c r="DQ404" s="2">
        <v>0</v>
      </c>
      <c r="DR404" s="2">
        <v>22980.219094350003</v>
      </c>
      <c r="DS404">
        <v>9.1767911970290647E-2</v>
      </c>
      <c r="DT404">
        <v>4.2865718440708296</v>
      </c>
      <c r="DU404">
        <v>918135.67939531815</v>
      </c>
      <c r="DV404">
        <v>1</v>
      </c>
    </row>
    <row r="405" spans="1:126" x14ac:dyDescent="0.15">
      <c r="A405" t="s">
        <v>768</v>
      </c>
      <c r="B405" t="s">
        <v>551</v>
      </c>
      <c r="C405">
        <v>13</v>
      </c>
      <c r="D405">
        <v>97</v>
      </c>
      <c r="E405" t="s">
        <v>851</v>
      </c>
      <c r="F405">
        <v>13097</v>
      </c>
      <c r="G405" t="s">
        <v>5389</v>
      </c>
      <c r="H405">
        <v>49</v>
      </c>
      <c r="I405">
        <v>38.799999999999997</v>
      </c>
      <c r="J405">
        <v>0.2</v>
      </c>
      <c r="K405">
        <v>1.4</v>
      </c>
      <c r="L405">
        <v>2.1</v>
      </c>
      <c r="M405">
        <v>8.4</v>
      </c>
      <c r="N405">
        <f t="shared" si="26"/>
        <v>3983.4099999999994</v>
      </c>
      <c r="O405">
        <f t="shared" si="24"/>
        <v>6016.59</v>
      </c>
      <c r="P405">
        <f t="shared" si="25"/>
        <v>7.2199080000000029</v>
      </c>
      <c r="Q405" s="4">
        <v>13097</v>
      </c>
      <c r="R405" s="5">
        <v>33.701242000000001</v>
      </c>
      <c r="S405" s="5">
        <v>-84.767313999999999</v>
      </c>
      <c r="T405">
        <v>1</v>
      </c>
      <c r="U405">
        <v>-3.5873526087844033E-2</v>
      </c>
      <c r="V405">
        <v>132124</v>
      </c>
      <c r="W405">
        <v>135037</v>
      </c>
      <c r="X405">
        <v>136520</v>
      </c>
      <c r="Y405">
        <v>140466</v>
      </c>
      <c r="Z405">
        <v>73658</v>
      </c>
      <c r="AA405">
        <v>13093</v>
      </c>
      <c r="AB405">
        <v>57816.689000000006</v>
      </c>
      <c r="AC405">
        <v>53881</v>
      </c>
      <c r="AD405">
        <v>1</v>
      </c>
      <c r="AE405">
        <v>7.3249340755933195E-6</v>
      </c>
      <c r="AF405">
        <v>12</v>
      </c>
      <c r="AG405">
        <v>117</v>
      </c>
      <c r="AH405">
        <v>0.10256410256410256</v>
      </c>
      <c r="AI405" s="3">
        <v>8342</v>
      </c>
      <c r="AJ405" s="3">
        <v>128072.83945626501</v>
      </c>
      <c r="AK405">
        <v>27</v>
      </c>
      <c r="AL405">
        <v>128172.8</v>
      </c>
      <c r="AM405">
        <v>176712</v>
      </c>
      <c r="AN405">
        <v>3548</v>
      </c>
      <c r="AO405">
        <v>180260</v>
      </c>
      <c r="AP405">
        <v>3</v>
      </c>
      <c r="AQ405">
        <v>0</v>
      </c>
      <c r="AR405">
        <v>3</v>
      </c>
      <c r="AS405">
        <v>2.2216133356043159E-2</v>
      </c>
      <c r="AT405">
        <v>3</v>
      </c>
      <c r="AU405">
        <v>83</v>
      </c>
      <c r="AV405">
        <f t="shared" si="27"/>
        <v>86</v>
      </c>
      <c r="AW405">
        <v>145056</v>
      </c>
      <c r="AX405">
        <v>0.96</v>
      </c>
      <c r="AY405">
        <v>317257629.546148</v>
      </c>
      <c r="AZ405">
        <v>317257.629546148</v>
      </c>
      <c r="BA405">
        <v>3384.53138550843</v>
      </c>
      <c r="BB405">
        <v>2.9546187820320013</v>
      </c>
      <c r="BC405">
        <v>101072</v>
      </c>
      <c r="BD405">
        <v>92405</v>
      </c>
      <c r="BE405">
        <v>8667</v>
      </c>
      <c r="BF405">
        <v>6.559746904423118E-2</v>
      </c>
      <c r="BG405">
        <v>1336143</v>
      </c>
      <c r="BH405">
        <v>9.7871593905654848</v>
      </c>
      <c r="BI405">
        <v>8809</v>
      </c>
      <c r="BJ405">
        <v>68</v>
      </c>
      <c r="BK405">
        <v>3</v>
      </c>
      <c r="BL405">
        <v>3</v>
      </c>
      <c r="BM405">
        <v>0</v>
      </c>
      <c r="BN405">
        <v>2</v>
      </c>
      <c r="BO405">
        <v>1</v>
      </c>
      <c r="BP405">
        <v>1</v>
      </c>
      <c r="BQ405">
        <v>7</v>
      </c>
      <c r="BR405">
        <v>5</v>
      </c>
      <c r="BS405">
        <v>0</v>
      </c>
      <c r="BT405">
        <v>129703</v>
      </c>
      <c r="BU405">
        <v>0.73</v>
      </c>
      <c r="BV405">
        <v>0.6035237</v>
      </c>
      <c r="BW405">
        <v>422</v>
      </c>
      <c r="BX405">
        <v>0.69389299999999998</v>
      </c>
      <c r="BY405">
        <v>-1.0187980000000001</v>
      </c>
      <c r="BZ405">
        <v>60</v>
      </c>
      <c r="CA405">
        <v>4</v>
      </c>
      <c r="CB405">
        <v>2</v>
      </c>
      <c r="CC405">
        <v>0</v>
      </c>
      <c r="CD405">
        <v>2</v>
      </c>
      <c r="CE405">
        <v>2</v>
      </c>
      <c r="CF405">
        <v>2</v>
      </c>
      <c r="CG405">
        <v>7</v>
      </c>
      <c r="CH405">
        <v>2</v>
      </c>
      <c r="CI405">
        <v>0</v>
      </c>
      <c r="CJ405">
        <v>138466</v>
      </c>
      <c r="CK405">
        <v>0.58498115060736933</v>
      </c>
      <c r="CL405">
        <v>0.74473790594259537</v>
      </c>
      <c r="CM405">
        <v>454</v>
      </c>
      <c r="CN405">
        <v>-0.8352138404124132</v>
      </c>
      <c r="CO405">
        <v>20492</v>
      </c>
      <c r="CP405">
        <v>0.68609124399999999</v>
      </c>
      <c r="CQ405">
        <v>0.49347743100000002</v>
      </c>
      <c r="CR405">
        <v>117343</v>
      </c>
      <c r="CS405">
        <v>0.82700000000000007</v>
      </c>
      <c r="CT405">
        <v>105303</v>
      </c>
      <c r="CU405">
        <v>0.78702259201000002</v>
      </c>
      <c r="CV405">
        <v>96</v>
      </c>
      <c r="CW405">
        <v>59</v>
      </c>
      <c r="CX405">
        <v>59</v>
      </c>
      <c r="CY405">
        <v>57</v>
      </c>
      <c r="CZ405">
        <v>177</v>
      </c>
      <c r="DA405" s="2">
        <v>61872</v>
      </c>
      <c r="DB405" s="2">
        <v>14135</v>
      </c>
      <c r="DC405" s="2">
        <v>196.51</v>
      </c>
      <c r="DD405" s="2">
        <v>66622</v>
      </c>
      <c r="DE405">
        <v>63</v>
      </c>
      <c r="DF405">
        <v>14</v>
      </c>
      <c r="DG405">
        <v>27.86</v>
      </c>
      <c r="DH405">
        <v>2.2000000000000002</v>
      </c>
      <c r="DI405" s="2">
        <v>4.4000000000000004</v>
      </c>
      <c r="DJ405">
        <v>-0.45</v>
      </c>
      <c r="DK405">
        <v>1</v>
      </c>
      <c r="DL405">
        <v>0</v>
      </c>
      <c r="DM405">
        <v>0</v>
      </c>
      <c r="DN405">
        <v>5.6</v>
      </c>
      <c r="DO405">
        <v>4.2999999999999997E-2</v>
      </c>
      <c r="DP405">
        <v>0</v>
      </c>
      <c r="DQ405" s="2">
        <v>0</v>
      </c>
      <c r="DR405" s="2">
        <v>1028.89845384</v>
      </c>
      <c r="DS405">
        <v>8.0274472410066713E-3</v>
      </c>
      <c r="DT405">
        <v>2.6730435127746102</v>
      </c>
      <c r="DU405">
        <v>342611.47155415756</v>
      </c>
      <c r="DV405">
        <v>0</v>
      </c>
    </row>
    <row r="406" spans="1:126" x14ac:dyDescent="0.15">
      <c r="A406" t="s">
        <v>768</v>
      </c>
      <c r="B406" t="s">
        <v>852</v>
      </c>
      <c r="C406">
        <v>13</v>
      </c>
      <c r="D406">
        <v>99</v>
      </c>
      <c r="E406" t="s">
        <v>853</v>
      </c>
      <c r="F406">
        <v>13099</v>
      </c>
      <c r="G406" t="s">
        <v>5390</v>
      </c>
      <c r="H406">
        <v>47.7</v>
      </c>
      <c r="I406">
        <v>49.4</v>
      </c>
      <c r="J406">
        <v>0.3</v>
      </c>
      <c r="K406">
        <v>0.3</v>
      </c>
      <c r="L406">
        <v>0.7</v>
      </c>
      <c r="M406">
        <v>1.6</v>
      </c>
      <c r="N406">
        <f t="shared" si="26"/>
        <v>4718.88</v>
      </c>
      <c r="O406">
        <f t="shared" si="24"/>
        <v>5281.12</v>
      </c>
      <c r="P406">
        <f t="shared" si="25"/>
        <v>6.3373440000000025</v>
      </c>
      <c r="Q406" s="4">
        <v>13099</v>
      </c>
      <c r="R406" s="5">
        <v>31.324190999999999</v>
      </c>
      <c r="S406" s="5">
        <v>-84.906723</v>
      </c>
      <c r="T406">
        <v>6</v>
      </c>
      <c r="U406">
        <v>0.19917201996825226</v>
      </c>
      <c r="V406">
        <v>10928</v>
      </c>
      <c r="W406">
        <v>10662</v>
      </c>
      <c r="X406">
        <v>10579</v>
      </c>
      <c r="Y406">
        <v>10449</v>
      </c>
      <c r="Z406">
        <v>5149</v>
      </c>
      <c r="AA406">
        <v>13095</v>
      </c>
      <c r="AB406">
        <v>3366.9150000000004</v>
      </c>
      <c r="AC406">
        <v>31680</v>
      </c>
      <c r="AD406">
        <v>0</v>
      </c>
      <c r="AE406">
        <v>0</v>
      </c>
      <c r="AF406">
        <v>1</v>
      </c>
      <c r="AG406">
        <v>334</v>
      </c>
      <c r="AH406">
        <v>2.9940119760479044E-3</v>
      </c>
      <c r="AI406" s="3">
        <v>169335</v>
      </c>
      <c r="AJ406" s="3">
        <v>328059.59513654502</v>
      </c>
      <c r="AK406">
        <v>160</v>
      </c>
      <c r="AL406">
        <v>330438.39999999997</v>
      </c>
      <c r="AM406">
        <v>95629</v>
      </c>
      <c r="AN406">
        <v>47987</v>
      </c>
      <c r="AO406">
        <v>143616</v>
      </c>
      <c r="AP406">
        <v>2</v>
      </c>
      <c r="AQ406">
        <v>0</v>
      </c>
      <c r="AR406">
        <v>2</v>
      </c>
      <c r="AS406">
        <v>0.18758206715438003</v>
      </c>
      <c r="AT406">
        <v>2</v>
      </c>
      <c r="AU406">
        <v>4</v>
      </c>
      <c r="AV406">
        <f t="shared" si="27"/>
        <v>6</v>
      </c>
      <c r="AW406">
        <v>7104</v>
      </c>
      <c r="AX406">
        <v>0.75</v>
      </c>
      <c r="AY406">
        <v>669756367.13806701</v>
      </c>
      <c r="AZ406">
        <v>669756.36713806703</v>
      </c>
      <c r="BA406">
        <v>55100.205209236003</v>
      </c>
      <c r="BB406">
        <v>0.18148752735178164</v>
      </c>
      <c r="BC406">
        <v>8888</v>
      </c>
      <c r="BD406">
        <v>0</v>
      </c>
      <c r="BE406">
        <v>8888</v>
      </c>
      <c r="BF406">
        <v>0.8133235724743777</v>
      </c>
      <c r="BG406">
        <v>173959</v>
      </c>
      <c r="BH406">
        <v>16.443803762170337</v>
      </c>
      <c r="BI406">
        <v>1415</v>
      </c>
      <c r="BJ406">
        <v>12</v>
      </c>
      <c r="BK406">
        <v>0</v>
      </c>
      <c r="BL406">
        <v>3</v>
      </c>
      <c r="BM406">
        <v>0</v>
      </c>
      <c r="BN406">
        <v>0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11568</v>
      </c>
      <c r="BU406">
        <v>0.56999999999999995</v>
      </c>
      <c r="BV406">
        <v>0.62288390000000005</v>
      </c>
      <c r="BW406">
        <v>45</v>
      </c>
      <c r="BX406">
        <v>1.556017</v>
      </c>
      <c r="BY406">
        <v>-2.9684700000000001E-2</v>
      </c>
      <c r="BZ406">
        <v>12</v>
      </c>
      <c r="CA406">
        <v>0</v>
      </c>
      <c r="CB406">
        <v>3</v>
      </c>
      <c r="CC406">
        <v>0</v>
      </c>
      <c r="CD406">
        <v>0</v>
      </c>
      <c r="CE406">
        <v>2</v>
      </c>
      <c r="CF406">
        <v>0</v>
      </c>
      <c r="CG406">
        <v>1</v>
      </c>
      <c r="CH406">
        <v>1</v>
      </c>
      <c r="CI406">
        <v>0</v>
      </c>
      <c r="CJ406">
        <v>10458</v>
      </c>
      <c r="CK406">
        <v>1.8167909734174794</v>
      </c>
      <c r="CL406">
        <v>0.68919788850263941</v>
      </c>
      <c r="CM406">
        <v>48</v>
      </c>
      <c r="CN406">
        <v>0.32504091928063455</v>
      </c>
      <c r="CO406">
        <v>750</v>
      </c>
      <c r="CP406">
        <v>-1.1489747113</v>
      </c>
      <c r="CQ406">
        <v>-0.1450009203</v>
      </c>
      <c r="CR406">
        <v>8135</v>
      </c>
      <c r="CS406">
        <v>0.77099999999999991</v>
      </c>
      <c r="CT406">
        <v>8764</v>
      </c>
      <c r="CU406">
        <v>0.76476578410999996</v>
      </c>
      <c r="CV406">
        <v>6</v>
      </c>
      <c r="CW406">
        <v>4</v>
      </c>
      <c r="CX406">
        <v>6</v>
      </c>
      <c r="CY406">
        <v>328</v>
      </c>
      <c r="CZ406">
        <v>460</v>
      </c>
      <c r="DA406" s="2">
        <v>5937</v>
      </c>
      <c r="DB406" s="2">
        <v>410</v>
      </c>
      <c r="DC406" s="2">
        <v>66.400000000000006</v>
      </c>
      <c r="DD406" s="2">
        <v>5533</v>
      </c>
      <c r="DE406">
        <v>103</v>
      </c>
      <c r="DF406">
        <v>74</v>
      </c>
      <c r="DG406">
        <v>28.46</v>
      </c>
      <c r="DH406">
        <v>18.97</v>
      </c>
      <c r="DI406" s="2">
        <v>9.49</v>
      </c>
      <c r="DJ406">
        <v>0.16</v>
      </c>
      <c r="DK406">
        <v>0.9499276581923406</v>
      </c>
      <c r="DL406">
        <v>0</v>
      </c>
      <c r="DM406">
        <v>0</v>
      </c>
      <c r="DN406">
        <v>207.3</v>
      </c>
      <c r="DO406">
        <v>0.61</v>
      </c>
      <c r="DP406">
        <v>11403.619999999999</v>
      </c>
      <c r="DQ406" s="2">
        <v>0</v>
      </c>
      <c r="DR406" s="2">
        <v>9665.0039043400011</v>
      </c>
      <c r="DS406">
        <v>1.8786447849523543E-2</v>
      </c>
      <c r="DT406">
        <v>3.6134307802181902</v>
      </c>
      <c r="DU406">
        <v>1194016.2855260503</v>
      </c>
      <c r="DV406">
        <v>1</v>
      </c>
    </row>
    <row r="407" spans="1:126" x14ac:dyDescent="0.15">
      <c r="A407" t="s">
        <v>768</v>
      </c>
      <c r="B407" t="s">
        <v>854</v>
      </c>
      <c r="C407">
        <v>13</v>
      </c>
      <c r="D407">
        <v>101</v>
      </c>
      <c r="E407" t="s">
        <v>855</v>
      </c>
      <c r="F407">
        <v>13101</v>
      </c>
      <c r="G407" t="s">
        <v>5391</v>
      </c>
      <c r="H407">
        <v>63.3</v>
      </c>
      <c r="I407">
        <v>4</v>
      </c>
      <c r="J407">
        <v>1.4</v>
      </c>
      <c r="K407">
        <v>0.3</v>
      </c>
      <c r="L407">
        <v>1.6</v>
      </c>
      <c r="M407">
        <v>29.3</v>
      </c>
      <c r="N407">
        <f t="shared" si="26"/>
        <v>4885.99</v>
      </c>
      <c r="O407">
        <f t="shared" si="24"/>
        <v>5114.01</v>
      </c>
      <c r="P407">
        <f t="shared" si="25"/>
        <v>6.1368120000000026</v>
      </c>
      <c r="Q407" s="4">
        <v>13101</v>
      </c>
      <c r="R407" s="5">
        <v>30.708500000000001</v>
      </c>
      <c r="S407" s="5">
        <v>-82.836132000000006</v>
      </c>
      <c r="T407">
        <v>3</v>
      </c>
      <c r="U407">
        <v>1.3549204188479056E-2</v>
      </c>
      <c r="V407">
        <v>4024</v>
      </c>
      <c r="W407">
        <v>4018</v>
      </c>
      <c r="X407">
        <v>4048</v>
      </c>
      <c r="Y407">
        <v>4059</v>
      </c>
      <c r="Z407">
        <v>2085</v>
      </c>
      <c r="AA407">
        <v>13097</v>
      </c>
      <c r="AB407">
        <v>1511.2189999999998</v>
      </c>
      <c r="AC407">
        <v>32959</v>
      </c>
      <c r="AD407">
        <v>0</v>
      </c>
      <c r="AE407">
        <v>0</v>
      </c>
      <c r="AF407">
        <v>5</v>
      </c>
      <c r="AG407">
        <v>40</v>
      </c>
      <c r="AH407">
        <v>0.125</v>
      </c>
      <c r="AI407" s="3">
        <v>13311</v>
      </c>
      <c r="AJ407" s="3">
        <v>265532.02658483002</v>
      </c>
      <c r="AK407">
        <v>96</v>
      </c>
      <c r="AL407">
        <v>269331.20000000001</v>
      </c>
      <c r="AM407">
        <v>156927</v>
      </c>
      <c r="AN407">
        <v>6082</v>
      </c>
      <c r="AO407">
        <v>163009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f t="shared" si="27"/>
        <v>1</v>
      </c>
      <c r="AW407">
        <v>0</v>
      </c>
      <c r="AX407">
        <v>0</v>
      </c>
      <c r="AY407">
        <v>51033597.304971799</v>
      </c>
      <c r="AZ407">
        <v>51033.597304971801</v>
      </c>
      <c r="BA407">
        <v>14239.9222624171</v>
      </c>
      <c r="BB407">
        <v>0.70225102466975053</v>
      </c>
      <c r="BC407">
        <v>2246</v>
      </c>
      <c r="BD407">
        <v>6485</v>
      </c>
      <c r="BE407">
        <v>-4239</v>
      </c>
      <c r="BF407">
        <v>-1.0534294234592445</v>
      </c>
      <c r="BG407">
        <v>0</v>
      </c>
      <c r="BH407">
        <v>0</v>
      </c>
      <c r="BI407">
        <v>588</v>
      </c>
      <c r="BJ407">
        <v>1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4213</v>
      </c>
      <c r="BU407">
        <v>0.51</v>
      </c>
      <c r="BV407">
        <v>0.39084619999999998</v>
      </c>
      <c r="BW407">
        <v>3</v>
      </c>
      <c r="BX407">
        <v>0.47472110000000001</v>
      </c>
      <c r="BY407">
        <v>-2.506024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4054</v>
      </c>
      <c r="CK407">
        <v>0.24666995559940802</v>
      </c>
      <c r="CL407">
        <v>0.59120171673819744</v>
      </c>
      <c r="CM407">
        <v>5</v>
      </c>
      <c r="CN407">
        <v>-2.0477577914679976</v>
      </c>
      <c r="CO407">
        <v>167.99999999999997</v>
      </c>
      <c r="CP407">
        <v>0.24830291900000001</v>
      </c>
      <c r="CQ407">
        <v>5.7730811E-2</v>
      </c>
      <c r="CR407">
        <v>3550</v>
      </c>
      <c r="CS407">
        <v>0.878</v>
      </c>
      <c r="CT407">
        <v>2563</v>
      </c>
      <c r="CU407">
        <v>0.63183673469000001</v>
      </c>
      <c r="CY407">
        <v>253</v>
      </c>
      <c r="CZ407">
        <v>54</v>
      </c>
      <c r="DA407" s="2">
        <v>741</v>
      </c>
      <c r="DB407" s="2">
        <v>180</v>
      </c>
      <c r="DC407" s="2">
        <v>0</v>
      </c>
      <c r="DD407" s="2">
        <v>664</v>
      </c>
      <c r="DE407">
        <v>6</v>
      </c>
      <c r="DF407">
        <v>1</v>
      </c>
      <c r="DH407">
        <v>24.65</v>
      </c>
      <c r="DJ407">
        <v>0.73</v>
      </c>
      <c r="DL407">
        <v>0</v>
      </c>
      <c r="DM407">
        <v>0</v>
      </c>
      <c r="DN407">
        <v>0.8</v>
      </c>
      <c r="DO407">
        <v>3.0000000000000001E-3</v>
      </c>
      <c r="DP407">
        <v>263.01</v>
      </c>
      <c r="DQ407" s="2">
        <v>0</v>
      </c>
      <c r="DR407" s="2">
        <v>0</v>
      </c>
      <c r="DS407">
        <v>0</v>
      </c>
      <c r="DT407">
        <v>2.1871534578210099</v>
      </c>
      <c r="DU407">
        <v>589068.66537908197</v>
      </c>
      <c r="DV407">
        <v>0</v>
      </c>
    </row>
    <row r="408" spans="1:126" x14ac:dyDescent="0.15">
      <c r="A408" t="s">
        <v>768</v>
      </c>
      <c r="B408" t="s">
        <v>856</v>
      </c>
      <c r="C408">
        <v>13</v>
      </c>
      <c r="D408">
        <v>103</v>
      </c>
      <c r="E408" t="s">
        <v>857</v>
      </c>
      <c r="F408">
        <v>13103</v>
      </c>
      <c r="G408" t="s">
        <v>5392</v>
      </c>
      <c r="H408">
        <v>81</v>
      </c>
      <c r="I408">
        <v>13.4</v>
      </c>
      <c r="J408">
        <v>0.3</v>
      </c>
      <c r="K408">
        <v>0.8</v>
      </c>
      <c r="L408">
        <v>1.7</v>
      </c>
      <c r="M408">
        <v>2.9</v>
      </c>
      <c r="N408">
        <f t="shared" si="26"/>
        <v>6752.5900000000011</v>
      </c>
      <c r="O408">
        <f t="shared" si="24"/>
        <v>3247.4099999999989</v>
      </c>
      <c r="P408">
        <f t="shared" si="25"/>
        <v>3.8968920000000002</v>
      </c>
      <c r="Q408" s="4">
        <v>13103</v>
      </c>
      <c r="R408" s="5">
        <v>32.361711</v>
      </c>
      <c r="S408" s="5">
        <v>-81.343337000000005</v>
      </c>
      <c r="T408">
        <v>2</v>
      </c>
      <c r="U408">
        <v>5.6145942595215735E-2</v>
      </c>
      <c r="V408">
        <v>52203</v>
      </c>
      <c r="W408">
        <v>53673</v>
      </c>
      <c r="X408">
        <v>54630</v>
      </c>
      <c r="Y408">
        <v>57047</v>
      </c>
      <c r="Z408">
        <v>29317</v>
      </c>
      <c r="AA408">
        <v>13099</v>
      </c>
      <c r="AB408">
        <v>22934.978999999999</v>
      </c>
      <c r="AC408">
        <v>63100</v>
      </c>
      <c r="AD408">
        <v>0</v>
      </c>
      <c r="AE408">
        <v>0</v>
      </c>
      <c r="AF408">
        <v>28</v>
      </c>
      <c r="AG408">
        <v>186</v>
      </c>
      <c r="AH408">
        <v>0.15053763440860216</v>
      </c>
      <c r="AI408" s="3">
        <v>40439</v>
      </c>
      <c r="AJ408" s="3">
        <v>305730.15616737999</v>
      </c>
      <c r="AK408">
        <v>54</v>
      </c>
      <c r="AL408">
        <v>309049.59999999998</v>
      </c>
      <c r="AM408">
        <v>108183</v>
      </c>
      <c r="AN408">
        <v>19720</v>
      </c>
      <c r="AO408">
        <v>127903</v>
      </c>
      <c r="AP408">
        <v>0</v>
      </c>
      <c r="AQ408">
        <v>0</v>
      </c>
      <c r="AR408">
        <v>0</v>
      </c>
      <c r="AS408">
        <v>0</v>
      </c>
      <c r="AT408">
        <v>2</v>
      </c>
      <c r="AU408">
        <v>23</v>
      </c>
      <c r="AV408">
        <f t="shared" si="27"/>
        <v>25</v>
      </c>
      <c r="AW408">
        <v>68061</v>
      </c>
      <c r="AX408">
        <v>0.98</v>
      </c>
      <c r="AY408">
        <v>517087713.703251</v>
      </c>
      <c r="AZ408">
        <v>517087.71370325098</v>
      </c>
      <c r="BA408">
        <v>13828.830518032401</v>
      </c>
      <c r="BB408">
        <v>0.72312694750002793</v>
      </c>
      <c r="BC408">
        <v>39140</v>
      </c>
      <c r="BD408">
        <v>27684</v>
      </c>
      <c r="BE408">
        <v>11456</v>
      </c>
      <c r="BF408">
        <v>0.21945098940673907</v>
      </c>
      <c r="BG408">
        <v>424093</v>
      </c>
      <c r="BH408">
        <v>7.7630056745377995</v>
      </c>
      <c r="BI408">
        <v>3865</v>
      </c>
      <c r="BJ408">
        <v>39</v>
      </c>
      <c r="BK408">
        <v>0</v>
      </c>
      <c r="BL408">
        <v>2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53541</v>
      </c>
      <c r="BU408">
        <v>0.79</v>
      </c>
      <c r="BV408">
        <v>0.53619779999999995</v>
      </c>
      <c r="BW408">
        <v>103</v>
      </c>
      <c r="BX408">
        <v>0.76576829999999996</v>
      </c>
      <c r="BY408">
        <v>-1.5426470000000001</v>
      </c>
      <c r="BZ408">
        <v>40</v>
      </c>
      <c r="CA408">
        <v>1</v>
      </c>
      <c r="CB408">
        <v>2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55447</v>
      </c>
      <c r="CK408">
        <v>0.79355059786823445</v>
      </c>
      <c r="CL408">
        <v>0.7087986924543721</v>
      </c>
      <c r="CM408">
        <v>110</v>
      </c>
      <c r="CN408">
        <v>-1.0408375523921189</v>
      </c>
      <c r="CO408">
        <v>5239</v>
      </c>
      <c r="CP408">
        <v>0.55957641800000002</v>
      </c>
      <c r="CQ408">
        <v>0.60967928999999998</v>
      </c>
      <c r="CR408">
        <v>50746</v>
      </c>
      <c r="CS408">
        <v>0.88099999999999989</v>
      </c>
      <c r="CT408">
        <v>43172</v>
      </c>
      <c r="CU408">
        <v>0.81688699111000007</v>
      </c>
      <c r="CV408">
        <v>18</v>
      </c>
      <c r="CW408">
        <v>6</v>
      </c>
      <c r="CX408">
        <v>13</v>
      </c>
      <c r="CY408">
        <v>154</v>
      </c>
      <c r="CZ408">
        <v>273</v>
      </c>
      <c r="DA408" s="2">
        <v>15197</v>
      </c>
      <c r="DB408" s="2">
        <v>5200</v>
      </c>
      <c r="DC408" s="2">
        <v>121.2</v>
      </c>
      <c r="DD408" s="2">
        <v>9396</v>
      </c>
      <c r="DE408">
        <v>66</v>
      </c>
      <c r="DF408">
        <v>25</v>
      </c>
      <c r="DG408">
        <v>12.85</v>
      </c>
      <c r="DH408">
        <v>3.67</v>
      </c>
      <c r="DI408" s="2">
        <v>5.51</v>
      </c>
      <c r="DJ408">
        <v>-0.1</v>
      </c>
      <c r="DK408">
        <v>0.98701748312272808</v>
      </c>
      <c r="DL408">
        <v>2.1505376344086023E-2</v>
      </c>
      <c r="DN408">
        <v>3.8</v>
      </c>
      <c r="DO408">
        <v>1.2E-2</v>
      </c>
      <c r="DP408">
        <v>221.29999999999998</v>
      </c>
      <c r="DQ408" s="2">
        <v>0</v>
      </c>
      <c r="DR408" s="2">
        <v>8830.2301980899992</v>
      </c>
      <c r="DS408">
        <v>2.7177417138771833E-2</v>
      </c>
      <c r="DT408">
        <v>5.7005715652649798</v>
      </c>
      <c r="DU408">
        <v>1761759.3620165158</v>
      </c>
      <c r="DV408">
        <v>0</v>
      </c>
    </row>
    <row r="409" spans="1:126" x14ac:dyDescent="0.15">
      <c r="A409" t="s">
        <v>768</v>
      </c>
      <c r="B409" t="s">
        <v>556</v>
      </c>
      <c r="C409">
        <v>13</v>
      </c>
      <c r="D409">
        <v>105</v>
      </c>
      <c r="E409" t="s">
        <v>858</v>
      </c>
      <c r="F409">
        <v>13105</v>
      </c>
      <c r="G409" t="s">
        <v>5393</v>
      </c>
      <c r="H409">
        <v>64.2</v>
      </c>
      <c r="I409">
        <v>29.3</v>
      </c>
      <c r="J409">
        <v>0.2</v>
      </c>
      <c r="K409">
        <v>0.6</v>
      </c>
      <c r="L409">
        <v>0.9</v>
      </c>
      <c r="M409">
        <v>4.8</v>
      </c>
      <c r="N409">
        <f t="shared" si="26"/>
        <v>5004.38</v>
      </c>
      <c r="O409">
        <f t="shared" si="24"/>
        <v>4995.62</v>
      </c>
      <c r="P409">
        <f t="shared" si="25"/>
        <v>5.9947440000000016</v>
      </c>
      <c r="Q409" s="4">
        <v>13105</v>
      </c>
      <c r="R409" s="5">
        <v>34.116455000000002</v>
      </c>
      <c r="S409" s="5">
        <v>-82.841834000000006</v>
      </c>
      <c r="T409">
        <v>6</v>
      </c>
      <c r="U409">
        <v>0.11028850683899448</v>
      </c>
      <c r="V409">
        <v>20103</v>
      </c>
      <c r="W409">
        <v>19694</v>
      </c>
      <c r="X409">
        <v>19537</v>
      </c>
      <c r="Y409">
        <v>19306</v>
      </c>
      <c r="Z409">
        <v>9949</v>
      </c>
      <c r="AA409">
        <v>13101</v>
      </c>
      <c r="AB409">
        <v>6494.4270000000006</v>
      </c>
      <c r="AC409">
        <v>35388</v>
      </c>
      <c r="AD409">
        <v>0</v>
      </c>
      <c r="AE409">
        <v>0</v>
      </c>
      <c r="AF409">
        <v>10</v>
      </c>
      <c r="AG409">
        <v>411</v>
      </c>
      <c r="AH409">
        <v>2.4330900243309004E-2</v>
      </c>
      <c r="AI409" s="3">
        <v>56992</v>
      </c>
      <c r="AJ409" s="3">
        <v>224676.39952407</v>
      </c>
      <c r="AK409">
        <v>75</v>
      </c>
      <c r="AL409">
        <v>239724.79999999999</v>
      </c>
      <c r="AM409">
        <v>426951</v>
      </c>
      <c r="AN409">
        <v>22180</v>
      </c>
      <c r="AO409">
        <v>449131</v>
      </c>
      <c r="AP409">
        <v>3</v>
      </c>
      <c r="AQ409">
        <v>0</v>
      </c>
      <c r="AR409">
        <v>3</v>
      </c>
      <c r="AS409">
        <v>0.15233065908398497</v>
      </c>
      <c r="AT409">
        <v>3</v>
      </c>
      <c r="AU409">
        <v>79</v>
      </c>
      <c r="AV409">
        <f t="shared" si="27"/>
        <v>82</v>
      </c>
      <c r="AW409">
        <v>15040</v>
      </c>
      <c r="AX409">
        <v>0.8</v>
      </c>
      <c r="AY409">
        <v>843003912.37512004</v>
      </c>
      <c r="AZ409">
        <v>843003.9123751201</v>
      </c>
      <c r="BA409">
        <v>41028.4994205576</v>
      </c>
      <c r="BB409">
        <v>0.24373301829775021</v>
      </c>
      <c r="BC409">
        <v>2049</v>
      </c>
      <c r="BD409">
        <v>456</v>
      </c>
      <c r="BE409">
        <v>1593</v>
      </c>
      <c r="BF409">
        <v>7.9241904193403975E-2</v>
      </c>
      <c r="BG409">
        <v>304577</v>
      </c>
      <c r="BH409">
        <v>15.589752776782515</v>
      </c>
      <c r="BI409">
        <v>2861</v>
      </c>
      <c r="BJ409">
        <v>20</v>
      </c>
      <c r="BK409">
        <v>2</v>
      </c>
      <c r="BL409">
        <v>3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20372</v>
      </c>
      <c r="BU409">
        <v>0.77</v>
      </c>
      <c r="BV409">
        <v>0.52839899999999995</v>
      </c>
      <c r="BW409">
        <v>74</v>
      </c>
      <c r="BX409">
        <v>1.276262</v>
      </c>
      <c r="BY409">
        <v>-0.91125520000000004</v>
      </c>
      <c r="BZ409">
        <v>20</v>
      </c>
      <c r="CA409">
        <v>1</v>
      </c>
      <c r="CB409">
        <v>3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0</v>
      </c>
      <c r="CJ409">
        <v>19413</v>
      </c>
      <c r="CK409">
        <v>1.3393087106578068</v>
      </c>
      <c r="CL409">
        <v>0.72822393131818997</v>
      </c>
      <c r="CM409">
        <v>93</v>
      </c>
      <c r="CN409">
        <v>2.1198320822650076E-2</v>
      </c>
      <c r="CO409">
        <v>1047</v>
      </c>
      <c r="CP409">
        <v>-0.42997754510000002</v>
      </c>
      <c r="CQ409">
        <v>-0.54686253289999998</v>
      </c>
      <c r="CR409">
        <v>15714</v>
      </c>
      <c r="CS409">
        <v>0.81499999999999995</v>
      </c>
      <c r="CT409">
        <v>15258</v>
      </c>
      <c r="CU409">
        <v>0.74307503506000006</v>
      </c>
      <c r="CV409">
        <v>6</v>
      </c>
      <c r="CW409">
        <v>7</v>
      </c>
      <c r="CX409">
        <v>10</v>
      </c>
      <c r="CY409">
        <v>234</v>
      </c>
      <c r="CZ409">
        <v>589</v>
      </c>
      <c r="DA409" s="2">
        <v>8574</v>
      </c>
      <c r="DB409" s="2">
        <v>1195</v>
      </c>
      <c r="DC409" s="2">
        <v>173.48</v>
      </c>
      <c r="DD409" s="2">
        <v>6486</v>
      </c>
      <c r="DE409">
        <v>180</v>
      </c>
      <c r="DF409">
        <v>26</v>
      </c>
      <c r="DG409">
        <v>35.72</v>
      </c>
      <c r="DH409">
        <v>15.31</v>
      </c>
      <c r="DI409" s="2">
        <v>10.199999999999999</v>
      </c>
      <c r="DJ409">
        <v>-0.34</v>
      </c>
      <c r="DK409">
        <v>0.99110401459854014</v>
      </c>
      <c r="DL409">
        <v>4.8661800486618006E-3</v>
      </c>
      <c r="DM409">
        <v>0</v>
      </c>
      <c r="DN409">
        <v>36.5</v>
      </c>
      <c r="DO409">
        <v>0.14800000000000002</v>
      </c>
      <c r="DP409">
        <v>465.77</v>
      </c>
      <c r="DQ409" s="2">
        <v>0</v>
      </c>
      <c r="DR409" s="2">
        <v>4089.6955401300002</v>
      </c>
      <c r="DS409">
        <v>1.2075393796900029E-2</v>
      </c>
      <c r="DT409">
        <v>4.8493446499621404</v>
      </c>
      <c r="DU409">
        <v>1162508.176343244</v>
      </c>
      <c r="DV409">
        <v>1</v>
      </c>
    </row>
    <row r="410" spans="1:126" x14ac:dyDescent="0.15">
      <c r="A410" t="s">
        <v>768</v>
      </c>
      <c r="B410" t="s">
        <v>859</v>
      </c>
      <c r="C410">
        <v>13</v>
      </c>
      <c r="D410">
        <v>107</v>
      </c>
      <c r="E410" t="s">
        <v>860</v>
      </c>
      <c r="F410">
        <v>13107</v>
      </c>
      <c r="G410" t="s">
        <v>5394</v>
      </c>
      <c r="H410">
        <v>60.8</v>
      </c>
      <c r="I410">
        <v>33.4</v>
      </c>
      <c r="J410">
        <v>0.2</v>
      </c>
      <c r="K410">
        <v>0.7</v>
      </c>
      <c r="L410">
        <v>0.9</v>
      </c>
      <c r="M410">
        <v>4.0999999999999996</v>
      </c>
      <c r="N410">
        <f t="shared" si="26"/>
        <v>4830.3500000000004</v>
      </c>
      <c r="O410">
        <f t="shared" si="24"/>
        <v>5169.6499999999996</v>
      </c>
      <c r="P410">
        <f t="shared" si="25"/>
        <v>6.2035800000000014</v>
      </c>
      <c r="Q410" s="4">
        <v>13107</v>
      </c>
      <c r="R410" s="5">
        <v>32.591099999999997</v>
      </c>
      <c r="S410" s="5">
        <v>-82.299762999999999</v>
      </c>
      <c r="T410">
        <v>7</v>
      </c>
      <c r="U410">
        <v>5.0439904424680965E-2</v>
      </c>
      <c r="V410">
        <v>22600</v>
      </c>
      <c r="W410">
        <v>22731</v>
      </c>
      <c r="X410">
        <v>22731</v>
      </c>
      <c r="Y410">
        <v>22464</v>
      </c>
      <c r="Z410">
        <v>11332</v>
      </c>
      <c r="AA410">
        <v>13103</v>
      </c>
      <c r="AB410">
        <v>7746.4050000000007</v>
      </c>
      <c r="AC410">
        <v>32229</v>
      </c>
      <c r="AD410">
        <v>0</v>
      </c>
      <c r="AE410">
        <v>0</v>
      </c>
      <c r="AF410">
        <v>19</v>
      </c>
      <c r="AG410">
        <v>438</v>
      </c>
      <c r="AH410">
        <v>4.3378995433789952E-2</v>
      </c>
      <c r="AI410" s="3">
        <v>151723</v>
      </c>
      <c r="AJ410" s="3">
        <v>435586.94274249004</v>
      </c>
      <c r="AK410">
        <v>112</v>
      </c>
      <c r="AL410">
        <v>441856</v>
      </c>
      <c r="AM410">
        <v>428573</v>
      </c>
      <c r="AN410">
        <v>40342</v>
      </c>
      <c r="AO410">
        <v>468915</v>
      </c>
      <c r="AP410">
        <v>2</v>
      </c>
      <c r="AQ410">
        <v>0</v>
      </c>
      <c r="AR410">
        <v>2</v>
      </c>
      <c r="AS410">
        <v>8.7985570366459889E-2</v>
      </c>
      <c r="AT410">
        <v>2</v>
      </c>
      <c r="AU410">
        <v>30</v>
      </c>
      <c r="AV410">
        <f t="shared" si="27"/>
        <v>32</v>
      </c>
      <c r="AW410">
        <v>0</v>
      </c>
      <c r="AX410">
        <v>0</v>
      </c>
      <c r="AY410">
        <v>460151524.722</v>
      </c>
      <c r="AZ410">
        <v>460151.524722</v>
      </c>
      <c r="BA410">
        <v>21084.923164279</v>
      </c>
      <c r="BB410">
        <v>0.47427253692541266</v>
      </c>
      <c r="BC410">
        <v>13954</v>
      </c>
      <c r="BD410">
        <v>4465</v>
      </c>
      <c r="BE410">
        <v>9489</v>
      </c>
      <c r="BF410">
        <v>0.41986725663716812</v>
      </c>
      <c r="BG410">
        <v>326397</v>
      </c>
      <c r="BH410">
        <v>14.359113105450707</v>
      </c>
      <c r="BI410">
        <v>2972</v>
      </c>
      <c r="BJ410">
        <v>10</v>
      </c>
      <c r="BK410">
        <v>1</v>
      </c>
      <c r="BL410">
        <v>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23075</v>
      </c>
      <c r="BU410">
        <v>0.64</v>
      </c>
      <c r="BV410">
        <v>0.48345850000000001</v>
      </c>
      <c r="BW410">
        <v>76</v>
      </c>
      <c r="BX410">
        <v>0.65005420000000003</v>
      </c>
      <c r="BY410">
        <v>-1.6016269999999999</v>
      </c>
      <c r="BZ410">
        <v>13</v>
      </c>
      <c r="CA410">
        <v>1</v>
      </c>
      <c r="CB410">
        <v>3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22710</v>
      </c>
      <c r="CK410">
        <v>0.83663584324086304</v>
      </c>
      <c r="CL410">
        <v>0.72951263537906141</v>
      </c>
      <c r="CM410">
        <v>64</v>
      </c>
      <c r="CN410">
        <v>-0.72003629727601437</v>
      </c>
      <c r="CO410">
        <v>1268</v>
      </c>
      <c r="CP410">
        <v>-0.65214253150000001</v>
      </c>
      <c r="CQ410">
        <v>-0.38164421100000001</v>
      </c>
      <c r="CR410">
        <v>17688</v>
      </c>
      <c r="CS410">
        <v>0.77900000000000003</v>
      </c>
      <c r="CT410">
        <v>16611</v>
      </c>
      <c r="CU410">
        <v>0.75124727159000004</v>
      </c>
      <c r="CV410">
        <v>21</v>
      </c>
      <c r="CW410">
        <v>3</v>
      </c>
      <c r="CX410">
        <v>11</v>
      </c>
      <c r="CY410">
        <v>375</v>
      </c>
      <c r="CZ410">
        <v>615</v>
      </c>
      <c r="DA410" s="2">
        <v>10174</v>
      </c>
      <c r="DB410" s="2">
        <v>1275</v>
      </c>
      <c r="DC410" s="2">
        <v>65.599999999999994</v>
      </c>
      <c r="DD410" s="2">
        <v>8842</v>
      </c>
      <c r="DE410">
        <v>164</v>
      </c>
      <c r="DF410">
        <v>37</v>
      </c>
      <c r="DG410">
        <v>39.36</v>
      </c>
      <c r="DH410">
        <v>4.37</v>
      </c>
      <c r="DI410" s="2">
        <v>8.75</v>
      </c>
      <c r="DJ410">
        <v>-0.16</v>
      </c>
      <c r="DK410">
        <v>0.99191289389215875</v>
      </c>
      <c r="DL410">
        <v>6.8493150684931503E-3</v>
      </c>
      <c r="DM410">
        <v>0</v>
      </c>
      <c r="DN410">
        <v>101.2</v>
      </c>
      <c r="DO410">
        <v>0.22500000000000001</v>
      </c>
      <c r="DP410">
        <v>6471.0499999999993</v>
      </c>
      <c r="DQ410" s="2">
        <v>0</v>
      </c>
      <c r="DR410" s="2">
        <v>5569.81501458</v>
      </c>
      <c r="DS410">
        <v>1.3903865238417494E-2</v>
      </c>
      <c r="DT410">
        <v>4.0340909188446403</v>
      </c>
      <c r="DU410">
        <v>1782487.2770370175</v>
      </c>
      <c r="DV410">
        <v>1</v>
      </c>
    </row>
    <row r="411" spans="1:126" x14ac:dyDescent="0.15">
      <c r="A411" t="s">
        <v>768</v>
      </c>
      <c r="B411" t="s">
        <v>861</v>
      </c>
      <c r="C411">
        <v>13</v>
      </c>
      <c r="D411">
        <v>109</v>
      </c>
      <c r="E411" t="s">
        <v>862</v>
      </c>
      <c r="F411">
        <v>13109</v>
      </c>
      <c r="G411" t="s">
        <v>5395</v>
      </c>
      <c r="H411">
        <v>56.6</v>
      </c>
      <c r="I411">
        <v>28.8</v>
      </c>
      <c r="J411">
        <v>0.1</v>
      </c>
      <c r="K411">
        <v>0.5</v>
      </c>
      <c r="L411">
        <v>0.9</v>
      </c>
      <c r="M411">
        <v>13.1</v>
      </c>
      <c r="N411">
        <f t="shared" si="26"/>
        <v>4205.68</v>
      </c>
      <c r="O411">
        <f t="shared" si="24"/>
        <v>5794.32</v>
      </c>
      <c r="P411">
        <f t="shared" si="25"/>
        <v>6.953184000000002</v>
      </c>
      <c r="Q411" s="4">
        <v>13109</v>
      </c>
      <c r="R411" s="5">
        <v>32.153083000000002</v>
      </c>
      <c r="S411" s="5">
        <v>-81.890152999999998</v>
      </c>
      <c r="T411">
        <v>6</v>
      </c>
      <c r="U411">
        <v>4.4823590871796083E-2</v>
      </c>
      <c r="V411">
        <v>10935</v>
      </c>
      <c r="W411">
        <v>10868</v>
      </c>
      <c r="X411">
        <v>10814</v>
      </c>
      <c r="Y411">
        <v>10707</v>
      </c>
      <c r="Z411">
        <v>5377</v>
      </c>
      <c r="AA411">
        <v>13105</v>
      </c>
      <c r="AB411">
        <v>3584.8029999999999</v>
      </c>
      <c r="AC411">
        <v>37865</v>
      </c>
      <c r="AD411">
        <v>0</v>
      </c>
      <c r="AE411">
        <v>0</v>
      </c>
      <c r="AF411">
        <v>11</v>
      </c>
      <c r="AG411">
        <v>202</v>
      </c>
      <c r="AH411">
        <v>5.4455445544554455E-2</v>
      </c>
      <c r="AI411" s="3">
        <v>36039</v>
      </c>
      <c r="AJ411" s="3">
        <v>117032.358558715</v>
      </c>
      <c r="AK411">
        <v>82</v>
      </c>
      <c r="AL411">
        <v>119616</v>
      </c>
      <c r="AM411">
        <v>156340</v>
      </c>
      <c r="AN411">
        <v>15224</v>
      </c>
      <c r="AO411">
        <v>171564</v>
      </c>
      <c r="AP411">
        <v>3</v>
      </c>
      <c r="AQ411">
        <v>0</v>
      </c>
      <c r="AR411">
        <v>3</v>
      </c>
      <c r="AS411">
        <v>0.27603974972396023</v>
      </c>
      <c r="AT411">
        <v>3</v>
      </c>
      <c r="AU411">
        <v>11</v>
      </c>
      <c r="AV411">
        <f t="shared" si="27"/>
        <v>14</v>
      </c>
      <c r="AW411">
        <v>5302</v>
      </c>
      <c r="AX411">
        <v>0.53</v>
      </c>
      <c r="AY411">
        <v>167131060.70805499</v>
      </c>
      <c r="AZ411">
        <v>167131.06070805498</v>
      </c>
      <c r="BA411">
        <v>15990.5774264915</v>
      </c>
      <c r="BB411">
        <v>0.62536828616539242</v>
      </c>
      <c r="BC411">
        <v>7337</v>
      </c>
      <c r="BD411">
        <v>42</v>
      </c>
      <c r="BE411">
        <v>7295</v>
      </c>
      <c r="BF411">
        <v>0.66712391403749427</v>
      </c>
      <c r="BG411">
        <v>179158</v>
      </c>
      <c r="BH411">
        <v>16.567227667837987</v>
      </c>
      <c r="BI411">
        <v>995</v>
      </c>
      <c r="BJ411">
        <v>13</v>
      </c>
      <c r="BK411">
        <v>0</v>
      </c>
      <c r="BL411">
        <v>2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11695</v>
      </c>
      <c r="BU411">
        <v>0.52</v>
      </c>
      <c r="BV411">
        <v>0.45395669999999999</v>
      </c>
      <c r="BW411">
        <v>37</v>
      </c>
      <c r="BX411">
        <v>1.282599</v>
      </c>
      <c r="BY411">
        <v>-1.1856800000000001</v>
      </c>
      <c r="BZ411">
        <v>13</v>
      </c>
      <c r="CA411">
        <v>0</v>
      </c>
      <c r="CB411">
        <v>2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10864</v>
      </c>
      <c r="CK411">
        <v>1.4727540500736376</v>
      </c>
      <c r="CL411">
        <v>0.72922636103151861</v>
      </c>
      <c r="CM411">
        <v>38</v>
      </c>
      <c r="CN411">
        <v>9.8925497172367028E-3</v>
      </c>
      <c r="CO411">
        <v>880</v>
      </c>
      <c r="CP411">
        <v>-0.28371055080000002</v>
      </c>
      <c r="CQ411">
        <v>-0.32888663060000001</v>
      </c>
      <c r="CR411">
        <v>8847</v>
      </c>
      <c r="CS411">
        <v>0.82099999999999995</v>
      </c>
      <c r="CT411">
        <v>8125</v>
      </c>
      <c r="CU411">
        <v>0.73002663116000011</v>
      </c>
      <c r="CW411">
        <v>3</v>
      </c>
      <c r="CX411">
        <v>4</v>
      </c>
      <c r="CY411">
        <v>176</v>
      </c>
      <c r="CZ411">
        <v>260</v>
      </c>
      <c r="DA411" s="2">
        <v>5935</v>
      </c>
      <c r="DB411" s="2">
        <v>785</v>
      </c>
      <c r="DC411" s="2">
        <v>27.69</v>
      </c>
      <c r="DD411" s="2">
        <v>4499</v>
      </c>
      <c r="DE411">
        <v>55</v>
      </c>
      <c r="DF411">
        <v>11</v>
      </c>
      <c r="DG411">
        <v>27.69</v>
      </c>
      <c r="DH411">
        <v>9.23</v>
      </c>
      <c r="DJ411">
        <v>0.28000000000000003</v>
      </c>
      <c r="DK411">
        <v>0.96187463581120458</v>
      </c>
      <c r="DL411">
        <v>0</v>
      </c>
      <c r="DM411">
        <v>9</v>
      </c>
      <c r="DN411">
        <v>23.3</v>
      </c>
      <c r="DO411">
        <v>0.20199999999999999</v>
      </c>
      <c r="DP411">
        <v>983.56999999999994</v>
      </c>
      <c r="DQ411" s="2">
        <v>0</v>
      </c>
      <c r="DR411" s="2">
        <v>2097.4984303599999</v>
      </c>
      <c r="DS411">
        <v>1.7535273338859351E-2</v>
      </c>
      <c r="DT411">
        <v>4.61976307043793</v>
      </c>
      <c r="DU411">
        <v>552597.57943350344</v>
      </c>
      <c r="DV411">
        <v>1</v>
      </c>
    </row>
    <row r="412" spans="1:126" x14ac:dyDescent="0.15">
      <c r="A412" t="s">
        <v>768</v>
      </c>
      <c r="B412" t="s">
        <v>863</v>
      </c>
      <c r="C412">
        <v>13</v>
      </c>
      <c r="D412">
        <v>111</v>
      </c>
      <c r="E412" t="s">
        <v>864</v>
      </c>
      <c r="F412">
        <v>13111</v>
      </c>
      <c r="G412" t="s">
        <v>5396</v>
      </c>
      <c r="H412">
        <v>96.1</v>
      </c>
      <c r="I412">
        <v>0.3</v>
      </c>
      <c r="J412">
        <v>0.3</v>
      </c>
      <c r="K412">
        <v>0.3</v>
      </c>
      <c r="L412">
        <v>1.2</v>
      </c>
      <c r="M412">
        <v>1.8</v>
      </c>
      <c r="N412">
        <f t="shared" si="26"/>
        <v>9240.16</v>
      </c>
      <c r="O412">
        <f t="shared" si="24"/>
        <v>759.84000000000015</v>
      </c>
      <c r="P412">
        <f t="shared" si="25"/>
        <v>0.91180800000000051</v>
      </c>
      <c r="Q412" s="4">
        <v>13111</v>
      </c>
      <c r="R412" s="5">
        <v>34.866543</v>
      </c>
      <c r="S412" s="5">
        <v>-84.317330999999996</v>
      </c>
      <c r="T412">
        <v>8</v>
      </c>
      <c r="U412">
        <v>8.7917044219960175E-2</v>
      </c>
      <c r="V412">
        <v>23554</v>
      </c>
      <c r="W412">
        <v>23632</v>
      </c>
      <c r="X412">
        <v>23742</v>
      </c>
      <c r="Y412">
        <v>24418</v>
      </c>
      <c r="Z412">
        <v>12224</v>
      </c>
      <c r="AA412">
        <v>13107</v>
      </c>
      <c r="AB412">
        <v>7961.0409999999993</v>
      </c>
      <c r="AC412">
        <v>37049</v>
      </c>
      <c r="AD412">
        <v>0</v>
      </c>
      <c r="AE412">
        <v>0</v>
      </c>
      <c r="AF412">
        <v>17</v>
      </c>
      <c r="AG412">
        <v>198</v>
      </c>
      <c r="AH412">
        <v>8.5858585858585856E-2</v>
      </c>
      <c r="AI412" s="3">
        <v>13872</v>
      </c>
      <c r="AJ412" s="3">
        <v>247690.66701997002</v>
      </c>
      <c r="AK412">
        <v>35</v>
      </c>
      <c r="AL412">
        <v>250534.39999999999</v>
      </c>
      <c r="AM412">
        <v>327085</v>
      </c>
      <c r="AN412">
        <v>9330</v>
      </c>
      <c r="AO412">
        <v>336415</v>
      </c>
      <c r="AP412">
        <v>1</v>
      </c>
      <c r="AQ412">
        <v>1</v>
      </c>
      <c r="AR412">
        <v>2</v>
      </c>
      <c r="AS412">
        <v>8.4631008801624913E-2</v>
      </c>
      <c r="AT412">
        <v>3</v>
      </c>
      <c r="AU412">
        <v>22</v>
      </c>
      <c r="AV412">
        <f t="shared" si="27"/>
        <v>25</v>
      </c>
      <c r="AW412">
        <v>18163</v>
      </c>
      <c r="AX412">
        <v>0.78</v>
      </c>
      <c r="AY412">
        <v>1168537913.10133</v>
      </c>
      <c r="AZ412">
        <v>1168537.9131013299</v>
      </c>
      <c r="BA412">
        <v>57408.390719006296</v>
      </c>
      <c r="BB412">
        <v>0.1741905647372429</v>
      </c>
      <c r="BC412">
        <v>9430</v>
      </c>
      <c r="BD412">
        <v>4349</v>
      </c>
      <c r="BE412">
        <v>5081</v>
      </c>
      <c r="BF412">
        <v>0.21571707565593953</v>
      </c>
      <c r="BG412">
        <v>485660</v>
      </c>
      <c r="BH412">
        <v>20.455732457248757</v>
      </c>
      <c r="BI412">
        <v>3768</v>
      </c>
      <c r="BJ412">
        <v>37</v>
      </c>
      <c r="BK412">
        <v>0</v>
      </c>
      <c r="BL412">
        <v>2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22945</v>
      </c>
      <c r="BU412">
        <v>0.47</v>
      </c>
      <c r="BV412">
        <v>0.59460679999999999</v>
      </c>
      <c r="BW412">
        <v>118</v>
      </c>
      <c r="BX412">
        <v>1.7432989999999999</v>
      </c>
      <c r="BY412">
        <v>0.22685920000000001</v>
      </c>
      <c r="BZ412">
        <v>36</v>
      </c>
      <c r="CA412">
        <v>0</v>
      </c>
      <c r="CB412">
        <v>3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23713</v>
      </c>
      <c r="CK412">
        <v>1.7711803652005229</v>
      </c>
      <c r="CL412">
        <v>0.69016122364613475</v>
      </c>
      <c r="CM412">
        <v>115</v>
      </c>
      <c r="CN412">
        <v>0.36814417162002305</v>
      </c>
      <c r="CO412">
        <v>1766</v>
      </c>
      <c r="CP412">
        <v>-0.36802122459999997</v>
      </c>
      <c r="CQ412">
        <v>-0.13724377930000001</v>
      </c>
      <c r="CR412">
        <v>20933</v>
      </c>
      <c r="CS412">
        <v>0.85699999999999998</v>
      </c>
      <c r="CT412">
        <v>17336</v>
      </c>
      <c r="CU412">
        <v>0.73814295256999995</v>
      </c>
      <c r="CV412">
        <v>17</v>
      </c>
      <c r="CW412">
        <v>5</v>
      </c>
      <c r="CX412">
        <v>17</v>
      </c>
      <c r="CY412">
        <v>135</v>
      </c>
      <c r="CZ412">
        <v>313</v>
      </c>
      <c r="DA412" s="2">
        <v>10741</v>
      </c>
      <c r="DB412" s="2">
        <v>1890</v>
      </c>
      <c r="DC412" s="2">
        <v>239.9</v>
      </c>
      <c r="DD412" s="2">
        <v>760</v>
      </c>
      <c r="DE412">
        <v>101</v>
      </c>
      <c r="DF412">
        <v>8</v>
      </c>
      <c r="DG412">
        <v>50.51</v>
      </c>
      <c r="DH412">
        <v>4.21</v>
      </c>
      <c r="DI412" s="2">
        <v>4.21</v>
      </c>
      <c r="DJ412">
        <v>2.78</v>
      </c>
      <c r="DK412">
        <v>0.98089677047289503</v>
      </c>
      <c r="DL412">
        <v>0</v>
      </c>
      <c r="DM412">
        <v>0</v>
      </c>
      <c r="DN412">
        <v>1.9</v>
      </c>
      <c r="DO412">
        <v>9.0000000000000011E-3</v>
      </c>
      <c r="DP412">
        <v>29.85</v>
      </c>
      <c r="DQ412" s="2">
        <v>105283</v>
      </c>
      <c r="DR412" s="2">
        <v>750.55208813000002</v>
      </c>
      <c r="DS412">
        <v>2.9958034456992735E-3</v>
      </c>
      <c r="DT412">
        <v>2.9553985550194399</v>
      </c>
      <c r="DU412">
        <v>740429.00374266237</v>
      </c>
      <c r="DV412">
        <v>1</v>
      </c>
    </row>
    <row r="413" spans="1:126" x14ac:dyDescent="0.15">
      <c r="A413" t="s">
        <v>768</v>
      </c>
      <c r="B413" t="s">
        <v>160</v>
      </c>
      <c r="C413">
        <v>13</v>
      </c>
      <c r="D413">
        <v>113</v>
      </c>
      <c r="E413" t="s">
        <v>865</v>
      </c>
      <c r="F413">
        <v>13113</v>
      </c>
      <c r="G413" t="s">
        <v>5397</v>
      </c>
      <c r="H413">
        <v>67.8</v>
      </c>
      <c r="I413">
        <v>19.8</v>
      </c>
      <c r="J413">
        <v>0.2</v>
      </c>
      <c r="K413">
        <v>3.9</v>
      </c>
      <c r="L413">
        <v>2</v>
      </c>
      <c r="M413">
        <v>6.3</v>
      </c>
      <c r="N413">
        <f t="shared" si="26"/>
        <v>5047.8199999999988</v>
      </c>
      <c r="O413">
        <f t="shared" si="24"/>
        <v>4952.1800000000012</v>
      </c>
      <c r="P413">
        <f t="shared" si="25"/>
        <v>5.9426160000000037</v>
      </c>
      <c r="Q413" s="4">
        <v>13113</v>
      </c>
      <c r="R413" s="5">
        <v>33.412717000000001</v>
      </c>
      <c r="S413" s="5">
        <v>-84.493941000000007</v>
      </c>
      <c r="T413">
        <v>1</v>
      </c>
      <c r="U413">
        <v>5.5525651993807136E-2</v>
      </c>
      <c r="V413">
        <v>106525</v>
      </c>
      <c r="W413">
        <v>107930</v>
      </c>
      <c r="X413">
        <v>108655</v>
      </c>
      <c r="Y413">
        <v>110286</v>
      </c>
      <c r="Z413">
        <v>56282</v>
      </c>
      <c r="AA413">
        <v>13109</v>
      </c>
      <c r="AB413">
        <v>44251.459000000003</v>
      </c>
      <c r="AC413">
        <v>79066</v>
      </c>
      <c r="AD413">
        <v>2</v>
      </c>
      <c r="AE413">
        <v>1.8406884174681332E-5</v>
      </c>
      <c r="AF413">
        <v>11</v>
      </c>
      <c r="AG413">
        <v>126</v>
      </c>
      <c r="AH413">
        <v>8.7301587301587297E-2</v>
      </c>
      <c r="AI413" s="3">
        <v>11493</v>
      </c>
      <c r="AJ413" s="3">
        <v>124392.35948558</v>
      </c>
      <c r="AK413">
        <v>46</v>
      </c>
      <c r="AL413">
        <v>127532.8</v>
      </c>
      <c r="AM413">
        <v>113064</v>
      </c>
      <c r="AN413">
        <v>6147</v>
      </c>
      <c r="AO413">
        <v>119211</v>
      </c>
      <c r="AP413">
        <v>3</v>
      </c>
      <c r="AQ413">
        <v>0</v>
      </c>
      <c r="AR413">
        <v>3</v>
      </c>
      <c r="AS413">
        <v>2.779579356990642E-2</v>
      </c>
      <c r="AT413">
        <v>3</v>
      </c>
      <c r="AU413">
        <v>90</v>
      </c>
      <c r="AV413">
        <f t="shared" si="27"/>
        <v>93</v>
      </c>
      <c r="AW413">
        <v>129850</v>
      </c>
      <c r="AX413">
        <v>0.98</v>
      </c>
      <c r="AY413">
        <v>1183474095.7667301</v>
      </c>
      <c r="AZ413">
        <v>1183474.0957667301</v>
      </c>
      <c r="BA413">
        <v>12914.8751597624</v>
      </c>
      <c r="BB413">
        <v>0.77430094184386788</v>
      </c>
      <c r="BC413">
        <v>144080</v>
      </c>
      <c r="BD413">
        <v>99390</v>
      </c>
      <c r="BE413">
        <v>44690</v>
      </c>
      <c r="BF413">
        <v>0.41952593287960571</v>
      </c>
      <c r="BG413">
        <v>2236056</v>
      </c>
      <c r="BH413">
        <v>20.579411900050619</v>
      </c>
      <c r="BI413">
        <v>8737</v>
      </c>
      <c r="BJ413">
        <v>106</v>
      </c>
      <c r="BK413">
        <v>4</v>
      </c>
      <c r="BL413">
        <v>4</v>
      </c>
      <c r="BM413">
        <v>0</v>
      </c>
      <c r="BN413">
        <v>2</v>
      </c>
      <c r="BO413">
        <v>2</v>
      </c>
      <c r="BP413">
        <v>1</v>
      </c>
      <c r="BQ413">
        <v>7</v>
      </c>
      <c r="BR413">
        <v>7</v>
      </c>
      <c r="BS413">
        <v>0</v>
      </c>
      <c r="BT413">
        <v>106788</v>
      </c>
      <c r="BU413">
        <v>0.81</v>
      </c>
      <c r="BV413">
        <v>0.72231690000000004</v>
      </c>
      <c r="BW413">
        <v>534</v>
      </c>
      <c r="BX413">
        <v>1.245458</v>
      </c>
      <c r="BY413">
        <v>0.2313258</v>
      </c>
      <c r="BZ413">
        <v>121</v>
      </c>
      <c r="CA413">
        <v>3</v>
      </c>
      <c r="CB413">
        <v>4</v>
      </c>
      <c r="CC413">
        <v>0</v>
      </c>
      <c r="CD413">
        <v>1</v>
      </c>
      <c r="CE413">
        <v>1</v>
      </c>
      <c r="CF413">
        <v>1</v>
      </c>
      <c r="CG413">
        <v>15</v>
      </c>
      <c r="CH413">
        <v>7</v>
      </c>
      <c r="CI413">
        <v>0</v>
      </c>
      <c r="CJ413">
        <v>109648</v>
      </c>
      <c r="CK413">
        <v>1.3953742886327156</v>
      </c>
      <c r="CL413">
        <v>0.78571524395970005</v>
      </c>
      <c r="CM413">
        <v>776</v>
      </c>
      <c r="CN413">
        <v>0.68965203743021586</v>
      </c>
      <c r="CO413">
        <v>26376</v>
      </c>
      <c r="CP413">
        <v>1.831004351</v>
      </c>
      <c r="CQ413">
        <v>1.532479666</v>
      </c>
      <c r="CR413">
        <v>99084</v>
      </c>
      <c r="CS413">
        <v>0.89200000000000002</v>
      </c>
      <c r="CT413">
        <v>92890</v>
      </c>
      <c r="CU413">
        <v>0.86041256763000007</v>
      </c>
      <c r="CV413">
        <v>162</v>
      </c>
      <c r="CW413">
        <v>104</v>
      </c>
      <c r="CX413">
        <v>125</v>
      </c>
      <c r="CY413">
        <v>121</v>
      </c>
      <c r="CZ413">
        <v>189</v>
      </c>
      <c r="DA413" s="2">
        <v>61463</v>
      </c>
      <c r="DB413" s="2">
        <v>16220</v>
      </c>
      <c r="DC413" s="2">
        <v>299.91000000000003</v>
      </c>
      <c r="DD413" s="2">
        <v>31510</v>
      </c>
      <c r="DE413">
        <v>56</v>
      </c>
      <c r="DF413">
        <v>17</v>
      </c>
      <c r="DG413">
        <v>61.83</v>
      </c>
      <c r="DH413">
        <v>2.77</v>
      </c>
      <c r="DI413" s="2">
        <v>6.46</v>
      </c>
      <c r="DJ413">
        <v>-0.24</v>
      </c>
      <c r="DK413">
        <v>0.96876359523188027</v>
      </c>
      <c r="DL413">
        <v>3.1746031746031744E-2</v>
      </c>
      <c r="DM413">
        <v>57</v>
      </c>
      <c r="DN413">
        <v>22.2</v>
      </c>
      <c r="DO413">
        <v>0.17499999999999999</v>
      </c>
      <c r="DP413">
        <v>0</v>
      </c>
      <c r="DQ413" s="2">
        <v>0</v>
      </c>
      <c r="DR413" s="2">
        <v>824.50247818000003</v>
      </c>
      <c r="DS413">
        <v>6.4650212928180828E-3</v>
      </c>
      <c r="DT413">
        <v>1.7725597189326401</v>
      </c>
      <c r="DU413">
        <v>226059.5041226926</v>
      </c>
      <c r="DV413">
        <v>0</v>
      </c>
    </row>
    <row r="414" spans="1:126" x14ac:dyDescent="0.15">
      <c r="A414" t="s">
        <v>768</v>
      </c>
      <c r="B414" t="s">
        <v>866</v>
      </c>
      <c r="C414">
        <v>13</v>
      </c>
      <c r="D414">
        <v>115</v>
      </c>
      <c r="E414" t="s">
        <v>867</v>
      </c>
      <c r="F414">
        <v>13115</v>
      </c>
      <c r="G414" t="s">
        <v>5398</v>
      </c>
      <c r="H414">
        <v>73.7</v>
      </c>
      <c r="I414">
        <v>14</v>
      </c>
      <c r="J414">
        <v>0.2</v>
      </c>
      <c r="K414">
        <v>1.3</v>
      </c>
      <c r="L414">
        <v>1.5</v>
      </c>
      <c r="M414">
        <v>9.3000000000000007</v>
      </c>
      <c r="N414">
        <f t="shared" si="26"/>
        <v>5718.16</v>
      </c>
      <c r="O414">
        <f t="shared" si="24"/>
        <v>4281.84</v>
      </c>
      <c r="P414">
        <f t="shared" si="25"/>
        <v>5.1382080000000023</v>
      </c>
      <c r="Q414" s="4">
        <v>13115</v>
      </c>
      <c r="R414" s="5">
        <v>34.263691999999999</v>
      </c>
      <c r="S414" s="5">
        <v>-85.213684999999998</v>
      </c>
      <c r="T414">
        <v>3</v>
      </c>
      <c r="U414">
        <v>8.138959473212376E-2</v>
      </c>
      <c r="V414">
        <v>96204</v>
      </c>
      <c r="W414">
        <v>96146</v>
      </c>
      <c r="X414">
        <v>96169</v>
      </c>
      <c r="Y414">
        <v>96243</v>
      </c>
      <c r="Z414">
        <v>48798</v>
      </c>
      <c r="AA414">
        <v>13111</v>
      </c>
      <c r="AB414">
        <v>34814.385999999999</v>
      </c>
      <c r="AC414">
        <v>41549</v>
      </c>
      <c r="AD414">
        <v>1</v>
      </c>
      <c r="AE414">
        <v>1.0398361218272E-5</v>
      </c>
      <c r="AF414">
        <v>40</v>
      </c>
      <c r="AG414">
        <v>559</v>
      </c>
      <c r="AH414">
        <v>7.1556350626118065E-2</v>
      </c>
      <c r="AI414" s="3">
        <v>70166</v>
      </c>
      <c r="AJ414" s="3">
        <v>326350.27397480502</v>
      </c>
      <c r="AK414">
        <v>58</v>
      </c>
      <c r="AL414">
        <v>331840</v>
      </c>
      <c r="AM414">
        <v>49768</v>
      </c>
      <c r="AN414">
        <v>30421</v>
      </c>
      <c r="AO414">
        <v>80189</v>
      </c>
      <c r="AP414">
        <v>5</v>
      </c>
      <c r="AQ414">
        <v>0</v>
      </c>
      <c r="AR414">
        <v>5</v>
      </c>
      <c r="AS414">
        <v>5.2004243546273372E-2</v>
      </c>
      <c r="AT414">
        <v>6</v>
      </c>
      <c r="AU414">
        <v>93</v>
      </c>
      <c r="AV414">
        <f t="shared" si="27"/>
        <v>99</v>
      </c>
      <c r="AW414">
        <v>90459</v>
      </c>
      <c r="AX414">
        <v>0.9</v>
      </c>
      <c r="AY414">
        <v>2601223357.8882198</v>
      </c>
      <c r="AZ414">
        <v>2601223.3578882199</v>
      </c>
      <c r="BA414">
        <v>28850.117124836401</v>
      </c>
      <c r="BB414">
        <v>0.34661904340732225</v>
      </c>
      <c r="BC414">
        <v>62653</v>
      </c>
      <c r="BD414">
        <v>31700</v>
      </c>
      <c r="BE414">
        <v>30953</v>
      </c>
      <c r="BF414">
        <v>0.32174337865369423</v>
      </c>
      <c r="BG414">
        <v>1385852</v>
      </c>
      <c r="BH414">
        <v>14.410589691064688</v>
      </c>
      <c r="BI414">
        <v>8706</v>
      </c>
      <c r="BJ414">
        <v>82</v>
      </c>
      <c r="BK414">
        <v>5</v>
      </c>
      <c r="BL414">
        <v>3</v>
      </c>
      <c r="BM414">
        <v>0</v>
      </c>
      <c r="BN414">
        <v>1</v>
      </c>
      <c r="BO414">
        <v>3</v>
      </c>
      <c r="BP414">
        <v>1</v>
      </c>
      <c r="BQ414">
        <v>9</v>
      </c>
      <c r="BR414">
        <v>5</v>
      </c>
      <c r="BS414">
        <v>0</v>
      </c>
      <c r="BT414">
        <v>96250</v>
      </c>
      <c r="BU414">
        <v>0.74</v>
      </c>
      <c r="BV414">
        <v>0.4741861</v>
      </c>
      <c r="BW414">
        <v>343</v>
      </c>
      <c r="BX414">
        <v>1.132468</v>
      </c>
      <c r="BY414">
        <v>-1.293277</v>
      </c>
      <c r="BZ414">
        <v>81</v>
      </c>
      <c r="CA414">
        <v>5</v>
      </c>
      <c r="CB414">
        <v>3</v>
      </c>
      <c r="CC414">
        <v>0</v>
      </c>
      <c r="CD414">
        <v>1</v>
      </c>
      <c r="CE414">
        <v>4</v>
      </c>
      <c r="CF414">
        <v>1</v>
      </c>
      <c r="CG414">
        <v>6</v>
      </c>
      <c r="CH414">
        <v>5</v>
      </c>
      <c r="CI414">
        <v>0</v>
      </c>
      <c r="CJ414">
        <v>96061</v>
      </c>
      <c r="CK414">
        <v>1.1034655062928764</v>
      </c>
      <c r="CL414">
        <v>0.69501429025087325</v>
      </c>
      <c r="CM414">
        <v>363</v>
      </c>
      <c r="CN414">
        <v>-0.49180104308548184</v>
      </c>
      <c r="CO414">
        <v>9602</v>
      </c>
      <c r="CP414">
        <v>-0.16771449390000001</v>
      </c>
      <c r="CQ414">
        <v>0.32533494800000001</v>
      </c>
      <c r="CR414">
        <v>80964</v>
      </c>
      <c r="CS414">
        <v>0.83799999999999997</v>
      </c>
      <c r="CT414">
        <v>75135</v>
      </c>
      <c r="CU414">
        <v>0.76339678944</v>
      </c>
      <c r="CV414">
        <v>111</v>
      </c>
      <c r="CW414">
        <v>41</v>
      </c>
      <c r="CX414">
        <v>120</v>
      </c>
      <c r="CY414">
        <v>483</v>
      </c>
      <c r="CZ414">
        <v>842</v>
      </c>
      <c r="DA414" s="2">
        <v>51397</v>
      </c>
      <c r="DB414" s="2">
        <v>7975</v>
      </c>
      <c r="DC414" s="2">
        <v>117.93</v>
      </c>
      <c r="DD414" s="2">
        <v>21734</v>
      </c>
      <c r="DE414">
        <v>252</v>
      </c>
      <c r="DF414">
        <v>35</v>
      </c>
      <c r="DG414">
        <v>40.700000000000003</v>
      </c>
      <c r="DH414">
        <v>2.09</v>
      </c>
      <c r="DI414" s="2">
        <v>10.44</v>
      </c>
      <c r="DJ414">
        <v>0.33</v>
      </c>
      <c r="DK414">
        <v>0.96724909500327794</v>
      </c>
      <c r="DL414">
        <v>0</v>
      </c>
      <c r="DM414">
        <v>0</v>
      </c>
      <c r="DN414">
        <v>46.7</v>
      </c>
      <c r="DO414">
        <v>0.14400000000000002</v>
      </c>
      <c r="DP414">
        <v>1134.9000000000001</v>
      </c>
      <c r="DQ414" s="2">
        <v>6625</v>
      </c>
      <c r="DR414" s="2">
        <v>16411.292096489997</v>
      </c>
      <c r="DS414">
        <v>4.4333433602289453E-2</v>
      </c>
      <c r="DT414">
        <v>3.6027798378406199</v>
      </c>
      <c r="DU414">
        <v>1195546.4613890313</v>
      </c>
      <c r="DV414">
        <v>1</v>
      </c>
    </row>
    <row r="415" spans="1:126" x14ac:dyDescent="0.15">
      <c r="A415" t="s">
        <v>768</v>
      </c>
      <c r="B415" t="s">
        <v>868</v>
      </c>
      <c r="C415">
        <v>13</v>
      </c>
      <c r="D415">
        <v>117</v>
      </c>
      <c r="E415" t="s">
        <v>869</v>
      </c>
      <c r="F415">
        <v>13117</v>
      </c>
      <c r="G415" t="s">
        <v>5399</v>
      </c>
      <c r="H415">
        <v>80.3</v>
      </c>
      <c r="I415">
        <v>2.4</v>
      </c>
      <c r="J415">
        <v>0.2</v>
      </c>
      <c r="K415">
        <v>6.2</v>
      </c>
      <c r="L415">
        <v>1.4</v>
      </c>
      <c r="M415">
        <v>9.4</v>
      </c>
      <c r="N415">
        <f t="shared" si="26"/>
        <v>6582.6499999999987</v>
      </c>
      <c r="O415">
        <f t="shared" si="24"/>
        <v>3417.3500000000013</v>
      </c>
      <c r="P415">
        <f t="shared" si="25"/>
        <v>4.1008200000000032</v>
      </c>
      <c r="Q415" s="4">
        <v>13117</v>
      </c>
      <c r="R415" s="5">
        <v>34.225143000000003</v>
      </c>
      <c r="S415" s="5">
        <v>-84.127435000000006</v>
      </c>
      <c r="T415">
        <v>1</v>
      </c>
      <c r="U415">
        <v>7.3171029836611431E-2</v>
      </c>
      <c r="V415">
        <v>177103</v>
      </c>
      <c r="W415">
        <v>189314</v>
      </c>
      <c r="X415">
        <v>196236</v>
      </c>
      <c r="Y415">
        <v>211384</v>
      </c>
      <c r="Z415">
        <v>104999</v>
      </c>
      <c r="AA415">
        <v>13113</v>
      </c>
      <c r="AB415">
        <v>84867.635000000009</v>
      </c>
      <c r="AC415">
        <v>88816</v>
      </c>
      <c r="AD415">
        <v>2</v>
      </c>
      <c r="AE415">
        <v>1.0191809861595222E-5</v>
      </c>
      <c r="AF415">
        <v>23</v>
      </c>
      <c r="AG415">
        <v>311</v>
      </c>
      <c r="AH415">
        <v>7.3954983922829579E-2</v>
      </c>
      <c r="AI415" s="3">
        <v>16072</v>
      </c>
      <c r="AJ415" s="3">
        <v>143394.3593744</v>
      </c>
      <c r="AK415">
        <v>24</v>
      </c>
      <c r="AL415">
        <v>158323.20000000001</v>
      </c>
      <c r="AM415">
        <v>124519</v>
      </c>
      <c r="AN415">
        <v>12836</v>
      </c>
      <c r="AO415">
        <v>137355</v>
      </c>
      <c r="AP415">
        <v>14</v>
      </c>
      <c r="AQ415">
        <v>0</v>
      </c>
      <c r="AR415">
        <v>14</v>
      </c>
      <c r="AS415">
        <v>7.3951213328121532E-2</v>
      </c>
      <c r="AT415">
        <v>16</v>
      </c>
      <c r="AU415">
        <v>208</v>
      </c>
      <c r="AV415">
        <f t="shared" si="27"/>
        <v>224</v>
      </c>
      <c r="AW415">
        <v>260667</v>
      </c>
      <c r="AX415">
        <v>0.99</v>
      </c>
      <c r="AY415">
        <v>531537001.00543398</v>
      </c>
      <c r="AZ415">
        <v>531537.00100543397</v>
      </c>
      <c r="BA415">
        <v>5420.7356459033599</v>
      </c>
      <c r="BB415">
        <v>1.8447680634559909</v>
      </c>
      <c r="BC415">
        <v>269341</v>
      </c>
      <c r="BD415">
        <v>286451</v>
      </c>
      <c r="BE415">
        <v>-17110</v>
      </c>
      <c r="BF415">
        <v>-9.6610447028000659E-2</v>
      </c>
      <c r="BG415">
        <v>3731363</v>
      </c>
      <c r="BH415">
        <v>19.014671110295765</v>
      </c>
      <c r="BI415">
        <v>10379</v>
      </c>
      <c r="BJ415">
        <v>74</v>
      </c>
      <c r="BK415">
        <v>1</v>
      </c>
      <c r="BL415">
        <v>5</v>
      </c>
      <c r="BM415">
        <v>0</v>
      </c>
      <c r="BN415">
        <v>3</v>
      </c>
      <c r="BO415">
        <v>0</v>
      </c>
      <c r="BP415">
        <v>3</v>
      </c>
      <c r="BQ415">
        <v>27</v>
      </c>
      <c r="BR415">
        <v>6</v>
      </c>
      <c r="BS415">
        <v>0</v>
      </c>
      <c r="BT415">
        <v>174520</v>
      </c>
      <c r="BU415">
        <v>0.77</v>
      </c>
      <c r="BV415">
        <v>0.63632069999999996</v>
      </c>
      <c r="BW415">
        <v>304</v>
      </c>
      <c r="BX415">
        <v>0.68187030000000004</v>
      </c>
      <c r="BY415">
        <v>-1.109504</v>
      </c>
      <c r="BZ415">
        <v>88</v>
      </c>
      <c r="CA415">
        <v>2</v>
      </c>
      <c r="CB415">
        <v>4</v>
      </c>
      <c r="CC415">
        <v>1</v>
      </c>
      <c r="CD415">
        <v>3</v>
      </c>
      <c r="CE415">
        <v>0</v>
      </c>
      <c r="CF415">
        <v>2</v>
      </c>
      <c r="CG415">
        <v>26</v>
      </c>
      <c r="CH415">
        <v>7</v>
      </c>
      <c r="CI415">
        <v>0</v>
      </c>
      <c r="CJ415">
        <v>203882</v>
      </c>
      <c r="CK415">
        <v>0.65233811714619239</v>
      </c>
      <c r="CL415">
        <v>0.79851300388846547</v>
      </c>
      <c r="CM415">
        <v>379</v>
      </c>
      <c r="CN415">
        <v>-0.81260229820158636</v>
      </c>
      <c r="CO415">
        <v>51273</v>
      </c>
      <c r="CP415">
        <v>2.0533298310000001</v>
      </c>
      <c r="CQ415">
        <v>1.434486111</v>
      </c>
      <c r="CR415">
        <v>199488</v>
      </c>
      <c r="CS415">
        <v>0.93200000000000005</v>
      </c>
      <c r="CT415">
        <v>151423</v>
      </c>
      <c r="CU415">
        <v>0.85437842545999998</v>
      </c>
      <c r="CV415">
        <v>96</v>
      </c>
      <c r="CW415">
        <v>83</v>
      </c>
      <c r="CX415">
        <v>82</v>
      </c>
      <c r="CY415">
        <v>217</v>
      </c>
      <c r="CZ415">
        <v>467</v>
      </c>
      <c r="DA415" s="2">
        <v>100869</v>
      </c>
      <c r="DB415" s="2">
        <v>32575</v>
      </c>
      <c r="DC415" s="2">
        <v>256.39</v>
      </c>
      <c r="DD415" s="2">
        <v>29632</v>
      </c>
      <c r="DE415">
        <v>169</v>
      </c>
      <c r="DF415">
        <v>4</v>
      </c>
      <c r="DG415">
        <v>68.06</v>
      </c>
      <c r="DH415">
        <v>1.54</v>
      </c>
      <c r="DI415" s="2">
        <v>1.54</v>
      </c>
      <c r="DJ415">
        <v>0.99</v>
      </c>
      <c r="DK415">
        <v>0.94692633150821304</v>
      </c>
      <c r="DL415">
        <v>3.2154340836012861E-3</v>
      </c>
      <c r="DN415">
        <v>12</v>
      </c>
      <c r="DO415">
        <v>7.0000000000000007E-2</v>
      </c>
      <c r="DP415">
        <v>0</v>
      </c>
      <c r="DQ415" s="2">
        <v>0</v>
      </c>
      <c r="DR415" s="2">
        <v>538.22009088999994</v>
      </c>
      <c r="DS415">
        <v>2.8664839664347989E-3</v>
      </c>
      <c r="DT415">
        <v>1.8896917720034101</v>
      </c>
      <c r="DU415">
        <v>299182.04835725034</v>
      </c>
      <c r="DV415">
        <v>0</v>
      </c>
    </row>
    <row r="416" spans="1:126" x14ac:dyDescent="0.15">
      <c r="A416" t="s">
        <v>768</v>
      </c>
      <c r="B416" t="s">
        <v>162</v>
      </c>
      <c r="C416">
        <v>13</v>
      </c>
      <c r="D416">
        <v>119</v>
      </c>
      <c r="E416" t="s">
        <v>870</v>
      </c>
      <c r="F416">
        <v>13119</v>
      </c>
      <c r="G416" t="s">
        <v>5400</v>
      </c>
      <c r="H416">
        <v>85.6</v>
      </c>
      <c r="I416">
        <v>8.1999999999999993</v>
      </c>
      <c r="J416">
        <v>0.1</v>
      </c>
      <c r="K416">
        <v>0.5</v>
      </c>
      <c r="L416">
        <v>1.5</v>
      </c>
      <c r="M416">
        <v>3.9</v>
      </c>
      <c r="N416">
        <f t="shared" si="26"/>
        <v>7412.3199999999988</v>
      </c>
      <c r="O416">
        <f t="shared" si="24"/>
        <v>2587.6800000000012</v>
      </c>
      <c r="P416">
        <f t="shared" si="25"/>
        <v>3.1052160000000026</v>
      </c>
      <c r="Q416" s="4">
        <v>13119</v>
      </c>
      <c r="R416" s="5">
        <v>34.375081000000002</v>
      </c>
      <c r="S416" s="5">
        <v>-83.228064000000003</v>
      </c>
      <c r="T416">
        <v>8</v>
      </c>
      <c r="U416">
        <v>0.13641786553188223</v>
      </c>
      <c r="V416">
        <v>22070</v>
      </c>
      <c r="W416">
        <v>22051</v>
      </c>
      <c r="X416">
        <v>22110</v>
      </c>
      <c r="Y416">
        <v>22280</v>
      </c>
      <c r="Z416">
        <v>11015</v>
      </c>
      <c r="AA416">
        <v>13115</v>
      </c>
      <c r="AB416">
        <v>7267.2759999999998</v>
      </c>
      <c r="AC416">
        <v>33816</v>
      </c>
      <c r="AD416">
        <v>1</v>
      </c>
      <c r="AE416">
        <v>4.5228403437358663E-5</v>
      </c>
      <c r="AF416">
        <v>24</v>
      </c>
      <c r="AG416">
        <v>775</v>
      </c>
      <c r="AH416">
        <v>3.0967741935483871E-2</v>
      </c>
      <c r="AI416" s="3">
        <v>77300</v>
      </c>
      <c r="AJ416" s="3">
        <v>167364.66450136501</v>
      </c>
      <c r="AK416">
        <v>60</v>
      </c>
      <c r="AL416">
        <v>170483.20000000001</v>
      </c>
      <c r="AM416">
        <v>281544</v>
      </c>
      <c r="AN416">
        <v>59078</v>
      </c>
      <c r="AO416">
        <v>340622</v>
      </c>
      <c r="AP416">
        <v>1</v>
      </c>
      <c r="AQ416">
        <v>0</v>
      </c>
      <c r="AR416">
        <v>1</v>
      </c>
      <c r="AS416">
        <v>4.5349417259988214E-2</v>
      </c>
      <c r="AT416">
        <v>1</v>
      </c>
      <c r="AU416">
        <v>28</v>
      </c>
      <c r="AV416">
        <f t="shared" si="27"/>
        <v>29</v>
      </c>
      <c r="AW416">
        <v>14107</v>
      </c>
      <c r="AX416">
        <v>0.66999999999999993</v>
      </c>
      <c r="AY416">
        <v>144863413.15040901</v>
      </c>
      <c r="AZ416">
        <v>144863.413150409</v>
      </c>
      <c r="BA416">
        <v>7239.0653473666098</v>
      </c>
      <c r="BB416">
        <v>1.3813938015682852</v>
      </c>
      <c r="BC416">
        <v>11197</v>
      </c>
      <c r="BD416">
        <v>6528</v>
      </c>
      <c r="BE416">
        <v>4669</v>
      </c>
      <c r="BF416">
        <v>0.21155414589941096</v>
      </c>
      <c r="BG416">
        <v>350600</v>
      </c>
      <c r="BH416">
        <v>15.857078245137947</v>
      </c>
      <c r="BI416">
        <v>3039</v>
      </c>
      <c r="BJ416">
        <v>29</v>
      </c>
      <c r="BK416">
        <v>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</v>
      </c>
      <c r="BR416">
        <v>0</v>
      </c>
      <c r="BS416">
        <v>0</v>
      </c>
      <c r="BT416">
        <v>21748</v>
      </c>
      <c r="BU416">
        <v>0.76</v>
      </c>
      <c r="BV416">
        <v>0.48562319999999998</v>
      </c>
      <c r="BW416">
        <v>91</v>
      </c>
      <c r="BX416">
        <v>1.6093440000000001</v>
      </c>
      <c r="BY416">
        <v>-0.77711799999999998</v>
      </c>
      <c r="BZ416">
        <v>30</v>
      </c>
      <c r="CA416">
        <v>3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1</v>
      </c>
      <c r="CJ416">
        <v>22250</v>
      </c>
      <c r="CK416">
        <v>1.6179775280898876</v>
      </c>
      <c r="CL416">
        <v>0.69210878288007138</v>
      </c>
      <c r="CM416">
        <v>110</v>
      </c>
      <c r="CN416">
        <v>0.15262790992308056</v>
      </c>
      <c r="CO416">
        <v>1429</v>
      </c>
      <c r="CP416">
        <v>-0.19903047760000001</v>
      </c>
      <c r="CQ416">
        <v>7.6415267999999995E-2</v>
      </c>
      <c r="CR416">
        <v>18821</v>
      </c>
      <c r="CS416">
        <v>0.84200000000000008</v>
      </c>
      <c r="CT416">
        <v>16729</v>
      </c>
      <c r="CU416">
        <v>0.75552236459</v>
      </c>
      <c r="CV416">
        <v>16</v>
      </c>
      <c r="CW416">
        <v>5</v>
      </c>
      <c r="CX416">
        <v>6</v>
      </c>
      <c r="CY416">
        <v>746</v>
      </c>
      <c r="CZ416">
        <v>1170</v>
      </c>
      <c r="DA416" s="2">
        <v>11533</v>
      </c>
      <c r="DB416" s="2">
        <v>1410</v>
      </c>
      <c r="DC416" s="2">
        <v>86.33</v>
      </c>
      <c r="DD416" s="2">
        <v>3206</v>
      </c>
      <c r="DE416">
        <v>324</v>
      </c>
      <c r="DF416">
        <v>52</v>
      </c>
      <c r="DG416">
        <v>9.09</v>
      </c>
      <c r="DH416">
        <v>9.09</v>
      </c>
      <c r="DI416" s="2">
        <v>13.63</v>
      </c>
      <c r="DJ416">
        <v>-0.5</v>
      </c>
      <c r="DK416">
        <v>0.98366106080206983</v>
      </c>
      <c r="DL416">
        <v>2.5806451612903226E-3</v>
      </c>
      <c r="DM416">
        <v>0</v>
      </c>
      <c r="DN416">
        <v>17.8</v>
      </c>
      <c r="DO416">
        <v>0.10300000000000001</v>
      </c>
      <c r="DP416">
        <v>288.40000000000003</v>
      </c>
      <c r="DQ416" s="2">
        <v>0</v>
      </c>
      <c r="DR416" s="2">
        <v>396.70320864999997</v>
      </c>
      <c r="DS416">
        <v>3.8853162861501894E-4</v>
      </c>
      <c r="DT416">
        <v>2.4405317442049199</v>
      </c>
      <c r="DU416">
        <v>416069.66145363625</v>
      </c>
      <c r="DV416">
        <v>1</v>
      </c>
    </row>
    <row r="417" spans="1:126" x14ac:dyDescent="0.15">
      <c r="A417" t="s">
        <v>768</v>
      </c>
      <c r="B417" t="s">
        <v>312</v>
      </c>
      <c r="C417">
        <v>13</v>
      </c>
      <c r="D417">
        <v>121</v>
      </c>
      <c r="E417" t="s">
        <v>871</v>
      </c>
      <c r="F417">
        <v>13121</v>
      </c>
      <c r="G417" t="s">
        <v>5401</v>
      </c>
      <c r="H417">
        <v>40.799999999999997</v>
      </c>
      <c r="I417">
        <v>43.5</v>
      </c>
      <c r="J417">
        <v>0.2</v>
      </c>
      <c r="K417">
        <v>5.6</v>
      </c>
      <c r="L417">
        <v>2</v>
      </c>
      <c r="M417">
        <v>7.9</v>
      </c>
      <c r="N417">
        <f t="shared" si="26"/>
        <v>3654.7</v>
      </c>
      <c r="O417">
        <f t="shared" si="24"/>
        <v>6345.3</v>
      </c>
      <c r="P417">
        <f t="shared" si="25"/>
        <v>7.6143600000000031</v>
      </c>
      <c r="Q417" s="4">
        <v>13121</v>
      </c>
      <c r="R417" s="5">
        <v>33.790033999999999</v>
      </c>
      <c r="S417" s="5">
        <v>-84.468181999999999</v>
      </c>
      <c r="T417">
        <v>1</v>
      </c>
      <c r="U417">
        <v>-5.6095570448882713E-2</v>
      </c>
      <c r="V417">
        <v>929535</v>
      </c>
      <c r="W417">
        <v>967100</v>
      </c>
      <c r="X417">
        <v>983903</v>
      </c>
      <c r="Y417">
        <v>1008841</v>
      </c>
      <c r="Z417">
        <v>551959</v>
      </c>
      <c r="AA417">
        <v>13117</v>
      </c>
      <c r="AB417">
        <v>438641.875</v>
      </c>
      <c r="AC417">
        <v>57207</v>
      </c>
      <c r="AD417">
        <v>17</v>
      </c>
      <c r="AE417">
        <v>1.7278125994127471E-5</v>
      </c>
      <c r="AF417">
        <v>38</v>
      </c>
      <c r="AG417">
        <v>187</v>
      </c>
      <c r="AH417">
        <v>0.20320855614973263</v>
      </c>
      <c r="AI417" s="3">
        <v>14105</v>
      </c>
      <c r="AJ417" s="3">
        <v>337095.32305329503</v>
      </c>
      <c r="AK417">
        <v>35</v>
      </c>
      <c r="AL417">
        <v>342137.60000000003</v>
      </c>
      <c r="AM417">
        <v>161190</v>
      </c>
      <c r="AN417">
        <v>6631</v>
      </c>
      <c r="AO417">
        <v>167821</v>
      </c>
      <c r="AP417">
        <v>68</v>
      </c>
      <c r="AQ417">
        <v>14</v>
      </c>
      <c r="AR417">
        <v>82</v>
      </c>
      <c r="AS417">
        <v>8.4789577086133799E-2</v>
      </c>
      <c r="AT417">
        <v>96</v>
      </c>
      <c r="AU417">
        <v>533</v>
      </c>
      <c r="AV417">
        <f t="shared" si="27"/>
        <v>629</v>
      </c>
      <c r="AW417">
        <v>959352</v>
      </c>
      <c r="AX417">
        <v>0.96</v>
      </c>
      <c r="AY417">
        <v>1850438029.16944</v>
      </c>
      <c r="AZ417">
        <v>1850438.02916944</v>
      </c>
      <c r="BA417">
        <v>2279.9450799642</v>
      </c>
      <c r="BB417">
        <v>4.3860705627861094</v>
      </c>
      <c r="BC417">
        <v>2259171</v>
      </c>
      <c r="BD417">
        <v>961320</v>
      </c>
      <c r="BE417">
        <v>1297851</v>
      </c>
      <c r="BF417">
        <v>1.396236828091465</v>
      </c>
      <c r="BG417">
        <v>92016159</v>
      </c>
      <c r="BH417">
        <v>93.521575805745073</v>
      </c>
      <c r="BI417">
        <v>47581</v>
      </c>
      <c r="BJ417">
        <v>477</v>
      </c>
      <c r="BK417">
        <v>70</v>
      </c>
      <c r="BL417">
        <v>63</v>
      </c>
      <c r="BM417">
        <v>19</v>
      </c>
      <c r="BN417">
        <v>53</v>
      </c>
      <c r="BO417">
        <v>44</v>
      </c>
      <c r="BP417">
        <v>3</v>
      </c>
      <c r="BQ417">
        <v>117</v>
      </c>
      <c r="BR417">
        <v>31</v>
      </c>
      <c r="BS417">
        <v>4</v>
      </c>
      <c r="BT417">
        <v>1000000</v>
      </c>
      <c r="BU417">
        <v>0.7</v>
      </c>
      <c r="BV417">
        <v>0.53168930000000003</v>
      </c>
      <c r="BW417">
        <v>7586</v>
      </c>
      <c r="BX417">
        <v>0.85223199999999999</v>
      </c>
      <c r="BY417">
        <v>-0.64069849999999995</v>
      </c>
      <c r="BZ417">
        <v>472</v>
      </c>
      <c r="CA417">
        <v>72</v>
      </c>
      <c r="CB417">
        <v>73</v>
      </c>
      <c r="CC417">
        <v>22</v>
      </c>
      <c r="CD417">
        <v>50</v>
      </c>
      <c r="CE417">
        <v>44</v>
      </c>
      <c r="CF417">
        <v>5</v>
      </c>
      <c r="CG417">
        <v>153</v>
      </c>
      <c r="CH417">
        <v>29</v>
      </c>
      <c r="CI417">
        <v>4</v>
      </c>
      <c r="CJ417">
        <v>996463</v>
      </c>
      <c r="CK417">
        <v>0.92727978861232174</v>
      </c>
      <c r="CL417">
        <v>0.7006897354251076</v>
      </c>
      <c r="CM417">
        <v>7137</v>
      </c>
      <c r="CN417">
        <v>-2.7557817069445104E-2</v>
      </c>
      <c r="CO417">
        <v>281818</v>
      </c>
      <c r="CP417">
        <v>0.62366876500000001</v>
      </c>
      <c r="CQ417">
        <v>0.60730189499999998</v>
      </c>
      <c r="CR417">
        <v>821442</v>
      </c>
      <c r="CS417">
        <v>0.80400000000000005</v>
      </c>
      <c r="CT417">
        <v>716671</v>
      </c>
      <c r="CU417">
        <v>0.80368010049999994</v>
      </c>
      <c r="CV417">
        <v>1932</v>
      </c>
      <c r="CW417">
        <v>691</v>
      </c>
      <c r="CX417">
        <v>1051</v>
      </c>
      <c r="CY417">
        <v>282</v>
      </c>
      <c r="CZ417">
        <v>268</v>
      </c>
      <c r="DA417" s="2">
        <v>1058519</v>
      </c>
      <c r="DB417" s="2">
        <v>174520</v>
      </c>
      <c r="DC417" s="2">
        <v>475.57</v>
      </c>
      <c r="DD417" s="2">
        <v>535243</v>
      </c>
      <c r="DE417">
        <v>104</v>
      </c>
      <c r="DF417">
        <v>22</v>
      </c>
      <c r="DG417">
        <v>145.69</v>
      </c>
      <c r="DH417">
        <v>3.35</v>
      </c>
      <c r="DI417" s="2">
        <v>10.97</v>
      </c>
      <c r="DJ417">
        <v>-0.24</v>
      </c>
      <c r="DK417">
        <v>0.93491669620701878</v>
      </c>
      <c r="DL417">
        <v>5.3475935828877002E-3</v>
      </c>
      <c r="DM417">
        <v>35</v>
      </c>
      <c r="DN417">
        <v>5.9</v>
      </c>
      <c r="DO417">
        <v>1.7000000000000001E-2</v>
      </c>
      <c r="DP417">
        <v>0</v>
      </c>
      <c r="DQ417" s="2">
        <v>0</v>
      </c>
      <c r="DR417" s="2">
        <v>2069.3342002199997</v>
      </c>
      <c r="DS417">
        <v>4.1294056305485275E-3</v>
      </c>
      <c r="DT417">
        <v>2.44663084725219</v>
      </c>
      <c r="DU417">
        <v>837084.40616483102</v>
      </c>
      <c r="DV417">
        <v>0</v>
      </c>
    </row>
    <row r="418" spans="1:126" x14ac:dyDescent="0.15">
      <c r="A418" t="s">
        <v>768</v>
      </c>
      <c r="B418" t="s">
        <v>872</v>
      </c>
      <c r="C418">
        <v>13</v>
      </c>
      <c r="D418">
        <v>123</v>
      </c>
      <c r="E418" t="s">
        <v>873</v>
      </c>
      <c r="F418">
        <v>13123</v>
      </c>
      <c r="G418" t="s">
        <v>5402</v>
      </c>
      <c r="H418">
        <v>88.6</v>
      </c>
      <c r="I418">
        <v>0.3</v>
      </c>
      <c r="J418">
        <v>0.3</v>
      </c>
      <c r="K418">
        <v>0.2</v>
      </c>
      <c r="L418">
        <v>1.1000000000000001</v>
      </c>
      <c r="M418">
        <v>9.5</v>
      </c>
      <c r="N418">
        <f t="shared" si="26"/>
        <v>7941.6399999999994</v>
      </c>
      <c r="O418">
        <f t="shared" ref="O418:O481" si="28">10000-N418</f>
        <v>2058.3600000000006</v>
      </c>
      <c r="P418">
        <f t="shared" ref="P418:P481" si="29">O418/833.333333333333</f>
        <v>2.4700320000000016</v>
      </c>
      <c r="Q418" s="4">
        <v>13123</v>
      </c>
      <c r="R418" s="5">
        <v>34.690505999999999</v>
      </c>
      <c r="S418" s="5">
        <v>-84.454623999999995</v>
      </c>
      <c r="T418">
        <v>6</v>
      </c>
      <c r="U418">
        <v>6.0237378112780342E-2</v>
      </c>
      <c r="V418">
        <v>28232</v>
      </c>
      <c r="W418">
        <v>28441</v>
      </c>
      <c r="X418">
        <v>28673</v>
      </c>
      <c r="Y418">
        <v>29607</v>
      </c>
      <c r="Z418">
        <v>14678</v>
      </c>
      <c r="AA418">
        <v>13119</v>
      </c>
      <c r="AB418">
        <v>9726.5840000000007</v>
      </c>
      <c r="AC418">
        <v>40228</v>
      </c>
      <c r="AD418">
        <v>1</v>
      </c>
      <c r="AE418">
        <v>3.4876015763959124E-5</v>
      </c>
      <c r="AF418">
        <v>16</v>
      </c>
      <c r="AG418">
        <v>296</v>
      </c>
      <c r="AH418">
        <v>5.4054054054054057E-2</v>
      </c>
      <c r="AI418" s="3">
        <v>25553</v>
      </c>
      <c r="AJ418" s="3">
        <v>272799.90479085501</v>
      </c>
      <c r="AK418">
        <v>56</v>
      </c>
      <c r="AL418">
        <v>276384</v>
      </c>
      <c r="AM418">
        <v>327894</v>
      </c>
      <c r="AN418">
        <v>26128</v>
      </c>
      <c r="AO418">
        <v>354022</v>
      </c>
      <c r="AP418">
        <v>3</v>
      </c>
      <c r="AQ418">
        <v>1</v>
      </c>
      <c r="AR418">
        <v>4</v>
      </c>
      <c r="AS418">
        <v>0.14064203087092578</v>
      </c>
      <c r="AT418">
        <v>4</v>
      </c>
      <c r="AU418">
        <v>23</v>
      </c>
      <c r="AV418">
        <f t="shared" si="27"/>
        <v>27</v>
      </c>
      <c r="AW418">
        <v>26923</v>
      </c>
      <c r="AX418">
        <v>0.95</v>
      </c>
      <c r="AY418">
        <v>903348610.43903697</v>
      </c>
      <c r="AZ418">
        <v>903348.61043903697</v>
      </c>
      <c r="BA418">
        <v>38447.747223876097</v>
      </c>
      <c r="BB418">
        <v>0.26009326220783069</v>
      </c>
      <c r="BC418">
        <v>35739</v>
      </c>
      <c r="BD418">
        <v>66333</v>
      </c>
      <c r="BE418">
        <v>-30594</v>
      </c>
      <c r="BF418">
        <v>-1.0836639274582034</v>
      </c>
      <c r="BG418">
        <v>443459</v>
      </c>
      <c r="BH418">
        <v>15.46608307466955</v>
      </c>
      <c r="BI418">
        <v>3649</v>
      </c>
      <c r="BJ418">
        <v>18</v>
      </c>
      <c r="BK418">
        <v>3</v>
      </c>
      <c r="BL418">
        <v>2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1</v>
      </c>
      <c r="BS418">
        <v>0</v>
      </c>
      <c r="BT418">
        <v>29021</v>
      </c>
      <c r="BU418">
        <v>0.53</v>
      </c>
      <c r="BV418">
        <v>0.52073789999999998</v>
      </c>
      <c r="BW418">
        <v>97</v>
      </c>
      <c r="BX418">
        <v>0.89590289999999995</v>
      </c>
      <c r="BY418">
        <v>-1.132333</v>
      </c>
      <c r="BZ418">
        <v>17</v>
      </c>
      <c r="CA418">
        <v>3</v>
      </c>
      <c r="CB418">
        <v>3</v>
      </c>
      <c r="CC418">
        <v>0</v>
      </c>
      <c r="CD418">
        <v>0</v>
      </c>
      <c r="CE418">
        <v>0</v>
      </c>
      <c r="CF418">
        <v>0</v>
      </c>
      <c r="CG418">
        <v>2</v>
      </c>
      <c r="CH418">
        <v>0</v>
      </c>
      <c r="CI418">
        <v>0</v>
      </c>
      <c r="CJ418">
        <v>28866</v>
      </c>
      <c r="CK418">
        <v>0.86607080994942143</v>
      </c>
      <c r="CL418">
        <v>0.74320404721753797</v>
      </c>
      <c r="CM418">
        <v>100</v>
      </c>
      <c r="CN418">
        <v>-0.48614815753277513</v>
      </c>
      <c r="CO418">
        <v>2338</v>
      </c>
      <c r="CP418">
        <v>0.55052716000000002</v>
      </c>
      <c r="CQ418">
        <v>-0.14868641939999999</v>
      </c>
      <c r="CR418">
        <v>25770</v>
      </c>
      <c r="CS418">
        <v>0.872</v>
      </c>
      <c r="CT418">
        <v>20412</v>
      </c>
      <c r="CU418">
        <v>0.69683666104999997</v>
      </c>
      <c r="CV418">
        <v>21</v>
      </c>
      <c r="CW418">
        <v>8</v>
      </c>
      <c r="CX418">
        <v>18</v>
      </c>
      <c r="CY418">
        <v>397</v>
      </c>
      <c r="CZ418">
        <v>454</v>
      </c>
      <c r="DA418" s="2">
        <v>11889</v>
      </c>
      <c r="DB418" s="2">
        <v>2060</v>
      </c>
      <c r="DC418" s="2">
        <v>125.97</v>
      </c>
      <c r="DD418" s="2">
        <v>2179</v>
      </c>
      <c r="DE418">
        <v>140</v>
      </c>
      <c r="DF418">
        <v>4</v>
      </c>
      <c r="DG418">
        <v>20.99</v>
      </c>
      <c r="DH418">
        <v>3.5</v>
      </c>
      <c r="DI418" s="2">
        <v>10.5</v>
      </c>
      <c r="DJ418">
        <v>2.33</v>
      </c>
      <c r="DK418">
        <v>0.97640198802488942</v>
      </c>
      <c r="DL418">
        <v>0</v>
      </c>
      <c r="DN418">
        <v>2.5</v>
      </c>
      <c r="DO418">
        <v>9.0000000000000011E-3</v>
      </c>
      <c r="DP418">
        <v>6.8</v>
      </c>
      <c r="DQ418" s="2">
        <v>55502</v>
      </c>
      <c r="DR418" s="2">
        <v>804.18366091000007</v>
      </c>
      <c r="DS418">
        <v>2.6611691424668939E-3</v>
      </c>
      <c r="DT418">
        <v>2.4461369938144699</v>
      </c>
      <c r="DU418">
        <v>676073.12689841841</v>
      </c>
      <c r="DV418">
        <v>0</v>
      </c>
    </row>
    <row r="419" spans="1:126" x14ac:dyDescent="0.15">
      <c r="A419" t="s">
        <v>768</v>
      </c>
      <c r="B419" t="s">
        <v>874</v>
      </c>
      <c r="C419">
        <v>13</v>
      </c>
      <c r="D419">
        <v>125</v>
      </c>
      <c r="E419" t="s">
        <v>875</v>
      </c>
      <c r="F419">
        <v>13125</v>
      </c>
      <c r="G419" t="s">
        <v>5403</v>
      </c>
      <c r="H419">
        <v>89.2</v>
      </c>
      <c r="I419">
        <v>8.1</v>
      </c>
      <c r="J419">
        <v>0.2</v>
      </c>
      <c r="K419">
        <v>0</v>
      </c>
      <c r="L419">
        <v>1.3</v>
      </c>
      <c r="M419">
        <v>1.1000000000000001</v>
      </c>
      <c r="N419">
        <f t="shared" si="26"/>
        <v>8025.19</v>
      </c>
      <c r="O419">
        <f t="shared" si="28"/>
        <v>1974.8100000000004</v>
      </c>
      <c r="P419">
        <f t="shared" si="29"/>
        <v>2.3697720000000015</v>
      </c>
      <c r="Q419" s="4">
        <v>13125</v>
      </c>
      <c r="R419" s="5">
        <v>33.227491000000001</v>
      </c>
      <c r="S419" s="5">
        <v>-82.606913000000006</v>
      </c>
      <c r="T419">
        <v>9</v>
      </c>
      <c r="U419">
        <v>0.20011940061868941</v>
      </c>
      <c r="V419">
        <v>3082</v>
      </c>
      <c r="W419">
        <v>3086</v>
      </c>
      <c r="X419">
        <v>3087</v>
      </c>
      <c r="Y419">
        <v>3020</v>
      </c>
      <c r="Z419">
        <v>1538</v>
      </c>
      <c r="AA419">
        <v>13121</v>
      </c>
      <c r="AB419">
        <v>1159.9780000000001</v>
      </c>
      <c r="AC419">
        <v>40759</v>
      </c>
      <c r="AD419">
        <v>0</v>
      </c>
      <c r="AE419">
        <v>0</v>
      </c>
      <c r="AF419">
        <v>1</v>
      </c>
      <c r="AG419">
        <v>96</v>
      </c>
      <c r="AH419">
        <v>1.0416666666666666E-2</v>
      </c>
      <c r="AI419" s="3">
        <v>24014</v>
      </c>
      <c r="AJ419" s="3">
        <v>91993.26920233501</v>
      </c>
      <c r="AK419">
        <v>110</v>
      </c>
      <c r="AL419">
        <v>92454.400000000009</v>
      </c>
      <c r="AM419">
        <v>201593</v>
      </c>
      <c r="AN419">
        <v>4820</v>
      </c>
      <c r="AO419">
        <v>206413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f t="shared" si="27"/>
        <v>2</v>
      </c>
      <c r="AW419">
        <v>0</v>
      </c>
      <c r="AX419">
        <v>0</v>
      </c>
      <c r="AY419">
        <v>74796088.014131397</v>
      </c>
      <c r="AZ419">
        <v>74796.088014131397</v>
      </c>
      <c r="BA419">
        <v>29034.012723669199</v>
      </c>
      <c r="BB419">
        <v>0.34442362807975796</v>
      </c>
      <c r="BC419">
        <v>1442</v>
      </c>
      <c r="BD419">
        <v>0</v>
      </c>
      <c r="BE419">
        <v>1442</v>
      </c>
      <c r="BF419">
        <v>0.46787800129785856</v>
      </c>
      <c r="BG419">
        <v>13175</v>
      </c>
      <c r="BH419">
        <v>4.2678976352445739</v>
      </c>
      <c r="BI419">
        <v>498</v>
      </c>
      <c r="BJ419">
        <v>1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2801</v>
      </c>
      <c r="BU419">
        <v>0.83</v>
      </c>
      <c r="BV419">
        <v>0.67645659999999996</v>
      </c>
      <c r="BW419">
        <v>7</v>
      </c>
      <c r="BX419">
        <v>0.71403070000000002</v>
      </c>
      <c r="BY419">
        <v>-0.80806120000000004</v>
      </c>
      <c r="BZ419">
        <v>2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3046</v>
      </c>
      <c r="CK419">
        <v>0.98489822718319098</v>
      </c>
      <c r="CL419">
        <v>0.71821120689655171</v>
      </c>
      <c r="CM419">
        <v>14</v>
      </c>
      <c r="CN419">
        <v>-0.3928755459131148</v>
      </c>
      <c r="CO419">
        <v>117</v>
      </c>
      <c r="CP419">
        <v>-0.45225923359999998</v>
      </c>
      <c r="CQ419">
        <v>0.20886850700000001</v>
      </c>
      <c r="CR419">
        <v>2615</v>
      </c>
      <c r="CS419">
        <v>0.85499999999999998</v>
      </c>
      <c r="CT419">
        <v>2472</v>
      </c>
      <c r="CU419">
        <v>0.81427774678999998</v>
      </c>
      <c r="CW419">
        <v>0</v>
      </c>
      <c r="CX419">
        <v>1</v>
      </c>
      <c r="CY419">
        <v>31</v>
      </c>
      <c r="CZ419">
        <v>151</v>
      </c>
      <c r="DA419" s="2">
        <v>818</v>
      </c>
      <c r="DB419" s="2">
        <v>130</v>
      </c>
      <c r="DC419" s="2">
        <v>64.47</v>
      </c>
      <c r="DD419" s="2">
        <v>358</v>
      </c>
      <c r="DE419">
        <v>53</v>
      </c>
      <c r="DF419">
        <v>0</v>
      </c>
      <c r="DH419">
        <v>32.24</v>
      </c>
      <c r="DJ419">
        <v>-0.78</v>
      </c>
      <c r="DK419">
        <v>0.91904722245356874</v>
      </c>
      <c r="DL419">
        <v>0</v>
      </c>
      <c r="DM419">
        <v>0</v>
      </c>
      <c r="DN419">
        <v>13.1</v>
      </c>
      <c r="DO419">
        <v>0.14000000000000001</v>
      </c>
      <c r="DP419">
        <v>252.14000000000001</v>
      </c>
      <c r="DQ419" s="2">
        <v>0</v>
      </c>
      <c r="DR419" s="2">
        <v>0</v>
      </c>
      <c r="DS419">
        <v>0</v>
      </c>
      <c r="DT419">
        <v>3.6281765100499102</v>
      </c>
      <c r="DU419">
        <v>335440.88233075844</v>
      </c>
      <c r="DV419">
        <v>1</v>
      </c>
    </row>
    <row r="420" spans="1:126" x14ac:dyDescent="0.15">
      <c r="A420" t="s">
        <v>768</v>
      </c>
      <c r="B420" t="s">
        <v>876</v>
      </c>
      <c r="C420">
        <v>13</v>
      </c>
      <c r="D420">
        <v>127</v>
      </c>
      <c r="E420" t="s">
        <v>877</v>
      </c>
      <c r="F420">
        <v>13127</v>
      </c>
      <c r="G420" t="s">
        <v>5404</v>
      </c>
      <c r="H420">
        <v>64.8</v>
      </c>
      <c r="I420">
        <v>25.8</v>
      </c>
      <c r="J420">
        <v>0.2</v>
      </c>
      <c r="K420">
        <v>1.1000000000000001</v>
      </c>
      <c r="L420">
        <v>1.7</v>
      </c>
      <c r="M420">
        <v>6.4</v>
      </c>
      <c r="N420">
        <f t="shared" ref="N420:N483" si="30">H420^2+I420^2+J420^2+K420^2+L420^2+M420^2</f>
        <v>4909.7800000000007</v>
      </c>
      <c r="O420">
        <f t="shared" si="28"/>
        <v>5090.2199999999993</v>
      </c>
      <c r="P420">
        <f t="shared" si="29"/>
        <v>6.108264000000001</v>
      </c>
      <c r="Q420" s="4">
        <v>13127</v>
      </c>
      <c r="R420" s="5">
        <v>31.212710000000001</v>
      </c>
      <c r="S420" s="5">
        <v>-81.496449999999996</v>
      </c>
      <c r="T420">
        <v>3</v>
      </c>
      <c r="U420">
        <v>-7.1644704794693606E-2</v>
      </c>
      <c r="V420">
        <v>79628</v>
      </c>
      <c r="W420">
        <v>80937</v>
      </c>
      <c r="X420">
        <v>81743</v>
      </c>
      <c r="Y420">
        <v>83594</v>
      </c>
      <c r="Z420">
        <v>42013</v>
      </c>
      <c r="AA420">
        <v>13123</v>
      </c>
      <c r="AB420">
        <v>32223.091</v>
      </c>
      <c r="AC420">
        <v>45918</v>
      </c>
      <c r="AD420">
        <v>0</v>
      </c>
      <c r="AE420">
        <v>0</v>
      </c>
      <c r="AF420">
        <v>7</v>
      </c>
      <c r="AG420">
        <v>53</v>
      </c>
      <c r="AH420">
        <v>0.13207547169811321</v>
      </c>
      <c r="AI420" s="3">
        <v>3600</v>
      </c>
      <c r="AJ420" s="3">
        <v>268670.49582300003</v>
      </c>
      <c r="AK420">
        <v>20</v>
      </c>
      <c r="AL420">
        <v>373164.80000000005</v>
      </c>
      <c r="AM420">
        <v>418329</v>
      </c>
      <c r="AN420">
        <v>6172</v>
      </c>
      <c r="AO420">
        <v>424501</v>
      </c>
      <c r="AP420">
        <v>6</v>
      </c>
      <c r="AQ420">
        <v>0</v>
      </c>
      <c r="AR420">
        <v>6</v>
      </c>
      <c r="AS420">
        <v>7.4131732087920232E-2</v>
      </c>
      <c r="AT420">
        <v>8</v>
      </c>
      <c r="AU420">
        <v>44</v>
      </c>
      <c r="AV420">
        <f t="shared" si="27"/>
        <v>52</v>
      </c>
      <c r="AW420">
        <v>78337</v>
      </c>
      <c r="AX420">
        <v>0.95</v>
      </c>
      <c r="AY420">
        <v>459383021.434448</v>
      </c>
      <c r="AZ420">
        <v>459383.02143444802</v>
      </c>
      <c r="BA420">
        <v>6791.3201165660703</v>
      </c>
      <c r="BB420">
        <v>1.4724677718558716</v>
      </c>
      <c r="BC420">
        <v>121999</v>
      </c>
      <c r="BD420">
        <v>2294</v>
      </c>
      <c r="BE420">
        <v>119705</v>
      </c>
      <c r="BF420">
        <v>1.5033028582910535</v>
      </c>
      <c r="BG420">
        <v>1679990</v>
      </c>
      <c r="BH420">
        <v>20.552096203956303</v>
      </c>
      <c r="BI420">
        <v>7864</v>
      </c>
      <c r="BJ420">
        <v>67</v>
      </c>
      <c r="BK420">
        <v>10</v>
      </c>
      <c r="BL420">
        <v>3</v>
      </c>
      <c r="BM420">
        <v>0</v>
      </c>
      <c r="BN420">
        <v>0</v>
      </c>
      <c r="BO420">
        <v>7</v>
      </c>
      <c r="BP420">
        <v>2</v>
      </c>
      <c r="BQ420">
        <v>11</v>
      </c>
      <c r="BR420">
        <v>5</v>
      </c>
      <c r="BS420">
        <v>0</v>
      </c>
      <c r="BT420">
        <v>76820</v>
      </c>
      <c r="BU420">
        <v>0.74</v>
      </c>
      <c r="BV420">
        <v>0.58685509999999996</v>
      </c>
      <c r="BW420">
        <v>402</v>
      </c>
      <c r="BX420">
        <v>1.366832</v>
      </c>
      <c r="BY420">
        <v>-0.28412480000000001</v>
      </c>
      <c r="BZ420">
        <v>74</v>
      </c>
      <c r="CA420">
        <v>11</v>
      </c>
      <c r="CB420">
        <v>2</v>
      </c>
      <c r="CC420">
        <v>1</v>
      </c>
      <c r="CD420">
        <v>0</v>
      </c>
      <c r="CE420">
        <v>5</v>
      </c>
      <c r="CF420">
        <v>2</v>
      </c>
      <c r="CG420">
        <v>8</v>
      </c>
      <c r="CH420">
        <v>4</v>
      </c>
      <c r="CI420">
        <v>0</v>
      </c>
      <c r="CJ420">
        <v>82343</v>
      </c>
      <c r="CK420">
        <v>1.2994425755680508</v>
      </c>
      <c r="CL420">
        <v>0.70551285054191593</v>
      </c>
      <c r="CM420">
        <v>415</v>
      </c>
      <c r="CN420">
        <v>-5.440902344480187E-2</v>
      </c>
      <c r="CO420">
        <v>10806</v>
      </c>
      <c r="CP420">
        <v>0.336010266</v>
      </c>
      <c r="CQ420">
        <v>0.31605202100000002</v>
      </c>
      <c r="CR420">
        <v>69379</v>
      </c>
      <c r="CS420">
        <v>0.82400000000000007</v>
      </c>
      <c r="CT420">
        <v>61314</v>
      </c>
      <c r="CU420">
        <v>0.77586528304000002</v>
      </c>
      <c r="CV420">
        <v>88</v>
      </c>
      <c r="CW420">
        <v>43</v>
      </c>
      <c r="CX420">
        <v>48</v>
      </c>
      <c r="CY420">
        <v>52</v>
      </c>
      <c r="CZ420">
        <v>82</v>
      </c>
      <c r="DA420" s="2">
        <v>50057</v>
      </c>
      <c r="DB420" s="2">
        <v>7145</v>
      </c>
      <c r="DC420" s="2">
        <v>235.56</v>
      </c>
      <c r="DD420" s="2">
        <v>27139</v>
      </c>
      <c r="DE420">
        <v>29</v>
      </c>
      <c r="DF420">
        <v>18</v>
      </c>
      <c r="DG420">
        <v>82.2</v>
      </c>
      <c r="DH420">
        <v>4.91</v>
      </c>
      <c r="DI420" s="2">
        <v>18.399999999999999</v>
      </c>
      <c r="DJ420">
        <v>2.06</v>
      </c>
      <c r="DL420">
        <v>0</v>
      </c>
      <c r="DM420">
        <v>0</v>
      </c>
      <c r="DN420">
        <v>0</v>
      </c>
      <c r="DO420">
        <v>0</v>
      </c>
      <c r="DP420">
        <v>0</v>
      </c>
      <c r="DQ420" s="2">
        <v>0</v>
      </c>
      <c r="DR420" s="2">
        <v>19597.19987049</v>
      </c>
      <c r="DS420">
        <v>4.3841059243719206E-2</v>
      </c>
      <c r="DV420">
        <v>1</v>
      </c>
    </row>
    <row r="421" spans="1:126" x14ac:dyDescent="0.15">
      <c r="A421" t="s">
        <v>768</v>
      </c>
      <c r="B421" t="s">
        <v>878</v>
      </c>
      <c r="C421">
        <v>13</v>
      </c>
      <c r="D421">
        <v>129</v>
      </c>
      <c r="E421" t="s">
        <v>879</v>
      </c>
      <c r="F421">
        <v>13129</v>
      </c>
      <c r="G421" t="s">
        <v>5405</v>
      </c>
      <c r="H421">
        <v>79.900000000000006</v>
      </c>
      <c r="I421">
        <v>3.5</v>
      </c>
      <c r="J421">
        <v>0.2</v>
      </c>
      <c r="K421">
        <v>0.9</v>
      </c>
      <c r="L421">
        <v>1.3</v>
      </c>
      <c r="M421">
        <v>14</v>
      </c>
      <c r="N421">
        <f t="shared" si="30"/>
        <v>6594.8000000000011</v>
      </c>
      <c r="O421">
        <f t="shared" si="28"/>
        <v>3405.1999999999989</v>
      </c>
      <c r="P421">
        <f t="shared" si="29"/>
        <v>4.0862400000000001</v>
      </c>
      <c r="Q421" s="4">
        <v>13129</v>
      </c>
      <c r="R421" s="5">
        <v>34.509667</v>
      </c>
      <c r="S421" s="5">
        <v>-84.873862000000003</v>
      </c>
      <c r="T421">
        <v>4</v>
      </c>
      <c r="U421">
        <v>3.3592737790991735E-3</v>
      </c>
      <c r="V421">
        <v>55192</v>
      </c>
      <c r="W421">
        <v>55666</v>
      </c>
      <c r="X421">
        <v>55889</v>
      </c>
      <c r="Y421">
        <v>56387</v>
      </c>
      <c r="Z421">
        <v>29331</v>
      </c>
      <c r="AA421">
        <v>13125</v>
      </c>
      <c r="AB421">
        <v>21227.132000000001</v>
      </c>
      <c r="AC421">
        <v>41612</v>
      </c>
      <c r="AD421">
        <v>1</v>
      </c>
      <c r="AE421">
        <v>1.7892608563402458E-5</v>
      </c>
      <c r="AF421">
        <v>33</v>
      </c>
      <c r="AG421">
        <v>671</v>
      </c>
      <c r="AH421">
        <v>4.9180327868852458E-2</v>
      </c>
      <c r="AI421" s="3">
        <v>84936</v>
      </c>
      <c r="AJ421" s="3">
        <v>227716.82738244001</v>
      </c>
      <c r="AK421">
        <v>50</v>
      </c>
      <c r="AL421">
        <v>228883.20000000001</v>
      </c>
      <c r="AM421">
        <v>217910</v>
      </c>
      <c r="AN421">
        <v>44637</v>
      </c>
      <c r="AO421">
        <v>262547</v>
      </c>
      <c r="AP421">
        <v>6</v>
      </c>
      <c r="AQ421">
        <v>0</v>
      </c>
      <c r="AR421">
        <v>6</v>
      </c>
      <c r="AS421">
        <v>0.10778572198469444</v>
      </c>
      <c r="AT421">
        <v>7</v>
      </c>
      <c r="AU421">
        <v>94</v>
      </c>
      <c r="AV421">
        <f t="shared" si="27"/>
        <v>101</v>
      </c>
      <c r="AW421">
        <v>48621</v>
      </c>
      <c r="AX421">
        <v>0.82000000000000006</v>
      </c>
      <c r="AY421">
        <v>276487732.01774299</v>
      </c>
      <c r="AZ421">
        <v>276487.73201774299</v>
      </c>
      <c r="BA421">
        <v>6287.5371140958796</v>
      </c>
      <c r="BB421">
        <v>1.5904478683046241</v>
      </c>
      <c r="BC421">
        <v>41250</v>
      </c>
      <c r="BD421">
        <v>220</v>
      </c>
      <c r="BE421">
        <v>41030</v>
      </c>
      <c r="BF421">
        <v>0.7434048412813451</v>
      </c>
      <c r="BG421">
        <v>721682</v>
      </c>
      <c r="BH421">
        <v>12.912773533253413</v>
      </c>
      <c r="BI421">
        <v>5357</v>
      </c>
      <c r="BJ421">
        <v>44</v>
      </c>
      <c r="BK421">
        <v>4</v>
      </c>
      <c r="BL421">
        <v>2</v>
      </c>
      <c r="BM421">
        <v>2</v>
      </c>
      <c r="BN421">
        <v>0</v>
      </c>
      <c r="BO421">
        <v>0</v>
      </c>
      <c r="BP421">
        <v>1</v>
      </c>
      <c r="BQ421">
        <v>3</v>
      </c>
      <c r="BR421">
        <v>0</v>
      </c>
      <c r="BS421">
        <v>0</v>
      </c>
      <c r="BT421">
        <v>53292</v>
      </c>
      <c r="BU421">
        <v>0.77</v>
      </c>
      <c r="BV421">
        <v>0.45790750000000002</v>
      </c>
      <c r="BW421">
        <v>125</v>
      </c>
      <c r="BX421">
        <v>1.0508139999999999</v>
      </c>
      <c r="BY421">
        <v>-1.6410370000000001</v>
      </c>
      <c r="BZ421">
        <v>44</v>
      </c>
      <c r="CA421">
        <v>5</v>
      </c>
      <c r="CB421">
        <v>2</v>
      </c>
      <c r="CC421">
        <v>2</v>
      </c>
      <c r="CD421">
        <v>0</v>
      </c>
      <c r="CE421">
        <v>0</v>
      </c>
      <c r="CF421">
        <v>1</v>
      </c>
      <c r="CG421">
        <v>3</v>
      </c>
      <c r="CH421">
        <v>0</v>
      </c>
      <c r="CI421">
        <v>0</v>
      </c>
      <c r="CJ421">
        <v>55917</v>
      </c>
      <c r="CK421">
        <v>1.0193679918450562</v>
      </c>
      <c r="CL421">
        <v>0.66662721426598803</v>
      </c>
      <c r="CM421">
        <v>144</v>
      </c>
      <c r="CN421">
        <v>-0.90304846704489339</v>
      </c>
      <c r="CO421">
        <v>4140</v>
      </c>
      <c r="CP421">
        <v>0.28203431200000001</v>
      </c>
      <c r="CQ421">
        <v>-0.1249139638</v>
      </c>
      <c r="CR421">
        <v>49244</v>
      </c>
      <c r="CS421">
        <v>0.86799999999999999</v>
      </c>
      <c r="CT421">
        <v>41284</v>
      </c>
      <c r="CU421">
        <v>0.71766333951999994</v>
      </c>
      <c r="CV421">
        <v>22</v>
      </c>
      <c r="CW421">
        <v>13</v>
      </c>
      <c r="CX421">
        <v>26</v>
      </c>
      <c r="CY421">
        <v>487</v>
      </c>
      <c r="CZ421">
        <v>1033</v>
      </c>
      <c r="DA421" s="2">
        <v>28673</v>
      </c>
      <c r="DB421" s="2">
        <v>3940</v>
      </c>
      <c r="DC421" s="2">
        <v>86.09</v>
      </c>
      <c r="DD421" s="2">
        <v>5421</v>
      </c>
      <c r="DE421">
        <v>341</v>
      </c>
      <c r="DF421">
        <v>28</v>
      </c>
      <c r="DG421">
        <v>23.32</v>
      </c>
      <c r="DH421">
        <v>1.79</v>
      </c>
      <c r="DI421" s="2">
        <v>7.17</v>
      </c>
      <c r="DJ421">
        <v>-0.52</v>
      </c>
      <c r="DK421">
        <v>0.97341527738532541</v>
      </c>
      <c r="DL421">
        <v>2.9806259314456036E-3</v>
      </c>
      <c r="DN421">
        <v>34.200000000000003</v>
      </c>
      <c r="DO421">
        <v>0.14199999999999999</v>
      </c>
      <c r="DP421">
        <v>72.09</v>
      </c>
      <c r="DQ421" s="2">
        <v>8056</v>
      </c>
      <c r="DR421" s="2">
        <v>720.46211327000003</v>
      </c>
      <c r="DS421">
        <v>3.1385925878753881E-3</v>
      </c>
      <c r="DT421">
        <v>3.8774867865161502</v>
      </c>
      <c r="DU421">
        <v>887491.58365553338</v>
      </c>
      <c r="DV421">
        <v>1</v>
      </c>
    </row>
    <row r="422" spans="1:126" x14ac:dyDescent="0.15">
      <c r="A422" t="s">
        <v>768</v>
      </c>
      <c r="B422" t="s">
        <v>880</v>
      </c>
      <c r="C422">
        <v>13</v>
      </c>
      <c r="D422">
        <v>131</v>
      </c>
      <c r="E422" t="s">
        <v>881</v>
      </c>
      <c r="F422">
        <v>13131</v>
      </c>
      <c r="G422" t="s">
        <v>5406</v>
      </c>
      <c r="H422">
        <v>59.5</v>
      </c>
      <c r="I422">
        <v>28.5</v>
      </c>
      <c r="J422">
        <v>0.5</v>
      </c>
      <c r="K422">
        <v>0.4</v>
      </c>
      <c r="L422">
        <v>1.1000000000000001</v>
      </c>
      <c r="M422">
        <v>10</v>
      </c>
      <c r="N422">
        <f t="shared" si="30"/>
        <v>4454.12</v>
      </c>
      <c r="O422">
        <f t="shared" si="28"/>
        <v>5545.88</v>
      </c>
      <c r="P422">
        <f t="shared" si="29"/>
        <v>6.6550560000000027</v>
      </c>
      <c r="Q422" s="4">
        <v>13131</v>
      </c>
      <c r="R422" s="5">
        <v>30.875903000000001</v>
      </c>
      <c r="S422" s="5">
        <v>-84.245007999999999</v>
      </c>
      <c r="T422">
        <v>6</v>
      </c>
      <c r="U422">
        <v>7.3163976097413083E-2</v>
      </c>
      <c r="V422">
        <v>25068</v>
      </c>
      <c r="W422">
        <v>25239</v>
      </c>
      <c r="X422">
        <v>25243</v>
      </c>
      <c r="Y422">
        <v>25117</v>
      </c>
      <c r="Z422">
        <v>12785</v>
      </c>
      <c r="AA422">
        <v>13127</v>
      </c>
      <c r="AB422">
        <v>8377.11</v>
      </c>
      <c r="AC422">
        <v>34187</v>
      </c>
      <c r="AD422">
        <v>1</v>
      </c>
      <c r="AE422">
        <v>3.9614942756407714E-5</v>
      </c>
      <c r="AF422">
        <v>14</v>
      </c>
      <c r="AG422">
        <v>471</v>
      </c>
      <c r="AH422">
        <v>2.9723991507430998E-2</v>
      </c>
      <c r="AI422" s="3">
        <v>130258</v>
      </c>
      <c r="AJ422" s="3">
        <v>290899.85850269004</v>
      </c>
      <c r="AK422">
        <v>84</v>
      </c>
      <c r="AL422">
        <v>294636.79999999999</v>
      </c>
      <c r="AM422">
        <v>353616</v>
      </c>
      <c r="AN422">
        <v>49305</v>
      </c>
      <c r="AO422">
        <v>402921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20</v>
      </c>
      <c r="AV422">
        <f t="shared" si="27"/>
        <v>21</v>
      </c>
      <c r="AW422">
        <v>21516</v>
      </c>
      <c r="AX422">
        <v>0.91</v>
      </c>
      <c r="AY422">
        <v>741166741.89201605</v>
      </c>
      <c r="AZ422">
        <v>741166.74189201603</v>
      </c>
      <c r="BA422">
        <v>31390.707899300302</v>
      </c>
      <c r="BB422">
        <v>0.31856560967275604</v>
      </c>
      <c r="BC422">
        <v>27201</v>
      </c>
      <c r="BD422">
        <v>17740</v>
      </c>
      <c r="BE422">
        <v>9461</v>
      </c>
      <c r="BF422">
        <v>0.37741343545556089</v>
      </c>
      <c r="BG422">
        <v>339674</v>
      </c>
      <c r="BH422">
        <v>13.456166065840035</v>
      </c>
      <c r="BI422">
        <v>2798</v>
      </c>
      <c r="BJ422">
        <v>21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3</v>
      </c>
      <c r="BR422">
        <v>1</v>
      </c>
      <c r="BS422">
        <v>0</v>
      </c>
      <c r="BT422">
        <v>25187</v>
      </c>
      <c r="BU422">
        <v>0.75</v>
      </c>
      <c r="BV422">
        <v>0.50556029999999996</v>
      </c>
      <c r="BW422">
        <v>58</v>
      </c>
      <c r="BX422">
        <v>1.0322789999999999</v>
      </c>
      <c r="BY422">
        <v>-1.4042509999999999</v>
      </c>
      <c r="BZ422">
        <v>22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2</v>
      </c>
      <c r="CH422">
        <v>1</v>
      </c>
      <c r="CI422">
        <v>0</v>
      </c>
      <c r="CJ422">
        <v>25308</v>
      </c>
      <c r="CK422">
        <v>1.0273431326062905</v>
      </c>
      <c r="CL422">
        <v>0.62895776156369232</v>
      </c>
      <c r="CM422">
        <v>75</v>
      </c>
      <c r="CN422">
        <v>-0.9765359792300804</v>
      </c>
      <c r="CO422">
        <v>1819</v>
      </c>
      <c r="CP422">
        <v>-0.22797875919999999</v>
      </c>
      <c r="CQ422">
        <v>-3.3246560100000003E-2</v>
      </c>
      <c r="CR422">
        <v>20205</v>
      </c>
      <c r="CS422">
        <v>0.80200000000000005</v>
      </c>
      <c r="CT422">
        <v>18325</v>
      </c>
      <c r="CU422">
        <v>0.69153924567000002</v>
      </c>
      <c r="CV422">
        <v>3</v>
      </c>
      <c r="CW422">
        <v>6</v>
      </c>
      <c r="CX422">
        <v>10</v>
      </c>
      <c r="CY422">
        <v>1022</v>
      </c>
      <c r="CZ422">
        <v>642</v>
      </c>
      <c r="DA422" s="2">
        <v>9220</v>
      </c>
      <c r="DB422" s="2">
        <v>1290</v>
      </c>
      <c r="DC422" s="2">
        <v>106.81</v>
      </c>
      <c r="DD422" s="2">
        <v>8911</v>
      </c>
      <c r="DE422">
        <v>156</v>
      </c>
      <c r="DF422">
        <v>41</v>
      </c>
      <c r="DG422">
        <v>19.78</v>
      </c>
      <c r="DH422">
        <v>3.96</v>
      </c>
      <c r="DI422" s="2">
        <v>15.82</v>
      </c>
      <c r="DJ422">
        <v>0.16</v>
      </c>
      <c r="DK422">
        <v>0.95923474949715182</v>
      </c>
      <c r="DL422">
        <v>0</v>
      </c>
      <c r="DM422">
        <v>0</v>
      </c>
      <c r="DN422">
        <v>109</v>
      </c>
      <c r="DO422">
        <v>0.38500000000000001</v>
      </c>
      <c r="DP422">
        <v>8511.07</v>
      </c>
      <c r="DQ422" s="2">
        <v>0</v>
      </c>
      <c r="DR422" s="2">
        <v>15087.938875679998</v>
      </c>
      <c r="DS422">
        <v>4.3880379695344238E-2</v>
      </c>
      <c r="DT422">
        <v>4.6263414141200601</v>
      </c>
      <c r="DU422">
        <v>1363090.4299638092</v>
      </c>
      <c r="DV422">
        <v>1</v>
      </c>
    </row>
    <row r="423" spans="1:126" x14ac:dyDescent="0.15">
      <c r="A423" t="s">
        <v>768</v>
      </c>
      <c r="B423" t="s">
        <v>166</v>
      </c>
      <c r="C423">
        <v>13</v>
      </c>
      <c r="D423">
        <v>133</v>
      </c>
      <c r="E423" t="s">
        <v>882</v>
      </c>
      <c r="F423">
        <v>13133</v>
      </c>
      <c r="G423" t="s">
        <v>5407</v>
      </c>
      <c r="H423">
        <v>54.8</v>
      </c>
      <c r="I423">
        <v>38</v>
      </c>
      <c r="J423">
        <v>0.2</v>
      </c>
      <c r="K423">
        <v>0.3</v>
      </c>
      <c r="L423">
        <v>1</v>
      </c>
      <c r="M423">
        <v>5.6</v>
      </c>
      <c r="N423">
        <f t="shared" si="30"/>
        <v>4479.5299999999988</v>
      </c>
      <c r="O423">
        <f t="shared" si="28"/>
        <v>5520.4700000000012</v>
      </c>
      <c r="P423">
        <f t="shared" si="29"/>
        <v>6.6245640000000039</v>
      </c>
      <c r="Q423" s="4">
        <v>13133</v>
      </c>
      <c r="R423" s="5">
        <v>33.576740000000001</v>
      </c>
      <c r="S423" s="5">
        <v>-83.166612999999998</v>
      </c>
      <c r="T423">
        <v>6</v>
      </c>
      <c r="U423">
        <v>0.30701836134324123</v>
      </c>
      <c r="V423">
        <v>15988</v>
      </c>
      <c r="W423">
        <v>16190</v>
      </c>
      <c r="X423">
        <v>16331</v>
      </c>
      <c r="Y423">
        <v>16688</v>
      </c>
      <c r="Z423">
        <v>7991</v>
      </c>
      <c r="AA423">
        <v>13129</v>
      </c>
      <c r="AB423">
        <v>5180.5450000000001</v>
      </c>
      <c r="AC423">
        <v>42408</v>
      </c>
      <c r="AD423">
        <v>0</v>
      </c>
      <c r="AE423">
        <v>0</v>
      </c>
      <c r="AF423">
        <v>9</v>
      </c>
      <c r="AG423">
        <v>193</v>
      </c>
      <c r="AH423">
        <v>4.6632124352331605E-2</v>
      </c>
      <c r="AI423" s="3">
        <v>48569</v>
      </c>
      <c r="AJ423" s="3">
        <v>247957.93603507502</v>
      </c>
      <c r="AK423">
        <v>80</v>
      </c>
      <c r="AL423">
        <v>260019.19999999998</v>
      </c>
      <c r="AM423">
        <v>65441</v>
      </c>
      <c r="AN423">
        <v>13085</v>
      </c>
      <c r="AO423">
        <v>78526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10</v>
      </c>
      <c r="AV423">
        <f t="shared" si="27"/>
        <v>10</v>
      </c>
      <c r="AW423">
        <v>10831</v>
      </c>
      <c r="AX423">
        <v>0.71</v>
      </c>
      <c r="AY423">
        <v>108338121.125328</v>
      </c>
      <c r="AZ423">
        <v>108338.12112532801</v>
      </c>
      <c r="BA423">
        <v>7484.7793346900698</v>
      </c>
      <c r="BB423">
        <v>1.3360447319605688</v>
      </c>
      <c r="BC423">
        <v>16699</v>
      </c>
      <c r="BD423">
        <v>11689</v>
      </c>
      <c r="BE423">
        <v>5010</v>
      </c>
      <c r="BF423">
        <v>0.31336002001501123</v>
      </c>
      <c r="BG423">
        <v>501285</v>
      </c>
      <c r="BH423">
        <v>30.695303410691324</v>
      </c>
      <c r="BI423">
        <v>2347</v>
      </c>
      <c r="BJ423">
        <v>16</v>
      </c>
      <c r="BK423">
        <v>0</v>
      </c>
      <c r="BL423">
        <v>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</v>
      </c>
      <c r="BS423">
        <v>0</v>
      </c>
      <c r="BT423">
        <v>15743</v>
      </c>
      <c r="BU423">
        <v>0.68</v>
      </c>
      <c r="BV423">
        <v>0.65630699999999997</v>
      </c>
      <c r="BW423">
        <v>80</v>
      </c>
      <c r="BX423">
        <v>1.3339259999999999</v>
      </c>
      <c r="BY423">
        <v>6.4293400000000001E-2</v>
      </c>
      <c r="BZ423">
        <v>17</v>
      </c>
      <c r="CA423">
        <v>1</v>
      </c>
      <c r="CB423">
        <v>4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0</v>
      </c>
      <c r="CJ423">
        <v>16474</v>
      </c>
      <c r="CK423">
        <v>1.4568410829185383</v>
      </c>
      <c r="CL423">
        <v>0.79078384798099766</v>
      </c>
      <c r="CM423">
        <v>90</v>
      </c>
      <c r="CN423">
        <v>0.53278446334260532</v>
      </c>
      <c r="CO423">
        <v>1528</v>
      </c>
      <c r="CP423">
        <v>-6.2002742399999998E-2</v>
      </c>
      <c r="CQ423">
        <v>6.0896989999999996E-3</v>
      </c>
      <c r="CR423">
        <v>13620</v>
      </c>
      <c r="CS423">
        <v>0.80900000000000005</v>
      </c>
      <c r="CT423">
        <v>12407</v>
      </c>
      <c r="CU423">
        <v>0.75231610670999993</v>
      </c>
      <c r="CV423">
        <v>3</v>
      </c>
      <c r="CW423">
        <v>15</v>
      </c>
      <c r="CX423">
        <v>10</v>
      </c>
      <c r="CY423">
        <v>162</v>
      </c>
      <c r="CZ423">
        <v>291</v>
      </c>
      <c r="DA423" s="2">
        <v>8717</v>
      </c>
      <c r="DB423" s="2">
        <v>775</v>
      </c>
      <c r="DC423" s="2">
        <v>177.69</v>
      </c>
      <c r="DD423" s="2">
        <v>6663</v>
      </c>
      <c r="DE423">
        <v>94</v>
      </c>
      <c r="DF423">
        <v>29</v>
      </c>
      <c r="DG423">
        <v>61.27</v>
      </c>
      <c r="DH423">
        <v>6.13</v>
      </c>
      <c r="DI423" s="2">
        <v>18.38</v>
      </c>
      <c r="DJ423">
        <v>2.34</v>
      </c>
      <c r="DK423">
        <v>0.97138092198727588</v>
      </c>
      <c r="DL423">
        <v>0</v>
      </c>
      <c r="DM423">
        <v>0</v>
      </c>
      <c r="DN423">
        <v>42.8</v>
      </c>
      <c r="DO423">
        <v>0.16300000000000001</v>
      </c>
      <c r="DP423">
        <v>78.599999999999994</v>
      </c>
      <c r="DQ423" s="2">
        <v>26244</v>
      </c>
      <c r="DR423" s="2">
        <v>3368.9109552599998</v>
      </c>
      <c r="DS423">
        <v>2.7991313684947116E-3</v>
      </c>
      <c r="DT423">
        <v>2.3429612874002999</v>
      </c>
      <c r="DU423">
        <v>609214.91958079604</v>
      </c>
      <c r="DV423">
        <v>1</v>
      </c>
    </row>
    <row r="424" spans="1:126" x14ac:dyDescent="0.15">
      <c r="A424" t="s">
        <v>768</v>
      </c>
      <c r="B424" t="s">
        <v>883</v>
      </c>
      <c r="C424">
        <v>13</v>
      </c>
      <c r="D424">
        <v>135</v>
      </c>
      <c r="E424" t="s">
        <v>884</v>
      </c>
      <c r="F424">
        <v>13135</v>
      </c>
      <c r="G424" t="s">
        <v>5408</v>
      </c>
      <c r="H424">
        <v>44</v>
      </c>
      <c r="I424">
        <v>22.9</v>
      </c>
      <c r="J424">
        <v>0.2</v>
      </c>
      <c r="K424">
        <v>10.5</v>
      </c>
      <c r="L424">
        <v>2.2999999999999998</v>
      </c>
      <c r="M424">
        <v>20.100000000000001</v>
      </c>
      <c r="N424">
        <f t="shared" si="30"/>
        <v>2980</v>
      </c>
      <c r="O424">
        <f t="shared" si="28"/>
        <v>7020</v>
      </c>
      <c r="P424">
        <f t="shared" si="29"/>
        <v>8.424000000000003</v>
      </c>
      <c r="Q424" s="4">
        <v>13135</v>
      </c>
      <c r="R424" s="5">
        <v>33.959145999999997</v>
      </c>
      <c r="S424" s="5">
        <v>-84.023087000000004</v>
      </c>
      <c r="T424">
        <v>1</v>
      </c>
      <c r="U424">
        <v>-2.5589261142116761E-2</v>
      </c>
      <c r="V424">
        <v>810624</v>
      </c>
      <c r="W424">
        <v>842091</v>
      </c>
      <c r="X424">
        <v>859234</v>
      </c>
      <c r="Y424">
        <v>892137</v>
      </c>
      <c r="Z424">
        <v>470052</v>
      </c>
      <c r="AA424">
        <v>13131</v>
      </c>
      <c r="AB424">
        <v>380765.09499999997</v>
      </c>
      <c r="AC424">
        <v>60289</v>
      </c>
      <c r="AD424">
        <v>8</v>
      </c>
      <c r="AE424">
        <v>9.3106185276653387E-6</v>
      </c>
      <c r="AF424">
        <v>22</v>
      </c>
      <c r="AG424">
        <v>179</v>
      </c>
      <c r="AH424">
        <v>0.12290502793296089</v>
      </c>
      <c r="AI424" s="3">
        <v>10468</v>
      </c>
      <c r="AJ424" s="3">
        <v>275499.50615903502</v>
      </c>
      <c r="AK424">
        <v>28</v>
      </c>
      <c r="AL424">
        <v>279513.59999999998</v>
      </c>
      <c r="AM424">
        <v>399841</v>
      </c>
      <c r="AN424">
        <v>9489</v>
      </c>
      <c r="AO424">
        <v>409330</v>
      </c>
      <c r="AP424">
        <v>57</v>
      </c>
      <c r="AQ424">
        <v>4</v>
      </c>
      <c r="AR424">
        <v>61</v>
      </c>
      <c r="AS424">
        <v>7.2438726930937392E-2</v>
      </c>
      <c r="AT424">
        <v>58</v>
      </c>
      <c r="AU424">
        <v>650</v>
      </c>
      <c r="AV424">
        <f t="shared" si="27"/>
        <v>708</v>
      </c>
      <c r="AW424">
        <v>850641.66</v>
      </c>
      <c r="AX424">
        <v>0.99</v>
      </c>
      <c r="AY424">
        <v>1877019581.50859</v>
      </c>
      <c r="AZ424">
        <v>1877019.5815085899</v>
      </c>
      <c r="BA424">
        <v>3208.9390502548799</v>
      </c>
      <c r="BB424">
        <v>3.1162947763703146</v>
      </c>
      <c r="BC424">
        <v>1423872</v>
      </c>
      <c r="BD424">
        <v>1621786</v>
      </c>
      <c r="BE424">
        <v>-197914</v>
      </c>
      <c r="BF424">
        <v>-0.24415018553608084</v>
      </c>
      <c r="BG424">
        <v>14724037</v>
      </c>
      <c r="BH424">
        <v>17.136236461778747</v>
      </c>
      <c r="BI424">
        <v>37457</v>
      </c>
      <c r="BJ424">
        <v>388</v>
      </c>
      <c r="BK424">
        <v>16</v>
      </c>
      <c r="BL424">
        <v>25</v>
      </c>
      <c r="BM424">
        <v>5</v>
      </c>
      <c r="BN424">
        <v>13</v>
      </c>
      <c r="BO424">
        <v>6</v>
      </c>
      <c r="BP424">
        <v>4</v>
      </c>
      <c r="BQ424">
        <v>87</v>
      </c>
      <c r="BR424">
        <v>18</v>
      </c>
      <c r="BS424">
        <v>0</v>
      </c>
      <c r="BT424">
        <v>808167</v>
      </c>
      <c r="BU424">
        <v>0.73</v>
      </c>
      <c r="BV424">
        <v>0.51828649999999998</v>
      </c>
      <c r="BW424">
        <v>2173</v>
      </c>
      <c r="BX424">
        <v>0.69540080000000004</v>
      </c>
      <c r="BY424">
        <v>-1.537255</v>
      </c>
      <c r="BZ424">
        <v>432</v>
      </c>
      <c r="CA424">
        <v>19</v>
      </c>
      <c r="CB424">
        <v>23</v>
      </c>
      <c r="CC424">
        <v>4</v>
      </c>
      <c r="CD424">
        <v>15</v>
      </c>
      <c r="CE424">
        <v>5</v>
      </c>
      <c r="CF424">
        <v>5</v>
      </c>
      <c r="CG424">
        <v>72</v>
      </c>
      <c r="CH424">
        <v>14</v>
      </c>
      <c r="CI424">
        <v>1</v>
      </c>
      <c r="CJ424">
        <v>877726</v>
      </c>
      <c r="CK424">
        <v>0.67219154952684557</v>
      </c>
      <c r="CL424">
        <v>0.74943803765274009</v>
      </c>
      <c r="CM424">
        <v>2604</v>
      </c>
      <c r="CN424">
        <v>-0.79140397737893631</v>
      </c>
      <c r="CO424">
        <v>168519</v>
      </c>
      <c r="CP424">
        <v>1.557562202</v>
      </c>
      <c r="CQ424">
        <v>0.77834288100000004</v>
      </c>
      <c r="CR424">
        <v>792033</v>
      </c>
      <c r="CS424">
        <v>0.877</v>
      </c>
      <c r="CT424">
        <v>612021</v>
      </c>
      <c r="CU424">
        <v>0.74762971528000011</v>
      </c>
      <c r="CV424">
        <v>773</v>
      </c>
      <c r="CW424">
        <v>506</v>
      </c>
      <c r="CX424">
        <v>525</v>
      </c>
      <c r="CY424">
        <v>220</v>
      </c>
      <c r="CZ424">
        <v>266</v>
      </c>
      <c r="DA424" s="2">
        <v>513071</v>
      </c>
      <c r="DB424" s="2">
        <v>120395</v>
      </c>
      <c r="DC424" s="2">
        <v>287.20999999999998</v>
      </c>
      <c r="DD424" s="2">
        <v>410714</v>
      </c>
      <c r="DE424">
        <v>92</v>
      </c>
      <c r="DF424">
        <v>14</v>
      </c>
      <c r="DG424">
        <v>53.65</v>
      </c>
      <c r="DH424">
        <v>1.86</v>
      </c>
      <c r="DI424" s="2">
        <v>1.63</v>
      </c>
      <c r="DJ424">
        <v>-0.35</v>
      </c>
      <c r="DL424">
        <v>2.7932960893854747E-2</v>
      </c>
      <c r="DN424">
        <v>4.3</v>
      </c>
      <c r="DO424">
        <v>1.4999999999999999E-2</v>
      </c>
      <c r="DP424">
        <v>0</v>
      </c>
      <c r="DQ424" s="2">
        <v>0</v>
      </c>
      <c r="DR424" s="2">
        <v>226.73786454000003</v>
      </c>
      <c r="DS424">
        <v>8.1118738059536295E-4</v>
      </c>
      <c r="DT424">
        <v>1.1284269283658099</v>
      </c>
      <c r="DU424">
        <v>315410.67308446963</v>
      </c>
      <c r="DV424">
        <v>1</v>
      </c>
    </row>
    <row r="425" spans="1:126" x14ac:dyDescent="0.15">
      <c r="A425" t="s">
        <v>768</v>
      </c>
      <c r="B425" t="s">
        <v>885</v>
      </c>
      <c r="C425">
        <v>13</v>
      </c>
      <c r="D425">
        <v>137</v>
      </c>
      <c r="E425" t="s">
        <v>886</v>
      </c>
      <c r="F425">
        <v>13137</v>
      </c>
      <c r="G425" t="s">
        <v>5409</v>
      </c>
      <c r="H425">
        <v>80.400000000000006</v>
      </c>
      <c r="I425">
        <v>3.3</v>
      </c>
      <c r="J425">
        <v>0.2</v>
      </c>
      <c r="K425">
        <v>2.2000000000000002</v>
      </c>
      <c r="L425">
        <v>1.5</v>
      </c>
      <c r="M425">
        <v>12.4</v>
      </c>
      <c r="N425">
        <f t="shared" si="30"/>
        <v>6635.9400000000014</v>
      </c>
      <c r="O425">
        <f t="shared" si="28"/>
        <v>3364.0599999999986</v>
      </c>
      <c r="P425">
        <f t="shared" si="29"/>
        <v>4.0368719999999998</v>
      </c>
      <c r="Q425" s="4">
        <v>13137</v>
      </c>
      <c r="R425" s="5">
        <v>34.634391999999998</v>
      </c>
      <c r="S425" s="5">
        <v>-83.525874999999999</v>
      </c>
      <c r="T425">
        <v>6</v>
      </c>
      <c r="U425">
        <v>4.138832296405609E-2</v>
      </c>
      <c r="V425">
        <v>43038</v>
      </c>
      <c r="W425">
        <v>43342</v>
      </c>
      <c r="X425">
        <v>43527</v>
      </c>
      <c r="Y425">
        <v>43819</v>
      </c>
      <c r="Z425">
        <v>21966</v>
      </c>
      <c r="AA425">
        <v>13133</v>
      </c>
      <c r="AB425">
        <v>14678.756000000001</v>
      </c>
      <c r="AC425">
        <v>40907</v>
      </c>
      <c r="AD425">
        <v>2</v>
      </c>
      <c r="AE425">
        <v>4.5948491740758608E-5</v>
      </c>
      <c r="AF425">
        <v>21</v>
      </c>
      <c r="AG425">
        <v>422</v>
      </c>
      <c r="AH425">
        <v>4.9763033175355451E-2</v>
      </c>
      <c r="AI425" s="3">
        <v>37927</v>
      </c>
      <c r="AJ425" s="3">
        <v>177113.68546401002</v>
      </c>
      <c r="AK425">
        <v>40</v>
      </c>
      <c r="AL425">
        <v>178694.39999999999</v>
      </c>
      <c r="AM425">
        <v>261758</v>
      </c>
      <c r="AN425">
        <v>27868</v>
      </c>
      <c r="AO425">
        <v>289626</v>
      </c>
      <c r="AP425">
        <v>5</v>
      </c>
      <c r="AQ425">
        <v>1</v>
      </c>
      <c r="AR425">
        <v>6</v>
      </c>
      <c r="AS425">
        <v>0.13843385169120023</v>
      </c>
      <c r="AT425">
        <v>6</v>
      </c>
      <c r="AU425">
        <v>45</v>
      </c>
      <c r="AV425">
        <f t="shared" si="27"/>
        <v>51</v>
      </c>
      <c r="AW425">
        <v>46140</v>
      </c>
      <c r="AX425">
        <v>0.97</v>
      </c>
      <c r="AY425">
        <v>1113058370.50998</v>
      </c>
      <c r="AZ425">
        <v>1113058.37050998</v>
      </c>
      <c r="BA425">
        <v>31151.789073772001</v>
      </c>
      <c r="BB425">
        <v>0.32100885044895927</v>
      </c>
      <c r="BC425">
        <v>31765</v>
      </c>
      <c r="BD425">
        <v>8504</v>
      </c>
      <c r="BE425">
        <v>23261</v>
      </c>
      <c r="BF425">
        <v>0.54047585854361258</v>
      </c>
      <c r="BG425">
        <v>796561</v>
      </c>
      <c r="BH425">
        <v>18.30038826475521</v>
      </c>
      <c r="BI425">
        <v>4919</v>
      </c>
      <c r="BJ425">
        <v>40</v>
      </c>
      <c r="BK425">
        <v>0</v>
      </c>
      <c r="BL425">
        <v>3</v>
      </c>
      <c r="BM425">
        <v>0</v>
      </c>
      <c r="BN425">
        <v>1</v>
      </c>
      <c r="BO425">
        <v>0</v>
      </c>
      <c r="BP425">
        <v>1</v>
      </c>
      <c r="BQ425">
        <v>2</v>
      </c>
      <c r="BR425">
        <v>2</v>
      </c>
      <c r="BS425">
        <v>0</v>
      </c>
      <c r="BT425">
        <v>43613</v>
      </c>
      <c r="BU425">
        <v>0.78</v>
      </c>
      <c r="BV425">
        <v>0.45381549999999998</v>
      </c>
      <c r="BW425">
        <v>139</v>
      </c>
      <c r="BX425">
        <v>1.123518</v>
      </c>
      <c r="BY425">
        <v>-1.4873730000000001</v>
      </c>
      <c r="BZ425">
        <v>44</v>
      </c>
      <c r="CA425">
        <v>1</v>
      </c>
      <c r="CB425">
        <v>2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2</v>
      </c>
      <c r="CI425">
        <v>0</v>
      </c>
      <c r="CJ425">
        <v>43753</v>
      </c>
      <c r="CK425">
        <v>1.1884899321189404</v>
      </c>
      <c r="CL425">
        <v>0.6562233875666712</v>
      </c>
      <c r="CM425">
        <v>155</v>
      </c>
      <c r="CN425">
        <v>-0.63029673912679574</v>
      </c>
      <c r="CO425">
        <v>3993</v>
      </c>
      <c r="CP425">
        <v>0.89424128300000005</v>
      </c>
      <c r="CQ425">
        <v>0.26476390999999999</v>
      </c>
      <c r="CR425">
        <v>38896</v>
      </c>
      <c r="CS425">
        <v>0.88200000000000001</v>
      </c>
      <c r="CT425">
        <v>31633</v>
      </c>
      <c r="CU425">
        <v>0.72683151332999996</v>
      </c>
      <c r="CV425">
        <v>17</v>
      </c>
      <c r="CW425">
        <v>20</v>
      </c>
      <c r="CX425">
        <v>24</v>
      </c>
      <c r="CY425">
        <v>356</v>
      </c>
      <c r="CZ425">
        <v>660</v>
      </c>
      <c r="DA425" s="2">
        <v>20475</v>
      </c>
      <c r="DB425" s="2">
        <v>3405</v>
      </c>
      <c r="DC425" s="2">
        <v>101.62</v>
      </c>
      <c r="DD425" s="2">
        <v>5310</v>
      </c>
      <c r="DE425">
        <v>206</v>
      </c>
      <c r="DF425">
        <v>23</v>
      </c>
      <c r="DG425">
        <v>23.09</v>
      </c>
      <c r="DH425">
        <v>6.93</v>
      </c>
      <c r="DI425" s="2">
        <v>11.55</v>
      </c>
      <c r="DJ425">
        <v>1.22</v>
      </c>
      <c r="DK425">
        <v>0.906399135180742</v>
      </c>
      <c r="DL425">
        <v>4.7393364928909956E-3</v>
      </c>
      <c r="DM425">
        <v>59</v>
      </c>
      <c r="DN425">
        <v>1.8</v>
      </c>
      <c r="DO425">
        <v>0.01</v>
      </c>
      <c r="DP425">
        <v>0</v>
      </c>
      <c r="DQ425" s="2">
        <v>38898</v>
      </c>
      <c r="DR425" s="2">
        <v>1874.76351299</v>
      </c>
      <c r="DS425">
        <v>4.8463187647165215E-3</v>
      </c>
      <c r="DT425">
        <v>2.7145289222189901</v>
      </c>
      <c r="DU425">
        <v>485071.11703856906</v>
      </c>
      <c r="DV425">
        <v>0</v>
      </c>
    </row>
    <row r="426" spans="1:126" x14ac:dyDescent="0.15">
      <c r="A426" t="s">
        <v>768</v>
      </c>
      <c r="B426" t="s">
        <v>887</v>
      </c>
      <c r="C426">
        <v>13</v>
      </c>
      <c r="D426">
        <v>139</v>
      </c>
      <c r="E426" t="s">
        <v>888</v>
      </c>
      <c r="F426">
        <v>13139</v>
      </c>
      <c r="G426" t="s">
        <v>5410</v>
      </c>
      <c r="H426">
        <v>63.6</v>
      </c>
      <c r="I426">
        <v>7.1</v>
      </c>
      <c r="J426">
        <v>0.2</v>
      </c>
      <c r="K426">
        <v>1.8</v>
      </c>
      <c r="L426">
        <v>1.2</v>
      </c>
      <c r="M426">
        <v>26.1</v>
      </c>
      <c r="N426">
        <f t="shared" si="30"/>
        <v>4781.2999999999993</v>
      </c>
      <c r="O426">
        <f t="shared" si="28"/>
        <v>5218.7000000000007</v>
      </c>
      <c r="P426">
        <f t="shared" si="29"/>
        <v>6.2624400000000033</v>
      </c>
      <c r="Q426" s="4">
        <v>13139</v>
      </c>
      <c r="R426" s="5">
        <v>34.317568999999999</v>
      </c>
      <c r="S426" s="5">
        <v>-83.8185</v>
      </c>
      <c r="T426">
        <v>3</v>
      </c>
      <c r="U426">
        <v>0.11849455864532751</v>
      </c>
      <c r="V426">
        <v>180831</v>
      </c>
      <c r="W426">
        <v>185318</v>
      </c>
      <c r="X426">
        <v>187916</v>
      </c>
      <c r="Y426">
        <v>192506</v>
      </c>
      <c r="Z426">
        <v>95515</v>
      </c>
      <c r="AA426">
        <v>13135</v>
      </c>
      <c r="AB426">
        <v>73766.996999999988</v>
      </c>
      <c r="AC426">
        <v>51202</v>
      </c>
      <c r="AD426">
        <v>4</v>
      </c>
      <c r="AE426">
        <v>2.128610655824943E-5</v>
      </c>
      <c r="AF426">
        <v>36</v>
      </c>
      <c r="AG426">
        <v>622</v>
      </c>
      <c r="AH426">
        <v>5.7877813504823149E-2</v>
      </c>
      <c r="AI426" s="3">
        <v>51989</v>
      </c>
      <c r="AJ426" s="3">
        <v>251381.42334629002</v>
      </c>
      <c r="AK426">
        <v>39</v>
      </c>
      <c r="AL426">
        <v>274694.39999999997</v>
      </c>
      <c r="AM426">
        <v>57075</v>
      </c>
      <c r="AN426">
        <v>42413</v>
      </c>
      <c r="AO426">
        <v>99488</v>
      </c>
      <c r="AP426">
        <v>34</v>
      </c>
      <c r="AQ426">
        <v>2</v>
      </c>
      <c r="AR426">
        <v>36</v>
      </c>
      <c r="AS426">
        <v>0.1942606762429985</v>
      </c>
      <c r="AT426">
        <v>36</v>
      </c>
      <c r="AU426">
        <v>179</v>
      </c>
      <c r="AV426">
        <f t="shared" si="27"/>
        <v>215</v>
      </c>
      <c r="AW426">
        <v>171648</v>
      </c>
      <c r="AX426">
        <v>0.96</v>
      </c>
      <c r="AY426">
        <v>817630911.91078806</v>
      </c>
      <c r="AZ426">
        <v>817630.91191078804</v>
      </c>
      <c r="BA426">
        <v>5860.4846095554103</v>
      </c>
      <c r="BB426">
        <v>1.7063435306519168</v>
      </c>
      <c r="BC426">
        <v>48286</v>
      </c>
      <c r="BD426">
        <v>68664</v>
      </c>
      <c r="BE426">
        <v>-20378</v>
      </c>
      <c r="BF426">
        <v>-0.11269085499720734</v>
      </c>
      <c r="BG426">
        <v>3239570</v>
      </c>
      <c r="BH426">
        <v>17.239458055727027</v>
      </c>
      <c r="BI426">
        <v>14046</v>
      </c>
      <c r="BJ426">
        <v>107</v>
      </c>
      <c r="BK426">
        <v>10</v>
      </c>
      <c r="BL426">
        <v>6</v>
      </c>
      <c r="BM426">
        <v>2</v>
      </c>
      <c r="BN426">
        <v>5</v>
      </c>
      <c r="BO426">
        <v>1</v>
      </c>
      <c r="BP426">
        <v>1</v>
      </c>
      <c r="BQ426">
        <v>7</v>
      </c>
      <c r="BR426">
        <v>3</v>
      </c>
      <c r="BS426">
        <v>1</v>
      </c>
      <c r="BT426">
        <v>187743</v>
      </c>
      <c r="BU426">
        <v>0.77</v>
      </c>
      <c r="BV426">
        <v>0.4548546</v>
      </c>
      <c r="BW426">
        <v>495</v>
      </c>
      <c r="BX426">
        <v>0.76167960000000001</v>
      </c>
      <c r="BY426">
        <v>-1.844444</v>
      </c>
      <c r="BZ426">
        <v>106</v>
      </c>
      <c r="CA426">
        <v>11</v>
      </c>
      <c r="CB426">
        <v>6</v>
      </c>
      <c r="CC426">
        <v>2</v>
      </c>
      <c r="CD426">
        <v>3</v>
      </c>
      <c r="CE426">
        <v>1</v>
      </c>
      <c r="CF426">
        <v>1</v>
      </c>
      <c r="CG426">
        <v>15</v>
      </c>
      <c r="CH426">
        <v>2</v>
      </c>
      <c r="CI426">
        <v>4</v>
      </c>
      <c r="CJ426">
        <v>190525</v>
      </c>
      <c r="CK426">
        <v>0.79254690985434983</v>
      </c>
      <c r="CL426">
        <v>0.72125906510419724</v>
      </c>
      <c r="CM426">
        <v>522</v>
      </c>
      <c r="CN426">
        <v>-0.85287910776462161</v>
      </c>
      <c r="CO426">
        <v>21221</v>
      </c>
      <c r="CP426">
        <v>1.032027985</v>
      </c>
      <c r="CQ426">
        <v>0.45710106499999997</v>
      </c>
      <c r="CR426">
        <v>174555</v>
      </c>
      <c r="CS426">
        <v>0.89800000000000002</v>
      </c>
      <c r="CT426">
        <v>134177</v>
      </c>
      <c r="CU426">
        <v>0.72649261677999999</v>
      </c>
      <c r="CV426">
        <v>129</v>
      </c>
      <c r="CW426">
        <v>88</v>
      </c>
      <c r="CX426">
        <v>117</v>
      </c>
      <c r="CY426">
        <v>527</v>
      </c>
      <c r="CZ426">
        <v>931</v>
      </c>
      <c r="DA426" s="2">
        <v>106718</v>
      </c>
      <c r="DB426" s="2">
        <v>17480</v>
      </c>
      <c r="DC426" s="2">
        <v>171.51</v>
      </c>
      <c r="DD426" s="2">
        <v>32509</v>
      </c>
      <c r="DE426">
        <v>315</v>
      </c>
      <c r="DF426">
        <v>24</v>
      </c>
      <c r="DG426">
        <v>36.75</v>
      </c>
      <c r="DH426">
        <v>3.2</v>
      </c>
      <c r="DI426" s="2">
        <v>6.92</v>
      </c>
      <c r="DJ426">
        <v>0.96</v>
      </c>
      <c r="DK426">
        <v>0.99142126219007864</v>
      </c>
      <c r="DL426">
        <v>0</v>
      </c>
      <c r="DN426">
        <v>0</v>
      </c>
      <c r="DO426">
        <v>0</v>
      </c>
      <c r="DP426">
        <v>96.79</v>
      </c>
      <c r="DQ426" s="2">
        <v>10</v>
      </c>
      <c r="DR426" s="2">
        <v>693.67016728999999</v>
      </c>
      <c r="DS426">
        <v>1.9484220240445381E-3</v>
      </c>
      <c r="DT426">
        <v>3.2440870611827699</v>
      </c>
      <c r="DU426">
        <v>891132.54881936416</v>
      </c>
      <c r="DV426">
        <v>1</v>
      </c>
    </row>
    <row r="427" spans="1:126" x14ac:dyDescent="0.15">
      <c r="A427" t="s">
        <v>768</v>
      </c>
      <c r="B427" t="s">
        <v>889</v>
      </c>
      <c r="C427">
        <v>13</v>
      </c>
      <c r="D427">
        <v>141</v>
      </c>
      <c r="E427" t="s">
        <v>890</v>
      </c>
      <c r="F427">
        <v>13141</v>
      </c>
      <c r="G427" t="s">
        <v>5411</v>
      </c>
      <c r="H427">
        <v>23.5</v>
      </c>
      <c r="I427">
        <v>73.8</v>
      </c>
      <c r="J427">
        <v>0.2</v>
      </c>
      <c r="K427">
        <v>0.5</v>
      </c>
      <c r="L427">
        <v>0.5</v>
      </c>
      <c r="M427">
        <v>1.5</v>
      </c>
      <c r="N427">
        <f t="shared" si="30"/>
        <v>6001.48</v>
      </c>
      <c r="O427">
        <f t="shared" si="28"/>
        <v>3998.5200000000004</v>
      </c>
      <c r="P427">
        <f t="shared" si="29"/>
        <v>4.798224000000002</v>
      </c>
      <c r="Q427" s="4">
        <v>13141</v>
      </c>
      <c r="R427" s="5">
        <v>33.269219999999997</v>
      </c>
      <c r="S427" s="5">
        <v>-83.000465000000005</v>
      </c>
      <c r="T427">
        <v>7</v>
      </c>
      <c r="U427">
        <v>0.21849747250624246</v>
      </c>
      <c r="V427">
        <v>9422</v>
      </c>
      <c r="W427">
        <v>9043</v>
      </c>
      <c r="X427">
        <v>8881</v>
      </c>
      <c r="Y427">
        <v>8587</v>
      </c>
      <c r="Z427">
        <v>4831</v>
      </c>
      <c r="AA427">
        <v>13137</v>
      </c>
      <c r="AB427">
        <v>2041.6650000000002</v>
      </c>
      <c r="AC427">
        <v>24925</v>
      </c>
      <c r="AD427">
        <v>0</v>
      </c>
      <c r="AE427">
        <v>0</v>
      </c>
      <c r="AF427">
        <v>14</v>
      </c>
      <c r="AG427">
        <v>133</v>
      </c>
      <c r="AH427">
        <v>0.10526315789473684</v>
      </c>
      <c r="AI427" s="3">
        <v>31963</v>
      </c>
      <c r="AJ427" s="3">
        <v>301482.43975025503</v>
      </c>
      <c r="AK427">
        <v>114</v>
      </c>
      <c r="AL427">
        <v>306432</v>
      </c>
      <c r="AM427">
        <v>97047</v>
      </c>
      <c r="AN427">
        <v>8202</v>
      </c>
      <c r="AO427">
        <v>105249</v>
      </c>
      <c r="AP427">
        <v>1</v>
      </c>
      <c r="AQ427">
        <v>0</v>
      </c>
      <c r="AR427">
        <v>1</v>
      </c>
      <c r="AS427">
        <v>0.11058277120424639</v>
      </c>
      <c r="AT427">
        <v>2</v>
      </c>
      <c r="AU427">
        <v>2</v>
      </c>
      <c r="AV427">
        <f t="shared" si="27"/>
        <v>4</v>
      </c>
      <c r="AW427">
        <v>523</v>
      </c>
      <c r="AX427">
        <v>6.0000000000000053E-2</v>
      </c>
      <c r="AY427">
        <v>311725957.46293199</v>
      </c>
      <c r="AZ427">
        <v>311725.95746293198</v>
      </c>
      <c r="BA427">
        <v>30558.739428341501</v>
      </c>
      <c r="BB427">
        <v>0.32723862918002322</v>
      </c>
      <c r="BC427">
        <v>2729</v>
      </c>
      <c r="BD427">
        <v>3016</v>
      </c>
      <c r="BE427">
        <v>-287</v>
      </c>
      <c r="BF427">
        <v>-3.0460624071322436E-2</v>
      </c>
      <c r="BG427">
        <v>64640</v>
      </c>
      <c r="BH427">
        <v>7.2784596329242204</v>
      </c>
      <c r="BI427">
        <v>1397</v>
      </c>
      <c r="BJ427">
        <v>3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9219</v>
      </c>
      <c r="BU427">
        <v>0.4</v>
      </c>
      <c r="BV427">
        <v>0.57773640000000004</v>
      </c>
      <c r="BW427">
        <v>25</v>
      </c>
      <c r="BX427">
        <v>0.43388660000000001</v>
      </c>
      <c r="BY427">
        <v>-1.212299</v>
      </c>
      <c r="BZ427">
        <v>2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8519</v>
      </c>
      <c r="CK427">
        <v>0.35215400868646551</v>
      </c>
      <c r="CL427">
        <v>0.73013038042507594</v>
      </c>
      <c r="CM427">
        <v>18</v>
      </c>
      <c r="CN427">
        <v>-1.1892257981506695</v>
      </c>
      <c r="CO427">
        <v>354.99999999999994</v>
      </c>
      <c r="CP427">
        <v>-0.1787867031</v>
      </c>
      <c r="CQ427">
        <v>-0.67819923589999997</v>
      </c>
      <c r="CR427">
        <v>6101</v>
      </c>
      <c r="CS427">
        <v>0.72900000000000009</v>
      </c>
      <c r="CT427">
        <v>7349</v>
      </c>
      <c r="CU427">
        <v>0.79374857403999999</v>
      </c>
      <c r="CV427">
        <v>2</v>
      </c>
      <c r="CW427">
        <v>1</v>
      </c>
      <c r="CX427">
        <v>2</v>
      </c>
      <c r="CY427">
        <v>94</v>
      </c>
      <c r="CZ427">
        <v>190</v>
      </c>
      <c r="DA427" s="2">
        <v>2671</v>
      </c>
      <c r="DB427" s="2">
        <v>245</v>
      </c>
      <c r="DC427" s="2">
        <v>45.05</v>
      </c>
      <c r="DD427" s="2">
        <v>6705</v>
      </c>
      <c r="DE427">
        <v>48</v>
      </c>
      <c r="DF427">
        <v>50</v>
      </c>
      <c r="DH427">
        <v>11.26</v>
      </c>
      <c r="DI427" s="2">
        <v>11.26</v>
      </c>
      <c r="DJ427">
        <v>1.52</v>
      </c>
      <c r="DL427">
        <v>0</v>
      </c>
      <c r="DM427">
        <v>0</v>
      </c>
      <c r="DN427">
        <v>42.7</v>
      </c>
      <c r="DO427">
        <v>0.13900000000000001</v>
      </c>
      <c r="DP427">
        <v>253.5</v>
      </c>
      <c r="DQ427" s="2">
        <v>0</v>
      </c>
      <c r="DR427" s="2">
        <v>13270.19075071</v>
      </c>
      <c r="DS427">
        <v>9.6887251559563941E-3</v>
      </c>
      <c r="DT427">
        <v>1.10351977137784</v>
      </c>
      <c r="DU427">
        <v>338153.77058285428</v>
      </c>
      <c r="DV427">
        <v>0</v>
      </c>
    </row>
    <row r="428" spans="1:126" x14ac:dyDescent="0.15">
      <c r="A428" t="s">
        <v>768</v>
      </c>
      <c r="B428" t="s">
        <v>891</v>
      </c>
      <c r="C428">
        <v>13</v>
      </c>
      <c r="D428">
        <v>143</v>
      </c>
      <c r="E428" t="s">
        <v>892</v>
      </c>
      <c r="F428">
        <v>13143</v>
      </c>
      <c r="G428" t="s">
        <v>5412</v>
      </c>
      <c r="H428">
        <v>92.1</v>
      </c>
      <c r="I428">
        <v>4.7</v>
      </c>
      <c r="J428">
        <v>0.2</v>
      </c>
      <c r="K428">
        <v>0.5</v>
      </c>
      <c r="L428">
        <v>1.4</v>
      </c>
      <c r="M428">
        <v>1.1000000000000001</v>
      </c>
      <c r="N428">
        <f t="shared" si="30"/>
        <v>8507.9599999999991</v>
      </c>
      <c r="O428">
        <f t="shared" si="28"/>
        <v>1492.0400000000009</v>
      </c>
      <c r="P428">
        <f t="shared" si="29"/>
        <v>1.7904480000000016</v>
      </c>
      <c r="Q428" s="4">
        <v>13143</v>
      </c>
      <c r="R428" s="5">
        <v>33.795164999999997</v>
      </c>
      <c r="S428" s="5">
        <v>-85.220062999999996</v>
      </c>
      <c r="T428">
        <v>1</v>
      </c>
      <c r="U428">
        <v>6.0455930216567477E-2</v>
      </c>
      <c r="V428">
        <v>28627</v>
      </c>
      <c r="W428">
        <v>28563</v>
      </c>
      <c r="X428">
        <v>28565</v>
      </c>
      <c r="Y428">
        <v>28701</v>
      </c>
      <c r="Z428">
        <v>14726</v>
      </c>
      <c r="AA428">
        <v>13139</v>
      </c>
      <c r="AB428">
        <v>10144.261999999999</v>
      </c>
      <c r="AC428">
        <v>41910</v>
      </c>
      <c r="AD428">
        <v>1</v>
      </c>
      <c r="AE428">
        <v>3.500787677227376E-5</v>
      </c>
      <c r="AF428">
        <v>18</v>
      </c>
      <c r="AG428">
        <v>299</v>
      </c>
      <c r="AH428">
        <v>6.0200668896321072E-2</v>
      </c>
      <c r="AI428" s="3">
        <v>26815</v>
      </c>
      <c r="AJ428" s="3">
        <v>180585.59522392001</v>
      </c>
      <c r="AK428">
        <v>50</v>
      </c>
      <c r="AL428">
        <v>181241.60000000001</v>
      </c>
      <c r="AM428">
        <v>260245</v>
      </c>
      <c r="AN428">
        <v>13764</v>
      </c>
      <c r="AO428">
        <v>274009</v>
      </c>
      <c r="AP428">
        <v>3</v>
      </c>
      <c r="AQ428">
        <v>0</v>
      </c>
      <c r="AR428">
        <v>3</v>
      </c>
      <c r="AS428">
        <v>0.1050309841403214</v>
      </c>
      <c r="AT428">
        <v>3</v>
      </c>
      <c r="AU428">
        <v>26</v>
      </c>
      <c r="AV428">
        <f t="shared" si="27"/>
        <v>29</v>
      </c>
      <c r="AW428">
        <v>11364</v>
      </c>
      <c r="AX428">
        <v>0.4</v>
      </c>
      <c r="AY428">
        <v>220411462.366689</v>
      </c>
      <c r="AZ428">
        <v>220411.462366689</v>
      </c>
      <c r="BA428">
        <v>8555.6381211928401</v>
      </c>
      <c r="BB428">
        <v>1.1688198891008945</v>
      </c>
      <c r="BC428">
        <v>5420</v>
      </c>
      <c r="BD428">
        <v>0</v>
      </c>
      <c r="BE428">
        <v>5420</v>
      </c>
      <c r="BF428">
        <v>0.18933174974674258</v>
      </c>
      <c r="BG428">
        <v>434085</v>
      </c>
      <c r="BH428">
        <v>15.196394188692455</v>
      </c>
      <c r="BI428">
        <v>3258</v>
      </c>
      <c r="BJ428">
        <v>24</v>
      </c>
      <c r="BK428">
        <v>1</v>
      </c>
      <c r="BL428">
        <v>2</v>
      </c>
      <c r="BM428">
        <v>0</v>
      </c>
      <c r="BN428">
        <v>0</v>
      </c>
      <c r="BO428">
        <v>0</v>
      </c>
      <c r="BP428">
        <v>0</v>
      </c>
      <c r="BQ428">
        <v>3</v>
      </c>
      <c r="BR428">
        <v>0</v>
      </c>
      <c r="BS428">
        <v>0</v>
      </c>
      <c r="BT428">
        <v>28890</v>
      </c>
      <c r="BU428">
        <v>0.76</v>
      </c>
      <c r="BV428">
        <v>0.51227959999999995</v>
      </c>
      <c r="BW428">
        <v>82</v>
      </c>
      <c r="BX428">
        <v>1.038422</v>
      </c>
      <c r="BY428">
        <v>-1.2931509999999999</v>
      </c>
      <c r="BZ428">
        <v>22</v>
      </c>
      <c r="CA428">
        <v>0</v>
      </c>
      <c r="CB428">
        <v>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28615</v>
      </c>
      <c r="CK428">
        <v>0.83872095055041063</v>
      </c>
      <c r="CL428">
        <v>0.71347039812968438</v>
      </c>
      <c r="CM428">
        <v>80</v>
      </c>
      <c r="CN428">
        <v>-0.83026756555379477</v>
      </c>
      <c r="CO428">
        <v>2219</v>
      </c>
      <c r="CP428">
        <v>-0.4514861885</v>
      </c>
      <c r="CQ428">
        <v>2.1284817000000001E-2</v>
      </c>
      <c r="CR428">
        <v>24494</v>
      </c>
      <c r="CS428">
        <v>0.84699999999999998</v>
      </c>
      <c r="CT428">
        <v>22730</v>
      </c>
      <c r="CU428">
        <v>0.78918063533000005</v>
      </c>
      <c r="CV428">
        <v>17</v>
      </c>
      <c r="CW428">
        <v>6</v>
      </c>
      <c r="CX428">
        <v>15</v>
      </c>
      <c r="CY428">
        <v>108</v>
      </c>
      <c r="CZ428">
        <v>454</v>
      </c>
      <c r="DA428" s="2">
        <v>9586</v>
      </c>
      <c r="DB428" s="2">
        <v>2185</v>
      </c>
      <c r="DC428" s="2">
        <v>112.3</v>
      </c>
      <c r="DD428" s="2">
        <v>2457</v>
      </c>
      <c r="DE428">
        <v>153</v>
      </c>
      <c r="DF428">
        <v>5</v>
      </c>
      <c r="DG428">
        <v>31.58</v>
      </c>
      <c r="DH428">
        <v>10.53</v>
      </c>
      <c r="DI428" s="2">
        <v>17.55</v>
      </c>
      <c r="DJ428">
        <v>-0.39</v>
      </c>
      <c r="DK428">
        <v>0.96304307290695501</v>
      </c>
      <c r="DL428">
        <v>6.688963210702341E-3</v>
      </c>
      <c r="DN428">
        <v>12.3</v>
      </c>
      <c r="DO428">
        <v>6.8000000000000005E-2</v>
      </c>
      <c r="DP428">
        <v>2.52</v>
      </c>
      <c r="DQ428" s="2">
        <v>0</v>
      </c>
      <c r="DR428" s="2">
        <v>951.88989308999999</v>
      </c>
      <c r="DS428">
        <v>1.4444347194132031E-3</v>
      </c>
      <c r="DT428">
        <v>1.67201976953958</v>
      </c>
      <c r="DU428">
        <v>303039.53826298477</v>
      </c>
      <c r="DV428">
        <v>1</v>
      </c>
    </row>
    <row r="429" spans="1:126" x14ac:dyDescent="0.15">
      <c r="A429" t="s">
        <v>768</v>
      </c>
      <c r="B429" t="s">
        <v>893</v>
      </c>
      <c r="C429">
        <v>13</v>
      </c>
      <c r="D429">
        <v>145</v>
      </c>
      <c r="E429" t="s">
        <v>894</v>
      </c>
      <c r="F429">
        <v>13145</v>
      </c>
      <c r="G429" t="s">
        <v>5413</v>
      </c>
      <c r="H429">
        <v>77.599999999999994</v>
      </c>
      <c r="I429">
        <v>17</v>
      </c>
      <c r="J429">
        <v>0.3</v>
      </c>
      <c r="K429">
        <v>0.9</v>
      </c>
      <c r="L429">
        <v>1.5</v>
      </c>
      <c r="M429">
        <v>2.7</v>
      </c>
      <c r="N429">
        <f t="shared" si="30"/>
        <v>6321.2</v>
      </c>
      <c r="O429">
        <f t="shared" si="28"/>
        <v>3678.8</v>
      </c>
      <c r="P429">
        <f t="shared" si="29"/>
        <v>4.4145600000000016</v>
      </c>
      <c r="Q429" s="4">
        <v>13145</v>
      </c>
      <c r="R429" s="5">
        <v>32.731549000000001</v>
      </c>
      <c r="S429" s="5">
        <v>-84.912431999999995</v>
      </c>
      <c r="T429">
        <v>2</v>
      </c>
      <c r="U429">
        <v>4.6764190751854694E-2</v>
      </c>
      <c r="V429">
        <v>31870</v>
      </c>
      <c r="W429">
        <v>32539</v>
      </c>
      <c r="X429">
        <v>32776</v>
      </c>
      <c r="Y429">
        <v>33165</v>
      </c>
      <c r="Z429">
        <v>17758</v>
      </c>
      <c r="AA429">
        <v>13141</v>
      </c>
      <c r="AB429">
        <v>13501.692999999999</v>
      </c>
      <c r="AC429">
        <v>63824</v>
      </c>
      <c r="AD429">
        <v>2</v>
      </c>
      <c r="AE429">
        <v>6.1020258725896998E-5</v>
      </c>
      <c r="AF429">
        <v>17</v>
      </c>
      <c r="AG429">
        <v>252</v>
      </c>
      <c r="AH429">
        <v>6.7460317460317457E-2</v>
      </c>
      <c r="AI429" s="3">
        <v>32435</v>
      </c>
      <c r="AJ429" s="3">
        <v>296887.38957987004</v>
      </c>
      <c r="AK429">
        <v>61</v>
      </c>
      <c r="AL429">
        <v>302700.80000000005</v>
      </c>
      <c r="AM429">
        <v>283078</v>
      </c>
      <c r="AN429">
        <v>9918</v>
      </c>
      <c r="AO429">
        <v>292996</v>
      </c>
      <c r="AP429">
        <v>1</v>
      </c>
      <c r="AQ429">
        <v>1</v>
      </c>
      <c r="AR429">
        <v>2</v>
      </c>
      <c r="AS429">
        <v>6.146470389378899E-2</v>
      </c>
      <c r="AT429">
        <v>3</v>
      </c>
      <c r="AU429">
        <v>15</v>
      </c>
      <c r="AV429">
        <f t="shared" si="27"/>
        <v>18</v>
      </c>
      <c r="AW429">
        <v>29718</v>
      </c>
      <c r="AX429">
        <v>0.89</v>
      </c>
      <c r="AY429">
        <v>207237382.913564</v>
      </c>
      <c r="AZ429">
        <v>207237.38291356398</v>
      </c>
      <c r="BA429">
        <v>8921.2074813768704</v>
      </c>
      <c r="BB429">
        <v>1.1209244960253555</v>
      </c>
      <c r="BC429">
        <v>21747</v>
      </c>
      <c r="BD429">
        <v>28235</v>
      </c>
      <c r="BE429">
        <v>-6488</v>
      </c>
      <c r="BF429">
        <v>-0.20357703169124569</v>
      </c>
      <c r="BG429">
        <v>112450</v>
      </c>
      <c r="BH429">
        <v>3.4308640468635585</v>
      </c>
      <c r="BI429">
        <v>3149</v>
      </c>
      <c r="BJ429">
        <v>33</v>
      </c>
      <c r="BK429">
        <v>0</v>
      </c>
      <c r="BL429">
        <v>2</v>
      </c>
      <c r="BM429">
        <v>0</v>
      </c>
      <c r="BN429">
        <v>0</v>
      </c>
      <c r="BO429">
        <v>0</v>
      </c>
      <c r="BP429">
        <v>0</v>
      </c>
      <c r="BQ429">
        <v>2</v>
      </c>
      <c r="BR429">
        <v>2</v>
      </c>
      <c r="BS429">
        <v>0</v>
      </c>
      <c r="BT429">
        <v>30138</v>
      </c>
      <c r="BU429">
        <v>0.74</v>
      </c>
      <c r="BV429">
        <v>0.66702459999999997</v>
      </c>
      <c r="BW429">
        <v>90</v>
      </c>
      <c r="BX429">
        <v>1.2940469999999999</v>
      </c>
      <c r="BY429">
        <v>-0.2610809</v>
      </c>
      <c r="BZ429">
        <v>29</v>
      </c>
      <c r="CA429">
        <v>0</v>
      </c>
      <c r="CB429">
        <v>2</v>
      </c>
      <c r="CC429">
        <v>0</v>
      </c>
      <c r="CD429">
        <v>0</v>
      </c>
      <c r="CE429">
        <v>1</v>
      </c>
      <c r="CF429">
        <v>0</v>
      </c>
      <c r="CG429">
        <v>2</v>
      </c>
      <c r="CH429">
        <v>1</v>
      </c>
      <c r="CI429">
        <v>0</v>
      </c>
      <c r="CJ429">
        <v>32873</v>
      </c>
      <c r="CK429">
        <v>1.0647035561098774</v>
      </c>
      <c r="CL429">
        <v>0.76453746667983014</v>
      </c>
      <c r="CM429">
        <v>90</v>
      </c>
      <c r="CN429">
        <v>-0.41972675228847156</v>
      </c>
      <c r="CO429">
        <v>5008</v>
      </c>
      <c r="CP429">
        <v>0.60763641199999996</v>
      </c>
      <c r="CQ429">
        <v>1.0019551069999999</v>
      </c>
      <c r="CR429">
        <v>29851</v>
      </c>
      <c r="CS429">
        <v>0.8909999999999999</v>
      </c>
      <c r="CT429">
        <v>26866</v>
      </c>
      <c r="CU429">
        <v>0.85125511388999997</v>
      </c>
      <c r="CV429">
        <v>4</v>
      </c>
      <c r="CW429">
        <v>5</v>
      </c>
      <c r="CX429">
        <v>17</v>
      </c>
      <c r="CY429">
        <v>123</v>
      </c>
      <c r="CZ429">
        <v>357</v>
      </c>
      <c r="DA429" s="2">
        <v>8802</v>
      </c>
      <c r="DB429" s="2">
        <v>4240</v>
      </c>
      <c r="DC429" s="2">
        <v>107.15</v>
      </c>
      <c r="DD429" s="2">
        <v>7047</v>
      </c>
      <c r="DE429">
        <v>120</v>
      </c>
      <c r="DF429">
        <v>17</v>
      </c>
      <c r="DG429">
        <v>18.37</v>
      </c>
      <c r="DH429">
        <v>6.12</v>
      </c>
      <c r="DI429" s="2">
        <v>12.25</v>
      </c>
      <c r="DJ429">
        <v>0.18</v>
      </c>
      <c r="DK429">
        <v>0.94878988746724213</v>
      </c>
      <c r="DL429">
        <v>3.968253968253968E-3</v>
      </c>
      <c r="DM429">
        <v>4</v>
      </c>
      <c r="DN429">
        <v>26.6</v>
      </c>
      <c r="DO429">
        <v>8.900000000000001E-2</v>
      </c>
      <c r="DP429">
        <v>364.9</v>
      </c>
      <c r="DQ429" s="2">
        <v>0</v>
      </c>
      <c r="DR429" s="2">
        <v>17817.294474049999</v>
      </c>
      <c r="DS429">
        <v>5.6551249629449268E-2</v>
      </c>
      <c r="DV429">
        <v>1</v>
      </c>
    </row>
    <row r="430" spans="1:126" x14ac:dyDescent="0.15">
      <c r="A430" t="s">
        <v>768</v>
      </c>
      <c r="B430" t="s">
        <v>895</v>
      </c>
      <c r="C430">
        <v>13</v>
      </c>
      <c r="D430">
        <v>147</v>
      </c>
      <c r="E430" t="s">
        <v>896</v>
      </c>
      <c r="F430">
        <v>13147</v>
      </c>
      <c r="G430" t="s">
        <v>5414</v>
      </c>
      <c r="H430">
        <v>76.2</v>
      </c>
      <c r="I430">
        <v>18.600000000000001</v>
      </c>
      <c r="J430">
        <v>0.1</v>
      </c>
      <c r="K430">
        <v>0.8</v>
      </c>
      <c r="L430">
        <v>1.1000000000000001</v>
      </c>
      <c r="M430">
        <v>3.1</v>
      </c>
      <c r="N430">
        <f t="shared" si="30"/>
        <v>6163.8700000000008</v>
      </c>
      <c r="O430">
        <f t="shared" si="28"/>
        <v>3836.1299999999992</v>
      </c>
      <c r="P430">
        <f t="shared" si="29"/>
        <v>4.6033560000000007</v>
      </c>
      <c r="Q430" s="4">
        <v>13147</v>
      </c>
      <c r="R430" s="5">
        <v>34.348733000000003</v>
      </c>
      <c r="S430" s="5">
        <v>-82.963290000000001</v>
      </c>
      <c r="T430">
        <v>6</v>
      </c>
      <c r="U430">
        <v>0.11212876949692112</v>
      </c>
      <c r="V430">
        <v>25277</v>
      </c>
      <c r="W430">
        <v>25406</v>
      </c>
      <c r="X430">
        <v>25498</v>
      </c>
      <c r="Y430">
        <v>25453</v>
      </c>
      <c r="Z430">
        <v>12735</v>
      </c>
      <c r="AA430">
        <v>13143</v>
      </c>
      <c r="AB430">
        <v>8174.7849999999999</v>
      </c>
      <c r="AC430">
        <v>37653</v>
      </c>
      <c r="AD430">
        <v>1</v>
      </c>
      <c r="AE430">
        <v>3.9218762255863202E-5</v>
      </c>
      <c r="AF430">
        <v>30</v>
      </c>
      <c r="AG430">
        <v>584</v>
      </c>
      <c r="AH430">
        <v>5.1369863013698627E-2</v>
      </c>
      <c r="AI430" s="3">
        <v>68259</v>
      </c>
      <c r="AJ430" s="3">
        <v>148733.39154905002</v>
      </c>
      <c r="AK430">
        <v>60</v>
      </c>
      <c r="AL430">
        <v>164115.20000000001</v>
      </c>
      <c r="AM430">
        <v>116967</v>
      </c>
      <c r="AN430">
        <v>46523</v>
      </c>
      <c r="AO430">
        <v>163490</v>
      </c>
      <c r="AP430">
        <v>2</v>
      </c>
      <c r="AQ430">
        <v>1</v>
      </c>
      <c r="AR430">
        <v>3</v>
      </c>
      <c r="AS430">
        <v>0.11808234275368024</v>
      </c>
      <c r="AT430">
        <v>3</v>
      </c>
      <c r="AU430">
        <v>26</v>
      </c>
      <c r="AV430">
        <f t="shared" si="27"/>
        <v>29</v>
      </c>
      <c r="AW430">
        <v>13510</v>
      </c>
      <c r="AX430">
        <v>0.55000000000000004</v>
      </c>
      <c r="AY430">
        <v>366111786.675906</v>
      </c>
      <c r="AZ430">
        <v>366111.78667590598</v>
      </c>
      <c r="BA430">
        <v>15680.408371498601</v>
      </c>
      <c r="BB430">
        <v>0.63773849271530703</v>
      </c>
      <c r="BC430">
        <v>9859</v>
      </c>
      <c r="BD430">
        <v>4005</v>
      </c>
      <c r="BE430">
        <v>5854</v>
      </c>
      <c r="BF430">
        <v>0.23159393915417179</v>
      </c>
      <c r="BG430">
        <v>325875</v>
      </c>
      <c r="BH430">
        <v>12.780414150129422</v>
      </c>
      <c r="BI430">
        <v>3913</v>
      </c>
      <c r="BJ430">
        <v>27</v>
      </c>
      <c r="BK430">
        <v>0</v>
      </c>
      <c r="BL430">
        <v>3</v>
      </c>
      <c r="BM430">
        <v>0</v>
      </c>
      <c r="BN430">
        <v>0</v>
      </c>
      <c r="BO430">
        <v>0</v>
      </c>
      <c r="BP430">
        <v>0</v>
      </c>
      <c r="BQ430">
        <v>3</v>
      </c>
      <c r="BR430">
        <v>2</v>
      </c>
      <c r="BS430">
        <v>0</v>
      </c>
      <c r="BT430">
        <v>24067</v>
      </c>
      <c r="BU430">
        <v>0.73</v>
      </c>
      <c r="BV430">
        <v>0.53159710000000004</v>
      </c>
      <c r="BW430">
        <v>82</v>
      </c>
      <c r="BX430">
        <v>1.4542729999999999</v>
      </c>
      <c r="BY430">
        <v>-0.75871230000000001</v>
      </c>
      <c r="BZ430">
        <v>26</v>
      </c>
      <c r="CA430">
        <v>1</v>
      </c>
      <c r="CB430">
        <v>3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25412</v>
      </c>
      <c r="CK430">
        <v>1.2592475995592634</v>
      </c>
      <c r="CL430">
        <v>0.7531079262015995</v>
      </c>
      <c r="CM430">
        <v>89</v>
      </c>
      <c r="CN430">
        <v>-0.15616096339352226</v>
      </c>
      <c r="CO430">
        <v>1710.9999999999998</v>
      </c>
      <c r="CP430">
        <v>0.35529797200000002</v>
      </c>
      <c r="CQ430">
        <v>4.8126741000000001E-2</v>
      </c>
      <c r="CR430">
        <v>21234</v>
      </c>
      <c r="CS430">
        <v>0.83099999999999996</v>
      </c>
      <c r="CT430">
        <v>19337</v>
      </c>
      <c r="CU430">
        <v>0.77369195208999997</v>
      </c>
      <c r="CV430">
        <v>3</v>
      </c>
      <c r="CW430">
        <v>7</v>
      </c>
      <c r="CX430">
        <v>9</v>
      </c>
      <c r="CY430">
        <v>620</v>
      </c>
      <c r="CZ430">
        <v>866</v>
      </c>
      <c r="DA430" s="2">
        <v>9641</v>
      </c>
      <c r="DB430" s="2">
        <v>1610</v>
      </c>
      <c r="DC430" s="2">
        <v>78.599999999999994</v>
      </c>
      <c r="DD430" s="2">
        <v>5788</v>
      </c>
      <c r="DE430">
        <v>254</v>
      </c>
      <c r="DF430">
        <v>52</v>
      </c>
      <c r="DG430">
        <v>15.72</v>
      </c>
      <c r="DH430">
        <v>3.93</v>
      </c>
      <c r="DI430" s="2">
        <v>15.72</v>
      </c>
      <c r="DJ430">
        <v>0.62</v>
      </c>
      <c r="DK430">
        <v>0.96160213305205178</v>
      </c>
      <c r="DL430">
        <v>0</v>
      </c>
      <c r="DM430">
        <v>0</v>
      </c>
      <c r="DN430">
        <v>17.100000000000001</v>
      </c>
      <c r="DO430">
        <v>0.10199999999999999</v>
      </c>
      <c r="DP430">
        <v>1110.27</v>
      </c>
      <c r="DQ430" s="2">
        <v>0</v>
      </c>
      <c r="DR430" s="2">
        <v>2255.12184944</v>
      </c>
      <c r="DS430">
        <v>1.1433200362805516E-2</v>
      </c>
      <c r="DT430">
        <v>5.5456921217637296</v>
      </c>
      <c r="DU430">
        <v>910132.37170167896</v>
      </c>
      <c r="DV430">
        <v>0</v>
      </c>
    </row>
    <row r="431" spans="1:126" x14ac:dyDescent="0.15">
      <c r="A431" t="s">
        <v>768</v>
      </c>
      <c r="B431" t="s">
        <v>897</v>
      </c>
      <c r="C431">
        <v>13</v>
      </c>
      <c r="D431">
        <v>149</v>
      </c>
      <c r="E431" t="s">
        <v>898</v>
      </c>
      <c r="F431">
        <v>13149</v>
      </c>
      <c r="G431" t="s">
        <v>5415</v>
      </c>
      <c r="H431">
        <v>86.1</v>
      </c>
      <c r="I431">
        <v>9.6999999999999993</v>
      </c>
      <c r="J431">
        <v>0.3</v>
      </c>
      <c r="K431">
        <v>0.5</v>
      </c>
      <c r="L431">
        <v>1.5</v>
      </c>
      <c r="M431">
        <v>1.9</v>
      </c>
      <c r="N431">
        <f t="shared" si="30"/>
        <v>7513.4999999999991</v>
      </c>
      <c r="O431">
        <f t="shared" si="28"/>
        <v>2486.5000000000009</v>
      </c>
      <c r="P431">
        <f t="shared" si="29"/>
        <v>2.9838000000000022</v>
      </c>
      <c r="Q431" s="4">
        <v>13149</v>
      </c>
      <c r="R431" s="5">
        <v>33.291347000000002</v>
      </c>
      <c r="S431" s="5">
        <v>-85.137885999999995</v>
      </c>
      <c r="T431">
        <v>1</v>
      </c>
      <c r="U431">
        <v>0.34942252665905471</v>
      </c>
      <c r="V431">
        <v>11756</v>
      </c>
      <c r="W431">
        <v>11674</v>
      </c>
      <c r="X431">
        <v>11617</v>
      </c>
      <c r="Y431">
        <v>11552</v>
      </c>
      <c r="Z431">
        <v>6069</v>
      </c>
      <c r="AA431">
        <v>13145</v>
      </c>
      <c r="AB431">
        <v>4274.732</v>
      </c>
      <c r="AC431">
        <v>41525</v>
      </c>
      <c r="AD431">
        <v>0</v>
      </c>
      <c r="AE431">
        <v>0</v>
      </c>
      <c r="AF431">
        <v>8</v>
      </c>
      <c r="AG431">
        <v>168</v>
      </c>
      <c r="AH431">
        <v>4.7619047619047616E-2</v>
      </c>
      <c r="AI431" s="3">
        <v>27067</v>
      </c>
      <c r="AJ431" s="3">
        <v>189460.09478842502</v>
      </c>
      <c r="AK431">
        <v>70</v>
      </c>
      <c r="AL431">
        <v>192710.40000000002</v>
      </c>
      <c r="AM431">
        <v>154252</v>
      </c>
      <c r="AN431">
        <v>9776</v>
      </c>
      <c r="AO431">
        <v>164028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12</v>
      </c>
      <c r="AV431">
        <f t="shared" si="27"/>
        <v>12</v>
      </c>
      <c r="AW431">
        <v>7395</v>
      </c>
      <c r="AX431">
        <v>0.63</v>
      </c>
      <c r="AY431">
        <v>282161421.29456198</v>
      </c>
      <c r="AZ431">
        <v>282161.42129456199</v>
      </c>
      <c r="BA431">
        <v>25987.702847345001</v>
      </c>
      <c r="BB431">
        <v>0.38479738123608864</v>
      </c>
      <c r="BC431">
        <v>7553</v>
      </c>
      <c r="BD431">
        <v>3618</v>
      </c>
      <c r="BE431">
        <v>3935</v>
      </c>
      <c r="BF431">
        <v>0.33472269479414768</v>
      </c>
      <c r="BG431">
        <v>73684</v>
      </c>
      <c r="BH431">
        <v>6.3427735215632266</v>
      </c>
      <c r="BI431">
        <v>1318</v>
      </c>
      <c r="BJ431">
        <v>5</v>
      </c>
      <c r="BK431">
        <v>0</v>
      </c>
      <c r="BL431">
        <v>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11528</v>
      </c>
      <c r="BU431">
        <v>0.78</v>
      </c>
      <c r="BV431">
        <v>0.50082979999999999</v>
      </c>
      <c r="BW431">
        <v>20</v>
      </c>
      <c r="BX431">
        <v>0.60721729999999996</v>
      </c>
      <c r="BY431">
        <v>-1.871148</v>
      </c>
      <c r="BZ431">
        <v>7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11606</v>
      </c>
      <c r="CK431">
        <v>0.77546096846458723</v>
      </c>
      <c r="CL431">
        <v>0.76382277554009526</v>
      </c>
      <c r="CM431">
        <v>28</v>
      </c>
      <c r="CN431">
        <v>-0.75254038920407784</v>
      </c>
      <c r="CO431">
        <v>698</v>
      </c>
      <c r="CP431">
        <v>-0.1459550694</v>
      </c>
      <c r="CQ431">
        <v>-8.2459278000000004E-3</v>
      </c>
      <c r="CR431">
        <v>9709</v>
      </c>
      <c r="CS431">
        <v>0.84299999999999997</v>
      </c>
      <c r="CT431">
        <v>9311</v>
      </c>
      <c r="CU431">
        <v>0.77790481634999997</v>
      </c>
      <c r="CV431">
        <v>3</v>
      </c>
      <c r="CX431">
        <v>2</v>
      </c>
      <c r="CY431">
        <v>125</v>
      </c>
      <c r="CZ431">
        <v>267</v>
      </c>
      <c r="DA431" s="2">
        <v>3325</v>
      </c>
      <c r="DB431" s="2">
        <v>420</v>
      </c>
      <c r="DC431" s="2">
        <v>51.91</v>
      </c>
      <c r="DD431" s="2">
        <v>1499</v>
      </c>
      <c r="DE431">
        <v>86</v>
      </c>
      <c r="DF431">
        <v>9</v>
      </c>
      <c r="DG431">
        <v>8.65</v>
      </c>
      <c r="DH431">
        <v>17.3</v>
      </c>
      <c r="DI431" s="2">
        <v>34.61</v>
      </c>
      <c r="DJ431">
        <v>0.22</v>
      </c>
      <c r="DK431">
        <v>0.95777145601655156</v>
      </c>
      <c r="DL431">
        <v>5.9523809523809521E-3</v>
      </c>
      <c r="DM431">
        <v>0</v>
      </c>
      <c r="DN431">
        <v>15.5</v>
      </c>
      <c r="DO431">
        <v>0.08</v>
      </c>
      <c r="DP431">
        <v>70.08</v>
      </c>
      <c r="DQ431" s="2">
        <v>0</v>
      </c>
      <c r="DR431" s="2">
        <v>597.4049649100001</v>
      </c>
      <c r="DS431">
        <v>1.3739523032581531E-3</v>
      </c>
      <c r="DT431">
        <v>2.4356051080874899</v>
      </c>
      <c r="DU431">
        <v>469366.43462158344</v>
      </c>
      <c r="DV431">
        <v>1</v>
      </c>
    </row>
    <row r="432" spans="1:126" x14ac:dyDescent="0.15">
      <c r="A432" t="s">
        <v>768</v>
      </c>
      <c r="B432" t="s">
        <v>170</v>
      </c>
      <c r="C432">
        <v>13</v>
      </c>
      <c r="D432">
        <v>151</v>
      </c>
      <c r="E432" t="s">
        <v>899</v>
      </c>
      <c r="F432">
        <v>13151</v>
      </c>
      <c r="G432" t="s">
        <v>5416</v>
      </c>
      <c r="H432">
        <v>52.5</v>
      </c>
      <c r="I432">
        <v>36.299999999999997</v>
      </c>
      <c r="J432">
        <v>0.2</v>
      </c>
      <c r="K432">
        <v>2.9</v>
      </c>
      <c r="L432">
        <v>2.2000000000000002</v>
      </c>
      <c r="M432">
        <v>5.8</v>
      </c>
      <c r="N432">
        <f t="shared" si="30"/>
        <v>4120.87</v>
      </c>
      <c r="O432">
        <f t="shared" si="28"/>
        <v>5879.13</v>
      </c>
      <c r="P432">
        <f t="shared" si="29"/>
        <v>7.0549560000000024</v>
      </c>
      <c r="Q432" s="4">
        <v>13151</v>
      </c>
      <c r="R432" s="5">
        <v>33.452947000000002</v>
      </c>
      <c r="S432" s="5">
        <v>-84.154021</v>
      </c>
      <c r="T432">
        <v>1</v>
      </c>
      <c r="U432">
        <v>-2.8207658131519445E-2</v>
      </c>
      <c r="V432">
        <v>203185</v>
      </c>
      <c r="W432">
        <v>209069</v>
      </c>
      <c r="X432">
        <v>211512</v>
      </c>
      <c r="Y432">
        <v>216827</v>
      </c>
      <c r="Z432">
        <v>112803</v>
      </c>
      <c r="AA432">
        <v>13147</v>
      </c>
      <c r="AB432">
        <v>88105.463000000003</v>
      </c>
      <c r="AC432">
        <v>60424</v>
      </c>
      <c r="AD432">
        <v>0</v>
      </c>
      <c r="AE432">
        <v>0</v>
      </c>
      <c r="AF432">
        <v>31</v>
      </c>
      <c r="AG432">
        <v>254</v>
      </c>
      <c r="AH432">
        <v>0.12204724409448819</v>
      </c>
      <c r="AI432" s="3">
        <v>21681</v>
      </c>
      <c r="AJ432" s="3">
        <v>203911.13644043001</v>
      </c>
      <c r="AK432">
        <v>33</v>
      </c>
      <c r="AL432">
        <v>207673.60000000001</v>
      </c>
      <c r="AM432">
        <v>102742</v>
      </c>
      <c r="AN432">
        <v>6717</v>
      </c>
      <c r="AO432">
        <v>109459</v>
      </c>
      <c r="AP432">
        <v>6</v>
      </c>
      <c r="AQ432">
        <v>1</v>
      </c>
      <c r="AR432">
        <v>7</v>
      </c>
      <c r="AS432">
        <v>3.3481769176683294E-2</v>
      </c>
      <c r="AT432">
        <v>8</v>
      </c>
      <c r="AU432">
        <v>59</v>
      </c>
      <c r="AV432">
        <f t="shared" si="27"/>
        <v>67</v>
      </c>
      <c r="AW432">
        <v>138699</v>
      </c>
      <c r="AX432">
        <v>0.99</v>
      </c>
      <c r="AY432">
        <v>631365974.71716905</v>
      </c>
      <c r="AZ432">
        <v>631365.97471716907</v>
      </c>
      <c r="BA432">
        <v>5214.7885566691803</v>
      </c>
      <c r="BB432">
        <v>1.9176232921680065</v>
      </c>
      <c r="BC432">
        <v>107978</v>
      </c>
      <c r="BD432">
        <v>56820</v>
      </c>
      <c r="BE432">
        <v>51158</v>
      </c>
      <c r="BF432">
        <v>0.25178039717498829</v>
      </c>
      <c r="BG432">
        <v>1896705</v>
      </c>
      <c r="BH432">
        <v>8.9673635538409169</v>
      </c>
      <c r="BI432">
        <v>10247</v>
      </c>
      <c r="BJ432">
        <v>106</v>
      </c>
      <c r="BK432">
        <v>1</v>
      </c>
      <c r="BL432">
        <v>4</v>
      </c>
      <c r="BM432">
        <v>0</v>
      </c>
      <c r="BN432">
        <v>2</v>
      </c>
      <c r="BO432">
        <v>2</v>
      </c>
      <c r="BP432">
        <v>1</v>
      </c>
      <c r="BQ432">
        <v>13</v>
      </c>
      <c r="BR432">
        <v>6</v>
      </c>
      <c r="BS432">
        <v>0</v>
      </c>
      <c r="BT432">
        <v>195370</v>
      </c>
      <c r="BU432">
        <v>0.76</v>
      </c>
      <c r="BV432">
        <v>0.65683159999999996</v>
      </c>
      <c r="BW432">
        <v>591</v>
      </c>
      <c r="BX432">
        <v>0.69099650000000001</v>
      </c>
      <c r="BY432">
        <v>-0.80198420000000004</v>
      </c>
      <c r="BZ432">
        <v>111</v>
      </c>
      <c r="CA432">
        <v>2</v>
      </c>
      <c r="CB432">
        <v>3</v>
      </c>
      <c r="CC432">
        <v>2</v>
      </c>
      <c r="CD432">
        <v>1</v>
      </c>
      <c r="CE432">
        <v>3</v>
      </c>
      <c r="CF432">
        <v>1</v>
      </c>
      <c r="CG432">
        <v>14</v>
      </c>
      <c r="CH432">
        <v>6</v>
      </c>
      <c r="CI432">
        <v>0</v>
      </c>
      <c r="CJ432">
        <v>213738</v>
      </c>
      <c r="CK432">
        <v>0.6690434082849096</v>
      </c>
      <c r="CL432">
        <v>0.74184303887901148</v>
      </c>
      <c r="CM432">
        <v>680</v>
      </c>
      <c r="CN432">
        <v>-0.79917669501390798</v>
      </c>
      <c r="CO432">
        <v>33020</v>
      </c>
      <c r="CP432">
        <v>0.91597061899999999</v>
      </c>
      <c r="CQ432">
        <v>0.621512489</v>
      </c>
      <c r="CR432">
        <v>184299</v>
      </c>
      <c r="CS432">
        <v>0.84</v>
      </c>
      <c r="CT432">
        <v>166205</v>
      </c>
      <c r="CU432">
        <v>0.81842168386000003</v>
      </c>
      <c r="CV432">
        <v>265</v>
      </c>
      <c r="CW432">
        <v>73</v>
      </c>
      <c r="CX432">
        <v>109</v>
      </c>
      <c r="CY432">
        <v>331</v>
      </c>
      <c r="CZ432">
        <v>372</v>
      </c>
      <c r="DA432" s="2">
        <v>89467</v>
      </c>
      <c r="DB432" s="2">
        <v>21145</v>
      </c>
      <c r="DC432" s="2">
        <v>157.25</v>
      </c>
      <c r="DD432" s="2">
        <v>100045</v>
      </c>
      <c r="DE432">
        <v>122</v>
      </c>
      <c r="DF432">
        <v>32</v>
      </c>
      <c r="DG432">
        <v>20.37</v>
      </c>
      <c r="DH432">
        <v>2.37</v>
      </c>
      <c r="DI432" s="2">
        <v>2.84</v>
      </c>
      <c r="DJ432">
        <v>-0.53</v>
      </c>
      <c r="DK432">
        <v>0.92592592592592593</v>
      </c>
      <c r="DL432">
        <v>1.5748031496062992E-2</v>
      </c>
      <c r="DM432">
        <v>9</v>
      </c>
      <c r="DN432">
        <v>26.8</v>
      </c>
      <c r="DO432">
        <v>0.128</v>
      </c>
      <c r="DP432">
        <v>0</v>
      </c>
      <c r="DQ432" s="2">
        <v>0</v>
      </c>
      <c r="DR432" s="2">
        <v>437.98765171000002</v>
      </c>
      <c r="DS432">
        <v>5.4502806954374546E-4</v>
      </c>
      <c r="DT432">
        <v>2.47710832034321</v>
      </c>
      <c r="DU432">
        <v>514430.0024756277</v>
      </c>
      <c r="DV432">
        <v>1</v>
      </c>
    </row>
    <row r="433" spans="1:126" x14ac:dyDescent="0.15">
      <c r="A433" t="s">
        <v>768</v>
      </c>
      <c r="B433" t="s">
        <v>172</v>
      </c>
      <c r="C433">
        <v>13</v>
      </c>
      <c r="D433">
        <v>153</v>
      </c>
      <c r="E433" t="s">
        <v>900</v>
      </c>
      <c r="F433">
        <v>13153</v>
      </c>
      <c r="G433" t="s">
        <v>5417</v>
      </c>
      <c r="H433">
        <v>60.5</v>
      </c>
      <c r="I433">
        <v>28.3</v>
      </c>
      <c r="J433">
        <v>0.3</v>
      </c>
      <c r="K433">
        <v>2.4</v>
      </c>
      <c r="L433">
        <v>2.4</v>
      </c>
      <c r="M433">
        <v>6.1</v>
      </c>
      <c r="N433">
        <f t="shared" si="30"/>
        <v>4509.9600000000009</v>
      </c>
      <c r="O433">
        <f t="shared" si="28"/>
        <v>5490.0399999999991</v>
      </c>
      <c r="P433">
        <f t="shared" si="29"/>
        <v>6.5880480000000015</v>
      </c>
      <c r="Q433" s="4">
        <v>13153</v>
      </c>
      <c r="R433" s="5">
        <v>32.458381000000003</v>
      </c>
      <c r="S433" s="5">
        <v>-83.662856000000005</v>
      </c>
      <c r="T433">
        <v>3</v>
      </c>
      <c r="U433">
        <v>1.9893302642498351E-2</v>
      </c>
      <c r="V433">
        <v>140699</v>
      </c>
      <c r="W433">
        <v>145622</v>
      </c>
      <c r="X433">
        <v>147570</v>
      </c>
      <c r="Y433">
        <v>149685</v>
      </c>
      <c r="Z433">
        <v>78032</v>
      </c>
      <c r="AA433">
        <v>13149</v>
      </c>
      <c r="AB433">
        <v>59707.464999999997</v>
      </c>
      <c r="AC433">
        <v>53270</v>
      </c>
      <c r="AD433">
        <v>2</v>
      </c>
      <c r="AE433">
        <v>1.3552890153825303E-5</v>
      </c>
      <c r="AF433">
        <v>29</v>
      </c>
      <c r="AG433">
        <v>226</v>
      </c>
      <c r="AH433">
        <v>0.12831858407079647</v>
      </c>
      <c r="AI433" s="3">
        <v>47451</v>
      </c>
      <c r="AJ433" s="3">
        <v>240351.94529307503</v>
      </c>
      <c r="AK433">
        <v>45</v>
      </c>
      <c r="AL433">
        <v>243116.79999999999</v>
      </c>
      <c r="AM433">
        <v>273509</v>
      </c>
      <c r="AN433">
        <v>21463</v>
      </c>
      <c r="AO433">
        <v>294972</v>
      </c>
      <c r="AP433">
        <v>3</v>
      </c>
      <c r="AQ433">
        <v>0</v>
      </c>
      <c r="AR433">
        <v>3</v>
      </c>
      <c r="AS433">
        <v>2.0601282773207344E-2</v>
      </c>
      <c r="AT433">
        <v>3</v>
      </c>
      <c r="AU433">
        <v>48</v>
      </c>
      <c r="AV433">
        <f t="shared" si="27"/>
        <v>51</v>
      </c>
      <c r="AW433">
        <v>116669</v>
      </c>
      <c r="AX433">
        <v>0.98</v>
      </c>
      <c r="AY433">
        <v>912005367.96210003</v>
      </c>
      <c r="AZ433">
        <v>912005.36796210008</v>
      </c>
      <c r="BA433">
        <v>8332.3148048602598</v>
      </c>
      <c r="BB433">
        <v>1.2001466860285901</v>
      </c>
      <c r="BC433">
        <v>139264</v>
      </c>
      <c r="BD433">
        <v>10763</v>
      </c>
      <c r="BE433">
        <v>128501</v>
      </c>
      <c r="BF433">
        <v>0.91330428787695717</v>
      </c>
      <c r="BG433">
        <v>1324674</v>
      </c>
      <c r="BH433">
        <v>8.9765806058141902</v>
      </c>
      <c r="BI433">
        <v>10707</v>
      </c>
      <c r="BJ433">
        <v>76</v>
      </c>
      <c r="BK433">
        <v>4</v>
      </c>
      <c r="BL433">
        <v>3</v>
      </c>
      <c r="BM433">
        <v>0</v>
      </c>
      <c r="BN433">
        <v>0</v>
      </c>
      <c r="BO433">
        <v>3</v>
      </c>
      <c r="BP433">
        <v>1</v>
      </c>
      <c r="BQ433">
        <v>9</v>
      </c>
      <c r="BR433">
        <v>4</v>
      </c>
      <c r="BS433">
        <v>0</v>
      </c>
      <c r="BT433">
        <v>135715</v>
      </c>
      <c r="BU433">
        <v>0.74</v>
      </c>
      <c r="BV433">
        <v>0.57497819999999999</v>
      </c>
      <c r="BW433">
        <v>392</v>
      </c>
      <c r="BX433">
        <v>0.73683829999999995</v>
      </c>
      <c r="BY433">
        <v>-1.191263</v>
      </c>
      <c r="BZ433">
        <v>83</v>
      </c>
      <c r="CA433">
        <v>3</v>
      </c>
      <c r="CB433">
        <v>3</v>
      </c>
      <c r="CC433">
        <v>0</v>
      </c>
      <c r="CD433">
        <v>0</v>
      </c>
      <c r="CE433">
        <v>2</v>
      </c>
      <c r="CF433">
        <v>1</v>
      </c>
      <c r="CG433">
        <v>11</v>
      </c>
      <c r="CH433">
        <v>4</v>
      </c>
      <c r="CI433">
        <v>0</v>
      </c>
      <c r="CJ433">
        <v>149228</v>
      </c>
      <c r="CK433">
        <v>0.71702361487120381</v>
      </c>
      <c r="CL433">
        <v>0.727865399563702</v>
      </c>
      <c r="CM433">
        <v>434</v>
      </c>
      <c r="CN433">
        <v>-0.8535857184587099</v>
      </c>
      <c r="CO433">
        <v>19020</v>
      </c>
      <c r="CP433">
        <v>0.75127548</v>
      </c>
      <c r="CQ433">
        <v>0.49530332100000002</v>
      </c>
      <c r="CR433">
        <v>126353</v>
      </c>
      <c r="CS433">
        <v>0.83700000000000008</v>
      </c>
      <c r="CT433">
        <v>115373</v>
      </c>
      <c r="CU433">
        <v>0.81779477402</v>
      </c>
      <c r="CV433">
        <v>124</v>
      </c>
      <c r="CW433">
        <v>74</v>
      </c>
      <c r="CX433">
        <v>76</v>
      </c>
      <c r="CY433">
        <v>216</v>
      </c>
      <c r="CZ433">
        <v>327</v>
      </c>
      <c r="DA433" s="2">
        <v>78807</v>
      </c>
      <c r="DB433" s="2">
        <v>14825</v>
      </c>
      <c r="DC433" s="2">
        <v>113.78</v>
      </c>
      <c r="DD433" s="2">
        <v>56814</v>
      </c>
      <c r="DE433">
        <v>87</v>
      </c>
      <c r="DF433">
        <v>35</v>
      </c>
      <c r="DG433">
        <v>20.99</v>
      </c>
      <c r="DH433">
        <v>2.0299999999999998</v>
      </c>
      <c r="DI433" s="2">
        <v>4.74</v>
      </c>
      <c r="DJ433">
        <v>-0.04</v>
      </c>
      <c r="DK433">
        <v>0.98356199026364044</v>
      </c>
      <c r="DL433">
        <v>0</v>
      </c>
      <c r="DN433">
        <v>92.2</v>
      </c>
      <c r="DO433">
        <v>0.38799999999999996</v>
      </c>
      <c r="DP433">
        <v>834.61</v>
      </c>
      <c r="DQ433" s="2">
        <v>0</v>
      </c>
      <c r="DR433" s="2">
        <v>4803.6821576700013</v>
      </c>
      <c r="DS433">
        <v>1.569012888063186E-2</v>
      </c>
      <c r="DT433">
        <v>7.0958154742389201</v>
      </c>
      <c r="DU433">
        <v>1725111.9514874485</v>
      </c>
      <c r="DV433">
        <v>0</v>
      </c>
    </row>
    <row r="434" spans="1:126" x14ac:dyDescent="0.15">
      <c r="A434" t="s">
        <v>768</v>
      </c>
      <c r="B434" t="s">
        <v>901</v>
      </c>
      <c r="C434">
        <v>13</v>
      </c>
      <c r="D434">
        <v>155</v>
      </c>
      <c r="E434" t="s">
        <v>902</v>
      </c>
      <c r="F434">
        <v>13155</v>
      </c>
      <c r="G434" t="s">
        <v>5418</v>
      </c>
      <c r="H434">
        <v>70.400000000000006</v>
      </c>
      <c r="I434">
        <v>25.8</v>
      </c>
      <c r="J434">
        <v>0</v>
      </c>
      <c r="K434">
        <v>0.6</v>
      </c>
      <c r="L434">
        <v>0.7</v>
      </c>
      <c r="M434">
        <v>2.4</v>
      </c>
      <c r="N434">
        <f t="shared" si="30"/>
        <v>5628.4100000000008</v>
      </c>
      <c r="O434">
        <f t="shared" si="28"/>
        <v>4371.5899999999992</v>
      </c>
      <c r="P434">
        <f t="shared" si="29"/>
        <v>5.2459080000000009</v>
      </c>
      <c r="Q434" s="4">
        <v>13155</v>
      </c>
      <c r="R434" s="5">
        <v>31.604306000000001</v>
      </c>
      <c r="S434" s="5">
        <v>-83.277037000000007</v>
      </c>
      <c r="T434">
        <v>7</v>
      </c>
      <c r="U434">
        <v>-2.644848518778361E-3</v>
      </c>
      <c r="V434">
        <v>9646</v>
      </c>
      <c r="W434">
        <v>9482</v>
      </c>
      <c r="X434">
        <v>9408</v>
      </c>
      <c r="Y434">
        <v>9159</v>
      </c>
      <c r="Z434">
        <v>4911</v>
      </c>
      <c r="AA434">
        <v>13151</v>
      </c>
      <c r="AB434">
        <v>2783.7309999999998</v>
      </c>
      <c r="AC434">
        <v>34156</v>
      </c>
      <c r="AD434">
        <v>0</v>
      </c>
      <c r="AE434">
        <v>0</v>
      </c>
      <c r="AF434">
        <v>4</v>
      </c>
      <c r="AG434">
        <v>373</v>
      </c>
      <c r="AH434">
        <v>1.0723860589812333E-2</v>
      </c>
      <c r="AI434" s="3">
        <v>148486</v>
      </c>
      <c r="AJ434" s="3">
        <v>226791.29881730501</v>
      </c>
      <c r="AK434">
        <v>102</v>
      </c>
      <c r="AL434">
        <v>232160</v>
      </c>
      <c r="AM434">
        <v>407448</v>
      </c>
      <c r="AN434">
        <v>68026</v>
      </c>
      <c r="AO434">
        <v>475474</v>
      </c>
      <c r="AP434">
        <v>1</v>
      </c>
      <c r="AQ434">
        <v>0</v>
      </c>
      <c r="AR434">
        <v>1</v>
      </c>
      <c r="AS434">
        <v>0.10546298249314491</v>
      </c>
      <c r="AT434">
        <v>0</v>
      </c>
      <c r="AU434">
        <v>4</v>
      </c>
      <c r="AV434">
        <f t="shared" si="27"/>
        <v>4</v>
      </c>
      <c r="AW434">
        <v>6902</v>
      </c>
      <c r="AX434">
        <v>0.82000000000000006</v>
      </c>
      <c r="AY434">
        <v>250052755.95458299</v>
      </c>
      <c r="AZ434">
        <v>250052.755954583</v>
      </c>
      <c r="BA434">
        <v>25213.991978255901</v>
      </c>
      <c r="BB434">
        <v>0.39660518685909879</v>
      </c>
      <c r="BC434">
        <v>1187</v>
      </c>
      <c r="BD434">
        <v>2412</v>
      </c>
      <c r="BE434">
        <v>-1225</v>
      </c>
      <c r="BF434">
        <v>-0.1269956458635704</v>
      </c>
      <c r="BG434">
        <v>88814</v>
      </c>
      <c r="BH434">
        <v>9.4402636054421762</v>
      </c>
      <c r="BI434">
        <v>1431</v>
      </c>
      <c r="BJ434">
        <v>6</v>
      </c>
      <c r="BK434">
        <v>0</v>
      </c>
      <c r="BL434">
        <v>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2</v>
      </c>
      <c r="BS434">
        <v>0</v>
      </c>
      <c r="BT434">
        <v>10086</v>
      </c>
      <c r="BU434">
        <v>0.73</v>
      </c>
      <c r="BV434">
        <v>0.49489329999999998</v>
      </c>
      <c r="BW434">
        <v>32</v>
      </c>
      <c r="BX434">
        <v>0.9914733</v>
      </c>
      <c r="BY434">
        <v>-1.350101</v>
      </c>
      <c r="BZ434">
        <v>6</v>
      </c>
      <c r="CA434">
        <v>0</v>
      </c>
      <c r="CB434">
        <v>2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2</v>
      </c>
      <c r="CI434">
        <v>0</v>
      </c>
      <c r="CJ434">
        <v>9091</v>
      </c>
      <c r="CK434">
        <v>1.3199868001319985</v>
      </c>
      <c r="CL434">
        <v>0.76870466321243525</v>
      </c>
      <c r="CM434">
        <v>30</v>
      </c>
      <c r="CN434">
        <v>-7.2780901491098615E-2</v>
      </c>
      <c r="CO434">
        <v>542</v>
      </c>
      <c r="CP434">
        <v>-0.57610601669999995</v>
      </c>
      <c r="CQ434">
        <v>-0.20384122869999999</v>
      </c>
      <c r="CR434">
        <v>7385</v>
      </c>
      <c r="CS434">
        <v>0.80400000000000005</v>
      </c>
      <c r="CT434">
        <v>7177</v>
      </c>
      <c r="CU434">
        <v>0.78046795524000001</v>
      </c>
      <c r="CW434">
        <v>2</v>
      </c>
      <c r="CX434">
        <v>3</v>
      </c>
      <c r="CY434">
        <v>1216</v>
      </c>
      <c r="CZ434">
        <v>539</v>
      </c>
      <c r="DA434" s="2">
        <v>3221</v>
      </c>
      <c r="DB434" s="2">
        <v>445</v>
      </c>
      <c r="DC434" s="2">
        <v>63.65</v>
      </c>
      <c r="DD434" s="2">
        <v>2954</v>
      </c>
      <c r="DE434">
        <v>143</v>
      </c>
      <c r="DF434">
        <v>39</v>
      </c>
      <c r="DG434">
        <v>10.61</v>
      </c>
      <c r="DH434">
        <v>10.61</v>
      </c>
      <c r="DJ434">
        <v>0.23</v>
      </c>
      <c r="DK434">
        <v>0.96016459464191906</v>
      </c>
      <c r="DL434">
        <v>0</v>
      </c>
      <c r="DN434">
        <v>98.1</v>
      </c>
      <c r="DO434">
        <v>0.42</v>
      </c>
      <c r="DP434">
        <v>2887.11</v>
      </c>
      <c r="DQ434" s="2">
        <v>0</v>
      </c>
      <c r="DR434" s="2">
        <v>967.25935445000005</v>
      </c>
      <c r="DS434">
        <v>2.6334550513955894E-3</v>
      </c>
      <c r="DT434">
        <v>3.19462720475547</v>
      </c>
      <c r="DU434">
        <v>741664.65185602987</v>
      </c>
      <c r="DV434">
        <v>1</v>
      </c>
    </row>
    <row r="435" spans="1:126" x14ac:dyDescent="0.15">
      <c r="A435" t="s">
        <v>768</v>
      </c>
      <c r="B435" t="s">
        <v>174</v>
      </c>
      <c r="C435">
        <v>13</v>
      </c>
      <c r="D435">
        <v>157</v>
      </c>
      <c r="E435" t="s">
        <v>903</v>
      </c>
      <c r="F435">
        <v>13157</v>
      </c>
      <c r="G435" t="s">
        <v>5419</v>
      </c>
      <c r="H435">
        <v>83.8</v>
      </c>
      <c r="I435">
        <v>6.7</v>
      </c>
      <c r="J435">
        <v>0.2</v>
      </c>
      <c r="K435">
        <v>1.7</v>
      </c>
      <c r="L435">
        <v>1.5</v>
      </c>
      <c r="M435">
        <v>6.2</v>
      </c>
      <c r="N435">
        <f t="shared" si="30"/>
        <v>7110.95</v>
      </c>
      <c r="O435">
        <f t="shared" si="28"/>
        <v>2889.05</v>
      </c>
      <c r="P435">
        <f t="shared" si="29"/>
        <v>3.4668600000000014</v>
      </c>
      <c r="Q435" s="4">
        <v>13157</v>
      </c>
      <c r="R435" s="5">
        <v>34.130881000000002</v>
      </c>
      <c r="S435" s="5">
        <v>-83.562566000000004</v>
      </c>
      <c r="T435">
        <v>4</v>
      </c>
      <c r="U435">
        <v>0.10624397845440778</v>
      </c>
      <c r="V435">
        <v>60268</v>
      </c>
      <c r="W435">
        <v>60928</v>
      </c>
      <c r="X435">
        <v>61420</v>
      </c>
      <c r="Y435">
        <v>63375</v>
      </c>
      <c r="Z435">
        <v>32665</v>
      </c>
      <c r="AA435">
        <v>13153</v>
      </c>
      <c r="AB435">
        <v>24745.753000000001</v>
      </c>
      <c r="AC435">
        <v>53379</v>
      </c>
      <c r="AD435">
        <v>2</v>
      </c>
      <c r="AE435">
        <v>3.2562683165092806E-5</v>
      </c>
      <c r="AF435">
        <v>37</v>
      </c>
      <c r="AG435">
        <v>774</v>
      </c>
      <c r="AH435">
        <v>4.7803617571059429E-2</v>
      </c>
      <c r="AI435" s="3">
        <v>77370</v>
      </c>
      <c r="AJ435" s="3">
        <v>217382.31607990002</v>
      </c>
      <c r="AK435">
        <v>45</v>
      </c>
      <c r="AL435">
        <v>219532.79999999999</v>
      </c>
      <c r="AM435">
        <v>201352</v>
      </c>
      <c r="AN435">
        <v>53412</v>
      </c>
      <c r="AO435">
        <v>254764</v>
      </c>
      <c r="AP435">
        <v>10</v>
      </c>
      <c r="AQ435">
        <v>0</v>
      </c>
      <c r="AR435">
        <v>10</v>
      </c>
      <c r="AS435">
        <v>0.1641281512605042</v>
      </c>
      <c r="AT435">
        <v>9</v>
      </c>
      <c r="AU435">
        <v>66</v>
      </c>
      <c r="AV435">
        <f t="shared" si="27"/>
        <v>75</v>
      </c>
      <c r="AW435">
        <v>67903</v>
      </c>
      <c r="AX435">
        <v>0.92999999999999994</v>
      </c>
      <c r="AY435">
        <v>282798969.97806102</v>
      </c>
      <c r="AZ435">
        <v>282798.96997806104</v>
      </c>
      <c r="BA435">
        <v>6788.9065592685802</v>
      </c>
      <c r="BB435">
        <v>1.4729912560583798</v>
      </c>
      <c r="BC435">
        <v>60878</v>
      </c>
      <c r="BD435">
        <v>111792</v>
      </c>
      <c r="BE435">
        <v>-50914</v>
      </c>
      <c r="BF435">
        <v>-0.84479325678635431</v>
      </c>
      <c r="BG435">
        <v>714758</v>
      </c>
      <c r="BH435">
        <v>11.637219146857701</v>
      </c>
      <c r="BI435">
        <v>5120</v>
      </c>
      <c r="BJ435">
        <v>43</v>
      </c>
      <c r="BK435">
        <v>2</v>
      </c>
      <c r="BL435">
        <v>6</v>
      </c>
      <c r="BM435">
        <v>0</v>
      </c>
      <c r="BN435">
        <v>0</v>
      </c>
      <c r="BO435">
        <v>0</v>
      </c>
      <c r="BP435">
        <v>0</v>
      </c>
      <c r="BQ435">
        <v>4</v>
      </c>
      <c r="BR435">
        <v>4</v>
      </c>
      <c r="BS435">
        <v>0</v>
      </c>
      <c r="BT435">
        <v>63544</v>
      </c>
      <c r="BU435">
        <v>0.76</v>
      </c>
      <c r="BV435">
        <v>0.51259149999999998</v>
      </c>
      <c r="BW435">
        <v>157</v>
      </c>
      <c r="BX435">
        <v>0.9284905</v>
      </c>
      <c r="BY435">
        <v>-1.4331339999999999</v>
      </c>
      <c r="BZ435">
        <v>41</v>
      </c>
      <c r="CA435">
        <v>2</v>
      </c>
      <c r="CB435">
        <v>6</v>
      </c>
      <c r="CC435">
        <v>0</v>
      </c>
      <c r="CD435">
        <v>0</v>
      </c>
      <c r="CE435">
        <v>1</v>
      </c>
      <c r="CF435">
        <v>0</v>
      </c>
      <c r="CG435">
        <v>3</v>
      </c>
      <c r="CH435">
        <v>3</v>
      </c>
      <c r="CI435">
        <v>0</v>
      </c>
      <c r="CJ435">
        <v>61848</v>
      </c>
      <c r="CK435">
        <v>0.9054456085887983</v>
      </c>
      <c r="CL435">
        <v>0.74367823304260527</v>
      </c>
      <c r="CM435">
        <v>182</v>
      </c>
      <c r="CN435">
        <v>-0.62040418940955899</v>
      </c>
      <c r="CO435">
        <v>6739</v>
      </c>
      <c r="CP435">
        <v>0.34574696900000002</v>
      </c>
      <c r="CQ435">
        <v>0.52589460899999996</v>
      </c>
      <c r="CR435">
        <v>56340</v>
      </c>
      <c r="CS435">
        <v>0.88500000000000001</v>
      </c>
      <c r="CT435">
        <v>47371</v>
      </c>
      <c r="CU435">
        <v>0.79708322183999991</v>
      </c>
      <c r="CV435">
        <v>23</v>
      </c>
      <c r="CW435">
        <v>29</v>
      </c>
      <c r="CX435">
        <v>38</v>
      </c>
      <c r="CY435">
        <v>676</v>
      </c>
      <c r="CZ435">
        <v>1151</v>
      </c>
      <c r="DA435" s="2">
        <v>29633</v>
      </c>
      <c r="DB435" s="2">
        <v>6325</v>
      </c>
      <c r="DC435" s="2">
        <v>122.86</v>
      </c>
      <c r="DD435" s="2">
        <v>7125</v>
      </c>
      <c r="DE435">
        <v>387</v>
      </c>
      <c r="DF435">
        <v>54</v>
      </c>
      <c r="DG435">
        <v>14.74</v>
      </c>
      <c r="DH435">
        <v>11.47</v>
      </c>
      <c r="DI435" s="2">
        <v>6.55</v>
      </c>
      <c r="DJ435">
        <v>-1.2</v>
      </c>
      <c r="DK435">
        <v>0.95565464650381282</v>
      </c>
      <c r="DL435">
        <v>2.5839793281653748E-3</v>
      </c>
      <c r="DM435">
        <v>0</v>
      </c>
      <c r="DN435">
        <v>20.9</v>
      </c>
      <c r="DO435">
        <v>9.6999999999999989E-2</v>
      </c>
      <c r="DP435">
        <v>96.2</v>
      </c>
      <c r="DQ435" s="2">
        <v>0</v>
      </c>
      <c r="DR435" s="2">
        <v>2354.2076467400007</v>
      </c>
      <c r="DS435">
        <v>7.3994887244116141E-3</v>
      </c>
      <c r="DT435">
        <v>1.7732250596697401</v>
      </c>
      <c r="DU435">
        <v>389281.06237946509</v>
      </c>
      <c r="DV435">
        <v>1</v>
      </c>
    </row>
    <row r="436" spans="1:126" x14ac:dyDescent="0.15">
      <c r="A436" t="s">
        <v>768</v>
      </c>
      <c r="B436" t="s">
        <v>904</v>
      </c>
      <c r="C436">
        <v>13</v>
      </c>
      <c r="D436">
        <v>159</v>
      </c>
      <c r="E436" t="s">
        <v>905</v>
      </c>
      <c r="F436">
        <v>13159</v>
      </c>
      <c r="G436" t="s">
        <v>5420</v>
      </c>
      <c r="H436">
        <v>72.599999999999994</v>
      </c>
      <c r="I436">
        <v>21.8</v>
      </c>
      <c r="J436">
        <v>0.3</v>
      </c>
      <c r="K436">
        <v>0.2</v>
      </c>
      <c r="L436">
        <v>1.4</v>
      </c>
      <c r="M436">
        <v>3.7</v>
      </c>
      <c r="N436">
        <f t="shared" si="30"/>
        <v>5761.7799999999988</v>
      </c>
      <c r="O436">
        <f t="shared" si="28"/>
        <v>4238.2200000000012</v>
      </c>
      <c r="P436">
        <f t="shared" si="29"/>
        <v>5.0858640000000035</v>
      </c>
      <c r="Q436" s="4">
        <v>13159</v>
      </c>
      <c r="R436" s="5">
        <v>33.318168999999997</v>
      </c>
      <c r="S436" s="5">
        <v>-83.690141999999994</v>
      </c>
      <c r="T436">
        <v>1</v>
      </c>
      <c r="U436">
        <v>-2.593390067762201E-2</v>
      </c>
      <c r="V436">
        <v>13786</v>
      </c>
      <c r="W436">
        <v>13647</v>
      </c>
      <c r="X436">
        <v>13593</v>
      </c>
      <c r="Y436">
        <v>13717</v>
      </c>
      <c r="Z436">
        <v>7221</v>
      </c>
      <c r="AA436">
        <v>13155</v>
      </c>
      <c r="AB436">
        <v>5212.7659999999996</v>
      </c>
      <c r="AC436">
        <v>42368</v>
      </c>
      <c r="AD436">
        <v>0</v>
      </c>
      <c r="AE436">
        <v>0</v>
      </c>
      <c r="AF436">
        <v>15</v>
      </c>
      <c r="AG436">
        <v>239</v>
      </c>
      <c r="AH436">
        <v>6.2761506276150625E-2</v>
      </c>
      <c r="AI436" s="3">
        <v>43819</v>
      </c>
      <c r="AJ436" s="3">
        <v>235624.83455043501</v>
      </c>
      <c r="AK436">
        <v>62</v>
      </c>
      <c r="AL436">
        <v>239104</v>
      </c>
      <c r="AM436">
        <v>54761</v>
      </c>
      <c r="AN436">
        <v>15328</v>
      </c>
      <c r="AO436">
        <v>70089</v>
      </c>
      <c r="AP436">
        <v>1</v>
      </c>
      <c r="AQ436">
        <v>0</v>
      </c>
      <c r="AR436">
        <v>1</v>
      </c>
      <c r="AS436">
        <v>7.3276177914559981E-2</v>
      </c>
      <c r="AT436">
        <v>1</v>
      </c>
      <c r="AU436">
        <v>13</v>
      </c>
      <c r="AV436">
        <f t="shared" si="27"/>
        <v>14</v>
      </c>
      <c r="AW436">
        <v>709</v>
      </c>
      <c r="AX436">
        <v>5.0000000000000044E-2</v>
      </c>
      <c r="AY436">
        <v>292621196.11875898</v>
      </c>
      <c r="AZ436">
        <v>292621.19611875899</v>
      </c>
      <c r="BA436">
        <v>25725.867127833601</v>
      </c>
      <c r="BB436">
        <v>0.3887138167319808</v>
      </c>
      <c r="BC436">
        <v>2895</v>
      </c>
      <c r="BD436">
        <v>0</v>
      </c>
      <c r="BE436">
        <v>2895</v>
      </c>
      <c r="BF436">
        <v>0.20999564775859567</v>
      </c>
      <c r="BG436">
        <v>150378</v>
      </c>
      <c r="BH436">
        <v>11.062900022070183</v>
      </c>
      <c r="BI436">
        <v>1510</v>
      </c>
      <c r="BJ436">
        <v>7</v>
      </c>
      <c r="BK436">
        <v>0</v>
      </c>
      <c r="BL436">
        <v>2</v>
      </c>
      <c r="BM436">
        <v>0</v>
      </c>
      <c r="BN436">
        <v>0</v>
      </c>
      <c r="BO436">
        <v>1</v>
      </c>
      <c r="BP436">
        <v>0</v>
      </c>
      <c r="BQ436">
        <v>1</v>
      </c>
      <c r="BR436">
        <v>1</v>
      </c>
      <c r="BS436">
        <v>0</v>
      </c>
      <c r="BT436">
        <v>13953</v>
      </c>
      <c r="BU436">
        <v>0.77</v>
      </c>
      <c r="BV436">
        <v>0.5728702</v>
      </c>
      <c r="BW436">
        <v>36</v>
      </c>
      <c r="BX436">
        <v>0.86003010000000002</v>
      </c>
      <c r="BY436">
        <v>-1.169608</v>
      </c>
      <c r="BZ436">
        <v>7</v>
      </c>
      <c r="CA436">
        <v>0</v>
      </c>
      <c r="CB436">
        <v>2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13440</v>
      </c>
      <c r="CK436">
        <v>0.81845238095238093</v>
      </c>
      <c r="CL436">
        <v>0.75652282990466635</v>
      </c>
      <c r="CM436">
        <v>43</v>
      </c>
      <c r="CN436">
        <v>-0.60485875413961554</v>
      </c>
      <c r="CO436">
        <v>853</v>
      </c>
      <c r="CP436">
        <v>0.29464772900000002</v>
      </c>
      <c r="CQ436">
        <v>0.18828001</v>
      </c>
      <c r="CR436">
        <v>11455</v>
      </c>
      <c r="CS436">
        <v>0.84</v>
      </c>
      <c r="CT436">
        <v>10657</v>
      </c>
      <c r="CU436">
        <v>0.76937269372999995</v>
      </c>
      <c r="CV436">
        <v>3</v>
      </c>
      <c r="CW436">
        <v>2</v>
      </c>
      <c r="CX436">
        <v>5</v>
      </c>
      <c r="CY436">
        <v>141</v>
      </c>
      <c r="CZ436">
        <v>352</v>
      </c>
      <c r="DA436" s="2">
        <v>3868</v>
      </c>
      <c r="DB436" s="2">
        <v>1330</v>
      </c>
      <c r="DC436" s="2">
        <v>102.93</v>
      </c>
      <c r="DD436" s="2">
        <v>3548</v>
      </c>
      <c r="DE436">
        <v>129</v>
      </c>
      <c r="DF436">
        <v>19</v>
      </c>
      <c r="DG436">
        <v>14.7</v>
      </c>
      <c r="DH436">
        <v>7.35</v>
      </c>
      <c r="DI436" s="2">
        <v>7.35</v>
      </c>
      <c r="DJ436">
        <v>1.46</v>
      </c>
      <c r="DL436">
        <v>0</v>
      </c>
      <c r="DM436">
        <v>0</v>
      </c>
      <c r="DN436">
        <v>45.2</v>
      </c>
      <c r="DO436">
        <v>0.19</v>
      </c>
      <c r="DP436">
        <v>72.459999999999994</v>
      </c>
      <c r="DQ436" s="2">
        <v>30212</v>
      </c>
      <c r="DR436" s="2">
        <v>0</v>
      </c>
      <c r="DS436">
        <v>0</v>
      </c>
      <c r="DT436">
        <v>2.91122857244109</v>
      </c>
      <c r="DU436">
        <v>696086.39658495435</v>
      </c>
      <c r="DV436">
        <v>1</v>
      </c>
    </row>
    <row r="437" spans="1:126" x14ac:dyDescent="0.15">
      <c r="A437" t="s">
        <v>768</v>
      </c>
      <c r="B437" t="s">
        <v>906</v>
      </c>
      <c r="C437">
        <v>13</v>
      </c>
      <c r="D437">
        <v>161</v>
      </c>
      <c r="E437" t="s">
        <v>907</v>
      </c>
      <c r="F437">
        <v>13161</v>
      </c>
      <c r="G437" t="s">
        <v>5421</v>
      </c>
      <c r="H437">
        <v>73.400000000000006</v>
      </c>
      <c r="I437">
        <v>14.7</v>
      </c>
      <c r="J437">
        <v>0.2</v>
      </c>
      <c r="K437">
        <v>0.5</v>
      </c>
      <c r="L437">
        <v>0.8</v>
      </c>
      <c r="M437">
        <v>10.5</v>
      </c>
      <c r="N437">
        <f t="shared" si="30"/>
        <v>5714.8300000000008</v>
      </c>
      <c r="O437">
        <f t="shared" si="28"/>
        <v>4285.1699999999992</v>
      </c>
      <c r="P437">
        <f t="shared" si="29"/>
        <v>5.1422040000000004</v>
      </c>
      <c r="Q437" s="4">
        <v>13161</v>
      </c>
      <c r="R437" s="5">
        <v>31.811615</v>
      </c>
      <c r="S437" s="5">
        <v>-82.636825000000002</v>
      </c>
      <c r="T437">
        <v>7</v>
      </c>
      <c r="U437">
        <v>4.2354080887719872E-2</v>
      </c>
      <c r="V437">
        <v>14972</v>
      </c>
      <c r="W437">
        <v>15028</v>
      </c>
      <c r="X437">
        <v>14990</v>
      </c>
      <c r="Y437">
        <v>15015</v>
      </c>
      <c r="Z437">
        <v>7570</v>
      </c>
      <c r="AA437">
        <v>13157</v>
      </c>
      <c r="AB437">
        <v>5129.110999999999</v>
      </c>
      <c r="AC437">
        <v>36385</v>
      </c>
      <c r="AD437">
        <v>0</v>
      </c>
      <c r="AE437">
        <v>0</v>
      </c>
      <c r="AF437">
        <v>7</v>
      </c>
      <c r="AG437">
        <v>192</v>
      </c>
      <c r="AH437">
        <v>3.6458333333333336E-2</v>
      </c>
      <c r="AI437" s="3">
        <v>78886</v>
      </c>
      <c r="AJ437" s="3">
        <v>211692.53244273501</v>
      </c>
      <c r="AK437">
        <v>95</v>
      </c>
      <c r="AL437">
        <v>214694.39999999999</v>
      </c>
      <c r="AM437">
        <v>162185</v>
      </c>
      <c r="AN437">
        <v>23031</v>
      </c>
      <c r="AO437">
        <v>185216</v>
      </c>
      <c r="AP437">
        <v>1</v>
      </c>
      <c r="AQ437">
        <v>0</v>
      </c>
      <c r="AR437">
        <v>1</v>
      </c>
      <c r="AS437">
        <v>6.6542454085706679E-2</v>
      </c>
      <c r="AT437">
        <v>1</v>
      </c>
      <c r="AU437">
        <v>26</v>
      </c>
      <c r="AV437">
        <f t="shared" si="27"/>
        <v>27</v>
      </c>
      <c r="AW437">
        <v>8830</v>
      </c>
      <c r="AX437">
        <v>0.58000000000000007</v>
      </c>
      <c r="AY437">
        <v>821575594.31561601</v>
      </c>
      <c r="AZ437">
        <v>821575.59431561606</v>
      </c>
      <c r="BA437">
        <v>64974.461954042097</v>
      </c>
      <c r="BB437">
        <v>0.15390662268312783</v>
      </c>
      <c r="BC437">
        <v>3547</v>
      </c>
      <c r="BD437">
        <v>2830</v>
      </c>
      <c r="BE437">
        <v>717</v>
      </c>
      <c r="BF437">
        <v>4.7889393534597917E-2</v>
      </c>
      <c r="BG437">
        <v>187054</v>
      </c>
      <c r="BH437">
        <v>12.478585723815877</v>
      </c>
      <c r="BI437">
        <v>2108</v>
      </c>
      <c r="BJ437">
        <v>14</v>
      </c>
      <c r="BK437">
        <v>0</v>
      </c>
      <c r="BL437">
        <v>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13659</v>
      </c>
      <c r="BU437">
        <v>0.53</v>
      </c>
      <c r="BV437">
        <v>0.54155549999999997</v>
      </c>
      <c r="BW437">
        <v>38</v>
      </c>
      <c r="BX437">
        <v>1.171389</v>
      </c>
      <c r="BY437">
        <v>-0.88830699999999996</v>
      </c>
      <c r="BZ437">
        <v>13</v>
      </c>
      <c r="CA437">
        <v>0</v>
      </c>
      <c r="CB437">
        <v>2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14862</v>
      </c>
      <c r="CK437">
        <v>1.0092854259184498</v>
      </c>
      <c r="CL437">
        <v>0.71441960101753921</v>
      </c>
      <c r="CM437">
        <v>43</v>
      </c>
      <c r="CN437">
        <v>-0.57518110498790542</v>
      </c>
      <c r="CO437">
        <v>729</v>
      </c>
      <c r="CP437">
        <v>-0.62367916540000001</v>
      </c>
      <c r="CQ437">
        <v>-0.3684622816</v>
      </c>
      <c r="CR437">
        <v>12580</v>
      </c>
      <c r="CS437">
        <v>0.84400000000000008</v>
      </c>
      <c r="CT437">
        <v>11199</v>
      </c>
      <c r="CU437">
        <v>0.73526346264999998</v>
      </c>
      <c r="CV437">
        <v>1</v>
      </c>
      <c r="CW437">
        <v>1</v>
      </c>
      <c r="CX437">
        <v>4</v>
      </c>
      <c r="CY437">
        <v>141</v>
      </c>
      <c r="CZ437">
        <v>267</v>
      </c>
      <c r="DA437" s="2">
        <v>6496</v>
      </c>
      <c r="DB437" s="2">
        <v>815</v>
      </c>
      <c r="DC437" s="2">
        <v>53.32</v>
      </c>
      <c r="DD437" s="2">
        <v>3583</v>
      </c>
      <c r="DE437">
        <v>60</v>
      </c>
      <c r="DF437">
        <v>17</v>
      </c>
      <c r="DG437">
        <v>13.33</v>
      </c>
      <c r="DH437">
        <v>6.66</v>
      </c>
      <c r="DI437" s="2">
        <v>6.66</v>
      </c>
      <c r="DJ437">
        <v>-0.6</v>
      </c>
      <c r="DK437">
        <v>0.93000025353041094</v>
      </c>
      <c r="DL437">
        <v>0</v>
      </c>
      <c r="DM437">
        <v>0</v>
      </c>
      <c r="DN437">
        <v>26</v>
      </c>
      <c r="DO437">
        <v>0.12</v>
      </c>
      <c r="DP437">
        <v>325.25</v>
      </c>
      <c r="DQ437" s="2">
        <v>0</v>
      </c>
      <c r="DR437" s="2">
        <v>90.296115029999996</v>
      </c>
      <c r="DS437">
        <v>4.2057974048647755E-4</v>
      </c>
      <c r="DT437">
        <v>3.1834238787173899</v>
      </c>
      <c r="DU437">
        <v>683463.27958690282</v>
      </c>
      <c r="DV437">
        <v>1</v>
      </c>
    </row>
    <row r="438" spans="1:126" x14ac:dyDescent="0.15">
      <c r="A438" t="s">
        <v>768</v>
      </c>
      <c r="B438" t="s">
        <v>176</v>
      </c>
      <c r="C438">
        <v>13</v>
      </c>
      <c r="D438">
        <v>163</v>
      </c>
      <c r="E438" t="s">
        <v>908</v>
      </c>
      <c r="F438">
        <v>13163</v>
      </c>
      <c r="G438" t="s">
        <v>5422</v>
      </c>
      <c r="H438">
        <v>41.4</v>
      </c>
      <c r="I438">
        <v>54.3</v>
      </c>
      <c r="J438">
        <v>0.1</v>
      </c>
      <c r="K438">
        <v>0.4</v>
      </c>
      <c r="L438">
        <v>0.8</v>
      </c>
      <c r="M438">
        <v>3.1</v>
      </c>
      <c r="N438">
        <f t="shared" si="30"/>
        <v>4672.87</v>
      </c>
      <c r="O438">
        <f t="shared" si="28"/>
        <v>5327.13</v>
      </c>
      <c r="P438">
        <f t="shared" si="29"/>
        <v>6.3925560000000026</v>
      </c>
      <c r="Q438" s="4">
        <v>13163</v>
      </c>
      <c r="R438" s="5">
        <v>33.058176000000003</v>
      </c>
      <c r="S438" s="5">
        <v>-82.420004000000006</v>
      </c>
      <c r="T438">
        <v>6</v>
      </c>
      <c r="U438">
        <v>0.20177912166549411</v>
      </c>
      <c r="V438">
        <v>16817</v>
      </c>
      <c r="W438">
        <v>16554</v>
      </c>
      <c r="X438">
        <v>16374</v>
      </c>
      <c r="Y438">
        <v>15935</v>
      </c>
      <c r="Z438">
        <v>8227</v>
      </c>
      <c r="AA438">
        <v>13159</v>
      </c>
      <c r="AB438">
        <v>5189.2280000000001</v>
      </c>
      <c r="AC438">
        <v>26557</v>
      </c>
      <c r="AD438">
        <v>0</v>
      </c>
      <c r="AE438">
        <v>0</v>
      </c>
      <c r="AF438">
        <v>16</v>
      </c>
      <c r="AG438">
        <v>358</v>
      </c>
      <c r="AH438">
        <v>4.4692737430167599E-2</v>
      </c>
      <c r="AI438" s="3">
        <v>145588</v>
      </c>
      <c r="AJ438" s="3">
        <v>336949.68850918004</v>
      </c>
      <c r="AK438">
        <v>150</v>
      </c>
      <c r="AL438">
        <v>338944</v>
      </c>
      <c r="AM438">
        <v>311413</v>
      </c>
      <c r="AN438">
        <v>41854</v>
      </c>
      <c r="AO438">
        <v>353267</v>
      </c>
      <c r="AP438">
        <v>2</v>
      </c>
      <c r="AQ438">
        <v>0</v>
      </c>
      <c r="AR438">
        <v>2</v>
      </c>
      <c r="AS438">
        <v>0.12081672103419114</v>
      </c>
      <c r="AT438">
        <v>3</v>
      </c>
      <c r="AU438">
        <v>22</v>
      </c>
      <c r="AV438">
        <f t="shared" si="27"/>
        <v>25</v>
      </c>
      <c r="AW438">
        <v>152</v>
      </c>
      <c r="AX438">
        <v>1.0000000000000009E-2</v>
      </c>
      <c r="AY438">
        <v>770885488.643049</v>
      </c>
      <c r="AZ438">
        <v>770885.48864304903</v>
      </c>
      <c r="BA438">
        <v>44673.770884775397</v>
      </c>
      <c r="BB438">
        <v>0.22384499454484041</v>
      </c>
      <c r="BC438">
        <v>2355</v>
      </c>
      <c r="BD438">
        <v>164</v>
      </c>
      <c r="BE438">
        <v>2191</v>
      </c>
      <c r="BF438">
        <v>0.13028483082594994</v>
      </c>
      <c r="BG438">
        <v>261297</v>
      </c>
      <c r="BH438">
        <v>15.958043239281789</v>
      </c>
      <c r="BI438">
        <v>2393</v>
      </c>
      <c r="BJ438">
        <v>16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</v>
      </c>
      <c r="BS438">
        <v>0</v>
      </c>
      <c r="BT438">
        <v>16478</v>
      </c>
      <c r="BU438">
        <v>0.76</v>
      </c>
      <c r="BV438">
        <v>0.59407080000000001</v>
      </c>
      <c r="BW438">
        <v>74</v>
      </c>
      <c r="BX438">
        <v>1.1530530000000001</v>
      </c>
      <c r="BY438">
        <v>-0.54014209999999996</v>
      </c>
      <c r="BZ438">
        <v>18</v>
      </c>
      <c r="CA438">
        <v>0</v>
      </c>
      <c r="CB438">
        <v>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0</v>
      </c>
      <c r="CJ438">
        <v>16237</v>
      </c>
      <c r="CK438">
        <v>1.3549300979244934</v>
      </c>
      <c r="CL438">
        <v>0.74423822149704266</v>
      </c>
      <c r="CM438">
        <v>83</v>
      </c>
      <c r="CN438">
        <v>0.16040062755805226</v>
      </c>
      <c r="CO438">
        <v>861</v>
      </c>
      <c r="CP438">
        <v>-0.41974883940000002</v>
      </c>
      <c r="CQ438">
        <v>-0.4579416503</v>
      </c>
      <c r="CR438">
        <v>11796</v>
      </c>
      <c r="CS438">
        <v>0.74</v>
      </c>
      <c r="CT438">
        <v>13084</v>
      </c>
      <c r="CU438">
        <v>0.75024263992000007</v>
      </c>
      <c r="CW438">
        <v>3</v>
      </c>
      <c r="CX438">
        <v>6</v>
      </c>
      <c r="CY438">
        <v>354</v>
      </c>
      <c r="CZ438">
        <v>492</v>
      </c>
      <c r="DA438" s="2">
        <v>7025</v>
      </c>
      <c r="DB438" s="2">
        <v>730</v>
      </c>
      <c r="DC438" s="2">
        <v>67.400000000000006</v>
      </c>
      <c r="DD438" s="2">
        <v>9268</v>
      </c>
      <c r="DE438">
        <v>98</v>
      </c>
      <c r="DF438">
        <v>42</v>
      </c>
      <c r="DG438">
        <v>12.25</v>
      </c>
      <c r="DH438">
        <v>18.38</v>
      </c>
      <c r="DI438" s="2">
        <v>6.13</v>
      </c>
      <c r="DJ438">
        <v>-0.46</v>
      </c>
      <c r="DK438">
        <v>0.85265955985383413</v>
      </c>
      <c r="DL438">
        <v>0</v>
      </c>
      <c r="DM438">
        <v>0</v>
      </c>
      <c r="DN438">
        <v>172.5</v>
      </c>
      <c r="DO438">
        <v>0.51900000000000002</v>
      </c>
      <c r="DP438">
        <v>2225.44</v>
      </c>
      <c r="DQ438" s="2">
        <v>0</v>
      </c>
      <c r="DR438" s="2">
        <v>1254.6405429699998</v>
      </c>
      <c r="DS438">
        <v>3.7016083842840706E-3</v>
      </c>
      <c r="DT438">
        <v>7.6868320469084903</v>
      </c>
      <c r="DU438">
        <v>2605405.6013073511</v>
      </c>
      <c r="DV438">
        <v>1</v>
      </c>
    </row>
    <row r="439" spans="1:126" x14ac:dyDescent="0.15">
      <c r="A439" t="s">
        <v>768</v>
      </c>
      <c r="B439" t="s">
        <v>909</v>
      </c>
      <c r="C439">
        <v>13</v>
      </c>
      <c r="D439">
        <v>165</v>
      </c>
      <c r="E439" t="s">
        <v>910</v>
      </c>
      <c r="F439">
        <v>13165</v>
      </c>
      <c r="G439" t="s">
        <v>5423</v>
      </c>
      <c r="H439">
        <v>54.1</v>
      </c>
      <c r="I439">
        <v>40.200000000000003</v>
      </c>
      <c r="J439">
        <v>0.3</v>
      </c>
      <c r="K439">
        <v>0.4</v>
      </c>
      <c r="L439">
        <v>1</v>
      </c>
      <c r="M439">
        <v>4</v>
      </c>
      <c r="N439">
        <f t="shared" si="30"/>
        <v>4560.1000000000004</v>
      </c>
      <c r="O439">
        <f t="shared" si="28"/>
        <v>5439.9</v>
      </c>
      <c r="P439">
        <f t="shared" si="29"/>
        <v>6.5278800000000023</v>
      </c>
      <c r="Q439" s="4">
        <v>13165</v>
      </c>
      <c r="R439" s="5">
        <v>32.794562999999997</v>
      </c>
      <c r="S439" s="5">
        <v>-81.971524000000002</v>
      </c>
      <c r="T439">
        <v>6</v>
      </c>
      <c r="U439">
        <v>-8.2098744421193873E-2</v>
      </c>
      <c r="V439">
        <v>8477</v>
      </c>
      <c r="W439">
        <v>8794</v>
      </c>
      <c r="X439">
        <v>8922</v>
      </c>
      <c r="Y439">
        <v>8869</v>
      </c>
      <c r="Z439">
        <v>4293</v>
      </c>
      <c r="AA439">
        <v>13161</v>
      </c>
      <c r="AB439">
        <v>2828.3439999999996</v>
      </c>
      <c r="AC439">
        <v>24604</v>
      </c>
      <c r="AD439">
        <v>1</v>
      </c>
      <c r="AE439">
        <v>1.1208249271463797E-4</v>
      </c>
      <c r="AF439">
        <v>1</v>
      </c>
      <c r="AG439">
        <v>224</v>
      </c>
      <c r="AH439">
        <v>4.464285714285714E-3</v>
      </c>
      <c r="AI439" s="3">
        <v>91401</v>
      </c>
      <c r="AJ439" s="3">
        <v>222258.49192537001</v>
      </c>
      <c r="AK439">
        <v>130</v>
      </c>
      <c r="AL439">
        <v>225587.20000000001</v>
      </c>
      <c r="AM439">
        <v>189531</v>
      </c>
      <c r="AN439">
        <v>31769</v>
      </c>
      <c r="AO439">
        <v>221300</v>
      </c>
      <c r="AP439">
        <v>1</v>
      </c>
      <c r="AQ439">
        <v>0</v>
      </c>
      <c r="AR439">
        <v>1</v>
      </c>
      <c r="AS439">
        <v>0.1137138958380714</v>
      </c>
      <c r="AT439">
        <v>1</v>
      </c>
      <c r="AU439">
        <v>4</v>
      </c>
      <c r="AV439">
        <f t="shared" si="27"/>
        <v>5</v>
      </c>
      <c r="AW439">
        <v>4115</v>
      </c>
      <c r="AX439">
        <v>0.55000000000000004</v>
      </c>
      <c r="AY439">
        <v>411400698.95007598</v>
      </c>
      <c r="AZ439">
        <v>411400.69895007601</v>
      </c>
      <c r="BA439">
        <v>48018.812294872201</v>
      </c>
      <c r="BB439">
        <v>0.20825171473614046</v>
      </c>
      <c r="BC439">
        <v>4464</v>
      </c>
      <c r="BD439">
        <v>0</v>
      </c>
      <c r="BE439">
        <v>4464</v>
      </c>
      <c r="BF439">
        <v>0.52660139200188749</v>
      </c>
      <c r="BG439">
        <v>77389</v>
      </c>
      <c r="BH439">
        <v>8.6739520286931189</v>
      </c>
      <c r="BI439">
        <v>1543</v>
      </c>
      <c r="BJ439">
        <v>6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8450</v>
      </c>
      <c r="BU439">
        <v>0.66</v>
      </c>
      <c r="BV439">
        <v>0.54395950000000004</v>
      </c>
      <c r="BW439">
        <v>31</v>
      </c>
      <c r="BX439">
        <v>0.94674550000000002</v>
      </c>
      <c r="BY439">
        <v>-1.0137339999999999</v>
      </c>
      <c r="BZ439">
        <v>7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9129</v>
      </c>
      <c r="CK439">
        <v>0.876328184905247</v>
      </c>
      <c r="CL439">
        <v>0.70055796652200863</v>
      </c>
      <c r="CM439">
        <v>28</v>
      </c>
      <c r="CN439">
        <v>-0.7673792137799329</v>
      </c>
      <c r="CO439">
        <v>525</v>
      </c>
      <c r="CP439">
        <v>-0.72605178189999997</v>
      </c>
      <c r="CQ439">
        <v>-0.76644092259999996</v>
      </c>
      <c r="CR439">
        <v>7047</v>
      </c>
      <c r="CS439">
        <v>0.78299999999999992</v>
      </c>
      <c r="CT439">
        <v>6290</v>
      </c>
      <c r="CU439">
        <v>0.74143574077999996</v>
      </c>
      <c r="CV439">
        <v>1</v>
      </c>
      <c r="CX439">
        <v>2</v>
      </c>
      <c r="CY439">
        <v>256</v>
      </c>
      <c r="CZ439">
        <v>316</v>
      </c>
      <c r="DA439" s="2">
        <v>2535</v>
      </c>
      <c r="DB439" s="2">
        <v>500</v>
      </c>
      <c r="DC439" s="2">
        <v>21.58</v>
      </c>
      <c r="DD439" s="2">
        <v>3337</v>
      </c>
      <c r="DE439">
        <v>78</v>
      </c>
      <c r="DF439">
        <v>34</v>
      </c>
      <c r="DH439">
        <v>10.79</v>
      </c>
      <c r="DJ439">
        <v>-0.22</v>
      </c>
      <c r="DK439">
        <v>0.89321779849235783</v>
      </c>
      <c r="DL439">
        <v>0</v>
      </c>
      <c r="DM439">
        <v>0</v>
      </c>
      <c r="DN439">
        <v>53.8</v>
      </c>
      <c r="DO439">
        <v>0.24</v>
      </c>
      <c r="DP439">
        <v>3291.7799999999997</v>
      </c>
      <c r="DQ439" s="2">
        <v>0</v>
      </c>
      <c r="DR439" s="2">
        <v>5540.9153989900005</v>
      </c>
      <c r="DS439">
        <v>1.0378732570872948E-2</v>
      </c>
      <c r="DT439">
        <v>3.8719934403472398</v>
      </c>
      <c r="DU439">
        <v>873472.15862630086</v>
      </c>
      <c r="DV439">
        <v>1</v>
      </c>
    </row>
    <row r="440" spans="1:126" x14ac:dyDescent="0.15">
      <c r="A440" t="s">
        <v>768</v>
      </c>
      <c r="B440" t="s">
        <v>331</v>
      </c>
      <c r="C440">
        <v>13</v>
      </c>
      <c r="D440">
        <v>167</v>
      </c>
      <c r="E440" t="s">
        <v>911</v>
      </c>
      <c r="F440">
        <v>13167</v>
      </c>
      <c r="G440" t="s">
        <v>5424</v>
      </c>
      <c r="H440">
        <v>62.3</v>
      </c>
      <c r="I440">
        <v>34.700000000000003</v>
      </c>
      <c r="J440">
        <v>0.2</v>
      </c>
      <c r="K440">
        <v>0.2</v>
      </c>
      <c r="L440">
        <v>0.8</v>
      </c>
      <c r="M440">
        <v>1.9</v>
      </c>
      <c r="N440">
        <f t="shared" si="30"/>
        <v>5089.7099999999991</v>
      </c>
      <c r="O440">
        <f t="shared" si="28"/>
        <v>4910.2900000000009</v>
      </c>
      <c r="P440">
        <f t="shared" si="29"/>
        <v>5.8923480000000028</v>
      </c>
      <c r="Q440" s="4">
        <v>13167</v>
      </c>
      <c r="R440" s="5">
        <v>32.694583999999999</v>
      </c>
      <c r="S440" s="5">
        <v>-82.663970000000006</v>
      </c>
      <c r="T440">
        <v>7</v>
      </c>
      <c r="U440">
        <v>0.14258052918546624</v>
      </c>
      <c r="V440">
        <v>9981</v>
      </c>
      <c r="W440">
        <v>9850</v>
      </c>
      <c r="X440">
        <v>9794</v>
      </c>
      <c r="Y440">
        <v>9734</v>
      </c>
      <c r="Z440">
        <v>5239</v>
      </c>
      <c r="AA440">
        <v>13163</v>
      </c>
      <c r="AB440">
        <v>3526.7919999999995</v>
      </c>
      <c r="AC440">
        <v>34438</v>
      </c>
      <c r="AD440">
        <v>0</v>
      </c>
      <c r="AE440">
        <v>0</v>
      </c>
      <c r="AF440">
        <v>12</v>
      </c>
      <c r="AG440">
        <v>255</v>
      </c>
      <c r="AH440">
        <v>4.7058823529411764E-2</v>
      </c>
      <c r="AI440" s="3">
        <v>57037</v>
      </c>
      <c r="AJ440" s="3">
        <v>193926.354574125</v>
      </c>
      <c r="AK440">
        <v>125</v>
      </c>
      <c r="AL440">
        <v>196185.60000000001</v>
      </c>
      <c r="AM440">
        <v>231831</v>
      </c>
      <c r="AN440">
        <v>13576</v>
      </c>
      <c r="AO440">
        <v>245407</v>
      </c>
      <c r="AP440">
        <v>1</v>
      </c>
      <c r="AQ440">
        <v>0</v>
      </c>
      <c r="AR440">
        <v>1</v>
      </c>
      <c r="AS440">
        <v>0.10152284263959391</v>
      </c>
      <c r="AT440">
        <v>1</v>
      </c>
      <c r="AU440">
        <v>3</v>
      </c>
      <c r="AV440">
        <f t="shared" si="27"/>
        <v>4</v>
      </c>
      <c r="AW440">
        <v>100</v>
      </c>
      <c r="AX440">
        <v>1.0000000000000009E-2</v>
      </c>
      <c r="AY440">
        <v>234498638.44055301</v>
      </c>
      <c r="AZ440">
        <v>234498.63844055301</v>
      </c>
      <c r="BA440">
        <v>27164.2712533251</v>
      </c>
      <c r="BB440">
        <v>0.36813061932504182</v>
      </c>
      <c r="BC440">
        <v>3441</v>
      </c>
      <c r="BD440">
        <v>870</v>
      </c>
      <c r="BE440">
        <v>2571</v>
      </c>
      <c r="BF440">
        <v>0.25758941989780582</v>
      </c>
      <c r="BG440">
        <v>79873</v>
      </c>
      <c r="BH440">
        <v>8.1552991627527049</v>
      </c>
      <c r="BI440">
        <v>1410</v>
      </c>
      <c r="BJ440">
        <v>6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9300</v>
      </c>
      <c r="BU440">
        <v>0.56999999999999995</v>
      </c>
      <c r="BV440">
        <v>0.48375109999999999</v>
      </c>
      <c r="BW440">
        <v>27</v>
      </c>
      <c r="BX440">
        <v>0.86021510000000001</v>
      </c>
      <c r="BY440">
        <v>-1.4420850000000001</v>
      </c>
      <c r="BZ440">
        <v>13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9707</v>
      </c>
      <c r="CK440">
        <v>1.4422581642113939</v>
      </c>
      <c r="CL440">
        <v>0.7592592592592593</v>
      </c>
      <c r="CM440">
        <v>31</v>
      </c>
      <c r="CN440">
        <v>3.6037145398505138E-2</v>
      </c>
      <c r="CO440">
        <v>500</v>
      </c>
      <c r="CP440">
        <v>-0.56478147170000004</v>
      </c>
      <c r="CQ440">
        <v>-0.30029090209999998</v>
      </c>
      <c r="CR440">
        <v>7756</v>
      </c>
      <c r="CS440">
        <v>0.80700000000000005</v>
      </c>
      <c r="CT440">
        <v>7705</v>
      </c>
      <c r="CU440">
        <v>0.77777777778000001</v>
      </c>
      <c r="CV440">
        <v>1</v>
      </c>
      <c r="CX440">
        <v>2</v>
      </c>
      <c r="CY440">
        <v>69</v>
      </c>
      <c r="CZ440">
        <v>346</v>
      </c>
      <c r="DA440" s="2">
        <v>2764</v>
      </c>
      <c r="DB440" s="2">
        <v>300</v>
      </c>
      <c r="DC440" s="2">
        <v>30.72</v>
      </c>
      <c r="DD440" s="2">
        <v>3663</v>
      </c>
      <c r="DE440">
        <v>85</v>
      </c>
      <c r="DF440">
        <v>22</v>
      </c>
      <c r="DH440">
        <v>10.24</v>
      </c>
      <c r="DI440" s="2">
        <v>10.24</v>
      </c>
      <c r="DJ440">
        <v>-0.01</v>
      </c>
      <c r="DK440">
        <v>0.94180970247383278</v>
      </c>
      <c r="DL440">
        <v>0</v>
      </c>
      <c r="DM440">
        <v>0</v>
      </c>
      <c r="DN440">
        <v>68.2</v>
      </c>
      <c r="DO440">
        <v>0.34799999999999998</v>
      </c>
      <c r="DP440">
        <v>3292.0200000000004</v>
      </c>
      <c r="DQ440" s="2">
        <v>0</v>
      </c>
      <c r="DR440" s="2">
        <v>1693.46939172</v>
      </c>
      <c r="DS440">
        <v>4.4020216627825891E-3</v>
      </c>
      <c r="DT440">
        <v>6.9937190252414396</v>
      </c>
      <c r="DU440">
        <v>1372066.9631984071</v>
      </c>
      <c r="DV440">
        <v>1</v>
      </c>
    </row>
    <row r="441" spans="1:126" x14ac:dyDescent="0.15">
      <c r="A441" t="s">
        <v>768</v>
      </c>
      <c r="B441" t="s">
        <v>912</v>
      </c>
      <c r="C441">
        <v>13</v>
      </c>
      <c r="D441">
        <v>169</v>
      </c>
      <c r="E441" t="s">
        <v>913</v>
      </c>
      <c r="F441">
        <v>13169</v>
      </c>
      <c r="G441" t="s">
        <v>5425</v>
      </c>
      <c r="H441">
        <v>72.7</v>
      </c>
      <c r="I441">
        <v>24.3</v>
      </c>
      <c r="J441">
        <v>0.2</v>
      </c>
      <c r="K441">
        <v>0.6</v>
      </c>
      <c r="L441">
        <v>1</v>
      </c>
      <c r="M441">
        <v>1.1000000000000001</v>
      </c>
      <c r="N441">
        <f t="shared" si="30"/>
        <v>5878.3899999999994</v>
      </c>
      <c r="O441">
        <f t="shared" si="28"/>
        <v>4121.6100000000006</v>
      </c>
      <c r="P441">
        <f t="shared" si="29"/>
        <v>4.9459320000000027</v>
      </c>
      <c r="Q441" s="4">
        <v>13169</v>
      </c>
      <c r="R441" s="5">
        <v>33.020226000000001</v>
      </c>
      <c r="S441" s="5">
        <v>-83.562338999999994</v>
      </c>
      <c r="T441">
        <v>3</v>
      </c>
      <c r="U441">
        <v>5.3409724364705112E-2</v>
      </c>
      <c r="V441">
        <v>28638</v>
      </c>
      <c r="W441">
        <v>28783</v>
      </c>
      <c r="X441">
        <v>28738</v>
      </c>
      <c r="Y441">
        <v>28447</v>
      </c>
      <c r="Z441">
        <v>14988</v>
      </c>
      <c r="AA441">
        <v>13165</v>
      </c>
      <c r="AB441">
        <v>11156.148999999999</v>
      </c>
      <c r="AC441">
        <v>51857</v>
      </c>
      <c r="AD441">
        <v>0</v>
      </c>
      <c r="AE441">
        <v>0</v>
      </c>
      <c r="AF441">
        <v>13</v>
      </c>
      <c r="AG441">
        <v>175</v>
      </c>
      <c r="AH441">
        <v>7.4285714285714288E-2</v>
      </c>
      <c r="AI441" s="3">
        <v>23018</v>
      </c>
      <c r="AJ441" s="3">
        <v>252119.17632771502</v>
      </c>
      <c r="AK441">
        <v>65</v>
      </c>
      <c r="AL441">
        <v>253062.40000000002</v>
      </c>
      <c r="AM441">
        <v>145361</v>
      </c>
      <c r="AN441">
        <v>12050</v>
      </c>
      <c r="AO441">
        <v>157411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8</v>
      </c>
      <c r="AV441">
        <f t="shared" si="27"/>
        <v>8</v>
      </c>
      <c r="AW441">
        <v>27965</v>
      </c>
      <c r="AX441">
        <v>0.94</v>
      </c>
      <c r="AY441">
        <v>316056547.25690699</v>
      </c>
      <c r="AZ441">
        <v>316056.54725690698</v>
      </c>
      <c r="BA441">
        <v>13506.57899962</v>
      </c>
      <c r="BB441">
        <v>0.74037992894287619</v>
      </c>
      <c r="BC441">
        <v>9220</v>
      </c>
      <c r="BD441">
        <v>985</v>
      </c>
      <c r="BE441">
        <v>8235</v>
      </c>
      <c r="BF441">
        <v>0.28755499685732244</v>
      </c>
      <c r="BG441">
        <v>291112</v>
      </c>
      <c r="BH441">
        <v>10.129862899297098</v>
      </c>
      <c r="BI441">
        <v>3222</v>
      </c>
      <c r="BJ441">
        <v>14</v>
      </c>
      <c r="BK441">
        <v>0</v>
      </c>
      <c r="BL441">
        <v>1</v>
      </c>
      <c r="BM441">
        <v>0</v>
      </c>
      <c r="BN441">
        <v>1</v>
      </c>
      <c r="BO441">
        <v>1</v>
      </c>
      <c r="BP441">
        <v>0</v>
      </c>
      <c r="BQ441">
        <v>4</v>
      </c>
      <c r="BR441">
        <v>1</v>
      </c>
      <c r="BS441">
        <v>1</v>
      </c>
      <c r="BT441">
        <v>27740</v>
      </c>
      <c r="BU441">
        <v>0.66</v>
      </c>
      <c r="BV441">
        <v>0.59358599999999995</v>
      </c>
      <c r="BW441">
        <v>52</v>
      </c>
      <c r="BX441">
        <v>0.82912770000000002</v>
      </c>
      <c r="BY441">
        <v>-1.116501</v>
      </c>
      <c r="BZ441">
        <v>16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0</v>
      </c>
      <c r="CG441">
        <v>2</v>
      </c>
      <c r="CH441">
        <v>1</v>
      </c>
      <c r="CI441">
        <v>0</v>
      </c>
      <c r="CJ441">
        <v>28791</v>
      </c>
      <c r="CK441">
        <v>0.76412767878851029</v>
      </c>
      <c r="CL441">
        <v>0.77185487470509473</v>
      </c>
      <c r="CM441">
        <v>56</v>
      </c>
      <c r="CN441">
        <v>-0.76808582447402118</v>
      </c>
      <c r="CO441">
        <v>3147</v>
      </c>
      <c r="CP441">
        <v>0.297194764</v>
      </c>
      <c r="CQ441">
        <v>0.50309518399999997</v>
      </c>
      <c r="CR441">
        <v>24294</v>
      </c>
      <c r="CS441">
        <v>0.85400000000000009</v>
      </c>
      <c r="CT441">
        <v>23197</v>
      </c>
      <c r="CU441">
        <v>0.81624105637</v>
      </c>
      <c r="CV441">
        <v>8</v>
      </c>
      <c r="CW441">
        <v>3</v>
      </c>
      <c r="CX441">
        <v>6</v>
      </c>
      <c r="CY441">
        <v>101</v>
      </c>
      <c r="CZ441">
        <v>265</v>
      </c>
      <c r="DA441" s="2">
        <v>7050</v>
      </c>
      <c r="DB441" s="2">
        <v>2540</v>
      </c>
      <c r="DC441" s="2">
        <v>87.51</v>
      </c>
      <c r="DD441" s="2">
        <v>7874</v>
      </c>
      <c r="DE441">
        <v>92</v>
      </c>
      <c r="DF441">
        <v>9</v>
      </c>
      <c r="DG441">
        <v>7</v>
      </c>
      <c r="DH441">
        <v>3.5</v>
      </c>
      <c r="DI441" s="2">
        <v>10.5</v>
      </c>
      <c r="DJ441">
        <v>0.98</v>
      </c>
      <c r="DK441">
        <v>0.87097054479103309</v>
      </c>
      <c r="DL441">
        <v>5.7142857142857143E-3</v>
      </c>
      <c r="DM441">
        <v>0</v>
      </c>
      <c r="DN441">
        <v>31.3</v>
      </c>
      <c r="DO441">
        <v>0.13600000000000001</v>
      </c>
      <c r="DP441">
        <v>189.33</v>
      </c>
      <c r="DQ441" s="2">
        <v>17217</v>
      </c>
      <c r="DR441" s="2">
        <v>9798.0955035099978</v>
      </c>
      <c r="DS441">
        <v>2.6264576746792882E-2</v>
      </c>
      <c r="DT441">
        <v>1.0021933476456899</v>
      </c>
      <c r="DU441">
        <v>253617.45381925267</v>
      </c>
      <c r="DV441">
        <v>1</v>
      </c>
    </row>
    <row r="442" spans="1:126" x14ac:dyDescent="0.15">
      <c r="A442" t="s">
        <v>768</v>
      </c>
      <c r="B442" t="s">
        <v>178</v>
      </c>
      <c r="C442">
        <v>13</v>
      </c>
      <c r="D442">
        <v>171</v>
      </c>
      <c r="E442" t="s">
        <v>914</v>
      </c>
      <c r="F442">
        <v>13171</v>
      </c>
      <c r="G442" t="s">
        <v>5426</v>
      </c>
      <c r="H442">
        <v>65.2</v>
      </c>
      <c r="I442">
        <v>30.7</v>
      </c>
      <c r="J442">
        <v>0.2</v>
      </c>
      <c r="K442">
        <v>0.4</v>
      </c>
      <c r="L442">
        <v>1.7</v>
      </c>
      <c r="M442">
        <v>1.9</v>
      </c>
      <c r="N442">
        <f t="shared" si="30"/>
        <v>5200.2299999999996</v>
      </c>
      <c r="O442">
        <f t="shared" si="28"/>
        <v>4799.7700000000004</v>
      </c>
      <c r="P442">
        <f t="shared" si="29"/>
        <v>5.759724000000003</v>
      </c>
      <c r="Q442" s="4">
        <v>13171</v>
      </c>
      <c r="R442" s="5">
        <v>33.074460000000002</v>
      </c>
      <c r="S442" s="5">
        <v>-84.146720999999999</v>
      </c>
      <c r="T442">
        <v>1</v>
      </c>
      <c r="U442">
        <v>5.5766050669163424E-2</v>
      </c>
      <c r="V442">
        <v>18151</v>
      </c>
      <c r="W442">
        <v>18128</v>
      </c>
      <c r="X442">
        <v>18114</v>
      </c>
      <c r="Y442">
        <v>18236</v>
      </c>
      <c r="Z442">
        <v>8814</v>
      </c>
      <c r="AA442">
        <v>13167</v>
      </c>
      <c r="AB442">
        <v>6583.853000000001</v>
      </c>
      <c r="AC442">
        <v>40344</v>
      </c>
      <c r="AD442">
        <v>1</v>
      </c>
      <c r="AE442">
        <v>5.5205918074417579E-5</v>
      </c>
      <c r="AF442">
        <v>15</v>
      </c>
      <c r="AG442">
        <v>252</v>
      </c>
      <c r="AH442">
        <v>5.9523809523809521E-2</v>
      </c>
      <c r="AI442" s="3">
        <v>35479</v>
      </c>
      <c r="AJ442" s="3">
        <v>117439.80776927</v>
      </c>
      <c r="AK442">
        <v>50</v>
      </c>
      <c r="AL442">
        <v>118918.39999999999</v>
      </c>
      <c r="AM442">
        <v>380526</v>
      </c>
      <c r="AN442">
        <v>19477</v>
      </c>
      <c r="AO442">
        <v>400003</v>
      </c>
      <c r="AP442">
        <v>1</v>
      </c>
      <c r="AQ442">
        <v>0</v>
      </c>
      <c r="AR442">
        <v>1</v>
      </c>
      <c r="AS442">
        <v>5.5163283318623121E-2</v>
      </c>
      <c r="AT442">
        <v>2</v>
      </c>
      <c r="AU442">
        <v>9</v>
      </c>
      <c r="AV442">
        <f t="shared" si="27"/>
        <v>11</v>
      </c>
      <c r="AW442">
        <v>13147</v>
      </c>
      <c r="AX442">
        <v>0.71</v>
      </c>
      <c r="AY442">
        <v>222066703.844428</v>
      </c>
      <c r="AZ442">
        <v>222066.703844428</v>
      </c>
      <c r="BA442">
        <v>13861.843245677001</v>
      </c>
      <c r="BB442">
        <v>0.72140478165619371</v>
      </c>
      <c r="BC442">
        <v>2593</v>
      </c>
      <c r="BD442">
        <v>4900</v>
      </c>
      <c r="BE442">
        <v>-2307</v>
      </c>
      <c r="BF442">
        <v>-0.12710043523772796</v>
      </c>
      <c r="BG442">
        <v>194091</v>
      </c>
      <c r="BH442">
        <v>10.714971844981783</v>
      </c>
      <c r="BI442">
        <v>1907</v>
      </c>
      <c r="BJ442">
        <v>18</v>
      </c>
      <c r="BK442">
        <v>0</v>
      </c>
      <c r="BL442">
        <v>1</v>
      </c>
      <c r="BM442">
        <v>0</v>
      </c>
      <c r="BN442">
        <v>0</v>
      </c>
      <c r="BO442">
        <v>1</v>
      </c>
      <c r="BP442">
        <v>0</v>
      </c>
      <c r="BQ442">
        <v>2</v>
      </c>
      <c r="BR442">
        <v>1</v>
      </c>
      <c r="BS442">
        <v>0</v>
      </c>
      <c r="BT442">
        <v>17550</v>
      </c>
      <c r="BU442">
        <v>0.72</v>
      </c>
      <c r="BV442">
        <v>0.5937597</v>
      </c>
      <c r="BW442">
        <v>61</v>
      </c>
      <c r="BX442">
        <v>1.310541</v>
      </c>
      <c r="BY442">
        <v>-0.53784989999999999</v>
      </c>
      <c r="BZ442">
        <v>17</v>
      </c>
      <c r="CA442">
        <v>0</v>
      </c>
      <c r="CB442">
        <v>2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0</v>
      </c>
      <c r="CJ442">
        <v>18212</v>
      </c>
      <c r="CK442">
        <v>1.2079947287502746</v>
      </c>
      <c r="CL442">
        <v>0.6517297622113486</v>
      </c>
      <c r="CM442">
        <v>66</v>
      </c>
      <c r="CN442">
        <v>-0.59567281511646719</v>
      </c>
      <c r="CO442">
        <v>1560</v>
      </c>
      <c r="CP442">
        <v>-0.47650135719999998</v>
      </c>
      <c r="CQ442">
        <v>-1.3923560999999999E-2</v>
      </c>
      <c r="CR442">
        <v>14771</v>
      </c>
      <c r="CS442">
        <v>0.81099999999999994</v>
      </c>
      <c r="CT442">
        <v>14158</v>
      </c>
      <c r="CU442">
        <v>0.79406982304999996</v>
      </c>
      <c r="CV442">
        <v>9</v>
      </c>
      <c r="CW442">
        <v>2</v>
      </c>
      <c r="CX442">
        <v>8</v>
      </c>
      <c r="CY442">
        <v>156</v>
      </c>
      <c r="CZ442">
        <v>388</v>
      </c>
      <c r="DA442" s="2">
        <v>5827</v>
      </c>
      <c r="DB442" s="2">
        <v>1255</v>
      </c>
      <c r="DC442" s="2">
        <v>66.819999999999993</v>
      </c>
      <c r="DD442" s="2">
        <v>6249</v>
      </c>
      <c r="DE442">
        <v>130</v>
      </c>
      <c r="DF442">
        <v>32</v>
      </c>
      <c r="DG442">
        <v>11.14</v>
      </c>
      <c r="DH442">
        <v>5.57</v>
      </c>
      <c r="DI442" s="2">
        <v>16.7</v>
      </c>
      <c r="DJ442">
        <v>-0.56999999999999995</v>
      </c>
      <c r="DK442">
        <v>0.994362862538403</v>
      </c>
      <c r="DL442">
        <v>7.9365079365079361E-3</v>
      </c>
      <c r="DM442">
        <v>0</v>
      </c>
      <c r="DN442">
        <v>33.700000000000003</v>
      </c>
      <c r="DO442">
        <v>0.28499999999999998</v>
      </c>
      <c r="DP442">
        <v>237.29999999999998</v>
      </c>
      <c r="DQ442" s="2">
        <v>0</v>
      </c>
      <c r="DR442" s="2">
        <v>127.33917687</v>
      </c>
      <c r="DS442">
        <v>1.0708168015630887E-3</v>
      </c>
      <c r="DT442">
        <v>1.00791013384846</v>
      </c>
      <c r="DU442">
        <v>119859.06046104469</v>
      </c>
      <c r="DV442">
        <v>1</v>
      </c>
    </row>
    <row r="443" spans="1:126" x14ac:dyDescent="0.15">
      <c r="A443" t="s">
        <v>768</v>
      </c>
      <c r="B443" t="s">
        <v>915</v>
      </c>
      <c r="C443">
        <v>13</v>
      </c>
      <c r="D443">
        <v>173</v>
      </c>
      <c r="E443" t="s">
        <v>916</v>
      </c>
      <c r="F443">
        <v>13173</v>
      </c>
      <c r="G443" t="s">
        <v>5427</v>
      </c>
      <c r="H443">
        <v>68.5</v>
      </c>
      <c r="I443">
        <v>23.5</v>
      </c>
      <c r="J443">
        <v>0.4</v>
      </c>
      <c r="K443">
        <v>1</v>
      </c>
      <c r="L443">
        <v>2.1</v>
      </c>
      <c r="M443">
        <v>4.5999999999999996</v>
      </c>
      <c r="N443">
        <f t="shared" si="30"/>
        <v>5271.23</v>
      </c>
      <c r="O443">
        <f t="shared" si="28"/>
        <v>4728.7700000000004</v>
      </c>
      <c r="P443">
        <f t="shared" si="29"/>
        <v>5.6745240000000026</v>
      </c>
      <c r="Q443" s="4">
        <v>13173</v>
      </c>
      <c r="R443" s="5">
        <v>31.038197</v>
      </c>
      <c r="S443" s="5">
        <v>-83.063164</v>
      </c>
      <c r="T443">
        <v>3</v>
      </c>
      <c r="U443">
        <v>6.4735550706491438E-2</v>
      </c>
      <c r="V443">
        <v>10066</v>
      </c>
      <c r="W443">
        <v>10356</v>
      </c>
      <c r="X443">
        <v>10403</v>
      </c>
      <c r="Y443">
        <v>10277</v>
      </c>
      <c r="Z443">
        <v>5754</v>
      </c>
      <c r="AA443">
        <v>13169</v>
      </c>
      <c r="AB443">
        <v>3609.1309999999999</v>
      </c>
      <c r="AC443">
        <v>37605</v>
      </c>
      <c r="AD443">
        <v>0</v>
      </c>
      <c r="AE443">
        <v>0</v>
      </c>
      <c r="AF443">
        <v>3</v>
      </c>
      <c r="AG443">
        <v>86</v>
      </c>
      <c r="AH443">
        <v>3.4883720930232558E-2</v>
      </c>
      <c r="AI443" s="3">
        <v>41610</v>
      </c>
      <c r="AJ443" s="3">
        <v>118586.47578811001</v>
      </c>
      <c r="AK443">
        <v>93</v>
      </c>
      <c r="AL443">
        <v>127897.60000000001</v>
      </c>
      <c r="AM443">
        <v>489485</v>
      </c>
      <c r="AN443">
        <v>17839</v>
      </c>
      <c r="AO443">
        <v>507324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5</v>
      </c>
      <c r="AV443">
        <f t="shared" si="27"/>
        <v>5</v>
      </c>
      <c r="AW443">
        <v>9582</v>
      </c>
      <c r="AX443">
        <v>0.85</v>
      </c>
      <c r="AY443">
        <v>220024496.17812401</v>
      </c>
      <c r="AZ443">
        <v>220024.49617812401</v>
      </c>
      <c r="BA443">
        <v>28796.989219702398</v>
      </c>
      <c r="BB443">
        <v>0.34725852496962334</v>
      </c>
      <c r="BC443">
        <v>534</v>
      </c>
      <c r="BD443">
        <v>0</v>
      </c>
      <c r="BE443">
        <v>534</v>
      </c>
      <c r="BF443">
        <v>5.304987085237433E-2</v>
      </c>
      <c r="BG443">
        <v>165380</v>
      </c>
      <c r="BH443">
        <v>15.897337306546188</v>
      </c>
      <c r="BI443">
        <v>908</v>
      </c>
      <c r="BJ443">
        <v>7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8423</v>
      </c>
      <c r="BU443">
        <v>0.53</v>
      </c>
      <c r="BV443">
        <v>0.46959790000000001</v>
      </c>
      <c r="BW443">
        <v>23</v>
      </c>
      <c r="BX443">
        <v>0.83105779999999996</v>
      </c>
      <c r="BY443">
        <v>-1.53586</v>
      </c>
      <c r="BZ443">
        <v>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10390</v>
      </c>
      <c r="CK443">
        <v>0.67372473532242549</v>
      </c>
      <c r="CL443">
        <v>0.69798027242837013</v>
      </c>
      <c r="CM443">
        <v>26</v>
      </c>
      <c r="CN443">
        <v>-1.0118665139344971</v>
      </c>
      <c r="CO443">
        <v>810</v>
      </c>
      <c r="CP443">
        <v>-0.23421030279999999</v>
      </c>
      <c r="CQ443">
        <v>-0.17543812480000001</v>
      </c>
      <c r="CR443">
        <v>8282</v>
      </c>
      <c r="CS443">
        <v>0.80400000000000005</v>
      </c>
      <c r="CT443">
        <v>7509</v>
      </c>
      <c r="CU443">
        <v>0.75158027813000006</v>
      </c>
      <c r="CV443">
        <v>1</v>
      </c>
      <c r="CW443">
        <v>1</v>
      </c>
      <c r="CX443">
        <v>1</v>
      </c>
      <c r="CY443">
        <v>393</v>
      </c>
      <c r="CZ443">
        <v>123</v>
      </c>
      <c r="DA443" s="2">
        <v>2196</v>
      </c>
      <c r="DB443" s="2">
        <v>605</v>
      </c>
      <c r="DC443" s="2">
        <v>9.61</v>
      </c>
      <c r="DD443" s="2">
        <v>2871</v>
      </c>
      <c r="DE443">
        <v>34</v>
      </c>
      <c r="DF443">
        <v>15</v>
      </c>
      <c r="DH443">
        <v>9.61</v>
      </c>
      <c r="DI443" s="2">
        <v>9.61</v>
      </c>
      <c r="DJ443">
        <v>0.94</v>
      </c>
      <c r="DL443">
        <v>0</v>
      </c>
      <c r="DM443">
        <v>0</v>
      </c>
      <c r="DN443">
        <v>13.3</v>
      </c>
      <c r="DO443">
        <v>0.1</v>
      </c>
      <c r="DP443">
        <v>640.04999999999995</v>
      </c>
      <c r="DQ443" s="2">
        <v>0</v>
      </c>
      <c r="DR443" s="2">
        <v>856.00959594000005</v>
      </c>
      <c r="DS443">
        <v>3.7769628559566398E-3</v>
      </c>
      <c r="DT443">
        <v>2.80921209428059</v>
      </c>
      <c r="DU443">
        <v>359291.48474946123</v>
      </c>
      <c r="DV443">
        <v>1</v>
      </c>
    </row>
    <row r="444" spans="1:126" x14ac:dyDescent="0.15">
      <c r="A444" t="s">
        <v>768</v>
      </c>
      <c r="B444" t="s">
        <v>917</v>
      </c>
      <c r="C444">
        <v>13</v>
      </c>
      <c r="D444">
        <v>175</v>
      </c>
      <c r="E444" t="s">
        <v>918</v>
      </c>
      <c r="F444">
        <v>13175</v>
      </c>
      <c r="G444" t="s">
        <v>5428</v>
      </c>
      <c r="H444">
        <v>59.7</v>
      </c>
      <c r="I444">
        <v>35.700000000000003</v>
      </c>
      <c r="J444">
        <v>0.2</v>
      </c>
      <c r="K444">
        <v>1</v>
      </c>
      <c r="L444">
        <v>1.1000000000000001</v>
      </c>
      <c r="M444">
        <v>2.4</v>
      </c>
      <c r="N444">
        <f t="shared" si="30"/>
        <v>4846.59</v>
      </c>
      <c r="O444">
        <f t="shared" si="28"/>
        <v>5153.41</v>
      </c>
      <c r="P444">
        <f t="shared" si="29"/>
        <v>6.1840920000000024</v>
      </c>
      <c r="Q444" s="4">
        <v>13175</v>
      </c>
      <c r="R444" s="5">
        <v>32.393219999999999</v>
      </c>
      <c r="S444" s="5">
        <v>-82.926316999999997</v>
      </c>
      <c r="T444">
        <v>5</v>
      </c>
      <c r="U444">
        <v>5.541976513334787E-2</v>
      </c>
      <c r="V444">
        <v>48264</v>
      </c>
      <c r="W444">
        <v>48028</v>
      </c>
      <c r="X444">
        <v>47886</v>
      </c>
      <c r="Y444">
        <v>47431</v>
      </c>
      <c r="Z444">
        <v>24241</v>
      </c>
      <c r="AA444">
        <v>13171</v>
      </c>
      <c r="AB444">
        <v>15021.105999999998</v>
      </c>
      <c r="AC444">
        <v>32356</v>
      </c>
      <c r="AD444">
        <v>0</v>
      </c>
      <c r="AE444">
        <v>0</v>
      </c>
      <c r="AF444">
        <v>24</v>
      </c>
      <c r="AG444">
        <v>694</v>
      </c>
      <c r="AH444">
        <v>3.4582132564841501E-2</v>
      </c>
      <c r="AI444" s="3">
        <v>184227</v>
      </c>
      <c r="AJ444" s="3">
        <v>516672.48030116502</v>
      </c>
      <c r="AK444">
        <v>100</v>
      </c>
      <c r="AL444">
        <v>523878.39999999997</v>
      </c>
      <c r="AM444">
        <v>72270</v>
      </c>
      <c r="AN444">
        <v>51508</v>
      </c>
      <c r="AO444">
        <v>123778</v>
      </c>
      <c r="AP444">
        <v>4</v>
      </c>
      <c r="AQ444">
        <v>0</v>
      </c>
      <c r="AR444">
        <v>4</v>
      </c>
      <c r="AS444">
        <v>8.3284750562172064E-2</v>
      </c>
      <c r="AT444">
        <v>4</v>
      </c>
      <c r="AU444">
        <v>37</v>
      </c>
      <c r="AV444">
        <f t="shared" si="27"/>
        <v>41</v>
      </c>
      <c r="AW444">
        <v>30510</v>
      </c>
      <c r="AX444">
        <v>0.64</v>
      </c>
      <c r="AY444">
        <v>364818928.50094002</v>
      </c>
      <c r="AZ444">
        <v>364818.92850094003</v>
      </c>
      <c r="BA444">
        <v>8122.9033509828996</v>
      </c>
      <c r="BB444">
        <v>1.2310869116508649</v>
      </c>
      <c r="BC444">
        <v>8927</v>
      </c>
      <c r="BD444">
        <v>5513</v>
      </c>
      <c r="BE444">
        <v>3414</v>
      </c>
      <c r="BF444">
        <v>7.073595226255594E-2</v>
      </c>
      <c r="BG444">
        <v>918594</v>
      </c>
      <c r="BH444">
        <v>19.182934469364742</v>
      </c>
      <c r="BI444">
        <v>7028</v>
      </c>
      <c r="BJ444">
        <v>45</v>
      </c>
      <c r="BK444">
        <v>3</v>
      </c>
      <c r="BL444">
        <v>3</v>
      </c>
      <c r="BM444">
        <v>1</v>
      </c>
      <c r="BN444">
        <v>0</v>
      </c>
      <c r="BO444">
        <v>0</v>
      </c>
      <c r="BP444">
        <v>1</v>
      </c>
      <c r="BQ444">
        <v>3</v>
      </c>
      <c r="BR444">
        <v>2</v>
      </c>
      <c r="BS444">
        <v>0</v>
      </c>
      <c r="BT444">
        <v>48295</v>
      </c>
      <c r="BU444">
        <v>0.72</v>
      </c>
      <c r="BV444">
        <v>0.56083150000000004</v>
      </c>
      <c r="BW444">
        <v>176</v>
      </c>
      <c r="BX444">
        <v>1.200952</v>
      </c>
      <c r="BY444">
        <v>-0.76920630000000001</v>
      </c>
      <c r="BZ444">
        <v>49</v>
      </c>
      <c r="CA444">
        <v>3</v>
      </c>
      <c r="CB444">
        <v>3</v>
      </c>
      <c r="CC444">
        <v>0</v>
      </c>
      <c r="CD444">
        <v>0</v>
      </c>
      <c r="CE444">
        <v>0</v>
      </c>
      <c r="CF444">
        <v>1</v>
      </c>
      <c r="CG444">
        <v>4</v>
      </c>
      <c r="CH444">
        <v>2</v>
      </c>
      <c r="CI444">
        <v>0</v>
      </c>
      <c r="CJ444">
        <v>47777</v>
      </c>
      <c r="CK444">
        <v>1.297695543880947</v>
      </c>
      <c r="CL444">
        <v>0.7539420044611953</v>
      </c>
      <c r="CM444">
        <v>186</v>
      </c>
      <c r="CN444">
        <v>-4.734291650391851E-2</v>
      </c>
      <c r="CO444">
        <v>3798</v>
      </c>
      <c r="CP444">
        <v>-0.1209715827</v>
      </c>
      <c r="CQ444">
        <v>-0.1458934335</v>
      </c>
      <c r="CR444">
        <v>37401</v>
      </c>
      <c r="CS444">
        <v>0.78500000000000003</v>
      </c>
      <c r="CT444">
        <v>39480</v>
      </c>
      <c r="CU444">
        <v>0.7820094045</v>
      </c>
      <c r="CV444">
        <v>90</v>
      </c>
      <c r="CW444">
        <v>20</v>
      </c>
      <c r="CX444">
        <v>48</v>
      </c>
      <c r="CY444">
        <v>280</v>
      </c>
      <c r="CZ444">
        <v>965</v>
      </c>
      <c r="DA444" s="2">
        <v>24821</v>
      </c>
      <c r="DB444" s="2">
        <v>2895</v>
      </c>
      <c r="DC444" s="2">
        <v>102.09</v>
      </c>
      <c r="DD444" s="2">
        <v>18532</v>
      </c>
      <c r="DE444">
        <v>277</v>
      </c>
      <c r="DF444">
        <v>89</v>
      </c>
      <c r="DG444">
        <v>31.25</v>
      </c>
      <c r="DH444">
        <v>2.08</v>
      </c>
      <c r="DI444" s="2">
        <v>4.17</v>
      </c>
      <c r="DJ444">
        <v>0.01</v>
      </c>
      <c r="DK444">
        <v>0.95220027466115176</v>
      </c>
      <c r="DL444">
        <v>0</v>
      </c>
      <c r="DM444">
        <v>0</v>
      </c>
      <c r="DN444">
        <v>216.3</v>
      </c>
      <c r="DO444">
        <v>0.42200000000000004</v>
      </c>
      <c r="DP444">
        <v>11369.44</v>
      </c>
      <c r="DQ444" s="2">
        <v>0</v>
      </c>
      <c r="DR444" s="2">
        <v>2614.28130904</v>
      </c>
      <c r="DS444">
        <v>3.181196227825007E-3</v>
      </c>
      <c r="DT444">
        <v>7.5161940208186397</v>
      </c>
      <c r="DU444">
        <v>3937571.6977160354</v>
      </c>
      <c r="DV444">
        <v>1</v>
      </c>
    </row>
    <row r="445" spans="1:126" x14ac:dyDescent="0.15">
      <c r="A445" t="s">
        <v>768</v>
      </c>
      <c r="B445" t="s">
        <v>184</v>
      </c>
      <c r="C445">
        <v>13</v>
      </c>
      <c r="D445">
        <v>177</v>
      </c>
      <c r="E445" t="s">
        <v>919</v>
      </c>
      <c r="F445">
        <v>13177</v>
      </c>
      <c r="G445" t="s">
        <v>5429</v>
      </c>
      <c r="H445">
        <v>75.8</v>
      </c>
      <c r="I445">
        <v>18.5</v>
      </c>
      <c r="J445">
        <v>0.2</v>
      </c>
      <c r="K445">
        <v>2.2000000000000002</v>
      </c>
      <c r="L445">
        <v>1.3</v>
      </c>
      <c r="M445">
        <v>2</v>
      </c>
      <c r="N445">
        <f t="shared" si="30"/>
        <v>6098.4599999999991</v>
      </c>
      <c r="O445">
        <f t="shared" si="28"/>
        <v>3901.5400000000009</v>
      </c>
      <c r="P445">
        <f t="shared" si="29"/>
        <v>4.6818480000000031</v>
      </c>
      <c r="Q445" s="4">
        <v>13177</v>
      </c>
      <c r="R445" s="5">
        <v>31.818418999999999</v>
      </c>
      <c r="S445" s="5">
        <v>-84.146681000000001</v>
      </c>
      <c r="T445">
        <v>3</v>
      </c>
      <c r="U445">
        <v>0.11020451796721938</v>
      </c>
      <c r="V445">
        <v>28449</v>
      </c>
      <c r="W445">
        <v>28805</v>
      </c>
      <c r="X445">
        <v>28946</v>
      </c>
      <c r="Y445">
        <v>29197</v>
      </c>
      <c r="Z445">
        <v>15884</v>
      </c>
      <c r="AA445">
        <v>13173</v>
      </c>
      <c r="AB445">
        <v>12058.445999999998</v>
      </c>
      <c r="AC445">
        <v>61537</v>
      </c>
      <c r="AD445">
        <v>0</v>
      </c>
      <c r="AE445">
        <v>0</v>
      </c>
      <c r="AF445">
        <v>8</v>
      </c>
      <c r="AG445">
        <v>192</v>
      </c>
      <c r="AH445">
        <v>4.1666666666666664E-2</v>
      </c>
      <c r="AI445" s="3">
        <v>105439</v>
      </c>
      <c r="AJ445" s="3">
        <v>227762.339428445</v>
      </c>
      <c r="AK445">
        <v>135</v>
      </c>
      <c r="AL445">
        <v>231699.19999999998</v>
      </c>
      <c r="AM445">
        <v>442424</v>
      </c>
      <c r="AN445">
        <v>31596</v>
      </c>
      <c r="AO445">
        <v>474020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12</v>
      </c>
      <c r="AV445">
        <f t="shared" si="27"/>
        <v>12</v>
      </c>
      <c r="AW445">
        <v>26287</v>
      </c>
      <c r="AX445">
        <v>0.89</v>
      </c>
      <c r="AY445">
        <v>230830399.37404299</v>
      </c>
      <c r="AZ445">
        <v>230830.39937404299</v>
      </c>
      <c r="BA445">
        <v>9728.6190900481997</v>
      </c>
      <c r="BB445">
        <v>1.0278951110573757</v>
      </c>
      <c r="BC445">
        <v>13210</v>
      </c>
      <c r="BD445">
        <v>30562</v>
      </c>
      <c r="BE445">
        <v>-17352</v>
      </c>
      <c r="BF445">
        <v>-0.60993356532742804</v>
      </c>
      <c r="BG445">
        <v>394944</v>
      </c>
      <c r="BH445">
        <v>13.644164996890762</v>
      </c>
      <c r="BI445">
        <v>1965</v>
      </c>
      <c r="BJ445">
        <v>8</v>
      </c>
      <c r="BK445">
        <v>2</v>
      </c>
      <c r="BL445">
        <v>2</v>
      </c>
      <c r="BM445">
        <v>0</v>
      </c>
      <c r="BN445">
        <v>0</v>
      </c>
      <c r="BO445">
        <v>0</v>
      </c>
      <c r="BP445">
        <v>0</v>
      </c>
      <c r="BQ445">
        <v>2</v>
      </c>
      <c r="BR445">
        <v>0</v>
      </c>
      <c r="BS445">
        <v>0</v>
      </c>
      <c r="BT445">
        <v>34410</v>
      </c>
      <c r="BU445">
        <v>0.85</v>
      </c>
      <c r="BV445">
        <v>0.51909879999999997</v>
      </c>
      <c r="BW445">
        <v>54</v>
      </c>
      <c r="BX445">
        <v>0.40685850000000001</v>
      </c>
      <c r="BY445">
        <v>-2.00936</v>
      </c>
      <c r="BZ445">
        <v>10</v>
      </c>
      <c r="CA445">
        <v>0</v>
      </c>
      <c r="CB445">
        <v>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29159</v>
      </c>
      <c r="CK445">
        <v>0.41153674680201657</v>
      </c>
      <c r="CL445">
        <v>0.7332795264998655</v>
      </c>
      <c r="CM445">
        <v>60</v>
      </c>
      <c r="CN445">
        <v>-1.2916843487934782</v>
      </c>
      <c r="CO445">
        <v>3897</v>
      </c>
      <c r="CP445">
        <v>0.84074173600000002</v>
      </c>
      <c r="CQ445">
        <v>0.62066014999999997</v>
      </c>
      <c r="CR445">
        <v>25252</v>
      </c>
      <c r="CS445">
        <v>0.86299999999999999</v>
      </c>
      <c r="CT445">
        <v>23698</v>
      </c>
      <c r="CU445">
        <v>0.83004178831000008</v>
      </c>
      <c r="CV445">
        <v>5</v>
      </c>
      <c r="CW445">
        <v>5</v>
      </c>
      <c r="CX445">
        <v>20</v>
      </c>
      <c r="CY445">
        <v>334</v>
      </c>
      <c r="CZ445">
        <v>246</v>
      </c>
      <c r="DA445" s="2">
        <v>9551</v>
      </c>
      <c r="DB445" s="2">
        <v>3255</v>
      </c>
      <c r="DC445" s="2">
        <v>99.76</v>
      </c>
      <c r="DD445" s="2">
        <v>7237</v>
      </c>
      <c r="DE445">
        <v>47</v>
      </c>
      <c r="DF445">
        <v>29</v>
      </c>
      <c r="DG445">
        <v>10.32</v>
      </c>
      <c r="DH445">
        <v>10.32</v>
      </c>
      <c r="DJ445">
        <v>0.22</v>
      </c>
      <c r="DK445">
        <v>0.91816121169586207</v>
      </c>
      <c r="DL445">
        <v>0</v>
      </c>
      <c r="DM445">
        <v>3</v>
      </c>
      <c r="DN445">
        <v>115</v>
      </c>
      <c r="DO445">
        <v>0.51400000000000001</v>
      </c>
      <c r="DP445">
        <v>6603.8099999999995</v>
      </c>
      <c r="DQ445" s="2">
        <v>0</v>
      </c>
      <c r="DR445" s="2">
        <v>15860.011136010002</v>
      </c>
      <c r="DS445">
        <v>6.4932805695101625E-2</v>
      </c>
      <c r="DT445">
        <v>5.30388054334112</v>
      </c>
      <c r="DU445">
        <v>1228904.8787877026</v>
      </c>
      <c r="DV445">
        <v>1</v>
      </c>
    </row>
    <row r="446" spans="1:126" x14ac:dyDescent="0.15">
      <c r="A446" t="s">
        <v>768</v>
      </c>
      <c r="B446" t="s">
        <v>717</v>
      </c>
      <c r="C446">
        <v>13</v>
      </c>
      <c r="D446">
        <v>179</v>
      </c>
      <c r="E446" t="s">
        <v>920</v>
      </c>
      <c r="F446">
        <v>13179</v>
      </c>
      <c r="G446" t="s">
        <v>5430</v>
      </c>
      <c r="H446">
        <v>42.7</v>
      </c>
      <c r="I446">
        <v>41</v>
      </c>
      <c r="J446">
        <v>0.5</v>
      </c>
      <c r="K446">
        <v>1.9</v>
      </c>
      <c r="L446">
        <v>4.3</v>
      </c>
      <c r="M446">
        <v>9.6999999999999993</v>
      </c>
      <c r="N446">
        <f t="shared" si="30"/>
        <v>3620.73</v>
      </c>
      <c r="O446">
        <f t="shared" si="28"/>
        <v>6379.27</v>
      </c>
      <c r="P446">
        <f t="shared" si="29"/>
        <v>7.6551240000000034</v>
      </c>
      <c r="Q446" s="4">
        <v>13179</v>
      </c>
      <c r="R446" s="5">
        <v>31.807458</v>
      </c>
      <c r="S446" s="5">
        <v>-81.457870999999997</v>
      </c>
      <c r="T446">
        <v>3</v>
      </c>
      <c r="U446">
        <v>0.16458813246658296</v>
      </c>
      <c r="V446">
        <v>64663</v>
      </c>
      <c r="W446">
        <v>64489</v>
      </c>
      <c r="X446">
        <v>64427</v>
      </c>
      <c r="Y446">
        <v>61524</v>
      </c>
      <c r="Z446">
        <v>31383</v>
      </c>
      <c r="AA446">
        <v>13175</v>
      </c>
      <c r="AB446">
        <v>24028.531999999999</v>
      </c>
      <c r="AC446">
        <v>42201</v>
      </c>
      <c r="AD446">
        <v>0</v>
      </c>
      <c r="AE446">
        <v>0</v>
      </c>
      <c r="AF446">
        <v>11</v>
      </c>
      <c r="AG446">
        <v>46</v>
      </c>
      <c r="AH446">
        <v>0.2391304347826087</v>
      </c>
      <c r="AI446" s="3">
        <v>6217</v>
      </c>
      <c r="AJ446" s="3">
        <v>330449.95497563505</v>
      </c>
      <c r="AK446">
        <v>58</v>
      </c>
      <c r="AL446">
        <v>385651.20000000001</v>
      </c>
      <c r="AM446">
        <v>553845</v>
      </c>
      <c r="AN446">
        <v>1518</v>
      </c>
      <c r="AO446">
        <v>555363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19</v>
      </c>
      <c r="AV446">
        <f t="shared" si="27"/>
        <v>19</v>
      </c>
      <c r="AW446">
        <v>56396</v>
      </c>
      <c r="AX446">
        <v>0.92</v>
      </c>
      <c r="AY446">
        <v>1295186489.96861</v>
      </c>
      <c r="AZ446">
        <v>1295186.48996861</v>
      </c>
      <c r="BA446">
        <v>21034.917052743502</v>
      </c>
      <c r="BB446">
        <v>0.47540002059079856</v>
      </c>
      <c r="BC446">
        <v>30369</v>
      </c>
      <c r="BD446">
        <v>28844</v>
      </c>
      <c r="BE446">
        <v>1525</v>
      </c>
      <c r="BF446">
        <v>2.358381145322673E-2</v>
      </c>
      <c r="BG446">
        <v>391610</v>
      </c>
      <c r="BH446">
        <v>6.0783522436245674</v>
      </c>
      <c r="BI446">
        <v>3451</v>
      </c>
      <c r="BJ446">
        <v>37</v>
      </c>
      <c r="BK446">
        <v>2</v>
      </c>
      <c r="BL446">
        <v>2</v>
      </c>
      <c r="BM446">
        <v>0</v>
      </c>
      <c r="BN446">
        <v>0</v>
      </c>
      <c r="BO446">
        <v>4</v>
      </c>
      <c r="BP446">
        <v>0</v>
      </c>
      <c r="BQ446">
        <v>2</v>
      </c>
      <c r="BR446">
        <v>2</v>
      </c>
      <c r="BS446">
        <v>0</v>
      </c>
      <c r="BT446">
        <v>62186</v>
      </c>
      <c r="BU446">
        <v>0.72</v>
      </c>
      <c r="BV446">
        <v>0.4295119</v>
      </c>
      <c r="BW446">
        <v>166</v>
      </c>
      <c r="BX446">
        <v>0.78795870000000001</v>
      </c>
      <c r="BY446">
        <v>-1.9143859999999999</v>
      </c>
      <c r="BZ446">
        <v>34</v>
      </c>
      <c r="CA446">
        <v>3</v>
      </c>
      <c r="CB446">
        <v>3</v>
      </c>
      <c r="CC446">
        <v>0</v>
      </c>
      <c r="CD446">
        <v>0</v>
      </c>
      <c r="CE446">
        <v>4</v>
      </c>
      <c r="CF446">
        <v>0</v>
      </c>
      <c r="CG446">
        <v>2</v>
      </c>
      <c r="CH446">
        <v>2</v>
      </c>
      <c r="CI446">
        <v>0</v>
      </c>
      <c r="CJ446">
        <v>65141</v>
      </c>
      <c r="CK446">
        <v>0.73686311232557067</v>
      </c>
      <c r="CL446">
        <v>0.60380881254667662</v>
      </c>
      <c r="CM446">
        <v>163</v>
      </c>
      <c r="CN446">
        <v>-1.4103949454003184</v>
      </c>
      <c r="CO446">
        <v>6115</v>
      </c>
      <c r="CP446">
        <v>0.39371168000000001</v>
      </c>
      <c r="CQ446">
        <v>1.7400161000000001E-2</v>
      </c>
      <c r="CR446">
        <v>49517</v>
      </c>
      <c r="CS446">
        <v>0.79900000000000004</v>
      </c>
      <c r="CT446">
        <v>53347</v>
      </c>
      <c r="CU446">
        <v>0.80765525981999997</v>
      </c>
      <c r="CV446">
        <v>222</v>
      </c>
      <c r="CW446">
        <v>72</v>
      </c>
      <c r="CX446">
        <v>22</v>
      </c>
      <c r="CY446">
        <v>7</v>
      </c>
      <c r="CZ446">
        <v>88</v>
      </c>
      <c r="DA446" s="2">
        <v>39906</v>
      </c>
      <c r="DB446" s="2">
        <v>3700</v>
      </c>
      <c r="DC446" s="2">
        <v>77.959999999999994</v>
      </c>
      <c r="DD446" s="2">
        <v>33438</v>
      </c>
      <c r="DE446">
        <v>41</v>
      </c>
      <c r="DF446">
        <v>7</v>
      </c>
      <c r="DG446">
        <v>17.149999999999999</v>
      </c>
      <c r="DH446">
        <v>3.12</v>
      </c>
      <c r="DI446" s="2">
        <v>12.47</v>
      </c>
      <c r="DJ446">
        <v>1.46</v>
      </c>
      <c r="DL446">
        <v>0</v>
      </c>
      <c r="DM446">
        <v>0</v>
      </c>
      <c r="DN446">
        <v>1.6</v>
      </c>
      <c r="DO446">
        <v>4.0000000000000001E-3</v>
      </c>
      <c r="DP446">
        <v>69.03</v>
      </c>
      <c r="DQ446" s="2">
        <v>0</v>
      </c>
      <c r="DR446" s="2">
        <v>37018.586071199999</v>
      </c>
      <c r="DS446">
        <v>0.11738842967975645</v>
      </c>
      <c r="DV446">
        <v>1</v>
      </c>
    </row>
    <row r="447" spans="1:126" x14ac:dyDescent="0.15">
      <c r="A447" t="s">
        <v>768</v>
      </c>
      <c r="B447" t="s">
        <v>337</v>
      </c>
      <c r="C447">
        <v>13</v>
      </c>
      <c r="D447">
        <v>181</v>
      </c>
      <c r="E447" t="s">
        <v>921</v>
      </c>
      <c r="F447">
        <v>13181</v>
      </c>
      <c r="G447" t="s">
        <v>5431</v>
      </c>
      <c r="H447">
        <v>65</v>
      </c>
      <c r="I447">
        <v>32</v>
      </c>
      <c r="J447">
        <v>0.3</v>
      </c>
      <c r="K447">
        <v>0.4</v>
      </c>
      <c r="L447">
        <v>1</v>
      </c>
      <c r="M447">
        <v>1.2</v>
      </c>
      <c r="N447">
        <f t="shared" si="30"/>
        <v>5251.69</v>
      </c>
      <c r="O447">
        <f t="shared" si="28"/>
        <v>4748.3100000000004</v>
      </c>
      <c r="P447">
        <f t="shared" si="29"/>
        <v>5.6979720000000027</v>
      </c>
      <c r="Q447" s="4">
        <v>13181</v>
      </c>
      <c r="R447" s="5">
        <v>33.792150999999997</v>
      </c>
      <c r="S447" s="5">
        <v>-82.448299000000006</v>
      </c>
      <c r="T447">
        <v>2</v>
      </c>
      <c r="U447">
        <v>0.19930167952111599</v>
      </c>
      <c r="V447">
        <v>7962</v>
      </c>
      <c r="W447">
        <v>7800</v>
      </c>
      <c r="X447">
        <v>7720</v>
      </c>
      <c r="Y447">
        <v>7721</v>
      </c>
      <c r="Z447">
        <v>4087</v>
      </c>
      <c r="AA447">
        <v>13177</v>
      </c>
      <c r="AB447">
        <v>2865.038</v>
      </c>
      <c r="AC447">
        <v>34243</v>
      </c>
      <c r="AD447">
        <v>0</v>
      </c>
      <c r="AE447">
        <v>0</v>
      </c>
      <c r="AF447">
        <v>2</v>
      </c>
      <c r="AG447">
        <v>150</v>
      </c>
      <c r="AH447">
        <v>1.3333333333333334E-2</v>
      </c>
      <c r="AI447" s="3">
        <v>23607</v>
      </c>
      <c r="AJ447" s="3">
        <v>134642.76687163502</v>
      </c>
      <c r="AK447">
        <v>63</v>
      </c>
      <c r="AL447">
        <v>164678.39999999999</v>
      </c>
      <c r="AM447">
        <v>188367</v>
      </c>
      <c r="AN447">
        <v>9384</v>
      </c>
      <c r="AO447">
        <v>197751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f t="shared" si="27"/>
        <v>3</v>
      </c>
      <c r="AW447">
        <v>7720</v>
      </c>
      <c r="AX447">
        <v>1</v>
      </c>
      <c r="AY447">
        <v>254649956.91798899</v>
      </c>
      <c r="AZ447">
        <v>254649.95691798898</v>
      </c>
      <c r="BA447">
        <v>30545.3638334877</v>
      </c>
      <c r="BB447">
        <v>0.32738192461917032</v>
      </c>
      <c r="BC447">
        <v>3961</v>
      </c>
      <c r="BD447">
        <v>5806</v>
      </c>
      <c r="BE447">
        <v>-1845</v>
      </c>
      <c r="BF447">
        <v>-0.23172569706103993</v>
      </c>
      <c r="BG447">
        <v>89317</v>
      </c>
      <c r="BH447">
        <v>11.569559585492229</v>
      </c>
      <c r="BI447">
        <v>1441</v>
      </c>
      <c r="BJ447">
        <v>14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1</v>
      </c>
      <c r="BS447">
        <v>0</v>
      </c>
      <c r="BT447">
        <v>7913</v>
      </c>
      <c r="BU447">
        <v>0.7</v>
      </c>
      <c r="BV447">
        <v>0.68678070000000002</v>
      </c>
      <c r="BW447">
        <v>21</v>
      </c>
      <c r="BX447">
        <v>2.1483639999999999</v>
      </c>
      <c r="BY447">
        <v>0.49967840000000002</v>
      </c>
      <c r="BZ447">
        <v>14</v>
      </c>
      <c r="CA447">
        <v>0</v>
      </c>
      <c r="CB447">
        <v>2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7603</v>
      </c>
      <c r="CK447">
        <v>2.2359594896751283</v>
      </c>
      <c r="CL447">
        <v>0.74324097397145261</v>
      </c>
      <c r="CM447">
        <v>29</v>
      </c>
      <c r="CN447">
        <v>0.74406106087501778</v>
      </c>
      <c r="CO447">
        <v>527</v>
      </c>
      <c r="CP447">
        <v>7.8976801999999999E-2</v>
      </c>
      <c r="CQ447">
        <v>-0.16119777690000001</v>
      </c>
      <c r="CR447">
        <v>6183</v>
      </c>
      <c r="CS447">
        <v>0.80900000000000005</v>
      </c>
      <c r="CT447">
        <v>5964</v>
      </c>
      <c r="CU447">
        <v>0.78516567917000002</v>
      </c>
      <c r="CV447">
        <v>2</v>
      </c>
      <c r="CW447">
        <v>1</v>
      </c>
      <c r="CX447">
        <v>2</v>
      </c>
      <c r="CY447">
        <v>91</v>
      </c>
      <c r="CZ447">
        <v>223</v>
      </c>
      <c r="DA447" s="2">
        <v>2232</v>
      </c>
      <c r="DB447" s="2">
        <v>350</v>
      </c>
      <c r="DC447" s="2">
        <v>90.31</v>
      </c>
      <c r="DD447" s="2">
        <v>2609</v>
      </c>
      <c r="DE447">
        <v>61</v>
      </c>
      <c r="DF447">
        <v>21</v>
      </c>
      <c r="DG447">
        <v>12.9</v>
      </c>
      <c r="DH447">
        <v>12.9</v>
      </c>
      <c r="DI447" s="2">
        <v>12.9</v>
      </c>
      <c r="DJ447">
        <v>1.1299999999999999</v>
      </c>
      <c r="DK447">
        <v>0.93929766594654129</v>
      </c>
      <c r="DL447">
        <v>0</v>
      </c>
      <c r="DM447">
        <v>0</v>
      </c>
      <c r="DN447">
        <v>28.2</v>
      </c>
      <c r="DO447">
        <v>0.17600000000000002</v>
      </c>
      <c r="DP447">
        <v>65.94</v>
      </c>
      <c r="DQ447" s="2">
        <v>0</v>
      </c>
      <c r="DR447" s="2">
        <v>321.43336944999999</v>
      </c>
      <c r="DS447">
        <v>9.7615703799648298E-4</v>
      </c>
      <c r="DT447">
        <v>1.9062737997766801</v>
      </c>
      <c r="DU447">
        <v>313922.11930914404</v>
      </c>
      <c r="DV447">
        <v>1</v>
      </c>
    </row>
    <row r="448" spans="1:126" x14ac:dyDescent="0.15">
      <c r="A448" t="s">
        <v>768</v>
      </c>
      <c r="B448" t="s">
        <v>922</v>
      </c>
      <c r="C448">
        <v>13</v>
      </c>
      <c r="D448">
        <v>183</v>
      </c>
      <c r="E448" t="s">
        <v>923</v>
      </c>
      <c r="F448">
        <v>13183</v>
      </c>
      <c r="G448" t="s">
        <v>5432</v>
      </c>
      <c r="H448">
        <v>58.7</v>
      </c>
      <c r="I448">
        <v>24.5</v>
      </c>
      <c r="J448">
        <v>0.5</v>
      </c>
      <c r="K448">
        <v>0.8</v>
      </c>
      <c r="L448">
        <v>3.2</v>
      </c>
      <c r="M448">
        <v>12.3</v>
      </c>
      <c r="N448">
        <f t="shared" si="30"/>
        <v>4208.3600000000006</v>
      </c>
      <c r="O448">
        <f t="shared" si="28"/>
        <v>5791.6399999999994</v>
      </c>
      <c r="P448">
        <f t="shared" si="29"/>
        <v>6.9499680000000019</v>
      </c>
      <c r="Q448" s="4">
        <v>13183</v>
      </c>
      <c r="R448" s="5">
        <v>31.749562999999998</v>
      </c>
      <c r="S448" s="5">
        <v>-81.742869999999996</v>
      </c>
      <c r="T448">
        <v>3</v>
      </c>
      <c r="U448">
        <v>-9.4615361374957449E-2</v>
      </c>
      <c r="V448">
        <v>14488</v>
      </c>
      <c r="W448">
        <v>15967</v>
      </c>
      <c r="X448">
        <v>16588</v>
      </c>
      <c r="Y448">
        <v>17861</v>
      </c>
      <c r="Z448">
        <v>8579</v>
      </c>
      <c r="AA448">
        <v>13179</v>
      </c>
      <c r="AB448">
        <v>5971.2920000000004</v>
      </c>
      <c r="AC448">
        <v>48863</v>
      </c>
      <c r="AD448">
        <v>0</v>
      </c>
      <c r="AE448">
        <v>0</v>
      </c>
      <c r="AF448">
        <v>4</v>
      </c>
      <c r="AG448">
        <v>67</v>
      </c>
      <c r="AH448">
        <v>5.9701492537313432E-2</v>
      </c>
      <c r="AI448" s="3">
        <v>10266</v>
      </c>
      <c r="AJ448" s="3">
        <v>256271.40222995501</v>
      </c>
      <c r="AK448">
        <v>89</v>
      </c>
      <c r="AL448">
        <v>258259.19999999998</v>
      </c>
      <c r="AM448">
        <v>245093</v>
      </c>
      <c r="AN448">
        <v>3940</v>
      </c>
      <c r="AO448">
        <v>249033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f t="shared" si="27"/>
        <v>1</v>
      </c>
      <c r="AW448">
        <v>13691</v>
      </c>
      <c r="AX448">
        <v>0.88</v>
      </c>
      <c r="AY448">
        <v>343164074.68794203</v>
      </c>
      <c r="AZ448">
        <v>343164.07468794205</v>
      </c>
      <c r="BA448">
        <v>32963.820176671303</v>
      </c>
      <c r="BB448">
        <v>0.30336289745558864</v>
      </c>
      <c r="BC448">
        <v>3255</v>
      </c>
      <c r="BD448">
        <v>196</v>
      </c>
      <c r="BE448">
        <v>3059</v>
      </c>
      <c r="BF448">
        <v>0.2111402540033131</v>
      </c>
      <c r="BG448">
        <v>42977</v>
      </c>
      <c r="BH448">
        <v>2.5908488063660475</v>
      </c>
      <c r="BI448">
        <v>1108</v>
      </c>
      <c r="BJ448">
        <v>5</v>
      </c>
      <c r="BK448">
        <v>0</v>
      </c>
      <c r="BL448">
        <v>1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12234</v>
      </c>
      <c r="BU448">
        <v>0.4</v>
      </c>
      <c r="BV448">
        <v>0.43233080000000002</v>
      </c>
      <c r="BW448">
        <v>13</v>
      </c>
      <c r="BX448">
        <v>0.57217589999999996</v>
      </c>
      <c r="BY448">
        <v>-2.0891860000000002</v>
      </c>
      <c r="BZ448">
        <v>6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17176</v>
      </c>
      <c r="CK448">
        <v>0.4657661853749418</v>
      </c>
      <c r="CL448">
        <v>0.5842938374058706</v>
      </c>
      <c r="CM448">
        <v>21</v>
      </c>
      <c r="CN448">
        <v>-1.8428406901823802</v>
      </c>
      <c r="CO448">
        <v>1400</v>
      </c>
      <c r="CP448">
        <v>0.55421749799999998</v>
      </c>
      <c r="CQ448">
        <v>0.14825192600000001</v>
      </c>
      <c r="CR448">
        <v>15201</v>
      </c>
      <c r="CS448">
        <v>0.84099999999999997</v>
      </c>
      <c r="CT448">
        <v>10678</v>
      </c>
      <c r="CU448">
        <v>0.76124276917</v>
      </c>
      <c r="CV448">
        <v>1</v>
      </c>
      <c r="CY448">
        <v>38</v>
      </c>
      <c r="CZ448">
        <v>86</v>
      </c>
      <c r="DA448" s="2">
        <v>1896</v>
      </c>
      <c r="DB448" s="2">
        <v>725</v>
      </c>
      <c r="DC448" s="2">
        <v>18.05</v>
      </c>
      <c r="DD448" s="2">
        <v>5856</v>
      </c>
      <c r="DE448">
        <v>19</v>
      </c>
      <c r="DF448">
        <v>19</v>
      </c>
      <c r="DH448">
        <v>6.02</v>
      </c>
      <c r="DJ448">
        <v>-0.04</v>
      </c>
      <c r="DK448">
        <v>1</v>
      </c>
      <c r="DL448">
        <v>1.4925373134328358E-2</v>
      </c>
      <c r="DM448">
        <v>0</v>
      </c>
      <c r="DN448">
        <v>2.7</v>
      </c>
      <c r="DO448">
        <v>1.1000000000000001E-2</v>
      </c>
      <c r="DP448">
        <v>290.57</v>
      </c>
      <c r="DQ448" s="2">
        <v>0</v>
      </c>
      <c r="DR448" s="2">
        <v>17251.679695049999</v>
      </c>
      <c r="DS448">
        <v>5.9847737948568736E-2</v>
      </c>
      <c r="DT448">
        <v>3.3677427450093398</v>
      </c>
      <c r="DU448">
        <v>869750.54713191604</v>
      </c>
      <c r="DV448">
        <v>1</v>
      </c>
    </row>
    <row r="449" spans="1:126" x14ac:dyDescent="0.15">
      <c r="A449" t="s">
        <v>768</v>
      </c>
      <c r="B449" t="s">
        <v>188</v>
      </c>
      <c r="C449">
        <v>13</v>
      </c>
      <c r="D449">
        <v>185</v>
      </c>
      <c r="E449" t="s">
        <v>924</v>
      </c>
      <c r="F449">
        <v>13185</v>
      </c>
      <c r="G449" t="s">
        <v>5433</v>
      </c>
      <c r="H449">
        <v>56.1</v>
      </c>
      <c r="I449">
        <v>35.5</v>
      </c>
      <c r="J449">
        <v>0.3</v>
      </c>
      <c r="K449">
        <v>1.4</v>
      </c>
      <c r="L449">
        <v>1.9</v>
      </c>
      <c r="M449">
        <v>4.8</v>
      </c>
      <c r="N449">
        <f t="shared" si="30"/>
        <v>4436.16</v>
      </c>
      <c r="O449">
        <f t="shared" si="28"/>
        <v>5563.84</v>
      </c>
      <c r="P449">
        <f t="shared" si="29"/>
        <v>6.6766080000000025</v>
      </c>
      <c r="Q449" s="4">
        <v>13185</v>
      </c>
      <c r="R449" s="5">
        <v>30.833144999999998</v>
      </c>
      <c r="S449" s="5">
        <v>-83.268995000000004</v>
      </c>
      <c r="T449">
        <v>3</v>
      </c>
      <c r="U449">
        <v>4.3180157595857978E-2</v>
      </c>
      <c r="V449">
        <v>109730</v>
      </c>
      <c r="W449">
        <v>112515</v>
      </c>
      <c r="X449">
        <v>113203</v>
      </c>
      <c r="Y449">
        <v>113424</v>
      </c>
      <c r="Z449">
        <v>52617</v>
      </c>
      <c r="AA449">
        <v>13181</v>
      </c>
      <c r="AB449">
        <v>38621.46</v>
      </c>
      <c r="AC449">
        <v>36834</v>
      </c>
      <c r="AD449">
        <v>3</v>
      </c>
      <c r="AE449">
        <v>2.6501064459422452E-5</v>
      </c>
      <c r="AF449">
        <v>29</v>
      </c>
      <c r="AG449">
        <v>411</v>
      </c>
      <c r="AH449">
        <v>7.0559610705596104E-2</v>
      </c>
      <c r="AI449" s="3">
        <v>64948</v>
      </c>
      <c r="AJ449" s="3">
        <v>317494.99201325502</v>
      </c>
      <c r="AK449">
        <v>48</v>
      </c>
      <c r="AL449">
        <v>326822.40000000002</v>
      </c>
      <c r="AM449">
        <v>297431</v>
      </c>
      <c r="AN449">
        <v>29970</v>
      </c>
      <c r="AO449">
        <v>327401</v>
      </c>
      <c r="AP449">
        <v>11</v>
      </c>
      <c r="AQ449">
        <v>1</v>
      </c>
      <c r="AR449">
        <v>12</v>
      </c>
      <c r="AS449">
        <v>0.10665244634048793</v>
      </c>
      <c r="AT449">
        <v>12</v>
      </c>
      <c r="AU449">
        <v>73</v>
      </c>
      <c r="AV449">
        <f t="shared" si="27"/>
        <v>85</v>
      </c>
      <c r="AW449">
        <v>94651</v>
      </c>
      <c r="AX449">
        <v>0.82000000000000006</v>
      </c>
      <c r="AY449">
        <v>532910433.85492998</v>
      </c>
      <c r="AZ449">
        <v>532910.43385492999</v>
      </c>
      <c r="BA449">
        <v>5796.5811930416203</v>
      </c>
      <c r="BB449">
        <v>1.7251548226399869</v>
      </c>
      <c r="BC449">
        <v>35513</v>
      </c>
      <c r="BD449">
        <v>33881</v>
      </c>
      <c r="BE449">
        <v>1632</v>
      </c>
      <c r="BF449">
        <v>1.487286977125672E-2</v>
      </c>
      <c r="BG449">
        <v>1778082</v>
      </c>
      <c r="BH449">
        <v>15.707021898712931</v>
      </c>
      <c r="BI449">
        <v>7147</v>
      </c>
      <c r="BJ449">
        <v>71</v>
      </c>
      <c r="BK449">
        <v>9</v>
      </c>
      <c r="BL449">
        <v>5</v>
      </c>
      <c r="BM449">
        <v>0</v>
      </c>
      <c r="BN449">
        <v>1</v>
      </c>
      <c r="BO449">
        <v>6</v>
      </c>
      <c r="BP449">
        <v>1</v>
      </c>
      <c r="BQ449">
        <v>9</v>
      </c>
      <c r="BR449">
        <v>4</v>
      </c>
      <c r="BS449">
        <v>0</v>
      </c>
      <c r="BT449">
        <v>106814</v>
      </c>
      <c r="BU449">
        <v>0.73</v>
      </c>
      <c r="BV449">
        <v>0.50634259999999998</v>
      </c>
      <c r="BW449">
        <v>410</v>
      </c>
      <c r="BX449">
        <v>0.99237920000000002</v>
      </c>
      <c r="BY449">
        <v>-1.1930050000000001</v>
      </c>
      <c r="BZ449">
        <v>83</v>
      </c>
      <c r="CA449">
        <v>7</v>
      </c>
      <c r="CB449">
        <v>5</v>
      </c>
      <c r="CC449">
        <v>0</v>
      </c>
      <c r="CD449">
        <v>0</v>
      </c>
      <c r="CE449">
        <v>7</v>
      </c>
      <c r="CF449">
        <v>1</v>
      </c>
      <c r="CG449">
        <v>9</v>
      </c>
      <c r="CH449">
        <v>3</v>
      </c>
      <c r="CI449">
        <v>0</v>
      </c>
      <c r="CJ449">
        <v>113563</v>
      </c>
      <c r="CK449">
        <v>1.012653769273443</v>
      </c>
      <c r="CL449">
        <v>0.76442439157779596</v>
      </c>
      <c r="CM449">
        <v>388</v>
      </c>
      <c r="CN449">
        <v>-0.34623924010328461</v>
      </c>
      <c r="CO449">
        <v>12695</v>
      </c>
      <c r="CP449">
        <v>-2.1130060199999998E-2</v>
      </c>
      <c r="CQ449">
        <v>2.0425848999999999E-2</v>
      </c>
      <c r="CR449">
        <v>89225</v>
      </c>
      <c r="CS449">
        <v>0.79</v>
      </c>
      <c r="CT449">
        <v>85150</v>
      </c>
      <c r="CU449">
        <v>0.75879957191000003</v>
      </c>
      <c r="CV449">
        <v>146</v>
      </c>
      <c r="CW449">
        <v>65</v>
      </c>
      <c r="CX449">
        <v>59</v>
      </c>
      <c r="CY449">
        <v>427</v>
      </c>
      <c r="CZ449">
        <v>600</v>
      </c>
      <c r="DA449" s="2">
        <v>68548</v>
      </c>
      <c r="DB449" s="2">
        <v>8550</v>
      </c>
      <c r="DC449" s="2">
        <v>139.93</v>
      </c>
      <c r="DD449" s="2">
        <v>47772</v>
      </c>
      <c r="DE449">
        <v>178</v>
      </c>
      <c r="DF449">
        <v>133</v>
      </c>
      <c r="DG449">
        <v>38.97</v>
      </c>
      <c r="DH449">
        <v>4.43</v>
      </c>
      <c r="DI449" s="2">
        <v>6.2</v>
      </c>
      <c r="DJ449">
        <v>0.27</v>
      </c>
      <c r="DK449">
        <v>0.9075414177495843</v>
      </c>
      <c r="DL449">
        <v>4.8661800486618006E-3</v>
      </c>
      <c r="DM449">
        <v>0</v>
      </c>
      <c r="DN449">
        <v>32.6</v>
      </c>
      <c r="DO449">
        <v>0.1</v>
      </c>
      <c r="DP449">
        <v>1800.54</v>
      </c>
      <c r="DQ449" s="2">
        <v>0</v>
      </c>
      <c r="DR449" s="2">
        <v>601.94236519000003</v>
      </c>
      <c r="DS449">
        <v>1.839515349597182E-3</v>
      </c>
      <c r="DT449">
        <v>5.1188828358994796</v>
      </c>
      <c r="DU449">
        <v>1672965.5737474742</v>
      </c>
      <c r="DV449">
        <v>0</v>
      </c>
    </row>
    <row r="450" spans="1:126" x14ac:dyDescent="0.15">
      <c r="A450" t="s">
        <v>768</v>
      </c>
      <c r="B450" t="s">
        <v>925</v>
      </c>
      <c r="C450">
        <v>13</v>
      </c>
      <c r="D450">
        <v>187</v>
      </c>
      <c r="E450" t="s">
        <v>926</v>
      </c>
      <c r="F450">
        <v>13187</v>
      </c>
      <c r="G450" t="s">
        <v>5434</v>
      </c>
      <c r="H450">
        <v>91.8</v>
      </c>
      <c r="I450">
        <v>1</v>
      </c>
      <c r="J450">
        <v>0.6</v>
      </c>
      <c r="K450">
        <v>0.4</v>
      </c>
      <c r="L450">
        <v>1.6</v>
      </c>
      <c r="M450">
        <v>4.5</v>
      </c>
      <c r="N450">
        <f t="shared" si="30"/>
        <v>8451.57</v>
      </c>
      <c r="O450">
        <f t="shared" si="28"/>
        <v>1548.4300000000003</v>
      </c>
      <c r="P450">
        <f t="shared" si="29"/>
        <v>1.858116000000001</v>
      </c>
      <c r="Q450" s="4">
        <v>13187</v>
      </c>
      <c r="R450" s="5">
        <v>34.56814</v>
      </c>
      <c r="S450" s="5">
        <v>-83.998925</v>
      </c>
      <c r="T450">
        <v>6</v>
      </c>
      <c r="U450">
        <v>7.5260654803702448E-2</v>
      </c>
      <c r="V450">
        <v>30040</v>
      </c>
      <c r="W450">
        <v>30719</v>
      </c>
      <c r="X450">
        <v>30921</v>
      </c>
      <c r="Y450">
        <v>31350</v>
      </c>
      <c r="Z450">
        <v>15296</v>
      </c>
      <c r="AA450">
        <v>13183</v>
      </c>
      <c r="AB450">
        <v>11758.194</v>
      </c>
      <c r="AC450">
        <v>43804</v>
      </c>
      <c r="AD450">
        <v>1</v>
      </c>
      <c r="AE450">
        <v>3.2340480579541411E-5</v>
      </c>
      <c r="AF450">
        <v>6</v>
      </c>
      <c r="AG450">
        <v>220</v>
      </c>
      <c r="AH450">
        <v>2.7272727272727271E-2</v>
      </c>
      <c r="AI450" s="3">
        <v>17382</v>
      </c>
      <c r="AJ450" s="3">
        <v>181076.88296019001</v>
      </c>
      <c r="AK450">
        <v>40</v>
      </c>
      <c r="AL450">
        <v>182329.59999999998</v>
      </c>
      <c r="AM450">
        <v>35121</v>
      </c>
      <c r="AN450">
        <v>10509</v>
      </c>
      <c r="AO450">
        <v>45630</v>
      </c>
      <c r="AP450">
        <v>1</v>
      </c>
      <c r="AQ450">
        <v>2</v>
      </c>
      <c r="AR450">
        <v>3</v>
      </c>
      <c r="AS450">
        <v>9.7659429017871668E-2</v>
      </c>
      <c r="AT450">
        <v>4</v>
      </c>
      <c r="AU450">
        <v>23</v>
      </c>
      <c r="AV450">
        <f t="shared" si="27"/>
        <v>27</v>
      </c>
      <c r="AW450">
        <v>32072</v>
      </c>
      <c r="AX450">
        <v>0.92999999999999994</v>
      </c>
      <c r="AY450">
        <v>596928888.34388399</v>
      </c>
      <c r="AZ450">
        <v>596928.88834388403</v>
      </c>
      <c r="BA450">
        <v>28573.704471814101</v>
      </c>
      <c r="BB450">
        <v>0.34997212244090642</v>
      </c>
      <c r="BC450">
        <v>22325</v>
      </c>
      <c r="BD450">
        <v>27439</v>
      </c>
      <c r="BE450">
        <v>-5114</v>
      </c>
      <c r="BF450">
        <v>-0.17023968042609852</v>
      </c>
      <c r="BG450">
        <v>352393</v>
      </c>
      <c r="BH450">
        <v>11.396558972866337</v>
      </c>
      <c r="BI450">
        <v>2634</v>
      </c>
      <c r="BJ450">
        <v>12</v>
      </c>
      <c r="BK450">
        <v>1</v>
      </c>
      <c r="BL450">
        <v>2</v>
      </c>
      <c r="BM450">
        <v>0</v>
      </c>
      <c r="BN450">
        <v>1</v>
      </c>
      <c r="BO450">
        <v>0</v>
      </c>
      <c r="BP450">
        <v>0</v>
      </c>
      <c r="BQ450">
        <v>2</v>
      </c>
      <c r="BR450">
        <v>0</v>
      </c>
      <c r="BS450">
        <v>0</v>
      </c>
      <c r="BT450">
        <v>27528</v>
      </c>
      <c r="BU450">
        <v>0.79</v>
      </c>
      <c r="BV450">
        <v>0.53616379999999997</v>
      </c>
      <c r="BW450">
        <v>116</v>
      </c>
      <c r="BX450">
        <v>0.65387969999999995</v>
      </c>
      <c r="BY450">
        <v>-1.2959020000000001</v>
      </c>
      <c r="BZ450">
        <v>12</v>
      </c>
      <c r="CA450">
        <v>1</v>
      </c>
      <c r="CB450">
        <v>2</v>
      </c>
      <c r="CC450">
        <v>0</v>
      </c>
      <c r="CD450">
        <v>1</v>
      </c>
      <c r="CE450">
        <v>0</v>
      </c>
      <c r="CF450">
        <v>0</v>
      </c>
      <c r="CG450">
        <v>2</v>
      </c>
      <c r="CH450">
        <v>0</v>
      </c>
      <c r="CI450">
        <v>0</v>
      </c>
      <c r="CJ450">
        <v>31141</v>
      </c>
      <c r="CK450">
        <v>0.57801612022735305</v>
      </c>
      <c r="CL450">
        <v>0.70710673064453378</v>
      </c>
      <c r="CM450">
        <v>120</v>
      </c>
      <c r="CN450">
        <v>-0.91859390231483673</v>
      </c>
      <c r="CO450">
        <v>4204</v>
      </c>
      <c r="CP450">
        <v>1.002606232</v>
      </c>
      <c r="CQ450">
        <v>0.62755702199999996</v>
      </c>
      <c r="CR450">
        <v>27068</v>
      </c>
      <c r="CS450">
        <v>0.8590000000000001</v>
      </c>
      <c r="CT450">
        <v>22951</v>
      </c>
      <c r="CU450">
        <v>0.77661644520999995</v>
      </c>
      <c r="CV450">
        <v>22</v>
      </c>
      <c r="CW450">
        <v>8</v>
      </c>
      <c r="CX450">
        <v>12</v>
      </c>
      <c r="CY450">
        <v>178</v>
      </c>
      <c r="CZ450">
        <v>328</v>
      </c>
      <c r="DA450" s="2">
        <v>11449</v>
      </c>
      <c r="DB450" s="2">
        <v>3235</v>
      </c>
      <c r="DC450" s="2">
        <v>168.19</v>
      </c>
      <c r="DD450" s="2">
        <v>1670</v>
      </c>
      <c r="DE450">
        <v>109</v>
      </c>
      <c r="DF450">
        <v>8</v>
      </c>
      <c r="DG450">
        <v>16.170000000000002</v>
      </c>
      <c r="DH450">
        <v>6.47</v>
      </c>
      <c r="DI450" s="2">
        <v>19.41</v>
      </c>
      <c r="DJ450">
        <v>1.28</v>
      </c>
      <c r="DK450">
        <v>0.95282476124726734</v>
      </c>
      <c r="DL450">
        <v>4.5454545454545452E-3</v>
      </c>
      <c r="DM450">
        <v>0</v>
      </c>
      <c r="DN450">
        <v>3.2</v>
      </c>
      <c r="DO450">
        <v>1.8000000000000002E-2</v>
      </c>
      <c r="DP450">
        <v>0</v>
      </c>
      <c r="DQ450" s="2">
        <v>57189</v>
      </c>
      <c r="DR450" s="2">
        <v>735.87522168999999</v>
      </c>
      <c r="DS450">
        <v>4.0522712128025296E-3</v>
      </c>
      <c r="DT450">
        <v>2.1312665722664601</v>
      </c>
      <c r="DU450">
        <v>388592.98161471472</v>
      </c>
      <c r="DV450">
        <v>1</v>
      </c>
    </row>
    <row r="451" spans="1:126" x14ac:dyDescent="0.15">
      <c r="A451" t="s">
        <v>768</v>
      </c>
      <c r="B451" t="s">
        <v>930</v>
      </c>
      <c r="C451">
        <v>13</v>
      </c>
      <c r="D451">
        <v>189</v>
      </c>
      <c r="E451" t="s">
        <v>931</v>
      </c>
      <c r="F451">
        <v>13189</v>
      </c>
      <c r="G451" t="s">
        <v>5435</v>
      </c>
      <c r="H451">
        <v>56.3</v>
      </c>
      <c r="I451">
        <v>39.6</v>
      </c>
      <c r="J451">
        <v>0.3</v>
      </c>
      <c r="K451">
        <v>0.3</v>
      </c>
      <c r="L451">
        <v>1.4</v>
      </c>
      <c r="M451">
        <v>2.2000000000000002</v>
      </c>
      <c r="N451">
        <f t="shared" si="30"/>
        <v>4744.83</v>
      </c>
      <c r="O451">
        <f t="shared" si="28"/>
        <v>5255.17</v>
      </c>
      <c r="P451">
        <f t="shared" si="29"/>
        <v>6.3062040000000028</v>
      </c>
      <c r="Q451" s="4">
        <v>13189</v>
      </c>
      <c r="R451" s="5">
        <v>33.479622999999997</v>
      </c>
      <c r="S451" s="5">
        <v>-82.478733000000005</v>
      </c>
      <c r="T451">
        <v>2</v>
      </c>
      <c r="U451">
        <v>8.4080252487126958E-2</v>
      </c>
      <c r="V451">
        <v>21762</v>
      </c>
      <c r="W451">
        <v>21563</v>
      </c>
      <c r="X451">
        <v>21582</v>
      </c>
      <c r="Y451">
        <v>21462</v>
      </c>
      <c r="Z451">
        <v>10926</v>
      </c>
      <c r="AA451">
        <v>13191</v>
      </c>
      <c r="AB451">
        <v>7574.9920000000002</v>
      </c>
      <c r="AC451">
        <v>36656</v>
      </c>
      <c r="AD451">
        <v>1</v>
      </c>
      <c r="AE451">
        <v>4.6334908720229822E-5</v>
      </c>
      <c r="AF451">
        <v>10</v>
      </c>
      <c r="AG451">
        <v>208</v>
      </c>
      <c r="AH451">
        <v>4.807692307692308E-2</v>
      </c>
      <c r="AI451" s="3">
        <v>37989</v>
      </c>
      <c r="AJ451" s="3">
        <v>164773.725085885</v>
      </c>
      <c r="AK451">
        <v>68</v>
      </c>
      <c r="AL451">
        <v>259833.60000000001</v>
      </c>
      <c r="AM451">
        <v>377502</v>
      </c>
      <c r="AN451">
        <v>8402</v>
      </c>
      <c r="AO451">
        <v>385904</v>
      </c>
      <c r="AP451">
        <v>5</v>
      </c>
      <c r="AQ451">
        <v>0</v>
      </c>
      <c r="AR451">
        <v>5</v>
      </c>
      <c r="AS451">
        <v>0.23187868107406207</v>
      </c>
      <c r="AT451">
        <v>1</v>
      </c>
      <c r="AU451">
        <v>25</v>
      </c>
      <c r="AV451">
        <f t="shared" ref="AV451:AV514" si="31">AT451+AU451</f>
        <v>26</v>
      </c>
      <c r="AW451">
        <v>19367</v>
      </c>
      <c r="AX451">
        <v>0.88</v>
      </c>
      <c r="AY451">
        <v>366635894.97413301</v>
      </c>
      <c r="AZ451">
        <v>366635.894974133</v>
      </c>
      <c r="BA451">
        <v>25988.901201078901</v>
      </c>
      <c r="BB451">
        <v>0.38477963814741273</v>
      </c>
      <c r="BC451">
        <v>15888</v>
      </c>
      <c r="BD451">
        <v>22327</v>
      </c>
      <c r="BE451">
        <v>-6439</v>
      </c>
      <c r="BF451">
        <v>-0.29588273136660231</v>
      </c>
      <c r="BG451">
        <v>89197</v>
      </c>
      <c r="BH451">
        <v>4.1329348531183392</v>
      </c>
      <c r="BI451">
        <v>2191</v>
      </c>
      <c r="BJ451">
        <v>13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</v>
      </c>
      <c r="BS451">
        <v>0</v>
      </c>
      <c r="BT451">
        <v>13336</v>
      </c>
      <c r="BU451">
        <v>0.57999999999999996</v>
      </c>
      <c r="BV451">
        <v>0.48387409999999997</v>
      </c>
      <c r="BW451">
        <v>40</v>
      </c>
      <c r="BX451">
        <v>1.1997599999999999</v>
      </c>
      <c r="BY451">
        <v>-1.1635139999999999</v>
      </c>
      <c r="BZ451">
        <v>14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13818</v>
      </c>
      <c r="CK451">
        <v>1.157909972499638</v>
      </c>
      <c r="CL451">
        <v>0.74055142503097893</v>
      </c>
      <c r="CM451">
        <v>37</v>
      </c>
      <c r="CN451">
        <v>-0.38863588174858477</v>
      </c>
      <c r="CO451">
        <v>1664.0000000000002</v>
      </c>
      <c r="CP451">
        <v>-1.3876103063</v>
      </c>
      <c r="CQ451">
        <v>-0.1246983349</v>
      </c>
      <c r="CR451">
        <v>16880</v>
      </c>
      <c r="CS451">
        <v>0.86299999999999999</v>
      </c>
      <c r="CT451">
        <v>24032</v>
      </c>
      <c r="CU451">
        <v>0.75943450664000001</v>
      </c>
      <c r="CV451">
        <v>11</v>
      </c>
      <c r="CW451">
        <v>7</v>
      </c>
      <c r="CX451">
        <v>13</v>
      </c>
      <c r="CY451">
        <v>429</v>
      </c>
      <c r="CZ451">
        <v>328</v>
      </c>
      <c r="DA451" s="2">
        <v>9569</v>
      </c>
      <c r="DB451" s="2">
        <v>1360</v>
      </c>
      <c r="DC451" s="2">
        <v>14.28</v>
      </c>
      <c r="DD451" s="2">
        <v>9431</v>
      </c>
      <c r="DE451">
        <v>109</v>
      </c>
      <c r="DF451">
        <v>26</v>
      </c>
      <c r="DG451">
        <v>13.91</v>
      </c>
      <c r="DH451">
        <v>4.6399999999999997</v>
      </c>
      <c r="DI451" s="2">
        <v>13.91</v>
      </c>
      <c r="DJ451">
        <v>1.96</v>
      </c>
      <c r="DK451">
        <v>0.96443707388981026</v>
      </c>
      <c r="DL451">
        <v>4.807692307692308E-3</v>
      </c>
      <c r="DM451">
        <v>0</v>
      </c>
      <c r="DN451">
        <v>25.4</v>
      </c>
      <c r="DO451">
        <v>0.14800000000000002</v>
      </c>
      <c r="DP451">
        <v>153.4</v>
      </c>
      <c r="DQ451" s="2">
        <v>0</v>
      </c>
      <c r="DR451" s="2">
        <v>2114.51465938</v>
      </c>
      <c r="DS451">
        <v>1.2405861952814051E-2</v>
      </c>
      <c r="DT451">
        <v>1.35712687132362</v>
      </c>
      <c r="DU451">
        <v>352627.16063275293</v>
      </c>
      <c r="DV451">
        <v>0</v>
      </c>
    </row>
    <row r="452" spans="1:126" x14ac:dyDescent="0.15">
      <c r="A452" t="s">
        <v>768</v>
      </c>
      <c r="B452" t="s">
        <v>932</v>
      </c>
      <c r="C452">
        <v>13</v>
      </c>
      <c r="D452">
        <v>191</v>
      </c>
      <c r="E452" t="s">
        <v>933</v>
      </c>
      <c r="F452">
        <v>13191</v>
      </c>
      <c r="G452" t="s">
        <v>5436</v>
      </c>
      <c r="H452">
        <v>60.8</v>
      </c>
      <c r="I452">
        <v>35.799999999999997</v>
      </c>
      <c r="J452">
        <v>0.3</v>
      </c>
      <c r="K452">
        <v>0.3</v>
      </c>
      <c r="L452">
        <v>1.2</v>
      </c>
      <c r="M452">
        <v>1.6</v>
      </c>
      <c r="N452">
        <f t="shared" si="30"/>
        <v>4982.46</v>
      </c>
      <c r="O452">
        <f t="shared" si="28"/>
        <v>5017.54</v>
      </c>
      <c r="P452">
        <f t="shared" si="29"/>
        <v>6.0210480000000022</v>
      </c>
      <c r="Q452" s="4">
        <v>13191</v>
      </c>
      <c r="R452" s="5">
        <v>31.488592000000001</v>
      </c>
      <c r="S452" s="5">
        <v>-81.372460000000004</v>
      </c>
      <c r="T452">
        <v>3</v>
      </c>
      <c r="U452">
        <v>9.6792914073646208E-2</v>
      </c>
      <c r="V452">
        <v>14119</v>
      </c>
      <c r="W452">
        <v>14172</v>
      </c>
      <c r="X452">
        <v>14007</v>
      </c>
      <c r="Y452">
        <v>14033</v>
      </c>
      <c r="Z452">
        <v>7561</v>
      </c>
      <c r="AA452">
        <v>13193</v>
      </c>
      <c r="AB452">
        <v>5084.5990000000002</v>
      </c>
      <c r="AC452">
        <v>42988</v>
      </c>
      <c r="AD452">
        <v>0</v>
      </c>
      <c r="AE452">
        <v>0</v>
      </c>
      <c r="AF452">
        <v>8</v>
      </c>
      <c r="AG452">
        <v>56</v>
      </c>
      <c r="AH452">
        <v>0.14285714285714285</v>
      </c>
      <c r="AI452" s="3">
        <v>17062</v>
      </c>
      <c r="AJ452" s="3">
        <v>271580.80831967504</v>
      </c>
      <c r="AK452">
        <v>29</v>
      </c>
      <c r="AL452">
        <v>182784</v>
      </c>
      <c r="AM452">
        <v>261980</v>
      </c>
      <c r="AN452">
        <v>4964</v>
      </c>
      <c r="AO452">
        <v>266944</v>
      </c>
      <c r="AP452">
        <v>2</v>
      </c>
      <c r="AQ452">
        <v>0</v>
      </c>
      <c r="AR452">
        <v>2</v>
      </c>
      <c r="AS452">
        <v>0.14112334180073383</v>
      </c>
      <c r="AT452">
        <v>1</v>
      </c>
      <c r="AU452">
        <v>3</v>
      </c>
      <c r="AV452">
        <f t="shared" si="31"/>
        <v>4</v>
      </c>
      <c r="AW452">
        <v>14030</v>
      </c>
      <c r="AX452">
        <v>0.92</v>
      </c>
      <c r="AY452">
        <v>409773330.803801</v>
      </c>
      <c r="AZ452">
        <v>409773.33080380101</v>
      </c>
      <c r="BA452">
        <v>16070.2850206929</v>
      </c>
      <c r="BB452">
        <v>0.62226649913946774</v>
      </c>
      <c r="BC452">
        <v>3030</v>
      </c>
      <c r="BD452">
        <v>1976</v>
      </c>
      <c r="BE452">
        <v>1054</v>
      </c>
      <c r="BF452">
        <v>7.4651179261987388E-2</v>
      </c>
      <c r="BG452">
        <v>187856</v>
      </c>
      <c r="BH452">
        <v>13.411579924323553</v>
      </c>
      <c r="BI452">
        <v>1883</v>
      </c>
      <c r="BJ452">
        <v>30</v>
      </c>
      <c r="BK452">
        <v>0</v>
      </c>
      <c r="BL452">
        <v>1</v>
      </c>
      <c r="BM452">
        <v>0</v>
      </c>
      <c r="BN452">
        <v>0</v>
      </c>
      <c r="BO452">
        <v>1</v>
      </c>
      <c r="BP452">
        <v>0</v>
      </c>
      <c r="BQ452">
        <v>2</v>
      </c>
      <c r="BR452">
        <v>1</v>
      </c>
      <c r="BS452">
        <v>0</v>
      </c>
      <c r="BT452">
        <v>28232</v>
      </c>
      <c r="BU452">
        <v>0.81</v>
      </c>
      <c r="BV452">
        <v>0.53106549999999997</v>
      </c>
      <c r="BW452">
        <v>55</v>
      </c>
      <c r="BX452">
        <v>1.2397279999999999</v>
      </c>
      <c r="BY452">
        <v>-1.201227</v>
      </c>
      <c r="BZ452">
        <v>32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28388</v>
      </c>
      <c r="CK452">
        <v>1.1624630125405102</v>
      </c>
      <c r="CL452">
        <v>0.77961103700063183</v>
      </c>
      <c r="CM452">
        <v>67</v>
      </c>
      <c r="CN452">
        <v>-0.35966484329096299</v>
      </c>
      <c r="CO452">
        <v>752</v>
      </c>
      <c r="CP452">
        <v>0.20528730100000001</v>
      </c>
      <c r="CQ452">
        <v>-1.56270747E-2</v>
      </c>
      <c r="CR452">
        <v>11529</v>
      </c>
      <c r="CS452">
        <v>0.82599999999999996</v>
      </c>
      <c r="CT452">
        <v>23041</v>
      </c>
      <c r="CU452">
        <v>0.73817504654999988</v>
      </c>
      <c r="CV452">
        <v>23</v>
      </c>
      <c r="CW452">
        <v>3</v>
      </c>
      <c r="CX452">
        <v>1</v>
      </c>
      <c r="CZ452">
        <v>81</v>
      </c>
      <c r="DA452" s="2">
        <v>3593</v>
      </c>
      <c r="DB452" s="2">
        <v>970</v>
      </c>
      <c r="DC452" s="2">
        <v>89.1</v>
      </c>
      <c r="DD452" s="2">
        <v>5393</v>
      </c>
      <c r="DE452">
        <v>20</v>
      </c>
      <c r="DF452">
        <v>3</v>
      </c>
      <c r="DG452">
        <v>21.42</v>
      </c>
      <c r="DH452">
        <v>7.14</v>
      </c>
      <c r="DI452" s="2">
        <v>21.42</v>
      </c>
      <c r="DJ452">
        <v>2</v>
      </c>
      <c r="DL452">
        <v>0</v>
      </c>
      <c r="DN452">
        <v>0</v>
      </c>
      <c r="DO452">
        <v>0</v>
      </c>
      <c r="DP452">
        <v>0</v>
      </c>
      <c r="DQ452" s="2">
        <v>0</v>
      </c>
      <c r="DR452" s="2">
        <v>22169.078537640002</v>
      </c>
      <c r="DS452">
        <v>5.4253943884235725E-2</v>
      </c>
      <c r="DT452">
        <v>1</v>
      </c>
      <c r="DU452">
        <v>182784</v>
      </c>
      <c r="DV452">
        <v>1</v>
      </c>
    </row>
    <row r="453" spans="1:126" x14ac:dyDescent="0.15">
      <c r="A453" t="s">
        <v>768</v>
      </c>
      <c r="B453" t="s">
        <v>190</v>
      </c>
      <c r="C453">
        <v>13</v>
      </c>
      <c r="D453">
        <v>193</v>
      </c>
      <c r="E453" t="s">
        <v>927</v>
      </c>
      <c r="F453">
        <v>13193</v>
      </c>
      <c r="G453" t="s">
        <v>5437</v>
      </c>
      <c r="H453">
        <v>33.700000000000003</v>
      </c>
      <c r="I453">
        <v>60.4</v>
      </c>
      <c r="J453">
        <v>0.1</v>
      </c>
      <c r="K453">
        <v>1.3</v>
      </c>
      <c r="L453">
        <v>1</v>
      </c>
      <c r="M453">
        <v>3.6</v>
      </c>
      <c r="N453">
        <f t="shared" si="30"/>
        <v>4799.51</v>
      </c>
      <c r="O453">
        <f t="shared" si="28"/>
        <v>5200.49</v>
      </c>
      <c r="P453">
        <f t="shared" si="29"/>
        <v>6.2405880000000016</v>
      </c>
      <c r="Q453" s="4">
        <v>13193</v>
      </c>
      <c r="R453" s="5">
        <v>32.362685999999997</v>
      </c>
      <c r="S453" s="5">
        <v>-84.051231000000001</v>
      </c>
      <c r="T453">
        <v>6</v>
      </c>
      <c r="U453">
        <v>3.8572647520574078E-2</v>
      </c>
      <c r="V453">
        <v>14552</v>
      </c>
      <c r="W453">
        <v>14232</v>
      </c>
      <c r="X453">
        <v>14045</v>
      </c>
      <c r="Y453">
        <v>13719</v>
      </c>
      <c r="Z453">
        <v>7759</v>
      </c>
      <c r="AA453">
        <v>13185</v>
      </c>
      <c r="AB453">
        <v>4469.7029999999995</v>
      </c>
      <c r="AC453">
        <v>28684</v>
      </c>
      <c r="AD453">
        <v>0</v>
      </c>
      <c r="AE453">
        <v>0</v>
      </c>
      <c r="AF453">
        <v>10</v>
      </c>
      <c r="AG453">
        <v>279</v>
      </c>
      <c r="AH453">
        <v>3.5842293906810034E-2</v>
      </c>
      <c r="AI453" s="3">
        <v>101126</v>
      </c>
      <c r="AJ453" s="3">
        <v>256409.50872024501</v>
      </c>
      <c r="AK453">
        <v>100</v>
      </c>
      <c r="AL453">
        <v>235219.19999999998</v>
      </c>
      <c r="AM453">
        <v>141826</v>
      </c>
      <c r="AN453">
        <v>40642</v>
      </c>
      <c r="AO453">
        <v>182468</v>
      </c>
      <c r="AP453">
        <v>1</v>
      </c>
      <c r="AQ453">
        <v>0</v>
      </c>
      <c r="AR453">
        <v>1</v>
      </c>
      <c r="AS453">
        <v>7.0264193367060149E-2</v>
      </c>
      <c r="AT453">
        <v>3</v>
      </c>
      <c r="AU453">
        <v>28</v>
      </c>
      <c r="AV453">
        <f t="shared" si="31"/>
        <v>31</v>
      </c>
      <c r="AW453">
        <v>11733</v>
      </c>
      <c r="AX453">
        <v>0.88</v>
      </c>
      <c r="AY453">
        <v>247802453.02014199</v>
      </c>
      <c r="AZ453">
        <v>247802.45302014198</v>
      </c>
      <c r="BA453">
        <v>34837.981794135201</v>
      </c>
      <c r="BB453">
        <v>0.2870430342116847</v>
      </c>
      <c r="BC453">
        <v>5924</v>
      </c>
      <c r="BD453">
        <v>0</v>
      </c>
      <c r="BE453">
        <v>5924</v>
      </c>
      <c r="BF453">
        <v>0.40709180868609124</v>
      </c>
      <c r="BG453">
        <v>36021</v>
      </c>
      <c r="BH453">
        <v>2.5646849412602348</v>
      </c>
      <c r="BI453">
        <v>1607</v>
      </c>
      <c r="BJ453">
        <v>5</v>
      </c>
      <c r="BK453">
        <v>1</v>
      </c>
      <c r="BL453">
        <v>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6995</v>
      </c>
      <c r="BU453">
        <v>0.52</v>
      </c>
      <c r="BV453">
        <v>0.61609910000000001</v>
      </c>
      <c r="BW453">
        <v>19</v>
      </c>
      <c r="BX453">
        <v>1.1436740000000001</v>
      </c>
      <c r="BY453">
        <v>-0.5312557</v>
      </c>
      <c r="BZ453">
        <v>3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8772</v>
      </c>
      <c r="CK453">
        <v>0.45599635202918376</v>
      </c>
      <c r="CL453">
        <v>0.7332870691649318</v>
      </c>
      <c r="CM453">
        <v>26</v>
      </c>
      <c r="CN453">
        <v>-0.97865581131234525</v>
      </c>
      <c r="CO453">
        <v>575</v>
      </c>
      <c r="CP453">
        <v>-0.31225827029999997</v>
      </c>
      <c r="CQ453">
        <v>-0.48093069040000003</v>
      </c>
      <c r="CR453">
        <v>9802</v>
      </c>
      <c r="CS453">
        <v>0.78400000000000003</v>
      </c>
      <c r="CT453">
        <v>11132</v>
      </c>
      <c r="CU453">
        <v>0.77493810398999996</v>
      </c>
      <c r="CV453">
        <v>1</v>
      </c>
      <c r="CW453">
        <v>2</v>
      </c>
      <c r="CX453">
        <v>1</v>
      </c>
      <c r="CY453">
        <v>422</v>
      </c>
      <c r="CZ453">
        <v>391</v>
      </c>
      <c r="DA453" s="2">
        <v>4663</v>
      </c>
      <c r="DB453" s="2">
        <v>630</v>
      </c>
      <c r="DC453" s="2">
        <v>57.87</v>
      </c>
      <c r="DD453" s="2">
        <v>8876</v>
      </c>
      <c r="DE453">
        <v>95</v>
      </c>
      <c r="DF453">
        <v>78</v>
      </c>
      <c r="DG453">
        <v>7.14</v>
      </c>
      <c r="DH453">
        <v>28.55</v>
      </c>
      <c r="DI453" s="2">
        <v>35.69</v>
      </c>
      <c r="DJ453">
        <v>-0.54</v>
      </c>
      <c r="DK453">
        <v>0.98861815952376242</v>
      </c>
      <c r="DL453">
        <v>0</v>
      </c>
      <c r="DN453">
        <v>85.7</v>
      </c>
      <c r="DO453">
        <v>0.33200000000000002</v>
      </c>
      <c r="DP453">
        <v>7773.37</v>
      </c>
      <c r="DQ453" s="2">
        <v>0</v>
      </c>
      <c r="DR453" s="2">
        <v>7038.0545488400012</v>
      </c>
      <c r="DS453">
        <v>1.1107453454613184E-2</v>
      </c>
      <c r="DT453">
        <v>6.1826204603954604</v>
      </c>
      <c r="DU453">
        <v>1454271.0385978518</v>
      </c>
      <c r="DV453">
        <v>1</v>
      </c>
    </row>
    <row r="454" spans="1:126" x14ac:dyDescent="0.15">
      <c r="A454" t="s">
        <v>768</v>
      </c>
      <c r="B454" t="s">
        <v>192</v>
      </c>
      <c r="C454">
        <v>13</v>
      </c>
      <c r="D454">
        <v>195</v>
      </c>
      <c r="E454" t="s">
        <v>928</v>
      </c>
      <c r="F454">
        <v>13195</v>
      </c>
      <c r="G454" t="s">
        <v>5438</v>
      </c>
      <c r="H454">
        <v>85.7</v>
      </c>
      <c r="I454">
        <v>8.3000000000000007</v>
      </c>
      <c r="J454">
        <v>0.2</v>
      </c>
      <c r="K454">
        <v>0.6</v>
      </c>
      <c r="L454">
        <v>1.1000000000000001</v>
      </c>
      <c r="M454">
        <v>4.0999999999999996</v>
      </c>
      <c r="N454">
        <f t="shared" si="30"/>
        <v>7431.8000000000011</v>
      </c>
      <c r="O454">
        <f t="shared" si="28"/>
        <v>2568.1999999999989</v>
      </c>
      <c r="P454">
        <f t="shared" si="29"/>
        <v>3.0818399999999997</v>
      </c>
      <c r="Q454" s="4">
        <v>13195</v>
      </c>
      <c r="R454" s="5">
        <v>34.128526000000001</v>
      </c>
      <c r="S454" s="5">
        <v>-83.203737000000004</v>
      </c>
      <c r="T454">
        <v>3</v>
      </c>
      <c r="U454">
        <v>7.3799168341801308E-2</v>
      </c>
      <c r="V454">
        <v>27988</v>
      </c>
      <c r="W454">
        <v>28142</v>
      </c>
      <c r="X454">
        <v>28232</v>
      </c>
      <c r="Y454">
        <v>28384</v>
      </c>
      <c r="Z454">
        <v>14926</v>
      </c>
      <c r="AA454">
        <v>13187</v>
      </c>
      <c r="AB454">
        <v>10199.777</v>
      </c>
      <c r="AC454">
        <v>41912</v>
      </c>
      <c r="AD454">
        <v>0</v>
      </c>
      <c r="AE454">
        <v>0</v>
      </c>
      <c r="AF454">
        <v>55</v>
      </c>
      <c r="AG454">
        <v>745</v>
      </c>
      <c r="AH454">
        <v>7.3825503355704702E-2</v>
      </c>
      <c r="AI454" s="3">
        <v>71191</v>
      </c>
      <c r="AJ454" s="3">
        <v>180679.43087662</v>
      </c>
      <c r="AK454">
        <v>53</v>
      </c>
      <c r="AL454">
        <v>170444.79999999999</v>
      </c>
      <c r="AM454">
        <v>229793</v>
      </c>
      <c r="AN454">
        <v>40573</v>
      </c>
      <c r="AO454">
        <v>270366</v>
      </c>
      <c r="AP454">
        <v>3</v>
      </c>
      <c r="AQ454">
        <v>0</v>
      </c>
      <c r="AR454">
        <v>3</v>
      </c>
      <c r="AS454">
        <v>0.1066022315400469</v>
      </c>
      <c r="AT454">
        <v>1</v>
      </c>
      <c r="AU454">
        <v>4</v>
      </c>
      <c r="AV454">
        <f t="shared" si="31"/>
        <v>5</v>
      </c>
      <c r="AW454">
        <v>24582</v>
      </c>
      <c r="AX454">
        <v>0.85</v>
      </c>
      <c r="AY454">
        <v>139442208.02311</v>
      </c>
      <c r="AZ454">
        <v>139442.20802311</v>
      </c>
      <c r="BA454">
        <v>6581.5947354188202</v>
      </c>
      <c r="BB454">
        <v>1.5193885983567248</v>
      </c>
      <c r="BC454">
        <v>12653</v>
      </c>
      <c r="BD454">
        <v>8640</v>
      </c>
      <c r="BE454">
        <v>4013</v>
      </c>
      <c r="BF454">
        <v>0.14338287837644706</v>
      </c>
      <c r="BG454">
        <v>284866</v>
      </c>
      <c r="BH454">
        <v>10.090181354491357</v>
      </c>
      <c r="BI454">
        <v>3513</v>
      </c>
      <c r="BJ454">
        <v>19</v>
      </c>
      <c r="BK454">
        <v>1</v>
      </c>
      <c r="BL454">
        <v>2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2</v>
      </c>
      <c r="BS454">
        <v>0</v>
      </c>
      <c r="BT454">
        <v>21862</v>
      </c>
      <c r="BU454">
        <v>0.74</v>
      </c>
      <c r="BV454">
        <v>0.58761280000000005</v>
      </c>
      <c r="BW454">
        <v>65</v>
      </c>
      <c r="BX454">
        <v>1.143537</v>
      </c>
      <c r="BY454">
        <v>-0.78989169999999997</v>
      </c>
      <c r="BZ454">
        <v>21</v>
      </c>
      <c r="CA454">
        <v>1</v>
      </c>
      <c r="CB454">
        <v>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21535</v>
      </c>
      <c r="CK454">
        <v>1.1609008590666356</v>
      </c>
      <c r="CL454">
        <v>0.79083189051034708</v>
      </c>
      <c r="CM454">
        <v>73</v>
      </c>
      <c r="CN454">
        <v>-0.11235110036004542</v>
      </c>
      <c r="CO454">
        <v>2383</v>
      </c>
      <c r="CP454">
        <v>-0.49599699940000003</v>
      </c>
      <c r="CQ454">
        <v>2.6659728000000001E-2</v>
      </c>
      <c r="CR454">
        <v>24601</v>
      </c>
      <c r="CS454">
        <v>0.82799999999999996</v>
      </c>
      <c r="CT454">
        <v>10702</v>
      </c>
      <c r="CU454">
        <v>0.76932209427000009</v>
      </c>
      <c r="CV454">
        <v>1</v>
      </c>
      <c r="CW454">
        <v>1</v>
      </c>
      <c r="CX454">
        <v>4</v>
      </c>
      <c r="CY454">
        <v>416</v>
      </c>
      <c r="CZ454">
        <v>1103</v>
      </c>
      <c r="DA454" s="2">
        <v>7002</v>
      </c>
      <c r="DB454" s="2">
        <v>1910</v>
      </c>
      <c r="DC454" s="2">
        <v>97.38</v>
      </c>
      <c r="DD454" s="2">
        <v>4207</v>
      </c>
      <c r="DE454">
        <v>366</v>
      </c>
      <c r="DF454">
        <v>42</v>
      </c>
      <c r="DG454">
        <v>10.69</v>
      </c>
      <c r="DH454">
        <v>3.56</v>
      </c>
      <c r="DI454" s="2">
        <v>7.13</v>
      </c>
      <c r="DJ454">
        <v>-1.05</v>
      </c>
      <c r="DK454">
        <v>0.96868986248261724</v>
      </c>
      <c r="DL454">
        <v>2.6845637583892616E-3</v>
      </c>
      <c r="DN454">
        <v>28.6</v>
      </c>
      <c r="DO454">
        <v>0.16</v>
      </c>
      <c r="DP454">
        <v>724.3</v>
      </c>
      <c r="DQ454" s="2">
        <v>0</v>
      </c>
      <c r="DR454" s="2">
        <v>740.00400668999998</v>
      </c>
      <c r="DS454">
        <v>4.0485083209925374E-3</v>
      </c>
      <c r="DT454">
        <v>2.6315824457046002</v>
      </c>
      <c r="DU454">
        <v>448539.54364163143</v>
      </c>
      <c r="DV454">
        <v>1</v>
      </c>
    </row>
    <row r="455" spans="1:126" x14ac:dyDescent="0.15">
      <c r="A455" t="s">
        <v>768</v>
      </c>
      <c r="B455" t="s">
        <v>196</v>
      </c>
      <c r="C455">
        <v>13</v>
      </c>
      <c r="D455">
        <v>197</v>
      </c>
      <c r="E455" t="s">
        <v>929</v>
      </c>
      <c r="F455">
        <v>13197</v>
      </c>
      <c r="G455" t="s">
        <v>5439</v>
      </c>
      <c r="H455">
        <v>58.3</v>
      </c>
      <c r="I455">
        <v>32.5</v>
      </c>
      <c r="J455">
        <v>0.5</v>
      </c>
      <c r="K455">
        <v>0.9</v>
      </c>
      <c r="L455">
        <v>1.3</v>
      </c>
      <c r="M455">
        <v>6.5</v>
      </c>
      <c r="N455">
        <f t="shared" si="30"/>
        <v>4500.1399999999994</v>
      </c>
      <c r="O455">
        <f t="shared" si="28"/>
        <v>5499.8600000000006</v>
      </c>
      <c r="P455">
        <f t="shared" si="29"/>
        <v>6.5998320000000028</v>
      </c>
      <c r="Q455" s="4">
        <v>13197</v>
      </c>
      <c r="R455" s="5">
        <v>32.359532000000002</v>
      </c>
      <c r="S455" s="5">
        <v>-84.529567</v>
      </c>
      <c r="T455">
        <v>2</v>
      </c>
      <c r="U455">
        <v>0.27118083274932886</v>
      </c>
      <c r="V455">
        <v>8615</v>
      </c>
      <c r="W455">
        <v>8751</v>
      </c>
      <c r="X455">
        <v>8739</v>
      </c>
      <c r="Y455">
        <v>8576</v>
      </c>
      <c r="Z455">
        <v>4598</v>
      </c>
      <c r="AA455">
        <v>13189</v>
      </c>
      <c r="AB455">
        <v>3193.39</v>
      </c>
      <c r="AC455">
        <v>36242</v>
      </c>
      <c r="AD455">
        <v>0</v>
      </c>
      <c r="AE455">
        <v>0</v>
      </c>
      <c r="AF455">
        <v>13</v>
      </c>
      <c r="AG455">
        <v>203</v>
      </c>
      <c r="AH455">
        <v>6.4039408866995079E-2</v>
      </c>
      <c r="AI455" s="3">
        <v>47370</v>
      </c>
      <c r="AJ455" s="3">
        <v>234250.15409942</v>
      </c>
      <c r="AK455">
        <v>93</v>
      </c>
      <c r="AL455">
        <v>367846.40000000002</v>
      </c>
      <c r="AM455">
        <v>126793</v>
      </c>
      <c r="AN455">
        <v>14053</v>
      </c>
      <c r="AO455">
        <v>140846</v>
      </c>
      <c r="AP455">
        <v>1</v>
      </c>
      <c r="AQ455">
        <v>0</v>
      </c>
      <c r="AR455">
        <v>1</v>
      </c>
      <c r="AS455">
        <v>0.11427265455376528</v>
      </c>
      <c r="AT455">
        <v>3</v>
      </c>
      <c r="AU455">
        <v>9</v>
      </c>
      <c r="AV455">
        <f t="shared" si="31"/>
        <v>12</v>
      </c>
      <c r="AW455">
        <v>7826</v>
      </c>
      <c r="AX455">
        <v>0.91</v>
      </c>
      <c r="AY455">
        <v>57911694.528355703</v>
      </c>
      <c r="AZ455">
        <v>57911.6945283557</v>
      </c>
      <c r="BA455">
        <v>5336.4851242532304</v>
      </c>
      <c r="BB455">
        <v>1.8738926029329774</v>
      </c>
      <c r="BC455">
        <v>2418</v>
      </c>
      <c r="BD455">
        <v>4032</v>
      </c>
      <c r="BE455">
        <v>-1614</v>
      </c>
      <c r="BF455">
        <v>-0.18734764944863611</v>
      </c>
      <c r="BG455">
        <v>98115</v>
      </c>
      <c r="BH455">
        <v>11.227257123240646</v>
      </c>
      <c r="BI455">
        <v>1105</v>
      </c>
      <c r="BJ455">
        <v>6</v>
      </c>
      <c r="BK455">
        <v>2</v>
      </c>
      <c r="BL455">
        <v>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11378</v>
      </c>
      <c r="BU455">
        <v>0.41</v>
      </c>
      <c r="BV455">
        <v>0.7259061</v>
      </c>
      <c r="BW455">
        <v>57</v>
      </c>
      <c r="BX455">
        <v>0.87888909999999998</v>
      </c>
      <c r="BY455">
        <v>0.23207810000000001</v>
      </c>
      <c r="BZ455">
        <v>8</v>
      </c>
      <c r="CA455">
        <v>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14007</v>
      </c>
      <c r="CK455">
        <v>0.71392874991075883</v>
      </c>
      <c r="CL455">
        <v>0.70221483942414176</v>
      </c>
      <c r="CM455">
        <v>58</v>
      </c>
      <c r="CN455">
        <v>-0.6324165712090607</v>
      </c>
      <c r="CO455">
        <v>481</v>
      </c>
      <c r="CP455">
        <v>-0.2124566725</v>
      </c>
      <c r="CQ455">
        <v>-0.33078663019999999</v>
      </c>
      <c r="CR455">
        <v>7241</v>
      </c>
      <c r="CS455">
        <v>0.73099999999999998</v>
      </c>
      <c r="CT455">
        <v>10519</v>
      </c>
      <c r="CU455">
        <v>0.72096862960999997</v>
      </c>
      <c r="CW455">
        <v>1</v>
      </c>
      <c r="CX455">
        <v>1</v>
      </c>
      <c r="CY455">
        <v>141</v>
      </c>
      <c r="CZ455">
        <v>296</v>
      </c>
      <c r="DA455" s="2">
        <v>2393</v>
      </c>
      <c r="DB455" s="2">
        <v>335</v>
      </c>
      <c r="DC455" s="2">
        <v>42.84</v>
      </c>
      <c r="DD455" s="2">
        <v>3600</v>
      </c>
      <c r="DE455">
        <v>93</v>
      </c>
      <c r="DF455">
        <v>32</v>
      </c>
      <c r="DH455">
        <v>11.57</v>
      </c>
      <c r="DI455" s="2">
        <v>34.72</v>
      </c>
      <c r="DJ455">
        <v>-0.86</v>
      </c>
      <c r="DK455">
        <v>0.98828372387587082</v>
      </c>
      <c r="DL455">
        <v>0</v>
      </c>
      <c r="DM455">
        <v>0</v>
      </c>
      <c r="DN455">
        <v>36.700000000000003</v>
      </c>
      <c r="DO455">
        <v>0.155</v>
      </c>
      <c r="DP455">
        <v>729.12</v>
      </c>
      <c r="DQ455" s="2">
        <v>0</v>
      </c>
      <c r="DR455" s="2">
        <v>7230.8131602999993</v>
      </c>
      <c r="DS455">
        <v>2.6119216728770444E-2</v>
      </c>
      <c r="DT455">
        <v>7.58664443790585</v>
      </c>
      <c r="DU455">
        <v>2790719.8445636905</v>
      </c>
      <c r="DV455">
        <v>1</v>
      </c>
    </row>
    <row r="456" spans="1:126" x14ac:dyDescent="0.15">
      <c r="A456" t="s">
        <v>768</v>
      </c>
      <c r="B456" t="s">
        <v>934</v>
      </c>
      <c r="C456">
        <v>13</v>
      </c>
      <c r="D456">
        <v>199</v>
      </c>
      <c r="E456" t="s">
        <v>935</v>
      </c>
      <c r="F456">
        <v>13199</v>
      </c>
      <c r="G456" t="s">
        <v>5440</v>
      </c>
      <c r="H456">
        <v>57.3</v>
      </c>
      <c r="I456">
        <v>39</v>
      </c>
      <c r="J456">
        <v>0.3</v>
      </c>
      <c r="K456">
        <v>0.6</v>
      </c>
      <c r="L456">
        <v>1.1000000000000001</v>
      </c>
      <c r="M456">
        <v>1.6</v>
      </c>
      <c r="N456">
        <f t="shared" si="30"/>
        <v>4808.5099999999993</v>
      </c>
      <c r="O456">
        <f t="shared" si="28"/>
        <v>5191.4900000000007</v>
      </c>
      <c r="P456">
        <f t="shared" si="29"/>
        <v>6.2297880000000028</v>
      </c>
      <c r="Q456" s="4">
        <v>13199</v>
      </c>
      <c r="R456" s="5">
        <v>33.029266999999997</v>
      </c>
      <c r="S456" s="5">
        <v>-84.667057999999997</v>
      </c>
      <c r="T456">
        <v>1</v>
      </c>
      <c r="U456">
        <v>0.13742946382176452</v>
      </c>
      <c r="V456">
        <v>21966</v>
      </c>
      <c r="W456">
        <v>21434</v>
      </c>
      <c r="X456">
        <v>21297</v>
      </c>
      <c r="Y456">
        <v>21186</v>
      </c>
      <c r="Z456">
        <v>10935</v>
      </c>
      <c r="AA456">
        <v>13195</v>
      </c>
      <c r="AB456">
        <v>7308.3879999999999</v>
      </c>
      <c r="AC456">
        <v>35832</v>
      </c>
      <c r="AD456">
        <v>0</v>
      </c>
      <c r="AE456">
        <v>0</v>
      </c>
      <c r="AF456">
        <v>14</v>
      </c>
      <c r="AG456">
        <v>295</v>
      </c>
      <c r="AH456">
        <v>4.7457627118644069E-2</v>
      </c>
      <c r="AI456" s="3">
        <v>62054</v>
      </c>
      <c r="AJ456" s="3">
        <v>320782.07168105501</v>
      </c>
      <c r="AK456">
        <v>99</v>
      </c>
      <c r="AL456">
        <v>323449.59999999998</v>
      </c>
      <c r="AM456">
        <v>268206</v>
      </c>
      <c r="AN456">
        <v>18754</v>
      </c>
      <c r="AO456">
        <v>286960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14</v>
      </c>
      <c r="AV456">
        <f t="shared" si="31"/>
        <v>15</v>
      </c>
      <c r="AW456">
        <v>10909</v>
      </c>
      <c r="AX456">
        <v>0.54</v>
      </c>
      <c r="AY456">
        <v>524591251.10783601</v>
      </c>
      <c r="AZ456">
        <v>524591.25110783603</v>
      </c>
      <c r="BA456">
        <v>22745.8534707123</v>
      </c>
      <c r="BB456">
        <v>0.43964057065944179</v>
      </c>
      <c r="BC456">
        <v>9891</v>
      </c>
      <c r="BD456">
        <v>13015</v>
      </c>
      <c r="BE456">
        <v>-3124</v>
      </c>
      <c r="BF456">
        <v>-0.14221979422744241</v>
      </c>
      <c r="BG456">
        <v>221385</v>
      </c>
      <c r="BH456">
        <v>10.395126074094943</v>
      </c>
      <c r="BI456">
        <v>2512</v>
      </c>
      <c r="BJ456">
        <v>21</v>
      </c>
      <c r="BK456">
        <v>1</v>
      </c>
      <c r="BL456">
        <v>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22783</v>
      </c>
      <c r="BU456">
        <v>0.76</v>
      </c>
      <c r="BV456">
        <v>0.55149999999999999</v>
      </c>
      <c r="BW456">
        <v>69</v>
      </c>
      <c r="BX456">
        <v>1.053417</v>
      </c>
      <c r="BY456">
        <v>-1.0523089999999999</v>
      </c>
      <c r="BZ456">
        <v>21</v>
      </c>
      <c r="CA456">
        <v>0</v>
      </c>
      <c r="CB456">
        <v>2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0</v>
      </c>
      <c r="CJ456">
        <v>21203</v>
      </c>
      <c r="CK456">
        <v>1.1790784322973165</v>
      </c>
      <c r="CL456">
        <v>0.71536679536679537</v>
      </c>
      <c r="CM456">
        <v>68</v>
      </c>
      <c r="CN456">
        <v>-0.44587134796973998</v>
      </c>
      <c r="CO456">
        <v>1066</v>
      </c>
      <c r="CP456">
        <v>-0.12331949659999999</v>
      </c>
      <c r="CQ456">
        <v>-0.27385236600000001</v>
      </c>
      <c r="CR456">
        <v>16650</v>
      </c>
      <c r="CS456">
        <v>0.78799999999999992</v>
      </c>
      <c r="CT456">
        <v>17199</v>
      </c>
      <c r="CU456">
        <v>0.76507376523000004</v>
      </c>
      <c r="CV456">
        <v>11</v>
      </c>
      <c r="CW456">
        <v>4</v>
      </c>
      <c r="CX456">
        <v>7</v>
      </c>
      <c r="CY456">
        <v>278</v>
      </c>
      <c r="CZ456">
        <v>423</v>
      </c>
      <c r="DA456" s="2">
        <v>7609</v>
      </c>
      <c r="DB456" s="2">
        <v>1125</v>
      </c>
      <c r="DC456" s="2">
        <v>65.94</v>
      </c>
      <c r="DD456" s="2">
        <v>9030</v>
      </c>
      <c r="DE456">
        <v>126</v>
      </c>
      <c r="DF456">
        <v>27</v>
      </c>
      <c r="DG456">
        <v>4.71</v>
      </c>
      <c r="DH456">
        <v>18.84</v>
      </c>
      <c r="DI456" s="2">
        <v>23.55</v>
      </c>
      <c r="DJ456">
        <v>-0.59</v>
      </c>
      <c r="DK456">
        <v>0.98248299867857025</v>
      </c>
      <c r="DL456">
        <v>0</v>
      </c>
      <c r="DN456">
        <v>51.8</v>
      </c>
      <c r="DO456">
        <v>0.16300000000000001</v>
      </c>
      <c r="DP456">
        <v>1013.9</v>
      </c>
      <c r="DQ456" s="2">
        <v>0</v>
      </c>
      <c r="DR456" s="2">
        <v>9264.3964841200013</v>
      </c>
      <c r="DS456">
        <v>1.9331834930348037E-2</v>
      </c>
      <c r="DT456">
        <v>2.5544146287281699</v>
      </c>
      <c r="DU456">
        <v>826224.38989627501</v>
      </c>
      <c r="DV456">
        <v>0</v>
      </c>
    </row>
    <row r="457" spans="1:126" x14ac:dyDescent="0.15">
      <c r="A457" t="s">
        <v>768</v>
      </c>
      <c r="B457" t="s">
        <v>347</v>
      </c>
      <c r="C457">
        <v>13</v>
      </c>
      <c r="D457">
        <v>201</v>
      </c>
      <c r="E457" t="s">
        <v>936</v>
      </c>
      <c r="F457">
        <v>13201</v>
      </c>
      <c r="G457" t="s">
        <v>5441</v>
      </c>
      <c r="H457">
        <v>69.2</v>
      </c>
      <c r="I457">
        <v>27.7</v>
      </c>
      <c r="J457">
        <v>0.2</v>
      </c>
      <c r="K457">
        <v>0.4</v>
      </c>
      <c r="L457">
        <v>1</v>
      </c>
      <c r="M457">
        <v>1.5</v>
      </c>
      <c r="N457">
        <f t="shared" si="30"/>
        <v>5559.38</v>
      </c>
      <c r="O457">
        <f t="shared" si="28"/>
        <v>4440.62</v>
      </c>
      <c r="P457">
        <f t="shared" si="29"/>
        <v>5.3287440000000021</v>
      </c>
      <c r="Q457" s="4">
        <v>13201</v>
      </c>
      <c r="R457" s="5">
        <v>31.162931</v>
      </c>
      <c r="S457" s="5">
        <v>-84.730397999999994</v>
      </c>
      <c r="T457">
        <v>8</v>
      </c>
      <c r="U457">
        <v>0.11953746645588814</v>
      </c>
      <c r="V457">
        <v>6094</v>
      </c>
      <c r="W457">
        <v>6017</v>
      </c>
      <c r="X457">
        <v>5936</v>
      </c>
      <c r="Y457">
        <v>5848</v>
      </c>
      <c r="Z457">
        <v>2878</v>
      </c>
      <c r="AA457">
        <v>13197</v>
      </c>
      <c r="AB457">
        <v>1970.4789999999998</v>
      </c>
      <c r="AC457">
        <v>33983</v>
      </c>
      <c r="AD457">
        <v>0</v>
      </c>
      <c r="AE457">
        <v>0</v>
      </c>
      <c r="AF457">
        <v>8</v>
      </c>
      <c r="AG457">
        <v>183</v>
      </c>
      <c r="AH457">
        <v>4.3715846994535519E-2</v>
      </c>
      <c r="AI457" s="3">
        <v>95761</v>
      </c>
      <c r="AJ457" s="3">
        <v>180749.11374530502</v>
      </c>
      <c r="AK457">
        <v>140</v>
      </c>
      <c r="AL457">
        <v>181593.60000000001</v>
      </c>
      <c r="AM457">
        <v>207324</v>
      </c>
      <c r="AN457">
        <v>42651</v>
      </c>
      <c r="AO457">
        <v>249975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f t="shared" si="31"/>
        <v>2</v>
      </c>
      <c r="AW457">
        <v>552</v>
      </c>
      <c r="AX457">
        <v>9.9999999999999978E-2</v>
      </c>
      <c r="AY457">
        <v>193040805.51599199</v>
      </c>
      <c r="AZ457">
        <v>193040.80551599199</v>
      </c>
      <c r="BA457">
        <v>30018.931801979001</v>
      </c>
      <c r="BB457">
        <v>0.33312311263989575</v>
      </c>
      <c r="BC457">
        <v>565</v>
      </c>
      <c r="BD457">
        <v>992</v>
      </c>
      <c r="BE457">
        <v>-427</v>
      </c>
      <c r="BF457">
        <v>-7.0068920249425667E-2</v>
      </c>
      <c r="BG457">
        <v>209426</v>
      </c>
      <c r="BH457">
        <v>35.280660377358494</v>
      </c>
      <c r="BI457">
        <v>895</v>
      </c>
      <c r="BJ457">
        <v>5</v>
      </c>
      <c r="BK457">
        <v>2</v>
      </c>
      <c r="BL457">
        <v>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6228</v>
      </c>
      <c r="BU457">
        <v>0.75</v>
      </c>
      <c r="BV457">
        <v>0.58329779999999998</v>
      </c>
      <c r="BW457">
        <v>19</v>
      </c>
      <c r="BX457">
        <v>1.445087</v>
      </c>
      <c r="BY457">
        <v>-0.56708239999999999</v>
      </c>
      <c r="BZ457">
        <v>7</v>
      </c>
      <c r="CA457">
        <v>0</v>
      </c>
      <c r="CB457">
        <v>2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5923</v>
      </c>
      <c r="CK457">
        <v>1.6883336147222692</v>
      </c>
      <c r="CL457">
        <v>0.71928460342146194</v>
      </c>
      <c r="CM457">
        <v>21</v>
      </c>
      <c r="CN457">
        <v>8.9739558149218676E-2</v>
      </c>
      <c r="CO457">
        <v>422</v>
      </c>
      <c r="CP457">
        <v>-0.24738314710000001</v>
      </c>
      <c r="CQ457">
        <v>-1.2304271999999999E-3</v>
      </c>
      <c r="CR457">
        <v>4754</v>
      </c>
      <c r="CS457">
        <v>0.81700000000000006</v>
      </c>
      <c r="CT457">
        <v>4784</v>
      </c>
      <c r="CU457">
        <v>0.77500742059999994</v>
      </c>
      <c r="CV457">
        <v>1</v>
      </c>
      <c r="CW457">
        <v>3</v>
      </c>
      <c r="CX457">
        <v>3</v>
      </c>
      <c r="CY457">
        <v>195</v>
      </c>
      <c r="CZ457">
        <v>263</v>
      </c>
      <c r="DA457" s="2">
        <v>2702</v>
      </c>
      <c r="DB457" s="2">
        <v>370</v>
      </c>
      <c r="DC457" s="2">
        <v>101.15</v>
      </c>
      <c r="DD457" s="2">
        <v>1858</v>
      </c>
      <c r="DE457">
        <v>72</v>
      </c>
      <c r="DF457">
        <v>27</v>
      </c>
      <c r="DG457">
        <v>33.72</v>
      </c>
      <c r="DH457">
        <v>16.86</v>
      </c>
      <c r="DJ457">
        <v>-1.1200000000000001</v>
      </c>
      <c r="DK457">
        <v>0.92409227138396632</v>
      </c>
      <c r="DL457">
        <v>0</v>
      </c>
      <c r="DM457">
        <v>0</v>
      </c>
      <c r="DN457">
        <v>87.1</v>
      </c>
      <c r="DO457">
        <v>0.46399999999999997</v>
      </c>
      <c r="DP457">
        <v>756.43000000000006</v>
      </c>
      <c r="DQ457" s="2">
        <v>0</v>
      </c>
      <c r="DR457" s="2">
        <v>7519.3636288799999</v>
      </c>
      <c r="DS457">
        <v>2.6295092254059068E-2</v>
      </c>
      <c r="DT457">
        <v>3.71035487730793</v>
      </c>
      <c r="DU457">
        <v>673776.6994479053</v>
      </c>
      <c r="DV457">
        <v>1</v>
      </c>
    </row>
    <row r="458" spans="1:126" x14ac:dyDescent="0.15">
      <c r="A458" t="s">
        <v>768</v>
      </c>
      <c r="B458" t="s">
        <v>937</v>
      </c>
      <c r="C458">
        <v>13</v>
      </c>
      <c r="D458">
        <v>205</v>
      </c>
      <c r="E458" t="s">
        <v>938</v>
      </c>
      <c r="F458">
        <v>13205</v>
      </c>
      <c r="G458" t="s">
        <v>5442</v>
      </c>
      <c r="H458">
        <v>46.4</v>
      </c>
      <c r="I458">
        <v>47.6</v>
      </c>
      <c r="J458">
        <v>0.3</v>
      </c>
      <c r="K458">
        <v>0.5</v>
      </c>
      <c r="L458">
        <v>0.9</v>
      </c>
      <c r="M458">
        <v>4.4000000000000004</v>
      </c>
      <c r="N458">
        <f t="shared" si="30"/>
        <v>4439.2300000000005</v>
      </c>
      <c r="O458">
        <f t="shared" si="28"/>
        <v>5560.7699999999995</v>
      </c>
      <c r="P458">
        <f t="shared" si="29"/>
        <v>6.6729240000000019</v>
      </c>
      <c r="Q458" s="4">
        <v>13205</v>
      </c>
      <c r="R458" s="5">
        <v>31.228997</v>
      </c>
      <c r="S458" s="5">
        <v>-84.192037999999997</v>
      </c>
      <c r="T458">
        <v>6</v>
      </c>
      <c r="U458">
        <v>0.2163992127118764</v>
      </c>
      <c r="V458">
        <v>23510</v>
      </c>
      <c r="W458">
        <v>23175</v>
      </c>
      <c r="X458">
        <v>22982</v>
      </c>
      <c r="Y458">
        <v>22437</v>
      </c>
      <c r="Z458">
        <v>12072</v>
      </c>
      <c r="AA458">
        <v>13199</v>
      </c>
      <c r="AB458">
        <v>7381.2259999999997</v>
      </c>
      <c r="AC458">
        <v>31915</v>
      </c>
      <c r="AD458">
        <v>0</v>
      </c>
      <c r="AE458">
        <v>0</v>
      </c>
      <c r="AF458">
        <v>8</v>
      </c>
      <c r="AG458">
        <v>443</v>
      </c>
      <c r="AH458">
        <v>1.8058690744920992E-2</v>
      </c>
      <c r="AI458" s="3">
        <v>191137</v>
      </c>
      <c r="AJ458" s="3">
        <v>327733.66932496004</v>
      </c>
      <c r="AK458">
        <v>109</v>
      </c>
      <c r="AL458">
        <v>328857.60000000003</v>
      </c>
      <c r="AM458">
        <v>281542</v>
      </c>
      <c r="AN458">
        <v>84021</v>
      </c>
      <c r="AO458">
        <v>365563</v>
      </c>
      <c r="AP458">
        <v>2</v>
      </c>
      <c r="AQ458">
        <v>0</v>
      </c>
      <c r="AR458">
        <v>2</v>
      </c>
      <c r="AS458">
        <v>8.6299892125134836E-2</v>
      </c>
      <c r="AT458">
        <v>1</v>
      </c>
      <c r="AU458">
        <v>14</v>
      </c>
      <c r="AV458">
        <f t="shared" si="31"/>
        <v>15</v>
      </c>
      <c r="AW458">
        <v>13590</v>
      </c>
      <c r="AX458">
        <v>0.59000000000000008</v>
      </c>
      <c r="AY458">
        <v>916545342.35293305</v>
      </c>
      <c r="AZ458">
        <v>916545.34235293302</v>
      </c>
      <c r="BA458">
        <v>37716.2331481254</v>
      </c>
      <c r="BB458">
        <v>0.26513782436136596</v>
      </c>
      <c r="BC458">
        <v>10485</v>
      </c>
      <c r="BD458">
        <v>8736</v>
      </c>
      <c r="BE458">
        <v>1749</v>
      </c>
      <c r="BF458">
        <v>7.439387494683114E-2</v>
      </c>
      <c r="BG458">
        <v>317262</v>
      </c>
      <c r="BH458">
        <v>13.804803759463928</v>
      </c>
      <c r="BI458">
        <v>2799</v>
      </c>
      <c r="BJ458">
        <v>20</v>
      </c>
      <c r="BK458">
        <v>5</v>
      </c>
      <c r="BL458">
        <v>4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23800</v>
      </c>
      <c r="BU458">
        <v>0.78</v>
      </c>
      <c r="BV458">
        <v>0.44654640000000001</v>
      </c>
      <c r="BW458">
        <v>87</v>
      </c>
      <c r="BX458">
        <v>1.302521</v>
      </c>
      <c r="BY458">
        <v>-1.3131999999999999</v>
      </c>
      <c r="BZ458">
        <v>21</v>
      </c>
      <c r="CA458">
        <v>4</v>
      </c>
      <c r="CB458">
        <v>3</v>
      </c>
      <c r="CC458">
        <v>0</v>
      </c>
      <c r="CD458">
        <v>1</v>
      </c>
      <c r="CE458">
        <v>0</v>
      </c>
      <c r="CF458">
        <v>0</v>
      </c>
      <c r="CG458">
        <v>2</v>
      </c>
      <c r="CH458">
        <v>1</v>
      </c>
      <c r="CI458">
        <v>0</v>
      </c>
      <c r="CJ458">
        <v>22778</v>
      </c>
      <c r="CK458">
        <v>1.4048643427868996</v>
      </c>
      <c r="CL458">
        <v>0.71422406352494394</v>
      </c>
      <c r="CM458">
        <v>82</v>
      </c>
      <c r="CN458">
        <v>-0.18654522323932068</v>
      </c>
      <c r="CO458">
        <v>1304</v>
      </c>
      <c r="CP458">
        <v>-0.3453850021</v>
      </c>
      <c r="CQ458">
        <v>-0.29287552309999998</v>
      </c>
      <c r="CR458">
        <v>17314</v>
      </c>
      <c r="CS458">
        <v>0.77300000000000002</v>
      </c>
      <c r="CT458">
        <v>18573</v>
      </c>
      <c r="CU458">
        <v>0.76674958540999993</v>
      </c>
      <c r="CV458">
        <v>91</v>
      </c>
      <c r="CW458">
        <v>4</v>
      </c>
      <c r="CX458">
        <v>12</v>
      </c>
      <c r="CY458">
        <v>856</v>
      </c>
      <c r="CZ458">
        <v>677</v>
      </c>
      <c r="DA458" s="2">
        <v>10393</v>
      </c>
      <c r="DB458" s="2">
        <v>1345</v>
      </c>
      <c r="DC458" s="2">
        <v>56.41</v>
      </c>
      <c r="DD458" s="2">
        <v>11652</v>
      </c>
      <c r="DE458">
        <v>168</v>
      </c>
      <c r="DF458">
        <v>95</v>
      </c>
      <c r="DG458">
        <v>8.68</v>
      </c>
      <c r="DH458">
        <v>13.02</v>
      </c>
      <c r="DI458" s="2">
        <v>4.34</v>
      </c>
      <c r="DJ458">
        <v>-0.45</v>
      </c>
      <c r="DK458">
        <v>0.96386361614967275</v>
      </c>
      <c r="DL458">
        <v>0</v>
      </c>
      <c r="DN458">
        <v>143.9</v>
      </c>
      <c r="DO458">
        <v>0.436</v>
      </c>
      <c r="DP458">
        <v>5057.03</v>
      </c>
      <c r="DQ458" s="2">
        <v>0</v>
      </c>
      <c r="DR458" s="2">
        <v>6370.3921500100005</v>
      </c>
      <c r="DS458">
        <v>1.5737600566494432E-2</v>
      </c>
      <c r="DT458">
        <v>4.4846873173831403</v>
      </c>
      <c r="DU458">
        <v>1474823.5079450579</v>
      </c>
      <c r="DV458">
        <v>1</v>
      </c>
    </row>
    <row r="459" spans="1:126" x14ac:dyDescent="0.15">
      <c r="A459" t="s">
        <v>768</v>
      </c>
      <c r="B459" t="s">
        <v>202</v>
      </c>
      <c r="C459">
        <v>13</v>
      </c>
      <c r="D459">
        <v>207</v>
      </c>
      <c r="E459" t="s">
        <v>939</v>
      </c>
      <c r="F459">
        <v>13207</v>
      </c>
      <c r="G459" t="s">
        <v>5443</v>
      </c>
      <c r="H459">
        <v>72.3</v>
      </c>
      <c r="I459">
        <v>23.6</v>
      </c>
      <c r="J459">
        <v>0.2</v>
      </c>
      <c r="K459">
        <v>0.8</v>
      </c>
      <c r="L459">
        <v>1</v>
      </c>
      <c r="M459">
        <v>2</v>
      </c>
      <c r="N459">
        <f t="shared" si="30"/>
        <v>5789.93</v>
      </c>
      <c r="O459">
        <f t="shared" si="28"/>
        <v>4210.07</v>
      </c>
      <c r="P459">
        <f t="shared" si="29"/>
        <v>5.0520840000000016</v>
      </c>
      <c r="Q459" s="4">
        <v>13207</v>
      </c>
      <c r="R459" s="5">
        <v>33.017434999999999</v>
      </c>
      <c r="S459" s="5">
        <v>-83.922938000000002</v>
      </c>
      <c r="T459">
        <v>3</v>
      </c>
      <c r="U459">
        <v>0.17822142062691457</v>
      </c>
      <c r="V459">
        <v>26376</v>
      </c>
      <c r="W459">
        <v>26788</v>
      </c>
      <c r="X459">
        <v>26915</v>
      </c>
      <c r="Y459">
        <v>26705</v>
      </c>
      <c r="Z459">
        <v>14456</v>
      </c>
      <c r="AA459">
        <v>13201</v>
      </c>
      <c r="AB459">
        <v>10248.531999999999</v>
      </c>
      <c r="AC459">
        <v>48744</v>
      </c>
      <c r="AD459">
        <v>1</v>
      </c>
      <c r="AE459">
        <v>3.7154003343860301E-5</v>
      </c>
      <c r="AF459">
        <v>13</v>
      </c>
      <c r="AG459">
        <v>183</v>
      </c>
      <c r="AH459">
        <v>7.1038251366120214E-2</v>
      </c>
      <c r="AI459" s="3">
        <v>34498</v>
      </c>
      <c r="AJ459" s="3">
        <v>253508.20542476501</v>
      </c>
      <c r="AK459">
        <v>71</v>
      </c>
      <c r="AL459">
        <v>254611.19999999998</v>
      </c>
      <c r="AM459">
        <v>592625</v>
      </c>
      <c r="AN459">
        <v>14526</v>
      </c>
      <c r="AO459">
        <v>607151</v>
      </c>
      <c r="AP459">
        <v>1</v>
      </c>
      <c r="AQ459">
        <v>0</v>
      </c>
      <c r="AR459">
        <v>1</v>
      </c>
      <c r="AS459">
        <v>3.7330147827385397E-2</v>
      </c>
      <c r="AT459">
        <v>1</v>
      </c>
      <c r="AU459">
        <v>14</v>
      </c>
      <c r="AV459">
        <f t="shared" si="31"/>
        <v>15</v>
      </c>
      <c r="AW459">
        <v>12161</v>
      </c>
      <c r="AX459">
        <v>0.43999999999999995</v>
      </c>
      <c r="AY459">
        <v>101551981.063072</v>
      </c>
      <c r="AZ459">
        <v>101551.981063072</v>
      </c>
      <c r="BA459">
        <v>4681.7793305504201</v>
      </c>
      <c r="BB459">
        <v>2.1359400548304643</v>
      </c>
      <c r="BC459">
        <v>24644</v>
      </c>
      <c r="BD459">
        <v>23475</v>
      </c>
      <c r="BE459">
        <v>1169</v>
      </c>
      <c r="BF459">
        <v>4.4320594479830146E-2</v>
      </c>
      <c r="BG459">
        <v>169480</v>
      </c>
      <c r="BH459">
        <v>6.2968604867174438</v>
      </c>
      <c r="BI459">
        <v>2917</v>
      </c>
      <c r="BJ459">
        <v>24</v>
      </c>
      <c r="BK459">
        <v>0</v>
      </c>
      <c r="BL459">
        <v>4</v>
      </c>
      <c r="BM459">
        <v>0</v>
      </c>
      <c r="BN459">
        <v>0</v>
      </c>
      <c r="BO459">
        <v>0</v>
      </c>
      <c r="BP459">
        <v>0</v>
      </c>
      <c r="BQ459">
        <v>2</v>
      </c>
      <c r="BR459">
        <v>2</v>
      </c>
      <c r="BS459">
        <v>0</v>
      </c>
      <c r="BT459">
        <v>25425</v>
      </c>
      <c r="BU459">
        <v>0.76</v>
      </c>
      <c r="BV459">
        <v>0.62360559999999998</v>
      </c>
      <c r="BW459">
        <v>66</v>
      </c>
      <c r="BX459">
        <v>1.2586040000000001</v>
      </c>
      <c r="BY459">
        <v>-0.58277590000000001</v>
      </c>
      <c r="BZ459">
        <v>18</v>
      </c>
      <c r="CA459">
        <v>1</v>
      </c>
      <c r="CB459">
        <v>4</v>
      </c>
      <c r="CC459">
        <v>0</v>
      </c>
      <c r="CD459">
        <v>0</v>
      </c>
      <c r="CE459">
        <v>0</v>
      </c>
      <c r="CF459">
        <v>0</v>
      </c>
      <c r="CG459">
        <v>3</v>
      </c>
      <c r="CH459">
        <v>3</v>
      </c>
      <c r="CI459">
        <v>0</v>
      </c>
      <c r="CJ459">
        <v>27056</v>
      </c>
      <c r="CK459">
        <v>1.0718509757539918</v>
      </c>
      <c r="CL459">
        <v>0.70707826988423661</v>
      </c>
      <c r="CM459">
        <v>73</v>
      </c>
      <c r="CN459">
        <v>-0.66421405244303588</v>
      </c>
      <c r="CO459">
        <v>3552</v>
      </c>
      <c r="CP459">
        <v>0.52222132399999999</v>
      </c>
      <c r="CQ459">
        <v>0.51386948300000002</v>
      </c>
      <c r="CR459">
        <v>23143</v>
      </c>
      <c r="CS459">
        <v>0.85199999999999998</v>
      </c>
      <c r="CT459">
        <v>21496</v>
      </c>
      <c r="CU459">
        <v>0.80744092508999998</v>
      </c>
      <c r="CV459">
        <v>7</v>
      </c>
      <c r="CW459">
        <v>4</v>
      </c>
      <c r="CX459">
        <v>15</v>
      </c>
      <c r="CY459">
        <v>155</v>
      </c>
      <c r="CZ459">
        <v>284</v>
      </c>
      <c r="DA459" s="2">
        <v>11063</v>
      </c>
      <c r="DB459" s="2">
        <v>2565</v>
      </c>
      <c r="DC459" s="2">
        <v>111.18</v>
      </c>
      <c r="DD459" s="2">
        <v>7159</v>
      </c>
      <c r="DE459">
        <v>99</v>
      </c>
      <c r="DF459">
        <v>20</v>
      </c>
      <c r="DG459">
        <v>11.12</v>
      </c>
      <c r="DH459">
        <v>3.71</v>
      </c>
      <c r="DI459" s="2">
        <v>7.41</v>
      </c>
      <c r="DJ459">
        <v>1.1299999999999999</v>
      </c>
      <c r="DK459">
        <v>0.98652095773668036</v>
      </c>
      <c r="DL459">
        <v>2.7322404371584699E-2</v>
      </c>
      <c r="DM459">
        <v>0</v>
      </c>
      <c r="DN459">
        <v>65.8</v>
      </c>
      <c r="DO459">
        <v>0.252</v>
      </c>
      <c r="DP459">
        <v>170.82000000000002</v>
      </c>
      <c r="DQ459" s="2">
        <v>245</v>
      </c>
      <c r="DR459" s="2">
        <v>916.35993669000004</v>
      </c>
      <c r="DS459">
        <v>3.2191283140097534E-4</v>
      </c>
      <c r="DT459">
        <v>1.80392063198903</v>
      </c>
      <c r="DU459">
        <v>459298.39681548526</v>
      </c>
      <c r="DV459">
        <v>1</v>
      </c>
    </row>
    <row r="460" spans="1:126" x14ac:dyDescent="0.15">
      <c r="A460" t="s">
        <v>768</v>
      </c>
      <c r="B460" t="s">
        <v>204</v>
      </c>
      <c r="C460">
        <v>13</v>
      </c>
      <c r="D460">
        <v>209</v>
      </c>
      <c r="E460" t="s">
        <v>940</v>
      </c>
      <c r="F460">
        <v>13209</v>
      </c>
      <c r="G460" t="s">
        <v>5444</v>
      </c>
      <c r="H460">
        <v>67.3</v>
      </c>
      <c r="I460">
        <v>26</v>
      </c>
      <c r="J460">
        <v>0.1</v>
      </c>
      <c r="K460">
        <v>0.3</v>
      </c>
      <c r="L460">
        <v>1</v>
      </c>
      <c r="M460">
        <v>5.3</v>
      </c>
      <c r="N460">
        <f t="shared" si="30"/>
        <v>5234.4800000000005</v>
      </c>
      <c r="O460">
        <f t="shared" si="28"/>
        <v>4765.5199999999995</v>
      </c>
      <c r="P460">
        <f t="shared" si="29"/>
        <v>5.7186240000000019</v>
      </c>
      <c r="Q460" s="4">
        <v>13209</v>
      </c>
      <c r="R460" s="5">
        <v>32.172108000000001</v>
      </c>
      <c r="S460" s="5">
        <v>-82.533349000000001</v>
      </c>
      <c r="T460">
        <v>9</v>
      </c>
      <c r="U460">
        <v>5.1549512282665667E-2</v>
      </c>
      <c r="V460">
        <v>9054</v>
      </c>
      <c r="W460">
        <v>9000</v>
      </c>
      <c r="X460">
        <v>8968</v>
      </c>
      <c r="Y460">
        <v>8901</v>
      </c>
      <c r="Z460">
        <v>4589</v>
      </c>
      <c r="AA460">
        <v>13205</v>
      </c>
      <c r="AB460">
        <v>2833.53</v>
      </c>
      <c r="AC460">
        <v>34672</v>
      </c>
      <c r="AD460">
        <v>0</v>
      </c>
      <c r="AE460">
        <v>0</v>
      </c>
      <c r="AF460">
        <v>5</v>
      </c>
      <c r="AG460">
        <v>229</v>
      </c>
      <c r="AH460">
        <v>2.1834061135371178E-2</v>
      </c>
      <c r="AI460" s="3">
        <v>57732</v>
      </c>
      <c r="AJ460" s="3">
        <v>153296.70009376502</v>
      </c>
      <c r="AK460">
        <v>90</v>
      </c>
      <c r="AL460">
        <v>158297.60000000001</v>
      </c>
      <c r="AM460">
        <v>287711</v>
      </c>
      <c r="AN460">
        <v>17217</v>
      </c>
      <c r="AO460">
        <v>304928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</v>
      </c>
      <c r="AV460">
        <f t="shared" si="31"/>
        <v>7</v>
      </c>
      <c r="AW460">
        <v>4428</v>
      </c>
      <c r="AX460">
        <v>0.53</v>
      </c>
      <c r="AY460">
        <v>244317981.37349099</v>
      </c>
      <c r="AZ460">
        <v>244317.981373491</v>
      </c>
      <c r="BA460">
        <v>29599.402406666301</v>
      </c>
      <c r="BB460">
        <v>0.33784465857147933</v>
      </c>
      <c r="BC460">
        <v>2887</v>
      </c>
      <c r="BD460">
        <v>354</v>
      </c>
      <c r="BE460">
        <v>2533</v>
      </c>
      <c r="BF460">
        <v>0.2797658493483543</v>
      </c>
      <c r="BG460">
        <v>114842</v>
      </c>
      <c r="BH460">
        <v>12.805753791257805</v>
      </c>
      <c r="BI460">
        <v>1252</v>
      </c>
      <c r="BJ460">
        <v>8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8930</v>
      </c>
      <c r="BU460">
        <v>0.65</v>
      </c>
      <c r="BV460">
        <v>0.52770839999999997</v>
      </c>
      <c r="BW460">
        <v>20</v>
      </c>
      <c r="BX460">
        <v>1.119821</v>
      </c>
      <c r="BY460">
        <v>-1.16194</v>
      </c>
      <c r="BZ460">
        <v>8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8975</v>
      </c>
      <c r="CK460">
        <v>1.1142061281337048</v>
      </c>
      <c r="CL460">
        <v>0.80016704948841089</v>
      </c>
      <c r="CM460">
        <v>23</v>
      </c>
      <c r="CN460">
        <v>-0.22682203280235586</v>
      </c>
      <c r="CO460">
        <v>622</v>
      </c>
      <c r="CP460">
        <v>-1.2147425099999999E-2</v>
      </c>
      <c r="CQ460">
        <v>-0.1502664319</v>
      </c>
      <c r="CR460">
        <v>7241</v>
      </c>
      <c r="CS460">
        <v>0.81</v>
      </c>
      <c r="CT460">
        <v>6827</v>
      </c>
      <c r="CU460">
        <v>0.75765511684000009</v>
      </c>
      <c r="CV460">
        <v>4</v>
      </c>
      <c r="CY460">
        <v>158</v>
      </c>
      <c r="CZ460">
        <v>336</v>
      </c>
      <c r="DA460" s="2">
        <v>2754</v>
      </c>
      <c r="DB460" s="2">
        <v>540</v>
      </c>
      <c r="DC460" s="2">
        <v>55.43</v>
      </c>
      <c r="DD460" s="2">
        <v>2610</v>
      </c>
      <c r="DE460">
        <v>96</v>
      </c>
      <c r="DF460">
        <v>37</v>
      </c>
      <c r="DH460">
        <v>11.09</v>
      </c>
      <c r="DJ460">
        <v>7.0000000000000007E-2</v>
      </c>
      <c r="DK460">
        <v>0.99785214439132541</v>
      </c>
      <c r="DL460">
        <v>0</v>
      </c>
      <c r="DN460">
        <v>43.2</v>
      </c>
      <c r="DO460">
        <v>0.28499999999999998</v>
      </c>
      <c r="DP460">
        <v>1622.8</v>
      </c>
      <c r="DQ460" s="2">
        <v>0</v>
      </c>
      <c r="DR460" s="2">
        <v>3860.54035767</v>
      </c>
      <c r="DS460">
        <v>1.3676204052051326E-2</v>
      </c>
      <c r="DT460">
        <v>5.3294857242626996</v>
      </c>
      <c r="DU460">
        <v>843644.79938504717</v>
      </c>
      <c r="DV460">
        <v>1</v>
      </c>
    </row>
    <row r="461" spans="1:126" x14ac:dyDescent="0.15">
      <c r="A461" t="s">
        <v>768</v>
      </c>
      <c r="B461" t="s">
        <v>206</v>
      </c>
      <c r="C461">
        <v>13</v>
      </c>
      <c r="D461">
        <v>211</v>
      </c>
      <c r="E461" t="s">
        <v>941</v>
      </c>
      <c r="F461">
        <v>13211</v>
      </c>
      <c r="G461" t="s">
        <v>5445</v>
      </c>
      <c r="H461">
        <v>71.7</v>
      </c>
      <c r="I461">
        <v>23.5</v>
      </c>
      <c r="J461">
        <v>0.3</v>
      </c>
      <c r="K461">
        <v>0.6</v>
      </c>
      <c r="L461">
        <v>1.2</v>
      </c>
      <c r="M461">
        <v>2.8</v>
      </c>
      <c r="N461">
        <f t="shared" si="30"/>
        <v>5702.87</v>
      </c>
      <c r="O461">
        <f t="shared" si="28"/>
        <v>4297.13</v>
      </c>
      <c r="P461">
        <f t="shared" si="29"/>
        <v>5.1565560000000019</v>
      </c>
      <c r="Q461" s="4">
        <v>13211</v>
      </c>
      <c r="R461" s="5">
        <v>33.593474000000001</v>
      </c>
      <c r="S461" s="5">
        <v>-83.491049000000004</v>
      </c>
      <c r="T461">
        <v>1</v>
      </c>
      <c r="U461">
        <v>7.5807055539417731E-2</v>
      </c>
      <c r="V461">
        <v>17919</v>
      </c>
      <c r="W461">
        <v>17866</v>
      </c>
      <c r="X461">
        <v>17900</v>
      </c>
      <c r="Y461">
        <v>17951</v>
      </c>
      <c r="Z461">
        <v>9006</v>
      </c>
      <c r="AA461">
        <v>13207</v>
      </c>
      <c r="AB461">
        <v>6683.5550000000003</v>
      </c>
      <c r="AC461">
        <v>51820</v>
      </c>
      <c r="AD461">
        <v>0</v>
      </c>
      <c r="AE461">
        <v>0</v>
      </c>
      <c r="AF461">
        <v>24</v>
      </c>
      <c r="AG461">
        <v>572</v>
      </c>
      <c r="AH461">
        <v>4.195804195804196E-2</v>
      </c>
      <c r="AI461" s="3">
        <v>94513</v>
      </c>
      <c r="AJ461" s="3">
        <v>222307.43947219002</v>
      </c>
      <c r="AK461">
        <v>81</v>
      </c>
      <c r="AL461">
        <v>226956.79999999999</v>
      </c>
      <c r="AM461">
        <v>167268</v>
      </c>
      <c r="AN461">
        <v>67835</v>
      </c>
      <c r="AO461">
        <v>235103</v>
      </c>
      <c r="AP461">
        <v>2</v>
      </c>
      <c r="AQ461">
        <v>0</v>
      </c>
      <c r="AR461">
        <v>2</v>
      </c>
      <c r="AS461">
        <v>0.11194447554013209</v>
      </c>
      <c r="AT461">
        <v>2</v>
      </c>
      <c r="AU461">
        <v>21</v>
      </c>
      <c r="AV461">
        <f t="shared" si="31"/>
        <v>23</v>
      </c>
      <c r="AW461">
        <v>6525</v>
      </c>
      <c r="AX461">
        <v>0.36</v>
      </c>
      <c r="AY461">
        <v>102826132.68528201</v>
      </c>
      <c r="AZ461">
        <v>102826.13268528201</v>
      </c>
      <c r="BA461">
        <v>6639.5180266841398</v>
      </c>
      <c r="BB461">
        <v>1.5061334211022734</v>
      </c>
      <c r="BC461">
        <v>7245</v>
      </c>
      <c r="BD461">
        <v>15156</v>
      </c>
      <c r="BE461">
        <v>-7911</v>
      </c>
      <c r="BF461">
        <v>-0.44148669010547464</v>
      </c>
      <c r="BG461">
        <v>271549</v>
      </c>
      <c r="BH461">
        <v>15.170335195530726</v>
      </c>
      <c r="BI461">
        <v>1825</v>
      </c>
      <c r="BJ461">
        <v>18</v>
      </c>
      <c r="BK461">
        <v>0</v>
      </c>
      <c r="BL461">
        <v>2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18761</v>
      </c>
      <c r="BU461">
        <v>0.74</v>
      </c>
      <c r="BV461">
        <v>0.65948399999999996</v>
      </c>
      <c r="BW461">
        <v>98</v>
      </c>
      <c r="BX461">
        <v>1.119343</v>
      </c>
      <c r="BY461">
        <v>-0.1106201</v>
      </c>
      <c r="BZ461">
        <v>20</v>
      </c>
      <c r="CA461">
        <v>1</v>
      </c>
      <c r="CB461">
        <v>2</v>
      </c>
      <c r="CC461">
        <v>0</v>
      </c>
      <c r="CD461">
        <v>0</v>
      </c>
      <c r="CE461">
        <v>0</v>
      </c>
      <c r="CF461">
        <v>0</v>
      </c>
      <c r="CG461">
        <v>2</v>
      </c>
      <c r="CH461">
        <v>0</v>
      </c>
      <c r="CI461">
        <v>0</v>
      </c>
      <c r="CJ461">
        <v>17981</v>
      </c>
      <c r="CK461">
        <v>1.3903564874033703</v>
      </c>
      <c r="CL461">
        <v>0.73611677403571718</v>
      </c>
      <c r="CM461">
        <v>94</v>
      </c>
      <c r="CN461">
        <v>0.18583861254523235</v>
      </c>
      <c r="CO461">
        <v>2063</v>
      </c>
      <c r="CP461">
        <v>1.1325899699999999</v>
      </c>
      <c r="CQ461">
        <v>0.656790714</v>
      </c>
      <c r="CR461">
        <v>15466</v>
      </c>
      <c r="CS461">
        <v>0.85599999999999998</v>
      </c>
      <c r="CT461">
        <v>14084</v>
      </c>
      <c r="CU461">
        <v>0.79893677615000003</v>
      </c>
      <c r="CV461">
        <v>4</v>
      </c>
      <c r="CW461">
        <v>8</v>
      </c>
      <c r="CX461">
        <v>11</v>
      </c>
      <c r="CY461">
        <v>468</v>
      </c>
      <c r="CZ461">
        <v>831</v>
      </c>
      <c r="DA461" s="2">
        <v>10625</v>
      </c>
      <c r="DB461" s="2">
        <v>1910</v>
      </c>
      <c r="DC461" s="2">
        <v>163.1</v>
      </c>
      <c r="DD461" s="2">
        <v>4672</v>
      </c>
      <c r="DE461">
        <v>261</v>
      </c>
      <c r="DF461">
        <v>58</v>
      </c>
      <c r="DG461">
        <v>50.62</v>
      </c>
      <c r="DH461">
        <v>11.25</v>
      </c>
      <c r="DI461" s="2">
        <v>50.62</v>
      </c>
      <c r="DJ461">
        <v>0.37</v>
      </c>
      <c r="DK461">
        <v>0.96920000423222197</v>
      </c>
      <c r="DL461">
        <v>1.7482517482517483E-3</v>
      </c>
      <c r="DM461">
        <v>96</v>
      </c>
      <c r="DN461">
        <v>73.8</v>
      </c>
      <c r="DO461">
        <v>0.32100000000000001</v>
      </c>
      <c r="DP461">
        <v>500.87</v>
      </c>
      <c r="DQ461" s="2">
        <v>336</v>
      </c>
      <c r="DR461" s="2">
        <v>3072.7432396600002</v>
      </c>
      <c r="DS461">
        <v>7.8954511888998258E-3</v>
      </c>
      <c r="DT461">
        <v>4.8299512353641099</v>
      </c>
      <c r="DU461">
        <v>1096190.2765342852</v>
      </c>
      <c r="DV461">
        <v>0</v>
      </c>
    </row>
    <row r="462" spans="1:126" x14ac:dyDescent="0.15">
      <c r="A462" t="s">
        <v>768</v>
      </c>
      <c r="B462" t="s">
        <v>942</v>
      </c>
      <c r="C462">
        <v>13</v>
      </c>
      <c r="D462">
        <v>213</v>
      </c>
      <c r="E462" t="s">
        <v>943</v>
      </c>
      <c r="F462">
        <v>13213</v>
      </c>
      <c r="G462" t="s">
        <v>5446</v>
      </c>
      <c r="H462">
        <v>85</v>
      </c>
      <c r="I462">
        <v>0.5</v>
      </c>
      <c r="J462">
        <v>0.2</v>
      </c>
      <c r="K462">
        <v>0.3</v>
      </c>
      <c r="L462">
        <v>1</v>
      </c>
      <c r="M462">
        <v>13</v>
      </c>
      <c r="N462">
        <f t="shared" si="30"/>
        <v>7395.38</v>
      </c>
      <c r="O462">
        <f t="shared" si="28"/>
        <v>2604.62</v>
      </c>
      <c r="P462">
        <f t="shared" si="29"/>
        <v>3.125544000000001</v>
      </c>
      <c r="Q462" s="4">
        <v>13213</v>
      </c>
      <c r="R462" s="5">
        <v>34.797097000000001</v>
      </c>
      <c r="S462" s="5">
        <v>-84.737989999999996</v>
      </c>
      <c r="T462">
        <v>3</v>
      </c>
      <c r="U462">
        <v>9.1284097604820882E-2</v>
      </c>
      <c r="V462">
        <v>39635</v>
      </c>
      <c r="W462">
        <v>39416</v>
      </c>
      <c r="X462">
        <v>39401</v>
      </c>
      <c r="Y462">
        <v>39494</v>
      </c>
      <c r="Z462">
        <v>20879</v>
      </c>
      <c r="AA462">
        <v>13209</v>
      </c>
      <c r="AB462">
        <v>14749.148999999999</v>
      </c>
      <c r="AC462">
        <v>35539</v>
      </c>
      <c r="AD462">
        <v>0</v>
      </c>
      <c r="AE462">
        <v>0</v>
      </c>
      <c r="AF462">
        <v>12</v>
      </c>
      <c r="AG462">
        <v>320</v>
      </c>
      <c r="AH462">
        <v>3.7499999999999999E-2</v>
      </c>
      <c r="AI462" s="3">
        <v>46960</v>
      </c>
      <c r="AJ462" s="3">
        <v>220486.38929049001</v>
      </c>
      <c r="AK462">
        <v>50</v>
      </c>
      <c r="AL462">
        <v>222016</v>
      </c>
      <c r="AM462">
        <v>67772</v>
      </c>
      <c r="AN462">
        <v>26103</v>
      </c>
      <c r="AO462">
        <v>93875</v>
      </c>
      <c r="AP462">
        <v>1</v>
      </c>
      <c r="AQ462">
        <v>0</v>
      </c>
      <c r="AR462">
        <v>1</v>
      </c>
      <c r="AS462">
        <v>2.5370407956159937E-2</v>
      </c>
      <c r="AT462">
        <v>1</v>
      </c>
      <c r="AU462">
        <v>58</v>
      </c>
      <c r="AV462">
        <f t="shared" si="31"/>
        <v>59</v>
      </c>
      <c r="AW462">
        <v>49005</v>
      </c>
      <c r="AX462">
        <v>0.99</v>
      </c>
      <c r="AY462">
        <v>696551948.803038</v>
      </c>
      <c r="AZ462">
        <v>696551.94880303799</v>
      </c>
      <c r="BA462">
        <v>19065.489292209801</v>
      </c>
      <c r="BB462">
        <v>0.52450791305345734</v>
      </c>
      <c r="BC462">
        <v>9401</v>
      </c>
      <c r="BD462">
        <v>0</v>
      </c>
      <c r="BE462">
        <v>9401</v>
      </c>
      <c r="BF462">
        <v>0.23718935284470796</v>
      </c>
      <c r="BG462">
        <v>302036</v>
      </c>
      <c r="BH462">
        <v>7.6656937641176617</v>
      </c>
      <c r="BI462">
        <v>4697</v>
      </c>
      <c r="BJ462">
        <v>11</v>
      </c>
      <c r="BK462">
        <v>1</v>
      </c>
      <c r="BL462">
        <v>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40621</v>
      </c>
      <c r="BU462">
        <v>0.75</v>
      </c>
      <c r="BV462">
        <v>0.39006170000000001</v>
      </c>
      <c r="BW462">
        <v>57</v>
      </c>
      <c r="BX462">
        <v>0.36926710000000001</v>
      </c>
      <c r="BY462">
        <v>-2.656603</v>
      </c>
      <c r="BZ462">
        <v>12</v>
      </c>
      <c r="CA462">
        <v>1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39375</v>
      </c>
      <c r="CK462">
        <v>0.40634920634920635</v>
      </c>
      <c r="CL462">
        <v>0.65184797768479774</v>
      </c>
      <c r="CM462">
        <v>54</v>
      </c>
      <c r="CN462">
        <v>-1.7149441545523914</v>
      </c>
      <c r="CO462">
        <v>2147</v>
      </c>
      <c r="CP462">
        <v>-0.47923224749999999</v>
      </c>
      <c r="CQ462">
        <v>-0.50822175570000006</v>
      </c>
      <c r="CR462">
        <v>33925</v>
      </c>
      <c r="CS462">
        <v>0.85699999999999998</v>
      </c>
      <c r="CT462">
        <v>29726</v>
      </c>
      <c r="CU462">
        <v>0.7170729695200001</v>
      </c>
      <c r="CW462">
        <v>4</v>
      </c>
      <c r="CX462">
        <v>5</v>
      </c>
      <c r="CY462">
        <v>197</v>
      </c>
      <c r="CZ462">
        <v>441</v>
      </c>
      <c r="DA462" s="2">
        <v>12321</v>
      </c>
      <c r="DB462" s="2">
        <v>1935</v>
      </c>
      <c r="DC462" s="2">
        <v>50.93</v>
      </c>
      <c r="DD462" s="2">
        <v>1931</v>
      </c>
      <c r="DE462">
        <v>110</v>
      </c>
      <c r="DF462">
        <v>16</v>
      </c>
      <c r="DG462">
        <v>5.09</v>
      </c>
      <c r="DH462">
        <v>2.5499999999999998</v>
      </c>
      <c r="DJ462">
        <v>1.1599999999999999</v>
      </c>
      <c r="DK462">
        <v>0.83496592844974449</v>
      </c>
      <c r="DL462">
        <v>0</v>
      </c>
      <c r="DM462">
        <v>0</v>
      </c>
      <c r="DN462">
        <v>9.8000000000000007</v>
      </c>
      <c r="DO462">
        <v>4.4999999999999998E-2</v>
      </c>
      <c r="DP462">
        <v>18.600000000000001</v>
      </c>
      <c r="DQ462" s="2">
        <v>52281</v>
      </c>
      <c r="DR462" s="2">
        <v>3285.50578774</v>
      </c>
      <c r="DS462">
        <v>1.3045118242751425E-2</v>
      </c>
      <c r="DT462">
        <v>3.7565344617973602</v>
      </c>
      <c r="DU462">
        <v>834010.75507040275</v>
      </c>
      <c r="DV462">
        <v>1</v>
      </c>
    </row>
    <row r="463" spans="1:126" x14ac:dyDescent="0.15">
      <c r="A463" t="s">
        <v>768</v>
      </c>
      <c r="B463" t="s">
        <v>944</v>
      </c>
      <c r="C463">
        <v>13</v>
      </c>
      <c r="D463">
        <v>215</v>
      </c>
      <c r="E463" t="s">
        <v>945</v>
      </c>
      <c r="F463">
        <v>13215</v>
      </c>
      <c r="G463" t="s">
        <v>5447</v>
      </c>
      <c r="H463">
        <v>43.7</v>
      </c>
      <c r="I463">
        <v>44.8</v>
      </c>
      <c r="J463">
        <v>0.3</v>
      </c>
      <c r="K463">
        <v>2.1</v>
      </c>
      <c r="L463">
        <v>2.7</v>
      </c>
      <c r="M463">
        <v>6.4</v>
      </c>
      <c r="N463">
        <f t="shared" si="30"/>
        <v>3969.48</v>
      </c>
      <c r="O463">
        <f t="shared" si="28"/>
        <v>6030.52</v>
      </c>
      <c r="P463">
        <f t="shared" si="29"/>
        <v>7.2366240000000035</v>
      </c>
      <c r="Q463" s="4">
        <v>13215</v>
      </c>
      <c r="R463" s="5">
        <v>32.510196999999998</v>
      </c>
      <c r="S463" s="5">
        <v>-84.874945999999994</v>
      </c>
      <c r="T463">
        <v>2</v>
      </c>
      <c r="U463">
        <v>2.2390752100410811E-2</v>
      </c>
      <c r="V463">
        <v>191278</v>
      </c>
      <c r="W463">
        <v>198247</v>
      </c>
      <c r="X463">
        <v>200285</v>
      </c>
      <c r="Y463">
        <v>198882</v>
      </c>
      <c r="Z463">
        <v>104109</v>
      </c>
      <c r="AA463">
        <v>13211</v>
      </c>
      <c r="AB463">
        <v>76693.737999999998</v>
      </c>
      <c r="AC463">
        <v>42306</v>
      </c>
      <c r="AD463">
        <v>2</v>
      </c>
      <c r="AE463">
        <v>9.9857702773547703E-6</v>
      </c>
      <c r="AF463">
        <v>0</v>
      </c>
      <c r="AG463">
        <v>22</v>
      </c>
      <c r="AH463">
        <v>0</v>
      </c>
      <c r="AI463" s="3">
        <v>4273</v>
      </c>
      <c r="AJ463" s="3">
        <v>138509.82569651501</v>
      </c>
      <c r="AK463">
        <v>88</v>
      </c>
      <c r="AL463">
        <v>141452.80000000002</v>
      </c>
      <c r="AM463">
        <v>44632</v>
      </c>
      <c r="AN463">
        <v>957</v>
      </c>
      <c r="AO463">
        <v>45589</v>
      </c>
      <c r="AP463">
        <v>12</v>
      </c>
      <c r="AQ463">
        <v>0</v>
      </c>
      <c r="AR463">
        <v>12</v>
      </c>
      <c r="AS463">
        <v>6.0530550273144107E-2</v>
      </c>
      <c r="AT463">
        <v>11</v>
      </c>
      <c r="AU463">
        <v>109</v>
      </c>
      <c r="AV463">
        <f t="shared" si="31"/>
        <v>120</v>
      </c>
      <c r="AW463">
        <v>231264</v>
      </c>
      <c r="AX463">
        <v>0.99</v>
      </c>
      <c r="AY463">
        <v>328320638.18717498</v>
      </c>
      <c r="AZ463">
        <v>328320.63818717498</v>
      </c>
      <c r="BA463">
        <v>1765.7462595244201</v>
      </c>
      <c r="BB463">
        <v>5.6633278683503292</v>
      </c>
      <c r="BG463">
        <v>5846041</v>
      </c>
      <c r="BH463">
        <v>29.188611228998678</v>
      </c>
      <c r="BI463">
        <v>11315</v>
      </c>
      <c r="BJ463">
        <v>156</v>
      </c>
      <c r="BK463">
        <v>25</v>
      </c>
      <c r="BL463">
        <v>7</v>
      </c>
      <c r="BM463">
        <v>1</v>
      </c>
      <c r="BN463">
        <v>3</v>
      </c>
      <c r="BO463">
        <v>8</v>
      </c>
      <c r="BP463">
        <v>1</v>
      </c>
      <c r="BQ463">
        <v>16</v>
      </c>
      <c r="BR463">
        <v>4</v>
      </c>
      <c r="BS463">
        <v>1</v>
      </c>
      <c r="BT463">
        <v>190414</v>
      </c>
      <c r="BU463">
        <v>0.72</v>
      </c>
      <c r="BV463">
        <v>0.54295870000000002</v>
      </c>
      <c r="BW463">
        <v>913</v>
      </c>
      <c r="BX463">
        <v>1.1658809999999999</v>
      </c>
      <c r="BY463">
        <v>-0.71988790000000003</v>
      </c>
      <c r="BZ463">
        <v>156</v>
      </c>
      <c r="CA463">
        <v>25</v>
      </c>
      <c r="CB463">
        <v>7</v>
      </c>
      <c r="CC463">
        <v>2</v>
      </c>
      <c r="CD463">
        <v>2</v>
      </c>
      <c r="CE463">
        <v>5</v>
      </c>
      <c r="CF463">
        <v>1</v>
      </c>
      <c r="CG463">
        <v>13</v>
      </c>
      <c r="CH463">
        <v>3</v>
      </c>
      <c r="CI463">
        <v>1</v>
      </c>
      <c r="CJ463">
        <v>201087</v>
      </c>
      <c r="CK463">
        <v>1.0691889580131984</v>
      </c>
      <c r="CL463">
        <v>0.58407994771631133</v>
      </c>
      <c r="CM463">
        <v>841</v>
      </c>
      <c r="CN463">
        <v>-0.90304846704489339</v>
      </c>
      <c r="CO463">
        <v>26066</v>
      </c>
      <c r="CP463">
        <v>-0.4365334052</v>
      </c>
      <c r="CQ463">
        <v>-5.4770352000000001E-2</v>
      </c>
      <c r="CR463">
        <v>157589</v>
      </c>
      <c r="CS463">
        <v>0.78299999999999992</v>
      </c>
      <c r="CT463">
        <v>153979</v>
      </c>
      <c r="CU463">
        <v>0.76960330401999999</v>
      </c>
      <c r="CV463">
        <v>492</v>
      </c>
      <c r="CW463">
        <v>108</v>
      </c>
      <c r="CX463">
        <v>186</v>
      </c>
      <c r="CZ463">
        <v>28</v>
      </c>
      <c r="DA463" s="2">
        <v>127662</v>
      </c>
      <c r="DB463" s="2">
        <v>16280</v>
      </c>
      <c r="DC463" s="2">
        <v>155.31</v>
      </c>
      <c r="DD463" s="2">
        <v>108554</v>
      </c>
      <c r="DE463">
        <v>6</v>
      </c>
      <c r="DF463">
        <v>1</v>
      </c>
      <c r="DG463">
        <v>38.950000000000003</v>
      </c>
      <c r="DH463">
        <v>3.45</v>
      </c>
      <c r="DI463" s="2">
        <v>11.83</v>
      </c>
      <c r="DJ463">
        <v>0.08</v>
      </c>
      <c r="DK463">
        <v>1</v>
      </c>
      <c r="DL463">
        <v>0</v>
      </c>
      <c r="DM463">
        <v>0</v>
      </c>
      <c r="DN463">
        <v>5.9</v>
      </c>
      <c r="DO463">
        <v>4.2999999999999997E-2</v>
      </c>
      <c r="DP463">
        <v>0</v>
      </c>
      <c r="DQ463" s="2">
        <v>0</v>
      </c>
      <c r="DR463" s="2">
        <v>1007.22914465</v>
      </c>
      <c r="DS463">
        <v>9.0976305260553338E-4</v>
      </c>
      <c r="DT463">
        <v>1.9137966225076599</v>
      </c>
      <c r="DU463">
        <v>270711.89088425157</v>
      </c>
      <c r="DV463">
        <v>1</v>
      </c>
    </row>
    <row r="464" spans="1:126" x14ac:dyDescent="0.15">
      <c r="A464" t="s">
        <v>768</v>
      </c>
      <c r="B464" t="s">
        <v>355</v>
      </c>
      <c r="C464">
        <v>13</v>
      </c>
      <c r="D464">
        <v>217</v>
      </c>
      <c r="E464" t="s">
        <v>946</v>
      </c>
      <c r="F464">
        <v>13217</v>
      </c>
      <c r="G464" t="s">
        <v>5448</v>
      </c>
      <c r="H464">
        <v>52</v>
      </c>
      <c r="I464">
        <v>40.4</v>
      </c>
      <c r="J464">
        <v>0.2</v>
      </c>
      <c r="K464">
        <v>0.9</v>
      </c>
      <c r="L464">
        <v>1.9</v>
      </c>
      <c r="M464">
        <v>4.5999999999999996</v>
      </c>
      <c r="N464">
        <f t="shared" si="30"/>
        <v>4361.78</v>
      </c>
      <c r="O464">
        <f t="shared" si="28"/>
        <v>5638.22</v>
      </c>
      <c r="P464">
        <f t="shared" si="29"/>
        <v>6.7658640000000032</v>
      </c>
      <c r="Q464" s="4">
        <v>13217</v>
      </c>
      <c r="R464" s="5">
        <v>33.544041</v>
      </c>
      <c r="S464" s="5">
        <v>-83.855183999999994</v>
      </c>
      <c r="T464">
        <v>1</v>
      </c>
      <c r="U464">
        <v>5.449806851815845E-2</v>
      </c>
      <c r="V464">
        <v>100047</v>
      </c>
      <c r="W464">
        <v>101503</v>
      </c>
      <c r="X464">
        <v>102645</v>
      </c>
      <c r="Y464">
        <v>104958</v>
      </c>
      <c r="Z464">
        <v>53068</v>
      </c>
      <c r="AA464">
        <v>13213</v>
      </c>
      <c r="AB464">
        <v>40535.589000000007</v>
      </c>
      <c r="AC464">
        <v>49179</v>
      </c>
      <c r="AD464">
        <v>0</v>
      </c>
      <c r="AE464">
        <v>0</v>
      </c>
      <c r="AF464">
        <v>20</v>
      </c>
      <c r="AG464">
        <v>285</v>
      </c>
      <c r="AH464">
        <v>7.0175438596491224E-2</v>
      </c>
      <c r="AI464" s="3">
        <v>40722</v>
      </c>
      <c r="AJ464" s="3">
        <v>174206.18403381502</v>
      </c>
      <c r="AK464">
        <v>48</v>
      </c>
      <c r="AL464">
        <v>178694.39999999999</v>
      </c>
      <c r="AM464">
        <v>34317</v>
      </c>
      <c r="AN464">
        <v>13229</v>
      </c>
      <c r="AO464">
        <v>47546</v>
      </c>
      <c r="AP464">
        <v>3</v>
      </c>
      <c r="AQ464">
        <v>0</v>
      </c>
      <c r="AR464">
        <v>3</v>
      </c>
      <c r="AS464">
        <v>2.9555776676551432E-2</v>
      </c>
      <c r="AT464">
        <v>3</v>
      </c>
      <c r="AU464">
        <v>74</v>
      </c>
      <c r="AV464">
        <f t="shared" si="31"/>
        <v>77</v>
      </c>
      <c r="AW464">
        <v>113709</v>
      </c>
      <c r="AX464">
        <v>0.94</v>
      </c>
      <c r="AY464">
        <v>382726860.45023</v>
      </c>
      <c r="AZ464">
        <v>382726.86045023001</v>
      </c>
      <c r="BA464">
        <v>6188.5355238440397</v>
      </c>
      <c r="BB464">
        <v>1.6158911848321185</v>
      </c>
      <c r="BC464">
        <v>207525</v>
      </c>
      <c r="BD464">
        <v>199282</v>
      </c>
      <c r="BE464">
        <v>8243</v>
      </c>
      <c r="BF464">
        <v>8.2391276100232891E-2</v>
      </c>
      <c r="BG464">
        <v>873294</v>
      </c>
      <c r="BH464">
        <v>8.5079058892298693</v>
      </c>
      <c r="BI464">
        <v>5808</v>
      </c>
      <c r="BJ464">
        <v>51</v>
      </c>
      <c r="BK464">
        <v>3</v>
      </c>
      <c r="BL464">
        <v>4</v>
      </c>
      <c r="BM464">
        <v>0</v>
      </c>
      <c r="BN464">
        <v>0</v>
      </c>
      <c r="BO464">
        <v>2</v>
      </c>
      <c r="BP464">
        <v>0</v>
      </c>
      <c r="BQ464">
        <v>7</v>
      </c>
      <c r="BR464">
        <v>2</v>
      </c>
      <c r="BS464">
        <v>0</v>
      </c>
      <c r="BT464">
        <v>99944</v>
      </c>
      <c r="BU464">
        <v>0.75</v>
      </c>
      <c r="BV464">
        <v>0.59688269999999999</v>
      </c>
      <c r="BW464">
        <v>234</v>
      </c>
      <c r="BX464">
        <v>0.69038659999999996</v>
      </c>
      <c r="BY464">
        <v>-1.2031719999999999</v>
      </c>
      <c r="BZ464">
        <v>57</v>
      </c>
      <c r="CA464">
        <v>2</v>
      </c>
      <c r="CB464">
        <v>3</v>
      </c>
      <c r="CC464">
        <v>0</v>
      </c>
      <c r="CD464">
        <v>0</v>
      </c>
      <c r="CE464">
        <v>3</v>
      </c>
      <c r="CF464">
        <v>0</v>
      </c>
      <c r="CG464">
        <v>5</v>
      </c>
      <c r="CH464">
        <v>1</v>
      </c>
      <c r="CI464">
        <v>0</v>
      </c>
      <c r="CJ464">
        <v>103839</v>
      </c>
      <c r="CK464">
        <v>0.6837508065370429</v>
      </c>
      <c r="CL464">
        <v>0.74619858817031703</v>
      </c>
      <c r="CM464">
        <v>248</v>
      </c>
      <c r="CN464">
        <v>-0.90163524565671671</v>
      </c>
      <c r="CO464">
        <v>11269</v>
      </c>
      <c r="CP464">
        <v>0.57750806899999996</v>
      </c>
      <c r="CQ464">
        <v>3.9646243999999997E-2</v>
      </c>
      <c r="CR464">
        <v>86983</v>
      </c>
      <c r="CS464">
        <v>0.81799999999999995</v>
      </c>
      <c r="CT464">
        <v>78937</v>
      </c>
      <c r="CU464">
        <v>0.78950667888000003</v>
      </c>
      <c r="CV464">
        <v>85</v>
      </c>
      <c r="CW464">
        <v>18</v>
      </c>
      <c r="CX464">
        <v>36</v>
      </c>
      <c r="CY464">
        <v>167</v>
      </c>
      <c r="CZ464">
        <v>422</v>
      </c>
      <c r="DA464" s="2">
        <v>39081</v>
      </c>
      <c r="DB464" s="2">
        <v>9040</v>
      </c>
      <c r="DC464" s="2">
        <v>128.85</v>
      </c>
      <c r="DD464" s="2">
        <v>47319</v>
      </c>
      <c r="DE464">
        <v>159</v>
      </c>
      <c r="DF464">
        <v>31</v>
      </c>
      <c r="DG464">
        <v>16.59</v>
      </c>
      <c r="DH464">
        <v>2.93</v>
      </c>
      <c r="DI464" s="2">
        <v>2.93</v>
      </c>
      <c r="DJ464">
        <v>1.45</v>
      </c>
      <c r="DK464">
        <v>0.95245813074014052</v>
      </c>
      <c r="DL464">
        <v>7.0175438596491229E-3</v>
      </c>
      <c r="DN464">
        <v>19.100000000000001</v>
      </c>
      <c r="DO464">
        <v>0.11</v>
      </c>
      <c r="DP464">
        <v>182.97</v>
      </c>
      <c r="DQ464" s="2">
        <v>0</v>
      </c>
      <c r="DR464" s="2">
        <v>2658.5387892199997</v>
      </c>
      <c r="DS464">
        <v>3.110470182888216E-3</v>
      </c>
      <c r="DT464">
        <v>4.2188015751655401</v>
      </c>
      <c r="DU464">
        <v>753876.21619326109</v>
      </c>
      <c r="DV464">
        <v>1</v>
      </c>
    </row>
    <row r="465" spans="1:126" x14ac:dyDescent="0.15">
      <c r="A465" t="s">
        <v>768</v>
      </c>
      <c r="B465" t="s">
        <v>947</v>
      </c>
      <c r="C465">
        <v>13</v>
      </c>
      <c r="D465">
        <v>219</v>
      </c>
      <c r="E465" t="s">
        <v>948</v>
      </c>
      <c r="F465">
        <v>13219</v>
      </c>
      <c r="G465" t="s">
        <v>5449</v>
      </c>
      <c r="H465">
        <v>86.3</v>
      </c>
      <c r="I465">
        <v>4.9000000000000004</v>
      </c>
      <c r="J465">
        <v>0.1</v>
      </c>
      <c r="K465">
        <v>3.1</v>
      </c>
      <c r="L465">
        <v>1.2</v>
      </c>
      <c r="M465">
        <v>4.4000000000000004</v>
      </c>
      <c r="N465">
        <f t="shared" si="30"/>
        <v>7502.119999999999</v>
      </c>
      <c r="O465">
        <f t="shared" si="28"/>
        <v>2497.880000000001</v>
      </c>
      <c r="P465">
        <f t="shared" si="29"/>
        <v>2.9974560000000023</v>
      </c>
      <c r="Q465" s="4">
        <v>13219</v>
      </c>
      <c r="R465" s="5">
        <v>33.834125</v>
      </c>
      <c r="S465" s="5">
        <v>-83.437728000000007</v>
      </c>
      <c r="T465">
        <v>3</v>
      </c>
      <c r="U465">
        <v>0.10989339245500762</v>
      </c>
      <c r="V465">
        <v>32814</v>
      </c>
      <c r="W465">
        <v>33769</v>
      </c>
      <c r="X465">
        <v>34400</v>
      </c>
      <c r="Y465">
        <v>35840</v>
      </c>
      <c r="Z465">
        <v>17873</v>
      </c>
      <c r="AA465">
        <v>13215</v>
      </c>
      <c r="AB465">
        <v>14386.782000000001</v>
      </c>
      <c r="AC465">
        <v>72182</v>
      </c>
      <c r="AD465">
        <v>2</v>
      </c>
      <c r="AE465">
        <v>5.8139534883720933E-5</v>
      </c>
      <c r="AF465">
        <v>36</v>
      </c>
      <c r="AG465">
        <v>375</v>
      </c>
      <c r="AH465">
        <v>9.6000000000000002E-2</v>
      </c>
      <c r="AI465" s="3">
        <v>45285</v>
      </c>
      <c r="AJ465" s="3">
        <v>117966.87705085501</v>
      </c>
      <c r="AK465">
        <v>55</v>
      </c>
      <c r="AL465">
        <v>119136</v>
      </c>
      <c r="AM465">
        <v>27273</v>
      </c>
      <c r="AN465">
        <v>21266</v>
      </c>
      <c r="AO465">
        <v>48539</v>
      </c>
      <c r="AP465">
        <v>2</v>
      </c>
      <c r="AQ465">
        <v>1</v>
      </c>
      <c r="AR465">
        <v>3</v>
      </c>
      <c r="AS465">
        <v>8.8838875892090385E-2</v>
      </c>
      <c r="AT465">
        <v>3</v>
      </c>
      <c r="AU465">
        <v>22</v>
      </c>
      <c r="AV465">
        <f t="shared" si="31"/>
        <v>25</v>
      </c>
      <c r="AW465">
        <v>30783</v>
      </c>
      <c r="AX465">
        <v>0.83</v>
      </c>
      <c r="AY465">
        <v>167929689.86506599</v>
      </c>
      <c r="AZ465">
        <v>167929.689865066</v>
      </c>
      <c r="BA465">
        <v>6381.6692410660798</v>
      </c>
      <c r="BB465">
        <v>1.566988137782187</v>
      </c>
      <c r="BC465">
        <v>30423</v>
      </c>
      <c r="BD465">
        <v>52323</v>
      </c>
      <c r="BE465">
        <v>-21900</v>
      </c>
      <c r="BF465">
        <v>-0.66739806180288896</v>
      </c>
      <c r="BG465">
        <v>802433</v>
      </c>
      <c r="BH465">
        <v>23.326540697674417</v>
      </c>
      <c r="BI465">
        <v>2618</v>
      </c>
      <c r="BJ465">
        <v>28</v>
      </c>
      <c r="BK465">
        <v>0</v>
      </c>
      <c r="BL465">
        <v>4</v>
      </c>
      <c r="BM465">
        <v>0</v>
      </c>
      <c r="BN465">
        <v>1</v>
      </c>
      <c r="BO465">
        <v>0</v>
      </c>
      <c r="BP465">
        <v>0</v>
      </c>
      <c r="BQ465">
        <v>4</v>
      </c>
      <c r="BR465">
        <v>1</v>
      </c>
      <c r="BS465">
        <v>0</v>
      </c>
      <c r="BT465">
        <v>33320</v>
      </c>
      <c r="BU465">
        <v>0.82</v>
      </c>
      <c r="BV465">
        <v>0.71577190000000002</v>
      </c>
      <c r="BW465">
        <v>153</v>
      </c>
      <c r="BX465">
        <v>1.1404559999999999</v>
      </c>
      <c r="BY465">
        <v>4.7272599999999998E-2</v>
      </c>
      <c r="BZ465">
        <v>31</v>
      </c>
      <c r="CA465">
        <v>1</v>
      </c>
      <c r="CB465">
        <v>4</v>
      </c>
      <c r="CC465">
        <v>1</v>
      </c>
      <c r="CD465">
        <v>2</v>
      </c>
      <c r="CE465">
        <v>0</v>
      </c>
      <c r="CF465">
        <v>0</v>
      </c>
      <c r="CG465">
        <v>4</v>
      </c>
      <c r="CH465">
        <v>2</v>
      </c>
      <c r="CI465">
        <v>0</v>
      </c>
      <c r="CJ465">
        <v>35147</v>
      </c>
      <c r="CK465">
        <v>1.2803368708566876</v>
      </c>
      <c r="CL465">
        <v>0.79675342098202306</v>
      </c>
      <c r="CM465">
        <v>178</v>
      </c>
      <c r="CN465">
        <v>0.28052444555306938</v>
      </c>
      <c r="CO465">
        <v>8612</v>
      </c>
      <c r="CP465">
        <v>1.7112217729999999</v>
      </c>
      <c r="CQ465">
        <v>1.461004306</v>
      </c>
      <c r="CR465">
        <v>32895</v>
      </c>
      <c r="CS465">
        <v>0.90900000000000003</v>
      </c>
      <c r="CT465">
        <v>27498</v>
      </c>
      <c r="CU465">
        <v>0.84937097857999999</v>
      </c>
      <c r="CV465">
        <v>57</v>
      </c>
      <c r="CW465">
        <v>16</v>
      </c>
      <c r="CX465">
        <v>38</v>
      </c>
      <c r="CY465">
        <v>364</v>
      </c>
      <c r="CZ465">
        <v>579</v>
      </c>
      <c r="DA465" s="2">
        <v>17470</v>
      </c>
      <c r="DB465" s="2">
        <v>5170</v>
      </c>
      <c r="DC465" s="2">
        <v>270.31</v>
      </c>
      <c r="DD465" s="2">
        <v>3818</v>
      </c>
      <c r="DE465">
        <v>212</v>
      </c>
      <c r="DF465">
        <v>39</v>
      </c>
      <c r="DG465">
        <v>70.52</v>
      </c>
      <c r="DH465">
        <v>5.88</v>
      </c>
      <c r="DI465" s="2">
        <v>17.63</v>
      </c>
      <c r="DJ465">
        <v>-1.04</v>
      </c>
      <c r="DK465">
        <v>0.9422546096941592</v>
      </c>
      <c r="DL465">
        <v>8.0000000000000002E-3</v>
      </c>
      <c r="DN465">
        <v>19.5</v>
      </c>
      <c r="DO465">
        <v>0.17399999999999999</v>
      </c>
      <c r="DP465">
        <v>777.4899999999999</v>
      </c>
      <c r="DQ465" s="2">
        <v>162</v>
      </c>
      <c r="DR465" s="2">
        <v>2939.2107063299995</v>
      </c>
      <c r="DS465">
        <v>2.4671067091926027E-2</v>
      </c>
      <c r="DT465">
        <v>1.5192591172090499</v>
      </c>
      <c r="DU465">
        <v>180998.45418781738</v>
      </c>
      <c r="DV465">
        <v>1</v>
      </c>
    </row>
    <row r="466" spans="1:126" x14ac:dyDescent="0.15">
      <c r="A466" t="s">
        <v>768</v>
      </c>
      <c r="B466" t="s">
        <v>949</v>
      </c>
      <c r="C466">
        <v>13</v>
      </c>
      <c r="D466">
        <v>221</v>
      </c>
      <c r="E466" t="s">
        <v>950</v>
      </c>
      <c r="F466">
        <v>13221</v>
      </c>
      <c r="G466" t="s">
        <v>5450</v>
      </c>
      <c r="H466">
        <v>76.7</v>
      </c>
      <c r="I466">
        <v>17.2</v>
      </c>
      <c r="J466">
        <v>0.2</v>
      </c>
      <c r="K466">
        <v>0.4</v>
      </c>
      <c r="L466">
        <v>1.8</v>
      </c>
      <c r="M466">
        <v>3.7</v>
      </c>
      <c r="N466">
        <f t="shared" si="30"/>
        <v>6195.86</v>
      </c>
      <c r="O466">
        <f t="shared" si="28"/>
        <v>3804.1400000000003</v>
      </c>
      <c r="P466">
        <f t="shared" si="29"/>
        <v>4.5649680000000021</v>
      </c>
      <c r="Q466" s="4">
        <v>13221</v>
      </c>
      <c r="R466" s="5">
        <v>33.866805999999997</v>
      </c>
      <c r="S466" s="5">
        <v>-83.074081000000007</v>
      </c>
      <c r="T466">
        <v>3</v>
      </c>
      <c r="U466">
        <v>9.5958767573288056E-2</v>
      </c>
      <c r="V466">
        <v>14745</v>
      </c>
      <c r="W466">
        <v>14695</v>
      </c>
      <c r="X466">
        <v>14688</v>
      </c>
      <c r="Y466">
        <v>14725</v>
      </c>
      <c r="Z466">
        <v>8050</v>
      </c>
      <c r="AA466">
        <v>13217</v>
      </c>
      <c r="AB466">
        <v>5838.65</v>
      </c>
      <c r="AC466">
        <v>44226</v>
      </c>
      <c r="AD466">
        <v>1</v>
      </c>
      <c r="AE466">
        <v>6.8082788671023972E-5</v>
      </c>
      <c r="AF466">
        <v>30</v>
      </c>
      <c r="AG466">
        <v>406</v>
      </c>
      <c r="AH466">
        <v>7.3891625615763554E-2</v>
      </c>
      <c r="AI466" s="3">
        <v>80806</v>
      </c>
      <c r="AJ466" s="3">
        <v>280966.7964542</v>
      </c>
      <c r="AK466">
        <v>75</v>
      </c>
      <c r="AL466">
        <v>283008</v>
      </c>
      <c r="AM466">
        <v>19796</v>
      </c>
      <c r="AN466">
        <v>31783</v>
      </c>
      <c r="AO466">
        <v>51579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11</v>
      </c>
      <c r="AV466">
        <f t="shared" si="31"/>
        <v>11</v>
      </c>
      <c r="AW466">
        <v>13172</v>
      </c>
      <c r="AX466">
        <v>0.89</v>
      </c>
      <c r="AY466">
        <v>262697447.08563301</v>
      </c>
      <c r="AZ466">
        <v>262697.447085633</v>
      </c>
      <c r="BA466">
        <v>20599.4478028431</v>
      </c>
      <c r="BB466">
        <v>0.48544990602222932</v>
      </c>
      <c r="BC466">
        <v>15604</v>
      </c>
      <c r="BD466">
        <v>0</v>
      </c>
      <c r="BE466">
        <v>15604</v>
      </c>
      <c r="BF466">
        <v>1.058257036283486</v>
      </c>
      <c r="BG466">
        <v>98741</v>
      </c>
      <c r="BH466">
        <v>6.722562636165577</v>
      </c>
      <c r="BI466">
        <v>1846</v>
      </c>
      <c r="BJ466">
        <v>10</v>
      </c>
      <c r="BK466">
        <v>1</v>
      </c>
      <c r="BL466">
        <v>2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14328</v>
      </c>
      <c r="BU466">
        <v>0.76</v>
      </c>
      <c r="BV466">
        <v>0.60540899999999997</v>
      </c>
      <c r="BW466">
        <v>30</v>
      </c>
      <c r="BX466">
        <v>0.97710779999999997</v>
      </c>
      <c r="BY466">
        <v>-0.97408810000000001</v>
      </c>
      <c r="BZ466">
        <v>9</v>
      </c>
      <c r="CA466">
        <v>1</v>
      </c>
      <c r="CB466">
        <v>2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0</v>
      </c>
      <c r="CJ466">
        <v>14680</v>
      </c>
      <c r="CK466">
        <v>0.9536784741144414</v>
      </c>
      <c r="CL466">
        <v>0.81882260801461948</v>
      </c>
      <c r="CM466">
        <v>31</v>
      </c>
      <c r="CN466">
        <v>-0.41054081326532321</v>
      </c>
      <c r="CO466">
        <v>1504</v>
      </c>
      <c r="CP466">
        <v>0.74458770900000004</v>
      </c>
      <c r="CQ466">
        <v>0.40356834200000002</v>
      </c>
      <c r="CR466">
        <v>12911</v>
      </c>
      <c r="CS466">
        <v>0.86699999999999999</v>
      </c>
      <c r="CT466">
        <v>11221</v>
      </c>
      <c r="CU466">
        <v>0.77539261100000001</v>
      </c>
      <c r="CV466">
        <v>1</v>
      </c>
      <c r="CW466">
        <v>1</v>
      </c>
      <c r="CX466">
        <v>2</v>
      </c>
      <c r="CY466">
        <v>566</v>
      </c>
      <c r="CZ466">
        <v>595</v>
      </c>
      <c r="DA466" s="2">
        <v>3308</v>
      </c>
      <c r="DB466" s="2">
        <v>985</v>
      </c>
      <c r="DC466" s="2">
        <v>144.35</v>
      </c>
      <c r="DD466" s="2">
        <v>3246</v>
      </c>
      <c r="DE466">
        <v>165</v>
      </c>
      <c r="DF466">
        <v>16</v>
      </c>
      <c r="DG466">
        <v>6.87</v>
      </c>
      <c r="DH466">
        <v>6.87</v>
      </c>
      <c r="DI466" s="2">
        <v>13.75</v>
      </c>
      <c r="DJ466">
        <v>-1.1499999999999999</v>
      </c>
      <c r="DK466">
        <v>0.95006558918892159</v>
      </c>
      <c r="DL466">
        <v>2.4630541871921183E-3</v>
      </c>
      <c r="DM466">
        <v>12</v>
      </c>
      <c r="DN466">
        <v>63.7</v>
      </c>
      <c r="DO466">
        <v>0.23100000000000001</v>
      </c>
      <c r="DP466">
        <v>478.75</v>
      </c>
      <c r="DQ466" s="2">
        <v>3967</v>
      </c>
      <c r="DR466" s="2">
        <v>4687.1841264100003</v>
      </c>
      <c r="DS466">
        <v>2.9455303172161566E-3</v>
      </c>
      <c r="DT466">
        <v>2.8705084339273599</v>
      </c>
      <c r="DU466">
        <v>812376.85086891428</v>
      </c>
      <c r="DV466">
        <v>0</v>
      </c>
    </row>
    <row r="467" spans="1:126" x14ac:dyDescent="0.15">
      <c r="A467" t="s">
        <v>768</v>
      </c>
      <c r="B467" t="s">
        <v>951</v>
      </c>
      <c r="C467">
        <v>13</v>
      </c>
      <c r="D467">
        <v>223</v>
      </c>
      <c r="E467" t="s">
        <v>952</v>
      </c>
      <c r="F467">
        <v>13223</v>
      </c>
      <c r="G467" t="s">
        <v>5451</v>
      </c>
      <c r="H467">
        <v>75</v>
      </c>
      <c r="I467">
        <v>16.7</v>
      </c>
      <c r="J467">
        <v>0.2</v>
      </c>
      <c r="K467">
        <v>0.9</v>
      </c>
      <c r="L467">
        <v>2.1</v>
      </c>
      <c r="M467">
        <v>5.0999999999999996</v>
      </c>
      <c r="N467">
        <f t="shared" si="30"/>
        <v>5935.1600000000008</v>
      </c>
      <c r="O467">
        <f t="shared" si="28"/>
        <v>4064.8399999999992</v>
      </c>
      <c r="P467">
        <f t="shared" si="29"/>
        <v>4.8778080000000008</v>
      </c>
      <c r="Q467" s="4">
        <v>13223</v>
      </c>
      <c r="R467" s="5">
        <v>33.921025999999998</v>
      </c>
      <c r="S467" s="5">
        <v>-84.867161999999993</v>
      </c>
      <c r="T467">
        <v>1</v>
      </c>
      <c r="U467">
        <v>1.4443084198045658E-2</v>
      </c>
      <c r="V467">
        <v>141846</v>
      </c>
      <c r="W467">
        <v>145565</v>
      </c>
      <c r="X467">
        <v>147400</v>
      </c>
      <c r="Y467">
        <v>151771</v>
      </c>
      <c r="Z467">
        <v>79710</v>
      </c>
      <c r="AA467">
        <v>13219</v>
      </c>
      <c r="AB467">
        <v>64008.774000000012</v>
      </c>
      <c r="AC467">
        <v>60109</v>
      </c>
      <c r="AD467">
        <v>2</v>
      </c>
      <c r="AE467">
        <v>1.3568521031207599E-5</v>
      </c>
      <c r="AF467">
        <v>17</v>
      </c>
      <c r="AG467">
        <v>142</v>
      </c>
      <c r="AH467">
        <v>0.11971830985915492</v>
      </c>
      <c r="AI467" s="3">
        <v>8368</v>
      </c>
      <c r="AJ467" s="3">
        <v>199866.44223262</v>
      </c>
      <c r="AK467">
        <v>38</v>
      </c>
      <c r="AL467">
        <v>201657.59999999998</v>
      </c>
      <c r="AM467">
        <v>93216</v>
      </c>
      <c r="AN467">
        <v>5319</v>
      </c>
      <c r="AO467">
        <v>98535</v>
      </c>
      <c r="AP467">
        <v>2</v>
      </c>
      <c r="AQ467">
        <v>0</v>
      </c>
      <c r="AR467">
        <v>2</v>
      </c>
      <c r="AS467">
        <v>1.37395665166764E-2</v>
      </c>
      <c r="AT467">
        <v>2</v>
      </c>
      <c r="AU467">
        <v>46</v>
      </c>
      <c r="AV467">
        <f t="shared" si="31"/>
        <v>48</v>
      </c>
      <c r="AW467">
        <v>158239</v>
      </c>
      <c r="AX467">
        <v>0.97</v>
      </c>
      <c r="AY467">
        <v>1120831957.0790601</v>
      </c>
      <c r="AZ467">
        <v>1120831.9570790601</v>
      </c>
      <c r="BA467">
        <v>13908.1383464011</v>
      </c>
      <c r="BB467">
        <v>0.71900348924754709</v>
      </c>
      <c r="BC467">
        <v>102416</v>
      </c>
      <c r="BD467">
        <v>128295</v>
      </c>
      <c r="BE467">
        <v>-25879</v>
      </c>
      <c r="BF467">
        <v>-0.18244434104592305</v>
      </c>
      <c r="BG467">
        <v>1007695</v>
      </c>
      <c r="BH467">
        <v>6.8364654002713703</v>
      </c>
      <c r="BI467">
        <v>7607</v>
      </c>
      <c r="BJ467">
        <v>47</v>
      </c>
      <c r="BK467">
        <v>1</v>
      </c>
      <c r="BL467">
        <v>5</v>
      </c>
      <c r="BM467">
        <v>0</v>
      </c>
      <c r="BN467">
        <v>1</v>
      </c>
      <c r="BO467">
        <v>2</v>
      </c>
      <c r="BP467">
        <v>1</v>
      </c>
      <c r="BQ467">
        <v>13</v>
      </c>
      <c r="BR467">
        <v>3</v>
      </c>
      <c r="BS467">
        <v>0</v>
      </c>
      <c r="BT467">
        <v>136655</v>
      </c>
      <c r="BU467">
        <v>0.77</v>
      </c>
      <c r="BV467">
        <v>0.61837379999999997</v>
      </c>
      <c r="BW467">
        <v>211</v>
      </c>
      <c r="BX467">
        <v>0.534192</v>
      </c>
      <c r="BY467">
        <v>-1.348225</v>
      </c>
      <c r="BZ467">
        <v>47</v>
      </c>
      <c r="CA467">
        <v>0</v>
      </c>
      <c r="CB467">
        <v>2</v>
      </c>
      <c r="CC467">
        <v>1</v>
      </c>
      <c r="CD467">
        <v>2</v>
      </c>
      <c r="CE467">
        <v>1</v>
      </c>
      <c r="CF467">
        <v>0</v>
      </c>
      <c r="CG467">
        <v>14</v>
      </c>
      <c r="CH467">
        <v>3</v>
      </c>
      <c r="CI467">
        <v>0</v>
      </c>
      <c r="CJ467">
        <v>148921</v>
      </c>
      <c r="CK467">
        <v>0.47004787773383205</v>
      </c>
      <c r="CL467">
        <v>0.73748249412187949</v>
      </c>
      <c r="CM467">
        <v>245</v>
      </c>
      <c r="CN467">
        <v>-1.2648331424181214</v>
      </c>
      <c r="CO467">
        <v>20210</v>
      </c>
      <c r="CP467">
        <v>0.74437224199999996</v>
      </c>
      <c r="CQ467">
        <v>0.61972858200000003</v>
      </c>
      <c r="CR467">
        <v>134518</v>
      </c>
      <c r="CS467">
        <v>0.878</v>
      </c>
      <c r="CT467">
        <v>116881</v>
      </c>
      <c r="CU467">
        <v>0.82254024662000003</v>
      </c>
      <c r="CV467">
        <v>47</v>
      </c>
      <c r="CW467">
        <v>24</v>
      </c>
      <c r="CX467">
        <v>21</v>
      </c>
      <c r="CY467">
        <v>85</v>
      </c>
      <c r="CZ467">
        <v>207</v>
      </c>
      <c r="DA467" s="2">
        <v>37291</v>
      </c>
      <c r="DB467" s="2">
        <v>14860</v>
      </c>
      <c r="DC467" s="2">
        <v>158.56</v>
      </c>
      <c r="DD467" s="2">
        <v>32428</v>
      </c>
      <c r="DE467">
        <v>63</v>
      </c>
      <c r="DF467">
        <v>0</v>
      </c>
      <c r="DG467">
        <v>19.05</v>
      </c>
      <c r="DH467">
        <v>2.72</v>
      </c>
      <c r="DI467" s="2">
        <v>5.44</v>
      </c>
      <c r="DJ467">
        <v>0.44</v>
      </c>
      <c r="DK467">
        <v>0.96259560229445507</v>
      </c>
      <c r="DL467">
        <v>0</v>
      </c>
      <c r="DM467">
        <v>0</v>
      </c>
      <c r="DN467">
        <v>16.5</v>
      </c>
      <c r="DO467">
        <v>8.4000000000000005E-2</v>
      </c>
      <c r="DP467">
        <v>13.2</v>
      </c>
      <c r="DQ467" s="2">
        <v>0</v>
      </c>
      <c r="DR467" s="2">
        <v>747.27744410000014</v>
      </c>
      <c r="DS467">
        <v>1.867454804674359E-3</v>
      </c>
      <c r="DT467">
        <v>1.31144384640169</v>
      </c>
      <c r="DU467">
        <v>264462.6186001334</v>
      </c>
      <c r="DV467">
        <v>1</v>
      </c>
    </row>
    <row r="468" spans="1:126" x14ac:dyDescent="0.15">
      <c r="A468" t="s">
        <v>768</v>
      </c>
      <c r="B468" t="s">
        <v>953</v>
      </c>
      <c r="C468">
        <v>13</v>
      </c>
      <c r="D468">
        <v>225</v>
      </c>
      <c r="E468" t="s">
        <v>954</v>
      </c>
      <c r="F468">
        <v>13225</v>
      </c>
      <c r="G468" t="s">
        <v>5452</v>
      </c>
      <c r="H468">
        <v>45.1</v>
      </c>
      <c r="I468">
        <v>45.7</v>
      </c>
      <c r="J468">
        <v>0.2</v>
      </c>
      <c r="K468">
        <v>0.8</v>
      </c>
      <c r="L468">
        <v>1.4</v>
      </c>
      <c r="M468">
        <v>6.8</v>
      </c>
      <c r="N468">
        <f t="shared" si="30"/>
        <v>4171.38</v>
      </c>
      <c r="O468">
        <f t="shared" si="28"/>
        <v>5828.62</v>
      </c>
      <c r="P468">
        <f t="shared" si="29"/>
        <v>6.9943440000000026</v>
      </c>
      <c r="Q468" s="4">
        <v>13225</v>
      </c>
      <c r="R468" s="5">
        <v>32.571323999999997</v>
      </c>
      <c r="S468" s="5">
        <v>-83.831978000000007</v>
      </c>
      <c r="T468">
        <v>3</v>
      </c>
      <c r="U468">
        <v>0.17583895645550204</v>
      </c>
      <c r="V468">
        <v>27531</v>
      </c>
      <c r="W468">
        <v>27337</v>
      </c>
      <c r="X468">
        <v>27086</v>
      </c>
      <c r="Y468">
        <v>26962</v>
      </c>
      <c r="Z468">
        <v>13255</v>
      </c>
      <c r="AA468">
        <v>13221</v>
      </c>
      <c r="AB468">
        <v>10274.439</v>
      </c>
      <c r="AC468">
        <v>41588</v>
      </c>
      <c r="AD468">
        <v>1</v>
      </c>
      <c r="AE468">
        <v>3.6919441778040314E-5</v>
      </c>
      <c r="AF468">
        <v>20</v>
      </c>
      <c r="AG468">
        <v>190</v>
      </c>
      <c r="AH468">
        <v>0.10526315789473684</v>
      </c>
      <c r="AI468" s="3">
        <v>35325</v>
      </c>
      <c r="AJ468" s="3">
        <v>96170.862903875008</v>
      </c>
      <c r="AK468">
        <v>29</v>
      </c>
      <c r="AL468">
        <v>96940.800000000003</v>
      </c>
      <c r="AM468">
        <v>14123</v>
      </c>
      <c r="AN468">
        <v>19492</v>
      </c>
      <c r="AO468">
        <v>33615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20</v>
      </c>
      <c r="AV468">
        <f t="shared" si="31"/>
        <v>20</v>
      </c>
      <c r="AW468">
        <v>23977</v>
      </c>
      <c r="AX468">
        <v>0.83</v>
      </c>
      <c r="AY468">
        <v>216254092.44029</v>
      </c>
      <c r="AZ468">
        <v>216254.09244029</v>
      </c>
      <c r="BA468">
        <v>8729.1138183773601</v>
      </c>
      <c r="BB468">
        <v>1.145591661200138</v>
      </c>
      <c r="BC468">
        <v>20507</v>
      </c>
      <c r="BD468">
        <v>11761</v>
      </c>
      <c r="BE468">
        <v>8746</v>
      </c>
      <c r="BF468">
        <v>0.31767825360502705</v>
      </c>
      <c r="BG468">
        <v>203915</v>
      </c>
      <c r="BH468">
        <v>7.5284279701690906</v>
      </c>
      <c r="BI468">
        <v>2462</v>
      </c>
      <c r="BJ468">
        <v>16</v>
      </c>
      <c r="BK468">
        <v>2</v>
      </c>
      <c r="BL468">
        <v>2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27247</v>
      </c>
      <c r="BU468">
        <v>0.71</v>
      </c>
      <c r="BV468">
        <v>0.55067820000000001</v>
      </c>
      <c r="BW468">
        <v>149</v>
      </c>
      <c r="BX468">
        <v>0.80742840000000005</v>
      </c>
      <c r="BY468">
        <v>-0.86035819999999996</v>
      </c>
      <c r="BZ468">
        <v>16</v>
      </c>
      <c r="CA468">
        <v>1</v>
      </c>
      <c r="CB468">
        <v>2</v>
      </c>
      <c r="CC468">
        <v>0</v>
      </c>
      <c r="CD468">
        <v>0</v>
      </c>
      <c r="CE468">
        <v>0</v>
      </c>
      <c r="CF468">
        <v>0</v>
      </c>
      <c r="CG468">
        <v>3</v>
      </c>
      <c r="CH468">
        <v>1</v>
      </c>
      <c r="CI468">
        <v>0</v>
      </c>
      <c r="CJ468">
        <v>26828</v>
      </c>
      <c r="CK468">
        <v>0.85731325480840914</v>
      </c>
      <c r="CL468">
        <v>0.72803135668226071</v>
      </c>
      <c r="CM468">
        <v>124</v>
      </c>
      <c r="CN468">
        <v>-0.42043336298255995</v>
      </c>
      <c r="CO468">
        <v>2558</v>
      </c>
      <c r="CP468">
        <v>-0.2082824647</v>
      </c>
      <c r="CQ468">
        <v>-0.21455320680000001</v>
      </c>
      <c r="CR468">
        <v>20920</v>
      </c>
      <c r="CS468">
        <v>0.78799999999999992</v>
      </c>
      <c r="CT468">
        <v>21392</v>
      </c>
      <c r="CU468">
        <v>0.76553118490000005</v>
      </c>
      <c r="CV468">
        <v>14</v>
      </c>
      <c r="CW468">
        <v>12</v>
      </c>
      <c r="CX468">
        <v>7</v>
      </c>
      <c r="CY468">
        <v>414</v>
      </c>
      <c r="CZ468">
        <v>288</v>
      </c>
      <c r="DA468" s="2">
        <v>13398</v>
      </c>
      <c r="DB468" s="2">
        <v>1920</v>
      </c>
      <c r="DC468" s="2">
        <v>85.14</v>
      </c>
      <c r="DD468" s="2">
        <v>14220</v>
      </c>
      <c r="DE468">
        <v>96</v>
      </c>
      <c r="DF468">
        <v>34</v>
      </c>
      <c r="DG468">
        <v>11.11</v>
      </c>
      <c r="DH468">
        <v>7.4</v>
      </c>
      <c r="DI468" s="2">
        <v>7.4</v>
      </c>
      <c r="DJ468">
        <v>-0.64</v>
      </c>
      <c r="DL468">
        <v>0</v>
      </c>
      <c r="DM468">
        <v>0</v>
      </c>
      <c r="DN468">
        <v>32.299999999999997</v>
      </c>
      <c r="DO468">
        <v>0.34100000000000003</v>
      </c>
      <c r="DP468">
        <v>502.82000000000005</v>
      </c>
      <c r="DQ468" s="2">
        <v>0</v>
      </c>
      <c r="DR468" s="2">
        <v>4142.3683434999994</v>
      </c>
      <c r="DS468">
        <v>3.7190459053890623E-2</v>
      </c>
      <c r="DT468">
        <v>2.2859794294603901</v>
      </c>
      <c r="DU468">
        <v>221604.67467543378</v>
      </c>
      <c r="DV468">
        <v>1</v>
      </c>
    </row>
    <row r="469" spans="1:126" x14ac:dyDescent="0.15">
      <c r="A469" t="s">
        <v>768</v>
      </c>
      <c r="B469" t="s">
        <v>210</v>
      </c>
      <c r="C469">
        <v>13</v>
      </c>
      <c r="D469">
        <v>227</v>
      </c>
      <c r="E469" t="s">
        <v>955</v>
      </c>
      <c r="F469">
        <v>13227</v>
      </c>
      <c r="G469" t="s">
        <v>5453</v>
      </c>
      <c r="H469">
        <v>94.5</v>
      </c>
      <c r="I469">
        <v>1</v>
      </c>
      <c r="J469">
        <v>0.2</v>
      </c>
      <c r="K469">
        <v>0.4</v>
      </c>
      <c r="L469">
        <v>1.1000000000000001</v>
      </c>
      <c r="M469">
        <v>2.8</v>
      </c>
      <c r="N469">
        <f t="shared" si="30"/>
        <v>8940.5</v>
      </c>
      <c r="O469">
        <f t="shared" si="28"/>
        <v>1059.5</v>
      </c>
      <c r="P469">
        <f t="shared" si="29"/>
        <v>1.2714000000000005</v>
      </c>
      <c r="Q469" s="4">
        <v>13227</v>
      </c>
      <c r="R469" s="5">
        <v>34.456803999999998</v>
      </c>
      <c r="S469" s="5">
        <v>-84.490333000000007</v>
      </c>
      <c r="T469">
        <v>1</v>
      </c>
      <c r="U469">
        <v>4.7366529365201485E-2</v>
      </c>
      <c r="V469">
        <v>29445</v>
      </c>
      <c r="W469">
        <v>29550</v>
      </c>
      <c r="X469">
        <v>29740</v>
      </c>
      <c r="Y469">
        <v>30181</v>
      </c>
      <c r="Z469">
        <v>15763</v>
      </c>
      <c r="AA469">
        <v>13223</v>
      </c>
      <c r="AB469">
        <v>11139.875</v>
      </c>
      <c r="AC469">
        <v>54123</v>
      </c>
      <c r="AD469">
        <v>1</v>
      </c>
      <c r="AE469">
        <v>3.3624747814391393E-5</v>
      </c>
      <c r="AF469">
        <v>13</v>
      </c>
      <c r="AG469">
        <v>262</v>
      </c>
      <c r="AH469">
        <v>4.9618320610687022E-2</v>
      </c>
      <c r="AI469" s="3">
        <v>16838</v>
      </c>
      <c r="AJ469" s="3">
        <v>148517.00861949002</v>
      </c>
      <c r="AK469">
        <v>40</v>
      </c>
      <c r="AL469">
        <v>148992</v>
      </c>
      <c r="AM469">
        <v>13127</v>
      </c>
      <c r="AN469">
        <v>11258</v>
      </c>
      <c r="AO469">
        <v>24385</v>
      </c>
      <c r="AP469">
        <v>3</v>
      </c>
      <c r="AQ469">
        <v>0</v>
      </c>
      <c r="AR469">
        <v>3</v>
      </c>
      <c r="AS469">
        <v>0.10152284263959391</v>
      </c>
      <c r="AT469">
        <v>5</v>
      </c>
      <c r="AU469">
        <v>35</v>
      </c>
      <c r="AV469">
        <f t="shared" si="31"/>
        <v>40</v>
      </c>
      <c r="AW469">
        <v>29961</v>
      </c>
      <c r="AX469">
        <v>0.9</v>
      </c>
      <c r="AY469">
        <v>374161401.59857899</v>
      </c>
      <c r="AZ469">
        <v>374161.40159857902</v>
      </c>
      <c r="BA469">
        <v>16577.937707958001</v>
      </c>
      <c r="BB469">
        <v>0.60321133883858447</v>
      </c>
      <c r="BC469">
        <v>11155</v>
      </c>
      <c r="BD469">
        <v>12394</v>
      </c>
      <c r="BE469">
        <v>-1239</v>
      </c>
      <c r="BF469">
        <v>-4.2078451349974531E-2</v>
      </c>
      <c r="BG469">
        <v>707757</v>
      </c>
      <c r="BH469">
        <v>23.798150638870208</v>
      </c>
      <c r="BI469">
        <v>3119</v>
      </c>
      <c r="BJ469">
        <v>15</v>
      </c>
      <c r="BK469">
        <v>1</v>
      </c>
      <c r="BL469">
        <v>2</v>
      </c>
      <c r="BM469">
        <v>1</v>
      </c>
      <c r="BN469">
        <v>0</v>
      </c>
      <c r="BO469">
        <v>0</v>
      </c>
      <c r="BP469">
        <v>0</v>
      </c>
      <c r="BQ469">
        <v>2</v>
      </c>
      <c r="BR469">
        <v>1</v>
      </c>
      <c r="BS469">
        <v>0</v>
      </c>
      <c r="BT469">
        <v>31264</v>
      </c>
      <c r="BU469">
        <v>0.79</v>
      </c>
      <c r="BV469">
        <v>0.53257239999999995</v>
      </c>
      <c r="BW469">
        <v>112</v>
      </c>
      <c r="BX469">
        <v>0.70368470000000005</v>
      </c>
      <c r="BY469">
        <v>-1.3672850000000001</v>
      </c>
      <c r="BZ469">
        <v>19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3</v>
      </c>
      <c r="CH469">
        <v>1</v>
      </c>
      <c r="CI469">
        <v>0</v>
      </c>
      <c r="CJ469">
        <v>30046</v>
      </c>
      <c r="CK469">
        <v>0.79877521134260798</v>
      </c>
      <c r="CL469">
        <v>0.73854039256800041</v>
      </c>
      <c r="CM469">
        <v>128</v>
      </c>
      <c r="CN469">
        <v>-0.52006547084901533</v>
      </c>
      <c r="CO469">
        <v>3646</v>
      </c>
      <c r="CP469">
        <v>0.577612405</v>
      </c>
      <c r="CQ469">
        <v>0.29176740299999998</v>
      </c>
      <c r="CR469">
        <v>26969</v>
      </c>
      <c r="CS469">
        <v>0.88700000000000001</v>
      </c>
      <c r="CT469">
        <v>23409</v>
      </c>
      <c r="CU469">
        <v>0.77469118233000001</v>
      </c>
      <c r="CV469">
        <v>21</v>
      </c>
      <c r="CW469">
        <v>9</v>
      </c>
      <c r="CX469">
        <v>13</v>
      </c>
      <c r="CY469">
        <v>123</v>
      </c>
      <c r="CZ469">
        <v>378</v>
      </c>
      <c r="DA469" s="2">
        <v>12549</v>
      </c>
      <c r="DB469" s="2">
        <v>2860</v>
      </c>
      <c r="DC469" s="2">
        <v>209.57</v>
      </c>
      <c r="DD469" s="2">
        <v>1398</v>
      </c>
      <c r="DE469">
        <v>125</v>
      </c>
      <c r="DF469">
        <v>13</v>
      </c>
      <c r="DG469">
        <v>50.7</v>
      </c>
      <c r="DH469">
        <v>3.38</v>
      </c>
      <c r="DI469" s="2">
        <v>6.76</v>
      </c>
      <c r="DJ469">
        <v>1.56</v>
      </c>
      <c r="DK469">
        <v>0.98539018885853424</v>
      </c>
      <c r="DL469">
        <v>0</v>
      </c>
      <c r="DM469">
        <v>0</v>
      </c>
      <c r="DN469">
        <v>1</v>
      </c>
      <c r="DO469">
        <v>6.9999999999999993E-3</v>
      </c>
      <c r="DP469">
        <v>5.4</v>
      </c>
      <c r="DQ469" s="2">
        <v>0</v>
      </c>
      <c r="DR469" s="2">
        <v>1691.5673861700002</v>
      </c>
      <c r="DS469">
        <v>1.0407457013384611E-2</v>
      </c>
      <c r="DT469">
        <v>1.73795522035798</v>
      </c>
      <c r="DU469">
        <v>258941.42419157617</v>
      </c>
      <c r="DV469">
        <v>1</v>
      </c>
    </row>
    <row r="470" spans="1:126" x14ac:dyDescent="0.15">
      <c r="A470" t="s">
        <v>768</v>
      </c>
      <c r="B470" t="s">
        <v>956</v>
      </c>
      <c r="C470">
        <v>13</v>
      </c>
      <c r="D470">
        <v>229</v>
      </c>
      <c r="E470" t="s">
        <v>957</v>
      </c>
      <c r="F470">
        <v>13229</v>
      </c>
      <c r="G470" t="s">
        <v>5454</v>
      </c>
      <c r="H470">
        <v>84.6</v>
      </c>
      <c r="I470">
        <v>8.8000000000000007</v>
      </c>
      <c r="J470">
        <v>0.4</v>
      </c>
      <c r="K470">
        <v>0.3</v>
      </c>
      <c r="L470">
        <v>1.3</v>
      </c>
      <c r="M470">
        <v>4.7</v>
      </c>
      <c r="N470">
        <f t="shared" si="30"/>
        <v>7258.6299999999983</v>
      </c>
      <c r="O470">
        <f t="shared" si="28"/>
        <v>2741.3700000000017</v>
      </c>
      <c r="P470">
        <f t="shared" si="29"/>
        <v>3.2896440000000031</v>
      </c>
      <c r="Q470" s="4">
        <v>13229</v>
      </c>
      <c r="R470" s="5">
        <v>31.353988000000001</v>
      </c>
      <c r="S470" s="5">
        <v>-82.210426999999996</v>
      </c>
      <c r="T470">
        <v>6</v>
      </c>
      <c r="U470">
        <v>0.11924666396571322</v>
      </c>
      <c r="V470">
        <v>18631</v>
      </c>
      <c r="W470">
        <v>18860</v>
      </c>
      <c r="X470">
        <v>18934</v>
      </c>
      <c r="Y470">
        <v>19123</v>
      </c>
      <c r="Z470">
        <v>9621</v>
      </c>
      <c r="AA470">
        <v>13225</v>
      </c>
      <c r="AB470">
        <v>6492.0189999999993</v>
      </c>
      <c r="AC470">
        <v>40247</v>
      </c>
      <c r="AD470">
        <v>0</v>
      </c>
      <c r="AE470">
        <v>0</v>
      </c>
      <c r="AF470">
        <v>15</v>
      </c>
      <c r="AG470">
        <v>356</v>
      </c>
      <c r="AH470">
        <v>4.2134831460674156E-2</v>
      </c>
      <c r="AI470" s="3">
        <v>78230</v>
      </c>
      <c r="AJ470" s="3">
        <v>217712.13601918</v>
      </c>
      <c r="AK470">
        <v>53</v>
      </c>
      <c r="AL470">
        <v>219948.80000000002</v>
      </c>
      <c r="AM470">
        <v>25281</v>
      </c>
      <c r="AN470">
        <v>44627</v>
      </c>
      <c r="AO470">
        <v>69908</v>
      </c>
      <c r="AP470">
        <v>1</v>
      </c>
      <c r="AQ470">
        <v>0</v>
      </c>
      <c r="AR470">
        <v>1</v>
      </c>
      <c r="AS470">
        <v>5.3022269353128315E-2</v>
      </c>
      <c r="AT470">
        <v>1</v>
      </c>
      <c r="AU470">
        <v>10</v>
      </c>
      <c r="AV470">
        <f t="shared" si="31"/>
        <v>11</v>
      </c>
      <c r="AW470">
        <v>14236</v>
      </c>
      <c r="AX470">
        <v>0.74</v>
      </c>
      <c r="AY470">
        <v>1030265628.83591</v>
      </c>
      <c r="AZ470">
        <v>1030265.62883591</v>
      </c>
      <c r="BA470">
        <v>65283.4359648092</v>
      </c>
      <c r="BB470">
        <v>0.15317821208722016</v>
      </c>
      <c r="BC470">
        <v>6642</v>
      </c>
      <c r="BD470">
        <v>313</v>
      </c>
      <c r="BE470">
        <v>6329</v>
      </c>
      <c r="BF470">
        <v>0.33970264612742201</v>
      </c>
      <c r="BG470">
        <v>174376</v>
      </c>
      <c r="BH470">
        <v>9.2096757156438152</v>
      </c>
      <c r="BI470">
        <v>2183</v>
      </c>
      <c r="BJ470">
        <v>14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0</v>
      </c>
      <c r="BQ470">
        <v>1</v>
      </c>
      <c r="BR470">
        <v>2</v>
      </c>
      <c r="BS470">
        <v>0</v>
      </c>
      <c r="BT470">
        <v>18580</v>
      </c>
      <c r="BU470">
        <v>0.78</v>
      </c>
      <c r="BV470">
        <v>0.50622440000000002</v>
      </c>
      <c r="BW470">
        <v>51</v>
      </c>
      <c r="BX470">
        <v>1.0764260000000001</v>
      </c>
      <c r="BY470">
        <v>-1.3212630000000001</v>
      </c>
      <c r="BZ470">
        <v>16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2</v>
      </c>
      <c r="CI470">
        <v>0</v>
      </c>
      <c r="CJ470">
        <v>19001</v>
      </c>
      <c r="CK470">
        <v>1.052576180201042</v>
      </c>
      <c r="CL470">
        <v>0.70943005181347152</v>
      </c>
      <c r="CM470">
        <v>62</v>
      </c>
      <c r="CN470">
        <v>-0.58083399054061213</v>
      </c>
      <c r="CO470">
        <v>1392</v>
      </c>
      <c r="CP470">
        <v>-0.56087881530000006</v>
      </c>
      <c r="CQ470">
        <v>7.9194999999999995E-3</v>
      </c>
      <c r="CR470">
        <v>16383</v>
      </c>
      <c r="CS470">
        <v>0.85599999999999998</v>
      </c>
      <c r="CT470">
        <v>14327</v>
      </c>
      <c r="CU470">
        <v>0.73805689747999992</v>
      </c>
      <c r="CV470">
        <v>6</v>
      </c>
      <c r="CW470">
        <v>2</v>
      </c>
      <c r="CX470">
        <v>8</v>
      </c>
      <c r="CY470">
        <v>437</v>
      </c>
      <c r="CZ470">
        <v>476</v>
      </c>
      <c r="DA470" s="2">
        <v>6573</v>
      </c>
      <c r="DB470" s="2">
        <v>1105</v>
      </c>
      <c r="DC470" s="2">
        <v>68.650000000000006</v>
      </c>
      <c r="DD470" s="2">
        <v>2575</v>
      </c>
      <c r="DE470">
        <v>136</v>
      </c>
      <c r="DF470">
        <v>32</v>
      </c>
      <c r="DG470">
        <v>21.12</v>
      </c>
      <c r="DH470">
        <v>5.28</v>
      </c>
      <c r="DI470" s="2">
        <v>5.28</v>
      </c>
      <c r="DJ470">
        <v>-0.63</v>
      </c>
      <c r="DK470">
        <v>0.97382078486514123</v>
      </c>
      <c r="DL470">
        <v>0</v>
      </c>
      <c r="DM470">
        <v>0</v>
      </c>
      <c r="DN470">
        <v>16.3</v>
      </c>
      <c r="DO470">
        <v>7.4999999999999997E-2</v>
      </c>
      <c r="DP470">
        <v>732.83</v>
      </c>
      <c r="DQ470" s="2">
        <v>0</v>
      </c>
      <c r="DR470" s="2">
        <v>346.03468042999998</v>
      </c>
      <c r="DS470">
        <v>1.5732515433228096E-3</v>
      </c>
      <c r="DT470">
        <v>5.0220412824764296</v>
      </c>
      <c r="DU470">
        <v>1104591.9536311517</v>
      </c>
      <c r="DV470">
        <v>1</v>
      </c>
    </row>
    <row r="471" spans="1:126" x14ac:dyDescent="0.15">
      <c r="A471" t="s">
        <v>768</v>
      </c>
      <c r="B471" t="s">
        <v>212</v>
      </c>
      <c r="C471">
        <v>13</v>
      </c>
      <c r="D471">
        <v>231</v>
      </c>
      <c r="E471" t="s">
        <v>958</v>
      </c>
      <c r="F471">
        <v>13231</v>
      </c>
      <c r="G471" t="s">
        <v>5455</v>
      </c>
      <c r="H471">
        <v>86.8</v>
      </c>
      <c r="I471">
        <v>10.199999999999999</v>
      </c>
      <c r="J471">
        <v>0.3</v>
      </c>
      <c r="K471">
        <v>0.3</v>
      </c>
      <c r="L471">
        <v>1.3</v>
      </c>
      <c r="M471">
        <v>1.1000000000000001</v>
      </c>
      <c r="N471">
        <f t="shared" si="30"/>
        <v>7641.36</v>
      </c>
      <c r="O471">
        <f t="shared" si="28"/>
        <v>2358.6400000000003</v>
      </c>
      <c r="P471">
        <f t="shared" si="29"/>
        <v>2.8303680000000013</v>
      </c>
      <c r="Q471" s="4">
        <v>13231</v>
      </c>
      <c r="R471" s="5">
        <v>33.090767999999997</v>
      </c>
      <c r="S471" s="5">
        <v>-84.386627000000004</v>
      </c>
      <c r="T471">
        <v>1</v>
      </c>
      <c r="U471">
        <v>0.11337367906640487</v>
      </c>
      <c r="V471">
        <v>17765</v>
      </c>
      <c r="W471">
        <v>17821</v>
      </c>
      <c r="X471">
        <v>17812</v>
      </c>
      <c r="Y471">
        <v>17922</v>
      </c>
      <c r="Z471">
        <v>9375</v>
      </c>
      <c r="AA471">
        <v>13227</v>
      </c>
      <c r="AB471">
        <v>6892.0460000000003</v>
      </c>
      <c r="AC471">
        <v>51338</v>
      </c>
      <c r="AD471">
        <v>2</v>
      </c>
      <c r="AE471">
        <v>1.1228385358185493E-4</v>
      </c>
      <c r="AF471">
        <v>22</v>
      </c>
      <c r="AG471">
        <v>296</v>
      </c>
      <c r="AH471">
        <v>7.4324324324324328E-2</v>
      </c>
      <c r="AI471" s="3">
        <v>38065</v>
      </c>
      <c r="AJ471" s="3">
        <v>138294.673349855</v>
      </c>
      <c r="AK471">
        <v>59</v>
      </c>
      <c r="AL471">
        <v>140448</v>
      </c>
      <c r="AM471">
        <v>44037</v>
      </c>
      <c r="AN471">
        <v>11968</v>
      </c>
      <c r="AO471">
        <v>56005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9</v>
      </c>
      <c r="AV471">
        <f t="shared" si="31"/>
        <v>9</v>
      </c>
      <c r="AW471">
        <v>2699</v>
      </c>
      <c r="AX471">
        <v>0.14000000000000001</v>
      </c>
      <c r="AY471">
        <v>232064875.67570201</v>
      </c>
      <c r="AZ471">
        <v>232064.875675702</v>
      </c>
      <c r="BA471">
        <v>16754.9571405059</v>
      </c>
      <c r="BB471">
        <v>0.59683829186435389</v>
      </c>
      <c r="BC471">
        <v>4261</v>
      </c>
      <c r="BD471">
        <v>5374</v>
      </c>
      <c r="BE471">
        <v>-1113</v>
      </c>
      <c r="BF471">
        <v>-6.2651280607936954E-2</v>
      </c>
      <c r="BG471">
        <v>177554</v>
      </c>
      <c r="BH471">
        <v>9.9682236694363358</v>
      </c>
      <c r="BI471">
        <v>1797</v>
      </c>
      <c r="BJ471">
        <v>21</v>
      </c>
      <c r="BK471">
        <v>0</v>
      </c>
      <c r="BL471">
        <v>3</v>
      </c>
      <c r="BM471">
        <v>0</v>
      </c>
      <c r="BN471">
        <v>0</v>
      </c>
      <c r="BO471">
        <v>0</v>
      </c>
      <c r="BP471">
        <v>0</v>
      </c>
      <c r="BQ471">
        <v>2</v>
      </c>
      <c r="BR471">
        <v>1</v>
      </c>
      <c r="BS471">
        <v>0</v>
      </c>
      <c r="BT471">
        <v>17721</v>
      </c>
      <c r="BU471">
        <v>0.75</v>
      </c>
      <c r="BV471">
        <v>0.62195769999999995</v>
      </c>
      <c r="BW471">
        <v>51</v>
      </c>
      <c r="BX471">
        <v>1.5236160000000001</v>
      </c>
      <c r="BY471">
        <v>-0.3317464</v>
      </c>
      <c r="BZ471">
        <v>19</v>
      </c>
      <c r="CA471">
        <v>0</v>
      </c>
      <c r="CB471">
        <v>3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1</v>
      </c>
      <c r="CI471">
        <v>0</v>
      </c>
      <c r="CJ471">
        <v>17760</v>
      </c>
      <c r="CK471">
        <v>1.3513513513513513</v>
      </c>
      <c r="CL471">
        <v>0.76284101599247411</v>
      </c>
      <c r="CM471">
        <v>68</v>
      </c>
      <c r="CN471">
        <v>1.5545435269943392E-2</v>
      </c>
      <c r="CO471">
        <v>1654</v>
      </c>
      <c r="CP471">
        <v>0.34951254300000001</v>
      </c>
      <c r="CQ471">
        <v>0.52910566000000003</v>
      </c>
      <c r="CR471">
        <v>15731</v>
      </c>
      <c r="CS471">
        <v>0.87599999999999989</v>
      </c>
      <c r="CT471">
        <v>14070</v>
      </c>
      <c r="CU471">
        <v>0.80949694405000006</v>
      </c>
      <c r="CV471">
        <v>3</v>
      </c>
      <c r="CW471">
        <v>3</v>
      </c>
      <c r="CX471">
        <v>3</v>
      </c>
      <c r="CY471">
        <v>113</v>
      </c>
      <c r="CZ471">
        <v>419</v>
      </c>
      <c r="DA471" s="2">
        <v>5425</v>
      </c>
      <c r="DB471" s="2">
        <v>1420</v>
      </c>
      <c r="DC471" s="2">
        <v>89.91</v>
      </c>
      <c r="DD471" s="2">
        <v>2262</v>
      </c>
      <c r="DE471">
        <v>143</v>
      </c>
      <c r="DF471">
        <v>11</v>
      </c>
      <c r="DG471">
        <v>11.24</v>
      </c>
      <c r="DH471">
        <v>5.62</v>
      </c>
      <c r="DI471" s="2">
        <v>11.24</v>
      </c>
      <c r="DJ471">
        <v>-0.63</v>
      </c>
      <c r="DK471">
        <v>0.97914094312360433</v>
      </c>
      <c r="DL471">
        <v>6.7567567567567571E-3</v>
      </c>
      <c r="DN471">
        <v>41</v>
      </c>
      <c r="DO471">
        <v>0.27800000000000002</v>
      </c>
      <c r="DP471">
        <v>840.96</v>
      </c>
      <c r="DQ471" s="2">
        <v>0</v>
      </c>
      <c r="DR471" s="2">
        <v>1089.3232270999999</v>
      </c>
      <c r="DS471">
        <v>6.1975418800481316E-3</v>
      </c>
      <c r="DT471">
        <v>2.2087491007617999</v>
      </c>
      <c r="DU471">
        <v>310214.39370379329</v>
      </c>
      <c r="DV471">
        <v>1</v>
      </c>
    </row>
    <row r="472" spans="1:126" x14ac:dyDescent="0.15">
      <c r="A472" t="s">
        <v>768</v>
      </c>
      <c r="B472" t="s">
        <v>365</v>
      </c>
      <c r="C472">
        <v>13</v>
      </c>
      <c r="D472">
        <v>233</v>
      </c>
      <c r="E472" t="s">
        <v>959</v>
      </c>
      <c r="F472">
        <v>13233</v>
      </c>
      <c r="G472" t="s">
        <v>5456</v>
      </c>
      <c r="H472">
        <v>73.5</v>
      </c>
      <c r="I472">
        <v>12.4</v>
      </c>
      <c r="J472">
        <v>0.2</v>
      </c>
      <c r="K472">
        <v>0.7</v>
      </c>
      <c r="L472">
        <v>1.5</v>
      </c>
      <c r="M472">
        <v>11.8</v>
      </c>
      <c r="N472">
        <f t="shared" si="30"/>
        <v>5698.03</v>
      </c>
      <c r="O472">
        <f t="shared" si="28"/>
        <v>4301.97</v>
      </c>
      <c r="P472">
        <f t="shared" si="29"/>
        <v>5.162364000000002</v>
      </c>
      <c r="Q472" s="4">
        <v>13233</v>
      </c>
      <c r="R472" s="5">
        <v>33.996015</v>
      </c>
      <c r="S472" s="5">
        <v>-85.188338000000002</v>
      </c>
      <c r="T472">
        <v>4</v>
      </c>
      <c r="U472">
        <v>5.1586464934923693E-2</v>
      </c>
      <c r="V472">
        <v>41350</v>
      </c>
      <c r="W472">
        <v>41250</v>
      </c>
      <c r="X472">
        <v>41215</v>
      </c>
      <c r="Y472">
        <v>41372</v>
      </c>
      <c r="Z472">
        <v>20843</v>
      </c>
      <c r="AA472">
        <v>13229</v>
      </c>
      <c r="AB472">
        <v>14886.462</v>
      </c>
      <c r="AC472">
        <v>37853</v>
      </c>
      <c r="AD472">
        <v>1</v>
      </c>
      <c r="AE472">
        <v>2.4263011039670024E-5</v>
      </c>
      <c r="AF472">
        <v>15</v>
      </c>
      <c r="AG472">
        <v>353</v>
      </c>
      <c r="AH472">
        <v>4.2492917847025496E-2</v>
      </c>
      <c r="AI472" s="3">
        <v>44971</v>
      </c>
      <c r="AJ472" s="3">
        <v>198616.28589846502</v>
      </c>
      <c r="AK472">
        <v>59</v>
      </c>
      <c r="AL472">
        <v>199782.40000000002</v>
      </c>
      <c r="AM472">
        <v>186294</v>
      </c>
      <c r="AN472">
        <v>18271</v>
      </c>
      <c r="AO472">
        <v>204565</v>
      </c>
      <c r="AP472">
        <v>4</v>
      </c>
      <c r="AQ472">
        <v>0</v>
      </c>
      <c r="AR472">
        <v>4</v>
      </c>
      <c r="AS472">
        <v>9.696969696969697E-2</v>
      </c>
      <c r="AT472">
        <v>2</v>
      </c>
      <c r="AU472">
        <v>28</v>
      </c>
      <c r="AV472">
        <f t="shared" si="31"/>
        <v>30</v>
      </c>
      <c r="AW472">
        <v>41376</v>
      </c>
      <c r="AX472">
        <v>0.94</v>
      </c>
      <c r="AY472">
        <v>1284826173.2169299</v>
      </c>
      <c r="AZ472">
        <v>1284826.1732169299</v>
      </c>
      <c r="BA472">
        <v>33545.4930245902</v>
      </c>
      <c r="BB472">
        <v>0.29810263908387324</v>
      </c>
      <c r="BC472">
        <v>18828</v>
      </c>
      <c r="BD472">
        <v>0</v>
      </c>
      <c r="BE472">
        <v>18828</v>
      </c>
      <c r="BF472">
        <v>0.45533252720677148</v>
      </c>
      <c r="BG472">
        <v>345239</v>
      </c>
      <c r="BH472">
        <v>8.3765376683246391</v>
      </c>
      <c r="BI472">
        <v>4348</v>
      </c>
      <c r="BJ472">
        <v>31</v>
      </c>
      <c r="BK472">
        <v>2</v>
      </c>
      <c r="BL472">
        <v>3</v>
      </c>
      <c r="BM472">
        <v>0</v>
      </c>
      <c r="BN472">
        <v>0</v>
      </c>
      <c r="BO472">
        <v>3</v>
      </c>
      <c r="BP472">
        <v>0</v>
      </c>
      <c r="BQ472">
        <v>3</v>
      </c>
      <c r="BR472">
        <v>4</v>
      </c>
      <c r="BS472">
        <v>0</v>
      </c>
      <c r="BT472">
        <v>42298</v>
      </c>
      <c r="BU472">
        <v>0.73</v>
      </c>
      <c r="BV472">
        <v>0.46023150000000002</v>
      </c>
      <c r="BW472">
        <v>110</v>
      </c>
      <c r="BX472">
        <v>1.0875220000000001</v>
      </c>
      <c r="BY472">
        <v>-1.535118</v>
      </c>
      <c r="BZ472">
        <v>36</v>
      </c>
      <c r="CA472">
        <v>2</v>
      </c>
      <c r="CB472">
        <v>2</v>
      </c>
      <c r="CC472">
        <v>0</v>
      </c>
      <c r="CD472">
        <v>0</v>
      </c>
      <c r="CE472">
        <v>3</v>
      </c>
      <c r="CF472">
        <v>0</v>
      </c>
      <c r="CG472">
        <v>4</v>
      </c>
      <c r="CH472">
        <v>4</v>
      </c>
      <c r="CI472">
        <v>0</v>
      </c>
      <c r="CJ472">
        <v>41042</v>
      </c>
      <c r="CK472">
        <v>1.2426295014862823</v>
      </c>
      <c r="CL472">
        <v>0.70668882426256752</v>
      </c>
      <c r="CM472">
        <v>125</v>
      </c>
      <c r="CN472">
        <v>-0.44163168380521001</v>
      </c>
      <c r="CO472">
        <v>2837</v>
      </c>
      <c r="CP472">
        <v>-0.51275191870000003</v>
      </c>
      <c r="CQ472">
        <v>-0.1496287231</v>
      </c>
      <c r="CR472">
        <v>35494</v>
      </c>
      <c r="CS472">
        <v>0.85400000000000009</v>
      </c>
      <c r="CT472">
        <v>31343</v>
      </c>
      <c r="CU472">
        <v>0.74089185624999998</v>
      </c>
      <c r="CV472">
        <v>21</v>
      </c>
      <c r="CW472">
        <v>10</v>
      </c>
      <c r="CX472">
        <v>13</v>
      </c>
      <c r="CY472">
        <v>200</v>
      </c>
      <c r="CZ472">
        <v>514</v>
      </c>
      <c r="DA472" s="2">
        <v>16748</v>
      </c>
      <c r="DB472" s="2">
        <v>2395</v>
      </c>
      <c r="DC472" s="2">
        <v>84.99</v>
      </c>
      <c r="DD472" s="2">
        <v>9892</v>
      </c>
      <c r="DE472">
        <v>158</v>
      </c>
      <c r="DF472">
        <v>5</v>
      </c>
      <c r="DG472">
        <v>7.28</v>
      </c>
      <c r="DH472">
        <v>4.8600000000000003</v>
      </c>
      <c r="DI472" s="2">
        <v>7.28</v>
      </c>
      <c r="DJ472">
        <v>0.21</v>
      </c>
      <c r="DK472">
        <v>0.94071735118187272</v>
      </c>
      <c r="DL472">
        <v>0</v>
      </c>
      <c r="DM472">
        <v>0</v>
      </c>
      <c r="DN472">
        <v>34.1</v>
      </c>
      <c r="DO472">
        <v>0.17300000000000001</v>
      </c>
      <c r="DP472">
        <v>593.96</v>
      </c>
      <c r="DQ472" s="2">
        <v>0</v>
      </c>
      <c r="DR472" s="2">
        <v>3787.9052576599997</v>
      </c>
      <c r="DS472">
        <v>1.1277854304748565E-2</v>
      </c>
      <c r="DT472">
        <v>3.31968145887011</v>
      </c>
      <c r="DU472">
        <v>663213.92908857192</v>
      </c>
      <c r="DV472">
        <v>1</v>
      </c>
    </row>
    <row r="473" spans="1:126" x14ac:dyDescent="0.15">
      <c r="A473" t="s">
        <v>768</v>
      </c>
      <c r="B473" t="s">
        <v>371</v>
      </c>
      <c r="C473">
        <v>13</v>
      </c>
      <c r="D473">
        <v>235</v>
      </c>
      <c r="E473" t="s">
        <v>960</v>
      </c>
      <c r="F473">
        <v>13235</v>
      </c>
      <c r="G473" t="s">
        <v>5457</v>
      </c>
      <c r="H473">
        <v>62.4</v>
      </c>
      <c r="I473">
        <v>31.7</v>
      </c>
      <c r="J473">
        <v>0.2</v>
      </c>
      <c r="K473">
        <v>0.9</v>
      </c>
      <c r="L473">
        <v>0.9</v>
      </c>
      <c r="M473">
        <v>3.9</v>
      </c>
      <c r="N473">
        <f t="shared" si="30"/>
        <v>4915.5200000000004</v>
      </c>
      <c r="O473">
        <f t="shared" si="28"/>
        <v>5084.4799999999996</v>
      </c>
      <c r="P473">
        <f t="shared" si="29"/>
        <v>6.1013760000000019</v>
      </c>
      <c r="Q473" s="4">
        <v>13235</v>
      </c>
      <c r="R473" s="5">
        <v>32.238802999999997</v>
      </c>
      <c r="S473" s="5">
        <v>-83.481845000000007</v>
      </c>
      <c r="T473">
        <v>3</v>
      </c>
      <c r="U473">
        <v>5.728932756921315E-2</v>
      </c>
      <c r="V473">
        <v>11801</v>
      </c>
      <c r="W473">
        <v>11693</v>
      </c>
      <c r="X473">
        <v>11590</v>
      </c>
      <c r="Y473">
        <v>11397</v>
      </c>
      <c r="Z473">
        <v>6600</v>
      </c>
      <c r="AA473">
        <v>13231</v>
      </c>
      <c r="AB473">
        <v>3435.7429999999999</v>
      </c>
      <c r="AC473">
        <v>38750</v>
      </c>
      <c r="AD473">
        <v>2</v>
      </c>
      <c r="AE473">
        <v>1.725625539257981E-4</v>
      </c>
      <c r="AF473">
        <v>12</v>
      </c>
      <c r="AG473">
        <v>176</v>
      </c>
      <c r="AH473">
        <v>6.8181818181818177E-2</v>
      </c>
      <c r="AI473" s="3">
        <v>62520</v>
      </c>
      <c r="AJ473" s="3">
        <v>159398.03266054002</v>
      </c>
      <c r="AK473">
        <v>75</v>
      </c>
      <c r="AL473">
        <v>159916.79999999999</v>
      </c>
      <c r="AM473">
        <v>298616</v>
      </c>
      <c r="AN473">
        <v>41648</v>
      </c>
      <c r="AO473">
        <v>340264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f t="shared" si="31"/>
        <v>2</v>
      </c>
      <c r="AW473">
        <v>8851</v>
      </c>
      <c r="AX473">
        <v>0.76</v>
      </c>
      <c r="AY473">
        <v>241466062.455194</v>
      </c>
      <c r="AZ473">
        <v>241466.06245519398</v>
      </c>
      <c r="BA473">
        <v>24974.6438076663</v>
      </c>
      <c r="BB473">
        <v>0.40040611097445827</v>
      </c>
      <c r="BC473">
        <v>2059</v>
      </c>
      <c r="BD473">
        <v>112</v>
      </c>
      <c r="BE473">
        <v>1947</v>
      </c>
      <c r="BF473">
        <v>0.16498601813405644</v>
      </c>
      <c r="BG473">
        <v>142052</v>
      </c>
      <c r="BH473">
        <v>12.256427955133736</v>
      </c>
      <c r="BI473">
        <v>1244</v>
      </c>
      <c r="BJ473">
        <v>8</v>
      </c>
      <c r="BK473">
        <v>1</v>
      </c>
      <c r="BL473">
        <v>2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1</v>
      </c>
      <c r="BS473">
        <v>0</v>
      </c>
      <c r="BT473">
        <v>9897</v>
      </c>
      <c r="BU473">
        <v>0.45</v>
      </c>
      <c r="BV473">
        <v>0.51863029999999999</v>
      </c>
      <c r="BW473">
        <v>45</v>
      </c>
      <c r="BX473">
        <v>1.3135289999999999</v>
      </c>
      <c r="BY473">
        <v>-0.57882750000000005</v>
      </c>
      <c r="BZ473">
        <v>11</v>
      </c>
      <c r="CA473">
        <v>1</v>
      </c>
      <c r="CB473">
        <v>2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11478</v>
      </c>
      <c r="CK473">
        <v>1.3939710751001917</v>
      </c>
      <c r="CL473">
        <v>0.70726085286208218</v>
      </c>
      <c r="CM473">
        <v>50</v>
      </c>
      <c r="CN473">
        <v>2.1904931516738415E-2</v>
      </c>
      <c r="CO473">
        <v>792</v>
      </c>
      <c r="CP473">
        <v>0.349296989</v>
      </c>
      <c r="CQ473">
        <v>0.251509859</v>
      </c>
      <c r="CR473">
        <v>9306</v>
      </c>
      <c r="CS473">
        <v>0.82099999999999995</v>
      </c>
      <c r="CT473">
        <v>9276</v>
      </c>
      <c r="CU473">
        <v>0.77466442953000003</v>
      </c>
      <c r="CV473">
        <v>2</v>
      </c>
      <c r="CW473">
        <v>1</v>
      </c>
      <c r="CX473">
        <v>8</v>
      </c>
      <c r="CY473">
        <v>608</v>
      </c>
      <c r="CZ473">
        <v>257</v>
      </c>
      <c r="DA473" s="2">
        <v>4584</v>
      </c>
      <c r="DB473" s="2">
        <v>560</v>
      </c>
      <c r="DC473" s="2">
        <v>60.65</v>
      </c>
      <c r="DD473" s="2">
        <v>4300</v>
      </c>
      <c r="DE473">
        <v>77</v>
      </c>
      <c r="DF473">
        <v>37</v>
      </c>
      <c r="DG473">
        <v>25.99</v>
      </c>
      <c r="DH473">
        <v>8.66</v>
      </c>
      <c r="DJ473">
        <v>0.28000000000000003</v>
      </c>
      <c r="DK473">
        <v>0.96636276391554699</v>
      </c>
      <c r="DL473">
        <v>5.681818181818182E-3</v>
      </c>
      <c r="DM473">
        <v>0</v>
      </c>
      <c r="DN473">
        <v>38.9</v>
      </c>
      <c r="DO473">
        <v>0.27500000000000002</v>
      </c>
      <c r="DP473">
        <v>1150.8</v>
      </c>
      <c r="DQ473" s="2">
        <v>0</v>
      </c>
      <c r="DR473" s="2">
        <v>4797.1135665499996</v>
      </c>
      <c r="DS473">
        <v>2.4545062497937056E-2</v>
      </c>
      <c r="DT473">
        <v>4.6811549489620798</v>
      </c>
      <c r="DU473">
        <v>748595.31974217913</v>
      </c>
      <c r="DV473">
        <v>1</v>
      </c>
    </row>
    <row r="474" spans="1:126" x14ac:dyDescent="0.15">
      <c r="A474" t="s">
        <v>768</v>
      </c>
      <c r="B474" t="s">
        <v>743</v>
      </c>
      <c r="C474">
        <v>13</v>
      </c>
      <c r="D474">
        <v>237</v>
      </c>
      <c r="E474" t="s">
        <v>961</v>
      </c>
      <c r="F474">
        <v>13237</v>
      </c>
      <c r="G474" t="s">
        <v>5458</v>
      </c>
      <c r="H474">
        <v>66.099999999999994</v>
      </c>
      <c r="I474">
        <v>25.9</v>
      </c>
      <c r="J474">
        <v>0.1</v>
      </c>
      <c r="K474">
        <v>0.5</v>
      </c>
      <c r="L474">
        <v>1</v>
      </c>
      <c r="M474">
        <v>6.3</v>
      </c>
      <c r="N474">
        <f t="shared" si="30"/>
        <v>5080.9699999999984</v>
      </c>
      <c r="O474">
        <f t="shared" si="28"/>
        <v>4919.0300000000016</v>
      </c>
      <c r="P474">
        <f t="shared" si="29"/>
        <v>5.9028360000000042</v>
      </c>
      <c r="Q474" s="4">
        <v>13237</v>
      </c>
      <c r="R474" s="5">
        <v>33.321060000000003</v>
      </c>
      <c r="S474" s="5">
        <v>-83.371790000000004</v>
      </c>
      <c r="T474">
        <v>6</v>
      </c>
      <c r="U474">
        <v>-8.4948133131738768E-2</v>
      </c>
      <c r="V474">
        <v>21184</v>
      </c>
      <c r="W474">
        <v>21226</v>
      </c>
      <c r="X474">
        <v>21247</v>
      </c>
      <c r="Y474">
        <v>21356</v>
      </c>
      <c r="Z474">
        <v>11319</v>
      </c>
      <c r="AA474">
        <v>13233</v>
      </c>
      <c r="AB474">
        <v>8434.7860000000001</v>
      </c>
      <c r="AC474">
        <v>44299</v>
      </c>
      <c r="AD474">
        <v>1</v>
      </c>
      <c r="AE474">
        <v>4.7065468066079918E-5</v>
      </c>
      <c r="AF474">
        <v>2</v>
      </c>
      <c r="AG474">
        <v>165</v>
      </c>
      <c r="AH474">
        <v>1.2121212121212121E-2</v>
      </c>
      <c r="AI474" s="3">
        <v>28498</v>
      </c>
      <c r="AJ474" s="3">
        <v>220574.36460101002</v>
      </c>
      <c r="AK474">
        <v>87</v>
      </c>
      <c r="AL474">
        <v>230822.40000000002</v>
      </c>
      <c r="AM474">
        <v>173616</v>
      </c>
      <c r="AN474">
        <v>15087</v>
      </c>
      <c r="AO474">
        <v>188703</v>
      </c>
      <c r="AP474">
        <v>1</v>
      </c>
      <c r="AQ474">
        <v>0</v>
      </c>
      <c r="AR474">
        <v>1</v>
      </c>
      <c r="AS474">
        <v>4.7112032413078299E-2</v>
      </c>
      <c r="AT474">
        <v>1</v>
      </c>
      <c r="AU474">
        <v>22</v>
      </c>
      <c r="AV474">
        <f t="shared" si="31"/>
        <v>23</v>
      </c>
      <c r="AW474">
        <v>12873</v>
      </c>
      <c r="AX474">
        <v>0.6</v>
      </c>
      <c r="AY474">
        <v>499132077.77570498</v>
      </c>
      <c r="AZ474">
        <v>499132.07777570497</v>
      </c>
      <c r="BA474">
        <v>26712.836521011301</v>
      </c>
      <c r="BB474">
        <v>0.37435185859556247</v>
      </c>
      <c r="BC474">
        <v>17183</v>
      </c>
      <c r="BD474">
        <v>0</v>
      </c>
      <c r="BE474">
        <v>17183</v>
      </c>
      <c r="BF474">
        <v>0.81113104229607247</v>
      </c>
      <c r="BG474">
        <v>295566</v>
      </c>
      <c r="BH474">
        <v>13.910952134418977</v>
      </c>
      <c r="BI474">
        <v>2265</v>
      </c>
      <c r="BJ474">
        <v>18</v>
      </c>
      <c r="BK474">
        <v>3</v>
      </c>
      <c r="BL474">
        <v>3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20495</v>
      </c>
      <c r="BU474">
        <v>0.67</v>
      </c>
      <c r="BV474">
        <v>0.57834070000000004</v>
      </c>
      <c r="BW474">
        <v>92</v>
      </c>
      <c r="BX474">
        <v>1.2198100000000001</v>
      </c>
      <c r="BY474">
        <v>-0.50634159999999995</v>
      </c>
      <c r="BZ474">
        <v>17</v>
      </c>
      <c r="CA474">
        <v>3</v>
      </c>
      <c r="CB474">
        <v>3</v>
      </c>
      <c r="CC474">
        <v>0</v>
      </c>
      <c r="CD474">
        <v>0</v>
      </c>
      <c r="CE474">
        <v>0</v>
      </c>
      <c r="CF474">
        <v>0</v>
      </c>
      <c r="CG474">
        <v>4</v>
      </c>
      <c r="CH474">
        <v>0</v>
      </c>
      <c r="CI474">
        <v>0</v>
      </c>
      <c r="CJ474">
        <v>21173</v>
      </c>
      <c r="CK474">
        <v>1.275208992584896</v>
      </c>
      <c r="CL474">
        <v>0.81617842286928044</v>
      </c>
      <c r="CM474">
        <v>88</v>
      </c>
      <c r="CN474">
        <v>0.25226001778953594</v>
      </c>
      <c r="CO474">
        <v>1884</v>
      </c>
      <c r="CP474">
        <v>0.30158061400000002</v>
      </c>
      <c r="CQ474">
        <v>-7.1817748400000006E-2</v>
      </c>
      <c r="CR474">
        <v>17933</v>
      </c>
      <c r="CS474">
        <v>0.83900000000000008</v>
      </c>
      <c r="CT474">
        <v>16142</v>
      </c>
      <c r="CU474">
        <v>0.76315571393000003</v>
      </c>
      <c r="CV474">
        <v>7</v>
      </c>
      <c r="CW474">
        <v>4</v>
      </c>
      <c r="CX474">
        <v>5</v>
      </c>
      <c r="CY474">
        <v>248</v>
      </c>
      <c r="CZ474">
        <v>240</v>
      </c>
      <c r="DA474" s="2">
        <v>8591</v>
      </c>
      <c r="DB474" s="2">
        <v>1920</v>
      </c>
      <c r="DC474" s="2">
        <v>102.94</v>
      </c>
      <c r="DD474" s="2">
        <v>6608</v>
      </c>
      <c r="DE474">
        <v>75</v>
      </c>
      <c r="DF474">
        <v>13</v>
      </c>
      <c r="DG474">
        <v>23.4</v>
      </c>
      <c r="DH474">
        <v>4.68</v>
      </c>
      <c r="DI474" s="2">
        <v>18.72</v>
      </c>
      <c r="DJ474">
        <v>2.34</v>
      </c>
      <c r="DK474">
        <v>0.94652256298687631</v>
      </c>
      <c r="DL474">
        <v>0</v>
      </c>
      <c r="DM474">
        <v>0</v>
      </c>
      <c r="DN474">
        <v>50</v>
      </c>
      <c r="DO474">
        <v>0.214</v>
      </c>
      <c r="DP474">
        <v>0</v>
      </c>
      <c r="DQ474" s="2">
        <v>37962</v>
      </c>
      <c r="DR474" s="2">
        <v>3687.2964215499996</v>
      </c>
      <c r="DS474">
        <v>9.7647891320772999E-3</v>
      </c>
      <c r="DT474">
        <v>2.2783032263513299</v>
      </c>
      <c r="DU474">
        <v>525883.41863415728</v>
      </c>
      <c r="DV474">
        <v>0</v>
      </c>
    </row>
    <row r="475" spans="1:126" x14ac:dyDescent="0.15">
      <c r="A475" t="s">
        <v>768</v>
      </c>
      <c r="B475" t="s">
        <v>962</v>
      </c>
      <c r="C475">
        <v>13</v>
      </c>
      <c r="D475">
        <v>239</v>
      </c>
      <c r="E475" t="s">
        <v>963</v>
      </c>
      <c r="F475">
        <v>13239</v>
      </c>
      <c r="G475" t="s">
        <v>5459</v>
      </c>
      <c r="H475">
        <v>50.3</v>
      </c>
      <c r="I475">
        <v>47.7</v>
      </c>
      <c r="J475">
        <v>0.1</v>
      </c>
      <c r="K475">
        <v>0.1</v>
      </c>
      <c r="L475">
        <v>0.4</v>
      </c>
      <c r="M475">
        <v>1.4</v>
      </c>
      <c r="N475">
        <f t="shared" si="30"/>
        <v>4807.5200000000004</v>
      </c>
      <c r="O475">
        <f t="shared" si="28"/>
        <v>5192.4799999999996</v>
      </c>
      <c r="P475">
        <f t="shared" si="29"/>
        <v>6.2309760000000018</v>
      </c>
      <c r="Q475" s="4">
        <v>13239</v>
      </c>
      <c r="R475" s="5">
        <v>31.862947999999999</v>
      </c>
      <c r="S475" s="5">
        <v>-85.004801</v>
      </c>
      <c r="T475">
        <v>9</v>
      </c>
      <c r="U475">
        <v>3.6079666697096523E-2</v>
      </c>
      <c r="V475">
        <v>2542</v>
      </c>
      <c r="W475">
        <v>2407</v>
      </c>
      <c r="X475">
        <v>2326</v>
      </c>
      <c r="Y475">
        <v>2281</v>
      </c>
      <c r="Z475">
        <v>1094</v>
      </c>
      <c r="AA475">
        <v>13235</v>
      </c>
      <c r="AB475">
        <v>686.173</v>
      </c>
      <c r="AC475">
        <v>31487</v>
      </c>
      <c r="AD475">
        <v>0</v>
      </c>
      <c r="AE475">
        <v>0</v>
      </c>
      <c r="AF475">
        <v>0</v>
      </c>
      <c r="AG475">
        <v>21</v>
      </c>
      <c r="AH475">
        <v>0</v>
      </c>
      <c r="AI475" s="3">
        <v>9103</v>
      </c>
      <c r="AJ475" s="3">
        <v>96791.789089190002</v>
      </c>
      <c r="AK475">
        <v>195</v>
      </c>
      <c r="AL475">
        <v>102995.20000000001</v>
      </c>
      <c r="AM475">
        <v>139971</v>
      </c>
      <c r="AN475">
        <v>1402</v>
      </c>
      <c r="AO475">
        <v>141373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</v>
      </c>
      <c r="AV475">
        <f t="shared" si="31"/>
        <v>2</v>
      </c>
      <c r="AW475">
        <v>963</v>
      </c>
      <c r="AX475">
        <v>0.4</v>
      </c>
      <c r="AY475">
        <v>149450495.291715</v>
      </c>
      <c r="AZ475">
        <v>149450.49529171499</v>
      </c>
      <c r="BA475">
        <v>57483.2966446809</v>
      </c>
      <c r="BB475">
        <v>0.17396357870378559</v>
      </c>
      <c r="BG475">
        <v>0</v>
      </c>
      <c r="BH475">
        <v>0</v>
      </c>
      <c r="BI475">
        <v>432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2659</v>
      </c>
      <c r="BU475">
        <v>0.3</v>
      </c>
      <c r="BV475">
        <v>0.54581089999999999</v>
      </c>
      <c r="BW475">
        <v>11</v>
      </c>
      <c r="BX475">
        <v>0.37608130000000001</v>
      </c>
      <c r="BY475">
        <v>-1.144509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2303</v>
      </c>
      <c r="CK475">
        <v>0.43421623968736434</v>
      </c>
      <c r="CL475">
        <v>0.77632484514796973</v>
      </c>
      <c r="CM475">
        <v>12</v>
      </c>
      <c r="CN475">
        <v>-0.35471856843234467</v>
      </c>
      <c r="CO475">
        <v>57.999999999999993</v>
      </c>
      <c r="CP475">
        <v>-0.1027765697</v>
      </c>
      <c r="CQ475">
        <v>-0.46090486749999998</v>
      </c>
      <c r="CR475">
        <v>1762</v>
      </c>
      <c r="CS475">
        <v>0.77500000000000002</v>
      </c>
      <c r="CT475">
        <v>1927</v>
      </c>
      <c r="CU475">
        <v>0.75097885669999997</v>
      </c>
      <c r="CW475">
        <v>1</v>
      </c>
      <c r="CZ475">
        <v>29</v>
      </c>
      <c r="DA475" s="2">
        <v>644</v>
      </c>
      <c r="DB475" s="2">
        <v>120</v>
      </c>
      <c r="DC475" s="2">
        <v>42.25</v>
      </c>
      <c r="DD475" s="2">
        <v>1172</v>
      </c>
      <c r="DE475">
        <v>8</v>
      </c>
      <c r="DF475">
        <v>0</v>
      </c>
      <c r="DH475">
        <v>42.25</v>
      </c>
      <c r="DJ475">
        <v>1.05</v>
      </c>
      <c r="DL475">
        <v>0</v>
      </c>
      <c r="DM475">
        <v>0</v>
      </c>
      <c r="DN475">
        <v>11.4</v>
      </c>
      <c r="DO475">
        <v>0.11</v>
      </c>
      <c r="DP475">
        <v>871.25</v>
      </c>
      <c r="DQ475" s="2">
        <v>0</v>
      </c>
      <c r="DR475" s="2">
        <v>0</v>
      </c>
      <c r="DS475">
        <v>0</v>
      </c>
      <c r="DT475">
        <v>1</v>
      </c>
      <c r="DU475">
        <v>102995.20000000001</v>
      </c>
      <c r="DV475">
        <v>1</v>
      </c>
    </row>
    <row r="476" spans="1:126" x14ac:dyDescent="0.15">
      <c r="A476" t="s">
        <v>768</v>
      </c>
      <c r="B476" t="s">
        <v>964</v>
      </c>
      <c r="C476">
        <v>13</v>
      </c>
      <c r="D476">
        <v>241</v>
      </c>
      <c r="E476" t="s">
        <v>965</v>
      </c>
      <c r="F476">
        <v>13241</v>
      </c>
      <c r="G476" t="s">
        <v>5460</v>
      </c>
      <c r="H476">
        <v>88.9</v>
      </c>
      <c r="I476">
        <v>0.9</v>
      </c>
      <c r="J476">
        <v>0.3</v>
      </c>
      <c r="K476">
        <v>0.7</v>
      </c>
      <c r="L476">
        <v>1.2</v>
      </c>
      <c r="M476">
        <v>8</v>
      </c>
      <c r="N476">
        <f t="shared" si="30"/>
        <v>7970.0400000000009</v>
      </c>
      <c r="O476">
        <f t="shared" si="28"/>
        <v>2029.9599999999991</v>
      </c>
      <c r="P476">
        <f t="shared" si="29"/>
        <v>2.4359519999999999</v>
      </c>
      <c r="Q476" s="4">
        <v>13241</v>
      </c>
      <c r="R476" s="5">
        <v>34.883949000000001</v>
      </c>
      <c r="S476" s="5">
        <v>-83.404859000000002</v>
      </c>
      <c r="T476">
        <v>7</v>
      </c>
      <c r="U476">
        <v>8.9959808442269668E-2</v>
      </c>
      <c r="V476">
        <v>16297</v>
      </c>
      <c r="W476">
        <v>16267</v>
      </c>
      <c r="X476">
        <v>16266</v>
      </c>
      <c r="Y476">
        <v>16252</v>
      </c>
      <c r="Z476">
        <v>8065</v>
      </c>
      <c r="AA476">
        <v>13237</v>
      </c>
      <c r="AB476">
        <v>5480.7529999999997</v>
      </c>
      <c r="AC476">
        <v>35211</v>
      </c>
      <c r="AD476">
        <v>2</v>
      </c>
      <c r="AE476">
        <v>1.2295585884667404E-4</v>
      </c>
      <c r="AF476">
        <v>14</v>
      </c>
      <c r="AG476">
        <v>114</v>
      </c>
      <c r="AH476">
        <v>0.12280701754385964</v>
      </c>
      <c r="AI476" s="3">
        <v>8064</v>
      </c>
      <c r="AJ476" s="3">
        <v>236795.961022175</v>
      </c>
      <c r="AK476">
        <v>40</v>
      </c>
      <c r="AL476">
        <v>241286.39999999999</v>
      </c>
      <c r="AM476">
        <v>171010</v>
      </c>
      <c r="AN476">
        <v>8406</v>
      </c>
      <c r="AO476">
        <v>179416</v>
      </c>
      <c r="AP476">
        <v>1</v>
      </c>
      <c r="AQ476">
        <v>0</v>
      </c>
      <c r="AR476">
        <v>1</v>
      </c>
      <c r="AS476">
        <v>6.1474150119874595E-2</v>
      </c>
      <c r="AT476">
        <v>1</v>
      </c>
      <c r="AU476">
        <v>17</v>
      </c>
      <c r="AV476">
        <f t="shared" si="31"/>
        <v>18</v>
      </c>
      <c r="AW476">
        <v>15523</v>
      </c>
      <c r="AX476">
        <v>0.95</v>
      </c>
      <c r="AY476">
        <v>770533041.131302</v>
      </c>
      <c r="AZ476">
        <v>770533.04113130202</v>
      </c>
      <c r="BA476">
        <v>51439.609502672298</v>
      </c>
      <c r="BB476">
        <v>0.19440271994056443</v>
      </c>
      <c r="BC476">
        <v>21602</v>
      </c>
      <c r="BD476">
        <v>23308</v>
      </c>
      <c r="BE476">
        <v>-1706</v>
      </c>
      <c r="BF476">
        <v>-0.10468184328404001</v>
      </c>
      <c r="BG476">
        <v>402435</v>
      </c>
      <c r="BH476">
        <v>24.740870527480634</v>
      </c>
      <c r="BI476">
        <v>2629</v>
      </c>
      <c r="BJ476">
        <v>22</v>
      </c>
      <c r="BK476">
        <v>2</v>
      </c>
      <c r="BL476">
        <v>2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3</v>
      </c>
      <c r="BS476">
        <v>0</v>
      </c>
      <c r="BT476">
        <v>16611</v>
      </c>
      <c r="BU476">
        <v>0.61</v>
      </c>
      <c r="BV476">
        <v>0.59062650000000005</v>
      </c>
      <c r="BW476">
        <v>108</v>
      </c>
      <c r="BX476">
        <v>1.8060320000000001</v>
      </c>
      <c r="BY476">
        <v>0.3602899</v>
      </c>
      <c r="BZ476">
        <v>22</v>
      </c>
      <c r="CA476">
        <v>3</v>
      </c>
      <c r="CB476">
        <v>2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0</v>
      </c>
      <c r="CJ476">
        <v>16230</v>
      </c>
      <c r="CK476">
        <v>1.7868145409735059</v>
      </c>
      <c r="CL476">
        <v>0.7690643033800495</v>
      </c>
      <c r="CM476">
        <v>118</v>
      </c>
      <c r="CN476">
        <v>1.0768746977906241</v>
      </c>
      <c r="CO476">
        <v>1803</v>
      </c>
      <c r="CP476">
        <v>-0.12010633599999999</v>
      </c>
      <c r="CQ476">
        <v>0.36690203799999999</v>
      </c>
      <c r="CR476">
        <v>13931</v>
      </c>
      <c r="CS476">
        <v>0.85499999999999998</v>
      </c>
      <c r="CT476">
        <v>11783</v>
      </c>
      <c r="CU476">
        <v>0.71118973905000005</v>
      </c>
      <c r="CV476">
        <v>23</v>
      </c>
      <c r="CW476">
        <v>6</v>
      </c>
      <c r="CX476">
        <v>9</v>
      </c>
      <c r="CY476">
        <v>339</v>
      </c>
      <c r="CZ476">
        <v>168</v>
      </c>
      <c r="DA476" s="2">
        <v>7683</v>
      </c>
      <c r="DB476" s="2">
        <v>1225</v>
      </c>
      <c r="DC476" s="2">
        <v>117.03</v>
      </c>
      <c r="DD476" s="2">
        <v>1204</v>
      </c>
      <c r="DE476">
        <v>47</v>
      </c>
      <c r="DF476">
        <v>0</v>
      </c>
      <c r="DG476">
        <v>61.6</v>
      </c>
      <c r="DH476">
        <v>6.16</v>
      </c>
      <c r="DI476" s="2">
        <v>12.32</v>
      </c>
      <c r="DJ476">
        <v>3.11</v>
      </c>
      <c r="DK476">
        <v>0.9754464285714286</v>
      </c>
      <c r="DL476">
        <v>1.7543859649122806E-2</v>
      </c>
      <c r="DM476">
        <v>10</v>
      </c>
      <c r="DN476">
        <v>0</v>
      </c>
      <c r="DO476">
        <v>0</v>
      </c>
      <c r="DP476">
        <v>0</v>
      </c>
      <c r="DQ476" s="2">
        <v>148319</v>
      </c>
      <c r="DR476" s="2">
        <v>1103.0721221200001</v>
      </c>
      <c r="DS476">
        <v>3.976177022181648E-3</v>
      </c>
      <c r="DT476">
        <v>1</v>
      </c>
      <c r="DU476">
        <v>241286.39999999999</v>
      </c>
      <c r="DV476">
        <v>1</v>
      </c>
    </row>
    <row r="477" spans="1:126" x14ac:dyDescent="0.15">
      <c r="A477" t="s">
        <v>768</v>
      </c>
      <c r="B477" t="s">
        <v>214</v>
      </c>
      <c r="C477">
        <v>13</v>
      </c>
      <c r="D477">
        <v>243</v>
      </c>
      <c r="E477" t="s">
        <v>966</v>
      </c>
      <c r="F477">
        <v>13243</v>
      </c>
      <c r="G477" t="s">
        <v>5461</v>
      </c>
      <c r="H477">
        <v>36</v>
      </c>
      <c r="I477">
        <v>61.5</v>
      </c>
      <c r="J477">
        <v>0.1</v>
      </c>
      <c r="K477">
        <v>0.3</v>
      </c>
      <c r="L477">
        <v>0.6</v>
      </c>
      <c r="M477">
        <v>1.5</v>
      </c>
      <c r="N477">
        <f t="shared" si="30"/>
        <v>5080.96</v>
      </c>
      <c r="O477">
        <f t="shared" si="28"/>
        <v>4919.04</v>
      </c>
      <c r="P477">
        <f t="shared" si="29"/>
        <v>5.9028480000000023</v>
      </c>
      <c r="Q477" s="4">
        <v>13243</v>
      </c>
      <c r="R477" s="5">
        <v>31.762651000000002</v>
      </c>
      <c r="S477" s="5">
        <v>-84.752311000000006</v>
      </c>
      <c r="T477">
        <v>6</v>
      </c>
      <c r="U477">
        <v>0.10819013231603823</v>
      </c>
      <c r="V477">
        <v>7596</v>
      </c>
      <c r="W477">
        <v>7411</v>
      </c>
      <c r="X477">
        <v>7315</v>
      </c>
      <c r="Y477">
        <v>7221</v>
      </c>
      <c r="Z477">
        <v>3658</v>
      </c>
      <c r="AA477">
        <v>13239</v>
      </c>
      <c r="AB477">
        <v>2299.9170000000004</v>
      </c>
      <c r="AC477">
        <v>28377</v>
      </c>
      <c r="AD477">
        <v>0</v>
      </c>
      <c r="AE477">
        <v>0</v>
      </c>
      <c r="AF477">
        <v>3</v>
      </c>
      <c r="AG477">
        <v>197</v>
      </c>
      <c r="AH477">
        <v>1.5228426395939087E-2</v>
      </c>
      <c r="AI477" s="3">
        <v>119235</v>
      </c>
      <c r="AJ477" s="3">
        <v>274070.639288095</v>
      </c>
      <c r="AK477">
        <v>203</v>
      </c>
      <c r="AL477">
        <v>275788.79999999999</v>
      </c>
      <c r="AM477">
        <v>402108</v>
      </c>
      <c r="AN477">
        <v>36548</v>
      </c>
      <c r="AO477">
        <v>438656</v>
      </c>
      <c r="AP477">
        <v>1</v>
      </c>
      <c r="AQ477">
        <v>0</v>
      </c>
      <c r="AR477">
        <v>1</v>
      </c>
      <c r="AS477">
        <v>0.13493455673998112</v>
      </c>
      <c r="AT477">
        <v>1</v>
      </c>
      <c r="AU477">
        <v>3</v>
      </c>
      <c r="AV477">
        <f t="shared" si="31"/>
        <v>4</v>
      </c>
      <c r="AW477">
        <v>6376</v>
      </c>
      <c r="AX477">
        <v>0.89</v>
      </c>
      <c r="AY477">
        <v>406503928.72201699</v>
      </c>
      <c r="AZ477">
        <v>406503.92872201698</v>
      </c>
      <c r="BA477">
        <v>52021.626444464899</v>
      </c>
      <c r="BB477">
        <v>0.19222774610239049</v>
      </c>
      <c r="BC477">
        <v>1193</v>
      </c>
      <c r="BD477">
        <v>1688</v>
      </c>
      <c r="BE477">
        <v>-495</v>
      </c>
      <c r="BF477">
        <v>-6.5165876777251192E-2</v>
      </c>
      <c r="BG477">
        <v>97838</v>
      </c>
      <c r="BH477">
        <v>13.374982911825017</v>
      </c>
      <c r="BI477">
        <v>960</v>
      </c>
      <c r="BJ477">
        <v>8</v>
      </c>
      <c r="BK477">
        <v>0</v>
      </c>
      <c r="BL477">
        <v>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7180</v>
      </c>
      <c r="BU477">
        <v>0.41</v>
      </c>
      <c r="BV477">
        <v>0.59647490000000003</v>
      </c>
      <c r="BW477">
        <v>31</v>
      </c>
      <c r="BX477">
        <v>1.532033</v>
      </c>
      <c r="BY477">
        <v>-1.2094199999999999E-2</v>
      </c>
      <c r="BZ477">
        <v>7</v>
      </c>
      <c r="CA477">
        <v>0</v>
      </c>
      <c r="CB477">
        <v>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7300</v>
      </c>
      <c r="CK477">
        <v>1.3698630136986301</v>
      </c>
      <c r="CL477">
        <v>0.75580820563519524</v>
      </c>
      <c r="CM477">
        <v>28</v>
      </c>
      <c r="CN477">
        <v>0.12436348215954714</v>
      </c>
      <c r="CO477">
        <v>587</v>
      </c>
      <c r="CP477">
        <v>-0.81015796620000002</v>
      </c>
      <c r="CQ477">
        <v>-0.29653729719999999</v>
      </c>
      <c r="CR477">
        <v>5243</v>
      </c>
      <c r="CS477">
        <v>0.73699999999999999</v>
      </c>
      <c r="CT477">
        <v>5917</v>
      </c>
      <c r="CU477">
        <v>0.77026003533999998</v>
      </c>
      <c r="CV477">
        <v>5</v>
      </c>
      <c r="CX477">
        <v>2</v>
      </c>
      <c r="CY477">
        <v>232</v>
      </c>
      <c r="CZ477">
        <v>301</v>
      </c>
      <c r="DA477" s="2">
        <v>2895</v>
      </c>
      <c r="DB477" s="2">
        <v>270</v>
      </c>
      <c r="DC477" s="2">
        <v>13.89</v>
      </c>
      <c r="DD477" s="2">
        <v>4769</v>
      </c>
      <c r="DE477">
        <v>88</v>
      </c>
      <c r="DF477">
        <v>20</v>
      </c>
      <c r="DG477">
        <v>13.89</v>
      </c>
      <c r="DH477">
        <v>13.89</v>
      </c>
      <c r="DJ477">
        <v>-0.49</v>
      </c>
      <c r="DK477">
        <v>0.95237136746760598</v>
      </c>
      <c r="DL477">
        <v>0</v>
      </c>
      <c r="DM477">
        <v>0</v>
      </c>
      <c r="DN477">
        <v>73.3</v>
      </c>
      <c r="DO477">
        <v>0.27600000000000002</v>
      </c>
      <c r="DP477">
        <v>5822.14</v>
      </c>
      <c r="DQ477" s="2">
        <v>0</v>
      </c>
      <c r="DR477" s="2">
        <v>2127.2597496499998</v>
      </c>
      <c r="DS477">
        <v>3.224539847089512E-3</v>
      </c>
      <c r="DT477">
        <v>6.56271850330055</v>
      </c>
      <c r="DU477">
        <v>1809924.2607630547</v>
      </c>
      <c r="DV477">
        <v>0</v>
      </c>
    </row>
    <row r="478" spans="1:126" x14ac:dyDescent="0.15">
      <c r="A478" t="s">
        <v>768</v>
      </c>
      <c r="B478" t="s">
        <v>967</v>
      </c>
      <c r="C478">
        <v>13</v>
      </c>
      <c r="D478">
        <v>245</v>
      </c>
      <c r="E478" t="s">
        <v>968</v>
      </c>
      <c r="F478">
        <v>13245</v>
      </c>
      <c r="G478" t="s">
        <v>5462</v>
      </c>
      <c r="H478">
        <v>38</v>
      </c>
      <c r="I478">
        <v>53.5</v>
      </c>
      <c r="J478">
        <v>0.3</v>
      </c>
      <c r="K478">
        <v>1.6</v>
      </c>
      <c r="L478">
        <v>2.4</v>
      </c>
      <c r="M478">
        <v>4.0999999999999996</v>
      </c>
      <c r="N478">
        <f t="shared" si="30"/>
        <v>4331.4700000000012</v>
      </c>
      <c r="O478">
        <f t="shared" si="28"/>
        <v>5668.5299999999988</v>
      </c>
      <c r="P478">
        <f t="shared" si="29"/>
        <v>6.8022360000000015</v>
      </c>
      <c r="Q478" s="4">
        <v>13245</v>
      </c>
      <c r="R478" s="5">
        <v>33.361486999999997</v>
      </c>
      <c r="S478" s="5">
        <v>-82.074997999999994</v>
      </c>
      <c r="T478">
        <v>2</v>
      </c>
      <c r="U478">
        <v>7.4111999521620869E-2</v>
      </c>
      <c r="V478">
        <v>200337</v>
      </c>
      <c r="W478">
        <v>201244</v>
      </c>
      <c r="X478">
        <v>201291</v>
      </c>
      <c r="Y478">
        <v>201597</v>
      </c>
      <c r="Z478">
        <v>104134</v>
      </c>
      <c r="AA478">
        <v>13241</v>
      </c>
      <c r="AB478">
        <v>72794.572999999989</v>
      </c>
      <c r="AC478">
        <v>37424</v>
      </c>
      <c r="AD478">
        <v>3</v>
      </c>
      <c r="AE478">
        <v>1.4903795996840395E-5</v>
      </c>
      <c r="AF478">
        <v>5</v>
      </c>
      <c r="AG478">
        <v>123</v>
      </c>
      <c r="AH478">
        <v>4.065040650406504E-2</v>
      </c>
      <c r="AI478" s="3">
        <v>13908</v>
      </c>
      <c r="AJ478" s="3">
        <v>207570.27395226501</v>
      </c>
      <c r="AK478">
        <v>39</v>
      </c>
      <c r="AL478">
        <v>210240</v>
      </c>
      <c r="AM478">
        <v>235588</v>
      </c>
      <c r="AN478">
        <v>7253</v>
      </c>
      <c r="AO478">
        <v>242841</v>
      </c>
      <c r="AP478">
        <v>3</v>
      </c>
      <c r="AQ478">
        <v>0</v>
      </c>
      <c r="AR478">
        <v>3</v>
      </c>
      <c r="AS478">
        <v>1.4907276738685377E-2</v>
      </c>
      <c r="AT478">
        <v>5</v>
      </c>
      <c r="AU478">
        <v>105</v>
      </c>
      <c r="AV478">
        <f t="shared" si="31"/>
        <v>110</v>
      </c>
      <c r="AW478">
        <v>186146</v>
      </c>
      <c r="AX478">
        <v>0.92999999999999994</v>
      </c>
      <c r="AY478">
        <v>783977133.006845</v>
      </c>
      <c r="AZ478">
        <v>783977.13300684502</v>
      </c>
      <c r="BA478">
        <v>3921.7372426820898</v>
      </c>
      <c r="BB478">
        <v>2.5498903626600353</v>
      </c>
      <c r="BG478">
        <v>3526729</v>
      </c>
      <c r="BH478">
        <v>17.520549850713643</v>
      </c>
      <c r="BI478">
        <v>13669</v>
      </c>
      <c r="BJ478">
        <v>151</v>
      </c>
      <c r="BK478">
        <v>19</v>
      </c>
      <c r="BL478">
        <v>6</v>
      </c>
      <c r="BM478">
        <v>0</v>
      </c>
      <c r="BN478">
        <v>1</v>
      </c>
      <c r="BO478">
        <v>15</v>
      </c>
      <c r="BP478">
        <v>2</v>
      </c>
      <c r="BQ478">
        <v>12</v>
      </c>
      <c r="BR478">
        <v>7</v>
      </c>
      <c r="BS478">
        <v>1</v>
      </c>
      <c r="BT478">
        <v>199768</v>
      </c>
      <c r="BU478">
        <v>0.72</v>
      </c>
      <c r="BV478">
        <v>0.5380625</v>
      </c>
      <c r="BW478">
        <v>879</v>
      </c>
      <c r="BX478">
        <v>1.0712429999999999</v>
      </c>
      <c r="BY478">
        <v>-0.87834380000000001</v>
      </c>
      <c r="BZ478">
        <v>148</v>
      </c>
      <c r="CA478">
        <v>22</v>
      </c>
      <c r="CB478">
        <v>5</v>
      </c>
      <c r="CC478">
        <v>1</v>
      </c>
      <c r="CD478">
        <v>2</v>
      </c>
      <c r="CE478">
        <v>14</v>
      </c>
      <c r="CF478">
        <v>2</v>
      </c>
      <c r="CG478">
        <v>10</v>
      </c>
      <c r="CH478">
        <v>7</v>
      </c>
      <c r="CI478">
        <v>2</v>
      </c>
      <c r="CJ478">
        <v>201149</v>
      </c>
      <c r="CK478">
        <v>1.0589165245663663</v>
      </c>
      <c r="CL478">
        <v>0.72484772877375803</v>
      </c>
      <c r="CM478">
        <v>815</v>
      </c>
      <c r="CN478">
        <v>-0.35471856843234467</v>
      </c>
      <c r="CO478">
        <v>21708</v>
      </c>
      <c r="CP478">
        <v>-0.59288723539999999</v>
      </c>
      <c r="CQ478">
        <v>-0.25521849959999998</v>
      </c>
      <c r="CR478">
        <v>153333</v>
      </c>
      <c r="CS478">
        <v>0.75900000000000001</v>
      </c>
      <c r="CT478">
        <v>161071</v>
      </c>
      <c r="CU478">
        <v>0.78500387012999995</v>
      </c>
      <c r="CV478">
        <v>508</v>
      </c>
      <c r="CW478">
        <v>362</v>
      </c>
      <c r="CX478">
        <v>193</v>
      </c>
      <c r="CY478">
        <v>71</v>
      </c>
      <c r="CZ478">
        <v>198</v>
      </c>
      <c r="DA478" s="2">
        <v>144394</v>
      </c>
      <c r="DB478" s="2">
        <v>13465</v>
      </c>
      <c r="DC478" s="2">
        <v>172.77</v>
      </c>
      <c r="DD478" s="2">
        <v>122586</v>
      </c>
      <c r="DE478">
        <v>78</v>
      </c>
      <c r="DF478">
        <v>18</v>
      </c>
      <c r="DG478">
        <v>42.08</v>
      </c>
      <c r="DH478">
        <v>3.47</v>
      </c>
      <c r="DI478" s="2">
        <v>10.4</v>
      </c>
      <c r="DJ478">
        <v>0.02</v>
      </c>
      <c r="DL478">
        <v>0</v>
      </c>
      <c r="DN478">
        <v>14.8</v>
      </c>
      <c r="DO478">
        <v>7.2000000000000008E-2</v>
      </c>
      <c r="DP478">
        <v>74.7</v>
      </c>
      <c r="DQ478" s="2">
        <v>0</v>
      </c>
      <c r="DR478" s="2">
        <v>2063.98461649</v>
      </c>
      <c r="DS478">
        <v>9.8147258944033949E-3</v>
      </c>
      <c r="DT478">
        <v>3.57026142434218</v>
      </c>
      <c r="DU478">
        <v>750611.76185369992</v>
      </c>
      <c r="DV478">
        <v>1</v>
      </c>
    </row>
    <row r="479" spans="1:126" x14ac:dyDescent="0.15">
      <c r="A479" t="s">
        <v>768</v>
      </c>
      <c r="B479" t="s">
        <v>969</v>
      </c>
      <c r="C479">
        <v>13</v>
      </c>
      <c r="D479">
        <v>247</v>
      </c>
      <c r="E479" t="s">
        <v>970</v>
      </c>
      <c r="F479">
        <v>13247</v>
      </c>
      <c r="G479" t="s">
        <v>5463</v>
      </c>
      <c r="H479">
        <v>40.9</v>
      </c>
      <c r="I479">
        <v>45.8</v>
      </c>
      <c r="J479">
        <v>0.2</v>
      </c>
      <c r="K479">
        <v>1.8</v>
      </c>
      <c r="L479">
        <v>1.9</v>
      </c>
      <c r="M479">
        <v>9.5</v>
      </c>
      <c r="N479">
        <f t="shared" si="30"/>
        <v>3867.5899999999997</v>
      </c>
      <c r="O479">
        <f t="shared" si="28"/>
        <v>6132.41</v>
      </c>
      <c r="P479">
        <f t="shared" si="29"/>
        <v>7.3588920000000027</v>
      </c>
      <c r="Q479" s="4">
        <v>13247</v>
      </c>
      <c r="R479" s="5">
        <v>33.652081000000003</v>
      </c>
      <c r="S479" s="5">
        <v>-84.02637</v>
      </c>
      <c r="T479">
        <v>1</v>
      </c>
      <c r="U479">
        <v>-1.7009474225564425E-2</v>
      </c>
      <c r="V479">
        <v>85008</v>
      </c>
      <c r="W479">
        <v>86256</v>
      </c>
      <c r="X479">
        <v>86901</v>
      </c>
      <c r="Y479">
        <v>88687</v>
      </c>
      <c r="Z479">
        <v>45657</v>
      </c>
      <c r="AA479">
        <v>13243</v>
      </c>
      <c r="AB479">
        <v>35381.006999999998</v>
      </c>
      <c r="AC479">
        <v>50455</v>
      </c>
      <c r="AD479">
        <v>0</v>
      </c>
      <c r="AE479">
        <v>0</v>
      </c>
      <c r="AF479">
        <v>13</v>
      </c>
      <c r="AG479">
        <v>103</v>
      </c>
      <c r="AH479">
        <v>0.12621359223300971</v>
      </c>
      <c r="AI479" s="3">
        <v>5466</v>
      </c>
      <c r="AJ479" s="3">
        <v>83078.005220190011</v>
      </c>
      <c r="AK479">
        <v>20</v>
      </c>
      <c r="AL479">
        <v>84563.199999999997</v>
      </c>
      <c r="AM479">
        <v>66174</v>
      </c>
      <c r="AN479">
        <v>3994</v>
      </c>
      <c r="AO479">
        <v>70168</v>
      </c>
      <c r="AP479">
        <v>4</v>
      </c>
      <c r="AQ479">
        <v>0</v>
      </c>
      <c r="AR479">
        <v>4</v>
      </c>
      <c r="AS479">
        <v>4.6373585605639027E-2</v>
      </c>
      <c r="AT479">
        <v>3</v>
      </c>
      <c r="AU479">
        <v>77</v>
      </c>
      <c r="AV479">
        <f t="shared" si="31"/>
        <v>80</v>
      </c>
      <c r="AW479">
        <v>79380</v>
      </c>
      <c r="AX479">
        <v>0.98</v>
      </c>
      <c r="AY479">
        <v>340543513.30943</v>
      </c>
      <c r="AZ479">
        <v>340543.51330942998</v>
      </c>
      <c r="BA479">
        <v>4803.4831422780398</v>
      </c>
      <c r="BB479">
        <v>2.0818226490657619</v>
      </c>
      <c r="BC479">
        <v>100618</v>
      </c>
      <c r="BD479">
        <v>124911</v>
      </c>
      <c r="BE479">
        <v>-24293</v>
      </c>
      <c r="BF479">
        <v>-0.28577310370788633</v>
      </c>
      <c r="BG479">
        <v>1284921</v>
      </c>
      <c r="BH479">
        <v>14.7860323816757</v>
      </c>
      <c r="BI479">
        <v>5550</v>
      </c>
      <c r="BJ479">
        <v>62</v>
      </c>
      <c r="BK479">
        <v>4</v>
      </c>
      <c r="BL479">
        <v>3</v>
      </c>
      <c r="BM479">
        <v>0</v>
      </c>
      <c r="BN479">
        <v>2</v>
      </c>
      <c r="BO479">
        <v>0</v>
      </c>
      <c r="BP479">
        <v>1</v>
      </c>
      <c r="BQ479">
        <v>7</v>
      </c>
      <c r="BR479">
        <v>5</v>
      </c>
      <c r="BS479">
        <v>0</v>
      </c>
      <c r="BT479">
        <v>84569</v>
      </c>
      <c r="BU479">
        <v>0.73</v>
      </c>
      <c r="BV479">
        <v>0.61901399999999995</v>
      </c>
      <c r="BW479">
        <v>336</v>
      </c>
      <c r="BX479">
        <v>0.99327180000000004</v>
      </c>
      <c r="BY479">
        <v>-0.59518740000000003</v>
      </c>
      <c r="BZ479">
        <v>58</v>
      </c>
      <c r="CA479">
        <v>3</v>
      </c>
      <c r="CB479">
        <v>3</v>
      </c>
      <c r="CC479">
        <v>0</v>
      </c>
      <c r="CD479">
        <v>2</v>
      </c>
      <c r="CE479">
        <v>1</v>
      </c>
      <c r="CF479">
        <v>1</v>
      </c>
      <c r="CG479">
        <v>7</v>
      </c>
      <c r="CH479">
        <v>3</v>
      </c>
      <c r="CI479">
        <v>0</v>
      </c>
      <c r="CJ479">
        <v>87681</v>
      </c>
      <c r="CK479">
        <v>0.88958839429294834</v>
      </c>
      <c r="CL479">
        <v>0.75153919014918302</v>
      </c>
      <c r="CM479">
        <v>347</v>
      </c>
      <c r="CN479">
        <v>-0.41619369881802992</v>
      </c>
      <c r="CO479">
        <v>12614</v>
      </c>
      <c r="CP479">
        <v>1.0644019140000001</v>
      </c>
      <c r="CQ479">
        <v>0.39695435499999998</v>
      </c>
      <c r="CR479">
        <v>73246</v>
      </c>
      <c r="CS479">
        <v>0.81900000000000006</v>
      </c>
      <c r="CT479">
        <v>65966</v>
      </c>
      <c r="CU479">
        <v>0.77588771147000002</v>
      </c>
      <c r="CV479">
        <v>92</v>
      </c>
      <c r="CW479">
        <v>66</v>
      </c>
      <c r="CX479">
        <v>69</v>
      </c>
      <c r="CZ479">
        <v>165</v>
      </c>
      <c r="DA479" s="2">
        <v>47440</v>
      </c>
      <c r="DB479" s="2">
        <v>8465</v>
      </c>
      <c r="DC479" s="2">
        <v>235.85</v>
      </c>
      <c r="DD479" s="2">
        <v>48491</v>
      </c>
      <c r="DE479">
        <v>61</v>
      </c>
      <c r="DF479">
        <v>12</v>
      </c>
      <c r="DG479">
        <v>25.31</v>
      </c>
      <c r="DH479">
        <v>1.1499999999999999</v>
      </c>
      <c r="DI479" s="2">
        <v>1.1499999999999999</v>
      </c>
      <c r="DJ479">
        <v>0.14000000000000001</v>
      </c>
      <c r="DL479">
        <v>0</v>
      </c>
      <c r="DM479">
        <v>0</v>
      </c>
      <c r="DN479">
        <v>9.1</v>
      </c>
      <c r="DO479">
        <v>0.10099999999999999</v>
      </c>
      <c r="DP479">
        <v>0</v>
      </c>
      <c r="DQ479" s="2">
        <v>0</v>
      </c>
      <c r="DR479" s="2">
        <v>343.99643361</v>
      </c>
      <c r="DS479">
        <v>4.0679211951797E-3</v>
      </c>
      <c r="DT479">
        <v>3.1371624254214101</v>
      </c>
      <c r="DU479">
        <v>265288.49361339578</v>
      </c>
      <c r="DV479">
        <v>0</v>
      </c>
    </row>
    <row r="480" spans="1:126" x14ac:dyDescent="0.15">
      <c r="A480" t="s">
        <v>768</v>
      </c>
      <c r="B480" t="s">
        <v>971</v>
      </c>
      <c r="C480">
        <v>13</v>
      </c>
      <c r="D480">
        <v>249</v>
      </c>
      <c r="E480" t="s">
        <v>972</v>
      </c>
      <c r="F480">
        <v>13249</v>
      </c>
      <c r="G480" t="s">
        <v>5464</v>
      </c>
      <c r="H480">
        <v>72.099999999999994</v>
      </c>
      <c r="I480">
        <v>23.3</v>
      </c>
      <c r="J480">
        <v>0</v>
      </c>
      <c r="K480">
        <v>0.7</v>
      </c>
      <c r="L480">
        <v>0.6</v>
      </c>
      <c r="M480">
        <v>3.2</v>
      </c>
      <c r="N480">
        <f t="shared" si="30"/>
        <v>5752.3899999999985</v>
      </c>
      <c r="O480">
        <f t="shared" si="28"/>
        <v>4247.6100000000015</v>
      </c>
      <c r="P480">
        <f t="shared" si="29"/>
        <v>5.0971320000000038</v>
      </c>
      <c r="Q480" s="4">
        <v>13249</v>
      </c>
      <c r="R480" s="5">
        <v>32.263444</v>
      </c>
      <c r="S480" s="5">
        <v>-84.322708000000006</v>
      </c>
      <c r="T480">
        <v>8</v>
      </c>
      <c r="U480">
        <v>-2.8724229987652058E-2</v>
      </c>
      <c r="V480">
        <v>4963</v>
      </c>
      <c r="W480">
        <v>5054</v>
      </c>
      <c r="X480">
        <v>5074</v>
      </c>
      <c r="Y480">
        <v>5190</v>
      </c>
      <c r="Z480">
        <v>2452</v>
      </c>
      <c r="AA480">
        <v>13245</v>
      </c>
      <c r="AB480">
        <v>1779.6269999999997</v>
      </c>
      <c r="AC480">
        <v>39375</v>
      </c>
      <c r="AD480">
        <v>0</v>
      </c>
      <c r="AE480">
        <v>0</v>
      </c>
      <c r="AF480">
        <v>2</v>
      </c>
      <c r="AG480">
        <v>92</v>
      </c>
      <c r="AH480">
        <v>2.1739130434782608E-2</v>
      </c>
      <c r="AI480" s="3">
        <v>35434</v>
      </c>
      <c r="AJ480" s="3">
        <v>106819.650746985</v>
      </c>
      <c r="AK480">
        <v>151</v>
      </c>
      <c r="AL480">
        <v>107411.20000000001</v>
      </c>
      <c r="AM480">
        <v>553181</v>
      </c>
      <c r="AN480">
        <v>5190</v>
      </c>
      <c r="AO480">
        <v>558371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6</v>
      </c>
      <c r="AV480">
        <f t="shared" si="31"/>
        <v>6</v>
      </c>
      <c r="AW480">
        <v>4671</v>
      </c>
      <c r="AX480">
        <v>0.91</v>
      </c>
      <c r="AY480">
        <v>191592900.16566601</v>
      </c>
      <c r="AZ480">
        <v>191592.90016566601</v>
      </c>
      <c r="BA480">
        <v>50314.175920861402</v>
      </c>
      <c r="BB480">
        <v>0.19875114352918921</v>
      </c>
      <c r="BC480">
        <v>1352</v>
      </c>
      <c r="BD480">
        <v>6382</v>
      </c>
      <c r="BE480">
        <v>-5030</v>
      </c>
      <c r="BF480">
        <v>-1.0134998992544832</v>
      </c>
      <c r="BG480">
        <v>49654</v>
      </c>
      <c r="BH480">
        <v>9.7859676783602687</v>
      </c>
      <c r="BI480">
        <v>606</v>
      </c>
      <c r="BJ480">
        <v>5</v>
      </c>
      <c r="BK480">
        <v>0</v>
      </c>
      <c r="BL480">
        <v>2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4325</v>
      </c>
      <c r="BU480">
        <v>0.53</v>
      </c>
      <c r="BV480">
        <v>0.56373660000000003</v>
      </c>
      <c r="BW480">
        <v>15</v>
      </c>
      <c r="BX480">
        <v>1.8497110000000001</v>
      </c>
      <c r="BY480">
        <v>-0.13324369999999999</v>
      </c>
      <c r="BZ480">
        <v>7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5143</v>
      </c>
      <c r="CK480">
        <v>1.7499513902391599</v>
      </c>
      <c r="CL480">
        <v>0.7280299875052062</v>
      </c>
      <c r="CM480">
        <v>19</v>
      </c>
      <c r="CN480">
        <v>0.28405749902351107</v>
      </c>
      <c r="CO480">
        <v>379</v>
      </c>
      <c r="CP480">
        <v>0.25219152</v>
      </c>
      <c r="CQ480">
        <v>4.4600583999999999E-2</v>
      </c>
      <c r="CR480">
        <v>4268</v>
      </c>
      <c r="CS480">
        <v>0.82099999999999995</v>
      </c>
      <c r="CT480">
        <v>3871</v>
      </c>
      <c r="CU480">
        <v>0.75333778370999993</v>
      </c>
      <c r="CY480">
        <v>29</v>
      </c>
      <c r="CZ480">
        <v>135</v>
      </c>
      <c r="DA480" s="2">
        <v>1629</v>
      </c>
      <c r="DB480" s="2">
        <v>275</v>
      </c>
      <c r="DC480" s="2">
        <v>58.95</v>
      </c>
      <c r="DD480" s="2">
        <v>1340</v>
      </c>
      <c r="DE480">
        <v>31</v>
      </c>
      <c r="DF480">
        <v>13</v>
      </c>
      <c r="DG480">
        <v>19.649999999999999</v>
      </c>
      <c r="DH480">
        <v>19.649999999999999</v>
      </c>
      <c r="DI480" s="2">
        <v>19.649999999999999</v>
      </c>
      <c r="DJ480">
        <v>-1.42</v>
      </c>
      <c r="DK480">
        <v>0.96980301405429814</v>
      </c>
      <c r="DL480">
        <v>0</v>
      </c>
      <c r="DM480">
        <v>0</v>
      </c>
      <c r="DN480">
        <v>18.2</v>
      </c>
      <c r="DO480">
        <v>0.16800000000000001</v>
      </c>
      <c r="DP480">
        <v>1351.3000000000002</v>
      </c>
      <c r="DQ480" s="2">
        <v>0</v>
      </c>
      <c r="DR480" s="2">
        <v>858.19186021999997</v>
      </c>
      <c r="DS480">
        <v>7.9895286810243247E-3</v>
      </c>
      <c r="DT480">
        <v>6.1583880588067901</v>
      </c>
      <c r="DU480">
        <v>661479.85146210797</v>
      </c>
      <c r="DV480">
        <v>1</v>
      </c>
    </row>
    <row r="481" spans="1:126" x14ac:dyDescent="0.15">
      <c r="A481" t="s">
        <v>768</v>
      </c>
      <c r="B481" t="s">
        <v>973</v>
      </c>
      <c r="C481">
        <v>13</v>
      </c>
      <c r="D481">
        <v>251</v>
      </c>
      <c r="E481" t="s">
        <v>974</v>
      </c>
      <c r="F481">
        <v>13251</v>
      </c>
      <c r="G481" t="s">
        <v>5465</v>
      </c>
      <c r="H481">
        <v>54.1</v>
      </c>
      <c r="I481">
        <v>43.1</v>
      </c>
      <c r="J481">
        <v>0.2</v>
      </c>
      <c r="K481">
        <v>0.4</v>
      </c>
      <c r="L481">
        <v>1</v>
      </c>
      <c r="M481">
        <v>1.2</v>
      </c>
      <c r="N481">
        <f t="shared" si="30"/>
        <v>4787.0599999999995</v>
      </c>
      <c r="O481">
        <f t="shared" si="28"/>
        <v>5212.9400000000005</v>
      </c>
      <c r="P481">
        <f t="shared" si="29"/>
        <v>6.2555280000000026</v>
      </c>
      <c r="Q481" s="4">
        <v>13251</v>
      </c>
      <c r="R481" s="5">
        <v>32.744751000000001</v>
      </c>
      <c r="S481" s="5">
        <v>-81.617585000000005</v>
      </c>
      <c r="T481">
        <v>6</v>
      </c>
      <c r="U481">
        <v>9.9445477608172114E-2</v>
      </c>
      <c r="V481">
        <v>14574</v>
      </c>
      <c r="W481">
        <v>14281</v>
      </c>
      <c r="X481">
        <v>14206</v>
      </c>
      <c r="Y481">
        <v>14057</v>
      </c>
      <c r="Z481">
        <v>7095</v>
      </c>
      <c r="AA481">
        <v>13247</v>
      </c>
      <c r="AB481">
        <v>4968.2800000000007</v>
      </c>
      <c r="AC481">
        <v>34466</v>
      </c>
      <c r="AD481">
        <v>0</v>
      </c>
      <c r="AE481">
        <v>0</v>
      </c>
      <c r="AF481">
        <v>16</v>
      </c>
      <c r="AG481">
        <v>344</v>
      </c>
      <c r="AH481">
        <v>4.6511627906976744E-2</v>
      </c>
      <c r="AI481" s="3">
        <v>180493</v>
      </c>
      <c r="AJ481" s="3">
        <v>412863.89540803002</v>
      </c>
      <c r="AK481">
        <v>168</v>
      </c>
      <c r="AL481">
        <v>419622.39999999997</v>
      </c>
      <c r="AM481">
        <v>214352</v>
      </c>
      <c r="AN481">
        <v>58748</v>
      </c>
      <c r="AO481">
        <v>273100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9</v>
      </c>
      <c r="AV481">
        <f t="shared" si="31"/>
        <v>9</v>
      </c>
      <c r="AW481">
        <v>14206</v>
      </c>
      <c r="AX481">
        <v>1</v>
      </c>
      <c r="AY481">
        <v>782939304.52705503</v>
      </c>
      <c r="AZ481">
        <v>782939.30452705501</v>
      </c>
      <c r="BA481">
        <v>50985.874269848602</v>
      </c>
      <c r="BB481">
        <v>0.19613275526224871</v>
      </c>
      <c r="BC481">
        <v>5890</v>
      </c>
      <c r="BD481">
        <v>829</v>
      </c>
      <c r="BE481">
        <v>5061</v>
      </c>
      <c r="BF481">
        <v>0.3472622478386167</v>
      </c>
      <c r="BG481">
        <v>249341</v>
      </c>
      <c r="BH481">
        <v>17.551809094748698</v>
      </c>
      <c r="BI481">
        <v>1955</v>
      </c>
      <c r="BJ481">
        <v>10</v>
      </c>
      <c r="BK481">
        <v>0</v>
      </c>
      <c r="BL481">
        <v>3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15054</v>
      </c>
      <c r="BU481">
        <v>0.68</v>
      </c>
      <c r="BV481">
        <v>0.56995870000000004</v>
      </c>
      <c r="BW481">
        <v>53</v>
      </c>
      <c r="BX481">
        <v>0.92998539999999996</v>
      </c>
      <c r="BY481">
        <v>-0.92924839999999997</v>
      </c>
      <c r="BZ481">
        <v>11</v>
      </c>
      <c r="CA481">
        <v>0</v>
      </c>
      <c r="CB481">
        <v>3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14074</v>
      </c>
      <c r="CK481">
        <v>1.0657950831320164</v>
      </c>
      <c r="CL481">
        <v>0.72653644592663169</v>
      </c>
      <c r="CM481">
        <v>55</v>
      </c>
      <c r="CN481">
        <v>-0.35189212565599132</v>
      </c>
      <c r="CO481">
        <v>1032</v>
      </c>
      <c r="CP481">
        <v>-0.55520193900000003</v>
      </c>
      <c r="CQ481">
        <v>-0.16515896159999999</v>
      </c>
      <c r="CR481">
        <v>11042</v>
      </c>
      <c r="CS481">
        <v>0.78200000000000003</v>
      </c>
      <c r="CT481">
        <v>11309</v>
      </c>
      <c r="CU481">
        <v>0.77705268153999996</v>
      </c>
      <c r="CV481">
        <v>4</v>
      </c>
      <c r="CW481">
        <v>3</v>
      </c>
      <c r="CX481">
        <v>2</v>
      </c>
      <c r="CY481">
        <v>350</v>
      </c>
      <c r="CZ481">
        <v>475</v>
      </c>
      <c r="DA481" s="2">
        <v>5152</v>
      </c>
      <c r="DB481" s="2">
        <v>665</v>
      </c>
      <c r="DC481" s="2">
        <v>35.11</v>
      </c>
      <c r="DD481" s="2">
        <v>6265</v>
      </c>
      <c r="DE481">
        <v>128</v>
      </c>
      <c r="DF481">
        <v>42</v>
      </c>
      <c r="DH481">
        <v>14.04</v>
      </c>
      <c r="DJ481">
        <v>-0.02</v>
      </c>
      <c r="DK481">
        <v>0.98883059176810184</v>
      </c>
      <c r="DL481">
        <v>1.1627906976744186E-2</v>
      </c>
      <c r="DN481">
        <v>73.3</v>
      </c>
      <c r="DO481">
        <v>0.17300000000000001</v>
      </c>
      <c r="DP481">
        <v>5249.61</v>
      </c>
      <c r="DQ481" s="2">
        <v>0</v>
      </c>
      <c r="DR481" s="2">
        <v>6046.7016205700002</v>
      </c>
      <c r="DS481">
        <v>1.1065960446374718E-2</v>
      </c>
      <c r="DT481">
        <v>4.5107442437721001</v>
      </c>
      <c r="DU481">
        <v>1892809.3253578336</v>
      </c>
      <c r="DV481">
        <v>0</v>
      </c>
    </row>
    <row r="482" spans="1:126" x14ac:dyDescent="0.15">
      <c r="A482" t="s">
        <v>768</v>
      </c>
      <c r="B482" t="s">
        <v>749</v>
      </c>
      <c r="C482">
        <v>13</v>
      </c>
      <c r="D482">
        <v>253</v>
      </c>
      <c r="E482" t="s">
        <v>975</v>
      </c>
      <c r="F482">
        <v>13253</v>
      </c>
      <c r="G482" t="s">
        <v>5466</v>
      </c>
      <c r="H482">
        <v>63.2</v>
      </c>
      <c r="I482">
        <v>33.1</v>
      </c>
      <c r="J482">
        <v>0.1</v>
      </c>
      <c r="K482">
        <v>0.4</v>
      </c>
      <c r="L482">
        <v>0.9</v>
      </c>
      <c r="M482">
        <v>2.2999999999999998</v>
      </c>
      <c r="N482">
        <f t="shared" si="30"/>
        <v>5096.1200000000008</v>
      </c>
      <c r="O482">
        <f t="shared" ref="O482:O540" si="32">10000-N482</f>
        <v>4903.8799999999992</v>
      </c>
      <c r="P482">
        <f t="shared" ref="P482:P540" si="33">O482/833.333333333333</f>
        <v>5.8846560000000014</v>
      </c>
      <c r="Q482" s="4">
        <v>13253</v>
      </c>
      <c r="R482" s="5">
        <v>30.933893999999999</v>
      </c>
      <c r="S482" s="5">
        <v>-84.867592000000002</v>
      </c>
      <c r="T482">
        <v>6</v>
      </c>
      <c r="U482">
        <v>0.2829785476909521</v>
      </c>
      <c r="V482">
        <v>8815</v>
      </c>
      <c r="W482">
        <v>8804</v>
      </c>
      <c r="X482">
        <v>8769</v>
      </c>
      <c r="Y482">
        <v>8562</v>
      </c>
      <c r="Z482">
        <v>4268</v>
      </c>
      <c r="AA482">
        <v>13249</v>
      </c>
      <c r="AB482">
        <v>2724.8829999999998</v>
      </c>
      <c r="AC482">
        <v>34905</v>
      </c>
      <c r="AD482">
        <v>0</v>
      </c>
      <c r="AE482">
        <v>0</v>
      </c>
      <c r="AF482">
        <v>0</v>
      </c>
      <c r="AG482">
        <v>149</v>
      </c>
      <c r="AH482">
        <v>0</v>
      </c>
      <c r="AI482" s="3">
        <v>88203</v>
      </c>
      <c r="AJ482" s="3">
        <v>150547.56974070001</v>
      </c>
      <c r="AK482">
        <v>136</v>
      </c>
      <c r="AL482">
        <v>164211.19999999998</v>
      </c>
      <c r="AM482">
        <v>363775</v>
      </c>
      <c r="AN482">
        <v>39937</v>
      </c>
      <c r="AO482">
        <v>403712</v>
      </c>
      <c r="AP482">
        <v>1</v>
      </c>
      <c r="AQ482">
        <v>0</v>
      </c>
      <c r="AR482">
        <v>1</v>
      </c>
      <c r="AS482">
        <v>0.11358473421172194</v>
      </c>
      <c r="AT482">
        <v>1</v>
      </c>
      <c r="AU482">
        <v>4</v>
      </c>
      <c r="AV482">
        <f t="shared" si="31"/>
        <v>5</v>
      </c>
      <c r="AW482">
        <v>7992</v>
      </c>
      <c r="AX482">
        <v>0.96</v>
      </c>
      <c r="AY482">
        <v>247209974.15390199</v>
      </c>
      <c r="AZ482">
        <v>247209.974153902</v>
      </c>
      <c r="BA482">
        <v>26503.8197897348</v>
      </c>
      <c r="BB482">
        <v>0.37730410481711402</v>
      </c>
      <c r="BC482">
        <v>7196</v>
      </c>
      <c r="BD482">
        <v>29</v>
      </c>
      <c r="BE482">
        <v>7167</v>
      </c>
      <c r="BF482">
        <v>0.81304594441293254</v>
      </c>
      <c r="BG482">
        <v>172689</v>
      </c>
      <c r="BH482">
        <v>19.693123503250085</v>
      </c>
      <c r="BI482">
        <v>1415</v>
      </c>
      <c r="BJ482">
        <v>12</v>
      </c>
      <c r="BK482">
        <v>1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0</v>
      </c>
      <c r="BT482">
        <v>9094</v>
      </c>
      <c r="BU482">
        <v>0.49</v>
      </c>
      <c r="BV482">
        <v>0.58446690000000001</v>
      </c>
      <c r="BW482">
        <v>27</v>
      </c>
      <c r="BX482">
        <v>1.7594019999999999</v>
      </c>
      <c r="BY482">
        <v>-0.14495</v>
      </c>
      <c r="BZ482">
        <v>12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8651</v>
      </c>
      <c r="CK482">
        <v>1.6183100219627788</v>
      </c>
      <c r="CL482">
        <v>0.75004975124378115</v>
      </c>
      <c r="CM482">
        <v>25</v>
      </c>
      <c r="CN482">
        <v>0.13213619979451882</v>
      </c>
      <c r="CO482">
        <v>661</v>
      </c>
      <c r="CP482">
        <v>-0.24489517490000001</v>
      </c>
      <c r="CQ482">
        <v>-6.69840238E-2</v>
      </c>
      <c r="CR482">
        <v>6997</v>
      </c>
      <c r="CS482">
        <v>0.81200000000000006</v>
      </c>
      <c r="CT482">
        <v>6929</v>
      </c>
      <c r="CU482">
        <v>0.76557075760999993</v>
      </c>
      <c r="CV482">
        <v>2</v>
      </c>
      <c r="CW482">
        <v>5</v>
      </c>
      <c r="CX482">
        <v>9</v>
      </c>
      <c r="CY482">
        <v>220</v>
      </c>
      <c r="CZ482">
        <v>201</v>
      </c>
      <c r="DA482" s="2">
        <v>3748</v>
      </c>
      <c r="DB482" s="2">
        <v>450</v>
      </c>
      <c r="DC482" s="2">
        <v>44.72</v>
      </c>
      <c r="DD482" s="2">
        <v>3139</v>
      </c>
      <c r="DE482">
        <v>46</v>
      </c>
      <c r="DF482">
        <v>19</v>
      </c>
      <c r="DH482">
        <v>11.18</v>
      </c>
      <c r="DI482" s="2">
        <v>11.18</v>
      </c>
      <c r="DJ482">
        <v>0.87</v>
      </c>
      <c r="DK482">
        <v>0.91122750926839224</v>
      </c>
      <c r="DL482">
        <v>0</v>
      </c>
      <c r="DM482">
        <v>0</v>
      </c>
      <c r="DN482">
        <v>52.9</v>
      </c>
      <c r="DO482">
        <v>0.32600000000000001</v>
      </c>
      <c r="DP482">
        <v>1500.62</v>
      </c>
      <c r="DQ482" s="2">
        <v>0</v>
      </c>
      <c r="DR482" s="2">
        <v>3915.6509486799996</v>
      </c>
      <c r="DS482">
        <v>2.3845218354393613E-2</v>
      </c>
      <c r="DT482">
        <v>4.4249717419069903</v>
      </c>
      <c r="DU482">
        <v>726629.91970463714</v>
      </c>
      <c r="DV482">
        <v>1</v>
      </c>
    </row>
    <row r="483" spans="1:126" x14ac:dyDescent="0.15">
      <c r="A483" t="s">
        <v>768</v>
      </c>
      <c r="B483" t="s">
        <v>976</v>
      </c>
      <c r="C483">
        <v>13</v>
      </c>
      <c r="D483">
        <v>255</v>
      </c>
      <c r="E483" t="s">
        <v>977</v>
      </c>
      <c r="F483">
        <v>13255</v>
      </c>
      <c r="G483" t="s">
        <v>5467</v>
      </c>
      <c r="H483">
        <v>60.8</v>
      </c>
      <c r="I483">
        <v>32.700000000000003</v>
      </c>
      <c r="J483">
        <v>0.2</v>
      </c>
      <c r="K483">
        <v>0.9</v>
      </c>
      <c r="L483">
        <v>1.5</v>
      </c>
      <c r="M483">
        <v>3.8</v>
      </c>
      <c r="N483">
        <f t="shared" si="30"/>
        <v>4783.47</v>
      </c>
      <c r="O483">
        <f t="shared" si="32"/>
        <v>5216.53</v>
      </c>
      <c r="P483">
        <f t="shared" si="33"/>
        <v>6.2598360000000017</v>
      </c>
      <c r="Q483" s="4">
        <v>13255</v>
      </c>
      <c r="R483" s="5">
        <v>33.262388999999999</v>
      </c>
      <c r="S483" s="5">
        <v>-84.286067000000003</v>
      </c>
      <c r="T483">
        <v>1</v>
      </c>
      <c r="U483">
        <v>8.0066843144457861E-2</v>
      </c>
      <c r="V483">
        <v>63979</v>
      </c>
      <c r="W483">
        <v>63946</v>
      </c>
      <c r="X483">
        <v>63873</v>
      </c>
      <c r="Y483">
        <v>63828</v>
      </c>
      <c r="Z483">
        <v>32633</v>
      </c>
      <c r="AA483">
        <v>13251</v>
      </c>
      <c r="AB483">
        <v>21629.811000000002</v>
      </c>
      <c r="AC483">
        <v>40246</v>
      </c>
      <c r="AD483">
        <v>0</v>
      </c>
      <c r="AE483">
        <v>0</v>
      </c>
      <c r="AF483">
        <v>23</v>
      </c>
      <c r="AG483">
        <v>258</v>
      </c>
      <c r="AH483">
        <v>8.9147286821705432E-2</v>
      </c>
      <c r="AI483" s="3">
        <v>18821</v>
      </c>
      <c r="AJ483" s="3">
        <v>125364.76510474001</v>
      </c>
      <c r="AK483">
        <v>30</v>
      </c>
      <c r="AL483">
        <v>127750.40000000001</v>
      </c>
      <c r="AM483">
        <v>400757</v>
      </c>
      <c r="AN483">
        <v>9775</v>
      </c>
      <c r="AO483">
        <v>410532</v>
      </c>
      <c r="AP483">
        <v>3</v>
      </c>
      <c r="AQ483">
        <v>1</v>
      </c>
      <c r="AR483">
        <v>4</v>
      </c>
      <c r="AS483">
        <v>6.2552778907202955E-2</v>
      </c>
      <c r="AT483">
        <v>5</v>
      </c>
      <c r="AU483">
        <v>50</v>
      </c>
      <c r="AV483">
        <f t="shared" si="31"/>
        <v>55</v>
      </c>
      <c r="AW483">
        <v>68704</v>
      </c>
      <c r="AX483">
        <v>0.95</v>
      </c>
      <c r="AY483">
        <v>277663752.78326303</v>
      </c>
      <c r="AZ483">
        <v>277663.75278326304</v>
      </c>
      <c r="BA483">
        <v>4845.4327035385604</v>
      </c>
      <c r="BB483">
        <v>2.0637991716812252</v>
      </c>
      <c r="BC483">
        <v>39595</v>
      </c>
      <c r="BD483">
        <v>26789</v>
      </c>
      <c r="BE483">
        <v>12806</v>
      </c>
      <c r="BF483">
        <v>0.20015942731208677</v>
      </c>
      <c r="BG483">
        <v>699027</v>
      </c>
      <c r="BH483">
        <v>10.944013902587947</v>
      </c>
      <c r="BI483">
        <v>4936</v>
      </c>
      <c r="BJ483">
        <v>54</v>
      </c>
      <c r="BK483">
        <v>7</v>
      </c>
      <c r="BL483">
        <v>3</v>
      </c>
      <c r="BM483">
        <v>1</v>
      </c>
      <c r="BN483">
        <v>0</v>
      </c>
      <c r="BO483">
        <v>2</v>
      </c>
      <c r="BP483">
        <v>2</v>
      </c>
      <c r="BQ483">
        <v>5</v>
      </c>
      <c r="BR483">
        <v>4</v>
      </c>
      <c r="BS483">
        <v>0</v>
      </c>
      <c r="BT483">
        <v>64708</v>
      </c>
      <c r="BU483">
        <v>0.76</v>
      </c>
      <c r="BV483">
        <v>0.54275640000000003</v>
      </c>
      <c r="BW483">
        <v>235</v>
      </c>
      <c r="BX483">
        <v>1.2054149999999999</v>
      </c>
      <c r="BY483">
        <v>-0.8874358</v>
      </c>
      <c r="BZ483">
        <v>46</v>
      </c>
      <c r="CA483">
        <v>5</v>
      </c>
      <c r="CB483">
        <v>2</v>
      </c>
      <c r="CC483">
        <v>0</v>
      </c>
      <c r="CD483">
        <v>0</v>
      </c>
      <c r="CE483">
        <v>1</v>
      </c>
      <c r="CF483">
        <v>1</v>
      </c>
      <c r="CG483">
        <v>8</v>
      </c>
      <c r="CH483">
        <v>3</v>
      </c>
      <c r="CI483">
        <v>0</v>
      </c>
      <c r="CJ483">
        <v>63872</v>
      </c>
      <c r="CK483">
        <v>1.0333166332665331</v>
      </c>
      <c r="CL483">
        <v>0.70333613680964391</v>
      </c>
      <c r="CM483">
        <v>229</v>
      </c>
      <c r="CN483">
        <v>-0.56104889110613876</v>
      </c>
      <c r="CO483">
        <v>5195</v>
      </c>
      <c r="CP483">
        <v>-0.68601574009999999</v>
      </c>
      <c r="CQ483">
        <v>-0.14203085209999999</v>
      </c>
      <c r="CR483">
        <v>51061</v>
      </c>
      <c r="CS483">
        <v>0.79700000000000004</v>
      </c>
      <c r="CT483">
        <v>50096</v>
      </c>
      <c r="CU483">
        <v>0.77254661366999999</v>
      </c>
      <c r="CV483">
        <v>54</v>
      </c>
      <c r="CW483">
        <v>21</v>
      </c>
      <c r="CX483">
        <v>33</v>
      </c>
      <c r="CY483">
        <v>126</v>
      </c>
      <c r="CZ483">
        <v>398</v>
      </c>
      <c r="DA483" s="2">
        <v>30997</v>
      </c>
      <c r="DB483" s="2">
        <v>4035</v>
      </c>
      <c r="DC483" s="2">
        <v>136.30000000000001</v>
      </c>
      <c r="DD483" s="2">
        <v>23569</v>
      </c>
      <c r="DE483">
        <v>153</v>
      </c>
      <c r="DF483">
        <v>18</v>
      </c>
      <c r="DG483">
        <v>23.5</v>
      </c>
      <c r="DH483">
        <v>1.57</v>
      </c>
      <c r="DI483" s="2">
        <v>4.7</v>
      </c>
      <c r="DJ483">
        <v>-0.33</v>
      </c>
      <c r="DK483">
        <v>0.99277402901014822</v>
      </c>
      <c r="DL483">
        <v>1.1627906976744186E-2</v>
      </c>
      <c r="DM483">
        <v>0</v>
      </c>
      <c r="DN483">
        <v>17.8</v>
      </c>
      <c r="DO483">
        <v>0.13</v>
      </c>
      <c r="DP483">
        <v>0</v>
      </c>
      <c r="DQ483" s="2">
        <v>0</v>
      </c>
      <c r="DR483" s="2">
        <v>470.68037871000001</v>
      </c>
      <c r="DS483">
        <v>1.1176081523345523E-3</v>
      </c>
      <c r="DT483">
        <v>2.1509484585877199</v>
      </c>
      <c r="DU483">
        <v>274784.5259639647</v>
      </c>
      <c r="DV483">
        <v>1</v>
      </c>
    </row>
    <row r="484" spans="1:126" x14ac:dyDescent="0.15">
      <c r="A484" t="s">
        <v>768</v>
      </c>
      <c r="B484" t="s">
        <v>978</v>
      </c>
      <c r="C484">
        <v>13</v>
      </c>
      <c r="D484">
        <v>257</v>
      </c>
      <c r="E484" t="s">
        <v>979</v>
      </c>
      <c r="F484">
        <v>13257</v>
      </c>
      <c r="G484" t="s">
        <v>5468</v>
      </c>
      <c r="H484">
        <v>84.1</v>
      </c>
      <c r="I484">
        <v>10.8</v>
      </c>
      <c r="J484">
        <v>0.3</v>
      </c>
      <c r="K484">
        <v>0.7</v>
      </c>
      <c r="L484">
        <v>1.8</v>
      </c>
      <c r="M484">
        <v>2.4</v>
      </c>
      <c r="N484">
        <f t="shared" ref="N484:N542" si="34">H484^2+I484^2+J484^2+K484^2+L484^2+M484^2</f>
        <v>7199.03</v>
      </c>
      <c r="O484">
        <f t="shared" si="32"/>
        <v>2800.9700000000003</v>
      </c>
      <c r="P484">
        <f t="shared" si="33"/>
        <v>3.3611640000000014</v>
      </c>
      <c r="Q484" s="4">
        <v>13257</v>
      </c>
      <c r="R484" s="5">
        <v>34.552914000000001</v>
      </c>
      <c r="S484" s="5">
        <v>-83.290216000000001</v>
      </c>
      <c r="T484">
        <v>7</v>
      </c>
      <c r="U484">
        <v>0.1433225497070616</v>
      </c>
      <c r="V484">
        <v>26003</v>
      </c>
      <c r="W484">
        <v>25741</v>
      </c>
      <c r="X484">
        <v>25620</v>
      </c>
      <c r="Y484">
        <v>25485</v>
      </c>
      <c r="Z484">
        <v>12615</v>
      </c>
      <c r="AA484">
        <v>13253</v>
      </c>
      <c r="AB484">
        <v>8663.5439999999999</v>
      </c>
      <c r="AC484">
        <v>40315</v>
      </c>
      <c r="AD484">
        <v>0</v>
      </c>
      <c r="AE484">
        <v>0</v>
      </c>
      <c r="AF484">
        <v>17</v>
      </c>
      <c r="AG484">
        <v>218</v>
      </c>
      <c r="AH484">
        <v>7.7981651376146793E-2</v>
      </c>
      <c r="AI484" s="3">
        <v>18409</v>
      </c>
      <c r="AJ484" s="3">
        <v>114643.88586051001</v>
      </c>
      <c r="AK484">
        <v>53</v>
      </c>
      <c r="AL484">
        <v>117913.60000000001</v>
      </c>
      <c r="AM484">
        <v>303350</v>
      </c>
      <c r="AN484">
        <v>21128</v>
      </c>
      <c r="AO484">
        <v>324478</v>
      </c>
      <c r="AP484">
        <v>1</v>
      </c>
      <c r="AQ484">
        <v>0</v>
      </c>
      <c r="AR484">
        <v>1</v>
      </c>
      <c r="AS484">
        <v>3.8848529583155281E-2</v>
      </c>
      <c r="AT484">
        <v>1</v>
      </c>
      <c r="AU484">
        <v>53</v>
      </c>
      <c r="AV484">
        <f t="shared" si="31"/>
        <v>54</v>
      </c>
      <c r="AW484">
        <v>22667</v>
      </c>
      <c r="AX484">
        <v>0.95</v>
      </c>
      <c r="AY484">
        <v>482773092.80060399</v>
      </c>
      <c r="AZ484">
        <v>482773.092800604</v>
      </c>
      <c r="BA484">
        <v>19022.673295755001</v>
      </c>
      <c r="BB484">
        <v>0.52568846894045884</v>
      </c>
      <c r="BC484">
        <v>12966</v>
      </c>
      <c r="BD484">
        <v>4410</v>
      </c>
      <c r="BE484">
        <v>8556</v>
      </c>
      <c r="BF484">
        <v>0.32903895704341807</v>
      </c>
      <c r="BG484">
        <v>291164</v>
      </c>
      <c r="BH484">
        <v>11.36471506635441</v>
      </c>
      <c r="BI484">
        <v>3388</v>
      </c>
      <c r="BJ484">
        <v>36</v>
      </c>
      <c r="BK484">
        <v>5</v>
      </c>
      <c r="BL484">
        <v>3</v>
      </c>
      <c r="BM484">
        <v>0</v>
      </c>
      <c r="BN484">
        <v>0</v>
      </c>
      <c r="BO484">
        <v>0</v>
      </c>
      <c r="BP484">
        <v>1</v>
      </c>
      <c r="BQ484">
        <v>3</v>
      </c>
      <c r="BR484">
        <v>1</v>
      </c>
      <c r="BS484">
        <v>0</v>
      </c>
      <c r="BT484">
        <v>25700</v>
      </c>
      <c r="BU484">
        <v>0.7</v>
      </c>
      <c r="BV484">
        <v>0.53702000000000005</v>
      </c>
      <c r="BW484">
        <v>145</v>
      </c>
      <c r="BX484">
        <v>1.9066149999999999</v>
      </c>
      <c r="BY484">
        <v>-2.18683E-2</v>
      </c>
      <c r="BZ484">
        <v>34</v>
      </c>
      <c r="CA484">
        <v>4</v>
      </c>
      <c r="CB484">
        <v>2</v>
      </c>
      <c r="CC484">
        <v>0</v>
      </c>
      <c r="CD484">
        <v>0</v>
      </c>
      <c r="CE484">
        <v>0</v>
      </c>
      <c r="CF484">
        <v>1</v>
      </c>
      <c r="CG484">
        <v>2</v>
      </c>
      <c r="CH484">
        <v>1</v>
      </c>
      <c r="CI484">
        <v>0</v>
      </c>
      <c r="CJ484">
        <v>25455</v>
      </c>
      <c r="CK484">
        <v>1.7285405617756826</v>
      </c>
      <c r="CL484">
        <v>0.68429394812680111</v>
      </c>
      <c r="CM484">
        <v>142</v>
      </c>
      <c r="CN484">
        <v>0.35047890426781464</v>
      </c>
      <c r="CO484">
        <v>2165</v>
      </c>
      <c r="CP484">
        <v>-0.49674765640000001</v>
      </c>
      <c r="CQ484">
        <v>6.0960168000000002E-2</v>
      </c>
      <c r="CR484">
        <v>21716</v>
      </c>
      <c r="CS484">
        <v>0.85</v>
      </c>
      <c r="CT484">
        <v>19788</v>
      </c>
      <c r="CU484">
        <v>0.78923003607999997</v>
      </c>
      <c r="CV484">
        <v>13</v>
      </c>
      <c r="CW484">
        <v>9</v>
      </c>
      <c r="CX484">
        <v>18</v>
      </c>
      <c r="CY484">
        <v>294</v>
      </c>
      <c r="CZ484">
        <v>298</v>
      </c>
      <c r="DA484" s="2">
        <v>12544</v>
      </c>
      <c r="DB484" s="2">
        <v>1670</v>
      </c>
      <c r="DC484" s="2">
        <v>97.34</v>
      </c>
      <c r="DD484" s="2">
        <v>4099</v>
      </c>
      <c r="DE484">
        <v>60</v>
      </c>
      <c r="DF484">
        <v>10</v>
      </c>
      <c r="DG484">
        <v>38.94</v>
      </c>
      <c r="DH484">
        <v>3.89</v>
      </c>
      <c r="DI484" s="2">
        <v>3.89</v>
      </c>
      <c r="DJ484">
        <v>0.53</v>
      </c>
      <c r="DK484">
        <v>0.9869628985822152</v>
      </c>
      <c r="DL484">
        <v>9.1743119266055051E-3</v>
      </c>
      <c r="DM484">
        <v>0</v>
      </c>
      <c r="DN484">
        <v>1.5</v>
      </c>
      <c r="DO484">
        <v>1.3000000000000001E-2</v>
      </c>
      <c r="DP484">
        <v>0</v>
      </c>
      <c r="DQ484" s="2">
        <v>23653</v>
      </c>
      <c r="DR484" s="2">
        <v>133.65078649</v>
      </c>
      <c r="DS484">
        <v>1.1334637097501897E-3</v>
      </c>
      <c r="DT484">
        <v>2.5427064444338598</v>
      </c>
      <c r="DU484">
        <v>299819.67060639639</v>
      </c>
      <c r="DV484">
        <v>1</v>
      </c>
    </row>
    <row r="485" spans="1:126" x14ac:dyDescent="0.15">
      <c r="A485" t="s">
        <v>768</v>
      </c>
      <c r="B485" t="s">
        <v>980</v>
      </c>
      <c r="C485">
        <v>13</v>
      </c>
      <c r="D485">
        <v>259</v>
      </c>
      <c r="E485" t="s">
        <v>981</v>
      </c>
      <c r="F485">
        <v>13259</v>
      </c>
      <c r="G485" t="s">
        <v>5469</v>
      </c>
      <c r="H485">
        <v>27.3</v>
      </c>
      <c r="I485">
        <v>46.8</v>
      </c>
      <c r="J485">
        <v>0.2</v>
      </c>
      <c r="K485">
        <v>0.7</v>
      </c>
      <c r="L485">
        <v>1</v>
      </c>
      <c r="M485">
        <v>24</v>
      </c>
      <c r="N485">
        <f t="shared" si="34"/>
        <v>3513.0599999999995</v>
      </c>
      <c r="O485">
        <f t="shared" si="32"/>
        <v>6486.9400000000005</v>
      </c>
      <c r="P485">
        <f t="shared" si="33"/>
        <v>7.784328000000003</v>
      </c>
      <c r="Q485" s="4">
        <v>13259</v>
      </c>
      <c r="R485" s="5">
        <v>32.073225000000001</v>
      </c>
      <c r="S485" s="5">
        <v>-84.834912000000003</v>
      </c>
      <c r="T485">
        <v>8</v>
      </c>
      <c r="U485">
        <v>0.12476359645103553</v>
      </c>
      <c r="V485">
        <v>5991</v>
      </c>
      <c r="W485">
        <v>5900</v>
      </c>
      <c r="X485">
        <v>5868</v>
      </c>
      <c r="Y485">
        <v>5867</v>
      </c>
      <c r="Z485">
        <v>3358</v>
      </c>
      <c r="AA485">
        <v>13255</v>
      </c>
      <c r="AB485">
        <v>1355.1399999999999</v>
      </c>
      <c r="AC485">
        <v>21118</v>
      </c>
      <c r="AD485">
        <v>0</v>
      </c>
      <c r="AE485">
        <v>0</v>
      </c>
      <c r="AF485">
        <v>0</v>
      </c>
      <c r="AG485">
        <v>108</v>
      </c>
      <c r="AH485">
        <v>0</v>
      </c>
      <c r="AI485" s="3">
        <v>59254</v>
      </c>
      <c r="AJ485" s="3">
        <v>293598.55867893499</v>
      </c>
      <c r="AK485">
        <v>277</v>
      </c>
      <c r="AL485">
        <v>296486.40000000002</v>
      </c>
      <c r="AM485">
        <v>236022</v>
      </c>
      <c r="AN485">
        <v>13780</v>
      </c>
      <c r="AO485">
        <v>249802</v>
      </c>
      <c r="AP485">
        <v>0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f t="shared" si="31"/>
        <v>2</v>
      </c>
      <c r="AW485">
        <v>338</v>
      </c>
      <c r="AX485">
        <v>6.0000000000000053E-2</v>
      </c>
      <c r="AY485">
        <v>189490133.021254</v>
      </c>
      <c r="AZ485">
        <v>189490.13302125401</v>
      </c>
      <c r="BA485">
        <v>35989.939352038302</v>
      </c>
      <c r="BB485">
        <v>0.27785542793457491</v>
      </c>
      <c r="BC485">
        <v>819</v>
      </c>
      <c r="BD485">
        <v>764</v>
      </c>
      <c r="BE485">
        <v>55</v>
      </c>
      <c r="BF485">
        <v>9.1804373226506419E-3</v>
      </c>
      <c r="BG485">
        <v>0</v>
      </c>
      <c r="BH485">
        <v>0</v>
      </c>
      <c r="BI485">
        <v>783</v>
      </c>
      <c r="BJ485">
        <v>4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4558</v>
      </c>
      <c r="BU485">
        <v>0.5</v>
      </c>
      <c r="BV485">
        <v>0.57576579999999999</v>
      </c>
      <c r="BW485">
        <v>27</v>
      </c>
      <c r="BX485">
        <v>1.3163670000000001</v>
      </c>
      <c r="BY485">
        <v>-0.11588039999999999</v>
      </c>
      <c r="BZ485">
        <v>4</v>
      </c>
      <c r="CA485">
        <v>2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5803</v>
      </c>
      <c r="CK485">
        <v>1.2062726176115801</v>
      </c>
      <c r="CL485">
        <v>0.69828456104944503</v>
      </c>
      <c r="CM485">
        <v>29</v>
      </c>
      <c r="CN485">
        <v>-9.0446168843307015E-2</v>
      </c>
      <c r="CO485">
        <v>376</v>
      </c>
      <c r="CP485">
        <v>-1.450676525</v>
      </c>
      <c r="CQ485">
        <v>-0.63955520219999995</v>
      </c>
      <c r="CR485">
        <v>4511</v>
      </c>
      <c r="CS485">
        <v>0.77400000000000002</v>
      </c>
      <c r="CT485">
        <v>4709</v>
      </c>
      <c r="CU485">
        <v>0.75751659508000002</v>
      </c>
      <c r="CV485">
        <v>1</v>
      </c>
      <c r="CX485">
        <v>3</v>
      </c>
      <c r="CY485">
        <v>72</v>
      </c>
      <c r="CZ485">
        <v>189</v>
      </c>
      <c r="DA485" s="2">
        <v>1871</v>
      </c>
      <c r="DB485" s="2">
        <v>340</v>
      </c>
      <c r="DC485" s="2">
        <v>0</v>
      </c>
      <c r="DD485" s="2">
        <v>4119</v>
      </c>
      <c r="DE485">
        <v>48</v>
      </c>
      <c r="DF485">
        <v>47</v>
      </c>
      <c r="DH485">
        <v>34.08</v>
      </c>
      <c r="DI485" s="2">
        <v>85.21</v>
      </c>
      <c r="DJ485">
        <v>0.01</v>
      </c>
      <c r="DK485">
        <v>0.9781449353630135</v>
      </c>
      <c r="DL485">
        <v>0</v>
      </c>
      <c r="DM485">
        <v>0</v>
      </c>
      <c r="DN485">
        <v>60.5</v>
      </c>
      <c r="DO485">
        <v>0.20300000000000001</v>
      </c>
      <c r="DP485">
        <v>3661.74</v>
      </c>
      <c r="DQ485" s="2">
        <v>0</v>
      </c>
      <c r="DR485" s="2">
        <v>7376.9408151000007</v>
      </c>
      <c r="DS485">
        <v>2.50883835741917E-2</v>
      </c>
      <c r="DT485">
        <v>3.33637838173465</v>
      </c>
      <c r="DU485">
        <v>989190.81543833215</v>
      </c>
      <c r="DV485">
        <v>0</v>
      </c>
    </row>
    <row r="486" spans="1:126" x14ac:dyDescent="0.15">
      <c r="A486" t="s">
        <v>768</v>
      </c>
      <c r="B486" t="s">
        <v>222</v>
      </c>
      <c r="C486">
        <v>13</v>
      </c>
      <c r="D486">
        <v>261</v>
      </c>
      <c r="E486" t="s">
        <v>982</v>
      </c>
      <c r="F486">
        <v>13261</v>
      </c>
      <c r="G486" t="s">
        <v>5470</v>
      </c>
      <c r="H486">
        <v>40.9</v>
      </c>
      <c r="I486">
        <v>51.5</v>
      </c>
      <c r="J486">
        <v>0.3</v>
      </c>
      <c r="K486">
        <v>1.3</v>
      </c>
      <c r="L486">
        <v>0.9</v>
      </c>
      <c r="M486">
        <v>5.2</v>
      </c>
      <c r="N486">
        <f t="shared" si="34"/>
        <v>4354.6899999999996</v>
      </c>
      <c r="O486">
        <f t="shared" si="32"/>
        <v>5645.31</v>
      </c>
      <c r="P486">
        <f t="shared" si="33"/>
        <v>6.7743720000000032</v>
      </c>
      <c r="Q486" s="4">
        <v>13261</v>
      </c>
      <c r="R486" s="5">
        <v>32.042197000000002</v>
      </c>
      <c r="S486" s="5">
        <v>-84.204256999999998</v>
      </c>
      <c r="T486">
        <v>6</v>
      </c>
      <c r="U486">
        <v>3.2878044158213902E-2</v>
      </c>
      <c r="V486">
        <v>32425</v>
      </c>
      <c r="W486">
        <v>31804</v>
      </c>
      <c r="X486">
        <v>31429</v>
      </c>
      <c r="Y486">
        <v>30696</v>
      </c>
      <c r="Z486">
        <v>15091</v>
      </c>
      <c r="AA486">
        <v>13257</v>
      </c>
      <c r="AB486">
        <v>10303.043</v>
      </c>
      <c r="AC486">
        <v>32758</v>
      </c>
      <c r="AD486">
        <v>1</v>
      </c>
      <c r="AE486">
        <v>3.1817747939800823E-5</v>
      </c>
      <c r="AF486">
        <v>15</v>
      </c>
      <c r="AG486">
        <v>369</v>
      </c>
      <c r="AH486">
        <v>4.065040650406504E-2</v>
      </c>
      <c r="AI486" s="3">
        <v>160353</v>
      </c>
      <c r="AJ486" s="3">
        <v>308924.66980797</v>
      </c>
      <c r="AK486">
        <v>125</v>
      </c>
      <c r="AL486">
        <v>315251.20000000001</v>
      </c>
      <c r="AM486">
        <v>546658</v>
      </c>
      <c r="AN486">
        <v>61885</v>
      </c>
      <c r="AO486">
        <v>608543</v>
      </c>
      <c r="AP486">
        <v>3</v>
      </c>
      <c r="AQ486">
        <v>0</v>
      </c>
      <c r="AR486">
        <v>3</v>
      </c>
      <c r="AS486">
        <v>9.4327757514778024E-2</v>
      </c>
      <c r="AT486">
        <v>3</v>
      </c>
      <c r="AU486">
        <v>21</v>
      </c>
      <c r="AV486">
        <f t="shared" si="31"/>
        <v>24</v>
      </c>
      <c r="AW486">
        <v>23790</v>
      </c>
      <c r="AX486">
        <v>0.75</v>
      </c>
      <c r="AY486">
        <v>1387820656.072</v>
      </c>
      <c r="AZ486">
        <v>1387820.656072</v>
      </c>
      <c r="BA486">
        <v>41827.996323253799</v>
      </c>
      <c r="BB486">
        <v>0.23907432530877923</v>
      </c>
      <c r="BC486">
        <v>6976</v>
      </c>
      <c r="BD486">
        <v>2364</v>
      </c>
      <c r="BE486">
        <v>4612</v>
      </c>
      <c r="BF486">
        <v>0.14223592906707788</v>
      </c>
      <c r="BG486">
        <v>500111</v>
      </c>
      <c r="BH486">
        <v>15.912405739921729</v>
      </c>
      <c r="BI486">
        <v>3093</v>
      </c>
      <c r="BJ486">
        <v>32</v>
      </c>
      <c r="BK486">
        <v>2</v>
      </c>
      <c r="BL486">
        <v>2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1</v>
      </c>
      <c r="BS486">
        <v>0</v>
      </c>
      <c r="BT486">
        <v>32084</v>
      </c>
      <c r="BU486">
        <v>0.67</v>
      </c>
      <c r="BV486">
        <v>0.51435660000000005</v>
      </c>
      <c r="BW486">
        <v>172</v>
      </c>
      <c r="BX486">
        <v>1.184391</v>
      </c>
      <c r="BY486">
        <v>-0.7344579</v>
      </c>
      <c r="BZ486">
        <v>31</v>
      </c>
      <c r="CA486">
        <v>1</v>
      </c>
      <c r="CB486">
        <v>2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</v>
      </c>
      <c r="CI486">
        <v>0</v>
      </c>
      <c r="CJ486">
        <v>31233</v>
      </c>
      <c r="CK486">
        <v>1.1526270291038325</v>
      </c>
      <c r="CL486">
        <v>0.72954307208484925</v>
      </c>
      <c r="CM486">
        <v>149</v>
      </c>
      <c r="CN486">
        <v>-0.10881804688960374</v>
      </c>
      <c r="CO486">
        <v>2735</v>
      </c>
      <c r="CP486">
        <v>0.22205150200000001</v>
      </c>
      <c r="CQ486">
        <v>-0.55080514430000005</v>
      </c>
      <c r="CR486">
        <v>22999</v>
      </c>
      <c r="CS486">
        <v>0.755</v>
      </c>
      <c r="CT486">
        <v>25292</v>
      </c>
      <c r="CU486">
        <v>0.76072551661999999</v>
      </c>
      <c r="CV486">
        <v>53</v>
      </c>
      <c r="CW486">
        <v>16</v>
      </c>
      <c r="CX486">
        <v>22</v>
      </c>
      <c r="CY486">
        <v>600</v>
      </c>
      <c r="CZ486">
        <v>544</v>
      </c>
      <c r="DA486" s="2">
        <v>14978</v>
      </c>
      <c r="DB486" s="2">
        <v>2185</v>
      </c>
      <c r="DC486" s="2">
        <v>95.65</v>
      </c>
      <c r="DD486" s="2">
        <v>18040</v>
      </c>
      <c r="DE486">
        <v>142</v>
      </c>
      <c r="DF486">
        <v>66</v>
      </c>
      <c r="DG486">
        <v>44.64</v>
      </c>
      <c r="DH486">
        <v>6.38</v>
      </c>
      <c r="DI486" s="2">
        <v>15.94</v>
      </c>
      <c r="DJ486">
        <v>0.23</v>
      </c>
      <c r="DK486">
        <v>0.90141126140452621</v>
      </c>
      <c r="DL486">
        <v>0</v>
      </c>
      <c r="DN486">
        <v>107.8</v>
      </c>
      <c r="DO486">
        <v>0.34799999999999998</v>
      </c>
      <c r="DP486">
        <v>12333.32</v>
      </c>
      <c r="DQ486" s="2">
        <v>0</v>
      </c>
      <c r="DR486" s="2">
        <v>2929.6759124300002</v>
      </c>
      <c r="DS486">
        <v>9.6516460500372086E-3</v>
      </c>
      <c r="DT486">
        <v>5.4191052199143597</v>
      </c>
      <c r="DU486">
        <v>1708379.423504266</v>
      </c>
      <c r="DV486">
        <v>0</v>
      </c>
    </row>
    <row r="487" spans="1:126" x14ac:dyDescent="0.15">
      <c r="A487" t="s">
        <v>768</v>
      </c>
      <c r="B487" t="s">
        <v>983</v>
      </c>
      <c r="C487">
        <v>13</v>
      </c>
      <c r="D487">
        <v>263</v>
      </c>
      <c r="E487" t="s">
        <v>984</v>
      </c>
      <c r="F487">
        <v>13263</v>
      </c>
      <c r="G487" t="s">
        <v>5471</v>
      </c>
      <c r="H487">
        <v>38.4</v>
      </c>
      <c r="I487">
        <v>58.8</v>
      </c>
      <c r="J487">
        <v>0.3</v>
      </c>
      <c r="K487">
        <v>0.1</v>
      </c>
      <c r="L487">
        <v>1</v>
      </c>
      <c r="M487">
        <v>1.3</v>
      </c>
      <c r="N487">
        <f t="shared" si="34"/>
        <v>4934.79</v>
      </c>
      <c r="O487">
        <f t="shared" si="32"/>
        <v>5065.21</v>
      </c>
      <c r="P487">
        <f t="shared" si="33"/>
        <v>6.0782520000000027</v>
      </c>
      <c r="Q487" s="4">
        <v>13263</v>
      </c>
      <c r="R487" s="5">
        <v>32.704602999999999</v>
      </c>
      <c r="S487" s="5">
        <v>-84.530028999999999</v>
      </c>
      <c r="T487">
        <v>8</v>
      </c>
      <c r="U487">
        <v>0.20159766168421217</v>
      </c>
      <c r="V487">
        <v>6772</v>
      </c>
      <c r="W487">
        <v>6594</v>
      </c>
      <c r="X487">
        <v>6490</v>
      </c>
      <c r="Y487">
        <v>6474</v>
      </c>
      <c r="Z487">
        <v>3503</v>
      </c>
      <c r="AA487">
        <v>13259</v>
      </c>
      <c r="AB487">
        <v>2310.2380000000003</v>
      </c>
      <c r="AC487">
        <v>34078</v>
      </c>
      <c r="AD487">
        <v>0</v>
      </c>
      <c r="AE487">
        <v>0</v>
      </c>
      <c r="AF487">
        <v>8</v>
      </c>
      <c r="AG487">
        <v>90</v>
      </c>
      <c r="AH487">
        <v>8.8888888888888892E-2</v>
      </c>
      <c r="AI487" s="3">
        <v>33885</v>
      </c>
      <c r="AJ487" s="3">
        <v>250488.35721211002</v>
      </c>
      <c r="AK487">
        <v>163</v>
      </c>
      <c r="AL487">
        <v>252652.79999999999</v>
      </c>
      <c r="AM487">
        <v>19418</v>
      </c>
      <c r="AN487">
        <v>3792</v>
      </c>
      <c r="AO487">
        <v>23210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f t="shared" si="31"/>
        <v>2</v>
      </c>
      <c r="AW487">
        <v>5185</v>
      </c>
      <c r="AX487">
        <v>0.88</v>
      </c>
      <c r="AY487">
        <v>177040026.07004201</v>
      </c>
      <c r="AZ487">
        <v>177040.02607004202</v>
      </c>
      <c r="BA487">
        <v>28376.850492879701</v>
      </c>
      <c r="BB487">
        <v>0.3523999255135517</v>
      </c>
      <c r="BC487">
        <v>6216</v>
      </c>
      <c r="BD487">
        <v>3060</v>
      </c>
      <c r="BE487">
        <v>3156</v>
      </c>
      <c r="BF487">
        <v>0.46603662138216184</v>
      </c>
      <c r="BG487">
        <v>61337</v>
      </c>
      <c r="BH487">
        <v>9.4510015408320491</v>
      </c>
      <c r="BI487">
        <v>1232</v>
      </c>
      <c r="BJ487">
        <v>3</v>
      </c>
      <c r="BK487">
        <v>0</v>
      </c>
      <c r="BL487">
        <v>2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6355</v>
      </c>
      <c r="BU487">
        <v>0.5</v>
      </c>
      <c r="BV487">
        <v>0.7432704</v>
      </c>
      <c r="BW487">
        <v>27</v>
      </c>
      <c r="BX487">
        <v>0.94413840000000004</v>
      </c>
      <c r="BY487">
        <v>0.1998984</v>
      </c>
      <c r="BZ487">
        <v>3</v>
      </c>
      <c r="CA487">
        <v>0</v>
      </c>
      <c r="CB487">
        <v>2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6377</v>
      </c>
      <c r="CK487">
        <v>0.78406774345303432</v>
      </c>
      <c r="CL487">
        <v>0.76945117919329953</v>
      </c>
      <c r="CM487">
        <v>26</v>
      </c>
      <c r="CN487">
        <v>-0.3349334689978713</v>
      </c>
      <c r="CO487">
        <v>518</v>
      </c>
      <c r="CP487">
        <v>-0.84029251329999999</v>
      </c>
      <c r="CQ487">
        <v>-0.33444498070000001</v>
      </c>
      <c r="CR487">
        <v>4977</v>
      </c>
      <c r="CS487">
        <v>0.79299999999999993</v>
      </c>
      <c r="CT487">
        <v>5397</v>
      </c>
      <c r="CU487">
        <v>0.76757028112000003</v>
      </c>
      <c r="CV487">
        <v>1</v>
      </c>
      <c r="CW487">
        <v>1</v>
      </c>
      <c r="CX487">
        <v>1</v>
      </c>
      <c r="CY487">
        <v>55</v>
      </c>
      <c r="CZ487">
        <v>136</v>
      </c>
      <c r="DA487" s="2">
        <v>1370</v>
      </c>
      <c r="DB487" s="2">
        <v>315</v>
      </c>
      <c r="DC487" s="2">
        <v>46.47</v>
      </c>
      <c r="DD487" s="2">
        <v>3803</v>
      </c>
      <c r="DE487">
        <v>38</v>
      </c>
      <c r="DF487">
        <v>25</v>
      </c>
      <c r="DH487">
        <v>15.49</v>
      </c>
      <c r="DI487" s="2">
        <v>46.47</v>
      </c>
      <c r="DJ487">
        <v>1.1000000000000001</v>
      </c>
      <c r="DK487">
        <v>1</v>
      </c>
      <c r="DL487">
        <v>0</v>
      </c>
      <c r="DM487">
        <v>0</v>
      </c>
      <c r="DN487">
        <v>6</v>
      </c>
      <c r="DO487">
        <v>2.3E-2</v>
      </c>
      <c r="DP487">
        <v>278.32</v>
      </c>
      <c r="DQ487" s="2">
        <v>0</v>
      </c>
      <c r="DR487" s="2">
        <v>4577.4802153999999</v>
      </c>
      <c r="DS487">
        <v>1.5080889197308323E-2</v>
      </c>
      <c r="DV487">
        <v>1</v>
      </c>
    </row>
    <row r="488" spans="1:126" x14ac:dyDescent="0.15">
      <c r="A488" t="s">
        <v>768</v>
      </c>
      <c r="B488" t="s">
        <v>985</v>
      </c>
      <c r="C488">
        <v>13</v>
      </c>
      <c r="D488">
        <v>265</v>
      </c>
      <c r="E488" t="s">
        <v>986</v>
      </c>
      <c r="F488">
        <v>13265</v>
      </c>
      <c r="G488" t="s">
        <v>5472</v>
      </c>
      <c r="H488">
        <v>36.4</v>
      </c>
      <c r="I488">
        <v>59.6</v>
      </c>
      <c r="J488">
        <v>0.1</v>
      </c>
      <c r="K488">
        <v>0.5</v>
      </c>
      <c r="L488">
        <v>1.3</v>
      </c>
      <c r="M488">
        <v>2</v>
      </c>
      <c r="N488">
        <f t="shared" si="34"/>
        <v>4883.07</v>
      </c>
      <c r="O488">
        <f t="shared" si="32"/>
        <v>5116.93</v>
      </c>
      <c r="P488">
        <f t="shared" si="33"/>
        <v>6.140316000000003</v>
      </c>
      <c r="Q488" s="4">
        <v>13265</v>
      </c>
      <c r="R488" s="5">
        <v>33.559319000000002</v>
      </c>
      <c r="S488" s="5">
        <v>-82.875271999999995</v>
      </c>
      <c r="T488">
        <v>8</v>
      </c>
      <c r="U488">
        <v>0.20362703302286869</v>
      </c>
      <c r="V488">
        <v>1674</v>
      </c>
      <c r="W488">
        <v>1700</v>
      </c>
      <c r="X488">
        <v>1721</v>
      </c>
      <c r="Y488">
        <v>1645</v>
      </c>
      <c r="Z488">
        <v>898</v>
      </c>
      <c r="AA488">
        <v>13261</v>
      </c>
      <c r="AB488">
        <v>494.863</v>
      </c>
      <c r="AC488">
        <v>26306</v>
      </c>
      <c r="AD488">
        <v>0</v>
      </c>
      <c r="AE488">
        <v>0</v>
      </c>
      <c r="AF488">
        <v>4</v>
      </c>
      <c r="AG488">
        <v>55</v>
      </c>
      <c r="AH488">
        <v>7.2727272727272724E-2</v>
      </c>
      <c r="AI488" s="3">
        <v>13798</v>
      </c>
      <c r="AJ488" s="3">
        <v>124548.58989209501</v>
      </c>
      <c r="AK488">
        <v>105</v>
      </c>
      <c r="AL488">
        <v>125107.2</v>
      </c>
      <c r="AM488">
        <v>230739</v>
      </c>
      <c r="AN488">
        <v>3671</v>
      </c>
      <c r="AO488">
        <v>234410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f t="shared" si="31"/>
        <v>1</v>
      </c>
      <c r="AW488">
        <v>1721</v>
      </c>
      <c r="AX488">
        <v>1</v>
      </c>
      <c r="AY488">
        <v>14530315.8763051</v>
      </c>
      <c r="AZ488">
        <v>14530.3158763051</v>
      </c>
      <c r="BA488">
        <v>6888.5861435973602</v>
      </c>
      <c r="BB488">
        <v>1.4516766999124433</v>
      </c>
      <c r="BC488">
        <v>2017</v>
      </c>
      <c r="BD488">
        <v>0</v>
      </c>
      <c r="BE488">
        <v>2017</v>
      </c>
      <c r="BF488">
        <v>1.2048984468339308</v>
      </c>
      <c r="BG488">
        <v>18670</v>
      </c>
      <c r="BH488">
        <v>10.848343986054619</v>
      </c>
      <c r="BI488">
        <v>375</v>
      </c>
      <c r="BJ488">
        <v>2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1812</v>
      </c>
      <c r="BU488">
        <v>0.7</v>
      </c>
      <c r="BV488">
        <v>0.65693429999999997</v>
      </c>
      <c r="BW488">
        <v>7</v>
      </c>
      <c r="BX488">
        <v>1.655629</v>
      </c>
      <c r="BY488">
        <v>0.13145180000000001</v>
      </c>
      <c r="BZ488">
        <v>1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1693</v>
      </c>
      <c r="CK488">
        <v>1.1813349084465445</v>
      </c>
      <c r="CL488">
        <v>0.75648075412411631</v>
      </c>
      <c r="CM488">
        <v>7</v>
      </c>
      <c r="CN488">
        <v>-9.2566000925572017E-2</v>
      </c>
      <c r="CO488">
        <v>83</v>
      </c>
      <c r="CP488">
        <v>-1.0568272443</v>
      </c>
      <c r="CQ488">
        <v>-0.99564724670000004</v>
      </c>
      <c r="CR488">
        <v>1219</v>
      </c>
      <c r="CS488">
        <v>0.75099999999999989</v>
      </c>
      <c r="CT488">
        <v>1234</v>
      </c>
      <c r="CU488">
        <v>0.72943508424000003</v>
      </c>
      <c r="CW488">
        <v>0</v>
      </c>
      <c r="CX488">
        <v>0</v>
      </c>
      <c r="CY488">
        <v>47</v>
      </c>
      <c r="CZ488">
        <v>88</v>
      </c>
      <c r="DA488" s="2">
        <v>464</v>
      </c>
      <c r="DB488" s="2">
        <v>40</v>
      </c>
      <c r="DC488" s="2">
        <v>117.44</v>
      </c>
      <c r="DD488" s="2">
        <v>1033</v>
      </c>
      <c r="DE488">
        <v>23</v>
      </c>
      <c r="DF488">
        <v>20</v>
      </c>
      <c r="DH488">
        <v>58.72</v>
      </c>
      <c r="DJ488">
        <v>-0.13</v>
      </c>
      <c r="DL488">
        <v>1.8181818181818181E-2</v>
      </c>
      <c r="DM488">
        <v>0</v>
      </c>
      <c r="DN488">
        <v>30.2</v>
      </c>
      <c r="DO488">
        <v>0.24</v>
      </c>
      <c r="DP488">
        <v>12.11</v>
      </c>
      <c r="DQ488" s="2">
        <v>0</v>
      </c>
      <c r="DR488" s="2">
        <v>231.52154171999999</v>
      </c>
      <c r="DS488">
        <v>1.8505852718628505E-3</v>
      </c>
      <c r="DT488">
        <v>1</v>
      </c>
      <c r="DU488">
        <v>125107.2</v>
      </c>
      <c r="DV488">
        <v>1</v>
      </c>
    </row>
    <row r="489" spans="1:126" x14ac:dyDescent="0.15">
      <c r="A489" t="s">
        <v>768</v>
      </c>
      <c r="B489" t="s">
        <v>987</v>
      </c>
      <c r="C489">
        <v>13</v>
      </c>
      <c r="D489">
        <v>267</v>
      </c>
      <c r="E489" t="s">
        <v>988</v>
      </c>
      <c r="F489">
        <v>13267</v>
      </c>
      <c r="G489" t="s">
        <v>5473</v>
      </c>
      <c r="H489">
        <v>59.5</v>
      </c>
      <c r="I489">
        <v>29.1</v>
      </c>
      <c r="J489">
        <v>0.2</v>
      </c>
      <c r="K489">
        <v>0.4</v>
      </c>
      <c r="L489">
        <v>1</v>
      </c>
      <c r="M489">
        <v>9.8000000000000007</v>
      </c>
      <c r="N489">
        <f t="shared" si="34"/>
        <v>4484.3</v>
      </c>
      <c r="O489">
        <f t="shared" si="32"/>
        <v>5515.7</v>
      </c>
      <c r="P489">
        <f t="shared" si="33"/>
        <v>6.6188400000000023</v>
      </c>
      <c r="Q489" s="4">
        <v>13267</v>
      </c>
      <c r="R489" s="5">
        <v>32.043768</v>
      </c>
      <c r="S489" s="5">
        <v>-82.059207999999998</v>
      </c>
      <c r="T489">
        <v>6</v>
      </c>
      <c r="U489">
        <v>5.2029390668345492E-2</v>
      </c>
      <c r="V489">
        <v>25023</v>
      </c>
      <c r="W489">
        <v>25356</v>
      </c>
      <c r="X489">
        <v>25302</v>
      </c>
      <c r="Y489">
        <v>25383</v>
      </c>
      <c r="Z489">
        <v>14423</v>
      </c>
      <c r="AA489">
        <v>13263</v>
      </c>
      <c r="AB489">
        <v>6461.9629999999997</v>
      </c>
      <c r="AC489">
        <v>33980</v>
      </c>
      <c r="AD489">
        <v>0</v>
      </c>
      <c r="AE489">
        <v>0</v>
      </c>
      <c r="AF489">
        <v>23</v>
      </c>
      <c r="AG489">
        <v>565</v>
      </c>
      <c r="AH489">
        <v>4.0707964601769911E-2</v>
      </c>
      <c r="AI489" s="3">
        <v>107505</v>
      </c>
      <c r="AJ489" s="3">
        <v>306892.90306146501</v>
      </c>
      <c r="AK489">
        <v>75</v>
      </c>
      <c r="AL489">
        <v>312492.79999999999</v>
      </c>
      <c r="AM489">
        <v>238411</v>
      </c>
      <c r="AN489">
        <v>55209</v>
      </c>
      <c r="AO489">
        <v>293620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</v>
      </c>
      <c r="AV489">
        <f t="shared" si="31"/>
        <v>9</v>
      </c>
      <c r="AW489">
        <v>19796</v>
      </c>
      <c r="AX489">
        <v>0.8</v>
      </c>
      <c r="AY489">
        <v>768432011.520226</v>
      </c>
      <c r="AZ489">
        <v>768432.01152022602</v>
      </c>
      <c r="BA489">
        <v>34425.516255067101</v>
      </c>
      <c r="BB489">
        <v>0.29048220877524522</v>
      </c>
      <c r="BC489">
        <v>1032</v>
      </c>
      <c r="BD489">
        <v>1029</v>
      </c>
      <c r="BE489">
        <v>3</v>
      </c>
      <c r="BF489">
        <v>1.1988970147464332E-4</v>
      </c>
      <c r="BG489">
        <v>295532</v>
      </c>
      <c r="BH489">
        <v>11.68018338471267</v>
      </c>
      <c r="BI489">
        <v>2715</v>
      </c>
      <c r="BJ489">
        <v>24</v>
      </c>
      <c r="BK489">
        <v>0</v>
      </c>
      <c r="BL489">
        <v>1</v>
      </c>
      <c r="BM489">
        <v>1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24493</v>
      </c>
      <c r="BU489">
        <v>0.49</v>
      </c>
      <c r="BV489">
        <v>0.37213170000000001</v>
      </c>
      <c r="BW489">
        <v>57</v>
      </c>
      <c r="BX489">
        <v>1.1023559999999999</v>
      </c>
      <c r="BY489">
        <v>-1.850922</v>
      </c>
      <c r="BZ489">
        <v>22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25195</v>
      </c>
      <c r="CK489">
        <v>0.99226036912085736</v>
      </c>
      <c r="CL489">
        <v>0.69440683262160197</v>
      </c>
      <c r="CM489">
        <v>47</v>
      </c>
      <c r="CN489">
        <v>-0.83662706180058977</v>
      </c>
      <c r="CO489">
        <v>1632</v>
      </c>
      <c r="CP489">
        <v>-0.76320630730000005</v>
      </c>
      <c r="CQ489">
        <v>-0.44594836970000001</v>
      </c>
      <c r="CR489">
        <v>20599</v>
      </c>
      <c r="CS489">
        <v>0.81700000000000006</v>
      </c>
      <c r="CT489">
        <v>18092</v>
      </c>
      <c r="CU489">
        <v>0.73142352751999995</v>
      </c>
      <c r="CV489">
        <v>3</v>
      </c>
      <c r="CW489">
        <v>3</v>
      </c>
      <c r="CX489">
        <v>6</v>
      </c>
      <c r="CY489">
        <v>1782</v>
      </c>
      <c r="CZ489">
        <v>802</v>
      </c>
      <c r="DA489" s="2">
        <v>8716</v>
      </c>
      <c r="DB489" s="2">
        <v>1430</v>
      </c>
      <c r="DC489" s="2">
        <v>47.01</v>
      </c>
      <c r="DD489" s="2">
        <v>9868</v>
      </c>
      <c r="DE489">
        <v>226</v>
      </c>
      <c r="DF489">
        <v>69</v>
      </c>
      <c r="DH489">
        <v>7.84</v>
      </c>
      <c r="DJ489">
        <v>0.54</v>
      </c>
      <c r="DK489">
        <v>0.92046881540393466</v>
      </c>
      <c r="DL489">
        <v>1.7699115044247787E-3</v>
      </c>
      <c r="DN489">
        <v>91</v>
      </c>
      <c r="DO489">
        <v>0.27699999999999997</v>
      </c>
      <c r="DP489">
        <v>3708.9300000000003</v>
      </c>
      <c r="DQ489" s="2">
        <v>0</v>
      </c>
      <c r="DR489" s="2">
        <v>1845.9445758000002</v>
      </c>
      <c r="DS489">
        <v>5.9071664566146178E-3</v>
      </c>
      <c r="DT489">
        <v>8.6936186379440503</v>
      </c>
      <c r="DU489">
        <v>2716693.2303033224</v>
      </c>
      <c r="DV489">
        <v>1</v>
      </c>
    </row>
    <row r="490" spans="1:126" x14ac:dyDescent="0.15">
      <c r="A490" t="s">
        <v>768</v>
      </c>
      <c r="B490" t="s">
        <v>758</v>
      </c>
      <c r="C490">
        <v>13</v>
      </c>
      <c r="D490">
        <v>269</v>
      </c>
      <c r="E490" t="s">
        <v>989</v>
      </c>
      <c r="F490">
        <v>13269</v>
      </c>
      <c r="G490" t="s">
        <v>5474</v>
      </c>
      <c r="H490">
        <v>57.5</v>
      </c>
      <c r="I490">
        <v>39.1</v>
      </c>
      <c r="J490">
        <v>0.1</v>
      </c>
      <c r="K490">
        <v>0.6</v>
      </c>
      <c r="L490">
        <v>0.8</v>
      </c>
      <c r="M490">
        <v>1.8</v>
      </c>
      <c r="N490">
        <f t="shared" si="34"/>
        <v>4839.3100000000004</v>
      </c>
      <c r="O490">
        <f t="shared" si="32"/>
        <v>5160.6899999999996</v>
      </c>
      <c r="P490">
        <f t="shared" si="33"/>
        <v>6.1928280000000013</v>
      </c>
      <c r="Q490" s="4">
        <v>13269</v>
      </c>
      <c r="R490" s="5">
        <v>32.554667000000002</v>
      </c>
      <c r="S490" s="5">
        <v>-84.251425999999995</v>
      </c>
      <c r="T490">
        <v>8</v>
      </c>
      <c r="U490">
        <v>0.23287928500075755</v>
      </c>
      <c r="V490">
        <v>8700</v>
      </c>
      <c r="W490">
        <v>8505</v>
      </c>
      <c r="X490">
        <v>8401</v>
      </c>
      <c r="Y490">
        <v>8242</v>
      </c>
      <c r="Z490">
        <v>4251</v>
      </c>
      <c r="AA490">
        <v>13265</v>
      </c>
      <c r="AB490">
        <v>2865.982</v>
      </c>
      <c r="AC490">
        <v>28143</v>
      </c>
      <c r="AD490">
        <v>0</v>
      </c>
      <c r="AE490">
        <v>0</v>
      </c>
      <c r="AF490">
        <v>14</v>
      </c>
      <c r="AG490">
        <v>224</v>
      </c>
      <c r="AH490">
        <v>6.25E-2</v>
      </c>
      <c r="AI490" s="3">
        <v>61501</v>
      </c>
      <c r="AJ490" s="3">
        <v>241078.46537541001</v>
      </c>
      <c r="AK490">
        <v>138</v>
      </c>
      <c r="AL490">
        <v>242976</v>
      </c>
      <c r="AM490">
        <v>116297</v>
      </c>
      <c r="AN490">
        <v>14702</v>
      </c>
      <c r="AO490">
        <v>130999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6</v>
      </c>
      <c r="AV490">
        <f t="shared" si="31"/>
        <v>6</v>
      </c>
      <c r="AW490">
        <v>5840</v>
      </c>
      <c r="AX490">
        <v>0.74</v>
      </c>
      <c r="AY490">
        <v>360922632.11792898</v>
      </c>
      <c r="AZ490">
        <v>360922.632117929</v>
      </c>
      <c r="BA490">
        <v>41232.6022659132</v>
      </c>
      <c r="BB490">
        <v>0.24252653120239645</v>
      </c>
      <c r="BC490">
        <v>4468</v>
      </c>
      <c r="BD490">
        <v>354</v>
      </c>
      <c r="BE490">
        <v>4114</v>
      </c>
      <c r="BF490">
        <v>0.4728735632183908</v>
      </c>
      <c r="BG490">
        <v>103384</v>
      </c>
      <c r="BH490">
        <v>12.306154029282228</v>
      </c>
      <c r="BI490">
        <v>1402</v>
      </c>
      <c r="BJ490">
        <v>10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8587</v>
      </c>
      <c r="BU490">
        <v>0.54</v>
      </c>
      <c r="BV490">
        <v>0.54627230000000004</v>
      </c>
      <c r="BW490">
        <v>20</v>
      </c>
      <c r="BX490">
        <v>1.2810060000000001</v>
      </c>
      <c r="BY490">
        <v>-0.8500664</v>
      </c>
      <c r="BZ490">
        <v>10</v>
      </c>
      <c r="CA490">
        <v>0</v>
      </c>
      <c r="CB490">
        <v>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8421</v>
      </c>
      <c r="CK490">
        <v>1.4250089063056643</v>
      </c>
      <c r="CL490">
        <v>0.70059405940594055</v>
      </c>
      <c r="CM490">
        <v>27</v>
      </c>
      <c r="CN490">
        <v>-0.2084501547560591</v>
      </c>
      <c r="CO490">
        <v>462</v>
      </c>
      <c r="CP490">
        <v>-9.7966093000000004E-2</v>
      </c>
      <c r="CQ490">
        <v>-0.37787082109999998</v>
      </c>
      <c r="CR490">
        <v>6440</v>
      </c>
      <c r="CS490">
        <v>0.77800000000000002</v>
      </c>
      <c r="CT490">
        <v>6830</v>
      </c>
      <c r="CU490">
        <v>0.76772424599</v>
      </c>
      <c r="CV490">
        <v>1</v>
      </c>
      <c r="CW490">
        <v>1</v>
      </c>
      <c r="CY490">
        <v>257</v>
      </c>
      <c r="CZ490">
        <v>333</v>
      </c>
      <c r="DA490" s="2">
        <v>2801</v>
      </c>
      <c r="DB490" s="2">
        <v>530</v>
      </c>
      <c r="DC490" s="2">
        <v>47.26</v>
      </c>
      <c r="DD490" s="2">
        <v>3470</v>
      </c>
      <c r="DE490">
        <v>88</v>
      </c>
      <c r="DF490">
        <v>39</v>
      </c>
      <c r="DH490">
        <v>23.63</v>
      </c>
      <c r="DI490" s="2">
        <v>11.81</v>
      </c>
      <c r="DJ490">
        <v>-0.62</v>
      </c>
      <c r="DK490">
        <v>0.9573340270889904</v>
      </c>
      <c r="DL490">
        <v>0</v>
      </c>
      <c r="DM490">
        <v>0</v>
      </c>
      <c r="DN490">
        <v>39</v>
      </c>
      <c r="DO490">
        <v>0.154</v>
      </c>
      <c r="DP490">
        <v>665.11</v>
      </c>
      <c r="DQ490" s="2">
        <v>0</v>
      </c>
      <c r="DR490" s="2">
        <v>6878.1985402200007</v>
      </c>
      <c r="DS490">
        <v>1.7141048586764948E-2</v>
      </c>
      <c r="DT490">
        <v>6.1614005597490404</v>
      </c>
      <c r="DU490">
        <v>1497072.4624055829</v>
      </c>
      <c r="DV490">
        <v>1</v>
      </c>
    </row>
    <row r="491" spans="1:126" x14ac:dyDescent="0.15">
      <c r="A491" t="s">
        <v>768</v>
      </c>
      <c r="B491" t="s">
        <v>990</v>
      </c>
      <c r="C491">
        <v>13</v>
      </c>
      <c r="D491">
        <v>271</v>
      </c>
      <c r="E491" t="s">
        <v>991</v>
      </c>
      <c r="F491">
        <v>13271</v>
      </c>
      <c r="G491" t="s">
        <v>5475</v>
      </c>
      <c r="H491">
        <v>51.1</v>
      </c>
      <c r="I491">
        <v>35.299999999999997</v>
      </c>
      <c r="J491">
        <v>0</v>
      </c>
      <c r="K491">
        <v>0.5</v>
      </c>
      <c r="L491">
        <v>0.7</v>
      </c>
      <c r="M491">
        <v>12.3</v>
      </c>
      <c r="N491">
        <f t="shared" si="34"/>
        <v>4009.3299999999995</v>
      </c>
      <c r="O491">
        <f t="shared" si="32"/>
        <v>5990.67</v>
      </c>
      <c r="P491">
        <f t="shared" si="33"/>
        <v>7.1888040000000029</v>
      </c>
      <c r="Q491" s="4">
        <v>13271</v>
      </c>
      <c r="R491" s="5">
        <v>31.913639</v>
      </c>
      <c r="S491" s="5">
        <v>-82.931061999999997</v>
      </c>
      <c r="T491">
        <v>7</v>
      </c>
      <c r="U491">
        <v>3.1881740995696364E-2</v>
      </c>
      <c r="V491">
        <v>16312</v>
      </c>
      <c r="W491">
        <v>16493</v>
      </c>
      <c r="X491">
        <v>16416</v>
      </c>
      <c r="Y491">
        <v>16493</v>
      </c>
      <c r="Z491">
        <v>9831</v>
      </c>
      <c r="AA491">
        <v>13267</v>
      </c>
      <c r="AB491">
        <v>3960.0509999999999</v>
      </c>
      <c r="AC491">
        <v>26449</v>
      </c>
      <c r="AD491">
        <v>0</v>
      </c>
      <c r="AE491">
        <v>0</v>
      </c>
      <c r="AF491">
        <v>8</v>
      </c>
      <c r="AG491">
        <v>300</v>
      </c>
      <c r="AH491">
        <v>2.6666666666666668E-2</v>
      </c>
      <c r="AI491" s="3">
        <v>66619</v>
      </c>
      <c r="AJ491" s="3">
        <v>279873.73786510999</v>
      </c>
      <c r="AK491">
        <v>98</v>
      </c>
      <c r="AL491">
        <v>284236.79999999999</v>
      </c>
      <c r="AM491">
        <v>362967</v>
      </c>
      <c r="AN491">
        <v>14066</v>
      </c>
      <c r="AO491">
        <v>377033</v>
      </c>
      <c r="AP491">
        <v>2</v>
      </c>
      <c r="AQ491">
        <v>1</v>
      </c>
      <c r="AR491">
        <v>3</v>
      </c>
      <c r="AS491">
        <v>0.18189534954223005</v>
      </c>
      <c r="AT491">
        <v>3</v>
      </c>
      <c r="AU491">
        <v>4</v>
      </c>
      <c r="AV491">
        <f t="shared" si="31"/>
        <v>7</v>
      </c>
      <c r="AW491">
        <v>13691</v>
      </c>
      <c r="AX491">
        <v>0.85</v>
      </c>
      <c r="AY491">
        <v>599016786.12923396</v>
      </c>
      <c r="AZ491">
        <v>599016.78612923401</v>
      </c>
      <c r="BA491">
        <v>50503.971341361997</v>
      </c>
      <c r="BB491">
        <v>0.1980042308437267</v>
      </c>
      <c r="BC491">
        <v>6232</v>
      </c>
      <c r="BD491">
        <v>601</v>
      </c>
      <c r="BE491">
        <v>5631</v>
      </c>
      <c r="BF491">
        <v>0.34520598332515939</v>
      </c>
      <c r="BG491">
        <v>159242</v>
      </c>
      <c r="BH491">
        <v>9.7004142300194935</v>
      </c>
      <c r="BI491">
        <v>2119</v>
      </c>
      <c r="BJ491">
        <v>16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12792</v>
      </c>
      <c r="BU491">
        <v>0.37</v>
      </c>
      <c r="BV491">
        <v>0.40324520000000003</v>
      </c>
      <c r="BW491">
        <v>46</v>
      </c>
      <c r="BX491">
        <v>1.40713</v>
      </c>
      <c r="BY491">
        <v>-1.180372</v>
      </c>
      <c r="BZ491">
        <v>14</v>
      </c>
      <c r="CA491">
        <v>0</v>
      </c>
      <c r="CB491">
        <v>2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16470</v>
      </c>
      <c r="CK491">
        <v>0.97146326654523374</v>
      </c>
      <c r="CL491">
        <v>0.74991352473192663</v>
      </c>
      <c r="CM491">
        <v>33</v>
      </c>
      <c r="CN491">
        <v>-0.56034228041205036</v>
      </c>
      <c r="CO491">
        <v>891</v>
      </c>
      <c r="CP491">
        <v>-3.5481986200000003E-2</v>
      </c>
      <c r="CQ491">
        <v>-0.67367437890000004</v>
      </c>
      <c r="CR491">
        <v>12880</v>
      </c>
      <c r="CS491">
        <v>0.78700000000000003</v>
      </c>
      <c r="CT491">
        <v>12495</v>
      </c>
      <c r="CU491">
        <v>0.7711942864700001</v>
      </c>
      <c r="CW491">
        <v>2</v>
      </c>
      <c r="CX491">
        <v>6</v>
      </c>
      <c r="CY491">
        <v>166</v>
      </c>
      <c r="CZ491">
        <v>436</v>
      </c>
      <c r="DA491" s="2">
        <v>5091</v>
      </c>
      <c r="DB491" s="2">
        <v>485</v>
      </c>
      <c r="DC491" s="2">
        <v>42.19</v>
      </c>
      <c r="DD491" s="2">
        <v>6911</v>
      </c>
      <c r="DE491">
        <v>124</v>
      </c>
      <c r="DF491">
        <v>36</v>
      </c>
      <c r="DG491">
        <v>12.05</v>
      </c>
      <c r="DH491">
        <v>6.03</v>
      </c>
      <c r="DI491" s="2">
        <v>6.03</v>
      </c>
      <c r="DJ491">
        <v>-0.36</v>
      </c>
      <c r="DK491">
        <v>0.98251249643495098</v>
      </c>
      <c r="DL491">
        <v>0</v>
      </c>
      <c r="DM491">
        <v>45</v>
      </c>
      <c r="DN491">
        <v>71.2</v>
      </c>
      <c r="DO491">
        <v>0.254</v>
      </c>
      <c r="DP491">
        <v>2258.48</v>
      </c>
      <c r="DQ491" s="2">
        <v>0</v>
      </c>
      <c r="DR491" s="2">
        <v>3187.4290617400002</v>
      </c>
      <c r="DS491">
        <v>5.9245043256995582E-3</v>
      </c>
      <c r="DT491">
        <v>5.8286925389005297</v>
      </c>
      <c r="DU491">
        <v>1656728.915440962</v>
      </c>
      <c r="DV491">
        <v>0</v>
      </c>
    </row>
    <row r="492" spans="1:126" x14ac:dyDescent="0.15">
      <c r="A492" t="s">
        <v>768</v>
      </c>
      <c r="B492" t="s">
        <v>992</v>
      </c>
      <c r="C492">
        <v>13</v>
      </c>
      <c r="D492">
        <v>273</v>
      </c>
      <c r="E492" t="s">
        <v>993</v>
      </c>
      <c r="F492">
        <v>13273</v>
      </c>
      <c r="G492" t="s">
        <v>5476</v>
      </c>
      <c r="H492">
        <v>36.1</v>
      </c>
      <c r="I492">
        <v>61</v>
      </c>
      <c r="J492">
        <v>0.2</v>
      </c>
      <c r="K492">
        <v>0.3</v>
      </c>
      <c r="L492">
        <v>0.7</v>
      </c>
      <c r="M492">
        <v>1.7</v>
      </c>
      <c r="N492">
        <f t="shared" si="34"/>
        <v>5027.72</v>
      </c>
      <c r="O492">
        <f t="shared" si="32"/>
        <v>4972.28</v>
      </c>
      <c r="P492">
        <f t="shared" si="33"/>
        <v>5.9667360000000018</v>
      </c>
      <c r="Q492" s="4">
        <v>13273</v>
      </c>
      <c r="R492" s="5">
        <v>31.777190999999998</v>
      </c>
      <c r="S492" s="5">
        <v>-84.439446000000004</v>
      </c>
      <c r="T492">
        <v>3</v>
      </c>
      <c r="U492">
        <v>0.14253825836253234</v>
      </c>
      <c r="V492">
        <v>9365</v>
      </c>
      <c r="W492">
        <v>9304</v>
      </c>
      <c r="X492">
        <v>9213</v>
      </c>
      <c r="Y492">
        <v>9018</v>
      </c>
      <c r="Z492">
        <v>4576</v>
      </c>
      <c r="AA492">
        <v>13269</v>
      </c>
      <c r="AB492">
        <v>2892.1559999999999</v>
      </c>
      <c r="AC492">
        <v>28688</v>
      </c>
      <c r="AD492">
        <v>0</v>
      </c>
      <c r="AE492">
        <v>0</v>
      </c>
      <c r="AF492">
        <v>9</v>
      </c>
      <c r="AG492">
        <v>248</v>
      </c>
      <c r="AH492">
        <v>3.6290322580645164E-2</v>
      </c>
      <c r="AI492" s="3">
        <v>120677</v>
      </c>
      <c r="AJ492" s="3">
        <v>214681.19625149501</v>
      </c>
      <c r="AK492">
        <v>180</v>
      </c>
      <c r="AL492">
        <v>216096</v>
      </c>
      <c r="AM492">
        <v>285333</v>
      </c>
      <c r="AN492">
        <v>40612</v>
      </c>
      <c r="AO492">
        <v>325945</v>
      </c>
      <c r="AP492">
        <v>1</v>
      </c>
      <c r="AQ492">
        <v>0</v>
      </c>
      <c r="AR492">
        <v>1</v>
      </c>
      <c r="AS492">
        <v>0.10748065348237316</v>
      </c>
      <c r="AT492">
        <v>1</v>
      </c>
      <c r="AU492">
        <v>9</v>
      </c>
      <c r="AV492">
        <f t="shared" si="31"/>
        <v>10</v>
      </c>
      <c r="AW492">
        <v>7290</v>
      </c>
      <c r="AX492">
        <v>0.9</v>
      </c>
      <c r="AY492">
        <v>281425419.56829602</v>
      </c>
      <c r="AZ492">
        <v>281425.419568296</v>
      </c>
      <c r="BA492">
        <v>25827.840318106399</v>
      </c>
      <c r="BB492">
        <v>0.38717910118832438</v>
      </c>
      <c r="BC492">
        <v>3276</v>
      </c>
      <c r="BD492">
        <v>83</v>
      </c>
      <c r="BE492">
        <v>3193</v>
      </c>
      <c r="BF492">
        <v>0.3409503470368393</v>
      </c>
      <c r="BG492">
        <v>193306</v>
      </c>
      <c r="BH492">
        <v>20.981873439704763</v>
      </c>
      <c r="BI492">
        <v>1006</v>
      </c>
      <c r="BJ492">
        <v>11</v>
      </c>
      <c r="BK492">
        <v>0</v>
      </c>
      <c r="BL492">
        <v>3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10320</v>
      </c>
      <c r="BU492">
        <v>0.76</v>
      </c>
      <c r="BV492">
        <v>0.57884389999999997</v>
      </c>
      <c r="BW492">
        <v>31</v>
      </c>
      <c r="BX492">
        <v>1.4534879999999999</v>
      </c>
      <c r="BY492">
        <v>-0.59691629999999996</v>
      </c>
      <c r="BZ492">
        <v>7</v>
      </c>
      <c r="CA492">
        <v>0</v>
      </c>
      <c r="CB492">
        <v>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9120</v>
      </c>
      <c r="CK492">
        <v>1.2061403508771931</v>
      </c>
      <c r="CL492">
        <v>0.73804329585500927</v>
      </c>
      <c r="CM492">
        <v>37</v>
      </c>
      <c r="CN492">
        <v>-0.18089233768661403</v>
      </c>
      <c r="CO492">
        <v>491</v>
      </c>
      <c r="CP492">
        <v>-1.4234741560999999</v>
      </c>
      <c r="CQ492">
        <v>-0.58291626510000005</v>
      </c>
      <c r="CR492">
        <v>6743</v>
      </c>
      <c r="CS492">
        <v>0.745</v>
      </c>
      <c r="CT492">
        <v>7417</v>
      </c>
      <c r="CU492">
        <v>0.75</v>
      </c>
      <c r="CW492">
        <v>1</v>
      </c>
      <c r="CY492">
        <v>234</v>
      </c>
      <c r="CZ492">
        <v>353</v>
      </c>
      <c r="DA492" s="2">
        <v>3966</v>
      </c>
      <c r="DB492" s="2">
        <v>500</v>
      </c>
      <c r="DC492" s="2">
        <v>121.92</v>
      </c>
      <c r="DD492" s="2">
        <v>5813</v>
      </c>
      <c r="DE492">
        <v>74</v>
      </c>
      <c r="DF492">
        <v>26</v>
      </c>
      <c r="DG492">
        <v>11.08</v>
      </c>
      <c r="DH492">
        <v>11.08</v>
      </c>
      <c r="DI492" s="2">
        <v>22.17</v>
      </c>
      <c r="DJ492">
        <v>-0.21</v>
      </c>
      <c r="DK492">
        <v>0.90922048111902021</v>
      </c>
      <c r="DL492">
        <v>0</v>
      </c>
      <c r="DM492">
        <v>0</v>
      </c>
      <c r="DN492">
        <v>118.8</v>
      </c>
      <c r="DO492">
        <v>0.54700000000000004</v>
      </c>
      <c r="DP492">
        <v>16071.220000000001</v>
      </c>
      <c r="DQ492" s="2">
        <v>0</v>
      </c>
      <c r="DR492" s="2">
        <v>4737.4110570100001</v>
      </c>
      <c r="DS492">
        <v>1.7629701156664398E-2</v>
      </c>
      <c r="DT492">
        <v>4.8340369706666904</v>
      </c>
      <c r="DU492">
        <v>1044616.0532131891</v>
      </c>
      <c r="DV492">
        <v>1</v>
      </c>
    </row>
    <row r="493" spans="1:126" x14ac:dyDescent="0.15">
      <c r="A493" t="s">
        <v>768</v>
      </c>
      <c r="B493" t="s">
        <v>994</v>
      </c>
      <c r="C493">
        <v>13</v>
      </c>
      <c r="D493">
        <v>275</v>
      </c>
      <c r="E493" t="s">
        <v>995</v>
      </c>
      <c r="F493">
        <v>13275</v>
      </c>
      <c r="G493" t="s">
        <v>5477</v>
      </c>
      <c r="H493">
        <v>58.3</v>
      </c>
      <c r="I493">
        <v>36.700000000000003</v>
      </c>
      <c r="J493">
        <v>0.4</v>
      </c>
      <c r="K493">
        <v>0.7</v>
      </c>
      <c r="L493">
        <v>1.1000000000000001</v>
      </c>
      <c r="M493">
        <v>2.9</v>
      </c>
      <c r="N493">
        <f t="shared" si="34"/>
        <v>4756.0499999999993</v>
      </c>
      <c r="O493">
        <f t="shared" si="32"/>
        <v>5243.9500000000007</v>
      </c>
      <c r="P493">
        <f t="shared" si="33"/>
        <v>6.2927400000000029</v>
      </c>
      <c r="Q493" s="4">
        <v>13275</v>
      </c>
      <c r="R493" s="5">
        <v>30.864619999999999</v>
      </c>
      <c r="S493" s="5">
        <v>-83.919811999999993</v>
      </c>
      <c r="T493">
        <v>4</v>
      </c>
      <c r="U493">
        <v>6.5647774898912339E-2</v>
      </c>
      <c r="V493">
        <v>44715</v>
      </c>
      <c r="W493">
        <v>44733</v>
      </c>
      <c r="X493">
        <v>44824</v>
      </c>
      <c r="Y493">
        <v>44950</v>
      </c>
      <c r="Z493">
        <v>23044</v>
      </c>
      <c r="AA493">
        <v>13271</v>
      </c>
      <c r="AB493">
        <v>15712.442000000001</v>
      </c>
      <c r="AC493">
        <v>36641</v>
      </c>
      <c r="AD493">
        <v>1</v>
      </c>
      <c r="AE493">
        <v>2.2309477065857575E-5</v>
      </c>
      <c r="AF493">
        <v>10</v>
      </c>
      <c r="AG493">
        <v>407</v>
      </c>
      <c r="AH493">
        <v>2.4570024570024569E-2</v>
      </c>
      <c r="AI493" s="3">
        <v>173208</v>
      </c>
      <c r="AJ493" s="3">
        <v>348544.10740338505</v>
      </c>
      <c r="AK493">
        <v>93</v>
      </c>
      <c r="AL493">
        <v>353363.20000000001</v>
      </c>
      <c r="AM493">
        <v>579162</v>
      </c>
      <c r="AN493">
        <v>64847</v>
      </c>
      <c r="AO493">
        <v>644009</v>
      </c>
      <c r="AP493">
        <v>2</v>
      </c>
      <c r="AQ493">
        <v>0</v>
      </c>
      <c r="AR493">
        <v>2</v>
      </c>
      <c r="AS493">
        <v>4.4709722129076972E-2</v>
      </c>
      <c r="AT493">
        <v>5</v>
      </c>
      <c r="AU493">
        <v>39</v>
      </c>
      <c r="AV493">
        <f t="shared" si="31"/>
        <v>44</v>
      </c>
      <c r="AW493">
        <v>40596</v>
      </c>
      <c r="AX493">
        <v>0.91</v>
      </c>
      <c r="AY493">
        <v>1702525535.79197</v>
      </c>
      <c r="AZ493">
        <v>1702525.5357919701</v>
      </c>
      <c r="BA493">
        <v>40366.320578856401</v>
      </c>
      <c r="BB493">
        <v>0.24773127341306234</v>
      </c>
      <c r="BC493">
        <v>16843</v>
      </c>
      <c r="BD493">
        <v>299</v>
      </c>
      <c r="BE493">
        <v>16544</v>
      </c>
      <c r="BF493">
        <v>0.36998769987699875</v>
      </c>
      <c r="BG493">
        <v>1243421</v>
      </c>
      <c r="BH493">
        <v>27.740072282705693</v>
      </c>
      <c r="BI493">
        <v>4804</v>
      </c>
      <c r="BJ493">
        <v>51</v>
      </c>
      <c r="BK493">
        <v>3</v>
      </c>
      <c r="BL493">
        <v>1</v>
      </c>
      <c r="BM493">
        <v>0</v>
      </c>
      <c r="BN493">
        <v>1</v>
      </c>
      <c r="BO493">
        <v>1</v>
      </c>
      <c r="BP493">
        <v>1</v>
      </c>
      <c r="BQ493">
        <v>7</v>
      </c>
      <c r="BR493">
        <v>1</v>
      </c>
      <c r="BS493">
        <v>0</v>
      </c>
      <c r="BT493">
        <v>46188</v>
      </c>
      <c r="BU493">
        <v>0.76</v>
      </c>
      <c r="BV493">
        <v>0.53774</v>
      </c>
      <c r="BW493">
        <v>253</v>
      </c>
      <c r="BX493">
        <v>1.4289430000000001</v>
      </c>
      <c r="BY493">
        <v>-0.46405150000000001</v>
      </c>
      <c r="BZ493">
        <v>55</v>
      </c>
      <c r="CA493">
        <v>4</v>
      </c>
      <c r="CB493">
        <v>1</v>
      </c>
      <c r="CC493">
        <v>0</v>
      </c>
      <c r="CD493">
        <v>1</v>
      </c>
      <c r="CE493">
        <v>1</v>
      </c>
      <c r="CF493">
        <v>1</v>
      </c>
      <c r="CG493">
        <v>5</v>
      </c>
      <c r="CH493">
        <v>0</v>
      </c>
      <c r="CI493">
        <v>0</v>
      </c>
      <c r="CJ493">
        <v>44990</v>
      </c>
      <c r="CK493">
        <v>1.5114469882196042</v>
      </c>
      <c r="CL493">
        <v>0.73586737070973751</v>
      </c>
      <c r="CM493">
        <v>264</v>
      </c>
      <c r="CN493">
        <v>0.39711521007764483</v>
      </c>
      <c r="CO493">
        <v>4512</v>
      </c>
      <c r="CP493">
        <v>-0.10392022519999999</v>
      </c>
      <c r="CQ493">
        <v>0.20394161299999999</v>
      </c>
      <c r="CR493">
        <v>35393</v>
      </c>
      <c r="CS493">
        <v>0.78400000000000003</v>
      </c>
      <c r="CT493">
        <v>35504</v>
      </c>
      <c r="CU493">
        <v>0.76305587228999994</v>
      </c>
      <c r="CV493">
        <v>87</v>
      </c>
      <c r="CW493">
        <v>19</v>
      </c>
      <c r="CX493">
        <v>42</v>
      </c>
      <c r="CY493">
        <v>565</v>
      </c>
      <c r="CZ493">
        <v>573</v>
      </c>
      <c r="DA493" s="2">
        <v>27950</v>
      </c>
      <c r="DB493" s="2">
        <v>3000</v>
      </c>
      <c r="DC493" s="2">
        <v>133.72</v>
      </c>
      <c r="DD493" s="2">
        <v>17974</v>
      </c>
      <c r="DE493">
        <v>137</v>
      </c>
      <c r="DF493">
        <v>48</v>
      </c>
      <c r="DG493">
        <v>40.119999999999997</v>
      </c>
      <c r="DH493">
        <v>13.37</v>
      </c>
      <c r="DI493" s="2">
        <v>13.37</v>
      </c>
      <c r="DJ493">
        <v>0.28999999999999998</v>
      </c>
      <c r="DK493">
        <v>0.9273821070620295</v>
      </c>
      <c r="DL493">
        <v>0</v>
      </c>
      <c r="DN493">
        <v>171.7</v>
      </c>
      <c r="DO493">
        <v>0.496</v>
      </c>
      <c r="DP493">
        <v>6348.81</v>
      </c>
      <c r="DQ493" s="2">
        <v>0</v>
      </c>
      <c r="DR493" s="2">
        <v>43014.512374040016</v>
      </c>
      <c r="DS493">
        <v>0.12813885896937088</v>
      </c>
      <c r="DT493">
        <v>3.87748916385892</v>
      </c>
      <c r="DU493">
        <v>1370161.9789065123</v>
      </c>
      <c r="DV493">
        <v>0</v>
      </c>
    </row>
    <row r="494" spans="1:126" x14ac:dyDescent="0.15">
      <c r="A494" t="s">
        <v>768</v>
      </c>
      <c r="B494" t="s">
        <v>996</v>
      </c>
      <c r="C494">
        <v>13</v>
      </c>
      <c r="D494">
        <v>277</v>
      </c>
      <c r="E494" t="s">
        <v>997</v>
      </c>
      <c r="F494">
        <v>13277</v>
      </c>
      <c r="G494" t="s">
        <v>5478</v>
      </c>
      <c r="H494">
        <v>58.7</v>
      </c>
      <c r="I494">
        <v>28.8</v>
      </c>
      <c r="J494">
        <v>0.2</v>
      </c>
      <c r="K494">
        <v>1.3</v>
      </c>
      <c r="L494">
        <v>1</v>
      </c>
      <c r="M494">
        <v>10.1</v>
      </c>
      <c r="N494">
        <f t="shared" si="34"/>
        <v>4379.8700000000008</v>
      </c>
      <c r="O494">
        <f t="shared" si="32"/>
        <v>5620.1299999999992</v>
      </c>
      <c r="P494">
        <f t="shared" si="33"/>
        <v>6.7441560000000011</v>
      </c>
      <c r="Q494" s="4">
        <v>13277</v>
      </c>
      <c r="R494" s="5">
        <v>31.457003</v>
      </c>
      <c r="S494" s="5">
        <v>-83.525931</v>
      </c>
      <c r="T494">
        <v>5</v>
      </c>
      <c r="U494">
        <v>0.12505376771050061</v>
      </c>
      <c r="V494">
        <v>40430</v>
      </c>
      <c r="W494">
        <v>40721</v>
      </c>
      <c r="X494">
        <v>40787</v>
      </c>
      <c r="Y494">
        <v>40626</v>
      </c>
      <c r="Z494">
        <v>20007</v>
      </c>
      <c r="AA494">
        <v>13273</v>
      </c>
      <c r="AB494">
        <v>13352.87</v>
      </c>
      <c r="AC494">
        <v>37653</v>
      </c>
      <c r="AD494">
        <v>3</v>
      </c>
      <c r="AE494">
        <v>7.3552847721087598E-5</v>
      </c>
      <c r="AF494">
        <v>13</v>
      </c>
      <c r="AG494">
        <v>285</v>
      </c>
      <c r="AH494">
        <v>4.5614035087719301E-2</v>
      </c>
      <c r="AI494" s="3">
        <v>84443</v>
      </c>
      <c r="AJ494" s="3">
        <v>166959.26428547001</v>
      </c>
      <c r="AK494">
        <v>70</v>
      </c>
      <c r="AL494">
        <v>172083.20000000001</v>
      </c>
      <c r="AM494">
        <v>85136</v>
      </c>
      <c r="AN494">
        <v>38669</v>
      </c>
      <c r="AO494">
        <v>123805</v>
      </c>
      <c r="AP494">
        <v>5</v>
      </c>
      <c r="AQ494">
        <v>0</v>
      </c>
      <c r="AR494">
        <v>5</v>
      </c>
      <c r="AS494">
        <v>0.12278676849782669</v>
      </c>
      <c r="AT494">
        <v>5</v>
      </c>
      <c r="AU494">
        <v>29</v>
      </c>
      <c r="AV494">
        <f t="shared" si="31"/>
        <v>34</v>
      </c>
      <c r="AW494">
        <v>35407</v>
      </c>
      <c r="AX494">
        <v>0.86</v>
      </c>
      <c r="AY494">
        <v>134424947.12468001</v>
      </c>
      <c r="AZ494">
        <v>134424.94712468001</v>
      </c>
      <c r="BA494">
        <v>3533.6497758065698</v>
      </c>
      <c r="BB494">
        <v>2.8299352325365801</v>
      </c>
      <c r="BC494">
        <v>108039</v>
      </c>
      <c r="BD494">
        <v>78410</v>
      </c>
      <c r="BE494">
        <v>29629</v>
      </c>
      <c r="BF494">
        <v>0.73284689586940388</v>
      </c>
      <c r="BG494">
        <v>893219</v>
      </c>
      <c r="BH494">
        <v>21.899600362860717</v>
      </c>
      <c r="BI494">
        <v>3519</v>
      </c>
      <c r="BJ494">
        <v>37</v>
      </c>
      <c r="BK494">
        <v>3</v>
      </c>
      <c r="BL494">
        <v>5</v>
      </c>
      <c r="BM494">
        <v>0</v>
      </c>
      <c r="BN494">
        <v>1</v>
      </c>
      <c r="BO494">
        <v>0</v>
      </c>
      <c r="BP494">
        <v>1</v>
      </c>
      <c r="BQ494">
        <v>6</v>
      </c>
      <c r="BR494">
        <v>1</v>
      </c>
      <c r="BS494">
        <v>0</v>
      </c>
      <c r="BT494">
        <v>42959</v>
      </c>
      <c r="BU494">
        <v>0.73</v>
      </c>
      <c r="BV494">
        <v>0.45956229999999998</v>
      </c>
      <c r="BW494">
        <v>153</v>
      </c>
      <c r="BX494">
        <v>1.257012</v>
      </c>
      <c r="BY494">
        <v>-1.262413</v>
      </c>
      <c r="BZ494">
        <v>38</v>
      </c>
      <c r="CA494">
        <v>1</v>
      </c>
      <c r="CB494">
        <v>5</v>
      </c>
      <c r="CC494">
        <v>0</v>
      </c>
      <c r="CD494">
        <v>1</v>
      </c>
      <c r="CE494">
        <v>0</v>
      </c>
      <c r="CF494">
        <v>1</v>
      </c>
      <c r="CG494">
        <v>5</v>
      </c>
      <c r="CH494">
        <v>1</v>
      </c>
      <c r="CI494">
        <v>0</v>
      </c>
      <c r="CJ494">
        <v>40619</v>
      </c>
      <c r="CK494">
        <v>1.280189074078633</v>
      </c>
      <c r="CL494">
        <v>0.6896261450854172</v>
      </c>
      <c r="CM494">
        <v>165</v>
      </c>
      <c r="CN494">
        <v>-0.30242937706980777</v>
      </c>
      <c r="CO494">
        <v>3401</v>
      </c>
      <c r="CP494">
        <v>-0.14922372510000001</v>
      </c>
      <c r="CQ494">
        <v>-0.1462067148</v>
      </c>
      <c r="CR494">
        <v>33024</v>
      </c>
      <c r="CS494">
        <v>0.81</v>
      </c>
      <c r="CT494">
        <v>30444</v>
      </c>
      <c r="CU494">
        <v>0.73977267890000009</v>
      </c>
      <c r="CV494">
        <v>19</v>
      </c>
      <c r="CW494">
        <v>16</v>
      </c>
      <c r="CX494">
        <v>44</v>
      </c>
      <c r="CY494">
        <v>720</v>
      </c>
      <c r="CZ494">
        <v>422</v>
      </c>
      <c r="DA494" s="2">
        <v>25988</v>
      </c>
      <c r="DB494" s="2">
        <v>3170</v>
      </c>
      <c r="DC494" s="2">
        <v>129.08000000000001</v>
      </c>
      <c r="DD494" s="2">
        <v>14561</v>
      </c>
      <c r="DE494">
        <v>109</v>
      </c>
      <c r="DF494">
        <v>24</v>
      </c>
      <c r="DG494">
        <v>32.270000000000003</v>
      </c>
      <c r="DH494">
        <v>4.96</v>
      </c>
      <c r="DI494" s="2">
        <v>7.45</v>
      </c>
      <c r="DJ494">
        <v>0.33</v>
      </c>
      <c r="DK494">
        <v>0.85872126760063006</v>
      </c>
      <c r="DL494">
        <v>0</v>
      </c>
      <c r="DN494">
        <v>67.2</v>
      </c>
      <c r="DO494">
        <v>0.38799999999999996</v>
      </c>
      <c r="DP494">
        <v>1765.19</v>
      </c>
      <c r="DQ494" s="2">
        <v>0</v>
      </c>
      <c r="DR494" s="2">
        <v>889.94216284000004</v>
      </c>
      <c r="DS494">
        <v>0</v>
      </c>
      <c r="DT494">
        <v>4.1827692274169399</v>
      </c>
      <c r="DU494">
        <v>719784.31351543486</v>
      </c>
      <c r="DV494">
        <v>1</v>
      </c>
    </row>
    <row r="495" spans="1:126" x14ac:dyDescent="0.15">
      <c r="A495" t="s">
        <v>768</v>
      </c>
      <c r="B495" t="s">
        <v>998</v>
      </c>
      <c r="C495">
        <v>13</v>
      </c>
      <c r="D495">
        <v>279</v>
      </c>
      <c r="E495" t="s">
        <v>999</v>
      </c>
      <c r="F495">
        <v>13279</v>
      </c>
      <c r="G495" t="s">
        <v>5479</v>
      </c>
      <c r="H495">
        <v>62</v>
      </c>
      <c r="I495">
        <v>24.7</v>
      </c>
      <c r="J495">
        <v>0.1</v>
      </c>
      <c r="K495">
        <v>0.7</v>
      </c>
      <c r="L495">
        <v>1.2</v>
      </c>
      <c r="M495">
        <v>11.2</v>
      </c>
      <c r="N495">
        <f t="shared" si="34"/>
        <v>4581.4699999999993</v>
      </c>
      <c r="O495">
        <f t="shared" si="32"/>
        <v>5418.5300000000007</v>
      </c>
      <c r="P495">
        <f t="shared" si="33"/>
        <v>6.5022360000000035</v>
      </c>
      <c r="Q495" s="4">
        <v>13279</v>
      </c>
      <c r="R495" s="5">
        <v>32.117812000000001</v>
      </c>
      <c r="S495" s="5">
        <v>-82.330625999999995</v>
      </c>
      <c r="T495">
        <v>7</v>
      </c>
      <c r="U495">
        <v>9.519745869824861E-2</v>
      </c>
      <c r="V495">
        <v>27270</v>
      </c>
      <c r="W495">
        <v>27272</v>
      </c>
      <c r="X495">
        <v>27210</v>
      </c>
      <c r="Y495">
        <v>27215</v>
      </c>
      <c r="Z495">
        <v>13476</v>
      </c>
      <c r="AA495">
        <v>13275</v>
      </c>
      <c r="AB495">
        <v>9696.4600000000009</v>
      </c>
      <c r="AC495">
        <v>33679</v>
      </c>
      <c r="AD495">
        <v>0</v>
      </c>
      <c r="AE495">
        <v>0</v>
      </c>
      <c r="AF495">
        <v>14</v>
      </c>
      <c r="AG495">
        <v>268</v>
      </c>
      <c r="AH495">
        <v>5.2238805970149252E-2</v>
      </c>
      <c r="AI495" s="3">
        <v>73223</v>
      </c>
      <c r="AJ495" s="3">
        <v>232963.32169985</v>
      </c>
      <c r="AK495">
        <v>89</v>
      </c>
      <c r="AL495">
        <v>235948.80000000002</v>
      </c>
      <c r="AM495">
        <v>381042</v>
      </c>
      <c r="AN495">
        <v>22545</v>
      </c>
      <c r="AO495">
        <v>403587</v>
      </c>
      <c r="AP495">
        <v>4</v>
      </c>
      <c r="AQ495">
        <v>1</v>
      </c>
      <c r="AR495">
        <v>5</v>
      </c>
      <c r="AS495">
        <v>0.18333822235259609</v>
      </c>
      <c r="AT495">
        <v>5</v>
      </c>
      <c r="AU495">
        <v>26</v>
      </c>
      <c r="AV495">
        <f t="shared" si="31"/>
        <v>31</v>
      </c>
      <c r="AW495">
        <v>1333</v>
      </c>
      <c r="AX495">
        <v>5.0000000000000044E-2</v>
      </c>
      <c r="AY495">
        <v>646377710.40807998</v>
      </c>
      <c r="AZ495">
        <v>646377.71040808002</v>
      </c>
      <c r="BA495">
        <v>24853.383164755101</v>
      </c>
      <c r="BB495">
        <v>0.40235970828233664</v>
      </c>
      <c r="BC495">
        <v>13043</v>
      </c>
      <c r="BD495">
        <v>1808</v>
      </c>
      <c r="BE495">
        <v>11235</v>
      </c>
      <c r="BF495">
        <v>0.411991199119912</v>
      </c>
      <c r="BG495">
        <v>651019</v>
      </c>
      <c r="BH495">
        <v>23.925725836089672</v>
      </c>
      <c r="BI495">
        <v>3296</v>
      </c>
      <c r="BJ495">
        <v>24</v>
      </c>
      <c r="BK495">
        <v>1</v>
      </c>
      <c r="BL495">
        <v>2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27959</v>
      </c>
      <c r="BU495">
        <v>0.71</v>
      </c>
      <c r="BV495">
        <v>0.47473910000000002</v>
      </c>
      <c r="BW495">
        <v>106</v>
      </c>
      <c r="BX495">
        <v>1.073</v>
      </c>
      <c r="BY495">
        <v>-1.2839469999999999</v>
      </c>
      <c r="BZ495">
        <v>26</v>
      </c>
      <c r="CA495">
        <v>0</v>
      </c>
      <c r="CB495">
        <v>2</v>
      </c>
      <c r="CC495">
        <v>1</v>
      </c>
      <c r="CD495">
        <v>1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27193</v>
      </c>
      <c r="CK495">
        <v>1.1767734343397198</v>
      </c>
      <c r="CL495">
        <v>0.71601532567049808</v>
      </c>
      <c r="CM495">
        <v>96</v>
      </c>
      <c r="CN495">
        <v>-0.37167722509046469</v>
      </c>
      <c r="CO495">
        <v>2146</v>
      </c>
      <c r="CP495">
        <v>-6.83933506E-2</v>
      </c>
      <c r="CQ495">
        <v>-0.39652736719999998</v>
      </c>
      <c r="CR495">
        <v>21941</v>
      </c>
      <c r="CS495">
        <v>0.80500000000000005</v>
      </c>
      <c r="CT495">
        <v>20752</v>
      </c>
      <c r="CU495">
        <v>0.74270270269999994</v>
      </c>
      <c r="CV495">
        <v>8</v>
      </c>
      <c r="CW495">
        <v>14</v>
      </c>
      <c r="CX495">
        <v>24</v>
      </c>
      <c r="CY495">
        <v>844</v>
      </c>
      <c r="CZ495">
        <v>378</v>
      </c>
      <c r="DA495" s="2">
        <v>16142</v>
      </c>
      <c r="DB495" s="2">
        <v>2005</v>
      </c>
      <c r="DC495" s="2">
        <v>99</v>
      </c>
      <c r="DD495" s="2">
        <v>9143</v>
      </c>
      <c r="DE495">
        <v>107</v>
      </c>
      <c r="DF495">
        <v>27</v>
      </c>
      <c r="DG495">
        <v>33</v>
      </c>
      <c r="DH495">
        <v>11</v>
      </c>
      <c r="DI495" s="2">
        <v>11</v>
      </c>
      <c r="DJ495">
        <v>0.24</v>
      </c>
      <c r="DK495">
        <v>0.98781803531677204</v>
      </c>
      <c r="DL495">
        <v>7.462686567164179E-3</v>
      </c>
      <c r="DM495">
        <v>0</v>
      </c>
      <c r="DN495">
        <v>107.8</v>
      </c>
      <c r="DO495">
        <v>0.39200000000000002</v>
      </c>
      <c r="DP495">
        <v>2571.0700000000002</v>
      </c>
      <c r="DQ495" s="2">
        <v>0</v>
      </c>
      <c r="DR495" s="2">
        <v>227.46219793</v>
      </c>
      <c r="DS495">
        <v>9.6403459787682748E-4</v>
      </c>
      <c r="DT495">
        <v>7.8485933112689699</v>
      </c>
      <c r="DU495">
        <v>1851866.1734819401</v>
      </c>
      <c r="DV495">
        <v>0</v>
      </c>
    </row>
    <row r="496" spans="1:126" x14ac:dyDescent="0.15">
      <c r="A496" t="s">
        <v>768</v>
      </c>
      <c r="B496" t="s">
        <v>1000</v>
      </c>
      <c r="C496">
        <v>13</v>
      </c>
      <c r="D496">
        <v>281</v>
      </c>
      <c r="E496" t="s">
        <v>1001</v>
      </c>
      <c r="F496">
        <v>13281</v>
      </c>
      <c r="G496" t="s">
        <v>5480</v>
      </c>
      <c r="H496">
        <v>96.5</v>
      </c>
      <c r="I496">
        <v>0.4</v>
      </c>
      <c r="J496">
        <v>0.3</v>
      </c>
      <c r="K496">
        <v>0.4</v>
      </c>
      <c r="L496">
        <v>0.5</v>
      </c>
      <c r="M496">
        <v>2</v>
      </c>
      <c r="N496">
        <f t="shared" si="34"/>
        <v>9316.91</v>
      </c>
      <c r="O496">
        <f t="shared" si="32"/>
        <v>683.09000000000015</v>
      </c>
      <c r="P496">
        <f t="shared" si="33"/>
        <v>0.81970800000000044</v>
      </c>
      <c r="Q496" s="4">
        <v>13281</v>
      </c>
      <c r="R496" s="5">
        <v>34.902529000000001</v>
      </c>
      <c r="S496" s="5">
        <v>-83.732264000000001</v>
      </c>
      <c r="T496">
        <v>9</v>
      </c>
      <c r="U496">
        <v>-3.6480080174904478E-2</v>
      </c>
      <c r="V496">
        <v>10491</v>
      </c>
      <c r="W496">
        <v>10670</v>
      </c>
      <c r="X496">
        <v>10800</v>
      </c>
      <c r="Y496">
        <v>11143</v>
      </c>
      <c r="Z496">
        <v>4460</v>
      </c>
      <c r="AA496">
        <v>13277</v>
      </c>
      <c r="AB496">
        <v>3008.4829999999997</v>
      </c>
      <c r="AC496">
        <v>37000</v>
      </c>
      <c r="AD496">
        <v>1</v>
      </c>
      <c r="AE496">
        <v>9.2592592592592588E-5</v>
      </c>
      <c r="AF496">
        <v>4</v>
      </c>
      <c r="AG496">
        <v>109</v>
      </c>
      <c r="AH496">
        <v>3.669724770642202E-2</v>
      </c>
      <c r="AI496" s="3">
        <v>8416</v>
      </c>
      <c r="AJ496" s="3">
        <v>106599.98996960001</v>
      </c>
      <c r="AK496">
        <v>40</v>
      </c>
      <c r="AL496">
        <v>109996.8</v>
      </c>
      <c r="AM496">
        <v>8487</v>
      </c>
      <c r="AN496">
        <v>5544</v>
      </c>
      <c r="AO496">
        <v>14031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9</v>
      </c>
      <c r="AV496">
        <f t="shared" si="31"/>
        <v>10</v>
      </c>
      <c r="AW496">
        <v>10735</v>
      </c>
      <c r="AX496">
        <v>0.97</v>
      </c>
      <c r="AY496">
        <v>522856862.48080897</v>
      </c>
      <c r="AZ496">
        <v>522856.86248080898</v>
      </c>
      <c r="BA496">
        <v>57704.415967217501</v>
      </c>
      <c r="BB496">
        <v>0.17329696232747779</v>
      </c>
      <c r="BC496">
        <v>11048</v>
      </c>
      <c r="BD496">
        <v>6200</v>
      </c>
      <c r="BE496">
        <v>4848</v>
      </c>
      <c r="BF496">
        <v>0.46211038032599372</v>
      </c>
      <c r="BG496">
        <v>255643</v>
      </c>
      <c r="BH496">
        <v>23.67064814814815</v>
      </c>
      <c r="BI496">
        <v>1787</v>
      </c>
      <c r="BJ496">
        <v>9</v>
      </c>
      <c r="BK496">
        <v>2</v>
      </c>
      <c r="BL496">
        <v>2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1</v>
      </c>
      <c r="BS496">
        <v>0</v>
      </c>
      <c r="BT496">
        <v>11010</v>
      </c>
      <c r="BU496">
        <v>0.76</v>
      </c>
      <c r="BV496">
        <v>0.62886260000000005</v>
      </c>
      <c r="BW496">
        <v>60</v>
      </c>
      <c r="BX496">
        <v>1.362398</v>
      </c>
      <c r="BY496">
        <v>-5.4281000000000003E-2</v>
      </c>
      <c r="BZ496">
        <v>12</v>
      </c>
      <c r="CA496">
        <v>1</v>
      </c>
      <c r="CB496">
        <v>3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11087</v>
      </c>
      <c r="CK496">
        <v>1.5333273202850184</v>
      </c>
      <c r="CL496">
        <v>0.8021438718842826</v>
      </c>
      <c r="CM496">
        <v>67</v>
      </c>
      <c r="CN496">
        <v>0.72003629727601437</v>
      </c>
      <c r="CO496">
        <v>891</v>
      </c>
      <c r="CP496">
        <v>0.76928113099999995</v>
      </c>
      <c r="CQ496">
        <v>0.58017134699999995</v>
      </c>
      <c r="CR496">
        <v>9762</v>
      </c>
      <c r="CS496">
        <v>0.86699999999999999</v>
      </c>
      <c r="CT496">
        <v>7994</v>
      </c>
      <c r="CU496">
        <v>0.74596297754999996</v>
      </c>
      <c r="CW496">
        <v>5</v>
      </c>
      <c r="CX496">
        <v>10</v>
      </c>
      <c r="CY496">
        <v>72</v>
      </c>
      <c r="CZ496">
        <v>160</v>
      </c>
      <c r="DA496" s="2">
        <v>5381</v>
      </c>
      <c r="DB496" s="2">
        <v>640</v>
      </c>
      <c r="DC496" s="2">
        <v>222.82</v>
      </c>
      <c r="DD496" s="2">
        <v>454</v>
      </c>
      <c r="DE496">
        <v>39</v>
      </c>
      <c r="DF496">
        <v>0</v>
      </c>
      <c r="DG496">
        <v>55.71</v>
      </c>
      <c r="DH496">
        <v>18.57</v>
      </c>
      <c r="DI496" s="2">
        <v>18.57</v>
      </c>
      <c r="DJ496">
        <v>3.18</v>
      </c>
      <c r="DK496">
        <v>0.98395912547528519</v>
      </c>
      <c r="DL496">
        <v>0</v>
      </c>
      <c r="DM496">
        <v>0</v>
      </c>
      <c r="DN496">
        <v>2.8</v>
      </c>
      <c r="DO496">
        <v>2.8999999999999998E-2</v>
      </c>
      <c r="DP496">
        <v>0</v>
      </c>
      <c r="DQ496" s="2">
        <v>57467</v>
      </c>
      <c r="DR496" s="2">
        <v>324.92883904000001</v>
      </c>
      <c r="DS496">
        <v>2.8763945081147816E-3</v>
      </c>
      <c r="DT496">
        <v>1.4430725012157499</v>
      </c>
      <c r="DU496">
        <v>158733.3573017286</v>
      </c>
      <c r="DV496">
        <v>1</v>
      </c>
    </row>
    <row r="497" spans="1:126" x14ac:dyDescent="0.15">
      <c r="A497" t="s">
        <v>768</v>
      </c>
      <c r="B497" t="s">
        <v>1002</v>
      </c>
      <c r="C497">
        <v>13</v>
      </c>
      <c r="D497">
        <v>283</v>
      </c>
      <c r="E497" t="s">
        <v>1003</v>
      </c>
      <c r="F497">
        <v>13283</v>
      </c>
      <c r="G497" t="s">
        <v>5481</v>
      </c>
      <c r="H497">
        <v>64.900000000000006</v>
      </c>
      <c r="I497">
        <v>32.5</v>
      </c>
      <c r="J497">
        <v>0.1</v>
      </c>
      <c r="K497">
        <v>0.2</v>
      </c>
      <c r="L497">
        <v>0.8</v>
      </c>
      <c r="M497">
        <v>1.5</v>
      </c>
      <c r="N497">
        <f t="shared" si="34"/>
        <v>5271.2000000000016</v>
      </c>
      <c r="O497">
        <f t="shared" si="32"/>
        <v>4728.7999999999984</v>
      </c>
      <c r="P497">
        <f t="shared" si="33"/>
        <v>5.6745600000000005</v>
      </c>
      <c r="Q497" s="4">
        <v>13283</v>
      </c>
      <c r="R497" s="5">
        <v>32.409585999999997</v>
      </c>
      <c r="S497" s="5">
        <v>-82.570881999999997</v>
      </c>
      <c r="T497">
        <v>7</v>
      </c>
      <c r="U497">
        <v>9.376046397030452E-2</v>
      </c>
      <c r="V497">
        <v>6851</v>
      </c>
      <c r="W497">
        <v>6781</v>
      </c>
      <c r="X497">
        <v>6762</v>
      </c>
      <c r="Y497">
        <v>6798</v>
      </c>
      <c r="Z497">
        <v>3517</v>
      </c>
      <c r="AA497">
        <v>13279</v>
      </c>
      <c r="AB497">
        <v>2318.34</v>
      </c>
      <c r="AC497">
        <v>38596</v>
      </c>
      <c r="AD497">
        <v>0</v>
      </c>
      <c r="AE497">
        <v>0</v>
      </c>
      <c r="AF497">
        <v>8</v>
      </c>
      <c r="AG497">
        <v>149</v>
      </c>
      <c r="AH497">
        <v>5.3691275167785234E-2</v>
      </c>
      <c r="AI497" s="3">
        <v>35138</v>
      </c>
      <c r="AJ497" s="3">
        <v>127638.68190178501</v>
      </c>
      <c r="AK497">
        <v>88</v>
      </c>
      <c r="AL497">
        <v>129420.8</v>
      </c>
      <c r="AM497">
        <v>4654</v>
      </c>
      <c r="AN497">
        <v>9552</v>
      </c>
      <c r="AO497">
        <v>14206</v>
      </c>
      <c r="AP497">
        <v>1</v>
      </c>
      <c r="AQ497">
        <v>0</v>
      </c>
      <c r="AR497">
        <v>1</v>
      </c>
      <c r="AS497">
        <v>0.1474708745022858</v>
      </c>
      <c r="AT497">
        <v>1</v>
      </c>
      <c r="AU497">
        <v>4</v>
      </c>
      <c r="AV497">
        <f t="shared" si="31"/>
        <v>5</v>
      </c>
      <c r="AW497">
        <v>65</v>
      </c>
      <c r="AX497">
        <v>1.0000000000000009E-2</v>
      </c>
      <c r="AY497">
        <v>45916372.462745599</v>
      </c>
      <c r="AZ497">
        <v>45916.372462745596</v>
      </c>
      <c r="BA497">
        <v>6696.5275561340204</v>
      </c>
      <c r="BB497">
        <v>1.4933112596303733</v>
      </c>
      <c r="BC497">
        <v>1149</v>
      </c>
      <c r="BD497">
        <v>1201</v>
      </c>
      <c r="BE497">
        <v>-52</v>
      </c>
      <c r="BF497">
        <v>-7.5901328273244783E-3</v>
      </c>
      <c r="BG497">
        <v>58063</v>
      </c>
      <c r="BH497">
        <v>8.5866607512570248</v>
      </c>
      <c r="BI497">
        <v>1199</v>
      </c>
      <c r="BJ497">
        <v>7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7058</v>
      </c>
      <c r="BU497">
        <v>0.56999999999999995</v>
      </c>
      <c r="BV497">
        <v>0.54713829999999997</v>
      </c>
      <c r="BW497">
        <v>21</v>
      </c>
      <c r="BX497">
        <v>1.1334660000000001</v>
      </c>
      <c r="BY497">
        <v>-0.88888210000000001</v>
      </c>
      <c r="BZ497">
        <v>7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6808</v>
      </c>
      <c r="CK497">
        <v>1.1750881316098707</v>
      </c>
      <c r="CL497">
        <v>0.6946198534983582</v>
      </c>
      <c r="CM497">
        <v>18</v>
      </c>
      <c r="CN497">
        <v>-0.56528855527066879</v>
      </c>
      <c r="CO497">
        <v>569</v>
      </c>
      <c r="CP497">
        <v>-0.17904176590000001</v>
      </c>
      <c r="CQ497">
        <v>-0.52263381760000005</v>
      </c>
      <c r="CR497">
        <v>5375</v>
      </c>
      <c r="CS497">
        <v>0.79299999999999993</v>
      </c>
      <c r="CT497">
        <v>5296</v>
      </c>
      <c r="CU497">
        <v>0.77587103483999997</v>
      </c>
      <c r="CV497">
        <v>2</v>
      </c>
      <c r="CW497">
        <v>1</v>
      </c>
      <c r="CY497">
        <v>104</v>
      </c>
      <c r="CZ497">
        <v>197</v>
      </c>
      <c r="DA497" s="2">
        <v>1981</v>
      </c>
      <c r="DB497" s="2">
        <v>345</v>
      </c>
      <c r="DC497" s="2">
        <v>14.9</v>
      </c>
      <c r="DD497" s="2">
        <v>2022</v>
      </c>
      <c r="DE497">
        <v>51</v>
      </c>
      <c r="DF497">
        <v>25</v>
      </c>
      <c r="DH497">
        <v>14.9</v>
      </c>
      <c r="DJ497">
        <v>0.02</v>
      </c>
      <c r="DK497">
        <v>0.990978427912801</v>
      </c>
      <c r="DL497">
        <v>6.7114093959731542E-3</v>
      </c>
      <c r="DM497">
        <v>0</v>
      </c>
      <c r="DN497">
        <v>19.600000000000001</v>
      </c>
      <c r="DO497">
        <v>0.14800000000000002</v>
      </c>
      <c r="DP497">
        <v>1041.4000000000001</v>
      </c>
      <c r="DQ497" s="2">
        <v>0</v>
      </c>
      <c r="DR497" s="2">
        <v>3044.9907608399999</v>
      </c>
      <c r="DS497">
        <v>2.3527831390626544E-2</v>
      </c>
      <c r="DT497">
        <v>2.0095122034690802</v>
      </c>
      <c r="DU497">
        <v>260072.67698273115</v>
      </c>
      <c r="DV497">
        <v>1</v>
      </c>
    </row>
    <row r="498" spans="1:126" x14ac:dyDescent="0.15">
      <c r="A498" t="s">
        <v>768</v>
      </c>
      <c r="B498" t="s">
        <v>1004</v>
      </c>
      <c r="C498">
        <v>13</v>
      </c>
      <c r="D498">
        <v>285</v>
      </c>
      <c r="E498" t="s">
        <v>1005</v>
      </c>
      <c r="F498">
        <v>13285</v>
      </c>
      <c r="G498" t="s">
        <v>5482</v>
      </c>
      <c r="H498">
        <v>60.3</v>
      </c>
      <c r="I498">
        <v>33.299999999999997</v>
      </c>
      <c r="J498">
        <v>0.2</v>
      </c>
      <c r="K498">
        <v>1.6</v>
      </c>
      <c r="L498">
        <v>1.4</v>
      </c>
      <c r="M498">
        <v>3.2</v>
      </c>
      <c r="N498">
        <f t="shared" si="34"/>
        <v>4759.78</v>
      </c>
      <c r="O498">
        <f t="shared" si="32"/>
        <v>5240.22</v>
      </c>
      <c r="P498">
        <f t="shared" si="33"/>
        <v>6.2882640000000025</v>
      </c>
      <c r="Q498" s="4">
        <v>13285</v>
      </c>
      <c r="R498" s="5">
        <v>33.034481999999997</v>
      </c>
      <c r="S498" s="5">
        <v>-85.028360000000006</v>
      </c>
      <c r="T498">
        <v>4</v>
      </c>
      <c r="U498">
        <v>5.582172091127495E-2</v>
      </c>
      <c r="V498">
        <v>67146</v>
      </c>
      <c r="W498">
        <v>68375</v>
      </c>
      <c r="X498">
        <v>68867</v>
      </c>
      <c r="Y498">
        <v>69527</v>
      </c>
      <c r="Z498">
        <v>34822</v>
      </c>
      <c r="AA498">
        <v>13281</v>
      </c>
      <c r="AB498">
        <v>26090.324000000001</v>
      </c>
      <c r="AC498">
        <v>41489</v>
      </c>
      <c r="AD498">
        <v>0</v>
      </c>
      <c r="AE498">
        <v>0</v>
      </c>
      <c r="AF498">
        <v>12</v>
      </c>
      <c r="AG498">
        <v>212</v>
      </c>
      <c r="AH498">
        <v>5.6603773584905662E-2</v>
      </c>
      <c r="AI498" s="3">
        <v>32416</v>
      </c>
      <c r="AJ498" s="3">
        <v>264954.04107089003</v>
      </c>
      <c r="AK498">
        <v>57</v>
      </c>
      <c r="AL498">
        <v>285433.59999999998</v>
      </c>
      <c r="AM498">
        <v>273760</v>
      </c>
      <c r="AN498">
        <v>11076</v>
      </c>
      <c r="AO498">
        <v>284836</v>
      </c>
      <c r="AP498">
        <v>1</v>
      </c>
      <c r="AQ498">
        <v>1</v>
      </c>
      <c r="AR498">
        <v>2</v>
      </c>
      <c r="AS498">
        <v>2.9250457038391225E-2</v>
      </c>
      <c r="AT498">
        <v>1</v>
      </c>
      <c r="AU498">
        <v>93</v>
      </c>
      <c r="AV498">
        <f t="shared" si="31"/>
        <v>94</v>
      </c>
      <c r="AW498">
        <v>62715</v>
      </c>
      <c r="AX498">
        <v>0.88</v>
      </c>
      <c r="AY498">
        <v>321304433.65424401</v>
      </c>
      <c r="AZ498">
        <v>321304.433654244</v>
      </c>
      <c r="BA498">
        <v>5413.3577852365597</v>
      </c>
      <c r="BB498">
        <v>1.8472822962620801</v>
      </c>
      <c r="BC498">
        <v>14741</v>
      </c>
      <c r="BD498">
        <v>3015</v>
      </c>
      <c r="BE498">
        <v>11726</v>
      </c>
      <c r="BF498">
        <v>0.17463437881631072</v>
      </c>
      <c r="BG498">
        <v>1050685</v>
      </c>
      <c r="BH498">
        <v>15.256726734139718</v>
      </c>
      <c r="BI498">
        <v>5093</v>
      </c>
      <c r="BJ498">
        <v>77</v>
      </c>
      <c r="BK498">
        <v>4</v>
      </c>
      <c r="BL498">
        <v>4</v>
      </c>
      <c r="BM498">
        <v>0</v>
      </c>
      <c r="BN498">
        <v>0</v>
      </c>
      <c r="BO498">
        <v>0</v>
      </c>
      <c r="BP498">
        <v>0</v>
      </c>
      <c r="BQ498">
        <v>3</v>
      </c>
      <c r="BR498">
        <v>3</v>
      </c>
      <c r="BS498">
        <v>0</v>
      </c>
      <c r="BT498">
        <v>64653</v>
      </c>
      <c r="BU498">
        <v>0.73</v>
      </c>
      <c r="BV498">
        <v>0.55192010000000002</v>
      </c>
      <c r="BW498">
        <v>283</v>
      </c>
      <c r="BX498">
        <v>1.4075139999999999</v>
      </c>
      <c r="BY498">
        <v>-0.54947789999999996</v>
      </c>
      <c r="BZ498">
        <v>76</v>
      </c>
      <c r="CA498">
        <v>0</v>
      </c>
      <c r="CB498">
        <v>4</v>
      </c>
      <c r="CC498">
        <v>0</v>
      </c>
      <c r="CD498">
        <v>0</v>
      </c>
      <c r="CE498">
        <v>0</v>
      </c>
      <c r="CF498">
        <v>0</v>
      </c>
      <c r="CG498">
        <v>6</v>
      </c>
      <c r="CH498">
        <v>1</v>
      </c>
      <c r="CI498">
        <v>0</v>
      </c>
      <c r="CJ498">
        <v>69489</v>
      </c>
      <c r="CK498">
        <v>1.2519967189051504</v>
      </c>
      <c r="CL498">
        <v>0.64124962984897838</v>
      </c>
      <c r="CM498">
        <v>306</v>
      </c>
      <c r="CN498">
        <v>-0.46848289018056671</v>
      </c>
      <c r="CO498">
        <v>6770</v>
      </c>
      <c r="CP498">
        <v>-0.1000052983</v>
      </c>
      <c r="CQ498">
        <v>-2.3976595E-2</v>
      </c>
      <c r="CR498">
        <v>56413</v>
      </c>
      <c r="CS498">
        <v>0.80500000000000005</v>
      </c>
      <c r="CT498">
        <v>53247</v>
      </c>
      <c r="CU498">
        <v>0.78868109033</v>
      </c>
      <c r="CV498">
        <v>59</v>
      </c>
      <c r="CW498">
        <v>38</v>
      </c>
      <c r="CX498">
        <v>35</v>
      </c>
      <c r="CY498">
        <v>107</v>
      </c>
      <c r="CZ498">
        <v>303</v>
      </c>
      <c r="DA498" s="2">
        <v>49672</v>
      </c>
      <c r="DB498" s="2">
        <v>5065</v>
      </c>
      <c r="DC498" s="2">
        <v>117.3</v>
      </c>
      <c r="DD498" s="2">
        <v>27340</v>
      </c>
      <c r="DE498">
        <v>84</v>
      </c>
      <c r="DF498">
        <v>17</v>
      </c>
      <c r="DG498">
        <v>33.31</v>
      </c>
      <c r="DH498">
        <v>2.9</v>
      </c>
      <c r="DI498" s="2">
        <v>11.59</v>
      </c>
      <c r="DJ498">
        <v>0.93</v>
      </c>
      <c r="DK498">
        <v>0.97470384995064163</v>
      </c>
      <c r="DL498">
        <v>0</v>
      </c>
      <c r="DM498">
        <v>0</v>
      </c>
      <c r="DN498">
        <v>27.5</v>
      </c>
      <c r="DO498">
        <v>9.6999999999999989E-2</v>
      </c>
      <c r="DP498">
        <v>49.4</v>
      </c>
      <c r="DQ498" s="2">
        <v>0</v>
      </c>
      <c r="DR498" s="2">
        <v>2221.1121902299997</v>
      </c>
      <c r="DS498">
        <v>6.6376951105504055E-3</v>
      </c>
      <c r="DT498">
        <v>1.7543772926926</v>
      </c>
      <c r="DU498">
        <v>500758.22641150246</v>
      </c>
      <c r="DV498">
        <v>1</v>
      </c>
    </row>
    <row r="499" spans="1:126" x14ac:dyDescent="0.15">
      <c r="A499" t="s">
        <v>768</v>
      </c>
      <c r="B499" t="s">
        <v>1006</v>
      </c>
      <c r="C499">
        <v>13</v>
      </c>
      <c r="D499">
        <v>287</v>
      </c>
      <c r="E499" t="s">
        <v>1007</v>
      </c>
      <c r="F499">
        <v>13287</v>
      </c>
      <c r="G499" t="s">
        <v>5483</v>
      </c>
      <c r="H499">
        <v>54</v>
      </c>
      <c r="I499">
        <v>41.4</v>
      </c>
      <c r="J499">
        <v>0.2</v>
      </c>
      <c r="K499">
        <v>0.4</v>
      </c>
      <c r="L499">
        <v>0.8</v>
      </c>
      <c r="M499">
        <v>3.2</v>
      </c>
      <c r="N499">
        <f t="shared" si="34"/>
        <v>4641.04</v>
      </c>
      <c r="O499">
        <f t="shared" si="32"/>
        <v>5358.96</v>
      </c>
      <c r="P499">
        <f t="shared" si="33"/>
        <v>6.4307520000000027</v>
      </c>
      <c r="Q499" s="4">
        <v>13287</v>
      </c>
      <c r="R499" s="5">
        <v>31.724799999999998</v>
      </c>
      <c r="S499" s="5">
        <v>-83.620318999999995</v>
      </c>
      <c r="T499">
        <v>6</v>
      </c>
      <c r="U499">
        <v>0.18244154977596913</v>
      </c>
      <c r="V499">
        <v>8834</v>
      </c>
      <c r="W499">
        <v>8491</v>
      </c>
      <c r="X499">
        <v>8338</v>
      </c>
      <c r="Y499">
        <v>7981</v>
      </c>
      <c r="Z499">
        <v>4040</v>
      </c>
      <c r="AA499">
        <v>13283</v>
      </c>
      <c r="AB499">
        <v>2662.4300000000003</v>
      </c>
      <c r="AC499">
        <v>31806</v>
      </c>
      <c r="AD499">
        <v>0</v>
      </c>
      <c r="AE499">
        <v>0</v>
      </c>
      <c r="AF499">
        <v>8</v>
      </c>
      <c r="AG499">
        <v>262</v>
      </c>
      <c r="AH499">
        <v>3.0534351145038167E-2</v>
      </c>
      <c r="AI499" s="3">
        <v>86954</v>
      </c>
      <c r="AJ499" s="3">
        <v>182651.27564904501</v>
      </c>
      <c r="AK499">
        <v>90</v>
      </c>
      <c r="AL499">
        <v>185516.79999999999</v>
      </c>
      <c r="AM499">
        <v>54983</v>
      </c>
      <c r="AN499">
        <v>37076</v>
      </c>
      <c r="AO499">
        <v>92059</v>
      </c>
      <c r="AP499">
        <v>1</v>
      </c>
      <c r="AQ499">
        <v>0</v>
      </c>
      <c r="AR499">
        <v>1</v>
      </c>
      <c r="AS499">
        <v>0.1177717583323519</v>
      </c>
      <c r="AT499">
        <v>1</v>
      </c>
      <c r="AU499">
        <v>9</v>
      </c>
      <c r="AV499">
        <f t="shared" si="31"/>
        <v>10</v>
      </c>
      <c r="AW499">
        <v>6744</v>
      </c>
      <c r="AX499">
        <v>0.91</v>
      </c>
      <c r="AY499">
        <v>39439401.568715602</v>
      </c>
      <c r="AZ499">
        <v>39439.401568715599</v>
      </c>
      <c r="BA499">
        <v>4158.3549164136402</v>
      </c>
      <c r="BB499">
        <v>2.4047971375720061</v>
      </c>
      <c r="BC499">
        <v>8299</v>
      </c>
      <c r="BD499">
        <v>2149</v>
      </c>
      <c r="BE499">
        <v>6150</v>
      </c>
      <c r="BF499">
        <v>0.69617387366991168</v>
      </c>
      <c r="BG499">
        <v>126875</v>
      </c>
      <c r="BH499">
        <v>15.216478771887743</v>
      </c>
      <c r="BI499">
        <v>1194</v>
      </c>
      <c r="BJ499">
        <v>11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9254</v>
      </c>
      <c r="BU499">
        <v>0.76</v>
      </c>
      <c r="BV499">
        <v>0.52982399999999996</v>
      </c>
      <c r="BW499">
        <v>29</v>
      </c>
      <c r="BX499">
        <v>1.2967360000000001</v>
      </c>
      <c r="BY499">
        <v>-0.95398620000000001</v>
      </c>
      <c r="BZ499">
        <v>11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8128</v>
      </c>
      <c r="CK499">
        <v>1.4763779527559056</v>
      </c>
      <c r="CL499">
        <v>0.72219967532467533</v>
      </c>
      <c r="CM499">
        <v>30</v>
      </c>
      <c r="CN499">
        <v>-6.7128015938391919E-2</v>
      </c>
      <c r="CO499">
        <v>372</v>
      </c>
      <c r="CP499">
        <v>-1.1010850333</v>
      </c>
      <c r="CQ499">
        <v>-0.37932178259999999</v>
      </c>
      <c r="CR499">
        <v>6424</v>
      </c>
      <c r="CS499">
        <v>0.78900000000000003</v>
      </c>
      <c r="CT499">
        <v>6634</v>
      </c>
      <c r="CU499">
        <v>0.73119547276999997</v>
      </c>
      <c r="CV499">
        <v>1</v>
      </c>
      <c r="CW499">
        <v>2</v>
      </c>
      <c r="CX499">
        <v>3</v>
      </c>
      <c r="CY499">
        <v>306</v>
      </c>
      <c r="CZ499">
        <v>391</v>
      </c>
      <c r="DA499" s="2">
        <v>3668</v>
      </c>
      <c r="DB499" s="2">
        <v>505</v>
      </c>
      <c r="DC499" s="2">
        <v>110.65</v>
      </c>
      <c r="DD499" s="2">
        <v>3702</v>
      </c>
      <c r="DE499">
        <v>121</v>
      </c>
      <c r="DF499">
        <v>12</v>
      </c>
      <c r="DH499">
        <v>12.29</v>
      </c>
      <c r="DJ499">
        <v>0.11</v>
      </c>
      <c r="DK499">
        <v>0.93097499827495001</v>
      </c>
      <c r="DL499">
        <v>3.8167938931297708E-3</v>
      </c>
      <c r="DN499">
        <v>69.900000000000006</v>
      </c>
      <c r="DO499">
        <v>0.38100000000000001</v>
      </c>
      <c r="DP499">
        <v>8226.9500000000007</v>
      </c>
      <c r="DQ499" s="2">
        <v>0</v>
      </c>
      <c r="DR499" s="2">
        <v>1063.8326027200001</v>
      </c>
      <c r="DS499">
        <v>5.7344247128777561E-3</v>
      </c>
      <c r="DT499">
        <v>3.54822373727513</v>
      </c>
      <c r="DU499">
        <v>658255.11342332279</v>
      </c>
      <c r="DV499">
        <v>1</v>
      </c>
    </row>
    <row r="500" spans="1:126" x14ac:dyDescent="0.15">
      <c r="A500" t="s">
        <v>768</v>
      </c>
      <c r="B500" t="s">
        <v>1008</v>
      </c>
      <c r="C500">
        <v>13</v>
      </c>
      <c r="D500">
        <v>289</v>
      </c>
      <c r="E500" t="s">
        <v>1009</v>
      </c>
      <c r="F500">
        <v>13289</v>
      </c>
      <c r="G500" t="s">
        <v>5484</v>
      </c>
      <c r="H500">
        <v>56.1</v>
      </c>
      <c r="I500">
        <v>41</v>
      </c>
      <c r="J500">
        <v>0.3</v>
      </c>
      <c r="K500">
        <v>0.2</v>
      </c>
      <c r="L500">
        <v>1.1000000000000001</v>
      </c>
      <c r="M500">
        <v>1.4</v>
      </c>
      <c r="N500">
        <f t="shared" si="34"/>
        <v>4831.51</v>
      </c>
      <c r="O500">
        <f t="shared" si="32"/>
        <v>5168.49</v>
      </c>
      <c r="P500">
        <f t="shared" si="33"/>
        <v>6.2021880000000023</v>
      </c>
      <c r="Q500" s="4">
        <v>13289</v>
      </c>
      <c r="R500" s="5">
        <v>32.665846999999999</v>
      </c>
      <c r="S500" s="5">
        <v>-83.425878999999995</v>
      </c>
      <c r="T500">
        <v>3</v>
      </c>
      <c r="U500">
        <v>0.26088776686583393</v>
      </c>
      <c r="V500">
        <v>8984</v>
      </c>
      <c r="W500">
        <v>8612</v>
      </c>
      <c r="X500">
        <v>8509</v>
      </c>
      <c r="Y500">
        <v>8317</v>
      </c>
      <c r="Z500">
        <v>4443</v>
      </c>
      <c r="AA500">
        <v>13285</v>
      </c>
      <c r="AB500">
        <v>2311.4959999999996</v>
      </c>
      <c r="AC500">
        <v>30468</v>
      </c>
      <c r="AD500">
        <v>0</v>
      </c>
      <c r="AE500">
        <v>0</v>
      </c>
      <c r="AF500">
        <v>7</v>
      </c>
      <c r="AG500">
        <v>108</v>
      </c>
      <c r="AH500">
        <v>6.4814814814814811E-2</v>
      </c>
      <c r="AI500" s="3">
        <v>38690</v>
      </c>
      <c r="AJ500" s="3">
        <v>229383.75125670002</v>
      </c>
      <c r="AK500">
        <v>84</v>
      </c>
      <c r="AL500">
        <v>232268.80000000002</v>
      </c>
      <c r="AM500">
        <v>70225</v>
      </c>
      <c r="AN500">
        <v>10086</v>
      </c>
      <c r="AO500">
        <v>80311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f t="shared" si="31"/>
        <v>0</v>
      </c>
      <c r="AW500">
        <v>4467</v>
      </c>
      <c r="AX500">
        <v>0.56000000000000005</v>
      </c>
      <c r="AY500">
        <v>64214458.530220099</v>
      </c>
      <c r="AZ500">
        <v>64214.458530220101</v>
      </c>
      <c r="BA500">
        <v>6097.9984418108097</v>
      </c>
      <c r="BB500">
        <v>1.639882347531477</v>
      </c>
      <c r="BC500">
        <v>2023</v>
      </c>
      <c r="BD500">
        <v>2425</v>
      </c>
      <c r="BE500">
        <v>-402</v>
      </c>
      <c r="BF500">
        <v>-4.4746215494211934E-2</v>
      </c>
      <c r="BG500">
        <v>4302</v>
      </c>
      <c r="BH500">
        <v>0.50558232459748498</v>
      </c>
      <c r="BI500">
        <v>1647</v>
      </c>
      <c r="BJ500">
        <v>6</v>
      </c>
      <c r="BK500">
        <v>0</v>
      </c>
      <c r="BL500">
        <v>2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10111</v>
      </c>
      <c r="BU500">
        <v>0.52</v>
      </c>
      <c r="BV500">
        <v>0.57231509999999997</v>
      </c>
      <c r="BW500">
        <v>22</v>
      </c>
      <c r="BX500">
        <v>0.89011960000000001</v>
      </c>
      <c r="BY500">
        <v>-1.037031</v>
      </c>
      <c r="BZ500">
        <v>5</v>
      </c>
      <c r="CA500">
        <v>0</v>
      </c>
      <c r="CB500">
        <v>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8354</v>
      </c>
      <c r="CK500">
        <v>0.83792195355518306</v>
      </c>
      <c r="CL500">
        <v>0.71547760939894434</v>
      </c>
      <c r="CM500">
        <v>20</v>
      </c>
      <c r="CN500">
        <v>-0.80765602334296793</v>
      </c>
      <c r="CO500">
        <v>425</v>
      </c>
      <c r="CP500">
        <v>-0.1867010724</v>
      </c>
      <c r="CQ500">
        <v>-0.25544920850000002</v>
      </c>
      <c r="CR500">
        <v>6420</v>
      </c>
      <c r="CS500">
        <v>0.77099999999999991</v>
      </c>
      <c r="CT500">
        <v>6954</v>
      </c>
      <c r="CU500">
        <v>0.77211217886000005</v>
      </c>
      <c r="CY500">
        <v>43</v>
      </c>
      <c r="CZ500">
        <v>143</v>
      </c>
      <c r="DA500" s="2">
        <v>2035</v>
      </c>
      <c r="DB500" s="2">
        <v>435</v>
      </c>
      <c r="DC500" s="2">
        <v>106.12</v>
      </c>
      <c r="DD500" s="2">
        <v>3752</v>
      </c>
      <c r="DE500">
        <v>33</v>
      </c>
      <c r="DF500">
        <v>10</v>
      </c>
      <c r="DG500">
        <v>23.58</v>
      </c>
      <c r="DH500">
        <v>11.79</v>
      </c>
      <c r="DJ500">
        <v>-0.11</v>
      </c>
      <c r="DL500">
        <v>0</v>
      </c>
      <c r="DM500">
        <v>0</v>
      </c>
      <c r="DN500">
        <v>40.700000000000003</v>
      </c>
      <c r="DO500">
        <v>0.17399999999999999</v>
      </c>
      <c r="DP500">
        <v>413.07</v>
      </c>
      <c r="DQ500" s="2">
        <v>0</v>
      </c>
      <c r="DR500" s="2">
        <v>3194.02279443</v>
      </c>
      <c r="DS500">
        <v>3.8021705704769644E-3</v>
      </c>
      <c r="DT500">
        <v>2.1179881487193799</v>
      </c>
      <c r="DU500">
        <v>491942.56571727194</v>
      </c>
      <c r="DV500">
        <v>0</v>
      </c>
    </row>
    <row r="501" spans="1:126" x14ac:dyDescent="0.15">
      <c r="A501" t="s">
        <v>768</v>
      </c>
      <c r="B501" t="s">
        <v>390</v>
      </c>
      <c r="C501">
        <v>13</v>
      </c>
      <c r="D501">
        <v>291</v>
      </c>
      <c r="E501" t="s">
        <v>1010</v>
      </c>
      <c r="F501">
        <v>13291</v>
      </c>
      <c r="G501" t="s">
        <v>5485</v>
      </c>
      <c r="H501">
        <v>95.3</v>
      </c>
      <c r="I501">
        <v>0.4</v>
      </c>
      <c r="J501">
        <v>0.3</v>
      </c>
      <c r="K501">
        <v>0.4</v>
      </c>
      <c r="L501">
        <v>1.2</v>
      </c>
      <c r="M501">
        <v>2.4</v>
      </c>
      <c r="N501">
        <f t="shared" si="34"/>
        <v>9089.7000000000007</v>
      </c>
      <c r="O501">
        <f t="shared" si="32"/>
        <v>910.29999999999927</v>
      </c>
      <c r="P501">
        <f t="shared" si="33"/>
        <v>1.0923599999999996</v>
      </c>
      <c r="Q501" s="4">
        <v>13291</v>
      </c>
      <c r="R501" s="5">
        <v>34.833333000000003</v>
      </c>
      <c r="S501" s="5">
        <v>-83.989256999999995</v>
      </c>
      <c r="T501">
        <v>9</v>
      </c>
      <c r="U501">
        <v>6.492271509212931E-2</v>
      </c>
      <c r="V501">
        <v>21344</v>
      </c>
      <c r="W501">
        <v>21553</v>
      </c>
      <c r="X501">
        <v>21725</v>
      </c>
      <c r="Y501">
        <v>22010</v>
      </c>
      <c r="Z501">
        <v>10179</v>
      </c>
      <c r="AA501">
        <v>13287</v>
      </c>
      <c r="AB501">
        <v>6640.6959999999999</v>
      </c>
      <c r="AC501">
        <v>40799</v>
      </c>
      <c r="AD501">
        <v>1</v>
      </c>
      <c r="AE501">
        <v>4.6029919447640965E-5</v>
      </c>
      <c r="AF501">
        <v>18</v>
      </c>
      <c r="AG501">
        <v>249</v>
      </c>
      <c r="AH501">
        <v>7.2289156626506021E-2</v>
      </c>
      <c r="AI501" s="3">
        <v>20701</v>
      </c>
      <c r="AJ501" s="3">
        <v>206047.20620743503</v>
      </c>
      <c r="AK501">
        <v>44</v>
      </c>
      <c r="AL501">
        <v>210681.60000000001</v>
      </c>
      <c r="AM501">
        <v>112951</v>
      </c>
      <c r="AN501">
        <v>16291</v>
      </c>
      <c r="AO501">
        <v>129242</v>
      </c>
      <c r="AP501">
        <v>2</v>
      </c>
      <c r="AQ501">
        <v>2</v>
      </c>
      <c r="AR501">
        <v>4</v>
      </c>
      <c r="AS501">
        <v>0.18558901313042267</v>
      </c>
      <c r="AT501">
        <v>4</v>
      </c>
      <c r="AU501">
        <v>23</v>
      </c>
      <c r="AV501">
        <f t="shared" si="31"/>
        <v>27</v>
      </c>
      <c r="AW501">
        <v>19611</v>
      </c>
      <c r="AX501">
        <v>0.9</v>
      </c>
      <c r="AY501">
        <v>1088681514.66873</v>
      </c>
      <c r="AZ501">
        <v>1088681.5146687301</v>
      </c>
      <c r="BA501">
        <v>63643.9805687673</v>
      </c>
      <c r="BB501">
        <v>0.15712405023433448</v>
      </c>
      <c r="BC501">
        <v>10676</v>
      </c>
      <c r="BD501">
        <v>4183</v>
      </c>
      <c r="BE501">
        <v>6493</v>
      </c>
      <c r="BF501">
        <v>0.30420727136431785</v>
      </c>
      <c r="BG501">
        <v>1039636</v>
      </c>
      <c r="BH501">
        <v>47.854361334867662</v>
      </c>
      <c r="BI501">
        <v>3920</v>
      </c>
      <c r="BJ501">
        <v>22</v>
      </c>
      <c r="BK501">
        <v>0</v>
      </c>
      <c r="BL501">
        <v>2</v>
      </c>
      <c r="BM501">
        <v>1</v>
      </c>
      <c r="BN501">
        <v>0</v>
      </c>
      <c r="BO501">
        <v>1</v>
      </c>
      <c r="BP501">
        <v>1</v>
      </c>
      <c r="BQ501">
        <v>2</v>
      </c>
      <c r="BR501">
        <v>0</v>
      </c>
      <c r="BS501">
        <v>0</v>
      </c>
      <c r="BT501">
        <v>21252</v>
      </c>
      <c r="BU501">
        <v>0.69</v>
      </c>
      <c r="BV501">
        <v>0.61843559999999997</v>
      </c>
      <c r="BW501">
        <v>109</v>
      </c>
      <c r="BX501">
        <v>1.3645769999999999</v>
      </c>
      <c r="BY501">
        <v>-0.1052207</v>
      </c>
      <c r="BZ501">
        <v>24</v>
      </c>
      <c r="CA501">
        <v>0</v>
      </c>
      <c r="CB501">
        <v>2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21952</v>
      </c>
      <c r="CK501">
        <v>1.2755102040816326</v>
      </c>
      <c r="CL501">
        <v>0.8476015607069084</v>
      </c>
      <c r="CM501">
        <v>125</v>
      </c>
      <c r="CN501">
        <v>0.64089589953812076</v>
      </c>
      <c r="CO501">
        <v>1907</v>
      </c>
      <c r="CP501">
        <v>0.78786944599999997</v>
      </c>
      <c r="CQ501">
        <v>0.77244153900000001</v>
      </c>
      <c r="CR501">
        <v>19657</v>
      </c>
      <c r="CS501">
        <v>0.879</v>
      </c>
      <c r="CT501">
        <v>15795</v>
      </c>
      <c r="CU501">
        <v>0.76626250111000005</v>
      </c>
      <c r="CV501">
        <v>13</v>
      </c>
      <c r="CW501">
        <v>8</v>
      </c>
      <c r="CX501">
        <v>20</v>
      </c>
      <c r="CY501">
        <v>222</v>
      </c>
      <c r="CZ501">
        <v>407</v>
      </c>
      <c r="DA501" s="2">
        <v>10977</v>
      </c>
      <c r="DB501" s="2">
        <v>1665</v>
      </c>
      <c r="DC501" s="2">
        <v>115.92</v>
      </c>
      <c r="DD501" s="2">
        <v>826</v>
      </c>
      <c r="DE501">
        <v>126</v>
      </c>
      <c r="DF501">
        <v>23</v>
      </c>
      <c r="DG501">
        <v>37.1</v>
      </c>
      <c r="DH501">
        <v>4.6399999999999997</v>
      </c>
      <c r="DI501" s="2">
        <v>9.27</v>
      </c>
      <c r="DJ501">
        <v>2.94</v>
      </c>
      <c r="DK501">
        <v>0.94401236655234044</v>
      </c>
      <c r="DL501">
        <v>4.0160642570281121E-3</v>
      </c>
      <c r="DM501">
        <v>14</v>
      </c>
      <c r="DN501">
        <v>2.7</v>
      </c>
      <c r="DO501">
        <v>1.2E-2</v>
      </c>
      <c r="DP501">
        <v>0</v>
      </c>
      <c r="DQ501" s="2">
        <v>97881</v>
      </c>
      <c r="DR501" s="2">
        <v>540.00686939000002</v>
      </c>
      <c r="DS501">
        <v>2.5631382799907536E-3</v>
      </c>
      <c r="DT501">
        <v>1.73594710434626</v>
      </c>
      <c r="DU501">
        <v>365732.11345903703</v>
      </c>
      <c r="DV501">
        <v>0</v>
      </c>
    </row>
    <row r="502" spans="1:126" x14ac:dyDescent="0.15">
      <c r="A502" t="s">
        <v>768</v>
      </c>
      <c r="B502" t="s">
        <v>1011</v>
      </c>
      <c r="C502">
        <v>13</v>
      </c>
      <c r="D502">
        <v>293</v>
      </c>
      <c r="E502" t="s">
        <v>1012</v>
      </c>
      <c r="F502">
        <v>13293</v>
      </c>
      <c r="G502" t="s">
        <v>5486</v>
      </c>
      <c r="H502">
        <v>68.2</v>
      </c>
      <c r="I502">
        <v>27.8</v>
      </c>
      <c r="J502">
        <v>0.2</v>
      </c>
      <c r="K502">
        <v>0.5</v>
      </c>
      <c r="L502">
        <v>1.2</v>
      </c>
      <c r="M502">
        <v>2.2000000000000002</v>
      </c>
      <c r="N502">
        <f t="shared" si="34"/>
        <v>5430.6500000000005</v>
      </c>
      <c r="O502">
        <f t="shared" si="32"/>
        <v>4569.3499999999995</v>
      </c>
      <c r="P502">
        <f t="shared" si="33"/>
        <v>5.4832200000000011</v>
      </c>
      <c r="Q502" s="4">
        <v>13293</v>
      </c>
      <c r="R502" s="5">
        <v>32.881836999999997</v>
      </c>
      <c r="S502" s="5">
        <v>-84.292282999999998</v>
      </c>
      <c r="T502">
        <v>6</v>
      </c>
      <c r="U502">
        <v>0.13766426438722962</v>
      </c>
      <c r="V502">
        <v>27061</v>
      </c>
      <c r="W502">
        <v>26681</v>
      </c>
      <c r="X502">
        <v>26528</v>
      </c>
      <c r="Y502">
        <v>26240</v>
      </c>
      <c r="Z502">
        <v>13473</v>
      </c>
      <c r="AA502">
        <v>13289</v>
      </c>
      <c r="AB502">
        <v>9069.82</v>
      </c>
      <c r="AC502">
        <v>35774</v>
      </c>
      <c r="AD502">
        <v>2</v>
      </c>
      <c r="AE502">
        <v>7.5392038600723759E-5</v>
      </c>
      <c r="AF502">
        <v>17</v>
      </c>
      <c r="AG502">
        <v>296</v>
      </c>
      <c r="AH502">
        <v>5.7432432432432436E-2</v>
      </c>
      <c r="AI502" s="3">
        <v>44783</v>
      </c>
      <c r="AJ502" s="3">
        <v>206999.11496105502</v>
      </c>
      <c r="AK502">
        <v>56</v>
      </c>
      <c r="AL502">
        <v>209708.80000000002</v>
      </c>
      <c r="AM502">
        <v>155753</v>
      </c>
      <c r="AN502">
        <v>15129</v>
      </c>
      <c r="AO502">
        <v>170882</v>
      </c>
      <c r="AP502">
        <v>1</v>
      </c>
      <c r="AQ502">
        <v>0</v>
      </c>
      <c r="AR502">
        <v>1</v>
      </c>
      <c r="AS502">
        <v>3.7479854578164239E-2</v>
      </c>
      <c r="AT502">
        <v>1</v>
      </c>
      <c r="AU502">
        <v>16</v>
      </c>
      <c r="AV502">
        <f t="shared" si="31"/>
        <v>17</v>
      </c>
      <c r="AW502">
        <v>19600</v>
      </c>
      <c r="AX502">
        <v>0.98</v>
      </c>
      <c r="AY502">
        <v>967762281.37771404</v>
      </c>
      <c r="AZ502">
        <v>967762.28137771401</v>
      </c>
      <c r="BA502">
        <v>35081.3163129362</v>
      </c>
      <c r="BB502">
        <v>0.28505201774063732</v>
      </c>
      <c r="BC502">
        <v>15112</v>
      </c>
      <c r="BD502">
        <v>12839</v>
      </c>
      <c r="BE502">
        <v>2273</v>
      </c>
      <c r="BF502">
        <v>8.3995417759875832E-2</v>
      </c>
      <c r="BG502">
        <v>347974</v>
      </c>
      <c r="BH502">
        <v>13.117234620024126</v>
      </c>
      <c r="BI502">
        <v>2866</v>
      </c>
      <c r="BJ502">
        <v>32</v>
      </c>
      <c r="BK502">
        <v>1</v>
      </c>
      <c r="BL502">
        <v>2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2</v>
      </c>
      <c r="BS502">
        <v>0</v>
      </c>
      <c r="BT502">
        <v>27551</v>
      </c>
      <c r="BU502">
        <v>0.77</v>
      </c>
      <c r="BV502">
        <v>0.54544150000000002</v>
      </c>
      <c r="BW502">
        <v>70</v>
      </c>
      <c r="BX502">
        <v>1.3792599999999999</v>
      </c>
      <c r="BY502">
        <v>-0.90204530000000005</v>
      </c>
      <c r="BZ502">
        <v>29</v>
      </c>
      <c r="CA502">
        <v>3</v>
      </c>
      <c r="CB502">
        <v>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26240</v>
      </c>
      <c r="CK502">
        <v>1.2957317073170733</v>
      </c>
      <c r="CL502">
        <v>0.67013744273219489</v>
      </c>
      <c r="CM502">
        <v>84</v>
      </c>
      <c r="CN502">
        <v>-0.53207785264851704</v>
      </c>
      <c r="CO502">
        <v>1504</v>
      </c>
      <c r="CP502">
        <v>-0.58333719019999997</v>
      </c>
      <c r="CQ502">
        <v>-9.8132655299999996E-2</v>
      </c>
      <c r="CR502">
        <v>21088</v>
      </c>
      <c r="CS502">
        <v>0.80200000000000005</v>
      </c>
      <c r="CT502">
        <v>21297</v>
      </c>
      <c r="CU502">
        <v>0.78746089510000006</v>
      </c>
      <c r="CV502">
        <v>6</v>
      </c>
      <c r="CW502">
        <v>6</v>
      </c>
      <c r="CX502">
        <v>14</v>
      </c>
      <c r="CY502">
        <v>315</v>
      </c>
      <c r="CZ502">
        <v>420</v>
      </c>
      <c r="DA502" s="2">
        <v>9661</v>
      </c>
      <c r="DB502" s="2">
        <v>1345</v>
      </c>
      <c r="DC502" s="2">
        <v>94.11</v>
      </c>
      <c r="DD502" s="2">
        <v>7879</v>
      </c>
      <c r="DE502">
        <v>119</v>
      </c>
      <c r="DF502">
        <v>15</v>
      </c>
      <c r="DG502">
        <v>11.29</v>
      </c>
      <c r="DH502">
        <v>7.53</v>
      </c>
      <c r="DI502" s="2">
        <v>3.76</v>
      </c>
      <c r="DJ502">
        <v>1.37</v>
      </c>
      <c r="DK502">
        <v>0.94140633722617961</v>
      </c>
      <c r="DL502">
        <v>0</v>
      </c>
      <c r="DM502">
        <v>0</v>
      </c>
      <c r="DN502">
        <v>20.9</v>
      </c>
      <c r="DO502">
        <v>0.105</v>
      </c>
      <c r="DP502">
        <v>240</v>
      </c>
      <c r="DQ502" s="2">
        <v>0</v>
      </c>
      <c r="DR502" s="2">
        <v>1160.4423714</v>
      </c>
      <c r="DS502">
        <v>5.5335935904816582E-3</v>
      </c>
      <c r="DT502">
        <v>1.4896923708830101</v>
      </c>
      <c r="DU502">
        <v>312401.59946703102</v>
      </c>
      <c r="DV502">
        <v>1</v>
      </c>
    </row>
    <row r="503" spans="1:126" x14ac:dyDescent="0.15">
      <c r="A503" t="s">
        <v>768</v>
      </c>
      <c r="B503" t="s">
        <v>230</v>
      </c>
      <c r="C503">
        <v>13</v>
      </c>
      <c r="D503">
        <v>295</v>
      </c>
      <c r="E503" t="s">
        <v>1013</v>
      </c>
      <c r="F503">
        <v>13295</v>
      </c>
      <c r="G503" t="s">
        <v>5487</v>
      </c>
      <c r="H503">
        <v>92.1</v>
      </c>
      <c r="I503">
        <v>4.0999999999999996</v>
      </c>
      <c r="J503">
        <v>0.2</v>
      </c>
      <c r="K503">
        <v>0.4</v>
      </c>
      <c r="L503">
        <v>1.5</v>
      </c>
      <c r="M503">
        <v>1.6</v>
      </c>
      <c r="N503">
        <f t="shared" si="34"/>
        <v>8504.23</v>
      </c>
      <c r="O503">
        <f t="shared" si="32"/>
        <v>1495.7700000000004</v>
      </c>
      <c r="P503">
        <f t="shared" si="33"/>
        <v>1.7949240000000011</v>
      </c>
      <c r="Q503" s="4">
        <v>13295</v>
      </c>
      <c r="R503" s="5">
        <v>34.735802</v>
      </c>
      <c r="S503" s="5">
        <v>-85.305456000000007</v>
      </c>
      <c r="T503">
        <v>2</v>
      </c>
      <c r="U503">
        <v>5.593347768374498E-2</v>
      </c>
      <c r="V503">
        <v>68463</v>
      </c>
      <c r="W503">
        <v>68445</v>
      </c>
      <c r="X503">
        <v>68285</v>
      </c>
      <c r="Y503">
        <v>68499</v>
      </c>
      <c r="Z503">
        <v>36223</v>
      </c>
      <c r="AA503">
        <v>13291</v>
      </c>
      <c r="AB503">
        <v>25053.750999999997</v>
      </c>
      <c r="AC503">
        <v>41632</v>
      </c>
      <c r="AD503">
        <v>2</v>
      </c>
      <c r="AE503">
        <v>2.9289009299260452E-5</v>
      </c>
      <c r="AF503">
        <v>36</v>
      </c>
      <c r="AG503">
        <v>528</v>
      </c>
      <c r="AH503">
        <v>6.8181818181818177E-2</v>
      </c>
      <c r="AI503" s="3">
        <v>79706</v>
      </c>
      <c r="AJ503" s="3">
        <v>285689.46153078502</v>
      </c>
      <c r="AK503">
        <v>84</v>
      </c>
      <c r="AL503">
        <v>285913.59999999998</v>
      </c>
      <c r="AM503">
        <v>94006</v>
      </c>
      <c r="AN503">
        <v>38001</v>
      </c>
      <c r="AO503">
        <v>132007</v>
      </c>
      <c r="AP503">
        <v>2</v>
      </c>
      <c r="AQ503">
        <v>0</v>
      </c>
      <c r="AR503">
        <v>2</v>
      </c>
      <c r="AS503">
        <v>2.9220542041054863E-2</v>
      </c>
      <c r="AT503">
        <v>2</v>
      </c>
      <c r="AU503">
        <v>45</v>
      </c>
      <c r="AV503">
        <f t="shared" si="31"/>
        <v>47</v>
      </c>
      <c r="AW503">
        <v>81242</v>
      </c>
      <c r="AX503">
        <v>0.98</v>
      </c>
      <c r="AY503">
        <v>803265135.297297</v>
      </c>
      <c r="AZ503">
        <v>803265.13529729703</v>
      </c>
      <c r="BA503">
        <v>13394.7019844571</v>
      </c>
      <c r="BB503">
        <v>0.74656382886336459</v>
      </c>
      <c r="BC503">
        <v>8621</v>
      </c>
      <c r="BD503">
        <v>18164</v>
      </c>
      <c r="BE503">
        <v>-9543</v>
      </c>
      <c r="BF503">
        <v>-0.13938915910783928</v>
      </c>
      <c r="BG503">
        <v>451340</v>
      </c>
      <c r="BH503">
        <v>6.6096507285641062</v>
      </c>
      <c r="BI503">
        <v>9059</v>
      </c>
      <c r="BJ503">
        <v>64</v>
      </c>
      <c r="BK503">
        <v>0</v>
      </c>
      <c r="BL503">
        <v>2</v>
      </c>
      <c r="BM503">
        <v>0</v>
      </c>
      <c r="BN503">
        <v>0</v>
      </c>
      <c r="BO503">
        <v>2</v>
      </c>
      <c r="BP503">
        <v>0</v>
      </c>
      <c r="BQ503">
        <v>5</v>
      </c>
      <c r="BR503">
        <v>4</v>
      </c>
      <c r="BS503">
        <v>0</v>
      </c>
      <c r="BT503">
        <v>64983</v>
      </c>
      <c r="BU503">
        <v>0.76</v>
      </c>
      <c r="BV503">
        <v>0.4747711</v>
      </c>
      <c r="BW503">
        <v>149</v>
      </c>
      <c r="BX503">
        <v>1.184925</v>
      </c>
      <c r="BY503">
        <v>-1.4486220000000001</v>
      </c>
      <c r="BZ503">
        <v>62</v>
      </c>
      <c r="CA503">
        <v>2</v>
      </c>
      <c r="CB503">
        <v>2</v>
      </c>
      <c r="CC503">
        <v>0</v>
      </c>
      <c r="CD503">
        <v>0</v>
      </c>
      <c r="CE503">
        <v>2</v>
      </c>
      <c r="CF503">
        <v>0</v>
      </c>
      <c r="CG503">
        <v>2</v>
      </c>
      <c r="CH503">
        <v>2</v>
      </c>
      <c r="CI503">
        <v>0</v>
      </c>
      <c r="CJ503">
        <v>68261</v>
      </c>
      <c r="CK503">
        <v>1.0547750545699595</v>
      </c>
      <c r="CL503">
        <v>0.54284014280047599</v>
      </c>
      <c r="CM503">
        <v>204</v>
      </c>
      <c r="CN503">
        <v>-1.3065231733693332</v>
      </c>
      <c r="CO503">
        <v>5676.9999999999991</v>
      </c>
      <c r="CP503">
        <v>-0.47179061309999998</v>
      </c>
      <c r="CQ503">
        <v>-7.0854766E-2</v>
      </c>
      <c r="CR503">
        <v>58436</v>
      </c>
      <c r="CS503">
        <v>0.8590000000000001</v>
      </c>
      <c r="CT503">
        <v>53538</v>
      </c>
      <c r="CU503">
        <v>0.7770371278</v>
      </c>
      <c r="CV503">
        <v>22</v>
      </c>
      <c r="CW503">
        <v>10</v>
      </c>
      <c r="CX503">
        <v>17</v>
      </c>
      <c r="CY503">
        <v>618</v>
      </c>
      <c r="CZ503">
        <v>799</v>
      </c>
      <c r="DA503" s="2">
        <v>20836</v>
      </c>
      <c r="DB503" s="2">
        <v>4770</v>
      </c>
      <c r="DC503" s="2">
        <v>68.92</v>
      </c>
      <c r="DD503" s="2">
        <v>5190</v>
      </c>
      <c r="DE503">
        <v>238</v>
      </c>
      <c r="DF503">
        <v>9</v>
      </c>
      <c r="DG503">
        <v>8.8000000000000007</v>
      </c>
      <c r="DH503">
        <v>4.4000000000000004</v>
      </c>
      <c r="DI503" s="2">
        <v>5.87</v>
      </c>
      <c r="DJ503">
        <v>-0.4</v>
      </c>
      <c r="DK503">
        <v>0.9780317667427797</v>
      </c>
      <c r="DL503">
        <v>1.893939393939394E-3</v>
      </c>
      <c r="DM503">
        <v>53</v>
      </c>
      <c r="DN503">
        <v>27</v>
      </c>
      <c r="DO503">
        <v>9.4E-2</v>
      </c>
      <c r="DP503">
        <v>73.14</v>
      </c>
      <c r="DQ503" s="2">
        <v>18946</v>
      </c>
      <c r="DR503" s="2">
        <v>10609.054822559998</v>
      </c>
      <c r="DS503">
        <v>3.8232647602537487E-2</v>
      </c>
      <c r="DT503">
        <v>4.1431056730331504</v>
      </c>
      <c r="DU503">
        <v>1184570.2581573308</v>
      </c>
      <c r="DV503">
        <v>1</v>
      </c>
    </row>
    <row r="504" spans="1:126" x14ac:dyDescent="0.15">
      <c r="A504" t="s">
        <v>768</v>
      </c>
      <c r="B504" t="s">
        <v>765</v>
      </c>
      <c r="C504">
        <v>13</v>
      </c>
      <c r="D504">
        <v>297</v>
      </c>
      <c r="E504" t="s">
        <v>1014</v>
      </c>
      <c r="F504">
        <v>13297</v>
      </c>
      <c r="G504" t="s">
        <v>5488</v>
      </c>
      <c r="H504">
        <v>78.400000000000006</v>
      </c>
      <c r="I504">
        <v>15.5</v>
      </c>
      <c r="J504">
        <v>0.2</v>
      </c>
      <c r="K504">
        <v>1.1000000000000001</v>
      </c>
      <c r="L504">
        <v>1.5</v>
      </c>
      <c r="M504">
        <v>3.2</v>
      </c>
      <c r="N504">
        <f t="shared" si="34"/>
        <v>6400.5500000000011</v>
      </c>
      <c r="O504">
        <f t="shared" si="32"/>
        <v>3599.4499999999989</v>
      </c>
      <c r="P504">
        <f t="shared" si="33"/>
        <v>4.3193400000000004</v>
      </c>
      <c r="Q504" s="4">
        <v>13297</v>
      </c>
      <c r="R504" s="5">
        <v>33.783887</v>
      </c>
      <c r="S504" s="5">
        <v>-83.731829000000005</v>
      </c>
      <c r="T504">
        <v>1</v>
      </c>
      <c r="U504">
        <v>2.6890338427292521E-2</v>
      </c>
      <c r="V504">
        <v>83771</v>
      </c>
      <c r="W504">
        <v>85378</v>
      </c>
      <c r="X504">
        <v>86201</v>
      </c>
      <c r="Y504">
        <v>88393</v>
      </c>
      <c r="Z504">
        <v>45011</v>
      </c>
      <c r="AA504">
        <v>13293</v>
      </c>
      <c r="AB504">
        <v>34092.505000000005</v>
      </c>
      <c r="AC504">
        <v>54453</v>
      </c>
      <c r="AD504">
        <v>2</v>
      </c>
      <c r="AE504">
        <v>2.3201586988550018E-5</v>
      </c>
      <c r="AF504">
        <v>26</v>
      </c>
      <c r="AG504">
        <v>477</v>
      </c>
      <c r="AH504">
        <v>5.450733752620545E-2</v>
      </c>
      <c r="AI504" s="3">
        <v>52459</v>
      </c>
      <c r="AJ504" s="3">
        <v>208439.39709457502</v>
      </c>
      <c r="AK504">
        <v>49</v>
      </c>
      <c r="AL504">
        <v>211244.79999999999</v>
      </c>
      <c r="AM504">
        <v>124336</v>
      </c>
      <c r="AN504">
        <v>18936</v>
      </c>
      <c r="AO504">
        <v>143272</v>
      </c>
      <c r="AP504">
        <v>2</v>
      </c>
      <c r="AQ504">
        <v>0</v>
      </c>
      <c r="AR504">
        <v>2</v>
      </c>
      <c r="AS504">
        <v>2.3425238351800229E-2</v>
      </c>
      <c r="AT504">
        <v>2</v>
      </c>
      <c r="AU504">
        <v>49</v>
      </c>
      <c r="AV504">
        <f t="shared" si="31"/>
        <v>51</v>
      </c>
      <c r="AW504">
        <v>99048</v>
      </c>
      <c r="AX504">
        <v>0.96</v>
      </c>
      <c r="AY504">
        <v>464647704.15063602</v>
      </c>
      <c r="AZ504">
        <v>464647.70415063604</v>
      </c>
      <c r="BA504">
        <v>7684.9750362881596</v>
      </c>
      <c r="BB504">
        <v>1.3012404012739638</v>
      </c>
      <c r="BC504">
        <v>124831</v>
      </c>
      <c r="BD504">
        <v>151060</v>
      </c>
      <c r="BE504">
        <v>-26229</v>
      </c>
      <c r="BF504">
        <v>-0.31310357999785127</v>
      </c>
      <c r="BG504">
        <v>958386</v>
      </c>
      <c r="BH504">
        <v>11.118038073804248</v>
      </c>
      <c r="BI504">
        <v>6316</v>
      </c>
      <c r="BJ504">
        <v>58</v>
      </c>
      <c r="BK504">
        <v>3</v>
      </c>
      <c r="BL504">
        <v>4</v>
      </c>
      <c r="BM504">
        <v>0</v>
      </c>
      <c r="BN504">
        <v>2</v>
      </c>
      <c r="BO504">
        <v>0</v>
      </c>
      <c r="BP504">
        <v>0</v>
      </c>
      <c r="BQ504">
        <v>3</v>
      </c>
      <c r="BR504">
        <v>4</v>
      </c>
      <c r="BS504">
        <v>0</v>
      </c>
      <c r="BT504">
        <v>87311</v>
      </c>
      <c r="BU504">
        <v>0.77</v>
      </c>
      <c r="BV504">
        <v>0.57581720000000003</v>
      </c>
      <c r="BW504">
        <v>255</v>
      </c>
      <c r="BX504">
        <v>0.84754499999999999</v>
      </c>
      <c r="BY504">
        <v>-1.1144860000000001</v>
      </c>
      <c r="BZ504">
        <v>57</v>
      </c>
      <c r="CA504">
        <v>3</v>
      </c>
      <c r="CB504">
        <v>2</v>
      </c>
      <c r="CC504">
        <v>0</v>
      </c>
      <c r="CD504">
        <v>1</v>
      </c>
      <c r="CE504">
        <v>1</v>
      </c>
      <c r="CF504">
        <v>0</v>
      </c>
      <c r="CG504">
        <v>3</v>
      </c>
      <c r="CH504">
        <v>3</v>
      </c>
      <c r="CI504">
        <v>0</v>
      </c>
      <c r="CJ504">
        <v>87449</v>
      </c>
      <c r="CK504">
        <v>0.80046655765074504</v>
      </c>
      <c r="CL504">
        <v>0.75211966085426329</v>
      </c>
      <c r="CM504">
        <v>300</v>
      </c>
      <c r="CN504">
        <v>-0.59920586858690894</v>
      </c>
      <c r="CO504">
        <v>8497</v>
      </c>
      <c r="CP504">
        <v>0.61526235600000001</v>
      </c>
      <c r="CQ504">
        <v>0.41363920300000001</v>
      </c>
      <c r="CR504">
        <v>76749</v>
      </c>
      <c r="CS504">
        <v>0.8640000000000001</v>
      </c>
      <c r="CT504">
        <v>66347</v>
      </c>
      <c r="CU504">
        <v>0.80241125251000001</v>
      </c>
      <c r="CV504">
        <v>47</v>
      </c>
      <c r="CW504">
        <v>27</v>
      </c>
      <c r="CX504">
        <v>37</v>
      </c>
      <c r="CY504">
        <v>332</v>
      </c>
      <c r="CZ504">
        <v>743</v>
      </c>
      <c r="DA504" s="2">
        <v>31446</v>
      </c>
      <c r="DB504" s="2">
        <v>8925</v>
      </c>
      <c r="DC504" s="2">
        <v>167.92</v>
      </c>
      <c r="DD504" s="2">
        <v>17585</v>
      </c>
      <c r="DE504">
        <v>230</v>
      </c>
      <c r="DF504">
        <v>47</v>
      </c>
      <c r="DG504">
        <v>25.65</v>
      </c>
      <c r="DH504">
        <v>3.5</v>
      </c>
      <c r="DI504" s="2">
        <v>4.66</v>
      </c>
      <c r="DJ504">
        <v>-0.94</v>
      </c>
      <c r="DK504">
        <v>0.95680436150136294</v>
      </c>
      <c r="DL504">
        <v>4.1928721174004195E-3</v>
      </c>
      <c r="DM504">
        <v>15</v>
      </c>
      <c r="DN504">
        <v>32.200000000000003</v>
      </c>
      <c r="DO504">
        <v>0.14699999999999999</v>
      </c>
      <c r="DP504">
        <v>1638.4900000000002</v>
      </c>
      <c r="DQ504" s="2">
        <v>0</v>
      </c>
      <c r="DR504" s="2">
        <v>1830.24176758</v>
      </c>
      <c r="DS504">
        <v>3.0498889177602954E-3</v>
      </c>
      <c r="DT504">
        <v>1.60583042070398</v>
      </c>
      <c r="DU504">
        <v>339223.32605552807</v>
      </c>
      <c r="DV504">
        <v>1</v>
      </c>
    </row>
    <row r="505" spans="1:126" x14ac:dyDescent="0.15">
      <c r="A505" t="s">
        <v>768</v>
      </c>
      <c r="B505" t="s">
        <v>1015</v>
      </c>
      <c r="C505">
        <v>13</v>
      </c>
      <c r="D505">
        <v>299</v>
      </c>
      <c r="E505" t="s">
        <v>1016</v>
      </c>
      <c r="F505">
        <v>13299</v>
      </c>
      <c r="G505" t="s">
        <v>5489</v>
      </c>
      <c r="H505">
        <v>64.900000000000006</v>
      </c>
      <c r="I505">
        <v>29.4</v>
      </c>
      <c r="J505">
        <v>0.3</v>
      </c>
      <c r="K505">
        <v>0.8</v>
      </c>
      <c r="L505">
        <v>1.3</v>
      </c>
      <c r="M505">
        <v>3.3</v>
      </c>
      <c r="N505">
        <f t="shared" si="34"/>
        <v>5089.6800000000012</v>
      </c>
      <c r="O505">
        <f t="shared" si="32"/>
        <v>4910.3199999999988</v>
      </c>
      <c r="P505">
        <f t="shared" si="33"/>
        <v>5.8923840000000007</v>
      </c>
      <c r="Q505" s="4">
        <v>13299</v>
      </c>
      <c r="R505" s="5">
        <v>31.050881</v>
      </c>
      <c r="S505" s="5">
        <v>-82.421507000000005</v>
      </c>
      <c r="T505">
        <v>5</v>
      </c>
      <c r="U505">
        <v>9.809457611273506E-2</v>
      </c>
      <c r="V505">
        <v>36099</v>
      </c>
      <c r="W505">
        <v>35915</v>
      </c>
      <c r="X505">
        <v>35723</v>
      </c>
      <c r="Y505">
        <v>35427</v>
      </c>
      <c r="Z505">
        <v>18225</v>
      </c>
      <c r="AA505">
        <v>13295</v>
      </c>
      <c r="AB505">
        <v>11372.951000000001</v>
      </c>
      <c r="AC505">
        <v>34909</v>
      </c>
      <c r="AD505">
        <v>1</v>
      </c>
      <c r="AE505">
        <v>2.799316966660135E-5</v>
      </c>
      <c r="AF505">
        <v>10</v>
      </c>
      <c r="AG505">
        <v>280</v>
      </c>
      <c r="AH505">
        <v>3.5714285714285712E-2</v>
      </c>
      <c r="AI505" s="3">
        <v>56705</v>
      </c>
      <c r="AJ505" s="3">
        <v>571448.77766823</v>
      </c>
      <c r="AK505">
        <v>57</v>
      </c>
      <c r="AL505">
        <v>580236.80000000005</v>
      </c>
      <c r="AM505">
        <v>136129</v>
      </c>
      <c r="AN505">
        <v>20391</v>
      </c>
      <c r="AO505">
        <v>156520</v>
      </c>
      <c r="AP505">
        <v>2</v>
      </c>
      <c r="AQ505">
        <v>0</v>
      </c>
      <c r="AR505">
        <v>2</v>
      </c>
      <c r="AS505">
        <v>5.5687038841709592E-2</v>
      </c>
      <c r="AT505">
        <v>1</v>
      </c>
      <c r="AU505">
        <v>32</v>
      </c>
      <c r="AV505">
        <f t="shared" si="31"/>
        <v>33</v>
      </c>
      <c r="AW505">
        <v>30014</v>
      </c>
      <c r="AX505">
        <v>0.86</v>
      </c>
      <c r="AY505">
        <v>2562059017.1848698</v>
      </c>
      <c r="AZ505">
        <v>2562059.0171848699</v>
      </c>
      <c r="BA505">
        <v>72234.391343126495</v>
      </c>
      <c r="BB505">
        <v>0.13843821224294922</v>
      </c>
      <c r="BC505">
        <v>16528</v>
      </c>
      <c r="BD505">
        <v>2450</v>
      </c>
      <c r="BE505">
        <v>14078</v>
      </c>
      <c r="BF505">
        <v>0.38998310202498682</v>
      </c>
      <c r="BG505">
        <v>677578</v>
      </c>
      <c r="BH505">
        <v>18.96755591635641</v>
      </c>
      <c r="BI505">
        <v>4727</v>
      </c>
      <c r="BJ505">
        <v>39</v>
      </c>
      <c r="BK505">
        <v>2</v>
      </c>
      <c r="BL505">
        <v>2</v>
      </c>
      <c r="BM505">
        <v>0</v>
      </c>
      <c r="BN505">
        <v>0</v>
      </c>
      <c r="BO505">
        <v>3</v>
      </c>
      <c r="BP505">
        <v>0</v>
      </c>
      <c r="BQ505">
        <v>6</v>
      </c>
      <c r="BR505">
        <v>0</v>
      </c>
      <c r="BS505">
        <v>0</v>
      </c>
      <c r="BT505">
        <v>35914</v>
      </c>
      <c r="BU505">
        <v>0.73</v>
      </c>
      <c r="BV505">
        <v>0.45626929999999999</v>
      </c>
      <c r="BW505">
        <v>170</v>
      </c>
      <c r="BX505">
        <v>1.4479029999999999</v>
      </c>
      <c r="BY505">
        <v>-0.95511900000000005</v>
      </c>
      <c r="BZ505">
        <v>45</v>
      </c>
      <c r="CA505">
        <v>2</v>
      </c>
      <c r="CB505">
        <v>2</v>
      </c>
      <c r="CC505">
        <v>0</v>
      </c>
      <c r="CD505">
        <v>0</v>
      </c>
      <c r="CE505">
        <v>3</v>
      </c>
      <c r="CF505">
        <v>0</v>
      </c>
      <c r="CG505">
        <v>4</v>
      </c>
      <c r="CH505">
        <v>0</v>
      </c>
      <c r="CI505">
        <v>0</v>
      </c>
      <c r="CJ505">
        <v>35515</v>
      </c>
      <c r="CK505">
        <v>1.576798535829931</v>
      </c>
      <c r="CL505">
        <v>0.70461520302171865</v>
      </c>
      <c r="CM505">
        <v>158</v>
      </c>
      <c r="CN505">
        <v>9.2566000925572017E-2</v>
      </c>
      <c r="CO505">
        <v>2309</v>
      </c>
      <c r="CP505">
        <v>-0.45930354550000002</v>
      </c>
      <c r="CQ505">
        <v>-0.22424875280000001</v>
      </c>
      <c r="CR505">
        <v>28200</v>
      </c>
      <c r="CS505">
        <v>0.8</v>
      </c>
      <c r="CT505">
        <v>28013</v>
      </c>
      <c r="CU505">
        <v>0.76831242411999989</v>
      </c>
      <c r="CV505">
        <v>42</v>
      </c>
      <c r="CW505">
        <v>17</v>
      </c>
      <c r="CX505">
        <v>29</v>
      </c>
      <c r="CY505">
        <v>552</v>
      </c>
      <c r="CZ505">
        <v>390</v>
      </c>
      <c r="DA505" s="2">
        <v>19546</v>
      </c>
      <c r="DB505" s="2">
        <v>2155</v>
      </c>
      <c r="DC505" s="2">
        <v>70.010000000000005</v>
      </c>
      <c r="DD505" s="2">
        <v>12217</v>
      </c>
      <c r="DE505">
        <v>100</v>
      </c>
      <c r="DF505">
        <v>16</v>
      </c>
      <c r="DG505">
        <v>19.600000000000001</v>
      </c>
      <c r="DH505">
        <v>5.6</v>
      </c>
      <c r="DI505" s="2">
        <v>5.6</v>
      </c>
      <c r="DJ505">
        <v>-0.17</v>
      </c>
      <c r="DK505">
        <v>0.93922934485495102</v>
      </c>
      <c r="DL505">
        <v>0</v>
      </c>
      <c r="DM505">
        <v>3</v>
      </c>
      <c r="DN505">
        <v>16.899999999999999</v>
      </c>
      <c r="DO505">
        <v>2.8999999999999998E-2</v>
      </c>
      <c r="DP505">
        <v>228.92000000000002</v>
      </c>
      <c r="DQ505" s="2">
        <v>0</v>
      </c>
      <c r="DR505" s="2">
        <v>128.01300083000001</v>
      </c>
      <c r="DS505">
        <v>0</v>
      </c>
      <c r="DT505">
        <v>4.5827485019022403</v>
      </c>
      <c r="DU505">
        <v>2659079.3259485499</v>
      </c>
      <c r="DV505">
        <v>1</v>
      </c>
    </row>
    <row r="506" spans="1:126" x14ac:dyDescent="0.15">
      <c r="A506" t="s">
        <v>768</v>
      </c>
      <c r="B506" t="s">
        <v>1017</v>
      </c>
      <c r="C506">
        <v>13</v>
      </c>
      <c r="D506">
        <v>301</v>
      </c>
      <c r="E506" t="s">
        <v>1018</v>
      </c>
      <c r="F506">
        <v>13301</v>
      </c>
      <c r="G506" t="s">
        <v>5490</v>
      </c>
      <c r="H506">
        <v>36.6</v>
      </c>
      <c r="I506">
        <v>61.4</v>
      </c>
      <c r="J506">
        <v>0.2</v>
      </c>
      <c r="K506">
        <v>0.4</v>
      </c>
      <c r="L506">
        <v>0.6</v>
      </c>
      <c r="M506">
        <v>0.9</v>
      </c>
      <c r="N506">
        <f t="shared" si="34"/>
        <v>5110.8900000000003</v>
      </c>
      <c r="O506">
        <f t="shared" si="32"/>
        <v>4889.1099999999997</v>
      </c>
      <c r="P506">
        <f t="shared" si="33"/>
        <v>5.866932000000002</v>
      </c>
      <c r="Q506" s="4">
        <v>13301</v>
      </c>
      <c r="R506" s="5">
        <v>33.419168999999997</v>
      </c>
      <c r="S506" s="5">
        <v>-82.688012000000001</v>
      </c>
      <c r="T506">
        <v>8</v>
      </c>
      <c r="U506">
        <v>0.23592949098600308</v>
      </c>
      <c r="V506">
        <v>5788</v>
      </c>
      <c r="W506">
        <v>5626</v>
      </c>
      <c r="X506">
        <v>5561</v>
      </c>
      <c r="Y506">
        <v>5379</v>
      </c>
      <c r="Z506">
        <v>2719</v>
      </c>
      <c r="AA506">
        <v>13297</v>
      </c>
      <c r="AB506">
        <v>1893.7370000000001</v>
      </c>
      <c r="AC506">
        <v>29176</v>
      </c>
      <c r="AD506">
        <v>0</v>
      </c>
      <c r="AE506">
        <v>0</v>
      </c>
      <c r="AF506">
        <v>2</v>
      </c>
      <c r="AG506">
        <v>134</v>
      </c>
      <c r="AH506">
        <v>1.4925373134328358E-2</v>
      </c>
      <c r="AI506" s="3">
        <v>34423</v>
      </c>
      <c r="AJ506" s="3">
        <v>181951.32800288501</v>
      </c>
      <c r="AK506">
        <v>109</v>
      </c>
      <c r="AL506">
        <v>183526.39999999999</v>
      </c>
      <c r="AM506">
        <v>259155</v>
      </c>
      <c r="AN506">
        <v>7334</v>
      </c>
      <c r="AO506">
        <v>266489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3</v>
      </c>
      <c r="AV506">
        <f t="shared" si="31"/>
        <v>3</v>
      </c>
      <c r="AW506">
        <v>0</v>
      </c>
      <c r="AX506">
        <v>0</v>
      </c>
      <c r="AY506">
        <v>68034568.902279496</v>
      </c>
      <c r="AZ506">
        <v>68034.568902279498</v>
      </c>
      <c r="BA506">
        <v>10736.140802988801</v>
      </c>
      <c r="BB506">
        <v>0.93143338779760898</v>
      </c>
      <c r="BC506">
        <v>3028</v>
      </c>
      <c r="BD506">
        <v>910</v>
      </c>
      <c r="BE506">
        <v>2118</v>
      </c>
      <c r="BF506">
        <v>0.36592950932964757</v>
      </c>
      <c r="BG506">
        <v>29720</v>
      </c>
      <c r="BH506">
        <v>5.3443625247257689</v>
      </c>
      <c r="BI506">
        <v>846</v>
      </c>
      <c r="BJ506">
        <v>8</v>
      </c>
      <c r="BK506">
        <v>0</v>
      </c>
      <c r="BL506">
        <v>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5755</v>
      </c>
      <c r="BU506">
        <v>0.76</v>
      </c>
      <c r="BV506">
        <v>0.59977449999999999</v>
      </c>
      <c r="BW506">
        <v>26</v>
      </c>
      <c r="BX506">
        <v>1.737619</v>
      </c>
      <c r="BY506">
        <v>-4.0989400000000002E-2</v>
      </c>
      <c r="BZ506">
        <v>6</v>
      </c>
      <c r="CA506">
        <v>0</v>
      </c>
      <c r="CB506">
        <v>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5515</v>
      </c>
      <c r="CK506">
        <v>1.4505893019038985</v>
      </c>
      <c r="CL506">
        <v>0.69548458149779735</v>
      </c>
      <c r="CM506">
        <v>23</v>
      </c>
      <c r="CN506">
        <v>-0.11729737521866378</v>
      </c>
      <c r="CO506">
        <v>395</v>
      </c>
      <c r="CP506">
        <v>-0.56064662629999995</v>
      </c>
      <c r="CQ506">
        <v>-0.39820232230000002</v>
      </c>
      <c r="CR506">
        <v>4020</v>
      </c>
      <c r="CS506">
        <v>0.745</v>
      </c>
      <c r="CT506">
        <v>4590</v>
      </c>
      <c r="CU506">
        <v>0.76813391197000003</v>
      </c>
      <c r="CV506">
        <v>1</v>
      </c>
      <c r="CW506">
        <v>1</v>
      </c>
      <c r="CX506">
        <v>3</v>
      </c>
      <c r="CY506">
        <v>90</v>
      </c>
      <c r="CZ506">
        <v>202</v>
      </c>
      <c r="DA506" s="2">
        <v>2198</v>
      </c>
      <c r="DB506" s="2">
        <v>180</v>
      </c>
      <c r="DC506" s="2">
        <v>89.96</v>
      </c>
      <c r="DD506" s="2">
        <v>3470</v>
      </c>
      <c r="DE506">
        <v>79</v>
      </c>
      <c r="DF506">
        <v>13</v>
      </c>
      <c r="DH506">
        <v>17.989999999999998</v>
      </c>
      <c r="DI506" s="2">
        <v>53.98</v>
      </c>
      <c r="DJ506">
        <v>1.04</v>
      </c>
      <c r="DK506">
        <v>0.96371612003602247</v>
      </c>
      <c r="DL506">
        <v>0</v>
      </c>
      <c r="DM506">
        <v>0</v>
      </c>
      <c r="DN506">
        <v>64.3</v>
      </c>
      <c r="DO506">
        <v>0.35600000000000004</v>
      </c>
      <c r="DP506">
        <v>621.28</v>
      </c>
      <c r="DQ506" s="2">
        <v>0</v>
      </c>
      <c r="DR506" s="2">
        <v>0</v>
      </c>
      <c r="DS506">
        <v>0</v>
      </c>
      <c r="DT506">
        <v>2.4709821576823998</v>
      </c>
      <c r="DU506">
        <v>453490.45986368315</v>
      </c>
      <c r="DV506">
        <v>0</v>
      </c>
    </row>
    <row r="507" spans="1:126" x14ac:dyDescent="0.15">
      <c r="A507" t="s">
        <v>768</v>
      </c>
      <c r="B507" t="s">
        <v>232</v>
      </c>
      <c r="C507">
        <v>13</v>
      </c>
      <c r="D507">
        <v>303</v>
      </c>
      <c r="E507" t="s">
        <v>1019</v>
      </c>
      <c r="F507">
        <v>13303</v>
      </c>
      <c r="G507" t="s">
        <v>5491</v>
      </c>
      <c r="H507">
        <v>44.1</v>
      </c>
      <c r="I507">
        <v>52.5</v>
      </c>
      <c r="J507">
        <v>0.1</v>
      </c>
      <c r="K507">
        <v>0.5</v>
      </c>
      <c r="L507">
        <v>0.9</v>
      </c>
      <c r="M507">
        <v>1.9</v>
      </c>
      <c r="N507">
        <f t="shared" si="34"/>
        <v>4705.7400000000007</v>
      </c>
      <c r="O507">
        <f t="shared" si="32"/>
        <v>5294.2599999999993</v>
      </c>
      <c r="P507">
        <f t="shared" si="33"/>
        <v>6.3531120000000012</v>
      </c>
      <c r="Q507" s="4">
        <v>13303</v>
      </c>
      <c r="R507" s="5">
        <v>32.971843</v>
      </c>
      <c r="S507" s="5">
        <v>-82.798112000000003</v>
      </c>
      <c r="T507">
        <v>7</v>
      </c>
      <c r="U507">
        <v>2.759742670663232E-2</v>
      </c>
      <c r="V507">
        <v>21092</v>
      </c>
      <c r="W507">
        <v>20861</v>
      </c>
      <c r="X507">
        <v>20785</v>
      </c>
      <c r="Y507">
        <v>20740</v>
      </c>
      <c r="Z507">
        <v>10987</v>
      </c>
      <c r="AA507">
        <v>13299</v>
      </c>
      <c r="AB507">
        <v>6941.55</v>
      </c>
      <c r="AC507">
        <v>37932</v>
      </c>
      <c r="AD507">
        <v>0</v>
      </c>
      <c r="AE507">
        <v>0</v>
      </c>
      <c r="AF507">
        <v>19</v>
      </c>
      <c r="AG507">
        <v>408</v>
      </c>
      <c r="AH507">
        <v>4.6568627450980393E-2</v>
      </c>
      <c r="AI507" s="3">
        <v>99902</v>
      </c>
      <c r="AJ507" s="3">
        <v>434210.05737356003</v>
      </c>
      <c r="AK507">
        <v>125</v>
      </c>
      <c r="AL507">
        <v>438035.19999999995</v>
      </c>
      <c r="AM507">
        <v>106377</v>
      </c>
      <c r="AN507">
        <v>35979</v>
      </c>
      <c r="AO507">
        <v>142356</v>
      </c>
      <c r="AP507">
        <v>1</v>
      </c>
      <c r="AQ507">
        <v>0</v>
      </c>
      <c r="AR507">
        <v>1</v>
      </c>
      <c r="AS507">
        <v>4.7936340539763193E-2</v>
      </c>
      <c r="AT507">
        <v>1</v>
      </c>
      <c r="AU507">
        <v>14</v>
      </c>
      <c r="AV507">
        <f t="shared" si="31"/>
        <v>15</v>
      </c>
      <c r="AW507">
        <v>10821</v>
      </c>
      <c r="AX507">
        <v>0.53</v>
      </c>
      <c r="AY507">
        <v>1088828877.6101999</v>
      </c>
      <c r="AZ507">
        <v>1088828.8776101999</v>
      </c>
      <c r="BA507">
        <v>51422.8364748432</v>
      </c>
      <c r="BB507">
        <v>0.19446612994388485</v>
      </c>
      <c r="BC507">
        <v>25765</v>
      </c>
      <c r="BD507">
        <v>12075</v>
      </c>
      <c r="BE507">
        <v>13690</v>
      </c>
      <c r="BF507">
        <v>0.6490612554523042</v>
      </c>
      <c r="BG507">
        <v>355225</v>
      </c>
      <c r="BH507">
        <v>17.090449843637238</v>
      </c>
      <c r="BI507">
        <v>2868</v>
      </c>
      <c r="BJ507">
        <v>18</v>
      </c>
      <c r="BK507">
        <v>0</v>
      </c>
      <c r="BL507">
        <v>3</v>
      </c>
      <c r="BM507">
        <v>0</v>
      </c>
      <c r="BN507">
        <v>2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20879</v>
      </c>
      <c r="BU507">
        <v>0.75</v>
      </c>
      <c r="BV507">
        <v>0.55090749999999999</v>
      </c>
      <c r="BW507">
        <v>82</v>
      </c>
      <c r="BX507">
        <v>1.1494800000000001</v>
      </c>
      <c r="BY507">
        <v>-0.84002759999999999</v>
      </c>
      <c r="BZ507">
        <v>17</v>
      </c>
      <c r="CA507">
        <v>0</v>
      </c>
      <c r="CB507">
        <v>2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20608</v>
      </c>
      <c r="CK507">
        <v>1.0675465838509317</v>
      </c>
      <c r="CL507">
        <v>0.75057520238602471</v>
      </c>
      <c r="CM507">
        <v>78</v>
      </c>
      <c r="CN507">
        <v>-0.29748310221118945</v>
      </c>
      <c r="CO507">
        <v>1550</v>
      </c>
      <c r="CP507">
        <v>-0.54436828349999999</v>
      </c>
      <c r="CQ507">
        <v>-0.26767370029999998</v>
      </c>
      <c r="CR507">
        <v>16136</v>
      </c>
      <c r="CS507">
        <v>0.77599999999999991</v>
      </c>
      <c r="CT507">
        <v>16494</v>
      </c>
      <c r="CU507">
        <v>0.78861003861000001</v>
      </c>
      <c r="CV507">
        <v>4</v>
      </c>
      <c r="CW507">
        <v>5</v>
      </c>
      <c r="CX507">
        <v>16</v>
      </c>
      <c r="CY507">
        <v>258</v>
      </c>
      <c r="CZ507">
        <v>544</v>
      </c>
      <c r="DA507" s="2">
        <v>9660</v>
      </c>
      <c r="DB507" s="2">
        <v>975</v>
      </c>
      <c r="DC507" s="2">
        <v>48.37</v>
      </c>
      <c r="DD507" s="2">
        <v>11307</v>
      </c>
      <c r="DE507">
        <v>113</v>
      </c>
      <c r="DF507">
        <v>34</v>
      </c>
      <c r="DG507">
        <v>9.67</v>
      </c>
      <c r="DH507">
        <v>4.84</v>
      </c>
      <c r="DI507" s="2">
        <v>14.51</v>
      </c>
      <c r="DJ507">
        <v>-0.21</v>
      </c>
      <c r="DK507">
        <v>0.95061159936738004</v>
      </c>
      <c r="DL507">
        <v>0</v>
      </c>
      <c r="DM507">
        <v>0</v>
      </c>
      <c r="DN507">
        <v>195.1</v>
      </c>
      <c r="DO507">
        <v>0.45299999999999996</v>
      </c>
      <c r="DP507">
        <v>2640.17</v>
      </c>
      <c r="DQ507" s="2">
        <v>0</v>
      </c>
      <c r="DR507" s="2">
        <v>892.73492127999998</v>
      </c>
      <c r="DS507">
        <v>2.8948174480726671E-4</v>
      </c>
      <c r="DT507">
        <v>7.6321330001772099</v>
      </c>
      <c r="DU507">
        <v>3343142.9051592238</v>
      </c>
      <c r="DV507">
        <v>1</v>
      </c>
    </row>
    <row r="508" spans="1:126" x14ac:dyDescent="0.15">
      <c r="A508" t="s">
        <v>768</v>
      </c>
      <c r="B508" t="s">
        <v>1020</v>
      </c>
      <c r="C508">
        <v>13</v>
      </c>
      <c r="D508">
        <v>305</v>
      </c>
      <c r="E508" t="s">
        <v>1021</v>
      </c>
      <c r="F508">
        <v>13305</v>
      </c>
      <c r="G508" t="s">
        <v>5492</v>
      </c>
      <c r="H508">
        <v>72.3</v>
      </c>
      <c r="I508">
        <v>19.7</v>
      </c>
      <c r="J508">
        <v>0.3</v>
      </c>
      <c r="K508">
        <v>0.5</v>
      </c>
      <c r="L508">
        <v>1.5</v>
      </c>
      <c r="M508">
        <v>5.7</v>
      </c>
      <c r="N508">
        <f t="shared" si="34"/>
        <v>5650.46</v>
      </c>
      <c r="O508">
        <f t="shared" si="32"/>
        <v>4349.54</v>
      </c>
      <c r="P508">
        <f t="shared" si="33"/>
        <v>5.2194480000000016</v>
      </c>
      <c r="Q508" s="4">
        <v>13305</v>
      </c>
      <c r="R508" s="5">
        <v>31.547844999999999</v>
      </c>
      <c r="S508" s="5">
        <v>-81.912375999999995</v>
      </c>
      <c r="T508">
        <v>6</v>
      </c>
      <c r="U508">
        <v>3.0228132549816961E-2</v>
      </c>
      <c r="V508">
        <v>30157</v>
      </c>
      <c r="W508">
        <v>30170</v>
      </c>
      <c r="X508">
        <v>30046</v>
      </c>
      <c r="Y508">
        <v>29441</v>
      </c>
      <c r="Z508">
        <v>15899</v>
      </c>
      <c r="AA508">
        <v>13301</v>
      </c>
      <c r="AB508">
        <v>9962.9589999999989</v>
      </c>
      <c r="AC508">
        <v>38955</v>
      </c>
      <c r="AD508">
        <v>1</v>
      </c>
      <c r="AE508">
        <v>3.3282300472608665E-5</v>
      </c>
      <c r="AF508">
        <v>14</v>
      </c>
      <c r="AG508">
        <v>287</v>
      </c>
      <c r="AH508">
        <v>4.878048780487805E-2</v>
      </c>
      <c r="AI508" s="3">
        <v>62268</v>
      </c>
      <c r="AJ508" s="3">
        <v>410747.31604790001</v>
      </c>
      <c r="AK508">
        <v>75</v>
      </c>
      <c r="AL508">
        <v>415264</v>
      </c>
      <c r="AM508">
        <v>196744</v>
      </c>
      <c r="AN508">
        <v>33088</v>
      </c>
      <c r="AO508">
        <v>229832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23</v>
      </c>
      <c r="AV508">
        <f t="shared" si="31"/>
        <v>23</v>
      </c>
      <c r="AW508">
        <v>25520</v>
      </c>
      <c r="AX508">
        <v>0.84</v>
      </c>
      <c r="AY508">
        <v>1217416559.1796</v>
      </c>
      <c r="AZ508">
        <v>1217416.5591796001</v>
      </c>
      <c r="BA508">
        <v>45918.950826654996</v>
      </c>
      <c r="BB508">
        <v>0.21777501053432624</v>
      </c>
      <c r="BC508">
        <v>13602</v>
      </c>
      <c r="BD508">
        <v>16624</v>
      </c>
      <c r="BE508">
        <v>-3022</v>
      </c>
      <c r="BF508">
        <v>-0.10020890672149087</v>
      </c>
      <c r="BG508">
        <v>231988</v>
      </c>
      <c r="BH508">
        <v>7.7210943220395389</v>
      </c>
      <c r="BI508">
        <v>3160</v>
      </c>
      <c r="BJ508">
        <v>37</v>
      </c>
      <c r="BK508">
        <v>2</v>
      </c>
      <c r="BL508">
        <v>2</v>
      </c>
      <c r="BM508">
        <v>0</v>
      </c>
      <c r="BN508">
        <v>0</v>
      </c>
      <c r="BO508">
        <v>1</v>
      </c>
      <c r="BP508">
        <v>1</v>
      </c>
      <c r="BQ508">
        <v>2</v>
      </c>
      <c r="BR508">
        <v>1</v>
      </c>
      <c r="BS508">
        <v>0</v>
      </c>
      <c r="BT508">
        <v>29407</v>
      </c>
      <c r="BU508">
        <v>0.74</v>
      </c>
      <c r="BV508">
        <v>0.47541870000000003</v>
      </c>
      <c r="BW508">
        <v>69</v>
      </c>
      <c r="BX508">
        <v>1.5642529999999999</v>
      </c>
      <c r="BY508">
        <v>-1.121426</v>
      </c>
      <c r="BZ508">
        <v>38</v>
      </c>
      <c r="CA508">
        <v>3</v>
      </c>
      <c r="CB508">
        <v>2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1</v>
      </c>
      <c r="CI508">
        <v>0</v>
      </c>
      <c r="CJ508">
        <v>29950</v>
      </c>
      <c r="CK508">
        <v>1.5358931552587647</v>
      </c>
      <c r="CL508">
        <v>0.70393474088291752</v>
      </c>
      <c r="CM508">
        <v>68</v>
      </c>
      <c r="CN508">
        <v>-0.32716075136289952</v>
      </c>
      <c r="CO508">
        <v>2243</v>
      </c>
      <c r="CP508">
        <v>-0.54186815300000002</v>
      </c>
      <c r="CQ508">
        <v>-0.37034458879999999</v>
      </c>
      <c r="CR508">
        <v>24224</v>
      </c>
      <c r="CS508">
        <v>0.82400000000000007</v>
      </c>
      <c r="CT508">
        <v>23100</v>
      </c>
      <c r="CU508">
        <v>0.76933965166999996</v>
      </c>
      <c r="CV508">
        <v>6</v>
      </c>
      <c r="CW508">
        <v>7</v>
      </c>
      <c r="CX508">
        <v>11</v>
      </c>
      <c r="CY508">
        <v>231</v>
      </c>
      <c r="CZ508">
        <v>427</v>
      </c>
      <c r="DA508" s="2">
        <v>11640</v>
      </c>
      <c r="DB508" s="2">
        <v>1910</v>
      </c>
      <c r="DC508" s="2">
        <v>86.44</v>
      </c>
      <c r="DD508" s="2">
        <v>7692</v>
      </c>
      <c r="DE508">
        <v>117</v>
      </c>
      <c r="DF508">
        <v>3</v>
      </c>
      <c r="DG508">
        <v>26.6</v>
      </c>
      <c r="DH508">
        <v>3.32</v>
      </c>
      <c r="DI508" s="2">
        <v>3.32</v>
      </c>
      <c r="DJ508">
        <v>-0.12</v>
      </c>
      <c r="DK508">
        <v>0.97517183786214423</v>
      </c>
      <c r="DL508">
        <v>0</v>
      </c>
      <c r="DM508">
        <v>0</v>
      </c>
      <c r="DN508">
        <v>22.1</v>
      </c>
      <c r="DO508">
        <v>5.2999999999999999E-2</v>
      </c>
      <c r="DP508">
        <v>1850.54</v>
      </c>
      <c r="DQ508" s="2">
        <v>0</v>
      </c>
      <c r="DR508" s="2">
        <v>3319.3831584700001</v>
      </c>
      <c r="DS508">
        <v>7.9934264381672868E-3</v>
      </c>
      <c r="DT508">
        <v>5.4352081454128998</v>
      </c>
      <c r="DU508">
        <v>2257046.2752967426</v>
      </c>
      <c r="DV508">
        <v>1</v>
      </c>
    </row>
    <row r="509" spans="1:126" x14ac:dyDescent="0.15">
      <c r="A509" t="s">
        <v>768</v>
      </c>
      <c r="B509" t="s">
        <v>1022</v>
      </c>
      <c r="C509">
        <v>13</v>
      </c>
      <c r="D509">
        <v>307</v>
      </c>
      <c r="E509" t="s">
        <v>1023</v>
      </c>
      <c r="F509">
        <v>13307</v>
      </c>
      <c r="G509" t="s">
        <v>5493</v>
      </c>
      <c r="H509">
        <v>53.3</v>
      </c>
      <c r="I509">
        <v>42.1</v>
      </c>
      <c r="J509">
        <v>0</v>
      </c>
      <c r="K509">
        <v>0.3</v>
      </c>
      <c r="L509">
        <v>0.9</v>
      </c>
      <c r="M509">
        <v>3.5</v>
      </c>
      <c r="N509">
        <f t="shared" si="34"/>
        <v>4626.4500000000007</v>
      </c>
      <c r="O509">
        <f t="shared" si="32"/>
        <v>5373.5499999999993</v>
      </c>
      <c r="P509">
        <f t="shared" si="33"/>
        <v>6.4482600000000012</v>
      </c>
      <c r="Q509" s="4">
        <v>13307</v>
      </c>
      <c r="R509" s="5">
        <v>32.046691000000003</v>
      </c>
      <c r="S509" s="5">
        <v>-84.553827999999996</v>
      </c>
      <c r="T509">
        <v>8</v>
      </c>
      <c r="U509">
        <v>0.13496340898181847</v>
      </c>
      <c r="V509">
        <v>2773</v>
      </c>
      <c r="W509">
        <v>2744</v>
      </c>
      <c r="X509">
        <v>2720</v>
      </c>
      <c r="Y509">
        <v>2632</v>
      </c>
      <c r="Z509">
        <v>1401</v>
      </c>
      <c r="AA509">
        <v>13303</v>
      </c>
      <c r="AB509">
        <v>1017.8819999999999</v>
      </c>
      <c r="AD509">
        <v>0</v>
      </c>
      <c r="AE509">
        <v>0</v>
      </c>
      <c r="AF509">
        <v>2</v>
      </c>
      <c r="AG509">
        <v>102</v>
      </c>
      <c r="AH509">
        <v>1.9607843137254902E-2</v>
      </c>
      <c r="AI509" s="3">
        <v>48056</v>
      </c>
      <c r="AJ509" s="3">
        <v>133835.348813085</v>
      </c>
      <c r="AK509">
        <v>131</v>
      </c>
      <c r="AL509">
        <v>134572.80000000002</v>
      </c>
      <c r="AM509">
        <v>21952</v>
      </c>
      <c r="AN509">
        <v>6066</v>
      </c>
      <c r="AO509">
        <v>28018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</v>
      </c>
      <c r="AV509">
        <f t="shared" si="31"/>
        <v>2</v>
      </c>
      <c r="AW509">
        <v>1553</v>
      </c>
      <c r="AX509">
        <v>0.62</v>
      </c>
      <c r="AY509">
        <v>114176429.955713</v>
      </c>
      <c r="AZ509">
        <v>114176.429955713</v>
      </c>
      <c r="BA509">
        <v>47314.932432890397</v>
      </c>
      <c r="BB509">
        <v>0.21134976815582687</v>
      </c>
      <c r="BG509">
        <v>11439</v>
      </c>
      <c r="BH509">
        <v>4.2055147058823525</v>
      </c>
      <c r="BI509">
        <v>570</v>
      </c>
      <c r="BJ509">
        <v>2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2192</v>
      </c>
      <c r="BU509">
        <v>0.47</v>
      </c>
      <c r="BV509">
        <v>0.66968050000000001</v>
      </c>
      <c r="BW509">
        <v>6</v>
      </c>
      <c r="BX509">
        <v>1.3686130000000001</v>
      </c>
      <c r="BY509">
        <v>-4.0158399999999997E-2</v>
      </c>
      <c r="BZ509">
        <v>2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2650</v>
      </c>
      <c r="CK509">
        <v>1.1320754716981132</v>
      </c>
      <c r="CL509">
        <v>0.76432710882163557</v>
      </c>
      <c r="CM509">
        <v>7</v>
      </c>
      <c r="CN509">
        <v>-0.28123105624715772</v>
      </c>
      <c r="CO509">
        <v>121</v>
      </c>
      <c r="CP509">
        <v>0.14766206900000001</v>
      </c>
      <c r="CQ509">
        <v>-0.1008222669</v>
      </c>
      <c r="CR509">
        <v>2058</v>
      </c>
      <c r="CS509">
        <v>0.78500000000000003</v>
      </c>
      <c r="CT509">
        <v>2022</v>
      </c>
      <c r="CU509">
        <v>0.76463104326000009</v>
      </c>
      <c r="CW509">
        <v>0</v>
      </c>
      <c r="CY509">
        <v>55</v>
      </c>
      <c r="CZ509">
        <v>137</v>
      </c>
      <c r="DA509" s="2">
        <v>820</v>
      </c>
      <c r="DB509" s="2">
        <v>255</v>
      </c>
      <c r="DC509" s="2">
        <v>36.78</v>
      </c>
      <c r="DD509" s="2">
        <v>1545</v>
      </c>
      <c r="DE509">
        <v>38</v>
      </c>
      <c r="DF509">
        <v>16</v>
      </c>
      <c r="DH509">
        <v>36.78</v>
      </c>
      <c r="DJ509">
        <v>-0.55000000000000004</v>
      </c>
      <c r="DK509">
        <v>1</v>
      </c>
      <c r="DL509">
        <v>0</v>
      </c>
      <c r="DN509">
        <v>24.2</v>
      </c>
      <c r="DO509">
        <v>0.18</v>
      </c>
      <c r="DP509">
        <v>2866.27</v>
      </c>
      <c r="DQ509" s="2">
        <v>0</v>
      </c>
      <c r="DR509" s="2">
        <v>1133.0952022399999</v>
      </c>
      <c r="DS509">
        <v>3.0460288436370496E-3</v>
      </c>
      <c r="DT509">
        <v>3.4815578705102501</v>
      </c>
      <c r="DU509">
        <v>468522.99099660187</v>
      </c>
      <c r="DV509">
        <v>1</v>
      </c>
    </row>
    <row r="510" spans="1:126" x14ac:dyDescent="0.15">
      <c r="A510" t="s">
        <v>768</v>
      </c>
      <c r="B510" t="s">
        <v>1024</v>
      </c>
      <c r="C510">
        <v>13</v>
      </c>
      <c r="D510">
        <v>309</v>
      </c>
      <c r="E510" t="s">
        <v>1025</v>
      </c>
      <c r="F510">
        <v>13309</v>
      </c>
      <c r="G510" t="s">
        <v>5494</v>
      </c>
      <c r="H510">
        <v>59.4</v>
      </c>
      <c r="I510">
        <v>34.799999999999997</v>
      </c>
      <c r="J510">
        <v>0.1</v>
      </c>
      <c r="K510">
        <v>0.2</v>
      </c>
      <c r="L510">
        <v>0.8</v>
      </c>
      <c r="M510">
        <v>4.8</v>
      </c>
      <c r="N510">
        <f t="shared" si="34"/>
        <v>4763.13</v>
      </c>
      <c r="O510">
        <f t="shared" si="32"/>
        <v>5236.87</v>
      </c>
      <c r="P510">
        <f t="shared" si="33"/>
        <v>6.2842440000000019</v>
      </c>
      <c r="Q510" s="4">
        <v>13309</v>
      </c>
      <c r="R510" s="5">
        <v>32.105257999999999</v>
      </c>
      <c r="S510" s="5">
        <v>-82.733849000000006</v>
      </c>
      <c r="T510">
        <v>9</v>
      </c>
      <c r="U510">
        <v>-5.7487148752044977E-2</v>
      </c>
      <c r="V510">
        <v>7572</v>
      </c>
      <c r="W510">
        <v>7932</v>
      </c>
      <c r="X510">
        <v>7956</v>
      </c>
      <c r="Y510">
        <v>7898</v>
      </c>
      <c r="Z510">
        <v>4979</v>
      </c>
      <c r="AA510">
        <v>13305</v>
      </c>
      <c r="AB510">
        <v>1288.4069999999997</v>
      </c>
      <c r="AC510">
        <v>27620</v>
      </c>
      <c r="AD510">
        <v>0</v>
      </c>
      <c r="AE510">
        <v>0</v>
      </c>
      <c r="AF510">
        <v>2</v>
      </c>
      <c r="AG510">
        <v>136</v>
      </c>
      <c r="AH510">
        <v>1.4705882352941176E-2</v>
      </c>
      <c r="AI510" s="3">
        <v>50653</v>
      </c>
      <c r="AJ510" s="3">
        <v>189109.75302600002</v>
      </c>
      <c r="AK510">
        <v>110</v>
      </c>
      <c r="AL510">
        <v>192102.40000000002</v>
      </c>
      <c r="AM510">
        <v>138928</v>
      </c>
      <c r="AN510">
        <v>8232</v>
      </c>
      <c r="AO510">
        <v>147160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f t="shared" si="31"/>
        <v>0</v>
      </c>
      <c r="AW510">
        <v>3692</v>
      </c>
      <c r="AX510">
        <v>0.52</v>
      </c>
      <c r="AY510">
        <v>209255021.57541999</v>
      </c>
      <c r="AZ510">
        <v>209255.02157541999</v>
      </c>
      <c r="BA510">
        <v>33291.305082252002</v>
      </c>
      <c r="BB510">
        <v>0.30037873178276575</v>
      </c>
      <c r="BC510">
        <v>1803</v>
      </c>
      <c r="BD510">
        <v>935</v>
      </c>
      <c r="BE510">
        <v>868</v>
      </c>
      <c r="BF510">
        <v>0.11463285789751716</v>
      </c>
      <c r="BG510">
        <v>33742</v>
      </c>
      <c r="BH510">
        <v>4.2410759175465058</v>
      </c>
      <c r="BI510">
        <v>923</v>
      </c>
      <c r="BJ510">
        <v>3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7010</v>
      </c>
      <c r="BU510">
        <v>0.37</v>
      </c>
      <c r="BV510">
        <v>0.3942908</v>
      </c>
      <c r="BW510">
        <v>16</v>
      </c>
      <c r="BX510">
        <v>0.57061340000000005</v>
      </c>
      <c r="BY510">
        <v>-2.0858349999999999</v>
      </c>
      <c r="BZ510">
        <v>3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7984</v>
      </c>
      <c r="CK510">
        <v>0.50100200400801598</v>
      </c>
      <c r="CL510">
        <v>0.62355658198614317</v>
      </c>
      <c r="CM510">
        <v>19</v>
      </c>
      <c r="CN510">
        <v>-1.438659373163852</v>
      </c>
      <c r="CO510">
        <v>252</v>
      </c>
      <c r="CP510">
        <v>5.7887553000000001E-2</v>
      </c>
      <c r="CQ510">
        <v>-0.12459088810000001</v>
      </c>
      <c r="CR510">
        <v>6063</v>
      </c>
      <c r="CS510">
        <v>0.76800000000000002</v>
      </c>
      <c r="CT510">
        <v>5815</v>
      </c>
      <c r="CU510">
        <v>0.76169122356999996</v>
      </c>
      <c r="CY510">
        <v>47</v>
      </c>
      <c r="CZ510">
        <v>179</v>
      </c>
      <c r="DA510" s="2">
        <v>1891</v>
      </c>
      <c r="DB510" s="2">
        <v>175</v>
      </c>
      <c r="DC510" s="2">
        <v>12.64</v>
      </c>
      <c r="DD510" s="2">
        <v>3334</v>
      </c>
      <c r="DE510">
        <v>45</v>
      </c>
      <c r="DF510">
        <v>15</v>
      </c>
      <c r="DH510">
        <v>12.64</v>
      </c>
      <c r="DJ510">
        <v>7.0000000000000007E-2</v>
      </c>
      <c r="DL510">
        <v>0</v>
      </c>
      <c r="DM510">
        <v>0</v>
      </c>
      <c r="DN510">
        <v>38.6</v>
      </c>
      <c r="DO510">
        <v>0.20100000000000001</v>
      </c>
      <c r="DP510">
        <v>1036.19</v>
      </c>
      <c r="DQ510" s="2">
        <v>0</v>
      </c>
      <c r="DR510" s="2">
        <v>13073.721319279997</v>
      </c>
      <c r="DS510">
        <v>3.3701085321311386E-2</v>
      </c>
      <c r="DT510">
        <v>5.4503644144903101</v>
      </c>
      <c r="DU510">
        <v>1047028.0848981835</v>
      </c>
      <c r="DV510">
        <v>1</v>
      </c>
    </row>
    <row r="511" spans="1:126" x14ac:dyDescent="0.15">
      <c r="A511" t="s">
        <v>768</v>
      </c>
      <c r="B511" t="s">
        <v>395</v>
      </c>
      <c r="C511">
        <v>13</v>
      </c>
      <c r="D511">
        <v>311</v>
      </c>
      <c r="E511" t="s">
        <v>1026</v>
      </c>
      <c r="F511">
        <v>13311</v>
      </c>
      <c r="G511" t="s">
        <v>5495</v>
      </c>
      <c r="H511">
        <v>93.8</v>
      </c>
      <c r="I511">
        <v>1.7</v>
      </c>
      <c r="J511">
        <v>0.4</v>
      </c>
      <c r="K511">
        <v>0.5</v>
      </c>
      <c r="L511">
        <v>1.3</v>
      </c>
      <c r="M511">
        <v>2.4</v>
      </c>
      <c r="N511">
        <f t="shared" si="34"/>
        <v>8809.1899999999987</v>
      </c>
      <c r="O511">
        <f t="shared" si="32"/>
        <v>1190.8100000000013</v>
      </c>
      <c r="P511">
        <f t="shared" si="33"/>
        <v>1.4289720000000021</v>
      </c>
      <c r="Q511" s="4">
        <v>13311</v>
      </c>
      <c r="R511" s="5">
        <v>34.643776000000003</v>
      </c>
      <c r="S511" s="5">
        <v>-83.743416999999994</v>
      </c>
      <c r="T511">
        <v>6</v>
      </c>
      <c r="U511">
        <v>5.7165399026643568E-2</v>
      </c>
      <c r="V511">
        <v>27141</v>
      </c>
      <c r="W511">
        <v>27594</v>
      </c>
      <c r="X511">
        <v>27791</v>
      </c>
      <c r="Y511">
        <v>28397</v>
      </c>
      <c r="Z511">
        <v>13898</v>
      </c>
      <c r="AA511">
        <v>13307</v>
      </c>
      <c r="AB511">
        <v>9355.3629999999994</v>
      </c>
      <c r="AC511">
        <v>40888</v>
      </c>
      <c r="AD511">
        <v>1</v>
      </c>
      <c r="AE511">
        <v>3.5982872152855241E-5</v>
      </c>
      <c r="AF511">
        <v>21</v>
      </c>
      <c r="AG511">
        <v>299</v>
      </c>
      <c r="AH511">
        <v>7.0234113712374577E-2</v>
      </c>
      <c r="AI511" s="3">
        <v>23475</v>
      </c>
      <c r="AJ511" s="3">
        <v>154045.78086260002</v>
      </c>
      <c r="AK511">
        <v>31</v>
      </c>
      <c r="AL511">
        <v>154995.20000000001</v>
      </c>
      <c r="AM511">
        <v>80550</v>
      </c>
      <c r="AN511">
        <v>15004</v>
      </c>
      <c r="AO511">
        <v>95554</v>
      </c>
      <c r="AP511">
        <v>6</v>
      </c>
      <c r="AQ511">
        <v>3</v>
      </c>
      <c r="AR511">
        <v>9</v>
      </c>
      <c r="AS511">
        <v>0.32615786040443573</v>
      </c>
      <c r="AT511">
        <v>9</v>
      </c>
      <c r="AU511">
        <v>20</v>
      </c>
      <c r="AV511">
        <f t="shared" si="31"/>
        <v>29</v>
      </c>
      <c r="AW511">
        <v>33026</v>
      </c>
      <c r="AX511">
        <v>0.98</v>
      </c>
      <c r="AY511">
        <v>640011060.772946</v>
      </c>
      <c r="AZ511">
        <v>640011.06077294599</v>
      </c>
      <c r="BA511">
        <v>32231.8557654693</v>
      </c>
      <c r="BB511">
        <v>0.31025207089419965</v>
      </c>
      <c r="BC511">
        <v>11813</v>
      </c>
      <c r="BD511">
        <v>7640</v>
      </c>
      <c r="BE511">
        <v>4173</v>
      </c>
      <c r="BF511">
        <v>0.15375262517961755</v>
      </c>
      <c r="BG511">
        <v>386459</v>
      </c>
      <c r="BH511">
        <v>13.905904789320283</v>
      </c>
      <c r="BI511">
        <v>3692</v>
      </c>
      <c r="BJ511">
        <v>23</v>
      </c>
      <c r="BK511">
        <v>2</v>
      </c>
      <c r="BL511">
        <v>3</v>
      </c>
      <c r="BM511">
        <v>0</v>
      </c>
      <c r="BN511">
        <v>0</v>
      </c>
      <c r="BO511">
        <v>0</v>
      </c>
      <c r="BP511">
        <v>0</v>
      </c>
      <c r="BQ511">
        <v>2</v>
      </c>
      <c r="BR511">
        <v>4</v>
      </c>
      <c r="BS511">
        <v>0</v>
      </c>
      <c r="BT511">
        <v>25294</v>
      </c>
      <c r="BU511">
        <v>0.76</v>
      </c>
      <c r="BV511">
        <v>0.55252619999999997</v>
      </c>
      <c r="BW511">
        <v>80</v>
      </c>
      <c r="BX511">
        <v>1.3441920000000001</v>
      </c>
      <c r="BY511">
        <v>-0.79556919999999998</v>
      </c>
      <c r="BZ511">
        <v>23</v>
      </c>
      <c r="CA511">
        <v>2</v>
      </c>
      <c r="CB511">
        <v>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27942</v>
      </c>
      <c r="CK511">
        <v>1.0378641471619785</v>
      </c>
      <c r="CL511">
        <v>0.73173794739412545</v>
      </c>
      <c r="CM511">
        <v>99</v>
      </c>
      <c r="CN511">
        <v>-0.44657795866382832</v>
      </c>
      <c r="CO511">
        <v>2888</v>
      </c>
      <c r="CP511">
        <v>0.49424953999999999</v>
      </c>
      <c r="CQ511">
        <v>0.54572612700000001</v>
      </c>
      <c r="CR511">
        <v>24569</v>
      </c>
      <c r="CS511">
        <v>0.8640000000000001</v>
      </c>
      <c r="CT511">
        <v>20301</v>
      </c>
      <c r="CU511">
        <v>0.76835836025999993</v>
      </c>
      <c r="CV511">
        <v>16</v>
      </c>
      <c r="CW511">
        <v>9</v>
      </c>
      <c r="CX511">
        <v>7</v>
      </c>
      <c r="CY511">
        <v>264</v>
      </c>
      <c r="CZ511">
        <v>477</v>
      </c>
      <c r="DA511" s="2">
        <v>11456</v>
      </c>
      <c r="DB511" s="2">
        <v>2530</v>
      </c>
      <c r="DC511" s="2">
        <v>223.05</v>
      </c>
      <c r="DD511" s="2">
        <v>1584</v>
      </c>
      <c r="DE511">
        <v>142</v>
      </c>
      <c r="DF511">
        <v>3</v>
      </c>
      <c r="DG511">
        <v>32.380000000000003</v>
      </c>
      <c r="DH511">
        <v>3.6</v>
      </c>
      <c r="DI511" s="2">
        <v>10.79</v>
      </c>
      <c r="DJ511">
        <v>1.55</v>
      </c>
      <c r="DK511">
        <v>0.94705005324813629</v>
      </c>
      <c r="DL511">
        <v>6.688963210702341E-3</v>
      </c>
      <c r="DN511">
        <v>3.6</v>
      </c>
      <c r="DO511">
        <v>2.3E-2</v>
      </c>
      <c r="DP511">
        <v>0</v>
      </c>
      <c r="DQ511" s="2">
        <v>42200</v>
      </c>
      <c r="DR511" s="2">
        <v>547.40322073000004</v>
      </c>
      <c r="DS511">
        <v>3.3479697315231048E-3</v>
      </c>
      <c r="DT511">
        <v>3.90357869179328</v>
      </c>
      <c r="DU511">
        <v>605035.96005023783</v>
      </c>
      <c r="DV511">
        <v>0</v>
      </c>
    </row>
    <row r="512" spans="1:126" x14ac:dyDescent="0.15">
      <c r="A512" t="s">
        <v>768</v>
      </c>
      <c r="B512" t="s">
        <v>1027</v>
      </c>
      <c r="C512">
        <v>13</v>
      </c>
      <c r="D512">
        <v>313</v>
      </c>
      <c r="E512" t="s">
        <v>1028</v>
      </c>
      <c r="F512">
        <v>13313</v>
      </c>
      <c r="G512" t="s">
        <v>5496</v>
      </c>
      <c r="H512">
        <v>62.2</v>
      </c>
      <c r="I512">
        <v>3.5</v>
      </c>
      <c r="J512">
        <v>0.2</v>
      </c>
      <c r="K512">
        <v>1.3</v>
      </c>
      <c r="L512">
        <v>1.2</v>
      </c>
      <c r="M512">
        <v>31.6</v>
      </c>
      <c r="N512">
        <f t="shared" si="34"/>
        <v>4882.8200000000006</v>
      </c>
      <c r="O512">
        <f t="shared" si="32"/>
        <v>5117.1799999999994</v>
      </c>
      <c r="P512">
        <f t="shared" si="33"/>
        <v>6.1406160000000014</v>
      </c>
      <c r="Q512" s="4">
        <v>13313</v>
      </c>
      <c r="R512" s="5">
        <v>34.801726000000002</v>
      </c>
      <c r="S512" s="5">
        <v>-84.968541000000002</v>
      </c>
      <c r="T512">
        <v>3</v>
      </c>
      <c r="U512">
        <v>0.11241135554447255</v>
      </c>
      <c r="V512">
        <v>102152</v>
      </c>
      <c r="W512">
        <v>103132</v>
      </c>
      <c r="X512">
        <v>103456</v>
      </c>
      <c r="Y512">
        <v>104029</v>
      </c>
      <c r="Z512">
        <v>52343</v>
      </c>
      <c r="AA512">
        <v>13309</v>
      </c>
      <c r="AB512">
        <v>39843.913000000008</v>
      </c>
      <c r="AC512">
        <v>40596</v>
      </c>
      <c r="AD512">
        <v>1</v>
      </c>
      <c r="AE512">
        <v>9.6659449427776066E-6</v>
      </c>
      <c r="AF512">
        <v>9</v>
      </c>
      <c r="AG512">
        <v>378</v>
      </c>
      <c r="AH512">
        <v>2.3809523809523808E-2</v>
      </c>
      <c r="AI512" s="3">
        <v>39107</v>
      </c>
      <c r="AJ512" s="3">
        <v>185895.492977755</v>
      </c>
      <c r="AK512">
        <v>51</v>
      </c>
      <c r="AL512">
        <v>186035.20000000001</v>
      </c>
      <c r="AM512">
        <v>98411</v>
      </c>
      <c r="AN512">
        <v>25166</v>
      </c>
      <c r="AO512">
        <v>123577</v>
      </c>
      <c r="AP512">
        <v>7</v>
      </c>
      <c r="AQ512">
        <v>2</v>
      </c>
      <c r="AR512">
        <v>9</v>
      </c>
      <c r="AS512">
        <v>8.7266803707869517E-2</v>
      </c>
      <c r="AT512">
        <v>9</v>
      </c>
      <c r="AU512">
        <v>243</v>
      </c>
      <c r="AV512">
        <f t="shared" si="31"/>
        <v>252</v>
      </c>
      <c r="AW512">
        <v>103456</v>
      </c>
      <c r="AX512">
        <v>1</v>
      </c>
      <c r="AY512">
        <v>430258215.31342202</v>
      </c>
      <c r="AZ512">
        <v>430258.21531342203</v>
      </c>
      <c r="BA512">
        <v>5149.3025538213697</v>
      </c>
      <c r="BB512">
        <v>1.942010572398559</v>
      </c>
      <c r="BC512">
        <v>72156</v>
      </c>
      <c r="BD512">
        <v>2322</v>
      </c>
      <c r="BE512">
        <v>69834</v>
      </c>
      <c r="BF512">
        <v>0.6836283185840708</v>
      </c>
      <c r="BG512">
        <v>2142446</v>
      </c>
      <c r="BH512">
        <v>20.708765078874112</v>
      </c>
      <c r="BI512">
        <v>8674</v>
      </c>
      <c r="BJ512">
        <v>78</v>
      </c>
      <c r="BK512">
        <v>5</v>
      </c>
      <c r="BL512">
        <v>5</v>
      </c>
      <c r="BM512">
        <v>0</v>
      </c>
      <c r="BN512">
        <v>0</v>
      </c>
      <c r="BO512">
        <v>1</v>
      </c>
      <c r="BP512">
        <v>1</v>
      </c>
      <c r="BQ512">
        <v>8</v>
      </c>
      <c r="BR512">
        <v>2</v>
      </c>
      <c r="BS512">
        <v>0</v>
      </c>
      <c r="BT512">
        <v>93698</v>
      </c>
      <c r="BU512">
        <v>0.73</v>
      </c>
      <c r="BV512">
        <v>0.4229887</v>
      </c>
      <c r="BW512">
        <v>267</v>
      </c>
      <c r="BX512">
        <v>1.067259</v>
      </c>
      <c r="BY512">
        <v>-1.7055659999999999</v>
      </c>
      <c r="BZ512">
        <v>75</v>
      </c>
      <c r="CA512">
        <v>6</v>
      </c>
      <c r="CB512">
        <v>5</v>
      </c>
      <c r="CC512">
        <v>0</v>
      </c>
      <c r="CD512">
        <v>0</v>
      </c>
      <c r="CE512">
        <v>1</v>
      </c>
      <c r="CF512">
        <v>2</v>
      </c>
      <c r="CG512">
        <v>4</v>
      </c>
      <c r="CH512">
        <v>2</v>
      </c>
      <c r="CI512">
        <v>0</v>
      </c>
      <c r="CJ512">
        <v>103596</v>
      </c>
      <c r="CK512">
        <v>0.91702382331364141</v>
      </c>
      <c r="CL512">
        <v>0.67937310414560159</v>
      </c>
      <c r="CM512">
        <v>261</v>
      </c>
      <c r="CN512">
        <v>-0.93767239105522193</v>
      </c>
      <c r="CO512">
        <v>7326</v>
      </c>
      <c r="CP512">
        <v>0.63405431300000004</v>
      </c>
      <c r="CQ512">
        <v>-0.1177468703</v>
      </c>
      <c r="CR512">
        <v>92936</v>
      </c>
      <c r="CS512">
        <v>0.8909999999999999</v>
      </c>
      <c r="CT512">
        <v>74775</v>
      </c>
      <c r="CU512">
        <v>0.69209739153000005</v>
      </c>
      <c r="CV512">
        <v>91</v>
      </c>
      <c r="CW512">
        <v>41</v>
      </c>
      <c r="CX512">
        <v>60</v>
      </c>
      <c r="CY512">
        <v>206</v>
      </c>
      <c r="CZ512">
        <v>572</v>
      </c>
      <c r="DA512" s="2">
        <v>67150</v>
      </c>
      <c r="DB512" s="2">
        <v>7170</v>
      </c>
      <c r="DC512" s="2">
        <v>117.54</v>
      </c>
      <c r="DD512" s="2">
        <v>12104</v>
      </c>
      <c r="DE512">
        <v>156</v>
      </c>
      <c r="DF512">
        <v>26</v>
      </c>
      <c r="DG512">
        <v>32.06</v>
      </c>
      <c r="DH512">
        <v>1.94</v>
      </c>
      <c r="DI512" s="2">
        <v>3.89</v>
      </c>
      <c r="DJ512">
        <v>-0.36</v>
      </c>
      <c r="DK512">
        <v>0.98102641470836427</v>
      </c>
      <c r="DL512">
        <v>0</v>
      </c>
      <c r="DN512">
        <v>10.8</v>
      </c>
      <c r="DO512">
        <v>0.06</v>
      </c>
      <c r="DP512">
        <v>87.11</v>
      </c>
      <c r="DQ512" s="2">
        <v>11700</v>
      </c>
      <c r="DR512" s="2">
        <v>2181.59580757</v>
      </c>
      <c r="DS512">
        <v>1.1319566129812528E-2</v>
      </c>
      <c r="DT512">
        <v>3.0717191204854299</v>
      </c>
      <c r="DU512">
        <v>571447.88092333113</v>
      </c>
      <c r="DV512">
        <v>1</v>
      </c>
    </row>
    <row r="513" spans="1:126" x14ac:dyDescent="0.15">
      <c r="A513" t="s">
        <v>768</v>
      </c>
      <c r="B513" t="s">
        <v>234</v>
      </c>
      <c r="C513">
        <v>13</v>
      </c>
      <c r="D513">
        <v>315</v>
      </c>
      <c r="E513" t="s">
        <v>1029</v>
      </c>
      <c r="F513">
        <v>13315</v>
      </c>
      <c r="G513" t="s">
        <v>5497</v>
      </c>
      <c r="H513">
        <v>59.9</v>
      </c>
      <c r="I513">
        <v>34.9</v>
      </c>
      <c r="J513">
        <v>0.2</v>
      </c>
      <c r="K513">
        <v>0.4</v>
      </c>
      <c r="L513">
        <v>0.9</v>
      </c>
      <c r="M513">
        <v>3.7</v>
      </c>
      <c r="N513">
        <f t="shared" si="34"/>
        <v>4820.7199999999993</v>
      </c>
      <c r="O513">
        <f t="shared" si="32"/>
        <v>5179.2800000000007</v>
      </c>
      <c r="P513">
        <f t="shared" si="33"/>
        <v>6.2151360000000029</v>
      </c>
      <c r="Q513" s="4">
        <v>13315</v>
      </c>
      <c r="R513" s="5">
        <v>31.962717000000001</v>
      </c>
      <c r="S513" s="5">
        <v>-83.438261999999995</v>
      </c>
      <c r="T513">
        <v>8</v>
      </c>
      <c r="U513">
        <v>0.15968441321352214</v>
      </c>
      <c r="V513">
        <v>9142</v>
      </c>
      <c r="W513">
        <v>9061</v>
      </c>
      <c r="X513">
        <v>8972</v>
      </c>
      <c r="Y513">
        <v>8899</v>
      </c>
      <c r="Z513">
        <v>5046</v>
      </c>
      <c r="AA513">
        <v>13311</v>
      </c>
      <c r="AB513">
        <v>2216.913</v>
      </c>
      <c r="AC513">
        <v>32043</v>
      </c>
      <c r="AD513">
        <v>0</v>
      </c>
      <c r="AE513">
        <v>0</v>
      </c>
      <c r="AF513">
        <v>14</v>
      </c>
      <c r="AG513">
        <v>365</v>
      </c>
      <c r="AH513">
        <v>3.8356164383561646E-2</v>
      </c>
      <c r="AI513" s="3">
        <v>115451</v>
      </c>
      <c r="AJ513" s="3">
        <v>241730.49763233503</v>
      </c>
      <c r="AK513">
        <v>120</v>
      </c>
      <c r="AL513">
        <v>245324.79999999999</v>
      </c>
      <c r="AM513">
        <v>70612</v>
      </c>
      <c r="AN513">
        <v>53354</v>
      </c>
      <c r="AO513">
        <v>123966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</v>
      </c>
      <c r="AV513">
        <f t="shared" si="31"/>
        <v>3</v>
      </c>
      <c r="AW513">
        <v>7304</v>
      </c>
      <c r="AX513">
        <v>0.86</v>
      </c>
      <c r="AY513">
        <v>262219054.26877299</v>
      </c>
      <c r="AZ513">
        <v>262219.054268773</v>
      </c>
      <c r="BA513">
        <v>30859.302183571599</v>
      </c>
      <c r="BB513">
        <v>0.32405139754986573</v>
      </c>
      <c r="BC513">
        <v>930</v>
      </c>
      <c r="BD513">
        <v>718</v>
      </c>
      <c r="BE513">
        <v>212</v>
      </c>
      <c r="BF513">
        <v>2.3189674031940496E-2</v>
      </c>
      <c r="BG513">
        <v>117682</v>
      </c>
      <c r="BH513">
        <v>13.116584930896121</v>
      </c>
      <c r="BI513">
        <v>1100</v>
      </c>
      <c r="BJ513">
        <v>4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8895</v>
      </c>
      <c r="BU513">
        <v>0.43</v>
      </c>
      <c r="BV513">
        <v>0.44871610000000001</v>
      </c>
      <c r="BW513">
        <v>21</v>
      </c>
      <c r="BX513">
        <v>0.56211350000000004</v>
      </c>
      <c r="BY513">
        <v>-1.8431999999999999</v>
      </c>
      <c r="BZ513">
        <v>5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8838</v>
      </c>
      <c r="CK513">
        <v>0.79203439692238065</v>
      </c>
      <c r="CL513">
        <v>0.75470332850940669</v>
      </c>
      <c r="CM513">
        <v>29</v>
      </c>
      <c r="CN513">
        <v>-0.50169359280271852</v>
      </c>
      <c r="CO513">
        <v>405</v>
      </c>
      <c r="CP513">
        <v>-1.1787867080000001</v>
      </c>
      <c r="CQ513">
        <v>-0.47058496160000002</v>
      </c>
      <c r="CR513">
        <v>6977</v>
      </c>
      <c r="CS513">
        <v>0.79200000000000004</v>
      </c>
      <c r="CT513">
        <v>6984</v>
      </c>
      <c r="CU513">
        <v>0.78106212424999999</v>
      </c>
      <c r="CV513">
        <v>1</v>
      </c>
      <c r="CW513">
        <v>3</v>
      </c>
      <c r="CX513">
        <v>2</v>
      </c>
      <c r="CY513">
        <v>347</v>
      </c>
      <c r="CZ513">
        <v>503</v>
      </c>
      <c r="DA513" s="2">
        <v>2556</v>
      </c>
      <c r="DB513" s="2">
        <v>275</v>
      </c>
      <c r="DC513" s="2">
        <v>0</v>
      </c>
      <c r="DD513" s="2">
        <v>3634</v>
      </c>
      <c r="DE513">
        <v>103</v>
      </c>
      <c r="DF513">
        <v>46</v>
      </c>
      <c r="DH513">
        <v>11.16</v>
      </c>
      <c r="DJ513">
        <v>-0.28999999999999998</v>
      </c>
      <c r="DK513">
        <v>0.95865778555404457</v>
      </c>
      <c r="DL513">
        <v>0</v>
      </c>
      <c r="DM513">
        <v>0</v>
      </c>
      <c r="DN513">
        <v>75.400000000000006</v>
      </c>
      <c r="DO513">
        <v>0.317</v>
      </c>
      <c r="DP513">
        <v>6247.36</v>
      </c>
      <c r="DQ513" s="2">
        <v>0</v>
      </c>
      <c r="DR513" s="2">
        <v>1435.3761235899999</v>
      </c>
      <c r="DS513">
        <v>5.8509182859926932E-3</v>
      </c>
      <c r="DT513">
        <v>3.44745788943177</v>
      </c>
      <c r="DU513">
        <v>845746.91723327106</v>
      </c>
      <c r="DV513">
        <v>1</v>
      </c>
    </row>
    <row r="514" spans="1:126" x14ac:dyDescent="0.15">
      <c r="A514" t="s">
        <v>768</v>
      </c>
      <c r="B514" t="s">
        <v>1030</v>
      </c>
      <c r="C514">
        <v>13</v>
      </c>
      <c r="D514">
        <v>317</v>
      </c>
      <c r="E514" t="s">
        <v>1031</v>
      </c>
      <c r="F514">
        <v>13317</v>
      </c>
      <c r="G514" t="s">
        <v>5498</v>
      </c>
      <c r="H514">
        <v>51.9</v>
      </c>
      <c r="I514">
        <v>42.6</v>
      </c>
      <c r="J514">
        <v>0.1</v>
      </c>
      <c r="K514">
        <v>0.5</v>
      </c>
      <c r="L514">
        <v>1.5</v>
      </c>
      <c r="M514">
        <v>3.4</v>
      </c>
      <c r="N514">
        <f t="shared" si="34"/>
        <v>4522.4400000000005</v>
      </c>
      <c r="O514">
        <f t="shared" si="32"/>
        <v>5477.5599999999995</v>
      </c>
      <c r="P514">
        <f t="shared" si="33"/>
        <v>6.5730720000000016</v>
      </c>
      <c r="Q514" s="4">
        <v>13317</v>
      </c>
      <c r="R514" s="5">
        <v>33.779031000000003</v>
      </c>
      <c r="S514" s="5">
        <v>-82.747921000000005</v>
      </c>
      <c r="T514">
        <v>6</v>
      </c>
      <c r="U514">
        <v>7.5078455833352375E-2</v>
      </c>
      <c r="V514">
        <v>10398</v>
      </c>
      <c r="W514">
        <v>10123</v>
      </c>
      <c r="X514">
        <v>9991</v>
      </c>
      <c r="Y514">
        <v>9918</v>
      </c>
      <c r="Z514">
        <v>4958</v>
      </c>
      <c r="AA514">
        <v>13313</v>
      </c>
      <c r="AB514">
        <v>3403.259</v>
      </c>
      <c r="AC514">
        <v>32727</v>
      </c>
      <c r="AD514">
        <v>1</v>
      </c>
      <c r="AE514">
        <v>1.0009008107296567E-4</v>
      </c>
      <c r="AF514">
        <v>10</v>
      </c>
      <c r="AG514">
        <v>317</v>
      </c>
      <c r="AH514">
        <v>3.1545741324921134E-2</v>
      </c>
      <c r="AI514" s="3">
        <v>93729</v>
      </c>
      <c r="AJ514" s="3">
        <v>300473.22957108001</v>
      </c>
      <c r="AK514">
        <v>110</v>
      </c>
      <c r="AL514">
        <v>303379.19999999995</v>
      </c>
      <c r="AM514">
        <v>124550</v>
      </c>
      <c r="AN514">
        <v>19783</v>
      </c>
      <c r="AO514">
        <v>144333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13</v>
      </c>
      <c r="AV514">
        <f t="shared" si="31"/>
        <v>13</v>
      </c>
      <c r="AW514">
        <v>9991</v>
      </c>
      <c r="AX514">
        <v>1</v>
      </c>
      <c r="AY514">
        <v>299756556.43305099</v>
      </c>
      <c r="AZ514">
        <v>299756.55643305101</v>
      </c>
      <c r="BA514">
        <v>28085.447191308798</v>
      </c>
      <c r="BB514">
        <v>0.35605628537382011</v>
      </c>
      <c r="BC514">
        <v>2540</v>
      </c>
      <c r="BD514">
        <v>3220</v>
      </c>
      <c r="BE514">
        <v>-680</v>
      </c>
      <c r="BF514">
        <v>-6.5397191767647619E-2</v>
      </c>
      <c r="BG514">
        <v>217068</v>
      </c>
      <c r="BH514">
        <v>21.726353718346513</v>
      </c>
      <c r="BI514">
        <v>1746</v>
      </c>
      <c r="BJ514">
        <v>11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10268</v>
      </c>
      <c r="BU514">
        <v>0.79</v>
      </c>
      <c r="BV514">
        <v>0.62820200000000004</v>
      </c>
      <c r="BW514">
        <v>54</v>
      </c>
      <c r="BX514">
        <v>1.2660690000000001</v>
      </c>
      <c r="BY514">
        <v>-0.18290629999999999</v>
      </c>
      <c r="BZ514">
        <v>10</v>
      </c>
      <c r="CA514">
        <v>0</v>
      </c>
      <c r="CB514">
        <v>2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9923</v>
      </c>
      <c r="CK514">
        <v>1.4108636501058147</v>
      </c>
      <c r="CL514">
        <v>0.77101214574898791</v>
      </c>
      <c r="CM514">
        <v>48</v>
      </c>
      <c r="CN514">
        <v>0.26285917820086102</v>
      </c>
      <c r="CO514">
        <v>738</v>
      </c>
      <c r="CP514">
        <v>-0.12570490710000001</v>
      </c>
      <c r="CQ514">
        <v>-0.44050915860000001</v>
      </c>
      <c r="CR514">
        <v>7627</v>
      </c>
      <c r="CS514">
        <v>0.77800000000000002</v>
      </c>
      <c r="CT514">
        <v>8048</v>
      </c>
      <c r="CU514">
        <v>0.75666548168999992</v>
      </c>
      <c r="CV514">
        <v>1</v>
      </c>
      <c r="CW514">
        <v>2</v>
      </c>
      <c r="CX514">
        <v>5</v>
      </c>
      <c r="CY514">
        <v>401</v>
      </c>
      <c r="CZ514">
        <v>472</v>
      </c>
      <c r="DA514" s="2">
        <v>4571</v>
      </c>
      <c r="DB514" s="2">
        <v>580</v>
      </c>
      <c r="DC514" s="2">
        <v>79.92</v>
      </c>
      <c r="DD514" s="2">
        <v>4676</v>
      </c>
      <c r="DE514">
        <v>139</v>
      </c>
      <c r="DF514">
        <v>33</v>
      </c>
      <c r="DG514">
        <v>19.98</v>
      </c>
      <c r="DH514">
        <v>19.98</v>
      </c>
      <c r="DI514" s="2">
        <v>29.97</v>
      </c>
      <c r="DJ514">
        <v>0.65</v>
      </c>
      <c r="DK514">
        <v>0.99203021476810804</v>
      </c>
      <c r="DL514">
        <v>0</v>
      </c>
      <c r="DM514">
        <v>0</v>
      </c>
      <c r="DN514">
        <v>79.7</v>
      </c>
      <c r="DO514">
        <v>0.27</v>
      </c>
      <c r="DP514">
        <v>356.02</v>
      </c>
      <c r="DQ514" s="2">
        <v>0</v>
      </c>
      <c r="DR514" s="2">
        <v>2078.8601965400003</v>
      </c>
      <c r="DS514">
        <v>4.587002421735242E-3</v>
      </c>
      <c r="DT514">
        <v>2.4320667347454399</v>
      </c>
      <c r="DU514">
        <v>737838.46033368364</v>
      </c>
      <c r="DV514">
        <v>0</v>
      </c>
    </row>
    <row r="515" spans="1:126" x14ac:dyDescent="0.15">
      <c r="A515" t="s">
        <v>768</v>
      </c>
      <c r="B515" t="s">
        <v>1032</v>
      </c>
      <c r="C515">
        <v>13</v>
      </c>
      <c r="D515">
        <v>319</v>
      </c>
      <c r="E515" t="s">
        <v>1033</v>
      </c>
      <c r="F515">
        <v>13319</v>
      </c>
      <c r="G515" t="s">
        <v>5499</v>
      </c>
      <c r="H515">
        <v>57.8</v>
      </c>
      <c r="I515">
        <v>38.299999999999997</v>
      </c>
      <c r="J515">
        <v>0.2</v>
      </c>
      <c r="K515">
        <v>0.3</v>
      </c>
      <c r="L515">
        <v>1.1000000000000001</v>
      </c>
      <c r="M515">
        <v>2.2000000000000002</v>
      </c>
      <c r="N515">
        <f t="shared" si="34"/>
        <v>4813.91</v>
      </c>
      <c r="O515">
        <f t="shared" si="32"/>
        <v>5186.09</v>
      </c>
      <c r="P515">
        <f t="shared" si="33"/>
        <v>6.2233080000000021</v>
      </c>
      <c r="Q515" s="4">
        <v>13319</v>
      </c>
      <c r="R515" s="5">
        <v>32.804265999999998</v>
      </c>
      <c r="S515" s="5">
        <v>-83.175511999999998</v>
      </c>
      <c r="T515">
        <v>8</v>
      </c>
      <c r="U515">
        <v>0.1793370589196093</v>
      </c>
      <c r="V515">
        <v>9577</v>
      </c>
      <c r="W515">
        <v>9455</v>
      </c>
      <c r="X515">
        <v>9386</v>
      </c>
      <c r="Y515">
        <v>9082</v>
      </c>
      <c r="Z515">
        <v>4782</v>
      </c>
      <c r="AA515">
        <v>13315</v>
      </c>
      <c r="AB515">
        <v>2916.8799999999997</v>
      </c>
      <c r="AC515">
        <v>38485</v>
      </c>
      <c r="AD515">
        <v>0</v>
      </c>
      <c r="AE515">
        <v>0</v>
      </c>
      <c r="AF515">
        <v>8</v>
      </c>
      <c r="AG515">
        <v>114</v>
      </c>
      <c r="AH515">
        <v>7.0175438596491224E-2</v>
      </c>
      <c r="AI515" s="3">
        <v>15908</v>
      </c>
      <c r="AJ515" s="3">
        <v>286281.34892492002</v>
      </c>
      <c r="AK515">
        <v>95</v>
      </c>
      <c r="AL515">
        <v>289299.19999999995</v>
      </c>
      <c r="AM515">
        <v>129059</v>
      </c>
      <c r="AN515">
        <v>4667</v>
      </c>
      <c r="AO515">
        <v>133726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11</v>
      </c>
      <c r="AV515">
        <f t="shared" ref="AV515:AV578" si="35">AT515+AU515</f>
        <v>11</v>
      </c>
      <c r="AW515">
        <v>7537</v>
      </c>
      <c r="AX515">
        <v>0.86</v>
      </c>
      <c r="AY515">
        <v>258196445.37020299</v>
      </c>
      <c r="AZ515">
        <v>258196.445370203</v>
      </c>
      <c r="BA515">
        <v>25135.781121283198</v>
      </c>
      <c r="BB515">
        <v>0.39783923768864732</v>
      </c>
      <c r="BC515">
        <v>9212</v>
      </c>
      <c r="BD515">
        <v>2120</v>
      </c>
      <c r="BE515">
        <v>7092</v>
      </c>
      <c r="BF515">
        <v>0.7405241724966064</v>
      </c>
      <c r="BG515">
        <v>131571</v>
      </c>
      <c r="BH515">
        <v>14.017792456850628</v>
      </c>
      <c r="BI515">
        <v>1703</v>
      </c>
      <c r="BJ515">
        <v>11</v>
      </c>
      <c r="BK515">
        <v>0</v>
      </c>
      <c r="BL515">
        <v>1</v>
      </c>
      <c r="BM515">
        <v>0</v>
      </c>
      <c r="BN515">
        <v>0</v>
      </c>
      <c r="BO515">
        <v>2</v>
      </c>
      <c r="BP515">
        <v>0</v>
      </c>
      <c r="BQ515">
        <v>0</v>
      </c>
      <c r="BR515">
        <v>0</v>
      </c>
      <c r="BS515">
        <v>0</v>
      </c>
      <c r="BT515">
        <v>10076</v>
      </c>
      <c r="BU515">
        <v>0.73</v>
      </c>
      <c r="BV515">
        <v>0.6258203</v>
      </c>
      <c r="BW515">
        <v>30</v>
      </c>
      <c r="BX515">
        <v>1.38944</v>
      </c>
      <c r="BY515">
        <v>-0.39065369999999999</v>
      </c>
      <c r="BZ515">
        <v>11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9344</v>
      </c>
      <c r="CK515">
        <v>1.3912671232876712</v>
      </c>
      <c r="CL515">
        <v>0.81486907159860833</v>
      </c>
      <c r="CM515">
        <v>35</v>
      </c>
      <c r="CN515">
        <v>0.25861951403633099</v>
      </c>
      <c r="CO515">
        <v>359</v>
      </c>
      <c r="CP515">
        <v>-0.70145266819999996</v>
      </c>
      <c r="CQ515">
        <v>-6.2866162399999995E-2</v>
      </c>
      <c r="CR515">
        <v>7385</v>
      </c>
      <c r="CS515">
        <v>0.81299999999999994</v>
      </c>
      <c r="CT515">
        <v>7652</v>
      </c>
      <c r="CU515">
        <v>0.79616567190999998</v>
      </c>
      <c r="CV515">
        <v>2</v>
      </c>
      <c r="CW515">
        <v>1</v>
      </c>
      <c r="CX515">
        <v>1</v>
      </c>
      <c r="CY515">
        <v>65</v>
      </c>
      <c r="CZ515">
        <v>159</v>
      </c>
      <c r="DA515" s="2">
        <v>4510</v>
      </c>
      <c r="DB515" s="2">
        <v>580</v>
      </c>
      <c r="DC515" s="2">
        <v>84.82</v>
      </c>
      <c r="DD515" s="2">
        <v>3792</v>
      </c>
      <c r="DE515">
        <v>52</v>
      </c>
      <c r="DF515">
        <v>6</v>
      </c>
      <c r="DG515">
        <v>10.6</v>
      </c>
      <c r="DH515">
        <v>21.2</v>
      </c>
      <c r="DI515" s="2">
        <v>10.6</v>
      </c>
      <c r="DJ515">
        <v>1.54</v>
      </c>
      <c r="DL515">
        <v>0</v>
      </c>
      <c r="DN515">
        <v>25.1</v>
      </c>
      <c r="DO515">
        <v>8.6999999999999994E-2</v>
      </c>
      <c r="DP515">
        <v>822.48</v>
      </c>
      <c r="DQ515" s="2">
        <v>0</v>
      </c>
      <c r="DR515" s="2">
        <v>3378.5334888100001</v>
      </c>
      <c r="DS515">
        <v>1.0711612699098028E-2</v>
      </c>
      <c r="DT515">
        <v>3.3519601836313599</v>
      </c>
      <c r="DU515">
        <v>969719.39955640538</v>
      </c>
      <c r="DV515">
        <v>0</v>
      </c>
    </row>
    <row r="516" spans="1:126" x14ac:dyDescent="0.15">
      <c r="A516" t="s">
        <v>768</v>
      </c>
      <c r="B516" t="s">
        <v>1034</v>
      </c>
      <c r="C516">
        <v>13</v>
      </c>
      <c r="D516">
        <v>321</v>
      </c>
      <c r="E516" t="s">
        <v>1035</v>
      </c>
      <c r="F516">
        <v>13321</v>
      </c>
      <c r="G516" t="s">
        <v>5500</v>
      </c>
      <c r="H516">
        <v>69.400000000000006</v>
      </c>
      <c r="I516">
        <v>27.5</v>
      </c>
      <c r="J516">
        <v>0.2</v>
      </c>
      <c r="K516">
        <v>0.3</v>
      </c>
      <c r="L516">
        <v>1</v>
      </c>
      <c r="M516">
        <v>1.5</v>
      </c>
      <c r="N516">
        <f t="shared" si="34"/>
        <v>5575.9900000000007</v>
      </c>
      <c r="O516">
        <f t="shared" si="32"/>
        <v>4424.0099999999993</v>
      </c>
      <c r="P516">
        <f t="shared" si="33"/>
        <v>5.3088120000000014</v>
      </c>
      <c r="Q516" s="4">
        <v>13321</v>
      </c>
      <c r="R516" s="5">
        <v>31.551773000000001</v>
      </c>
      <c r="S516" s="5">
        <v>-83.849959999999996</v>
      </c>
      <c r="T516">
        <v>3</v>
      </c>
      <c r="U516">
        <v>8.2222025996869799E-2</v>
      </c>
      <c r="V516">
        <v>21746</v>
      </c>
      <c r="W516">
        <v>21365</v>
      </c>
      <c r="X516">
        <v>21156</v>
      </c>
      <c r="Y516">
        <v>20701</v>
      </c>
      <c r="Z516">
        <v>10866</v>
      </c>
      <c r="AA516">
        <v>13317</v>
      </c>
      <c r="AB516">
        <v>7424.4430000000011</v>
      </c>
      <c r="AC516">
        <v>37974</v>
      </c>
      <c r="AD516">
        <v>1</v>
      </c>
      <c r="AE516">
        <v>4.7267914539610511E-5</v>
      </c>
      <c r="AF516">
        <v>7</v>
      </c>
      <c r="AG516">
        <v>487</v>
      </c>
      <c r="AH516">
        <v>1.4373716632443531E-2</v>
      </c>
      <c r="AI516" s="3">
        <v>229384</v>
      </c>
      <c r="AJ516" s="3">
        <v>365251.81001607503</v>
      </c>
      <c r="AK516">
        <v>118</v>
      </c>
      <c r="AL516">
        <v>367750.40000000002</v>
      </c>
      <c r="AM516">
        <v>141501</v>
      </c>
      <c r="AN516">
        <v>86491</v>
      </c>
      <c r="AO516">
        <v>227992</v>
      </c>
      <c r="AP516">
        <v>5</v>
      </c>
      <c r="AQ516">
        <v>0</v>
      </c>
      <c r="AR516">
        <v>5</v>
      </c>
      <c r="AS516">
        <v>0.23402761525860052</v>
      </c>
      <c r="AT516">
        <v>5</v>
      </c>
      <c r="AU516">
        <v>7</v>
      </c>
      <c r="AV516">
        <f t="shared" si="35"/>
        <v>12</v>
      </c>
      <c r="AW516">
        <v>12992</v>
      </c>
      <c r="AX516">
        <v>0.64</v>
      </c>
      <c r="AY516">
        <v>471098778.415631</v>
      </c>
      <c r="AZ516">
        <v>471098.77841563098</v>
      </c>
      <c r="BA516">
        <v>20993.6477636284</v>
      </c>
      <c r="BB516">
        <v>0.47633456141552738</v>
      </c>
      <c r="BC516">
        <v>4184</v>
      </c>
      <c r="BD516">
        <v>0</v>
      </c>
      <c r="BE516">
        <v>4184</v>
      </c>
      <c r="BF516">
        <v>0.19240320058861399</v>
      </c>
      <c r="BG516">
        <v>170634</v>
      </c>
      <c r="BH516">
        <v>8.0655133295518997</v>
      </c>
      <c r="BI516">
        <v>3179</v>
      </c>
      <c r="BJ516">
        <v>17</v>
      </c>
      <c r="BK516">
        <v>0</v>
      </c>
      <c r="BL516">
        <v>2</v>
      </c>
      <c r="BM516">
        <v>0</v>
      </c>
      <c r="BN516">
        <v>0</v>
      </c>
      <c r="BO516">
        <v>0</v>
      </c>
      <c r="BP516">
        <v>0</v>
      </c>
      <c r="BQ516">
        <v>2</v>
      </c>
      <c r="BR516">
        <v>2</v>
      </c>
      <c r="BS516">
        <v>0</v>
      </c>
      <c r="BT516">
        <v>21214</v>
      </c>
      <c r="BU516">
        <v>0.79</v>
      </c>
      <c r="BV516">
        <v>0.51660289999999998</v>
      </c>
      <c r="BW516">
        <v>44</v>
      </c>
      <c r="BX516">
        <v>1.08419</v>
      </c>
      <c r="BY516">
        <v>-1.3671709999999999</v>
      </c>
      <c r="BZ516">
        <v>15</v>
      </c>
      <c r="CA516">
        <v>0</v>
      </c>
      <c r="CB516">
        <v>2</v>
      </c>
      <c r="CC516">
        <v>0</v>
      </c>
      <c r="CD516">
        <v>0</v>
      </c>
      <c r="CE516">
        <v>0</v>
      </c>
      <c r="CF516">
        <v>0</v>
      </c>
      <c r="CG516">
        <v>3</v>
      </c>
      <c r="CH516">
        <v>1</v>
      </c>
      <c r="CI516">
        <v>0</v>
      </c>
      <c r="CJ516">
        <v>20952</v>
      </c>
      <c r="CK516">
        <v>1.002290950744559</v>
      </c>
      <c r="CL516">
        <v>0.72136063747750834</v>
      </c>
      <c r="CM516">
        <v>56</v>
      </c>
      <c r="CN516">
        <v>-0.68258593048933258</v>
      </c>
      <c r="CO516">
        <v>1126</v>
      </c>
      <c r="CP516">
        <v>0.101203973</v>
      </c>
      <c r="CQ516">
        <v>-2.2786724099999999E-2</v>
      </c>
      <c r="CR516">
        <v>16979</v>
      </c>
      <c r="CS516">
        <v>0.82599999999999996</v>
      </c>
      <c r="CT516">
        <v>16918</v>
      </c>
      <c r="CU516">
        <v>0.74913084702999999</v>
      </c>
      <c r="CV516">
        <v>1</v>
      </c>
      <c r="CW516">
        <v>3</v>
      </c>
      <c r="CX516">
        <v>5</v>
      </c>
      <c r="CY516">
        <v>566</v>
      </c>
      <c r="CZ516">
        <v>677</v>
      </c>
      <c r="DA516" s="2">
        <v>5974</v>
      </c>
      <c r="DB516" s="2">
        <v>1375</v>
      </c>
      <c r="DC516" s="2">
        <v>70.45</v>
      </c>
      <c r="DD516" s="2">
        <v>6516</v>
      </c>
      <c r="DE516">
        <v>151</v>
      </c>
      <c r="DF516">
        <v>53</v>
      </c>
      <c r="DG516">
        <v>4.7</v>
      </c>
      <c r="DH516">
        <v>4.7</v>
      </c>
      <c r="DJ516">
        <v>0.06</v>
      </c>
      <c r="DK516">
        <v>0.92352125693160814</v>
      </c>
      <c r="DL516">
        <v>0</v>
      </c>
      <c r="DN516">
        <v>119.1</v>
      </c>
      <c r="DO516">
        <v>0.32799999999999996</v>
      </c>
      <c r="DP516">
        <v>7293.7599999999993</v>
      </c>
      <c r="DQ516" s="2">
        <v>0</v>
      </c>
      <c r="DR516" s="2">
        <v>13615.333793119997</v>
      </c>
      <c r="DS516">
        <v>3.5120884219262308E-2</v>
      </c>
      <c r="DT516">
        <v>3.4341893864274202</v>
      </c>
      <c r="DU516">
        <v>1262924.5205344385</v>
      </c>
      <c r="DV516">
        <v>1</v>
      </c>
    </row>
    <row r="517" spans="1:126" x14ac:dyDescent="0.15">
      <c r="A517" t="s">
        <v>1036</v>
      </c>
      <c r="B517" t="s">
        <v>1037</v>
      </c>
      <c r="C517">
        <v>16</v>
      </c>
      <c r="D517">
        <v>1</v>
      </c>
      <c r="E517" t="s">
        <v>1038</v>
      </c>
      <c r="F517">
        <v>16001</v>
      </c>
      <c r="G517" t="s">
        <v>5501</v>
      </c>
      <c r="H517">
        <v>86.5</v>
      </c>
      <c r="I517">
        <v>1.1000000000000001</v>
      </c>
      <c r="J517">
        <v>0.5</v>
      </c>
      <c r="K517">
        <v>2.4</v>
      </c>
      <c r="L517">
        <v>2.5</v>
      </c>
      <c r="M517">
        <v>7.1</v>
      </c>
      <c r="N517">
        <f t="shared" si="34"/>
        <v>7546.13</v>
      </c>
      <c r="O517">
        <f t="shared" si="32"/>
        <v>2453.87</v>
      </c>
      <c r="P517">
        <f t="shared" si="33"/>
        <v>2.9446440000000011</v>
      </c>
      <c r="Q517" s="4">
        <v>16001</v>
      </c>
      <c r="R517" s="5">
        <v>43.451476999999997</v>
      </c>
      <c r="S517" s="5">
        <v>-116.244376</v>
      </c>
      <c r="T517">
        <v>2</v>
      </c>
      <c r="U517">
        <v>1.2580592732776182E-2</v>
      </c>
      <c r="V517">
        <v>394961</v>
      </c>
      <c r="W517">
        <v>409239</v>
      </c>
      <c r="X517">
        <v>417501</v>
      </c>
      <c r="Y517">
        <v>432768</v>
      </c>
      <c r="Z517">
        <v>224330</v>
      </c>
      <c r="AA517">
        <v>13319</v>
      </c>
      <c r="AB517">
        <v>177095.49599999998</v>
      </c>
      <c r="AC517">
        <v>56356</v>
      </c>
      <c r="AD517">
        <v>7</v>
      </c>
      <c r="AE517">
        <v>1.6766426906761899E-5</v>
      </c>
      <c r="AF517">
        <v>229</v>
      </c>
      <c r="AG517">
        <v>1233</v>
      </c>
      <c r="AH517">
        <v>0.18572587185725872</v>
      </c>
      <c r="AI517" s="3">
        <v>144049</v>
      </c>
      <c r="AJ517" s="3">
        <v>673680.15040446003</v>
      </c>
      <c r="AK517">
        <v>10</v>
      </c>
      <c r="AL517">
        <v>678643.20000000007</v>
      </c>
      <c r="AM517">
        <v>533232</v>
      </c>
      <c r="AN517">
        <v>87472</v>
      </c>
      <c r="AO517">
        <v>620704</v>
      </c>
      <c r="AP517">
        <v>33</v>
      </c>
      <c r="AQ517">
        <v>11</v>
      </c>
      <c r="AR517">
        <v>44</v>
      </c>
      <c r="AS517">
        <v>0.10751663453385431</v>
      </c>
      <c r="AT517">
        <v>42</v>
      </c>
      <c r="AU517">
        <v>342</v>
      </c>
      <c r="AV517">
        <f t="shared" si="35"/>
        <v>384</v>
      </c>
      <c r="AW517">
        <v>466872</v>
      </c>
      <c r="AX517">
        <v>0.98</v>
      </c>
      <c r="AY517">
        <v>1138122337.20908</v>
      </c>
      <c r="AZ517">
        <v>1138122.3372090799</v>
      </c>
      <c r="BA517">
        <v>3779.0014099365899</v>
      </c>
      <c r="BB517">
        <v>2.6462017118347134</v>
      </c>
      <c r="BC517">
        <v>175142</v>
      </c>
      <c r="BD517">
        <v>0</v>
      </c>
      <c r="BE517">
        <v>175142</v>
      </c>
      <c r="BF517">
        <v>0.44344125116150707</v>
      </c>
      <c r="BG517">
        <v>7993106</v>
      </c>
      <c r="BH517">
        <v>19.145118215285713</v>
      </c>
      <c r="BI517">
        <v>26777</v>
      </c>
      <c r="BJ517">
        <v>160</v>
      </c>
      <c r="BK517">
        <v>39</v>
      </c>
      <c r="BL517">
        <v>43</v>
      </c>
      <c r="BM517">
        <v>7</v>
      </c>
      <c r="BN517">
        <v>15</v>
      </c>
      <c r="BO517">
        <v>25</v>
      </c>
      <c r="BP517">
        <v>5</v>
      </c>
      <c r="BQ517">
        <v>42</v>
      </c>
      <c r="BR517">
        <v>18</v>
      </c>
      <c r="BS517">
        <v>5</v>
      </c>
      <c r="BT517">
        <v>384656</v>
      </c>
      <c r="BU517">
        <v>0.82</v>
      </c>
      <c r="BV517">
        <v>0.63967510000000005</v>
      </c>
      <c r="BW517">
        <v>2069</v>
      </c>
      <c r="BX517">
        <v>0.93330139999999995</v>
      </c>
      <c r="BY517">
        <v>-0.39228350000000001</v>
      </c>
      <c r="BZ517">
        <v>161</v>
      </c>
      <c r="CA517">
        <v>25</v>
      </c>
      <c r="CB517">
        <v>43</v>
      </c>
      <c r="CC517">
        <v>10</v>
      </c>
      <c r="CD517">
        <v>17</v>
      </c>
      <c r="CE517">
        <v>22</v>
      </c>
      <c r="CF517">
        <v>5</v>
      </c>
      <c r="CG517">
        <v>48</v>
      </c>
      <c r="CH517">
        <v>10</v>
      </c>
      <c r="CI517">
        <v>3</v>
      </c>
      <c r="CJ517">
        <v>426847</v>
      </c>
      <c r="CK517">
        <v>0.80590937736472323</v>
      </c>
      <c r="CL517">
        <v>0.71803457312490304</v>
      </c>
      <c r="CM517">
        <v>2046</v>
      </c>
      <c r="CN517">
        <v>-0.51653241737857358</v>
      </c>
      <c r="CO517">
        <v>86056</v>
      </c>
      <c r="CP517">
        <v>0.769386087</v>
      </c>
      <c r="CQ517">
        <v>0.78238877399999995</v>
      </c>
      <c r="CR517">
        <v>376091</v>
      </c>
      <c r="CS517">
        <v>0.85799999999999998</v>
      </c>
      <c r="CT517">
        <v>329792</v>
      </c>
      <c r="CU517">
        <v>0.85891916268000001</v>
      </c>
      <c r="CV517">
        <v>1104</v>
      </c>
      <c r="CW517">
        <v>344</v>
      </c>
      <c r="CX517">
        <v>377</v>
      </c>
      <c r="CY517">
        <v>1673</v>
      </c>
      <c r="CZ517">
        <v>2043</v>
      </c>
      <c r="DA517" s="2">
        <v>295973</v>
      </c>
      <c r="DB517" s="2">
        <v>58125</v>
      </c>
      <c r="DC517" s="2">
        <v>262.93</v>
      </c>
      <c r="DD517" s="2">
        <v>35905</v>
      </c>
      <c r="DE517">
        <v>765</v>
      </c>
      <c r="DF517">
        <v>80</v>
      </c>
      <c r="DG517">
        <v>67.709999999999994</v>
      </c>
      <c r="DH517">
        <v>3.6</v>
      </c>
      <c r="DI517" s="2">
        <v>9.1199999999999992</v>
      </c>
      <c r="DJ517">
        <v>1.87</v>
      </c>
      <c r="DK517">
        <v>0.94760116349297807</v>
      </c>
      <c r="DL517">
        <v>8.1103000811030002E-3</v>
      </c>
      <c r="DM517">
        <v>0</v>
      </c>
      <c r="DN517">
        <v>27.7</v>
      </c>
      <c r="DO517">
        <v>3.9E-2</v>
      </c>
      <c r="DP517">
        <v>0</v>
      </c>
      <c r="DQ517" s="2">
        <v>3721</v>
      </c>
      <c r="DR517" s="2">
        <v>2127.9008388000007</v>
      </c>
      <c r="DS517">
        <v>3.1355222284724874E-3</v>
      </c>
      <c r="DT517">
        <v>7.4117324410361203</v>
      </c>
      <c r="DU517">
        <v>5029921.8213285645</v>
      </c>
      <c r="DV517">
        <v>0</v>
      </c>
    </row>
    <row r="518" spans="1:126" x14ac:dyDescent="0.15">
      <c r="A518" t="s">
        <v>1036</v>
      </c>
      <c r="B518" t="s">
        <v>517</v>
      </c>
      <c r="C518">
        <v>16</v>
      </c>
      <c r="D518">
        <v>3</v>
      </c>
      <c r="E518" t="s">
        <v>1039</v>
      </c>
      <c r="F518">
        <v>16003</v>
      </c>
      <c r="G518" t="s">
        <v>5502</v>
      </c>
      <c r="H518">
        <v>94.8</v>
      </c>
      <c r="I518">
        <v>0.1</v>
      </c>
      <c r="J518">
        <v>0.9</v>
      </c>
      <c r="K518">
        <v>0.4</v>
      </c>
      <c r="L518">
        <v>1.5</v>
      </c>
      <c r="M518">
        <v>2.4</v>
      </c>
      <c r="N518">
        <f t="shared" si="34"/>
        <v>8996.0299999999988</v>
      </c>
      <c r="O518">
        <f t="shared" si="32"/>
        <v>1003.9700000000012</v>
      </c>
      <c r="P518">
        <f t="shared" si="33"/>
        <v>1.2047640000000019</v>
      </c>
      <c r="Q518" s="4">
        <v>16003</v>
      </c>
      <c r="R518" s="5">
        <v>44.877003999999999</v>
      </c>
      <c r="S518" s="5">
        <v>-116.461624</v>
      </c>
      <c r="T518">
        <v>9</v>
      </c>
      <c r="U518">
        <v>0.17504484610953641</v>
      </c>
      <c r="V518">
        <v>3976</v>
      </c>
      <c r="W518">
        <v>3908</v>
      </c>
      <c r="X518">
        <v>3880</v>
      </c>
      <c r="Y518">
        <v>3889</v>
      </c>
      <c r="Z518">
        <v>1970</v>
      </c>
      <c r="AA518">
        <v>13321</v>
      </c>
      <c r="AB518">
        <v>1296.3139999999999</v>
      </c>
      <c r="AC518">
        <v>39565</v>
      </c>
      <c r="AD518">
        <v>0</v>
      </c>
      <c r="AE518">
        <v>0</v>
      </c>
      <c r="AF518">
        <v>23</v>
      </c>
      <c r="AG518">
        <v>234</v>
      </c>
      <c r="AH518">
        <v>9.8290598290598288E-2</v>
      </c>
      <c r="AI518" s="3">
        <v>136227</v>
      </c>
      <c r="AJ518" s="3">
        <v>872358.55504045507</v>
      </c>
      <c r="AK518">
        <v>125</v>
      </c>
      <c r="AL518">
        <v>876870.39999999991</v>
      </c>
      <c r="AM518">
        <v>366410</v>
      </c>
      <c r="AN518">
        <v>15731</v>
      </c>
      <c r="AO518">
        <v>382141</v>
      </c>
      <c r="AP518">
        <v>1</v>
      </c>
      <c r="AQ518">
        <v>0</v>
      </c>
      <c r="AR518">
        <v>1</v>
      </c>
      <c r="AS518">
        <v>0.25588536335721596</v>
      </c>
      <c r="AT518">
        <v>1</v>
      </c>
      <c r="AU518">
        <v>7</v>
      </c>
      <c r="AV518">
        <f t="shared" si="35"/>
        <v>8</v>
      </c>
      <c r="AW518">
        <v>537</v>
      </c>
      <c r="AX518">
        <v>0.15000000000000002</v>
      </c>
      <c r="AY518">
        <v>297395114.40602601</v>
      </c>
      <c r="AZ518">
        <v>297395.11440602603</v>
      </c>
      <c r="BA518">
        <v>85617.191018495796</v>
      </c>
      <c r="BB518">
        <v>0.11679897320901021</v>
      </c>
      <c r="BC518">
        <v>3833</v>
      </c>
      <c r="BD518">
        <v>1155</v>
      </c>
      <c r="BE518">
        <v>2678</v>
      </c>
      <c r="BF518">
        <v>0.67354124748490951</v>
      </c>
      <c r="BG518">
        <v>27285</v>
      </c>
      <c r="BH518">
        <v>7.0322164948453612</v>
      </c>
      <c r="BI518">
        <v>639</v>
      </c>
      <c r="BJ518">
        <v>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3520</v>
      </c>
      <c r="BU518">
        <v>0.54</v>
      </c>
      <c r="BV518">
        <v>0.82738940000000005</v>
      </c>
      <c r="BW518">
        <v>42</v>
      </c>
      <c r="BX518">
        <v>1.1363639999999999</v>
      </c>
      <c r="BY518">
        <v>1.884452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3848</v>
      </c>
      <c r="CK518">
        <v>0.77962577962577972</v>
      </c>
      <c r="CL518">
        <v>0.7360714285714286</v>
      </c>
      <c r="CM518">
        <v>36</v>
      </c>
      <c r="CN518">
        <v>0.42113997367664824</v>
      </c>
      <c r="CO518">
        <v>427</v>
      </c>
      <c r="CP518">
        <v>0.53820229100000005</v>
      </c>
      <c r="CQ518">
        <v>-0.50669467800000001</v>
      </c>
      <c r="CR518">
        <v>3163</v>
      </c>
      <c r="CS518">
        <v>0.82599999999999996</v>
      </c>
      <c r="CT518">
        <v>2914</v>
      </c>
      <c r="CU518">
        <v>0.80703336338999998</v>
      </c>
      <c r="CV518">
        <v>3</v>
      </c>
      <c r="CW518">
        <v>2</v>
      </c>
      <c r="CX518">
        <v>2</v>
      </c>
      <c r="CY518">
        <v>134</v>
      </c>
      <c r="CZ518">
        <v>397</v>
      </c>
      <c r="DA518" s="2">
        <v>2179</v>
      </c>
      <c r="DB518" s="2">
        <v>255</v>
      </c>
      <c r="DC518" s="2">
        <v>130.62</v>
      </c>
      <c r="DD518" s="2">
        <v>136</v>
      </c>
      <c r="DE518">
        <v>158</v>
      </c>
      <c r="DF518">
        <v>17</v>
      </c>
      <c r="DG518">
        <v>52.25</v>
      </c>
      <c r="DH518">
        <v>52.25</v>
      </c>
      <c r="DI518" s="2">
        <v>26.12</v>
      </c>
      <c r="DJ518">
        <v>3.83</v>
      </c>
      <c r="DK518">
        <v>0.98957622204115192</v>
      </c>
      <c r="DL518">
        <v>3.4188034188034191E-2</v>
      </c>
      <c r="DM518">
        <v>0</v>
      </c>
      <c r="DN518">
        <v>6.2</v>
      </c>
      <c r="DO518">
        <v>6.9999999999999993E-3</v>
      </c>
      <c r="DP518">
        <v>1627.17</v>
      </c>
      <c r="DQ518" s="2">
        <v>507748</v>
      </c>
      <c r="DR518" s="2">
        <v>333.22414481000004</v>
      </c>
      <c r="DS518">
        <v>3.1753067557189753E-4</v>
      </c>
      <c r="DV518">
        <v>0</v>
      </c>
    </row>
    <row r="519" spans="1:126" x14ac:dyDescent="0.15">
      <c r="A519" t="s">
        <v>1036</v>
      </c>
      <c r="B519" t="s">
        <v>1040</v>
      </c>
      <c r="C519">
        <v>16</v>
      </c>
      <c r="D519">
        <v>5</v>
      </c>
      <c r="E519" t="s">
        <v>1041</v>
      </c>
      <c r="F519">
        <v>16005</v>
      </c>
      <c r="G519" t="s">
        <v>5503</v>
      </c>
      <c r="H519">
        <v>86.4</v>
      </c>
      <c r="I519">
        <v>0.7</v>
      </c>
      <c r="J519">
        <v>2.8</v>
      </c>
      <c r="K519">
        <v>1.3</v>
      </c>
      <c r="L519">
        <v>2.1</v>
      </c>
      <c r="M519">
        <v>6.7</v>
      </c>
      <c r="N519">
        <f t="shared" si="34"/>
        <v>7524.2800000000007</v>
      </c>
      <c r="O519">
        <f t="shared" si="32"/>
        <v>2475.7199999999993</v>
      </c>
      <c r="P519">
        <f t="shared" si="33"/>
        <v>2.9708640000000002</v>
      </c>
      <c r="Q519" s="4">
        <v>16005</v>
      </c>
      <c r="R519" s="5">
        <v>42.692920999999998</v>
      </c>
      <c r="S519" s="5">
        <v>-112.228982</v>
      </c>
      <c r="T519">
        <v>3</v>
      </c>
      <c r="U519">
        <v>5.7376244111449683E-2</v>
      </c>
      <c r="V519">
        <v>82584</v>
      </c>
      <c r="W519">
        <v>83394</v>
      </c>
      <c r="X519">
        <v>83604</v>
      </c>
      <c r="Y519">
        <v>83992</v>
      </c>
      <c r="Z519">
        <v>41638</v>
      </c>
      <c r="AA519">
        <v>15001</v>
      </c>
      <c r="AB519">
        <v>31812.862000000001</v>
      </c>
      <c r="AC519">
        <v>43779</v>
      </c>
      <c r="AD519">
        <v>3</v>
      </c>
      <c r="AE519">
        <v>3.5883450552605141E-5</v>
      </c>
      <c r="AF519">
        <v>90</v>
      </c>
      <c r="AG519">
        <v>819</v>
      </c>
      <c r="AH519">
        <v>0.10989010989010989</v>
      </c>
      <c r="AI519" s="3">
        <v>295095</v>
      </c>
      <c r="AJ519" s="3">
        <v>711671.55474604003</v>
      </c>
      <c r="AK519">
        <v>62</v>
      </c>
      <c r="AL519">
        <v>734400</v>
      </c>
      <c r="AM519">
        <v>1943650</v>
      </c>
      <c r="AN519">
        <v>68124</v>
      </c>
      <c r="AO519">
        <v>2011774</v>
      </c>
      <c r="AP519">
        <v>4</v>
      </c>
      <c r="AQ519">
        <v>0</v>
      </c>
      <c r="AR519">
        <v>4</v>
      </c>
      <c r="AS519">
        <v>4.7965081420725711E-2</v>
      </c>
      <c r="AT519">
        <v>4</v>
      </c>
      <c r="AU519">
        <v>39</v>
      </c>
      <c r="AV519">
        <f t="shared" si="35"/>
        <v>43</v>
      </c>
      <c r="AW519">
        <v>80535</v>
      </c>
      <c r="AX519">
        <v>0.92</v>
      </c>
      <c r="AY519">
        <v>176495046.794857</v>
      </c>
      <c r="AZ519">
        <v>176495.04679485699</v>
      </c>
      <c r="BA519">
        <v>2332.5862296430901</v>
      </c>
      <c r="BB519">
        <v>4.287086956493825</v>
      </c>
      <c r="BC519">
        <v>37530</v>
      </c>
      <c r="BD519">
        <v>725</v>
      </c>
      <c r="BE519">
        <v>36805</v>
      </c>
      <c r="BF519">
        <v>0.44566744163518357</v>
      </c>
      <c r="BG519">
        <v>770550</v>
      </c>
      <c r="BH519">
        <v>9.2166642744366296</v>
      </c>
      <c r="BI519">
        <v>6886</v>
      </c>
      <c r="BJ519">
        <v>23</v>
      </c>
      <c r="BK519">
        <v>9</v>
      </c>
      <c r="BL519">
        <v>7</v>
      </c>
      <c r="BM519">
        <v>0</v>
      </c>
      <c r="BN519">
        <v>1</v>
      </c>
      <c r="BO519">
        <v>13</v>
      </c>
      <c r="BP519">
        <v>1</v>
      </c>
      <c r="BQ519">
        <v>4</v>
      </c>
      <c r="BR519">
        <v>4</v>
      </c>
      <c r="BS519">
        <v>0</v>
      </c>
      <c r="BT519">
        <v>82539</v>
      </c>
      <c r="BU519">
        <v>0.79</v>
      </c>
      <c r="BV519">
        <v>0.6086376</v>
      </c>
      <c r="BW519">
        <v>381</v>
      </c>
      <c r="BX519">
        <v>0.7511601</v>
      </c>
      <c r="BY519">
        <v>-0.78797609999999996</v>
      </c>
      <c r="BZ519">
        <v>24</v>
      </c>
      <c r="CA519">
        <v>8</v>
      </c>
      <c r="CB519">
        <v>4</v>
      </c>
      <c r="CC519">
        <v>0</v>
      </c>
      <c r="CD519">
        <v>0</v>
      </c>
      <c r="CE519">
        <v>14</v>
      </c>
      <c r="CF519">
        <v>2</v>
      </c>
      <c r="CG519">
        <v>7</v>
      </c>
      <c r="CH519">
        <v>4</v>
      </c>
      <c r="CI519">
        <v>1</v>
      </c>
      <c r="CJ519">
        <v>83471</v>
      </c>
      <c r="CK519">
        <v>0.76673335649507013</v>
      </c>
      <c r="CL519">
        <v>0.70602839009349916</v>
      </c>
      <c r="CM519">
        <v>314</v>
      </c>
      <c r="CN519">
        <v>-0.76879243516810958</v>
      </c>
      <c r="CO519">
        <v>11245</v>
      </c>
      <c r="CP519">
        <v>-0.39269331950000003</v>
      </c>
      <c r="CQ519">
        <v>0.24606997</v>
      </c>
      <c r="CR519">
        <v>71044</v>
      </c>
      <c r="CS519">
        <v>0.84799999999999998</v>
      </c>
      <c r="CT519">
        <v>67636</v>
      </c>
      <c r="CU519">
        <v>0.83508886753</v>
      </c>
      <c r="CV519">
        <v>305</v>
      </c>
      <c r="CW519">
        <v>74</v>
      </c>
      <c r="CX519">
        <v>61</v>
      </c>
      <c r="CY519">
        <v>665</v>
      </c>
      <c r="CZ519">
        <v>1324</v>
      </c>
      <c r="DA519" s="2">
        <v>46157</v>
      </c>
      <c r="DB519" s="2">
        <v>8455</v>
      </c>
      <c r="DC519" s="2">
        <v>174.18</v>
      </c>
      <c r="DD519" s="2">
        <v>8026</v>
      </c>
      <c r="DE519">
        <v>450</v>
      </c>
      <c r="DF519">
        <v>54</v>
      </c>
      <c r="DG519">
        <v>44.44</v>
      </c>
      <c r="DH519">
        <v>9.61</v>
      </c>
      <c r="DI519" s="2">
        <v>10.81</v>
      </c>
      <c r="DJ519">
        <v>1.73</v>
      </c>
      <c r="DK519">
        <v>0.93933140175197816</v>
      </c>
      <c r="DL519">
        <v>2.442002442002442E-3</v>
      </c>
      <c r="DM519">
        <v>0</v>
      </c>
      <c r="DN519">
        <v>54.1</v>
      </c>
      <c r="DO519">
        <v>7.0999999999999994E-2</v>
      </c>
      <c r="DP519">
        <v>73275.94</v>
      </c>
      <c r="DQ519" s="2">
        <v>118995</v>
      </c>
      <c r="DR519" s="2">
        <v>301.28888932000001</v>
      </c>
      <c r="DS519">
        <v>4.102517556127451E-4</v>
      </c>
      <c r="DT519">
        <v>5.0739737474863897</v>
      </c>
      <c r="DU519">
        <v>3726326.3201540047</v>
      </c>
      <c r="DV519">
        <v>0</v>
      </c>
    </row>
    <row r="520" spans="1:126" x14ac:dyDescent="0.15">
      <c r="A520" t="s">
        <v>1036</v>
      </c>
      <c r="B520" t="s">
        <v>1042</v>
      </c>
      <c r="C520">
        <v>16</v>
      </c>
      <c r="D520">
        <v>7</v>
      </c>
      <c r="E520" t="s">
        <v>1043</v>
      </c>
      <c r="F520">
        <v>16007</v>
      </c>
      <c r="G520" t="s">
        <v>5504</v>
      </c>
      <c r="H520">
        <v>94.7</v>
      </c>
      <c r="I520">
        <v>0.1</v>
      </c>
      <c r="J520">
        <v>0.4</v>
      </c>
      <c r="K520">
        <v>0.4</v>
      </c>
      <c r="L520">
        <v>0.8</v>
      </c>
      <c r="M520">
        <v>3.6</v>
      </c>
      <c r="N520">
        <f t="shared" si="34"/>
        <v>8982.0199999999986</v>
      </c>
      <c r="O520">
        <f t="shared" si="32"/>
        <v>1017.9800000000014</v>
      </c>
      <c r="P520">
        <f t="shared" si="33"/>
        <v>1.221576000000002</v>
      </c>
      <c r="Q520" s="4">
        <v>16007</v>
      </c>
      <c r="R520" s="5">
        <v>42.285891999999997</v>
      </c>
      <c r="S520" s="5">
        <v>-111.327517</v>
      </c>
      <c r="T520">
        <v>9</v>
      </c>
      <c r="U520">
        <v>0.25146345384772467</v>
      </c>
      <c r="V520">
        <v>5977</v>
      </c>
      <c r="W520">
        <v>5941</v>
      </c>
      <c r="X520">
        <v>5939</v>
      </c>
      <c r="Y520">
        <v>5876</v>
      </c>
      <c r="Z520">
        <v>2760</v>
      </c>
      <c r="AA520">
        <v>15003</v>
      </c>
      <c r="AB520">
        <v>2127.9920000000002</v>
      </c>
      <c r="AC520">
        <v>48654</v>
      </c>
      <c r="AD520">
        <v>0</v>
      </c>
      <c r="AE520">
        <v>0</v>
      </c>
      <c r="AF520">
        <v>30</v>
      </c>
      <c r="AG520">
        <v>493</v>
      </c>
      <c r="AH520">
        <v>6.0851926977687626E-2</v>
      </c>
      <c r="AI520" s="3">
        <v>257863</v>
      </c>
      <c r="AJ520" s="3">
        <v>623919.79418902006</v>
      </c>
      <c r="AK520">
        <v>160</v>
      </c>
      <c r="AL520">
        <v>671673.6</v>
      </c>
      <c r="AM520">
        <v>948284</v>
      </c>
      <c r="AN520">
        <v>49946</v>
      </c>
      <c r="AO520">
        <v>998230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3</v>
      </c>
      <c r="AV520">
        <f t="shared" si="35"/>
        <v>3</v>
      </c>
      <c r="AW520">
        <v>4033</v>
      </c>
      <c r="AX520">
        <v>0.81</v>
      </c>
      <c r="AY520">
        <v>449375943.83030802</v>
      </c>
      <c r="AZ520">
        <v>449375.94383030804</v>
      </c>
      <c r="BA520">
        <v>69937.606654965799</v>
      </c>
      <c r="BB520">
        <v>0.142984589812096</v>
      </c>
      <c r="BG520">
        <v>114387</v>
      </c>
      <c r="BH520">
        <v>19.260313184037717</v>
      </c>
      <c r="BI520">
        <v>868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5774</v>
      </c>
      <c r="BU520">
        <v>0.57999999999999996</v>
      </c>
      <c r="BV520">
        <v>0.6861739</v>
      </c>
      <c r="BW520">
        <v>27</v>
      </c>
      <c r="BX520">
        <v>0.17319010000000001</v>
      </c>
      <c r="BY520">
        <v>-0.69910899999999998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2</v>
      </c>
      <c r="CI520">
        <v>0</v>
      </c>
      <c r="CJ520">
        <v>5955</v>
      </c>
      <c r="CK520">
        <v>0.50377833753148615</v>
      </c>
      <c r="CL520">
        <v>0.78476084538375979</v>
      </c>
      <c r="CM520">
        <v>17</v>
      </c>
      <c r="CN520">
        <v>-0.76313954961540287</v>
      </c>
      <c r="CO520">
        <v>469</v>
      </c>
      <c r="CP520">
        <v>-1.7515735085999999</v>
      </c>
      <c r="CQ520">
        <v>0.39656286499999999</v>
      </c>
      <c r="CR520">
        <v>5112</v>
      </c>
      <c r="CS520">
        <v>0.86299999999999999</v>
      </c>
      <c r="CT520">
        <v>4764</v>
      </c>
      <c r="CU520">
        <v>0.84481117106000003</v>
      </c>
      <c r="CV520">
        <v>3</v>
      </c>
      <c r="CW520">
        <v>3</v>
      </c>
      <c r="CX520">
        <v>5</v>
      </c>
      <c r="CY520">
        <v>369</v>
      </c>
      <c r="CZ520">
        <v>823</v>
      </c>
      <c r="DA520" s="2">
        <v>3214</v>
      </c>
      <c r="DB520" s="2">
        <v>405</v>
      </c>
      <c r="DC520" s="2">
        <v>117.79</v>
      </c>
      <c r="DD520" s="2">
        <v>243</v>
      </c>
      <c r="DE520">
        <v>255</v>
      </c>
      <c r="DF520">
        <v>25</v>
      </c>
      <c r="DG520">
        <v>67.31</v>
      </c>
      <c r="DH520">
        <v>33.65</v>
      </c>
      <c r="DI520" s="2">
        <v>16.829999999999998</v>
      </c>
      <c r="DJ520">
        <v>3.62</v>
      </c>
      <c r="DK520">
        <v>0.98170346269142916</v>
      </c>
      <c r="DL520">
        <v>1.8255578093306288E-2</v>
      </c>
      <c r="DM520">
        <v>0</v>
      </c>
      <c r="DN520">
        <v>30.3</v>
      </c>
      <c r="DO520">
        <v>4.4000000000000004E-2</v>
      </c>
      <c r="DP520">
        <v>20415.829999999998</v>
      </c>
      <c r="DQ520" s="2">
        <f>136067+93911</f>
        <v>229978</v>
      </c>
      <c r="DR520" s="2">
        <v>1865.8272857699999</v>
      </c>
      <c r="DS520">
        <v>2.7778745839367068E-3</v>
      </c>
      <c r="DT520">
        <v>4.7348617330667997</v>
      </c>
      <c r="DU520">
        <v>3180281.6257512164</v>
      </c>
      <c r="DV520">
        <v>1</v>
      </c>
    </row>
    <row r="521" spans="1:126" x14ac:dyDescent="0.15">
      <c r="A521" t="s">
        <v>1036</v>
      </c>
      <c r="B521" t="s">
        <v>1044</v>
      </c>
      <c r="C521">
        <v>16</v>
      </c>
      <c r="D521">
        <v>9</v>
      </c>
      <c r="E521" t="s">
        <v>1045</v>
      </c>
      <c r="F521">
        <v>16009</v>
      </c>
      <c r="G521" t="s">
        <v>5505</v>
      </c>
      <c r="H521">
        <v>85.3</v>
      </c>
      <c r="I521">
        <v>0.3</v>
      </c>
      <c r="J521">
        <v>8.1999999999999993</v>
      </c>
      <c r="K521">
        <v>0.3</v>
      </c>
      <c r="L521">
        <v>3.4</v>
      </c>
      <c r="M521">
        <v>2.5</v>
      </c>
      <c r="N521">
        <f t="shared" si="34"/>
        <v>7361.32</v>
      </c>
      <c r="O521">
        <f t="shared" si="32"/>
        <v>2638.6800000000003</v>
      </c>
      <c r="P521">
        <f t="shared" si="33"/>
        <v>3.1664160000000017</v>
      </c>
      <c r="Q521" s="4">
        <v>16009</v>
      </c>
      <c r="R521" s="5">
        <v>47.218451000000002</v>
      </c>
      <c r="S521" s="5">
        <v>-116.63354099999999</v>
      </c>
      <c r="T521">
        <v>6</v>
      </c>
      <c r="U521">
        <v>6.2151752489263135E-2</v>
      </c>
      <c r="V521">
        <v>9247</v>
      </c>
      <c r="W521">
        <v>9149</v>
      </c>
      <c r="X521">
        <v>9088</v>
      </c>
      <c r="Y521">
        <v>8988</v>
      </c>
      <c r="Z521">
        <v>4531</v>
      </c>
      <c r="AA521">
        <v>15007</v>
      </c>
      <c r="AB521">
        <v>3133.0449999999996</v>
      </c>
      <c r="AC521">
        <v>39863</v>
      </c>
      <c r="AD521">
        <v>2</v>
      </c>
      <c r="AE521">
        <v>2.2007042253521127E-4</v>
      </c>
      <c r="AF521">
        <v>26</v>
      </c>
      <c r="AG521">
        <v>274</v>
      </c>
      <c r="AH521">
        <v>9.4890510948905105E-2</v>
      </c>
      <c r="AI521" s="3">
        <v>146615</v>
      </c>
      <c r="AJ521" s="3">
        <v>497034.29277512501</v>
      </c>
      <c r="AK521">
        <v>86</v>
      </c>
      <c r="AL521">
        <v>501766.40000000002</v>
      </c>
      <c r="AM521">
        <v>192843</v>
      </c>
      <c r="AN521">
        <v>29301</v>
      </c>
      <c r="AO521">
        <v>222144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10</v>
      </c>
      <c r="AV521">
        <f t="shared" si="35"/>
        <v>10</v>
      </c>
      <c r="AW521">
        <v>88</v>
      </c>
      <c r="AX521">
        <v>1.0000000000000009E-2</v>
      </c>
      <c r="AY521">
        <v>337503757.70384401</v>
      </c>
      <c r="AZ521">
        <v>337503.75770384399</v>
      </c>
      <c r="BA521">
        <v>36698.2899509114</v>
      </c>
      <c r="BB521">
        <v>0.27249226090306289</v>
      </c>
      <c r="BC521">
        <v>6923</v>
      </c>
      <c r="BD521">
        <v>1464</v>
      </c>
      <c r="BE521">
        <v>5459</v>
      </c>
      <c r="BF521">
        <v>0.59035362820374171</v>
      </c>
      <c r="BG521">
        <v>109651</v>
      </c>
      <c r="BH521">
        <v>12.065470950704226</v>
      </c>
      <c r="BI521">
        <v>1398</v>
      </c>
      <c r="BJ521">
        <v>4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9258</v>
      </c>
      <c r="BU521">
        <v>0.65</v>
      </c>
      <c r="BV521">
        <v>0.58442099999999997</v>
      </c>
      <c r="BW521">
        <v>76</v>
      </c>
      <c r="BX521">
        <v>0.6480882</v>
      </c>
      <c r="BY521">
        <v>-0.3712608</v>
      </c>
      <c r="BZ521">
        <v>5</v>
      </c>
      <c r="CA521">
        <v>2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9080</v>
      </c>
      <c r="CK521">
        <v>0.88105726872246704</v>
      </c>
      <c r="CL521">
        <v>0.72211895910780666</v>
      </c>
      <c r="CM521">
        <v>70</v>
      </c>
      <c r="CN521">
        <v>0.13142958910043051</v>
      </c>
      <c r="CO521">
        <v>601</v>
      </c>
      <c r="CP521">
        <v>-0.91592321710000002</v>
      </c>
      <c r="CQ521">
        <v>-0.8145229826</v>
      </c>
      <c r="CR521">
        <v>7452</v>
      </c>
      <c r="CS521">
        <v>0.82499999999999996</v>
      </c>
      <c r="CT521">
        <v>7176</v>
      </c>
      <c r="CU521">
        <v>0.79385879132000003</v>
      </c>
      <c r="CV521">
        <v>20</v>
      </c>
      <c r="CW521">
        <v>11</v>
      </c>
      <c r="CX521">
        <v>7</v>
      </c>
      <c r="CY521">
        <v>263</v>
      </c>
      <c r="CZ521">
        <v>443</v>
      </c>
      <c r="DA521" s="2">
        <v>5022</v>
      </c>
      <c r="DB521" s="2">
        <v>540</v>
      </c>
      <c r="DC521" s="2">
        <v>88.46</v>
      </c>
      <c r="DD521" s="2">
        <v>1200</v>
      </c>
      <c r="DE521">
        <v>165</v>
      </c>
      <c r="DF521">
        <v>12</v>
      </c>
      <c r="DH521">
        <v>44.23</v>
      </c>
      <c r="DI521" s="2">
        <v>11.06</v>
      </c>
      <c r="DJ521">
        <v>3.1</v>
      </c>
      <c r="DK521">
        <v>0.93196466937216516</v>
      </c>
      <c r="DL521">
        <v>1.4598540145985401E-2</v>
      </c>
      <c r="DM521">
        <v>0</v>
      </c>
      <c r="DN521">
        <v>38.1</v>
      </c>
      <c r="DO521">
        <v>7.5999999999999998E-2</v>
      </c>
      <c r="DP521">
        <v>8871.2199999999993</v>
      </c>
      <c r="DQ521" s="2">
        <v>34656</v>
      </c>
      <c r="DR521" s="2">
        <v>1263.0392214600001</v>
      </c>
      <c r="DS521">
        <v>2.5171863261732154E-3</v>
      </c>
      <c r="DT521">
        <v>4.3186298586565703</v>
      </c>
      <c r="DU521">
        <v>2166943.3571106163</v>
      </c>
      <c r="DV521">
        <v>0</v>
      </c>
    </row>
    <row r="522" spans="1:126" x14ac:dyDescent="0.15">
      <c r="A522" t="s">
        <v>1036</v>
      </c>
      <c r="B522" t="s">
        <v>1046</v>
      </c>
      <c r="C522">
        <v>16</v>
      </c>
      <c r="D522">
        <v>11</v>
      </c>
      <c r="E522" t="s">
        <v>1047</v>
      </c>
      <c r="F522">
        <v>16011</v>
      </c>
      <c r="G522" t="s">
        <v>5506</v>
      </c>
      <c r="H522">
        <v>74.900000000000006</v>
      </c>
      <c r="I522">
        <v>0.2</v>
      </c>
      <c r="J522">
        <v>5.6</v>
      </c>
      <c r="K522">
        <v>0.6</v>
      </c>
      <c r="L522">
        <v>1.4</v>
      </c>
      <c r="M522">
        <v>17.2</v>
      </c>
      <c r="N522">
        <f t="shared" si="34"/>
        <v>5939.5700000000006</v>
      </c>
      <c r="O522">
        <f t="shared" si="32"/>
        <v>4060.4299999999994</v>
      </c>
      <c r="P522">
        <f t="shared" si="33"/>
        <v>4.872516000000001</v>
      </c>
      <c r="Q522" s="4">
        <v>16011</v>
      </c>
      <c r="R522" s="5">
        <v>43.216357000000002</v>
      </c>
      <c r="S522" s="5">
        <v>-112.39920600000001</v>
      </c>
      <c r="T522">
        <v>4</v>
      </c>
      <c r="U522">
        <v>0.11861858282501669</v>
      </c>
      <c r="V522">
        <v>45312</v>
      </c>
      <c r="W522">
        <v>45558</v>
      </c>
      <c r="X522">
        <v>45407</v>
      </c>
      <c r="Y522">
        <v>45026</v>
      </c>
      <c r="Z522">
        <v>21371</v>
      </c>
      <c r="AA522">
        <v>15009</v>
      </c>
      <c r="AB522">
        <v>16459.007000000001</v>
      </c>
      <c r="AC522">
        <v>50155</v>
      </c>
      <c r="AD522">
        <v>0</v>
      </c>
      <c r="AE522">
        <v>0</v>
      </c>
      <c r="AF522">
        <v>122</v>
      </c>
      <c r="AG522">
        <v>1265</v>
      </c>
      <c r="AH522">
        <v>9.6442687747035571E-2</v>
      </c>
      <c r="AI522" s="3">
        <v>869512</v>
      </c>
      <c r="AJ522" s="3">
        <v>1340081.97129692</v>
      </c>
      <c r="AK522">
        <v>32</v>
      </c>
      <c r="AL522">
        <v>1357017.6</v>
      </c>
      <c r="AM522">
        <v>552690</v>
      </c>
      <c r="AN522">
        <v>246091</v>
      </c>
      <c r="AO522">
        <v>798781</v>
      </c>
      <c r="AP522">
        <v>10</v>
      </c>
      <c r="AQ522">
        <v>0</v>
      </c>
      <c r="AR522">
        <v>10</v>
      </c>
      <c r="AS522">
        <v>0.2195004170507924</v>
      </c>
      <c r="AT522">
        <v>12</v>
      </c>
      <c r="AU522">
        <v>27</v>
      </c>
      <c r="AV522">
        <f t="shared" si="35"/>
        <v>39</v>
      </c>
      <c r="AW522">
        <v>33707</v>
      </c>
      <c r="AX522">
        <v>0.74</v>
      </c>
      <c r="AY522">
        <v>258685080.154183</v>
      </c>
      <c r="AZ522">
        <v>258685.080154183</v>
      </c>
      <c r="BA522">
        <v>6211.3933939839699</v>
      </c>
      <c r="BB522">
        <v>1.6099447202435249</v>
      </c>
      <c r="BC522">
        <v>18066</v>
      </c>
      <c r="BD522">
        <v>1957</v>
      </c>
      <c r="BE522">
        <v>16109</v>
      </c>
      <c r="BF522">
        <v>0.3555128884180791</v>
      </c>
      <c r="BG522">
        <v>365847</v>
      </c>
      <c r="BH522">
        <v>8.0570616865241043</v>
      </c>
      <c r="BI522">
        <v>4606</v>
      </c>
      <c r="BJ522">
        <v>6</v>
      </c>
      <c r="BK522">
        <v>4</v>
      </c>
      <c r="BL522">
        <v>2</v>
      </c>
      <c r="BM522">
        <v>1</v>
      </c>
      <c r="BN522">
        <v>0</v>
      </c>
      <c r="BO522">
        <v>0</v>
      </c>
      <c r="BP522">
        <v>2</v>
      </c>
      <c r="BQ522">
        <v>2</v>
      </c>
      <c r="BR522">
        <v>1</v>
      </c>
      <c r="BS522">
        <v>0</v>
      </c>
      <c r="BT522">
        <v>44668</v>
      </c>
      <c r="BU522">
        <v>0.8</v>
      </c>
      <c r="BV522">
        <v>0.56889400000000001</v>
      </c>
      <c r="BW522">
        <v>130</v>
      </c>
      <c r="BX522">
        <v>0.40297300000000003</v>
      </c>
      <c r="BY522">
        <v>-1.526329</v>
      </c>
      <c r="BZ522">
        <v>6</v>
      </c>
      <c r="CA522">
        <v>3</v>
      </c>
      <c r="CB522">
        <v>1</v>
      </c>
      <c r="CC522">
        <v>2</v>
      </c>
      <c r="CD522">
        <v>0</v>
      </c>
      <c r="CE522">
        <v>1</v>
      </c>
      <c r="CF522">
        <v>2</v>
      </c>
      <c r="CG522">
        <v>4</v>
      </c>
      <c r="CH522">
        <v>0</v>
      </c>
      <c r="CI522">
        <v>0</v>
      </c>
      <c r="CJ522">
        <v>45204</v>
      </c>
      <c r="CK522">
        <v>0.42031678612512163</v>
      </c>
      <c r="CL522">
        <v>0.78304572140188577</v>
      </c>
      <c r="CM522">
        <v>120</v>
      </c>
      <c r="CN522">
        <v>-0.9574574904896952</v>
      </c>
      <c r="CO522">
        <v>3809</v>
      </c>
      <c r="CP522">
        <v>-0.6195828069</v>
      </c>
      <c r="CQ522">
        <v>2.7301909999999999E-2</v>
      </c>
      <c r="CR522">
        <v>39310</v>
      </c>
      <c r="CS522">
        <v>0.875</v>
      </c>
      <c r="CT522">
        <v>34482</v>
      </c>
      <c r="CU522">
        <v>0.75409968169999997</v>
      </c>
      <c r="CV522">
        <v>50</v>
      </c>
      <c r="CW522">
        <v>20</v>
      </c>
      <c r="CX522">
        <v>17</v>
      </c>
      <c r="CY522">
        <v>4259</v>
      </c>
      <c r="CZ522">
        <v>2069</v>
      </c>
      <c r="DA522" s="2">
        <v>21736</v>
      </c>
      <c r="DB522" s="2">
        <v>3305</v>
      </c>
      <c r="DC522" s="2">
        <v>128.06</v>
      </c>
      <c r="DD522" s="2">
        <v>6130</v>
      </c>
      <c r="DE522">
        <v>628</v>
      </c>
      <c r="DF522">
        <v>131</v>
      </c>
      <c r="DG522">
        <v>17.66</v>
      </c>
      <c r="DH522">
        <v>8.83</v>
      </c>
      <c r="DI522" s="2">
        <v>8.83</v>
      </c>
      <c r="DJ522">
        <v>1.91</v>
      </c>
      <c r="DK522">
        <v>0.9523456835558336</v>
      </c>
      <c r="DL522">
        <v>3.952569169960474E-3</v>
      </c>
      <c r="DM522">
        <v>0</v>
      </c>
      <c r="DN522">
        <v>279.60000000000002</v>
      </c>
      <c r="DO522">
        <v>0.20600000000000002</v>
      </c>
      <c r="DP522">
        <v>17897.52</v>
      </c>
      <c r="DQ522" s="2">
        <v>0</v>
      </c>
      <c r="DR522" s="2">
        <v>462.84319532000001</v>
      </c>
      <c r="DS522">
        <v>3.4107235754031484E-4</v>
      </c>
      <c r="DT522">
        <v>4.9634747372305101</v>
      </c>
      <c r="DU522">
        <v>6735522.575577178</v>
      </c>
      <c r="DV522">
        <v>0</v>
      </c>
    </row>
    <row r="523" spans="1:126" x14ac:dyDescent="0.15">
      <c r="A523" t="s">
        <v>1036</v>
      </c>
      <c r="B523" t="s">
        <v>1048</v>
      </c>
      <c r="C523">
        <v>16</v>
      </c>
      <c r="D523">
        <v>13</v>
      </c>
      <c r="E523" t="s">
        <v>1049</v>
      </c>
      <c r="F523">
        <v>16013</v>
      </c>
      <c r="G523" t="s">
        <v>5507</v>
      </c>
      <c r="H523">
        <v>78</v>
      </c>
      <c r="I523">
        <v>0.1</v>
      </c>
      <c r="J523">
        <v>0.2</v>
      </c>
      <c r="K523">
        <v>0.8</v>
      </c>
      <c r="L523">
        <v>0.9</v>
      </c>
      <c r="M523">
        <v>20</v>
      </c>
      <c r="N523">
        <f t="shared" si="34"/>
        <v>6485.5000000000009</v>
      </c>
      <c r="O523">
        <f t="shared" si="32"/>
        <v>3514.4999999999991</v>
      </c>
      <c r="P523">
        <f t="shared" si="33"/>
        <v>4.2174000000000005</v>
      </c>
      <c r="Q523" s="4">
        <v>16013</v>
      </c>
      <c r="R523" s="5">
        <v>43.394191999999997</v>
      </c>
      <c r="S523" s="5">
        <v>-113.955371</v>
      </c>
      <c r="T523">
        <v>7</v>
      </c>
      <c r="U523">
        <v>0.12486019173438176</v>
      </c>
      <c r="V523">
        <v>21323</v>
      </c>
      <c r="W523">
        <v>21269</v>
      </c>
      <c r="X523">
        <v>21309</v>
      </c>
      <c r="Y523">
        <v>21507</v>
      </c>
      <c r="Z523">
        <v>11796</v>
      </c>
      <c r="AA523">
        <v>16001</v>
      </c>
      <c r="AB523">
        <v>10007.471000000001</v>
      </c>
      <c r="AC523">
        <v>60088</v>
      </c>
      <c r="AD523">
        <v>2</v>
      </c>
      <c r="AE523">
        <v>9.3857055704162562E-5</v>
      </c>
      <c r="AF523">
        <v>14</v>
      </c>
      <c r="AG523">
        <v>186</v>
      </c>
      <c r="AH523">
        <v>7.5268817204301078E-2</v>
      </c>
      <c r="AI523" s="3">
        <v>179130</v>
      </c>
      <c r="AJ523" s="3">
        <v>1689549.0054968952</v>
      </c>
      <c r="AK523">
        <v>135</v>
      </c>
      <c r="AL523">
        <v>1703129.5999999999</v>
      </c>
      <c r="AM523">
        <v>220290</v>
      </c>
      <c r="AN523">
        <v>30746</v>
      </c>
      <c r="AO523">
        <v>251036</v>
      </c>
      <c r="AP523">
        <v>7</v>
      </c>
      <c r="AQ523">
        <v>2</v>
      </c>
      <c r="AR523">
        <v>9</v>
      </c>
      <c r="AS523">
        <v>0.42315106493018012</v>
      </c>
      <c r="AT523">
        <v>11</v>
      </c>
      <c r="AU523">
        <v>34</v>
      </c>
      <c r="AV523">
        <f t="shared" si="35"/>
        <v>45</v>
      </c>
      <c r="AW523">
        <v>15672</v>
      </c>
      <c r="AX523">
        <v>0.76</v>
      </c>
      <c r="AY523">
        <v>1651594958.9389801</v>
      </c>
      <c r="AZ523">
        <v>1651594.95893898</v>
      </c>
      <c r="BA523">
        <v>86985.296155683798</v>
      </c>
      <c r="BB523">
        <v>0.11496195842228653</v>
      </c>
      <c r="BC523">
        <v>16123</v>
      </c>
      <c r="BD523">
        <v>9065</v>
      </c>
      <c r="BE523">
        <v>7058</v>
      </c>
      <c r="BF523">
        <v>0.33100408010129906</v>
      </c>
      <c r="BG523">
        <v>806536</v>
      </c>
      <c r="BH523">
        <v>37.849547139706225</v>
      </c>
      <c r="BI523">
        <v>2071</v>
      </c>
      <c r="BJ523">
        <v>9</v>
      </c>
      <c r="BK523">
        <v>5</v>
      </c>
      <c r="BL523">
        <v>4</v>
      </c>
      <c r="BM523">
        <v>0</v>
      </c>
      <c r="BN523">
        <v>2</v>
      </c>
      <c r="BO523">
        <v>0</v>
      </c>
      <c r="BP523">
        <v>1</v>
      </c>
      <c r="BQ523">
        <v>9</v>
      </c>
      <c r="BR523">
        <v>3</v>
      </c>
      <c r="BS523">
        <v>0</v>
      </c>
      <c r="BT523">
        <v>22328</v>
      </c>
      <c r="BU523">
        <v>0.57999999999999996</v>
      </c>
      <c r="BV523">
        <v>0.6284033</v>
      </c>
      <c r="BW523">
        <v>232</v>
      </c>
      <c r="BX523">
        <v>1.477965</v>
      </c>
      <c r="BY523">
        <v>0.88358530000000002</v>
      </c>
      <c r="BZ523">
        <v>9</v>
      </c>
      <c r="CA523">
        <v>5</v>
      </c>
      <c r="CB523">
        <v>4</v>
      </c>
      <c r="CC523">
        <v>0</v>
      </c>
      <c r="CD523">
        <v>2</v>
      </c>
      <c r="CE523">
        <v>0</v>
      </c>
      <c r="CF523">
        <v>1</v>
      </c>
      <c r="CG523">
        <v>8</v>
      </c>
      <c r="CH523">
        <v>3</v>
      </c>
      <c r="CI523">
        <v>1</v>
      </c>
      <c r="CJ523">
        <v>21443</v>
      </c>
      <c r="CK523">
        <v>1.5389637643986382</v>
      </c>
      <c r="CL523">
        <v>0.73757325808552199</v>
      </c>
      <c r="CM523">
        <v>214</v>
      </c>
      <c r="CN523">
        <v>1.2033580120324361</v>
      </c>
      <c r="CO523">
        <v>4735</v>
      </c>
      <c r="CP523">
        <v>1.0288130529999999</v>
      </c>
      <c r="CQ523">
        <v>0.77676968800000001</v>
      </c>
      <c r="CR523">
        <v>19102</v>
      </c>
      <c r="CS523">
        <v>0.88300000000000001</v>
      </c>
      <c r="CT523">
        <v>16248</v>
      </c>
      <c r="CU523">
        <v>0.77221926556999998</v>
      </c>
      <c r="CV523">
        <v>26</v>
      </c>
      <c r="CW523">
        <v>19</v>
      </c>
      <c r="CX523">
        <v>21</v>
      </c>
      <c r="CY523">
        <v>392</v>
      </c>
      <c r="CZ523">
        <v>302</v>
      </c>
      <c r="DA523" s="2">
        <v>20692</v>
      </c>
      <c r="DB523" s="2">
        <v>3230</v>
      </c>
      <c r="DC523" s="2">
        <v>618.88</v>
      </c>
      <c r="DD523" s="2">
        <v>2174</v>
      </c>
      <c r="DE523">
        <v>96</v>
      </c>
      <c r="DF523">
        <v>10</v>
      </c>
      <c r="DG523">
        <v>337.57</v>
      </c>
      <c r="DH523">
        <v>14.07</v>
      </c>
      <c r="DI523" s="2">
        <v>28.13</v>
      </c>
      <c r="DJ523">
        <v>2.94</v>
      </c>
      <c r="DK523">
        <v>0.98019873834645233</v>
      </c>
      <c r="DL523">
        <v>7.5268817204301078E-2</v>
      </c>
      <c r="DM523">
        <v>0</v>
      </c>
      <c r="DN523">
        <v>25.6</v>
      </c>
      <c r="DO523">
        <v>1.6E-2</v>
      </c>
      <c r="DP523">
        <v>343.18</v>
      </c>
      <c r="DQ523" s="2">
        <f>2449+488737</f>
        <v>491186</v>
      </c>
      <c r="DR523" s="2">
        <v>41548.481620790008</v>
      </c>
      <c r="DS523">
        <v>2.4439480417821732E-2</v>
      </c>
      <c r="DT523">
        <v>3.2319733063112901</v>
      </c>
      <c r="DU523">
        <v>5504469.4043886242</v>
      </c>
      <c r="DV523">
        <v>0</v>
      </c>
    </row>
    <row r="524" spans="1:126" x14ac:dyDescent="0.15">
      <c r="A524" t="s">
        <v>1036</v>
      </c>
      <c r="B524" t="s">
        <v>1050</v>
      </c>
      <c r="C524">
        <v>16</v>
      </c>
      <c r="D524">
        <v>15</v>
      </c>
      <c r="E524" t="s">
        <v>1051</v>
      </c>
      <c r="F524">
        <v>16015</v>
      </c>
      <c r="G524" t="s">
        <v>5508</v>
      </c>
      <c r="H524">
        <v>93.2</v>
      </c>
      <c r="I524">
        <v>0.2</v>
      </c>
      <c r="J524">
        <v>0.6</v>
      </c>
      <c r="K524">
        <v>0.4</v>
      </c>
      <c r="L524">
        <v>2</v>
      </c>
      <c r="M524">
        <v>3.5</v>
      </c>
      <c r="N524">
        <f t="shared" si="34"/>
        <v>8703.0500000000011</v>
      </c>
      <c r="O524">
        <f t="shared" si="32"/>
        <v>1296.9499999999989</v>
      </c>
      <c r="P524">
        <f t="shared" si="33"/>
        <v>1.5563399999999992</v>
      </c>
      <c r="Q524" s="4">
        <v>16015</v>
      </c>
      <c r="R524" s="5">
        <v>43.987274999999997</v>
      </c>
      <c r="S524" s="5">
        <v>-115.71511</v>
      </c>
      <c r="T524">
        <v>2</v>
      </c>
      <c r="U524">
        <v>0.15640234584572751</v>
      </c>
      <c r="V524">
        <v>7014</v>
      </c>
      <c r="W524">
        <v>6880</v>
      </c>
      <c r="X524">
        <v>6885</v>
      </c>
      <c r="Y524">
        <v>6960</v>
      </c>
      <c r="Z524">
        <v>3779</v>
      </c>
      <c r="AA524">
        <v>16003</v>
      </c>
      <c r="AB524">
        <v>2555.1470000000004</v>
      </c>
      <c r="AC524">
        <v>44238</v>
      </c>
      <c r="AD524">
        <v>3</v>
      </c>
      <c r="AE524">
        <v>4.3572984749455336E-4</v>
      </c>
      <c r="AF524">
        <v>15</v>
      </c>
      <c r="AG524">
        <v>105</v>
      </c>
      <c r="AH524">
        <v>0.14285714285714285</v>
      </c>
      <c r="AJ524" s="3">
        <v>1215510.93710478</v>
      </c>
      <c r="AK524">
        <v>60</v>
      </c>
      <c r="AL524">
        <v>1220358.3999999999</v>
      </c>
      <c r="AM524">
        <v>328637</v>
      </c>
      <c r="AN524">
        <v>3666</v>
      </c>
      <c r="AO524">
        <v>332303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f t="shared" si="35"/>
        <v>4</v>
      </c>
      <c r="AW524">
        <v>1856</v>
      </c>
      <c r="AX524">
        <v>0.29000000000000004</v>
      </c>
      <c r="AY524">
        <v>267999852.412204</v>
      </c>
      <c r="AZ524">
        <v>267999.85241220403</v>
      </c>
      <c r="BA524">
        <v>40142.726105145601</v>
      </c>
      <c r="BB524">
        <v>0.24911113345434141</v>
      </c>
      <c r="BC524">
        <v>8013</v>
      </c>
      <c r="BD524">
        <v>0</v>
      </c>
      <c r="BE524">
        <v>8013</v>
      </c>
      <c r="BF524">
        <v>1.1424294268605646</v>
      </c>
      <c r="BG524">
        <v>0</v>
      </c>
      <c r="BH524">
        <v>0</v>
      </c>
      <c r="BI524">
        <v>971</v>
      </c>
      <c r="BJ524">
        <v>6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7445</v>
      </c>
      <c r="BU524">
        <v>0.54</v>
      </c>
      <c r="BV524">
        <v>0.64025120000000002</v>
      </c>
      <c r="BW524">
        <v>44</v>
      </c>
      <c r="BX524">
        <v>1.2088650000000001</v>
      </c>
      <c r="BY524">
        <v>9.9536700000000006E-2</v>
      </c>
      <c r="BZ524">
        <v>5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6826</v>
      </c>
      <c r="CK524">
        <v>1.1719894520949312</v>
      </c>
      <c r="CL524">
        <v>0.67834645669291338</v>
      </c>
      <c r="CM524">
        <v>42</v>
      </c>
      <c r="CN524">
        <v>-1.76652673522084E-2</v>
      </c>
      <c r="CO524">
        <v>991.99999999999989</v>
      </c>
      <c r="CP524">
        <v>-0.92904790550000005</v>
      </c>
      <c r="CQ524">
        <v>-1.6654987999999999E-3</v>
      </c>
      <c r="CR524">
        <v>6008</v>
      </c>
      <c r="CS524">
        <v>0.84699999999999998</v>
      </c>
      <c r="CT524">
        <v>5513</v>
      </c>
      <c r="CU524">
        <v>0.81</v>
      </c>
      <c r="CV524">
        <v>2</v>
      </c>
      <c r="CX524">
        <v>2</v>
      </c>
      <c r="CY524">
        <v>76</v>
      </c>
      <c r="CZ524">
        <v>182</v>
      </c>
      <c r="DA524" s="2">
        <v>2567</v>
      </c>
      <c r="DB524" s="2">
        <v>865</v>
      </c>
      <c r="DC524" s="2">
        <v>147.16999999999999</v>
      </c>
      <c r="DD524" s="2">
        <v>330</v>
      </c>
      <c r="DE524">
        <v>80</v>
      </c>
      <c r="DF524">
        <v>13</v>
      </c>
      <c r="DG524">
        <v>44.15</v>
      </c>
      <c r="DH524">
        <v>58.87</v>
      </c>
      <c r="DI524" s="2">
        <v>58.87</v>
      </c>
      <c r="DJ524">
        <v>3.4</v>
      </c>
      <c r="DL524">
        <v>0</v>
      </c>
      <c r="DM524">
        <v>0</v>
      </c>
      <c r="DN524">
        <v>0</v>
      </c>
      <c r="DO524">
        <v>0</v>
      </c>
      <c r="DP524">
        <v>12.6</v>
      </c>
      <c r="DQ524" s="2">
        <v>867368</v>
      </c>
      <c r="DR524" s="2">
        <v>509</v>
      </c>
      <c r="DS524">
        <v>0</v>
      </c>
      <c r="DV524">
        <v>0</v>
      </c>
    </row>
    <row r="525" spans="1:126" x14ac:dyDescent="0.15">
      <c r="A525" t="s">
        <v>1036</v>
      </c>
      <c r="B525" t="s">
        <v>1052</v>
      </c>
      <c r="C525">
        <v>16</v>
      </c>
      <c r="D525">
        <v>17</v>
      </c>
      <c r="E525" t="s">
        <v>1053</v>
      </c>
      <c r="F525">
        <v>16017</v>
      </c>
      <c r="G525" t="s">
        <v>5509</v>
      </c>
      <c r="H525">
        <v>94.4</v>
      </c>
      <c r="I525">
        <v>0.1</v>
      </c>
      <c r="J525">
        <v>0.7</v>
      </c>
      <c r="K525">
        <v>0.4</v>
      </c>
      <c r="L525">
        <v>2.1</v>
      </c>
      <c r="M525">
        <v>2.2000000000000002</v>
      </c>
      <c r="N525">
        <f t="shared" si="34"/>
        <v>8921.27</v>
      </c>
      <c r="O525">
        <f t="shared" si="32"/>
        <v>1078.7299999999996</v>
      </c>
      <c r="P525">
        <f t="shared" si="33"/>
        <v>1.294476</v>
      </c>
      <c r="Q525" s="4">
        <v>16017</v>
      </c>
      <c r="R525" s="5">
        <v>48.324627999999997</v>
      </c>
      <c r="S525" s="5">
        <v>-116.62745200000001</v>
      </c>
      <c r="T525">
        <v>6</v>
      </c>
      <c r="U525">
        <v>4.278393783040739E-2</v>
      </c>
      <c r="V525">
        <v>40806</v>
      </c>
      <c r="W525">
        <v>40899</v>
      </c>
      <c r="X525">
        <v>41066</v>
      </c>
      <c r="Y525">
        <v>41565</v>
      </c>
      <c r="Z525">
        <v>21759</v>
      </c>
      <c r="AA525">
        <v>16005</v>
      </c>
      <c r="AB525">
        <v>14665.048000000001</v>
      </c>
      <c r="AC525">
        <v>42171</v>
      </c>
      <c r="AD525">
        <v>4</v>
      </c>
      <c r="AE525">
        <v>9.7404178639263624E-5</v>
      </c>
      <c r="AF525">
        <v>134</v>
      </c>
      <c r="AG525">
        <v>686</v>
      </c>
      <c r="AH525">
        <v>0.19533527696793002</v>
      </c>
      <c r="AI525" s="3">
        <v>80623</v>
      </c>
      <c r="AJ525" s="3">
        <v>1110513.1816385949</v>
      </c>
      <c r="AK525">
        <v>46</v>
      </c>
      <c r="AL525">
        <v>1228556.7999999998</v>
      </c>
      <c r="AM525">
        <v>527139</v>
      </c>
      <c r="AN525">
        <v>29838</v>
      </c>
      <c r="AO525">
        <v>556977</v>
      </c>
      <c r="AP525">
        <v>7</v>
      </c>
      <c r="AQ525">
        <v>3</v>
      </c>
      <c r="AR525">
        <v>10</v>
      </c>
      <c r="AS525">
        <v>0.24450475561749677</v>
      </c>
      <c r="AT525">
        <v>7</v>
      </c>
      <c r="AU525">
        <v>64</v>
      </c>
      <c r="AV525">
        <f t="shared" si="35"/>
        <v>71</v>
      </c>
      <c r="AW525">
        <v>13526</v>
      </c>
      <c r="AX525">
        <v>0.32999999999999996</v>
      </c>
      <c r="AY525">
        <v>2269583478.3313899</v>
      </c>
      <c r="AZ525">
        <v>2269583.4783313898</v>
      </c>
      <c r="BA525">
        <v>61310.907862646898</v>
      </c>
      <c r="BB525">
        <v>0.16310311408864991</v>
      </c>
      <c r="BC525">
        <v>31210</v>
      </c>
      <c r="BD525">
        <v>1207</v>
      </c>
      <c r="BE525">
        <v>30003</v>
      </c>
      <c r="BF525">
        <v>0.73525952065872668</v>
      </c>
      <c r="BG525">
        <v>639541</v>
      </c>
      <c r="BH525">
        <v>15.573491452783324</v>
      </c>
      <c r="BI525">
        <v>4875</v>
      </c>
      <c r="BJ525">
        <v>22</v>
      </c>
      <c r="BK525">
        <v>6</v>
      </c>
      <c r="BL525">
        <v>3</v>
      </c>
      <c r="BM525">
        <v>0</v>
      </c>
      <c r="BN525">
        <v>2</v>
      </c>
      <c r="BO525">
        <v>0</v>
      </c>
      <c r="BP525">
        <v>1</v>
      </c>
      <c r="BQ525">
        <v>8</v>
      </c>
      <c r="BR525">
        <v>2</v>
      </c>
      <c r="BS525">
        <v>0</v>
      </c>
      <c r="BT525">
        <v>41403</v>
      </c>
      <c r="BU525">
        <v>0.6</v>
      </c>
      <c r="BV525">
        <v>0.60332110000000005</v>
      </c>
      <c r="BW525">
        <v>284</v>
      </c>
      <c r="BX525">
        <v>1.0627249999999999</v>
      </c>
      <c r="BY525">
        <v>-0.1078358</v>
      </c>
      <c r="BZ525">
        <v>25</v>
      </c>
      <c r="CA525">
        <v>3</v>
      </c>
      <c r="CB525">
        <v>3</v>
      </c>
      <c r="CC525">
        <v>0</v>
      </c>
      <c r="CD525">
        <v>2</v>
      </c>
      <c r="CE525">
        <v>0</v>
      </c>
      <c r="CF525">
        <v>1</v>
      </c>
      <c r="CG525">
        <v>6</v>
      </c>
      <c r="CH525">
        <v>2</v>
      </c>
      <c r="CI525">
        <v>0</v>
      </c>
      <c r="CJ525">
        <v>41533</v>
      </c>
      <c r="CK525">
        <v>1.0112440709797028</v>
      </c>
      <c r="CL525">
        <v>0.72090852520224025</v>
      </c>
      <c r="CM525">
        <v>278</v>
      </c>
      <c r="CN525">
        <v>8.5499893984688644E-2</v>
      </c>
      <c r="CO525">
        <v>4530</v>
      </c>
      <c r="CP525">
        <v>-8.5893972900000004E-2</v>
      </c>
      <c r="CQ525">
        <v>0.10484774099999999</v>
      </c>
      <c r="CR525">
        <v>34959</v>
      </c>
      <c r="CS525">
        <v>0.83099999999999996</v>
      </c>
      <c r="CT525">
        <v>32114</v>
      </c>
      <c r="CU525">
        <v>0.80362487528999993</v>
      </c>
      <c r="CV525">
        <v>79</v>
      </c>
      <c r="CW525">
        <v>20</v>
      </c>
      <c r="CX525">
        <v>28</v>
      </c>
      <c r="CY525">
        <v>425</v>
      </c>
      <c r="CZ525">
        <v>1167</v>
      </c>
      <c r="DA525" s="2">
        <v>21380</v>
      </c>
      <c r="DB525" s="2">
        <v>3995</v>
      </c>
      <c r="DC525" s="2">
        <v>245.71</v>
      </c>
      <c r="DD525" s="2">
        <v>1848</v>
      </c>
      <c r="DE525">
        <v>486</v>
      </c>
      <c r="DF525">
        <v>32</v>
      </c>
      <c r="DG525">
        <v>63.88</v>
      </c>
      <c r="DH525">
        <v>14.74</v>
      </c>
      <c r="DI525" s="2">
        <v>12.29</v>
      </c>
      <c r="DJ525">
        <v>4.57</v>
      </c>
      <c r="DK525">
        <v>0.95137863884995599</v>
      </c>
      <c r="DL525">
        <v>1.8950437317784258E-2</v>
      </c>
      <c r="DM525">
        <v>0</v>
      </c>
      <c r="DN525">
        <v>17</v>
      </c>
      <c r="DO525">
        <v>1.3999999999999999E-2</v>
      </c>
      <c r="DP525">
        <v>106.13</v>
      </c>
      <c r="DQ525" s="2">
        <f>14027+422143+35901</f>
        <v>472071</v>
      </c>
      <c r="DR525" s="2">
        <v>10847.697181250001</v>
      </c>
      <c r="DS525">
        <v>6.6703012646018656E-3</v>
      </c>
      <c r="DT525">
        <v>3.5400309669430898</v>
      </c>
      <c r="DU525">
        <v>4349129.1166485073</v>
      </c>
      <c r="DV525">
        <v>0</v>
      </c>
    </row>
    <row r="526" spans="1:126" x14ac:dyDescent="0.15">
      <c r="A526" t="s">
        <v>1036</v>
      </c>
      <c r="B526" t="s">
        <v>1054</v>
      </c>
      <c r="C526">
        <v>16</v>
      </c>
      <c r="D526">
        <v>19</v>
      </c>
      <c r="E526" t="s">
        <v>1055</v>
      </c>
      <c r="F526">
        <v>16019</v>
      </c>
      <c r="G526" t="s">
        <v>5510</v>
      </c>
      <c r="H526">
        <v>85.3</v>
      </c>
      <c r="I526">
        <v>0.5</v>
      </c>
      <c r="J526">
        <v>0.5</v>
      </c>
      <c r="K526">
        <v>0.8</v>
      </c>
      <c r="L526">
        <v>1.5</v>
      </c>
      <c r="M526">
        <v>11.4</v>
      </c>
      <c r="N526">
        <f t="shared" si="34"/>
        <v>7409.44</v>
      </c>
      <c r="O526">
        <f t="shared" si="32"/>
        <v>2590.5600000000004</v>
      </c>
      <c r="P526">
        <f t="shared" si="33"/>
        <v>3.1086720000000017</v>
      </c>
      <c r="Q526" s="4">
        <v>16019</v>
      </c>
      <c r="R526" s="5">
        <v>43.395170999999998</v>
      </c>
      <c r="S526" s="5">
        <v>-111.621878</v>
      </c>
      <c r="T526">
        <v>3</v>
      </c>
      <c r="U526">
        <v>2.5332146065061886E-2</v>
      </c>
      <c r="V526">
        <v>104177</v>
      </c>
      <c r="W526">
        <v>106703</v>
      </c>
      <c r="X526">
        <v>107788</v>
      </c>
      <c r="Y526">
        <v>109804</v>
      </c>
      <c r="Z526">
        <v>52550</v>
      </c>
      <c r="AA526">
        <v>16007</v>
      </c>
      <c r="AB526">
        <v>39951.252</v>
      </c>
      <c r="AC526">
        <v>50762</v>
      </c>
      <c r="AD526">
        <v>1</v>
      </c>
      <c r="AE526">
        <v>9.2774705904182275E-6</v>
      </c>
      <c r="AF526">
        <v>70</v>
      </c>
      <c r="AG526">
        <v>893</v>
      </c>
      <c r="AH526">
        <v>7.8387458006718924E-2</v>
      </c>
      <c r="AI526" s="3">
        <v>409279</v>
      </c>
      <c r="AJ526" s="3">
        <v>1194284.72929624</v>
      </c>
      <c r="AK526">
        <v>38</v>
      </c>
      <c r="AL526">
        <v>1216473.6000000001</v>
      </c>
      <c r="AM526">
        <v>706248</v>
      </c>
      <c r="AN526">
        <v>120170</v>
      </c>
      <c r="AO526">
        <v>826418</v>
      </c>
      <c r="AP526">
        <v>19</v>
      </c>
      <c r="AQ526">
        <v>2</v>
      </c>
      <c r="AR526">
        <v>21</v>
      </c>
      <c r="AS526">
        <v>0.19680796228784569</v>
      </c>
      <c r="AT526">
        <v>23</v>
      </c>
      <c r="AU526">
        <v>109</v>
      </c>
      <c r="AV526">
        <f t="shared" si="35"/>
        <v>132</v>
      </c>
      <c r="AW526">
        <v>115291</v>
      </c>
      <c r="AX526">
        <v>0.94</v>
      </c>
      <c r="AY526">
        <v>409959485.35007602</v>
      </c>
      <c r="AZ526">
        <v>409959.48535007599</v>
      </c>
      <c r="BA526">
        <v>4978.2095573153101</v>
      </c>
      <c r="BB526">
        <v>2.0087543292156793</v>
      </c>
      <c r="BC526">
        <v>53370</v>
      </c>
      <c r="BD526">
        <v>2636</v>
      </c>
      <c r="BE526">
        <v>50734</v>
      </c>
      <c r="BF526">
        <v>0.48699808978949288</v>
      </c>
      <c r="BG526">
        <v>1505436</v>
      </c>
      <c r="BH526">
        <v>13.966638215756856</v>
      </c>
      <c r="BI526">
        <v>8533</v>
      </c>
      <c r="BJ526">
        <v>20</v>
      </c>
      <c r="BK526">
        <v>9</v>
      </c>
      <c r="BL526">
        <v>7</v>
      </c>
      <c r="BM526">
        <v>0</v>
      </c>
      <c r="BN526">
        <v>1</v>
      </c>
      <c r="BO526">
        <v>8</v>
      </c>
      <c r="BP526">
        <v>3</v>
      </c>
      <c r="BQ526">
        <v>7</v>
      </c>
      <c r="BR526">
        <v>1</v>
      </c>
      <c r="BS526">
        <v>1</v>
      </c>
      <c r="BT526">
        <v>101329</v>
      </c>
      <c r="BU526">
        <v>0.8</v>
      </c>
      <c r="BV526">
        <v>0.60355159999999997</v>
      </c>
      <c r="BW526">
        <v>420</v>
      </c>
      <c r="BX526">
        <v>0.56252409999999997</v>
      </c>
      <c r="BY526">
        <v>-1.0403709999999999</v>
      </c>
      <c r="BZ526">
        <v>23</v>
      </c>
      <c r="CA526">
        <v>6</v>
      </c>
      <c r="CB526">
        <v>5</v>
      </c>
      <c r="CC526">
        <v>0</v>
      </c>
      <c r="CD526">
        <v>1</v>
      </c>
      <c r="CE526">
        <v>7</v>
      </c>
      <c r="CF526">
        <v>1</v>
      </c>
      <c r="CG526">
        <v>3</v>
      </c>
      <c r="CH526">
        <v>2</v>
      </c>
      <c r="CI526">
        <v>1</v>
      </c>
      <c r="CJ526">
        <v>108526</v>
      </c>
      <c r="CK526">
        <v>0.45150470854910341</v>
      </c>
      <c r="CL526">
        <v>0.77911986875552108</v>
      </c>
      <c r="CM526">
        <v>351</v>
      </c>
      <c r="CN526">
        <v>-0.84581300082373811</v>
      </c>
      <c r="CO526">
        <v>14728.000000000002</v>
      </c>
      <c r="CP526">
        <v>6.7168322000000003E-2</v>
      </c>
      <c r="CQ526">
        <v>0.55980751799999995</v>
      </c>
      <c r="CR526">
        <v>96219</v>
      </c>
      <c r="CS526">
        <v>0.87</v>
      </c>
      <c r="CT526">
        <v>86050</v>
      </c>
      <c r="CU526">
        <v>0.82561178815000003</v>
      </c>
      <c r="CV526">
        <v>280</v>
      </c>
      <c r="CW526">
        <v>97</v>
      </c>
      <c r="CX526">
        <v>48</v>
      </c>
      <c r="CY526">
        <v>1384</v>
      </c>
      <c r="CZ526">
        <v>1415</v>
      </c>
      <c r="DA526" s="2">
        <v>66325</v>
      </c>
      <c r="DB526" s="2">
        <v>11750</v>
      </c>
      <c r="DC526" s="2">
        <v>221.36</v>
      </c>
      <c r="DD526" s="2">
        <v>10563</v>
      </c>
      <c r="DE526">
        <v>428</v>
      </c>
      <c r="DF526">
        <v>48</v>
      </c>
      <c r="DG526">
        <v>52.08</v>
      </c>
      <c r="DH526">
        <v>2.79</v>
      </c>
      <c r="DI526" s="2">
        <v>7.44</v>
      </c>
      <c r="DJ526">
        <v>2</v>
      </c>
      <c r="DK526">
        <v>0.87410543907701099</v>
      </c>
      <c r="DL526">
        <v>3.3594624860022394E-3</v>
      </c>
      <c r="DM526">
        <v>0</v>
      </c>
      <c r="DN526">
        <v>140.19999999999999</v>
      </c>
      <c r="DO526">
        <v>0.115</v>
      </c>
      <c r="DP526">
        <v>55035.360000000001</v>
      </c>
      <c r="DQ526" s="2">
        <f>307419+175618</f>
        <v>483037</v>
      </c>
      <c r="DR526" s="2">
        <v>7176.8343209699997</v>
      </c>
      <c r="DS526">
        <v>5.8997041860847114E-3</v>
      </c>
      <c r="DT526">
        <v>4.3306730695011204</v>
      </c>
      <c r="DU526">
        <v>5268149.459279079</v>
      </c>
      <c r="DV526">
        <v>0</v>
      </c>
    </row>
    <row r="527" spans="1:126" x14ac:dyDescent="0.15">
      <c r="A527" t="s">
        <v>1036</v>
      </c>
      <c r="B527" t="s">
        <v>1056</v>
      </c>
      <c r="C527">
        <v>16</v>
      </c>
      <c r="D527">
        <v>21</v>
      </c>
      <c r="E527" t="s">
        <v>1057</v>
      </c>
      <c r="F527">
        <v>16021</v>
      </c>
      <c r="G527" t="s">
        <v>5511</v>
      </c>
      <c r="H527">
        <v>92.1</v>
      </c>
      <c r="I527">
        <v>0.3</v>
      </c>
      <c r="J527">
        <v>1.5</v>
      </c>
      <c r="K527">
        <v>0.5</v>
      </c>
      <c r="L527">
        <v>1.9</v>
      </c>
      <c r="M527">
        <v>3.7</v>
      </c>
      <c r="N527">
        <f t="shared" si="34"/>
        <v>8502.3000000000011</v>
      </c>
      <c r="O527">
        <f t="shared" si="32"/>
        <v>1497.6999999999989</v>
      </c>
      <c r="P527">
        <f t="shared" si="33"/>
        <v>1.7972399999999993</v>
      </c>
      <c r="Q527" s="4">
        <v>16021</v>
      </c>
      <c r="R527" s="5">
        <v>48.773133000000001</v>
      </c>
      <c r="S527" s="5">
        <v>-116.52467300000001</v>
      </c>
      <c r="T527">
        <v>7</v>
      </c>
      <c r="U527">
        <v>0.12643680612933791</v>
      </c>
      <c r="V527">
        <v>10857</v>
      </c>
      <c r="W527">
        <v>10903</v>
      </c>
      <c r="X527">
        <v>10961</v>
      </c>
      <c r="Y527">
        <v>11264</v>
      </c>
      <c r="Z527">
        <v>5501</v>
      </c>
      <c r="AA527">
        <v>16009</v>
      </c>
      <c r="AB527">
        <v>3412.5540000000001</v>
      </c>
      <c r="AC527">
        <v>38961</v>
      </c>
      <c r="AD527">
        <v>1</v>
      </c>
      <c r="AE527">
        <v>9.1232551774473127E-5</v>
      </c>
      <c r="AF527">
        <v>59</v>
      </c>
      <c r="AG527">
        <v>370</v>
      </c>
      <c r="AH527">
        <v>0.15945945945945947</v>
      </c>
      <c r="AI527" s="3">
        <v>75186</v>
      </c>
      <c r="AJ527" s="3">
        <v>811934.167568665</v>
      </c>
      <c r="AK527">
        <v>60</v>
      </c>
      <c r="AL527">
        <v>818048</v>
      </c>
      <c r="AM527">
        <v>845645</v>
      </c>
      <c r="AN527">
        <v>26981</v>
      </c>
      <c r="AO527">
        <v>872626</v>
      </c>
      <c r="AP527">
        <v>1</v>
      </c>
      <c r="AQ527">
        <v>1</v>
      </c>
      <c r="AR527">
        <v>2</v>
      </c>
      <c r="AS527">
        <v>0.18343575162799228</v>
      </c>
      <c r="AT527">
        <v>2</v>
      </c>
      <c r="AU527">
        <v>23</v>
      </c>
      <c r="AV527">
        <f t="shared" si="35"/>
        <v>25</v>
      </c>
      <c r="AW527">
        <v>7349</v>
      </c>
      <c r="AX527">
        <v>0.64</v>
      </c>
      <c r="AY527">
        <v>1154407720.9184699</v>
      </c>
      <c r="AZ527">
        <v>1154407.7209184698</v>
      </c>
      <c r="BA527">
        <v>116772.70491869</v>
      </c>
      <c r="BB527">
        <v>8.5636450803833836E-2</v>
      </c>
      <c r="BC527">
        <v>4089</v>
      </c>
      <c r="BD527">
        <v>0</v>
      </c>
      <c r="BE527">
        <v>4089</v>
      </c>
      <c r="BF527">
        <v>0.37662337662337664</v>
      </c>
      <c r="BG527">
        <v>149478</v>
      </c>
      <c r="BH527">
        <v>13.637259374144694</v>
      </c>
      <c r="BI527">
        <v>1437</v>
      </c>
      <c r="BJ527">
        <v>9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3</v>
      </c>
      <c r="BR527">
        <v>1</v>
      </c>
      <c r="BS527">
        <v>0</v>
      </c>
      <c r="BT527">
        <v>10951</v>
      </c>
      <c r="BU527">
        <v>0.65</v>
      </c>
      <c r="BV527">
        <v>0.57141129999999996</v>
      </c>
      <c r="BW527">
        <v>82</v>
      </c>
      <c r="BX527">
        <v>1.2784219999999999</v>
      </c>
      <c r="BY527">
        <v>-4.1324E-2</v>
      </c>
      <c r="BZ527">
        <v>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1</v>
      </c>
      <c r="CI527">
        <v>0</v>
      </c>
      <c r="CJ527">
        <v>10977</v>
      </c>
      <c r="CK527">
        <v>0.91099571832012394</v>
      </c>
      <c r="CL527">
        <v>0.71222570532915364</v>
      </c>
      <c r="CM527">
        <v>89</v>
      </c>
      <c r="CN527">
        <v>0.18654522323932068</v>
      </c>
      <c r="CO527">
        <v>726</v>
      </c>
      <c r="CP527">
        <v>0.421318311</v>
      </c>
      <c r="CQ527">
        <v>-0.28528895409999999</v>
      </c>
      <c r="CR527">
        <v>9548</v>
      </c>
      <c r="CS527">
        <v>0.83799999999999997</v>
      </c>
      <c r="CT527">
        <v>8208</v>
      </c>
      <c r="CU527">
        <v>0.75686210816999999</v>
      </c>
      <c r="CV527">
        <v>13</v>
      </c>
      <c r="CW527">
        <v>7</v>
      </c>
      <c r="CX527">
        <v>10</v>
      </c>
      <c r="CY527">
        <v>641</v>
      </c>
      <c r="CZ527">
        <v>590</v>
      </c>
      <c r="DA527" s="2">
        <v>5710</v>
      </c>
      <c r="DB527" s="2">
        <v>715</v>
      </c>
      <c r="DC527" s="2">
        <v>119.78</v>
      </c>
      <c r="DD527" s="2">
        <v>658</v>
      </c>
      <c r="DE527">
        <v>214</v>
      </c>
      <c r="DF527">
        <v>18</v>
      </c>
      <c r="DG527">
        <v>46.07</v>
      </c>
      <c r="DH527">
        <v>9.2100000000000009</v>
      </c>
      <c r="DI527" s="2">
        <v>9.2100000000000009</v>
      </c>
      <c r="DJ527">
        <v>2.61</v>
      </c>
      <c r="DK527">
        <v>0.88444657250019953</v>
      </c>
      <c r="DL527">
        <v>2.4324324324324326E-2</v>
      </c>
      <c r="DM527">
        <v>0</v>
      </c>
      <c r="DN527">
        <v>3.3</v>
      </c>
      <c r="DO527">
        <v>4.0000000000000001E-3</v>
      </c>
      <c r="DP527">
        <v>1274.1199999999999</v>
      </c>
      <c r="DQ527" s="2">
        <f>480231+10571</f>
        <v>490802</v>
      </c>
      <c r="DR527" s="2">
        <v>16760.46590435</v>
      </c>
      <c r="DS527">
        <v>1.9756663248269645E-2</v>
      </c>
      <c r="DT527">
        <v>4.8584754328648003</v>
      </c>
      <c r="DU527">
        <v>3974466.1109041842</v>
      </c>
      <c r="DV527">
        <v>0</v>
      </c>
    </row>
    <row r="528" spans="1:126" x14ac:dyDescent="0.15">
      <c r="A528" t="s">
        <v>1036</v>
      </c>
      <c r="B528" t="s">
        <v>408</v>
      </c>
      <c r="C528">
        <v>16</v>
      </c>
      <c r="D528">
        <v>23</v>
      </c>
      <c r="E528" t="s">
        <v>1058</v>
      </c>
      <c r="F528">
        <v>16023</v>
      </c>
      <c r="G528" t="s">
        <v>5512</v>
      </c>
      <c r="H528">
        <v>93.8</v>
      </c>
      <c r="I528">
        <v>0.2</v>
      </c>
      <c r="J528">
        <v>0.4</v>
      </c>
      <c r="K528">
        <v>0.2</v>
      </c>
      <c r="L528">
        <v>1.3</v>
      </c>
      <c r="M528">
        <v>4.0999999999999996</v>
      </c>
      <c r="N528">
        <f t="shared" si="34"/>
        <v>8817.18</v>
      </c>
      <c r="O528">
        <f t="shared" si="32"/>
        <v>1182.8199999999997</v>
      </c>
      <c r="P528">
        <f t="shared" si="33"/>
        <v>1.4193840000000002</v>
      </c>
      <c r="Q528" s="4">
        <v>16023</v>
      </c>
      <c r="R528" s="5">
        <v>43.685101000000003</v>
      </c>
      <c r="S528" s="5">
        <v>-113.17763100000001</v>
      </c>
      <c r="T528">
        <v>3</v>
      </c>
      <c r="U528">
        <v>0.26711265815772334</v>
      </c>
      <c r="V528">
        <v>2828</v>
      </c>
      <c r="W528">
        <v>2734</v>
      </c>
      <c r="X528">
        <v>2653</v>
      </c>
      <c r="Y528">
        <v>2565</v>
      </c>
      <c r="Z528">
        <v>1244</v>
      </c>
      <c r="AA528">
        <v>16011</v>
      </c>
      <c r="AB528">
        <v>861.74</v>
      </c>
      <c r="AC528">
        <v>37891</v>
      </c>
      <c r="AD528">
        <v>0</v>
      </c>
      <c r="AE528">
        <v>0</v>
      </c>
      <c r="AF528">
        <v>15</v>
      </c>
      <c r="AG528">
        <v>214</v>
      </c>
      <c r="AH528">
        <v>7.0093457943925228E-2</v>
      </c>
      <c r="AI528" s="3">
        <v>125193</v>
      </c>
      <c r="AJ528" s="3">
        <v>1431165.7137126052</v>
      </c>
      <c r="AK528">
        <v>224</v>
      </c>
      <c r="AL528">
        <v>1429542.4</v>
      </c>
      <c r="AM528">
        <v>416430</v>
      </c>
      <c r="AN528">
        <v>31856</v>
      </c>
      <c r="AO528">
        <v>448286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f t="shared" si="35"/>
        <v>1</v>
      </c>
      <c r="AW528">
        <v>877</v>
      </c>
      <c r="AX528">
        <v>0.36</v>
      </c>
      <c r="AY528">
        <v>256478109.629327</v>
      </c>
      <c r="AZ528">
        <v>256478.10962932699</v>
      </c>
      <c r="BA528">
        <v>88192.753763840097</v>
      </c>
      <c r="BB528">
        <v>0.11338800041075596</v>
      </c>
      <c r="BC528">
        <v>1559</v>
      </c>
      <c r="BD528">
        <v>117</v>
      </c>
      <c r="BE528">
        <v>1442</v>
      </c>
      <c r="BF528">
        <v>0.50990099009900991</v>
      </c>
      <c r="BG528">
        <v>0</v>
      </c>
      <c r="BH528">
        <v>0</v>
      </c>
      <c r="BI528">
        <v>373</v>
      </c>
      <c r="BJ528">
        <v>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2764</v>
      </c>
      <c r="BU528">
        <v>0.64</v>
      </c>
      <c r="BV528">
        <v>0.69117649999999997</v>
      </c>
      <c r="BW528">
        <v>28</v>
      </c>
      <c r="BX528">
        <v>0.72358900000000004</v>
      </c>
      <c r="BY528">
        <v>0.52473570000000003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2612</v>
      </c>
      <c r="CK528">
        <v>0.38284839203675347</v>
      </c>
      <c r="CL528">
        <v>0.71444444444444444</v>
      </c>
      <c r="CM528">
        <v>20</v>
      </c>
      <c r="CN528">
        <v>-0.3525987363500796</v>
      </c>
      <c r="CO528">
        <v>200</v>
      </c>
      <c r="CP528">
        <v>-0.53073590670000004</v>
      </c>
      <c r="CQ528">
        <v>-9.9194474199999993E-2</v>
      </c>
      <c r="CR528">
        <v>2091</v>
      </c>
      <c r="CS528">
        <v>0.85099999999999998</v>
      </c>
      <c r="CT528">
        <v>2234</v>
      </c>
      <c r="CU528">
        <v>0.81963788300999996</v>
      </c>
      <c r="CV528">
        <v>1</v>
      </c>
      <c r="CW528">
        <v>0</v>
      </c>
      <c r="CX528">
        <v>1</v>
      </c>
      <c r="CY528">
        <v>276</v>
      </c>
      <c r="CZ528">
        <v>342</v>
      </c>
      <c r="DA528" s="2">
        <v>8189</v>
      </c>
      <c r="DB528" s="2">
        <v>135</v>
      </c>
      <c r="DC528" s="2">
        <v>151.4</v>
      </c>
      <c r="DD528" s="2">
        <v>188</v>
      </c>
      <c r="DE528">
        <v>108</v>
      </c>
      <c r="DF528">
        <v>12</v>
      </c>
      <c r="DG528">
        <v>37.85</v>
      </c>
      <c r="DH528">
        <v>75.7</v>
      </c>
      <c r="DI528" s="2">
        <v>75.7</v>
      </c>
      <c r="DJ528">
        <v>7.0000000000000007E-2</v>
      </c>
      <c r="DL528">
        <v>0</v>
      </c>
      <c r="DM528">
        <v>0</v>
      </c>
      <c r="DN528">
        <v>36.9</v>
      </c>
      <c r="DO528">
        <v>2.5000000000000001E-2</v>
      </c>
      <c r="DP528">
        <v>390.73</v>
      </c>
      <c r="DQ528" s="2">
        <f>222742+48320</f>
        <v>271062</v>
      </c>
      <c r="DR528" s="2">
        <v>12389.03570959</v>
      </c>
      <c r="DS528">
        <v>8.3992024846614565E-3</v>
      </c>
      <c r="DT528">
        <v>3.1628210716401099</v>
      </c>
      <c r="DU528">
        <v>4521386.8255229741</v>
      </c>
      <c r="DV528">
        <v>0</v>
      </c>
    </row>
    <row r="529" spans="1:126" x14ac:dyDescent="0.15">
      <c r="A529" t="s">
        <v>1036</v>
      </c>
      <c r="B529" t="s">
        <v>1059</v>
      </c>
      <c r="C529">
        <v>16</v>
      </c>
      <c r="D529">
        <v>25</v>
      </c>
      <c r="E529" t="s">
        <v>1060</v>
      </c>
      <c r="F529">
        <v>16025</v>
      </c>
      <c r="G529" t="s">
        <v>5513</v>
      </c>
      <c r="H529">
        <v>90.2</v>
      </c>
      <c r="I529">
        <v>0.2</v>
      </c>
      <c r="J529">
        <v>0.5</v>
      </c>
      <c r="K529">
        <v>0.1</v>
      </c>
      <c r="L529">
        <v>2.2000000000000002</v>
      </c>
      <c r="M529">
        <v>6.7</v>
      </c>
      <c r="N529">
        <f t="shared" si="34"/>
        <v>8186.0700000000015</v>
      </c>
      <c r="O529">
        <f t="shared" si="32"/>
        <v>1813.9299999999985</v>
      </c>
      <c r="P529">
        <f t="shared" si="33"/>
        <v>2.176715999999999</v>
      </c>
      <c r="Q529" s="4">
        <v>16025</v>
      </c>
      <c r="R529" s="5">
        <v>43.502732999999999</v>
      </c>
      <c r="S529" s="5">
        <v>-114.772066</v>
      </c>
      <c r="T529">
        <v>9</v>
      </c>
      <c r="U529">
        <v>0.10421093863139953</v>
      </c>
      <c r="V529">
        <v>1276</v>
      </c>
      <c r="W529">
        <v>1156</v>
      </c>
      <c r="X529">
        <v>1052</v>
      </c>
      <c r="Y529">
        <v>1071</v>
      </c>
      <c r="Z529">
        <v>543</v>
      </c>
      <c r="AA529">
        <v>16013</v>
      </c>
      <c r="AB529">
        <v>452.98000000000008</v>
      </c>
      <c r="AC529">
        <v>42614</v>
      </c>
      <c r="AD529">
        <v>0</v>
      </c>
      <c r="AE529">
        <v>0</v>
      </c>
      <c r="AF529">
        <v>6</v>
      </c>
      <c r="AG529">
        <v>114</v>
      </c>
      <c r="AH529">
        <v>5.2631578947368418E-2</v>
      </c>
      <c r="AI529" s="3">
        <v>167639</v>
      </c>
      <c r="AJ529" s="3">
        <v>687674.17086475505</v>
      </c>
      <c r="AK529">
        <v>200</v>
      </c>
      <c r="AL529">
        <v>690598.39999999991</v>
      </c>
      <c r="AM529">
        <v>667354</v>
      </c>
      <c r="AN529">
        <v>20176</v>
      </c>
      <c r="AO529">
        <v>687530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</v>
      </c>
      <c r="AV529">
        <f t="shared" si="35"/>
        <v>2</v>
      </c>
      <c r="AW529">
        <v>0</v>
      </c>
      <c r="AX529">
        <v>0</v>
      </c>
      <c r="AY529">
        <v>49933371.158284403</v>
      </c>
      <c r="AZ529">
        <v>49933.371158284404</v>
      </c>
      <c r="BA529">
        <v>49991.486261062899</v>
      </c>
      <c r="BB529">
        <v>0.20003406075543598</v>
      </c>
      <c r="BC529">
        <v>2455</v>
      </c>
      <c r="BD529">
        <v>0</v>
      </c>
      <c r="BE529">
        <v>2455</v>
      </c>
      <c r="BF529">
        <v>1.9239811912225706</v>
      </c>
      <c r="BG529">
        <v>13375</v>
      </c>
      <c r="BH529">
        <v>12.713878326996198</v>
      </c>
      <c r="BI529">
        <v>89</v>
      </c>
      <c r="BJ529">
        <v>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1109</v>
      </c>
      <c r="BU529">
        <v>0.46</v>
      </c>
      <c r="BV529">
        <v>0.68973209999999996</v>
      </c>
      <c r="BW529">
        <v>10</v>
      </c>
      <c r="BX529">
        <v>2.7051400000000001</v>
      </c>
      <c r="BY529">
        <v>2.0564439999999999</v>
      </c>
      <c r="BZ529">
        <v>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1038</v>
      </c>
      <c r="CK529">
        <v>2.8901734104046239</v>
      </c>
      <c r="CL529">
        <v>0.69638554216867465</v>
      </c>
      <c r="CM529">
        <v>11</v>
      </c>
      <c r="CN529">
        <v>2.3954102529594588</v>
      </c>
      <c r="CO529">
        <v>72</v>
      </c>
      <c r="CP529">
        <v>0</v>
      </c>
      <c r="CQ529">
        <v>0</v>
      </c>
      <c r="CR529">
        <v>896</v>
      </c>
      <c r="CS529">
        <v>0.85599999999999998</v>
      </c>
      <c r="CT529">
        <v>909</v>
      </c>
      <c r="CU529">
        <v>0.7305084745799999</v>
      </c>
      <c r="CW529">
        <v>0</v>
      </c>
      <c r="CX529">
        <v>0</v>
      </c>
      <c r="CY529">
        <v>187</v>
      </c>
      <c r="CZ529">
        <v>159</v>
      </c>
      <c r="DA529" s="2">
        <v>739</v>
      </c>
      <c r="DB529" s="2">
        <v>90</v>
      </c>
      <c r="DC529" s="2">
        <v>0</v>
      </c>
      <c r="DD529" s="2">
        <v>69</v>
      </c>
      <c r="DE529">
        <v>41</v>
      </c>
      <c r="DF529">
        <v>4</v>
      </c>
      <c r="DH529">
        <v>95.97</v>
      </c>
      <c r="DJ529">
        <v>2.7</v>
      </c>
      <c r="DK529">
        <v>1</v>
      </c>
      <c r="DL529">
        <v>0.21052631578947367</v>
      </c>
      <c r="DM529">
        <v>0</v>
      </c>
      <c r="DN529">
        <v>58.2</v>
      </c>
      <c r="DO529">
        <v>8.5000000000000006E-2</v>
      </c>
      <c r="DP529">
        <v>3687.0699999999997</v>
      </c>
      <c r="DQ529" s="2">
        <v>323546</v>
      </c>
      <c r="DR529" s="2">
        <v>3644.6665502300002</v>
      </c>
      <c r="DS529">
        <v>4.5130209346472286E-2</v>
      </c>
      <c r="DT529">
        <v>2.1936826806879401</v>
      </c>
      <c r="DU529">
        <v>1514953.7493908021</v>
      </c>
      <c r="DV529">
        <v>1</v>
      </c>
    </row>
    <row r="530" spans="1:126" x14ac:dyDescent="0.15">
      <c r="A530" t="s">
        <v>1036</v>
      </c>
      <c r="B530" t="s">
        <v>1061</v>
      </c>
      <c r="C530">
        <v>16</v>
      </c>
      <c r="D530">
        <v>27</v>
      </c>
      <c r="E530" t="s">
        <v>1062</v>
      </c>
      <c r="F530">
        <v>16027</v>
      </c>
      <c r="G530" t="s">
        <v>5514</v>
      </c>
      <c r="H530">
        <v>72.3</v>
      </c>
      <c r="I530">
        <v>0.5</v>
      </c>
      <c r="J530">
        <v>0.7</v>
      </c>
      <c r="K530">
        <v>0.7</v>
      </c>
      <c r="L530">
        <v>2</v>
      </c>
      <c r="M530">
        <v>23.9</v>
      </c>
      <c r="N530">
        <f t="shared" si="34"/>
        <v>5803.73</v>
      </c>
      <c r="O530">
        <f t="shared" si="32"/>
        <v>4196.2700000000004</v>
      </c>
      <c r="P530">
        <f t="shared" si="33"/>
        <v>5.0355240000000023</v>
      </c>
      <c r="Q530" s="4">
        <v>16027</v>
      </c>
      <c r="R530" s="5">
        <v>43.623050999999997</v>
      </c>
      <c r="S530" s="5">
        <v>-116.708527</v>
      </c>
      <c r="T530">
        <v>2</v>
      </c>
      <c r="U530">
        <v>6.6292412858991508E-3</v>
      </c>
      <c r="V530">
        <v>189396</v>
      </c>
      <c r="W530">
        <v>195353</v>
      </c>
      <c r="X530">
        <v>198921</v>
      </c>
      <c r="Y530">
        <v>206621</v>
      </c>
      <c r="Z530">
        <v>95690</v>
      </c>
      <c r="AA530">
        <v>16015</v>
      </c>
      <c r="AB530">
        <v>72020.979000000007</v>
      </c>
      <c r="AC530">
        <v>42888</v>
      </c>
      <c r="AD530">
        <v>4</v>
      </c>
      <c r="AE530">
        <v>2.0108485278075216E-5</v>
      </c>
      <c r="AF530">
        <v>292</v>
      </c>
      <c r="AG530">
        <v>2331</v>
      </c>
      <c r="AH530">
        <v>0.12526812526812528</v>
      </c>
      <c r="AI530" s="3">
        <v>303836</v>
      </c>
      <c r="AJ530" s="3">
        <v>375913.27953489003</v>
      </c>
      <c r="AK530">
        <v>15</v>
      </c>
      <c r="AL530">
        <v>386252.79999999999</v>
      </c>
      <c r="AM530">
        <v>390273</v>
      </c>
      <c r="AN530">
        <v>254577</v>
      </c>
      <c r="AO530">
        <v>644850</v>
      </c>
      <c r="AP530">
        <v>19</v>
      </c>
      <c r="AQ530">
        <v>6</v>
      </c>
      <c r="AR530">
        <v>25</v>
      </c>
      <c r="AS530">
        <v>0.12797346342262467</v>
      </c>
      <c r="AT530">
        <v>26</v>
      </c>
      <c r="AU530">
        <v>171</v>
      </c>
      <c r="AV530">
        <f t="shared" si="35"/>
        <v>197</v>
      </c>
      <c r="AW530">
        <v>204091</v>
      </c>
      <c r="AX530">
        <v>0.92</v>
      </c>
      <c r="AY530">
        <v>658477419.27427399</v>
      </c>
      <c r="AZ530">
        <v>658477.41927427403</v>
      </c>
      <c r="BA530">
        <v>5019.0676939596597</v>
      </c>
      <c r="BB530">
        <v>1.9924018980725813</v>
      </c>
      <c r="BC530">
        <v>49711</v>
      </c>
      <c r="BD530">
        <v>0</v>
      </c>
      <c r="BE530">
        <v>49711</v>
      </c>
      <c r="BF530">
        <v>0.26247122431307945</v>
      </c>
      <c r="BG530">
        <v>1573330</v>
      </c>
      <c r="BH530">
        <v>7.9093207856385197</v>
      </c>
      <c r="BI530">
        <v>13024</v>
      </c>
      <c r="BJ530">
        <v>73</v>
      </c>
      <c r="BK530">
        <v>9</v>
      </c>
      <c r="BL530">
        <v>6</v>
      </c>
      <c r="BM530">
        <v>1</v>
      </c>
      <c r="BN530">
        <v>2</v>
      </c>
      <c r="BO530">
        <v>4</v>
      </c>
      <c r="BP530">
        <v>3</v>
      </c>
      <c r="BQ530">
        <v>6</v>
      </c>
      <c r="BR530">
        <v>4</v>
      </c>
      <c r="BS530">
        <v>0</v>
      </c>
      <c r="BT530">
        <v>186615</v>
      </c>
      <c r="BU530">
        <v>0.79</v>
      </c>
      <c r="BV530">
        <v>0.50897999999999999</v>
      </c>
      <c r="BW530">
        <v>573</v>
      </c>
      <c r="BX530">
        <v>0.57873160000000001</v>
      </c>
      <c r="BY530">
        <v>-1.6629069999999999</v>
      </c>
      <c r="BZ530">
        <v>80</v>
      </c>
      <c r="CA530">
        <v>7</v>
      </c>
      <c r="CB530">
        <v>4</v>
      </c>
      <c r="CC530">
        <v>1</v>
      </c>
      <c r="CD530">
        <v>2</v>
      </c>
      <c r="CE530">
        <v>4</v>
      </c>
      <c r="CF530">
        <v>2</v>
      </c>
      <c r="CG530">
        <v>9</v>
      </c>
      <c r="CH530">
        <v>6</v>
      </c>
      <c r="CI530">
        <v>0</v>
      </c>
      <c r="CJ530">
        <v>202951</v>
      </c>
      <c r="CK530">
        <v>0.56663923804268024</v>
      </c>
      <c r="CL530">
        <v>0.70631291005064856</v>
      </c>
      <c r="CM530">
        <v>584</v>
      </c>
      <c r="CN530">
        <v>-1.1001928506955392</v>
      </c>
      <c r="CO530">
        <v>17220</v>
      </c>
      <c r="CP530">
        <v>0.137803223</v>
      </c>
      <c r="CQ530">
        <v>-0.36736656410000001</v>
      </c>
      <c r="CR530">
        <v>180058</v>
      </c>
      <c r="CS530">
        <v>0.86</v>
      </c>
      <c r="CT530">
        <v>146403</v>
      </c>
      <c r="CU530">
        <v>0.74193152749000002</v>
      </c>
      <c r="CV530">
        <v>248</v>
      </c>
      <c r="CW530">
        <v>88</v>
      </c>
      <c r="CX530">
        <v>63</v>
      </c>
      <c r="CY530">
        <v>5659</v>
      </c>
      <c r="CZ530">
        <v>3722</v>
      </c>
      <c r="DA530" s="2">
        <v>85076</v>
      </c>
      <c r="DB530" s="2">
        <v>14985</v>
      </c>
      <c r="DC530" s="2">
        <v>113.14</v>
      </c>
      <c r="DD530" s="2">
        <v>18699</v>
      </c>
      <c r="DE530">
        <v>1267</v>
      </c>
      <c r="DF530">
        <v>105</v>
      </c>
      <c r="DG530">
        <v>24.14</v>
      </c>
      <c r="DH530">
        <v>3.52</v>
      </c>
      <c r="DI530" s="2">
        <v>6.03</v>
      </c>
      <c r="DJ530">
        <v>1.82</v>
      </c>
      <c r="DK530">
        <v>0.88449031714477544</v>
      </c>
      <c r="DL530">
        <v>3.432003432003432E-3</v>
      </c>
      <c r="DM530">
        <v>0</v>
      </c>
      <c r="DN530">
        <v>160.6</v>
      </c>
      <c r="DO530">
        <v>0.40899999999999997</v>
      </c>
      <c r="DP530">
        <v>120.48</v>
      </c>
      <c r="DQ530" s="2">
        <v>0</v>
      </c>
      <c r="DR530" s="2">
        <v>267.81808057000001</v>
      </c>
      <c r="DS530">
        <v>6.9337282536336309E-4</v>
      </c>
      <c r="DT530">
        <v>10.3161167437844</v>
      </c>
      <c r="DU530">
        <v>3984628.9774136073</v>
      </c>
      <c r="DV530">
        <v>0</v>
      </c>
    </row>
    <row r="531" spans="1:126" x14ac:dyDescent="0.15">
      <c r="A531" t="s">
        <v>1036</v>
      </c>
      <c r="B531" t="s">
        <v>1063</v>
      </c>
      <c r="C531">
        <v>16</v>
      </c>
      <c r="D531">
        <v>29</v>
      </c>
      <c r="E531" t="s">
        <v>1064</v>
      </c>
      <c r="F531">
        <v>16029</v>
      </c>
      <c r="G531" t="s">
        <v>5515</v>
      </c>
      <c r="H531">
        <v>93.1</v>
      </c>
      <c r="I531">
        <v>0.1</v>
      </c>
      <c r="J531">
        <v>0.3</v>
      </c>
      <c r="K531">
        <v>0.2</v>
      </c>
      <c r="L531">
        <v>1.6</v>
      </c>
      <c r="M531">
        <v>4.8</v>
      </c>
      <c r="N531">
        <f t="shared" si="34"/>
        <v>8693.35</v>
      </c>
      <c r="O531">
        <f t="shared" si="32"/>
        <v>1306.6499999999996</v>
      </c>
      <c r="P531">
        <f t="shared" si="33"/>
        <v>1.5679800000000002</v>
      </c>
      <c r="Q531" s="4">
        <v>16029</v>
      </c>
      <c r="R531" s="5">
        <v>42.786071999999997</v>
      </c>
      <c r="S531" s="5">
        <v>-111.544273</v>
      </c>
      <c r="T531">
        <v>6</v>
      </c>
      <c r="U531">
        <v>0.10204021288710345</v>
      </c>
      <c r="V531">
        <v>6872</v>
      </c>
      <c r="W531">
        <v>6857</v>
      </c>
      <c r="X531">
        <v>6808</v>
      </c>
      <c r="Y531">
        <v>6753</v>
      </c>
      <c r="Z531">
        <v>3271</v>
      </c>
      <c r="AA531">
        <v>16017</v>
      </c>
      <c r="AB531">
        <v>2509.7240000000002</v>
      </c>
      <c r="AC531">
        <v>58021</v>
      </c>
      <c r="AD531">
        <v>1</v>
      </c>
      <c r="AE531">
        <v>1.4688601645123384E-4</v>
      </c>
      <c r="AF531">
        <v>37</v>
      </c>
      <c r="AG531">
        <v>436</v>
      </c>
      <c r="AH531">
        <v>8.4862385321100922E-2</v>
      </c>
      <c r="AI531" s="3">
        <v>394581</v>
      </c>
      <c r="AJ531" s="3">
        <v>1128970.6750344001</v>
      </c>
      <c r="AK531">
        <v>321</v>
      </c>
      <c r="AL531">
        <v>1151187.2</v>
      </c>
      <c r="AM531">
        <v>706397</v>
      </c>
      <c r="AN531">
        <v>85460</v>
      </c>
      <c r="AO531">
        <v>791857</v>
      </c>
      <c r="AP531">
        <v>1</v>
      </c>
      <c r="AQ531">
        <v>0</v>
      </c>
      <c r="AR531">
        <v>1</v>
      </c>
      <c r="AS531">
        <v>0.14583637159107482</v>
      </c>
      <c r="AT531">
        <v>1</v>
      </c>
      <c r="AU531">
        <v>8</v>
      </c>
      <c r="AV531">
        <f t="shared" si="35"/>
        <v>9</v>
      </c>
      <c r="AW531">
        <v>2169</v>
      </c>
      <c r="AX531">
        <v>0.36</v>
      </c>
      <c r="AY531">
        <v>327507158.36744499</v>
      </c>
      <c r="AZ531">
        <v>327507.15836744499</v>
      </c>
      <c r="BA531">
        <v>44498.342879540302</v>
      </c>
      <c r="BB531">
        <v>0.22472746967388432</v>
      </c>
      <c r="BC531">
        <v>74</v>
      </c>
      <c r="BD531">
        <v>74</v>
      </c>
      <c r="BE531">
        <v>0</v>
      </c>
      <c r="BF531">
        <v>0</v>
      </c>
      <c r="BG531">
        <v>93356</v>
      </c>
      <c r="BH531">
        <v>13.712690951821386</v>
      </c>
      <c r="BI531">
        <v>987</v>
      </c>
      <c r="BJ531">
        <v>0</v>
      </c>
      <c r="BK531">
        <v>1</v>
      </c>
      <c r="BL531">
        <v>2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2</v>
      </c>
      <c r="BS531">
        <v>0</v>
      </c>
      <c r="BT531">
        <v>6914</v>
      </c>
      <c r="BU531">
        <v>0.71</v>
      </c>
      <c r="BV531">
        <v>0.65737610000000002</v>
      </c>
      <c r="BW531">
        <v>50</v>
      </c>
      <c r="BX531">
        <v>0.86780449999999998</v>
      </c>
      <c r="BY531">
        <v>-6.7200000000000003E-3</v>
      </c>
      <c r="BZ531">
        <v>0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0</v>
      </c>
      <c r="CJ531">
        <v>6815</v>
      </c>
      <c r="CK531">
        <v>0.58694057226705798</v>
      </c>
      <c r="CL531">
        <v>0.73969946679592824</v>
      </c>
      <c r="CM531">
        <v>38</v>
      </c>
      <c r="CN531">
        <v>-0.45011101213427002</v>
      </c>
      <c r="CO531">
        <v>675</v>
      </c>
      <c r="CP531">
        <v>-0.78090129829999999</v>
      </c>
      <c r="CQ531">
        <v>0.52938188900000005</v>
      </c>
      <c r="CR531">
        <v>5930</v>
      </c>
      <c r="CS531">
        <v>0.878</v>
      </c>
      <c r="CT531">
        <v>5546</v>
      </c>
      <c r="CU531">
        <v>0.84035656402000003</v>
      </c>
      <c r="CV531">
        <v>1</v>
      </c>
      <c r="CW531">
        <v>4</v>
      </c>
      <c r="CX531">
        <v>3</v>
      </c>
      <c r="CY531">
        <v>793</v>
      </c>
      <c r="CZ531">
        <v>747</v>
      </c>
      <c r="DA531" s="2">
        <v>4723</v>
      </c>
      <c r="DB531" s="2">
        <v>520</v>
      </c>
      <c r="DC531" s="2">
        <v>132.19999999999999</v>
      </c>
      <c r="DD531" s="2">
        <v>109</v>
      </c>
      <c r="DE531">
        <v>191</v>
      </c>
      <c r="DF531">
        <v>31</v>
      </c>
      <c r="DG531">
        <v>44.07</v>
      </c>
      <c r="DH531">
        <v>29.38</v>
      </c>
      <c r="DI531" s="2">
        <v>29.38</v>
      </c>
      <c r="DJ531">
        <v>3.08</v>
      </c>
      <c r="DK531">
        <v>0.92844815133014513</v>
      </c>
      <c r="DL531">
        <v>1.1467889908256881E-2</v>
      </c>
      <c r="DM531">
        <v>0</v>
      </c>
      <c r="DN531">
        <v>142.19999999999999</v>
      </c>
      <c r="DO531">
        <v>0.124</v>
      </c>
      <c r="DP531">
        <v>42274.83</v>
      </c>
      <c r="DQ531" s="2">
        <f>22511+353140</f>
        <v>375651</v>
      </c>
      <c r="DR531" s="2">
        <v>7934.7355510799998</v>
      </c>
      <c r="DS531">
        <v>6.6676632679610499E-3</v>
      </c>
      <c r="DT531">
        <v>4.3328288291587604</v>
      </c>
      <c r="DU531">
        <v>4987897.0879185516</v>
      </c>
      <c r="DV531">
        <v>0</v>
      </c>
    </row>
    <row r="532" spans="1:126" x14ac:dyDescent="0.15">
      <c r="A532" t="s">
        <v>1036</v>
      </c>
      <c r="B532" t="s">
        <v>1065</v>
      </c>
      <c r="C532">
        <v>16</v>
      </c>
      <c r="D532">
        <v>31</v>
      </c>
      <c r="E532" t="s">
        <v>1066</v>
      </c>
      <c r="F532">
        <v>16031</v>
      </c>
      <c r="G532" t="s">
        <v>5516</v>
      </c>
      <c r="H532">
        <v>72.900000000000006</v>
      </c>
      <c r="I532">
        <v>0.2</v>
      </c>
      <c r="J532">
        <v>0.5</v>
      </c>
      <c r="K532">
        <v>0.5</v>
      </c>
      <c r="L532">
        <v>1</v>
      </c>
      <c r="M532">
        <v>24.9</v>
      </c>
      <c r="N532">
        <f t="shared" si="34"/>
        <v>5935.9600000000009</v>
      </c>
      <c r="O532">
        <f t="shared" si="32"/>
        <v>4064.0399999999991</v>
      </c>
      <c r="P532">
        <f t="shared" si="33"/>
        <v>4.8768480000000007</v>
      </c>
      <c r="Q532" s="4">
        <v>16031</v>
      </c>
      <c r="R532" s="5">
        <v>42.282313000000002</v>
      </c>
      <c r="S532" s="5">
        <v>-113.626328</v>
      </c>
      <c r="T532">
        <v>7</v>
      </c>
      <c r="U532">
        <v>0.22009126882780947</v>
      </c>
      <c r="V532">
        <v>22813</v>
      </c>
      <c r="W532">
        <v>23275</v>
      </c>
      <c r="X532">
        <v>23369</v>
      </c>
      <c r="Y532">
        <v>23460</v>
      </c>
      <c r="Z532">
        <v>10602</v>
      </c>
      <c r="AA532">
        <v>16019</v>
      </c>
      <c r="AB532">
        <v>8047.9340000000002</v>
      </c>
      <c r="AC532">
        <v>45695</v>
      </c>
      <c r="AD532">
        <v>0</v>
      </c>
      <c r="AE532">
        <v>0</v>
      </c>
      <c r="AF532">
        <v>33</v>
      </c>
      <c r="AG532">
        <v>668</v>
      </c>
      <c r="AH532">
        <v>4.940119760479042E-2</v>
      </c>
      <c r="AI532" s="3">
        <v>611055</v>
      </c>
      <c r="AJ532" s="3">
        <v>1641365.9919098001</v>
      </c>
      <c r="AK532">
        <v>100</v>
      </c>
      <c r="AL532">
        <v>1651488</v>
      </c>
      <c r="AM532">
        <v>438462</v>
      </c>
      <c r="AN532">
        <v>233830</v>
      </c>
      <c r="AO532">
        <v>672292</v>
      </c>
      <c r="AP532">
        <v>5</v>
      </c>
      <c r="AQ532">
        <v>0</v>
      </c>
      <c r="AR532">
        <v>5</v>
      </c>
      <c r="AS532">
        <v>0.21482277121374868</v>
      </c>
      <c r="AT532">
        <v>5</v>
      </c>
      <c r="AU532">
        <v>27</v>
      </c>
      <c r="AV532">
        <f t="shared" si="35"/>
        <v>32</v>
      </c>
      <c r="AW532">
        <v>14308</v>
      </c>
      <c r="AX532">
        <v>0.64</v>
      </c>
      <c r="AY532">
        <v>194454567.097691</v>
      </c>
      <c r="AZ532">
        <v>194454.567097691</v>
      </c>
      <c r="BA532">
        <v>9099.4089677359098</v>
      </c>
      <c r="BB532">
        <v>1.0989724756253232</v>
      </c>
      <c r="BC532">
        <v>7682</v>
      </c>
      <c r="BD532">
        <v>89</v>
      </c>
      <c r="BE532">
        <v>7593</v>
      </c>
      <c r="BF532">
        <v>0.33283654056897383</v>
      </c>
      <c r="BG532">
        <v>379061</v>
      </c>
      <c r="BH532">
        <v>16.22067696521032</v>
      </c>
      <c r="BI532">
        <v>2104</v>
      </c>
      <c r="BJ532">
        <v>7</v>
      </c>
      <c r="BK532">
        <v>1</v>
      </c>
      <c r="BL532">
        <v>2</v>
      </c>
      <c r="BM532">
        <v>0</v>
      </c>
      <c r="BN532">
        <v>0</v>
      </c>
      <c r="BO532">
        <v>0</v>
      </c>
      <c r="BP532">
        <v>1</v>
      </c>
      <c r="BQ532">
        <v>2</v>
      </c>
      <c r="BR532">
        <v>1</v>
      </c>
      <c r="BS532">
        <v>0</v>
      </c>
      <c r="BT532">
        <v>21698</v>
      </c>
      <c r="BU532">
        <v>0.73</v>
      </c>
      <c r="BV532">
        <v>0.53712329999999997</v>
      </c>
      <c r="BW532">
        <v>104</v>
      </c>
      <c r="BX532">
        <v>0.64522080000000004</v>
      </c>
      <c r="BY532">
        <v>-1.1719029999999999</v>
      </c>
      <c r="BZ532">
        <v>8</v>
      </c>
      <c r="CA532">
        <v>0</v>
      </c>
      <c r="CB532">
        <v>2</v>
      </c>
      <c r="CC532">
        <v>0</v>
      </c>
      <c r="CD532">
        <v>0</v>
      </c>
      <c r="CE532">
        <v>0</v>
      </c>
      <c r="CF532">
        <v>1</v>
      </c>
      <c r="CG532">
        <v>2</v>
      </c>
      <c r="CH532">
        <v>1</v>
      </c>
      <c r="CI532">
        <v>0</v>
      </c>
      <c r="CJ532">
        <v>23539</v>
      </c>
      <c r="CK532">
        <v>0.59475763626322276</v>
      </c>
      <c r="CL532">
        <v>0.76549963530269871</v>
      </c>
      <c r="CM532">
        <v>92</v>
      </c>
      <c r="CN532">
        <v>-0.63170996051497241</v>
      </c>
      <c r="CO532">
        <v>2053</v>
      </c>
      <c r="CP532">
        <v>0.103965945</v>
      </c>
      <c r="CQ532">
        <v>7.3021970000000005E-2</v>
      </c>
      <c r="CR532">
        <v>20756</v>
      </c>
      <c r="CS532">
        <v>0.88200000000000001</v>
      </c>
      <c r="CT532">
        <v>17178</v>
      </c>
      <c r="CU532">
        <v>0.73316788086999995</v>
      </c>
      <c r="CV532">
        <v>23</v>
      </c>
      <c r="CW532">
        <v>17</v>
      </c>
      <c r="CX532">
        <v>18</v>
      </c>
      <c r="CY532">
        <v>3215</v>
      </c>
      <c r="CZ532">
        <v>1171</v>
      </c>
      <c r="DA532" s="2">
        <v>14945</v>
      </c>
      <c r="DB532" s="2">
        <v>1170</v>
      </c>
      <c r="DC532" s="2">
        <v>132.87</v>
      </c>
      <c r="DD532" s="2">
        <v>1799</v>
      </c>
      <c r="DE532">
        <v>331</v>
      </c>
      <c r="DF532">
        <v>48</v>
      </c>
      <c r="DG532">
        <v>38.58</v>
      </c>
      <c r="DH532">
        <v>8.57</v>
      </c>
      <c r="DI532" s="2">
        <v>21.43</v>
      </c>
      <c r="DJ532">
        <v>1.81</v>
      </c>
      <c r="DK532">
        <v>0.83435860929048944</v>
      </c>
      <c r="DL532">
        <v>2.9940119760479044E-3</v>
      </c>
      <c r="DM532">
        <v>0</v>
      </c>
      <c r="DN532">
        <v>229.3</v>
      </c>
      <c r="DO532">
        <v>0.14000000000000001</v>
      </c>
      <c r="DP532">
        <v>50751.719999999994</v>
      </c>
      <c r="DQ532" s="2">
        <v>387053</v>
      </c>
      <c r="DR532" s="2">
        <v>220.13179425000001</v>
      </c>
      <c r="DS532">
        <v>1.3329300258566821E-4</v>
      </c>
      <c r="DT532">
        <v>6.5666862379091899</v>
      </c>
      <c r="DU532">
        <v>10844803.521672172</v>
      </c>
      <c r="DV532">
        <v>0</v>
      </c>
    </row>
    <row r="533" spans="1:126" x14ac:dyDescent="0.15">
      <c r="A533" t="s">
        <v>1036</v>
      </c>
      <c r="B533" t="s">
        <v>286</v>
      </c>
      <c r="C533">
        <v>16</v>
      </c>
      <c r="D533">
        <v>33</v>
      </c>
      <c r="E533" t="s">
        <v>1067</v>
      </c>
      <c r="F533">
        <v>16033</v>
      </c>
      <c r="G533" t="s">
        <v>5517</v>
      </c>
      <c r="H533">
        <v>56.8</v>
      </c>
      <c r="I533">
        <v>0.2</v>
      </c>
      <c r="J533">
        <v>0.6</v>
      </c>
      <c r="K533">
        <v>0.5</v>
      </c>
      <c r="L533">
        <v>1.3</v>
      </c>
      <c r="M533">
        <v>40.5</v>
      </c>
      <c r="N533">
        <f t="shared" si="34"/>
        <v>4868.83</v>
      </c>
      <c r="O533">
        <f t="shared" si="32"/>
        <v>5131.17</v>
      </c>
      <c r="P533">
        <f t="shared" si="33"/>
        <v>6.1574040000000023</v>
      </c>
      <c r="Q533" s="4">
        <v>16033</v>
      </c>
      <c r="R533" s="5">
        <v>44.290218000000003</v>
      </c>
      <c r="S533" s="5">
        <v>-112.354613</v>
      </c>
      <c r="T533">
        <v>9</v>
      </c>
      <c r="U533">
        <v>0.15026588417291445</v>
      </c>
      <c r="V533">
        <v>780</v>
      </c>
      <c r="W533">
        <v>823</v>
      </c>
      <c r="X533">
        <v>901</v>
      </c>
      <c r="Y533">
        <v>874</v>
      </c>
      <c r="Z533">
        <v>421</v>
      </c>
      <c r="AA533">
        <v>16021</v>
      </c>
      <c r="AB533">
        <v>363.05900000000003</v>
      </c>
      <c r="AC533">
        <v>33672</v>
      </c>
      <c r="AD533">
        <v>0</v>
      </c>
      <c r="AE533">
        <v>0</v>
      </c>
      <c r="AF533">
        <v>0</v>
      </c>
      <c r="AG533">
        <v>72</v>
      </c>
      <c r="AH533">
        <v>0</v>
      </c>
      <c r="AI533" s="3">
        <v>151296</v>
      </c>
      <c r="AJ533" s="3">
        <v>1128593.3209889</v>
      </c>
      <c r="AK533">
        <v>311</v>
      </c>
      <c r="AL533">
        <v>1129779.2</v>
      </c>
      <c r="AM533">
        <v>232626</v>
      </c>
      <c r="AN533">
        <v>21912</v>
      </c>
      <c r="AO533">
        <v>254538</v>
      </c>
      <c r="AP533">
        <v>1</v>
      </c>
      <c r="AQ533">
        <v>0</v>
      </c>
      <c r="AR533">
        <v>1</v>
      </c>
      <c r="AS533">
        <v>1.2150668286755772</v>
      </c>
      <c r="AT533">
        <v>1</v>
      </c>
      <c r="AU533">
        <v>1</v>
      </c>
      <c r="AV533">
        <f t="shared" si="35"/>
        <v>2</v>
      </c>
      <c r="AW533">
        <v>130</v>
      </c>
      <c r="AX533">
        <v>0.15000000000000002</v>
      </c>
      <c r="AY533">
        <v>5418231.6816405803</v>
      </c>
      <c r="AZ533">
        <v>5418.2316816405801</v>
      </c>
      <c r="BA533">
        <v>5298.0030390742704</v>
      </c>
      <c r="BB533">
        <v>1.88750363603931</v>
      </c>
      <c r="BC533">
        <v>3686</v>
      </c>
      <c r="BD533">
        <v>0</v>
      </c>
      <c r="BE533">
        <v>3686</v>
      </c>
      <c r="BF533">
        <v>4.7256410256410257</v>
      </c>
      <c r="BG533">
        <v>0</v>
      </c>
      <c r="BH533">
        <v>0</v>
      </c>
      <c r="BI533">
        <v>59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952</v>
      </c>
      <c r="BU533">
        <v>0.46</v>
      </c>
      <c r="BV533">
        <v>0.57781199999999999</v>
      </c>
      <c r="BW533">
        <v>9</v>
      </c>
      <c r="BX533">
        <v>0</v>
      </c>
      <c r="BY533">
        <v>-0.60927560000000003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874</v>
      </c>
      <c r="CK533">
        <v>0</v>
      </c>
      <c r="CL533">
        <v>0.73378076062639819</v>
      </c>
      <c r="CM533">
        <v>6</v>
      </c>
      <c r="CN533">
        <v>-0.69035864812430414</v>
      </c>
      <c r="CO533">
        <v>67</v>
      </c>
      <c r="CP533">
        <v>0</v>
      </c>
      <c r="CQ533">
        <v>0</v>
      </c>
      <c r="CR533">
        <v>780</v>
      </c>
      <c r="CS533">
        <v>0.873</v>
      </c>
      <c r="CT533">
        <v>530</v>
      </c>
      <c r="CU533">
        <v>0.60655737705000001</v>
      </c>
      <c r="CV533">
        <v>0</v>
      </c>
      <c r="CW533">
        <v>0</v>
      </c>
      <c r="CX533">
        <v>0</v>
      </c>
      <c r="CY533">
        <v>174</v>
      </c>
      <c r="CZ533">
        <v>122</v>
      </c>
      <c r="DA533" s="2">
        <v>594</v>
      </c>
      <c r="DB533" s="2">
        <v>50</v>
      </c>
      <c r="DC533" s="2">
        <v>115.34</v>
      </c>
      <c r="DD533" s="2">
        <v>46</v>
      </c>
      <c r="DE533">
        <v>33</v>
      </c>
      <c r="DF533">
        <v>0</v>
      </c>
      <c r="DH533">
        <v>115.34</v>
      </c>
      <c r="DJ533">
        <v>-0.06</v>
      </c>
      <c r="DK533">
        <v>0.95444691201353637</v>
      </c>
      <c r="DL533">
        <v>1.3888888888888888E-2</v>
      </c>
      <c r="DM533">
        <v>0</v>
      </c>
      <c r="DN533">
        <v>51.8</v>
      </c>
      <c r="DO533">
        <v>4.4999999999999998E-2</v>
      </c>
      <c r="DP533">
        <v>3381.83</v>
      </c>
      <c r="DQ533" s="2">
        <f>2912+356291</f>
        <v>359203</v>
      </c>
      <c r="DR533" s="2">
        <v>5513.9912721299988</v>
      </c>
      <c r="DS533">
        <v>4.8805918872886845E-3</v>
      </c>
      <c r="DT533">
        <v>1.81609227688339</v>
      </c>
      <c r="DU533">
        <v>2051783.2797034949</v>
      </c>
      <c r="DV533">
        <v>1</v>
      </c>
    </row>
    <row r="534" spans="1:126" x14ac:dyDescent="0.15">
      <c r="A534" t="s">
        <v>1036</v>
      </c>
      <c r="B534" t="s">
        <v>1068</v>
      </c>
      <c r="C534">
        <v>16</v>
      </c>
      <c r="D534">
        <v>35</v>
      </c>
      <c r="E534" t="s">
        <v>1069</v>
      </c>
      <c r="F534">
        <v>16035</v>
      </c>
      <c r="G534" t="s">
        <v>5518</v>
      </c>
      <c r="H534">
        <v>92</v>
      </c>
      <c r="I534">
        <v>0.2</v>
      </c>
      <c r="J534">
        <v>2.1</v>
      </c>
      <c r="K534">
        <v>0.7</v>
      </c>
      <c r="L534">
        <v>1.9</v>
      </c>
      <c r="M534">
        <v>3.1</v>
      </c>
      <c r="N534">
        <f t="shared" si="34"/>
        <v>8482.1600000000017</v>
      </c>
      <c r="O534">
        <f t="shared" si="32"/>
        <v>1517.8399999999983</v>
      </c>
      <c r="P534">
        <f t="shared" si="33"/>
        <v>1.8214079999999986</v>
      </c>
      <c r="Q534" s="4">
        <v>16035</v>
      </c>
      <c r="R534" s="5">
        <v>46.67257</v>
      </c>
      <c r="S534" s="5">
        <v>-115.65349999999999</v>
      </c>
      <c r="T534">
        <v>6</v>
      </c>
      <c r="U534">
        <v>8.7372473606434548E-2</v>
      </c>
      <c r="V534">
        <v>8679</v>
      </c>
      <c r="W534">
        <v>8600</v>
      </c>
      <c r="X534">
        <v>8560</v>
      </c>
      <c r="Y534">
        <v>8486</v>
      </c>
      <c r="Z534">
        <v>4590</v>
      </c>
      <c r="AA534">
        <v>16023</v>
      </c>
      <c r="AB534">
        <v>2481.826</v>
      </c>
      <c r="AC534">
        <v>38837</v>
      </c>
      <c r="AD534">
        <v>1</v>
      </c>
      <c r="AE534">
        <v>1.1682242990654206E-4</v>
      </c>
      <c r="AF534">
        <v>28</v>
      </c>
      <c r="AG534">
        <v>256</v>
      </c>
      <c r="AH534">
        <v>0.109375</v>
      </c>
      <c r="AI534" s="3">
        <v>72615</v>
      </c>
      <c r="AJ534" s="3">
        <v>1572607.221546195</v>
      </c>
      <c r="AK534">
        <v>84</v>
      </c>
      <c r="AL534">
        <v>1592486.4000000001</v>
      </c>
      <c r="AM534">
        <v>351992</v>
      </c>
      <c r="AN534">
        <v>15283</v>
      </c>
      <c r="AO534">
        <v>367275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16</v>
      </c>
      <c r="AV534">
        <f t="shared" si="35"/>
        <v>16</v>
      </c>
      <c r="AW534">
        <v>587</v>
      </c>
      <c r="AX534">
        <v>6.9999999999999951E-2</v>
      </c>
      <c r="AY534">
        <v>980711619.40915203</v>
      </c>
      <c r="AZ534">
        <v>980711.61940915207</v>
      </c>
      <c r="BA534">
        <v>110413.97097336499</v>
      </c>
      <c r="BB534">
        <v>9.0568248853329314E-2</v>
      </c>
      <c r="BC534">
        <v>4758</v>
      </c>
      <c r="BD534">
        <v>539</v>
      </c>
      <c r="BE534">
        <v>4219</v>
      </c>
      <c r="BF534">
        <v>0.48611591197142529</v>
      </c>
      <c r="BG534">
        <v>86316</v>
      </c>
      <c r="BH534">
        <v>10.083644859813084</v>
      </c>
      <c r="BI534">
        <v>1541</v>
      </c>
      <c r="BJ534">
        <v>5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2</v>
      </c>
      <c r="BS534">
        <v>0</v>
      </c>
      <c r="BT534">
        <v>8043</v>
      </c>
      <c r="BU534">
        <v>0.6</v>
      </c>
      <c r="BV534">
        <v>0.57721290000000003</v>
      </c>
      <c r="BW534">
        <v>91</v>
      </c>
      <c r="BX534">
        <v>1.243317</v>
      </c>
      <c r="BY534">
        <v>0.55613239999999997</v>
      </c>
      <c r="BZ534">
        <v>6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0</v>
      </c>
      <c r="CJ534">
        <v>8509</v>
      </c>
      <c r="CK534">
        <v>1.175226231049477</v>
      </c>
      <c r="CL534">
        <v>0.72698662470495667</v>
      </c>
      <c r="CM534">
        <v>83</v>
      </c>
      <c r="CN534">
        <v>0.78716431321440627</v>
      </c>
      <c r="CO534">
        <v>822</v>
      </c>
      <c r="CP534">
        <v>-0.1029923288</v>
      </c>
      <c r="CQ534">
        <v>-0.6013970474</v>
      </c>
      <c r="CR534">
        <v>7036</v>
      </c>
      <c r="CS534">
        <v>0.83099999999999996</v>
      </c>
      <c r="CT534">
        <v>6839</v>
      </c>
      <c r="CU534">
        <v>0.81194640017999997</v>
      </c>
      <c r="CV534">
        <v>10</v>
      </c>
      <c r="CW534">
        <v>4</v>
      </c>
      <c r="CX534">
        <v>11</v>
      </c>
      <c r="CY534">
        <v>149</v>
      </c>
      <c r="CZ534">
        <v>402</v>
      </c>
      <c r="DA534" s="2">
        <v>4211</v>
      </c>
      <c r="DB534" s="2">
        <v>430</v>
      </c>
      <c r="DC534" s="2">
        <v>139.91</v>
      </c>
      <c r="DD534" s="2">
        <v>514</v>
      </c>
      <c r="DE534">
        <v>145</v>
      </c>
      <c r="DF534">
        <v>13</v>
      </c>
      <c r="DG534">
        <v>58.3</v>
      </c>
      <c r="DH534">
        <v>46.64</v>
      </c>
      <c r="DI534" s="2">
        <v>58.3</v>
      </c>
      <c r="DJ534">
        <v>2.33</v>
      </c>
      <c r="DK534">
        <v>0.9638779866418784</v>
      </c>
      <c r="DL534">
        <v>0</v>
      </c>
      <c r="DM534">
        <v>0</v>
      </c>
      <c r="DN534">
        <v>0</v>
      </c>
      <c r="DO534">
        <v>0</v>
      </c>
      <c r="DP534">
        <v>1804.19</v>
      </c>
      <c r="DQ534" s="2">
        <f>760965+40634</f>
        <v>801599</v>
      </c>
      <c r="DR534" s="2">
        <v>16975.79730455999</v>
      </c>
      <c r="DS534">
        <v>1.0659932357262132E-2</v>
      </c>
      <c r="DT534">
        <v>3.8153389730619298</v>
      </c>
      <c r="DU534">
        <v>6075875.42599109</v>
      </c>
      <c r="DV534">
        <v>0</v>
      </c>
    </row>
    <row r="535" spans="1:126" x14ac:dyDescent="0.15">
      <c r="A535" t="s">
        <v>1036</v>
      </c>
      <c r="B535" t="s">
        <v>544</v>
      </c>
      <c r="C535">
        <v>16</v>
      </c>
      <c r="D535">
        <v>37</v>
      </c>
      <c r="E535" t="s">
        <v>1070</v>
      </c>
      <c r="F535">
        <v>16037</v>
      </c>
      <c r="G535" t="s">
        <v>5519</v>
      </c>
      <c r="H535">
        <v>94</v>
      </c>
      <c r="I535">
        <v>0.1</v>
      </c>
      <c r="J535">
        <v>0.6</v>
      </c>
      <c r="K535">
        <v>0.2</v>
      </c>
      <c r="L535">
        <v>1</v>
      </c>
      <c r="M535">
        <v>4</v>
      </c>
      <c r="N535">
        <f t="shared" si="34"/>
        <v>8853.4100000000017</v>
      </c>
      <c r="O535">
        <f t="shared" si="32"/>
        <v>1146.5899999999983</v>
      </c>
      <c r="P535">
        <f t="shared" si="33"/>
        <v>1.3759079999999986</v>
      </c>
      <c r="Q535" s="4">
        <v>16037</v>
      </c>
      <c r="R535" s="5">
        <v>44.273350999999998</v>
      </c>
      <c r="S535" s="5">
        <v>-114.252267</v>
      </c>
      <c r="T535">
        <v>8</v>
      </c>
      <c r="U535">
        <v>0.12236057871919685</v>
      </c>
      <c r="V535">
        <v>4338</v>
      </c>
      <c r="W535">
        <v>4284</v>
      </c>
      <c r="X535">
        <v>4234</v>
      </c>
      <c r="Y535">
        <v>4063</v>
      </c>
      <c r="Z535">
        <v>2346</v>
      </c>
      <c r="AA535">
        <v>16025</v>
      </c>
      <c r="AB535">
        <v>1582.7459999999999</v>
      </c>
      <c r="AC535">
        <v>39457</v>
      </c>
      <c r="AD535">
        <v>2</v>
      </c>
      <c r="AE535">
        <v>4.7236655644780352E-4</v>
      </c>
      <c r="AF535">
        <v>11</v>
      </c>
      <c r="AG535">
        <v>272</v>
      </c>
      <c r="AH535">
        <v>4.0441176470588237E-2</v>
      </c>
      <c r="AI535" s="3">
        <v>142776</v>
      </c>
      <c r="AJ535" s="3">
        <v>3148878.0235521253</v>
      </c>
      <c r="AK535">
        <v>107</v>
      </c>
      <c r="AL535">
        <v>3159628.8</v>
      </c>
      <c r="AM535">
        <v>257149</v>
      </c>
      <c r="AN535">
        <v>29113</v>
      </c>
      <c r="AO535">
        <v>286262</v>
      </c>
      <c r="AP535">
        <v>3</v>
      </c>
      <c r="AQ535">
        <v>0</v>
      </c>
      <c r="AR535">
        <v>3</v>
      </c>
      <c r="AS535">
        <v>0.70028011204481799</v>
      </c>
      <c r="AT535">
        <v>3</v>
      </c>
      <c r="AU535">
        <v>1</v>
      </c>
      <c r="AV535">
        <f t="shared" si="35"/>
        <v>4</v>
      </c>
      <c r="AW535">
        <v>1533</v>
      </c>
      <c r="AX535">
        <v>0.38</v>
      </c>
      <c r="AY535">
        <v>511139627.16608799</v>
      </c>
      <c r="AZ535">
        <v>511139.62716608797</v>
      </c>
      <c r="BA535">
        <v>117702.26044647599</v>
      </c>
      <c r="BB535">
        <v>8.4960135532379244E-2</v>
      </c>
      <c r="BC535">
        <v>5747</v>
      </c>
      <c r="BD535">
        <v>0</v>
      </c>
      <c r="BE535">
        <v>5747</v>
      </c>
      <c r="BF535">
        <v>1.3248040571692024</v>
      </c>
      <c r="BG535">
        <v>61240</v>
      </c>
      <c r="BH535">
        <v>14.463863958431743</v>
      </c>
      <c r="BI535">
        <v>731</v>
      </c>
      <c r="BJ535">
        <v>2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4240</v>
      </c>
      <c r="BU535">
        <v>0.55000000000000004</v>
      </c>
      <c r="BV535">
        <v>0.68312519999999999</v>
      </c>
      <c r="BW535">
        <v>62</v>
      </c>
      <c r="BX535">
        <v>0.94339629999999997</v>
      </c>
      <c r="BY535">
        <v>1.3794850000000001</v>
      </c>
      <c r="BZ535">
        <v>2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4145</v>
      </c>
      <c r="CK535">
        <v>0.9650180940892642</v>
      </c>
      <c r="CL535">
        <v>0.74548907882241211</v>
      </c>
      <c r="CM535">
        <v>50</v>
      </c>
      <c r="CN535">
        <v>1.0910069116723908</v>
      </c>
      <c r="CO535">
        <v>683</v>
      </c>
      <c r="CP535">
        <v>0.460406592</v>
      </c>
      <c r="CQ535">
        <v>0.12815441399999999</v>
      </c>
      <c r="CR535">
        <v>3367</v>
      </c>
      <c r="CS535">
        <v>0.83099999999999996</v>
      </c>
      <c r="CT535">
        <v>3479</v>
      </c>
      <c r="CU535">
        <v>0.80578512397000002</v>
      </c>
      <c r="CW535">
        <v>2</v>
      </c>
      <c r="CY535">
        <v>267</v>
      </c>
      <c r="CZ535">
        <v>460</v>
      </c>
      <c r="DA535" s="2">
        <v>2674</v>
      </c>
      <c r="DB535" s="2">
        <v>360</v>
      </c>
      <c r="DC535" s="2">
        <v>94.14</v>
      </c>
      <c r="DD535" s="2">
        <v>106</v>
      </c>
      <c r="DE535">
        <v>162</v>
      </c>
      <c r="DF535">
        <v>17</v>
      </c>
      <c r="DG535">
        <v>47.07</v>
      </c>
      <c r="DH535">
        <v>70.599999999999994</v>
      </c>
      <c r="DI535" s="2">
        <v>188.28</v>
      </c>
      <c r="DJ535">
        <v>0.86</v>
      </c>
      <c r="DK535">
        <v>0.93622177396761364</v>
      </c>
      <c r="DL535">
        <v>2.5735294117647058E-2</v>
      </c>
      <c r="DM535">
        <v>0</v>
      </c>
      <c r="DN535">
        <v>0</v>
      </c>
      <c r="DO535">
        <v>0</v>
      </c>
      <c r="DP535">
        <v>182.31</v>
      </c>
      <c r="DQ535" s="2">
        <f>1873004+249541</f>
        <v>2122545</v>
      </c>
      <c r="DR535" s="2">
        <v>22665.293115570003</v>
      </c>
      <c r="DS535">
        <v>7.6310861561386173E-3</v>
      </c>
      <c r="DT535">
        <v>2.3416758930355299</v>
      </c>
      <c r="DU535">
        <v>7398826.5919007789</v>
      </c>
      <c r="DV535">
        <v>0</v>
      </c>
    </row>
    <row r="536" spans="1:126" x14ac:dyDescent="0.15">
      <c r="A536" t="s">
        <v>1036</v>
      </c>
      <c r="B536" t="s">
        <v>154</v>
      </c>
      <c r="C536">
        <v>16</v>
      </c>
      <c r="D536">
        <v>39</v>
      </c>
      <c r="E536" t="s">
        <v>1071</v>
      </c>
      <c r="F536">
        <v>16039</v>
      </c>
      <c r="G536" t="s">
        <v>5520</v>
      </c>
      <c r="H536">
        <v>75.099999999999994</v>
      </c>
      <c r="I536">
        <v>2.6</v>
      </c>
      <c r="J536">
        <v>0.8</v>
      </c>
      <c r="K536">
        <v>2.8</v>
      </c>
      <c r="L536">
        <v>3.5</v>
      </c>
      <c r="M536">
        <v>15.2</v>
      </c>
      <c r="N536">
        <f t="shared" si="34"/>
        <v>5898.54</v>
      </c>
      <c r="O536">
        <f t="shared" si="32"/>
        <v>4101.46</v>
      </c>
      <c r="P536">
        <f t="shared" si="33"/>
        <v>4.9217520000000015</v>
      </c>
      <c r="Q536" s="4">
        <v>16039</v>
      </c>
      <c r="R536" s="5">
        <v>43.394697999999998</v>
      </c>
      <c r="S536" s="5">
        <v>-115.471205</v>
      </c>
      <c r="T536">
        <v>6</v>
      </c>
      <c r="U536">
        <v>0.12095939177239098</v>
      </c>
      <c r="V536">
        <v>26655</v>
      </c>
      <c r="W536">
        <v>26349</v>
      </c>
      <c r="X536">
        <v>26175</v>
      </c>
      <c r="Y536">
        <v>25790</v>
      </c>
      <c r="Z536">
        <v>12608</v>
      </c>
      <c r="AA536">
        <v>16027</v>
      </c>
      <c r="AB536">
        <v>9616.8039999999983</v>
      </c>
      <c r="AC536">
        <v>43848</v>
      </c>
      <c r="AD536">
        <v>1</v>
      </c>
      <c r="AE536">
        <v>3.8204393505253104E-5</v>
      </c>
      <c r="AF536">
        <v>65</v>
      </c>
      <c r="AG536">
        <v>349</v>
      </c>
      <c r="AH536">
        <v>0.18624641833810887</v>
      </c>
      <c r="AI536" s="3">
        <v>344820</v>
      </c>
      <c r="AJ536" s="3">
        <v>1967828.6865514601</v>
      </c>
      <c r="AK536">
        <v>40</v>
      </c>
      <c r="AL536">
        <v>1984441.6</v>
      </c>
      <c r="AM536">
        <v>136720</v>
      </c>
      <c r="AN536">
        <v>71407</v>
      </c>
      <c r="AO536">
        <v>208127</v>
      </c>
      <c r="AP536">
        <v>4</v>
      </c>
      <c r="AQ536">
        <v>2</v>
      </c>
      <c r="AR536">
        <v>6</v>
      </c>
      <c r="AS536">
        <v>0.22771262666514858</v>
      </c>
      <c r="AT536">
        <v>6</v>
      </c>
      <c r="AU536">
        <v>4</v>
      </c>
      <c r="AV536">
        <f t="shared" si="35"/>
        <v>10</v>
      </c>
      <c r="AW536">
        <v>18820</v>
      </c>
      <c r="AX536">
        <v>0.76</v>
      </c>
      <c r="AY536">
        <v>231656470.795472</v>
      </c>
      <c r="AZ536">
        <v>231656.47079547201</v>
      </c>
      <c r="BA536">
        <v>7950.7387564308401</v>
      </c>
      <c r="BB536">
        <v>1.2577447588642809</v>
      </c>
      <c r="BC536">
        <v>13952</v>
      </c>
      <c r="BD536">
        <v>5050</v>
      </c>
      <c r="BE536">
        <v>8902</v>
      </c>
      <c r="BF536">
        <v>0.33397111236165822</v>
      </c>
      <c r="BG536">
        <v>160384</v>
      </c>
      <c r="BH536">
        <v>6.1273734479465141</v>
      </c>
      <c r="BI536">
        <v>2084</v>
      </c>
      <c r="BJ536">
        <v>10</v>
      </c>
      <c r="BK536">
        <v>2</v>
      </c>
      <c r="BL536">
        <v>1</v>
      </c>
      <c r="BM536">
        <v>0</v>
      </c>
      <c r="BN536">
        <v>0</v>
      </c>
      <c r="BO536">
        <v>0</v>
      </c>
      <c r="BP536">
        <v>1</v>
      </c>
      <c r="BQ536">
        <v>3</v>
      </c>
      <c r="BR536">
        <v>0</v>
      </c>
      <c r="BS536">
        <v>0</v>
      </c>
      <c r="BT536">
        <v>28820</v>
      </c>
      <c r="BU536">
        <v>0.74</v>
      </c>
      <c r="BV536">
        <v>0.41095090000000001</v>
      </c>
      <c r="BW536">
        <v>123</v>
      </c>
      <c r="BX536">
        <v>0.58986810000000001</v>
      </c>
      <c r="BY536">
        <v>-1.9464630000000001</v>
      </c>
      <c r="BZ536">
        <v>9</v>
      </c>
      <c r="CA536">
        <v>2</v>
      </c>
      <c r="CB536">
        <v>2</v>
      </c>
      <c r="CC536">
        <v>0</v>
      </c>
      <c r="CD536">
        <v>0</v>
      </c>
      <c r="CE536">
        <v>0</v>
      </c>
      <c r="CF536">
        <v>1</v>
      </c>
      <c r="CG536">
        <v>2</v>
      </c>
      <c r="CH536">
        <v>0</v>
      </c>
      <c r="CI536">
        <v>0</v>
      </c>
      <c r="CJ536">
        <v>26262</v>
      </c>
      <c r="CK536">
        <v>0.60924529738786082</v>
      </c>
      <c r="CL536">
        <v>0.68122233571671775</v>
      </c>
      <c r="CM536">
        <v>98</v>
      </c>
      <c r="CN536">
        <v>-1.0005607428290837</v>
      </c>
      <c r="CO536">
        <v>2102</v>
      </c>
      <c r="CP536">
        <v>-0.20466080049999999</v>
      </c>
      <c r="CQ536">
        <v>-8.8305354099999997E-2</v>
      </c>
      <c r="CR536">
        <v>21776</v>
      </c>
      <c r="CS536">
        <v>0.84400000000000008</v>
      </c>
      <c r="CT536">
        <v>20871</v>
      </c>
      <c r="CU536">
        <v>0.79533410883</v>
      </c>
      <c r="CV536">
        <v>24</v>
      </c>
      <c r="CW536">
        <v>20</v>
      </c>
      <c r="CX536">
        <v>14</v>
      </c>
      <c r="CY536">
        <v>1056</v>
      </c>
      <c r="CZ536">
        <v>597</v>
      </c>
      <c r="DA536" s="2">
        <v>12633</v>
      </c>
      <c r="DB536" s="2">
        <v>1720</v>
      </c>
      <c r="DC536" s="2">
        <v>118.46</v>
      </c>
      <c r="DD536" s="2">
        <v>3952</v>
      </c>
      <c r="DE536">
        <v>198</v>
      </c>
      <c r="DF536">
        <v>34</v>
      </c>
      <c r="DG536">
        <v>15.28</v>
      </c>
      <c r="DH536">
        <v>11.46</v>
      </c>
      <c r="DI536" s="2">
        <v>15.28</v>
      </c>
      <c r="DJ536">
        <v>2.94</v>
      </c>
      <c r="DK536">
        <v>0.93067107476364475</v>
      </c>
      <c r="DL536">
        <v>5.7306590257879654E-3</v>
      </c>
      <c r="DM536">
        <v>0</v>
      </c>
      <c r="DN536">
        <v>56.7</v>
      </c>
      <c r="DO536">
        <v>2.7999999999999997E-2</v>
      </c>
      <c r="DP536">
        <v>446.01</v>
      </c>
      <c r="DQ536" s="2">
        <f>645860+145753</f>
        <v>791613</v>
      </c>
      <c r="DR536" s="2">
        <v>77.393602110000003</v>
      </c>
      <c r="DS536">
        <v>3.9000191343348168E-5</v>
      </c>
      <c r="DT536">
        <v>5.3020727832383301</v>
      </c>
      <c r="DU536">
        <v>10521653.797285926</v>
      </c>
      <c r="DV536">
        <v>0</v>
      </c>
    </row>
    <row r="537" spans="1:126" x14ac:dyDescent="0.15">
      <c r="A537" t="s">
        <v>1036</v>
      </c>
      <c r="B537" t="s">
        <v>162</v>
      </c>
      <c r="C537">
        <v>16</v>
      </c>
      <c r="D537">
        <v>41</v>
      </c>
      <c r="E537" t="s">
        <v>1072</v>
      </c>
      <c r="F537">
        <v>16041</v>
      </c>
      <c r="G537" t="s">
        <v>5521</v>
      </c>
      <c r="H537">
        <v>91.8</v>
      </c>
      <c r="I537">
        <v>0.2</v>
      </c>
      <c r="J537">
        <v>0.3</v>
      </c>
      <c r="K537">
        <v>0.1</v>
      </c>
      <c r="L537">
        <v>1</v>
      </c>
      <c r="M537">
        <v>6.6</v>
      </c>
      <c r="N537">
        <f t="shared" si="34"/>
        <v>8471.94</v>
      </c>
      <c r="O537">
        <f t="shared" si="32"/>
        <v>1528.0599999999995</v>
      </c>
      <c r="P537">
        <f t="shared" si="33"/>
        <v>1.833672</v>
      </c>
      <c r="Q537" s="4">
        <v>16041</v>
      </c>
      <c r="R537" s="5">
        <v>42.173608999999999</v>
      </c>
      <c r="S537" s="5">
        <v>-111.822965</v>
      </c>
      <c r="T537">
        <v>3</v>
      </c>
      <c r="U537">
        <v>0.14844888290078406</v>
      </c>
      <c r="V537">
        <v>12739</v>
      </c>
      <c r="W537">
        <v>12853</v>
      </c>
      <c r="X537">
        <v>12914</v>
      </c>
      <c r="Y537">
        <v>12970</v>
      </c>
      <c r="Z537">
        <v>5715</v>
      </c>
      <c r="AA537">
        <v>16029</v>
      </c>
      <c r="AB537">
        <v>4454.4670000000006</v>
      </c>
      <c r="AC537">
        <v>48133</v>
      </c>
      <c r="AD537">
        <v>0</v>
      </c>
      <c r="AE537">
        <v>0</v>
      </c>
      <c r="AF537">
        <v>46</v>
      </c>
      <c r="AG537">
        <v>834</v>
      </c>
      <c r="AH537">
        <v>5.5155875299760189E-2</v>
      </c>
      <c r="AI537" s="3">
        <v>262609</v>
      </c>
      <c r="AJ537" s="3">
        <v>424700.80832293502</v>
      </c>
      <c r="AK537">
        <v>82</v>
      </c>
      <c r="AL537">
        <v>427776</v>
      </c>
      <c r="AM537">
        <v>891745</v>
      </c>
      <c r="AN537">
        <v>97834</v>
      </c>
      <c r="AO537">
        <v>989579</v>
      </c>
      <c r="AP537">
        <v>1</v>
      </c>
      <c r="AQ537">
        <v>0</v>
      </c>
      <c r="AR537">
        <v>1</v>
      </c>
      <c r="AS537">
        <v>7.7802847584221582E-2</v>
      </c>
      <c r="AT537">
        <v>1</v>
      </c>
      <c r="AU537">
        <v>19</v>
      </c>
      <c r="AV537">
        <f t="shared" si="35"/>
        <v>20</v>
      </c>
      <c r="AW537">
        <v>7340</v>
      </c>
      <c r="AX537">
        <v>0.57000000000000006</v>
      </c>
      <c r="AY537">
        <v>316854068.45228302</v>
      </c>
      <c r="AZ537">
        <v>316854.06845228304</v>
      </c>
      <c r="BA537">
        <v>28053.935187209299</v>
      </c>
      <c r="BB537">
        <v>0.35645623094471701</v>
      </c>
      <c r="BC537">
        <v>2109</v>
      </c>
      <c r="BD537">
        <v>1690</v>
      </c>
      <c r="BE537">
        <v>419</v>
      </c>
      <c r="BF537">
        <v>3.289112175209985E-2</v>
      </c>
      <c r="BG537">
        <v>129735</v>
      </c>
      <c r="BH537">
        <v>10.046074028186464</v>
      </c>
      <c r="BI537">
        <v>1363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1</v>
      </c>
      <c r="BS537">
        <v>0</v>
      </c>
      <c r="BT537">
        <v>12676</v>
      </c>
      <c r="BU537">
        <v>0.81</v>
      </c>
      <c r="BV537">
        <v>0.60464839999999997</v>
      </c>
      <c r="BW537">
        <v>36</v>
      </c>
      <c r="BX537">
        <v>0.23666770000000001</v>
      </c>
      <c r="BY537">
        <v>-1.4928380000000001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1</v>
      </c>
      <c r="CI537">
        <v>0</v>
      </c>
      <c r="CJ537">
        <v>12994</v>
      </c>
      <c r="CK537">
        <v>0.23087578882561183</v>
      </c>
      <c r="CL537">
        <v>0.8076146524372656</v>
      </c>
      <c r="CM537">
        <v>48</v>
      </c>
      <c r="CN537">
        <v>-0.85005266498826826</v>
      </c>
      <c r="CO537">
        <v>1023.9999999999999</v>
      </c>
      <c r="CP537">
        <v>1.214522195</v>
      </c>
      <c r="CQ537">
        <v>0.72008412899999996</v>
      </c>
      <c r="CR537">
        <v>11424</v>
      </c>
      <c r="CS537">
        <v>0.871</v>
      </c>
      <c r="CT537">
        <v>9796</v>
      </c>
      <c r="CU537">
        <v>0.80091096092000003</v>
      </c>
      <c r="CV537">
        <v>7</v>
      </c>
      <c r="CW537">
        <v>7</v>
      </c>
      <c r="CX537">
        <v>6</v>
      </c>
      <c r="CY537">
        <v>1203</v>
      </c>
      <c r="CZ537">
        <v>1331</v>
      </c>
      <c r="DA537" s="2">
        <v>6449</v>
      </c>
      <c r="DB537" s="2">
        <v>815</v>
      </c>
      <c r="DC537" s="2">
        <v>163.37</v>
      </c>
      <c r="DD537" s="2">
        <v>465</v>
      </c>
      <c r="DE537">
        <v>361</v>
      </c>
      <c r="DF537">
        <v>26</v>
      </c>
      <c r="DG537">
        <v>38.9</v>
      </c>
      <c r="DH537">
        <v>7.78</v>
      </c>
      <c r="DI537" s="2">
        <v>7.78</v>
      </c>
      <c r="DJ537">
        <v>1.68</v>
      </c>
      <c r="DK537">
        <v>0.91101980510949743</v>
      </c>
      <c r="DL537">
        <v>2.9976019184652279E-2</v>
      </c>
      <c r="DM537">
        <v>0</v>
      </c>
      <c r="DN537">
        <v>57</v>
      </c>
      <c r="DO537">
        <v>0.129</v>
      </c>
      <c r="DP537">
        <v>28503.87</v>
      </c>
      <c r="DQ537" s="2">
        <f>105363+16298</f>
        <v>121661</v>
      </c>
      <c r="DR537" s="2">
        <v>901.2233547699999</v>
      </c>
      <c r="DS537">
        <v>2.1067646496416349E-3</v>
      </c>
      <c r="DT537">
        <v>5.0540450120172604</v>
      </c>
      <c r="DU537">
        <v>2161999.1590606957</v>
      </c>
      <c r="DV537">
        <v>0</v>
      </c>
    </row>
    <row r="538" spans="1:126" x14ac:dyDescent="0.15">
      <c r="A538" t="s">
        <v>1036</v>
      </c>
      <c r="B538" t="s">
        <v>558</v>
      </c>
      <c r="C538">
        <v>16</v>
      </c>
      <c r="D538">
        <v>43</v>
      </c>
      <c r="E538" t="s">
        <v>1073</v>
      </c>
      <c r="F538">
        <v>16043</v>
      </c>
      <c r="G538" t="s">
        <v>5522</v>
      </c>
      <c r="H538">
        <v>85.1</v>
      </c>
      <c r="I538">
        <v>0.2</v>
      </c>
      <c r="J538">
        <v>0.6</v>
      </c>
      <c r="K538">
        <v>0.2</v>
      </c>
      <c r="L538">
        <v>1</v>
      </c>
      <c r="M538">
        <v>12.8</v>
      </c>
      <c r="N538">
        <f t="shared" si="34"/>
        <v>7407.2899999999991</v>
      </c>
      <c r="O538">
        <f t="shared" si="32"/>
        <v>2592.7100000000009</v>
      </c>
      <c r="P538">
        <f t="shared" si="33"/>
        <v>3.1112520000000021</v>
      </c>
      <c r="Q538" s="4">
        <v>16043</v>
      </c>
      <c r="R538" s="5">
        <v>44.218091000000001</v>
      </c>
      <c r="S538" s="5">
        <v>-111.48442900000001</v>
      </c>
      <c r="T538">
        <v>6</v>
      </c>
      <c r="U538">
        <v>0.31701990124002893</v>
      </c>
      <c r="V538">
        <v>13123</v>
      </c>
      <c r="W538">
        <v>13024</v>
      </c>
      <c r="X538">
        <v>12945</v>
      </c>
      <c r="Y538">
        <v>12792</v>
      </c>
      <c r="Z538">
        <v>6131</v>
      </c>
      <c r="AA538">
        <v>16031</v>
      </c>
      <c r="AB538">
        <v>4397.2790000000005</v>
      </c>
      <c r="AC538">
        <v>47988</v>
      </c>
      <c r="AD538">
        <v>2</v>
      </c>
      <c r="AE538">
        <v>1.544998068752414E-4</v>
      </c>
      <c r="AF538">
        <v>26</v>
      </c>
      <c r="AG538">
        <v>601</v>
      </c>
      <c r="AH538">
        <v>4.3261231281198007E-2</v>
      </c>
      <c r="AI538" s="3">
        <v>316332</v>
      </c>
      <c r="AJ538" s="3">
        <v>1192807.2744162551</v>
      </c>
      <c r="AK538">
        <v>139</v>
      </c>
      <c r="AL538">
        <v>1213228.8</v>
      </c>
      <c r="AM538">
        <v>514290</v>
      </c>
      <c r="AN538">
        <v>129868</v>
      </c>
      <c r="AO538">
        <v>644158</v>
      </c>
      <c r="AP538">
        <v>3</v>
      </c>
      <c r="AQ538">
        <v>0</v>
      </c>
      <c r="AR538">
        <v>3</v>
      </c>
      <c r="AS538">
        <v>0.23034398034398035</v>
      </c>
      <c r="AT538">
        <v>2</v>
      </c>
      <c r="AU538">
        <v>11</v>
      </c>
      <c r="AV538">
        <f t="shared" si="35"/>
        <v>13</v>
      </c>
      <c r="AW538">
        <v>5208</v>
      </c>
      <c r="AX538">
        <v>0.42000000000000004</v>
      </c>
      <c r="AY538">
        <v>563873151.52356899</v>
      </c>
      <c r="AZ538">
        <v>563873.15152356902</v>
      </c>
      <c r="BA538">
        <v>47736.950152222802</v>
      </c>
      <c r="BB538">
        <v>0.20948133402138519</v>
      </c>
      <c r="BC538">
        <v>14749</v>
      </c>
      <c r="BD538">
        <v>1926</v>
      </c>
      <c r="BE538">
        <v>12823</v>
      </c>
      <c r="BF538">
        <v>0.97713937361883718</v>
      </c>
      <c r="BG538">
        <v>88265</v>
      </c>
      <c r="BH538">
        <v>6.8184627269215916</v>
      </c>
      <c r="BI538">
        <v>1618</v>
      </c>
      <c r="BJ538">
        <v>7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2</v>
      </c>
      <c r="BS538">
        <v>0</v>
      </c>
      <c r="BT538">
        <v>12691</v>
      </c>
      <c r="BU538">
        <v>0.44</v>
      </c>
      <c r="BV538">
        <v>0.67500859999999996</v>
      </c>
      <c r="BW538">
        <v>52</v>
      </c>
      <c r="BX538">
        <v>0.86675599999999997</v>
      </c>
      <c r="BY538">
        <v>-0.19278049999999999</v>
      </c>
      <c r="BZ538">
        <v>6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2</v>
      </c>
      <c r="CI538">
        <v>0</v>
      </c>
      <c r="CJ538">
        <v>12870</v>
      </c>
      <c r="CK538">
        <v>0.77700077700077697</v>
      </c>
      <c r="CL538">
        <v>0.77072263549415521</v>
      </c>
      <c r="CM538">
        <v>49</v>
      </c>
      <c r="CN538">
        <v>-0.36178467537322806</v>
      </c>
      <c r="CO538">
        <v>1149</v>
      </c>
      <c r="CP538">
        <v>0.43653623200000002</v>
      </c>
      <c r="CQ538">
        <v>1.258431E-2</v>
      </c>
      <c r="CR538">
        <v>11249</v>
      </c>
      <c r="CS538">
        <v>0.879</v>
      </c>
      <c r="CT538">
        <v>9488</v>
      </c>
      <c r="CU538">
        <v>0.76963580517999997</v>
      </c>
      <c r="CV538">
        <v>6</v>
      </c>
      <c r="CW538">
        <v>7</v>
      </c>
      <c r="CX538">
        <v>1</v>
      </c>
      <c r="CY538">
        <v>1506</v>
      </c>
      <c r="CZ538">
        <v>997</v>
      </c>
      <c r="DA538" s="2">
        <v>5619</v>
      </c>
      <c r="DB538" s="2">
        <v>835</v>
      </c>
      <c r="DC538" s="2">
        <v>85.09</v>
      </c>
      <c r="DD538" s="2">
        <v>816</v>
      </c>
      <c r="DE538">
        <v>323</v>
      </c>
      <c r="DF538">
        <v>16</v>
      </c>
      <c r="DG538">
        <v>15.47</v>
      </c>
      <c r="DH538">
        <v>23.21</v>
      </c>
      <c r="DI538" s="2">
        <v>23.21</v>
      </c>
      <c r="DJ538">
        <v>2.95</v>
      </c>
      <c r="DK538">
        <v>0.91048645094394498</v>
      </c>
      <c r="DL538">
        <v>0</v>
      </c>
      <c r="DM538">
        <v>0</v>
      </c>
      <c r="DN538">
        <v>44</v>
      </c>
      <c r="DO538">
        <v>3.6000000000000004E-2</v>
      </c>
      <c r="DP538">
        <v>22073.730000000003</v>
      </c>
      <c r="DQ538" s="2">
        <v>525863</v>
      </c>
      <c r="DR538" s="2">
        <v>10013.100138940001</v>
      </c>
      <c r="DS538">
        <v>7.5434119025862695E-3</v>
      </c>
      <c r="DT538">
        <v>4.2718503786721804</v>
      </c>
      <c r="DU538">
        <v>5182731.9086959949</v>
      </c>
      <c r="DV538">
        <v>1</v>
      </c>
    </row>
    <row r="539" spans="1:126" x14ac:dyDescent="0.15">
      <c r="A539" t="s">
        <v>1036</v>
      </c>
      <c r="B539" t="s">
        <v>1074</v>
      </c>
      <c r="C539">
        <v>16</v>
      </c>
      <c r="D539">
        <v>45</v>
      </c>
      <c r="E539" t="s">
        <v>1075</v>
      </c>
      <c r="F539">
        <v>16045</v>
      </c>
      <c r="G539" t="s">
        <v>5523</v>
      </c>
      <c r="H539">
        <v>89.1</v>
      </c>
      <c r="I539">
        <v>0.1</v>
      </c>
      <c r="J539">
        <v>0.5</v>
      </c>
      <c r="K539">
        <v>0.5</v>
      </c>
      <c r="L539">
        <v>1.9</v>
      </c>
      <c r="M539">
        <v>8</v>
      </c>
      <c r="N539">
        <f t="shared" si="34"/>
        <v>8006.9299999999985</v>
      </c>
      <c r="O539">
        <f t="shared" si="32"/>
        <v>1993.0700000000015</v>
      </c>
      <c r="P539">
        <f t="shared" si="33"/>
        <v>2.3916840000000028</v>
      </c>
      <c r="Q539" s="4">
        <v>16045</v>
      </c>
      <c r="R539" s="5">
        <v>44.061472999999999</v>
      </c>
      <c r="S539" s="5">
        <v>-116.39878400000001</v>
      </c>
      <c r="T539">
        <v>2</v>
      </c>
      <c r="U539">
        <v>0.14837217644185319</v>
      </c>
      <c r="V539">
        <v>16768</v>
      </c>
      <c r="W539">
        <v>16732</v>
      </c>
      <c r="X539">
        <v>16731</v>
      </c>
      <c r="Y539">
        <v>16682</v>
      </c>
      <c r="Z539">
        <v>8313</v>
      </c>
      <c r="AA539">
        <v>16033</v>
      </c>
      <c r="AB539">
        <v>5492.7359999999999</v>
      </c>
      <c r="AC539">
        <v>40828</v>
      </c>
      <c r="AD539">
        <v>1</v>
      </c>
      <c r="AE539">
        <v>5.9769290538521305E-5</v>
      </c>
      <c r="AF539">
        <v>121</v>
      </c>
      <c r="AG539">
        <v>830</v>
      </c>
      <c r="AH539">
        <v>0.14578313253012049</v>
      </c>
      <c r="AI539" s="3">
        <v>178984</v>
      </c>
      <c r="AJ539" s="3">
        <v>358972.63746343</v>
      </c>
      <c r="AK539">
        <v>20</v>
      </c>
      <c r="AL539">
        <v>362092.79999999999</v>
      </c>
      <c r="AM539">
        <v>750830</v>
      </c>
      <c r="AN539">
        <v>47676</v>
      </c>
      <c r="AO539">
        <v>798506</v>
      </c>
      <c r="AP539">
        <v>2</v>
      </c>
      <c r="AQ539">
        <v>0</v>
      </c>
      <c r="AR539">
        <v>2</v>
      </c>
      <c r="AS539">
        <v>0.11953143676786995</v>
      </c>
      <c r="AT539">
        <v>2</v>
      </c>
      <c r="AU539">
        <v>17</v>
      </c>
      <c r="AV539">
        <f t="shared" si="35"/>
        <v>19</v>
      </c>
      <c r="AW539">
        <v>13539</v>
      </c>
      <c r="AX539">
        <v>0.82000000000000006</v>
      </c>
      <c r="AY539">
        <v>316485543.68410403</v>
      </c>
      <c r="AZ539">
        <v>316485.54368410405</v>
      </c>
      <c r="BA539">
        <v>20880.879085188601</v>
      </c>
      <c r="BB539">
        <v>0.4789070402257769</v>
      </c>
      <c r="BC539">
        <v>13838</v>
      </c>
      <c r="BD539">
        <v>4000</v>
      </c>
      <c r="BE539">
        <v>9838</v>
      </c>
      <c r="BF539">
        <v>0.58671278625954193</v>
      </c>
      <c r="BG539">
        <v>149754</v>
      </c>
      <c r="BH539">
        <v>8.9506903353057208</v>
      </c>
      <c r="BI539">
        <v>1520</v>
      </c>
      <c r="BJ539">
        <v>10</v>
      </c>
      <c r="BK539">
        <v>0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3</v>
      </c>
      <c r="BR539">
        <v>1</v>
      </c>
      <c r="BS539">
        <v>0</v>
      </c>
      <c r="BT539">
        <v>16437</v>
      </c>
      <c r="BU539">
        <v>0.82</v>
      </c>
      <c r="BV539">
        <v>0.63734060000000003</v>
      </c>
      <c r="BW539">
        <v>79</v>
      </c>
      <c r="BX539">
        <v>0.97341359999999999</v>
      </c>
      <c r="BY539">
        <v>-0.45630870000000001</v>
      </c>
      <c r="BZ539">
        <v>10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1</v>
      </c>
      <c r="CG539">
        <v>2</v>
      </c>
      <c r="CH539">
        <v>1</v>
      </c>
      <c r="CI539">
        <v>0</v>
      </c>
      <c r="CJ539">
        <v>16774</v>
      </c>
      <c r="CK539">
        <v>0.95385715989030639</v>
      </c>
      <c r="CL539">
        <v>0.72132883967260475</v>
      </c>
      <c r="CM539">
        <v>60</v>
      </c>
      <c r="CN539">
        <v>-0.58083399054061213</v>
      </c>
      <c r="CO539">
        <v>1348</v>
      </c>
      <c r="CP539">
        <v>-0.1671349543</v>
      </c>
      <c r="CQ539">
        <v>-0.429397737</v>
      </c>
      <c r="CR539">
        <v>14232</v>
      </c>
      <c r="CS539">
        <v>0.84299999999999997</v>
      </c>
      <c r="CT539">
        <v>12928</v>
      </c>
      <c r="CU539">
        <v>0.80627306272999999</v>
      </c>
      <c r="CV539">
        <v>11</v>
      </c>
      <c r="CW539">
        <v>9</v>
      </c>
      <c r="CX539">
        <v>9</v>
      </c>
      <c r="CY539">
        <v>686</v>
      </c>
      <c r="CZ539">
        <v>1372</v>
      </c>
      <c r="DA539" s="2">
        <v>6684</v>
      </c>
      <c r="DB539" s="2">
        <v>1605</v>
      </c>
      <c r="DC539" s="2">
        <v>83.9</v>
      </c>
      <c r="DD539" s="2">
        <v>954</v>
      </c>
      <c r="DE539">
        <v>562</v>
      </c>
      <c r="DF539">
        <v>36</v>
      </c>
      <c r="DG539">
        <v>23.97</v>
      </c>
      <c r="DH539">
        <v>11.99</v>
      </c>
      <c r="DI539" s="2">
        <v>11.99</v>
      </c>
      <c r="DJ539">
        <v>2.4500000000000002</v>
      </c>
      <c r="DK539">
        <v>0.96237093818441877</v>
      </c>
      <c r="DL539">
        <v>8.4337349397590362E-3</v>
      </c>
      <c r="DM539">
        <v>0</v>
      </c>
      <c r="DN539">
        <v>16.7</v>
      </c>
      <c r="DO539">
        <v>4.2999999999999997E-2</v>
      </c>
      <c r="DP539">
        <v>95.49</v>
      </c>
      <c r="DQ539" s="2">
        <v>60968</v>
      </c>
      <c r="DR539" s="2">
        <v>163.50073549000001</v>
      </c>
      <c r="DS539">
        <v>4.5154462109547611E-4</v>
      </c>
      <c r="DV539">
        <v>0</v>
      </c>
    </row>
    <row r="540" spans="1:126" x14ac:dyDescent="0.15">
      <c r="A540" t="s">
        <v>1036</v>
      </c>
      <c r="B540" t="s">
        <v>1076</v>
      </c>
      <c r="C540">
        <v>16</v>
      </c>
      <c r="D540">
        <v>47</v>
      </c>
      <c r="E540" t="s">
        <v>1077</v>
      </c>
      <c r="F540">
        <v>16047</v>
      </c>
      <c r="G540" t="s">
        <v>5524</v>
      </c>
      <c r="H540">
        <v>69.599999999999994</v>
      </c>
      <c r="I540">
        <v>0.1</v>
      </c>
      <c r="J540">
        <v>0.6</v>
      </c>
      <c r="K540">
        <v>0.4</v>
      </c>
      <c r="L540">
        <v>1.3</v>
      </c>
      <c r="M540">
        <v>28.1</v>
      </c>
      <c r="N540">
        <f t="shared" si="34"/>
        <v>5635.989999999998</v>
      </c>
      <c r="O540">
        <f t="shared" si="32"/>
        <v>4364.010000000002</v>
      </c>
      <c r="P540">
        <f t="shared" si="33"/>
        <v>5.236812000000004</v>
      </c>
      <c r="Q540" s="4">
        <v>16047</v>
      </c>
      <c r="R540" s="5">
        <v>42.973185000000001</v>
      </c>
      <c r="S540" s="5">
        <v>-114.82142</v>
      </c>
      <c r="T540">
        <v>7</v>
      </c>
      <c r="U540">
        <v>0.28034129090843135</v>
      </c>
      <c r="V540">
        <v>15327</v>
      </c>
      <c r="W540">
        <v>15241</v>
      </c>
      <c r="X540">
        <v>15233</v>
      </c>
      <c r="Y540">
        <v>15157</v>
      </c>
      <c r="Z540">
        <v>7047</v>
      </c>
      <c r="AA540">
        <v>16035</v>
      </c>
      <c r="AB540">
        <v>5461.4290000000001</v>
      </c>
      <c r="AC540">
        <v>39930</v>
      </c>
      <c r="AD540">
        <v>1</v>
      </c>
      <c r="AE540">
        <v>6.5646950699140019E-5</v>
      </c>
      <c r="AF540">
        <v>43</v>
      </c>
      <c r="AG540">
        <v>596</v>
      </c>
      <c r="AH540">
        <v>7.2147651006711416E-2</v>
      </c>
      <c r="AI540" s="3">
        <v>239640</v>
      </c>
      <c r="AJ540" s="3">
        <v>466542.14810131502</v>
      </c>
      <c r="AK540">
        <v>40</v>
      </c>
      <c r="AL540">
        <v>469689.59999999998</v>
      </c>
      <c r="AM540">
        <v>310476</v>
      </c>
      <c r="AN540">
        <v>162692</v>
      </c>
      <c r="AO540">
        <v>473168</v>
      </c>
      <c r="AP540">
        <v>11</v>
      </c>
      <c r="AQ540">
        <v>0</v>
      </c>
      <c r="AR540">
        <v>11</v>
      </c>
      <c r="AS540">
        <v>0.72173741880454045</v>
      </c>
      <c r="AT540">
        <v>11</v>
      </c>
      <c r="AU540">
        <v>8</v>
      </c>
      <c r="AV540">
        <f t="shared" si="35"/>
        <v>19</v>
      </c>
      <c r="AW540">
        <v>7100</v>
      </c>
      <c r="AX540">
        <v>0.53</v>
      </c>
      <c r="AY540">
        <v>118402181.41380499</v>
      </c>
      <c r="AZ540">
        <v>118402.181413805</v>
      </c>
      <c r="BA540">
        <v>8356.5347408559101</v>
      </c>
      <c r="BB540">
        <v>1.1966682734063234</v>
      </c>
      <c r="BC540">
        <v>2571</v>
      </c>
      <c r="BD540">
        <v>0</v>
      </c>
      <c r="BE540">
        <v>2571</v>
      </c>
      <c r="BF540">
        <v>0.16774319827754941</v>
      </c>
      <c r="BG540">
        <v>200136</v>
      </c>
      <c r="BH540">
        <v>13.138318125123089</v>
      </c>
      <c r="BI540">
        <v>1611</v>
      </c>
      <c r="BJ540">
        <v>8</v>
      </c>
      <c r="BK540">
        <v>1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3</v>
      </c>
      <c r="BS540">
        <v>0</v>
      </c>
      <c r="BT540">
        <v>14430</v>
      </c>
      <c r="BU540">
        <v>0.77</v>
      </c>
      <c r="BV540">
        <v>0.52728870000000005</v>
      </c>
      <c r="BW540">
        <v>68</v>
      </c>
      <c r="BX540">
        <v>0.90090099999999995</v>
      </c>
      <c r="BY540">
        <v>-1.05765</v>
      </c>
      <c r="BZ540">
        <v>8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2</v>
      </c>
      <c r="CI540">
        <v>0</v>
      </c>
      <c r="CJ540">
        <v>15115</v>
      </c>
      <c r="CK540">
        <v>0.92623221964935498</v>
      </c>
      <c r="CL540">
        <v>0.75242575713025583</v>
      </c>
      <c r="CM540">
        <v>70</v>
      </c>
      <c r="CN540">
        <v>-0.27699139208262769</v>
      </c>
      <c r="CO540">
        <v>995</v>
      </c>
      <c r="CP540">
        <v>-0.11741778310000001</v>
      </c>
      <c r="CQ540">
        <v>-0.56109839760000002</v>
      </c>
      <c r="CR540">
        <v>13354</v>
      </c>
      <c r="CS540">
        <v>0.873</v>
      </c>
      <c r="CT540">
        <v>10882</v>
      </c>
      <c r="CU540">
        <v>0.69091351417000002</v>
      </c>
      <c r="CV540">
        <v>18</v>
      </c>
      <c r="CW540">
        <v>4</v>
      </c>
      <c r="CX540">
        <v>6</v>
      </c>
      <c r="CY540">
        <v>2621</v>
      </c>
      <c r="CZ540">
        <v>1012</v>
      </c>
      <c r="DA540" s="2">
        <v>8497</v>
      </c>
      <c r="DB540" s="2">
        <v>575</v>
      </c>
      <c r="DC540" s="2">
        <v>86.21</v>
      </c>
      <c r="DD540" s="2">
        <v>2072</v>
      </c>
      <c r="DE540">
        <v>307</v>
      </c>
      <c r="DF540">
        <v>40</v>
      </c>
      <c r="DG540">
        <v>6.63</v>
      </c>
      <c r="DH540">
        <v>19.89</v>
      </c>
      <c r="DI540" s="2">
        <v>33.159999999999997</v>
      </c>
      <c r="DJ540">
        <v>0.76</v>
      </c>
      <c r="DK540">
        <v>0.9742447003839092</v>
      </c>
      <c r="DL540">
        <v>5.0335570469798654E-3</v>
      </c>
      <c r="DM540">
        <v>0</v>
      </c>
      <c r="DN540">
        <v>80.3</v>
      </c>
      <c r="DO540">
        <v>0.17199999999999999</v>
      </c>
      <c r="DP540">
        <v>55.75</v>
      </c>
      <c r="DQ540" s="2">
        <v>0</v>
      </c>
      <c r="DR540" s="2">
        <v>506.78639177000002</v>
      </c>
      <c r="DS540">
        <v>1.0789818499480721E-3</v>
      </c>
      <c r="DT540">
        <v>5.3935903790315596</v>
      </c>
      <c r="DU540">
        <v>2533313.3076911815</v>
      </c>
      <c r="DV540">
        <v>1</v>
      </c>
    </row>
    <row r="541" spans="1:126" x14ac:dyDescent="0.15">
      <c r="A541" t="s">
        <v>1036</v>
      </c>
      <c r="B541" t="s">
        <v>1036</v>
      </c>
      <c r="C541">
        <v>16</v>
      </c>
      <c r="D541">
        <v>49</v>
      </c>
      <c r="E541" t="s">
        <v>1078</v>
      </c>
      <c r="F541">
        <v>16049</v>
      </c>
      <c r="G541" t="s">
        <v>5525</v>
      </c>
      <c r="H541">
        <v>92.4</v>
      </c>
      <c r="I541">
        <v>0.2</v>
      </c>
      <c r="J541">
        <v>2.7</v>
      </c>
      <c r="K541">
        <v>0.4</v>
      </c>
      <c r="L541">
        <v>1.7</v>
      </c>
      <c r="M541">
        <v>2.6</v>
      </c>
      <c r="N541">
        <f t="shared" si="34"/>
        <v>8554.9000000000015</v>
      </c>
      <c r="O541">
        <f t="shared" ref="O541:O604" si="36">10000-N541</f>
        <v>1445.0999999999985</v>
      </c>
      <c r="P541">
        <f t="shared" ref="P541:P604" si="37">O541/833.333333333333</f>
        <v>1.734119999999999</v>
      </c>
      <c r="Q541" s="4">
        <v>16049</v>
      </c>
      <c r="R541" s="5">
        <v>45.849643999999998</v>
      </c>
      <c r="S541" s="5">
        <v>-115.467337</v>
      </c>
      <c r="T541">
        <v>6</v>
      </c>
      <c r="U541">
        <v>0.12708796962952346</v>
      </c>
      <c r="V541">
        <v>16215</v>
      </c>
      <c r="W541">
        <v>16315</v>
      </c>
      <c r="X541">
        <v>16312</v>
      </c>
      <c r="Y541">
        <v>16262</v>
      </c>
      <c r="Z541">
        <v>8091</v>
      </c>
      <c r="AA541">
        <v>16037</v>
      </c>
      <c r="AB541">
        <v>5668.8290000000006</v>
      </c>
      <c r="AC541">
        <v>38191</v>
      </c>
      <c r="AD541">
        <v>2</v>
      </c>
      <c r="AE541">
        <v>1.2260912211868564E-4</v>
      </c>
      <c r="AF541">
        <v>56</v>
      </c>
      <c r="AG541">
        <v>731</v>
      </c>
      <c r="AH541">
        <v>7.6607387140902872E-2</v>
      </c>
      <c r="AI541" s="3">
        <v>639222</v>
      </c>
      <c r="AJ541" s="3">
        <v>5425435.2022636356</v>
      </c>
      <c r="AK541">
        <v>198</v>
      </c>
      <c r="AL541">
        <v>5441779.2000000002</v>
      </c>
      <c r="AM541">
        <v>542301</v>
      </c>
      <c r="AN541">
        <v>72929</v>
      </c>
      <c r="AO541">
        <v>615230</v>
      </c>
      <c r="AP541">
        <v>1</v>
      </c>
      <c r="AQ541">
        <v>1</v>
      </c>
      <c r="AR541">
        <v>2</v>
      </c>
      <c r="AS541">
        <v>0.12258657676984369</v>
      </c>
      <c r="AT541">
        <v>2</v>
      </c>
      <c r="AU541">
        <v>25</v>
      </c>
      <c r="AV541">
        <f t="shared" si="35"/>
        <v>27</v>
      </c>
      <c r="AW541">
        <v>0</v>
      </c>
      <c r="AX541">
        <v>0</v>
      </c>
      <c r="AY541">
        <v>2291797118.8136001</v>
      </c>
      <c r="AZ541">
        <v>2291797.1188135999</v>
      </c>
      <c r="BA541">
        <v>146493.55860362199</v>
      </c>
      <c r="BB541">
        <v>6.8262387065479851E-2</v>
      </c>
      <c r="BC541">
        <v>6227</v>
      </c>
      <c r="BD541">
        <v>0</v>
      </c>
      <c r="BE541">
        <v>6227</v>
      </c>
      <c r="BF541">
        <v>0.38402713536848598</v>
      </c>
      <c r="BG541">
        <v>169984</v>
      </c>
      <c r="BH541">
        <v>10.42079450711133</v>
      </c>
      <c r="BI541">
        <v>2662</v>
      </c>
      <c r="BJ541">
        <v>4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2</v>
      </c>
      <c r="BR541">
        <v>1</v>
      </c>
      <c r="BS541">
        <v>0</v>
      </c>
      <c r="BT541">
        <v>15461</v>
      </c>
      <c r="BU541">
        <v>0.63</v>
      </c>
      <c r="BV541">
        <v>0.66429320000000003</v>
      </c>
      <c r="BW541">
        <v>125</v>
      </c>
      <c r="BX541">
        <v>0.64678869999999999</v>
      </c>
      <c r="BY541">
        <v>3.2405900000000001E-2</v>
      </c>
      <c r="BZ541">
        <v>4</v>
      </c>
      <c r="CA541">
        <v>2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2</v>
      </c>
      <c r="CH541">
        <v>1</v>
      </c>
      <c r="CI541">
        <v>0</v>
      </c>
      <c r="CJ541">
        <v>16206</v>
      </c>
      <c r="CK541">
        <v>0.55534987041836359</v>
      </c>
      <c r="CL541">
        <v>0.74151139695450674</v>
      </c>
      <c r="CM541">
        <v>116</v>
      </c>
      <c r="CN541">
        <v>-0.1688799558871123</v>
      </c>
      <c r="CO541">
        <v>1633</v>
      </c>
      <c r="CP541">
        <v>-0.13042740680000001</v>
      </c>
      <c r="CQ541">
        <v>-0.34958247399999998</v>
      </c>
      <c r="CR541">
        <v>13612</v>
      </c>
      <c r="CS541">
        <v>0.83700000000000008</v>
      </c>
      <c r="CT541">
        <v>12291</v>
      </c>
      <c r="CU541">
        <v>0.78186672858000006</v>
      </c>
      <c r="CV541">
        <v>15</v>
      </c>
      <c r="CW541">
        <v>6</v>
      </c>
      <c r="CX541">
        <v>10</v>
      </c>
      <c r="CY541">
        <v>491</v>
      </c>
      <c r="CZ541">
        <v>1137</v>
      </c>
      <c r="DA541" s="2">
        <v>7591</v>
      </c>
      <c r="DB541" s="2">
        <v>825</v>
      </c>
      <c r="DC541" s="2">
        <v>148.91999999999999</v>
      </c>
      <c r="DD541" s="2">
        <v>995</v>
      </c>
      <c r="DE541">
        <v>387</v>
      </c>
      <c r="DF541">
        <v>31</v>
      </c>
      <c r="DG541">
        <v>43.44</v>
      </c>
      <c r="DH541">
        <v>18.62</v>
      </c>
      <c r="DI541" s="2">
        <v>24.82</v>
      </c>
      <c r="DJ541">
        <v>3.17</v>
      </c>
      <c r="DK541">
        <v>0.96624959716655556</v>
      </c>
      <c r="DL541">
        <v>0</v>
      </c>
      <c r="DM541">
        <v>0</v>
      </c>
      <c r="DN541">
        <v>173.9</v>
      </c>
      <c r="DO541">
        <v>3.3000000000000002E-2</v>
      </c>
      <c r="DP541">
        <v>7135.18</v>
      </c>
      <c r="DQ541" s="2">
        <f>464105+1776+66074+804773+2224091+870807</f>
        <v>4431626</v>
      </c>
      <c r="DR541" s="2">
        <v>17475.44723490001</v>
      </c>
      <c r="DS541">
        <v>1.957669107010891E-3</v>
      </c>
      <c r="DT541">
        <v>4.7984618452644803</v>
      </c>
      <c r="DU541">
        <v>26112169.861553866</v>
      </c>
      <c r="DV541">
        <v>0</v>
      </c>
    </row>
    <row r="542" spans="1:126" x14ac:dyDescent="0.15">
      <c r="A542" t="s">
        <v>1036</v>
      </c>
      <c r="B542" t="s">
        <v>176</v>
      </c>
      <c r="C542">
        <v>16</v>
      </c>
      <c r="D542">
        <v>51</v>
      </c>
      <c r="E542" t="s">
        <v>1079</v>
      </c>
      <c r="F542">
        <v>16051</v>
      </c>
      <c r="G542" t="s">
        <v>5526</v>
      </c>
      <c r="H542">
        <v>87.7</v>
      </c>
      <c r="I542">
        <v>0.2</v>
      </c>
      <c r="J542">
        <v>0.5</v>
      </c>
      <c r="K542">
        <v>0.4</v>
      </c>
      <c r="L542">
        <v>1.1000000000000001</v>
      </c>
      <c r="M542">
        <v>10.1</v>
      </c>
      <c r="N542">
        <f t="shared" si="34"/>
        <v>7794.9600000000009</v>
      </c>
      <c r="O542">
        <f t="shared" si="36"/>
        <v>2205.0399999999991</v>
      </c>
      <c r="P542">
        <f t="shared" si="37"/>
        <v>2.646048</v>
      </c>
      <c r="Q542" s="4">
        <v>16051</v>
      </c>
      <c r="R542" s="5">
        <v>43.796965</v>
      </c>
      <c r="S542" s="5">
        <v>-112.31858800000001</v>
      </c>
      <c r="T542">
        <v>3</v>
      </c>
      <c r="U542">
        <v>-3.9716859000296784E-2</v>
      </c>
      <c r="V542">
        <v>25940</v>
      </c>
      <c r="W542">
        <v>26620</v>
      </c>
      <c r="X542">
        <v>26792</v>
      </c>
      <c r="Y542">
        <v>27095</v>
      </c>
      <c r="Z542">
        <v>12458</v>
      </c>
      <c r="AA542">
        <v>16039</v>
      </c>
      <c r="AB542">
        <v>9550.76</v>
      </c>
      <c r="AC542">
        <v>51171</v>
      </c>
      <c r="AD542">
        <v>0</v>
      </c>
      <c r="AE542">
        <v>0</v>
      </c>
      <c r="AF542">
        <v>39</v>
      </c>
      <c r="AG542">
        <v>776</v>
      </c>
      <c r="AH542">
        <v>5.0257731958762888E-2</v>
      </c>
      <c r="AI542" s="3">
        <v>322776</v>
      </c>
      <c r="AJ542" s="3">
        <v>699843.95966647507</v>
      </c>
      <c r="AK542">
        <v>40</v>
      </c>
      <c r="AL542">
        <v>707596.79999999993</v>
      </c>
      <c r="AM542">
        <v>13938</v>
      </c>
      <c r="AN542">
        <v>126210</v>
      </c>
      <c r="AO542">
        <v>140148</v>
      </c>
      <c r="AP542">
        <v>6</v>
      </c>
      <c r="AQ542">
        <v>1</v>
      </c>
      <c r="AR542">
        <v>7</v>
      </c>
      <c r="AS542">
        <v>0.26296018031555218</v>
      </c>
      <c r="AT542">
        <v>7</v>
      </c>
      <c r="AU542">
        <v>15</v>
      </c>
      <c r="AV542">
        <f t="shared" si="35"/>
        <v>22</v>
      </c>
      <c r="AW542">
        <v>20773</v>
      </c>
      <c r="AX542">
        <v>0.69</v>
      </c>
      <c r="AY542">
        <v>265205847.911082</v>
      </c>
      <c r="AZ542">
        <v>265205.84791108198</v>
      </c>
      <c r="BA542">
        <v>13727.1746775507</v>
      </c>
      <c r="BB542">
        <v>0.7284820245169541</v>
      </c>
      <c r="BC542">
        <v>6243</v>
      </c>
      <c r="BD542">
        <v>7814</v>
      </c>
      <c r="BE542">
        <v>-1571</v>
      </c>
      <c r="BF542">
        <v>-6.0562837316885117E-2</v>
      </c>
      <c r="BG542">
        <v>242717</v>
      </c>
      <c r="BH542">
        <v>9.0593087488802624</v>
      </c>
      <c r="BI542">
        <v>2476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2</v>
      </c>
      <c r="BS542">
        <v>0</v>
      </c>
      <c r="BT542">
        <v>24802</v>
      </c>
      <c r="BU542">
        <v>0.83</v>
      </c>
      <c r="BV542">
        <v>0.64458570000000004</v>
      </c>
      <c r="BW542">
        <v>52</v>
      </c>
      <c r="BX542">
        <v>0.120958</v>
      </c>
      <c r="BY542">
        <v>-1.5031920000000001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2</v>
      </c>
      <c r="CI542">
        <v>0</v>
      </c>
      <c r="CJ542">
        <v>26988</v>
      </c>
      <c r="CK542">
        <v>0.11116051578479325</v>
      </c>
      <c r="CL542">
        <v>0.80619111709286673</v>
      </c>
      <c r="CM542">
        <v>57</v>
      </c>
      <c r="CN542">
        <v>-1.2436348215954713</v>
      </c>
      <c r="CO542">
        <v>2587</v>
      </c>
      <c r="CP542">
        <v>0.89970356799999995</v>
      </c>
      <c r="CQ542">
        <v>0.549629323</v>
      </c>
      <c r="CR542">
        <v>23967</v>
      </c>
      <c r="CS542">
        <v>0.88</v>
      </c>
      <c r="CT542">
        <v>20363</v>
      </c>
      <c r="CU542">
        <v>0.80190816116000008</v>
      </c>
      <c r="CV542">
        <v>8</v>
      </c>
      <c r="CW542">
        <v>7</v>
      </c>
      <c r="CX542">
        <v>7</v>
      </c>
      <c r="CY542">
        <v>1552</v>
      </c>
      <c r="CZ542">
        <v>1300</v>
      </c>
      <c r="DA542" s="2">
        <v>11107</v>
      </c>
      <c r="DB542" s="2">
        <v>2180</v>
      </c>
      <c r="DC542" s="2">
        <v>152.34</v>
      </c>
      <c r="DD542" s="2">
        <v>1768</v>
      </c>
      <c r="DE542">
        <v>387</v>
      </c>
      <c r="DF542">
        <v>38</v>
      </c>
      <c r="DG542">
        <v>11.15</v>
      </c>
      <c r="DH542">
        <v>26.01</v>
      </c>
      <c r="DI542" s="2">
        <v>14.86</v>
      </c>
      <c r="DJ542">
        <v>1.4</v>
      </c>
      <c r="DK542">
        <v>0.91530659032889683</v>
      </c>
      <c r="DL542">
        <v>3.8659793814432991E-3</v>
      </c>
      <c r="DM542">
        <v>0</v>
      </c>
      <c r="DN542">
        <v>119.6</v>
      </c>
      <c r="DO542">
        <v>0.16699999999999998</v>
      </c>
      <c r="DP542">
        <v>2947.48</v>
      </c>
      <c r="DQ542" s="2">
        <v>1</v>
      </c>
      <c r="DR542" s="2">
        <v>2494.5981986899997</v>
      </c>
      <c r="DS542">
        <v>3.1831534804629981E-3</v>
      </c>
      <c r="DT542">
        <v>4.8402543650919201</v>
      </c>
      <c r="DU542">
        <v>3424948.4999250742</v>
      </c>
      <c r="DV542">
        <v>0</v>
      </c>
    </row>
    <row r="543" spans="1:126" x14ac:dyDescent="0.15">
      <c r="A543" t="s">
        <v>1036</v>
      </c>
      <c r="B543" t="s">
        <v>1080</v>
      </c>
      <c r="C543">
        <v>16</v>
      </c>
      <c r="D543">
        <v>53</v>
      </c>
      <c r="E543" t="s">
        <v>1081</v>
      </c>
      <c r="F543">
        <v>16053</v>
      </c>
      <c r="G543" t="s">
        <v>5527</v>
      </c>
      <c r="H543">
        <v>66.900000000000006</v>
      </c>
      <c r="I543">
        <v>0.2</v>
      </c>
      <c r="J543">
        <v>0.7</v>
      </c>
      <c r="K543">
        <v>0.3</v>
      </c>
      <c r="L543">
        <v>1</v>
      </c>
      <c r="M543">
        <v>31</v>
      </c>
      <c r="N543">
        <f t="shared" ref="N543:N606" si="38">H543^2+I543^2+J543^2+K543^2+L543^2+M543^2</f>
        <v>5438.2300000000005</v>
      </c>
      <c r="O543">
        <f t="shared" si="36"/>
        <v>4561.7699999999995</v>
      </c>
      <c r="P543">
        <f t="shared" si="37"/>
        <v>5.4741240000000015</v>
      </c>
      <c r="Q543" s="4">
        <v>16053</v>
      </c>
      <c r="R543" s="5">
        <v>42.691395</v>
      </c>
      <c r="S543" s="5">
        <v>-114.262086</v>
      </c>
      <c r="T543">
        <v>7</v>
      </c>
      <c r="U543">
        <v>8.6991010461336199E-2</v>
      </c>
      <c r="V543">
        <v>22140</v>
      </c>
      <c r="W543">
        <v>22580</v>
      </c>
      <c r="X543">
        <v>22653</v>
      </c>
      <c r="Y543">
        <v>22870</v>
      </c>
      <c r="Z543">
        <v>10762</v>
      </c>
      <c r="AA543">
        <v>16041</v>
      </c>
      <c r="AB543">
        <v>8034.0789999999997</v>
      </c>
      <c r="AC543">
        <v>41630</v>
      </c>
      <c r="AD543">
        <v>0</v>
      </c>
      <c r="AE543">
        <v>0</v>
      </c>
      <c r="AF543">
        <v>28</v>
      </c>
      <c r="AG543">
        <v>560</v>
      </c>
      <c r="AH543">
        <v>0.05</v>
      </c>
      <c r="AI543" s="3">
        <v>188075</v>
      </c>
      <c r="AJ543" s="3">
        <v>382201.550987845</v>
      </c>
      <c r="AK543">
        <v>71</v>
      </c>
      <c r="AL543">
        <v>385222.39999999997</v>
      </c>
      <c r="AM543">
        <v>511941</v>
      </c>
      <c r="AN543">
        <v>170669</v>
      </c>
      <c r="AO543">
        <v>682610</v>
      </c>
      <c r="AP543">
        <v>7</v>
      </c>
      <c r="AQ543">
        <v>0</v>
      </c>
      <c r="AR543">
        <v>7</v>
      </c>
      <c r="AS543">
        <v>0.3100088573959256</v>
      </c>
      <c r="AT543">
        <v>7</v>
      </c>
      <c r="AU543">
        <v>15</v>
      </c>
      <c r="AV543">
        <f t="shared" si="35"/>
        <v>22</v>
      </c>
      <c r="AW543">
        <v>14976</v>
      </c>
      <c r="AX543">
        <v>0.65</v>
      </c>
      <c r="AY543">
        <v>68661986.656466901</v>
      </c>
      <c r="AZ543">
        <v>68661.986656466906</v>
      </c>
      <c r="BA543">
        <v>3740.51852330971</v>
      </c>
      <c r="BB543">
        <v>2.6734261407030102</v>
      </c>
      <c r="BC543">
        <v>6404</v>
      </c>
      <c r="BD543">
        <v>0</v>
      </c>
      <c r="BE543">
        <v>6404</v>
      </c>
      <c r="BF543">
        <v>0.28925022583559168</v>
      </c>
      <c r="BG543">
        <v>207201</v>
      </c>
      <c r="BH543">
        <v>9.1467355317176526</v>
      </c>
      <c r="BI543">
        <v>1732</v>
      </c>
      <c r="BJ543">
        <v>10</v>
      </c>
      <c r="BK543">
        <v>2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3</v>
      </c>
      <c r="BS543">
        <v>0</v>
      </c>
      <c r="BT543">
        <v>21262</v>
      </c>
      <c r="BU543">
        <v>0.78</v>
      </c>
      <c r="BV543">
        <v>0.48351110000000003</v>
      </c>
      <c r="BW543">
        <v>77</v>
      </c>
      <c r="BX543">
        <v>0.7995485</v>
      </c>
      <c r="BY543">
        <v>-1.529701</v>
      </c>
      <c r="BZ543">
        <v>12</v>
      </c>
      <c r="CA543">
        <v>2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3</v>
      </c>
      <c r="CI543">
        <v>0</v>
      </c>
      <c r="CJ543">
        <v>22789</v>
      </c>
      <c r="CK543">
        <v>0.78985475448681386</v>
      </c>
      <c r="CL543">
        <v>0.69928825622775803</v>
      </c>
      <c r="CM543">
        <v>69</v>
      </c>
      <c r="CN543">
        <v>-0.89951541357445175</v>
      </c>
      <c r="CO543">
        <v>1564</v>
      </c>
      <c r="CP543">
        <v>-0.6433668588</v>
      </c>
      <c r="CQ543">
        <v>-0.67402862919999995</v>
      </c>
      <c r="CR543">
        <v>20114</v>
      </c>
      <c r="CS543">
        <v>0.88099999999999989</v>
      </c>
      <c r="CT543">
        <v>15852</v>
      </c>
      <c r="CU543">
        <v>0.69137047958999998</v>
      </c>
      <c r="CV543">
        <v>2</v>
      </c>
      <c r="CW543">
        <v>8</v>
      </c>
      <c r="CX543">
        <v>9</v>
      </c>
      <c r="CY543">
        <v>2269</v>
      </c>
      <c r="CZ543">
        <v>896</v>
      </c>
      <c r="DA543" s="2">
        <v>11970</v>
      </c>
      <c r="DB543" s="2">
        <v>1130</v>
      </c>
      <c r="DC543" s="2">
        <v>62.18</v>
      </c>
      <c r="DD543" s="2">
        <v>1858</v>
      </c>
      <c r="DE543">
        <v>242</v>
      </c>
      <c r="DF543">
        <v>46</v>
      </c>
      <c r="DG543">
        <v>13.33</v>
      </c>
      <c r="DH543">
        <v>4.4400000000000004</v>
      </c>
      <c r="DI543" s="2">
        <v>8.8800000000000008</v>
      </c>
      <c r="DJ543">
        <v>0.63</v>
      </c>
      <c r="DK543">
        <v>0.90704240329655728</v>
      </c>
      <c r="DL543">
        <v>5.3571428571428572E-3</v>
      </c>
      <c r="DM543">
        <v>0</v>
      </c>
      <c r="DN543">
        <v>150.9</v>
      </c>
      <c r="DO543">
        <v>0.38900000000000001</v>
      </c>
      <c r="DP543">
        <v>551.5</v>
      </c>
      <c r="DQ543" s="2">
        <v>0</v>
      </c>
      <c r="DR543" s="2">
        <v>88.680807369999997</v>
      </c>
      <c r="DS543">
        <v>2.1156922207976484E-4</v>
      </c>
      <c r="DT543">
        <v>7.1179266196184701</v>
      </c>
      <c r="DU543">
        <v>2741984.775433314</v>
      </c>
      <c r="DV543">
        <v>0</v>
      </c>
    </row>
    <row r="544" spans="1:126" x14ac:dyDescent="0.15">
      <c r="A544" t="s">
        <v>1036</v>
      </c>
      <c r="B544" t="s">
        <v>1082</v>
      </c>
      <c r="C544">
        <v>16</v>
      </c>
      <c r="D544">
        <v>55</v>
      </c>
      <c r="E544" t="s">
        <v>1083</v>
      </c>
      <c r="F544">
        <v>16055</v>
      </c>
      <c r="G544" t="s">
        <v>5528</v>
      </c>
      <c r="H544">
        <v>92</v>
      </c>
      <c r="I544">
        <v>0.3</v>
      </c>
      <c r="J544">
        <v>1.1000000000000001</v>
      </c>
      <c r="K544">
        <v>0.7</v>
      </c>
      <c r="L544">
        <v>2.1</v>
      </c>
      <c r="M544">
        <v>3.8</v>
      </c>
      <c r="N544">
        <f t="shared" si="38"/>
        <v>8484.64</v>
      </c>
      <c r="O544">
        <f t="shared" si="36"/>
        <v>1515.3600000000006</v>
      </c>
      <c r="P544">
        <f t="shared" si="37"/>
        <v>1.8184320000000014</v>
      </c>
      <c r="Q544" s="4">
        <v>16055</v>
      </c>
      <c r="R544" s="5">
        <v>47.677112999999999</v>
      </c>
      <c r="S544" s="5">
        <v>-116.694918</v>
      </c>
      <c r="T544">
        <v>3</v>
      </c>
      <c r="U544">
        <v>6.7123631904902142E-2</v>
      </c>
      <c r="V544">
        <v>139083</v>
      </c>
      <c r="W544">
        <v>142783</v>
      </c>
      <c r="X544">
        <v>145046</v>
      </c>
      <c r="Y544">
        <v>149414</v>
      </c>
      <c r="Z544">
        <v>74561</v>
      </c>
      <c r="AA544">
        <v>16043</v>
      </c>
      <c r="AB544">
        <v>56814.237999999998</v>
      </c>
      <c r="AC544">
        <v>49403</v>
      </c>
      <c r="AD544">
        <v>4</v>
      </c>
      <c r="AE544">
        <v>2.7577458185679027E-5</v>
      </c>
      <c r="AF544">
        <v>125</v>
      </c>
      <c r="AG544">
        <v>824</v>
      </c>
      <c r="AH544">
        <v>0.15169902912621358</v>
      </c>
      <c r="AI544" s="3">
        <v>124240</v>
      </c>
      <c r="AJ544" s="3">
        <v>796241.8957564201</v>
      </c>
      <c r="AK544">
        <v>36</v>
      </c>
      <c r="AL544">
        <v>842092.8</v>
      </c>
      <c r="AM544">
        <v>248822</v>
      </c>
      <c r="AN544">
        <v>47566</v>
      </c>
      <c r="AO544">
        <v>296388</v>
      </c>
      <c r="AP544">
        <v>14</v>
      </c>
      <c r="AQ544">
        <v>6</v>
      </c>
      <c r="AR544">
        <v>20</v>
      </c>
      <c r="AS544">
        <v>0.14007269773012196</v>
      </c>
      <c r="AT544">
        <v>20</v>
      </c>
      <c r="AU544">
        <v>224</v>
      </c>
      <c r="AV544">
        <f t="shared" si="35"/>
        <v>244</v>
      </c>
      <c r="AW544">
        <v>134264</v>
      </c>
      <c r="AX544">
        <v>0.86</v>
      </c>
      <c r="AY544">
        <v>701926516.80221701</v>
      </c>
      <c r="AZ544">
        <v>701926.516802217</v>
      </c>
      <c r="BA544">
        <v>6411.1428662137596</v>
      </c>
      <c r="BB544">
        <v>1.5597843019064896</v>
      </c>
      <c r="BC544">
        <v>64940</v>
      </c>
      <c r="BD544">
        <v>0</v>
      </c>
      <c r="BE544">
        <v>64940</v>
      </c>
      <c r="BF544">
        <v>0.46691543898247811</v>
      </c>
      <c r="BG544">
        <v>2764137</v>
      </c>
      <c r="BH544">
        <v>19.056968134247068</v>
      </c>
      <c r="BI544">
        <v>12350</v>
      </c>
      <c r="BJ544">
        <v>65</v>
      </c>
      <c r="BK544">
        <v>11</v>
      </c>
      <c r="BL544">
        <v>10</v>
      </c>
      <c r="BM544">
        <v>1</v>
      </c>
      <c r="BN544">
        <v>0</v>
      </c>
      <c r="BO544">
        <v>5</v>
      </c>
      <c r="BP544">
        <v>2</v>
      </c>
      <c r="BQ544">
        <v>23</v>
      </c>
      <c r="BR544">
        <v>11</v>
      </c>
      <c r="BS544">
        <v>1</v>
      </c>
      <c r="BT544">
        <v>139390</v>
      </c>
      <c r="BU544">
        <v>0.77</v>
      </c>
      <c r="BV544">
        <v>0.59698099999999998</v>
      </c>
      <c r="BW544">
        <v>635</v>
      </c>
      <c r="BX544">
        <v>0.92546090000000003</v>
      </c>
      <c r="BY544">
        <v>-0.70397750000000003</v>
      </c>
      <c r="BZ544">
        <v>68</v>
      </c>
      <c r="CA544">
        <v>9</v>
      </c>
      <c r="CB544">
        <v>8</v>
      </c>
      <c r="CC544">
        <v>0</v>
      </c>
      <c r="CD544">
        <v>2</v>
      </c>
      <c r="CE544">
        <v>6</v>
      </c>
      <c r="CF544">
        <v>2</v>
      </c>
      <c r="CG544">
        <v>17</v>
      </c>
      <c r="CH544">
        <v>13</v>
      </c>
      <c r="CI544">
        <v>2</v>
      </c>
      <c r="CJ544">
        <v>147245</v>
      </c>
      <c r="CK544">
        <v>0.86250806478997588</v>
      </c>
      <c r="CL544">
        <v>0.744330409902345</v>
      </c>
      <c r="CM544">
        <v>633</v>
      </c>
      <c r="CN544">
        <v>-0.42537963784117827</v>
      </c>
      <c r="CO544">
        <v>17078</v>
      </c>
      <c r="CP544">
        <v>0.62705428799999996</v>
      </c>
      <c r="CQ544">
        <v>0.12858054099999999</v>
      </c>
      <c r="CR544">
        <v>128426</v>
      </c>
      <c r="CS544">
        <v>0.84599999999999997</v>
      </c>
      <c r="CT544">
        <v>111127</v>
      </c>
      <c r="CU544">
        <v>0.80823287403999999</v>
      </c>
      <c r="CV544">
        <v>262</v>
      </c>
      <c r="CW544">
        <v>108</v>
      </c>
      <c r="CX544">
        <v>114</v>
      </c>
      <c r="CY544">
        <v>409</v>
      </c>
      <c r="CZ544">
        <v>1351</v>
      </c>
      <c r="DA544" s="2">
        <v>81990</v>
      </c>
      <c r="DB544" s="2">
        <v>15005</v>
      </c>
      <c r="DC544" s="2">
        <v>200.33</v>
      </c>
      <c r="DD544" s="2">
        <v>8123</v>
      </c>
      <c r="DE544">
        <v>504</v>
      </c>
      <c r="DF544">
        <v>42</v>
      </c>
      <c r="DG544">
        <v>61</v>
      </c>
      <c r="DH544">
        <v>5.55</v>
      </c>
      <c r="DI544" s="2">
        <v>9.01</v>
      </c>
      <c r="DJ544">
        <v>3.5</v>
      </c>
      <c r="DK544">
        <v>0.9438667095943335</v>
      </c>
      <c r="DL544">
        <v>3.6407766990291263E-3</v>
      </c>
      <c r="DM544">
        <v>0</v>
      </c>
      <c r="DN544">
        <v>86.8</v>
      </c>
      <c r="DO544">
        <v>0.10199999999999999</v>
      </c>
      <c r="DP544">
        <v>6476.59</v>
      </c>
      <c r="DQ544" s="2">
        <f>240561+3602</f>
        <v>244163</v>
      </c>
      <c r="DR544" s="2">
        <v>344.62499406000001</v>
      </c>
      <c r="DS544">
        <v>4.092482764505645E-4</v>
      </c>
      <c r="DT544">
        <v>4.8518273522223998</v>
      </c>
      <c r="DU544">
        <v>4085688.880149547</v>
      </c>
      <c r="DV544">
        <v>0</v>
      </c>
    </row>
    <row r="545" spans="1:126" x14ac:dyDescent="0.15">
      <c r="A545" t="s">
        <v>1036</v>
      </c>
      <c r="B545" t="s">
        <v>1084</v>
      </c>
      <c r="C545">
        <v>16</v>
      </c>
      <c r="D545">
        <v>57</v>
      </c>
      <c r="E545" t="s">
        <v>1085</v>
      </c>
      <c r="F545">
        <v>16057</v>
      </c>
      <c r="G545" t="s">
        <v>5529</v>
      </c>
      <c r="H545">
        <v>90.6</v>
      </c>
      <c r="I545">
        <v>0.8</v>
      </c>
      <c r="J545">
        <v>0.6</v>
      </c>
      <c r="K545">
        <v>2.1</v>
      </c>
      <c r="L545">
        <v>2.4</v>
      </c>
      <c r="M545">
        <v>3.6</v>
      </c>
      <c r="N545">
        <f t="shared" si="38"/>
        <v>8232.489999999998</v>
      </c>
      <c r="O545">
        <f t="shared" si="36"/>
        <v>1767.510000000002</v>
      </c>
      <c r="P545">
        <f t="shared" si="37"/>
        <v>2.121012000000003</v>
      </c>
      <c r="Q545" s="4">
        <v>16057</v>
      </c>
      <c r="R545" s="5">
        <v>46.818919999999999</v>
      </c>
      <c r="S545" s="5">
        <v>-116.730974</v>
      </c>
      <c r="T545">
        <v>4</v>
      </c>
      <c r="U545">
        <v>0.10945411652232441</v>
      </c>
      <c r="V545">
        <v>37365</v>
      </c>
      <c r="W545">
        <v>37989</v>
      </c>
      <c r="X545">
        <v>38339</v>
      </c>
      <c r="Y545">
        <v>38661</v>
      </c>
      <c r="Z545">
        <v>17050</v>
      </c>
      <c r="AA545">
        <v>16045</v>
      </c>
      <c r="AB545">
        <v>13581.306999999999</v>
      </c>
      <c r="AC545">
        <v>42439</v>
      </c>
      <c r="AD545">
        <v>6</v>
      </c>
      <c r="AE545">
        <v>1.5649860455410939E-4</v>
      </c>
      <c r="AF545">
        <v>96</v>
      </c>
      <c r="AG545">
        <v>1053</v>
      </c>
      <c r="AH545">
        <v>9.1168091168091173E-2</v>
      </c>
      <c r="AI545" s="3">
        <v>416490</v>
      </c>
      <c r="AJ545" s="3">
        <v>688636.74392886006</v>
      </c>
      <c r="AK545">
        <v>101</v>
      </c>
      <c r="AL545">
        <v>689241.60000000009</v>
      </c>
      <c r="AM545">
        <v>1431601</v>
      </c>
      <c r="AN545">
        <v>108049</v>
      </c>
      <c r="AO545">
        <v>1539650</v>
      </c>
      <c r="AP545">
        <v>3</v>
      </c>
      <c r="AQ545">
        <v>1</v>
      </c>
      <c r="AR545">
        <v>4</v>
      </c>
      <c r="AS545">
        <v>0.1052936376319461</v>
      </c>
      <c r="AT545">
        <v>6</v>
      </c>
      <c r="AU545">
        <v>24</v>
      </c>
      <c r="AV545">
        <f t="shared" si="35"/>
        <v>30</v>
      </c>
      <c r="AW545">
        <v>28215</v>
      </c>
      <c r="AX545">
        <v>0.78</v>
      </c>
      <c r="AY545">
        <v>3343878823.2045798</v>
      </c>
      <c r="AZ545">
        <v>3343878.8232045798</v>
      </c>
      <c r="BA545">
        <v>95886.578881824404</v>
      </c>
      <c r="BB545">
        <v>0.10428988203160861</v>
      </c>
      <c r="BC545">
        <v>4177</v>
      </c>
      <c r="BD545">
        <v>0</v>
      </c>
      <c r="BE545">
        <v>4177</v>
      </c>
      <c r="BF545">
        <v>0.11178910745349926</v>
      </c>
      <c r="BG545">
        <v>468509</v>
      </c>
      <c r="BH545">
        <v>12.220167453506873</v>
      </c>
      <c r="BI545">
        <v>3031</v>
      </c>
      <c r="BJ545">
        <v>27</v>
      </c>
      <c r="BK545">
        <v>6</v>
      </c>
      <c r="BL545">
        <v>3</v>
      </c>
      <c r="BM545">
        <v>0</v>
      </c>
      <c r="BN545">
        <v>0</v>
      </c>
      <c r="BO545">
        <v>1</v>
      </c>
      <c r="BP545">
        <v>0</v>
      </c>
      <c r="BQ545">
        <v>4</v>
      </c>
      <c r="BR545">
        <v>0</v>
      </c>
      <c r="BS545">
        <v>0</v>
      </c>
      <c r="BT545">
        <v>38046</v>
      </c>
      <c r="BU545">
        <v>0.8</v>
      </c>
      <c r="BV545">
        <v>0.6142803</v>
      </c>
      <c r="BW545">
        <v>341</v>
      </c>
      <c r="BX545">
        <v>1.0776429999999999</v>
      </c>
      <c r="BY545">
        <v>0.13230690000000001</v>
      </c>
      <c r="BZ545">
        <v>27</v>
      </c>
      <c r="CA545">
        <v>8</v>
      </c>
      <c r="CB545">
        <v>3</v>
      </c>
      <c r="CC545">
        <v>0</v>
      </c>
      <c r="CD545">
        <v>0</v>
      </c>
      <c r="CE545">
        <v>0</v>
      </c>
      <c r="CF545">
        <v>0</v>
      </c>
      <c r="CG545">
        <v>4</v>
      </c>
      <c r="CH545">
        <v>0</v>
      </c>
      <c r="CI545">
        <v>0</v>
      </c>
      <c r="CJ545">
        <v>38585</v>
      </c>
      <c r="CK545">
        <v>1.0885058960736038</v>
      </c>
      <c r="CL545">
        <v>0.6747826786864134</v>
      </c>
      <c r="CM545">
        <v>289</v>
      </c>
      <c r="CN545">
        <v>3.1797481233975119E-2</v>
      </c>
      <c r="CO545">
        <v>8172</v>
      </c>
      <c r="CP545">
        <v>1.1637687640000001</v>
      </c>
      <c r="CQ545">
        <v>0.71307933000000001</v>
      </c>
      <c r="CR545">
        <v>31958</v>
      </c>
      <c r="CS545">
        <v>0.82</v>
      </c>
      <c r="CT545">
        <v>31125</v>
      </c>
      <c r="CU545">
        <v>0.86979731420000006</v>
      </c>
      <c r="CV545">
        <v>51</v>
      </c>
      <c r="CW545">
        <v>16</v>
      </c>
      <c r="CX545">
        <v>30</v>
      </c>
      <c r="CY545">
        <v>792</v>
      </c>
      <c r="CZ545">
        <v>1720</v>
      </c>
      <c r="DA545" s="2">
        <v>21611</v>
      </c>
      <c r="DB545" s="2">
        <v>5315</v>
      </c>
      <c r="DC545" s="2">
        <v>215.35</v>
      </c>
      <c r="DD545" s="2">
        <v>2684</v>
      </c>
      <c r="DE545">
        <v>628</v>
      </c>
      <c r="DF545">
        <v>62</v>
      </c>
      <c r="DG545">
        <v>36.770000000000003</v>
      </c>
      <c r="DH545">
        <v>18.38</v>
      </c>
      <c r="DI545" s="2">
        <v>18.38</v>
      </c>
      <c r="DJ545">
        <v>1.1299999999999999</v>
      </c>
      <c r="DK545">
        <v>0.88243175106245053</v>
      </c>
      <c r="DL545">
        <v>9.4966761633428305E-4</v>
      </c>
      <c r="DM545">
        <v>0</v>
      </c>
      <c r="DN545">
        <v>61.4</v>
      </c>
      <c r="DO545">
        <v>8.6999999999999994E-2</v>
      </c>
      <c r="DP545">
        <v>20996.91</v>
      </c>
      <c r="DQ545" s="2">
        <v>112355</v>
      </c>
      <c r="DR545" s="2">
        <v>886.99785290999989</v>
      </c>
      <c r="DS545">
        <v>1.1245531215288802E-3</v>
      </c>
      <c r="DT545">
        <v>4.9631811865568496</v>
      </c>
      <c r="DU545">
        <v>3420830.942112342</v>
      </c>
      <c r="DV545">
        <v>0</v>
      </c>
    </row>
    <row r="546" spans="1:126" x14ac:dyDescent="0.15">
      <c r="A546" t="s">
        <v>1036</v>
      </c>
      <c r="B546" t="s">
        <v>1086</v>
      </c>
      <c r="C546">
        <v>16</v>
      </c>
      <c r="D546">
        <v>59</v>
      </c>
      <c r="E546" t="s">
        <v>1087</v>
      </c>
      <c r="F546">
        <v>16059</v>
      </c>
      <c r="G546" t="s">
        <v>5530</v>
      </c>
      <c r="H546">
        <v>95</v>
      </c>
      <c r="I546">
        <v>0.2</v>
      </c>
      <c r="J546">
        <v>0.6</v>
      </c>
      <c r="K546">
        <v>0.4</v>
      </c>
      <c r="L546">
        <v>1.5</v>
      </c>
      <c r="M546">
        <v>2.2999999999999998</v>
      </c>
      <c r="N546">
        <f t="shared" si="38"/>
        <v>9033.1000000000022</v>
      </c>
      <c r="O546">
        <f t="shared" si="36"/>
        <v>966.89999999999782</v>
      </c>
      <c r="P546">
        <f t="shared" si="37"/>
        <v>1.1602799999999978</v>
      </c>
      <c r="Q546" s="4">
        <v>16059</v>
      </c>
      <c r="R546" s="5">
        <v>44.928505999999999</v>
      </c>
      <c r="S546" s="5">
        <v>-113.88704199999999</v>
      </c>
      <c r="T546">
        <v>7</v>
      </c>
      <c r="U546">
        <v>0.20520180945073596</v>
      </c>
      <c r="V546">
        <v>7892</v>
      </c>
      <c r="W546">
        <v>7828</v>
      </c>
      <c r="X546">
        <v>7790</v>
      </c>
      <c r="Y546">
        <v>7734</v>
      </c>
      <c r="Z546">
        <v>3937</v>
      </c>
      <c r="AA546">
        <v>16047</v>
      </c>
      <c r="AB546">
        <v>2656.4969999999998</v>
      </c>
      <c r="AC546">
        <v>34329</v>
      </c>
      <c r="AD546">
        <v>1</v>
      </c>
      <c r="AE546">
        <v>1.2836970474967908E-4</v>
      </c>
      <c r="AF546">
        <v>37</v>
      </c>
      <c r="AG546">
        <v>350</v>
      </c>
      <c r="AH546">
        <v>0.10571428571428572</v>
      </c>
      <c r="AI546" s="3">
        <v>187374</v>
      </c>
      <c r="AJ546" s="3">
        <v>2920502.8498858004</v>
      </c>
      <c r="AK546">
        <v>70</v>
      </c>
      <c r="AL546">
        <v>2924595.2000000002</v>
      </c>
      <c r="AM546">
        <v>917785</v>
      </c>
      <c r="AN546">
        <v>31226</v>
      </c>
      <c r="AO546">
        <v>949011</v>
      </c>
      <c r="AP546">
        <v>1</v>
      </c>
      <c r="AQ546">
        <v>0</v>
      </c>
      <c r="AR546">
        <v>1</v>
      </c>
      <c r="AS546">
        <v>0.12774655084312722</v>
      </c>
      <c r="AT546">
        <v>1</v>
      </c>
      <c r="AU546">
        <v>6</v>
      </c>
      <c r="AV546">
        <f t="shared" si="35"/>
        <v>7</v>
      </c>
      <c r="AW546">
        <v>2994</v>
      </c>
      <c r="AX546">
        <v>0.41000000000000003</v>
      </c>
      <c r="AY546">
        <v>637917812.26376402</v>
      </c>
      <c r="AZ546">
        <v>637917.81226376398</v>
      </c>
      <c r="BA546">
        <v>81840.271682071398</v>
      </c>
      <c r="BB546">
        <v>0.12218923269032454</v>
      </c>
      <c r="BC546">
        <v>25336</v>
      </c>
      <c r="BD546">
        <v>8595</v>
      </c>
      <c r="BE546">
        <v>16741</v>
      </c>
      <c r="BF546">
        <v>2.1212620375063356</v>
      </c>
      <c r="BG546">
        <v>91859</v>
      </c>
      <c r="BH546">
        <v>11.791912708600771</v>
      </c>
      <c r="BI546">
        <v>1293</v>
      </c>
      <c r="BJ546">
        <v>5</v>
      </c>
      <c r="BK546">
        <v>5</v>
      </c>
      <c r="BL546">
        <v>2</v>
      </c>
      <c r="BM546">
        <v>0</v>
      </c>
      <c r="BN546">
        <v>0</v>
      </c>
      <c r="BO546">
        <v>0</v>
      </c>
      <c r="BP546">
        <v>1</v>
      </c>
      <c r="BQ546">
        <v>1</v>
      </c>
      <c r="BR546">
        <v>1</v>
      </c>
      <c r="BS546">
        <v>0</v>
      </c>
      <c r="BT546">
        <v>7908</v>
      </c>
      <c r="BU546">
        <v>0.65</v>
      </c>
      <c r="BV546">
        <v>0.65954369999999995</v>
      </c>
      <c r="BW546">
        <v>79</v>
      </c>
      <c r="BX546">
        <v>1.8968130000000001</v>
      </c>
      <c r="BY546">
        <v>1.2704089999999999</v>
      </c>
      <c r="BZ546">
        <v>4</v>
      </c>
      <c r="CA546">
        <v>2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7725</v>
      </c>
      <c r="CK546">
        <v>1.2944983818770226</v>
      </c>
      <c r="CL546">
        <v>0.77415709173102276</v>
      </c>
      <c r="CM546">
        <v>72</v>
      </c>
      <c r="CN546">
        <v>0.99561446797046538</v>
      </c>
      <c r="CO546">
        <v>749</v>
      </c>
      <c r="CP546">
        <v>-0.88447504050000003</v>
      </c>
      <c r="CQ546">
        <v>-0.1183206815</v>
      </c>
      <c r="CR546">
        <v>6285</v>
      </c>
      <c r="CS546">
        <v>0.81499999999999995</v>
      </c>
      <c r="CT546">
        <v>6077</v>
      </c>
      <c r="CU546">
        <v>0.81072026800999997</v>
      </c>
      <c r="CV546">
        <v>12</v>
      </c>
      <c r="CW546">
        <v>4</v>
      </c>
      <c r="CX546">
        <v>3</v>
      </c>
      <c r="CY546">
        <v>243</v>
      </c>
      <c r="CZ546">
        <v>574</v>
      </c>
      <c r="DA546" s="2">
        <v>4202</v>
      </c>
      <c r="DB546" s="2">
        <v>655</v>
      </c>
      <c r="DC546" s="2">
        <v>233.4</v>
      </c>
      <c r="DD546" s="2">
        <v>327</v>
      </c>
      <c r="DE546">
        <v>209</v>
      </c>
      <c r="DF546">
        <v>25</v>
      </c>
      <c r="DG546">
        <v>77.8</v>
      </c>
      <c r="DH546">
        <v>25.93</v>
      </c>
      <c r="DI546" s="2">
        <v>51.87</v>
      </c>
      <c r="DJ546">
        <v>0.43</v>
      </c>
      <c r="DK546">
        <v>0.93486289453179205</v>
      </c>
      <c r="DL546">
        <v>1.1428571428571429E-2</v>
      </c>
      <c r="DM546">
        <v>0</v>
      </c>
      <c r="DN546">
        <v>0</v>
      </c>
      <c r="DO546">
        <v>0</v>
      </c>
      <c r="DP546">
        <v>0</v>
      </c>
      <c r="DQ546" s="2">
        <f>362364+1634779+76490</f>
        <v>2073633</v>
      </c>
      <c r="DR546" s="2">
        <v>8170.2290211</v>
      </c>
      <c r="DS546">
        <v>8.2090769189847184E-4</v>
      </c>
      <c r="DT546">
        <v>3.3600748065978099</v>
      </c>
      <c r="DU546">
        <v>9826858.6510168836</v>
      </c>
      <c r="DV546">
        <v>0</v>
      </c>
    </row>
    <row r="547" spans="1:126" x14ac:dyDescent="0.15">
      <c r="A547" t="s">
        <v>1036</v>
      </c>
      <c r="B547" t="s">
        <v>1088</v>
      </c>
      <c r="C547">
        <v>16</v>
      </c>
      <c r="D547">
        <v>61</v>
      </c>
      <c r="E547" t="s">
        <v>1089</v>
      </c>
      <c r="F547">
        <v>16061</v>
      </c>
      <c r="G547" t="s">
        <v>5531</v>
      </c>
      <c r="H547">
        <v>88.9</v>
      </c>
      <c r="I547">
        <v>0.4</v>
      </c>
      <c r="J547">
        <v>4.5999999999999996</v>
      </c>
      <c r="K547">
        <v>0.3</v>
      </c>
      <c r="L547">
        <v>2.4</v>
      </c>
      <c r="M547">
        <v>3.3</v>
      </c>
      <c r="N547">
        <f t="shared" si="38"/>
        <v>7941.2700000000013</v>
      </c>
      <c r="O547">
        <f t="shared" si="36"/>
        <v>2058.7299999999987</v>
      </c>
      <c r="P547">
        <f t="shared" si="37"/>
        <v>2.4704759999999992</v>
      </c>
      <c r="Q547" s="4">
        <v>16061</v>
      </c>
      <c r="R547" s="5">
        <v>46.236328</v>
      </c>
      <c r="S547" s="5">
        <v>-116.42376</v>
      </c>
      <c r="T547">
        <v>8</v>
      </c>
      <c r="U547">
        <v>0.17286926058029609</v>
      </c>
      <c r="V547">
        <v>3818</v>
      </c>
      <c r="W547">
        <v>3822</v>
      </c>
      <c r="X547">
        <v>3812</v>
      </c>
      <c r="Y547">
        <v>3780</v>
      </c>
      <c r="Z547">
        <v>1830</v>
      </c>
      <c r="AA547">
        <v>16049</v>
      </c>
      <c r="AB547">
        <v>1328.7980000000002</v>
      </c>
      <c r="AC547">
        <v>36505</v>
      </c>
      <c r="AD547">
        <v>0</v>
      </c>
      <c r="AE547">
        <v>0</v>
      </c>
      <c r="AF547">
        <v>2</v>
      </c>
      <c r="AG547">
        <v>216</v>
      </c>
      <c r="AH547">
        <v>9.2592592592592587E-3</v>
      </c>
      <c r="AI547" s="3">
        <v>221280</v>
      </c>
      <c r="AJ547" s="3">
        <v>306428.41188560502</v>
      </c>
      <c r="AK547">
        <v>388</v>
      </c>
      <c r="AL547">
        <v>307091.20000000001</v>
      </c>
      <c r="AM547">
        <v>722134</v>
      </c>
      <c r="AN547">
        <v>43581</v>
      </c>
      <c r="AO547">
        <v>765715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f t="shared" si="35"/>
        <v>4</v>
      </c>
      <c r="AW547">
        <v>283</v>
      </c>
      <c r="AX547">
        <v>8.9999999999999969E-2</v>
      </c>
      <c r="AY547">
        <v>506479843.77102101</v>
      </c>
      <c r="AZ547">
        <v>506479.843771021</v>
      </c>
      <c r="BA547">
        <v>138182.374591236</v>
      </c>
      <c r="BB547">
        <v>7.2368129651711993E-2</v>
      </c>
      <c r="BC547">
        <v>200</v>
      </c>
      <c r="BD547">
        <v>0</v>
      </c>
      <c r="BE547">
        <v>200</v>
      </c>
      <c r="BF547">
        <v>5.2383446830801469E-2</v>
      </c>
      <c r="BG547">
        <v>28400</v>
      </c>
      <c r="BH547">
        <v>7.4501573976915001</v>
      </c>
      <c r="BI547">
        <v>580</v>
      </c>
      <c r="BJ547">
        <v>2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</v>
      </c>
      <c r="BQ547">
        <v>0</v>
      </c>
      <c r="BR547">
        <v>0</v>
      </c>
      <c r="BS547">
        <v>0</v>
      </c>
      <c r="BT547">
        <v>3735</v>
      </c>
      <c r="BU547">
        <v>0.67</v>
      </c>
      <c r="BV547">
        <v>0.642679</v>
      </c>
      <c r="BW547">
        <v>51</v>
      </c>
      <c r="BX547">
        <v>1.070951</v>
      </c>
      <c r="BY547">
        <v>1.049871</v>
      </c>
      <c r="BZ547">
        <v>2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2</v>
      </c>
      <c r="CG547">
        <v>0</v>
      </c>
      <c r="CH547">
        <v>0</v>
      </c>
      <c r="CI547">
        <v>0</v>
      </c>
      <c r="CJ547">
        <v>3822</v>
      </c>
      <c r="CK547">
        <v>1.3082155939298796</v>
      </c>
      <c r="CL547">
        <v>0.73643410852713176</v>
      </c>
      <c r="CM547">
        <v>45</v>
      </c>
      <c r="CN547">
        <v>1.2697794172767398</v>
      </c>
      <c r="CO547">
        <v>306</v>
      </c>
      <c r="CP547">
        <v>0.30336002899999998</v>
      </c>
      <c r="CQ547">
        <v>-0.32437469050000001</v>
      </c>
      <c r="CR547">
        <v>3199</v>
      </c>
      <c r="CS547">
        <v>0.84599999999999997</v>
      </c>
      <c r="CT547">
        <v>2978</v>
      </c>
      <c r="CU547">
        <v>0.78831752370999997</v>
      </c>
      <c r="CV547">
        <v>3</v>
      </c>
      <c r="CW547">
        <v>2</v>
      </c>
      <c r="CX547">
        <v>1</v>
      </c>
      <c r="CY547">
        <v>255</v>
      </c>
      <c r="CZ547">
        <v>313</v>
      </c>
      <c r="DA547" s="2">
        <v>2714</v>
      </c>
      <c r="DB547" s="2">
        <v>230</v>
      </c>
      <c r="DC547" s="2">
        <v>153.77000000000001</v>
      </c>
      <c r="DD547" s="2">
        <v>412</v>
      </c>
      <c r="DE547">
        <v>92</v>
      </c>
      <c r="DF547">
        <v>8</v>
      </c>
      <c r="DG547">
        <v>51.26</v>
      </c>
      <c r="DH547">
        <v>102.51</v>
      </c>
      <c r="DI547" s="2">
        <v>102.51</v>
      </c>
      <c r="DJ547">
        <v>0.99</v>
      </c>
      <c r="DK547">
        <v>0.84673716558206802</v>
      </c>
      <c r="DL547">
        <v>0</v>
      </c>
      <c r="DM547">
        <v>0</v>
      </c>
      <c r="DN547">
        <v>62.8</v>
      </c>
      <c r="DO547">
        <v>0.20399999999999999</v>
      </c>
      <c r="DP547">
        <v>6088.7000000000007</v>
      </c>
      <c r="DQ547" s="2">
        <v>10</v>
      </c>
      <c r="DR547" s="2">
        <v>1240</v>
      </c>
      <c r="DS547">
        <v>0</v>
      </c>
      <c r="DT547">
        <v>4.3267230780884898</v>
      </c>
      <c r="DU547">
        <v>1328698.5821178881</v>
      </c>
      <c r="DV547">
        <v>0</v>
      </c>
    </row>
    <row r="548" spans="1:126" x14ac:dyDescent="0.15">
      <c r="A548" t="s">
        <v>1036</v>
      </c>
      <c r="B548" t="s">
        <v>337</v>
      </c>
      <c r="C548">
        <v>16</v>
      </c>
      <c r="D548">
        <v>63</v>
      </c>
      <c r="E548" t="s">
        <v>1090</v>
      </c>
      <c r="F548">
        <v>16063</v>
      </c>
      <c r="G548" t="s">
        <v>5532</v>
      </c>
      <c r="H548">
        <v>69.3</v>
      </c>
      <c r="I548">
        <v>0.3</v>
      </c>
      <c r="J548">
        <v>0.6</v>
      </c>
      <c r="K548">
        <v>0.3</v>
      </c>
      <c r="L548">
        <v>1.1000000000000001</v>
      </c>
      <c r="M548">
        <v>28.3</v>
      </c>
      <c r="N548">
        <f t="shared" si="38"/>
        <v>5605.13</v>
      </c>
      <c r="O548">
        <f t="shared" si="36"/>
        <v>4394.87</v>
      </c>
      <c r="P548">
        <f t="shared" si="37"/>
        <v>5.2738440000000022</v>
      </c>
      <c r="Q548" s="4">
        <v>16063</v>
      </c>
      <c r="R548" s="5">
        <v>42.986181000000002</v>
      </c>
      <c r="S548" s="5">
        <v>-114.153899</v>
      </c>
      <c r="T548">
        <v>9</v>
      </c>
      <c r="U548">
        <v>-2.9307011363687518E-2</v>
      </c>
      <c r="V548">
        <v>5167</v>
      </c>
      <c r="W548">
        <v>5246</v>
      </c>
      <c r="X548">
        <v>5260</v>
      </c>
      <c r="Y548">
        <v>5283</v>
      </c>
      <c r="Z548">
        <v>2510</v>
      </c>
      <c r="AA548">
        <v>16051</v>
      </c>
      <c r="AB548">
        <v>1899.9600000000003</v>
      </c>
      <c r="AC548">
        <v>43273</v>
      </c>
      <c r="AD548">
        <v>1</v>
      </c>
      <c r="AE548">
        <v>1.9011406844106463E-4</v>
      </c>
      <c r="AF548">
        <v>22</v>
      </c>
      <c r="AG548">
        <v>310</v>
      </c>
      <c r="AH548">
        <v>7.0967741935483872E-2</v>
      </c>
      <c r="AI548" s="3">
        <v>129724</v>
      </c>
      <c r="AJ548" s="3">
        <v>768890.54038962501</v>
      </c>
      <c r="AK548">
        <v>156</v>
      </c>
      <c r="AL548">
        <v>771788.80000000005</v>
      </c>
      <c r="AM548">
        <v>340489</v>
      </c>
      <c r="AN548">
        <v>64583</v>
      </c>
      <c r="AO548">
        <v>405072</v>
      </c>
      <c r="AP548">
        <v>1</v>
      </c>
      <c r="AQ548">
        <v>0</v>
      </c>
      <c r="AR548">
        <v>1</v>
      </c>
      <c r="AS548">
        <v>0.19062142584826533</v>
      </c>
      <c r="AT548">
        <v>1</v>
      </c>
      <c r="AU548">
        <v>2</v>
      </c>
      <c r="AV548">
        <f t="shared" si="35"/>
        <v>3</v>
      </c>
      <c r="AW548">
        <v>1447</v>
      </c>
      <c r="AX548">
        <v>0.31000000000000005</v>
      </c>
      <c r="AY548">
        <v>133356695.901106</v>
      </c>
      <c r="AZ548">
        <v>133356.695901106</v>
      </c>
      <c r="BA548">
        <v>33076.816112158602</v>
      </c>
      <c r="BB548">
        <v>0.30232655906455674</v>
      </c>
      <c r="BG548">
        <v>22753</v>
      </c>
      <c r="BH548">
        <v>4.3256653992395435</v>
      </c>
      <c r="BI548">
        <v>463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4645</v>
      </c>
      <c r="BU548">
        <v>0.77</v>
      </c>
      <c r="BV548">
        <v>0.5970626</v>
      </c>
      <c r="BW548">
        <v>20</v>
      </c>
      <c r="BX548">
        <v>0.43057050000000002</v>
      </c>
      <c r="BY548">
        <v>-1.134714</v>
      </c>
      <c r="BZ548">
        <v>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5304</v>
      </c>
      <c r="CK548">
        <v>0.56561085972850689</v>
      </c>
      <c r="CL548">
        <v>0.70198395947657244</v>
      </c>
      <c r="CM548">
        <v>17</v>
      </c>
      <c r="CN548">
        <v>-1.055676376967974</v>
      </c>
      <c r="CO548">
        <v>265</v>
      </c>
      <c r="CP548">
        <v>-0.83395800210000004</v>
      </c>
      <c r="CQ548">
        <v>-0.3789613778</v>
      </c>
      <c r="CR548">
        <v>4667</v>
      </c>
      <c r="CS548">
        <v>0.88</v>
      </c>
      <c r="CT548">
        <v>3669</v>
      </c>
      <c r="CU548">
        <v>0.71184738956000004</v>
      </c>
      <c r="CW548">
        <v>1</v>
      </c>
      <c r="CX548">
        <v>1</v>
      </c>
      <c r="CY548">
        <v>612</v>
      </c>
      <c r="CZ548">
        <v>511</v>
      </c>
      <c r="DA548" s="2">
        <v>2528</v>
      </c>
      <c r="DB548" s="2">
        <v>295</v>
      </c>
      <c r="DC548" s="2">
        <v>112.89</v>
      </c>
      <c r="DD548" s="2">
        <v>600</v>
      </c>
      <c r="DE548">
        <v>172</v>
      </c>
      <c r="DF548">
        <v>15</v>
      </c>
      <c r="DH548">
        <v>37.630000000000003</v>
      </c>
      <c r="DJ548">
        <v>-0.41</v>
      </c>
      <c r="DK548">
        <v>0.92309056149979962</v>
      </c>
      <c r="DL548">
        <v>6.4516129032258064E-3</v>
      </c>
      <c r="DM548">
        <v>0</v>
      </c>
      <c r="DN548">
        <v>66.099999999999994</v>
      </c>
      <c r="DO548">
        <v>8.4000000000000005E-2</v>
      </c>
      <c r="DP548">
        <v>144.25</v>
      </c>
      <c r="DQ548" s="2">
        <v>0</v>
      </c>
      <c r="DR548" s="2">
        <v>537.98545725000008</v>
      </c>
      <c r="DS548">
        <v>6.9706305307229129E-4</v>
      </c>
      <c r="DT548">
        <v>5.3657595514129</v>
      </c>
      <c r="DU548">
        <v>4141233.1252735006</v>
      </c>
      <c r="DV548">
        <v>1</v>
      </c>
    </row>
    <row r="549" spans="1:126" x14ac:dyDescent="0.15">
      <c r="A549" t="s">
        <v>1036</v>
      </c>
      <c r="B549" t="s">
        <v>192</v>
      </c>
      <c r="C549">
        <v>16</v>
      </c>
      <c r="D549">
        <v>65</v>
      </c>
      <c r="E549" t="s">
        <v>1091</v>
      </c>
      <c r="F549">
        <v>16065</v>
      </c>
      <c r="G549" t="s">
        <v>5533</v>
      </c>
      <c r="H549">
        <v>91.2</v>
      </c>
      <c r="I549">
        <v>0.5</v>
      </c>
      <c r="J549">
        <v>0.2</v>
      </c>
      <c r="K549">
        <v>0.9</v>
      </c>
      <c r="L549">
        <v>1.3</v>
      </c>
      <c r="M549">
        <v>5.9</v>
      </c>
      <c r="N549">
        <f t="shared" si="38"/>
        <v>8355.0400000000009</v>
      </c>
      <c r="O549">
        <f t="shared" si="36"/>
        <v>1644.9599999999991</v>
      </c>
      <c r="P549">
        <f t="shared" si="37"/>
        <v>1.9739519999999997</v>
      </c>
      <c r="Q549" s="4">
        <v>16065</v>
      </c>
      <c r="R549" s="5">
        <v>43.788614000000003</v>
      </c>
      <c r="S549" s="5">
        <v>-111.656993</v>
      </c>
      <c r="T549">
        <v>4</v>
      </c>
      <c r="U549">
        <v>0.21977420658739466</v>
      </c>
      <c r="V549">
        <v>37311</v>
      </c>
      <c r="W549">
        <v>37754</v>
      </c>
      <c r="X549">
        <v>37916</v>
      </c>
      <c r="Y549">
        <v>37877</v>
      </c>
      <c r="Z549">
        <v>13317</v>
      </c>
      <c r="AA549">
        <v>16053</v>
      </c>
      <c r="AB549">
        <v>9771.5380000000005</v>
      </c>
      <c r="AC549">
        <v>32233</v>
      </c>
      <c r="AD549">
        <v>1</v>
      </c>
      <c r="AE549">
        <v>2.6374090093891761E-5</v>
      </c>
      <c r="AF549">
        <v>34</v>
      </c>
      <c r="AG549">
        <v>472</v>
      </c>
      <c r="AH549">
        <v>7.2033898305084748E-2</v>
      </c>
      <c r="AI549" s="3">
        <v>201372</v>
      </c>
      <c r="AJ549" s="3">
        <v>300303.38837406004</v>
      </c>
      <c r="AK549">
        <v>54</v>
      </c>
      <c r="AL549">
        <v>302969.59999999998</v>
      </c>
      <c r="AM549">
        <v>846434</v>
      </c>
      <c r="AN549">
        <v>109675</v>
      </c>
      <c r="AO549">
        <v>956109</v>
      </c>
      <c r="AP549">
        <v>6</v>
      </c>
      <c r="AQ549">
        <v>0</v>
      </c>
      <c r="AR549">
        <v>6</v>
      </c>
      <c r="AS549">
        <v>0.15892355776871325</v>
      </c>
      <c r="AT549">
        <v>7</v>
      </c>
      <c r="AU549">
        <v>25</v>
      </c>
      <c r="AV549">
        <f t="shared" si="35"/>
        <v>32</v>
      </c>
      <c r="AW549">
        <v>33707</v>
      </c>
      <c r="AX549">
        <v>0.78</v>
      </c>
      <c r="AY549">
        <v>814796875.86576295</v>
      </c>
      <c r="AZ549">
        <v>814796.87586576294</v>
      </c>
      <c r="BA549">
        <v>29653.766882836699</v>
      </c>
      <c r="BB549">
        <v>0.33722528539158031</v>
      </c>
      <c r="BC549">
        <v>8361</v>
      </c>
      <c r="BD549">
        <v>53690</v>
      </c>
      <c r="BE549">
        <v>-45329</v>
      </c>
      <c r="BF549">
        <v>-1.2148964112460132</v>
      </c>
      <c r="BG549">
        <v>338242</v>
      </c>
      <c r="BH549">
        <v>8.9208249815381375</v>
      </c>
      <c r="BI549">
        <v>1958</v>
      </c>
      <c r="BJ549">
        <v>1</v>
      </c>
      <c r="BK549">
        <v>0</v>
      </c>
      <c r="BL549">
        <v>1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38440</v>
      </c>
      <c r="BU549">
        <v>0.83</v>
      </c>
      <c r="BV549">
        <v>0.49443350000000003</v>
      </c>
      <c r="BW549">
        <v>75</v>
      </c>
      <c r="BX549">
        <v>0.13007279999999999</v>
      </c>
      <c r="BY549">
        <v>-2.2866870000000001</v>
      </c>
      <c r="BZ549">
        <v>0</v>
      </c>
      <c r="CA549">
        <v>0</v>
      </c>
      <c r="CB549">
        <v>1</v>
      </c>
      <c r="CC549">
        <v>0</v>
      </c>
      <c r="CD549">
        <v>1</v>
      </c>
      <c r="CE549">
        <v>0</v>
      </c>
      <c r="CF549">
        <v>1</v>
      </c>
      <c r="CG549">
        <v>3</v>
      </c>
      <c r="CH549">
        <v>0</v>
      </c>
      <c r="CI549">
        <v>0</v>
      </c>
      <c r="CJ549">
        <v>38068</v>
      </c>
      <c r="CK549">
        <v>0.15761269307554904</v>
      </c>
      <c r="CL549">
        <v>0.74650367761317726</v>
      </c>
      <c r="CM549">
        <v>63</v>
      </c>
      <c r="CN549">
        <v>-1.5276923206189823</v>
      </c>
      <c r="CO549">
        <v>4556</v>
      </c>
      <c r="CP549">
        <v>1.4856619529999999</v>
      </c>
      <c r="CQ549">
        <v>0.92592007600000004</v>
      </c>
      <c r="CR549">
        <v>30513</v>
      </c>
      <c r="CS549">
        <v>0.79500000000000004</v>
      </c>
      <c r="CT549">
        <v>31267</v>
      </c>
      <c r="CU549">
        <v>0.83706720977999993</v>
      </c>
      <c r="CV549">
        <v>47</v>
      </c>
      <c r="CW549">
        <v>19</v>
      </c>
      <c r="CX549">
        <v>24</v>
      </c>
      <c r="CY549">
        <v>1644</v>
      </c>
      <c r="CZ549">
        <v>788</v>
      </c>
      <c r="DA549" s="2">
        <v>21179</v>
      </c>
      <c r="DB549" s="2">
        <v>3945</v>
      </c>
      <c r="DC549" s="2">
        <v>136.18</v>
      </c>
      <c r="DD549" s="2">
        <v>1782</v>
      </c>
      <c r="DE549">
        <v>185</v>
      </c>
      <c r="DF549">
        <v>31</v>
      </c>
      <c r="DG549">
        <v>53.4</v>
      </c>
      <c r="DH549">
        <v>10.68</v>
      </c>
      <c r="DI549" s="2">
        <v>5.34</v>
      </c>
      <c r="DJ549">
        <v>0.92</v>
      </c>
      <c r="DK549">
        <v>0.9143475756311702</v>
      </c>
      <c r="DL549">
        <v>0</v>
      </c>
      <c r="DM549">
        <v>0</v>
      </c>
      <c r="DN549">
        <v>70.2</v>
      </c>
      <c r="DO549">
        <v>0.23600000000000002</v>
      </c>
      <c r="DP549">
        <v>18203.46</v>
      </c>
      <c r="DQ549" s="2">
        <v>41460</v>
      </c>
      <c r="DR549" s="2">
        <v>3215.050593819999</v>
      </c>
      <c r="DS549">
        <v>1.061179686515545E-2</v>
      </c>
      <c r="DT549">
        <v>3.8580412653102201</v>
      </c>
      <c r="DU549">
        <v>1168869.2189345311</v>
      </c>
      <c r="DV549">
        <v>0</v>
      </c>
    </row>
    <row r="550" spans="1:126" x14ac:dyDescent="0.15">
      <c r="A550" t="s">
        <v>1036</v>
      </c>
      <c r="B550" t="s">
        <v>1092</v>
      </c>
      <c r="C550">
        <v>16</v>
      </c>
      <c r="D550">
        <v>67</v>
      </c>
      <c r="E550" t="s">
        <v>1093</v>
      </c>
      <c r="F550">
        <v>16067</v>
      </c>
      <c r="G550" t="s">
        <v>5534</v>
      </c>
      <c r="H550">
        <v>65.2</v>
      </c>
      <c r="I550">
        <v>0.2</v>
      </c>
      <c r="J550">
        <v>0.7</v>
      </c>
      <c r="K550">
        <v>0.3</v>
      </c>
      <c r="L550">
        <v>1.1000000000000001</v>
      </c>
      <c r="M550">
        <v>32.4</v>
      </c>
      <c r="N550">
        <f t="shared" si="38"/>
        <v>5302.63</v>
      </c>
      <c r="O550">
        <f t="shared" si="36"/>
        <v>4697.37</v>
      </c>
      <c r="P550">
        <f t="shared" si="37"/>
        <v>5.6368440000000017</v>
      </c>
      <c r="Q550" s="4">
        <v>16067</v>
      </c>
      <c r="R550" s="5">
        <v>42.857211</v>
      </c>
      <c r="S550" s="5">
        <v>-113.63984000000001</v>
      </c>
      <c r="T550">
        <v>7</v>
      </c>
      <c r="U550">
        <v>0.20347979654582662</v>
      </c>
      <c r="V550">
        <v>19909</v>
      </c>
      <c r="W550">
        <v>20191</v>
      </c>
      <c r="X550">
        <v>20279</v>
      </c>
      <c r="Y550">
        <v>20372</v>
      </c>
      <c r="Z550">
        <v>9629</v>
      </c>
      <c r="AA550">
        <v>16055</v>
      </c>
      <c r="AB550">
        <v>7558.8489999999993</v>
      </c>
      <c r="AC550">
        <v>44853</v>
      </c>
      <c r="AD550">
        <v>1</v>
      </c>
      <c r="AE550">
        <v>4.9312096257211896E-5</v>
      </c>
      <c r="AF550">
        <v>25</v>
      </c>
      <c r="AG550">
        <v>622</v>
      </c>
      <c r="AH550">
        <v>4.0192926045016078E-2</v>
      </c>
      <c r="AI550" s="3">
        <v>244094</v>
      </c>
      <c r="AJ550" s="3">
        <v>484857.71303379501</v>
      </c>
      <c r="AK550">
        <v>44</v>
      </c>
      <c r="AL550">
        <v>488339.19999999995</v>
      </c>
      <c r="AM550">
        <v>1495607</v>
      </c>
      <c r="AN550">
        <v>157583</v>
      </c>
      <c r="AO550">
        <v>1653190</v>
      </c>
      <c r="AP550">
        <v>6</v>
      </c>
      <c r="AQ550">
        <v>0</v>
      </c>
      <c r="AR550">
        <v>6</v>
      </c>
      <c r="AS550">
        <v>0.29716210192660097</v>
      </c>
      <c r="AT550">
        <v>6</v>
      </c>
      <c r="AU550">
        <v>16</v>
      </c>
      <c r="AV550">
        <f t="shared" si="35"/>
        <v>22</v>
      </c>
      <c r="AW550">
        <v>10917</v>
      </c>
      <c r="AX550">
        <v>0.62</v>
      </c>
      <c r="AY550">
        <v>140491417.99864599</v>
      </c>
      <c r="AZ550">
        <v>140491.41799864598</v>
      </c>
      <c r="BA550">
        <v>6945.8658698584504</v>
      </c>
      <c r="BB550">
        <v>1.4397053135441253</v>
      </c>
      <c r="BG550">
        <v>303277</v>
      </c>
      <c r="BH550">
        <v>14.955224616598452</v>
      </c>
      <c r="BI550">
        <v>2416</v>
      </c>
      <c r="BJ550">
        <v>7</v>
      </c>
      <c r="BK550">
        <v>1</v>
      </c>
      <c r="BL550">
        <v>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19226</v>
      </c>
      <c r="BU550">
        <v>0.78</v>
      </c>
      <c r="BV550">
        <v>0.51984300000000006</v>
      </c>
      <c r="BW550">
        <v>74</v>
      </c>
      <c r="BX550">
        <v>0.57214189999999998</v>
      </c>
      <c r="BY550">
        <v>-1.4914149999999999</v>
      </c>
      <c r="BZ550">
        <v>9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20304</v>
      </c>
      <c r="CK550">
        <v>0.64026792750197004</v>
      </c>
      <c r="CL550">
        <v>0.75694745983499778</v>
      </c>
      <c r="CM550">
        <v>77</v>
      </c>
      <c r="CN550">
        <v>-0.66421405244303588</v>
      </c>
      <c r="CO550">
        <v>1294</v>
      </c>
      <c r="CP550">
        <v>-0.61105414579999995</v>
      </c>
      <c r="CQ550">
        <v>-0.29522780869999998</v>
      </c>
      <c r="CR550">
        <v>18291</v>
      </c>
      <c r="CS550">
        <v>0.89300000000000002</v>
      </c>
      <c r="CT550">
        <v>14892</v>
      </c>
      <c r="CU550">
        <v>0.74077039409000012</v>
      </c>
      <c r="CV550">
        <v>5</v>
      </c>
      <c r="CW550">
        <v>6</v>
      </c>
      <c r="CX550">
        <v>6</v>
      </c>
      <c r="CY550">
        <v>2513</v>
      </c>
      <c r="CZ550">
        <v>964</v>
      </c>
      <c r="DA550" s="2">
        <v>10495</v>
      </c>
      <c r="DB550" s="2">
        <v>880</v>
      </c>
      <c r="DC550" s="2">
        <v>78.849999999999994</v>
      </c>
      <c r="DD550" s="2">
        <v>2150</v>
      </c>
      <c r="DE550">
        <v>258</v>
      </c>
      <c r="DF550">
        <v>25</v>
      </c>
      <c r="DG550">
        <v>9.86</v>
      </c>
      <c r="DH550">
        <v>4.93</v>
      </c>
      <c r="DI550" s="2">
        <v>9.86</v>
      </c>
      <c r="DJ550">
        <v>1.42</v>
      </c>
      <c r="DK550">
        <v>0.88743271034929172</v>
      </c>
      <c r="DL550">
        <v>6.4308681672025723E-3</v>
      </c>
      <c r="DM550">
        <v>0</v>
      </c>
      <c r="DN550">
        <v>173.3</v>
      </c>
      <c r="DO550">
        <v>0.34799999999999998</v>
      </c>
      <c r="DP550">
        <v>5137.66</v>
      </c>
      <c r="DQ550" s="2">
        <v>0</v>
      </c>
      <c r="DR550" s="2">
        <v>0</v>
      </c>
      <c r="DS550">
        <v>0</v>
      </c>
      <c r="DT550">
        <v>6.1298219765848696</v>
      </c>
      <c r="DU550">
        <v>2993432.3601878737</v>
      </c>
      <c r="DV550">
        <v>0</v>
      </c>
    </row>
    <row r="551" spans="1:126" x14ac:dyDescent="0.15">
      <c r="A551" t="s">
        <v>1036</v>
      </c>
      <c r="B551" t="s">
        <v>1094</v>
      </c>
      <c r="C551">
        <v>16</v>
      </c>
      <c r="D551">
        <v>69</v>
      </c>
      <c r="E551" t="s">
        <v>1095</v>
      </c>
      <c r="F551">
        <v>16069</v>
      </c>
      <c r="G551" t="s">
        <v>5535</v>
      </c>
      <c r="H551">
        <v>88.7</v>
      </c>
      <c r="I551">
        <v>0.3</v>
      </c>
      <c r="J551">
        <v>5.3</v>
      </c>
      <c r="K551">
        <v>0.7</v>
      </c>
      <c r="L551">
        <v>2.2000000000000002</v>
      </c>
      <c r="M551">
        <v>2.8</v>
      </c>
      <c r="N551">
        <f t="shared" si="38"/>
        <v>7909.0400000000009</v>
      </c>
      <c r="O551">
        <f t="shared" si="36"/>
        <v>2090.9599999999991</v>
      </c>
      <c r="P551">
        <f t="shared" si="37"/>
        <v>2.5091519999999998</v>
      </c>
      <c r="Q551" s="4">
        <v>16069</v>
      </c>
      <c r="R551" s="5">
        <v>46.333790999999998</v>
      </c>
      <c r="S551" s="5">
        <v>-116.760909</v>
      </c>
      <c r="T551">
        <v>3</v>
      </c>
      <c r="U551">
        <v>9.467591174401431E-2</v>
      </c>
      <c r="V551">
        <v>39226</v>
      </c>
      <c r="W551">
        <v>39655</v>
      </c>
      <c r="X551">
        <v>39779</v>
      </c>
      <c r="Y551">
        <v>39976</v>
      </c>
      <c r="Z551">
        <v>20058</v>
      </c>
      <c r="AA551">
        <v>16057</v>
      </c>
      <c r="AB551">
        <v>15565.148999999999</v>
      </c>
      <c r="AC551">
        <v>48160</v>
      </c>
      <c r="AD551">
        <v>1</v>
      </c>
      <c r="AE551">
        <v>2.513889238040172E-5</v>
      </c>
      <c r="AF551">
        <v>46</v>
      </c>
      <c r="AG551">
        <v>430</v>
      </c>
      <c r="AH551">
        <v>0.10697674418604651</v>
      </c>
      <c r="AI551" s="3">
        <v>322199</v>
      </c>
      <c r="AJ551" s="3">
        <v>542778.00861340505</v>
      </c>
      <c r="AK551">
        <v>132</v>
      </c>
      <c r="AL551">
        <v>548096</v>
      </c>
      <c r="AM551">
        <v>760263</v>
      </c>
      <c r="AN551">
        <v>64632</v>
      </c>
      <c r="AO551">
        <v>824895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34</v>
      </c>
      <c r="AV551">
        <f t="shared" si="35"/>
        <v>35</v>
      </c>
      <c r="AW551">
        <v>34793</v>
      </c>
      <c r="AX551">
        <v>0.86</v>
      </c>
      <c r="AY551">
        <v>4753612736.3987904</v>
      </c>
      <c r="AZ551">
        <v>4753612.73639879</v>
      </c>
      <c r="BA551">
        <v>126227.72802994899</v>
      </c>
      <c r="BB551">
        <v>7.9221896457071492E-2</v>
      </c>
      <c r="BC551">
        <v>15341</v>
      </c>
      <c r="BD551">
        <v>14135</v>
      </c>
      <c r="BE551">
        <v>1206</v>
      </c>
      <c r="BF551">
        <v>3.0744914087594964E-2</v>
      </c>
      <c r="BG551">
        <v>586583</v>
      </c>
      <c r="BH551">
        <v>14.746046909173181</v>
      </c>
      <c r="BI551">
        <v>4144</v>
      </c>
      <c r="BJ551">
        <v>30</v>
      </c>
      <c r="BK551">
        <v>9</v>
      </c>
      <c r="BL551">
        <v>3</v>
      </c>
      <c r="BM551">
        <v>0</v>
      </c>
      <c r="BN551">
        <v>0</v>
      </c>
      <c r="BO551">
        <v>4</v>
      </c>
      <c r="BP551">
        <v>1</v>
      </c>
      <c r="BQ551">
        <v>6</v>
      </c>
      <c r="BR551">
        <v>2</v>
      </c>
      <c r="BS551">
        <v>0</v>
      </c>
      <c r="BT551">
        <v>39211</v>
      </c>
      <c r="BU551">
        <v>0.77</v>
      </c>
      <c r="BV551">
        <v>0.5853971</v>
      </c>
      <c r="BW551">
        <v>250</v>
      </c>
      <c r="BX551">
        <v>1.402668</v>
      </c>
      <c r="BY551">
        <v>-0.1158082</v>
      </c>
      <c r="BZ551">
        <v>27</v>
      </c>
      <c r="CA551">
        <v>7</v>
      </c>
      <c r="CB551">
        <v>1</v>
      </c>
      <c r="CC551">
        <v>0</v>
      </c>
      <c r="CD551">
        <v>0</v>
      </c>
      <c r="CE551">
        <v>4</v>
      </c>
      <c r="CF551">
        <v>1</v>
      </c>
      <c r="CG551">
        <v>6</v>
      </c>
      <c r="CH551">
        <v>2</v>
      </c>
      <c r="CI551">
        <v>0</v>
      </c>
      <c r="CJ551">
        <v>39932</v>
      </c>
      <c r="CK551">
        <v>1.2020434739056396</v>
      </c>
      <c r="CL551">
        <v>0.72014702111291562</v>
      </c>
      <c r="CM551">
        <v>202</v>
      </c>
      <c r="CN551">
        <v>-8.9032947455130337E-2</v>
      </c>
      <c r="CO551">
        <v>5049</v>
      </c>
      <c r="CP551">
        <v>-0.1960872988</v>
      </c>
      <c r="CQ551">
        <v>0.21184303500000001</v>
      </c>
      <c r="CR551">
        <v>34218</v>
      </c>
      <c r="CS551">
        <v>0.85299999999999998</v>
      </c>
      <c r="CT551">
        <v>32793</v>
      </c>
      <c r="CU551">
        <v>0.83686097124000003</v>
      </c>
      <c r="CV551">
        <v>89</v>
      </c>
      <c r="CW551">
        <v>27</v>
      </c>
      <c r="CX551">
        <v>30</v>
      </c>
      <c r="CY551">
        <v>504</v>
      </c>
      <c r="CZ551">
        <v>715</v>
      </c>
      <c r="DA551" s="2">
        <v>26514</v>
      </c>
      <c r="DB551" s="2">
        <v>3430</v>
      </c>
      <c r="DC551" s="2">
        <v>185.39</v>
      </c>
      <c r="DD551" s="2">
        <v>4057</v>
      </c>
      <c r="DE551">
        <v>237</v>
      </c>
      <c r="DF551">
        <v>37</v>
      </c>
      <c r="DG551">
        <v>57.62</v>
      </c>
      <c r="DH551">
        <v>10.02</v>
      </c>
      <c r="DI551" s="2">
        <v>17.54</v>
      </c>
      <c r="DJ551">
        <v>1.41</v>
      </c>
      <c r="DK551">
        <v>0.69694195202343889</v>
      </c>
      <c r="DL551">
        <v>9.3023255813953487E-3</v>
      </c>
      <c r="DM551">
        <v>0</v>
      </c>
      <c r="DN551">
        <v>34.1</v>
      </c>
      <c r="DO551">
        <v>6.0999999999999999E-2</v>
      </c>
      <c r="DP551">
        <v>9911.7799999999988</v>
      </c>
      <c r="DQ551" s="2">
        <f>156+363+2186</f>
        <v>2705</v>
      </c>
      <c r="DR551" s="2">
        <v>1407.0262900600001</v>
      </c>
      <c r="DS551">
        <v>2.5671164110033645E-3</v>
      </c>
      <c r="DT551">
        <v>4.5391636207410704</v>
      </c>
      <c r="DU551">
        <v>2487897.4238736979</v>
      </c>
      <c r="DV551">
        <v>0</v>
      </c>
    </row>
    <row r="552" spans="1:126" x14ac:dyDescent="0.15">
      <c r="A552" t="s">
        <v>1036</v>
      </c>
      <c r="B552" t="s">
        <v>1096</v>
      </c>
      <c r="C552">
        <v>16</v>
      </c>
      <c r="D552">
        <v>71</v>
      </c>
      <c r="E552" t="s">
        <v>1097</v>
      </c>
      <c r="F552">
        <v>16071</v>
      </c>
      <c r="G552" t="s">
        <v>5536</v>
      </c>
      <c r="H552">
        <v>95</v>
      </c>
      <c r="I552">
        <v>0.2</v>
      </c>
      <c r="J552">
        <v>0.5</v>
      </c>
      <c r="K552">
        <v>0.5</v>
      </c>
      <c r="L552">
        <v>0.9</v>
      </c>
      <c r="M552">
        <v>2.9</v>
      </c>
      <c r="N552">
        <f t="shared" si="38"/>
        <v>9034.76</v>
      </c>
      <c r="O552">
        <f t="shared" si="36"/>
        <v>965.23999999999978</v>
      </c>
      <c r="P552">
        <f t="shared" si="37"/>
        <v>1.1582880000000002</v>
      </c>
      <c r="Q552" s="4">
        <v>16071</v>
      </c>
      <c r="R552" s="5">
        <v>42.183895</v>
      </c>
      <c r="S552" s="5">
        <v>-112.520449</v>
      </c>
      <c r="T552">
        <v>8</v>
      </c>
      <c r="U552">
        <v>3.3261671665184441E-3</v>
      </c>
      <c r="V552">
        <v>4236</v>
      </c>
      <c r="W552">
        <v>4241</v>
      </c>
      <c r="X552">
        <v>4245</v>
      </c>
      <c r="Y552">
        <v>4250</v>
      </c>
      <c r="Z552">
        <v>1877</v>
      </c>
      <c r="AA552">
        <v>16059</v>
      </c>
      <c r="AB552">
        <v>1427.741</v>
      </c>
      <c r="AC552">
        <v>41338</v>
      </c>
      <c r="AD552">
        <v>0</v>
      </c>
      <c r="AE552">
        <v>0</v>
      </c>
      <c r="AF552">
        <v>17</v>
      </c>
      <c r="AG552">
        <v>503</v>
      </c>
      <c r="AH552">
        <v>3.3797216699801194E-2</v>
      </c>
      <c r="AI552" s="3">
        <v>328652</v>
      </c>
      <c r="AJ552" s="3">
        <v>767863.35949932504</v>
      </c>
      <c r="AK552">
        <v>170</v>
      </c>
      <c r="AL552">
        <v>769081.60000000009</v>
      </c>
      <c r="AM552">
        <v>207211</v>
      </c>
      <c r="AN552">
        <v>53423</v>
      </c>
      <c r="AO552">
        <v>260634</v>
      </c>
      <c r="AP552">
        <v>2</v>
      </c>
      <c r="AQ552">
        <v>0</v>
      </c>
      <c r="AR552">
        <v>2</v>
      </c>
      <c r="AS552">
        <v>0.47158688988446124</v>
      </c>
      <c r="AT552">
        <v>2</v>
      </c>
      <c r="AU552">
        <v>4</v>
      </c>
      <c r="AV552">
        <f t="shared" si="35"/>
        <v>6</v>
      </c>
      <c r="AW552">
        <v>1263</v>
      </c>
      <c r="AX552">
        <v>0.31999999999999995</v>
      </c>
      <c r="AY552">
        <v>18599735.362359401</v>
      </c>
      <c r="AZ552">
        <v>18599.735362359403</v>
      </c>
      <c r="BA552">
        <v>4507.5281789611599</v>
      </c>
      <c r="BB552">
        <v>2.2185108119068215</v>
      </c>
      <c r="BC552">
        <v>378</v>
      </c>
      <c r="BD552">
        <v>751</v>
      </c>
      <c r="BE552">
        <v>-373</v>
      </c>
      <c r="BF552">
        <v>-8.8054768649669504E-2</v>
      </c>
      <c r="BG552">
        <v>48354</v>
      </c>
      <c r="BH552">
        <v>11.390812720848057</v>
      </c>
      <c r="BI552">
        <v>492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4221</v>
      </c>
      <c r="BU552">
        <v>0.83</v>
      </c>
      <c r="BV552">
        <v>0.70908490000000002</v>
      </c>
      <c r="BW552">
        <v>24</v>
      </c>
      <c r="BX552">
        <v>0.4738213</v>
      </c>
      <c r="BY552">
        <v>-0.36464560000000001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4205</v>
      </c>
      <c r="CK552">
        <v>0.47562425683709869</v>
      </c>
      <c r="CL552">
        <v>0.75062881782249369</v>
      </c>
      <c r="CM552">
        <v>20</v>
      </c>
      <c r="CN552">
        <v>-0.68894542673612758</v>
      </c>
      <c r="CO552">
        <v>209</v>
      </c>
      <c r="CP552">
        <v>0.60004805999999999</v>
      </c>
      <c r="CQ552">
        <v>0.43940530500000002</v>
      </c>
      <c r="CR552">
        <v>3701</v>
      </c>
      <c r="CS552">
        <v>0.86299999999999999</v>
      </c>
      <c r="CT552">
        <v>3372</v>
      </c>
      <c r="CU552">
        <v>0.82092279579999994</v>
      </c>
      <c r="CV552">
        <v>4</v>
      </c>
      <c r="CW552">
        <v>1</v>
      </c>
      <c r="CX552">
        <v>1</v>
      </c>
      <c r="CY552">
        <v>344</v>
      </c>
      <c r="CZ552">
        <v>810</v>
      </c>
      <c r="DA552" s="2">
        <v>2266</v>
      </c>
      <c r="DB552" s="2">
        <v>350</v>
      </c>
      <c r="DC552" s="2">
        <v>163.74</v>
      </c>
      <c r="DD552" s="2">
        <v>132</v>
      </c>
      <c r="DE552">
        <v>255</v>
      </c>
      <c r="DF552">
        <v>25</v>
      </c>
      <c r="DG552">
        <v>46.78</v>
      </c>
      <c r="DH552">
        <v>23.39</v>
      </c>
      <c r="DI552" s="2">
        <v>46.78</v>
      </c>
      <c r="DJ552">
        <v>0.17</v>
      </c>
      <c r="DK552">
        <v>0.97573725399510725</v>
      </c>
      <c r="DL552">
        <v>9.9403578528827041E-3</v>
      </c>
      <c r="DM552">
        <v>0</v>
      </c>
      <c r="DN552">
        <v>82.9</v>
      </c>
      <c r="DO552">
        <v>0.115</v>
      </c>
      <c r="DP552">
        <v>46511.310000000005</v>
      </c>
      <c r="DQ552" s="2">
        <f>76538+47630+15069</f>
        <v>139237</v>
      </c>
      <c r="DR552" s="2">
        <v>2475.72382741</v>
      </c>
      <c r="DS552">
        <v>3.2190622290794628E-3</v>
      </c>
      <c r="DT552">
        <v>3.2128252608242902</v>
      </c>
      <c r="DU552">
        <v>2470924.7921151626</v>
      </c>
      <c r="DV552">
        <v>1</v>
      </c>
    </row>
    <row r="553" spans="1:126" x14ac:dyDescent="0.15">
      <c r="A553" t="s">
        <v>1036</v>
      </c>
      <c r="B553" t="s">
        <v>1098</v>
      </c>
      <c r="C553">
        <v>16</v>
      </c>
      <c r="D553">
        <v>73</v>
      </c>
      <c r="E553" t="s">
        <v>1099</v>
      </c>
      <c r="F553">
        <v>16073</v>
      </c>
      <c r="G553" t="s">
        <v>5537</v>
      </c>
      <c r="H553">
        <v>68.3</v>
      </c>
      <c r="I553">
        <v>0.2</v>
      </c>
      <c r="J553">
        <v>3.7</v>
      </c>
      <c r="K553">
        <v>0.5</v>
      </c>
      <c r="L553">
        <v>1.5</v>
      </c>
      <c r="M553">
        <v>25.8</v>
      </c>
      <c r="N553">
        <f t="shared" si="38"/>
        <v>5346.7599999999993</v>
      </c>
      <c r="O553">
        <f t="shared" si="36"/>
        <v>4653.2400000000007</v>
      </c>
      <c r="P553">
        <f t="shared" si="37"/>
        <v>5.5838880000000026</v>
      </c>
      <c r="Q553" s="4">
        <v>16073</v>
      </c>
      <c r="R553" s="5">
        <v>42.572851</v>
      </c>
      <c r="S553" s="5">
        <v>-116.18969</v>
      </c>
      <c r="T553">
        <v>2</v>
      </c>
      <c r="U553">
        <v>7.2966936306791227E-2</v>
      </c>
      <c r="V553">
        <v>11479</v>
      </c>
      <c r="W553">
        <v>11412</v>
      </c>
      <c r="X553">
        <v>11364</v>
      </c>
      <c r="Y553">
        <v>11279</v>
      </c>
      <c r="Z553">
        <v>5481</v>
      </c>
      <c r="AA553">
        <v>16061</v>
      </c>
      <c r="AB553">
        <v>3958.6289999999999</v>
      </c>
      <c r="AC553">
        <v>33440</v>
      </c>
      <c r="AD553">
        <v>1</v>
      </c>
      <c r="AE553">
        <v>8.7997184090109114E-5</v>
      </c>
      <c r="AF553">
        <v>48</v>
      </c>
      <c r="AG553">
        <v>578</v>
      </c>
      <c r="AH553">
        <v>8.3044982698961933E-2</v>
      </c>
      <c r="AI553" s="3">
        <v>748771</v>
      </c>
      <c r="AJ553" s="3">
        <v>4905937.2984348657</v>
      </c>
      <c r="AK553">
        <v>83</v>
      </c>
      <c r="AL553">
        <v>4926150.3999999994</v>
      </c>
      <c r="AM553">
        <v>70129</v>
      </c>
      <c r="AN553">
        <v>105966</v>
      </c>
      <c r="AO553">
        <v>176095</v>
      </c>
      <c r="AP553">
        <v>1</v>
      </c>
      <c r="AQ553">
        <v>0</v>
      </c>
      <c r="AR553">
        <v>1</v>
      </c>
      <c r="AS553">
        <v>8.7627059235892035E-2</v>
      </c>
      <c r="AT553">
        <v>1</v>
      </c>
      <c r="AU553">
        <v>4</v>
      </c>
      <c r="AV553">
        <f t="shared" si="35"/>
        <v>5</v>
      </c>
      <c r="AW553">
        <v>3808</v>
      </c>
      <c r="AX553">
        <v>0.36</v>
      </c>
      <c r="AY553">
        <v>293149642.25139302</v>
      </c>
      <c r="AZ553">
        <v>293149.642251393</v>
      </c>
      <c r="BA553">
        <v>27766.769145861199</v>
      </c>
      <c r="BB553">
        <v>0.36014272843445161</v>
      </c>
      <c r="BC553">
        <v>4363</v>
      </c>
      <c r="BD553">
        <v>0</v>
      </c>
      <c r="BE553">
        <v>4363</v>
      </c>
      <c r="BF553">
        <v>0.3800853732903563</v>
      </c>
      <c r="BG553">
        <v>67737</v>
      </c>
      <c r="BH553">
        <v>5.960665258711721</v>
      </c>
      <c r="BI553">
        <v>1273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11223</v>
      </c>
      <c r="BU553">
        <v>0.59</v>
      </c>
      <c r="BV553">
        <v>0.52052339999999997</v>
      </c>
      <c r="BW553">
        <v>48</v>
      </c>
      <c r="BX553">
        <v>0.17820549999999999</v>
      </c>
      <c r="BY553">
        <v>-1.6093500000000001</v>
      </c>
      <c r="BZ553">
        <v>3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11309</v>
      </c>
      <c r="CK553">
        <v>0.35370059244849239</v>
      </c>
      <c r="CL553">
        <v>0.6919360832404311</v>
      </c>
      <c r="CM553">
        <v>45</v>
      </c>
      <c r="CN553">
        <v>-1.0903003009783023</v>
      </c>
      <c r="CO553">
        <v>482.99999999999994</v>
      </c>
      <c r="CP553">
        <v>-0.22724373249999999</v>
      </c>
      <c r="CQ553">
        <v>-0.51472204870000005</v>
      </c>
      <c r="CR553">
        <v>9680</v>
      </c>
      <c r="CS553">
        <v>0.85699999999999998</v>
      </c>
      <c r="CT553">
        <v>7725</v>
      </c>
      <c r="CU553">
        <v>0.65874764002999997</v>
      </c>
      <c r="CV553">
        <v>3</v>
      </c>
      <c r="CW553">
        <v>2</v>
      </c>
      <c r="CX553">
        <v>1</v>
      </c>
      <c r="CY553">
        <v>1193</v>
      </c>
      <c r="CZ553">
        <v>993</v>
      </c>
      <c r="DA553" s="2">
        <v>4439</v>
      </c>
      <c r="DB553" s="2">
        <v>570</v>
      </c>
      <c r="DC553" s="2">
        <v>43.58</v>
      </c>
      <c r="DD553" s="2">
        <v>1307</v>
      </c>
      <c r="DE553">
        <v>353</v>
      </c>
      <c r="DF553">
        <v>40</v>
      </c>
      <c r="DG553">
        <v>17.43</v>
      </c>
      <c r="DH553">
        <v>34.869999999999997</v>
      </c>
      <c r="DI553" s="2">
        <v>8.7200000000000006</v>
      </c>
      <c r="DJ553">
        <v>2.1</v>
      </c>
      <c r="DK553">
        <v>0.9446853577395492</v>
      </c>
      <c r="DL553">
        <v>5.1903114186851208E-3</v>
      </c>
      <c r="DM553">
        <v>0</v>
      </c>
      <c r="DN553">
        <v>54.4</v>
      </c>
      <c r="DO553">
        <v>1.1000000000000001E-2</v>
      </c>
      <c r="DP553">
        <v>32</v>
      </c>
      <c r="DQ553" s="2">
        <v>0</v>
      </c>
      <c r="DR553" s="2">
        <v>398.97110492000002</v>
      </c>
      <c r="DS553">
        <v>8.0990594561830686E-5</v>
      </c>
      <c r="DT553">
        <v>6.7220471782040896</v>
      </c>
      <c r="DU553">
        <v>33113815.395728942</v>
      </c>
      <c r="DV553">
        <v>0</v>
      </c>
    </row>
    <row r="554" spans="1:126" x14ac:dyDescent="0.15">
      <c r="A554" t="s">
        <v>1036</v>
      </c>
      <c r="B554" t="s">
        <v>1100</v>
      </c>
      <c r="C554">
        <v>16</v>
      </c>
      <c r="D554">
        <v>75</v>
      </c>
      <c r="E554" t="s">
        <v>1101</v>
      </c>
      <c r="F554">
        <v>16075</v>
      </c>
      <c r="G554" t="s">
        <v>5538</v>
      </c>
      <c r="H554">
        <v>81.3</v>
      </c>
      <c r="I554">
        <v>0.2</v>
      </c>
      <c r="J554">
        <v>0.8</v>
      </c>
      <c r="K554">
        <v>0.8</v>
      </c>
      <c r="L554">
        <v>2</v>
      </c>
      <c r="M554">
        <v>14.9</v>
      </c>
      <c r="N554">
        <f t="shared" si="38"/>
        <v>6837.02</v>
      </c>
      <c r="O554">
        <f t="shared" si="36"/>
        <v>3162.9799999999996</v>
      </c>
      <c r="P554">
        <f t="shared" si="37"/>
        <v>3.7955760000000009</v>
      </c>
      <c r="Q554" s="4">
        <v>16075</v>
      </c>
      <c r="R554" s="5">
        <v>44.002429999999997</v>
      </c>
      <c r="S554" s="5">
        <v>-116.750238</v>
      </c>
      <c r="T554">
        <v>6</v>
      </c>
      <c r="U554">
        <v>0.10058580776540271</v>
      </c>
      <c r="V554">
        <v>22614</v>
      </c>
      <c r="W554">
        <v>22658</v>
      </c>
      <c r="X554">
        <v>22700</v>
      </c>
      <c r="Y554">
        <v>22784</v>
      </c>
      <c r="Z554">
        <v>10962</v>
      </c>
      <c r="AA554">
        <v>16063</v>
      </c>
      <c r="AB554">
        <v>8268.152</v>
      </c>
      <c r="AC554">
        <v>44257</v>
      </c>
      <c r="AD554">
        <v>0</v>
      </c>
      <c r="AE554">
        <v>0</v>
      </c>
      <c r="AF554">
        <v>81</v>
      </c>
      <c r="AG554">
        <v>655</v>
      </c>
      <c r="AH554">
        <v>0.12366412213740458</v>
      </c>
      <c r="AI554" s="3">
        <v>157090</v>
      </c>
      <c r="AJ554" s="3">
        <v>260394.21596536002</v>
      </c>
      <c r="AK554">
        <v>25</v>
      </c>
      <c r="AL554">
        <v>262521.59999999998</v>
      </c>
      <c r="AM554">
        <v>1620007</v>
      </c>
      <c r="AN554">
        <v>76800</v>
      </c>
      <c r="AO554">
        <v>1696807</v>
      </c>
      <c r="AP554">
        <v>6</v>
      </c>
      <c r="AQ554">
        <v>1</v>
      </c>
      <c r="AR554">
        <v>7</v>
      </c>
      <c r="AS554">
        <v>0.3089416541618854</v>
      </c>
      <c r="AT554">
        <v>7</v>
      </c>
      <c r="AU554">
        <v>22</v>
      </c>
      <c r="AV554">
        <f t="shared" si="35"/>
        <v>29</v>
      </c>
      <c r="AW554">
        <v>18498</v>
      </c>
      <c r="AX554">
        <v>0.81</v>
      </c>
      <c r="AY554">
        <v>94777256.217550397</v>
      </c>
      <c r="AZ554">
        <v>94777.256217550399</v>
      </c>
      <c r="BA554">
        <v>4612.63498705451</v>
      </c>
      <c r="BB554">
        <v>2.1679582338653027</v>
      </c>
      <c r="BC554">
        <v>12685</v>
      </c>
      <c r="BD554">
        <v>950</v>
      </c>
      <c r="BE554">
        <v>11735</v>
      </c>
      <c r="BF554">
        <v>0.51892632882285306</v>
      </c>
      <c r="BG554">
        <v>267279</v>
      </c>
      <c r="BH554">
        <v>11.774405286343612</v>
      </c>
      <c r="BI554">
        <v>2168</v>
      </c>
      <c r="BJ554">
        <v>14</v>
      </c>
      <c r="BK554">
        <v>0</v>
      </c>
      <c r="BL554">
        <v>2</v>
      </c>
      <c r="BM554">
        <v>0</v>
      </c>
      <c r="BN554">
        <v>0</v>
      </c>
      <c r="BO554">
        <v>1</v>
      </c>
      <c r="BP554">
        <v>0</v>
      </c>
      <c r="BQ554">
        <v>2</v>
      </c>
      <c r="BR554">
        <v>1</v>
      </c>
      <c r="BS554">
        <v>0</v>
      </c>
      <c r="BT554">
        <v>23099</v>
      </c>
      <c r="BU554">
        <v>0.83</v>
      </c>
      <c r="BV554">
        <v>0.51726620000000001</v>
      </c>
      <c r="BW554">
        <v>107</v>
      </c>
      <c r="BX554">
        <v>0.86583829999999995</v>
      </c>
      <c r="BY554">
        <v>-1.1897059999999999</v>
      </c>
      <c r="BZ554">
        <v>12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  <c r="CI554">
        <v>0</v>
      </c>
      <c r="CJ554">
        <v>22820</v>
      </c>
      <c r="CK554">
        <v>0.61349693251533743</v>
      </c>
      <c r="CL554">
        <v>0.72743620482959415</v>
      </c>
      <c r="CM554">
        <v>79</v>
      </c>
      <c r="CN554">
        <v>-0.88467658899859658</v>
      </c>
      <c r="CO554">
        <v>1802</v>
      </c>
      <c r="CP554">
        <v>-0.40872521830000003</v>
      </c>
      <c r="CQ554">
        <v>-0.3638274608</v>
      </c>
      <c r="CR554">
        <v>19706</v>
      </c>
      <c r="CS554">
        <v>0.8590000000000001</v>
      </c>
      <c r="CT554">
        <v>17322</v>
      </c>
      <c r="CU554">
        <v>0.78261212886999998</v>
      </c>
      <c r="CV554">
        <v>16</v>
      </c>
      <c r="CW554">
        <v>11</v>
      </c>
      <c r="CX554">
        <v>9</v>
      </c>
      <c r="CY554">
        <v>1386</v>
      </c>
      <c r="CZ554">
        <v>1074</v>
      </c>
      <c r="DA554" s="2">
        <v>10039</v>
      </c>
      <c r="DB554" s="2">
        <v>1790</v>
      </c>
      <c r="DC554" s="2">
        <v>70.77</v>
      </c>
      <c r="DD554" s="2">
        <v>1521</v>
      </c>
      <c r="DE554">
        <v>374</v>
      </c>
      <c r="DF554">
        <v>52</v>
      </c>
      <c r="DG554">
        <v>30.96</v>
      </c>
      <c r="DH554">
        <v>8.85</v>
      </c>
      <c r="DI554" s="2">
        <v>8.85</v>
      </c>
      <c r="DJ554">
        <v>1.79</v>
      </c>
      <c r="DK554">
        <v>0.93377045006047488</v>
      </c>
      <c r="DL554">
        <v>6.1068702290076335E-3</v>
      </c>
      <c r="DM554">
        <v>0</v>
      </c>
      <c r="DN554">
        <v>37.700000000000003</v>
      </c>
      <c r="DO554">
        <v>0.14300000000000002</v>
      </c>
      <c r="DP554">
        <v>386.31</v>
      </c>
      <c r="DQ554" s="2">
        <v>0</v>
      </c>
      <c r="DR554" s="2">
        <v>43.532715420000002</v>
      </c>
      <c r="DS554">
        <v>1.6582567711418797E-4</v>
      </c>
      <c r="DT554">
        <v>6.3720445388146896</v>
      </c>
      <c r="DU554">
        <v>1672799.3276008943</v>
      </c>
      <c r="DV554">
        <v>0</v>
      </c>
    </row>
    <row r="555" spans="1:126" x14ac:dyDescent="0.15">
      <c r="A555" t="s">
        <v>1036</v>
      </c>
      <c r="B555" t="s">
        <v>1102</v>
      </c>
      <c r="C555">
        <v>16</v>
      </c>
      <c r="D555">
        <v>77</v>
      </c>
      <c r="E555" t="s">
        <v>1103</v>
      </c>
      <c r="F555">
        <v>16077</v>
      </c>
      <c r="G555" t="s">
        <v>5539</v>
      </c>
      <c r="H555">
        <v>66.099999999999994</v>
      </c>
      <c r="I555">
        <v>0.2</v>
      </c>
      <c r="J555">
        <v>2.1</v>
      </c>
      <c r="K555">
        <v>0.4</v>
      </c>
      <c r="L555">
        <v>1.5</v>
      </c>
      <c r="M555">
        <v>29.8</v>
      </c>
      <c r="N555">
        <f t="shared" si="38"/>
        <v>5264.1099999999988</v>
      </c>
      <c r="O555">
        <f t="shared" si="36"/>
        <v>4735.8900000000012</v>
      </c>
      <c r="P555">
        <f t="shared" si="37"/>
        <v>5.6830680000000031</v>
      </c>
      <c r="Q555" s="4">
        <v>16077</v>
      </c>
      <c r="R555" s="5">
        <v>42.694125999999997</v>
      </c>
      <c r="S555" s="5">
        <v>-112.844407</v>
      </c>
      <c r="T555">
        <v>6</v>
      </c>
      <c r="U555">
        <v>0.11912903250614042</v>
      </c>
      <c r="V555">
        <v>7717</v>
      </c>
      <c r="W555">
        <v>7742</v>
      </c>
      <c r="X555">
        <v>7731</v>
      </c>
      <c r="Y555">
        <v>7649</v>
      </c>
      <c r="Z555">
        <v>3643</v>
      </c>
      <c r="AA555">
        <v>16065</v>
      </c>
      <c r="AB555">
        <v>2869.0260000000003</v>
      </c>
      <c r="AC555">
        <v>44779</v>
      </c>
      <c r="AD555">
        <v>0</v>
      </c>
      <c r="AE555">
        <v>0</v>
      </c>
      <c r="AF555">
        <v>13</v>
      </c>
      <c r="AG555">
        <v>308</v>
      </c>
      <c r="AH555">
        <v>4.2207792207792208E-2</v>
      </c>
      <c r="AI555" s="3">
        <v>467104</v>
      </c>
      <c r="AJ555" s="3">
        <v>898729.93299668003</v>
      </c>
      <c r="AK555">
        <v>500</v>
      </c>
      <c r="AL555">
        <v>923321.60000000009</v>
      </c>
      <c r="AM555">
        <v>705525</v>
      </c>
      <c r="AN555">
        <v>116593</v>
      </c>
      <c r="AO555">
        <v>822118</v>
      </c>
      <c r="AP555">
        <v>1</v>
      </c>
      <c r="AQ555">
        <v>0</v>
      </c>
      <c r="AR555">
        <v>1</v>
      </c>
      <c r="AS555">
        <v>0.12916559028674762</v>
      </c>
      <c r="AT555">
        <v>1</v>
      </c>
      <c r="AU555">
        <v>8</v>
      </c>
      <c r="AV555">
        <f t="shared" si="35"/>
        <v>9</v>
      </c>
      <c r="AW555">
        <v>5981</v>
      </c>
      <c r="AX555">
        <v>0.83</v>
      </c>
      <c r="AY555">
        <v>36723478.507816397</v>
      </c>
      <c r="AZ555">
        <v>36723.478507816399</v>
      </c>
      <c r="BA555">
        <v>4854.0088918310303</v>
      </c>
      <c r="BB555">
        <v>2.0601527979953489</v>
      </c>
      <c r="BC555">
        <v>6055</v>
      </c>
      <c r="BD555">
        <v>563</v>
      </c>
      <c r="BE555">
        <v>5492</v>
      </c>
      <c r="BF555">
        <v>0.71167552157574188</v>
      </c>
      <c r="BG555">
        <v>77423</v>
      </c>
      <c r="BH555">
        <v>10.014616479110076</v>
      </c>
      <c r="BI555">
        <v>719</v>
      </c>
      <c r="BJ555">
        <v>2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7734</v>
      </c>
      <c r="BU555">
        <v>0.82</v>
      </c>
      <c r="BV555">
        <v>0.51975130000000003</v>
      </c>
      <c r="BW555">
        <v>25</v>
      </c>
      <c r="BX555">
        <v>0.25859840000000001</v>
      </c>
      <c r="BY555">
        <v>-1.8596140000000001</v>
      </c>
      <c r="BZ555">
        <v>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7678</v>
      </c>
      <c r="CK555">
        <v>0.39072675175827037</v>
      </c>
      <c r="CL555">
        <v>0.78592692828146138</v>
      </c>
      <c r="CM555">
        <v>26</v>
      </c>
      <c r="CN555">
        <v>-0.85287910776462161</v>
      </c>
      <c r="CO555">
        <v>417</v>
      </c>
      <c r="CP555">
        <v>0.43043278299999999</v>
      </c>
      <c r="CQ555">
        <v>-8.65921521E-2</v>
      </c>
      <c r="CR555">
        <v>6768</v>
      </c>
      <c r="CS555">
        <v>0.8859999999999999</v>
      </c>
      <c r="CT555">
        <v>5703</v>
      </c>
      <c r="CU555">
        <v>0.73622704508000003</v>
      </c>
      <c r="CV555">
        <v>2</v>
      </c>
      <c r="CW555">
        <v>2</v>
      </c>
      <c r="CX555">
        <v>3</v>
      </c>
      <c r="CY555">
        <v>1799</v>
      </c>
      <c r="CZ555">
        <v>528</v>
      </c>
      <c r="DA555" s="2">
        <v>4422</v>
      </c>
      <c r="DB555" s="2">
        <v>480</v>
      </c>
      <c r="DC555" s="2">
        <v>64.78</v>
      </c>
      <c r="DD555" s="2">
        <v>1144</v>
      </c>
      <c r="DE555">
        <v>146</v>
      </c>
      <c r="DF555">
        <v>28</v>
      </c>
      <c r="DH555">
        <v>25.91</v>
      </c>
      <c r="DI555" s="2">
        <v>12.96</v>
      </c>
      <c r="DJ555">
        <v>2.04</v>
      </c>
      <c r="DK555">
        <v>0.9265923648694937</v>
      </c>
      <c r="DL555">
        <v>6.4935064935064939E-3</v>
      </c>
      <c r="DM555">
        <v>0</v>
      </c>
      <c r="DN555">
        <v>89.5</v>
      </c>
      <c r="DO555">
        <v>9.5000000000000001E-2</v>
      </c>
      <c r="DP555">
        <v>99214.56</v>
      </c>
      <c r="DQ555" s="2">
        <f>6134+29753+160</f>
        <v>36047</v>
      </c>
      <c r="DR555" s="2">
        <v>0.74087532</v>
      </c>
      <c r="DS555">
        <v>8.0240224079020785E-7</v>
      </c>
      <c r="DT555">
        <v>3.57242065936236</v>
      </c>
      <c r="DU555">
        <v>3298493.1590755093</v>
      </c>
      <c r="DV555">
        <v>0</v>
      </c>
    </row>
    <row r="556" spans="1:126" x14ac:dyDescent="0.15">
      <c r="A556" t="s">
        <v>1036</v>
      </c>
      <c r="B556" t="s">
        <v>1104</v>
      </c>
      <c r="C556">
        <v>16</v>
      </c>
      <c r="D556">
        <v>79</v>
      </c>
      <c r="E556" t="s">
        <v>1105</v>
      </c>
      <c r="F556">
        <v>16079</v>
      </c>
      <c r="G556" t="s">
        <v>5540</v>
      </c>
      <c r="H556">
        <v>93.5</v>
      </c>
      <c r="I556">
        <v>0.2</v>
      </c>
      <c r="J556">
        <v>1.4</v>
      </c>
      <c r="K556">
        <v>0.3</v>
      </c>
      <c r="L556">
        <v>1.7</v>
      </c>
      <c r="M556">
        <v>3</v>
      </c>
      <c r="N556">
        <f t="shared" si="38"/>
        <v>8756.23</v>
      </c>
      <c r="O556">
        <f t="shared" si="36"/>
        <v>1243.7700000000004</v>
      </c>
      <c r="P556">
        <f t="shared" si="37"/>
        <v>1.4925240000000011</v>
      </c>
      <c r="Q556" s="4">
        <v>16079</v>
      </c>
      <c r="R556" s="5">
        <v>47.347693999999997</v>
      </c>
      <c r="S556" s="5">
        <v>-115.885092</v>
      </c>
      <c r="T556">
        <v>6</v>
      </c>
      <c r="U556">
        <v>0.14603651863986666</v>
      </c>
      <c r="V556">
        <v>12797</v>
      </c>
      <c r="W556">
        <v>12629</v>
      </c>
      <c r="X556">
        <v>12571</v>
      </c>
      <c r="Y556">
        <v>12433</v>
      </c>
      <c r="Z556">
        <v>6534</v>
      </c>
      <c r="AA556">
        <v>16067</v>
      </c>
      <c r="AB556">
        <v>4629.7460000000001</v>
      </c>
      <c r="AC556">
        <v>37665</v>
      </c>
      <c r="AD556">
        <v>1</v>
      </c>
      <c r="AE556">
        <v>7.9548166414764135E-5</v>
      </c>
      <c r="AF556">
        <v>10</v>
      </c>
      <c r="AG556">
        <v>36</v>
      </c>
      <c r="AH556">
        <v>0.27777777777777779</v>
      </c>
      <c r="AJ556" s="3">
        <v>1683051.5974685051</v>
      </c>
      <c r="AK556">
        <v>41</v>
      </c>
      <c r="AL556">
        <v>1686784</v>
      </c>
      <c r="AM556">
        <v>494210</v>
      </c>
      <c r="AN556">
        <v>1576</v>
      </c>
      <c r="AO556">
        <v>495786</v>
      </c>
      <c r="AP556">
        <v>0</v>
      </c>
      <c r="AQ556">
        <v>0</v>
      </c>
      <c r="AR556">
        <v>0</v>
      </c>
      <c r="AS556">
        <v>0</v>
      </c>
      <c r="AT556">
        <v>2</v>
      </c>
      <c r="AU556">
        <v>10</v>
      </c>
      <c r="AV556">
        <f t="shared" si="35"/>
        <v>12</v>
      </c>
      <c r="AW556">
        <v>2198</v>
      </c>
      <c r="AX556">
        <v>0.18000000000000005</v>
      </c>
      <c r="AY556">
        <v>36828148.334752299</v>
      </c>
      <c r="AZ556">
        <v>36828.148334752295</v>
      </c>
      <c r="BA556">
        <v>2680.1491814710698</v>
      </c>
      <c r="BB556">
        <v>3.7311355909342474</v>
      </c>
      <c r="BC556">
        <v>6180</v>
      </c>
      <c r="BD556">
        <v>0</v>
      </c>
      <c r="BE556">
        <v>6180</v>
      </c>
      <c r="BF556">
        <v>0.4829256857075877</v>
      </c>
      <c r="BG556">
        <v>167312</v>
      </c>
      <c r="BH556">
        <v>13.309362819187017</v>
      </c>
      <c r="BI556">
        <v>1697</v>
      </c>
      <c r="BJ556">
        <v>7</v>
      </c>
      <c r="BK556">
        <v>2</v>
      </c>
      <c r="BL556">
        <v>3</v>
      </c>
      <c r="BM556">
        <v>0</v>
      </c>
      <c r="BN556">
        <v>0</v>
      </c>
      <c r="BO556">
        <v>1</v>
      </c>
      <c r="BP556">
        <v>1</v>
      </c>
      <c r="BQ556">
        <v>2</v>
      </c>
      <c r="BR556">
        <v>2</v>
      </c>
      <c r="BS556">
        <v>0</v>
      </c>
      <c r="BT556">
        <v>12660</v>
      </c>
      <c r="BU556">
        <v>0.72</v>
      </c>
      <c r="BV556">
        <v>0.54988349999999997</v>
      </c>
      <c r="BW556">
        <v>130</v>
      </c>
      <c r="BX556">
        <v>1.4218010000000001</v>
      </c>
      <c r="BY556">
        <v>0.32293860000000002</v>
      </c>
      <c r="BZ556">
        <v>5</v>
      </c>
      <c r="CA556">
        <v>2</v>
      </c>
      <c r="CB556">
        <v>2</v>
      </c>
      <c r="CC556">
        <v>0</v>
      </c>
      <c r="CD556">
        <v>0</v>
      </c>
      <c r="CE556">
        <v>1</v>
      </c>
      <c r="CF556">
        <v>1</v>
      </c>
      <c r="CG556">
        <v>1</v>
      </c>
      <c r="CH556">
        <v>3</v>
      </c>
      <c r="CI556">
        <v>0</v>
      </c>
      <c r="CJ556">
        <v>12390</v>
      </c>
      <c r="CK556">
        <v>1.2106537530266344</v>
      </c>
      <c r="CL556">
        <v>0.70395186653904007</v>
      </c>
      <c r="CM556">
        <v>115</v>
      </c>
      <c r="CN556">
        <v>0.59991247928099722</v>
      </c>
      <c r="CO556">
        <v>896</v>
      </c>
      <c r="CP556">
        <v>-1.4080888</v>
      </c>
      <c r="CQ556">
        <v>-0.74841130720000004</v>
      </c>
      <c r="CR556">
        <v>10002</v>
      </c>
      <c r="CS556">
        <v>0.80799999999999994</v>
      </c>
      <c r="CT556">
        <v>10250</v>
      </c>
      <c r="CU556">
        <v>0.81495953111999997</v>
      </c>
      <c r="CV556">
        <v>14</v>
      </c>
      <c r="CW556">
        <v>7</v>
      </c>
      <c r="CX556">
        <v>5</v>
      </c>
      <c r="CY556">
        <v>6</v>
      </c>
      <c r="CZ556">
        <v>64</v>
      </c>
      <c r="DA556" s="2">
        <v>6466</v>
      </c>
      <c r="DB556" s="2">
        <v>845</v>
      </c>
      <c r="DC556" s="2">
        <v>110.32</v>
      </c>
      <c r="DD556" s="2">
        <v>591</v>
      </c>
      <c r="DE556">
        <v>22</v>
      </c>
      <c r="DF556">
        <v>2</v>
      </c>
      <c r="DG556">
        <v>63.04</v>
      </c>
      <c r="DH556">
        <v>47.28</v>
      </c>
      <c r="DI556" s="2">
        <v>118.2</v>
      </c>
      <c r="DJ556">
        <v>3.64</v>
      </c>
      <c r="DL556">
        <v>0</v>
      </c>
      <c r="DM556">
        <v>0</v>
      </c>
      <c r="DN556">
        <v>0</v>
      </c>
      <c r="DO556">
        <v>0</v>
      </c>
      <c r="DP556">
        <v>0</v>
      </c>
      <c r="DQ556" s="2">
        <f>48014+471774+682899</f>
        <v>1202687</v>
      </c>
      <c r="DR556" s="2">
        <v>67043.037610679996</v>
      </c>
      <c r="DS556">
        <v>3.967395960998045E-2</v>
      </c>
      <c r="DT556">
        <v>1</v>
      </c>
      <c r="DU556">
        <v>1686784</v>
      </c>
      <c r="DV556">
        <v>0</v>
      </c>
    </row>
    <row r="557" spans="1:126" x14ac:dyDescent="0.15">
      <c r="A557" t="s">
        <v>1036</v>
      </c>
      <c r="B557" t="s">
        <v>1106</v>
      </c>
      <c r="C557">
        <v>16</v>
      </c>
      <c r="D557">
        <v>81</v>
      </c>
      <c r="E557" t="s">
        <v>1107</v>
      </c>
      <c r="F557">
        <v>16081</v>
      </c>
      <c r="G557" t="s">
        <v>5541</v>
      </c>
      <c r="H557">
        <v>81.5</v>
      </c>
      <c r="I557">
        <v>0.1</v>
      </c>
      <c r="J557">
        <v>0.3</v>
      </c>
      <c r="K557">
        <v>0.5</v>
      </c>
      <c r="L557">
        <v>0.7</v>
      </c>
      <c r="M557">
        <v>16.899999999999999</v>
      </c>
      <c r="N557">
        <f t="shared" si="38"/>
        <v>6928.7</v>
      </c>
      <c r="O557">
        <f t="shared" si="36"/>
        <v>3071.3</v>
      </c>
      <c r="P557">
        <f t="shared" si="37"/>
        <v>3.6855600000000015</v>
      </c>
      <c r="Q557" s="4">
        <v>16081</v>
      </c>
      <c r="R557" s="5">
        <v>43.760993999999997</v>
      </c>
      <c r="S557" s="5">
        <v>-111.211765</v>
      </c>
      <c r="T557">
        <v>9</v>
      </c>
      <c r="U557">
        <v>-0.15974726302772599</v>
      </c>
      <c r="V557">
        <v>10007</v>
      </c>
      <c r="W557">
        <v>10212</v>
      </c>
      <c r="X557">
        <v>10285</v>
      </c>
      <c r="Y557">
        <v>10671</v>
      </c>
      <c r="Z557">
        <v>5847</v>
      </c>
      <c r="AA557">
        <v>16069</v>
      </c>
      <c r="AB557">
        <v>4952.2390000000005</v>
      </c>
      <c r="AC557">
        <v>53474</v>
      </c>
      <c r="AD557">
        <v>2</v>
      </c>
      <c r="AE557">
        <v>1.9445794846864364E-4</v>
      </c>
      <c r="AF557">
        <v>30</v>
      </c>
      <c r="AG557">
        <v>291</v>
      </c>
      <c r="AH557">
        <v>0.10309278350515463</v>
      </c>
      <c r="AI557" s="3">
        <v>133199</v>
      </c>
      <c r="AJ557" s="3">
        <v>287650.99189340504</v>
      </c>
      <c r="AK557">
        <v>106</v>
      </c>
      <c r="AL557">
        <v>288384</v>
      </c>
      <c r="AM557">
        <v>919418</v>
      </c>
      <c r="AN557">
        <v>39884</v>
      </c>
      <c r="AO557">
        <v>959302</v>
      </c>
      <c r="AP557">
        <v>1</v>
      </c>
      <c r="AQ557">
        <v>2</v>
      </c>
      <c r="AR557">
        <v>3</v>
      </c>
      <c r="AS557">
        <v>0.29377203290246767</v>
      </c>
      <c r="AT557">
        <v>2</v>
      </c>
      <c r="AU557">
        <v>11</v>
      </c>
      <c r="AV557">
        <f t="shared" si="35"/>
        <v>13</v>
      </c>
      <c r="AW557">
        <v>8720</v>
      </c>
      <c r="AX557">
        <v>0.72</v>
      </c>
      <c r="AY557">
        <v>448242674.31282598</v>
      </c>
      <c r="AZ557">
        <v>448242.67431282595</v>
      </c>
      <c r="BA557">
        <v>75142.261220197106</v>
      </c>
      <c r="BB557">
        <v>0.13308090331080097</v>
      </c>
      <c r="BC557">
        <v>5668</v>
      </c>
      <c r="BD557">
        <v>2580</v>
      </c>
      <c r="BE557">
        <v>3088</v>
      </c>
      <c r="BF557">
        <v>0.30858399120615571</v>
      </c>
      <c r="BG557">
        <v>143206</v>
      </c>
      <c r="BH557">
        <v>13.923772484200292</v>
      </c>
      <c r="BI557">
        <v>934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</v>
      </c>
      <c r="BR557">
        <v>1</v>
      </c>
      <c r="BS557">
        <v>0</v>
      </c>
      <c r="BT557">
        <v>9337</v>
      </c>
      <c r="BU557">
        <v>0.73</v>
      </c>
      <c r="BV557">
        <v>0.75912650000000004</v>
      </c>
      <c r="BW557">
        <v>52</v>
      </c>
      <c r="BX557">
        <v>0.74970550000000002</v>
      </c>
      <c r="BY557">
        <v>0.16287740000000001</v>
      </c>
      <c r="BZ557">
        <v>2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2</v>
      </c>
      <c r="CH557">
        <v>2</v>
      </c>
      <c r="CI557">
        <v>0</v>
      </c>
      <c r="CJ557">
        <v>10307</v>
      </c>
      <c r="CK557">
        <v>0.77617153390899396</v>
      </c>
      <c r="CL557">
        <v>0.71149913481201821</v>
      </c>
      <c r="CM557">
        <v>55</v>
      </c>
      <c r="CN557">
        <v>-0.44445812658156331</v>
      </c>
      <c r="CO557">
        <v>2297</v>
      </c>
      <c r="CP557">
        <v>0.463623799</v>
      </c>
      <c r="CQ557">
        <v>0.566945692</v>
      </c>
      <c r="CR557">
        <v>9344</v>
      </c>
      <c r="CS557">
        <v>0.88099999999999989</v>
      </c>
      <c r="CT557">
        <v>7045</v>
      </c>
      <c r="CU557">
        <v>0.74029532653000008</v>
      </c>
      <c r="CV557">
        <v>11</v>
      </c>
      <c r="CW557">
        <v>6</v>
      </c>
      <c r="CX557">
        <v>5</v>
      </c>
      <c r="CY557">
        <v>640</v>
      </c>
      <c r="CZ557">
        <v>493</v>
      </c>
      <c r="DA557" s="2">
        <v>5897</v>
      </c>
      <c r="DB557" s="2">
        <v>1265</v>
      </c>
      <c r="DC557" s="2">
        <v>204.38</v>
      </c>
      <c r="DD557" s="2">
        <v>792</v>
      </c>
      <c r="DE557">
        <v>153</v>
      </c>
      <c r="DF557">
        <v>17</v>
      </c>
      <c r="DG557">
        <v>107.06</v>
      </c>
      <c r="DH557">
        <v>9.73</v>
      </c>
      <c r="DI557" s="2">
        <v>29.2</v>
      </c>
      <c r="DJ557">
        <v>1.9</v>
      </c>
      <c r="DK557">
        <v>0.91312997845329169</v>
      </c>
      <c r="DL557">
        <v>2.0618556701030927E-2</v>
      </c>
      <c r="DM557">
        <v>0</v>
      </c>
      <c r="DN557">
        <v>0</v>
      </c>
      <c r="DO557">
        <v>0</v>
      </c>
      <c r="DP557">
        <v>9888.08</v>
      </c>
      <c r="DQ557" s="2">
        <v>88301</v>
      </c>
      <c r="DR557" s="2">
        <v>10163.04638265</v>
      </c>
      <c r="DS557">
        <v>3.5241368100551208E-2</v>
      </c>
      <c r="DT557">
        <v>4.4777535129406303</v>
      </c>
      <c r="DU557">
        <v>1291312.4690758707</v>
      </c>
      <c r="DV557">
        <v>0</v>
      </c>
    </row>
    <row r="558" spans="1:126" x14ac:dyDescent="0.15">
      <c r="A558" t="s">
        <v>1036</v>
      </c>
      <c r="B558" t="s">
        <v>1108</v>
      </c>
      <c r="C558">
        <v>16</v>
      </c>
      <c r="D558">
        <v>83</v>
      </c>
      <c r="E558" t="s">
        <v>1109</v>
      </c>
      <c r="F558">
        <v>16083</v>
      </c>
      <c r="G558" t="s">
        <v>5542</v>
      </c>
      <c r="H558">
        <v>82.7</v>
      </c>
      <c r="I558">
        <v>0.4</v>
      </c>
      <c r="J558">
        <v>0.6</v>
      </c>
      <c r="K558">
        <v>1.2</v>
      </c>
      <c r="L558">
        <v>1.5</v>
      </c>
      <c r="M558">
        <v>13.7</v>
      </c>
      <c r="N558">
        <f t="shared" si="38"/>
        <v>7031.19</v>
      </c>
      <c r="O558">
        <f t="shared" si="36"/>
        <v>2968.8100000000004</v>
      </c>
      <c r="P558">
        <f t="shared" si="37"/>
        <v>3.5625720000000016</v>
      </c>
      <c r="Q558" s="4">
        <v>16083</v>
      </c>
      <c r="R558" s="5">
        <v>42.352308999999998</v>
      </c>
      <c r="S558" s="5">
        <v>-114.665639</v>
      </c>
      <c r="T558">
        <v>5</v>
      </c>
      <c r="U558">
        <v>5.7041785003857093E-2</v>
      </c>
      <c r="V558">
        <v>77122</v>
      </c>
      <c r="W558">
        <v>78933</v>
      </c>
      <c r="X558">
        <v>80004</v>
      </c>
      <c r="Y558">
        <v>82059</v>
      </c>
      <c r="Z558">
        <v>38858</v>
      </c>
      <c r="AA558">
        <v>16071</v>
      </c>
      <c r="AB558">
        <v>30298.850999999999</v>
      </c>
      <c r="AC558">
        <v>44048</v>
      </c>
      <c r="AD558">
        <v>4</v>
      </c>
      <c r="AE558">
        <v>4.9997500124993749E-5</v>
      </c>
      <c r="AF558">
        <v>93</v>
      </c>
      <c r="AG558">
        <v>1294</v>
      </c>
      <c r="AH558">
        <v>7.1870170015455953E-2</v>
      </c>
      <c r="AI558" s="3">
        <v>484004</v>
      </c>
      <c r="AJ558" s="3">
        <v>1229578.001803075</v>
      </c>
      <c r="AK558">
        <v>78</v>
      </c>
      <c r="AL558">
        <v>1234284.8</v>
      </c>
      <c r="AM558">
        <v>474621</v>
      </c>
      <c r="AN558">
        <v>206548</v>
      </c>
      <c r="AO558">
        <v>681169</v>
      </c>
      <c r="AP558">
        <v>23</v>
      </c>
      <c r="AQ558">
        <v>0</v>
      </c>
      <c r="AR558">
        <v>23</v>
      </c>
      <c r="AS558">
        <v>0.29138636565188197</v>
      </c>
      <c r="AT558">
        <v>26</v>
      </c>
      <c r="AU558">
        <v>68</v>
      </c>
      <c r="AV558">
        <f t="shared" si="35"/>
        <v>94</v>
      </c>
      <c r="AW558">
        <v>72960</v>
      </c>
      <c r="AX558">
        <v>0.87</v>
      </c>
      <c r="AY558">
        <v>747413046.76423395</v>
      </c>
      <c r="AZ558">
        <v>747413.04676423396</v>
      </c>
      <c r="BA558">
        <v>11631.7215832573</v>
      </c>
      <c r="BB558">
        <v>0.85971796422586322</v>
      </c>
      <c r="BC558">
        <v>39302</v>
      </c>
      <c r="BD558">
        <v>82</v>
      </c>
      <c r="BE558">
        <v>39220</v>
      </c>
      <c r="BF558">
        <v>0.5085449028811494</v>
      </c>
      <c r="BG558">
        <v>1402172</v>
      </c>
      <c r="BH558">
        <v>17.526273686315683</v>
      </c>
      <c r="BI558">
        <v>6953</v>
      </c>
      <c r="BJ558">
        <v>41</v>
      </c>
      <c r="BK558">
        <v>8</v>
      </c>
      <c r="BL558">
        <v>10</v>
      </c>
      <c r="BM558">
        <v>1</v>
      </c>
      <c r="BN558">
        <v>1</v>
      </c>
      <c r="BO558">
        <v>2</v>
      </c>
      <c r="BP558">
        <v>2</v>
      </c>
      <c r="BQ558">
        <v>9</v>
      </c>
      <c r="BR558">
        <v>3</v>
      </c>
      <c r="BS558">
        <v>0</v>
      </c>
      <c r="BT558">
        <v>75296</v>
      </c>
      <c r="BU558">
        <v>0.8</v>
      </c>
      <c r="BV558">
        <v>0.51999709999999999</v>
      </c>
      <c r="BW558">
        <v>357</v>
      </c>
      <c r="BX558">
        <v>1.0226310000000001</v>
      </c>
      <c r="BY558">
        <v>-1.0142340000000001</v>
      </c>
      <c r="BZ558">
        <v>46</v>
      </c>
      <c r="CA558">
        <v>6</v>
      </c>
      <c r="CB558">
        <v>9</v>
      </c>
      <c r="CC558">
        <v>0</v>
      </c>
      <c r="CD558">
        <v>0</v>
      </c>
      <c r="CE558">
        <v>2</v>
      </c>
      <c r="CF558">
        <v>2</v>
      </c>
      <c r="CG558">
        <v>12</v>
      </c>
      <c r="CH558">
        <v>5</v>
      </c>
      <c r="CI558">
        <v>0</v>
      </c>
      <c r="CJ558">
        <v>81109</v>
      </c>
      <c r="CK558">
        <v>1.010985217423467</v>
      </c>
      <c r="CL558">
        <v>0.70819284384278602</v>
      </c>
      <c r="CM558">
        <v>338</v>
      </c>
      <c r="CN558">
        <v>-0.47413577573327342</v>
      </c>
      <c r="CO558">
        <v>6910</v>
      </c>
      <c r="CP558">
        <v>-0.24305757219999999</v>
      </c>
      <c r="CQ558">
        <v>-2.82456406E-2</v>
      </c>
      <c r="CR558">
        <v>71215</v>
      </c>
      <c r="CS558">
        <v>0.8590000000000001</v>
      </c>
      <c r="CT558">
        <v>58767</v>
      </c>
      <c r="CU558">
        <v>0.79434905455000004</v>
      </c>
      <c r="CV558">
        <v>196</v>
      </c>
      <c r="CW558">
        <v>61</v>
      </c>
      <c r="CX558">
        <v>55</v>
      </c>
      <c r="CY558">
        <v>2759</v>
      </c>
      <c r="CZ558">
        <v>2076</v>
      </c>
      <c r="DA558" s="2">
        <v>49258</v>
      </c>
      <c r="DB558" s="2">
        <v>6325</v>
      </c>
      <c r="DC558" s="2">
        <v>123.82</v>
      </c>
      <c r="DD558" s="2">
        <v>5680</v>
      </c>
      <c r="DE558">
        <v>594</v>
      </c>
      <c r="DF558">
        <v>62</v>
      </c>
      <c r="DG558">
        <v>41.27</v>
      </c>
      <c r="DH558">
        <v>6.25</v>
      </c>
      <c r="DI558" s="2">
        <v>6.25</v>
      </c>
      <c r="DJ558">
        <v>0.96</v>
      </c>
      <c r="DK558">
        <v>0.90689952975595245</v>
      </c>
      <c r="DL558">
        <v>1.3137557959814529E-2</v>
      </c>
      <c r="DM558">
        <v>0</v>
      </c>
      <c r="DN558">
        <v>245</v>
      </c>
      <c r="DO558">
        <v>0.19500000000000001</v>
      </c>
      <c r="DP558">
        <v>2750.84</v>
      </c>
      <c r="DQ558" s="2">
        <v>92655</v>
      </c>
      <c r="DR558" s="2">
        <v>594.23890055999993</v>
      </c>
      <c r="DS558">
        <v>4.8144391030568464E-4</v>
      </c>
      <c r="DT558">
        <v>7.6090134550815396</v>
      </c>
      <c r="DU558">
        <v>9391689.6506026275</v>
      </c>
      <c r="DV558">
        <v>0</v>
      </c>
    </row>
    <row r="559" spans="1:126" x14ac:dyDescent="0.15">
      <c r="A559" t="s">
        <v>1036</v>
      </c>
      <c r="B559" t="s">
        <v>1110</v>
      </c>
      <c r="C559">
        <v>16</v>
      </c>
      <c r="D559">
        <v>85</v>
      </c>
      <c r="E559" t="s">
        <v>1111</v>
      </c>
      <c r="F559">
        <v>16085</v>
      </c>
      <c r="G559" t="s">
        <v>5543</v>
      </c>
      <c r="H559">
        <v>94.1</v>
      </c>
      <c r="I559">
        <v>0.1</v>
      </c>
      <c r="J559">
        <v>0.4</v>
      </c>
      <c r="K559">
        <v>0.4</v>
      </c>
      <c r="L559">
        <v>1.1000000000000001</v>
      </c>
      <c r="M559">
        <v>3.9</v>
      </c>
      <c r="N559">
        <f t="shared" si="38"/>
        <v>8871.5599999999977</v>
      </c>
      <c r="O559">
        <f t="shared" si="36"/>
        <v>1128.4400000000023</v>
      </c>
      <c r="P559">
        <f t="shared" si="37"/>
        <v>1.3541280000000033</v>
      </c>
      <c r="Q559" s="4">
        <v>16085</v>
      </c>
      <c r="R559" s="5">
        <v>44.855960000000003</v>
      </c>
      <c r="S559" s="5">
        <v>-115.618061</v>
      </c>
      <c r="T559">
        <v>8</v>
      </c>
      <c r="U559">
        <v>9.3028468438227138E-2</v>
      </c>
      <c r="V559">
        <v>9793</v>
      </c>
      <c r="W559">
        <v>9662</v>
      </c>
      <c r="X559">
        <v>9720</v>
      </c>
      <c r="Y559">
        <v>10043</v>
      </c>
      <c r="Z559">
        <v>5291</v>
      </c>
      <c r="AA559">
        <v>16073</v>
      </c>
      <c r="AB559">
        <v>3688.268</v>
      </c>
      <c r="AC559">
        <v>48384</v>
      </c>
      <c r="AD559">
        <v>2</v>
      </c>
      <c r="AE559">
        <v>2.0576131687242798E-4</v>
      </c>
      <c r="AF559">
        <v>17</v>
      </c>
      <c r="AG559">
        <v>117</v>
      </c>
      <c r="AH559">
        <v>0.14529914529914531</v>
      </c>
      <c r="AI559" s="3">
        <v>61251</v>
      </c>
      <c r="AJ559" s="3">
        <v>2345289.69243913</v>
      </c>
      <c r="AK559">
        <v>80</v>
      </c>
      <c r="AL559">
        <v>2389664</v>
      </c>
      <c r="AM559">
        <v>151476</v>
      </c>
      <c r="AN559">
        <v>8490</v>
      </c>
      <c r="AO559">
        <v>159966</v>
      </c>
      <c r="AP559">
        <v>2</v>
      </c>
      <c r="AQ559">
        <v>2</v>
      </c>
      <c r="AR559">
        <v>4</v>
      </c>
      <c r="AS559">
        <v>0.41399296211964393</v>
      </c>
      <c r="AT559">
        <v>3</v>
      </c>
      <c r="AU559">
        <v>14</v>
      </c>
      <c r="AV559">
        <f t="shared" si="35"/>
        <v>17</v>
      </c>
      <c r="AW559">
        <v>6698</v>
      </c>
      <c r="AX559">
        <v>0.71</v>
      </c>
      <c r="AY559">
        <v>782088354.68620396</v>
      </c>
      <c r="AZ559">
        <v>782088.35468620399</v>
      </c>
      <c r="BA559">
        <v>102226.91663764299</v>
      </c>
      <c r="BB559">
        <v>9.7821594633890216E-2</v>
      </c>
      <c r="BC559">
        <v>8253</v>
      </c>
      <c r="BD559">
        <v>755</v>
      </c>
      <c r="BE559">
        <v>7498</v>
      </c>
      <c r="BF559">
        <v>0.76564893291126312</v>
      </c>
      <c r="BG559">
        <v>279920</v>
      </c>
      <c r="BH559">
        <v>28.798353909465021</v>
      </c>
      <c r="BI559">
        <v>912</v>
      </c>
      <c r="BJ559">
        <v>9</v>
      </c>
      <c r="BK559">
        <v>4</v>
      </c>
      <c r="BL559">
        <v>2</v>
      </c>
      <c r="BM559">
        <v>0</v>
      </c>
      <c r="BN559">
        <v>0</v>
      </c>
      <c r="BO559">
        <v>0</v>
      </c>
      <c r="BP559">
        <v>1</v>
      </c>
      <c r="BQ559">
        <v>3</v>
      </c>
      <c r="BR559">
        <v>2</v>
      </c>
      <c r="BS559">
        <v>0</v>
      </c>
      <c r="BT559">
        <v>8726</v>
      </c>
      <c r="BU559">
        <v>0.32</v>
      </c>
      <c r="BV559">
        <v>0.75527670000000002</v>
      </c>
      <c r="BW559">
        <v>109</v>
      </c>
      <c r="BX559">
        <v>2.4066010000000002</v>
      </c>
      <c r="BY559">
        <v>2.7598590000000001</v>
      </c>
      <c r="BZ559">
        <v>10</v>
      </c>
      <c r="CA559">
        <v>2</v>
      </c>
      <c r="CB559">
        <v>2</v>
      </c>
      <c r="CC559">
        <v>0</v>
      </c>
      <c r="CD559">
        <v>0</v>
      </c>
      <c r="CE559">
        <v>0</v>
      </c>
      <c r="CF559">
        <v>0</v>
      </c>
      <c r="CG559">
        <v>3</v>
      </c>
      <c r="CH559">
        <v>2</v>
      </c>
      <c r="CI559">
        <v>0</v>
      </c>
      <c r="CJ559">
        <v>9804</v>
      </c>
      <c r="CK559">
        <v>1.9379844961240309</v>
      </c>
      <c r="CL559">
        <v>0.72551622418879058</v>
      </c>
      <c r="CM559">
        <v>99</v>
      </c>
      <c r="CN559">
        <v>1.6237913750149962</v>
      </c>
      <c r="CO559">
        <v>1392</v>
      </c>
      <c r="CP559">
        <v>1.226754042</v>
      </c>
      <c r="CQ559">
        <v>-4.8767447700000001E-2</v>
      </c>
      <c r="CR559">
        <v>8613</v>
      </c>
      <c r="CS559">
        <v>0.84599999999999997</v>
      </c>
      <c r="CT559">
        <v>7423</v>
      </c>
      <c r="CU559">
        <v>0.81019781719000006</v>
      </c>
      <c r="CV559">
        <v>16</v>
      </c>
      <c r="CW559">
        <v>7</v>
      </c>
      <c r="CX559">
        <v>18</v>
      </c>
      <c r="CY559">
        <v>114</v>
      </c>
      <c r="CZ559">
        <v>210</v>
      </c>
      <c r="DA559" s="2">
        <v>6744</v>
      </c>
      <c r="DB559" s="2">
        <v>1105</v>
      </c>
      <c r="DC559" s="2">
        <v>281.07</v>
      </c>
      <c r="DD559" s="2">
        <v>165</v>
      </c>
      <c r="DE559">
        <v>79</v>
      </c>
      <c r="DF559">
        <v>8</v>
      </c>
      <c r="DG559">
        <v>114.51</v>
      </c>
      <c r="DH559">
        <v>20.82</v>
      </c>
      <c r="DI559" s="2">
        <v>41.64</v>
      </c>
      <c r="DJ559">
        <v>4.59</v>
      </c>
      <c r="DL559">
        <v>0</v>
      </c>
      <c r="DM559">
        <v>0</v>
      </c>
      <c r="DN559">
        <v>0</v>
      </c>
      <c r="DO559">
        <v>0</v>
      </c>
      <c r="DP559">
        <v>34.200000000000003</v>
      </c>
      <c r="DQ559" s="2">
        <f>1075130+891730+71616</f>
        <v>2038476</v>
      </c>
      <c r="DR559" s="2">
        <v>1151.25272111</v>
      </c>
      <c r="DS559">
        <v>1.9717899264890795E-4</v>
      </c>
      <c r="DV559">
        <v>0</v>
      </c>
    </row>
    <row r="560" spans="1:126" x14ac:dyDescent="0.15">
      <c r="A560" t="s">
        <v>1036</v>
      </c>
      <c r="B560" t="s">
        <v>232</v>
      </c>
      <c r="C560">
        <v>16</v>
      </c>
      <c r="D560">
        <v>87</v>
      </c>
      <c r="E560" t="s">
        <v>1112</v>
      </c>
      <c r="F560">
        <v>16087</v>
      </c>
      <c r="G560" t="s">
        <v>5544</v>
      </c>
      <c r="H560">
        <v>80.099999999999994</v>
      </c>
      <c r="I560">
        <v>0.1</v>
      </c>
      <c r="J560">
        <v>0.7</v>
      </c>
      <c r="K560">
        <v>0.9</v>
      </c>
      <c r="L560">
        <v>1.4</v>
      </c>
      <c r="M560">
        <v>16.8</v>
      </c>
      <c r="N560">
        <f t="shared" si="38"/>
        <v>6701.5199999999995</v>
      </c>
      <c r="O560">
        <f t="shared" si="36"/>
        <v>3298.4800000000005</v>
      </c>
      <c r="P560">
        <f t="shared" si="37"/>
        <v>3.9581760000000021</v>
      </c>
      <c r="Q560" s="4">
        <v>16087</v>
      </c>
      <c r="R560" s="5">
        <v>44.448222999999999</v>
      </c>
      <c r="S560" s="5">
        <v>-116.797792</v>
      </c>
      <c r="T560">
        <v>6</v>
      </c>
      <c r="U560">
        <v>0.11443820723614927</v>
      </c>
      <c r="V560">
        <v>10144</v>
      </c>
      <c r="W560">
        <v>10068</v>
      </c>
      <c r="X560">
        <v>10025</v>
      </c>
      <c r="Y560">
        <v>9909</v>
      </c>
      <c r="Z560">
        <v>4732</v>
      </c>
      <c r="AA560">
        <v>16075</v>
      </c>
      <c r="AB560">
        <v>3419.3119999999999</v>
      </c>
      <c r="AC560">
        <v>34775</v>
      </c>
      <c r="AD560">
        <v>2</v>
      </c>
      <c r="AE560">
        <v>1.9950124688279303E-4</v>
      </c>
      <c r="AF560">
        <v>66</v>
      </c>
      <c r="AG560">
        <v>559</v>
      </c>
      <c r="AH560">
        <v>0.11806797853309481</v>
      </c>
      <c r="AI560" s="3">
        <v>426494</v>
      </c>
      <c r="AJ560" s="3">
        <v>929880.16968332999</v>
      </c>
      <c r="AK560">
        <v>78</v>
      </c>
      <c r="AL560">
        <v>943104</v>
      </c>
      <c r="AM560">
        <v>426049</v>
      </c>
      <c r="AN560">
        <v>53667</v>
      </c>
      <c r="AO560">
        <v>479716</v>
      </c>
      <c r="AP560">
        <v>2</v>
      </c>
      <c r="AQ560">
        <v>0</v>
      </c>
      <c r="AR560">
        <v>2</v>
      </c>
      <c r="AS560">
        <v>0.1986491855383393</v>
      </c>
      <c r="AT560">
        <v>2</v>
      </c>
      <c r="AU560">
        <v>11</v>
      </c>
      <c r="AV560">
        <f t="shared" si="35"/>
        <v>13</v>
      </c>
      <c r="AW560">
        <v>5988</v>
      </c>
      <c r="AX560">
        <v>0.64</v>
      </c>
      <c r="AY560">
        <v>210180359.03300101</v>
      </c>
      <c r="AZ560">
        <v>210180.359033001</v>
      </c>
      <c r="BA560">
        <v>21055.6815669305</v>
      </c>
      <c r="BB560">
        <v>0.47493119461427158</v>
      </c>
      <c r="BC560">
        <v>8108</v>
      </c>
      <c r="BD560">
        <v>52</v>
      </c>
      <c r="BE560">
        <v>8056</v>
      </c>
      <c r="BF560">
        <v>0.79416403785488954</v>
      </c>
      <c r="BG560">
        <v>147734</v>
      </c>
      <c r="BH560">
        <v>14.736558603491272</v>
      </c>
      <c r="BI560">
        <v>1222</v>
      </c>
      <c r="BJ560">
        <v>7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2</v>
      </c>
      <c r="BR560">
        <v>1</v>
      </c>
      <c r="BS560">
        <v>0</v>
      </c>
      <c r="BT560">
        <v>10119</v>
      </c>
      <c r="BU560">
        <v>0.8</v>
      </c>
      <c r="BV560">
        <v>0.58390560000000002</v>
      </c>
      <c r="BW560">
        <v>52</v>
      </c>
      <c r="BX560">
        <v>1.1858880000000001</v>
      </c>
      <c r="BY560">
        <v>-0.49827440000000001</v>
      </c>
      <c r="BZ560">
        <v>5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1</v>
      </c>
      <c r="CI560">
        <v>0</v>
      </c>
      <c r="CJ560">
        <v>10008</v>
      </c>
      <c r="CK560">
        <v>0.89928057553956842</v>
      </c>
      <c r="CL560">
        <v>0.75889258804976345</v>
      </c>
      <c r="CM560">
        <v>52</v>
      </c>
      <c r="CN560">
        <v>-0.18795844462749736</v>
      </c>
      <c r="CO560">
        <v>693</v>
      </c>
      <c r="CP560">
        <v>-0.19348765970000001</v>
      </c>
      <c r="CQ560">
        <v>-9.1878798799999994E-2</v>
      </c>
      <c r="CR560">
        <v>8554</v>
      </c>
      <c r="CS560">
        <v>0.85799999999999998</v>
      </c>
      <c r="CT560">
        <v>7476</v>
      </c>
      <c r="CU560">
        <v>0.75145594589999998</v>
      </c>
      <c r="CV560">
        <v>5</v>
      </c>
      <c r="CW560">
        <v>2</v>
      </c>
      <c r="CX560">
        <v>6</v>
      </c>
      <c r="CY560">
        <v>627</v>
      </c>
      <c r="CZ560">
        <v>884</v>
      </c>
      <c r="DA560" s="2">
        <v>4610</v>
      </c>
      <c r="DB560" s="2">
        <v>710</v>
      </c>
      <c r="DC560" s="2">
        <v>90.51</v>
      </c>
      <c r="DD560" s="2">
        <v>551</v>
      </c>
      <c r="DE560">
        <v>314</v>
      </c>
      <c r="DF560">
        <v>52</v>
      </c>
      <c r="DH560">
        <v>30.17</v>
      </c>
      <c r="DI560" s="2">
        <v>20.11</v>
      </c>
      <c r="DJ560">
        <v>2.17</v>
      </c>
      <c r="DK560">
        <v>0.9657955328797122</v>
      </c>
      <c r="DL560">
        <v>1.2522361359570662E-2</v>
      </c>
      <c r="DM560">
        <v>0</v>
      </c>
      <c r="DN560">
        <v>60.2</v>
      </c>
      <c r="DO560">
        <v>6.3E-2</v>
      </c>
      <c r="DP560">
        <v>5371.9800000000005</v>
      </c>
      <c r="DQ560" s="2">
        <f>78+122846</f>
        <v>122924</v>
      </c>
      <c r="DR560" s="2">
        <v>6185.0533222900003</v>
      </c>
      <c r="DS560">
        <v>5.5438647995980301E-3</v>
      </c>
      <c r="DT560">
        <v>4.6734655355618999</v>
      </c>
      <c r="DU560">
        <v>4407564.0404505702</v>
      </c>
      <c r="DV560">
        <v>1</v>
      </c>
    </row>
    <row r="561" spans="1:126" x14ac:dyDescent="0.15">
      <c r="A561" t="s">
        <v>1113</v>
      </c>
      <c r="B561" t="s">
        <v>517</v>
      </c>
      <c r="C561">
        <v>17</v>
      </c>
      <c r="D561">
        <v>1</v>
      </c>
      <c r="E561" t="s">
        <v>1114</v>
      </c>
      <c r="F561">
        <v>17001</v>
      </c>
      <c r="G561" t="s">
        <v>5545</v>
      </c>
      <c r="H561">
        <v>93</v>
      </c>
      <c r="I561">
        <v>3.4</v>
      </c>
      <c r="J561">
        <v>0.1</v>
      </c>
      <c r="K561">
        <v>0.6</v>
      </c>
      <c r="L561">
        <v>1.6</v>
      </c>
      <c r="M561">
        <v>1.2</v>
      </c>
      <c r="N561">
        <f t="shared" si="38"/>
        <v>8664.93</v>
      </c>
      <c r="O561">
        <f t="shared" si="36"/>
        <v>1335.0699999999997</v>
      </c>
      <c r="P561">
        <f t="shared" si="37"/>
        <v>1.6020840000000003</v>
      </c>
      <c r="Q561" s="4">
        <v>17001</v>
      </c>
      <c r="R561" s="5">
        <v>39.986052000000001</v>
      </c>
      <c r="S561" s="5">
        <v>-91.194961000000006</v>
      </c>
      <c r="T561">
        <v>5</v>
      </c>
      <c r="U561">
        <v>0.11825312446815664</v>
      </c>
      <c r="V561">
        <v>67098</v>
      </c>
      <c r="W561">
        <v>67113</v>
      </c>
      <c r="X561">
        <v>67081</v>
      </c>
      <c r="Y561">
        <v>67014</v>
      </c>
      <c r="Z561">
        <v>33920</v>
      </c>
      <c r="AA561">
        <v>16077</v>
      </c>
      <c r="AB561">
        <v>27447.468000000001</v>
      </c>
      <c r="AC561">
        <v>45965</v>
      </c>
      <c r="AD561">
        <v>2</v>
      </c>
      <c r="AE561">
        <v>2.9814701629373442E-5</v>
      </c>
      <c r="AF561">
        <v>43</v>
      </c>
      <c r="AG561">
        <v>1298</v>
      </c>
      <c r="AH561">
        <v>3.3127889060092452E-2</v>
      </c>
      <c r="AI561" s="3">
        <v>388747</v>
      </c>
      <c r="AJ561" s="3">
        <v>547330.72673203005</v>
      </c>
      <c r="AK561">
        <v>105</v>
      </c>
      <c r="AL561">
        <v>557644.80000000005</v>
      </c>
      <c r="AM561">
        <v>1405245</v>
      </c>
      <c r="AN561">
        <v>191247</v>
      </c>
      <c r="AO561">
        <v>1596492</v>
      </c>
      <c r="AP561">
        <v>8</v>
      </c>
      <c r="AQ561">
        <v>3</v>
      </c>
      <c r="AR561">
        <v>11</v>
      </c>
      <c r="AS561">
        <v>0.1639026716135473</v>
      </c>
      <c r="AT561">
        <v>12</v>
      </c>
      <c r="AU561">
        <v>70</v>
      </c>
      <c r="AV561">
        <f t="shared" si="35"/>
        <v>82</v>
      </c>
      <c r="AW561">
        <v>55382</v>
      </c>
      <c r="AX561">
        <v>0.84</v>
      </c>
      <c r="AY561">
        <v>488695839.78942698</v>
      </c>
      <c r="AZ561">
        <v>488695.839789427</v>
      </c>
      <c r="BA561">
        <v>7160.8430682713697</v>
      </c>
      <c r="BB561">
        <v>1.396483612985252</v>
      </c>
      <c r="BC561">
        <v>17207</v>
      </c>
      <c r="BD561">
        <v>7200</v>
      </c>
      <c r="BE561">
        <v>10007</v>
      </c>
      <c r="BF561">
        <v>0.14914006378729619</v>
      </c>
      <c r="BG561">
        <v>1623744</v>
      </c>
      <c r="BH561">
        <v>24.205721441242677</v>
      </c>
      <c r="BI561">
        <v>8419</v>
      </c>
      <c r="BJ561">
        <v>70</v>
      </c>
      <c r="BK561">
        <v>13</v>
      </c>
      <c r="BL561">
        <v>5</v>
      </c>
      <c r="BM561">
        <v>0</v>
      </c>
      <c r="BN561">
        <v>1</v>
      </c>
      <c r="BO561">
        <v>7</v>
      </c>
      <c r="BP561">
        <v>2</v>
      </c>
      <c r="BQ561">
        <v>7</v>
      </c>
      <c r="BR561">
        <v>3</v>
      </c>
      <c r="BS561">
        <v>0</v>
      </c>
      <c r="BT561">
        <v>67054</v>
      </c>
      <c r="BU561">
        <v>0.81</v>
      </c>
      <c r="BV561">
        <v>0.59491229999999995</v>
      </c>
      <c r="BW561">
        <v>506</v>
      </c>
      <c r="BX561">
        <v>1.6106419999999999</v>
      </c>
      <c r="BY561">
        <v>0.24317730000000001</v>
      </c>
      <c r="BZ561">
        <v>67</v>
      </c>
      <c r="CA561">
        <v>12</v>
      </c>
      <c r="CB561">
        <v>4</v>
      </c>
      <c r="CC561">
        <v>3</v>
      </c>
      <c r="CD561">
        <v>1</v>
      </c>
      <c r="CE561">
        <v>7</v>
      </c>
      <c r="CF561">
        <v>3</v>
      </c>
      <c r="CG561">
        <v>9</v>
      </c>
      <c r="CH561">
        <v>3</v>
      </c>
      <c r="CI561">
        <v>0</v>
      </c>
      <c r="CJ561">
        <v>67018</v>
      </c>
      <c r="CK561">
        <v>1.6264287206422154</v>
      </c>
      <c r="CL561">
        <v>0.6775657486938812</v>
      </c>
      <c r="CM561">
        <v>449</v>
      </c>
      <c r="CN561">
        <v>0.38651604966631981</v>
      </c>
      <c r="CO561">
        <v>7966</v>
      </c>
      <c r="CP561">
        <v>0.16881971700000001</v>
      </c>
      <c r="CQ561">
        <v>0.15087502</v>
      </c>
      <c r="CR561">
        <v>58693</v>
      </c>
      <c r="CS561">
        <v>0.87599999999999989</v>
      </c>
      <c r="CT561">
        <v>58979</v>
      </c>
      <c r="CU561">
        <v>0.89799136571999993</v>
      </c>
      <c r="CV561">
        <v>146</v>
      </c>
      <c r="CW561">
        <v>46</v>
      </c>
      <c r="CX561">
        <v>56</v>
      </c>
      <c r="CY561">
        <v>648</v>
      </c>
      <c r="CZ561">
        <v>1921</v>
      </c>
      <c r="DA561" s="2">
        <v>42914</v>
      </c>
      <c r="DB561" s="2">
        <v>6710</v>
      </c>
      <c r="DC561" s="2">
        <v>163.86</v>
      </c>
      <c r="DD561" s="2">
        <v>4629</v>
      </c>
      <c r="DE561">
        <v>397</v>
      </c>
      <c r="DF561">
        <v>37</v>
      </c>
      <c r="DG561">
        <v>65.540000000000006</v>
      </c>
      <c r="DH561">
        <v>8.94</v>
      </c>
      <c r="DI561" s="2">
        <v>22.34</v>
      </c>
      <c r="DJ561">
        <v>-2.1</v>
      </c>
      <c r="DK561">
        <v>0.94584652743300912</v>
      </c>
      <c r="DL561">
        <v>7.7041602465331282E-4</v>
      </c>
      <c r="DM561">
        <v>0</v>
      </c>
      <c r="DN561">
        <v>238.2</v>
      </c>
      <c r="DO561">
        <v>0.41899999999999998</v>
      </c>
      <c r="DP561">
        <v>16856.509999999998</v>
      </c>
      <c r="DQ561" s="2">
        <v>0</v>
      </c>
      <c r="DR561" s="2">
        <v>312.41617974999997</v>
      </c>
      <c r="DS561">
        <v>8.1910572649064421E-4</v>
      </c>
      <c r="DT561">
        <v>3.0001515714545901</v>
      </c>
      <c r="DU561">
        <v>1673018.9230334808</v>
      </c>
      <c r="DV561">
        <v>1</v>
      </c>
    </row>
    <row r="562" spans="1:126" x14ac:dyDescent="0.15">
      <c r="A562" t="s">
        <v>1113</v>
      </c>
      <c r="B562" t="s">
        <v>1115</v>
      </c>
      <c r="C562">
        <v>17</v>
      </c>
      <c r="D562">
        <v>3</v>
      </c>
      <c r="E562" t="s">
        <v>1116</v>
      </c>
      <c r="F562">
        <v>17003</v>
      </c>
      <c r="G562" t="s">
        <v>5546</v>
      </c>
      <c r="H562">
        <v>60.5</v>
      </c>
      <c r="I562">
        <v>35.299999999999997</v>
      </c>
      <c r="J562">
        <v>0.3</v>
      </c>
      <c r="K562">
        <v>0.2</v>
      </c>
      <c r="L562">
        <v>1.8</v>
      </c>
      <c r="M562">
        <v>1.9</v>
      </c>
      <c r="N562">
        <f t="shared" si="38"/>
        <v>4913.32</v>
      </c>
      <c r="O562">
        <f t="shared" si="36"/>
        <v>5086.68</v>
      </c>
      <c r="P562">
        <f t="shared" si="37"/>
        <v>6.1040160000000023</v>
      </c>
      <c r="Q562" s="4">
        <v>17003</v>
      </c>
      <c r="R562" s="5">
        <v>37.183658000000001</v>
      </c>
      <c r="S562" s="5">
        <v>-89.349515999999994</v>
      </c>
      <c r="T562">
        <v>3</v>
      </c>
      <c r="U562">
        <v>0.31140098291609691</v>
      </c>
      <c r="V562">
        <v>8147</v>
      </c>
      <c r="W562">
        <v>7821</v>
      </c>
      <c r="X562">
        <v>7364</v>
      </c>
      <c r="Y562">
        <v>6759</v>
      </c>
      <c r="Z562">
        <v>3601</v>
      </c>
      <c r="AA562">
        <v>16079</v>
      </c>
      <c r="AB562">
        <v>2242.9560000000001</v>
      </c>
      <c r="AC562">
        <v>27265</v>
      </c>
      <c r="AD562">
        <v>0</v>
      </c>
      <c r="AE562">
        <v>0</v>
      </c>
      <c r="AF562">
        <v>3</v>
      </c>
      <c r="AG562">
        <v>144</v>
      </c>
      <c r="AH562">
        <v>2.0833333333333332E-2</v>
      </c>
      <c r="AI562" s="3">
        <v>62425</v>
      </c>
      <c r="AJ562" s="3">
        <v>150733.29435291002</v>
      </c>
      <c r="AK562">
        <v>119</v>
      </c>
      <c r="AL562">
        <v>161632</v>
      </c>
      <c r="AM562">
        <v>2609157</v>
      </c>
      <c r="AN562">
        <v>20962</v>
      </c>
      <c r="AO562">
        <v>2630119</v>
      </c>
      <c r="AP562">
        <v>1</v>
      </c>
      <c r="AQ562">
        <v>0</v>
      </c>
      <c r="AR562">
        <v>1</v>
      </c>
      <c r="AS562">
        <v>0.12786088735455825</v>
      </c>
      <c r="AT562">
        <v>1</v>
      </c>
      <c r="AU562">
        <v>3</v>
      </c>
      <c r="AV562">
        <f t="shared" si="35"/>
        <v>4</v>
      </c>
      <c r="AW562">
        <v>0</v>
      </c>
      <c r="AX562">
        <v>0</v>
      </c>
      <c r="AY562">
        <v>78517134.432436302</v>
      </c>
      <c r="AZ562">
        <v>78517.134432436302</v>
      </c>
      <c r="BA562">
        <v>8222.7877066132005</v>
      </c>
      <c r="BB562">
        <v>1.2161325765418305</v>
      </c>
      <c r="BC562">
        <v>2510</v>
      </c>
      <c r="BD562">
        <v>260</v>
      </c>
      <c r="BE562">
        <v>2250</v>
      </c>
      <c r="BF562">
        <v>0.27617527924389346</v>
      </c>
      <c r="BG562">
        <v>60775</v>
      </c>
      <c r="BH562">
        <v>8.252987506789788</v>
      </c>
      <c r="BI562">
        <v>1173</v>
      </c>
      <c r="BJ562">
        <v>8</v>
      </c>
      <c r="BK562">
        <v>1</v>
      </c>
      <c r="BL562">
        <v>0</v>
      </c>
      <c r="BM562">
        <v>0</v>
      </c>
      <c r="BN562">
        <v>0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7914</v>
      </c>
      <c r="BU562">
        <v>0.62</v>
      </c>
      <c r="BV562">
        <v>0.63204369999999999</v>
      </c>
      <c r="BW562">
        <v>54</v>
      </c>
      <c r="BX562">
        <v>1.389942</v>
      </c>
      <c r="BY562">
        <v>0.28122009999999997</v>
      </c>
      <c r="BZ562">
        <v>8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7098</v>
      </c>
      <c r="CK562">
        <v>1.4088475626937165</v>
      </c>
      <c r="CL562">
        <v>0.64415823367065317</v>
      </c>
      <c r="CM562">
        <v>41</v>
      </c>
      <c r="CN562">
        <v>-3.9570198868946811E-2</v>
      </c>
      <c r="CO562">
        <v>295</v>
      </c>
      <c r="CP562">
        <v>-1.8429354302000001</v>
      </c>
      <c r="CQ562">
        <v>-1.4664940183999999</v>
      </c>
      <c r="CR562">
        <v>4900</v>
      </c>
      <c r="CS562">
        <v>0.76</v>
      </c>
      <c r="CT562">
        <v>7023</v>
      </c>
      <c r="CU562">
        <v>0.86299329858999996</v>
      </c>
      <c r="CV562">
        <v>4</v>
      </c>
      <c r="CW562">
        <v>3</v>
      </c>
      <c r="CX562">
        <v>1</v>
      </c>
      <c r="CY562">
        <v>147</v>
      </c>
      <c r="CZ562">
        <v>215</v>
      </c>
      <c r="DA562" s="2">
        <v>2370</v>
      </c>
      <c r="DB562" s="2">
        <v>330</v>
      </c>
      <c r="DC562" s="2">
        <v>13.11</v>
      </c>
      <c r="DD562" s="2">
        <v>2828</v>
      </c>
      <c r="DE562">
        <v>60</v>
      </c>
      <c r="DF562">
        <v>10</v>
      </c>
      <c r="DG562">
        <v>39.32</v>
      </c>
      <c r="DH562">
        <v>26.22</v>
      </c>
      <c r="DI562" s="2">
        <v>26.22</v>
      </c>
      <c r="DJ562">
        <v>0.95</v>
      </c>
      <c r="DK562">
        <v>1</v>
      </c>
      <c r="DL562">
        <v>0</v>
      </c>
      <c r="DM562">
        <v>0</v>
      </c>
      <c r="DN562">
        <v>45.4</v>
      </c>
      <c r="DO562">
        <v>0.27800000000000002</v>
      </c>
      <c r="DP562">
        <v>2272.09</v>
      </c>
      <c r="DQ562" s="2">
        <v>27793</v>
      </c>
      <c r="DR562" s="2">
        <v>6535.7512294900007</v>
      </c>
      <c r="DS562">
        <v>3.9277443096612678E-2</v>
      </c>
      <c r="DT562">
        <v>2.7696983561103701</v>
      </c>
      <c r="DU562">
        <v>447671.88469483133</v>
      </c>
      <c r="DV562">
        <v>1</v>
      </c>
    </row>
    <row r="563" spans="1:126" x14ac:dyDescent="0.15">
      <c r="A563" t="s">
        <v>1113</v>
      </c>
      <c r="B563" t="s">
        <v>1117</v>
      </c>
      <c r="C563">
        <v>17</v>
      </c>
      <c r="D563">
        <v>5</v>
      </c>
      <c r="E563" t="s">
        <v>1118</v>
      </c>
      <c r="F563">
        <v>17005</v>
      </c>
      <c r="G563" t="s">
        <v>5547</v>
      </c>
      <c r="H563">
        <v>88.9</v>
      </c>
      <c r="I563">
        <v>6</v>
      </c>
      <c r="J563">
        <v>0.4</v>
      </c>
      <c r="K563">
        <v>0.4</v>
      </c>
      <c r="L563">
        <v>1.2</v>
      </c>
      <c r="M563">
        <v>3.1</v>
      </c>
      <c r="N563">
        <f t="shared" si="38"/>
        <v>7950.58</v>
      </c>
      <c r="O563">
        <f t="shared" si="36"/>
        <v>2049.42</v>
      </c>
      <c r="P563">
        <f t="shared" si="37"/>
        <v>2.4593040000000008</v>
      </c>
      <c r="Q563" s="4">
        <v>17005</v>
      </c>
      <c r="R563" s="5">
        <v>38.885924000000003</v>
      </c>
      <c r="S563" s="5">
        <v>-89.436592000000005</v>
      </c>
      <c r="T563">
        <v>1</v>
      </c>
      <c r="U563">
        <v>7.1870013376307329E-2</v>
      </c>
      <c r="V563">
        <v>17762</v>
      </c>
      <c r="W563">
        <v>17571</v>
      </c>
      <c r="X563">
        <v>17313</v>
      </c>
      <c r="Y563">
        <v>16929</v>
      </c>
      <c r="Z563">
        <v>9166</v>
      </c>
      <c r="AA563">
        <v>16081</v>
      </c>
      <c r="AB563">
        <v>6093.6620000000003</v>
      </c>
      <c r="AC563">
        <v>47946</v>
      </c>
      <c r="AD563">
        <v>0</v>
      </c>
      <c r="AE563">
        <v>0</v>
      </c>
      <c r="AF563">
        <v>19</v>
      </c>
      <c r="AG563">
        <v>661</v>
      </c>
      <c r="AH563">
        <v>2.8744326777609682E-2</v>
      </c>
      <c r="AI563" s="3">
        <v>198339</v>
      </c>
      <c r="AJ563" s="3">
        <v>243378.32350246</v>
      </c>
      <c r="AK563">
        <v>78</v>
      </c>
      <c r="AL563">
        <v>244908.80000000002</v>
      </c>
      <c r="AM563">
        <v>2636305</v>
      </c>
      <c r="AN563">
        <v>115323</v>
      </c>
      <c r="AO563">
        <v>2751628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15</v>
      </c>
      <c r="AV563">
        <f t="shared" si="35"/>
        <v>16</v>
      </c>
      <c r="AW563">
        <v>2308</v>
      </c>
      <c r="AX563">
        <v>0.14000000000000001</v>
      </c>
      <c r="AY563">
        <v>95800823.001687497</v>
      </c>
      <c r="AZ563">
        <v>95800.823001687502</v>
      </c>
      <c r="BA563">
        <v>5482.6017909496004</v>
      </c>
      <c r="BB563">
        <v>1.8239515436826892</v>
      </c>
      <c r="BC563">
        <v>6912</v>
      </c>
      <c r="BD563">
        <v>2695</v>
      </c>
      <c r="BE563">
        <v>4217</v>
      </c>
      <c r="BF563">
        <v>0.23741695754982547</v>
      </c>
      <c r="BG563">
        <v>285734</v>
      </c>
      <c r="BH563">
        <v>16.504014324496044</v>
      </c>
      <c r="BI563">
        <v>2173</v>
      </c>
      <c r="BJ563">
        <v>18</v>
      </c>
      <c r="BK563">
        <v>2</v>
      </c>
      <c r="BL563">
        <v>1</v>
      </c>
      <c r="BM563">
        <v>0</v>
      </c>
      <c r="BN563">
        <v>0</v>
      </c>
      <c r="BO563">
        <v>1</v>
      </c>
      <c r="BP563">
        <v>1</v>
      </c>
      <c r="BQ563">
        <v>1</v>
      </c>
      <c r="BR563">
        <v>2</v>
      </c>
      <c r="BS563">
        <v>0</v>
      </c>
      <c r="BT563">
        <v>18103</v>
      </c>
      <c r="BU563">
        <v>0.74</v>
      </c>
      <c r="BV563">
        <v>0.54273970000000005</v>
      </c>
      <c r="BW563">
        <v>103</v>
      </c>
      <c r="BX563">
        <v>1.436226</v>
      </c>
      <c r="BY563">
        <v>-0.38784370000000001</v>
      </c>
      <c r="BZ563">
        <v>19</v>
      </c>
      <c r="CA563">
        <v>2</v>
      </c>
      <c r="CB563">
        <v>2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17124</v>
      </c>
      <c r="CK563">
        <v>1.5183368371875732</v>
      </c>
      <c r="CL563">
        <v>0.58895311496467562</v>
      </c>
      <c r="CM563">
        <v>100</v>
      </c>
      <c r="CN563">
        <v>-0.19997082642699909</v>
      </c>
      <c r="CO563">
        <v>1696</v>
      </c>
      <c r="CP563">
        <v>-0.161569246</v>
      </c>
      <c r="CQ563">
        <v>0.19068903300000001</v>
      </c>
      <c r="CR563">
        <v>14750</v>
      </c>
      <c r="CS563">
        <v>0.875</v>
      </c>
      <c r="CT563">
        <v>15542</v>
      </c>
      <c r="CU563">
        <v>0.88786265348000004</v>
      </c>
      <c r="CV563">
        <v>22</v>
      </c>
      <c r="CW563">
        <v>4</v>
      </c>
      <c r="CX563">
        <v>10</v>
      </c>
      <c r="CY563">
        <v>532</v>
      </c>
      <c r="CZ563">
        <v>927</v>
      </c>
      <c r="DA563" s="2">
        <v>7443</v>
      </c>
      <c r="DB563" s="2">
        <v>1320</v>
      </c>
      <c r="DC563" s="2">
        <v>91.59</v>
      </c>
      <c r="DD563" s="2">
        <v>1593</v>
      </c>
      <c r="DE563">
        <v>209</v>
      </c>
      <c r="DF563">
        <v>13</v>
      </c>
      <c r="DG563">
        <v>17.170000000000002</v>
      </c>
      <c r="DH563">
        <v>5.72</v>
      </c>
      <c r="DI563" s="2">
        <v>40.07</v>
      </c>
      <c r="DJ563">
        <v>-2.0099999999999998</v>
      </c>
      <c r="DK563">
        <v>0.96260442978940097</v>
      </c>
      <c r="DL563">
        <v>3.0257186081694403E-3</v>
      </c>
      <c r="DM563">
        <v>0</v>
      </c>
      <c r="DN563">
        <v>91.1</v>
      </c>
      <c r="DO563">
        <v>0.36799999999999999</v>
      </c>
      <c r="DP563">
        <v>8426.67</v>
      </c>
      <c r="DQ563" s="2">
        <v>0</v>
      </c>
      <c r="DR563" s="2">
        <v>214.64757700999999</v>
      </c>
      <c r="DS563">
        <v>8.7643965899306185E-4</v>
      </c>
      <c r="DT563">
        <v>3.0925705727696502</v>
      </c>
      <c r="DU563">
        <v>757397.74789232772</v>
      </c>
      <c r="DV563">
        <v>1</v>
      </c>
    </row>
    <row r="564" spans="1:126" x14ac:dyDescent="0.15">
      <c r="A564" t="s">
        <v>1113</v>
      </c>
      <c r="B564" t="s">
        <v>277</v>
      </c>
      <c r="C564">
        <v>17</v>
      </c>
      <c r="D564">
        <v>7</v>
      </c>
      <c r="E564" t="s">
        <v>1119</v>
      </c>
      <c r="F564">
        <v>17007</v>
      </c>
      <c r="G564" t="s">
        <v>5548</v>
      </c>
      <c r="H564">
        <v>75.2</v>
      </c>
      <c r="I564">
        <v>1.8</v>
      </c>
      <c r="J564">
        <v>0.1</v>
      </c>
      <c r="K564">
        <v>1.2</v>
      </c>
      <c r="L564">
        <v>1.3</v>
      </c>
      <c r="M564">
        <v>20.2</v>
      </c>
      <c r="N564">
        <f t="shared" si="38"/>
        <v>6069.46</v>
      </c>
      <c r="O564">
        <f t="shared" si="36"/>
        <v>3930.54</v>
      </c>
      <c r="P564">
        <f t="shared" si="37"/>
        <v>4.716648000000002</v>
      </c>
      <c r="Q564" s="4">
        <v>17007</v>
      </c>
      <c r="R564" s="5">
        <v>42.318983000000003</v>
      </c>
      <c r="S564" s="5">
        <v>-88.824295000000006</v>
      </c>
      <c r="T564">
        <v>2</v>
      </c>
      <c r="U564">
        <v>-3.064864123746442E-2</v>
      </c>
      <c r="V564">
        <v>54141</v>
      </c>
      <c r="W564">
        <v>54005</v>
      </c>
      <c r="X564">
        <v>53851</v>
      </c>
      <c r="Y564">
        <v>53584</v>
      </c>
      <c r="Z564">
        <v>27602</v>
      </c>
      <c r="AA564">
        <v>16083</v>
      </c>
      <c r="AB564">
        <v>22257.654999999999</v>
      </c>
      <c r="AC564">
        <v>58248</v>
      </c>
      <c r="AD564">
        <v>2</v>
      </c>
      <c r="AE564">
        <v>3.7139514586544353E-5</v>
      </c>
      <c r="AF564">
        <v>39</v>
      </c>
      <c r="AG564">
        <v>479</v>
      </c>
      <c r="AH564">
        <v>8.1419624217118999E-2</v>
      </c>
      <c r="AI564" s="3">
        <v>134759</v>
      </c>
      <c r="AJ564" s="3">
        <v>179670.43666721502</v>
      </c>
      <c r="AK564">
        <v>51</v>
      </c>
      <c r="AL564">
        <v>180454.39999999999</v>
      </c>
      <c r="AM564">
        <v>1447800</v>
      </c>
      <c r="AN564">
        <v>97777</v>
      </c>
      <c r="AO564">
        <v>1545577</v>
      </c>
      <c r="AP564">
        <v>2</v>
      </c>
      <c r="AQ564">
        <v>1</v>
      </c>
      <c r="AR564">
        <v>3</v>
      </c>
      <c r="AS564">
        <v>5.5550411998888986E-2</v>
      </c>
      <c r="AT564">
        <v>3</v>
      </c>
      <c r="AU564">
        <v>76</v>
      </c>
      <c r="AV564">
        <f t="shared" si="35"/>
        <v>79</v>
      </c>
      <c r="AW564">
        <v>53329</v>
      </c>
      <c r="AX564">
        <v>0.92999999999999994</v>
      </c>
      <c r="AY564">
        <v>247454855.07537901</v>
      </c>
      <c r="AZ564">
        <v>247454.85507537902</v>
      </c>
      <c r="BA564">
        <v>5898.7490093062297</v>
      </c>
      <c r="BB564">
        <v>1.6952747072681655</v>
      </c>
      <c r="BC564">
        <v>22175</v>
      </c>
      <c r="BD564">
        <v>9290</v>
      </c>
      <c r="BE564">
        <v>12885</v>
      </c>
      <c r="BF564">
        <v>0.23798969357787997</v>
      </c>
      <c r="BG564">
        <v>560400</v>
      </c>
      <c r="BH564">
        <v>10.406491987149728</v>
      </c>
      <c r="BI564">
        <v>4134</v>
      </c>
      <c r="BJ564">
        <v>17</v>
      </c>
      <c r="BK564">
        <v>3</v>
      </c>
      <c r="BL564">
        <v>3</v>
      </c>
      <c r="BM564">
        <v>0</v>
      </c>
      <c r="BN564">
        <v>0</v>
      </c>
      <c r="BO564">
        <v>4</v>
      </c>
      <c r="BP564">
        <v>2</v>
      </c>
      <c r="BQ564">
        <v>3</v>
      </c>
      <c r="BR564">
        <v>5</v>
      </c>
      <c r="BS564">
        <v>1</v>
      </c>
      <c r="BT564">
        <v>54020</v>
      </c>
      <c r="BU564">
        <v>0.83</v>
      </c>
      <c r="BV564">
        <v>0.55916719999999998</v>
      </c>
      <c r="BW564">
        <v>168</v>
      </c>
      <c r="BX564">
        <v>0.70344320000000005</v>
      </c>
      <c r="BY564">
        <v>-1.32786</v>
      </c>
      <c r="BZ564">
        <v>17</v>
      </c>
      <c r="CA564">
        <v>3</v>
      </c>
      <c r="CB564">
        <v>4</v>
      </c>
      <c r="CC564">
        <v>0</v>
      </c>
      <c r="CD564">
        <v>0</v>
      </c>
      <c r="CE564">
        <v>4</v>
      </c>
      <c r="CF564">
        <v>2</v>
      </c>
      <c r="CG564">
        <v>2</v>
      </c>
      <c r="CH564">
        <v>4</v>
      </c>
      <c r="CI564">
        <v>0</v>
      </c>
      <c r="CJ564">
        <v>53793</v>
      </c>
      <c r="CK564">
        <v>0.66923205621549275</v>
      </c>
      <c r="CL564">
        <v>0.65918978124710748</v>
      </c>
      <c r="CM564">
        <v>149</v>
      </c>
      <c r="CN564">
        <v>-1.2351554932664113</v>
      </c>
      <c r="CO564">
        <v>6144</v>
      </c>
      <c r="CP564">
        <v>0.49749895799999999</v>
      </c>
      <c r="CQ564">
        <v>-0.1632498114</v>
      </c>
      <c r="CR564">
        <v>49005</v>
      </c>
      <c r="CS564">
        <v>0.91500000000000004</v>
      </c>
      <c r="CT564">
        <v>46345</v>
      </c>
      <c r="CU564">
        <v>0.86427195326999995</v>
      </c>
      <c r="CV564">
        <v>9</v>
      </c>
      <c r="CW564">
        <v>19</v>
      </c>
      <c r="CX564">
        <v>28</v>
      </c>
      <c r="CY564">
        <v>649</v>
      </c>
      <c r="CZ564">
        <v>767</v>
      </c>
      <c r="DA564" s="2">
        <v>23179</v>
      </c>
      <c r="DB564" s="2">
        <v>4525</v>
      </c>
      <c r="DC564" s="2">
        <v>127.88</v>
      </c>
      <c r="DD564" s="2">
        <v>6785</v>
      </c>
      <c r="DE564">
        <v>219</v>
      </c>
      <c r="DF564">
        <v>22</v>
      </c>
      <c r="DG564">
        <v>25.95</v>
      </c>
      <c r="DH564">
        <v>1.85</v>
      </c>
      <c r="DI564" s="2">
        <v>5.56</v>
      </c>
      <c r="DJ564">
        <v>-3.32</v>
      </c>
      <c r="DK564">
        <v>0.84478216668274475</v>
      </c>
      <c r="DL564">
        <v>4.1753653444676405E-3</v>
      </c>
      <c r="DM564">
        <v>0</v>
      </c>
      <c r="DN564">
        <v>137.30000000000001</v>
      </c>
      <c r="DO564">
        <v>0.76200000000000001</v>
      </c>
      <c r="DP564">
        <v>555.36</v>
      </c>
      <c r="DQ564" s="2">
        <v>0</v>
      </c>
      <c r="DR564" s="2">
        <v>1639.6168515100003</v>
      </c>
      <c r="DS564">
        <v>9.0860558868289722E-3</v>
      </c>
      <c r="DT564">
        <v>2.6234079307393401</v>
      </c>
      <c r="DU564">
        <v>473405.50409680913</v>
      </c>
      <c r="DV564">
        <v>1</v>
      </c>
    </row>
    <row r="565" spans="1:126" x14ac:dyDescent="0.15">
      <c r="A565" t="s">
        <v>1113</v>
      </c>
      <c r="B565" t="s">
        <v>1120</v>
      </c>
      <c r="C565">
        <v>17</v>
      </c>
      <c r="D565">
        <v>9</v>
      </c>
      <c r="E565" t="s">
        <v>1121</v>
      </c>
      <c r="F565">
        <v>17009</v>
      </c>
      <c r="G565" t="s">
        <v>5549</v>
      </c>
      <c r="H565">
        <v>74.8</v>
      </c>
      <c r="I565">
        <v>18.399999999999999</v>
      </c>
      <c r="J565">
        <v>0.1</v>
      </c>
      <c r="K565">
        <v>0.2</v>
      </c>
      <c r="L565">
        <v>0.6</v>
      </c>
      <c r="M565">
        <v>5.8</v>
      </c>
      <c r="N565">
        <f t="shared" si="38"/>
        <v>5967.6500000000005</v>
      </c>
      <c r="O565">
        <f t="shared" si="36"/>
        <v>4032.3499999999995</v>
      </c>
      <c r="P565">
        <f t="shared" si="37"/>
        <v>4.838820000000001</v>
      </c>
      <c r="Q565" s="4">
        <v>17009</v>
      </c>
      <c r="R565" s="5">
        <v>39.962069</v>
      </c>
      <c r="S565" s="5">
        <v>-90.750309000000001</v>
      </c>
      <c r="T565">
        <v>7</v>
      </c>
      <c r="U565">
        <v>0.16373597570925966</v>
      </c>
      <c r="V565">
        <v>6913</v>
      </c>
      <c r="W565">
        <v>6878</v>
      </c>
      <c r="X565">
        <v>6859</v>
      </c>
      <c r="Y565">
        <v>6800</v>
      </c>
      <c r="Z565">
        <v>4150</v>
      </c>
      <c r="AA565">
        <v>16085</v>
      </c>
      <c r="AB565">
        <v>2358.2520000000004</v>
      </c>
      <c r="AC565">
        <v>50739</v>
      </c>
      <c r="AD565">
        <v>1</v>
      </c>
      <c r="AE565">
        <v>1.4579384749963551E-4</v>
      </c>
      <c r="AF565">
        <v>8</v>
      </c>
      <c r="AG565">
        <v>413</v>
      </c>
      <c r="AH565">
        <v>1.9370460048426151E-2</v>
      </c>
      <c r="AI565" s="3">
        <v>137523</v>
      </c>
      <c r="AJ565" s="3">
        <v>195588.124332295</v>
      </c>
      <c r="AK565">
        <v>120</v>
      </c>
      <c r="AL565">
        <v>196646.39999999999</v>
      </c>
      <c r="AM565">
        <v>1694422</v>
      </c>
      <c r="AN565">
        <v>43614</v>
      </c>
      <c r="AO565">
        <v>1738036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4</v>
      </c>
      <c r="AV565">
        <f t="shared" si="35"/>
        <v>5</v>
      </c>
      <c r="AW565">
        <v>2585</v>
      </c>
      <c r="AX565">
        <v>0.43000000000000005</v>
      </c>
      <c r="AY565">
        <v>223495401.99060401</v>
      </c>
      <c r="AZ565">
        <v>223495.401990604</v>
      </c>
      <c r="BA565">
        <v>32100.8805345828</v>
      </c>
      <c r="BB565">
        <v>0.31151793450733656</v>
      </c>
      <c r="BC565">
        <v>3650</v>
      </c>
      <c r="BD565">
        <v>0</v>
      </c>
      <c r="BE565">
        <v>3650</v>
      </c>
      <c r="BF565">
        <v>0.52799074208013885</v>
      </c>
      <c r="BG565">
        <v>152327</v>
      </c>
      <c r="BH565">
        <v>22.208339408076981</v>
      </c>
      <c r="BI565">
        <v>686</v>
      </c>
      <c r="BJ565">
        <v>8</v>
      </c>
      <c r="BK565">
        <v>1</v>
      </c>
      <c r="BL565">
        <v>1</v>
      </c>
      <c r="BM565">
        <v>0</v>
      </c>
      <c r="BN565">
        <v>0</v>
      </c>
      <c r="BO565">
        <v>1</v>
      </c>
      <c r="BP565">
        <v>0</v>
      </c>
      <c r="BQ565">
        <v>1</v>
      </c>
      <c r="BR565">
        <v>1</v>
      </c>
      <c r="BS565">
        <v>0</v>
      </c>
      <c r="BT565">
        <v>6591</v>
      </c>
      <c r="BU565">
        <v>0.7</v>
      </c>
      <c r="BV565">
        <v>0.46064189999999999</v>
      </c>
      <c r="BW565">
        <v>41</v>
      </c>
      <c r="BX565">
        <v>1.9723869999999999</v>
      </c>
      <c r="BY565">
        <v>-0.27589999999999998</v>
      </c>
      <c r="BZ565">
        <v>7</v>
      </c>
      <c r="CA565">
        <v>2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1</v>
      </c>
      <c r="CI565">
        <v>0</v>
      </c>
      <c r="CJ565">
        <v>6843</v>
      </c>
      <c r="CK565">
        <v>1.8997515709484145</v>
      </c>
      <c r="CL565">
        <v>0.59322459222082813</v>
      </c>
      <c r="CM565">
        <v>41</v>
      </c>
      <c r="CN565">
        <v>0.19997082642699909</v>
      </c>
      <c r="CO565">
        <v>626</v>
      </c>
      <c r="CP565">
        <v>0.89546904400000005</v>
      </c>
      <c r="CQ565">
        <v>0.59591118799999998</v>
      </c>
      <c r="CR565">
        <v>6049</v>
      </c>
      <c r="CS565">
        <v>0.88700000000000001</v>
      </c>
      <c r="CT565">
        <v>6077</v>
      </c>
      <c r="CU565">
        <v>0.91501219087399999</v>
      </c>
      <c r="CV565">
        <v>21</v>
      </c>
      <c r="CX565">
        <v>1</v>
      </c>
      <c r="CY565">
        <v>163</v>
      </c>
      <c r="CZ565">
        <v>604</v>
      </c>
      <c r="DA565" s="2">
        <v>4843</v>
      </c>
      <c r="DB565" s="2">
        <v>280</v>
      </c>
      <c r="DC565" s="2">
        <v>72.89</v>
      </c>
      <c r="DD565" s="2">
        <v>1509</v>
      </c>
      <c r="DE565">
        <v>121</v>
      </c>
      <c r="DF565">
        <v>10</v>
      </c>
      <c r="DG565">
        <v>14.58</v>
      </c>
      <c r="DH565">
        <v>29.15</v>
      </c>
      <c r="DI565" s="2">
        <v>29.15</v>
      </c>
      <c r="DJ565">
        <v>-2.39</v>
      </c>
      <c r="DK565">
        <v>0.93959555856111343</v>
      </c>
      <c r="DL565">
        <v>9.6852300242130755E-3</v>
      </c>
      <c r="DM565">
        <v>0</v>
      </c>
      <c r="DN565">
        <v>68</v>
      </c>
      <c r="DO565">
        <v>0.33200000000000002</v>
      </c>
      <c r="DP565">
        <v>14625.67</v>
      </c>
      <c r="DQ565" s="2">
        <v>0</v>
      </c>
      <c r="DR565" s="2">
        <v>1646.1689942900002</v>
      </c>
      <c r="DS565">
        <v>6.5208087670559946E-3</v>
      </c>
      <c r="DT565">
        <v>2.78551543492223</v>
      </c>
      <c r="DU565">
        <v>547761.58242189081</v>
      </c>
      <c r="DV565">
        <v>1</v>
      </c>
    </row>
    <row r="566" spans="1:126" x14ac:dyDescent="0.15">
      <c r="A566" t="s">
        <v>1113</v>
      </c>
      <c r="B566" t="s">
        <v>1122</v>
      </c>
      <c r="C566">
        <v>17</v>
      </c>
      <c r="D566">
        <v>11</v>
      </c>
      <c r="E566" t="s">
        <v>1123</v>
      </c>
      <c r="F566">
        <v>17011</v>
      </c>
      <c r="G566" t="s">
        <v>5550</v>
      </c>
      <c r="H566">
        <v>90</v>
      </c>
      <c r="I566">
        <v>0.5</v>
      </c>
      <c r="J566">
        <v>0.2</v>
      </c>
      <c r="K566">
        <v>0.6</v>
      </c>
      <c r="L566">
        <v>1</v>
      </c>
      <c r="M566">
        <v>7.7</v>
      </c>
      <c r="N566">
        <f t="shared" si="38"/>
        <v>8160.94</v>
      </c>
      <c r="O566">
        <f t="shared" si="36"/>
        <v>1839.0600000000004</v>
      </c>
      <c r="P566">
        <f t="shared" si="37"/>
        <v>2.2068720000000015</v>
      </c>
      <c r="Q566" s="4">
        <v>17011</v>
      </c>
      <c r="R566" s="5">
        <v>41.401304000000003</v>
      </c>
      <c r="S566" s="5">
        <v>-89.528377000000006</v>
      </c>
      <c r="T566">
        <v>7</v>
      </c>
      <c r="U566">
        <v>6.9980332523662925E-2</v>
      </c>
      <c r="V566">
        <v>34798</v>
      </c>
      <c r="W566">
        <v>34361</v>
      </c>
      <c r="X566">
        <v>34115</v>
      </c>
      <c r="Y566">
        <v>33468</v>
      </c>
      <c r="Z566">
        <v>17367</v>
      </c>
      <c r="AA566">
        <v>16087</v>
      </c>
      <c r="AB566">
        <v>14190.784</v>
      </c>
      <c r="AC566">
        <v>50423</v>
      </c>
      <c r="AD566">
        <v>1</v>
      </c>
      <c r="AE566">
        <v>2.9312619082515022E-5</v>
      </c>
      <c r="AF566">
        <v>31</v>
      </c>
      <c r="AG566">
        <v>1056</v>
      </c>
      <c r="AH566">
        <v>2.9356060606060608E-2</v>
      </c>
      <c r="AI566" s="3">
        <v>450132</v>
      </c>
      <c r="AJ566" s="3">
        <v>556180.47255316004</v>
      </c>
      <c r="AK566">
        <v>160</v>
      </c>
      <c r="AL566">
        <v>558950.40000000002</v>
      </c>
      <c r="AM566">
        <v>5662736</v>
      </c>
      <c r="AN566">
        <v>260753</v>
      </c>
      <c r="AO566">
        <v>5923489</v>
      </c>
      <c r="AP566">
        <v>2</v>
      </c>
      <c r="AQ566">
        <v>1</v>
      </c>
      <c r="AR566">
        <v>3</v>
      </c>
      <c r="AS566">
        <v>8.7308285556299298E-2</v>
      </c>
      <c r="AT566">
        <v>3</v>
      </c>
      <c r="AU566">
        <v>37</v>
      </c>
      <c r="AV566">
        <f t="shared" si="35"/>
        <v>40</v>
      </c>
      <c r="AW566">
        <v>22371</v>
      </c>
      <c r="AX566">
        <v>0.72</v>
      </c>
      <c r="AY566">
        <v>243200721.685415</v>
      </c>
      <c r="AZ566">
        <v>243200.72168541499</v>
      </c>
      <c r="BA566">
        <v>6888.50579673025</v>
      </c>
      <c r="BB566">
        <v>1.4516936321294345</v>
      </c>
      <c r="BC566">
        <v>15498</v>
      </c>
      <c r="BD566">
        <v>0</v>
      </c>
      <c r="BE566">
        <v>15498</v>
      </c>
      <c r="BF566">
        <v>0.44537042358756251</v>
      </c>
      <c r="BG566">
        <v>912307</v>
      </c>
      <c r="BH566">
        <v>26.742107577312034</v>
      </c>
      <c r="BI566">
        <v>4700</v>
      </c>
      <c r="BJ566">
        <v>45</v>
      </c>
      <c r="BK566">
        <v>4</v>
      </c>
      <c r="BL566">
        <v>2</v>
      </c>
      <c r="BM566">
        <v>0</v>
      </c>
      <c r="BN566">
        <v>0</v>
      </c>
      <c r="BO566">
        <v>5</v>
      </c>
      <c r="BP566">
        <v>2</v>
      </c>
      <c r="BQ566">
        <v>1</v>
      </c>
      <c r="BR566">
        <v>5</v>
      </c>
      <c r="BS566">
        <v>0</v>
      </c>
      <c r="BT566">
        <v>34699</v>
      </c>
      <c r="BU566">
        <v>0.77</v>
      </c>
      <c r="BV566">
        <v>0.630081</v>
      </c>
      <c r="BW566">
        <v>227</v>
      </c>
      <c r="BX566">
        <v>1.8444339999999999</v>
      </c>
      <c r="BY566">
        <v>0.4896913</v>
      </c>
      <c r="BZ566">
        <v>40</v>
      </c>
      <c r="CA566">
        <v>3</v>
      </c>
      <c r="CB566">
        <v>2</v>
      </c>
      <c r="CC566">
        <v>0</v>
      </c>
      <c r="CD566">
        <v>0</v>
      </c>
      <c r="CE566">
        <v>4</v>
      </c>
      <c r="CF566">
        <v>2</v>
      </c>
      <c r="CG566">
        <v>3</v>
      </c>
      <c r="CH566">
        <v>8</v>
      </c>
      <c r="CI566">
        <v>0</v>
      </c>
      <c r="CJ566">
        <v>33906</v>
      </c>
      <c r="CK566">
        <v>1.8285849112251518</v>
      </c>
      <c r="CL566">
        <v>0.7050618958792606</v>
      </c>
      <c r="CM566">
        <v>226</v>
      </c>
      <c r="CN566">
        <v>0.68894542673612758</v>
      </c>
      <c r="CO566">
        <v>3290</v>
      </c>
      <c r="CP566">
        <v>0.36267666799999998</v>
      </c>
      <c r="CQ566">
        <v>2.4742844E-2</v>
      </c>
      <c r="CR566">
        <v>29817</v>
      </c>
      <c r="CS566">
        <v>0.89</v>
      </c>
      <c r="CT566">
        <v>29961</v>
      </c>
      <c r="CU566">
        <v>0.88263029810999993</v>
      </c>
      <c r="CV566">
        <v>16</v>
      </c>
      <c r="CW566">
        <v>11</v>
      </c>
      <c r="CX566">
        <v>17</v>
      </c>
      <c r="CY566">
        <v>1652</v>
      </c>
      <c r="CZ566">
        <v>1497</v>
      </c>
      <c r="DA566" s="2">
        <v>16233</v>
      </c>
      <c r="DB566" s="2">
        <v>2685</v>
      </c>
      <c r="DC566" s="2">
        <v>149.75</v>
      </c>
      <c r="DD566" s="2">
        <v>1740</v>
      </c>
      <c r="DE566">
        <v>326</v>
      </c>
      <c r="DF566">
        <v>19</v>
      </c>
      <c r="DG566">
        <v>23.49</v>
      </c>
      <c r="DH566">
        <v>41.11</v>
      </c>
      <c r="DI566" s="2">
        <v>35.24</v>
      </c>
      <c r="DJ566">
        <v>-3.05</v>
      </c>
      <c r="DK566">
        <v>0.84123990296179785</v>
      </c>
      <c r="DL566">
        <v>7.575757575757576E-3</v>
      </c>
      <c r="DM566">
        <v>0</v>
      </c>
      <c r="DN566">
        <v>394.3</v>
      </c>
      <c r="DO566">
        <v>0.70200000000000007</v>
      </c>
      <c r="DP566">
        <v>11839.79</v>
      </c>
      <c r="DQ566" s="2">
        <v>0</v>
      </c>
      <c r="DR566" s="2">
        <v>1363.24652967</v>
      </c>
      <c r="DS566">
        <v>2.438942576734751E-3</v>
      </c>
      <c r="DT566">
        <v>2.0314309118436502</v>
      </c>
      <c r="DU566">
        <v>1135469.120747373</v>
      </c>
      <c r="DV566">
        <v>0</v>
      </c>
    </row>
    <row r="567" spans="1:126" x14ac:dyDescent="0.15">
      <c r="A567" t="s">
        <v>1113</v>
      </c>
      <c r="B567" t="s">
        <v>118</v>
      </c>
      <c r="C567">
        <v>17</v>
      </c>
      <c r="D567">
        <v>13</v>
      </c>
      <c r="E567" t="s">
        <v>1124</v>
      </c>
      <c r="F567">
        <v>17013</v>
      </c>
      <c r="G567" t="s">
        <v>5551</v>
      </c>
      <c r="H567">
        <v>98.3</v>
      </c>
      <c r="I567">
        <v>0.1</v>
      </c>
      <c r="J567">
        <v>0.2</v>
      </c>
      <c r="K567">
        <v>0.2</v>
      </c>
      <c r="L567">
        <v>0.4</v>
      </c>
      <c r="M567">
        <v>0.8</v>
      </c>
      <c r="N567">
        <f t="shared" si="38"/>
        <v>9663.7800000000007</v>
      </c>
      <c r="O567">
        <f t="shared" si="36"/>
        <v>336.21999999999935</v>
      </c>
      <c r="P567">
        <f t="shared" si="37"/>
        <v>0.40346399999999938</v>
      </c>
      <c r="Q567" s="4">
        <v>17013</v>
      </c>
      <c r="R567" s="5">
        <v>39.164262000000001</v>
      </c>
      <c r="S567" s="5">
        <v>-90.666295000000005</v>
      </c>
      <c r="T567">
        <v>1</v>
      </c>
      <c r="U567">
        <v>7.8068672199733458E-2</v>
      </c>
      <c r="V567">
        <v>5065</v>
      </c>
      <c r="W567">
        <v>5033</v>
      </c>
      <c r="X567">
        <v>4999</v>
      </c>
      <c r="Y567">
        <v>4862</v>
      </c>
      <c r="Z567">
        <v>2498</v>
      </c>
      <c r="AA567">
        <v>17001</v>
      </c>
      <c r="AB567">
        <v>1888.7509999999997</v>
      </c>
      <c r="AC567">
        <v>53869</v>
      </c>
      <c r="AD567">
        <v>0</v>
      </c>
      <c r="AE567">
        <v>0</v>
      </c>
      <c r="AF567">
        <v>27</v>
      </c>
      <c r="AG567">
        <v>478</v>
      </c>
      <c r="AH567">
        <v>5.6485355648535567E-2</v>
      </c>
      <c r="AI567" s="3">
        <v>87750</v>
      </c>
      <c r="AJ567" s="3">
        <v>162447.54755818</v>
      </c>
      <c r="AK567">
        <v>80</v>
      </c>
      <c r="AL567">
        <v>181574.39999999999</v>
      </c>
      <c r="AM567">
        <v>997648</v>
      </c>
      <c r="AN567">
        <v>38630</v>
      </c>
      <c r="AO567">
        <v>1036278</v>
      </c>
      <c r="AP567">
        <v>1</v>
      </c>
      <c r="AQ567">
        <v>0</v>
      </c>
      <c r="AR567">
        <v>1</v>
      </c>
      <c r="AS567">
        <v>0.19868865487780646</v>
      </c>
      <c r="AT567">
        <v>1</v>
      </c>
      <c r="AU567">
        <v>2</v>
      </c>
      <c r="AV567">
        <f t="shared" si="35"/>
        <v>3</v>
      </c>
      <c r="AW567">
        <v>0</v>
      </c>
      <c r="AX567">
        <v>0</v>
      </c>
      <c r="AY567">
        <v>162061764.95949799</v>
      </c>
      <c r="AZ567">
        <v>162061.76495949799</v>
      </c>
      <c r="BA567">
        <v>31873.814300432099</v>
      </c>
      <c r="BB567">
        <v>0.31373716072206753</v>
      </c>
      <c r="BC567">
        <v>4506</v>
      </c>
      <c r="BD567">
        <v>0</v>
      </c>
      <c r="BE567">
        <v>4506</v>
      </c>
      <c r="BF567">
        <v>0.88963474827245803</v>
      </c>
      <c r="BG567">
        <v>115145</v>
      </c>
      <c r="BH567">
        <v>23.03360672134427</v>
      </c>
      <c r="BI567">
        <v>837</v>
      </c>
      <c r="BJ567">
        <v>3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</v>
      </c>
      <c r="BS567">
        <v>0</v>
      </c>
      <c r="BT567">
        <v>5019</v>
      </c>
      <c r="BU567">
        <v>0.57999999999999996</v>
      </c>
      <c r="BV567">
        <v>0.65925750000000005</v>
      </c>
      <c r="BW567">
        <v>45</v>
      </c>
      <c r="BX567">
        <v>1.195457</v>
      </c>
      <c r="BY567">
        <v>0.60741540000000005</v>
      </c>
      <c r="BZ567">
        <v>3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4963</v>
      </c>
      <c r="CK567">
        <v>1.0074551682450132</v>
      </c>
      <c r="CL567">
        <v>0.70019026909486271</v>
      </c>
      <c r="CM567">
        <v>35</v>
      </c>
      <c r="CN567">
        <v>6.5714794550215255E-2</v>
      </c>
      <c r="CO567">
        <v>468</v>
      </c>
      <c r="CP567">
        <v>0.80644197399999995</v>
      </c>
      <c r="CQ567">
        <v>0.21867541800000001</v>
      </c>
      <c r="CR567">
        <v>4299</v>
      </c>
      <c r="CS567">
        <v>0.88099999999999989</v>
      </c>
      <c r="CT567">
        <v>4331</v>
      </c>
      <c r="CU567">
        <v>0.89840142095999997</v>
      </c>
      <c r="CW567">
        <v>1</v>
      </c>
      <c r="CX567">
        <v>2</v>
      </c>
      <c r="CY567">
        <v>195</v>
      </c>
      <c r="CZ567">
        <v>690</v>
      </c>
      <c r="DA567" s="2">
        <v>1728</v>
      </c>
      <c r="DB567" s="2">
        <v>395</v>
      </c>
      <c r="DC567" s="2">
        <v>0</v>
      </c>
      <c r="DD567" s="2">
        <v>95</v>
      </c>
      <c r="DE567">
        <v>171</v>
      </c>
      <c r="DF567">
        <v>19</v>
      </c>
      <c r="DH567">
        <v>19.77</v>
      </c>
      <c r="DI567" s="2">
        <v>59.3</v>
      </c>
      <c r="DJ567">
        <v>-0.75</v>
      </c>
      <c r="DK567">
        <v>0.95939601139601138</v>
      </c>
      <c r="DL567">
        <v>0</v>
      </c>
      <c r="DM567">
        <v>0</v>
      </c>
      <c r="DN567">
        <v>25.2</v>
      </c>
      <c r="DO567">
        <v>0.14199999999999999</v>
      </c>
      <c r="DP567">
        <v>8915.61</v>
      </c>
      <c r="DQ567" s="2">
        <v>0</v>
      </c>
      <c r="DR567" s="2">
        <v>1798.3299225800004</v>
      </c>
      <c r="DS567">
        <v>9.6759416937321555E-3</v>
      </c>
      <c r="DT567">
        <v>2.9480778071140001</v>
      </c>
      <c r="DU567">
        <v>535295.45898004028</v>
      </c>
      <c r="DV567">
        <v>1</v>
      </c>
    </row>
    <row r="568" spans="1:126" x14ac:dyDescent="0.15">
      <c r="A568" t="s">
        <v>1113</v>
      </c>
      <c r="B568" t="s">
        <v>282</v>
      </c>
      <c r="C568">
        <v>17</v>
      </c>
      <c r="D568">
        <v>15</v>
      </c>
      <c r="E568" t="s">
        <v>1125</v>
      </c>
      <c r="F568">
        <v>17015</v>
      </c>
      <c r="G568" t="s">
        <v>5552</v>
      </c>
      <c r="H568">
        <v>94.9</v>
      </c>
      <c r="I568">
        <v>0.8</v>
      </c>
      <c r="J568">
        <v>0.2</v>
      </c>
      <c r="K568">
        <v>0.3</v>
      </c>
      <c r="L568">
        <v>0.9</v>
      </c>
      <c r="M568">
        <v>2.8</v>
      </c>
      <c r="N568">
        <f t="shared" si="38"/>
        <v>9015.43</v>
      </c>
      <c r="O568">
        <f t="shared" si="36"/>
        <v>984.56999999999971</v>
      </c>
      <c r="P568">
        <f t="shared" si="37"/>
        <v>1.181484</v>
      </c>
      <c r="Q568" s="4">
        <v>17015</v>
      </c>
      <c r="R568" s="5">
        <v>42.070900000000002</v>
      </c>
      <c r="S568" s="5">
        <v>-89.924188999999998</v>
      </c>
      <c r="T568">
        <v>7</v>
      </c>
      <c r="U568">
        <v>0.10185509083685067</v>
      </c>
      <c r="V568">
        <v>15338</v>
      </c>
      <c r="W568">
        <v>15027</v>
      </c>
      <c r="X568">
        <v>14926</v>
      </c>
      <c r="Y568">
        <v>14645</v>
      </c>
      <c r="Z568">
        <v>7565</v>
      </c>
      <c r="AA568">
        <v>17003</v>
      </c>
      <c r="AB568">
        <v>6038.2839999999997</v>
      </c>
      <c r="AC568">
        <v>48631</v>
      </c>
      <c r="AD568">
        <v>2</v>
      </c>
      <c r="AE568">
        <v>1.3399437223636607E-4</v>
      </c>
      <c r="AF568">
        <v>35</v>
      </c>
      <c r="AG568">
        <v>643</v>
      </c>
      <c r="AH568">
        <v>5.4432348367029551E-2</v>
      </c>
      <c r="AI568" s="3">
        <v>256132</v>
      </c>
      <c r="AJ568" s="3">
        <v>284839.88192292501</v>
      </c>
      <c r="AK568">
        <v>157</v>
      </c>
      <c r="AL568">
        <v>298118.40000000002</v>
      </c>
      <c r="AM568">
        <v>1731762</v>
      </c>
      <c r="AN568">
        <v>161340</v>
      </c>
      <c r="AO568">
        <v>1893102</v>
      </c>
      <c r="AP568">
        <v>4</v>
      </c>
      <c r="AQ568">
        <v>0</v>
      </c>
      <c r="AR568">
        <v>4</v>
      </c>
      <c r="AS568">
        <v>0.26618752911426102</v>
      </c>
      <c r="AT568">
        <v>4</v>
      </c>
      <c r="AU568">
        <v>18</v>
      </c>
      <c r="AV568">
        <f t="shared" si="35"/>
        <v>22</v>
      </c>
      <c r="AW568">
        <v>9027</v>
      </c>
      <c r="AX568">
        <v>0.67999999999999994</v>
      </c>
      <c r="AY568">
        <v>628287784.93209505</v>
      </c>
      <c r="AZ568">
        <v>628287.78493209509</v>
      </c>
      <c r="BA568">
        <v>37578.461062666902</v>
      </c>
      <c r="BB568">
        <v>0.26610988628096605</v>
      </c>
      <c r="BC568">
        <v>5736</v>
      </c>
      <c r="BD568">
        <v>0</v>
      </c>
      <c r="BE568">
        <v>5736</v>
      </c>
      <c r="BF568">
        <v>0.37397313860998826</v>
      </c>
      <c r="BG568">
        <v>478270</v>
      </c>
      <c r="BH568">
        <v>32.0427442047434</v>
      </c>
      <c r="BI568">
        <v>2530</v>
      </c>
      <c r="BJ568">
        <v>18</v>
      </c>
      <c r="BK568">
        <v>3</v>
      </c>
      <c r="BL568">
        <v>2</v>
      </c>
      <c r="BM568">
        <v>0</v>
      </c>
      <c r="BN568">
        <v>0</v>
      </c>
      <c r="BO568">
        <v>3</v>
      </c>
      <c r="BP568">
        <v>1</v>
      </c>
      <c r="BQ568">
        <v>0</v>
      </c>
      <c r="BR568">
        <v>1</v>
      </c>
      <c r="BS568">
        <v>0</v>
      </c>
      <c r="BT568">
        <v>15749</v>
      </c>
      <c r="BU568">
        <v>0.84</v>
      </c>
      <c r="BV568">
        <v>0.60563489999999998</v>
      </c>
      <c r="BW568">
        <v>128</v>
      </c>
      <c r="BX568">
        <v>1.7778910000000001</v>
      </c>
      <c r="BY568">
        <v>0.49626609999999999</v>
      </c>
      <c r="BZ568">
        <v>19</v>
      </c>
      <c r="CA568">
        <v>2</v>
      </c>
      <c r="CB568">
        <v>2</v>
      </c>
      <c r="CC568">
        <v>1</v>
      </c>
      <c r="CD568">
        <v>0</v>
      </c>
      <c r="CE568">
        <v>3</v>
      </c>
      <c r="CF568">
        <v>0</v>
      </c>
      <c r="CG568">
        <v>0</v>
      </c>
      <c r="CH568">
        <v>2</v>
      </c>
      <c r="CI568">
        <v>0</v>
      </c>
      <c r="CJ568">
        <v>14790</v>
      </c>
      <c r="CK568">
        <v>1.9607843137254901</v>
      </c>
      <c r="CL568">
        <v>0.66052584510820966</v>
      </c>
      <c r="CM568">
        <v>114</v>
      </c>
      <c r="CN568">
        <v>0.78009820627352289</v>
      </c>
      <c r="CO568">
        <v>1289</v>
      </c>
      <c r="CP568">
        <v>-1.7912609400000001E-2</v>
      </c>
      <c r="CQ568">
        <v>-5.52860726E-2</v>
      </c>
      <c r="CR568">
        <v>12926</v>
      </c>
      <c r="CS568">
        <v>0.88700000000000001</v>
      </c>
      <c r="CT568">
        <v>13175</v>
      </c>
      <c r="CU568">
        <v>0.88464285714000002</v>
      </c>
      <c r="CV568">
        <v>16</v>
      </c>
      <c r="CW568">
        <v>4</v>
      </c>
      <c r="CX568">
        <v>3</v>
      </c>
      <c r="CY568">
        <v>540</v>
      </c>
      <c r="CZ568">
        <v>958</v>
      </c>
      <c r="DA568" s="2">
        <v>7164</v>
      </c>
      <c r="DB568" s="2">
        <v>1285</v>
      </c>
      <c r="DC568" s="2">
        <v>167.67</v>
      </c>
      <c r="DD568" s="2">
        <v>642</v>
      </c>
      <c r="DE568">
        <v>212</v>
      </c>
      <c r="DF568">
        <v>19</v>
      </c>
      <c r="DG568">
        <v>33.53</v>
      </c>
      <c r="DH568">
        <v>40.24</v>
      </c>
      <c r="DI568" s="2">
        <v>60.36</v>
      </c>
      <c r="DJ568">
        <v>-0.08</v>
      </c>
      <c r="DK568">
        <v>0.89374228913216625</v>
      </c>
      <c r="DL568">
        <v>0</v>
      </c>
      <c r="DM568">
        <v>0</v>
      </c>
      <c r="DN568">
        <v>137.6</v>
      </c>
      <c r="DO568">
        <v>0.46200000000000002</v>
      </c>
      <c r="DP568">
        <v>11832.35</v>
      </c>
      <c r="DQ568" s="2">
        <v>0</v>
      </c>
      <c r="DR568" s="2">
        <v>524.25396998000008</v>
      </c>
      <c r="DS568">
        <v>1.7585450861963903E-3</v>
      </c>
      <c r="DT568">
        <v>2.2031307068197701</v>
      </c>
      <c r="DU568">
        <v>656793.80130797904</v>
      </c>
      <c r="DV568">
        <v>1</v>
      </c>
    </row>
    <row r="569" spans="1:126" x14ac:dyDescent="0.15">
      <c r="A569" t="s">
        <v>1113</v>
      </c>
      <c r="B569" t="s">
        <v>1126</v>
      </c>
      <c r="C569">
        <v>17</v>
      </c>
      <c r="D569">
        <v>17</v>
      </c>
      <c r="E569" t="s">
        <v>1127</v>
      </c>
      <c r="F569">
        <v>17017</v>
      </c>
      <c r="G569" t="s">
        <v>5553</v>
      </c>
      <c r="H569">
        <v>79.400000000000006</v>
      </c>
      <c r="I569">
        <v>2.8</v>
      </c>
      <c r="J569">
        <v>0.1</v>
      </c>
      <c r="K569">
        <v>0.3</v>
      </c>
      <c r="L569">
        <v>0.6</v>
      </c>
      <c r="M569">
        <v>16.8</v>
      </c>
      <c r="N569">
        <f t="shared" si="38"/>
        <v>6594.9000000000005</v>
      </c>
      <c r="O569">
        <f t="shared" si="36"/>
        <v>3405.0999999999995</v>
      </c>
      <c r="P569">
        <f t="shared" si="37"/>
        <v>4.0861200000000011</v>
      </c>
      <c r="Q569" s="4">
        <v>17017</v>
      </c>
      <c r="R569" s="5">
        <v>39.969202000000003</v>
      </c>
      <c r="S569" s="5">
        <v>-90.245704000000003</v>
      </c>
      <c r="T569">
        <v>6</v>
      </c>
      <c r="U569">
        <v>0.17615868820075398</v>
      </c>
      <c r="V569">
        <v>13570</v>
      </c>
      <c r="W569">
        <v>13440</v>
      </c>
      <c r="X569">
        <v>13254</v>
      </c>
      <c r="Y569">
        <v>12845</v>
      </c>
      <c r="Z569">
        <v>6805</v>
      </c>
      <c r="AA569">
        <v>17005</v>
      </c>
      <c r="AB569">
        <v>5545.8549999999996</v>
      </c>
      <c r="AC569">
        <v>47434</v>
      </c>
      <c r="AD569">
        <v>0</v>
      </c>
      <c r="AE569">
        <v>0</v>
      </c>
      <c r="AF569">
        <v>19</v>
      </c>
      <c r="AG569">
        <v>446</v>
      </c>
      <c r="AH569">
        <v>4.2600896860986545E-2</v>
      </c>
      <c r="AI569" s="3">
        <v>182688</v>
      </c>
      <c r="AJ569" s="3">
        <v>240518.61489742002</v>
      </c>
      <c r="AK569">
        <v>120</v>
      </c>
      <c r="AL569">
        <v>245606.39999999999</v>
      </c>
      <c r="AM569">
        <v>1250295</v>
      </c>
      <c r="AN569">
        <v>93307</v>
      </c>
      <c r="AO569">
        <v>1343602</v>
      </c>
      <c r="AP569">
        <v>4</v>
      </c>
      <c r="AQ569">
        <v>0</v>
      </c>
      <c r="AR569">
        <v>4</v>
      </c>
      <c r="AS569">
        <v>0.29761904761904762</v>
      </c>
      <c r="AT569">
        <v>4</v>
      </c>
      <c r="AU569">
        <v>4</v>
      </c>
      <c r="AV569">
        <f t="shared" si="35"/>
        <v>8</v>
      </c>
      <c r="AW569">
        <v>0</v>
      </c>
      <c r="AX569">
        <v>0</v>
      </c>
      <c r="AY569">
        <v>376280493.75082397</v>
      </c>
      <c r="AZ569">
        <v>376280.49375082395</v>
      </c>
      <c r="BA569">
        <v>27539.461453965901</v>
      </c>
      <c r="BB569">
        <v>0.3631153069828793</v>
      </c>
      <c r="BC569">
        <v>7613</v>
      </c>
      <c r="BD569">
        <v>0</v>
      </c>
      <c r="BE569">
        <v>7613</v>
      </c>
      <c r="BF569">
        <v>0.56101694915254241</v>
      </c>
      <c r="BG569">
        <v>346907</v>
      </c>
      <c r="BH569">
        <v>26.173758865248228</v>
      </c>
      <c r="BI569">
        <v>1760</v>
      </c>
      <c r="BJ569">
        <v>17</v>
      </c>
      <c r="BK569">
        <v>2</v>
      </c>
      <c r="BL569">
        <v>1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1</v>
      </c>
      <c r="BS569">
        <v>0</v>
      </c>
      <c r="BT569">
        <v>13559</v>
      </c>
      <c r="BU569">
        <v>0.78</v>
      </c>
      <c r="BV569">
        <v>0.52869299999999997</v>
      </c>
      <c r="BW569">
        <v>99</v>
      </c>
      <c r="BX569">
        <v>1.622538</v>
      </c>
      <c r="BY569">
        <v>-0.1020847</v>
      </c>
      <c r="BZ569">
        <v>14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13082</v>
      </c>
      <c r="CK569">
        <v>1.3759364011619017</v>
      </c>
      <c r="CL569">
        <v>0.51772974124161431</v>
      </c>
      <c r="CM569">
        <v>94</v>
      </c>
      <c r="CN569">
        <v>-0.40347470632443982</v>
      </c>
      <c r="CO569">
        <v>1036</v>
      </c>
      <c r="CP569">
        <v>-0.11816184170000001</v>
      </c>
      <c r="CQ569">
        <v>-0.22556397950000001</v>
      </c>
      <c r="CR569">
        <v>11477</v>
      </c>
      <c r="CS569">
        <v>0.89800000000000002</v>
      </c>
      <c r="CT569">
        <v>11453</v>
      </c>
      <c r="CU569">
        <v>0.85105290190000005</v>
      </c>
      <c r="CV569">
        <v>32</v>
      </c>
      <c r="CW569">
        <v>7</v>
      </c>
      <c r="CX569">
        <v>1</v>
      </c>
      <c r="CY569">
        <v>393</v>
      </c>
      <c r="CZ569">
        <v>672</v>
      </c>
      <c r="DA569" s="2">
        <v>7984</v>
      </c>
      <c r="DB569" s="2">
        <v>745</v>
      </c>
      <c r="DC569" s="2">
        <v>142.6</v>
      </c>
      <c r="DD569" s="2">
        <v>1392</v>
      </c>
      <c r="DE569">
        <v>133</v>
      </c>
      <c r="DF569">
        <v>36</v>
      </c>
      <c r="DG569">
        <v>30.02</v>
      </c>
      <c r="DH569">
        <v>22.52</v>
      </c>
      <c r="DI569" s="2">
        <v>22.52</v>
      </c>
      <c r="DJ569">
        <v>-1.94</v>
      </c>
      <c r="DK569">
        <v>0.84239249430723417</v>
      </c>
      <c r="DL569">
        <v>2.242152466367713E-3</v>
      </c>
      <c r="DM569">
        <v>0</v>
      </c>
      <c r="DN569">
        <v>124.7</v>
      </c>
      <c r="DO569">
        <v>0.51200000000000001</v>
      </c>
      <c r="DP569">
        <v>11922.619999999999</v>
      </c>
      <c r="DQ569" s="2">
        <v>0</v>
      </c>
      <c r="DR569" s="2">
        <v>726.60003889999996</v>
      </c>
      <c r="DS569">
        <v>2.9583921070830406E-3</v>
      </c>
      <c r="DT569">
        <v>2.2078958708804199</v>
      </c>
      <c r="DU569">
        <v>542273.35642180475</v>
      </c>
      <c r="DV569">
        <v>1</v>
      </c>
    </row>
    <row r="570" spans="1:126" x14ac:dyDescent="0.15">
      <c r="A570" t="s">
        <v>1113</v>
      </c>
      <c r="B570" t="s">
        <v>1128</v>
      </c>
      <c r="C570">
        <v>17</v>
      </c>
      <c r="D570">
        <v>19</v>
      </c>
      <c r="E570" t="s">
        <v>1129</v>
      </c>
      <c r="F570">
        <v>17019</v>
      </c>
      <c r="G570" t="s">
        <v>5554</v>
      </c>
      <c r="H570">
        <v>70.900000000000006</v>
      </c>
      <c r="I570">
        <v>12.2</v>
      </c>
      <c r="J570">
        <v>0.2</v>
      </c>
      <c r="K570">
        <v>8.9</v>
      </c>
      <c r="L570">
        <v>2.6</v>
      </c>
      <c r="M570">
        <v>5.3</v>
      </c>
      <c r="N570">
        <f t="shared" si="38"/>
        <v>5289.7500000000009</v>
      </c>
      <c r="O570">
        <f t="shared" si="36"/>
        <v>4710.2499999999991</v>
      </c>
      <c r="P570">
        <f t="shared" si="37"/>
        <v>5.6523000000000012</v>
      </c>
      <c r="Q570" s="4">
        <v>17019</v>
      </c>
      <c r="R570" s="5">
        <v>40.138979999999997</v>
      </c>
      <c r="S570" s="5">
        <v>-88.196995999999999</v>
      </c>
      <c r="T570">
        <v>3</v>
      </c>
      <c r="U570">
        <v>0.13208705026066425</v>
      </c>
      <c r="V570">
        <v>200931</v>
      </c>
      <c r="W570">
        <v>204214</v>
      </c>
      <c r="X570">
        <v>205766</v>
      </c>
      <c r="Y570">
        <v>208354</v>
      </c>
      <c r="Z570">
        <v>95673</v>
      </c>
      <c r="AA570">
        <v>17007</v>
      </c>
      <c r="AB570">
        <v>77494.194000000003</v>
      </c>
      <c r="AC570">
        <v>46495</v>
      </c>
      <c r="AD570">
        <v>6</v>
      </c>
      <c r="AE570">
        <v>2.9159336333505049E-5</v>
      </c>
      <c r="AF570">
        <v>55</v>
      </c>
      <c r="AG570">
        <v>1312</v>
      </c>
      <c r="AH570">
        <v>4.1920731707317076E-2</v>
      </c>
      <c r="AI570" s="3">
        <v>616493</v>
      </c>
      <c r="AJ570" s="3">
        <v>637603.49129453499</v>
      </c>
      <c r="AK570">
        <v>194</v>
      </c>
      <c r="AL570">
        <v>638438.39999999991</v>
      </c>
      <c r="AM570">
        <v>2509732</v>
      </c>
      <c r="AN570">
        <v>386927</v>
      </c>
      <c r="AO570">
        <v>2896659</v>
      </c>
      <c r="AP570">
        <v>12</v>
      </c>
      <c r="AQ570">
        <v>3</v>
      </c>
      <c r="AR570">
        <v>15</v>
      </c>
      <c r="AS570">
        <v>7.3452358800082274E-2</v>
      </c>
      <c r="AT570">
        <v>13</v>
      </c>
      <c r="AU570">
        <v>112</v>
      </c>
      <c r="AV570">
        <f t="shared" si="35"/>
        <v>125</v>
      </c>
      <c r="AW570">
        <v>194787</v>
      </c>
      <c r="AX570">
        <v>0.92</v>
      </c>
      <c r="AY570">
        <v>648730528.12064898</v>
      </c>
      <c r="AZ570">
        <v>648730.52812064893</v>
      </c>
      <c r="BA570">
        <v>3612.2724700447102</v>
      </c>
      <c r="BB570">
        <v>2.7683404513160181</v>
      </c>
      <c r="BC570">
        <v>32036</v>
      </c>
      <c r="BD570">
        <v>51542</v>
      </c>
      <c r="BE570">
        <v>-19506</v>
      </c>
      <c r="BF570">
        <v>-9.7078101437807013E-2</v>
      </c>
      <c r="BG570">
        <v>4568497</v>
      </c>
      <c r="BH570">
        <v>22.202390093601469</v>
      </c>
      <c r="BI570">
        <v>15627</v>
      </c>
      <c r="BJ570">
        <v>145</v>
      </c>
      <c r="BK570">
        <v>31</v>
      </c>
      <c r="BL570">
        <v>8</v>
      </c>
      <c r="BM570">
        <v>0</v>
      </c>
      <c r="BN570">
        <v>11</v>
      </c>
      <c r="BO570">
        <v>21</v>
      </c>
      <c r="BP570">
        <v>5</v>
      </c>
      <c r="BQ570">
        <v>21</v>
      </c>
      <c r="BR570">
        <v>6</v>
      </c>
      <c r="BS570">
        <v>0</v>
      </c>
      <c r="BT570">
        <v>195671</v>
      </c>
      <c r="BU570">
        <v>0.77</v>
      </c>
      <c r="BV570">
        <v>0.54228779999999999</v>
      </c>
      <c r="BW570">
        <v>1145</v>
      </c>
      <c r="BX570">
        <v>1.2674339999999999</v>
      </c>
      <c r="BY570">
        <v>-0.52142370000000005</v>
      </c>
      <c r="BZ570">
        <v>148</v>
      </c>
      <c r="CA570">
        <v>27</v>
      </c>
      <c r="CB570">
        <v>10</v>
      </c>
      <c r="CC570">
        <v>2</v>
      </c>
      <c r="CD570">
        <v>8</v>
      </c>
      <c r="CE570">
        <v>21</v>
      </c>
      <c r="CF570">
        <v>4</v>
      </c>
      <c r="CG570">
        <v>21</v>
      </c>
      <c r="CH570">
        <v>4</v>
      </c>
      <c r="CI570">
        <v>0</v>
      </c>
      <c r="CJ570">
        <v>207424</v>
      </c>
      <c r="CK570">
        <v>1.1811555075593954</v>
      </c>
      <c r="CL570">
        <v>0.69385387796303999</v>
      </c>
      <c r="CM570">
        <v>1081</v>
      </c>
      <c r="CN570">
        <v>-0.18937166601567404</v>
      </c>
      <c r="CO570">
        <v>44113</v>
      </c>
      <c r="CP570">
        <v>0.59690267299999999</v>
      </c>
      <c r="CQ570">
        <v>0.404464726</v>
      </c>
      <c r="CR570">
        <v>175521</v>
      </c>
      <c r="CS570">
        <v>0.83700000000000008</v>
      </c>
      <c r="CT570">
        <v>170791</v>
      </c>
      <c r="CU570">
        <v>0.88924274049999996</v>
      </c>
      <c r="CV570">
        <v>441</v>
      </c>
      <c r="CW570">
        <v>120</v>
      </c>
      <c r="CX570">
        <v>173</v>
      </c>
      <c r="CY570">
        <v>1207</v>
      </c>
      <c r="CZ570">
        <v>1917</v>
      </c>
      <c r="DA570" s="2">
        <v>127298</v>
      </c>
      <c r="DB570" s="2">
        <v>32185</v>
      </c>
      <c r="DC570" s="2">
        <v>169.35</v>
      </c>
      <c r="DD570" s="2">
        <v>54734</v>
      </c>
      <c r="DE570">
        <v>404</v>
      </c>
      <c r="DF570">
        <v>51</v>
      </c>
      <c r="DG570">
        <v>55.15</v>
      </c>
      <c r="DH570">
        <v>5.37</v>
      </c>
      <c r="DI570" s="2">
        <v>11.71</v>
      </c>
      <c r="DJ570">
        <v>-4.55</v>
      </c>
      <c r="DK570">
        <v>0.85542577125774344</v>
      </c>
      <c r="DL570">
        <v>4.5731707317073168E-3</v>
      </c>
      <c r="DM570">
        <v>0</v>
      </c>
      <c r="DN570">
        <v>548.6</v>
      </c>
      <c r="DO570">
        <v>0.8590000000000001</v>
      </c>
      <c r="DP570">
        <v>10060.830000000002</v>
      </c>
      <c r="DQ570" s="2">
        <v>0</v>
      </c>
      <c r="DR570" s="2">
        <v>884.95129427000006</v>
      </c>
      <c r="DS570">
        <v>1.3861199081123881E-3</v>
      </c>
      <c r="DT570">
        <v>2.1683665222477</v>
      </c>
      <c r="DU570">
        <v>1384368.4530773857</v>
      </c>
      <c r="DV570">
        <v>0</v>
      </c>
    </row>
    <row r="571" spans="1:126" x14ac:dyDescent="0.15">
      <c r="A571" t="s">
        <v>1113</v>
      </c>
      <c r="B571" t="s">
        <v>1130</v>
      </c>
      <c r="C571">
        <v>17</v>
      </c>
      <c r="D571">
        <v>21</v>
      </c>
      <c r="E571" t="s">
        <v>1131</v>
      </c>
      <c r="F571">
        <v>17021</v>
      </c>
      <c r="G571" t="s">
        <v>5555</v>
      </c>
      <c r="H571">
        <v>95.8</v>
      </c>
      <c r="I571">
        <v>1.4</v>
      </c>
      <c r="J571">
        <v>0.1</v>
      </c>
      <c r="K571">
        <v>0.5</v>
      </c>
      <c r="L571">
        <v>0.9</v>
      </c>
      <c r="M571">
        <v>1.4</v>
      </c>
      <c r="N571">
        <f t="shared" si="38"/>
        <v>9182.6299999999974</v>
      </c>
      <c r="O571">
        <f t="shared" si="36"/>
        <v>817.37000000000262</v>
      </c>
      <c r="P571">
        <f t="shared" si="37"/>
        <v>0.98084400000000349</v>
      </c>
      <c r="Q571" s="4">
        <v>17021</v>
      </c>
      <c r="R571" s="5">
        <v>39.545524</v>
      </c>
      <c r="S571" s="5">
        <v>-89.279593000000006</v>
      </c>
      <c r="T571">
        <v>6</v>
      </c>
      <c r="U571">
        <v>8.0412368164396592E-2</v>
      </c>
      <c r="V571">
        <v>34805</v>
      </c>
      <c r="W571">
        <v>34415</v>
      </c>
      <c r="X571">
        <v>34200</v>
      </c>
      <c r="Y571">
        <v>33470</v>
      </c>
      <c r="Z571">
        <v>17780</v>
      </c>
      <c r="AA571">
        <v>17009</v>
      </c>
      <c r="AB571">
        <v>12876.380000000001</v>
      </c>
      <c r="AC571">
        <v>45334</v>
      </c>
      <c r="AD571">
        <v>1</v>
      </c>
      <c r="AE571">
        <v>2.9239766081871346E-5</v>
      </c>
      <c r="AF571">
        <v>17</v>
      </c>
      <c r="AG571">
        <v>816</v>
      </c>
      <c r="AH571">
        <v>2.0833333333333332E-2</v>
      </c>
      <c r="AI571" s="3">
        <v>373631</v>
      </c>
      <c r="AJ571" s="3">
        <v>454000.79245319503</v>
      </c>
      <c r="AK571">
        <v>118</v>
      </c>
      <c r="AL571">
        <v>458054.40000000002</v>
      </c>
      <c r="AM571">
        <v>2503179</v>
      </c>
      <c r="AN571">
        <v>196084</v>
      </c>
      <c r="AO571">
        <v>2699263</v>
      </c>
      <c r="AP571">
        <v>1</v>
      </c>
      <c r="AQ571">
        <v>0</v>
      </c>
      <c r="AR571">
        <v>1</v>
      </c>
      <c r="AS571">
        <v>2.905709719599012E-2</v>
      </c>
      <c r="AT571">
        <v>1</v>
      </c>
      <c r="AU571">
        <v>19</v>
      </c>
      <c r="AV571">
        <f t="shared" si="35"/>
        <v>20</v>
      </c>
      <c r="AW571">
        <v>18709</v>
      </c>
      <c r="AX571">
        <v>0.57000000000000006</v>
      </c>
      <c r="AY571">
        <v>1047442570.60534</v>
      </c>
      <c r="AZ571">
        <v>1047442.5706053399</v>
      </c>
      <c r="BA571">
        <v>29595.645975486201</v>
      </c>
      <c r="BB571">
        <v>0.33788753954831419</v>
      </c>
      <c r="BC571">
        <v>9122</v>
      </c>
      <c r="BD571">
        <v>1505</v>
      </c>
      <c r="BE571">
        <v>7617</v>
      </c>
      <c r="BF571">
        <v>0.21884786668582101</v>
      </c>
      <c r="BG571">
        <v>756353</v>
      </c>
      <c r="BH571">
        <v>22.115584795321638</v>
      </c>
      <c r="BI571">
        <v>4659</v>
      </c>
      <c r="BJ571">
        <v>32</v>
      </c>
      <c r="BK571">
        <v>10</v>
      </c>
      <c r="BL571">
        <v>5</v>
      </c>
      <c r="BM571">
        <v>0</v>
      </c>
      <c r="BN571">
        <v>0</v>
      </c>
      <c r="BO571">
        <v>2</v>
      </c>
      <c r="BP571">
        <v>3</v>
      </c>
      <c r="BQ571">
        <v>5</v>
      </c>
      <c r="BR571">
        <v>2</v>
      </c>
      <c r="BS571">
        <v>0</v>
      </c>
      <c r="BT571">
        <v>34253</v>
      </c>
      <c r="BU571">
        <v>0.78</v>
      </c>
      <c r="BV571">
        <v>0.5614635</v>
      </c>
      <c r="BW571">
        <v>226</v>
      </c>
      <c r="BX571">
        <v>1.722477</v>
      </c>
      <c r="BY571">
        <v>4.2257299999999998E-2</v>
      </c>
      <c r="BZ571">
        <v>35</v>
      </c>
      <c r="CA571">
        <v>8</v>
      </c>
      <c r="CB571">
        <v>4</v>
      </c>
      <c r="CC571">
        <v>1</v>
      </c>
      <c r="CD571">
        <v>0</v>
      </c>
      <c r="CE571">
        <v>2</v>
      </c>
      <c r="CF571">
        <v>2</v>
      </c>
      <c r="CG571">
        <v>3</v>
      </c>
      <c r="CH571">
        <v>3</v>
      </c>
      <c r="CI571">
        <v>0</v>
      </c>
      <c r="CJ571">
        <v>33917</v>
      </c>
      <c r="CK571">
        <v>1.7100569036176547</v>
      </c>
      <c r="CL571">
        <v>0.67355447631265464</v>
      </c>
      <c r="CM571">
        <v>193</v>
      </c>
      <c r="CN571">
        <v>0.28052444555306938</v>
      </c>
      <c r="CO571">
        <v>2679</v>
      </c>
      <c r="CP571">
        <v>-0.51003842180000003</v>
      </c>
      <c r="CQ571">
        <v>-0.1083514043</v>
      </c>
      <c r="CR571">
        <v>29182</v>
      </c>
      <c r="CS571">
        <v>0.87</v>
      </c>
      <c r="CT571">
        <v>30350</v>
      </c>
      <c r="CU571">
        <v>0.89419777476999995</v>
      </c>
      <c r="CV571">
        <v>13</v>
      </c>
      <c r="CW571">
        <v>8</v>
      </c>
      <c r="CX571">
        <v>13</v>
      </c>
      <c r="CY571">
        <v>603</v>
      </c>
      <c r="CZ571">
        <v>1213</v>
      </c>
      <c r="DA571" s="2">
        <v>15146</v>
      </c>
      <c r="DB571" s="2">
        <v>2460</v>
      </c>
      <c r="DC571" s="2">
        <v>107.88</v>
      </c>
      <c r="DD571" s="2">
        <v>1231</v>
      </c>
      <c r="DE571">
        <v>248</v>
      </c>
      <c r="DF571">
        <v>10</v>
      </c>
      <c r="DG571">
        <v>26.24</v>
      </c>
      <c r="DH571">
        <v>14.58</v>
      </c>
      <c r="DI571" s="2">
        <v>14.58</v>
      </c>
      <c r="DJ571">
        <v>-2.19</v>
      </c>
      <c r="DK571">
        <v>0.89284079747130185</v>
      </c>
      <c r="DL571">
        <v>6.1274509803921568E-3</v>
      </c>
      <c r="DM571">
        <v>0</v>
      </c>
      <c r="DN571">
        <v>379.9</v>
      </c>
      <c r="DO571">
        <v>0.83099999999999996</v>
      </c>
      <c r="DP571">
        <v>8053.55</v>
      </c>
      <c r="DQ571" s="2">
        <v>0</v>
      </c>
      <c r="DR571" s="2">
        <v>1585.29739746</v>
      </c>
      <c r="DS571">
        <v>3.460937503243501E-3</v>
      </c>
      <c r="DT571">
        <v>2.1389769185445902</v>
      </c>
      <c r="DU571">
        <v>979767.7890377912</v>
      </c>
      <c r="DV571">
        <v>1</v>
      </c>
    </row>
    <row r="572" spans="1:126" x14ac:dyDescent="0.15">
      <c r="A572" t="s">
        <v>1113</v>
      </c>
      <c r="B572" t="s">
        <v>286</v>
      </c>
      <c r="C572">
        <v>17</v>
      </c>
      <c r="D572">
        <v>23</v>
      </c>
      <c r="E572" t="s">
        <v>1132</v>
      </c>
      <c r="F572">
        <v>17023</v>
      </c>
      <c r="G572" t="s">
        <v>5556</v>
      </c>
      <c r="H572">
        <v>97.5</v>
      </c>
      <c r="I572">
        <v>0.3</v>
      </c>
      <c r="J572">
        <v>0.1</v>
      </c>
      <c r="K572">
        <v>0.3</v>
      </c>
      <c r="L572">
        <v>0.7</v>
      </c>
      <c r="M572">
        <v>1.1000000000000001</v>
      </c>
      <c r="N572">
        <f t="shared" si="38"/>
        <v>9508.14</v>
      </c>
      <c r="O572">
        <f t="shared" si="36"/>
        <v>491.86000000000058</v>
      </c>
      <c r="P572">
        <f t="shared" si="37"/>
        <v>0.59023200000000087</v>
      </c>
      <c r="Q572" s="4">
        <v>17023</v>
      </c>
      <c r="R572" s="5">
        <v>39.332363999999998</v>
      </c>
      <c r="S572" s="5">
        <v>-87.791686999999996</v>
      </c>
      <c r="T572">
        <v>6</v>
      </c>
      <c r="U572">
        <v>9.4498086766994477E-2</v>
      </c>
      <c r="V572">
        <v>16353</v>
      </c>
      <c r="W572">
        <v>16240</v>
      </c>
      <c r="X572">
        <v>16159</v>
      </c>
      <c r="Y572">
        <v>15865</v>
      </c>
      <c r="Z572">
        <v>8230</v>
      </c>
      <c r="AA572">
        <v>17011</v>
      </c>
      <c r="AB572">
        <v>6515.2250000000004</v>
      </c>
      <c r="AC572">
        <v>50517</v>
      </c>
      <c r="AD572">
        <v>0</v>
      </c>
      <c r="AE572">
        <v>0</v>
      </c>
      <c r="AF572">
        <v>18</v>
      </c>
      <c r="AG572">
        <v>677</v>
      </c>
      <c r="AH572">
        <v>2.6587887740029542E-2</v>
      </c>
      <c r="AI572" s="3">
        <v>266804</v>
      </c>
      <c r="AJ572" s="3">
        <v>320907.01192273502</v>
      </c>
      <c r="AK572">
        <v>90</v>
      </c>
      <c r="AL572">
        <v>323142.40000000002</v>
      </c>
      <c r="AM572">
        <v>4907950</v>
      </c>
      <c r="AN572">
        <v>159024</v>
      </c>
      <c r="AO572">
        <v>5066974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16</v>
      </c>
      <c r="AV572">
        <f t="shared" si="35"/>
        <v>16</v>
      </c>
      <c r="AW572">
        <v>8823</v>
      </c>
      <c r="AX572">
        <v>0.61</v>
      </c>
      <c r="AY572">
        <v>102516377.131515</v>
      </c>
      <c r="AZ572">
        <v>102516.37713151499</v>
      </c>
      <c r="BA572">
        <v>6054.6316179568503</v>
      </c>
      <c r="BB572">
        <v>1.6516281470109528</v>
      </c>
      <c r="BC572">
        <v>7778</v>
      </c>
      <c r="BD572">
        <v>0</v>
      </c>
      <c r="BE572">
        <v>7778</v>
      </c>
      <c r="BF572">
        <v>0.4756313826209258</v>
      </c>
      <c r="BG572">
        <v>378897</v>
      </c>
      <c r="BH572">
        <v>23.448047527693546</v>
      </c>
      <c r="BI572">
        <v>2319</v>
      </c>
      <c r="BJ572">
        <v>28</v>
      </c>
      <c r="BK572">
        <v>4</v>
      </c>
      <c r="BL572">
        <v>2</v>
      </c>
      <c r="BM572">
        <v>0</v>
      </c>
      <c r="BN572">
        <v>0</v>
      </c>
      <c r="BO572">
        <v>1</v>
      </c>
      <c r="BP572">
        <v>0</v>
      </c>
      <c r="BQ572">
        <v>3</v>
      </c>
      <c r="BR572">
        <v>3</v>
      </c>
      <c r="BS572">
        <v>0</v>
      </c>
      <c r="BT572">
        <v>16657</v>
      </c>
      <c r="BU572">
        <v>0.82</v>
      </c>
      <c r="BV572">
        <v>0.63305840000000002</v>
      </c>
      <c r="BW572">
        <v>111</v>
      </c>
      <c r="BX572">
        <v>2.4614280000000002</v>
      </c>
      <c r="BY572">
        <v>0.98049909999999996</v>
      </c>
      <c r="BZ572">
        <v>26</v>
      </c>
      <c r="CA572">
        <v>4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3</v>
      </c>
      <c r="CI572">
        <v>0</v>
      </c>
      <c r="CJ572">
        <v>16138</v>
      </c>
      <c r="CK572">
        <v>2.3546907919196927</v>
      </c>
      <c r="CL572">
        <v>0.61992270683807871</v>
      </c>
      <c r="CM572">
        <v>100</v>
      </c>
      <c r="CN572">
        <v>0.71155696894695442</v>
      </c>
      <c r="CO572">
        <v>1593</v>
      </c>
      <c r="CP572">
        <v>-0.3074457156</v>
      </c>
      <c r="CQ572">
        <v>-0.16430611749999999</v>
      </c>
      <c r="CR572">
        <v>14009</v>
      </c>
      <c r="CS572">
        <v>0.879</v>
      </c>
      <c r="CT572">
        <v>14178</v>
      </c>
      <c r="CU572">
        <v>0.89506433242000005</v>
      </c>
      <c r="CV572">
        <v>4</v>
      </c>
      <c r="CW572">
        <v>2</v>
      </c>
      <c r="CX572">
        <v>6</v>
      </c>
      <c r="CY572">
        <v>384</v>
      </c>
      <c r="CZ572">
        <v>943</v>
      </c>
      <c r="DA572" s="2">
        <v>7940</v>
      </c>
      <c r="DB572" s="2">
        <v>1395</v>
      </c>
      <c r="DC572" s="2">
        <v>111.23</v>
      </c>
      <c r="DD572" s="2">
        <v>436</v>
      </c>
      <c r="DE572">
        <v>239</v>
      </c>
      <c r="DF572">
        <v>13</v>
      </c>
      <c r="DG572">
        <v>24.72</v>
      </c>
      <c r="DH572">
        <v>24.72</v>
      </c>
      <c r="DI572" s="2">
        <v>30.9</v>
      </c>
      <c r="DJ572">
        <v>-2.35</v>
      </c>
      <c r="DK572">
        <v>0.91647426575313717</v>
      </c>
      <c r="DL572">
        <v>4.4313146233382573E-3</v>
      </c>
      <c r="DM572">
        <v>0</v>
      </c>
      <c r="DN572">
        <v>173.4</v>
      </c>
      <c r="DO572">
        <v>0.54100000000000004</v>
      </c>
      <c r="DP572">
        <v>8934.66</v>
      </c>
      <c r="DQ572" s="2">
        <v>0</v>
      </c>
      <c r="DR572" s="2">
        <v>4423.4093602900011</v>
      </c>
      <c r="DS572">
        <v>1.3688730883669243E-2</v>
      </c>
      <c r="DT572">
        <v>2.3519872174843002</v>
      </c>
      <c r="DU572">
        <v>760026.79422719881</v>
      </c>
      <c r="DV572">
        <v>1</v>
      </c>
    </row>
    <row r="573" spans="1:126" x14ac:dyDescent="0.15">
      <c r="A573" t="s">
        <v>1113</v>
      </c>
      <c r="B573" t="s">
        <v>130</v>
      </c>
      <c r="C573">
        <v>17</v>
      </c>
      <c r="D573">
        <v>25</v>
      </c>
      <c r="E573" t="s">
        <v>1133</v>
      </c>
      <c r="F573">
        <v>17025</v>
      </c>
      <c r="G573" t="s">
        <v>5557</v>
      </c>
      <c r="H573">
        <v>97.2</v>
      </c>
      <c r="I573">
        <v>0.3</v>
      </c>
      <c r="J573">
        <v>0.2</v>
      </c>
      <c r="K573">
        <v>0.5</v>
      </c>
      <c r="L573">
        <v>0.7</v>
      </c>
      <c r="M573">
        <v>1.1000000000000001</v>
      </c>
      <c r="N573">
        <f t="shared" si="38"/>
        <v>9449.92</v>
      </c>
      <c r="O573">
        <f t="shared" si="36"/>
        <v>550.07999999999993</v>
      </c>
      <c r="P573">
        <f t="shared" si="37"/>
        <v>0.66009600000000013</v>
      </c>
      <c r="Q573" s="4">
        <v>17025</v>
      </c>
      <c r="R573" s="5">
        <v>38.746831999999998</v>
      </c>
      <c r="S573" s="5">
        <v>-88.482343999999998</v>
      </c>
      <c r="T573">
        <v>7</v>
      </c>
      <c r="U573">
        <v>8.7176724945441902E-2</v>
      </c>
      <c r="V573">
        <v>13828</v>
      </c>
      <c r="W573">
        <v>13675</v>
      </c>
      <c r="X573">
        <v>13582</v>
      </c>
      <c r="Y573">
        <v>13395</v>
      </c>
      <c r="Z573">
        <v>6853</v>
      </c>
      <c r="AA573">
        <v>17013</v>
      </c>
      <c r="AB573">
        <v>5357.3540000000003</v>
      </c>
      <c r="AC573">
        <v>44209</v>
      </c>
      <c r="AD573">
        <v>1</v>
      </c>
      <c r="AE573">
        <v>7.3626859078191725E-5</v>
      </c>
      <c r="AF573">
        <v>5</v>
      </c>
      <c r="AG573">
        <v>774</v>
      </c>
      <c r="AH573">
        <v>6.4599483204134363E-3</v>
      </c>
      <c r="AI573" s="3">
        <v>270319</v>
      </c>
      <c r="AJ573" s="3">
        <v>299728.19144004502</v>
      </c>
      <c r="AK573">
        <v>78</v>
      </c>
      <c r="AL573">
        <v>300716.79999999999</v>
      </c>
      <c r="AM573">
        <v>2336250</v>
      </c>
      <c r="AN573">
        <v>114938</v>
      </c>
      <c r="AO573">
        <v>2451188</v>
      </c>
      <c r="AP573">
        <v>2</v>
      </c>
      <c r="AQ573">
        <v>0</v>
      </c>
      <c r="AR573">
        <v>2</v>
      </c>
      <c r="AS573">
        <v>0.14625228519195613</v>
      </c>
      <c r="AT573">
        <v>2</v>
      </c>
      <c r="AU573">
        <v>17</v>
      </c>
      <c r="AV573">
        <f t="shared" si="35"/>
        <v>19</v>
      </c>
      <c r="AW573">
        <v>2809</v>
      </c>
      <c r="AX573">
        <v>0.22999999999999998</v>
      </c>
      <c r="AY573">
        <v>405848691.56864297</v>
      </c>
      <c r="AZ573">
        <v>405848.69156864297</v>
      </c>
      <c r="BA573">
        <v>27810.832769112902</v>
      </c>
      <c r="BB573">
        <v>0.35957211648498855</v>
      </c>
      <c r="BC573">
        <v>19558</v>
      </c>
      <c r="BD573">
        <v>5680</v>
      </c>
      <c r="BE573">
        <v>13878</v>
      </c>
      <c r="BF573">
        <v>1.0036158518947065</v>
      </c>
      <c r="BG573">
        <v>302308</v>
      </c>
      <c r="BH573">
        <v>22.257988514209984</v>
      </c>
      <c r="BI573">
        <v>2245</v>
      </c>
      <c r="BJ573">
        <v>21</v>
      </c>
      <c r="BK573">
        <v>7</v>
      </c>
      <c r="BL573">
        <v>2</v>
      </c>
      <c r="BM573">
        <v>0</v>
      </c>
      <c r="BN573">
        <v>0</v>
      </c>
      <c r="BO573">
        <v>0</v>
      </c>
      <c r="BP573">
        <v>0</v>
      </c>
      <c r="BQ573">
        <v>2</v>
      </c>
      <c r="BR573">
        <v>1</v>
      </c>
      <c r="BS573">
        <v>0</v>
      </c>
      <c r="BT573">
        <v>13538</v>
      </c>
      <c r="BU573">
        <v>0.79</v>
      </c>
      <c r="BV573">
        <v>0.60283949999999997</v>
      </c>
      <c r="BW573">
        <v>86</v>
      </c>
      <c r="BX573">
        <v>2.4375830000000001</v>
      </c>
      <c r="BY573">
        <v>0.78143910000000005</v>
      </c>
      <c r="BZ573">
        <v>22</v>
      </c>
      <c r="CA573">
        <v>6</v>
      </c>
      <c r="CB573">
        <v>2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13463</v>
      </c>
      <c r="CK573">
        <v>2.3768847953650747</v>
      </c>
      <c r="CL573">
        <v>0.58827043712038241</v>
      </c>
      <c r="CM573">
        <v>74</v>
      </c>
      <c r="CN573">
        <v>0.4910944323913935</v>
      </c>
      <c r="CO573">
        <v>1090</v>
      </c>
      <c r="CP573">
        <v>7.7263516000000004E-2</v>
      </c>
      <c r="CQ573">
        <v>-0.2275152044</v>
      </c>
      <c r="CR573">
        <v>11728</v>
      </c>
      <c r="CS573">
        <v>0.875</v>
      </c>
      <c r="CT573">
        <v>11920</v>
      </c>
      <c r="CU573">
        <v>0.89240587109000002</v>
      </c>
      <c r="CV573">
        <v>15</v>
      </c>
      <c r="CW573">
        <v>9</v>
      </c>
      <c r="CX573">
        <v>2</v>
      </c>
      <c r="CY573">
        <v>392</v>
      </c>
      <c r="CZ573">
        <v>1120</v>
      </c>
      <c r="DA573" s="2">
        <v>7872</v>
      </c>
      <c r="DB573" s="2">
        <v>750</v>
      </c>
      <c r="DC573" s="2">
        <v>117.94</v>
      </c>
      <c r="DD573" s="2">
        <v>312</v>
      </c>
      <c r="DE573">
        <v>239</v>
      </c>
      <c r="DF573">
        <v>45</v>
      </c>
      <c r="DG573">
        <v>22.11</v>
      </c>
      <c r="DH573">
        <v>7.37</v>
      </c>
      <c r="DI573" s="2">
        <v>14.74</v>
      </c>
      <c r="DJ573">
        <v>-3.01</v>
      </c>
      <c r="DK573">
        <v>0.97990892242128746</v>
      </c>
      <c r="DL573">
        <v>0</v>
      </c>
      <c r="DM573">
        <v>0</v>
      </c>
      <c r="DN573">
        <v>162.19999999999999</v>
      </c>
      <c r="DO573">
        <v>0.55100000000000005</v>
      </c>
      <c r="DP573">
        <v>16834.079999999998</v>
      </c>
      <c r="DQ573" s="2">
        <v>0</v>
      </c>
      <c r="DR573" s="2">
        <v>780.41338397000004</v>
      </c>
      <c r="DS573">
        <v>2.5951810963594319E-3</v>
      </c>
      <c r="DT573">
        <v>2.8397922198257799</v>
      </c>
      <c r="DU573">
        <v>853973.22901090502</v>
      </c>
      <c r="DV573">
        <v>1</v>
      </c>
    </row>
    <row r="574" spans="1:126" x14ac:dyDescent="0.15">
      <c r="A574" t="s">
        <v>1113</v>
      </c>
      <c r="B574" t="s">
        <v>1134</v>
      </c>
      <c r="C574">
        <v>17</v>
      </c>
      <c r="D574">
        <v>27</v>
      </c>
      <c r="E574" t="s">
        <v>1135</v>
      </c>
      <c r="F574">
        <v>17027</v>
      </c>
      <c r="G574" t="s">
        <v>5558</v>
      </c>
      <c r="H574">
        <v>92.1</v>
      </c>
      <c r="I574">
        <v>3.5</v>
      </c>
      <c r="J574">
        <v>0.2</v>
      </c>
      <c r="K574">
        <v>0.4</v>
      </c>
      <c r="L574">
        <v>1</v>
      </c>
      <c r="M574">
        <v>2.8</v>
      </c>
      <c r="N574">
        <f t="shared" si="38"/>
        <v>8503.7000000000007</v>
      </c>
      <c r="O574">
        <f t="shared" si="36"/>
        <v>1496.2999999999993</v>
      </c>
      <c r="P574">
        <f t="shared" si="37"/>
        <v>1.7955599999999998</v>
      </c>
      <c r="Q574" s="4">
        <v>17027</v>
      </c>
      <c r="R574" s="5">
        <v>38.606295000000003</v>
      </c>
      <c r="S574" s="5">
        <v>-89.426227999999995</v>
      </c>
      <c r="T574">
        <v>1</v>
      </c>
      <c r="U574">
        <v>8.3578624615474842E-2</v>
      </c>
      <c r="V574">
        <v>37793</v>
      </c>
      <c r="W574">
        <v>37952</v>
      </c>
      <c r="X574">
        <v>37929</v>
      </c>
      <c r="Y574">
        <v>37654</v>
      </c>
      <c r="Z574">
        <v>20646</v>
      </c>
      <c r="AA574">
        <v>17015</v>
      </c>
      <c r="AB574">
        <v>16426.498</v>
      </c>
      <c r="AC574">
        <v>63236</v>
      </c>
      <c r="AD574">
        <v>1</v>
      </c>
      <c r="AE574">
        <v>2.6365050489071687E-5</v>
      </c>
      <c r="AF574">
        <v>24</v>
      </c>
      <c r="AG574">
        <v>915</v>
      </c>
      <c r="AH574">
        <v>2.6229508196721311E-2</v>
      </c>
      <c r="AI574" s="3">
        <v>285489</v>
      </c>
      <c r="AJ574" s="3">
        <v>303413.83417549502</v>
      </c>
      <c r="AK574">
        <v>130</v>
      </c>
      <c r="AL574">
        <v>322240</v>
      </c>
      <c r="AM574">
        <v>4551936</v>
      </c>
      <c r="AN574">
        <v>209255</v>
      </c>
      <c r="AO574">
        <v>4761191</v>
      </c>
      <c r="AP574">
        <v>4</v>
      </c>
      <c r="AQ574">
        <v>2</v>
      </c>
      <c r="AR574">
        <v>6</v>
      </c>
      <c r="AS574">
        <v>0.15809443507588533</v>
      </c>
      <c r="AT574">
        <v>6</v>
      </c>
      <c r="AU574">
        <v>31</v>
      </c>
      <c r="AV574">
        <f t="shared" si="35"/>
        <v>37</v>
      </c>
      <c r="AW574">
        <v>27921</v>
      </c>
      <c r="AX574">
        <v>0.74</v>
      </c>
      <c r="AY574">
        <v>495171699.38875401</v>
      </c>
      <c r="AZ574">
        <v>495171.69938875403</v>
      </c>
      <c r="BA574">
        <v>13551.950262243099</v>
      </c>
      <c r="BB574">
        <v>0.7379011733728732</v>
      </c>
      <c r="BC574">
        <v>14735</v>
      </c>
      <c r="BD574">
        <v>2160</v>
      </c>
      <c r="BE574">
        <v>12575</v>
      </c>
      <c r="BF574">
        <v>0.33273357500066147</v>
      </c>
      <c r="BG574">
        <v>966392</v>
      </c>
      <c r="BH574">
        <v>25.478973872234967</v>
      </c>
      <c r="BI574">
        <v>4918</v>
      </c>
      <c r="BJ574">
        <v>26</v>
      </c>
      <c r="BK574">
        <v>10</v>
      </c>
      <c r="BL574">
        <v>1</v>
      </c>
      <c r="BM574">
        <v>1</v>
      </c>
      <c r="BN574">
        <v>0</v>
      </c>
      <c r="BO574">
        <v>2</v>
      </c>
      <c r="BP574">
        <v>2</v>
      </c>
      <c r="BQ574">
        <v>2</v>
      </c>
      <c r="BR574">
        <v>3</v>
      </c>
      <c r="BS574">
        <v>0</v>
      </c>
      <c r="BT574">
        <v>36368</v>
      </c>
      <c r="BU574">
        <v>0.84</v>
      </c>
      <c r="BV574">
        <v>0.60199579999999997</v>
      </c>
      <c r="BW574">
        <v>188</v>
      </c>
      <c r="BX574">
        <v>1.2923450000000001</v>
      </c>
      <c r="BY574">
        <v>-0.34356049999999999</v>
      </c>
      <c r="BZ574">
        <v>27</v>
      </c>
      <c r="CA574">
        <v>10</v>
      </c>
      <c r="CB574">
        <v>1</v>
      </c>
      <c r="CC574">
        <v>0</v>
      </c>
      <c r="CD574">
        <v>0</v>
      </c>
      <c r="CE574">
        <v>5</v>
      </c>
      <c r="CF574">
        <v>2</v>
      </c>
      <c r="CG574">
        <v>3</v>
      </c>
      <c r="CH574">
        <v>2</v>
      </c>
      <c r="CI574">
        <v>0</v>
      </c>
      <c r="CJ574">
        <v>37802</v>
      </c>
      <c r="CK574">
        <v>1.3226813396116606</v>
      </c>
      <c r="CL574">
        <v>0.69114743078021934</v>
      </c>
      <c r="CM574">
        <v>174</v>
      </c>
      <c r="CN574">
        <v>-0.20350387989744079</v>
      </c>
      <c r="CO574">
        <v>5003</v>
      </c>
      <c r="CP574">
        <v>0.76264769300000002</v>
      </c>
      <c r="CQ574">
        <v>0.50858923700000003</v>
      </c>
      <c r="CR574">
        <v>34206</v>
      </c>
      <c r="CS574">
        <v>0.90599999999999992</v>
      </c>
      <c r="CT574">
        <v>33333</v>
      </c>
      <c r="CU574">
        <v>0.90874818313999994</v>
      </c>
      <c r="CV574">
        <v>11</v>
      </c>
      <c r="CW574">
        <v>13</v>
      </c>
      <c r="CX574">
        <v>15</v>
      </c>
      <c r="CY574">
        <v>717</v>
      </c>
      <c r="CZ574">
        <v>1313</v>
      </c>
      <c r="DA574" s="2">
        <v>16889</v>
      </c>
      <c r="DB574" s="2">
        <v>3795</v>
      </c>
      <c r="DC574" s="2">
        <v>108.16</v>
      </c>
      <c r="DD574" s="2">
        <v>2314</v>
      </c>
      <c r="DE574">
        <v>214</v>
      </c>
      <c r="DF574">
        <v>29</v>
      </c>
      <c r="DG574">
        <v>18.47</v>
      </c>
      <c r="DH574">
        <v>15.83</v>
      </c>
      <c r="DI574" s="2">
        <v>5.28</v>
      </c>
      <c r="DJ574">
        <v>-0.72</v>
      </c>
      <c r="DK574">
        <v>0.94911537747513919</v>
      </c>
      <c r="DL574">
        <v>0</v>
      </c>
      <c r="DM574">
        <v>0</v>
      </c>
      <c r="DN574">
        <v>113.3</v>
      </c>
      <c r="DO574">
        <v>0.35100000000000003</v>
      </c>
      <c r="DP574">
        <v>5296.71</v>
      </c>
      <c r="DQ574" s="2">
        <v>0</v>
      </c>
      <c r="DR574" s="2">
        <v>319.99631530000005</v>
      </c>
      <c r="DS574">
        <v>9.9304952318554499E-4</v>
      </c>
      <c r="DT574">
        <v>3.8275463646446002</v>
      </c>
      <c r="DU574">
        <v>1233388.5405430759</v>
      </c>
      <c r="DV574">
        <v>0</v>
      </c>
    </row>
    <row r="575" spans="1:126" x14ac:dyDescent="0.15">
      <c r="A575" t="s">
        <v>1113</v>
      </c>
      <c r="B575" t="s">
        <v>1136</v>
      </c>
      <c r="C575">
        <v>17</v>
      </c>
      <c r="D575">
        <v>29</v>
      </c>
      <c r="E575" t="s">
        <v>1137</v>
      </c>
      <c r="F575">
        <v>17029</v>
      </c>
      <c r="G575" t="s">
        <v>5559</v>
      </c>
      <c r="H575">
        <v>91.6</v>
      </c>
      <c r="I575">
        <v>3.8</v>
      </c>
      <c r="J575">
        <v>0.1</v>
      </c>
      <c r="K575">
        <v>1</v>
      </c>
      <c r="L575">
        <v>1.4</v>
      </c>
      <c r="M575">
        <v>2.1</v>
      </c>
      <c r="N575">
        <f t="shared" si="38"/>
        <v>8412.3799999999992</v>
      </c>
      <c r="O575">
        <f t="shared" si="36"/>
        <v>1587.6200000000008</v>
      </c>
      <c r="P575">
        <f t="shared" si="37"/>
        <v>1.9051440000000017</v>
      </c>
      <c r="Q575" s="4">
        <v>17029</v>
      </c>
      <c r="R575" s="5">
        <v>39.513680000000001</v>
      </c>
      <c r="S575" s="5">
        <v>-88.220782</v>
      </c>
      <c r="T575">
        <v>5</v>
      </c>
      <c r="U575">
        <v>0.12066384837485425</v>
      </c>
      <c r="V575">
        <v>53683</v>
      </c>
      <c r="W575">
        <v>53655</v>
      </c>
      <c r="X575">
        <v>53037</v>
      </c>
      <c r="Y575">
        <v>52570</v>
      </c>
      <c r="Z575">
        <v>24554</v>
      </c>
      <c r="AA575">
        <v>17017</v>
      </c>
      <c r="AB575">
        <v>19013.675999999999</v>
      </c>
      <c r="AC575">
        <v>39588</v>
      </c>
      <c r="AD575">
        <v>4</v>
      </c>
      <c r="AE575">
        <v>7.5419047080340146E-5</v>
      </c>
      <c r="AF575">
        <v>30</v>
      </c>
      <c r="AG575">
        <v>704</v>
      </c>
      <c r="AH575">
        <v>4.261363636363636E-2</v>
      </c>
      <c r="AI575" s="3">
        <v>266773</v>
      </c>
      <c r="AJ575" s="3">
        <v>325303.64814495004</v>
      </c>
      <c r="AK575">
        <v>92</v>
      </c>
      <c r="AL575">
        <v>326464</v>
      </c>
      <c r="AM575">
        <v>2265347</v>
      </c>
      <c r="AN575">
        <v>165949</v>
      </c>
      <c r="AO575">
        <v>2431296</v>
      </c>
      <c r="AP575">
        <v>3</v>
      </c>
      <c r="AQ575">
        <v>1</v>
      </c>
      <c r="AR575">
        <v>4</v>
      </c>
      <c r="AS575">
        <v>7.4550368092442448E-2</v>
      </c>
      <c r="AT575">
        <v>3</v>
      </c>
      <c r="AU575">
        <v>36</v>
      </c>
      <c r="AV575">
        <f t="shared" si="35"/>
        <v>39</v>
      </c>
      <c r="AW575">
        <v>42740</v>
      </c>
      <c r="AX575">
        <v>0.8</v>
      </c>
      <c r="AY575">
        <v>481173969.90979701</v>
      </c>
      <c r="AZ575">
        <v>481173.96990979702</v>
      </c>
      <c r="BA575">
        <v>9054.7524776667506</v>
      </c>
      <c r="BB575">
        <v>1.1043924198551722</v>
      </c>
      <c r="BC575">
        <v>11818</v>
      </c>
      <c r="BD575">
        <v>1655</v>
      </c>
      <c r="BE575">
        <v>10163</v>
      </c>
      <c r="BF575">
        <v>0.18931505318257177</v>
      </c>
      <c r="BG575">
        <v>1036004</v>
      </c>
      <c r="BH575">
        <v>19.533608612855176</v>
      </c>
      <c r="BI575">
        <v>5568</v>
      </c>
      <c r="BJ575">
        <v>50</v>
      </c>
      <c r="BK575">
        <v>11</v>
      </c>
      <c r="BL575">
        <v>3</v>
      </c>
      <c r="BM575">
        <v>0</v>
      </c>
      <c r="BN575">
        <v>0</v>
      </c>
      <c r="BO575">
        <v>3</v>
      </c>
      <c r="BP575">
        <v>1</v>
      </c>
      <c r="BQ575">
        <v>8</v>
      </c>
      <c r="BR575">
        <v>6</v>
      </c>
      <c r="BS575">
        <v>0</v>
      </c>
      <c r="BT575">
        <v>52065</v>
      </c>
      <c r="BU575">
        <v>0.78</v>
      </c>
      <c r="BV575">
        <v>0.54091560000000005</v>
      </c>
      <c r="BW575">
        <v>356</v>
      </c>
      <c r="BX575">
        <v>1.574954</v>
      </c>
      <c r="BY575">
        <v>-0.145455</v>
      </c>
      <c r="BZ575">
        <v>51</v>
      </c>
      <c r="CA575">
        <v>8</v>
      </c>
      <c r="CB575">
        <v>3</v>
      </c>
      <c r="CC575">
        <v>0</v>
      </c>
      <c r="CD575">
        <v>0</v>
      </c>
      <c r="CE575">
        <v>3</v>
      </c>
      <c r="CF575">
        <v>3</v>
      </c>
      <c r="CG575">
        <v>5</v>
      </c>
      <c r="CH575">
        <v>6</v>
      </c>
      <c r="CI575">
        <v>0</v>
      </c>
      <c r="CJ575">
        <v>52697</v>
      </c>
      <c r="CK575">
        <v>1.4991365732394633</v>
      </c>
      <c r="CL575">
        <v>0.6649646626607304</v>
      </c>
      <c r="CM575">
        <v>308</v>
      </c>
      <c r="CN575">
        <v>8.2673451208335316E-2</v>
      </c>
      <c r="CO575">
        <v>6229</v>
      </c>
      <c r="CP575">
        <v>-7.7327323000000003E-2</v>
      </c>
      <c r="CQ575">
        <v>0.16238712499999999</v>
      </c>
      <c r="CR575">
        <v>44101</v>
      </c>
      <c r="CS575">
        <v>0.84299999999999997</v>
      </c>
      <c r="CT575">
        <v>46275</v>
      </c>
      <c r="CU575">
        <v>0.89341966009000007</v>
      </c>
      <c r="CV575">
        <v>91</v>
      </c>
      <c r="CW575">
        <v>23</v>
      </c>
      <c r="CX575">
        <v>34</v>
      </c>
      <c r="CY575">
        <v>418</v>
      </c>
      <c r="CZ575">
        <v>1024</v>
      </c>
      <c r="DA575" s="2">
        <v>31771</v>
      </c>
      <c r="DB575" s="2">
        <v>4580</v>
      </c>
      <c r="DC575" s="2">
        <v>111.74</v>
      </c>
      <c r="DD575" s="2">
        <v>3766</v>
      </c>
      <c r="DE575">
        <v>228</v>
      </c>
      <c r="DF575">
        <v>17</v>
      </c>
      <c r="DG575">
        <v>29.8</v>
      </c>
      <c r="DH575">
        <v>3.72</v>
      </c>
      <c r="DI575" s="2">
        <v>20.49</v>
      </c>
      <c r="DJ575">
        <v>-2.99</v>
      </c>
      <c r="DK575">
        <v>0.89748587750634434</v>
      </c>
      <c r="DL575">
        <v>2.840909090909091E-3</v>
      </c>
      <c r="DM575">
        <v>0</v>
      </c>
      <c r="DN575">
        <v>255.2</v>
      </c>
      <c r="DO575">
        <v>0.78200000000000003</v>
      </c>
      <c r="DP575">
        <v>7095.35</v>
      </c>
      <c r="DQ575" s="2">
        <v>0</v>
      </c>
      <c r="DR575" s="2">
        <v>1792.34517243</v>
      </c>
      <c r="DS575">
        <v>5.4901812366689746E-3</v>
      </c>
      <c r="DT575">
        <v>2.2130692825115998</v>
      </c>
      <c r="DU575">
        <v>722487.4502458669</v>
      </c>
      <c r="DV575">
        <v>0</v>
      </c>
    </row>
    <row r="576" spans="1:126" x14ac:dyDescent="0.15">
      <c r="A576" t="s">
        <v>1113</v>
      </c>
      <c r="B576" t="s">
        <v>831</v>
      </c>
      <c r="C576">
        <v>17</v>
      </c>
      <c r="D576">
        <v>31</v>
      </c>
      <c r="E576" t="s">
        <v>1138</v>
      </c>
      <c r="F576">
        <v>17031</v>
      </c>
      <c r="G576" t="s">
        <v>5560</v>
      </c>
      <c r="H576">
        <v>43.9</v>
      </c>
      <c r="I576">
        <v>24.4</v>
      </c>
      <c r="J576">
        <v>0.1</v>
      </c>
      <c r="K576">
        <v>6.1</v>
      </c>
      <c r="L576">
        <v>1.5</v>
      </c>
      <c r="M576">
        <v>24</v>
      </c>
      <c r="N576">
        <f t="shared" si="38"/>
        <v>3138.04</v>
      </c>
      <c r="O576">
        <f t="shared" si="36"/>
        <v>6861.96</v>
      </c>
      <c r="P576">
        <f t="shared" si="37"/>
        <v>8.234352000000003</v>
      </c>
      <c r="Q576" s="4">
        <v>17031</v>
      </c>
      <c r="R576" s="5">
        <v>41.894294000000002</v>
      </c>
      <c r="S576" s="5">
        <v>-87.645454999999998</v>
      </c>
      <c r="T576">
        <v>1</v>
      </c>
      <c r="U576">
        <v>6.2524519391087358E-2</v>
      </c>
      <c r="V576">
        <v>5197677</v>
      </c>
      <c r="W576">
        <v>5227827</v>
      </c>
      <c r="X576">
        <v>5236393</v>
      </c>
      <c r="Y576">
        <v>5245831</v>
      </c>
      <c r="Z576">
        <v>2874296</v>
      </c>
      <c r="AA576">
        <v>17019</v>
      </c>
      <c r="AB576">
        <v>2288678.6100000003</v>
      </c>
      <c r="AC576">
        <v>55251</v>
      </c>
      <c r="AD576">
        <v>109</v>
      </c>
      <c r="AE576">
        <v>2.0815855494421448E-5</v>
      </c>
      <c r="AF576">
        <v>26</v>
      </c>
      <c r="AG576">
        <v>127</v>
      </c>
      <c r="AH576">
        <v>0.20472440944881889</v>
      </c>
      <c r="AI576" s="3">
        <v>8499</v>
      </c>
      <c r="AJ576" s="3">
        <v>605011.93240942003</v>
      </c>
      <c r="AK576">
        <v>10</v>
      </c>
      <c r="AL576">
        <v>1046329.6000000001</v>
      </c>
      <c r="AM576">
        <v>4716535</v>
      </c>
      <c r="AN576">
        <v>9728</v>
      </c>
      <c r="AO576">
        <v>4726263</v>
      </c>
      <c r="AP576">
        <v>572</v>
      </c>
      <c r="AQ576">
        <v>54</v>
      </c>
      <c r="AR576">
        <v>626</v>
      </c>
      <c r="AS576">
        <v>0.11974382472870659</v>
      </c>
      <c r="AT576">
        <v>632</v>
      </c>
      <c r="AU576">
        <v>4299</v>
      </c>
      <c r="AV576">
        <f t="shared" si="35"/>
        <v>4931</v>
      </c>
      <c r="AW576">
        <v>5069050</v>
      </c>
      <c r="AX576">
        <v>0.98</v>
      </c>
      <c r="AY576">
        <v>12214669353.0802</v>
      </c>
      <c r="AZ576">
        <v>12214669.3530802</v>
      </c>
      <c r="BA576">
        <v>2275.2163949457199</v>
      </c>
      <c r="BB576">
        <v>4.3951863313812707</v>
      </c>
      <c r="BC576">
        <v>8343491</v>
      </c>
      <c r="BD576">
        <v>3937460</v>
      </c>
      <c r="BE576">
        <v>4406031</v>
      </c>
      <c r="BF576">
        <v>0.84769234409910432</v>
      </c>
      <c r="BG576">
        <v>284394276</v>
      </c>
      <c r="BH576">
        <v>54.311102317950542</v>
      </c>
      <c r="BI576">
        <v>351073</v>
      </c>
      <c r="BJ576">
        <v>2043</v>
      </c>
      <c r="BK576">
        <v>276</v>
      </c>
      <c r="BL576">
        <v>323</v>
      </c>
      <c r="BM576">
        <v>66</v>
      </c>
      <c r="BN576">
        <v>214</v>
      </c>
      <c r="BO576">
        <v>265</v>
      </c>
      <c r="BP576">
        <v>56</v>
      </c>
      <c r="BQ576">
        <v>417</v>
      </c>
      <c r="BR576">
        <v>74</v>
      </c>
      <c r="BS576">
        <v>19</v>
      </c>
      <c r="BT576">
        <v>5300000</v>
      </c>
      <c r="BU576">
        <v>0.71</v>
      </c>
      <c r="BV576">
        <v>0.53689929999999997</v>
      </c>
      <c r="BW576">
        <v>26950</v>
      </c>
      <c r="BX576">
        <v>0.70984939999999996</v>
      </c>
      <c r="BY576">
        <v>-1.063212</v>
      </c>
      <c r="BZ576">
        <v>2001</v>
      </c>
      <c r="CA576">
        <v>256</v>
      </c>
      <c r="CB576">
        <v>290</v>
      </c>
      <c r="CC576">
        <v>64</v>
      </c>
      <c r="CD576">
        <v>210</v>
      </c>
      <c r="CE576">
        <v>250</v>
      </c>
      <c r="CF576">
        <v>48</v>
      </c>
      <c r="CG576">
        <v>502</v>
      </c>
      <c r="CH576">
        <v>82</v>
      </c>
      <c r="CI576">
        <v>20</v>
      </c>
      <c r="CJ576">
        <v>5248704</v>
      </c>
      <c r="CK576">
        <v>0.70931795734718517</v>
      </c>
      <c r="CL576">
        <v>0.72328887501788808</v>
      </c>
      <c r="CM576">
        <v>25702</v>
      </c>
      <c r="CN576">
        <v>-0.52501174570763365</v>
      </c>
      <c r="CO576">
        <v>1101054</v>
      </c>
      <c r="CP576">
        <v>-0.43387603520000001</v>
      </c>
      <c r="CQ576">
        <v>-0.35993714230000001</v>
      </c>
      <c r="CR576">
        <v>4509196</v>
      </c>
      <c r="CS576">
        <v>0.86099999999999999</v>
      </c>
      <c r="CT576">
        <v>4173735</v>
      </c>
      <c r="CU576">
        <v>0.82341155357000007</v>
      </c>
      <c r="CV576">
        <v>10647</v>
      </c>
      <c r="CW576">
        <v>4437</v>
      </c>
      <c r="CX576">
        <v>4942</v>
      </c>
      <c r="CY576">
        <v>401</v>
      </c>
      <c r="CZ576">
        <v>225</v>
      </c>
      <c r="DA576" s="2">
        <v>3455032</v>
      </c>
      <c r="DB576" s="2">
        <v>664705</v>
      </c>
      <c r="DC576" s="2">
        <v>221.92</v>
      </c>
      <c r="DD576" s="2">
        <v>2262122</v>
      </c>
      <c r="DE576">
        <v>74</v>
      </c>
      <c r="DF576">
        <v>37</v>
      </c>
      <c r="DG576">
        <v>82.62</v>
      </c>
      <c r="DH576">
        <v>3.68</v>
      </c>
      <c r="DI576" s="2">
        <v>6.91</v>
      </c>
      <c r="DJ576">
        <v>-1.04</v>
      </c>
      <c r="DK576">
        <v>0.81821390751853162</v>
      </c>
      <c r="DL576">
        <v>1.5748031496062992E-2</v>
      </c>
      <c r="DM576">
        <v>0</v>
      </c>
      <c r="DN576">
        <v>36.700000000000003</v>
      </c>
      <c r="DO576">
        <v>0.06</v>
      </c>
      <c r="DP576">
        <v>3.1</v>
      </c>
      <c r="DQ576" s="2">
        <v>0</v>
      </c>
      <c r="DR576" s="2">
        <v>9793.452116850005</v>
      </c>
      <c r="DS576">
        <v>9.3596624927831246E-3</v>
      </c>
      <c r="DT576">
        <v>2.83862149234329</v>
      </c>
      <c r="DU576">
        <v>2970133.690634958</v>
      </c>
      <c r="DV576">
        <v>0</v>
      </c>
    </row>
    <row r="577" spans="1:126" x14ac:dyDescent="0.15">
      <c r="A577" t="s">
        <v>1113</v>
      </c>
      <c r="B577" t="s">
        <v>298</v>
      </c>
      <c r="C577">
        <v>17</v>
      </c>
      <c r="D577">
        <v>33</v>
      </c>
      <c r="E577" t="s">
        <v>1139</v>
      </c>
      <c r="F577">
        <v>17033</v>
      </c>
      <c r="G577" t="s">
        <v>5561</v>
      </c>
      <c r="H577">
        <v>91.9</v>
      </c>
      <c r="I577">
        <v>4.7</v>
      </c>
      <c r="J577">
        <v>0.2</v>
      </c>
      <c r="K577">
        <v>0.5</v>
      </c>
      <c r="L577">
        <v>0.9</v>
      </c>
      <c r="M577">
        <v>1.8</v>
      </c>
      <c r="N577">
        <f t="shared" si="38"/>
        <v>8472.0400000000009</v>
      </c>
      <c r="O577">
        <f t="shared" si="36"/>
        <v>1527.9599999999991</v>
      </c>
      <c r="P577">
        <f t="shared" si="37"/>
        <v>1.8335519999999996</v>
      </c>
      <c r="Q577" s="4">
        <v>17033</v>
      </c>
      <c r="R577" s="5">
        <v>39.002769000000001</v>
      </c>
      <c r="S577" s="5">
        <v>-87.760621</v>
      </c>
      <c r="T577">
        <v>7</v>
      </c>
      <c r="U577">
        <v>0.17704559698804087</v>
      </c>
      <c r="V577">
        <v>19777</v>
      </c>
      <c r="W577">
        <v>19626</v>
      </c>
      <c r="X577">
        <v>19541</v>
      </c>
      <c r="Y577">
        <v>19257</v>
      </c>
      <c r="Z577">
        <v>10386</v>
      </c>
      <c r="AA577">
        <v>17021</v>
      </c>
      <c r="AB577">
        <v>7149.3670000000002</v>
      </c>
      <c r="AC577">
        <v>47468</v>
      </c>
      <c r="AD577">
        <v>1</v>
      </c>
      <c r="AE577">
        <v>5.1174453712706614E-5</v>
      </c>
      <c r="AF577">
        <v>28</v>
      </c>
      <c r="AG577">
        <v>599</v>
      </c>
      <c r="AH577">
        <v>4.6744574290484141E-2</v>
      </c>
      <c r="AI577" s="3">
        <v>214995</v>
      </c>
      <c r="AJ577" s="3">
        <v>283923.07295192499</v>
      </c>
      <c r="AK577">
        <v>80</v>
      </c>
      <c r="AL577">
        <v>285292.79999999999</v>
      </c>
      <c r="AM577">
        <v>2241778</v>
      </c>
      <c r="AN577">
        <v>136883</v>
      </c>
      <c r="AO577">
        <v>2378661</v>
      </c>
      <c r="AP577">
        <v>2</v>
      </c>
      <c r="AQ577">
        <v>0</v>
      </c>
      <c r="AR577">
        <v>2</v>
      </c>
      <c r="AS577">
        <v>0.10190563538163659</v>
      </c>
      <c r="AT577">
        <v>2</v>
      </c>
      <c r="AU577">
        <v>13</v>
      </c>
      <c r="AV577">
        <f t="shared" si="35"/>
        <v>15</v>
      </c>
      <c r="AW577">
        <v>10896</v>
      </c>
      <c r="AX577">
        <v>0.6</v>
      </c>
      <c r="AY577">
        <v>638549525.17280304</v>
      </c>
      <c r="AZ577">
        <v>638549.52517280309</v>
      </c>
      <c r="BA577">
        <v>31310.070474154702</v>
      </c>
      <c r="BB577">
        <v>0.31938605849688612</v>
      </c>
      <c r="BC577">
        <v>7469</v>
      </c>
      <c r="BD577">
        <v>0</v>
      </c>
      <c r="BE577">
        <v>7469</v>
      </c>
      <c r="BF577">
        <v>0.37766091924963341</v>
      </c>
      <c r="BG577">
        <v>429245</v>
      </c>
      <c r="BH577">
        <v>21.966378383910751</v>
      </c>
      <c r="BI577">
        <v>2823</v>
      </c>
      <c r="BJ577">
        <v>27</v>
      </c>
      <c r="BK577">
        <v>5</v>
      </c>
      <c r="BL577">
        <v>2</v>
      </c>
      <c r="BM577">
        <v>0</v>
      </c>
      <c r="BN577">
        <v>0</v>
      </c>
      <c r="BO577">
        <v>3</v>
      </c>
      <c r="BP577">
        <v>0</v>
      </c>
      <c r="BQ577">
        <v>2</v>
      </c>
      <c r="BR577">
        <v>2</v>
      </c>
      <c r="BS577">
        <v>0</v>
      </c>
      <c r="BT577">
        <v>19433</v>
      </c>
      <c r="BU577">
        <v>0.83</v>
      </c>
      <c r="BV577">
        <v>0.57804089999999997</v>
      </c>
      <c r="BW577">
        <v>153</v>
      </c>
      <c r="BX577">
        <v>2.1098129999999999</v>
      </c>
      <c r="BY577">
        <v>0.58895989999999998</v>
      </c>
      <c r="BZ577">
        <v>24</v>
      </c>
      <c r="CA577">
        <v>4</v>
      </c>
      <c r="CB577">
        <v>2</v>
      </c>
      <c r="CC577">
        <v>0</v>
      </c>
      <c r="CD577">
        <v>0</v>
      </c>
      <c r="CE577">
        <v>3</v>
      </c>
      <c r="CF577">
        <v>0</v>
      </c>
      <c r="CG577">
        <v>0</v>
      </c>
      <c r="CH577">
        <v>2</v>
      </c>
      <c r="CI577">
        <v>0</v>
      </c>
      <c r="CJ577">
        <v>19375</v>
      </c>
      <c r="CK577">
        <v>1.8064516129032258</v>
      </c>
      <c r="CL577">
        <v>0.60490444069702076</v>
      </c>
      <c r="CM577">
        <v>139</v>
      </c>
      <c r="CN577">
        <v>0.32292108719836954</v>
      </c>
      <c r="CO577">
        <v>2065</v>
      </c>
      <c r="CP577">
        <v>-0.65218984869999996</v>
      </c>
      <c r="CQ577">
        <v>3.688626E-3</v>
      </c>
      <c r="CR577">
        <v>17114</v>
      </c>
      <c r="CS577">
        <v>0.88300000000000001</v>
      </c>
      <c r="CT577">
        <v>17285</v>
      </c>
      <c r="CU577">
        <v>0.89495098945999996</v>
      </c>
      <c r="CV577">
        <v>40</v>
      </c>
      <c r="CW577">
        <v>7</v>
      </c>
      <c r="CX577">
        <v>9</v>
      </c>
      <c r="CY577">
        <v>333</v>
      </c>
      <c r="CZ577">
        <v>806</v>
      </c>
      <c r="DA577" s="2">
        <v>11686</v>
      </c>
      <c r="DB577" s="2">
        <v>1190</v>
      </c>
      <c r="DC577" s="2">
        <v>117.92</v>
      </c>
      <c r="DD577" s="2">
        <v>1387</v>
      </c>
      <c r="DE577">
        <v>183</v>
      </c>
      <c r="DF577">
        <v>11</v>
      </c>
      <c r="DG577">
        <v>20.51</v>
      </c>
      <c r="DH577">
        <v>25.63</v>
      </c>
      <c r="DI577" s="2">
        <v>30.76</v>
      </c>
      <c r="DJ577">
        <v>-2.44</v>
      </c>
      <c r="DK577">
        <v>0.89261610735133379</v>
      </c>
      <c r="DL577">
        <v>0</v>
      </c>
      <c r="DM577">
        <v>0</v>
      </c>
      <c r="DN577">
        <v>153.4</v>
      </c>
      <c r="DO577">
        <v>0.53100000000000003</v>
      </c>
      <c r="DP577">
        <v>12163.51</v>
      </c>
      <c r="DQ577" s="2">
        <v>0</v>
      </c>
      <c r="DR577" s="2">
        <v>3314.1561322900002</v>
      </c>
      <c r="DS577">
        <v>1.1616705436444594E-2</v>
      </c>
      <c r="DT577">
        <v>2.5886246537309501</v>
      </c>
      <c r="DU577">
        <v>738515.97561193316</v>
      </c>
      <c r="DV577">
        <v>1</v>
      </c>
    </row>
    <row r="578" spans="1:126" x14ac:dyDescent="0.15">
      <c r="A578" t="s">
        <v>1113</v>
      </c>
      <c r="B578" t="s">
        <v>1140</v>
      </c>
      <c r="C578">
        <v>17</v>
      </c>
      <c r="D578">
        <v>35</v>
      </c>
      <c r="E578" t="s">
        <v>1141</v>
      </c>
      <c r="F578">
        <v>17035</v>
      </c>
      <c r="G578" t="s">
        <v>5562</v>
      </c>
      <c r="H578">
        <v>97.9</v>
      </c>
      <c r="I578">
        <v>0.3</v>
      </c>
      <c r="J578">
        <v>0.2</v>
      </c>
      <c r="K578">
        <v>0.2</v>
      </c>
      <c r="L578">
        <v>0.7</v>
      </c>
      <c r="M578">
        <v>0.7</v>
      </c>
      <c r="N578">
        <f t="shared" si="38"/>
        <v>9585.5600000000031</v>
      </c>
      <c r="O578">
        <f t="shared" si="36"/>
        <v>414.43999999999687</v>
      </c>
      <c r="P578">
        <f t="shared" si="37"/>
        <v>0.49732799999999644</v>
      </c>
      <c r="Q578" s="4">
        <v>17035</v>
      </c>
      <c r="R578" s="5">
        <v>39.273121000000003</v>
      </c>
      <c r="S578" s="5">
        <v>-88.240618999999995</v>
      </c>
      <c r="T578">
        <v>9</v>
      </c>
      <c r="U578">
        <v>0.20297904474628134</v>
      </c>
      <c r="V578">
        <v>11044</v>
      </c>
      <c r="W578">
        <v>10950</v>
      </c>
      <c r="X578">
        <v>10943</v>
      </c>
      <c r="Y578">
        <v>10872</v>
      </c>
      <c r="Z578">
        <v>5670</v>
      </c>
      <c r="AA578">
        <v>17023</v>
      </c>
      <c r="AB578">
        <v>4368.0219999999999</v>
      </c>
      <c r="AC578">
        <v>46061</v>
      </c>
      <c r="AD578">
        <v>0</v>
      </c>
      <c r="AE578">
        <v>0</v>
      </c>
      <c r="AF578">
        <v>28</v>
      </c>
      <c r="AG578">
        <v>733</v>
      </c>
      <c r="AH578">
        <v>3.8199181446111868E-2</v>
      </c>
      <c r="AI578" s="3">
        <v>170149</v>
      </c>
      <c r="AJ578" s="3">
        <v>221456.27048497001</v>
      </c>
      <c r="AK578">
        <v>71</v>
      </c>
      <c r="AL578">
        <v>222092.79999999999</v>
      </c>
      <c r="AM578">
        <v>3059464</v>
      </c>
      <c r="AN578">
        <v>110449</v>
      </c>
      <c r="AO578">
        <v>3169913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11</v>
      </c>
      <c r="AV578">
        <f t="shared" si="35"/>
        <v>12</v>
      </c>
      <c r="AW578">
        <v>4115</v>
      </c>
      <c r="AX578">
        <v>0.41000000000000003</v>
      </c>
      <c r="AY578">
        <v>60412088.803942002</v>
      </c>
      <c r="AZ578">
        <v>60412.088803942002</v>
      </c>
      <c r="BA578">
        <v>5310.27711453351</v>
      </c>
      <c r="BB578">
        <v>1.8831408953463751</v>
      </c>
      <c r="BC578">
        <v>4276</v>
      </c>
      <c r="BD578">
        <v>750</v>
      </c>
      <c r="BE578">
        <v>3526</v>
      </c>
      <c r="BF578">
        <v>0.31926838102136906</v>
      </c>
      <c r="BG578">
        <v>197781</v>
      </c>
      <c r="BH578">
        <v>18.07374577355387</v>
      </c>
      <c r="BI578">
        <v>1697</v>
      </c>
      <c r="BJ578">
        <v>7</v>
      </c>
      <c r="BK578">
        <v>6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10716</v>
      </c>
      <c r="BU578">
        <v>0.77</v>
      </c>
      <c r="BV578">
        <v>0.63000239999999996</v>
      </c>
      <c r="BW578">
        <v>58</v>
      </c>
      <c r="BX578">
        <v>1.3064579999999999</v>
      </c>
      <c r="BY578">
        <v>-0.1053103</v>
      </c>
      <c r="BZ578">
        <v>9</v>
      </c>
      <c r="CA578">
        <v>4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10906</v>
      </c>
      <c r="CK578">
        <v>1.2836970474967906</v>
      </c>
      <c r="CL578">
        <v>0.66805450416351253</v>
      </c>
      <c r="CM578">
        <v>54</v>
      </c>
      <c r="CN578">
        <v>-0.24872696431909427</v>
      </c>
      <c r="CO578">
        <v>816</v>
      </c>
      <c r="CP578">
        <v>0.35286024300000002</v>
      </c>
      <c r="CQ578">
        <v>-8.7040350000000006E-3</v>
      </c>
      <c r="CR578">
        <v>9638</v>
      </c>
      <c r="CS578">
        <v>0.88500000000000001</v>
      </c>
      <c r="CT578">
        <v>9531</v>
      </c>
      <c r="CU578">
        <v>0.90162412993000007</v>
      </c>
      <c r="CV578">
        <v>4</v>
      </c>
      <c r="CW578">
        <v>1</v>
      </c>
      <c r="CY578">
        <v>428</v>
      </c>
      <c r="CZ578">
        <v>1036</v>
      </c>
      <c r="DA578" s="2">
        <v>4512</v>
      </c>
      <c r="DB578" s="2">
        <v>780</v>
      </c>
      <c r="DC578" s="2">
        <v>82.27</v>
      </c>
      <c r="DD578" s="2">
        <v>208</v>
      </c>
      <c r="DE578">
        <v>218</v>
      </c>
      <c r="DF578">
        <v>32</v>
      </c>
      <c r="DG578">
        <v>27.42</v>
      </c>
      <c r="DH578">
        <v>27.42</v>
      </c>
      <c r="DI578" s="2">
        <v>27.42</v>
      </c>
      <c r="DJ578">
        <v>-2.8</v>
      </c>
      <c r="DK578">
        <v>0.93710218690676994</v>
      </c>
      <c r="DL578">
        <v>2.7285129604365621E-3</v>
      </c>
      <c r="DM578">
        <v>0</v>
      </c>
      <c r="DN578">
        <v>151.30000000000001</v>
      </c>
      <c r="DO578">
        <v>0.68</v>
      </c>
      <c r="DP578">
        <v>14015.08</v>
      </c>
      <c r="DQ578" s="2">
        <v>0</v>
      </c>
      <c r="DR578" s="2">
        <v>19.47738339</v>
      </c>
      <c r="DS578">
        <v>8.7699301312334311E-5</v>
      </c>
      <c r="DT578">
        <v>2.6562737849684401</v>
      </c>
      <c r="DU578">
        <v>589939.28247023874</v>
      </c>
      <c r="DV578">
        <v>1</v>
      </c>
    </row>
    <row r="579" spans="1:126" x14ac:dyDescent="0.15">
      <c r="A579" t="s">
        <v>1113</v>
      </c>
      <c r="B579" t="s">
        <v>152</v>
      </c>
      <c r="C579">
        <v>17</v>
      </c>
      <c r="D579">
        <v>37</v>
      </c>
      <c r="E579" t="s">
        <v>1142</v>
      </c>
      <c r="F579">
        <v>17037</v>
      </c>
      <c r="G579" t="s">
        <v>5563</v>
      </c>
      <c r="H579">
        <v>79.7</v>
      </c>
      <c r="I579">
        <v>6.3</v>
      </c>
      <c r="J579">
        <v>0.1</v>
      </c>
      <c r="K579">
        <v>2.2999999999999998</v>
      </c>
      <c r="L579">
        <v>1.5</v>
      </c>
      <c r="M579">
        <v>10.1</v>
      </c>
      <c r="N579">
        <f t="shared" si="38"/>
        <v>6501.34</v>
      </c>
      <c r="O579">
        <f t="shared" si="36"/>
        <v>3498.66</v>
      </c>
      <c r="P579">
        <f t="shared" si="37"/>
        <v>4.198392000000001</v>
      </c>
      <c r="Q579" s="4">
        <v>17037</v>
      </c>
      <c r="R579" s="5">
        <v>41.894612000000002</v>
      </c>
      <c r="S579" s="5">
        <v>-88.768991</v>
      </c>
      <c r="T579">
        <v>1</v>
      </c>
      <c r="U579">
        <v>6.2360072945434816E-2</v>
      </c>
      <c r="V579">
        <v>104820</v>
      </c>
      <c r="W579">
        <v>104919</v>
      </c>
      <c r="X579">
        <v>104345</v>
      </c>
      <c r="Y579">
        <v>104407</v>
      </c>
      <c r="Z579">
        <v>49202</v>
      </c>
      <c r="AA579">
        <v>17025</v>
      </c>
      <c r="AB579">
        <v>40336.748999999996</v>
      </c>
      <c r="AC579">
        <v>54101</v>
      </c>
      <c r="AD579">
        <v>0</v>
      </c>
      <c r="AE579">
        <v>0</v>
      </c>
      <c r="AF579">
        <v>61</v>
      </c>
      <c r="AG579">
        <v>880</v>
      </c>
      <c r="AH579">
        <v>6.931818181818182E-2</v>
      </c>
      <c r="AI579" s="3">
        <v>397771</v>
      </c>
      <c r="AJ579" s="3">
        <v>404064.41766284005</v>
      </c>
      <c r="AK579">
        <v>180</v>
      </c>
      <c r="AL579">
        <v>406412.79999999999</v>
      </c>
      <c r="AM579">
        <v>1310533</v>
      </c>
      <c r="AN579">
        <v>254544</v>
      </c>
      <c r="AO579">
        <v>1565077</v>
      </c>
      <c r="AP579">
        <v>8</v>
      </c>
      <c r="AQ579">
        <v>1</v>
      </c>
      <c r="AR579">
        <v>9</v>
      </c>
      <c r="AS579">
        <v>8.5780459211391644E-2</v>
      </c>
      <c r="AT579">
        <v>12</v>
      </c>
      <c r="AU579">
        <v>98</v>
      </c>
      <c r="AV579">
        <f t="shared" ref="AV579:AV642" si="39">AT579+AU579</f>
        <v>110</v>
      </c>
      <c r="AW579">
        <v>97052</v>
      </c>
      <c r="AX579">
        <v>0.87</v>
      </c>
      <c r="AY579">
        <v>765833825.74392498</v>
      </c>
      <c r="AZ579">
        <v>765833.82574392494</v>
      </c>
      <c r="BA579">
        <v>8665.0993698786206</v>
      </c>
      <c r="BB579">
        <v>1.1540548553616967</v>
      </c>
      <c r="BC579">
        <v>58968</v>
      </c>
      <c r="BD579">
        <v>15560</v>
      </c>
      <c r="BE579">
        <v>43408</v>
      </c>
      <c r="BF579">
        <v>0.4141194428544171</v>
      </c>
      <c r="BG579">
        <v>319555</v>
      </c>
      <c r="BH579">
        <v>3.0624850256361111</v>
      </c>
      <c r="BI579">
        <v>7195</v>
      </c>
      <c r="BJ579">
        <v>64</v>
      </c>
      <c r="BK579">
        <v>9</v>
      </c>
      <c r="BL579">
        <v>6</v>
      </c>
      <c r="BM579">
        <v>2</v>
      </c>
      <c r="BN579">
        <v>3</v>
      </c>
      <c r="BO579">
        <v>3</v>
      </c>
      <c r="BP579">
        <v>3</v>
      </c>
      <c r="BQ579">
        <v>10</v>
      </c>
      <c r="BR579">
        <v>5</v>
      </c>
      <c r="BS579">
        <v>0</v>
      </c>
      <c r="BT579">
        <v>107333</v>
      </c>
      <c r="BU579">
        <v>0.77</v>
      </c>
      <c r="BV579">
        <v>0.53793440000000003</v>
      </c>
      <c r="BW579">
        <v>512</v>
      </c>
      <c r="BX579">
        <v>0.97826389999999996</v>
      </c>
      <c r="BY579">
        <v>-0.93295090000000003</v>
      </c>
      <c r="BZ579">
        <v>59</v>
      </c>
      <c r="CA579">
        <v>9</v>
      </c>
      <c r="CB579">
        <v>5</v>
      </c>
      <c r="CC579">
        <v>1</v>
      </c>
      <c r="CD579">
        <v>4</v>
      </c>
      <c r="CE579">
        <v>3</v>
      </c>
      <c r="CF579">
        <v>3</v>
      </c>
      <c r="CG579">
        <v>9</v>
      </c>
      <c r="CH579">
        <v>5</v>
      </c>
      <c r="CI579">
        <v>0</v>
      </c>
      <c r="CJ579">
        <v>104693</v>
      </c>
      <c r="CK579">
        <v>0.93607022437030174</v>
      </c>
      <c r="CL579">
        <v>0.70952257618924286</v>
      </c>
      <c r="CM579">
        <v>504</v>
      </c>
      <c r="CN579">
        <v>-0.41407386673576485</v>
      </c>
      <c r="CO579">
        <v>15377</v>
      </c>
      <c r="CP579">
        <v>0.781011915</v>
      </c>
      <c r="CQ579">
        <v>0.15407198499999999</v>
      </c>
      <c r="CR579">
        <v>89992</v>
      </c>
      <c r="CS579">
        <v>0.86299999999999999</v>
      </c>
      <c r="CT579">
        <v>90460</v>
      </c>
      <c r="CU579">
        <v>0.88865274440999997</v>
      </c>
      <c r="CV579">
        <v>180</v>
      </c>
      <c r="CW579">
        <v>58</v>
      </c>
      <c r="CX579">
        <v>39</v>
      </c>
      <c r="CY579">
        <v>1653</v>
      </c>
      <c r="CZ579">
        <v>1292</v>
      </c>
      <c r="DA579" s="2">
        <v>53462</v>
      </c>
      <c r="DB579" s="2">
        <v>12345</v>
      </c>
      <c r="DC579" s="2">
        <v>137.47999999999999</v>
      </c>
      <c r="DD579" s="2">
        <v>17008</v>
      </c>
      <c r="DE579">
        <v>270</v>
      </c>
      <c r="DF579">
        <v>53</v>
      </c>
      <c r="DG579">
        <v>30.55</v>
      </c>
      <c r="DH579">
        <v>10.5</v>
      </c>
      <c r="DI579" s="2">
        <v>21</v>
      </c>
      <c r="DJ579">
        <v>-3.58</v>
      </c>
      <c r="DK579">
        <v>0.83282089443423479</v>
      </c>
      <c r="DL579">
        <v>1.4772727272727272E-2</v>
      </c>
      <c r="DM579">
        <v>0</v>
      </c>
      <c r="DN579">
        <v>359</v>
      </c>
      <c r="DO579">
        <v>0.88099999999999989</v>
      </c>
      <c r="DP579">
        <v>5983.33</v>
      </c>
      <c r="DQ579" s="2">
        <v>0</v>
      </c>
      <c r="DR579" s="2">
        <v>1108.85489929</v>
      </c>
      <c r="DS579">
        <v>0</v>
      </c>
      <c r="DT579">
        <v>2.27945039983473</v>
      </c>
      <c r="DU579">
        <v>926397.81945795217</v>
      </c>
      <c r="DV579">
        <v>0</v>
      </c>
    </row>
    <row r="580" spans="1:126" x14ac:dyDescent="0.15">
      <c r="A580" t="s">
        <v>1113</v>
      </c>
      <c r="B580" t="s">
        <v>1143</v>
      </c>
      <c r="C580">
        <v>17</v>
      </c>
      <c r="D580">
        <v>39</v>
      </c>
      <c r="E580" t="s">
        <v>1144</v>
      </c>
      <c r="F580">
        <v>17039</v>
      </c>
      <c r="G580" t="s">
        <v>5564</v>
      </c>
      <c r="H580">
        <v>95.7</v>
      </c>
      <c r="I580">
        <v>0.5</v>
      </c>
      <c r="J580">
        <v>0.1</v>
      </c>
      <c r="K580">
        <v>0.4</v>
      </c>
      <c r="L580">
        <v>1.1000000000000001</v>
      </c>
      <c r="M580">
        <v>2.1</v>
      </c>
      <c r="N580">
        <f t="shared" si="38"/>
        <v>9164.5299999999988</v>
      </c>
      <c r="O580">
        <f t="shared" si="36"/>
        <v>835.47000000000116</v>
      </c>
      <c r="P580">
        <f t="shared" si="37"/>
        <v>1.0025640000000018</v>
      </c>
      <c r="Q580" s="4">
        <v>17039</v>
      </c>
      <c r="R580" s="5">
        <v>40.181499000000002</v>
      </c>
      <c r="S580" s="5">
        <v>-88.901853000000003</v>
      </c>
      <c r="T580">
        <v>3</v>
      </c>
      <c r="U580">
        <v>0.21289649219281451</v>
      </c>
      <c r="V580">
        <v>16562</v>
      </c>
      <c r="W580">
        <v>16461</v>
      </c>
      <c r="X580">
        <v>16388</v>
      </c>
      <c r="Y580">
        <v>16187</v>
      </c>
      <c r="Z580">
        <v>8744</v>
      </c>
      <c r="AA580">
        <v>17027</v>
      </c>
      <c r="AB580">
        <v>7057.1809999999996</v>
      </c>
      <c r="AC580">
        <v>53959</v>
      </c>
      <c r="AD580">
        <v>1</v>
      </c>
      <c r="AE580">
        <v>6.1020258725896998E-5</v>
      </c>
      <c r="AF580">
        <v>12</v>
      </c>
      <c r="AG580">
        <v>511</v>
      </c>
      <c r="AH580">
        <v>2.3483365949119372E-2</v>
      </c>
      <c r="AI580" s="3">
        <v>195512</v>
      </c>
      <c r="AJ580" s="3">
        <v>254430.07609458501</v>
      </c>
      <c r="AK580">
        <v>78</v>
      </c>
      <c r="AL580">
        <v>259315.20000000001</v>
      </c>
      <c r="AM580">
        <v>1287919</v>
      </c>
      <c r="AN580">
        <v>116959</v>
      </c>
      <c r="AO580">
        <v>1404878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12</v>
      </c>
      <c r="AV580">
        <f t="shared" si="39"/>
        <v>12</v>
      </c>
      <c r="AW580">
        <v>10458</v>
      </c>
      <c r="AX580">
        <v>0.72</v>
      </c>
      <c r="AY580">
        <v>290484637.55720901</v>
      </c>
      <c r="AZ580">
        <v>290484.637557209</v>
      </c>
      <c r="BA580">
        <v>17273.949412541599</v>
      </c>
      <c r="BB580">
        <v>0.57890640763018497</v>
      </c>
      <c r="BC580">
        <v>15947</v>
      </c>
      <c r="BD580">
        <v>0</v>
      </c>
      <c r="BE580">
        <v>15947</v>
      </c>
      <c r="BF580">
        <v>0.96286680352614418</v>
      </c>
      <c r="BG580">
        <v>2316350</v>
      </c>
      <c r="BH580">
        <v>141.34427629973152</v>
      </c>
      <c r="BI580">
        <v>2261</v>
      </c>
      <c r="BJ580">
        <v>21</v>
      </c>
      <c r="BK580">
        <v>2</v>
      </c>
      <c r="BL580">
        <v>2</v>
      </c>
      <c r="BM580">
        <v>0</v>
      </c>
      <c r="BN580">
        <v>0</v>
      </c>
      <c r="BO580">
        <v>0</v>
      </c>
      <c r="BP580">
        <v>1</v>
      </c>
      <c r="BQ580">
        <v>3</v>
      </c>
      <c r="BR580">
        <v>2</v>
      </c>
      <c r="BS580">
        <v>0</v>
      </c>
      <c r="BT580">
        <v>16034</v>
      </c>
      <c r="BU580">
        <v>0.75</v>
      </c>
      <c r="BV580">
        <v>0.61653360000000001</v>
      </c>
      <c r="BW580">
        <v>121</v>
      </c>
      <c r="BX580">
        <v>1.933392</v>
      </c>
      <c r="BY580">
        <v>0.65226530000000005</v>
      </c>
      <c r="BZ580">
        <v>20</v>
      </c>
      <c r="CA580">
        <v>2</v>
      </c>
      <c r="CB580">
        <v>2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2</v>
      </c>
      <c r="CI580">
        <v>0</v>
      </c>
      <c r="CJ580">
        <v>16246</v>
      </c>
      <c r="CK580">
        <v>1.7235011695186508</v>
      </c>
      <c r="CL580">
        <v>0.63166494668042661</v>
      </c>
      <c r="CM580">
        <v>105</v>
      </c>
      <c r="CN580">
        <v>0.26427239958903764</v>
      </c>
      <c r="CO580">
        <v>1809</v>
      </c>
      <c r="CP580">
        <v>-0.13089961359999999</v>
      </c>
      <c r="CQ580">
        <v>0.14869732699999999</v>
      </c>
      <c r="CR580">
        <v>14427</v>
      </c>
      <c r="CS580">
        <v>0.88900000000000001</v>
      </c>
      <c r="CT580">
        <v>14674</v>
      </c>
      <c r="CU580">
        <v>0.90545529122199997</v>
      </c>
      <c r="CV580">
        <v>9</v>
      </c>
      <c r="CW580">
        <v>5</v>
      </c>
      <c r="CX580">
        <v>6</v>
      </c>
      <c r="CY580">
        <v>436</v>
      </c>
      <c r="CZ580">
        <v>775</v>
      </c>
      <c r="DA580" s="2">
        <v>7569</v>
      </c>
      <c r="DB580" s="2">
        <v>1320</v>
      </c>
      <c r="DC580" s="2">
        <v>85.26</v>
      </c>
      <c r="DD580" s="2">
        <v>623</v>
      </c>
      <c r="DE580">
        <v>191</v>
      </c>
      <c r="DF580">
        <v>34</v>
      </c>
      <c r="DG580">
        <v>30.45</v>
      </c>
      <c r="DH580">
        <v>24.36</v>
      </c>
      <c r="DI580" s="2">
        <v>6.09</v>
      </c>
      <c r="DJ580">
        <v>-2.52</v>
      </c>
      <c r="DK580">
        <v>0.83499734031670692</v>
      </c>
      <c r="DL580">
        <v>3.9138943248532287E-3</v>
      </c>
      <c r="DM580">
        <v>0</v>
      </c>
      <c r="DN580">
        <v>211</v>
      </c>
      <c r="DO580">
        <v>0.81700000000000006</v>
      </c>
      <c r="DP580">
        <v>4431.6899999999996</v>
      </c>
      <c r="DQ580" s="2">
        <v>0</v>
      </c>
      <c r="DR580" s="2">
        <v>70.365760809999998</v>
      </c>
      <c r="DS580">
        <v>2.7135224163334814E-4</v>
      </c>
      <c r="DT580">
        <v>2.1500167940155301</v>
      </c>
      <c r="DU580">
        <v>557532.03494349599</v>
      </c>
      <c r="DV580">
        <v>0</v>
      </c>
    </row>
    <row r="581" spans="1:126" x14ac:dyDescent="0.15">
      <c r="A581" t="s">
        <v>1113</v>
      </c>
      <c r="B581" t="s">
        <v>551</v>
      </c>
      <c r="C581">
        <v>17</v>
      </c>
      <c r="D581">
        <v>41</v>
      </c>
      <c r="E581" t="s">
        <v>1145</v>
      </c>
      <c r="F581">
        <v>17041</v>
      </c>
      <c r="G581" t="s">
        <v>5565</v>
      </c>
      <c r="H581">
        <v>92.2</v>
      </c>
      <c r="I581">
        <v>0.3</v>
      </c>
      <c r="J581">
        <v>0.2</v>
      </c>
      <c r="K581">
        <v>0.4</v>
      </c>
      <c r="L581">
        <v>0.9</v>
      </c>
      <c r="M581">
        <v>6.1</v>
      </c>
      <c r="N581">
        <f t="shared" si="38"/>
        <v>8539.15</v>
      </c>
      <c r="O581">
        <f t="shared" si="36"/>
        <v>1460.8500000000004</v>
      </c>
      <c r="P581">
        <f t="shared" si="37"/>
        <v>1.7530200000000011</v>
      </c>
      <c r="Q581" s="4">
        <v>17041</v>
      </c>
      <c r="R581" s="5">
        <v>39.766078</v>
      </c>
      <c r="S581" s="5">
        <v>-88.222865999999996</v>
      </c>
      <c r="T581">
        <v>6</v>
      </c>
      <c r="U581">
        <v>0.13503467004563163</v>
      </c>
      <c r="V581">
        <v>19908</v>
      </c>
      <c r="W581">
        <v>19867</v>
      </c>
      <c r="X581">
        <v>19826</v>
      </c>
      <c r="Y581">
        <v>19852</v>
      </c>
      <c r="Z581">
        <v>9986</v>
      </c>
      <c r="AA581">
        <v>17029</v>
      </c>
      <c r="AB581">
        <v>7999.8799999999992</v>
      </c>
      <c r="AC581">
        <v>51810</v>
      </c>
      <c r="AD581">
        <v>1</v>
      </c>
      <c r="AE581">
        <v>5.0438817714112779E-5</v>
      </c>
      <c r="AF581">
        <v>35</v>
      </c>
      <c r="AG581">
        <v>735</v>
      </c>
      <c r="AH581">
        <v>4.7619047619047616E-2</v>
      </c>
      <c r="AI581" s="3">
        <v>262839</v>
      </c>
      <c r="AJ581" s="3">
        <v>266664.99460825999</v>
      </c>
      <c r="AK581">
        <v>88</v>
      </c>
      <c r="AL581">
        <v>267161.59999999998</v>
      </c>
      <c r="AM581">
        <v>1880691</v>
      </c>
      <c r="AN581">
        <v>157915</v>
      </c>
      <c r="AO581">
        <v>2038606</v>
      </c>
      <c r="AP581">
        <v>4</v>
      </c>
      <c r="AQ581">
        <v>0</v>
      </c>
      <c r="AR581">
        <v>4</v>
      </c>
      <c r="AS581">
        <v>0.20133890370966928</v>
      </c>
      <c r="AT581">
        <v>5</v>
      </c>
      <c r="AU581">
        <v>71</v>
      </c>
      <c r="AV581">
        <f t="shared" si="39"/>
        <v>76</v>
      </c>
      <c r="AW581">
        <v>11881</v>
      </c>
      <c r="AX581">
        <v>0.66999999999999993</v>
      </c>
      <c r="AY581">
        <v>167165618.46550301</v>
      </c>
      <c r="AZ581">
        <v>167165.61846550301</v>
      </c>
      <c r="BA581">
        <v>8375.0812105573204</v>
      </c>
      <c r="BB581">
        <v>1.1940182726102246</v>
      </c>
      <c r="BC581">
        <v>7674</v>
      </c>
      <c r="BD581">
        <v>725</v>
      </c>
      <c r="BE581">
        <v>6949</v>
      </c>
      <c r="BF581">
        <v>0.34905565601768135</v>
      </c>
      <c r="BG581">
        <v>377857</v>
      </c>
      <c r="BH581">
        <v>19.058660345001513</v>
      </c>
      <c r="BI581">
        <v>2574</v>
      </c>
      <c r="BJ581">
        <v>22</v>
      </c>
      <c r="BK581">
        <v>4</v>
      </c>
      <c r="BL581">
        <v>2</v>
      </c>
      <c r="BM581">
        <v>0</v>
      </c>
      <c r="BN581">
        <v>0</v>
      </c>
      <c r="BO581">
        <v>1</v>
      </c>
      <c r="BP581">
        <v>0</v>
      </c>
      <c r="BQ581">
        <v>1</v>
      </c>
      <c r="BR581">
        <v>4</v>
      </c>
      <c r="BS581">
        <v>0</v>
      </c>
      <c r="BT581">
        <v>19169</v>
      </c>
      <c r="BU581">
        <v>0.82</v>
      </c>
      <c r="BV581">
        <v>0.5720153</v>
      </c>
      <c r="BW581">
        <v>160</v>
      </c>
      <c r="BX581">
        <v>1.7736970000000001</v>
      </c>
      <c r="BY581">
        <v>0.36649910000000002</v>
      </c>
      <c r="BZ581">
        <v>25</v>
      </c>
      <c r="CA581">
        <v>4</v>
      </c>
      <c r="CB581">
        <v>2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3</v>
      </c>
      <c r="CI581">
        <v>0</v>
      </c>
      <c r="CJ581">
        <v>19864</v>
      </c>
      <c r="CK581">
        <v>1.7619814740233588</v>
      </c>
      <c r="CL581">
        <v>0.66918057791712571</v>
      </c>
      <c r="CM581">
        <v>132</v>
      </c>
      <c r="CN581">
        <v>0.4600035618515067</v>
      </c>
      <c r="CO581">
        <v>1923</v>
      </c>
      <c r="CP581">
        <v>1.341996349</v>
      </c>
      <c r="CQ581">
        <v>0.27210962599999999</v>
      </c>
      <c r="CR581">
        <v>17833</v>
      </c>
      <c r="CS581">
        <v>0.9</v>
      </c>
      <c r="CT581">
        <v>16504</v>
      </c>
      <c r="CU581">
        <v>0.85115594423999996</v>
      </c>
      <c r="CV581">
        <v>1</v>
      </c>
      <c r="CW581">
        <v>11</v>
      </c>
      <c r="CX581">
        <v>5</v>
      </c>
      <c r="CY581">
        <v>577</v>
      </c>
      <c r="CZ581">
        <v>1031</v>
      </c>
      <c r="DA581" s="2">
        <v>12263</v>
      </c>
      <c r="DB581" s="2">
        <v>1685</v>
      </c>
      <c r="DC581" s="2">
        <v>110.63</v>
      </c>
      <c r="DD581" s="2">
        <v>714</v>
      </c>
      <c r="DE581">
        <v>185</v>
      </c>
      <c r="DF581">
        <v>22</v>
      </c>
      <c r="DG581">
        <v>10.06</v>
      </c>
      <c r="DH581">
        <v>20.11</v>
      </c>
      <c r="DI581" s="2">
        <v>40.229999999999997</v>
      </c>
      <c r="DJ581">
        <v>-3.5</v>
      </c>
      <c r="DK581">
        <v>0.81414097603475888</v>
      </c>
      <c r="DL581">
        <v>6.8027210884353739E-3</v>
      </c>
      <c r="DM581">
        <v>0</v>
      </c>
      <c r="DN581">
        <v>231.8</v>
      </c>
      <c r="DO581">
        <v>0.871</v>
      </c>
      <c r="DP581">
        <v>4854.9400000000005</v>
      </c>
      <c r="DQ581" s="2">
        <v>0</v>
      </c>
      <c r="DR581" s="2">
        <v>236.85243498999998</v>
      </c>
      <c r="DS581">
        <v>8.2562145556984998E-4</v>
      </c>
      <c r="DT581">
        <v>2.4053257570589999</v>
      </c>
      <c r="DU581">
        <v>642610.6777770936</v>
      </c>
      <c r="DV581">
        <v>1</v>
      </c>
    </row>
    <row r="582" spans="1:126" x14ac:dyDescent="0.15">
      <c r="A582" t="s">
        <v>1113</v>
      </c>
      <c r="B582" t="s">
        <v>1146</v>
      </c>
      <c r="C582">
        <v>17</v>
      </c>
      <c r="D582">
        <v>43</v>
      </c>
      <c r="E582" t="s">
        <v>1147</v>
      </c>
      <c r="F582">
        <v>17043</v>
      </c>
      <c r="G582" t="s">
        <v>5566</v>
      </c>
      <c r="H582">
        <v>70.5</v>
      </c>
      <c r="I582">
        <v>4.5</v>
      </c>
      <c r="J582">
        <v>0.1</v>
      </c>
      <c r="K582">
        <v>10</v>
      </c>
      <c r="L582">
        <v>1.7</v>
      </c>
      <c r="M582">
        <v>13.3</v>
      </c>
      <c r="N582">
        <f t="shared" si="38"/>
        <v>5270.2900000000009</v>
      </c>
      <c r="O582">
        <f t="shared" si="36"/>
        <v>4729.7099999999991</v>
      </c>
      <c r="P582">
        <f t="shared" si="37"/>
        <v>5.6756520000000013</v>
      </c>
      <c r="Q582" s="4">
        <v>17043</v>
      </c>
      <c r="R582" s="5">
        <v>41.852058</v>
      </c>
      <c r="S582" s="5">
        <v>-88.086038000000002</v>
      </c>
      <c r="T582">
        <v>1</v>
      </c>
      <c r="U582">
        <v>5.7288152820375443E-2</v>
      </c>
      <c r="V582">
        <v>918608</v>
      </c>
      <c r="W582">
        <v>926485</v>
      </c>
      <c r="X582">
        <v>930412</v>
      </c>
      <c r="Y582">
        <v>933115</v>
      </c>
      <c r="Z582">
        <v>507119</v>
      </c>
      <c r="AA582">
        <v>17031</v>
      </c>
      <c r="AB582">
        <v>423810.27999999997</v>
      </c>
      <c r="AC582">
        <v>79658</v>
      </c>
      <c r="AD582">
        <v>0</v>
      </c>
      <c r="AE582">
        <v>0</v>
      </c>
      <c r="AF582">
        <v>5</v>
      </c>
      <c r="AG582">
        <v>74</v>
      </c>
      <c r="AH582">
        <v>6.7567567567567571E-2</v>
      </c>
      <c r="AI582" s="3">
        <v>7252</v>
      </c>
      <c r="AJ582" s="3">
        <v>209608.93245722001</v>
      </c>
      <c r="AK582">
        <v>8</v>
      </c>
      <c r="AL582">
        <v>215596.79999999999</v>
      </c>
      <c r="AM582">
        <v>1074304</v>
      </c>
      <c r="AN582">
        <v>6080</v>
      </c>
      <c r="AO582">
        <v>1080384</v>
      </c>
      <c r="AP582">
        <v>86</v>
      </c>
      <c r="AQ582">
        <v>11</v>
      </c>
      <c r="AR582">
        <v>97</v>
      </c>
      <c r="AS582">
        <v>0.10469678408177142</v>
      </c>
      <c r="AT582">
        <v>106</v>
      </c>
      <c r="AU582">
        <v>1555</v>
      </c>
      <c r="AV582">
        <f t="shared" si="39"/>
        <v>1661</v>
      </c>
      <c r="AW582">
        <v>986664</v>
      </c>
      <c r="AX582">
        <v>0.98</v>
      </c>
      <c r="AY582">
        <v>3009568964.1634498</v>
      </c>
      <c r="AZ582">
        <v>3009568.9641634496</v>
      </c>
      <c r="BA582">
        <v>3307.5320040622901</v>
      </c>
      <c r="BB582">
        <v>3.0234023397863004</v>
      </c>
      <c r="BC582">
        <v>236335</v>
      </c>
      <c r="BD582">
        <v>326690</v>
      </c>
      <c r="BE582">
        <v>-90355</v>
      </c>
      <c r="BF582">
        <v>-9.8360780659432531E-2</v>
      </c>
      <c r="BG582">
        <v>38633183</v>
      </c>
      <c r="BH582">
        <v>41.522662003499526</v>
      </c>
      <c r="BI582">
        <v>71570</v>
      </c>
      <c r="BJ582">
        <v>407</v>
      </c>
      <c r="BK582">
        <v>46</v>
      </c>
      <c r="BL582">
        <v>79</v>
      </c>
      <c r="BM582">
        <v>11</v>
      </c>
      <c r="BN582">
        <v>30</v>
      </c>
      <c r="BO582">
        <v>69</v>
      </c>
      <c r="BP582">
        <v>13</v>
      </c>
      <c r="BQ582">
        <v>113</v>
      </c>
      <c r="BR582">
        <v>18</v>
      </c>
      <c r="BS582">
        <v>3</v>
      </c>
      <c r="BT582">
        <v>932541</v>
      </c>
      <c r="BU582">
        <v>0.82</v>
      </c>
      <c r="BV582">
        <v>0.59682120000000005</v>
      </c>
      <c r="BW582">
        <v>4846</v>
      </c>
      <c r="BX582">
        <v>0.84607540000000003</v>
      </c>
      <c r="BY582">
        <v>-0.70815430000000001</v>
      </c>
      <c r="BZ582">
        <v>425</v>
      </c>
      <c r="CA582">
        <v>51</v>
      </c>
      <c r="CB582">
        <v>65</v>
      </c>
      <c r="CC582">
        <v>13</v>
      </c>
      <c r="CD582">
        <v>37</v>
      </c>
      <c r="CE582">
        <v>68</v>
      </c>
      <c r="CF582">
        <v>16</v>
      </c>
      <c r="CG582">
        <v>141</v>
      </c>
      <c r="CH582">
        <v>19</v>
      </c>
      <c r="CI582">
        <v>2</v>
      </c>
      <c r="CJ582">
        <v>933769</v>
      </c>
      <c r="CK582">
        <v>0.89636730283399857</v>
      </c>
      <c r="CL582">
        <v>0.71529895598143811</v>
      </c>
      <c r="CM582">
        <v>4929</v>
      </c>
      <c r="CN582">
        <v>-0.36319789676140468</v>
      </c>
      <c r="CO582">
        <v>251867</v>
      </c>
      <c r="CP582">
        <v>1.0940431900000001</v>
      </c>
      <c r="CQ582">
        <v>1.2168179160000001</v>
      </c>
      <c r="CR582">
        <v>859646</v>
      </c>
      <c r="CS582">
        <v>0.92</v>
      </c>
      <c r="CT582">
        <v>817561</v>
      </c>
      <c r="CU582">
        <v>0.89357769029</v>
      </c>
      <c r="CV582">
        <v>2189</v>
      </c>
      <c r="CW582">
        <v>922</v>
      </c>
      <c r="CX582">
        <v>1241</v>
      </c>
      <c r="CY582">
        <v>349</v>
      </c>
      <c r="CZ582">
        <v>122</v>
      </c>
      <c r="DA582" s="2">
        <v>780818</v>
      </c>
      <c r="DB582" s="2">
        <v>164080</v>
      </c>
      <c r="DC582" s="2">
        <v>255.22</v>
      </c>
      <c r="DD582" s="2">
        <v>191665</v>
      </c>
      <c r="DE582">
        <v>38</v>
      </c>
      <c r="DF582">
        <v>6</v>
      </c>
      <c r="DG582">
        <v>80.680000000000007</v>
      </c>
      <c r="DH582">
        <v>3</v>
      </c>
      <c r="DI582" s="2">
        <v>8.58</v>
      </c>
      <c r="DJ582">
        <v>-2.33</v>
      </c>
      <c r="DL582">
        <v>0</v>
      </c>
      <c r="DM582">
        <v>0</v>
      </c>
      <c r="DN582">
        <v>10.9</v>
      </c>
      <c r="DO582">
        <v>0.05</v>
      </c>
      <c r="DP582">
        <v>0</v>
      </c>
      <c r="DQ582" s="2">
        <v>0</v>
      </c>
      <c r="DR582" s="2">
        <v>3435.6380596900008</v>
      </c>
      <c r="DS582">
        <v>0</v>
      </c>
      <c r="DT582">
        <v>1.0246045707603999</v>
      </c>
      <c r="DU582">
        <v>220901.46672131578</v>
      </c>
      <c r="DV582">
        <v>1</v>
      </c>
    </row>
    <row r="583" spans="1:126" x14ac:dyDescent="0.15">
      <c r="A583" t="s">
        <v>1113</v>
      </c>
      <c r="B583" t="s">
        <v>1148</v>
      </c>
      <c r="C583">
        <v>17</v>
      </c>
      <c r="D583">
        <v>45</v>
      </c>
      <c r="E583" t="s">
        <v>1149</v>
      </c>
      <c r="F583">
        <v>17045</v>
      </c>
      <c r="G583" t="s">
        <v>5567</v>
      </c>
      <c r="H583">
        <v>97.7</v>
      </c>
      <c r="I583">
        <v>0.3</v>
      </c>
      <c r="J583">
        <v>0.1</v>
      </c>
      <c r="K583">
        <v>0.2</v>
      </c>
      <c r="L583">
        <v>0.7</v>
      </c>
      <c r="M583">
        <v>1</v>
      </c>
      <c r="N583">
        <f t="shared" si="38"/>
        <v>9546.9200000000019</v>
      </c>
      <c r="O583">
        <f t="shared" si="36"/>
        <v>453.07999999999811</v>
      </c>
      <c r="P583">
        <f t="shared" si="37"/>
        <v>0.54369599999999796</v>
      </c>
      <c r="Q583" s="4">
        <v>17045</v>
      </c>
      <c r="R583" s="5">
        <v>39.679037000000001</v>
      </c>
      <c r="S583" s="5">
        <v>-87.747110000000006</v>
      </c>
      <c r="T583">
        <v>6</v>
      </c>
      <c r="U583">
        <v>0.19565787431941969</v>
      </c>
      <c r="V583">
        <v>18513</v>
      </c>
      <c r="W583">
        <v>18171</v>
      </c>
      <c r="X583">
        <v>17992</v>
      </c>
      <c r="Y583">
        <v>17554</v>
      </c>
      <c r="Z583">
        <v>9238</v>
      </c>
      <c r="AA583">
        <v>17033</v>
      </c>
      <c r="AB583">
        <v>7038.5900000000011</v>
      </c>
      <c r="AC583">
        <v>45691</v>
      </c>
      <c r="AD583">
        <v>1</v>
      </c>
      <c r="AE583">
        <v>5.558025789239662E-5</v>
      </c>
      <c r="AF583">
        <v>9</v>
      </c>
      <c r="AG583">
        <v>673</v>
      </c>
      <c r="AH583">
        <v>1.3372956909361069E-2</v>
      </c>
      <c r="AI583" s="3">
        <v>351684</v>
      </c>
      <c r="AJ583" s="3">
        <v>398958.87920347502</v>
      </c>
      <c r="AK583">
        <v>152</v>
      </c>
      <c r="AL583">
        <v>399500.80000000005</v>
      </c>
      <c r="AM583">
        <v>925667</v>
      </c>
      <c r="AN583">
        <v>193408</v>
      </c>
      <c r="AO583">
        <v>1119075</v>
      </c>
      <c r="AP583">
        <v>6</v>
      </c>
      <c r="AQ583">
        <v>0</v>
      </c>
      <c r="AR583">
        <v>6</v>
      </c>
      <c r="AS583">
        <v>0.33019646689780419</v>
      </c>
      <c r="AT583">
        <v>6</v>
      </c>
      <c r="AU583">
        <v>14</v>
      </c>
      <c r="AV583">
        <f t="shared" si="39"/>
        <v>20</v>
      </c>
      <c r="AW583">
        <v>4891</v>
      </c>
      <c r="AX583">
        <v>0.31999999999999995</v>
      </c>
      <c r="AY583">
        <v>455630558.382846</v>
      </c>
      <c r="AZ583">
        <v>455630.55838284601</v>
      </c>
      <c r="BA583">
        <v>23099.8941249565</v>
      </c>
      <c r="BB583">
        <v>0.43290241703732618</v>
      </c>
      <c r="BC583">
        <v>11042</v>
      </c>
      <c r="BD583">
        <v>725</v>
      </c>
      <c r="BE583">
        <v>10317</v>
      </c>
      <c r="BF583">
        <v>0.55728407065305463</v>
      </c>
      <c r="BG583">
        <v>456496</v>
      </c>
      <c r="BH583">
        <v>25.372165406847486</v>
      </c>
      <c r="BI583">
        <v>2740</v>
      </c>
      <c r="BJ583">
        <v>23</v>
      </c>
      <c r="BK583">
        <v>3</v>
      </c>
      <c r="BL583">
        <v>2</v>
      </c>
      <c r="BM583">
        <v>0</v>
      </c>
      <c r="BN583">
        <v>0</v>
      </c>
      <c r="BO583">
        <v>1</v>
      </c>
      <c r="BP583">
        <v>1</v>
      </c>
      <c r="BQ583">
        <v>3</v>
      </c>
      <c r="BR583">
        <v>1</v>
      </c>
      <c r="BS583">
        <v>0</v>
      </c>
      <c r="BT583">
        <v>18471</v>
      </c>
      <c r="BU583">
        <v>0.76</v>
      </c>
      <c r="BV583">
        <v>0.55792109999999995</v>
      </c>
      <c r="BW583">
        <v>168</v>
      </c>
      <c r="BX583">
        <v>1.8407230000000001</v>
      </c>
      <c r="BY583">
        <v>0.49854500000000002</v>
      </c>
      <c r="BZ583">
        <v>22</v>
      </c>
      <c r="CA583">
        <v>3</v>
      </c>
      <c r="CB583">
        <v>2</v>
      </c>
      <c r="CC583">
        <v>0</v>
      </c>
      <c r="CD583">
        <v>0</v>
      </c>
      <c r="CE583">
        <v>1</v>
      </c>
      <c r="CF583">
        <v>0</v>
      </c>
      <c r="CG583">
        <v>3</v>
      </c>
      <c r="CH583">
        <v>1</v>
      </c>
      <c r="CI583">
        <v>0</v>
      </c>
      <c r="CJ583">
        <v>17800</v>
      </c>
      <c r="CK583">
        <v>1.7977528089887642</v>
      </c>
      <c r="CL583">
        <v>0.59109464771696396</v>
      </c>
      <c r="CM583">
        <v>153</v>
      </c>
      <c r="CN583">
        <v>0.52854479917807529</v>
      </c>
      <c r="CO583">
        <v>1763</v>
      </c>
      <c r="CP583">
        <v>-0.36721045800000002</v>
      </c>
      <c r="CQ583">
        <v>-0.3195561019</v>
      </c>
      <c r="CR583">
        <v>15254</v>
      </c>
      <c r="CS583">
        <v>0.86699999999999999</v>
      </c>
      <c r="CT583">
        <v>16032</v>
      </c>
      <c r="CU583">
        <v>0.88996268299999992</v>
      </c>
      <c r="CV583">
        <v>18</v>
      </c>
      <c r="CW583">
        <v>4</v>
      </c>
      <c r="CX583">
        <v>5</v>
      </c>
      <c r="CY583">
        <v>709</v>
      </c>
      <c r="CZ583">
        <v>964</v>
      </c>
      <c r="DA583" s="2">
        <v>9136</v>
      </c>
      <c r="DB583" s="2">
        <v>1345</v>
      </c>
      <c r="DC583" s="2">
        <v>50.11</v>
      </c>
      <c r="DD583" s="2">
        <v>324</v>
      </c>
      <c r="DE583">
        <v>197</v>
      </c>
      <c r="DF583">
        <v>15</v>
      </c>
      <c r="DG583">
        <v>33.409999999999997</v>
      </c>
      <c r="DH583">
        <v>16.7</v>
      </c>
      <c r="DI583" s="2">
        <v>16.7</v>
      </c>
      <c r="DJ583">
        <v>-3.65</v>
      </c>
      <c r="DK583">
        <v>0.91743440133756438</v>
      </c>
      <c r="DL583">
        <v>0</v>
      </c>
      <c r="DM583">
        <v>0</v>
      </c>
      <c r="DN583">
        <v>313.3</v>
      </c>
      <c r="DO583">
        <v>0.78799999999999992</v>
      </c>
      <c r="DP583">
        <v>6021.5300000000007</v>
      </c>
      <c r="DQ583" s="2">
        <v>0</v>
      </c>
      <c r="DR583" s="2">
        <v>58.966886680000002</v>
      </c>
      <c r="DS583">
        <v>1.4760142326373312E-4</v>
      </c>
      <c r="DT583">
        <v>2.1844057866112099</v>
      </c>
      <c r="DU583">
        <v>872671.85927580774</v>
      </c>
      <c r="DV583">
        <v>1</v>
      </c>
    </row>
    <row r="584" spans="1:126" x14ac:dyDescent="0.15">
      <c r="A584" t="s">
        <v>1113</v>
      </c>
      <c r="B584" t="s">
        <v>1150</v>
      </c>
      <c r="C584">
        <v>17</v>
      </c>
      <c r="D584">
        <v>47</v>
      </c>
      <c r="E584" t="s">
        <v>1151</v>
      </c>
      <c r="F584">
        <v>17047</v>
      </c>
      <c r="G584" t="s">
        <v>5568</v>
      </c>
      <c r="H584">
        <v>97.5</v>
      </c>
      <c r="I584">
        <v>0.4</v>
      </c>
      <c r="J584">
        <v>0.1</v>
      </c>
      <c r="K584">
        <v>0.3</v>
      </c>
      <c r="L584">
        <v>0.7</v>
      </c>
      <c r="M584">
        <v>0.9</v>
      </c>
      <c r="N584">
        <f t="shared" si="38"/>
        <v>9507.81</v>
      </c>
      <c r="O584">
        <f t="shared" si="36"/>
        <v>492.19000000000051</v>
      </c>
      <c r="P584">
        <f t="shared" si="37"/>
        <v>0.59062800000000082</v>
      </c>
      <c r="Q584" s="4">
        <v>17047</v>
      </c>
      <c r="R584" s="5">
        <v>38.417095000000003</v>
      </c>
      <c r="S584" s="5">
        <v>-88.047940999999994</v>
      </c>
      <c r="T584">
        <v>9</v>
      </c>
      <c r="U584">
        <v>6.9944346414736069E-2</v>
      </c>
      <c r="V584">
        <v>6691</v>
      </c>
      <c r="W584">
        <v>6687</v>
      </c>
      <c r="X584">
        <v>6649</v>
      </c>
      <c r="Y584">
        <v>6508</v>
      </c>
      <c r="Z584">
        <v>3364</v>
      </c>
      <c r="AA584">
        <v>17035</v>
      </c>
      <c r="AB584">
        <v>2676.078</v>
      </c>
      <c r="AC584">
        <v>44497</v>
      </c>
      <c r="AD584">
        <v>1</v>
      </c>
      <c r="AE584">
        <v>1.5039855617386073E-4</v>
      </c>
      <c r="AF584">
        <v>6</v>
      </c>
      <c r="AG584">
        <v>365</v>
      </c>
      <c r="AH584">
        <v>1.643835616438356E-2</v>
      </c>
      <c r="AI584" s="3">
        <v>106737</v>
      </c>
      <c r="AJ584" s="3">
        <v>142347.73403875501</v>
      </c>
      <c r="AK584">
        <v>74</v>
      </c>
      <c r="AL584">
        <v>142508.79999999999</v>
      </c>
      <c r="AM584">
        <v>2000009</v>
      </c>
      <c r="AN584">
        <v>63180</v>
      </c>
      <c r="AO584">
        <v>2063189</v>
      </c>
      <c r="AP584">
        <v>1</v>
      </c>
      <c r="AQ584">
        <v>0</v>
      </c>
      <c r="AR584">
        <v>1</v>
      </c>
      <c r="AS584">
        <v>0.14954389113204725</v>
      </c>
      <c r="AT584">
        <v>1</v>
      </c>
      <c r="AU584">
        <v>7</v>
      </c>
      <c r="AV584">
        <f t="shared" si="39"/>
        <v>8</v>
      </c>
      <c r="AW584">
        <v>705</v>
      </c>
      <c r="AX584">
        <v>0.12</v>
      </c>
      <c r="AY584">
        <v>135489388.36760399</v>
      </c>
      <c r="AZ584">
        <v>135489.388367604</v>
      </c>
      <c r="BA584">
        <v>19049.9023742725</v>
      </c>
      <c r="BB584">
        <v>0.52493707335242401</v>
      </c>
      <c r="BC584">
        <v>2274</v>
      </c>
      <c r="BD584">
        <v>815</v>
      </c>
      <c r="BE584">
        <v>1459</v>
      </c>
      <c r="BF584">
        <v>0.21805410252578089</v>
      </c>
      <c r="BG584">
        <v>153664</v>
      </c>
      <c r="BH584">
        <v>23.110843735900136</v>
      </c>
      <c r="BI584">
        <v>1328</v>
      </c>
      <c r="BJ584">
        <v>14</v>
      </c>
      <c r="BK584">
        <v>3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6444</v>
      </c>
      <c r="BU584">
        <v>0.8</v>
      </c>
      <c r="BV584">
        <v>0.65187779999999995</v>
      </c>
      <c r="BW584">
        <v>51</v>
      </c>
      <c r="BX584">
        <v>2.7932959999999998</v>
      </c>
      <c r="BY584">
        <v>1.5386550000000001</v>
      </c>
      <c r="BZ584">
        <v>11</v>
      </c>
      <c r="CA584">
        <v>3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6621</v>
      </c>
      <c r="CK584">
        <v>2.2655188038060716</v>
      </c>
      <c r="CL584">
        <v>0.71164021164021163</v>
      </c>
      <c r="CM584">
        <v>43</v>
      </c>
      <c r="CN584">
        <v>1.068395369461564</v>
      </c>
      <c r="CO584">
        <v>460.00000000000006</v>
      </c>
      <c r="CP584">
        <v>-1.4514664291999999</v>
      </c>
      <c r="CQ584">
        <v>0.15846197300000001</v>
      </c>
      <c r="CR584">
        <v>5784</v>
      </c>
      <c r="CS584">
        <v>0.88700000000000001</v>
      </c>
      <c r="CT584">
        <v>5821</v>
      </c>
      <c r="CU584">
        <v>0.89065347565999997</v>
      </c>
      <c r="CV584">
        <v>3</v>
      </c>
      <c r="CW584">
        <v>1</v>
      </c>
      <c r="CZ584">
        <v>557</v>
      </c>
      <c r="DA584" s="2">
        <v>3902</v>
      </c>
      <c r="DB584" s="2">
        <v>495</v>
      </c>
      <c r="DC584" s="2">
        <v>59.95</v>
      </c>
      <c r="DD584" s="2">
        <v>160</v>
      </c>
      <c r="DE584">
        <v>124</v>
      </c>
      <c r="DF584">
        <v>31</v>
      </c>
      <c r="DH584">
        <v>29.98</v>
      </c>
      <c r="DI584" s="2">
        <v>44.96</v>
      </c>
      <c r="DJ584">
        <v>-2.9</v>
      </c>
      <c r="DK584">
        <v>0.8256368457048634</v>
      </c>
      <c r="DL584">
        <v>0</v>
      </c>
      <c r="DM584">
        <v>0</v>
      </c>
      <c r="DN584">
        <v>80.8</v>
      </c>
      <c r="DO584">
        <v>0.52600000000000002</v>
      </c>
      <c r="DP584">
        <v>4678.72</v>
      </c>
      <c r="DQ584" s="2">
        <v>0</v>
      </c>
      <c r="DR584" s="2">
        <v>31.184640949999999</v>
      </c>
      <c r="DS584">
        <v>2.1882607212873873E-4</v>
      </c>
      <c r="DT584">
        <v>3.0202290531666698</v>
      </c>
      <c r="DU584">
        <v>430409.21809191827</v>
      </c>
      <c r="DV584">
        <v>1</v>
      </c>
    </row>
    <row r="585" spans="1:126" x14ac:dyDescent="0.15">
      <c r="A585" t="s">
        <v>1113</v>
      </c>
      <c r="B585" t="s">
        <v>856</v>
      </c>
      <c r="C585">
        <v>17</v>
      </c>
      <c r="D585">
        <v>49</v>
      </c>
      <c r="E585" t="s">
        <v>1152</v>
      </c>
      <c r="F585">
        <v>17049</v>
      </c>
      <c r="G585" t="s">
        <v>5569</v>
      </c>
      <c r="H585">
        <v>96.8</v>
      </c>
      <c r="I585">
        <v>0.2</v>
      </c>
      <c r="J585">
        <v>0.1</v>
      </c>
      <c r="K585">
        <v>0.4</v>
      </c>
      <c r="L585">
        <v>0.7</v>
      </c>
      <c r="M585">
        <v>1.7</v>
      </c>
      <c r="N585">
        <f t="shared" si="38"/>
        <v>9373.83</v>
      </c>
      <c r="O585">
        <f t="shared" si="36"/>
        <v>626.17000000000007</v>
      </c>
      <c r="P585">
        <f t="shared" si="37"/>
        <v>0.7514040000000004</v>
      </c>
      <c r="Q585" s="4">
        <v>17049</v>
      </c>
      <c r="R585" s="5">
        <v>39.047944999999999</v>
      </c>
      <c r="S585" s="5">
        <v>-88.592849000000001</v>
      </c>
      <c r="T585">
        <v>7</v>
      </c>
      <c r="U585">
        <v>0.18939779202834009</v>
      </c>
      <c r="V585">
        <v>34258</v>
      </c>
      <c r="W585">
        <v>34280</v>
      </c>
      <c r="X585">
        <v>34332</v>
      </c>
      <c r="Y585">
        <v>34196</v>
      </c>
      <c r="Z585">
        <v>17531</v>
      </c>
      <c r="AA585">
        <v>17037</v>
      </c>
      <c r="AB585">
        <v>14527.092000000001</v>
      </c>
      <c r="AC585">
        <v>52224</v>
      </c>
      <c r="AD585">
        <v>0</v>
      </c>
      <c r="AE585">
        <v>0</v>
      </c>
      <c r="AF585">
        <v>28</v>
      </c>
      <c r="AG585">
        <v>1302</v>
      </c>
      <c r="AH585">
        <v>2.1505376344086023E-2</v>
      </c>
      <c r="AI585" s="3">
        <v>287023</v>
      </c>
      <c r="AJ585" s="3">
        <v>306417.03492430004</v>
      </c>
      <c r="AK585">
        <v>80</v>
      </c>
      <c r="AL585">
        <v>307155.20000000001</v>
      </c>
      <c r="AM585">
        <v>2309755</v>
      </c>
      <c r="AN585">
        <v>204602</v>
      </c>
      <c r="AO585">
        <v>2514357</v>
      </c>
      <c r="AP585">
        <v>4</v>
      </c>
      <c r="AQ585">
        <v>1</v>
      </c>
      <c r="AR585">
        <v>5</v>
      </c>
      <c r="AS585">
        <v>0.14585764294049008</v>
      </c>
      <c r="AT585">
        <v>5</v>
      </c>
      <c r="AU585">
        <v>58</v>
      </c>
      <c r="AV585">
        <f t="shared" si="39"/>
        <v>63</v>
      </c>
      <c r="AW585">
        <v>20173</v>
      </c>
      <c r="AX585">
        <v>0.62</v>
      </c>
      <c r="AY585">
        <v>135017154.41488501</v>
      </c>
      <c r="AZ585">
        <v>135017.15441488501</v>
      </c>
      <c r="BA585">
        <v>3933.06202211769</v>
      </c>
      <c r="BB585">
        <v>2.5425482597947111</v>
      </c>
      <c r="BC585">
        <v>9647</v>
      </c>
      <c r="BD585">
        <v>5525</v>
      </c>
      <c r="BE585">
        <v>4122</v>
      </c>
      <c r="BF585">
        <v>0.12032226049389924</v>
      </c>
      <c r="BG585">
        <v>1583836</v>
      </c>
      <c r="BH585">
        <v>46.132937201444719</v>
      </c>
      <c r="BI585">
        <v>4977</v>
      </c>
      <c r="BJ585">
        <v>42</v>
      </c>
      <c r="BK585">
        <v>9</v>
      </c>
      <c r="BL585">
        <v>2</v>
      </c>
      <c r="BM585">
        <v>0</v>
      </c>
      <c r="BN585">
        <v>1</v>
      </c>
      <c r="BO585">
        <v>1</v>
      </c>
      <c r="BP585">
        <v>2</v>
      </c>
      <c r="BQ585">
        <v>3</v>
      </c>
      <c r="BR585">
        <v>3</v>
      </c>
      <c r="BS585">
        <v>0</v>
      </c>
      <c r="BT585">
        <v>34424</v>
      </c>
      <c r="BU585">
        <v>0.85</v>
      </c>
      <c r="BV585">
        <v>0.65383720000000001</v>
      </c>
      <c r="BW585">
        <v>250</v>
      </c>
      <c r="BX585">
        <v>1.8301190000000001</v>
      </c>
      <c r="BY585">
        <v>0.65109490000000003</v>
      </c>
      <c r="BZ585">
        <v>36</v>
      </c>
      <c r="CA585">
        <v>9</v>
      </c>
      <c r="CB585">
        <v>2</v>
      </c>
      <c r="CC585">
        <v>0</v>
      </c>
      <c r="CD585">
        <v>1</v>
      </c>
      <c r="CE585">
        <v>0</v>
      </c>
      <c r="CF585">
        <v>2</v>
      </c>
      <c r="CG585">
        <v>2</v>
      </c>
      <c r="CH585">
        <v>3</v>
      </c>
      <c r="CI585">
        <v>0</v>
      </c>
      <c r="CJ585">
        <v>34321</v>
      </c>
      <c r="CK585">
        <v>1.6025174091663996</v>
      </c>
      <c r="CL585">
        <v>0.71871079385680292</v>
      </c>
      <c r="CM585">
        <v>237</v>
      </c>
      <c r="CN585">
        <v>0.55610261624752044</v>
      </c>
      <c r="CO585">
        <v>4306</v>
      </c>
      <c r="CP585">
        <v>0.57425261699999997</v>
      </c>
      <c r="CQ585">
        <v>0.50258944299999997</v>
      </c>
      <c r="CR585">
        <v>30881</v>
      </c>
      <c r="CS585">
        <v>0.89800000000000002</v>
      </c>
      <c r="CT585">
        <v>30147</v>
      </c>
      <c r="CU585">
        <v>0.90596026490100001</v>
      </c>
      <c r="CV585">
        <v>35</v>
      </c>
      <c r="CW585">
        <v>23</v>
      </c>
      <c r="CX585">
        <v>26</v>
      </c>
      <c r="CY585">
        <v>745</v>
      </c>
      <c r="CZ585">
        <v>1932</v>
      </c>
      <c r="DA585" s="2">
        <v>27348</v>
      </c>
      <c r="DB585" s="2">
        <v>3560</v>
      </c>
      <c r="DC585" s="2">
        <v>189.47</v>
      </c>
      <c r="DD585" s="2">
        <v>755</v>
      </c>
      <c r="DE585">
        <v>511</v>
      </c>
      <c r="DF585">
        <v>22</v>
      </c>
      <c r="DG585">
        <v>61.21</v>
      </c>
      <c r="DH585">
        <v>8.74</v>
      </c>
      <c r="DI585" s="2">
        <v>17.489999999999998</v>
      </c>
      <c r="DJ585">
        <v>-2.81</v>
      </c>
      <c r="DK585">
        <v>0.96052581152033112</v>
      </c>
      <c r="DL585">
        <v>0</v>
      </c>
      <c r="DM585">
        <v>0</v>
      </c>
      <c r="DN585">
        <v>197.1</v>
      </c>
      <c r="DO585">
        <v>0.65099999999999991</v>
      </c>
      <c r="DP585">
        <v>15202.369999999999</v>
      </c>
      <c r="DQ585" s="2">
        <v>0</v>
      </c>
      <c r="DR585" s="2">
        <v>134.57232175999999</v>
      </c>
      <c r="DS585">
        <v>4.38135415614419E-4</v>
      </c>
      <c r="DT585">
        <v>3.0052025621431899</v>
      </c>
      <c r="DU585">
        <v>923063.594015604</v>
      </c>
      <c r="DV585">
        <v>1</v>
      </c>
    </row>
    <row r="586" spans="1:126" x14ac:dyDescent="0.15">
      <c r="A586" t="s">
        <v>1113</v>
      </c>
      <c r="B586" t="s">
        <v>160</v>
      </c>
      <c r="C586">
        <v>17</v>
      </c>
      <c r="D586">
        <v>51</v>
      </c>
      <c r="E586" t="s">
        <v>1153</v>
      </c>
      <c r="F586">
        <v>17051</v>
      </c>
      <c r="G586" t="s">
        <v>5570</v>
      </c>
      <c r="H586">
        <v>93</v>
      </c>
      <c r="I586">
        <v>4.4000000000000004</v>
      </c>
      <c r="J586">
        <v>0.1</v>
      </c>
      <c r="K586">
        <v>0.2</v>
      </c>
      <c r="L586">
        <v>0.9</v>
      </c>
      <c r="M586">
        <v>1.4</v>
      </c>
      <c r="N586">
        <f t="shared" si="38"/>
        <v>8671.18</v>
      </c>
      <c r="O586">
        <f t="shared" si="36"/>
        <v>1328.8199999999997</v>
      </c>
      <c r="P586">
        <f t="shared" si="37"/>
        <v>1.5945840000000002</v>
      </c>
      <c r="Q586" s="4">
        <v>17051</v>
      </c>
      <c r="R586" s="5">
        <v>39.001125000000002</v>
      </c>
      <c r="S586" s="5">
        <v>-89.017922999999996</v>
      </c>
      <c r="T586">
        <v>6</v>
      </c>
      <c r="U586">
        <v>0.10018823210037942</v>
      </c>
      <c r="V586">
        <v>22082</v>
      </c>
      <c r="W586">
        <v>22041</v>
      </c>
      <c r="X586">
        <v>22136</v>
      </c>
      <c r="Y586">
        <v>22049</v>
      </c>
      <c r="Z586">
        <v>11589</v>
      </c>
      <c r="AA586">
        <v>17039</v>
      </c>
      <c r="AB586">
        <v>7994.6440000000002</v>
      </c>
      <c r="AC586">
        <v>43944</v>
      </c>
      <c r="AD586">
        <v>0</v>
      </c>
      <c r="AE586">
        <v>0</v>
      </c>
      <c r="AF586">
        <v>40</v>
      </c>
      <c r="AG586">
        <v>1240</v>
      </c>
      <c r="AH586">
        <v>3.2258064516129031E-2</v>
      </c>
      <c r="AI586" s="3">
        <v>303140</v>
      </c>
      <c r="AJ586" s="3">
        <v>458549.68489221</v>
      </c>
      <c r="AK586">
        <v>74</v>
      </c>
      <c r="AL586">
        <v>464249.59999999998</v>
      </c>
      <c r="AM586">
        <v>1663459</v>
      </c>
      <c r="AN586">
        <v>163590</v>
      </c>
      <c r="AO586">
        <v>1827049</v>
      </c>
      <c r="AP586">
        <v>4</v>
      </c>
      <c r="AQ586">
        <v>0</v>
      </c>
      <c r="AR586">
        <v>4</v>
      </c>
      <c r="AS586">
        <v>0.18147996914840525</v>
      </c>
      <c r="AT586">
        <v>4</v>
      </c>
      <c r="AU586">
        <v>12</v>
      </c>
      <c r="AV586">
        <f t="shared" si="39"/>
        <v>16</v>
      </c>
      <c r="AW586">
        <v>6420</v>
      </c>
      <c r="AX586">
        <v>0.31999999999999995</v>
      </c>
      <c r="AY586">
        <v>142947460.11082301</v>
      </c>
      <c r="AZ586">
        <v>142947.46011082301</v>
      </c>
      <c r="BA586">
        <v>6546.0594472266603</v>
      </c>
      <c r="BB586">
        <v>1.5276366004034161</v>
      </c>
      <c r="BC586">
        <v>8945</v>
      </c>
      <c r="BD586">
        <v>179</v>
      </c>
      <c r="BE586">
        <v>8766</v>
      </c>
      <c r="BF586">
        <v>0.39697491169278143</v>
      </c>
      <c r="BG586">
        <v>406644</v>
      </c>
      <c r="BH586">
        <v>18.370256595590892</v>
      </c>
      <c r="BI586">
        <v>3331</v>
      </c>
      <c r="BJ586">
        <v>34</v>
      </c>
      <c r="BK586">
        <v>5</v>
      </c>
      <c r="BL586">
        <v>1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4</v>
      </c>
      <c r="BS586">
        <v>0</v>
      </c>
      <c r="BT586">
        <v>20935</v>
      </c>
      <c r="BU586">
        <v>0.75</v>
      </c>
      <c r="BV586">
        <v>0.58870040000000001</v>
      </c>
      <c r="BW586">
        <v>136</v>
      </c>
      <c r="BX586">
        <v>2.1972770000000001</v>
      </c>
      <c r="BY586">
        <v>0.5658647</v>
      </c>
      <c r="BZ586">
        <v>32</v>
      </c>
      <c r="CA586">
        <v>4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2</v>
      </c>
      <c r="CH586">
        <v>2</v>
      </c>
      <c r="CI586">
        <v>0</v>
      </c>
      <c r="CJ586">
        <v>21993</v>
      </c>
      <c r="CK586">
        <v>1.9096985404446869</v>
      </c>
      <c r="CL586">
        <v>0.59520966029723987</v>
      </c>
      <c r="CM586">
        <v>133</v>
      </c>
      <c r="CN586">
        <v>0.20915676545014744</v>
      </c>
      <c r="CO586">
        <v>1496.0000000000002</v>
      </c>
      <c r="CP586">
        <v>0.21231952000000001</v>
      </c>
      <c r="CQ586">
        <v>-0.52902846699999995</v>
      </c>
      <c r="CR586">
        <v>19223</v>
      </c>
      <c r="CS586">
        <v>0.872</v>
      </c>
      <c r="CT586">
        <v>18946</v>
      </c>
      <c r="CU586">
        <v>0.87018340905000002</v>
      </c>
      <c r="CV586">
        <v>10</v>
      </c>
      <c r="CW586">
        <v>8</v>
      </c>
      <c r="CX586">
        <v>4</v>
      </c>
      <c r="CY586">
        <v>848</v>
      </c>
      <c r="CZ586">
        <v>1788</v>
      </c>
      <c r="DA586" s="2">
        <v>8935</v>
      </c>
      <c r="DB586" s="2">
        <v>1555</v>
      </c>
      <c r="DC586" s="2">
        <v>63.46</v>
      </c>
      <c r="DD586" s="2">
        <v>1505</v>
      </c>
      <c r="DE586">
        <v>384</v>
      </c>
      <c r="DF586">
        <v>32</v>
      </c>
      <c r="DG586">
        <v>31.73</v>
      </c>
      <c r="DH586">
        <v>18.13</v>
      </c>
      <c r="DI586" s="2">
        <v>31.73</v>
      </c>
      <c r="DJ586">
        <v>-1.97</v>
      </c>
      <c r="DK586">
        <v>0.96199115920036948</v>
      </c>
      <c r="DL586">
        <v>0</v>
      </c>
      <c r="DM586">
        <v>0</v>
      </c>
      <c r="DN586">
        <v>264.5</v>
      </c>
      <c r="DO586">
        <v>0.57299999999999995</v>
      </c>
      <c r="DP586">
        <v>12921.29</v>
      </c>
      <c r="DQ586" s="2">
        <v>0</v>
      </c>
      <c r="DR586" s="2">
        <v>3670.8811527000012</v>
      </c>
      <c r="DS586">
        <v>7.8673226162245483E-3</v>
      </c>
      <c r="DT586">
        <v>2.91667380017592</v>
      </c>
      <c r="DU586">
        <v>1354064.6450621507</v>
      </c>
      <c r="DV586">
        <v>1</v>
      </c>
    </row>
    <row r="587" spans="1:126" x14ac:dyDescent="0.15">
      <c r="A587" t="s">
        <v>1113</v>
      </c>
      <c r="B587" t="s">
        <v>1154</v>
      </c>
      <c r="C587">
        <v>17</v>
      </c>
      <c r="D587">
        <v>53</v>
      </c>
      <c r="E587" t="s">
        <v>1155</v>
      </c>
      <c r="F587">
        <v>17053</v>
      </c>
      <c r="G587" t="s">
        <v>5571</v>
      </c>
      <c r="H587">
        <v>96</v>
      </c>
      <c r="I587">
        <v>0.6</v>
      </c>
      <c r="J587">
        <v>0.2</v>
      </c>
      <c r="K587">
        <v>0.3</v>
      </c>
      <c r="L587">
        <v>0.9</v>
      </c>
      <c r="M587">
        <v>2.1</v>
      </c>
      <c r="N587">
        <f t="shared" si="38"/>
        <v>9221.7100000000009</v>
      </c>
      <c r="O587">
        <f t="shared" si="36"/>
        <v>778.28999999999905</v>
      </c>
      <c r="P587">
        <f t="shared" si="37"/>
        <v>0.93394799999999922</v>
      </c>
      <c r="Q587" s="4">
        <v>17053</v>
      </c>
      <c r="R587" s="5">
        <v>40.596539</v>
      </c>
      <c r="S587" s="5">
        <v>-88.224587999999997</v>
      </c>
      <c r="T587">
        <v>3</v>
      </c>
      <c r="U587">
        <v>0.22613255277828204</v>
      </c>
      <c r="V587">
        <v>14045</v>
      </c>
      <c r="W587">
        <v>13906</v>
      </c>
      <c r="X587">
        <v>13835</v>
      </c>
      <c r="Y587">
        <v>13522</v>
      </c>
      <c r="Z587">
        <v>6980</v>
      </c>
      <c r="AA587">
        <v>17041</v>
      </c>
      <c r="AB587">
        <v>5517.7959999999994</v>
      </c>
      <c r="AC587">
        <v>49947</v>
      </c>
      <c r="AD587">
        <v>2</v>
      </c>
      <c r="AE587">
        <v>1.4456089627755693E-4</v>
      </c>
      <c r="AF587">
        <v>18</v>
      </c>
      <c r="AG587">
        <v>546</v>
      </c>
      <c r="AH587">
        <v>3.2967032967032968E-2</v>
      </c>
      <c r="AI587" s="3">
        <v>308181</v>
      </c>
      <c r="AJ587" s="3">
        <v>310788.83066928503</v>
      </c>
      <c r="AK587">
        <v>230</v>
      </c>
      <c r="AL587">
        <v>311321.59999999998</v>
      </c>
      <c r="AM587">
        <v>1350721</v>
      </c>
      <c r="AN587">
        <v>170569</v>
      </c>
      <c r="AO587">
        <v>1521290</v>
      </c>
      <c r="AP587">
        <v>2</v>
      </c>
      <c r="AQ587">
        <v>0</v>
      </c>
      <c r="AR587">
        <v>2</v>
      </c>
      <c r="AS587">
        <v>0.14382281029771321</v>
      </c>
      <c r="AT587">
        <v>2</v>
      </c>
      <c r="AU587">
        <v>16</v>
      </c>
      <c r="AV587">
        <f t="shared" si="39"/>
        <v>18</v>
      </c>
      <c r="AW587">
        <v>8489</v>
      </c>
      <c r="AX587">
        <v>0.67999999999999994</v>
      </c>
      <c r="AY587">
        <v>171984866.66071901</v>
      </c>
      <c r="AZ587">
        <v>171984.86666071901</v>
      </c>
      <c r="BA587">
        <v>12201.691723334599</v>
      </c>
      <c r="BB587">
        <v>0.81955848637578099</v>
      </c>
      <c r="BC587">
        <v>6565</v>
      </c>
      <c r="BD587">
        <v>0</v>
      </c>
      <c r="BE587">
        <v>6565</v>
      </c>
      <c r="BF587">
        <v>0.4674261302954788</v>
      </c>
      <c r="BG587">
        <v>425009</v>
      </c>
      <c r="BH587">
        <v>30.719840983014095</v>
      </c>
      <c r="BI587">
        <v>2033</v>
      </c>
      <c r="BJ587">
        <v>21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</v>
      </c>
      <c r="BQ587">
        <v>3</v>
      </c>
      <c r="BR587">
        <v>1</v>
      </c>
      <c r="BS587">
        <v>0</v>
      </c>
      <c r="BT587">
        <v>13911</v>
      </c>
      <c r="BU587">
        <v>0.81</v>
      </c>
      <c r="BV587">
        <v>0.58987619999999996</v>
      </c>
      <c r="BW587">
        <v>111</v>
      </c>
      <c r="BX587">
        <v>1.9409099999999999</v>
      </c>
      <c r="BY587">
        <v>0.54420210000000002</v>
      </c>
      <c r="BZ587">
        <v>22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0</v>
      </c>
      <c r="CJ587">
        <v>13708</v>
      </c>
      <c r="CK587">
        <v>1.8967026553837174</v>
      </c>
      <c r="CL587">
        <v>0.67673239436619714</v>
      </c>
      <c r="CM587">
        <v>93</v>
      </c>
      <c r="CN587">
        <v>0.64018928884403237</v>
      </c>
      <c r="CO587">
        <v>1385</v>
      </c>
      <c r="CP587">
        <v>0.393355966</v>
      </c>
      <c r="CQ587">
        <v>2.3903929000000001E-2</v>
      </c>
      <c r="CR587">
        <v>12186</v>
      </c>
      <c r="CS587">
        <v>0.88900000000000001</v>
      </c>
      <c r="CT587">
        <v>12289</v>
      </c>
      <c r="CU587">
        <v>0.89058491533999995</v>
      </c>
      <c r="CV587">
        <v>47</v>
      </c>
      <c r="CW587">
        <v>5</v>
      </c>
      <c r="CX587">
        <v>8</v>
      </c>
      <c r="CY587">
        <v>511</v>
      </c>
      <c r="CZ587">
        <v>794</v>
      </c>
      <c r="DA587" s="2">
        <v>6853</v>
      </c>
      <c r="DB587" s="2">
        <v>1170</v>
      </c>
      <c r="DC587" s="2">
        <v>130.13</v>
      </c>
      <c r="DD587" s="2">
        <v>332</v>
      </c>
      <c r="DE587">
        <v>172</v>
      </c>
      <c r="DF587">
        <v>33</v>
      </c>
      <c r="DG587">
        <v>36.15</v>
      </c>
      <c r="DH587">
        <v>28.92</v>
      </c>
      <c r="DI587" s="2">
        <v>14.46</v>
      </c>
      <c r="DJ587">
        <v>-4.0199999999999996</v>
      </c>
      <c r="DK587">
        <v>0.80525730009312713</v>
      </c>
      <c r="DL587">
        <v>7.326007326007326E-3</v>
      </c>
      <c r="DM587">
        <v>0</v>
      </c>
      <c r="DN587">
        <v>271.5</v>
      </c>
      <c r="DO587">
        <v>0.873</v>
      </c>
      <c r="DP587">
        <v>8787.34</v>
      </c>
      <c r="DQ587" s="2">
        <v>0</v>
      </c>
      <c r="DR587" s="2">
        <v>54.795022589999995</v>
      </c>
      <c r="DS587">
        <v>1.7600777650554926E-4</v>
      </c>
      <c r="DT587">
        <v>2.1990410976758099</v>
      </c>
      <c r="DU587">
        <v>684608.99299418938</v>
      </c>
      <c r="DV587">
        <v>0</v>
      </c>
    </row>
    <row r="588" spans="1:126" x14ac:dyDescent="0.15">
      <c r="A588" t="s">
        <v>1113</v>
      </c>
      <c r="B588" t="s">
        <v>162</v>
      </c>
      <c r="C588">
        <v>17</v>
      </c>
      <c r="D588">
        <v>55</v>
      </c>
      <c r="E588" t="s">
        <v>1156</v>
      </c>
      <c r="F588">
        <v>17055</v>
      </c>
      <c r="G588" t="s">
        <v>5572</v>
      </c>
      <c r="H588">
        <v>96.9</v>
      </c>
      <c r="I588">
        <v>0.3</v>
      </c>
      <c r="J588">
        <v>0.2</v>
      </c>
      <c r="K588">
        <v>0.3</v>
      </c>
      <c r="L588">
        <v>1</v>
      </c>
      <c r="M588">
        <v>1.2</v>
      </c>
      <c r="N588">
        <f t="shared" si="38"/>
        <v>9392.2700000000023</v>
      </c>
      <c r="O588">
        <f t="shared" si="36"/>
        <v>607.72999999999774</v>
      </c>
      <c r="P588">
        <f t="shared" si="37"/>
        <v>0.72927599999999759</v>
      </c>
      <c r="Q588" s="4">
        <v>17055</v>
      </c>
      <c r="R588" s="5">
        <v>37.991847999999997</v>
      </c>
      <c r="S588" s="5">
        <v>-88.926246000000006</v>
      </c>
      <c r="T588">
        <v>4</v>
      </c>
      <c r="U588">
        <v>8.5501494985301033E-2</v>
      </c>
      <c r="V588">
        <v>39518</v>
      </c>
      <c r="W588">
        <v>39774</v>
      </c>
      <c r="X588">
        <v>39694</v>
      </c>
      <c r="Y588">
        <v>39397</v>
      </c>
      <c r="Z588">
        <v>20116</v>
      </c>
      <c r="AA588">
        <v>17043</v>
      </c>
      <c r="AB588">
        <v>14047.127</v>
      </c>
      <c r="AC588">
        <v>39512</v>
      </c>
      <c r="AD588">
        <v>3</v>
      </c>
      <c r="AE588">
        <v>7.5578173023630769E-5</v>
      </c>
      <c r="AF588">
        <v>37</v>
      </c>
      <c r="AG588">
        <v>711</v>
      </c>
      <c r="AH588">
        <v>5.2039381153305204E-2</v>
      </c>
      <c r="AI588" s="3">
        <v>181349</v>
      </c>
      <c r="AJ588" s="3">
        <v>261689.40940971</v>
      </c>
      <c r="AK588">
        <v>60</v>
      </c>
      <c r="AL588">
        <v>276108.79999999999</v>
      </c>
      <c r="AM588">
        <v>1270437</v>
      </c>
      <c r="AN588">
        <v>80722</v>
      </c>
      <c r="AO588">
        <v>1351159</v>
      </c>
      <c r="AP588">
        <v>1</v>
      </c>
      <c r="AQ588">
        <v>1</v>
      </c>
      <c r="AR588">
        <v>2</v>
      </c>
      <c r="AS588">
        <v>5.0284105194348068E-2</v>
      </c>
      <c r="AT588">
        <v>2</v>
      </c>
      <c r="AU588">
        <v>36</v>
      </c>
      <c r="AV588">
        <f t="shared" si="39"/>
        <v>38</v>
      </c>
      <c r="AW588">
        <v>17673</v>
      </c>
      <c r="AX588">
        <v>0.47</v>
      </c>
      <c r="AY588">
        <v>250024459.10568699</v>
      </c>
      <c r="AZ588">
        <v>250024.45910568698</v>
      </c>
      <c r="BA588">
        <v>6398.9516713369103</v>
      </c>
      <c r="BB588">
        <v>1.5627559815451357</v>
      </c>
      <c r="BC588">
        <v>8287</v>
      </c>
      <c r="BD588">
        <v>0</v>
      </c>
      <c r="BE588">
        <v>8287</v>
      </c>
      <c r="BF588">
        <v>0.20970190799129509</v>
      </c>
      <c r="BG588">
        <v>575483</v>
      </c>
      <c r="BH588">
        <v>14.497984582052704</v>
      </c>
      <c r="BI588">
        <v>6321</v>
      </c>
      <c r="BJ588">
        <v>44</v>
      </c>
      <c r="BK588">
        <v>8</v>
      </c>
      <c r="BL588">
        <v>3</v>
      </c>
      <c r="BM588">
        <v>0</v>
      </c>
      <c r="BN588">
        <v>0</v>
      </c>
      <c r="BO588">
        <v>4</v>
      </c>
      <c r="BP588">
        <v>1</v>
      </c>
      <c r="BQ588">
        <v>6</v>
      </c>
      <c r="BR588">
        <v>2</v>
      </c>
      <c r="BS588">
        <v>0</v>
      </c>
      <c r="BT588">
        <v>39312</v>
      </c>
      <c r="BU588">
        <v>0.8</v>
      </c>
      <c r="BV588">
        <v>0.60272250000000005</v>
      </c>
      <c r="BW588">
        <v>214</v>
      </c>
      <c r="BX588">
        <v>1.729752</v>
      </c>
      <c r="BY588">
        <v>7.6398800000000003E-2</v>
      </c>
      <c r="BZ588">
        <v>39</v>
      </c>
      <c r="CA588">
        <v>8</v>
      </c>
      <c r="CB588">
        <v>2</v>
      </c>
      <c r="CC588">
        <v>0</v>
      </c>
      <c r="CD588">
        <v>0</v>
      </c>
      <c r="CE588">
        <v>5</v>
      </c>
      <c r="CF588">
        <v>1</v>
      </c>
      <c r="CG588">
        <v>4</v>
      </c>
      <c r="CH588">
        <v>2</v>
      </c>
      <c r="CI588">
        <v>0</v>
      </c>
      <c r="CJ588">
        <v>39514</v>
      </c>
      <c r="CK588">
        <v>1.5437566432150631</v>
      </c>
      <c r="CL588">
        <v>0.59862990810359229</v>
      </c>
      <c r="CM588">
        <v>203</v>
      </c>
      <c r="CN588">
        <v>-0.27981783485898104</v>
      </c>
      <c r="CO588">
        <v>3174</v>
      </c>
      <c r="CP588">
        <v>-1.4380350507999999</v>
      </c>
      <c r="CQ588">
        <v>-0.51093595319999996</v>
      </c>
      <c r="CR588">
        <v>33595</v>
      </c>
      <c r="CS588">
        <v>0.85199999999999998</v>
      </c>
      <c r="CT588">
        <v>33788</v>
      </c>
      <c r="CU588">
        <v>0.87410244136000004</v>
      </c>
      <c r="CV588">
        <v>255</v>
      </c>
      <c r="CW588">
        <v>15</v>
      </c>
      <c r="CX588">
        <v>15</v>
      </c>
      <c r="CY588">
        <v>263</v>
      </c>
      <c r="CZ588">
        <v>1020</v>
      </c>
      <c r="DA588" s="2">
        <v>13524</v>
      </c>
      <c r="DB588" s="2">
        <v>2525</v>
      </c>
      <c r="DC588" s="2">
        <v>76.53</v>
      </c>
      <c r="DD588" s="2">
        <v>992</v>
      </c>
      <c r="DE588">
        <v>249</v>
      </c>
      <c r="DF588">
        <v>16</v>
      </c>
      <c r="DG588">
        <v>15.31</v>
      </c>
      <c r="DH588">
        <v>15.31</v>
      </c>
      <c r="DI588" s="2">
        <v>20.41</v>
      </c>
      <c r="DJ588">
        <v>-1.19</v>
      </c>
      <c r="DK588">
        <v>0.93578128360233581</v>
      </c>
      <c r="DL588">
        <v>0</v>
      </c>
      <c r="DM588">
        <v>0</v>
      </c>
      <c r="DN588">
        <v>94.5</v>
      </c>
      <c r="DO588">
        <v>0.35</v>
      </c>
      <c r="DP588">
        <v>9497.7199999999993</v>
      </c>
      <c r="DQ588" s="2">
        <v>0</v>
      </c>
      <c r="DR588" s="2">
        <v>3810.1818867600005</v>
      </c>
      <c r="DS588">
        <v>1.3683135985686441E-2</v>
      </c>
      <c r="DT588">
        <v>2.9413866000668998</v>
      </c>
      <c r="DU588">
        <v>812142.72448055155</v>
      </c>
      <c r="DV588">
        <v>1</v>
      </c>
    </row>
    <row r="589" spans="1:126" x14ac:dyDescent="0.15">
      <c r="A589" t="s">
        <v>1113</v>
      </c>
      <c r="B589" t="s">
        <v>312</v>
      </c>
      <c r="C589">
        <v>17</v>
      </c>
      <c r="D589">
        <v>57</v>
      </c>
      <c r="E589" t="s">
        <v>1157</v>
      </c>
      <c r="F589">
        <v>17057</v>
      </c>
      <c r="G589" t="s">
        <v>5573</v>
      </c>
      <c r="H589">
        <v>92.8</v>
      </c>
      <c r="I589">
        <v>3.4</v>
      </c>
      <c r="J589">
        <v>0.2</v>
      </c>
      <c r="K589">
        <v>0.3</v>
      </c>
      <c r="L589">
        <v>0.8</v>
      </c>
      <c r="M589">
        <v>2.4</v>
      </c>
      <c r="N589">
        <f t="shared" si="38"/>
        <v>8629.93</v>
      </c>
      <c r="O589">
        <f t="shared" si="36"/>
        <v>1370.0699999999997</v>
      </c>
      <c r="P589">
        <f t="shared" si="37"/>
        <v>1.6440840000000003</v>
      </c>
      <c r="Q589" s="4">
        <v>17057</v>
      </c>
      <c r="R589" s="5">
        <v>40.465240000000001</v>
      </c>
      <c r="S589" s="5">
        <v>-90.202269000000001</v>
      </c>
      <c r="T589">
        <v>6</v>
      </c>
      <c r="U589">
        <v>6.6511664126793407E-2</v>
      </c>
      <c r="V589">
        <v>36989</v>
      </c>
      <c r="W589">
        <v>36616</v>
      </c>
      <c r="X589">
        <v>36323</v>
      </c>
      <c r="Y589">
        <v>35721</v>
      </c>
      <c r="Z589">
        <v>19309</v>
      </c>
      <c r="AA589">
        <v>17045</v>
      </c>
      <c r="AB589">
        <v>13841.986999999999</v>
      </c>
      <c r="AC589">
        <v>46083</v>
      </c>
      <c r="AD589">
        <v>2</v>
      </c>
      <c r="AE589">
        <v>5.5061531261184371E-5</v>
      </c>
      <c r="AF589">
        <v>32</v>
      </c>
      <c r="AG589">
        <v>970</v>
      </c>
      <c r="AH589">
        <v>3.2989690721649485E-2</v>
      </c>
      <c r="AI589" s="3">
        <v>355010</v>
      </c>
      <c r="AJ589" s="3">
        <v>553979.95286005503</v>
      </c>
      <c r="AK589">
        <v>120</v>
      </c>
      <c r="AL589">
        <v>564902.40000000002</v>
      </c>
      <c r="AM589">
        <v>901640</v>
      </c>
      <c r="AN589">
        <v>161056</v>
      </c>
      <c r="AO589">
        <v>1062696</v>
      </c>
      <c r="AP589">
        <v>2</v>
      </c>
      <c r="AQ589">
        <v>0</v>
      </c>
      <c r="AR589">
        <v>2</v>
      </c>
      <c r="AS589">
        <v>5.4620930740659823E-2</v>
      </c>
      <c r="AT589">
        <v>2</v>
      </c>
      <c r="AU589">
        <v>15</v>
      </c>
      <c r="AV589">
        <f t="shared" si="39"/>
        <v>17</v>
      </c>
      <c r="AW589">
        <v>20720</v>
      </c>
      <c r="AX589">
        <v>0.61</v>
      </c>
      <c r="AY589">
        <v>1430831321.5980899</v>
      </c>
      <c r="AZ589">
        <v>1430831.32159809</v>
      </c>
      <c r="BA589">
        <v>37386.5597731491</v>
      </c>
      <c r="BB589">
        <v>0.26747580041269181</v>
      </c>
      <c r="BC589">
        <v>13985</v>
      </c>
      <c r="BD589">
        <v>115</v>
      </c>
      <c r="BE589">
        <v>13870</v>
      </c>
      <c r="BF589">
        <v>0.37497634431858118</v>
      </c>
      <c r="BG589">
        <v>728513</v>
      </c>
      <c r="BH589">
        <v>20.056520661839606</v>
      </c>
      <c r="BI589">
        <v>5203</v>
      </c>
      <c r="BJ589">
        <v>42</v>
      </c>
      <c r="BK589">
        <v>13</v>
      </c>
      <c r="BL589">
        <v>1</v>
      </c>
      <c r="BM589">
        <v>0</v>
      </c>
      <c r="BN589">
        <v>0</v>
      </c>
      <c r="BO589">
        <v>2</v>
      </c>
      <c r="BP589">
        <v>2</v>
      </c>
      <c r="BQ589">
        <v>3</v>
      </c>
      <c r="BR589">
        <v>4</v>
      </c>
      <c r="BS589">
        <v>0</v>
      </c>
      <c r="BT589">
        <v>36652</v>
      </c>
      <c r="BU589">
        <v>0.8</v>
      </c>
      <c r="BV589">
        <v>0.55683289999999996</v>
      </c>
      <c r="BW589">
        <v>237</v>
      </c>
      <c r="BX589">
        <v>1.828004</v>
      </c>
      <c r="BY589">
        <v>6.9650799999999999E-2</v>
      </c>
      <c r="BZ589">
        <v>44</v>
      </c>
      <c r="CA589">
        <v>7</v>
      </c>
      <c r="CB589">
        <v>1</v>
      </c>
      <c r="CC589">
        <v>0</v>
      </c>
      <c r="CD589">
        <v>0</v>
      </c>
      <c r="CE589">
        <v>3</v>
      </c>
      <c r="CF589">
        <v>1</v>
      </c>
      <c r="CG589">
        <v>2</v>
      </c>
      <c r="CH589">
        <v>2</v>
      </c>
      <c r="CI589">
        <v>0</v>
      </c>
      <c r="CJ589">
        <v>35965</v>
      </c>
      <c r="CK589">
        <v>1.66828861393021</v>
      </c>
      <c r="CL589">
        <v>0.60229055538123633</v>
      </c>
      <c r="CM589">
        <v>212</v>
      </c>
      <c r="CN589">
        <v>-2.2611542210826754E-2</v>
      </c>
      <c r="CO589">
        <v>3274.0000000000005</v>
      </c>
      <c r="CP589">
        <v>-0.24537698120000001</v>
      </c>
      <c r="CQ589">
        <v>-0.13881778210000001</v>
      </c>
      <c r="CR589">
        <v>30829</v>
      </c>
      <c r="CS589">
        <v>0.86699999999999999</v>
      </c>
      <c r="CT589">
        <v>31958</v>
      </c>
      <c r="CU589">
        <v>0.87889063211999996</v>
      </c>
      <c r="CV589">
        <v>14</v>
      </c>
      <c r="CW589">
        <v>7</v>
      </c>
      <c r="CX589">
        <v>12</v>
      </c>
      <c r="CY589">
        <v>470</v>
      </c>
      <c r="CZ589">
        <v>1511</v>
      </c>
      <c r="DA589" s="2">
        <v>12695</v>
      </c>
      <c r="DB589" s="2">
        <v>2530</v>
      </c>
      <c r="DC589" s="2">
        <v>77.040000000000006</v>
      </c>
      <c r="DD589" s="2">
        <v>1998</v>
      </c>
      <c r="DE589">
        <v>339</v>
      </c>
      <c r="DF589">
        <v>47</v>
      </c>
      <c r="DG589">
        <v>22.01</v>
      </c>
      <c r="DH589">
        <v>22.01</v>
      </c>
      <c r="DI589" s="2">
        <v>19.260000000000002</v>
      </c>
      <c r="DJ589">
        <v>-1.77</v>
      </c>
      <c r="DK589">
        <v>0.92577110503929472</v>
      </c>
      <c r="DL589">
        <v>1.0309278350515464E-3</v>
      </c>
      <c r="DM589">
        <v>0</v>
      </c>
      <c r="DN589">
        <v>263.2</v>
      </c>
      <c r="DO589">
        <v>0.47700000000000004</v>
      </c>
      <c r="DP589">
        <v>8173.5999999999995</v>
      </c>
      <c r="DQ589" s="2">
        <v>0</v>
      </c>
      <c r="DR589" s="2">
        <v>6930.2543958999986</v>
      </c>
      <c r="DS589">
        <v>1.2062225381904023E-2</v>
      </c>
      <c r="DT589">
        <v>2.5328926964679601</v>
      </c>
      <c r="DU589">
        <v>1430837.1631772222</v>
      </c>
      <c r="DV589">
        <v>1</v>
      </c>
    </row>
    <row r="590" spans="1:126" x14ac:dyDescent="0.15">
      <c r="A590" t="s">
        <v>1113</v>
      </c>
      <c r="B590" t="s">
        <v>1158</v>
      </c>
      <c r="C590">
        <v>17</v>
      </c>
      <c r="D590">
        <v>59</v>
      </c>
      <c r="E590" t="s">
        <v>1159</v>
      </c>
      <c r="F590">
        <v>17059</v>
      </c>
      <c r="G590" t="s">
        <v>5574</v>
      </c>
      <c r="H590">
        <v>97.1</v>
      </c>
      <c r="I590">
        <v>0.2</v>
      </c>
      <c r="J590">
        <v>0.3</v>
      </c>
      <c r="K590">
        <v>0.1</v>
      </c>
      <c r="L590">
        <v>1.2</v>
      </c>
      <c r="M590">
        <v>1.2</v>
      </c>
      <c r="N590">
        <f t="shared" si="38"/>
        <v>9431.43</v>
      </c>
      <c r="O590">
        <f t="shared" si="36"/>
        <v>568.56999999999971</v>
      </c>
      <c r="P590">
        <f t="shared" si="37"/>
        <v>0.68228399999999989</v>
      </c>
      <c r="Q590" s="4">
        <v>17059</v>
      </c>
      <c r="R590" s="5">
        <v>37.768676999999997</v>
      </c>
      <c r="S590" s="5">
        <v>-88.227964</v>
      </c>
      <c r="T590">
        <v>8</v>
      </c>
      <c r="U590">
        <v>0.3170880251871025</v>
      </c>
      <c r="V590">
        <v>5592</v>
      </c>
      <c r="W590">
        <v>5439</v>
      </c>
      <c r="X590">
        <v>5385</v>
      </c>
      <c r="Y590">
        <v>5221</v>
      </c>
      <c r="Z590">
        <v>2679</v>
      </c>
      <c r="AA590">
        <v>17047</v>
      </c>
      <c r="AB590">
        <v>1965.579</v>
      </c>
      <c r="AC590">
        <v>39636</v>
      </c>
      <c r="AD590">
        <v>0</v>
      </c>
      <c r="AE590">
        <v>0</v>
      </c>
      <c r="AF590">
        <v>3</v>
      </c>
      <c r="AG590">
        <v>203</v>
      </c>
      <c r="AH590">
        <v>1.4778325123152709E-2</v>
      </c>
      <c r="AI590" s="3">
        <v>186250</v>
      </c>
      <c r="AJ590" s="3">
        <v>206765.09886580001</v>
      </c>
      <c r="AK590">
        <v>214</v>
      </c>
      <c r="AL590">
        <v>210188.80000000002</v>
      </c>
      <c r="AM590">
        <v>1120836</v>
      </c>
      <c r="AN590">
        <v>92380</v>
      </c>
      <c r="AO590">
        <v>1213216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4</v>
      </c>
      <c r="AV590">
        <f t="shared" si="39"/>
        <v>4</v>
      </c>
      <c r="AW590">
        <v>2825</v>
      </c>
      <c r="AX590">
        <v>0.6</v>
      </c>
      <c r="AY590">
        <v>323156571.47481197</v>
      </c>
      <c r="AZ590">
        <v>323156.57147481199</v>
      </c>
      <c r="BA590">
        <v>51209.479684997197</v>
      </c>
      <c r="BB590">
        <v>0.19527634456574439</v>
      </c>
      <c r="BC590">
        <v>3224</v>
      </c>
      <c r="BD590">
        <v>0</v>
      </c>
      <c r="BE590">
        <v>3224</v>
      </c>
      <c r="BF590">
        <v>0.57653791130185983</v>
      </c>
      <c r="BG590">
        <v>134366</v>
      </c>
      <c r="BH590">
        <v>24.951903435468896</v>
      </c>
      <c r="BI590">
        <v>1177</v>
      </c>
      <c r="BJ590">
        <v>7</v>
      </c>
      <c r="BK590">
        <v>4</v>
      </c>
      <c r="BL590">
        <v>2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5705</v>
      </c>
      <c r="BU590">
        <v>0.71</v>
      </c>
      <c r="BV590">
        <v>0.59612180000000003</v>
      </c>
      <c r="BW590">
        <v>41</v>
      </c>
      <c r="BX590">
        <v>2.4539879999999998</v>
      </c>
      <c r="BY590">
        <v>0.93716560000000004</v>
      </c>
      <c r="BZ590">
        <v>7</v>
      </c>
      <c r="CA590">
        <v>2</v>
      </c>
      <c r="CB590">
        <v>2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5318</v>
      </c>
      <c r="CK590">
        <v>2.2564874012786764</v>
      </c>
      <c r="CL590">
        <v>0.63499506416584406</v>
      </c>
      <c r="CM590">
        <v>31</v>
      </c>
      <c r="CN590">
        <v>0.66138760966668253</v>
      </c>
      <c r="CO590">
        <v>283</v>
      </c>
      <c r="CP590">
        <v>-1.7017301076</v>
      </c>
      <c r="CQ590">
        <v>-0.50623563699999996</v>
      </c>
      <c r="CR590">
        <v>4555</v>
      </c>
      <c r="CS590">
        <v>0.87</v>
      </c>
      <c r="CT590">
        <v>4736</v>
      </c>
      <c r="CU590">
        <v>0.87647444298999999</v>
      </c>
      <c r="CX590">
        <v>1</v>
      </c>
      <c r="CY590">
        <v>283</v>
      </c>
      <c r="CZ590">
        <v>307</v>
      </c>
      <c r="DA590" s="2">
        <v>2004</v>
      </c>
      <c r="DB590" s="2">
        <v>315</v>
      </c>
      <c r="DC590" s="2">
        <v>92.34</v>
      </c>
      <c r="DD590" s="2">
        <v>167</v>
      </c>
      <c r="DE590">
        <v>53</v>
      </c>
      <c r="DF590">
        <v>20</v>
      </c>
      <c r="DH590">
        <v>18.47</v>
      </c>
      <c r="DI590" s="2">
        <v>18.47</v>
      </c>
      <c r="DJ590">
        <v>-0.19</v>
      </c>
      <c r="DK590">
        <v>0.93852348993288592</v>
      </c>
      <c r="DL590">
        <v>0</v>
      </c>
      <c r="DM590">
        <v>0</v>
      </c>
      <c r="DN590">
        <v>124.7</v>
      </c>
      <c r="DO590">
        <v>0.59200000000000008</v>
      </c>
      <c r="DP590">
        <v>3206.61</v>
      </c>
      <c r="DQ590" s="2">
        <v>11596</v>
      </c>
      <c r="DR590" s="2">
        <v>1072.0684770399998</v>
      </c>
      <c r="DS590">
        <v>5.100503004095841E-3</v>
      </c>
      <c r="DT590">
        <v>2.4331631147466402</v>
      </c>
      <c r="DU590">
        <v>511423.63529285864</v>
      </c>
      <c r="DV590">
        <v>1</v>
      </c>
    </row>
    <row r="591" spans="1:126" x14ac:dyDescent="0.15">
      <c r="A591" t="s">
        <v>1113</v>
      </c>
      <c r="B591" t="s">
        <v>166</v>
      </c>
      <c r="C591">
        <v>17</v>
      </c>
      <c r="D591">
        <v>61</v>
      </c>
      <c r="E591" t="s">
        <v>1160</v>
      </c>
      <c r="F591">
        <v>17061</v>
      </c>
      <c r="G591" t="s">
        <v>5575</v>
      </c>
      <c r="H591">
        <v>97.3</v>
      </c>
      <c r="I591">
        <v>0.9</v>
      </c>
      <c r="J591">
        <v>0.1</v>
      </c>
      <c r="K591">
        <v>0.1</v>
      </c>
      <c r="L591">
        <v>0.7</v>
      </c>
      <c r="M591">
        <v>0.8</v>
      </c>
      <c r="N591">
        <f t="shared" si="38"/>
        <v>9469.2499999999982</v>
      </c>
      <c r="O591">
        <f t="shared" si="36"/>
        <v>530.75000000000182</v>
      </c>
      <c r="P591">
        <f t="shared" si="37"/>
        <v>0.63690000000000246</v>
      </c>
      <c r="Q591" s="4">
        <v>17061</v>
      </c>
      <c r="R591" s="5">
        <v>39.355443999999999</v>
      </c>
      <c r="S591" s="5">
        <v>-90.387756999999993</v>
      </c>
      <c r="T591">
        <v>6</v>
      </c>
      <c r="U591">
        <v>0.13137759677425717</v>
      </c>
      <c r="V591">
        <v>13828</v>
      </c>
      <c r="W591">
        <v>13677</v>
      </c>
      <c r="X591">
        <v>13502</v>
      </c>
      <c r="Y591">
        <v>13336</v>
      </c>
      <c r="Z591">
        <v>7027</v>
      </c>
      <c r="AA591">
        <v>17049</v>
      </c>
      <c r="AB591">
        <v>5240.1869999999999</v>
      </c>
      <c r="AC591">
        <v>42565</v>
      </c>
      <c r="AD591">
        <v>2</v>
      </c>
      <c r="AE591">
        <v>1.4812620352540364E-4</v>
      </c>
      <c r="AF591">
        <v>12</v>
      </c>
      <c r="AG591">
        <v>689</v>
      </c>
      <c r="AH591">
        <v>1.741654571843251E-2</v>
      </c>
      <c r="AI591" s="3">
        <v>290124</v>
      </c>
      <c r="AJ591" s="3">
        <v>347531.761708865</v>
      </c>
      <c r="AK591">
        <v>122</v>
      </c>
      <c r="AL591">
        <v>349676.79999999999</v>
      </c>
      <c r="AM591">
        <v>1575836</v>
      </c>
      <c r="AN591">
        <v>151693</v>
      </c>
      <c r="AO591">
        <v>1727529</v>
      </c>
      <c r="AP591">
        <v>1</v>
      </c>
      <c r="AQ591">
        <v>0</v>
      </c>
      <c r="AR591">
        <v>1</v>
      </c>
      <c r="AS591">
        <v>7.3115449294435919E-2</v>
      </c>
      <c r="AT591">
        <v>2</v>
      </c>
      <c r="AU591">
        <v>8</v>
      </c>
      <c r="AV591">
        <f t="shared" si="39"/>
        <v>10</v>
      </c>
      <c r="AW591">
        <v>1267</v>
      </c>
      <c r="AX591">
        <v>0.10999999999999999</v>
      </c>
      <c r="AY591">
        <v>490037361.55615503</v>
      </c>
      <c r="AZ591">
        <v>490037.36155615503</v>
      </c>
      <c r="BA591">
        <v>33242.4379054288</v>
      </c>
      <c r="BB591">
        <v>0.30082029568495955</v>
      </c>
      <c r="BC591">
        <v>4884</v>
      </c>
      <c r="BD591">
        <v>0</v>
      </c>
      <c r="BE591">
        <v>4884</v>
      </c>
      <c r="BF591">
        <v>0.35319641307492045</v>
      </c>
      <c r="BG591">
        <v>267525</v>
      </c>
      <c r="BH591">
        <v>19.813731299066806</v>
      </c>
      <c r="BI591">
        <v>2054</v>
      </c>
      <c r="BJ591">
        <v>20</v>
      </c>
      <c r="BK591">
        <v>1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2</v>
      </c>
      <c r="BS591">
        <v>0</v>
      </c>
      <c r="BT591">
        <v>13567</v>
      </c>
      <c r="BU591">
        <v>0.73</v>
      </c>
      <c r="BV591">
        <v>0.55037440000000004</v>
      </c>
      <c r="BW591">
        <v>90</v>
      </c>
      <c r="BX591">
        <v>1.8427070000000001</v>
      </c>
      <c r="BY591">
        <v>0.1206758</v>
      </c>
      <c r="BZ591">
        <v>17</v>
      </c>
      <c r="CA591">
        <v>2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0</v>
      </c>
      <c r="CJ591">
        <v>13296</v>
      </c>
      <c r="CK591">
        <v>1.6546329723225031</v>
      </c>
      <c r="CL591">
        <v>0.62341982701264143</v>
      </c>
      <c r="CM591">
        <v>76</v>
      </c>
      <c r="CN591">
        <v>4.6636305809830171E-2</v>
      </c>
      <c r="CO591">
        <v>878</v>
      </c>
      <c r="CP591">
        <v>-0.14538972080000001</v>
      </c>
      <c r="CQ591">
        <v>-0.28310904450000002</v>
      </c>
      <c r="CR591">
        <v>11531</v>
      </c>
      <c r="CS591">
        <v>0.875</v>
      </c>
      <c r="CT591">
        <v>11920</v>
      </c>
      <c r="CU591">
        <v>0.88659267764000005</v>
      </c>
      <c r="CW591">
        <v>5</v>
      </c>
      <c r="CX591">
        <v>4</v>
      </c>
      <c r="CY591">
        <v>534</v>
      </c>
      <c r="CZ591">
        <v>1041</v>
      </c>
      <c r="DA591" s="2">
        <v>4550</v>
      </c>
      <c r="DB591" s="2">
        <v>760</v>
      </c>
      <c r="DC591" s="2">
        <v>36.69</v>
      </c>
      <c r="DD591" s="2">
        <v>311</v>
      </c>
      <c r="DE591">
        <v>218</v>
      </c>
      <c r="DF591">
        <v>31</v>
      </c>
      <c r="DH591">
        <v>29.35</v>
      </c>
      <c r="DI591" s="2">
        <v>14.67</v>
      </c>
      <c r="DJ591">
        <v>-2.2400000000000002</v>
      </c>
      <c r="DK591">
        <v>0.89712329900318488</v>
      </c>
      <c r="DL591">
        <v>0</v>
      </c>
      <c r="DM591">
        <v>0</v>
      </c>
      <c r="DN591">
        <v>214.8</v>
      </c>
      <c r="DO591">
        <v>0.622</v>
      </c>
      <c r="DP591">
        <v>13227.619999999999</v>
      </c>
      <c r="DQ591" s="2">
        <v>0</v>
      </c>
      <c r="DR591" s="2">
        <v>1519.1719381300002</v>
      </c>
      <c r="DS591">
        <v>4.1952405091530229E-3</v>
      </c>
      <c r="DT591">
        <v>2.3921058871652701</v>
      </c>
      <c r="DU591">
        <v>836463.93188511266</v>
      </c>
      <c r="DV591">
        <v>1</v>
      </c>
    </row>
    <row r="592" spans="1:126" x14ac:dyDescent="0.15">
      <c r="A592" t="s">
        <v>1113</v>
      </c>
      <c r="B592" t="s">
        <v>1161</v>
      </c>
      <c r="C592">
        <v>17</v>
      </c>
      <c r="D592">
        <v>63</v>
      </c>
      <c r="E592" t="s">
        <v>1162</v>
      </c>
      <c r="F592">
        <v>17063</v>
      </c>
      <c r="G592" t="s">
        <v>5576</v>
      </c>
      <c r="H592">
        <v>88.9</v>
      </c>
      <c r="I592">
        <v>1.2</v>
      </c>
      <c r="J592">
        <v>0.1</v>
      </c>
      <c r="K592">
        <v>0.6</v>
      </c>
      <c r="L592">
        <v>1</v>
      </c>
      <c r="M592">
        <v>8.1999999999999993</v>
      </c>
      <c r="N592">
        <f t="shared" si="38"/>
        <v>7973.26</v>
      </c>
      <c r="O592">
        <f t="shared" si="36"/>
        <v>2026.7399999999998</v>
      </c>
      <c r="P592">
        <f t="shared" si="37"/>
        <v>2.4320880000000007</v>
      </c>
      <c r="Q592" s="4">
        <v>17063</v>
      </c>
      <c r="R592" s="5">
        <v>41.292409999999997</v>
      </c>
      <c r="S592" s="5">
        <v>-88.401054000000002</v>
      </c>
      <c r="T592">
        <v>1</v>
      </c>
      <c r="U592">
        <v>8.632832878914716E-2</v>
      </c>
      <c r="V592">
        <v>49870</v>
      </c>
      <c r="W592">
        <v>50173</v>
      </c>
      <c r="X592">
        <v>50277</v>
      </c>
      <c r="Y592">
        <v>50345</v>
      </c>
      <c r="Z592">
        <v>26786</v>
      </c>
      <c r="AA592">
        <v>17051</v>
      </c>
      <c r="AB592">
        <v>21191.787</v>
      </c>
      <c r="AC592">
        <v>65887</v>
      </c>
      <c r="AD592">
        <v>1</v>
      </c>
      <c r="AE592">
        <v>1.9889810450106411E-5</v>
      </c>
      <c r="AF592">
        <v>11</v>
      </c>
      <c r="AG592">
        <v>431</v>
      </c>
      <c r="AH592">
        <v>2.5522041763341066E-2</v>
      </c>
      <c r="AI592" s="3">
        <v>217016</v>
      </c>
      <c r="AJ592" s="3">
        <v>267552.829776695</v>
      </c>
      <c r="AK592">
        <v>199</v>
      </c>
      <c r="AL592">
        <v>275481.59999999998</v>
      </c>
      <c r="AM592">
        <v>830223</v>
      </c>
      <c r="AN592">
        <v>135861</v>
      </c>
      <c r="AO592">
        <v>966084</v>
      </c>
      <c r="AP592">
        <v>1</v>
      </c>
      <c r="AQ592">
        <v>0</v>
      </c>
      <c r="AR592">
        <v>1</v>
      </c>
      <c r="AS592">
        <v>1.9931038606421779E-2</v>
      </c>
      <c r="AT592">
        <v>3</v>
      </c>
      <c r="AU592">
        <v>40</v>
      </c>
      <c r="AV592">
        <f t="shared" si="39"/>
        <v>43</v>
      </c>
      <c r="AW592">
        <v>45185</v>
      </c>
      <c r="AX592">
        <v>0.81</v>
      </c>
      <c r="AY592">
        <v>146312797.90535301</v>
      </c>
      <c r="AZ592">
        <v>146312.79790535301</v>
      </c>
      <c r="BA592">
        <v>3891.5212996621199</v>
      </c>
      <c r="BB592">
        <v>2.5696891343928265</v>
      </c>
      <c r="BC592">
        <v>18058</v>
      </c>
      <c r="BD592">
        <v>2867</v>
      </c>
      <c r="BE592">
        <v>15191</v>
      </c>
      <c r="BF592">
        <v>0.30461199117706034</v>
      </c>
      <c r="BG592">
        <v>1141039</v>
      </c>
      <c r="BH592">
        <v>22.695049426178969</v>
      </c>
      <c r="BI592">
        <v>4353</v>
      </c>
      <c r="BJ592">
        <v>31</v>
      </c>
      <c r="BK592">
        <v>7</v>
      </c>
      <c r="BL592">
        <v>2</v>
      </c>
      <c r="BM592">
        <v>0</v>
      </c>
      <c r="BN592">
        <v>1</v>
      </c>
      <c r="BO592">
        <v>1</v>
      </c>
      <c r="BP592">
        <v>1</v>
      </c>
      <c r="BQ592">
        <v>15</v>
      </c>
      <c r="BR592">
        <v>1</v>
      </c>
      <c r="BS592">
        <v>0</v>
      </c>
      <c r="BT592">
        <v>48421</v>
      </c>
      <c r="BU592">
        <v>0.82</v>
      </c>
      <c r="BV592">
        <v>0.61656330000000004</v>
      </c>
      <c r="BW592">
        <v>236</v>
      </c>
      <c r="BX592">
        <v>1.21848</v>
      </c>
      <c r="BY592">
        <v>-0.35749500000000001</v>
      </c>
      <c r="BZ592">
        <v>29</v>
      </c>
      <c r="CA592">
        <v>7</v>
      </c>
      <c r="CB592">
        <v>1</v>
      </c>
      <c r="CC592">
        <v>0</v>
      </c>
      <c r="CD592">
        <v>1</v>
      </c>
      <c r="CE592">
        <v>0</v>
      </c>
      <c r="CF592">
        <v>2</v>
      </c>
      <c r="CG592">
        <v>6</v>
      </c>
      <c r="CH592">
        <v>2</v>
      </c>
      <c r="CI592">
        <v>0</v>
      </c>
      <c r="CJ592">
        <v>50433</v>
      </c>
      <c r="CK592">
        <v>0.95175777764558922</v>
      </c>
      <c r="CL592">
        <v>0.68929266709928616</v>
      </c>
      <c r="CM592">
        <v>284</v>
      </c>
      <c r="CN592">
        <v>-0.35966484329096299</v>
      </c>
      <c r="CO592">
        <v>5858</v>
      </c>
      <c r="CP592">
        <v>0.216559847</v>
      </c>
      <c r="CQ592">
        <v>4.9248591000000001E-2</v>
      </c>
      <c r="CR592">
        <v>45231</v>
      </c>
      <c r="CS592">
        <v>0.89400000000000002</v>
      </c>
      <c r="CT592">
        <v>44334</v>
      </c>
      <c r="CU592">
        <v>0.90413533834600002</v>
      </c>
      <c r="CV592">
        <v>45</v>
      </c>
      <c r="CW592">
        <v>15</v>
      </c>
      <c r="CX592">
        <v>15</v>
      </c>
      <c r="CY592">
        <v>340</v>
      </c>
      <c r="CZ592">
        <v>635</v>
      </c>
      <c r="DA592" s="2">
        <v>24628</v>
      </c>
      <c r="DB592" s="2">
        <v>4790</v>
      </c>
      <c r="DC592" s="2">
        <v>127.42</v>
      </c>
      <c r="DD592" s="2">
        <v>2866</v>
      </c>
      <c r="DE592">
        <v>117</v>
      </c>
      <c r="DF592">
        <v>15</v>
      </c>
      <c r="DG592">
        <v>31.85</v>
      </c>
      <c r="DH592">
        <v>5.97</v>
      </c>
      <c r="DI592" s="2">
        <v>5.97</v>
      </c>
      <c r="DJ592">
        <v>-2.11</v>
      </c>
      <c r="DK592">
        <v>0.84732462122608476</v>
      </c>
      <c r="DL592">
        <v>2.3201856148491878E-3</v>
      </c>
      <c r="DM592">
        <v>0</v>
      </c>
      <c r="DN592">
        <v>207.5</v>
      </c>
      <c r="DO592">
        <v>0.74199999999999999</v>
      </c>
      <c r="DP592">
        <v>3074.75</v>
      </c>
      <c r="DQ592" s="2">
        <v>0</v>
      </c>
      <c r="DR592" s="2">
        <v>1651.5240759400001</v>
      </c>
      <c r="DS592">
        <v>5.9950431387977262E-3</v>
      </c>
      <c r="DT592">
        <v>2.1402473709866499</v>
      </c>
      <c r="DU592">
        <v>589598.77015519585</v>
      </c>
      <c r="DV592">
        <v>1</v>
      </c>
    </row>
    <row r="593" spans="1:126" x14ac:dyDescent="0.15">
      <c r="A593" t="s">
        <v>1113</v>
      </c>
      <c r="B593" t="s">
        <v>692</v>
      </c>
      <c r="C593">
        <v>17</v>
      </c>
      <c r="D593">
        <v>65</v>
      </c>
      <c r="E593" t="s">
        <v>1163</v>
      </c>
      <c r="F593">
        <v>17065</v>
      </c>
      <c r="G593" t="s">
        <v>5577</v>
      </c>
      <c r="H593">
        <v>97.4</v>
      </c>
      <c r="I593">
        <v>0.4</v>
      </c>
      <c r="J593">
        <v>0.1</v>
      </c>
      <c r="K593">
        <v>0.2</v>
      </c>
      <c r="L593">
        <v>0.7</v>
      </c>
      <c r="M593">
        <v>1.2</v>
      </c>
      <c r="N593">
        <f t="shared" si="38"/>
        <v>9488.9000000000015</v>
      </c>
      <c r="O593">
        <f t="shared" si="36"/>
        <v>511.09999999999854</v>
      </c>
      <c r="P593">
        <f t="shared" si="37"/>
        <v>0.61331999999999842</v>
      </c>
      <c r="Q593" s="4">
        <v>17065</v>
      </c>
      <c r="R593" s="5">
        <v>38.085225999999999</v>
      </c>
      <c r="S593" s="5">
        <v>-88.539005000000003</v>
      </c>
      <c r="T593">
        <v>7</v>
      </c>
      <c r="U593">
        <v>0.35353026765745355</v>
      </c>
      <c r="V593">
        <v>8430</v>
      </c>
      <c r="W593">
        <v>8371</v>
      </c>
      <c r="X593">
        <v>8322</v>
      </c>
      <c r="Y593">
        <v>8246</v>
      </c>
      <c r="Z593">
        <v>4171</v>
      </c>
      <c r="AA593">
        <v>17053</v>
      </c>
      <c r="AB593">
        <v>3025.2169999999996</v>
      </c>
      <c r="AC593">
        <v>44159</v>
      </c>
      <c r="AD593">
        <v>0</v>
      </c>
      <c r="AE593">
        <v>0</v>
      </c>
      <c r="AF593">
        <v>11</v>
      </c>
      <c r="AG593">
        <v>695</v>
      </c>
      <c r="AH593">
        <v>1.5827338129496403E-2</v>
      </c>
      <c r="AI593" s="3">
        <v>223319</v>
      </c>
      <c r="AJ593" s="3">
        <v>278185.52490667999</v>
      </c>
      <c r="AK593">
        <v>72</v>
      </c>
      <c r="AL593">
        <v>278950.40000000002</v>
      </c>
      <c r="AM593">
        <v>2449768</v>
      </c>
      <c r="AN593">
        <v>102053</v>
      </c>
      <c r="AO593">
        <v>2551821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</v>
      </c>
      <c r="AV593">
        <f t="shared" si="39"/>
        <v>7</v>
      </c>
      <c r="AW593">
        <v>1566</v>
      </c>
      <c r="AX593">
        <v>0.20999999999999996</v>
      </c>
      <c r="AY593">
        <v>168273090.999935</v>
      </c>
      <c r="AZ593">
        <v>168273.090999935</v>
      </c>
      <c r="BA593">
        <v>19484.893243856299</v>
      </c>
      <c r="BB593">
        <v>0.51321810568056658</v>
      </c>
      <c r="BC593">
        <v>4845</v>
      </c>
      <c r="BD593">
        <v>0</v>
      </c>
      <c r="BE593">
        <v>4845</v>
      </c>
      <c r="BF593">
        <v>0.57473309608540923</v>
      </c>
      <c r="BG593">
        <v>223369</v>
      </c>
      <c r="BH593">
        <v>26.840783465513098</v>
      </c>
      <c r="BI593">
        <v>1479</v>
      </c>
      <c r="BJ593">
        <v>22</v>
      </c>
      <c r="BK593">
        <v>4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0</v>
      </c>
      <c r="BT593">
        <v>8096</v>
      </c>
      <c r="BU593">
        <v>0.71</v>
      </c>
      <c r="BV593">
        <v>0.64743390000000001</v>
      </c>
      <c r="BW593">
        <v>50</v>
      </c>
      <c r="BX593">
        <v>3.5820159999999999</v>
      </c>
      <c r="BY593">
        <v>1.9509190000000001</v>
      </c>
      <c r="BZ593">
        <v>23</v>
      </c>
      <c r="CA593">
        <v>4</v>
      </c>
      <c r="CB593">
        <v>2</v>
      </c>
      <c r="CC593">
        <v>0</v>
      </c>
      <c r="CD593">
        <v>0</v>
      </c>
      <c r="CE593">
        <v>2</v>
      </c>
      <c r="CF593">
        <v>0</v>
      </c>
      <c r="CG593">
        <v>0</v>
      </c>
      <c r="CH593">
        <v>1</v>
      </c>
      <c r="CI593">
        <v>0</v>
      </c>
      <c r="CJ593">
        <v>8298</v>
      </c>
      <c r="CK593">
        <v>3.8563509279344421</v>
      </c>
      <c r="CL593">
        <v>0.68586843021232158</v>
      </c>
      <c r="CM593">
        <v>58</v>
      </c>
      <c r="CN593">
        <v>2.5077613533195042</v>
      </c>
      <c r="CO593">
        <v>668</v>
      </c>
      <c r="CP593">
        <v>-0.99221698089999999</v>
      </c>
      <c r="CQ593">
        <v>-0.37331673360000001</v>
      </c>
      <c r="CR593">
        <v>7200</v>
      </c>
      <c r="CS593">
        <v>0.88</v>
      </c>
      <c r="CT593">
        <v>7241</v>
      </c>
      <c r="CU593">
        <v>0.88417311311000002</v>
      </c>
      <c r="CW593">
        <v>1</v>
      </c>
      <c r="CX593">
        <v>4</v>
      </c>
      <c r="CY593">
        <v>254</v>
      </c>
      <c r="CZ593">
        <v>936</v>
      </c>
      <c r="DA593" s="2">
        <v>3870</v>
      </c>
      <c r="DB593" s="2">
        <v>575</v>
      </c>
      <c r="DC593" s="2">
        <v>23.9</v>
      </c>
      <c r="DD593" s="2">
        <v>58</v>
      </c>
      <c r="DE593">
        <v>228</v>
      </c>
      <c r="DF593">
        <v>13</v>
      </c>
      <c r="DG593">
        <v>11.95</v>
      </c>
      <c r="DH593">
        <v>23.9</v>
      </c>
      <c r="DJ593">
        <v>-2.97</v>
      </c>
      <c r="DK593">
        <v>0.93614963348393998</v>
      </c>
      <c r="DL593">
        <v>0</v>
      </c>
      <c r="DM593">
        <v>0</v>
      </c>
      <c r="DN593">
        <v>180.8</v>
      </c>
      <c r="DO593">
        <v>0.65300000000000002</v>
      </c>
      <c r="DP593">
        <v>21197.420000000002</v>
      </c>
      <c r="DQ593" s="2">
        <v>0</v>
      </c>
      <c r="DR593" s="2">
        <v>39.10879791</v>
      </c>
      <c r="DS593">
        <v>1.4019982732091439E-4</v>
      </c>
      <c r="DT593">
        <v>2.7864194548986299</v>
      </c>
      <c r="DU593">
        <v>777272.82151175477</v>
      </c>
      <c r="DV593">
        <v>1</v>
      </c>
    </row>
    <row r="594" spans="1:126" x14ac:dyDescent="0.15">
      <c r="A594" t="s">
        <v>1113</v>
      </c>
      <c r="B594" t="s">
        <v>889</v>
      </c>
      <c r="C594">
        <v>17</v>
      </c>
      <c r="D594">
        <v>67</v>
      </c>
      <c r="E594" t="s">
        <v>1164</v>
      </c>
      <c r="F594">
        <v>17067</v>
      </c>
      <c r="G594" t="s">
        <v>5578</v>
      </c>
      <c r="H594">
        <v>97.4</v>
      </c>
      <c r="I594">
        <v>0.3</v>
      </c>
      <c r="J594">
        <v>0.2</v>
      </c>
      <c r="K594">
        <v>0.2</v>
      </c>
      <c r="L594">
        <v>0.9</v>
      </c>
      <c r="M594">
        <v>1</v>
      </c>
      <c r="N594">
        <f t="shared" si="38"/>
        <v>9488.7400000000016</v>
      </c>
      <c r="O594">
        <f t="shared" si="36"/>
        <v>511.2599999999984</v>
      </c>
      <c r="P594">
        <f t="shared" si="37"/>
        <v>0.61351199999999828</v>
      </c>
      <c r="Q594" s="4">
        <v>17067</v>
      </c>
      <c r="R594" s="5">
        <v>40.405791999999998</v>
      </c>
      <c r="S594" s="5">
        <v>-91.167986999999997</v>
      </c>
      <c r="T594">
        <v>7</v>
      </c>
      <c r="U594">
        <v>0.20029539154649678</v>
      </c>
      <c r="V594">
        <v>19063</v>
      </c>
      <c r="W594">
        <v>18808</v>
      </c>
      <c r="X594">
        <v>18738</v>
      </c>
      <c r="Y594">
        <v>18217</v>
      </c>
      <c r="Z594">
        <v>9371</v>
      </c>
      <c r="AA594">
        <v>17055</v>
      </c>
      <c r="AB594">
        <v>7503.3389999999999</v>
      </c>
      <c r="AC594">
        <v>47699</v>
      </c>
      <c r="AD594">
        <v>1</v>
      </c>
      <c r="AE594">
        <v>5.3367488525989965E-5</v>
      </c>
      <c r="AF594">
        <v>20</v>
      </c>
      <c r="AG594">
        <v>1090</v>
      </c>
      <c r="AH594">
        <v>1.834862385321101E-2</v>
      </c>
      <c r="AI594" s="3">
        <v>386262</v>
      </c>
      <c r="AJ594" s="3">
        <v>507983.77280853502</v>
      </c>
      <c r="AK594">
        <v>125</v>
      </c>
      <c r="AL594">
        <v>521331.20000000001</v>
      </c>
      <c r="AM594">
        <v>922977</v>
      </c>
      <c r="AN594">
        <v>212014</v>
      </c>
      <c r="AO594">
        <v>1134991</v>
      </c>
      <c r="AP594">
        <v>4</v>
      </c>
      <c r="AQ594">
        <v>2</v>
      </c>
      <c r="AR594">
        <v>6</v>
      </c>
      <c r="AS594">
        <v>0.31901318587834965</v>
      </c>
      <c r="AT594">
        <v>7</v>
      </c>
      <c r="AU594">
        <v>14</v>
      </c>
      <c r="AV594">
        <f t="shared" si="39"/>
        <v>21</v>
      </c>
      <c r="AW594">
        <v>10758</v>
      </c>
      <c r="AX594">
        <v>0.65999999999999992</v>
      </c>
      <c r="AY594">
        <v>748620882.23859799</v>
      </c>
      <c r="AZ594">
        <v>748620.88223859796</v>
      </c>
      <c r="BA594">
        <v>36843.581313474402</v>
      </c>
      <c r="BB594">
        <v>0.27141769728945458</v>
      </c>
      <c r="BC594">
        <v>5496</v>
      </c>
      <c r="BD594">
        <v>117</v>
      </c>
      <c r="BE594">
        <v>5379</v>
      </c>
      <c r="BF594">
        <v>0.28216964800923255</v>
      </c>
      <c r="BG594">
        <v>525750</v>
      </c>
      <c r="BH594">
        <v>28.057957092539226</v>
      </c>
      <c r="BI594">
        <v>3172</v>
      </c>
      <c r="BJ594">
        <v>27</v>
      </c>
      <c r="BK594">
        <v>1</v>
      </c>
      <c r="BL594">
        <v>1</v>
      </c>
      <c r="BM594">
        <v>0</v>
      </c>
      <c r="BN594">
        <v>0</v>
      </c>
      <c r="BO594">
        <v>1</v>
      </c>
      <c r="BP594">
        <v>0</v>
      </c>
      <c r="BQ594">
        <v>1</v>
      </c>
      <c r="BR594">
        <v>4</v>
      </c>
      <c r="BS594">
        <v>0</v>
      </c>
      <c r="BT594">
        <v>18359</v>
      </c>
      <c r="BU594">
        <v>0.81</v>
      </c>
      <c r="BV594">
        <v>0.64157459999999999</v>
      </c>
      <c r="BW594">
        <v>145</v>
      </c>
      <c r="BX594">
        <v>1.9064220000000001</v>
      </c>
      <c r="BY594">
        <v>0.76969560000000004</v>
      </c>
      <c r="BZ594">
        <v>27</v>
      </c>
      <c r="CA594">
        <v>2</v>
      </c>
      <c r="CB594">
        <v>1</v>
      </c>
      <c r="CC594">
        <v>0</v>
      </c>
      <c r="CD594">
        <v>0</v>
      </c>
      <c r="CE594">
        <v>2</v>
      </c>
      <c r="CF594">
        <v>0</v>
      </c>
      <c r="CG594">
        <v>0</v>
      </c>
      <c r="CH594">
        <v>3</v>
      </c>
      <c r="CI594">
        <v>0</v>
      </c>
      <c r="CJ594">
        <v>18626</v>
      </c>
      <c r="CK594">
        <v>1.8790937399334264</v>
      </c>
      <c r="CL594">
        <v>0.72719291244313189</v>
      </c>
      <c r="CM594">
        <v>133</v>
      </c>
      <c r="CN594">
        <v>0.89386252802174504</v>
      </c>
      <c r="CO594">
        <v>2076</v>
      </c>
      <c r="CP594">
        <v>0.50485440400000003</v>
      </c>
      <c r="CQ594">
        <v>-2.6809037300000001E-2</v>
      </c>
      <c r="CR594">
        <v>16393</v>
      </c>
      <c r="CS594">
        <v>0.8859999999999999</v>
      </c>
      <c r="CT594">
        <v>16375</v>
      </c>
      <c r="CU594">
        <v>0.89417280642999997</v>
      </c>
      <c r="CV594">
        <v>20</v>
      </c>
      <c r="CW594">
        <v>5</v>
      </c>
      <c r="CX594">
        <v>7</v>
      </c>
      <c r="CY594">
        <v>774</v>
      </c>
      <c r="CZ594">
        <v>1616</v>
      </c>
      <c r="DA594" s="2">
        <v>7292</v>
      </c>
      <c r="DB594" s="2">
        <v>1680</v>
      </c>
      <c r="DC594" s="2">
        <v>80.569999999999993</v>
      </c>
      <c r="DD594" s="2">
        <v>431</v>
      </c>
      <c r="DE594">
        <v>346</v>
      </c>
      <c r="DF594">
        <v>37</v>
      </c>
      <c r="DG594">
        <v>26.86</v>
      </c>
      <c r="DH594">
        <v>42.97</v>
      </c>
      <c r="DI594" s="2">
        <v>32.229999999999997</v>
      </c>
      <c r="DJ594">
        <v>-1.63</v>
      </c>
      <c r="DK594">
        <v>0.91044161734781059</v>
      </c>
      <c r="DL594">
        <v>9.1743119266055051E-4</v>
      </c>
      <c r="DM594">
        <v>0</v>
      </c>
      <c r="DN594">
        <v>266.8</v>
      </c>
      <c r="DO594">
        <v>0.50800000000000001</v>
      </c>
      <c r="DP594">
        <v>15580.91</v>
      </c>
      <c r="DQ594" s="2">
        <v>0</v>
      </c>
      <c r="DR594" s="2">
        <v>1793.1275329100001</v>
      </c>
      <c r="DS594">
        <v>3.4395198440405257E-3</v>
      </c>
      <c r="DT594">
        <v>2.5153984223979</v>
      </c>
      <c r="DU594">
        <v>1311355.6780268042</v>
      </c>
      <c r="DV594">
        <v>1</v>
      </c>
    </row>
    <row r="595" spans="1:126" x14ac:dyDescent="0.15">
      <c r="A595" t="s">
        <v>1113</v>
      </c>
      <c r="B595" t="s">
        <v>1165</v>
      </c>
      <c r="C595">
        <v>17</v>
      </c>
      <c r="D595">
        <v>69</v>
      </c>
      <c r="E595" t="s">
        <v>1166</v>
      </c>
      <c r="F595">
        <v>17069</v>
      </c>
      <c r="G595" t="s">
        <v>5579</v>
      </c>
      <c r="H595">
        <v>96.6</v>
      </c>
      <c r="I595">
        <v>0.3</v>
      </c>
      <c r="J595">
        <v>0.6</v>
      </c>
      <c r="K595">
        <v>0.5</v>
      </c>
      <c r="L595">
        <v>0.7</v>
      </c>
      <c r="M595">
        <v>1.3</v>
      </c>
      <c r="N595">
        <f t="shared" si="38"/>
        <v>9334.44</v>
      </c>
      <c r="O595">
        <f t="shared" si="36"/>
        <v>665.55999999999949</v>
      </c>
      <c r="P595">
        <f t="shared" si="37"/>
        <v>0.79867199999999972</v>
      </c>
      <c r="Q595" s="4">
        <v>17069</v>
      </c>
      <c r="R595" s="5">
        <v>37.517851999999998</v>
      </c>
      <c r="S595" s="5">
        <v>-88.266148000000001</v>
      </c>
      <c r="T595">
        <v>9</v>
      </c>
      <c r="U595">
        <v>0.26231619338093265</v>
      </c>
      <c r="V595">
        <v>4315</v>
      </c>
      <c r="W595">
        <v>4226</v>
      </c>
      <c r="X595">
        <v>4228</v>
      </c>
      <c r="Y595">
        <v>4156</v>
      </c>
      <c r="Z595">
        <v>2208</v>
      </c>
      <c r="AA595">
        <v>17057</v>
      </c>
      <c r="AB595">
        <v>1452.85</v>
      </c>
      <c r="AC595">
        <v>38838</v>
      </c>
      <c r="AD595">
        <v>0</v>
      </c>
      <c r="AE595">
        <v>0</v>
      </c>
      <c r="AF595">
        <v>4</v>
      </c>
      <c r="AG595">
        <v>150</v>
      </c>
      <c r="AH595">
        <v>2.6666666666666668E-2</v>
      </c>
      <c r="AI595" s="3">
        <v>33205</v>
      </c>
      <c r="AJ595" s="3">
        <v>113617.88044869501</v>
      </c>
      <c r="AK595">
        <v>96</v>
      </c>
      <c r="AL595">
        <v>116185.59999999999</v>
      </c>
      <c r="AM595">
        <v>88989</v>
      </c>
      <c r="AN595">
        <v>10326</v>
      </c>
      <c r="AO595">
        <v>99315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f t="shared" si="39"/>
        <v>0</v>
      </c>
      <c r="AW595">
        <v>0</v>
      </c>
      <c r="AX595">
        <v>0</v>
      </c>
      <c r="AY595">
        <v>198363359.74579501</v>
      </c>
      <c r="AZ595">
        <v>198363.35974579502</v>
      </c>
      <c r="BA595">
        <v>42742.529308560799</v>
      </c>
      <c r="BB595">
        <v>0.23395901369826339</v>
      </c>
      <c r="BC595">
        <v>2694</v>
      </c>
      <c r="BD595">
        <v>0</v>
      </c>
      <c r="BE595">
        <v>2694</v>
      </c>
      <c r="BF595">
        <v>0.62433371958285055</v>
      </c>
      <c r="BG595">
        <v>50522</v>
      </c>
      <c r="BH595">
        <v>11.949385052034058</v>
      </c>
      <c r="BI595">
        <v>874</v>
      </c>
      <c r="BJ595">
        <v>5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4358</v>
      </c>
      <c r="BU595">
        <v>0.56999999999999995</v>
      </c>
      <c r="BV595">
        <v>0.63539020000000002</v>
      </c>
      <c r="BW595">
        <v>16</v>
      </c>
      <c r="BX595">
        <v>1.1473150000000001</v>
      </c>
      <c r="BY595">
        <v>-0.32346920000000001</v>
      </c>
      <c r="BZ595">
        <v>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4219</v>
      </c>
      <c r="CK595">
        <v>1.4221379473808959</v>
      </c>
      <c r="CL595">
        <v>0.66043083900226762</v>
      </c>
      <c r="CM595">
        <v>15</v>
      </c>
      <c r="CN595">
        <v>-0.32645414066881123</v>
      </c>
      <c r="CO595">
        <v>293</v>
      </c>
      <c r="CP595">
        <v>-1.1537783339000001</v>
      </c>
      <c r="CQ595">
        <v>-0.64352339759999999</v>
      </c>
      <c r="CR595">
        <v>3505</v>
      </c>
      <c r="CS595">
        <v>0.85099999999999998</v>
      </c>
      <c r="CT595">
        <v>3741</v>
      </c>
      <c r="CU595">
        <v>0.88175244577</v>
      </c>
      <c r="CV595">
        <v>1</v>
      </c>
      <c r="CW595">
        <v>1</v>
      </c>
      <c r="CX595">
        <v>3</v>
      </c>
      <c r="CZ595">
        <v>219</v>
      </c>
      <c r="DA595" s="2">
        <v>1423</v>
      </c>
      <c r="DB595" s="2">
        <v>80</v>
      </c>
      <c r="DC595" s="2">
        <v>23.92</v>
      </c>
      <c r="DD595" s="2">
        <v>144</v>
      </c>
      <c r="DE595">
        <v>58</v>
      </c>
      <c r="DF595">
        <v>7</v>
      </c>
      <c r="DH595">
        <v>23.92</v>
      </c>
      <c r="DJ595">
        <v>7.0000000000000007E-2</v>
      </c>
      <c r="DK595">
        <v>0.99096521608191535</v>
      </c>
      <c r="DL595">
        <v>0</v>
      </c>
      <c r="DM595">
        <v>0</v>
      </c>
      <c r="DN595">
        <v>8.3000000000000007</v>
      </c>
      <c r="DO595">
        <v>6.9000000000000006E-2</v>
      </c>
      <c r="DP595">
        <v>2609.0300000000002</v>
      </c>
      <c r="DQ595" s="2">
        <v>28576</v>
      </c>
      <c r="DR595" s="2">
        <v>1337.71922421</v>
      </c>
      <c r="DS595">
        <v>1.1513655472738448E-2</v>
      </c>
      <c r="DT595">
        <v>3.5747849694475802</v>
      </c>
      <c r="DU595">
        <v>415338.53654624877</v>
      </c>
      <c r="DV595">
        <v>0</v>
      </c>
    </row>
    <row r="596" spans="1:126" x14ac:dyDescent="0.15">
      <c r="A596" t="s">
        <v>1113</v>
      </c>
      <c r="B596" t="s">
        <v>1167</v>
      </c>
      <c r="C596">
        <v>17</v>
      </c>
      <c r="D596">
        <v>71</v>
      </c>
      <c r="E596" t="s">
        <v>1168</v>
      </c>
      <c r="F596">
        <v>17071</v>
      </c>
      <c r="G596" t="s">
        <v>5580</v>
      </c>
      <c r="H596">
        <v>97.3</v>
      </c>
      <c r="I596">
        <v>0.2</v>
      </c>
      <c r="J596">
        <v>0.2</v>
      </c>
      <c r="K596">
        <v>0.2</v>
      </c>
      <c r="L596">
        <v>1</v>
      </c>
      <c r="M596">
        <v>1.1000000000000001</v>
      </c>
      <c r="N596">
        <f t="shared" si="38"/>
        <v>9469.6200000000008</v>
      </c>
      <c r="O596">
        <f t="shared" si="36"/>
        <v>530.3799999999992</v>
      </c>
      <c r="P596">
        <f t="shared" si="37"/>
        <v>0.63645599999999924</v>
      </c>
      <c r="Q596" s="4">
        <v>17071</v>
      </c>
      <c r="R596" s="5">
        <v>40.814470999999998</v>
      </c>
      <c r="S596" s="5">
        <v>-90.941246000000007</v>
      </c>
      <c r="T596">
        <v>9</v>
      </c>
      <c r="U596">
        <v>0.24010496186245969</v>
      </c>
      <c r="V596">
        <v>7275</v>
      </c>
      <c r="W596">
        <v>7074</v>
      </c>
      <c r="X596">
        <v>7042</v>
      </c>
      <c r="Y596">
        <v>6994</v>
      </c>
      <c r="Z596">
        <v>3590</v>
      </c>
      <c r="AA596">
        <v>17059</v>
      </c>
      <c r="AB596">
        <v>2944.4829999999997</v>
      </c>
      <c r="AC596">
        <v>47672</v>
      </c>
      <c r="AD596">
        <v>0</v>
      </c>
      <c r="AE596">
        <v>0</v>
      </c>
      <c r="AF596">
        <v>3</v>
      </c>
      <c r="AG596">
        <v>396</v>
      </c>
      <c r="AH596">
        <v>7.575757575757576E-3</v>
      </c>
      <c r="AI596" s="3">
        <v>171574</v>
      </c>
      <c r="AJ596" s="3">
        <v>242477.64109797002</v>
      </c>
      <c r="AK596">
        <v>211</v>
      </c>
      <c r="AL596">
        <v>252896</v>
      </c>
      <c r="AM596">
        <v>3123781</v>
      </c>
      <c r="AN596">
        <v>93894</v>
      </c>
      <c r="AO596">
        <v>3217675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f t="shared" si="39"/>
        <v>1</v>
      </c>
      <c r="AW596">
        <v>1476</v>
      </c>
      <c r="AX596">
        <v>0.26</v>
      </c>
      <c r="AY596">
        <v>140007187.16438401</v>
      </c>
      <c r="AZ596">
        <v>140007.187164384</v>
      </c>
      <c r="BA596">
        <v>17240.6979036294</v>
      </c>
      <c r="BB596">
        <v>0.58002292342787731</v>
      </c>
      <c r="BC596">
        <v>4568</v>
      </c>
      <c r="BD596">
        <v>500</v>
      </c>
      <c r="BE596">
        <v>4068</v>
      </c>
      <c r="BF596">
        <v>0.55917525773195875</v>
      </c>
      <c r="BG596">
        <v>187492</v>
      </c>
      <c r="BH596">
        <v>26.62482249360977</v>
      </c>
      <c r="BI596">
        <v>1193</v>
      </c>
      <c r="BJ596">
        <v>9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7354</v>
      </c>
      <c r="BU596">
        <v>0.62</v>
      </c>
      <c r="BV596">
        <v>0.62493849999999995</v>
      </c>
      <c r="BW596">
        <v>55</v>
      </c>
      <c r="BX596">
        <v>1.4957849999999999</v>
      </c>
      <c r="BY596">
        <v>0.42539500000000002</v>
      </c>
      <c r="BZ596">
        <v>12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6994</v>
      </c>
      <c r="CK596">
        <v>1.7157563625965113</v>
      </c>
      <c r="CL596">
        <v>0.71089858537557282</v>
      </c>
      <c r="CM596">
        <v>44</v>
      </c>
      <c r="CN596">
        <v>0.59991247928099722</v>
      </c>
      <c r="CO596">
        <v>635</v>
      </c>
      <c r="CP596">
        <v>0.28801591199999999</v>
      </c>
      <c r="CQ596">
        <v>-3.5375182E-3</v>
      </c>
      <c r="CR596">
        <v>6225</v>
      </c>
      <c r="CS596">
        <v>0.89200000000000002</v>
      </c>
      <c r="CT596">
        <v>6075</v>
      </c>
      <c r="CU596">
        <v>0.88497768964000001</v>
      </c>
      <c r="CW596">
        <v>11</v>
      </c>
      <c r="CX596">
        <v>1</v>
      </c>
      <c r="CY596">
        <v>342</v>
      </c>
      <c r="CZ596">
        <v>580</v>
      </c>
      <c r="DA596" s="2">
        <v>2264</v>
      </c>
      <c r="DB596" s="2">
        <v>540</v>
      </c>
      <c r="DC596" s="2">
        <v>71.53</v>
      </c>
      <c r="DD596" s="2">
        <v>169</v>
      </c>
      <c r="DE596">
        <v>125</v>
      </c>
      <c r="DF596">
        <v>19</v>
      </c>
      <c r="DG596">
        <v>14.31</v>
      </c>
      <c r="DH596">
        <v>28.61</v>
      </c>
      <c r="DI596" s="2">
        <v>42.92</v>
      </c>
      <c r="DJ596">
        <v>-1.29</v>
      </c>
      <c r="DK596">
        <v>0.91794794083019571</v>
      </c>
      <c r="DL596">
        <v>0</v>
      </c>
      <c r="DM596">
        <v>0</v>
      </c>
      <c r="DN596">
        <v>109.5</v>
      </c>
      <c r="DO596">
        <v>0.439</v>
      </c>
      <c r="DP596">
        <v>7461.8700000000008</v>
      </c>
      <c r="DQ596" s="2">
        <v>0</v>
      </c>
      <c r="DR596" s="2">
        <v>2995.3130878700003</v>
      </c>
      <c r="DS596">
        <v>1.184403474522531E-2</v>
      </c>
      <c r="DT596">
        <v>2.4405931259880602</v>
      </c>
      <c r="DU596">
        <v>617216.23918987648</v>
      </c>
      <c r="DV596">
        <v>0</v>
      </c>
    </row>
    <row r="597" spans="1:126" x14ac:dyDescent="0.15">
      <c r="A597" t="s">
        <v>1113</v>
      </c>
      <c r="B597" t="s">
        <v>170</v>
      </c>
      <c r="C597">
        <v>17</v>
      </c>
      <c r="D597">
        <v>73</v>
      </c>
      <c r="E597" t="s">
        <v>1169</v>
      </c>
      <c r="F597">
        <v>17073</v>
      </c>
      <c r="G597" t="s">
        <v>5581</v>
      </c>
      <c r="H597">
        <v>92.1</v>
      </c>
      <c r="I597">
        <v>1.5</v>
      </c>
      <c r="J597">
        <v>0.1</v>
      </c>
      <c r="K597">
        <v>0.4</v>
      </c>
      <c r="L597">
        <v>1.2</v>
      </c>
      <c r="M597">
        <v>4.8</v>
      </c>
      <c r="N597">
        <f t="shared" si="38"/>
        <v>8509.3100000000013</v>
      </c>
      <c r="O597">
        <f t="shared" si="36"/>
        <v>1490.6899999999987</v>
      </c>
      <c r="P597">
        <f t="shared" si="37"/>
        <v>1.788827999999999</v>
      </c>
      <c r="Q597" s="4">
        <v>17073</v>
      </c>
      <c r="R597" s="5">
        <v>41.350020999999998</v>
      </c>
      <c r="S597" s="5">
        <v>-90.130837999999997</v>
      </c>
      <c r="T597">
        <v>2</v>
      </c>
      <c r="U597">
        <v>9.0126591297107192E-2</v>
      </c>
      <c r="V597">
        <v>50378</v>
      </c>
      <c r="W597">
        <v>50031</v>
      </c>
      <c r="X597">
        <v>49883</v>
      </c>
      <c r="Y597">
        <v>49645</v>
      </c>
      <c r="Z597">
        <v>25448</v>
      </c>
      <c r="AA597">
        <v>17061</v>
      </c>
      <c r="AB597">
        <v>20424.658000000003</v>
      </c>
      <c r="AC597">
        <v>53480</v>
      </c>
      <c r="AD597">
        <v>0</v>
      </c>
      <c r="AE597">
        <v>0</v>
      </c>
      <c r="AF597">
        <v>42</v>
      </c>
      <c r="AG597">
        <v>1373</v>
      </c>
      <c r="AH597">
        <v>3.058994901675164E-2</v>
      </c>
      <c r="AI597" s="3">
        <v>479294</v>
      </c>
      <c r="AJ597" s="3">
        <v>526717.17129208997</v>
      </c>
      <c r="AK597">
        <v>125</v>
      </c>
      <c r="AL597">
        <v>528409.59999999998</v>
      </c>
      <c r="AM597">
        <v>50383</v>
      </c>
      <c r="AN597">
        <v>311662</v>
      </c>
      <c r="AO597">
        <v>362045</v>
      </c>
      <c r="AP597">
        <v>6</v>
      </c>
      <c r="AQ597">
        <v>1</v>
      </c>
      <c r="AR597">
        <v>7</v>
      </c>
      <c r="AS597">
        <v>0.13991325378265476</v>
      </c>
      <c r="AT597">
        <v>8</v>
      </c>
      <c r="AU597">
        <v>47</v>
      </c>
      <c r="AV597">
        <f t="shared" si="39"/>
        <v>55</v>
      </c>
      <c r="AW597">
        <v>39661</v>
      </c>
      <c r="AX597">
        <v>0.85</v>
      </c>
      <c r="AY597">
        <v>497993957.85941797</v>
      </c>
      <c r="AZ597">
        <v>497993.95785941795</v>
      </c>
      <c r="BA597">
        <v>9765.1155485810905</v>
      </c>
      <c r="BB597">
        <v>1.0240534226400464</v>
      </c>
      <c r="BC597">
        <v>21301</v>
      </c>
      <c r="BD597">
        <v>3055</v>
      </c>
      <c r="BE597">
        <v>18246</v>
      </c>
      <c r="BF597">
        <v>0.36218190479971418</v>
      </c>
      <c r="BG597">
        <v>1365260</v>
      </c>
      <c r="BH597">
        <v>27.369244031032615</v>
      </c>
      <c r="BI597">
        <v>6750</v>
      </c>
      <c r="BJ597">
        <v>55</v>
      </c>
      <c r="BK597">
        <v>5</v>
      </c>
      <c r="BL597">
        <v>5</v>
      </c>
      <c r="BM597">
        <v>0</v>
      </c>
      <c r="BN597">
        <v>0</v>
      </c>
      <c r="BO597">
        <v>0</v>
      </c>
      <c r="BP597">
        <v>3</v>
      </c>
      <c r="BQ597">
        <v>3</v>
      </c>
      <c r="BR597">
        <v>5</v>
      </c>
      <c r="BS597">
        <v>0</v>
      </c>
      <c r="BT597">
        <v>49314</v>
      </c>
      <c r="BU597">
        <v>0.83</v>
      </c>
      <c r="BV597">
        <v>0.63816360000000005</v>
      </c>
      <c r="BW597">
        <v>325</v>
      </c>
      <c r="BX597">
        <v>1.541145</v>
      </c>
      <c r="BY597">
        <v>0.25547839999999999</v>
      </c>
      <c r="BZ597">
        <v>52</v>
      </c>
      <c r="CA597">
        <v>5</v>
      </c>
      <c r="CB597">
        <v>3</v>
      </c>
      <c r="CC597">
        <v>0</v>
      </c>
      <c r="CD597">
        <v>0</v>
      </c>
      <c r="CE597">
        <v>1</v>
      </c>
      <c r="CF597">
        <v>3</v>
      </c>
      <c r="CG597">
        <v>4</v>
      </c>
      <c r="CH597">
        <v>4</v>
      </c>
      <c r="CI597">
        <v>0</v>
      </c>
      <c r="CJ597">
        <v>49677</v>
      </c>
      <c r="CK597">
        <v>1.4493628842321395</v>
      </c>
      <c r="CL597">
        <v>0.67213839606477643</v>
      </c>
      <c r="CM597">
        <v>264</v>
      </c>
      <c r="CN597">
        <v>-4.1690030951211828E-2</v>
      </c>
      <c r="CO597">
        <v>5845</v>
      </c>
      <c r="CP597">
        <v>1.1050572460000001</v>
      </c>
      <c r="CQ597">
        <v>0.37698710200000002</v>
      </c>
      <c r="CR597">
        <v>44119</v>
      </c>
      <c r="CS597">
        <v>0.89300000000000002</v>
      </c>
      <c r="CT597">
        <v>44685</v>
      </c>
      <c r="CU597">
        <v>0.90501155451300008</v>
      </c>
      <c r="CV597">
        <v>11</v>
      </c>
      <c r="CW597">
        <v>18</v>
      </c>
      <c r="CX597">
        <v>17</v>
      </c>
      <c r="CY597">
        <v>1412</v>
      </c>
      <c r="CZ597">
        <v>1944</v>
      </c>
      <c r="DA597" s="2">
        <v>20989</v>
      </c>
      <c r="DB597" s="2">
        <v>4465</v>
      </c>
      <c r="DC597" s="2">
        <v>120.34</v>
      </c>
      <c r="DD597" s="2">
        <v>3043</v>
      </c>
      <c r="DE597">
        <v>444</v>
      </c>
      <c r="DF597">
        <v>41</v>
      </c>
      <c r="DG597">
        <v>26.07</v>
      </c>
      <c r="DH597">
        <v>18.05</v>
      </c>
      <c r="DI597" s="2">
        <v>24.07</v>
      </c>
      <c r="DJ597">
        <v>-3.43</v>
      </c>
      <c r="DK597">
        <v>0.87147554528118443</v>
      </c>
      <c r="DL597">
        <v>2.9133284777858705E-3</v>
      </c>
      <c r="DM597">
        <v>0</v>
      </c>
      <c r="DN597">
        <v>304.7</v>
      </c>
      <c r="DO597">
        <v>0.57799999999999996</v>
      </c>
      <c r="DP597">
        <v>18021.04</v>
      </c>
      <c r="DQ597" s="2">
        <v>0</v>
      </c>
      <c r="DR597" s="2">
        <v>1265.8353729999999</v>
      </c>
      <c r="DS597">
        <v>2.3955594865941688E-3</v>
      </c>
      <c r="DT597">
        <v>2.2192637678809199</v>
      </c>
      <c r="DU597">
        <v>1172680.2798804496</v>
      </c>
      <c r="DV597">
        <v>0</v>
      </c>
    </row>
    <row r="598" spans="1:126" x14ac:dyDescent="0.15">
      <c r="A598" t="s">
        <v>1113</v>
      </c>
      <c r="B598" t="s">
        <v>1170</v>
      </c>
      <c r="C598">
        <v>17</v>
      </c>
      <c r="D598">
        <v>75</v>
      </c>
      <c r="E598" t="s">
        <v>1171</v>
      </c>
      <c r="F598">
        <v>17075</v>
      </c>
      <c r="G598" t="s">
        <v>5582</v>
      </c>
      <c r="H598">
        <v>92.4</v>
      </c>
      <c r="I598">
        <v>0.8</v>
      </c>
      <c r="J598">
        <v>0.1</v>
      </c>
      <c r="K598">
        <v>0.3</v>
      </c>
      <c r="L598">
        <v>1</v>
      </c>
      <c r="M598">
        <v>5.3</v>
      </c>
      <c r="N598">
        <f t="shared" si="38"/>
        <v>8567.59</v>
      </c>
      <c r="O598">
        <f t="shared" si="36"/>
        <v>1432.4099999999999</v>
      </c>
      <c r="P598">
        <f t="shared" si="37"/>
        <v>1.7188920000000005</v>
      </c>
      <c r="Q598" s="4">
        <v>17075</v>
      </c>
      <c r="R598" s="5">
        <v>40.748866999999997</v>
      </c>
      <c r="S598" s="5">
        <v>-87.833601000000002</v>
      </c>
      <c r="T598">
        <v>6</v>
      </c>
      <c r="U598">
        <v>9.2679970068370893E-2</v>
      </c>
      <c r="V598">
        <v>29689</v>
      </c>
      <c r="W598">
        <v>29272</v>
      </c>
      <c r="X598">
        <v>29053</v>
      </c>
      <c r="Y598">
        <v>28534</v>
      </c>
      <c r="Z598">
        <v>14506</v>
      </c>
      <c r="AA598">
        <v>17063</v>
      </c>
      <c r="AB598">
        <v>11574.069</v>
      </c>
      <c r="AC598">
        <v>47834</v>
      </c>
      <c r="AD598">
        <v>1</v>
      </c>
      <c r="AE598">
        <v>3.4419853371424635E-5</v>
      </c>
      <c r="AF598">
        <v>46</v>
      </c>
      <c r="AG598">
        <v>1470</v>
      </c>
      <c r="AH598">
        <v>3.1292517006802724E-2</v>
      </c>
      <c r="AI598" s="3">
        <v>669280</v>
      </c>
      <c r="AJ598" s="3">
        <v>715065.38550357509</v>
      </c>
      <c r="AK598">
        <v>194</v>
      </c>
      <c r="AL598">
        <v>715590.39999999991</v>
      </c>
      <c r="AM598">
        <v>1652925</v>
      </c>
      <c r="AN598">
        <v>377637</v>
      </c>
      <c r="AO598">
        <v>2030562</v>
      </c>
      <c r="AP598">
        <v>4</v>
      </c>
      <c r="AQ598">
        <v>0</v>
      </c>
      <c r="AR598">
        <v>4</v>
      </c>
      <c r="AS598">
        <v>0.13664935774801859</v>
      </c>
      <c r="AT598">
        <v>4</v>
      </c>
      <c r="AU598">
        <v>21</v>
      </c>
      <c r="AV598">
        <f t="shared" si="39"/>
        <v>25</v>
      </c>
      <c r="AW598">
        <v>12690</v>
      </c>
      <c r="AX598">
        <v>0.48</v>
      </c>
      <c r="AY598">
        <v>480244881.67862999</v>
      </c>
      <c r="AZ598">
        <v>480244.88167863002</v>
      </c>
      <c r="BA598">
        <v>15489.849485492001</v>
      </c>
      <c r="BB598">
        <v>0.64558406518837597</v>
      </c>
      <c r="BC598">
        <v>10882</v>
      </c>
      <c r="BD598">
        <v>0</v>
      </c>
      <c r="BE598">
        <v>10882</v>
      </c>
      <c r="BF598">
        <v>0.36653305938226277</v>
      </c>
      <c r="BG598">
        <v>877284</v>
      </c>
      <c r="BH598">
        <v>30.195986645096891</v>
      </c>
      <c r="BI598">
        <v>4390</v>
      </c>
      <c r="BJ598">
        <v>35</v>
      </c>
      <c r="BK598">
        <v>2</v>
      </c>
      <c r="BL598">
        <v>3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3</v>
      </c>
      <c r="BS598">
        <v>0</v>
      </c>
      <c r="BT598">
        <v>29690</v>
      </c>
      <c r="BU598">
        <v>0.76</v>
      </c>
      <c r="BV598">
        <v>0.57668819999999998</v>
      </c>
      <c r="BW598">
        <v>207</v>
      </c>
      <c r="BX598">
        <v>1.5156620000000001</v>
      </c>
      <c r="BY598">
        <v>2.39779E-2</v>
      </c>
      <c r="BZ598">
        <v>38</v>
      </c>
      <c r="CA598">
        <v>2</v>
      </c>
      <c r="CB598">
        <v>2</v>
      </c>
      <c r="CC598">
        <v>0</v>
      </c>
      <c r="CD598">
        <v>0</v>
      </c>
      <c r="CE598">
        <v>2</v>
      </c>
      <c r="CF598">
        <v>0</v>
      </c>
      <c r="CG598">
        <v>1</v>
      </c>
      <c r="CH598">
        <v>3</v>
      </c>
      <c r="CI598">
        <v>0</v>
      </c>
      <c r="CJ598">
        <v>28802</v>
      </c>
      <c r="CK598">
        <v>1.6665509339629192</v>
      </c>
      <c r="CL598">
        <v>0.67783669141039238</v>
      </c>
      <c r="CM598">
        <v>191</v>
      </c>
      <c r="CN598">
        <v>0.42891269131161991</v>
      </c>
      <c r="CO598">
        <v>2437</v>
      </c>
      <c r="CP598">
        <v>-0.24382827570000001</v>
      </c>
      <c r="CQ598">
        <v>-0.14743491559999999</v>
      </c>
      <c r="CR598">
        <v>25302</v>
      </c>
      <c r="CS598">
        <v>0.88500000000000001</v>
      </c>
      <c r="CT598">
        <v>25800</v>
      </c>
      <c r="CU598">
        <v>0.87538582582000002</v>
      </c>
      <c r="CV598">
        <v>62</v>
      </c>
      <c r="CW598">
        <v>11</v>
      </c>
      <c r="CX598">
        <v>14</v>
      </c>
      <c r="CY598">
        <v>1339</v>
      </c>
      <c r="CZ598">
        <v>2041</v>
      </c>
      <c r="DA598" s="2">
        <v>13388</v>
      </c>
      <c r="DB598" s="2">
        <v>2030</v>
      </c>
      <c r="DC598" s="2">
        <v>110.41</v>
      </c>
      <c r="DD598" s="2">
        <v>1540</v>
      </c>
      <c r="DE598">
        <v>374</v>
      </c>
      <c r="DF598">
        <v>33</v>
      </c>
      <c r="DG598">
        <v>27.6</v>
      </c>
      <c r="DH598">
        <v>31.05</v>
      </c>
      <c r="DI598" s="2">
        <v>17.25</v>
      </c>
      <c r="DJ598">
        <v>-4</v>
      </c>
      <c r="DK598">
        <v>0.88050143437724127</v>
      </c>
      <c r="DL598">
        <v>7.4829931972789114E-3</v>
      </c>
      <c r="DM598">
        <v>0</v>
      </c>
      <c r="DN598">
        <v>564.5</v>
      </c>
      <c r="DO598">
        <v>0.78200000000000003</v>
      </c>
      <c r="DP598">
        <v>21588.65</v>
      </c>
      <c r="DQ598" s="2">
        <v>0</v>
      </c>
      <c r="DR598" s="2">
        <v>2560.4823242000002</v>
      </c>
      <c r="DS598">
        <v>3.6169024067107388E-3</v>
      </c>
      <c r="DT598">
        <v>2.2301523810280002</v>
      </c>
      <c r="DU598">
        <v>1595875.6344007789</v>
      </c>
      <c r="DV598">
        <v>1</v>
      </c>
    </row>
    <row r="599" spans="1:126" x14ac:dyDescent="0.15">
      <c r="A599" t="s">
        <v>1113</v>
      </c>
      <c r="B599" t="s">
        <v>174</v>
      </c>
      <c r="C599">
        <v>17</v>
      </c>
      <c r="D599">
        <v>77</v>
      </c>
      <c r="E599" t="s">
        <v>1172</v>
      </c>
      <c r="F599">
        <v>17077</v>
      </c>
      <c r="G599" t="s">
        <v>5583</v>
      </c>
      <c r="H599">
        <v>76</v>
      </c>
      <c r="I599">
        <v>14.1</v>
      </c>
      <c r="J599">
        <v>0.3</v>
      </c>
      <c r="K599">
        <v>3.1</v>
      </c>
      <c r="L599">
        <v>2.5</v>
      </c>
      <c r="M599">
        <v>4</v>
      </c>
      <c r="N599">
        <f t="shared" si="38"/>
        <v>6006.76</v>
      </c>
      <c r="O599">
        <f t="shared" si="36"/>
        <v>3993.24</v>
      </c>
      <c r="P599">
        <f t="shared" si="37"/>
        <v>4.7918880000000019</v>
      </c>
      <c r="Q599" s="4">
        <v>17077</v>
      </c>
      <c r="R599" s="5">
        <v>37.786096000000001</v>
      </c>
      <c r="S599" s="5">
        <v>-89.381212000000005</v>
      </c>
      <c r="T599">
        <v>3</v>
      </c>
      <c r="U599">
        <v>0.10839949146579825</v>
      </c>
      <c r="V599">
        <v>59992</v>
      </c>
      <c r="W599">
        <v>60125</v>
      </c>
      <c r="X599">
        <v>59534</v>
      </c>
      <c r="Y599">
        <v>59289</v>
      </c>
      <c r="Z599">
        <v>27564</v>
      </c>
      <c r="AA599">
        <v>17065</v>
      </c>
      <c r="AB599">
        <v>20403.321</v>
      </c>
      <c r="AC599">
        <v>33871</v>
      </c>
      <c r="AD599">
        <v>10</v>
      </c>
      <c r="AE599">
        <v>1.6797124332314307E-4</v>
      </c>
      <c r="AF599">
        <v>47</v>
      </c>
      <c r="AG599">
        <v>783</v>
      </c>
      <c r="AH599">
        <v>6.0025542784163471E-2</v>
      </c>
      <c r="AI599" s="3">
        <v>214197</v>
      </c>
      <c r="AJ599" s="3">
        <v>373805.39159892499</v>
      </c>
      <c r="AK599">
        <v>75</v>
      </c>
      <c r="AL599">
        <v>385625.59999999998</v>
      </c>
      <c r="AM599">
        <v>1495699</v>
      </c>
      <c r="AN599">
        <v>112947</v>
      </c>
      <c r="AO599">
        <v>1608646</v>
      </c>
      <c r="AP599">
        <v>1</v>
      </c>
      <c r="AQ599">
        <v>7</v>
      </c>
      <c r="AR599">
        <v>8</v>
      </c>
      <c r="AS599">
        <v>0.13305613305613306</v>
      </c>
      <c r="AT599">
        <v>8</v>
      </c>
      <c r="AU599">
        <v>33</v>
      </c>
      <c r="AV599">
        <f t="shared" si="39"/>
        <v>41</v>
      </c>
      <c r="AW599">
        <v>43114</v>
      </c>
      <c r="AX599">
        <v>0.74</v>
      </c>
      <c r="AY599">
        <v>1590619593.93767</v>
      </c>
      <c r="AZ599">
        <v>1590619.5939376699</v>
      </c>
      <c r="BA599">
        <v>26578.4057344016</v>
      </c>
      <c r="BB599">
        <v>0.37624529100541798</v>
      </c>
      <c r="BC599">
        <v>15380</v>
      </c>
      <c r="BD599">
        <v>3000</v>
      </c>
      <c r="BE599">
        <v>12380</v>
      </c>
      <c r="BF599">
        <v>0.20636084811308175</v>
      </c>
      <c r="BG599">
        <v>890666</v>
      </c>
      <c r="BH599">
        <v>14.960627540565055</v>
      </c>
      <c r="BI599">
        <v>5922</v>
      </c>
      <c r="BJ599">
        <v>68</v>
      </c>
      <c r="BK599">
        <v>9</v>
      </c>
      <c r="BL599">
        <v>4</v>
      </c>
      <c r="BM599">
        <v>1</v>
      </c>
      <c r="BN599">
        <v>1</v>
      </c>
      <c r="BO599">
        <v>6</v>
      </c>
      <c r="BP599">
        <v>0</v>
      </c>
      <c r="BQ599">
        <v>4</v>
      </c>
      <c r="BR599">
        <v>3</v>
      </c>
      <c r="BS599">
        <v>0</v>
      </c>
      <c r="BT599">
        <v>58103</v>
      </c>
      <c r="BU599">
        <v>0.72</v>
      </c>
      <c r="BV599">
        <v>0.53613880000000003</v>
      </c>
      <c r="BW599">
        <v>390</v>
      </c>
      <c r="BX599">
        <v>1.6522380000000001</v>
      </c>
      <c r="BY599">
        <v>-8.5747199999999996E-2</v>
      </c>
      <c r="BZ599">
        <v>66</v>
      </c>
      <c r="CA599">
        <v>9</v>
      </c>
      <c r="CB599">
        <v>5</v>
      </c>
      <c r="CC599">
        <v>2</v>
      </c>
      <c r="CD599">
        <v>2</v>
      </c>
      <c r="CE599">
        <v>4</v>
      </c>
      <c r="CF599">
        <v>0</v>
      </c>
      <c r="CG599">
        <v>6</v>
      </c>
      <c r="CH599">
        <v>1</v>
      </c>
      <c r="CI599">
        <v>0</v>
      </c>
      <c r="CJ599">
        <v>59388</v>
      </c>
      <c r="CK599">
        <v>1.5996497608944569</v>
      </c>
      <c r="CL599">
        <v>0.56684214253676735</v>
      </c>
      <c r="CM599">
        <v>334</v>
      </c>
      <c r="CN599">
        <v>-0.24872696431909427</v>
      </c>
      <c r="CO599">
        <v>10399</v>
      </c>
      <c r="CP599">
        <v>-0.3539316307</v>
      </c>
      <c r="CQ599">
        <v>-0.1253545576</v>
      </c>
      <c r="CR599">
        <v>47702</v>
      </c>
      <c r="CS599">
        <v>0.80599999999999994</v>
      </c>
      <c r="CT599">
        <v>49733</v>
      </c>
      <c r="CU599">
        <v>0.86548895238000001</v>
      </c>
      <c r="CV599">
        <v>119</v>
      </c>
      <c r="CW599">
        <v>41</v>
      </c>
      <c r="CX599">
        <v>69</v>
      </c>
      <c r="CY599">
        <v>603</v>
      </c>
      <c r="CZ599">
        <v>1122</v>
      </c>
      <c r="DA599" s="2">
        <v>36361</v>
      </c>
      <c r="DB599" s="2">
        <v>6325</v>
      </c>
      <c r="DC599" s="2">
        <v>132.08000000000001</v>
      </c>
      <c r="DD599" s="2">
        <v>13514</v>
      </c>
      <c r="DE599">
        <v>296</v>
      </c>
      <c r="DF599">
        <v>28</v>
      </c>
      <c r="DG599">
        <v>48.48</v>
      </c>
      <c r="DH599">
        <v>6.69</v>
      </c>
      <c r="DI599" s="2">
        <v>21.73</v>
      </c>
      <c r="DJ599">
        <v>0.71</v>
      </c>
      <c r="DK599">
        <v>0.94684332647049207</v>
      </c>
      <c r="DL599">
        <v>3.8314176245210726E-3</v>
      </c>
      <c r="DM599">
        <v>0</v>
      </c>
      <c r="DN599">
        <v>121.6</v>
      </c>
      <c r="DO599">
        <v>0.317</v>
      </c>
      <c r="DP599">
        <v>8302.5299999999988</v>
      </c>
      <c r="DQ599" s="2">
        <v>50766</v>
      </c>
      <c r="DR599" s="2">
        <v>4184.1447875300009</v>
      </c>
      <c r="DS599">
        <v>1.0300121119016865E-2</v>
      </c>
      <c r="DT599">
        <v>3.6128439250294102</v>
      </c>
      <c r="DU599">
        <v>1393205.1062958213</v>
      </c>
      <c r="DV599">
        <v>1</v>
      </c>
    </row>
    <row r="600" spans="1:126" x14ac:dyDescent="0.15">
      <c r="A600" t="s">
        <v>1113</v>
      </c>
      <c r="B600" t="s">
        <v>904</v>
      </c>
      <c r="C600">
        <v>17</v>
      </c>
      <c r="D600">
        <v>79</v>
      </c>
      <c r="E600" t="s">
        <v>1173</v>
      </c>
      <c r="F600">
        <v>17079</v>
      </c>
      <c r="G600" t="s">
        <v>5584</v>
      </c>
      <c r="H600">
        <v>98.1</v>
      </c>
      <c r="I600">
        <v>0.1</v>
      </c>
      <c r="J600">
        <v>0.1</v>
      </c>
      <c r="K600">
        <v>0.2</v>
      </c>
      <c r="L600">
        <v>0.6</v>
      </c>
      <c r="M600">
        <v>0.8</v>
      </c>
      <c r="N600">
        <f t="shared" si="38"/>
        <v>9624.67</v>
      </c>
      <c r="O600">
        <f t="shared" si="36"/>
        <v>375.32999999999993</v>
      </c>
      <c r="P600">
        <f t="shared" si="37"/>
        <v>0.45039600000000007</v>
      </c>
      <c r="Q600" s="4">
        <v>17079</v>
      </c>
      <c r="R600" s="5">
        <v>39.004874000000001</v>
      </c>
      <c r="S600" s="5">
        <v>-88.150762999999998</v>
      </c>
      <c r="T600">
        <v>7</v>
      </c>
      <c r="U600">
        <v>0.21161178056178304</v>
      </c>
      <c r="V600">
        <v>9707</v>
      </c>
      <c r="W600">
        <v>9658</v>
      </c>
      <c r="X600">
        <v>9635</v>
      </c>
      <c r="Y600">
        <v>9633</v>
      </c>
      <c r="Z600">
        <v>5068</v>
      </c>
      <c r="AA600">
        <v>17067</v>
      </c>
      <c r="AB600">
        <v>4065.875</v>
      </c>
      <c r="AC600">
        <v>54209</v>
      </c>
      <c r="AD600">
        <v>0</v>
      </c>
      <c r="AE600">
        <v>0</v>
      </c>
      <c r="AF600">
        <v>21</v>
      </c>
      <c r="AG600">
        <v>910</v>
      </c>
      <c r="AH600">
        <v>2.3076923076923078E-2</v>
      </c>
      <c r="AI600" s="3">
        <v>250766</v>
      </c>
      <c r="AJ600" s="3">
        <v>316489.13776708499</v>
      </c>
      <c r="AK600">
        <v>90</v>
      </c>
      <c r="AL600">
        <v>318758.40000000002</v>
      </c>
      <c r="AM600">
        <v>1126364</v>
      </c>
      <c r="AN600">
        <v>140676</v>
      </c>
      <c r="AO600">
        <v>1267040</v>
      </c>
      <c r="AP600">
        <v>3</v>
      </c>
      <c r="AQ600">
        <v>0</v>
      </c>
      <c r="AR600">
        <v>3</v>
      </c>
      <c r="AS600">
        <v>0.31062331745703048</v>
      </c>
      <c r="AT600">
        <v>3</v>
      </c>
      <c r="AU600">
        <v>7</v>
      </c>
      <c r="AV600">
        <f t="shared" si="39"/>
        <v>10</v>
      </c>
      <c r="AW600">
        <v>997</v>
      </c>
      <c r="AX600">
        <v>0.12</v>
      </c>
      <c r="AY600">
        <v>258909096.32642201</v>
      </c>
      <c r="AZ600">
        <v>258909.096326422</v>
      </c>
      <c r="BA600">
        <v>25615.660903070599</v>
      </c>
      <c r="BB600">
        <v>0.39038617968280803</v>
      </c>
      <c r="BC600">
        <v>7240</v>
      </c>
      <c r="BD600">
        <v>0</v>
      </c>
      <c r="BE600">
        <v>7240</v>
      </c>
      <c r="BF600">
        <v>0.74585350777789228</v>
      </c>
      <c r="BG600">
        <v>290078</v>
      </c>
      <c r="BH600">
        <v>30.106694343539179</v>
      </c>
      <c r="BI600">
        <v>1647</v>
      </c>
      <c r="BJ600">
        <v>15</v>
      </c>
      <c r="BK600">
        <v>3</v>
      </c>
      <c r="BL600">
        <v>1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0</v>
      </c>
      <c r="BS600">
        <v>0</v>
      </c>
      <c r="BT600">
        <v>9530</v>
      </c>
      <c r="BU600">
        <v>0.86</v>
      </c>
      <c r="BV600">
        <v>0.67318290000000003</v>
      </c>
      <c r="BW600">
        <v>58</v>
      </c>
      <c r="BX600">
        <v>2.3084989999999999</v>
      </c>
      <c r="BY600">
        <v>0.95207710000000001</v>
      </c>
      <c r="BZ600">
        <v>14</v>
      </c>
      <c r="CA600">
        <v>2</v>
      </c>
      <c r="CB600">
        <v>1</v>
      </c>
      <c r="CC600">
        <v>0</v>
      </c>
      <c r="CD600">
        <v>0</v>
      </c>
      <c r="CE600">
        <v>1</v>
      </c>
      <c r="CF600">
        <v>2</v>
      </c>
      <c r="CG600">
        <v>1</v>
      </c>
      <c r="CH600">
        <v>0</v>
      </c>
      <c r="CI600">
        <v>0</v>
      </c>
      <c r="CJ600">
        <v>9619</v>
      </c>
      <c r="CK600">
        <v>2.1831791246491319</v>
      </c>
      <c r="CL600">
        <v>0.73868463453932909</v>
      </c>
      <c r="CM600">
        <v>50</v>
      </c>
      <c r="CN600">
        <v>0.86065182539959317</v>
      </c>
      <c r="CO600">
        <v>979</v>
      </c>
      <c r="CP600">
        <v>-0.17320787639999999</v>
      </c>
      <c r="CQ600">
        <v>7.5400909000000002E-2</v>
      </c>
      <c r="CR600">
        <v>8717</v>
      </c>
      <c r="CS600">
        <v>0.90799999999999992</v>
      </c>
      <c r="CT600">
        <v>8348</v>
      </c>
      <c r="CU600">
        <v>0.89268722467000006</v>
      </c>
      <c r="CV600">
        <v>29</v>
      </c>
      <c r="CW600">
        <v>1</v>
      </c>
      <c r="CX600">
        <v>1</v>
      </c>
      <c r="CY600">
        <v>542</v>
      </c>
      <c r="CZ600">
        <v>1284</v>
      </c>
      <c r="DA600" s="2">
        <v>4514</v>
      </c>
      <c r="DB600" s="2">
        <v>530</v>
      </c>
      <c r="DC600" s="2">
        <v>83.4</v>
      </c>
      <c r="DD600" s="2">
        <v>222</v>
      </c>
      <c r="DE600">
        <v>289</v>
      </c>
      <c r="DF600">
        <v>17</v>
      </c>
      <c r="DG600">
        <v>31.28</v>
      </c>
      <c r="DH600">
        <v>10.43</v>
      </c>
      <c r="DI600" s="2">
        <v>10.43</v>
      </c>
      <c r="DJ600">
        <v>-2.25</v>
      </c>
      <c r="DK600">
        <v>0.93533413620666284</v>
      </c>
      <c r="DL600">
        <v>1.0989010989010989E-3</v>
      </c>
      <c r="DM600">
        <v>0</v>
      </c>
      <c r="DN600">
        <v>208.4</v>
      </c>
      <c r="DO600">
        <v>0.65400000000000003</v>
      </c>
      <c r="DP600">
        <v>13213.91</v>
      </c>
      <c r="DQ600" s="2">
        <v>0</v>
      </c>
      <c r="DR600" s="2">
        <v>4101.4871478799996</v>
      </c>
      <c r="DS600">
        <v>1.2867070614975794E-2</v>
      </c>
      <c r="DT600">
        <v>2.6739445212361002</v>
      </c>
      <c r="DU600">
        <v>852342.27727798535</v>
      </c>
      <c r="DV600">
        <v>0</v>
      </c>
    </row>
    <row r="601" spans="1:126" x14ac:dyDescent="0.15">
      <c r="A601" t="s">
        <v>1113</v>
      </c>
      <c r="B601" t="s">
        <v>176</v>
      </c>
      <c r="C601">
        <v>17</v>
      </c>
      <c r="D601">
        <v>81</v>
      </c>
      <c r="E601" t="s">
        <v>1174</v>
      </c>
      <c r="F601">
        <v>17081</v>
      </c>
      <c r="G601" t="s">
        <v>5585</v>
      </c>
      <c r="H601">
        <v>87.4</v>
      </c>
      <c r="I601">
        <v>8.1999999999999993</v>
      </c>
      <c r="J601">
        <v>0.2</v>
      </c>
      <c r="K601">
        <v>0.6</v>
      </c>
      <c r="L601">
        <v>1.5</v>
      </c>
      <c r="M601">
        <v>2.1</v>
      </c>
      <c r="N601">
        <f t="shared" si="38"/>
        <v>7713.06</v>
      </c>
      <c r="O601">
        <f t="shared" si="36"/>
        <v>2286.9399999999996</v>
      </c>
      <c r="P601">
        <f t="shared" si="37"/>
        <v>2.7443280000000003</v>
      </c>
      <c r="Q601" s="4">
        <v>17081</v>
      </c>
      <c r="R601" s="5">
        <v>38.300780000000003</v>
      </c>
      <c r="S601" s="5">
        <v>-88.924210000000002</v>
      </c>
      <c r="T601">
        <v>7</v>
      </c>
      <c r="U601">
        <v>9.3620831579587671E-2</v>
      </c>
      <c r="V601">
        <v>38908</v>
      </c>
      <c r="W601">
        <v>38716</v>
      </c>
      <c r="X601">
        <v>38578</v>
      </c>
      <c r="Y601">
        <v>38300</v>
      </c>
      <c r="Z601">
        <v>20110</v>
      </c>
      <c r="AA601">
        <v>17069</v>
      </c>
      <c r="AB601">
        <v>14591.376999999999</v>
      </c>
      <c r="AC601">
        <v>43247</v>
      </c>
      <c r="AD601">
        <v>0</v>
      </c>
      <c r="AE601">
        <v>0</v>
      </c>
      <c r="AF601">
        <v>31</v>
      </c>
      <c r="AG601">
        <v>1063</v>
      </c>
      <c r="AH601">
        <v>2.9162746942615239E-2</v>
      </c>
      <c r="AI601" s="3">
        <v>213901</v>
      </c>
      <c r="AJ601" s="3">
        <v>365538.71770105499</v>
      </c>
      <c r="AK601">
        <v>70</v>
      </c>
      <c r="AL601">
        <v>373593.59999999998</v>
      </c>
      <c r="AM601">
        <v>4751972</v>
      </c>
      <c r="AN601">
        <v>108736</v>
      </c>
      <c r="AO601">
        <v>4860708</v>
      </c>
      <c r="AP601">
        <v>1</v>
      </c>
      <c r="AQ601">
        <v>1</v>
      </c>
      <c r="AR601">
        <v>2</v>
      </c>
      <c r="AS601">
        <v>5.1658229155904532E-2</v>
      </c>
      <c r="AT601">
        <v>1</v>
      </c>
      <c r="AU601">
        <v>30</v>
      </c>
      <c r="AV601">
        <f t="shared" si="39"/>
        <v>31</v>
      </c>
      <c r="AW601">
        <v>21894</v>
      </c>
      <c r="AX601">
        <v>0.6</v>
      </c>
      <c r="AY601">
        <v>183148528.99429399</v>
      </c>
      <c r="AZ601">
        <v>183148.528994294</v>
      </c>
      <c r="BA601">
        <v>4573.4160771195602</v>
      </c>
      <c r="BB601">
        <v>2.1865493607785242</v>
      </c>
      <c r="BC601">
        <v>8325</v>
      </c>
      <c r="BD601">
        <v>13580</v>
      </c>
      <c r="BE601">
        <v>-5255</v>
      </c>
      <c r="BF601">
        <v>-0.13506219800555155</v>
      </c>
      <c r="BG601">
        <v>595521</v>
      </c>
      <c r="BH601">
        <v>15.436803359427653</v>
      </c>
      <c r="BI601">
        <v>5295</v>
      </c>
      <c r="BJ601">
        <v>53</v>
      </c>
      <c r="BK601">
        <v>9</v>
      </c>
      <c r="BL601">
        <v>5</v>
      </c>
      <c r="BM601">
        <v>0</v>
      </c>
      <c r="BN601">
        <v>1</v>
      </c>
      <c r="BO601">
        <v>4</v>
      </c>
      <c r="BP601">
        <v>1</v>
      </c>
      <c r="BQ601">
        <v>7</v>
      </c>
      <c r="BR601">
        <v>3</v>
      </c>
      <c r="BS601">
        <v>0</v>
      </c>
      <c r="BT601">
        <v>39944</v>
      </c>
      <c r="BU601">
        <v>0.78</v>
      </c>
      <c r="BV601">
        <v>0.54658799999999996</v>
      </c>
      <c r="BW601">
        <v>265</v>
      </c>
      <c r="BX601">
        <v>2.077909</v>
      </c>
      <c r="BY601">
        <v>0.25468420000000003</v>
      </c>
      <c r="BZ601">
        <v>47</v>
      </c>
      <c r="CA601">
        <v>7</v>
      </c>
      <c r="CB601">
        <v>4</v>
      </c>
      <c r="CC601">
        <v>0</v>
      </c>
      <c r="CD601">
        <v>2</v>
      </c>
      <c r="CE601">
        <v>2</v>
      </c>
      <c r="CF601">
        <v>1</v>
      </c>
      <c r="CG601">
        <v>5</v>
      </c>
      <c r="CH601">
        <v>3</v>
      </c>
      <c r="CI601">
        <v>1</v>
      </c>
      <c r="CJ601">
        <v>38446</v>
      </c>
      <c r="CK601">
        <v>1.8727565936638402</v>
      </c>
      <c r="CL601">
        <v>0.66896212493851448</v>
      </c>
      <c r="CM601">
        <v>257</v>
      </c>
      <c r="CN601">
        <v>0.58012737984652385</v>
      </c>
      <c r="CO601">
        <v>3535</v>
      </c>
      <c r="CP601">
        <v>-0.87446955110000002</v>
      </c>
      <c r="CQ601">
        <v>-0.33608810109999998</v>
      </c>
      <c r="CR601">
        <v>32793</v>
      </c>
      <c r="CS601">
        <v>0.85599999999999998</v>
      </c>
      <c r="CT601">
        <v>33694</v>
      </c>
      <c r="CU601">
        <v>0.8987224587999999</v>
      </c>
      <c r="CV601">
        <v>63</v>
      </c>
      <c r="CW601">
        <v>22</v>
      </c>
      <c r="CX601">
        <v>26</v>
      </c>
      <c r="CY601">
        <v>363</v>
      </c>
      <c r="CZ601">
        <v>1456</v>
      </c>
      <c r="DA601" s="2">
        <v>25492</v>
      </c>
      <c r="DB601" s="2">
        <v>2655</v>
      </c>
      <c r="DC601" s="2">
        <v>108.68</v>
      </c>
      <c r="DD601" s="2">
        <v>4668</v>
      </c>
      <c r="DE601">
        <v>391</v>
      </c>
      <c r="DF601">
        <v>20</v>
      </c>
      <c r="DG601">
        <v>31.05</v>
      </c>
      <c r="DH601">
        <v>2.59</v>
      </c>
      <c r="DI601" s="2">
        <v>12.94</v>
      </c>
      <c r="DJ601">
        <v>-1.74</v>
      </c>
      <c r="DK601">
        <v>0.93516626850739359</v>
      </c>
      <c r="DL601">
        <v>9.4073377234242712E-4</v>
      </c>
      <c r="DM601">
        <v>0</v>
      </c>
      <c r="DN601">
        <v>204.8</v>
      </c>
      <c r="DO601">
        <v>0.53900000000000003</v>
      </c>
      <c r="DP601">
        <v>17390.8</v>
      </c>
      <c r="DQ601" s="2">
        <v>0</v>
      </c>
      <c r="DR601" s="2">
        <v>26.00342891</v>
      </c>
      <c r="DS601">
        <v>6.9604053985132506E-5</v>
      </c>
      <c r="DT601">
        <v>4.1258646752534602</v>
      </c>
      <c r="DU601">
        <v>1541396.6371407711</v>
      </c>
      <c r="DV601">
        <v>1</v>
      </c>
    </row>
    <row r="602" spans="1:126" x14ac:dyDescent="0.15">
      <c r="A602" t="s">
        <v>1113</v>
      </c>
      <c r="B602" t="s">
        <v>1175</v>
      </c>
      <c r="C602">
        <v>17</v>
      </c>
      <c r="D602">
        <v>83</v>
      </c>
      <c r="E602" t="s">
        <v>1176</v>
      </c>
      <c r="F602">
        <v>17083</v>
      </c>
      <c r="G602" t="s">
        <v>5586</v>
      </c>
      <c r="H602">
        <v>96.9</v>
      </c>
      <c r="I602">
        <v>0.4</v>
      </c>
      <c r="J602">
        <v>0.2</v>
      </c>
      <c r="K602">
        <v>0.3</v>
      </c>
      <c r="L602">
        <v>1.2</v>
      </c>
      <c r="M602">
        <v>1</v>
      </c>
      <c r="N602">
        <f t="shared" si="38"/>
        <v>9392.340000000002</v>
      </c>
      <c r="O602">
        <f t="shared" si="36"/>
        <v>607.65999999999804</v>
      </c>
      <c r="P602">
        <f t="shared" si="37"/>
        <v>0.72919199999999795</v>
      </c>
      <c r="Q602" s="4">
        <v>17083</v>
      </c>
      <c r="R602" s="5">
        <v>39.080191999999997</v>
      </c>
      <c r="S602" s="5">
        <v>-90.361365000000006</v>
      </c>
      <c r="T602">
        <v>1</v>
      </c>
      <c r="U602">
        <v>5.770630249648482E-2</v>
      </c>
      <c r="V602">
        <v>22939</v>
      </c>
      <c r="W602">
        <v>22751</v>
      </c>
      <c r="X602">
        <v>22625</v>
      </c>
      <c r="Y602">
        <v>22193</v>
      </c>
      <c r="Z602">
        <v>11678</v>
      </c>
      <c r="AA602">
        <v>17071</v>
      </c>
      <c r="AB602">
        <v>9406.9559999999983</v>
      </c>
      <c r="AC602">
        <v>53271</v>
      </c>
      <c r="AD602">
        <v>1</v>
      </c>
      <c r="AE602">
        <v>4.4198895027624307E-5</v>
      </c>
      <c r="AF602">
        <v>32</v>
      </c>
      <c r="AG602">
        <v>509</v>
      </c>
      <c r="AH602">
        <v>6.2868369351669937E-2</v>
      </c>
      <c r="AI602" s="3">
        <v>155483</v>
      </c>
      <c r="AJ602" s="3">
        <v>236339.40389365502</v>
      </c>
      <c r="AK602">
        <v>80</v>
      </c>
      <c r="AL602">
        <v>241312</v>
      </c>
      <c r="AM602">
        <v>312271</v>
      </c>
      <c r="AN602">
        <v>84016</v>
      </c>
      <c r="AO602">
        <v>396287</v>
      </c>
      <c r="AP602">
        <v>2</v>
      </c>
      <c r="AQ602">
        <v>1</v>
      </c>
      <c r="AR602">
        <v>3</v>
      </c>
      <c r="AS602">
        <v>0.13186233572150674</v>
      </c>
      <c r="AT602">
        <v>3</v>
      </c>
      <c r="AU602">
        <v>12</v>
      </c>
      <c r="AV602">
        <f t="shared" si="39"/>
        <v>15</v>
      </c>
      <c r="AW602">
        <v>3977</v>
      </c>
      <c r="AX602">
        <v>0.17000000000000004</v>
      </c>
      <c r="AY602">
        <v>523000983.60891598</v>
      </c>
      <c r="AZ602">
        <v>523000.98360891599</v>
      </c>
      <c r="BA602">
        <v>24579.537193512599</v>
      </c>
      <c r="BB602">
        <v>0.40684248532715866</v>
      </c>
      <c r="BC602">
        <v>9031</v>
      </c>
      <c r="BD602">
        <v>5400</v>
      </c>
      <c r="BE602">
        <v>3631</v>
      </c>
      <c r="BF602">
        <v>0.15828937617158551</v>
      </c>
      <c r="BG602">
        <v>357222</v>
      </c>
      <c r="BH602">
        <v>15.788817679558012</v>
      </c>
      <c r="BI602">
        <v>2942</v>
      </c>
      <c r="BJ602">
        <v>21</v>
      </c>
      <c r="BK602">
        <v>3</v>
      </c>
      <c r="BL602">
        <v>2</v>
      </c>
      <c r="BM602">
        <v>0</v>
      </c>
      <c r="BN602">
        <v>0</v>
      </c>
      <c r="BO602">
        <v>2</v>
      </c>
      <c r="BP602">
        <v>1</v>
      </c>
      <c r="BQ602">
        <v>0</v>
      </c>
      <c r="BR602">
        <v>3</v>
      </c>
      <c r="BS602">
        <v>0</v>
      </c>
      <c r="BT602">
        <v>22549</v>
      </c>
      <c r="BU602">
        <v>0.79</v>
      </c>
      <c r="BV602">
        <v>0.59632609999999997</v>
      </c>
      <c r="BW602">
        <v>86</v>
      </c>
      <c r="BX602">
        <v>1.4191320000000001</v>
      </c>
      <c r="BY602">
        <v>-0.43632850000000001</v>
      </c>
      <c r="BZ602">
        <v>15</v>
      </c>
      <c r="CA602">
        <v>3</v>
      </c>
      <c r="CB602">
        <v>2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2</v>
      </c>
      <c r="CI602">
        <v>0</v>
      </c>
      <c r="CJ602">
        <v>22552</v>
      </c>
      <c r="CK602">
        <v>1.0642071656615821</v>
      </c>
      <c r="CL602">
        <v>0.56126014427412085</v>
      </c>
      <c r="CM602">
        <v>87</v>
      </c>
      <c r="CN602">
        <v>-1.0825275833433308</v>
      </c>
      <c r="CO602">
        <v>2288</v>
      </c>
      <c r="CP602">
        <v>0.33444243299999998</v>
      </c>
      <c r="CQ602">
        <v>0.298210166</v>
      </c>
      <c r="CR602">
        <v>20002</v>
      </c>
      <c r="CS602">
        <v>0.89599999999999991</v>
      </c>
      <c r="CT602">
        <v>20140</v>
      </c>
      <c r="CU602">
        <v>0.89902575334000001</v>
      </c>
      <c r="CV602">
        <v>16</v>
      </c>
      <c r="CW602">
        <v>10</v>
      </c>
      <c r="CX602">
        <v>7</v>
      </c>
      <c r="CY602">
        <v>347</v>
      </c>
      <c r="CZ602">
        <v>752</v>
      </c>
      <c r="DA602" s="2">
        <v>7668</v>
      </c>
      <c r="DB602" s="2">
        <v>1975</v>
      </c>
      <c r="DC602" s="2">
        <v>88.34</v>
      </c>
      <c r="DD602" s="2">
        <v>611</v>
      </c>
      <c r="DE602">
        <v>173</v>
      </c>
      <c r="DF602">
        <v>18</v>
      </c>
      <c r="DG602">
        <v>26.5</v>
      </c>
      <c r="DH602">
        <v>4.42</v>
      </c>
      <c r="DI602" s="2">
        <v>17.670000000000002</v>
      </c>
      <c r="DJ602">
        <v>-1.68</v>
      </c>
      <c r="DK602">
        <v>0.91188747322858443</v>
      </c>
      <c r="DL602">
        <v>3.929273084479371E-3</v>
      </c>
      <c r="DM602">
        <v>0</v>
      </c>
      <c r="DN602">
        <v>100.9</v>
      </c>
      <c r="DO602">
        <v>0.42599999999999999</v>
      </c>
      <c r="DP602">
        <v>6662.63</v>
      </c>
      <c r="DQ602" s="2">
        <v>0</v>
      </c>
      <c r="DR602" s="2">
        <v>1565.5380596900002</v>
      </c>
      <c r="DS602">
        <v>6.4876159113715845E-3</v>
      </c>
      <c r="DT602">
        <v>2.4548527951138399</v>
      </c>
      <c r="DU602">
        <v>592385.43769451091</v>
      </c>
      <c r="DV602">
        <v>1</v>
      </c>
    </row>
    <row r="603" spans="1:126" x14ac:dyDescent="0.15">
      <c r="A603" t="s">
        <v>1113</v>
      </c>
      <c r="B603" t="s">
        <v>1177</v>
      </c>
      <c r="C603">
        <v>17</v>
      </c>
      <c r="D603">
        <v>85</v>
      </c>
      <c r="E603" t="s">
        <v>1178</v>
      </c>
      <c r="F603">
        <v>17085</v>
      </c>
      <c r="G603" t="s">
        <v>5587</v>
      </c>
      <c r="H603">
        <v>95.6</v>
      </c>
      <c r="I603">
        <v>0.4</v>
      </c>
      <c r="J603">
        <v>0.1</v>
      </c>
      <c r="K603">
        <v>0.3</v>
      </c>
      <c r="L603">
        <v>0.8</v>
      </c>
      <c r="M603">
        <v>2.7</v>
      </c>
      <c r="N603">
        <f t="shared" si="38"/>
        <v>9147.5499999999993</v>
      </c>
      <c r="O603">
        <f t="shared" si="36"/>
        <v>852.45000000000073</v>
      </c>
      <c r="P603">
        <f t="shared" si="37"/>
        <v>1.0229400000000013</v>
      </c>
      <c r="Q603" s="4">
        <v>17085</v>
      </c>
      <c r="R603" s="5">
        <v>42.362391000000002</v>
      </c>
      <c r="S603" s="5">
        <v>-90.211470000000006</v>
      </c>
      <c r="T603">
        <v>6</v>
      </c>
      <c r="U603">
        <v>0.11342754359414448</v>
      </c>
      <c r="V603">
        <v>22663</v>
      </c>
      <c r="W603">
        <v>22427</v>
      </c>
      <c r="X603">
        <v>22397</v>
      </c>
      <c r="Y603">
        <v>22064</v>
      </c>
      <c r="Z603">
        <v>11195</v>
      </c>
      <c r="AA603">
        <v>17073</v>
      </c>
      <c r="AB603">
        <v>9114.1540000000005</v>
      </c>
      <c r="AC603">
        <v>53221</v>
      </c>
      <c r="AD603">
        <v>6</v>
      </c>
      <c r="AE603">
        <v>2.6789302138679289E-4</v>
      </c>
      <c r="AF603">
        <v>35</v>
      </c>
      <c r="AG603">
        <v>935</v>
      </c>
      <c r="AH603">
        <v>3.7433155080213901E-2</v>
      </c>
      <c r="AI603" s="3">
        <v>271793</v>
      </c>
      <c r="AJ603" s="3">
        <v>384579.19776889501</v>
      </c>
      <c r="AK603">
        <v>118</v>
      </c>
      <c r="AL603">
        <v>396025.59999999998</v>
      </c>
      <c r="AM603">
        <v>1890080</v>
      </c>
      <c r="AN603">
        <v>141310</v>
      </c>
      <c r="AO603">
        <v>2031390</v>
      </c>
      <c r="AP603">
        <v>5</v>
      </c>
      <c r="AQ603">
        <v>3</v>
      </c>
      <c r="AR603">
        <v>8</v>
      </c>
      <c r="AS603">
        <v>0.35671289071208812</v>
      </c>
      <c r="AT603">
        <v>9</v>
      </c>
      <c r="AU603">
        <v>27</v>
      </c>
      <c r="AV603">
        <f t="shared" si="39"/>
        <v>36</v>
      </c>
      <c r="AW603">
        <v>13559</v>
      </c>
      <c r="AX603">
        <v>0.64</v>
      </c>
      <c r="AY603">
        <v>570914534.75185502</v>
      </c>
      <c r="AZ603">
        <v>570914.53475185507</v>
      </c>
      <c r="BA603">
        <v>25426.050291235799</v>
      </c>
      <c r="BB603">
        <v>0.39329742077348667</v>
      </c>
      <c r="BC603">
        <v>12138</v>
      </c>
      <c r="BD603">
        <v>142</v>
      </c>
      <c r="BE603">
        <v>11996</v>
      </c>
      <c r="BF603">
        <v>0.52932091956051719</v>
      </c>
      <c r="BG603">
        <v>672568</v>
      </c>
      <c r="BH603">
        <v>30.02937893467875</v>
      </c>
      <c r="BI603">
        <v>3367</v>
      </c>
      <c r="BJ603">
        <v>21</v>
      </c>
      <c r="BK603">
        <v>3</v>
      </c>
      <c r="BL603">
        <v>2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5</v>
      </c>
      <c r="BS603">
        <v>0</v>
      </c>
      <c r="BT603">
        <v>21990</v>
      </c>
      <c r="BU603">
        <v>0.82</v>
      </c>
      <c r="BV603">
        <v>0.66074339999999998</v>
      </c>
      <c r="BW603">
        <v>198</v>
      </c>
      <c r="BX603">
        <v>1.4552069999999999</v>
      </c>
      <c r="BY603">
        <v>0.66374759999999999</v>
      </c>
      <c r="BZ603">
        <v>19</v>
      </c>
      <c r="CA603">
        <v>3</v>
      </c>
      <c r="CB603">
        <v>2</v>
      </c>
      <c r="CC603">
        <v>0</v>
      </c>
      <c r="CD603">
        <v>0</v>
      </c>
      <c r="CE603">
        <v>2</v>
      </c>
      <c r="CF603">
        <v>0</v>
      </c>
      <c r="CG603">
        <v>1</v>
      </c>
      <c r="CH603">
        <v>5</v>
      </c>
      <c r="CI603">
        <v>0</v>
      </c>
      <c r="CJ603">
        <v>22357</v>
      </c>
      <c r="CK603">
        <v>1.4313190499619806</v>
      </c>
      <c r="CL603">
        <v>0.706759013048049</v>
      </c>
      <c r="CM603">
        <v>176</v>
      </c>
      <c r="CN603">
        <v>0.53066463126034036</v>
      </c>
      <c r="CO603">
        <v>2558</v>
      </c>
      <c r="CP603">
        <v>1.3103689839999999</v>
      </c>
      <c r="CQ603">
        <v>0.58068089499999997</v>
      </c>
      <c r="CR603">
        <v>19796</v>
      </c>
      <c r="CS603">
        <v>0.89800000000000002</v>
      </c>
      <c r="CT603">
        <v>19490</v>
      </c>
      <c r="CU603">
        <v>0.88762606051000004</v>
      </c>
      <c r="CV603">
        <v>9</v>
      </c>
      <c r="CW603">
        <v>10</v>
      </c>
      <c r="CX603">
        <v>10</v>
      </c>
      <c r="CY603">
        <v>775</v>
      </c>
      <c r="CZ603">
        <v>1358</v>
      </c>
      <c r="DA603" s="2">
        <v>12470</v>
      </c>
      <c r="DB603" s="2">
        <v>2360</v>
      </c>
      <c r="DC603" s="2">
        <v>290.08999999999997</v>
      </c>
      <c r="DD603" s="2">
        <v>515</v>
      </c>
      <c r="DE603">
        <v>356</v>
      </c>
      <c r="DF603">
        <v>30</v>
      </c>
      <c r="DG603">
        <v>40.17</v>
      </c>
      <c r="DH603">
        <v>26.78</v>
      </c>
      <c r="DI603" s="2">
        <v>62.48</v>
      </c>
      <c r="DJ603">
        <v>-0.4</v>
      </c>
      <c r="DK603">
        <v>0.95185306464846409</v>
      </c>
      <c r="DL603">
        <v>8.5561497326203211E-3</v>
      </c>
      <c r="DM603">
        <v>0</v>
      </c>
      <c r="DN603">
        <v>70.599999999999994</v>
      </c>
      <c r="DO603">
        <v>0.18</v>
      </c>
      <c r="DP603">
        <v>13258.3</v>
      </c>
      <c r="DQ603" s="2">
        <v>0</v>
      </c>
      <c r="DR603" s="2">
        <v>8003.558681030001</v>
      </c>
      <c r="DS603">
        <v>2.020975462420414E-2</v>
      </c>
      <c r="DT603">
        <v>3.6462463412209098</v>
      </c>
      <c r="DU603">
        <v>1444006.8950298154</v>
      </c>
      <c r="DV603">
        <v>1</v>
      </c>
    </row>
    <row r="604" spans="1:126" x14ac:dyDescent="0.15">
      <c r="A604" t="s">
        <v>1113</v>
      </c>
      <c r="B604" t="s">
        <v>331</v>
      </c>
      <c r="C604">
        <v>17</v>
      </c>
      <c r="D604">
        <v>87</v>
      </c>
      <c r="E604" t="s">
        <v>1179</v>
      </c>
      <c r="F604">
        <v>17087</v>
      </c>
      <c r="G604" t="s">
        <v>5588</v>
      </c>
      <c r="H604">
        <v>87.9</v>
      </c>
      <c r="I604">
        <v>8</v>
      </c>
      <c r="J604">
        <v>0.2</v>
      </c>
      <c r="K604">
        <v>0.2</v>
      </c>
      <c r="L604">
        <v>0.8</v>
      </c>
      <c r="M604">
        <v>3</v>
      </c>
      <c r="N604">
        <f t="shared" si="38"/>
        <v>7800.130000000001</v>
      </c>
      <c r="O604">
        <f t="shared" si="36"/>
        <v>2199.869999999999</v>
      </c>
      <c r="P604">
        <f t="shared" si="37"/>
        <v>2.6398439999999996</v>
      </c>
      <c r="Q604" s="4">
        <v>17087</v>
      </c>
      <c r="R604" s="5">
        <v>37.460709000000001</v>
      </c>
      <c r="S604" s="5">
        <v>-88.882131000000001</v>
      </c>
      <c r="T604">
        <v>8</v>
      </c>
      <c r="U604">
        <v>0.11125023842745521</v>
      </c>
      <c r="V604">
        <v>12653</v>
      </c>
      <c r="W604">
        <v>12650</v>
      </c>
      <c r="X604">
        <v>12829</v>
      </c>
      <c r="Y604">
        <v>12876</v>
      </c>
      <c r="Z604">
        <v>6956</v>
      </c>
      <c r="AA604">
        <v>17075</v>
      </c>
      <c r="AB604">
        <v>3751.9249999999997</v>
      </c>
      <c r="AC604">
        <v>42287</v>
      </c>
      <c r="AD604">
        <v>0</v>
      </c>
      <c r="AE604">
        <v>0</v>
      </c>
      <c r="AF604">
        <v>17</v>
      </c>
      <c r="AG604">
        <v>558</v>
      </c>
      <c r="AH604">
        <v>3.046594982078853E-2</v>
      </c>
      <c r="AI604" s="3">
        <v>89715</v>
      </c>
      <c r="AJ604" s="3">
        <v>220106.570866825</v>
      </c>
      <c r="AK604">
        <v>80</v>
      </c>
      <c r="AL604">
        <v>223289.59999999998</v>
      </c>
      <c r="AM604">
        <v>1834689</v>
      </c>
      <c r="AN604">
        <v>39992</v>
      </c>
      <c r="AO604">
        <v>1874681</v>
      </c>
      <c r="AP604">
        <v>2</v>
      </c>
      <c r="AQ604">
        <v>2</v>
      </c>
      <c r="AR604">
        <v>4</v>
      </c>
      <c r="AS604">
        <v>0.31620553359683795</v>
      </c>
      <c r="AT604">
        <v>4</v>
      </c>
      <c r="AU604">
        <v>5</v>
      </c>
      <c r="AV604">
        <f t="shared" si="39"/>
        <v>9</v>
      </c>
      <c r="AW604">
        <v>0</v>
      </c>
      <c r="AX604">
        <v>0</v>
      </c>
      <c r="AY604">
        <v>89903256.918146595</v>
      </c>
      <c r="AZ604">
        <v>89903.256918146595</v>
      </c>
      <c r="BA604">
        <v>6861.2785681400301</v>
      </c>
      <c r="BB604">
        <v>1.4574543069034467</v>
      </c>
      <c r="BC604">
        <v>6319</v>
      </c>
      <c r="BD604">
        <v>1685</v>
      </c>
      <c r="BE604">
        <v>4634</v>
      </c>
      <c r="BF604">
        <v>0.36623725598672252</v>
      </c>
      <c r="BG604">
        <v>178354</v>
      </c>
      <c r="BH604">
        <v>13.902408605503156</v>
      </c>
      <c r="BI604">
        <v>2003</v>
      </c>
      <c r="BJ604">
        <v>16</v>
      </c>
      <c r="BK604">
        <v>1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2</v>
      </c>
      <c r="BR604">
        <v>2</v>
      </c>
      <c r="BS604">
        <v>0</v>
      </c>
      <c r="BT604">
        <v>13730</v>
      </c>
      <c r="BU604">
        <v>0.74</v>
      </c>
      <c r="BV604">
        <v>0.51835909999999996</v>
      </c>
      <c r="BW604">
        <v>73</v>
      </c>
      <c r="BX604">
        <v>1.6751640000000001</v>
      </c>
      <c r="BY604">
        <v>-0.37703229999999999</v>
      </c>
      <c r="BZ604">
        <v>15</v>
      </c>
      <c r="CA604">
        <v>0</v>
      </c>
      <c r="CB604">
        <v>1</v>
      </c>
      <c r="CC604">
        <v>0</v>
      </c>
      <c r="CD604">
        <v>0</v>
      </c>
      <c r="CE604">
        <v>2</v>
      </c>
      <c r="CF604">
        <v>0</v>
      </c>
      <c r="CG604">
        <v>1</v>
      </c>
      <c r="CH604">
        <v>1</v>
      </c>
      <c r="CI604">
        <v>0</v>
      </c>
      <c r="CJ604">
        <v>12783</v>
      </c>
      <c r="CK604">
        <v>1.5645779550966126</v>
      </c>
      <c r="CL604">
        <v>0.69407733724914344</v>
      </c>
      <c r="CM604">
        <v>61</v>
      </c>
      <c r="CN604">
        <v>9.0446168843307015E-2</v>
      </c>
      <c r="CO604">
        <v>1242</v>
      </c>
      <c r="CP604">
        <v>-0.21882328819999999</v>
      </c>
      <c r="CQ604">
        <v>-0.16838526749999999</v>
      </c>
      <c r="CR604">
        <v>10932</v>
      </c>
      <c r="CS604">
        <v>0.85599999999999998</v>
      </c>
      <c r="CT604">
        <v>10995</v>
      </c>
      <c r="CU604">
        <v>0.89746001880999993</v>
      </c>
      <c r="CV604">
        <v>42</v>
      </c>
      <c r="CW604">
        <v>3</v>
      </c>
      <c r="CX604">
        <v>1</v>
      </c>
      <c r="CY604">
        <v>300</v>
      </c>
      <c r="CZ604">
        <v>811</v>
      </c>
      <c r="DA604" s="2">
        <v>4039</v>
      </c>
      <c r="DB604" s="2">
        <v>535</v>
      </c>
      <c r="DC604" s="2">
        <v>78.88</v>
      </c>
      <c r="DD604" s="2">
        <v>1437</v>
      </c>
      <c r="DE604">
        <v>236</v>
      </c>
      <c r="DF604">
        <v>8</v>
      </c>
      <c r="DG604">
        <v>7.89</v>
      </c>
      <c r="DH604">
        <v>7.89</v>
      </c>
      <c r="DI604" s="2">
        <v>23.66</v>
      </c>
      <c r="DJ604">
        <v>0.28000000000000003</v>
      </c>
      <c r="DK604">
        <v>0.98032658975645104</v>
      </c>
      <c r="DL604">
        <v>3.5842293906810036E-3</v>
      </c>
      <c r="DM604">
        <v>0</v>
      </c>
      <c r="DN604">
        <v>36.799999999999997</v>
      </c>
      <c r="DO604">
        <v>0.157</v>
      </c>
      <c r="DP604">
        <v>15598.82</v>
      </c>
      <c r="DQ604" s="2">
        <v>18512</v>
      </c>
      <c r="DR604" s="2">
        <v>21615.990438499997</v>
      </c>
      <c r="DS604">
        <v>9.680697368516715E-2</v>
      </c>
      <c r="DT604">
        <v>3.7555625545783502</v>
      </c>
      <c r="DU604">
        <v>838578.06058677786</v>
      </c>
      <c r="DV604">
        <v>1</v>
      </c>
    </row>
    <row r="605" spans="1:126" x14ac:dyDescent="0.15">
      <c r="A605" t="s">
        <v>1113</v>
      </c>
      <c r="B605" t="s">
        <v>1180</v>
      </c>
      <c r="C605">
        <v>17</v>
      </c>
      <c r="D605">
        <v>89</v>
      </c>
      <c r="E605" t="s">
        <v>1181</v>
      </c>
      <c r="F605">
        <v>17089</v>
      </c>
      <c r="G605" t="s">
        <v>5589</v>
      </c>
      <c r="H605">
        <v>59</v>
      </c>
      <c r="I605">
        <v>5.4</v>
      </c>
      <c r="J605">
        <v>0.1</v>
      </c>
      <c r="K605">
        <v>3.4</v>
      </c>
      <c r="L605">
        <v>1.3</v>
      </c>
      <c r="M605">
        <v>30.7</v>
      </c>
      <c r="N605">
        <f t="shared" si="38"/>
        <v>4465.91</v>
      </c>
      <c r="O605">
        <f t="shared" ref="O605:O668" si="40">10000-N605</f>
        <v>5534.09</v>
      </c>
      <c r="P605">
        <f t="shared" ref="P605:P668" si="41">O605/833.333333333333</f>
        <v>6.6409080000000023</v>
      </c>
      <c r="Q605" s="4">
        <v>17089</v>
      </c>
      <c r="R605" s="5">
        <v>41.939594</v>
      </c>
      <c r="S605" s="5">
        <v>-88.428039999999996</v>
      </c>
      <c r="T605">
        <v>1</v>
      </c>
      <c r="U605">
        <v>5.0685582462884286E-2</v>
      </c>
      <c r="V605">
        <v>514891</v>
      </c>
      <c r="W605">
        <v>521874</v>
      </c>
      <c r="X605">
        <v>524886</v>
      </c>
      <c r="Y605">
        <v>529995</v>
      </c>
      <c r="Z605">
        <v>275472</v>
      </c>
      <c r="AA605">
        <v>17077</v>
      </c>
      <c r="AB605">
        <v>224884.17400000003</v>
      </c>
      <c r="AC605">
        <v>70696</v>
      </c>
      <c r="AD605">
        <v>9</v>
      </c>
      <c r="AE605">
        <v>1.7146580400315497E-5</v>
      </c>
      <c r="AF605">
        <v>52</v>
      </c>
      <c r="AG605">
        <v>590</v>
      </c>
      <c r="AH605">
        <v>8.8135593220338981E-2</v>
      </c>
      <c r="AI605" s="3">
        <v>168541</v>
      </c>
      <c r="AJ605" s="3">
        <v>332903.91939462</v>
      </c>
      <c r="AK605">
        <v>46</v>
      </c>
      <c r="AL605">
        <v>335436.79999999999</v>
      </c>
      <c r="AM605">
        <v>3300487</v>
      </c>
      <c r="AN605">
        <v>117930</v>
      </c>
      <c r="AO605">
        <v>3418417</v>
      </c>
      <c r="AP605">
        <v>46</v>
      </c>
      <c r="AQ605">
        <v>4</v>
      </c>
      <c r="AR605">
        <v>50</v>
      </c>
      <c r="AS605">
        <v>9.580856681881067E-2</v>
      </c>
      <c r="AT605">
        <v>57</v>
      </c>
      <c r="AU605">
        <v>732</v>
      </c>
      <c r="AV605">
        <f t="shared" si="39"/>
        <v>789</v>
      </c>
      <c r="AW605">
        <v>602749</v>
      </c>
      <c r="AX605">
        <v>0.98</v>
      </c>
      <c r="AY605">
        <v>2022836697.42676</v>
      </c>
      <c r="AZ605">
        <v>2022836.6974267599</v>
      </c>
      <c r="BA605">
        <v>5078.1889717384802</v>
      </c>
      <c r="BB605">
        <v>1.9692059621358626</v>
      </c>
      <c r="BC605">
        <v>291056</v>
      </c>
      <c r="BD605">
        <v>339671</v>
      </c>
      <c r="BE605">
        <v>-48615</v>
      </c>
      <c r="BF605">
        <v>-9.4418041876824413E-2</v>
      </c>
      <c r="BG605">
        <v>9939057</v>
      </c>
      <c r="BH605">
        <v>18.935648883757615</v>
      </c>
      <c r="BI605">
        <v>32487</v>
      </c>
      <c r="BJ605">
        <v>201</v>
      </c>
      <c r="BK605">
        <v>42</v>
      </c>
      <c r="BL605">
        <v>24</v>
      </c>
      <c r="BM605">
        <v>5</v>
      </c>
      <c r="BN605">
        <v>15</v>
      </c>
      <c r="BO605">
        <v>34</v>
      </c>
      <c r="BP605">
        <v>7</v>
      </c>
      <c r="BQ605">
        <v>44</v>
      </c>
      <c r="BR605">
        <v>15</v>
      </c>
      <c r="BS605">
        <v>2</v>
      </c>
      <c r="BT605">
        <v>511892</v>
      </c>
      <c r="BU605">
        <v>0.81</v>
      </c>
      <c r="BV605">
        <v>0.53926499999999999</v>
      </c>
      <c r="BW605">
        <v>1681</v>
      </c>
      <c r="BX605">
        <v>0.75992590000000004</v>
      </c>
      <c r="BY605">
        <v>-1.3456300000000001</v>
      </c>
      <c r="BZ605">
        <v>200</v>
      </c>
      <c r="CA605">
        <v>36</v>
      </c>
      <c r="CB605">
        <v>25</v>
      </c>
      <c r="CC605">
        <v>2</v>
      </c>
      <c r="CD605">
        <v>10</v>
      </c>
      <c r="CE605">
        <v>36</v>
      </c>
      <c r="CF605">
        <v>5</v>
      </c>
      <c r="CG605">
        <v>46</v>
      </c>
      <c r="CH605">
        <v>16</v>
      </c>
      <c r="CI605">
        <v>3</v>
      </c>
      <c r="CJ605">
        <v>527501</v>
      </c>
      <c r="CK605">
        <v>0.71848205027099477</v>
      </c>
      <c r="CL605">
        <v>0.66576016243773894</v>
      </c>
      <c r="CM605">
        <v>1603</v>
      </c>
      <c r="CN605">
        <v>-1.1107920111068643</v>
      </c>
      <c r="CO605">
        <v>90768</v>
      </c>
      <c r="CP605">
        <v>0.85590247799999997</v>
      </c>
      <c r="CQ605">
        <v>0.151310166</v>
      </c>
      <c r="CR605">
        <v>493497</v>
      </c>
      <c r="CS605">
        <v>0.92799999999999994</v>
      </c>
      <c r="CT605">
        <v>437142</v>
      </c>
      <c r="CU605">
        <v>0.84282366047000001</v>
      </c>
      <c r="CV605">
        <v>918</v>
      </c>
      <c r="CW605">
        <v>323</v>
      </c>
      <c r="CX605">
        <v>225</v>
      </c>
      <c r="CY605">
        <v>1340</v>
      </c>
      <c r="CZ605">
        <v>924</v>
      </c>
      <c r="DA605" s="2">
        <v>269150</v>
      </c>
      <c r="DB605" s="2">
        <v>67265</v>
      </c>
      <c r="DC605" s="2">
        <v>173.97</v>
      </c>
      <c r="DD605" s="2">
        <v>143294</v>
      </c>
      <c r="DE605">
        <v>291</v>
      </c>
      <c r="DF605">
        <v>37</v>
      </c>
      <c r="DG605">
        <v>51.18</v>
      </c>
      <c r="DH605">
        <v>3.06</v>
      </c>
      <c r="DI605" s="2">
        <v>9.93</v>
      </c>
      <c r="DJ605">
        <v>-2.77</v>
      </c>
      <c r="DK605">
        <v>0.79390178057564631</v>
      </c>
      <c r="DL605">
        <v>6.7796610169491523E-3</v>
      </c>
      <c r="DM605">
        <v>0</v>
      </c>
      <c r="DN605">
        <v>154.6</v>
      </c>
      <c r="DO605">
        <v>0.46100000000000002</v>
      </c>
      <c r="DP605">
        <v>195.62</v>
      </c>
      <c r="DQ605" s="2">
        <v>0</v>
      </c>
      <c r="DR605" s="2">
        <v>8257.7843662600008</v>
      </c>
      <c r="DS605">
        <v>2.4589446355725877E-2</v>
      </c>
      <c r="DT605">
        <v>2.5761842506631201</v>
      </c>
      <c r="DU605">
        <v>864147.0012528348</v>
      </c>
      <c r="DV605">
        <v>0</v>
      </c>
    </row>
    <row r="606" spans="1:126" x14ac:dyDescent="0.15">
      <c r="A606" t="s">
        <v>1113</v>
      </c>
      <c r="B606" t="s">
        <v>1182</v>
      </c>
      <c r="C606">
        <v>17</v>
      </c>
      <c r="D606">
        <v>91</v>
      </c>
      <c r="E606" t="s">
        <v>1183</v>
      </c>
      <c r="F606">
        <v>17091</v>
      </c>
      <c r="G606" t="s">
        <v>5590</v>
      </c>
      <c r="H606">
        <v>73.400000000000006</v>
      </c>
      <c r="I606">
        <v>15</v>
      </c>
      <c r="J606">
        <v>0.2</v>
      </c>
      <c r="K606">
        <v>0.9</v>
      </c>
      <c r="L606">
        <v>1.6</v>
      </c>
      <c r="M606">
        <v>9</v>
      </c>
      <c r="N606">
        <f t="shared" si="38"/>
        <v>5696.9700000000012</v>
      </c>
      <c r="O606">
        <f t="shared" si="40"/>
        <v>4303.0299999999988</v>
      </c>
      <c r="P606">
        <f t="shared" si="41"/>
        <v>5.1636360000000003</v>
      </c>
      <c r="Q606" s="4">
        <v>17091</v>
      </c>
      <c r="R606" s="5">
        <v>41.139510000000001</v>
      </c>
      <c r="S606" s="5">
        <v>-87.861116999999993</v>
      </c>
      <c r="T606">
        <v>3</v>
      </c>
      <c r="U606">
        <v>7.7940692998274649E-2</v>
      </c>
      <c r="V606">
        <v>113170</v>
      </c>
      <c r="W606">
        <v>112682</v>
      </c>
      <c r="X606">
        <v>112221</v>
      </c>
      <c r="Y606">
        <v>110756</v>
      </c>
      <c r="Z606">
        <v>56884</v>
      </c>
      <c r="AA606">
        <v>17079</v>
      </c>
      <c r="AB606">
        <v>44309.167000000001</v>
      </c>
      <c r="AC606">
        <v>52110</v>
      </c>
      <c r="AD606">
        <v>6</v>
      </c>
      <c r="AE606">
        <v>5.346592883684872E-5</v>
      </c>
      <c r="AF606">
        <v>33</v>
      </c>
      <c r="AG606">
        <v>818</v>
      </c>
      <c r="AH606">
        <v>4.0342298288508556E-2</v>
      </c>
      <c r="AI606" s="3">
        <v>342637</v>
      </c>
      <c r="AJ606" s="3">
        <v>433004.69203302002</v>
      </c>
      <c r="AK606">
        <v>133</v>
      </c>
      <c r="AL606">
        <v>436153.59999999998</v>
      </c>
      <c r="AM606">
        <v>1751324</v>
      </c>
      <c r="AN606">
        <v>216606</v>
      </c>
      <c r="AO606">
        <v>1967930</v>
      </c>
      <c r="AP606">
        <v>15</v>
      </c>
      <c r="AQ606">
        <v>0</v>
      </c>
      <c r="AR606">
        <v>15</v>
      </c>
      <c r="AS606">
        <v>0.13311797802665909</v>
      </c>
      <c r="AT606">
        <v>17</v>
      </c>
      <c r="AU606">
        <v>94</v>
      </c>
      <c r="AV606">
        <f t="shared" si="39"/>
        <v>111</v>
      </c>
      <c r="AW606">
        <v>107754</v>
      </c>
      <c r="AX606">
        <v>0.91</v>
      </c>
      <c r="AY606">
        <v>587108682.82991195</v>
      </c>
      <c r="AZ606">
        <v>587108.68282991194</v>
      </c>
      <c r="BA606">
        <v>5625.8280122316801</v>
      </c>
      <c r="BB606">
        <v>1.7775161235391468</v>
      </c>
      <c r="BC606">
        <v>22832</v>
      </c>
      <c r="BD606">
        <v>22326</v>
      </c>
      <c r="BE606">
        <v>506</v>
      </c>
      <c r="BF606">
        <v>4.4711495979499871E-3</v>
      </c>
      <c r="BG606">
        <v>1885986</v>
      </c>
      <c r="BH606">
        <v>16.805998877215494</v>
      </c>
      <c r="BI606">
        <v>10190</v>
      </c>
      <c r="BJ606">
        <v>74</v>
      </c>
      <c r="BK606">
        <v>9</v>
      </c>
      <c r="BL606">
        <v>5</v>
      </c>
      <c r="BM606">
        <v>1</v>
      </c>
      <c r="BN606">
        <v>2</v>
      </c>
      <c r="BO606">
        <v>13</v>
      </c>
      <c r="BP606">
        <v>3</v>
      </c>
      <c r="BQ606">
        <v>18</v>
      </c>
      <c r="BR606">
        <v>8</v>
      </c>
      <c r="BS606">
        <v>0</v>
      </c>
      <c r="BT606">
        <v>113215</v>
      </c>
      <c r="BU606">
        <v>0.77</v>
      </c>
      <c r="BV606">
        <v>0.56967939999999995</v>
      </c>
      <c r="BW606">
        <v>500</v>
      </c>
      <c r="BX606">
        <v>1.1747559999999999</v>
      </c>
      <c r="BY606">
        <v>-0.66558569999999995</v>
      </c>
      <c r="BZ606">
        <v>73</v>
      </c>
      <c r="CA606">
        <v>7</v>
      </c>
      <c r="CB606">
        <v>4</v>
      </c>
      <c r="CC606">
        <v>1</v>
      </c>
      <c r="CD606">
        <v>2</v>
      </c>
      <c r="CE606">
        <v>12</v>
      </c>
      <c r="CF606">
        <v>2</v>
      </c>
      <c r="CG606">
        <v>10</v>
      </c>
      <c r="CH606">
        <v>9</v>
      </c>
      <c r="CI606">
        <v>0</v>
      </c>
      <c r="CJ606">
        <v>111473</v>
      </c>
      <c r="CK606">
        <v>1.0764938594996096</v>
      </c>
      <c r="CL606">
        <v>0.70703476990957959</v>
      </c>
      <c r="CM606">
        <v>451</v>
      </c>
      <c r="CN606">
        <v>-0.43103252339388498</v>
      </c>
      <c r="CO606">
        <v>11409</v>
      </c>
      <c r="CP606">
        <v>-0.35168140739999998</v>
      </c>
      <c r="CQ606">
        <v>-0.66823561070000004</v>
      </c>
      <c r="CR606">
        <v>94759</v>
      </c>
      <c r="CS606">
        <v>0.85699999999999998</v>
      </c>
      <c r="CT606">
        <v>96760</v>
      </c>
      <c r="CU606">
        <v>0.87723324297999994</v>
      </c>
      <c r="CV606">
        <v>112</v>
      </c>
      <c r="CW606">
        <v>49</v>
      </c>
      <c r="CX606">
        <v>47</v>
      </c>
      <c r="CY606">
        <v>1450</v>
      </c>
      <c r="CZ606">
        <v>1207</v>
      </c>
      <c r="DA606" s="2">
        <v>55985</v>
      </c>
      <c r="DB606" s="2">
        <v>8780</v>
      </c>
      <c r="DC606" s="2">
        <v>114.16</v>
      </c>
      <c r="DD606" s="2">
        <v>22108</v>
      </c>
      <c r="DE606">
        <v>265</v>
      </c>
      <c r="DF606">
        <v>63</v>
      </c>
      <c r="DG606">
        <v>40.14</v>
      </c>
      <c r="DH606">
        <v>7.14</v>
      </c>
      <c r="DI606" s="2">
        <v>9.81</v>
      </c>
      <c r="DJ606">
        <v>-3.3</v>
      </c>
      <c r="DK606">
        <v>0.84622209510356439</v>
      </c>
      <c r="DL606">
        <v>4.8899755501222494E-3</v>
      </c>
      <c r="DM606">
        <v>0</v>
      </c>
      <c r="DN606">
        <v>336.8</v>
      </c>
      <c r="DO606">
        <v>0.75800000000000001</v>
      </c>
      <c r="DP606">
        <v>3850.1</v>
      </c>
      <c r="DQ606" s="2">
        <v>0</v>
      </c>
      <c r="DR606" s="2">
        <v>2637.369536799999</v>
      </c>
      <c r="DS606">
        <v>5.607041028741962E-3</v>
      </c>
      <c r="DT606">
        <v>2.27879604561724</v>
      </c>
      <c r="DU606">
        <v>993905.09896172339</v>
      </c>
      <c r="DV606">
        <v>1</v>
      </c>
    </row>
    <row r="607" spans="1:126" x14ac:dyDescent="0.15">
      <c r="A607" t="s">
        <v>1113</v>
      </c>
      <c r="B607" t="s">
        <v>1184</v>
      </c>
      <c r="C607">
        <v>17</v>
      </c>
      <c r="D607">
        <v>93</v>
      </c>
      <c r="E607" t="s">
        <v>1185</v>
      </c>
      <c r="F607">
        <v>17093</v>
      </c>
      <c r="G607" t="s">
        <v>5591</v>
      </c>
      <c r="H607">
        <v>74.2</v>
      </c>
      <c r="I607">
        <v>5.5</v>
      </c>
      <c r="J607">
        <v>0.1</v>
      </c>
      <c r="K607">
        <v>3</v>
      </c>
      <c r="L607">
        <v>1.6</v>
      </c>
      <c r="M607">
        <v>15.6</v>
      </c>
      <c r="N607">
        <f t="shared" ref="N607:N670" si="42">H607^2+I607^2+J607^2+K607^2+L607^2+M607^2</f>
        <v>5790.8200000000006</v>
      </c>
      <c r="O607">
        <f t="shared" si="40"/>
        <v>4209.1799999999994</v>
      </c>
      <c r="P607">
        <f t="shared" si="41"/>
        <v>5.0510160000000015</v>
      </c>
      <c r="Q607" s="4">
        <v>17093</v>
      </c>
      <c r="R607" s="5">
        <v>41.588140000000003</v>
      </c>
      <c r="S607" s="5">
        <v>-88.430626000000004</v>
      </c>
      <c r="T607">
        <v>1</v>
      </c>
      <c r="U607">
        <v>2.7628882927382987E-3</v>
      </c>
      <c r="V607">
        <v>114226</v>
      </c>
      <c r="W607">
        <v>118194</v>
      </c>
      <c r="X607">
        <v>120036</v>
      </c>
      <c r="Y607">
        <v>122892</v>
      </c>
      <c r="Z607">
        <v>65415</v>
      </c>
      <c r="AA607">
        <v>17081</v>
      </c>
      <c r="AB607">
        <v>54841.823000000004</v>
      </c>
      <c r="AC607">
        <v>84385</v>
      </c>
      <c r="AD607">
        <v>1</v>
      </c>
      <c r="AE607">
        <v>8.3308340831084007E-6</v>
      </c>
      <c r="AF607">
        <v>38</v>
      </c>
      <c r="AG607">
        <v>364</v>
      </c>
      <c r="AH607">
        <v>0.1043956043956044</v>
      </c>
      <c r="AI607" s="3">
        <v>129741</v>
      </c>
      <c r="AJ607" s="3">
        <v>204982.894825625</v>
      </c>
      <c r="AK607">
        <v>103</v>
      </c>
      <c r="AL607">
        <v>206521.60000000001</v>
      </c>
      <c r="AM607">
        <v>3273944</v>
      </c>
      <c r="AN607">
        <v>83615</v>
      </c>
      <c r="AO607">
        <v>3357559</v>
      </c>
      <c r="AP607">
        <v>7</v>
      </c>
      <c r="AQ607">
        <v>1</v>
      </c>
      <c r="AR607">
        <v>8</v>
      </c>
      <c r="AS607">
        <v>6.7685330896661414E-2</v>
      </c>
      <c r="AT607">
        <v>10</v>
      </c>
      <c r="AU607">
        <v>73</v>
      </c>
      <c r="AV607">
        <f t="shared" si="39"/>
        <v>83</v>
      </c>
      <c r="AW607">
        <v>129522</v>
      </c>
      <c r="AX607">
        <v>0.92999999999999994</v>
      </c>
      <c r="AY607">
        <v>742186040.96223605</v>
      </c>
      <c r="AZ607">
        <v>742186.040962236</v>
      </c>
      <c r="BA607">
        <v>13359.5056821211</v>
      </c>
      <c r="BB607">
        <v>0.74853068952864821</v>
      </c>
      <c r="BC607">
        <v>50278</v>
      </c>
      <c r="BD607">
        <v>90276</v>
      </c>
      <c r="BE607">
        <v>-39998</v>
      </c>
      <c r="BF607">
        <v>-0.35016546145360949</v>
      </c>
      <c r="BG607">
        <v>1319342</v>
      </c>
      <c r="BH607">
        <v>10.991219300876404</v>
      </c>
      <c r="BI607">
        <v>5784</v>
      </c>
      <c r="BJ607">
        <v>37</v>
      </c>
      <c r="BK607">
        <v>4</v>
      </c>
      <c r="BL607">
        <v>3</v>
      </c>
      <c r="BM607">
        <v>0</v>
      </c>
      <c r="BN607">
        <v>1</v>
      </c>
      <c r="BO607">
        <v>0</v>
      </c>
      <c r="BP607">
        <v>2</v>
      </c>
      <c r="BQ607">
        <v>13</v>
      </c>
      <c r="BR607">
        <v>3</v>
      </c>
      <c r="BS607">
        <v>0</v>
      </c>
      <c r="BT607">
        <v>104821</v>
      </c>
      <c r="BU607">
        <v>0.82</v>
      </c>
      <c r="BV607">
        <v>0.63562010000000002</v>
      </c>
      <c r="BW607">
        <v>257</v>
      </c>
      <c r="BX607">
        <v>0.60102460000000002</v>
      </c>
      <c r="BY607">
        <v>-1.107505</v>
      </c>
      <c r="BZ607">
        <v>36</v>
      </c>
      <c r="CA607">
        <v>4</v>
      </c>
      <c r="CB607">
        <v>4</v>
      </c>
      <c r="CC607">
        <v>0</v>
      </c>
      <c r="CD607">
        <v>0</v>
      </c>
      <c r="CE607">
        <v>0</v>
      </c>
      <c r="CF607">
        <v>1</v>
      </c>
      <c r="CG607">
        <v>14</v>
      </c>
      <c r="CH607">
        <v>3</v>
      </c>
      <c r="CI607">
        <v>1</v>
      </c>
      <c r="CJ607">
        <v>121816</v>
      </c>
      <c r="CK607">
        <v>0.51717344191239245</v>
      </c>
      <c r="CL607">
        <v>0.69091201262179891</v>
      </c>
      <c r="CM607">
        <v>268</v>
      </c>
      <c r="CN607">
        <v>-1.3362008225210433</v>
      </c>
      <c r="CO607">
        <v>24018</v>
      </c>
      <c r="CP607">
        <v>1.0242306590000001</v>
      </c>
      <c r="CQ607">
        <v>0.85385376099999999</v>
      </c>
      <c r="CR607">
        <v>115345</v>
      </c>
      <c r="CS607">
        <v>0.93200000000000005</v>
      </c>
      <c r="CT607">
        <v>101433</v>
      </c>
      <c r="CU607">
        <v>0.91321443048199991</v>
      </c>
      <c r="CV607">
        <v>91</v>
      </c>
      <c r="CW607">
        <v>43</v>
      </c>
      <c r="CX607">
        <v>41</v>
      </c>
      <c r="CY607">
        <v>491</v>
      </c>
      <c r="CZ607">
        <v>570</v>
      </c>
      <c r="DA607" s="2">
        <v>40417</v>
      </c>
      <c r="DB607" s="2">
        <v>16030</v>
      </c>
      <c r="DC607" s="2">
        <v>155.01</v>
      </c>
      <c r="DD607" s="2">
        <v>19446</v>
      </c>
      <c r="DE607">
        <v>146</v>
      </c>
      <c r="DF607">
        <v>31</v>
      </c>
      <c r="DG607">
        <v>30.16</v>
      </c>
      <c r="DH607">
        <v>3.35</v>
      </c>
      <c r="DI607" s="2">
        <v>7.54</v>
      </c>
      <c r="DJ607">
        <v>-2.85</v>
      </c>
      <c r="DK607">
        <v>0.669695778512575</v>
      </c>
      <c r="DL607">
        <v>5.4945054945054949E-3</v>
      </c>
      <c r="DM607">
        <v>0</v>
      </c>
      <c r="DN607">
        <v>161</v>
      </c>
      <c r="DO607">
        <v>0.78900000000000003</v>
      </c>
      <c r="DP607">
        <v>448.30999999999995</v>
      </c>
      <c r="DQ607" s="2">
        <v>0</v>
      </c>
      <c r="DR607" s="2">
        <v>529.63985134000006</v>
      </c>
      <c r="DS607">
        <v>2.5645728299604985E-3</v>
      </c>
      <c r="DT607">
        <v>2.1413401918490198</v>
      </c>
      <c r="DU607">
        <v>442233.00256496656</v>
      </c>
      <c r="DV607">
        <v>0</v>
      </c>
    </row>
    <row r="608" spans="1:126" x14ac:dyDescent="0.15">
      <c r="A608" t="s">
        <v>1113</v>
      </c>
      <c r="B608" t="s">
        <v>1186</v>
      </c>
      <c r="C608">
        <v>17</v>
      </c>
      <c r="D608">
        <v>95</v>
      </c>
      <c r="E608" t="s">
        <v>1187</v>
      </c>
      <c r="F608">
        <v>17095</v>
      </c>
      <c r="G608" t="s">
        <v>5592</v>
      </c>
      <c r="H608">
        <v>85.3</v>
      </c>
      <c r="I608">
        <v>7.1</v>
      </c>
      <c r="J608">
        <v>0.1</v>
      </c>
      <c r="K608">
        <v>0.6</v>
      </c>
      <c r="L608">
        <v>2</v>
      </c>
      <c r="M608">
        <v>4.8</v>
      </c>
      <c r="N608">
        <f t="shared" si="42"/>
        <v>7353.9099999999989</v>
      </c>
      <c r="O608">
        <f t="shared" si="40"/>
        <v>2646.0900000000011</v>
      </c>
      <c r="P608">
        <f t="shared" si="41"/>
        <v>3.1753080000000025</v>
      </c>
      <c r="Q608" s="4">
        <v>17095</v>
      </c>
      <c r="R608" s="5">
        <v>40.930940999999997</v>
      </c>
      <c r="S608" s="5">
        <v>-90.213761000000005</v>
      </c>
      <c r="T608">
        <v>4</v>
      </c>
      <c r="U608">
        <v>0.12224781483698019</v>
      </c>
      <c r="V608">
        <v>52698</v>
      </c>
      <c r="W608">
        <v>52447</v>
      </c>
      <c r="X608">
        <v>52112</v>
      </c>
      <c r="Y608">
        <v>51313</v>
      </c>
      <c r="Z608">
        <v>26276</v>
      </c>
      <c r="AA608">
        <v>17083</v>
      </c>
      <c r="AB608">
        <v>18073.114000000001</v>
      </c>
      <c r="AC608">
        <v>39976</v>
      </c>
      <c r="AD608">
        <v>2</v>
      </c>
      <c r="AE608">
        <v>3.8378876266502919E-5</v>
      </c>
      <c r="AF608">
        <v>28</v>
      </c>
      <c r="AG608">
        <v>856</v>
      </c>
      <c r="AH608">
        <v>3.2710280373831772E-2</v>
      </c>
      <c r="AI608" s="3">
        <v>347597</v>
      </c>
      <c r="AJ608" s="3">
        <v>458504.94579064503</v>
      </c>
      <c r="AK608">
        <v>110</v>
      </c>
      <c r="AL608">
        <v>460633.59999999998</v>
      </c>
      <c r="AM608">
        <v>1319562</v>
      </c>
      <c r="AN608">
        <v>165532</v>
      </c>
      <c r="AO608">
        <v>1485094</v>
      </c>
      <c r="AP608">
        <v>3</v>
      </c>
      <c r="AQ608">
        <v>0</v>
      </c>
      <c r="AR608">
        <v>3</v>
      </c>
      <c r="AS608">
        <v>5.7200602513013135E-2</v>
      </c>
      <c r="AT608">
        <v>4</v>
      </c>
      <c r="AU608">
        <v>31</v>
      </c>
      <c r="AV608">
        <f t="shared" si="39"/>
        <v>35</v>
      </c>
      <c r="AW608">
        <v>44733</v>
      </c>
      <c r="AX608">
        <v>0.88</v>
      </c>
      <c r="AY608">
        <v>265909214.74577099</v>
      </c>
      <c r="AZ608">
        <v>265909.21474577097</v>
      </c>
      <c r="BA608">
        <v>4763.3302052547297</v>
      </c>
      <c r="BB608">
        <v>2.0993715675995692</v>
      </c>
      <c r="BC608">
        <v>30032</v>
      </c>
      <c r="BD608">
        <v>11111</v>
      </c>
      <c r="BE608">
        <v>18921</v>
      </c>
      <c r="BF608">
        <v>0.35904588409427302</v>
      </c>
      <c r="BG608">
        <v>953576</v>
      </c>
      <c r="BH608">
        <v>18.298587657353394</v>
      </c>
      <c r="BI608">
        <v>7052</v>
      </c>
      <c r="BJ608">
        <v>43</v>
      </c>
      <c r="BK608">
        <v>5</v>
      </c>
      <c r="BL608">
        <v>2</v>
      </c>
      <c r="BM608">
        <v>0</v>
      </c>
      <c r="BN608">
        <v>1</v>
      </c>
      <c r="BO608">
        <v>12</v>
      </c>
      <c r="BP608">
        <v>3</v>
      </c>
      <c r="BQ608">
        <v>4</v>
      </c>
      <c r="BR608">
        <v>7</v>
      </c>
      <c r="BS608">
        <v>0</v>
      </c>
      <c r="BT608">
        <v>51648</v>
      </c>
      <c r="BU608">
        <v>0.8</v>
      </c>
      <c r="BV608">
        <v>0.58037360000000005</v>
      </c>
      <c r="BW608">
        <v>359</v>
      </c>
      <c r="BX608">
        <v>1.490861</v>
      </c>
      <c r="BY608">
        <v>-7.3321999999999997E-3</v>
      </c>
      <c r="BZ608">
        <v>43</v>
      </c>
      <c r="CA608">
        <v>3</v>
      </c>
      <c r="CB608">
        <v>2</v>
      </c>
      <c r="CC608">
        <v>0</v>
      </c>
      <c r="CD608">
        <v>1</v>
      </c>
      <c r="CE608">
        <v>9</v>
      </c>
      <c r="CF608">
        <v>2</v>
      </c>
      <c r="CG608">
        <v>2</v>
      </c>
      <c r="CH608">
        <v>6</v>
      </c>
      <c r="CI608">
        <v>0</v>
      </c>
      <c r="CJ608">
        <v>51977</v>
      </c>
      <c r="CK608">
        <v>1.3082709660041942</v>
      </c>
      <c r="CL608">
        <v>0.69659155519645688</v>
      </c>
      <c r="CM608">
        <v>305</v>
      </c>
      <c r="CN608">
        <v>3.8863588174858479E-2</v>
      </c>
      <c r="CO608">
        <v>5043</v>
      </c>
      <c r="CP608">
        <v>-0.3551018581</v>
      </c>
      <c r="CQ608">
        <v>-0.3118536328</v>
      </c>
      <c r="CR608">
        <v>43891</v>
      </c>
      <c r="CS608">
        <v>0.85599999999999998</v>
      </c>
      <c r="CT608">
        <v>45531</v>
      </c>
      <c r="CU608">
        <v>0.88297124376000002</v>
      </c>
      <c r="CV608">
        <v>43</v>
      </c>
      <c r="CW608">
        <v>18</v>
      </c>
      <c r="CX608">
        <v>35</v>
      </c>
      <c r="CY608">
        <v>918</v>
      </c>
      <c r="CZ608">
        <v>1248</v>
      </c>
      <c r="DA608" s="2">
        <v>26570</v>
      </c>
      <c r="DB608" s="2">
        <v>3670</v>
      </c>
      <c r="DC608" s="2">
        <v>147.86000000000001</v>
      </c>
      <c r="DD608" s="2">
        <v>6775</v>
      </c>
      <c r="DE608">
        <v>301</v>
      </c>
      <c r="DF608">
        <v>21</v>
      </c>
      <c r="DG608">
        <v>36.479999999999997</v>
      </c>
      <c r="DH608">
        <v>17.28</v>
      </c>
      <c r="DI608" s="2">
        <v>23.04</v>
      </c>
      <c r="DJ608">
        <v>-2.4300000000000002</v>
      </c>
      <c r="DK608">
        <v>0.84049632189000478</v>
      </c>
      <c r="DL608">
        <v>2.3364485981308409E-3</v>
      </c>
      <c r="DM608">
        <v>0</v>
      </c>
      <c r="DN608">
        <v>261.10000000000002</v>
      </c>
      <c r="DO608">
        <v>0.56200000000000006</v>
      </c>
      <c r="DP608">
        <v>9724.7200000000012</v>
      </c>
      <c r="DQ608" s="2">
        <v>0</v>
      </c>
      <c r="DR608" s="2">
        <v>528.69658388000005</v>
      </c>
      <c r="DS608">
        <v>1.1477598645212379E-3</v>
      </c>
      <c r="DT608">
        <v>2.3524678317594101</v>
      </c>
      <c r="DU608">
        <v>1083625.7262275314</v>
      </c>
      <c r="DV608">
        <v>0</v>
      </c>
    </row>
    <row r="609" spans="1:126" s="2" customFormat="1" x14ac:dyDescent="0.15">
      <c r="A609" s="2" t="s">
        <v>1113</v>
      </c>
      <c r="B609" s="2" t="s">
        <v>434</v>
      </c>
      <c r="C609" s="2">
        <v>17</v>
      </c>
      <c r="D609" s="2">
        <v>97</v>
      </c>
      <c r="E609" s="2" t="s">
        <v>1190</v>
      </c>
      <c r="F609" s="2">
        <v>17097</v>
      </c>
      <c r="G609" t="s">
        <v>5593</v>
      </c>
      <c r="H609">
        <v>65.2</v>
      </c>
      <c r="I609">
        <v>6.7</v>
      </c>
      <c r="J609">
        <v>0.2</v>
      </c>
      <c r="K609">
        <v>6.2</v>
      </c>
      <c r="L609">
        <v>1.8</v>
      </c>
      <c r="M609">
        <v>19.899999999999999</v>
      </c>
      <c r="N609">
        <f t="shared" si="42"/>
        <v>4733.66</v>
      </c>
      <c r="O609">
        <f t="shared" si="40"/>
        <v>5266.34</v>
      </c>
      <c r="P609">
        <f t="shared" si="41"/>
        <v>6.3196080000000023</v>
      </c>
      <c r="Q609" s="4">
        <v>17097</v>
      </c>
      <c r="R609" s="5">
        <v>42.326441000000003</v>
      </c>
      <c r="S609" s="5">
        <v>-87.435975999999997</v>
      </c>
      <c r="T609" s="2">
        <v>1</v>
      </c>
      <c r="U609" s="2">
        <v>8.1729161532700836E-2</v>
      </c>
      <c r="V609" s="2">
        <v>701282</v>
      </c>
      <c r="W609" s="2">
        <v>703170</v>
      </c>
      <c r="X609" s="2">
        <v>702898</v>
      </c>
      <c r="Y609" s="2">
        <v>704945</v>
      </c>
      <c r="Z609" s="2">
        <v>369521</v>
      </c>
      <c r="AA609">
        <v>17087</v>
      </c>
      <c r="AB609" s="2">
        <v>303652.86199999996</v>
      </c>
      <c r="AC609" s="2">
        <v>78026</v>
      </c>
      <c r="AD609" s="2">
        <v>8</v>
      </c>
      <c r="AE609" s="2">
        <v>1.1381452216395551E-5</v>
      </c>
      <c r="AF609" s="2">
        <v>50</v>
      </c>
      <c r="AG609" s="2">
        <v>349</v>
      </c>
      <c r="AH609" s="2">
        <v>0.14326647564469913</v>
      </c>
      <c r="AI609" s="3">
        <v>30039</v>
      </c>
      <c r="AJ609" s="3">
        <v>283942.735096775</v>
      </c>
      <c r="AK609" s="2">
        <v>15</v>
      </c>
      <c r="AL609" s="2">
        <v>734796.79999999993</v>
      </c>
      <c r="AM609" s="2">
        <v>2793041</v>
      </c>
      <c r="AN609" s="2">
        <v>30812</v>
      </c>
      <c r="AO609" s="2">
        <v>2823853</v>
      </c>
      <c r="AP609" s="2">
        <v>14</v>
      </c>
      <c r="AQ609" s="2">
        <v>1</v>
      </c>
      <c r="AR609" s="2">
        <v>15</v>
      </c>
      <c r="AS609" s="2">
        <v>2.1331968087375742E-2</v>
      </c>
      <c r="AT609" s="2">
        <v>12</v>
      </c>
      <c r="AU609" s="2">
        <v>122</v>
      </c>
      <c r="AV609">
        <f t="shared" si="39"/>
        <v>134</v>
      </c>
      <c r="AW609" s="2">
        <v>679453</v>
      </c>
      <c r="AX609" s="2">
        <v>0.97</v>
      </c>
      <c r="AY609" s="2">
        <v>1004482040.33165</v>
      </c>
      <c r="AZ609" s="2">
        <v>1004482.0403316501</v>
      </c>
      <c r="BA609" s="2">
        <v>8993.1414519350092</v>
      </c>
      <c r="BB609" s="2">
        <v>1.1119584911953486</v>
      </c>
      <c r="BC609" s="2">
        <v>552784</v>
      </c>
      <c r="BD609" s="2">
        <v>457813</v>
      </c>
      <c r="BE609" s="2">
        <v>94971</v>
      </c>
      <c r="BF609" s="2">
        <v>0.13542483622850721</v>
      </c>
      <c r="BG609" s="2">
        <v>20672433</v>
      </c>
      <c r="BH609" s="2">
        <v>29.410288548267317</v>
      </c>
      <c r="BI609" s="2">
        <v>48722</v>
      </c>
      <c r="BJ609" s="2">
        <v>87</v>
      </c>
      <c r="BK609" s="2">
        <v>21</v>
      </c>
      <c r="BL609" s="2">
        <v>10</v>
      </c>
      <c r="BM609" s="2">
        <v>1</v>
      </c>
      <c r="BN609" s="2">
        <v>1</v>
      </c>
      <c r="BO609" s="2">
        <v>18</v>
      </c>
      <c r="BP609" s="2">
        <v>5</v>
      </c>
      <c r="BQ609" s="2">
        <v>15</v>
      </c>
      <c r="BR609" s="2">
        <v>9</v>
      </c>
      <c r="BS609" s="2">
        <v>0</v>
      </c>
      <c r="BT609" s="2">
        <v>112498</v>
      </c>
      <c r="BU609" s="2">
        <v>0.78</v>
      </c>
      <c r="BV609" s="2">
        <v>0.57989190000000002</v>
      </c>
      <c r="BW609" s="2">
        <v>616</v>
      </c>
      <c r="BX609" s="2">
        <v>1.4844710000000001</v>
      </c>
      <c r="BY609" s="2">
        <v>-0.21774499999999999</v>
      </c>
      <c r="BZ609" s="2">
        <v>80</v>
      </c>
      <c r="CA609" s="2">
        <v>17</v>
      </c>
      <c r="CB609" s="2">
        <v>9</v>
      </c>
      <c r="CC609" s="2">
        <v>0</v>
      </c>
      <c r="CD609" s="2">
        <v>0</v>
      </c>
      <c r="CE609" s="2">
        <v>15</v>
      </c>
      <c r="CF609" s="2">
        <v>5</v>
      </c>
      <c r="CG609" s="2">
        <v>11</v>
      </c>
      <c r="CH609" s="2">
        <v>8</v>
      </c>
      <c r="CI609" s="2">
        <v>0</v>
      </c>
      <c r="CJ609" s="2">
        <v>112001</v>
      </c>
      <c r="CK609" s="2">
        <v>1.2946312979348398</v>
      </c>
      <c r="CL609" s="2">
        <v>0.66036470341647457</v>
      </c>
      <c r="CM609" s="2">
        <v>555</v>
      </c>
      <c r="CN609" s="2">
        <v>-0.27345833861218605</v>
      </c>
      <c r="CO609" s="2">
        <v>165723</v>
      </c>
      <c r="CP609" s="2">
        <v>0.75758599400000004</v>
      </c>
      <c r="CQ609" s="2">
        <v>0.79739844699999995</v>
      </c>
      <c r="CR609" s="2">
        <v>647570</v>
      </c>
      <c r="CS609" s="2">
        <v>0.88200000000000001</v>
      </c>
      <c r="CT609" s="2">
        <v>610115</v>
      </c>
      <c r="CU609" s="2">
        <v>0.8901217656</v>
      </c>
      <c r="CV609" s="2">
        <v>1599</v>
      </c>
      <c r="CW609" s="2">
        <v>756</v>
      </c>
      <c r="CX609" s="2">
        <v>767</v>
      </c>
      <c r="CY609" s="2">
        <v>795</v>
      </c>
      <c r="CZ609" s="2">
        <v>584</v>
      </c>
      <c r="DA609" s="2">
        <v>462701</v>
      </c>
      <c r="DB609" s="2">
        <v>112185</v>
      </c>
      <c r="DC609" s="2">
        <v>141.72999999999999</v>
      </c>
      <c r="DD609" s="2">
        <v>137065</v>
      </c>
      <c r="DE609" s="2">
        <v>245</v>
      </c>
      <c r="DF609" s="2">
        <v>49</v>
      </c>
      <c r="DG609" s="2">
        <v>72.400000000000006</v>
      </c>
      <c r="DH609" s="2">
        <v>3.84</v>
      </c>
      <c r="DI609" s="2">
        <v>7.97</v>
      </c>
      <c r="DJ609" s="2">
        <v>-0.3</v>
      </c>
      <c r="DK609" s="2">
        <v>0.75122340956756217</v>
      </c>
      <c r="DL609" s="2">
        <v>5.4441260744985676E-2</v>
      </c>
      <c r="DM609" s="2">
        <v>0</v>
      </c>
      <c r="DN609" s="2">
        <v>35.200000000000003</v>
      </c>
      <c r="DO609" s="2">
        <v>0.11900000000000001</v>
      </c>
      <c r="DP609" s="2">
        <v>11.690000000000001</v>
      </c>
      <c r="DQ609" s="2">
        <v>0</v>
      </c>
      <c r="DR609" s="2">
        <v>14745.665810100001</v>
      </c>
      <c r="DS609" s="2">
        <v>1.6821257624392162E-2</v>
      </c>
      <c r="DT609" s="2">
        <v>3.5722749224767298</v>
      </c>
      <c r="DU609" s="2">
        <v>2624896.181756149</v>
      </c>
      <c r="DV609" s="2">
        <v>0</v>
      </c>
    </row>
    <row r="610" spans="1:126" s="2" customFormat="1" x14ac:dyDescent="0.15">
      <c r="A610" s="2" t="s">
        <v>1113</v>
      </c>
      <c r="B610" s="2" t="s">
        <v>1188</v>
      </c>
      <c r="C610" s="2">
        <v>17</v>
      </c>
      <c r="D610" s="2">
        <v>99</v>
      </c>
      <c r="E610" s="2" t="s">
        <v>1189</v>
      </c>
      <c r="F610" s="2">
        <v>17099</v>
      </c>
      <c r="G610" t="s">
        <v>5594</v>
      </c>
      <c r="H610">
        <v>88.3</v>
      </c>
      <c r="I610">
        <v>1.8</v>
      </c>
      <c r="J610">
        <v>0.2</v>
      </c>
      <c r="K610">
        <v>0.7</v>
      </c>
      <c r="L610">
        <v>1</v>
      </c>
      <c r="M610">
        <v>8</v>
      </c>
      <c r="N610">
        <f t="shared" si="42"/>
        <v>7865.6599999999989</v>
      </c>
      <c r="O610">
        <f t="shared" si="40"/>
        <v>2134.3400000000011</v>
      </c>
      <c r="P610">
        <f t="shared" si="41"/>
        <v>2.5612080000000024</v>
      </c>
      <c r="Q610" s="4">
        <v>17099</v>
      </c>
      <c r="R610" s="5">
        <v>41.343341000000002</v>
      </c>
      <c r="S610" s="5">
        <v>-88.885930999999999</v>
      </c>
      <c r="T610" s="2">
        <v>4</v>
      </c>
      <c r="U610" s="2">
        <v>6.5396356444998693E-2</v>
      </c>
      <c r="V610" s="2">
        <v>113688</v>
      </c>
      <c r="W610" s="2">
        <v>112698</v>
      </c>
      <c r="X610" s="2">
        <v>112579</v>
      </c>
      <c r="Y610" s="2">
        <v>111077</v>
      </c>
      <c r="Z610" s="2">
        <v>58734</v>
      </c>
      <c r="AA610">
        <v>17085</v>
      </c>
      <c r="AB610" s="2">
        <v>45486.777000000002</v>
      </c>
      <c r="AC610" s="2">
        <v>50633</v>
      </c>
      <c r="AD610" s="2">
        <v>16</v>
      </c>
      <c r="AE610" s="2">
        <v>1.4212242070013058E-4</v>
      </c>
      <c r="AF610" s="2">
        <v>79</v>
      </c>
      <c r="AG610" s="2">
        <v>1583</v>
      </c>
      <c r="AH610" s="2">
        <v>4.9905243209096652E-2</v>
      </c>
      <c r="AI610" s="3">
        <v>602279</v>
      </c>
      <c r="AJ610" s="3">
        <v>726486.23142105003</v>
      </c>
      <c r="AK610" s="2">
        <v>155</v>
      </c>
      <c r="AL610" s="2">
        <v>875552</v>
      </c>
      <c r="AM610" s="2">
        <v>1530033</v>
      </c>
      <c r="AN610" s="2">
        <v>391194</v>
      </c>
      <c r="AO610" s="2">
        <v>1921227</v>
      </c>
      <c r="AP610" s="2">
        <v>60</v>
      </c>
      <c r="AQ610" s="2">
        <v>6</v>
      </c>
      <c r="AR610" s="2">
        <v>66</v>
      </c>
      <c r="AS610" s="2">
        <v>0.58563594739924407</v>
      </c>
      <c r="AT610" s="2">
        <v>72</v>
      </c>
      <c r="AU610" s="2">
        <v>756</v>
      </c>
      <c r="AV610">
        <f t="shared" si="39"/>
        <v>828</v>
      </c>
      <c r="AW610" s="2">
        <v>91008</v>
      </c>
      <c r="AX610" s="2">
        <v>0.79</v>
      </c>
      <c r="AY610" s="2">
        <v>4344624480.0096302</v>
      </c>
      <c r="AZ610" s="2">
        <v>4344624.4800096303</v>
      </c>
      <c r="BA610" s="2">
        <v>6595.5233446011098</v>
      </c>
      <c r="BB610" s="2">
        <v>1.5161799113614978</v>
      </c>
      <c r="BC610" s="2">
        <v>50003</v>
      </c>
      <c r="BD610" s="2">
        <v>4990</v>
      </c>
      <c r="BE610" s="2">
        <v>45013</v>
      </c>
      <c r="BF610" s="2">
        <v>0.39593448736893955</v>
      </c>
      <c r="BG610" s="2">
        <v>2591353</v>
      </c>
      <c r="BH610" s="2">
        <v>23.01808507803409</v>
      </c>
      <c r="BI610" s="2">
        <v>13201</v>
      </c>
      <c r="BJ610" s="2">
        <v>256</v>
      </c>
      <c r="BK610" s="2">
        <v>31</v>
      </c>
      <c r="BL610" s="2">
        <v>38</v>
      </c>
      <c r="BM610" s="2">
        <v>4</v>
      </c>
      <c r="BN610" s="2">
        <v>16</v>
      </c>
      <c r="BO610" s="2">
        <v>18</v>
      </c>
      <c r="BP610" s="2">
        <v>14</v>
      </c>
      <c r="BQ610" s="2">
        <v>110</v>
      </c>
      <c r="BR610" s="2">
        <v>31</v>
      </c>
      <c r="BS610" s="2">
        <v>3</v>
      </c>
      <c r="BT610" s="2">
        <v>712567</v>
      </c>
      <c r="BU610" s="2">
        <v>0.82</v>
      </c>
      <c r="BV610" s="2">
        <v>0.57884190000000002</v>
      </c>
      <c r="BW610" s="2">
        <v>3052</v>
      </c>
      <c r="BX610" s="2">
        <v>0.73115929999999996</v>
      </c>
      <c r="BY610" s="2">
        <v>-1.0259450000000001</v>
      </c>
      <c r="BZ610" s="2">
        <v>260</v>
      </c>
      <c r="CA610" s="2">
        <v>21</v>
      </c>
      <c r="CB610" s="2">
        <v>38</v>
      </c>
      <c r="CC610" s="2">
        <v>4</v>
      </c>
      <c r="CD610" s="2">
        <v>13</v>
      </c>
      <c r="CE610" s="2">
        <v>18</v>
      </c>
      <c r="CF610" s="2">
        <v>14</v>
      </c>
      <c r="CG610" s="2">
        <v>112</v>
      </c>
      <c r="CH610" s="2">
        <v>33</v>
      </c>
      <c r="CI610" s="2">
        <v>3</v>
      </c>
      <c r="CJ610" s="2">
        <v>704149</v>
      </c>
      <c r="CK610" s="2">
        <v>0.73279945011638159</v>
      </c>
      <c r="CL610" s="2">
        <v>0.70712330317020322</v>
      </c>
      <c r="CM610" s="2">
        <v>2893</v>
      </c>
      <c r="CN610" s="2">
        <v>-0.74547428226319445</v>
      </c>
      <c r="CO610" s="2">
        <v>10169</v>
      </c>
      <c r="CP610" s="2">
        <v>-0.38089854159999997</v>
      </c>
      <c r="CQ610" s="2">
        <v>-0.3137108985</v>
      </c>
      <c r="CR610" s="2">
        <v>98063</v>
      </c>
      <c r="CS610" s="2">
        <v>0.92</v>
      </c>
      <c r="CT610" s="2">
        <v>607310</v>
      </c>
      <c r="CU610" s="2">
        <v>0.87367558171000004</v>
      </c>
      <c r="CV610" s="2">
        <v>83</v>
      </c>
      <c r="CW610" s="2">
        <v>57</v>
      </c>
      <c r="CX610" s="2">
        <v>46</v>
      </c>
      <c r="CY610" s="2">
        <v>1295</v>
      </c>
      <c r="CZ610" s="2">
        <v>2259</v>
      </c>
      <c r="DA610" s="2">
        <v>56331</v>
      </c>
      <c r="DB610" s="2">
        <v>9285</v>
      </c>
      <c r="DC610" s="2">
        <v>266.56</v>
      </c>
      <c r="DD610" s="2">
        <v>6642</v>
      </c>
      <c r="DE610" s="2">
        <v>454</v>
      </c>
      <c r="DF610" s="2">
        <v>52</v>
      </c>
      <c r="DG610" s="2">
        <v>31.2</v>
      </c>
      <c r="DH610" s="2">
        <v>10.7</v>
      </c>
      <c r="DI610" s="2">
        <v>14.26</v>
      </c>
      <c r="DJ610" s="2">
        <v>-2.75</v>
      </c>
      <c r="DK610" s="2">
        <v>0.83231359552632589</v>
      </c>
      <c r="DL610" s="2">
        <v>1.2634238787113076E-3</v>
      </c>
      <c r="DM610" s="2">
        <v>0</v>
      </c>
      <c r="DN610" s="2">
        <v>577</v>
      </c>
      <c r="DO610" s="2">
        <v>0.77500000000000002</v>
      </c>
      <c r="DP610" s="2">
        <v>9932.24</v>
      </c>
      <c r="DQ610" s="2">
        <v>0</v>
      </c>
      <c r="DR610" s="2">
        <v>2289.6196530399998</v>
      </c>
      <c r="DS610" s="2">
        <v>0</v>
      </c>
      <c r="DT610" s="2">
        <v>2.2994022046048701</v>
      </c>
      <c r="DU610" s="2">
        <v>2013246.1990462032</v>
      </c>
      <c r="DV610" s="2">
        <v>0</v>
      </c>
    </row>
    <row r="611" spans="1:126" s="2" customFormat="1" x14ac:dyDescent="0.15">
      <c r="A611" s="2" t="s">
        <v>1113</v>
      </c>
      <c r="B611" s="2" t="s">
        <v>182</v>
      </c>
      <c r="C611" s="2">
        <v>17</v>
      </c>
      <c r="D611" s="2">
        <v>101</v>
      </c>
      <c r="E611" s="2" t="s">
        <v>1191</v>
      </c>
      <c r="F611" s="2">
        <v>17101</v>
      </c>
      <c r="G611" t="s">
        <v>5595</v>
      </c>
      <c r="H611">
        <v>86.1</v>
      </c>
      <c r="I611">
        <v>9.4</v>
      </c>
      <c r="J611">
        <v>0.2</v>
      </c>
      <c r="K611">
        <v>0.2</v>
      </c>
      <c r="L611">
        <v>0.8</v>
      </c>
      <c r="M611">
        <v>3.3</v>
      </c>
      <c r="N611">
        <f t="shared" si="42"/>
        <v>7513.1799999999994</v>
      </c>
      <c r="O611">
        <f t="shared" si="40"/>
        <v>2486.8200000000006</v>
      </c>
      <c r="P611">
        <f t="shared" si="41"/>
        <v>2.9841840000000017</v>
      </c>
      <c r="Q611" s="4">
        <v>17101</v>
      </c>
      <c r="R611" s="5">
        <v>38.718953999999997</v>
      </c>
      <c r="S611" s="5">
        <v>-87.730221</v>
      </c>
      <c r="T611" s="2">
        <v>7</v>
      </c>
      <c r="U611" s="2">
        <v>3.1766553705118328E-2</v>
      </c>
      <c r="V611" s="2">
        <v>16778</v>
      </c>
      <c r="W611" s="2">
        <v>16726</v>
      </c>
      <c r="X611" s="2">
        <v>16665</v>
      </c>
      <c r="Y611" s="2">
        <v>16495</v>
      </c>
      <c r="Z611" s="2">
        <v>9553</v>
      </c>
      <c r="AA611">
        <v>17089</v>
      </c>
      <c r="AB611" s="2">
        <v>3780.1460000000002</v>
      </c>
      <c r="AC611" s="2">
        <v>40841</v>
      </c>
      <c r="AD611" s="2">
        <v>1</v>
      </c>
      <c r="AE611" s="2">
        <v>6.0006000600060008E-5</v>
      </c>
      <c r="AF611" s="2">
        <v>12</v>
      </c>
      <c r="AG611" s="2">
        <v>379</v>
      </c>
      <c r="AH611" s="2">
        <v>3.1662269129287601E-2</v>
      </c>
      <c r="AI611" s="3">
        <v>184111</v>
      </c>
      <c r="AJ611" s="3">
        <v>238193.62297950502</v>
      </c>
      <c r="AK611" s="2">
        <v>105</v>
      </c>
      <c r="AL611" s="2">
        <v>239340.80000000002</v>
      </c>
      <c r="AM611" s="2">
        <v>2609476</v>
      </c>
      <c r="AN611" s="2">
        <v>97405</v>
      </c>
      <c r="AO611" s="2">
        <v>2706881</v>
      </c>
      <c r="AP611" s="2">
        <v>1</v>
      </c>
      <c r="AQ611" s="2">
        <v>0</v>
      </c>
      <c r="AR611" s="2">
        <v>1</v>
      </c>
      <c r="AS611" s="2">
        <v>5.9787157718522062E-2</v>
      </c>
      <c r="AT611" s="2">
        <v>1</v>
      </c>
      <c r="AU611" s="2">
        <v>12</v>
      </c>
      <c r="AV611">
        <f t="shared" si="39"/>
        <v>13</v>
      </c>
      <c r="AW611" s="2">
        <v>3313</v>
      </c>
      <c r="AX611" s="2">
        <v>0.20999999999999996</v>
      </c>
      <c r="AY611" s="2">
        <v>140121912.119948</v>
      </c>
      <c r="AZ611" s="2">
        <v>140121.91211994801</v>
      </c>
      <c r="BA611" s="2">
        <v>8797.2700130702797</v>
      </c>
      <c r="BB611" s="2">
        <v>1.1367162750651965</v>
      </c>
      <c r="BC611" s="2">
        <v>4933</v>
      </c>
      <c r="BD611" s="2">
        <v>381</v>
      </c>
      <c r="BE611" s="2">
        <v>4552</v>
      </c>
      <c r="BF611" s="2">
        <v>0.27130766479914176</v>
      </c>
      <c r="BG611" s="2">
        <v>269137</v>
      </c>
      <c r="BH611" s="2">
        <v>16.149834983498351</v>
      </c>
      <c r="BI611" s="2">
        <v>2152</v>
      </c>
      <c r="BJ611" s="2">
        <v>23</v>
      </c>
      <c r="BK611" s="2">
        <v>5</v>
      </c>
      <c r="BL611" s="2">
        <v>2</v>
      </c>
      <c r="BM611" s="2">
        <v>0</v>
      </c>
      <c r="BN611" s="2">
        <v>0</v>
      </c>
      <c r="BO611" s="2">
        <v>1</v>
      </c>
      <c r="BP611" s="2">
        <v>0</v>
      </c>
      <c r="BQ611" s="2">
        <v>0</v>
      </c>
      <c r="BR611" s="2">
        <v>2</v>
      </c>
      <c r="BS611" s="2">
        <v>0</v>
      </c>
      <c r="BT611" s="2">
        <v>16408</v>
      </c>
      <c r="BU611" s="2">
        <v>0.76</v>
      </c>
      <c r="BV611" s="2">
        <v>0.4779175</v>
      </c>
      <c r="BW611" s="2">
        <v>101</v>
      </c>
      <c r="BX611" s="2">
        <v>2.0112139999999998</v>
      </c>
      <c r="BY611" s="2">
        <v>-0.20696030000000001</v>
      </c>
      <c r="BZ611" s="2">
        <v>23</v>
      </c>
      <c r="CA611" s="2">
        <v>4</v>
      </c>
      <c r="CB611" s="2">
        <v>2</v>
      </c>
      <c r="CC611" s="2">
        <v>0</v>
      </c>
      <c r="CD611" s="2">
        <v>0</v>
      </c>
      <c r="CE611" s="2">
        <v>1</v>
      </c>
      <c r="CF611" s="2">
        <v>0</v>
      </c>
      <c r="CG611" s="2">
        <v>0</v>
      </c>
      <c r="CH611" s="2">
        <v>1</v>
      </c>
      <c r="CI611" s="2">
        <v>0</v>
      </c>
      <c r="CJ611" s="2">
        <v>16596</v>
      </c>
      <c r="CK611" s="2">
        <v>1.8679199807182454</v>
      </c>
      <c r="CL611" s="2">
        <v>0.57016374714394513</v>
      </c>
      <c r="CM611" s="2">
        <v>75</v>
      </c>
      <c r="CN611" s="2">
        <v>-0.19926421573291075</v>
      </c>
      <c r="CO611" s="2">
        <v>750</v>
      </c>
      <c r="CP611" s="2">
        <v>-0.85583301160000003</v>
      </c>
      <c r="CQ611" s="2">
        <v>-0.39502830350000001</v>
      </c>
      <c r="CR611" s="2">
        <v>14061</v>
      </c>
      <c r="CS611" s="2">
        <v>0.85499999999999998</v>
      </c>
      <c r="CT611" s="2">
        <v>14379</v>
      </c>
      <c r="CU611" s="2">
        <v>0.89128600699000005</v>
      </c>
      <c r="CV611" s="2">
        <v>30</v>
      </c>
      <c r="CW611" s="2">
        <v>2</v>
      </c>
      <c r="CX611" s="2">
        <v>4</v>
      </c>
      <c r="CY611" s="2">
        <v>308</v>
      </c>
      <c r="CZ611" s="2">
        <v>560</v>
      </c>
      <c r="DA611" s="2">
        <v>6325</v>
      </c>
      <c r="DB611" s="2">
        <v>785</v>
      </c>
      <c r="DC611" s="2">
        <v>36.24</v>
      </c>
      <c r="DD611" s="2">
        <v>4016</v>
      </c>
      <c r="DE611" s="2">
        <v>109</v>
      </c>
      <c r="DF611" s="2">
        <v>19</v>
      </c>
      <c r="DG611" s="2">
        <v>6.04</v>
      </c>
      <c r="DH611" s="2">
        <v>6.04</v>
      </c>
      <c r="DI611" s="2">
        <v>12.08</v>
      </c>
      <c r="DJ611" s="2">
        <v>-2.34</v>
      </c>
      <c r="DK611" s="2">
        <v>0.92274225874608251</v>
      </c>
      <c r="DL611" s="2">
        <v>0</v>
      </c>
      <c r="DM611" s="2">
        <v>0</v>
      </c>
      <c r="DN611" s="2">
        <v>112.1</v>
      </c>
      <c r="DO611" s="2">
        <v>0.45899999999999996</v>
      </c>
      <c r="DP611" s="2">
        <v>4270.33</v>
      </c>
      <c r="DQ611" s="2">
        <v>0</v>
      </c>
      <c r="DR611" s="2">
        <v>6867.5281290199982</v>
      </c>
      <c r="DS611" s="2">
        <v>2.8675507584439382E-2</v>
      </c>
      <c r="DT611" s="2">
        <v>2.6846360398228799</v>
      </c>
      <c r="DU611" s="2">
        <v>642542.93748004001</v>
      </c>
      <c r="DV611" s="2">
        <v>1</v>
      </c>
    </row>
    <row r="612" spans="1:126" s="2" customFormat="1" x14ac:dyDescent="0.15">
      <c r="A612" s="2" t="s">
        <v>1113</v>
      </c>
      <c r="B612" s="2" t="s">
        <v>184</v>
      </c>
      <c r="C612" s="2">
        <v>17</v>
      </c>
      <c r="D612" s="2">
        <v>103</v>
      </c>
      <c r="E612" s="2" t="s">
        <v>1192</v>
      </c>
      <c r="F612" s="2">
        <v>17103</v>
      </c>
      <c r="G612" t="s">
        <v>5596</v>
      </c>
      <c r="H612">
        <v>88.3</v>
      </c>
      <c r="I612">
        <v>4.7</v>
      </c>
      <c r="J612">
        <v>0.1</v>
      </c>
      <c r="K612">
        <v>0.7</v>
      </c>
      <c r="L612">
        <v>1.1000000000000001</v>
      </c>
      <c r="M612">
        <v>5</v>
      </c>
      <c r="N612">
        <f t="shared" si="42"/>
        <v>7845.69</v>
      </c>
      <c r="O612">
        <f t="shared" si="40"/>
        <v>2154.3100000000004</v>
      </c>
      <c r="P612">
        <f t="shared" si="41"/>
        <v>2.5851720000000014</v>
      </c>
      <c r="Q612" s="4">
        <v>17103</v>
      </c>
      <c r="R612" s="5">
        <v>41.747441999999999</v>
      </c>
      <c r="S612" s="5">
        <v>-89.299351000000001</v>
      </c>
      <c r="T612" s="2">
        <v>6</v>
      </c>
      <c r="U612" s="2">
        <v>8.4553597999423816E-2</v>
      </c>
      <c r="V612" s="2">
        <v>35778</v>
      </c>
      <c r="W612" s="2">
        <v>35248</v>
      </c>
      <c r="X612" s="2">
        <v>35027</v>
      </c>
      <c r="Y612" s="2">
        <v>34544</v>
      </c>
      <c r="Z612" s="2">
        <v>18978</v>
      </c>
      <c r="AA612">
        <v>17091</v>
      </c>
      <c r="AB612" s="2">
        <v>13613.148000000001</v>
      </c>
      <c r="AC612" s="2">
        <v>52379</v>
      </c>
      <c r="AD612" s="2">
        <v>1</v>
      </c>
      <c r="AE612" s="2">
        <v>2.854940474491107E-5</v>
      </c>
      <c r="AF612" s="2">
        <v>38</v>
      </c>
      <c r="AG612" s="2">
        <v>835</v>
      </c>
      <c r="AH612" s="2">
        <v>4.5508982035928146E-2</v>
      </c>
      <c r="AI612" s="3">
        <v>369047</v>
      </c>
      <c r="AJ612" s="3">
        <v>463907.82100151503</v>
      </c>
      <c r="AK612" s="2">
        <v>173</v>
      </c>
      <c r="AL612" s="2">
        <v>466777.60000000003</v>
      </c>
      <c r="AM612" s="2">
        <v>378497</v>
      </c>
      <c r="AN612" s="2">
        <v>244988</v>
      </c>
      <c r="AO612" s="2">
        <v>623485</v>
      </c>
      <c r="AP612" s="2">
        <v>7</v>
      </c>
      <c r="AQ612" s="2">
        <v>0</v>
      </c>
      <c r="AR612" s="2">
        <v>7</v>
      </c>
      <c r="AS612" s="2">
        <v>0.19859282796187019</v>
      </c>
      <c r="AT612" s="2">
        <v>7</v>
      </c>
      <c r="AU612" s="2">
        <v>31</v>
      </c>
      <c r="AV612">
        <f t="shared" si="39"/>
        <v>38</v>
      </c>
      <c r="AW612" s="2">
        <v>22551</v>
      </c>
      <c r="AX612" s="2">
        <v>0.64</v>
      </c>
      <c r="AY612" s="2">
        <v>263693899.73199201</v>
      </c>
      <c r="AZ612" s="2">
        <v>263693.89973199199</v>
      </c>
      <c r="BA612" s="2">
        <v>7338.9847178985301</v>
      </c>
      <c r="BB612" s="2">
        <v>1.3625862955691552</v>
      </c>
      <c r="BC612" s="2">
        <v>14743</v>
      </c>
      <c r="BD612" s="2">
        <v>0</v>
      </c>
      <c r="BE612" s="2">
        <v>14743</v>
      </c>
      <c r="BF612" s="2">
        <v>0.41206886913745877</v>
      </c>
      <c r="BG612" s="2">
        <v>716818</v>
      </c>
      <c r="BH612" s="2">
        <v>20.464727210437662</v>
      </c>
      <c r="BI612" s="2">
        <v>4325</v>
      </c>
      <c r="BJ612" s="2">
        <v>29</v>
      </c>
      <c r="BK612" s="2">
        <v>6</v>
      </c>
      <c r="BL612" s="2">
        <v>2</v>
      </c>
      <c r="BM612" s="2">
        <v>0</v>
      </c>
      <c r="BN612" s="2">
        <v>0</v>
      </c>
      <c r="BO612" s="2">
        <v>6</v>
      </c>
      <c r="BP612" s="2">
        <v>1</v>
      </c>
      <c r="BQ612" s="2">
        <v>4</v>
      </c>
      <c r="BR612" s="2">
        <v>2</v>
      </c>
      <c r="BS612" s="2">
        <v>0</v>
      </c>
      <c r="BT612" s="2">
        <v>34919</v>
      </c>
      <c r="BU612" s="2">
        <v>0.83</v>
      </c>
      <c r="BV612" s="2">
        <v>0.5880784</v>
      </c>
      <c r="BW612" s="2">
        <v>214</v>
      </c>
      <c r="BX612" s="2">
        <v>1.4318850000000001</v>
      </c>
      <c r="BY612" s="2">
        <v>-0.1560559</v>
      </c>
      <c r="BZ612" s="2">
        <v>30</v>
      </c>
      <c r="CA612" s="2">
        <v>6</v>
      </c>
      <c r="CB612" s="2">
        <v>2</v>
      </c>
      <c r="CC612" s="2">
        <v>0</v>
      </c>
      <c r="CD612" s="2">
        <v>0</v>
      </c>
      <c r="CE612" s="2">
        <v>5</v>
      </c>
      <c r="CF612" s="2">
        <v>0</v>
      </c>
      <c r="CG612" s="2">
        <v>3</v>
      </c>
      <c r="CH612" s="2">
        <v>2</v>
      </c>
      <c r="CI612" s="2">
        <v>0</v>
      </c>
      <c r="CJ612" s="2">
        <v>34886</v>
      </c>
      <c r="CK612" s="2">
        <v>1.3759101072063293</v>
      </c>
      <c r="CL612" s="2">
        <v>0.70049901570297124</v>
      </c>
      <c r="CM612" s="2">
        <v>203</v>
      </c>
      <c r="CN612" s="2">
        <v>9.6805665090102022E-2</v>
      </c>
      <c r="CO612" s="2">
        <v>3587</v>
      </c>
      <c r="CP612" s="2">
        <v>0.22986404499999999</v>
      </c>
      <c r="CQ612" s="2">
        <v>0.26186550600000003</v>
      </c>
      <c r="CR612" s="2">
        <v>30614</v>
      </c>
      <c r="CS612" s="2">
        <v>0.88700000000000001</v>
      </c>
      <c r="CT612" s="2">
        <v>31270</v>
      </c>
      <c r="CU612" s="2">
        <v>0.89655529655999999</v>
      </c>
      <c r="CV612" s="2">
        <v>111</v>
      </c>
      <c r="CW612" s="2">
        <v>14</v>
      </c>
      <c r="CX612" s="2">
        <v>26</v>
      </c>
      <c r="CY612" s="2">
        <v>692</v>
      </c>
      <c r="CZ612" s="2">
        <v>1195</v>
      </c>
      <c r="DA612" s="2">
        <v>16966</v>
      </c>
      <c r="DB612" s="2">
        <v>2795</v>
      </c>
      <c r="DC612" s="2">
        <v>146.31</v>
      </c>
      <c r="DD612" s="2">
        <v>3082</v>
      </c>
      <c r="DE612" s="2">
        <v>239</v>
      </c>
      <c r="DF612" s="2">
        <v>26</v>
      </c>
      <c r="DG612" s="2">
        <v>45.9</v>
      </c>
      <c r="DH612" s="2">
        <v>14.34</v>
      </c>
      <c r="DI612" s="2">
        <v>25.82</v>
      </c>
      <c r="DJ612" s="2">
        <v>-2.93</v>
      </c>
      <c r="DK612" s="2">
        <v>0.82891880979929389</v>
      </c>
      <c r="DL612" s="2">
        <v>9.5808383233532933E-3</v>
      </c>
      <c r="DN612" s="2">
        <v>365.4</v>
      </c>
      <c r="DO612" s="2">
        <v>0.79400000000000004</v>
      </c>
      <c r="DP612" s="2">
        <v>5696.619999999999</v>
      </c>
      <c r="DQ612" s="2">
        <v>0</v>
      </c>
      <c r="DR612" s="2">
        <v>1472.45753087</v>
      </c>
      <c r="DS612" s="2">
        <v>3.1545180867876481E-3</v>
      </c>
      <c r="DT612" s="2">
        <v>2.0431938324981198</v>
      </c>
      <c r="DU612" s="2">
        <v>953717.11346827447</v>
      </c>
      <c r="DV612" s="2">
        <v>1</v>
      </c>
    </row>
    <row r="613" spans="1:126" s="2" customFormat="1" x14ac:dyDescent="0.15">
      <c r="A613" s="2" t="s">
        <v>1113</v>
      </c>
      <c r="B613" s="2" t="s">
        <v>1193</v>
      </c>
      <c r="C613" s="2">
        <v>17</v>
      </c>
      <c r="D613" s="2">
        <v>105</v>
      </c>
      <c r="E613" s="2" t="s">
        <v>1194</v>
      </c>
      <c r="F613" s="2">
        <v>17105</v>
      </c>
      <c r="G613" t="s">
        <v>5597</v>
      </c>
      <c r="H613">
        <v>89.6</v>
      </c>
      <c r="I613">
        <v>4.8</v>
      </c>
      <c r="J613">
        <v>0.1</v>
      </c>
      <c r="K613">
        <v>0.5</v>
      </c>
      <c r="L613">
        <v>1</v>
      </c>
      <c r="M613">
        <v>3.9</v>
      </c>
      <c r="N613">
        <f t="shared" si="42"/>
        <v>8067.6699999999992</v>
      </c>
      <c r="O613">
        <f t="shared" si="40"/>
        <v>1932.3300000000008</v>
      </c>
      <c r="P613">
        <f t="shared" si="41"/>
        <v>2.3187960000000016</v>
      </c>
      <c r="Q613" s="4">
        <v>17105</v>
      </c>
      <c r="R613" s="5">
        <v>40.894376000000001</v>
      </c>
      <c r="S613" s="5">
        <v>-88.552852000000001</v>
      </c>
      <c r="T613" s="2">
        <v>4</v>
      </c>
      <c r="U613" s="2">
        <v>8.893676943325278E-2</v>
      </c>
      <c r="V613" s="2">
        <v>38903</v>
      </c>
      <c r="W613" s="2">
        <v>38476</v>
      </c>
      <c r="X613" s="2">
        <v>37689</v>
      </c>
      <c r="Y613" s="2">
        <v>36668</v>
      </c>
      <c r="Z613" s="2">
        <v>20254</v>
      </c>
      <c r="AA613">
        <v>17093</v>
      </c>
      <c r="AB613" s="2">
        <v>13504.496999999999</v>
      </c>
      <c r="AC613" s="2">
        <v>54254</v>
      </c>
      <c r="AD613" s="2">
        <v>2</v>
      </c>
      <c r="AE613" s="2">
        <v>5.3065881291623548E-5</v>
      </c>
      <c r="AF613" s="2">
        <v>56</v>
      </c>
      <c r="AG613" s="2">
        <v>1349</v>
      </c>
      <c r="AH613" s="2">
        <v>4.1512231282431429E-2</v>
      </c>
      <c r="AI613" s="3">
        <v>656275</v>
      </c>
      <c r="AJ613" s="3">
        <v>668341.80369908002</v>
      </c>
      <c r="AK613" s="2">
        <v>235</v>
      </c>
      <c r="AL613" s="2">
        <v>669113.59999999998</v>
      </c>
      <c r="AM613" s="2">
        <v>930118</v>
      </c>
      <c r="AN613" s="2">
        <v>378682</v>
      </c>
      <c r="AO613" s="2">
        <v>1308800</v>
      </c>
      <c r="AP613" s="2">
        <v>4</v>
      </c>
      <c r="AQ613" s="2">
        <v>0</v>
      </c>
      <c r="AR613" s="2">
        <v>4</v>
      </c>
      <c r="AS613" s="2">
        <v>0.10396091069757771</v>
      </c>
      <c r="AT613" s="2">
        <v>5</v>
      </c>
      <c r="AU613" s="2">
        <v>51</v>
      </c>
      <c r="AV613">
        <f t="shared" si="39"/>
        <v>56</v>
      </c>
      <c r="AW613" s="2">
        <v>24385</v>
      </c>
      <c r="AX613" s="2">
        <v>0.72</v>
      </c>
      <c r="AY613" s="2">
        <v>410608374.55304903</v>
      </c>
      <c r="AZ613" s="2">
        <v>410608.37455304904</v>
      </c>
      <c r="BA613" s="2">
        <v>10081.070075195899</v>
      </c>
      <c r="BB613" s="2">
        <v>0.99195818751469955</v>
      </c>
      <c r="BC613" s="2">
        <v>43142</v>
      </c>
      <c r="BD613" s="2">
        <v>0</v>
      </c>
      <c r="BE613" s="2">
        <v>43142</v>
      </c>
      <c r="BF613" s="2">
        <v>1.1089633190242398</v>
      </c>
      <c r="BG613" s="2">
        <v>1093738</v>
      </c>
      <c r="BH613" s="2">
        <v>29.020085436068879</v>
      </c>
      <c r="BI613" s="2">
        <v>4570</v>
      </c>
      <c r="BJ613" s="2">
        <v>44</v>
      </c>
      <c r="BK613" s="2">
        <v>7</v>
      </c>
      <c r="BL613" s="2">
        <v>6</v>
      </c>
      <c r="BM613" s="2">
        <v>1</v>
      </c>
      <c r="BN613" s="2">
        <v>0</v>
      </c>
      <c r="BO613" s="2">
        <v>3</v>
      </c>
      <c r="BP613" s="2">
        <v>2</v>
      </c>
      <c r="BQ613" s="2">
        <v>4</v>
      </c>
      <c r="BR613" s="2">
        <v>4</v>
      </c>
      <c r="BS613" s="2">
        <v>0</v>
      </c>
      <c r="BT613" s="2">
        <v>37777</v>
      </c>
      <c r="BU613" s="2">
        <v>0.82</v>
      </c>
      <c r="BV613" s="2">
        <v>0.54097569999999995</v>
      </c>
      <c r="BW613" s="2">
        <v>239</v>
      </c>
      <c r="BX613" s="2">
        <v>1.879451</v>
      </c>
      <c r="BY613" s="2">
        <v>-4.7477999999999999E-3</v>
      </c>
      <c r="BZ613" s="2">
        <v>41</v>
      </c>
      <c r="CA613" s="2">
        <v>5</v>
      </c>
      <c r="CB613" s="2">
        <v>4</v>
      </c>
      <c r="CC613" s="2">
        <v>1</v>
      </c>
      <c r="CD613" s="2">
        <v>0</v>
      </c>
      <c r="CE613" s="2">
        <v>3</v>
      </c>
      <c r="CF613" s="2">
        <v>2</v>
      </c>
      <c r="CG613" s="2">
        <v>3</v>
      </c>
      <c r="CH613" s="2">
        <v>4</v>
      </c>
      <c r="CI613" s="2">
        <v>0</v>
      </c>
      <c r="CJ613" s="2">
        <v>37000</v>
      </c>
      <c r="CK613" s="2">
        <v>1.7027027027027026</v>
      </c>
      <c r="CL613" s="2">
        <v>0.69246707799981577</v>
      </c>
      <c r="CM613" s="2">
        <v>216</v>
      </c>
      <c r="CN613" s="2">
        <v>0.36390450745549302</v>
      </c>
      <c r="CO613" s="2">
        <v>3260</v>
      </c>
      <c r="CP613" s="2">
        <v>-0.58950546029999995</v>
      </c>
      <c r="CQ613" s="2">
        <v>-5.50021698E-2</v>
      </c>
      <c r="CR613" s="2">
        <v>32241</v>
      </c>
      <c r="CS613" s="2">
        <v>0.88500000000000001</v>
      </c>
      <c r="CT613" s="2">
        <v>34390</v>
      </c>
      <c r="CU613" s="2">
        <v>0.90575227704399996</v>
      </c>
      <c r="CV613" s="2">
        <v>33</v>
      </c>
      <c r="CW613" s="2">
        <v>14</v>
      </c>
      <c r="CX613" s="2">
        <v>20</v>
      </c>
      <c r="CY613" s="2">
        <v>1157</v>
      </c>
      <c r="CZ613" s="2">
        <v>1916</v>
      </c>
      <c r="DA613" s="2">
        <v>18912</v>
      </c>
      <c r="DB613" s="2">
        <v>2100</v>
      </c>
      <c r="DC613" s="2">
        <v>91.66</v>
      </c>
      <c r="DD613" s="2">
        <v>2827</v>
      </c>
      <c r="DE613" s="2">
        <v>323</v>
      </c>
      <c r="DF613" s="2">
        <v>33</v>
      </c>
      <c r="DG613" s="2">
        <v>20.95</v>
      </c>
      <c r="DH613" s="2">
        <v>15.71</v>
      </c>
      <c r="DI613" s="2">
        <v>28.81</v>
      </c>
      <c r="DJ613" s="2">
        <v>-3.95</v>
      </c>
      <c r="DK613" s="2">
        <v>0.86855510266275571</v>
      </c>
      <c r="DL613" s="2">
        <v>9.6367679762787255E-3</v>
      </c>
      <c r="DM613" s="2">
        <v>464</v>
      </c>
      <c r="DN613" s="2">
        <v>589.6</v>
      </c>
      <c r="DO613" s="2">
        <v>0.87400000000000011</v>
      </c>
      <c r="DP613" s="2">
        <v>12561.9</v>
      </c>
      <c r="DQ613" s="2">
        <v>0</v>
      </c>
      <c r="DR613" s="2">
        <v>12.938003440000001</v>
      </c>
      <c r="DS613" s="2">
        <v>2.2435098242376183E-5</v>
      </c>
      <c r="DT613" s="2">
        <v>2.26028751521714</v>
      </c>
      <c r="DU613" s="2">
        <v>1512389.1163419953</v>
      </c>
      <c r="DV613" s="2">
        <v>0</v>
      </c>
    </row>
    <row r="614" spans="1:126" s="2" customFormat="1" x14ac:dyDescent="0.15">
      <c r="A614" s="2" t="s">
        <v>1113</v>
      </c>
      <c r="B614" s="2" t="s">
        <v>341</v>
      </c>
      <c r="C614" s="2">
        <v>17</v>
      </c>
      <c r="D614" s="2">
        <v>107</v>
      </c>
      <c r="E614" s="2" t="s">
        <v>1195</v>
      </c>
      <c r="F614" s="2">
        <v>17107</v>
      </c>
      <c r="G614" t="s">
        <v>5598</v>
      </c>
      <c r="H614">
        <v>87.7</v>
      </c>
      <c r="I614">
        <v>7.4</v>
      </c>
      <c r="J614">
        <v>0.2</v>
      </c>
      <c r="K614">
        <v>0.6</v>
      </c>
      <c r="L614">
        <v>1.1000000000000001</v>
      </c>
      <c r="M614">
        <v>2.9</v>
      </c>
      <c r="N614">
        <f t="shared" si="42"/>
        <v>7756.0700000000006</v>
      </c>
      <c r="O614">
        <f t="shared" si="40"/>
        <v>2243.9299999999994</v>
      </c>
      <c r="P614">
        <f t="shared" si="41"/>
        <v>2.6927160000000003</v>
      </c>
      <c r="Q614" s="4">
        <v>17107</v>
      </c>
      <c r="R614" s="5">
        <v>40.129122000000002</v>
      </c>
      <c r="S614" s="5">
        <v>-89.365307000000001</v>
      </c>
      <c r="T614" s="2">
        <v>6</v>
      </c>
      <c r="U614" s="2">
        <v>0.13123479654255457</v>
      </c>
      <c r="V614" s="2">
        <v>30278</v>
      </c>
      <c r="W614" s="2">
        <v>30047</v>
      </c>
      <c r="X614" s="2">
        <v>29956</v>
      </c>
      <c r="Y614" s="2">
        <v>29412</v>
      </c>
      <c r="Z614" s="2">
        <v>15850</v>
      </c>
      <c r="AA614">
        <v>17095</v>
      </c>
      <c r="AB614" s="2">
        <v>8839.8430000000008</v>
      </c>
      <c r="AC614" s="2">
        <v>50539</v>
      </c>
      <c r="AD614" s="2">
        <v>2</v>
      </c>
      <c r="AE614" s="2">
        <v>6.676458806249166E-5</v>
      </c>
      <c r="AF614" s="2">
        <v>24</v>
      </c>
      <c r="AG614" s="2">
        <v>779</v>
      </c>
      <c r="AH614" s="2">
        <v>3.0808729139922979E-2</v>
      </c>
      <c r="AI614" s="3">
        <v>363272</v>
      </c>
      <c r="AJ614" s="3">
        <v>395555.51810030005</v>
      </c>
      <c r="AK614" s="2">
        <v>160</v>
      </c>
      <c r="AL614" s="2">
        <v>396185.59999999998</v>
      </c>
      <c r="AM614" s="2">
        <v>2397280</v>
      </c>
      <c r="AN614" s="2">
        <v>195041</v>
      </c>
      <c r="AO614" s="2">
        <v>2592321</v>
      </c>
      <c r="AP614" s="2">
        <v>2</v>
      </c>
      <c r="AQ614" s="2">
        <v>0</v>
      </c>
      <c r="AR614" s="2">
        <v>2</v>
      </c>
      <c r="AS614" s="2">
        <v>6.6562385595899762E-2</v>
      </c>
      <c r="AT614" s="2">
        <v>1</v>
      </c>
      <c r="AU614" s="2">
        <v>11</v>
      </c>
      <c r="AV614">
        <f t="shared" si="39"/>
        <v>12</v>
      </c>
      <c r="AW614" s="2">
        <v>16324</v>
      </c>
      <c r="AX614" s="2">
        <v>0.62</v>
      </c>
      <c r="AY614" s="2">
        <v>161549272.16631201</v>
      </c>
      <c r="AZ614" s="2">
        <v>161549.272166312</v>
      </c>
      <c r="BA614" s="2">
        <v>5212.8456132232504</v>
      </c>
      <c r="BB614" s="2">
        <v>1.9183380329993538</v>
      </c>
      <c r="BC614" s="2">
        <v>10271</v>
      </c>
      <c r="BD614" s="2">
        <v>460</v>
      </c>
      <c r="BE614" s="2">
        <v>9811</v>
      </c>
      <c r="BF614" s="2">
        <v>0.3240306493163353</v>
      </c>
      <c r="BG614" s="2">
        <v>580106</v>
      </c>
      <c r="BH614" s="2">
        <v>19.36526906128989</v>
      </c>
      <c r="BI614" s="2">
        <v>3029</v>
      </c>
      <c r="BJ614" s="2">
        <v>35</v>
      </c>
      <c r="BK614" s="2">
        <v>7</v>
      </c>
      <c r="BL614" s="2">
        <v>2</v>
      </c>
      <c r="BM614" s="2">
        <v>0</v>
      </c>
      <c r="BN614" s="2">
        <v>1</v>
      </c>
      <c r="BO614" s="2">
        <v>4</v>
      </c>
      <c r="BP614" s="2">
        <v>2</v>
      </c>
      <c r="BQ614" s="2">
        <v>1</v>
      </c>
      <c r="BR614" s="2">
        <v>2</v>
      </c>
      <c r="BS614" s="2">
        <v>0</v>
      </c>
      <c r="BT614" s="2">
        <v>29776</v>
      </c>
      <c r="BU614" s="2">
        <v>0.82</v>
      </c>
      <c r="BV614" s="2">
        <v>0.53992039999999997</v>
      </c>
      <c r="BW614" s="2">
        <v>245</v>
      </c>
      <c r="BX614" s="2">
        <v>1.8135410000000001</v>
      </c>
      <c r="BY614" s="2">
        <v>0.21637799999999999</v>
      </c>
      <c r="BZ614" s="2">
        <v>34</v>
      </c>
      <c r="CA614" s="2">
        <v>7</v>
      </c>
      <c r="CB614" s="2">
        <v>2</v>
      </c>
      <c r="CC614" s="2">
        <v>0</v>
      </c>
      <c r="CD614" s="2">
        <v>1</v>
      </c>
      <c r="CE614" s="2">
        <v>3</v>
      </c>
      <c r="CF614" s="2">
        <v>2</v>
      </c>
      <c r="CG614" s="2">
        <v>2</v>
      </c>
      <c r="CH614" s="2">
        <v>1</v>
      </c>
      <c r="CI614" s="2">
        <v>0</v>
      </c>
      <c r="CJ614" s="2">
        <v>29720</v>
      </c>
      <c r="CK614" s="2">
        <v>1.7496635262449529</v>
      </c>
      <c r="CL614" s="2">
        <v>0.61902316265214941</v>
      </c>
      <c r="CM614" s="2">
        <v>194</v>
      </c>
      <c r="CN614" s="2">
        <v>0.22187575794373748</v>
      </c>
      <c r="CO614" s="2">
        <v>2757</v>
      </c>
      <c r="CP614" s="2">
        <v>-0.36592819920000003</v>
      </c>
      <c r="CQ614" s="2">
        <v>-0.15724564639999999</v>
      </c>
      <c r="CR614" s="2">
        <v>25464</v>
      </c>
      <c r="CS614" s="2">
        <v>0.86599999999999999</v>
      </c>
      <c r="CT614" s="2">
        <v>26826</v>
      </c>
      <c r="CU614" s="2">
        <v>0.90841715193200001</v>
      </c>
      <c r="CV614" s="2">
        <v>17</v>
      </c>
      <c r="CW614" s="2">
        <v>16</v>
      </c>
      <c r="CX614" s="2">
        <v>10</v>
      </c>
      <c r="CY614" s="2">
        <v>693</v>
      </c>
      <c r="CZ614" s="2">
        <v>1084</v>
      </c>
      <c r="DA614" s="2">
        <v>12494</v>
      </c>
      <c r="DB614" s="2">
        <v>1960</v>
      </c>
      <c r="DC614" s="2">
        <v>83.43</v>
      </c>
      <c r="DD614" s="2">
        <v>6231</v>
      </c>
      <c r="DE614" s="2">
        <v>210</v>
      </c>
      <c r="DF614" s="2">
        <v>21</v>
      </c>
      <c r="DG614" s="2">
        <v>20.02</v>
      </c>
      <c r="DH614" s="2">
        <v>13.35</v>
      </c>
      <c r="DI614" s="2">
        <v>33.369999999999997</v>
      </c>
      <c r="DJ614" s="2">
        <v>-3.89</v>
      </c>
      <c r="DK614" s="2">
        <v>0.80012772798343945</v>
      </c>
      <c r="DL614" s="2">
        <v>2.5673940949935813E-3</v>
      </c>
      <c r="DM614" s="2">
        <v>0</v>
      </c>
      <c r="DN614" s="2">
        <v>336.7</v>
      </c>
      <c r="DO614" s="2">
        <v>0.86199999999999999</v>
      </c>
      <c r="DP614" s="2">
        <v>10705.72</v>
      </c>
      <c r="DQ614" s="2">
        <v>0</v>
      </c>
      <c r="DR614" s="2">
        <v>254.2419658</v>
      </c>
      <c r="DS614" s="2">
        <v>6.4172506321355451E-4</v>
      </c>
      <c r="DT614" s="2">
        <v>2.1440957746337301</v>
      </c>
      <c r="DU614" s="2">
        <v>849459.87093072908</v>
      </c>
      <c r="DV614" s="2">
        <v>0</v>
      </c>
    </row>
    <row r="615" spans="1:126" s="2" customFormat="1" x14ac:dyDescent="0.15">
      <c r="A615" s="2" t="s">
        <v>1113</v>
      </c>
      <c r="B615" s="2" t="s">
        <v>1206</v>
      </c>
      <c r="C615" s="2">
        <v>17</v>
      </c>
      <c r="D615" s="2">
        <v>109</v>
      </c>
      <c r="E615" s="2" t="s">
        <v>1207</v>
      </c>
      <c r="F615" s="2">
        <v>17109</v>
      </c>
      <c r="G615" t="s">
        <v>5599</v>
      </c>
      <c r="H615">
        <v>88.9</v>
      </c>
      <c r="I615">
        <v>4.9000000000000004</v>
      </c>
      <c r="J615">
        <v>0.2</v>
      </c>
      <c r="K615">
        <v>1.8</v>
      </c>
      <c r="L615">
        <v>1.7</v>
      </c>
      <c r="M615">
        <v>2.7</v>
      </c>
      <c r="N615">
        <f t="shared" si="42"/>
        <v>7940.6800000000012</v>
      </c>
      <c r="O615">
        <f t="shared" si="40"/>
        <v>2059.3199999999988</v>
      </c>
      <c r="P615">
        <f t="shared" si="41"/>
        <v>2.4711839999999996</v>
      </c>
      <c r="Q615" s="4">
        <v>17109</v>
      </c>
      <c r="R615" s="5">
        <v>40.455807999999998</v>
      </c>
      <c r="S615" s="5">
        <v>-90.678954000000004</v>
      </c>
      <c r="T615" s="2">
        <v>5</v>
      </c>
      <c r="U615" s="2">
        <v>9.0401707061160713E-2</v>
      </c>
      <c r="V615" s="2">
        <v>32568</v>
      </c>
      <c r="W615" s="2">
        <v>32388</v>
      </c>
      <c r="X615" s="2">
        <v>32009</v>
      </c>
      <c r="Y615" s="2">
        <v>31670</v>
      </c>
      <c r="Z615" s="2">
        <v>13597</v>
      </c>
      <c r="AA615">
        <v>17111</v>
      </c>
      <c r="AB615" s="2">
        <v>10745.737000000001</v>
      </c>
      <c r="AC615" s="2">
        <v>40314</v>
      </c>
      <c r="AD615" s="2">
        <v>2</v>
      </c>
      <c r="AE615" s="2">
        <v>6.2482426817457587E-5</v>
      </c>
      <c r="AF615" s="2">
        <v>12</v>
      </c>
      <c r="AG615" s="2">
        <v>740</v>
      </c>
      <c r="AH615" s="2">
        <v>1.6216216216216217E-2</v>
      </c>
      <c r="AI615" s="3">
        <v>292044</v>
      </c>
      <c r="AJ615" s="3">
        <v>377220.13633524004</v>
      </c>
      <c r="AK615" s="2">
        <v>137</v>
      </c>
      <c r="AL615" s="2">
        <v>374656</v>
      </c>
      <c r="AM615" s="2">
        <v>2758632</v>
      </c>
      <c r="AN615" s="2">
        <v>155518</v>
      </c>
      <c r="AO615" s="2">
        <v>2914150</v>
      </c>
      <c r="AP615" s="2">
        <v>9</v>
      </c>
      <c r="AQ615" s="2">
        <v>1</v>
      </c>
      <c r="AR615" s="2">
        <v>10</v>
      </c>
      <c r="AS615" s="2">
        <v>0.30875632950475485</v>
      </c>
      <c r="AT615" s="2">
        <v>2</v>
      </c>
      <c r="AU615" s="2">
        <v>9</v>
      </c>
      <c r="AV615">
        <f t="shared" si="39"/>
        <v>11</v>
      </c>
      <c r="AW615" s="2">
        <v>26496</v>
      </c>
      <c r="AX615" s="2">
        <v>0.92</v>
      </c>
      <c r="AY615" s="2">
        <v>598549539.43299997</v>
      </c>
      <c r="AZ615" s="2">
        <v>598549.53943299991</v>
      </c>
      <c r="BA615" s="2">
        <v>5205.2187253766997</v>
      </c>
      <c r="BB615" s="2">
        <v>1.9211488560985115</v>
      </c>
      <c r="BC615" s="2">
        <v>11657</v>
      </c>
      <c r="BD615" s="2">
        <v>0</v>
      </c>
      <c r="BE615" s="2">
        <v>11657</v>
      </c>
      <c r="BF615" s="2">
        <v>0.35792802751166791</v>
      </c>
      <c r="BG615" s="2">
        <v>754805</v>
      </c>
      <c r="BH615" s="2">
        <v>23.581024086975539</v>
      </c>
      <c r="BI615" s="2">
        <v>3561</v>
      </c>
      <c r="BJ615" s="2">
        <v>124</v>
      </c>
      <c r="BK615" s="2">
        <v>15</v>
      </c>
      <c r="BL615" s="2">
        <v>4</v>
      </c>
      <c r="BM615" s="2">
        <v>1</v>
      </c>
      <c r="BN615" s="2">
        <v>3</v>
      </c>
      <c r="BO615" s="2">
        <v>28</v>
      </c>
      <c r="BP615" s="2">
        <v>3</v>
      </c>
      <c r="BQ615" s="2">
        <v>13</v>
      </c>
      <c r="BR615" s="2">
        <v>2</v>
      </c>
      <c r="BS615" s="2">
        <v>0</v>
      </c>
      <c r="BT615" s="2">
        <v>108204</v>
      </c>
      <c r="BU615" s="2">
        <v>0.79</v>
      </c>
      <c r="BV615" s="2">
        <v>0.61208980000000002</v>
      </c>
      <c r="BW615" s="2">
        <v>680</v>
      </c>
      <c r="BX615" s="2">
        <v>1.783668</v>
      </c>
      <c r="BY615" s="2">
        <v>0.29760409999999998</v>
      </c>
      <c r="BZ615" s="2">
        <v>121</v>
      </c>
      <c r="CA615" s="2">
        <v>14</v>
      </c>
      <c r="CB615" s="2">
        <v>3</v>
      </c>
      <c r="CC615" s="2">
        <v>1</v>
      </c>
      <c r="CD615" s="2">
        <v>3</v>
      </c>
      <c r="CE615" s="2">
        <v>22</v>
      </c>
      <c r="CF615" s="2">
        <v>2</v>
      </c>
      <c r="CG615" s="2">
        <v>9</v>
      </c>
      <c r="CH615" s="2">
        <v>2</v>
      </c>
      <c r="CI615" s="2">
        <v>0</v>
      </c>
      <c r="CJ615" s="2">
        <v>108381</v>
      </c>
      <c r="CK615" s="2">
        <v>1.6331275777119605</v>
      </c>
      <c r="CL615" s="2">
        <v>0.64171073870421647</v>
      </c>
      <c r="CM615" s="2">
        <v>566</v>
      </c>
      <c r="CN615" s="2">
        <v>-4.2396641645300161E-3</v>
      </c>
      <c r="CO615" s="2">
        <v>4902</v>
      </c>
      <c r="CP615" s="2">
        <v>0.87571231599999999</v>
      </c>
      <c r="CQ615" s="2">
        <v>0.21174895699999999</v>
      </c>
      <c r="CR615" s="2">
        <v>26133</v>
      </c>
      <c r="CS615" s="2">
        <v>0.89599999999999991</v>
      </c>
      <c r="CT615" s="2">
        <v>25040</v>
      </c>
      <c r="CU615" s="2">
        <v>0.90089311437600006</v>
      </c>
      <c r="CV615" s="2">
        <v>47</v>
      </c>
      <c r="CW615" s="2">
        <v>12</v>
      </c>
      <c r="CX615" s="2">
        <v>16</v>
      </c>
      <c r="CY615" s="2">
        <v>606</v>
      </c>
      <c r="CZ615" s="2">
        <v>1089</v>
      </c>
      <c r="DA615" s="2">
        <v>16724</v>
      </c>
      <c r="DB615" s="2">
        <v>3470</v>
      </c>
      <c r="DC615" s="2">
        <v>124.45</v>
      </c>
      <c r="DD615" s="2">
        <v>3105</v>
      </c>
      <c r="DE615" s="2">
        <v>278</v>
      </c>
      <c r="DF615" s="2">
        <v>22</v>
      </c>
      <c r="DG615" s="2">
        <v>15.4</v>
      </c>
      <c r="DH615" s="2">
        <v>12.32</v>
      </c>
      <c r="DI615" s="2">
        <v>27.72</v>
      </c>
      <c r="DJ615" s="2">
        <v>-3.19</v>
      </c>
      <c r="DK615" s="2">
        <v>0.90226815137445038</v>
      </c>
      <c r="DL615" s="2">
        <v>2.7027027027027029E-3</v>
      </c>
      <c r="DN615" s="2">
        <v>257</v>
      </c>
      <c r="DO615" s="2">
        <v>0.68200000000000005</v>
      </c>
      <c r="DP615" s="2">
        <v>4733.92</v>
      </c>
      <c r="DQ615" s="2">
        <v>0</v>
      </c>
      <c r="DR615" s="2">
        <v>872.87188938999986</v>
      </c>
      <c r="DS615" s="2">
        <v>2.3114031396731104E-3</v>
      </c>
      <c r="DT615" s="2">
        <v>2.40325974571107</v>
      </c>
      <c r="DU615" s="2">
        <v>900395.68328912661</v>
      </c>
      <c r="DV615" s="2">
        <v>0</v>
      </c>
    </row>
    <row r="616" spans="1:126" s="2" customFormat="1" x14ac:dyDescent="0.15">
      <c r="A616" s="2" t="s">
        <v>1113</v>
      </c>
      <c r="B616" s="2" t="s">
        <v>1208</v>
      </c>
      <c r="C616" s="2">
        <v>17</v>
      </c>
      <c r="D616" s="2">
        <v>111</v>
      </c>
      <c r="E616" s="2" t="s">
        <v>1209</v>
      </c>
      <c r="F616" s="2">
        <v>17111</v>
      </c>
      <c r="G616" t="s">
        <v>5600</v>
      </c>
      <c r="H616">
        <v>83.7</v>
      </c>
      <c r="I616">
        <v>1</v>
      </c>
      <c r="J616">
        <v>0.1</v>
      </c>
      <c r="K616">
        <v>2.5</v>
      </c>
      <c r="L616">
        <v>1.2</v>
      </c>
      <c r="M616">
        <v>11.4</v>
      </c>
      <c r="N616">
        <f t="shared" si="42"/>
        <v>7144.35</v>
      </c>
      <c r="O616">
        <f t="shared" si="40"/>
        <v>2855.6499999999996</v>
      </c>
      <c r="P616">
        <f t="shared" si="41"/>
        <v>3.4267800000000008</v>
      </c>
      <c r="Q616" s="4">
        <v>17111</v>
      </c>
      <c r="R616" s="5">
        <v>42.324297999999999</v>
      </c>
      <c r="S616" s="5">
        <v>-88.452245000000005</v>
      </c>
      <c r="T616" s="2">
        <v>1</v>
      </c>
      <c r="U616" s="2">
        <v>0.13766908332023442</v>
      </c>
      <c r="V616" s="2">
        <v>308163</v>
      </c>
      <c r="W616" s="2">
        <v>307888</v>
      </c>
      <c r="X616" s="2">
        <v>307357</v>
      </c>
      <c r="Y616" s="2">
        <v>307960</v>
      </c>
      <c r="Z616" s="2">
        <v>167312</v>
      </c>
      <c r="AA616">
        <v>17113</v>
      </c>
      <c r="AB616" s="2">
        <v>140500.69200000001</v>
      </c>
      <c r="AC616" s="2">
        <v>77222</v>
      </c>
      <c r="AD616" s="2">
        <v>0</v>
      </c>
      <c r="AE616" s="2">
        <v>0</v>
      </c>
      <c r="AF616" s="2">
        <v>102</v>
      </c>
      <c r="AG616" s="2">
        <v>911</v>
      </c>
      <c r="AH616" s="2">
        <v>0.1119648737650933</v>
      </c>
      <c r="AI616" s="3">
        <v>234211</v>
      </c>
      <c r="AJ616" s="3">
        <v>386061.11215281504</v>
      </c>
      <c r="AK616" s="2">
        <v>40</v>
      </c>
      <c r="AL616" s="2">
        <v>555296</v>
      </c>
      <c r="AM616" s="2">
        <v>1157665</v>
      </c>
      <c r="AN616" s="2">
        <v>161343</v>
      </c>
      <c r="AO616" s="2">
        <v>1319008</v>
      </c>
      <c r="AP616" s="2">
        <v>2</v>
      </c>
      <c r="AQ616" s="2">
        <v>1</v>
      </c>
      <c r="AR616" s="2">
        <v>3</v>
      </c>
      <c r="AS616" s="2">
        <v>9.7438029413293159E-3</v>
      </c>
      <c r="AT616" s="2">
        <v>1</v>
      </c>
      <c r="AU616" s="2">
        <v>7</v>
      </c>
      <c r="AV616">
        <f t="shared" si="39"/>
        <v>8</v>
      </c>
      <c r="AW616" s="2">
        <v>285024</v>
      </c>
      <c r="AX616" s="2">
        <v>0.96</v>
      </c>
      <c r="AY616" s="2">
        <v>644870286.71719098</v>
      </c>
      <c r="AZ616" s="2">
        <v>644870.28671719099</v>
      </c>
      <c r="BA616" s="2">
        <v>13060.354395267599</v>
      </c>
      <c r="BB616" s="2">
        <v>0.76567600674170722</v>
      </c>
      <c r="BC616" s="2">
        <v>217161</v>
      </c>
      <c r="BD616" s="2">
        <v>210335</v>
      </c>
      <c r="BE616" s="2">
        <v>6826</v>
      </c>
      <c r="BF616" s="2">
        <v>2.2150615096556043E-2</v>
      </c>
      <c r="BG616" s="2">
        <v>6545784</v>
      </c>
      <c r="BH616" s="2">
        <v>21.297006412738281</v>
      </c>
      <c r="BI616" s="2">
        <v>20564</v>
      </c>
      <c r="BJ616" s="2">
        <v>54</v>
      </c>
      <c r="BK616" s="2">
        <v>6</v>
      </c>
      <c r="BL616" s="2">
        <v>2</v>
      </c>
      <c r="BM616" s="2">
        <v>0</v>
      </c>
      <c r="BN616" s="2">
        <v>1</v>
      </c>
      <c r="BO616" s="2">
        <v>3</v>
      </c>
      <c r="BP616" s="2">
        <v>3</v>
      </c>
      <c r="BQ616" s="2">
        <v>4</v>
      </c>
      <c r="BR616" s="2">
        <v>7</v>
      </c>
      <c r="BS616" s="2">
        <v>0</v>
      </c>
      <c r="BT616" s="2">
        <v>47774</v>
      </c>
      <c r="BU616" s="2">
        <v>0.8</v>
      </c>
      <c r="BV616" s="2">
        <v>0.59281930000000005</v>
      </c>
      <c r="BW616" s="2">
        <v>293</v>
      </c>
      <c r="BX616" s="2">
        <v>1.6745509999999999</v>
      </c>
      <c r="BY616" s="2">
        <v>8.28324E-2</v>
      </c>
      <c r="BZ616" s="2">
        <v>54</v>
      </c>
      <c r="CA616" s="2">
        <v>7</v>
      </c>
      <c r="CB616" s="2">
        <v>2</v>
      </c>
      <c r="CC616" s="2">
        <v>0</v>
      </c>
      <c r="CD616" s="2">
        <v>1</v>
      </c>
      <c r="CE616" s="2">
        <v>3</v>
      </c>
      <c r="CF616" s="2">
        <v>3</v>
      </c>
      <c r="CG616" s="2">
        <v>5</v>
      </c>
      <c r="CH616" s="2">
        <v>4</v>
      </c>
      <c r="CI616" s="2">
        <v>0</v>
      </c>
      <c r="CJ616" s="2">
        <v>46354</v>
      </c>
      <c r="CK616" s="2">
        <v>1.7042757906545283</v>
      </c>
      <c r="CL616" s="2">
        <v>0.65899253497271193</v>
      </c>
      <c r="CM616" s="2">
        <v>256</v>
      </c>
      <c r="CN616" s="2">
        <v>0.17947911629843735</v>
      </c>
      <c r="CO616" s="2">
        <v>57577</v>
      </c>
      <c r="CP616" s="2">
        <v>0.75465538799999998</v>
      </c>
      <c r="CQ616" s="2">
        <v>0.74150017300000004</v>
      </c>
      <c r="CR616" s="2">
        <v>283963</v>
      </c>
      <c r="CS616" s="2">
        <v>0.86299999999999999</v>
      </c>
      <c r="CT616" s="2">
        <v>26735</v>
      </c>
      <c r="CU616" s="2">
        <v>0.88276956893000003</v>
      </c>
      <c r="CV616" s="2">
        <v>464</v>
      </c>
      <c r="CW616" s="2">
        <v>185</v>
      </c>
      <c r="CX616" s="2">
        <v>165</v>
      </c>
      <c r="CY616" s="2">
        <v>1677</v>
      </c>
      <c r="CZ616" s="2">
        <v>1477</v>
      </c>
      <c r="DA616" s="2">
        <v>139693</v>
      </c>
      <c r="DB616" s="2">
        <v>46755</v>
      </c>
      <c r="DC616" s="2">
        <v>87.46</v>
      </c>
      <c r="DD616" s="2">
        <v>26125</v>
      </c>
      <c r="DE616" s="2">
        <v>503</v>
      </c>
      <c r="DF616" s="2">
        <v>31</v>
      </c>
      <c r="DG616" s="2">
        <v>53.67</v>
      </c>
      <c r="DH616" s="2">
        <v>4.2300000000000004</v>
      </c>
      <c r="DI616" s="2">
        <v>7.81</v>
      </c>
      <c r="DJ616" s="2">
        <v>-2.4</v>
      </c>
      <c r="DK616" s="2">
        <v>0.80525252870275099</v>
      </c>
      <c r="DL616" s="2">
        <v>4.3907793633369925E-3</v>
      </c>
      <c r="DN616" s="2">
        <v>194.7</v>
      </c>
      <c r="DO616" s="2">
        <v>0.49299999999999999</v>
      </c>
      <c r="DP616" s="2">
        <v>2119.44</v>
      </c>
      <c r="DQ616" s="2">
        <v>0</v>
      </c>
      <c r="DR616" s="2">
        <v>9172.176199370002</v>
      </c>
      <c r="DS616" s="2">
        <v>2.2748935166859448E-2</v>
      </c>
      <c r="DT616" s="2">
        <v>2.9123298250088001</v>
      </c>
      <c r="DU616" s="2">
        <v>1617205.1025080867</v>
      </c>
      <c r="DV616" s="2">
        <v>0</v>
      </c>
    </row>
    <row r="617" spans="1:126" s="2" customFormat="1" x14ac:dyDescent="0.15">
      <c r="A617" s="2" t="s">
        <v>1113</v>
      </c>
      <c r="B617" s="2" t="s">
        <v>1210</v>
      </c>
      <c r="C617" s="2">
        <v>17</v>
      </c>
      <c r="D617" s="2">
        <v>113</v>
      </c>
      <c r="E617" s="2" t="s">
        <v>1211</v>
      </c>
      <c r="F617" s="2">
        <v>17113</v>
      </c>
      <c r="G617" t="s">
        <v>5601</v>
      </c>
      <c r="H617">
        <v>81.900000000000006</v>
      </c>
      <c r="I617">
        <v>7.2</v>
      </c>
      <c r="J617">
        <v>0.2</v>
      </c>
      <c r="K617">
        <v>4.2</v>
      </c>
      <c r="L617">
        <v>2.1</v>
      </c>
      <c r="M617">
        <v>4.4000000000000004</v>
      </c>
      <c r="N617">
        <f t="shared" si="42"/>
        <v>6800.9000000000005</v>
      </c>
      <c r="O617">
        <f t="shared" si="40"/>
        <v>3199.0999999999995</v>
      </c>
      <c r="P617">
        <f t="shared" si="41"/>
        <v>3.8389200000000008</v>
      </c>
      <c r="Q617" s="4">
        <v>17113</v>
      </c>
      <c r="R617" s="5">
        <v>40.494559000000002</v>
      </c>
      <c r="S617" s="5">
        <v>-88.844538999999997</v>
      </c>
      <c r="T617" s="2">
        <v>3</v>
      </c>
      <c r="U617" s="2">
        <v>0.14249719523894294</v>
      </c>
      <c r="V617" s="2">
        <v>169689</v>
      </c>
      <c r="W617" s="2">
        <v>172390</v>
      </c>
      <c r="X617" s="2">
        <v>173114</v>
      </c>
      <c r="Y617" s="2">
        <v>172718</v>
      </c>
      <c r="Z617" s="2">
        <v>84815</v>
      </c>
      <c r="AA617">
        <v>17115</v>
      </c>
      <c r="AB617" s="2">
        <v>71361.082999999999</v>
      </c>
      <c r="AC617" s="2">
        <v>62211</v>
      </c>
      <c r="AD617" s="2">
        <v>3</v>
      </c>
      <c r="AE617" s="2">
        <v>1.7329620943424564E-5</v>
      </c>
      <c r="AF617" s="2">
        <v>63</v>
      </c>
      <c r="AG617" s="2">
        <v>1489</v>
      </c>
      <c r="AH617" s="2">
        <v>4.2310275352585629E-2</v>
      </c>
      <c r="AI617" s="3">
        <v>692291</v>
      </c>
      <c r="AJ617" s="3">
        <v>757342.51570627501</v>
      </c>
      <c r="AK617" s="2">
        <v>165</v>
      </c>
      <c r="AL617" s="2">
        <v>473849.59999999998</v>
      </c>
      <c r="AM617" s="2">
        <v>429459</v>
      </c>
      <c r="AN617" s="2">
        <v>443548</v>
      </c>
      <c r="AO617" s="2">
        <v>873007</v>
      </c>
      <c r="AP617" s="2">
        <v>16</v>
      </c>
      <c r="AQ617" s="2">
        <v>4</v>
      </c>
      <c r="AR617" s="2">
        <v>20</v>
      </c>
      <c r="AS617" s="2">
        <v>0.11601601020940891</v>
      </c>
      <c r="AT617" s="2">
        <v>0</v>
      </c>
      <c r="AU617" s="2">
        <v>6</v>
      </c>
      <c r="AV617">
        <f t="shared" si="39"/>
        <v>6</v>
      </c>
      <c r="AW617" s="2">
        <v>156049</v>
      </c>
      <c r="AX617" s="2">
        <v>0.89</v>
      </c>
      <c r="AY617" s="2">
        <v>1045897917.48031</v>
      </c>
      <c r="AZ617" s="2">
        <v>1045897.91748031</v>
      </c>
      <c r="BA617" s="2">
        <v>4034.6574605809001</v>
      </c>
      <c r="BB617" s="2">
        <v>2.4785251530523298</v>
      </c>
      <c r="BC617" s="2">
        <v>38895</v>
      </c>
      <c r="BD617" s="2">
        <v>0</v>
      </c>
      <c r="BE617" s="2">
        <v>38895</v>
      </c>
      <c r="BF617" s="2">
        <v>0.22921344341707475</v>
      </c>
      <c r="BG617" s="2">
        <v>13824988</v>
      </c>
      <c r="BH617" s="2">
        <v>79.860600529131091</v>
      </c>
      <c r="BI617" s="2">
        <v>13301</v>
      </c>
      <c r="BJ617" s="2">
        <v>222</v>
      </c>
      <c r="BK617" s="2">
        <v>42</v>
      </c>
      <c r="BL617" s="2">
        <v>12</v>
      </c>
      <c r="BM617" s="2">
        <v>3</v>
      </c>
      <c r="BN617" s="2">
        <v>4</v>
      </c>
      <c r="BO617" s="2">
        <v>47</v>
      </c>
      <c r="BP617" s="2">
        <v>6</v>
      </c>
      <c r="BQ617" s="2">
        <v>36</v>
      </c>
      <c r="BR617" s="2">
        <v>11</v>
      </c>
      <c r="BS617" s="2">
        <v>1</v>
      </c>
      <c r="BT617" s="2">
        <v>268457</v>
      </c>
      <c r="BU617" s="2">
        <v>0.8</v>
      </c>
      <c r="BV617" s="2">
        <v>0.62253639999999999</v>
      </c>
      <c r="BW617" s="2">
        <v>1349</v>
      </c>
      <c r="BX617" s="2">
        <v>1.4303969999999999</v>
      </c>
      <c r="BY617" s="2">
        <v>-0.1221295</v>
      </c>
      <c r="BZ617" s="2">
        <v>208</v>
      </c>
      <c r="CA617" s="2">
        <v>37</v>
      </c>
      <c r="CB617" s="2">
        <v>12</v>
      </c>
      <c r="CC617" s="2">
        <v>3</v>
      </c>
      <c r="CD617" s="2">
        <v>4</v>
      </c>
      <c r="CE617" s="2">
        <v>41</v>
      </c>
      <c r="CF617" s="2">
        <v>4</v>
      </c>
      <c r="CG617" s="2">
        <v>40</v>
      </c>
      <c r="CH617" s="2">
        <v>12</v>
      </c>
      <c r="CI617" s="2">
        <v>0</v>
      </c>
      <c r="CJ617" s="2">
        <v>266635</v>
      </c>
      <c r="CK617" s="2">
        <v>1.3539107769047574</v>
      </c>
      <c r="CL617" s="2">
        <v>0.683229571116169</v>
      </c>
      <c r="CM617" s="2">
        <v>1272</v>
      </c>
      <c r="CN617" s="2">
        <v>-0.16534690241667063</v>
      </c>
      <c r="CO617" s="2">
        <v>39978</v>
      </c>
      <c r="CP617" s="2">
        <v>0.40130676999999998</v>
      </c>
      <c r="CQ617" s="2">
        <v>0.73163903600000002</v>
      </c>
      <c r="CR617" s="2">
        <v>151776</v>
      </c>
      <c r="CS617" s="2">
        <v>0.85499999999999998</v>
      </c>
      <c r="CT617" s="2">
        <v>27069</v>
      </c>
      <c r="CU617" s="2">
        <v>0.88770548737999999</v>
      </c>
      <c r="CV617" s="2">
        <v>376</v>
      </c>
      <c r="CW617" s="2">
        <v>111</v>
      </c>
      <c r="CX617" s="2">
        <v>104</v>
      </c>
      <c r="CY617" s="2">
        <v>1319</v>
      </c>
      <c r="CZ617" s="2">
        <v>2123</v>
      </c>
      <c r="DA617" s="2">
        <v>112592</v>
      </c>
      <c r="DB617" s="2">
        <v>26185</v>
      </c>
      <c r="DC617" s="2">
        <v>139.96</v>
      </c>
      <c r="DD617" s="2">
        <v>27698</v>
      </c>
      <c r="DE617" s="2">
        <v>432</v>
      </c>
      <c r="DF617" s="2">
        <v>42</v>
      </c>
      <c r="DG617" s="2">
        <v>40.65</v>
      </c>
      <c r="DH617" s="2">
        <v>8.02</v>
      </c>
      <c r="DI617" s="2">
        <v>13.74</v>
      </c>
      <c r="DJ617" s="2">
        <v>-3.57</v>
      </c>
      <c r="DK617" s="2">
        <v>0.79218565603192881</v>
      </c>
      <c r="DL617" s="2">
        <v>6.7159167226326397E-4</v>
      </c>
      <c r="DN617" s="2">
        <v>651.70000000000005</v>
      </c>
      <c r="DO617" s="2">
        <v>0.84799999999999998</v>
      </c>
      <c r="DP617" s="2">
        <v>11929.04</v>
      </c>
      <c r="DQ617" s="2">
        <v>0</v>
      </c>
      <c r="DR617" s="2">
        <v>1981.8151311000001</v>
      </c>
      <c r="DS617" s="2">
        <v>2.6102254504632074E-3</v>
      </c>
      <c r="DT617" s="2">
        <v>2.1563244105537001</v>
      </c>
      <c r="DU617" s="2">
        <v>1021773.4594111065</v>
      </c>
      <c r="DV617" s="2">
        <v>0</v>
      </c>
    </row>
    <row r="618" spans="1:126" s="2" customFormat="1" x14ac:dyDescent="0.15">
      <c r="A618" s="2" t="s">
        <v>1113</v>
      </c>
      <c r="B618" s="2" t="s">
        <v>190</v>
      </c>
      <c r="C618" s="2">
        <v>17</v>
      </c>
      <c r="D618" s="2">
        <v>115</v>
      </c>
      <c r="E618" s="2" t="s">
        <v>1196</v>
      </c>
      <c r="F618" s="2">
        <v>17115</v>
      </c>
      <c r="G618" t="s">
        <v>5602</v>
      </c>
      <c r="H618">
        <v>78.400000000000006</v>
      </c>
      <c r="I618">
        <v>16.2</v>
      </c>
      <c r="J618">
        <v>0.2</v>
      </c>
      <c r="K618">
        <v>1</v>
      </c>
      <c r="L618">
        <v>2.4</v>
      </c>
      <c r="M618">
        <v>1.9</v>
      </c>
      <c r="N618">
        <f t="shared" si="42"/>
        <v>6419.4100000000008</v>
      </c>
      <c r="O618">
        <f t="shared" si="40"/>
        <v>3580.5899999999992</v>
      </c>
      <c r="P618">
        <f t="shared" si="41"/>
        <v>4.2967080000000006</v>
      </c>
      <c r="Q618" s="4">
        <v>17115</v>
      </c>
      <c r="R618" s="5">
        <v>39.860236999999998</v>
      </c>
      <c r="S618" s="5">
        <v>-88.961528999999999</v>
      </c>
      <c r="T618" s="2">
        <v>3</v>
      </c>
      <c r="U618" s="2">
        <v>0.1311322877345453</v>
      </c>
      <c r="V618" s="2">
        <v>110558</v>
      </c>
      <c r="W618" s="2">
        <v>109833</v>
      </c>
      <c r="X618" s="2">
        <v>109193</v>
      </c>
      <c r="Y618" s="2">
        <v>107419</v>
      </c>
      <c r="Z618" s="2">
        <v>55467</v>
      </c>
      <c r="AA618">
        <v>17097</v>
      </c>
      <c r="AB618" s="2">
        <v>42988.422999999995</v>
      </c>
      <c r="AC618" s="2">
        <v>47176</v>
      </c>
      <c r="AD618" s="2">
        <v>1</v>
      </c>
      <c r="AE618" s="2">
        <v>9.1580962149588342E-6</v>
      </c>
      <c r="AF618" s="2">
        <v>23</v>
      </c>
      <c r="AG618" s="2">
        <v>674</v>
      </c>
      <c r="AH618" s="2">
        <v>3.4124629080118693E-2</v>
      </c>
      <c r="AI618" s="3">
        <v>336576</v>
      </c>
      <c r="AJ618" s="3">
        <v>371639.37221171003</v>
      </c>
      <c r="AK618" s="2">
        <v>123</v>
      </c>
      <c r="AL618" s="2">
        <v>368467.20000000001</v>
      </c>
      <c r="AM618" s="2">
        <v>672676</v>
      </c>
      <c r="AN618" s="2">
        <v>198777</v>
      </c>
      <c r="AO618" s="2">
        <v>871453</v>
      </c>
      <c r="AP618" s="2">
        <v>2</v>
      </c>
      <c r="AQ618" s="2">
        <v>1</v>
      </c>
      <c r="AR618" s="2">
        <v>3</v>
      </c>
      <c r="AS618" s="2">
        <v>2.7314195187238807E-2</v>
      </c>
      <c r="AT618" s="2">
        <v>3</v>
      </c>
      <c r="AU618" s="2">
        <v>13</v>
      </c>
      <c r="AV618">
        <f t="shared" si="39"/>
        <v>16</v>
      </c>
      <c r="AW618" s="2">
        <v>94703</v>
      </c>
      <c r="AX618" s="2">
        <v>0.87</v>
      </c>
      <c r="AY618" s="2">
        <v>387060651.828417</v>
      </c>
      <c r="AZ618" s="2">
        <v>387060.65182841703</v>
      </c>
      <c r="BA618" s="2">
        <v>9471.4470129277197</v>
      </c>
      <c r="BB618" s="2">
        <v>1.0558048824377997</v>
      </c>
      <c r="BC618" s="2">
        <v>35169</v>
      </c>
      <c r="BD618" s="2">
        <v>787</v>
      </c>
      <c r="BE618" s="2">
        <v>34382</v>
      </c>
      <c r="BF618" s="2">
        <v>0.3109860887497965</v>
      </c>
      <c r="BG618" s="2">
        <v>1916887</v>
      </c>
      <c r="BH618" s="2">
        <v>17.555035579203796</v>
      </c>
      <c r="BI618" s="2">
        <v>13886</v>
      </c>
      <c r="BJ618" s="2">
        <v>53</v>
      </c>
      <c r="BK618" s="2">
        <v>10</v>
      </c>
      <c r="BL618" s="2">
        <v>3</v>
      </c>
      <c r="BM618" s="2">
        <v>0</v>
      </c>
      <c r="BN618" s="2">
        <v>0</v>
      </c>
      <c r="BO618" s="2">
        <v>6</v>
      </c>
      <c r="BP618" s="2">
        <v>2</v>
      </c>
      <c r="BQ618" s="2">
        <v>5</v>
      </c>
      <c r="BR618" s="2">
        <v>3</v>
      </c>
      <c r="BS618" s="2">
        <v>0</v>
      </c>
      <c r="BT618" s="2">
        <v>39008</v>
      </c>
      <c r="BU618" s="2">
        <v>0.82</v>
      </c>
      <c r="BV618" s="2">
        <v>0.57201210000000002</v>
      </c>
      <c r="BW618" s="2">
        <v>260</v>
      </c>
      <c r="BX618" s="2">
        <v>2.1021329999999998</v>
      </c>
      <c r="BY618" s="2">
        <v>0.3814998</v>
      </c>
      <c r="BZ618" s="2">
        <v>58</v>
      </c>
      <c r="CA618" s="2">
        <v>8</v>
      </c>
      <c r="CB618" s="2">
        <v>4</v>
      </c>
      <c r="CC618" s="2">
        <v>0</v>
      </c>
      <c r="CD618" s="2">
        <v>0</v>
      </c>
      <c r="CE618" s="2">
        <v>5</v>
      </c>
      <c r="CF618" s="2">
        <v>1</v>
      </c>
      <c r="CG618" s="2">
        <v>5</v>
      </c>
      <c r="CH618" s="2">
        <v>4</v>
      </c>
      <c r="CI618" s="2">
        <v>0</v>
      </c>
      <c r="CJ618" s="2">
        <v>38483</v>
      </c>
      <c r="CK618" s="2">
        <v>2.2087675077306863</v>
      </c>
      <c r="CL618" s="2">
        <v>0.63520973526211866</v>
      </c>
      <c r="CM618" s="2">
        <v>242</v>
      </c>
      <c r="CN618" s="2">
        <v>0.65997438827850574</v>
      </c>
      <c r="CO618" s="2">
        <v>14027</v>
      </c>
      <c r="CP618" s="2">
        <v>-0.68741215079999995</v>
      </c>
      <c r="CQ618" s="2">
        <v>-0.50977590169999998</v>
      </c>
      <c r="CR618" s="2">
        <v>89333</v>
      </c>
      <c r="CS618" s="2">
        <v>0.84</v>
      </c>
      <c r="CT618" s="2">
        <v>97070</v>
      </c>
      <c r="CU618" s="2">
        <v>0.89195566286000005</v>
      </c>
      <c r="CV618" s="2">
        <v>132</v>
      </c>
      <c r="CW618" s="2">
        <v>58</v>
      </c>
      <c r="CX618" s="2">
        <v>97</v>
      </c>
      <c r="CY618" s="2">
        <v>648</v>
      </c>
      <c r="CZ618" s="2">
        <v>1019</v>
      </c>
      <c r="DA618" s="2">
        <v>63485</v>
      </c>
      <c r="DB618" s="2">
        <v>9915</v>
      </c>
      <c r="DC618" s="2">
        <v>95.8</v>
      </c>
      <c r="DD618" s="2">
        <v>23367</v>
      </c>
      <c r="DE618" s="2">
        <v>237</v>
      </c>
      <c r="DF618" s="2">
        <v>18</v>
      </c>
      <c r="DG618" s="2">
        <v>45.75</v>
      </c>
      <c r="DH618" s="2">
        <v>10.07</v>
      </c>
      <c r="DI618" s="2">
        <v>10.98</v>
      </c>
      <c r="DJ618" s="2">
        <v>-2.79</v>
      </c>
      <c r="DK618" s="2">
        <v>0.82894205172085944</v>
      </c>
      <c r="DL618" s="2">
        <v>1.483679525222552E-3</v>
      </c>
      <c r="DN618" s="2">
        <v>306.3</v>
      </c>
      <c r="DO618" s="2">
        <v>0.81099999999999994</v>
      </c>
      <c r="DP618" s="2">
        <v>3502.7599999999998</v>
      </c>
      <c r="DQ618" s="2">
        <v>0</v>
      </c>
      <c r="DR618" s="2">
        <v>316.02154541000004</v>
      </c>
      <c r="DS618" s="2">
        <v>8.4349806700733472E-4</v>
      </c>
      <c r="DT618" s="2">
        <v>2.1176026440858</v>
      </c>
      <c r="DU618" s="2">
        <v>780267.11697889131</v>
      </c>
      <c r="DV618" s="2">
        <v>1</v>
      </c>
    </row>
    <row r="619" spans="1:126" s="2" customFormat="1" x14ac:dyDescent="0.15">
      <c r="A619" s="2" t="s">
        <v>1113</v>
      </c>
      <c r="B619" s="2" t="s">
        <v>1197</v>
      </c>
      <c r="C619" s="2">
        <v>17</v>
      </c>
      <c r="D619" s="2">
        <v>117</v>
      </c>
      <c r="E619" s="2" t="s">
        <v>1198</v>
      </c>
      <c r="F619" s="2">
        <v>17117</v>
      </c>
      <c r="G619" t="s">
        <v>5603</v>
      </c>
      <c r="H619">
        <v>97</v>
      </c>
      <c r="I619">
        <v>0.8</v>
      </c>
      <c r="J619">
        <v>0.2</v>
      </c>
      <c r="K619">
        <v>0.3</v>
      </c>
      <c r="L619">
        <v>0.9</v>
      </c>
      <c r="M619">
        <v>0.9</v>
      </c>
      <c r="N619">
        <f t="shared" si="42"/>
        <v>9411.39</v>
      </c>
      <c r="O619">
        <f t="shared" si="40"/>
        <v>588.61000000000058</v>
      </c>
      <c r="P619">
        <f t="shared" si="41"/>
        <v>0.70633200000000096</v>
      </c>
      <c r="Q619" s="4">
        <v>17117</v>
      </c>
      <c r="R619" s="5">
        <v>39.265900000000002</v>
      </c>
      <c r="S619" s="5">
        <v>-89.926344</v>
      </c>
      <c r="T619" s="2">
        <v>1</v>
      </c>
      <c r="U619" s="2">
        <v>3.8485147931546358E-2</v>
      </c>
      <c r="V619" s="2">
        <v>47712</v>
      </c>
      <c r="W619" s="2">
        <v>47229</v>
      </c>
      <c r="X619" s="2">
        <v>46844</v>
      </c>
      <c r="Y619" s="2">
        <v>45846</v>
      </c>
      <c r="Z619" s="2">
        <v>24241</v>
      </c>
      <c r="AA619">
        <v>17099</v>
      </c>
      <c r="AB619" s="2">
        <v>18946.293999999998</v>
      </c>
      <c r="AC619" s="2">
        <v>51206</v>
      </c>
      <c r="AD619" s="2">
        <v>0</v>
      </c>
      <c r="AE619" s="2">
        <v>0</v>
      </c>
      <c r="AF619" s="2">
        <v>42</v>
      </c>
      <c r="AG619" s="2">
        <v>1190</v>
      </c>
      <c r="AH619" s="2">
        <v>3.5294117647058823E-2</v>
      </c>
      <c r="AI619" s="3">
        <v>438592</v>
      </c>
      <c r="AJ619" s="3">
        <v>552267.97013035999</v>
      </c>
      <c r="AK619" s="2">
        <v>115</v>
      </c>
      <c r="AL619" s="2">
        <v>255059.19999999998</v>
      </c>
      <c r="AM619" s="2">
        <v>818291</v>
      </c>
      <c r="AN619" s="2">
        <v>222368</v>
      </c>
      <c r="AO619" s="2">
        <v>1040659</v>
      </c>
      <c r="AP619" s="2">
        <v>2</v>
      </c>
      <c r="AQ619" s="2">
        <v>0</v>
      </c>
      <c r="AR619" s="2">
        <v>2</v>
      </c>
      <c r="AS619" s="2">
        <v>4.2346863156111712E-2</v>
      </c>
      <c r="AT619" s="2">
        <v>23</v>
      </c>
      <c r="AU619" s="2">
        <v>440</v>
      </c>
      <c r="AV619">
        <f t="shared" si="39"/>
        <v>463</v>
      </c>
      <c r="AW619" s="2">
        <v>8203</v>
      </c>
      <c r="AX619" s="2">
        <v>0.18999999999999995</v>
      </c>
      <c r="AY619" s="2">
        <v>218538384.58529201</v>
      </c>
      <c r="AZ619" s="2">
        <v>218538.38458529202</v>
      </c>
      <c r="BA619" s="2">
        <v>17009.9995458538</v>
      </c>
      <c r="BB619" s="2">
        <v>0.58788949247429623</v>
      </c>
      <c r="BC619" s="2">
        <v>14871</v>
      </c>
      <c r="BD619" s="2">
        <v>825</v>
      </c>
      <c r="BE619" s="2">
        <v>14046</v>
      </c>
      <c r="BF619" s="2">
        <v>0.29439134808853118</v>
      </c>
      <c r="BG619" s="2">
        <v>884128</v>
      </c>
      <c r="BH619" s="2">
        <v>18.873879258816498</v>
      </c>
      <c r="BI619" s="2">
        <v>6169</v>
      </c>
      <c r="BJ619" s="2">
        <v>27</v>
      </c>
      <c r="BK619" s="2">
        <v>2</v>
      </c>
      <c r="BL619" s="2">
        <v>1</v>
      </c>
      <c r="BM619" s="2">
        <v>0</v>
      </c>
      <c r="BN619" s="2">
        <v>0</v>
      </c>
      <c r="BO619" s="2">
        <v>0</v>
      </c>
      <c r="BP619" s="2">
        <v>1</v>
      </c>
      <c r="BQ619" s="2">
        <v>0</v>
      </c>
      <c r="BR619" s="2">
        <v>3</v>
      </c>
      <c r="BS619" s="2">
        <v>0</v>
      </c>
      <c r="BT619" s="2">
        <v>12702</v>
      </c>
      <c r="BU619" s="2">
        <v>0.75</v>
      </c>
      <c r="BV619" s="2">
        <v>0.63795710000000005</v>
      </c>
      <c r="BW619" s="2">
        <v>101</v>
      </c>
      <c r="BX619" s="2">
        <v>2.6767439999999998</v>
      </c>
      <c r="BY619" s="2">
        <v>1.4140250000000001</v>
      </c>
      <c r="BZ619" s="2">
        <v>21</v>
      </c>
      <c r="CA619" s="2">
        <v>2</v>
      </c>
      <c r="CB619" s="2">
        <v>1</v>
      </c>
      <c r="CC619" s="2">
        <v>0</v>
      </c>
      <c r="CD619" s="2">
        <v>0</v>
      </c>
      <c r="CE619" s="2">
        <v>0</v>
      </c>
      <c r="CF619" s="2">
        <v>0</v>
      </c>
      <c r="CG619" s="2">
        <v>2</v>
      </c>
      <c r="CH619" s="2">
        <v>2</v>
      </c>
      <c r="CI619" s="2">
        <v>0</v>
      </c>
      <c r="CJ619" s="2">
        <v>11998</v>
      </c>
      <c r="CK619" s="2">
        <v>2.3337222870478409</v>
      </c>
      <c r="CL619" s="2">
        <v>0.69198012775017748</v>
      </c>
      <c r="CM619" s="2">
        <v>86</v>
      </c>
      <c r="CN619" s="2">
        <v>1.1828663019038745</v>
      </c>
      <c r="CO619" s="2">
        <v>5084</v>
      </c>
      <c r="CP619" s="2">
        <v>0.154396847</v>
      </c>
      <c r="CQ619" s="2">
        <v>9.7361421000000004E-2</v>
      </c>
      <c r="CR619" s="2">
        <v>40385</v>
      </c>
      <c r="CS619" s="2">
        <v>0.92400000000000004</v>
      </c>
      <c r="CT619" s="2">
        <v>41987</v>
      </c>
      <c r="CU619" s="2">
        <v>0.88986140364999999</v>
      </c>
      <c r="CV619" s="2">
        <v>16</v>
      </c>
      <c r="CW619" s="2">
        <v>17</v>
      </c>
      <c r="CX619" s="2">
        <v>13</v>
      </c>
      <c r="CY619" s="2">
        <v>886</v>
      </c>
      <c r="CZ619" s="2">
        <v>1680</v>
      </c>
      <c r="DA619" s="2">
        <v>16449</v>
      </c>
      <c r="DB619" s="2">
        <v>3795</v>
      </c>
      <c r="DC619" s="2">
        <v>115.2</v>
      </c>
      <c r="DD619" s="2">
        <v>1312</v>
      </c>
      <c r="DE619" s="2">
        <v>341</v>
      </c>
      <c r="DF619" s="2">
        <v>45</v>
      </c>
      <c r="DG619" s="2">
        <v>12.8</v>
      </c>
      <c r="DH619" s="2">
        <v>19.2</v>
      </c>
      <c r="DI619" s="2">
        <v>14.93</v>
      </c>
      <c r="DJ619" s="2">
        <v>-2.36</v>
      </c>
      <c r="DK619" s="2">
        <v>0.79309928133664087</v>
      </c>
      <c r="DL619" s="2">
        <v>8.4033613445378156E-4</v>
      </c>
      <c r="DN619" s="2">
        <v>354.7</v>
      </c>
      <c r="DO619" s="2">
        <v>0.64599999999999991</v>
      </c>
      <c r="DP619" s="2">
        <v>13710.02</v>
      </c>
      <c r="DQ619" s="2">
        <v>0</v>
      </c>
      <c r="DR619" s="2">
        <v>357.27669378999997</v>
      </c>
      <c r="DS619" s="2">
        <v>6.2352075055447894E-4</v>
      </c>
      <c r="DT619" s="2">
        <v>2.42545194666104</v>
      </c>
      <c r="DU619" s="2">
        <v>618633.83315380744</v>
      </c>
      <c r="DV619" s="2">
        <v>0</v>
      </c>
    </row>
    <row r="620" spans="1:126" s="2" customFormat="1" x14ac:dyDescent="0.15">
      <c r="A620" s="2" t="s">
        <v>1113</v>
      </c>
      <c r="B620" s="2" t="s">
        <v>192</v>
      </c>
      <c r="C620" s="2">
        <v>17</v>
      </c>
      <c r="D620" s="2">
        <v>119</v>
      </c>
      <c r="E620" s="2" t="s">
        <v>1199</v>
      </c>
      <c r="F620" s="2">
        <v>17119</v>
      </c>
      <c r="G620" t="s">
        <v>5604</v>
      </c>
      <c r="H620">
        <v>86.7</v>
      </c>
      <c r="I620">
        <v>7.8</v>
      </c>
      <c r="J620">
        <v>0.2</v>
      </c>
      <c r="K620">
        <v>0.8</v>
      </c>
      <c r="L620">
        <v>1.7</v>
      </c>
      <c r="M620">
        <v>2.7</v>
      </c>
      <c r="N620">
        <f t="shared" si="42"/>
        <v>7588.5900000000011</v>
      </c>
      <c r="O620">
        <f t="shared" si="40"/>
        <v>2411.4099999999989</v>
      </c>
      <c r="P620">
        <f t="shared" si="41"/>
        <v>2.8936919999999997</v>
      </c>
      <c r="Q620" s="4">
        <v>17119</v>
      </c>
      <c r="R620" s="5">
        <v>38.827081999999997</v>
      </c>
      <c r="S620" s="5">
        <v>-89.900194999999997</v>
      </c>
      <c r="T620" s="2">
        <v>1</v>
      </c>
      <c r="U620" s="2">
        <v>6.2152152066611892E-2</v>
      </c>
      <c r="V620" s="2">
        <v>268586</v>
      </c>
      <c r="W620" s="2">
        <v>267937</v>
      </c>
      <c r="X620" s="2">
        <v>267356</v>
      </c>
      <c r="Y620" s="2">
        <v>265994</v>
      </c>
      <c r="Z620" s="2">
        <v>142050</v>
      </c>
      <c r="AA620">
        <v>17101</v>
      </c>
      <c r="AB620" s="2">
        <v>111114.481</v>
      </c>
      <c r="AC620" s="2">
        <v>53431</v>
      </c>
      <c r="AD620" s="2">
        <v>0</v>
      </c>
      <c r="AE620" s="2">
        <v>0</v>
      </c>
      <c r="AF620" s="2">
        <v>70</v>
      </c>
      <c r="AG620" s="2">
        <v>1110</v>
      </c>
      <c r="AH620" s="2">
        <v>6.3063063063063057E-2</v>
      </c>
      <c r="AI620" s="3">
        <v>307135</v>
      </c>
      <c r="AJ620" s="3">
        <v>458068.93099498504</v>
      </c>
      <c r="AK620" s="2">
        <v>66</v>
      </c>
      <c r="AL620" s="2">
        <v>360582.39999999997</v>
      </c>
      <c r="AM620" s="2">
        <v>808496</v>
      </c>
      <c r="AN620" s="2">
        <v>205196</v>
      </c>
      <c r="AO620" s="2">
        <v>1013692</v>
      </c>
      <c r="AP620" s="2">
        <v>1</v>
      </c>
      <c r="AQ620" s="2">
        <v>0</v>
      </c>
      <c r="AR620" s="2">
        <v>1</v>
      </c>
      <c r="AS620" s="2">
        <v>3.7322206339549966E-3</v>
      </c>
      <c r="AT620" s="2">
        <v>11</v>
      </c>
      <c r="AU620" s="2">
        <v>84</v>
      </c>
      <c r="AV620">
        <f t="shared" si="39"/>
        <v>95</v>
      </c>
      <c r="AW620" s="2">
        <v>249984</v>
      </c>
      <c r="AX620" s="2">
        <v>0.92999999999999994</v>
      </c>
      <c r="AY620" s="2">
        <v>572938907.58322406</v>
      </c>
      <c r="AZ620" s="2">
        <v>572938.90758322401</v>
      </c>
      <c r="BA620" s="2">
        <v>35695.512670580698</v>
      </c>
      <c r="BB620" s="2">
        <v>0.2801472580681475</v>
      </c>
      <c r="BC620" s="2">
        <v>144217</v>
      </c>
      <c r="BD620" s="2">
        <v>45216</v>
      </c>
      <c r="BE620" s="2">
        <v>99001</v>
      </c>
      <c r="BF620" s="2">
        <v>0.36860074612973126</v>
      </c>
      <c r="BG620" s="2">
        <v>4843003</v>
      </c>
      <c r="BH620" s="2">
        <v>18.114435434402072</v>
      </c>
      <c r="BI620" s="2">
        <v>27566</v>
      </c>
      <c r="BJ620" s="2">
        <v>23</v>
      </c>
      <c r="BK620" s="2">
        <v>1</v>
      </c>
      <c r="BL620" s="2">
        <v>2</v>
      </c>
      <c r="BM620" s="2">
        <v>0</v>
      </c>
      <c r="BN620" s="2">
        <v>0</v>
      </c>
      <c r="BO620" s="2">
        <v>1</v>
      </c>
      <c r="BP620" s="2">
        <v>1</v>
      </c>
      <c r="BQ620" s="2">
        <v>1</v>
      </c>
      <c r="BR620" s="2">
        <v>2</v>
      </c>
      <c r="BS620" s="2">
        <v>0</v>
      </c>
      <c r="BT620" s="2">
        <v>14785</v>
      </c>
      <c r="BU620" s="2">
        <v>0.81</v>
      </c>
      <c r="BV620" s="2">
        <v>0.57660710000000004</v>
      </c>
      <c r="BW620" s="2">
        <v>120</v>
      </c>
      <c r="BX620" s="2">
        <v>2.0967199999999999</v>
      </c>
      <c r="BY620" s="2">
        <v>0.62051909999999999</v>
      </c>
      <c r="BZ620" s="2">
        <v>21</v>
      </c>
      <c r="CA620" s="2">
        <v>1</v>
      </c>
      <c r="CB620" s="2">
        <v>1</v>
      </c>
      <c r="CC620" s="2">
        <v>0</v>
      </c>
      <c r="CD620" s="2">
        <v>0</v>
      </c>
      <c r="CE620" s="2">
        <v>0</v>
      </c>
      <c r="CF620" s="2">
        <v>1</v>
      </c>
      <c r="CG620" s="2">
        <v>0</v>
      </c>
      <c r="CH620" s="2">
        <v>2</v>
      </c>
      <c r="CI620" s="2">
        <v>0</v>
      </c>
      <c r="CJ620" s="2">
        <v>13914</v>
      </c>
      <c r="CK620" s="2">
        <v>1.8686215322696564</v>
      </c>
      <c r="CL620" s="2">
        <v>0.60180387641527533</v>
      </c>
      <c r="CM620" s="2">
        <v>127</v>
      </c>
      <c r="CN620" s="2">
        <v>0.71085035825286591</v>
      </c>
      <c r="CO620" s="2">
        <v>38654.000000000007</v>
      </c>
      <c r="CP620" s="2">
        <v>-0.53284030449999997</v>
      </c>
      <c r="CQ620" s="2">
        <v>4.8976805999999998E-2</v>
      </c>
      <c r="CR620" s="2">
        <v>230909</v>
      </c>
      <c r="CS620" s="2">
        <v>0.87599999999999989</v>
      </c>
      <c r="CT620" s="2">
        <v>237430</v>
      </c>
      <c r="CU620" s="2">
        <v>0.91994988035299996</v>
      </c>
      <c r="CV620" s="2">
        <v>359</v>
      </c>
      <c r="CW620" s="2">
        <v>210</v>
      </c>
      <c r="CX620" s="2">
        <v>133</v>
      </c>
      <c r="CY620" s="2">
        <v>1328</v>
      </c>
      <c r="CZ620" s="2">
        <v>1632</v>
      </c>
      <c r="DA620" s="2">
        <v>129451</v>
      </c>
      <c r="DB620" s="2">
        <v>29520</v>
      </c>
      <c r="DC620" s="2">
        <v>84.22</v>
      </c>
      <c r="DD620" s="2">
        <v>31281</v>
      </c>
      <c r="DE620" s="2">
        <v>405</v>
      </c>
      <c r="DF620" s="2">
        <v>55</v>
      </c>
      <c r="DG620" s="2">
        <v>38.17</v>
      </c>
      <c r="DH620" s="2">
        <v>7.11</v>
      </c>
      <c r="DI620" s="2">
        <v>9.36</v>
      </c>
      <c r="DJ620" s="2">
        <v>-1.69</v>
      </c>
      <c r="DK620" s="2">
        <v>0.86091783743305061</v>
      </c>
      <c r="DL620" s="2">
        <v>4.5045045045045045E-3</v>
      </c>
      <c r="DN620" s="2">
        <v>130.1</v>
      </c>
      <c r="DO620" s="2">
        <v>0.27200000000000002</v>
      </c>
      <c r="DP620" s="2">
        <v>3479.6699999999996</v>
      </c>
      <c r="DQ620" s="2">
        <v>0</v>
      </c>
      <c r="DR620" s="2">
        <v>1720.7255257200004</v>
      </c>
      <c r="DS620" s="2">
        <v>3.6313724507822109E-3</v>
      </c>
      <c r="DT620" s="2">
        <v>3.18412606908434</v>
      </c>
      <c r="DU620" s="2">
        <v>1148139.8198929969</v>
      </c>
      <c r="DV620" s="2">
        <v>0</v>
      </c>
    </row>
    <row r="621" spans="1:126" s="2" customFormat="1" x14ac:dyDescent="0.15">
      <c r="A621" s="2" t="s">
        <v>1113</v>
      </c>
      <c r="B621" s="2" t="s">
        <v>196</v>
      </c>
      <c r="C621" s="2">
        <v>17</v>
      </c>
      <c r="D621" s="2">
        <v>121</v>
      </c>
      <c r="E621" s="2" t="s">
        <v>1200</v>
      </c>
      <c r="F621" s="2">
        <v>17121</v>
      </c>
      <c r="G621" t="s">
        <v>5605</v>
      </c>
      <c r="H621">
        <v>92.4</v>
      </c>
      <c r="I621">
        <v>3.9</v>
      </c>
      <c r="J621">
        <v>0.3</v>
      </c>
      <c r="K621">
        <v>0.6</v>
      </c>
      <c r="L621">
        <v>1.5</v>
      </c>
      <c r="M621">
        <v>1.4</v>
      </c>
      <c r="N621">
        <f t="shared" si="42"/>
        <v>8557.6299999999992</v>
      </c>
      <c r="O621">
        <f t="shared" si="40"/>
        <v>1442.3700000000008</v>
      </c>
      <c r="P621">
        <f t="shared" si="41"/>
        <v>1.7308440000000016</v>
      </c>
      <c r="Q621" s="4">
        <v>17121</v>
      </c>
      <c r="R621" s="5">
        <v>38.648105999999999</v>
      </c>
      <c r="S621" s="5">
        <v>-88.920488000000006</v>
      </c>
      <c r="T621" s="2">
        <v>4</v>
      </c>
      <c r="U621" s="2">
        <v>7.6913155619507872E-2</v>
      </c>
      <c r="V621" s="2">
        <v>39319</v>
      </c>
      <c r="W621" s="2">
        <v>38922</v>
      </c>
      <c r="X621" s="2">
        <v>38665</v>
      </c>
      <c r="Y621" s="2">
        <v>38341</v>
      </c>
      <c r="Z621" s="2">
        <v>19609</v>
      </c>
      <c r="AA621">
        <v>17103</v>
      </c>
      <c r="AB621" s="2">
        <v>15196.998</v>
      </c>
      <c r="AC621" s="2">
        <v>42238</v>
      </c>
      <c r="AD621" s="2">
        <v>0</v>
      </c>
      <c r="AE621" s="2">
        <v>0</v>
      </c>
      <c r="AF621" s="2">
        <v>38</v>
      </c>
      <c r="AG621" s="2">
        <v>1152</v>
      </c>
      <c r="AH621" s="2">
        <v>3.2986111111111112E-2</v>
      </c>
      <c r="AI621" s="3">
        <v>266828</v>
      </c>
      <c r="AJ621" s="3">
        <v>366318.91837938002</v>
      </c>
      <c r="AK621" s="2">
        <v>70</v>
      </c>
      <c r="AL621" s="2">
        <v>154963.20000000001</v>
      </c>
      <c r="AM621" s="2">
        <v>117408</v>
      </c>
      <c r="AN621" s="2">
        <v>118929</v>
      </c>
      <c r="AO621" s="2">
        <v>236337</v>
      </c>
      <c r="AP621" s="2">
        <v>1</v>
      </c>
      <c r="AQ621" s="2">
        <v>0</v>
      </c>
      <c r="AR621" s="2">
        <v>1</v>
      </c>
      <c r="AS621" s="2">
        <v>2.5692410461949543E-2</v>
      </c>
      <c r="AT621" s="2">
        <v>11</v>
      </c>
      <c r="AU621" s="2">
        <v>92</v>
      </c>
      <c r="AV621">
        <f t="shared" si="39"/>
        <v>103</v>
      </c>
      <c r="AW621" s="2">
        <v>24669</v>
      </c>
      <c r="AX621" s="2">
        <v>0.69</v>
      </c>
      <c r="AY621" s="2">
        <v>82626497.446697101</v>
      </c>
      <c r="AZ621" s="2">
        <v>82626.497446697103</v>
      </c>
      <c r="BA621" s="2">
        <v>5526.5771369167196</v>
      </c>
      <c r="BB621" s="2">
        <v>1.8094382385801651</v>
      </c>
      <c r="BC621" s="2">
        <v>9192</v>
      </c>
      <c r="BD621" s="2">
        <v>5115</v>
      </c>
      <c r="BE621" s="2">
        <v>4077</v>
      </c>
      <c r="BF621" s="2">
        <v>0.10369032783132837</v>
      </c>
      <c r="BG621" s="2">
        <v>739796</v>
      </c>
      <c r="BH621" s="2">
        <v>19.133479891374627</v>
      </c>
      <c r="BI621" s="2">
        <v>5323</v>
      </c>
      <c r="BJ621" s="2">
        <v>21</v>
      </c>
      <c r="BK621" s="2">
        <v>2</v>
      </c>
      <c r="BL621" s="2">
        <v>2</v>
      </c>
      <c r="BM621" s="2">
        <v>0</v>
      </c>
      <c r="BN621" s="2">
        <v>0</v>
      </c>
      <c r="BO621" s="2">
        <v>6</v>
      </c>
      <c r="BP621" s="2">
        <v>0</v>
      </c>
      <c r="BQ621" s="2">
        <v>1</v>
      </c>
      <c r="BR621" s="2">
        <v>1</v>
      </c>
      <c r="BS621" s="2">
        <v>0</v>
      </c>
      <c r="BT621" s="2">
        <v>14970</v>
      </c>
      <c r="BU621" s="2">
        <v>0.76</v>
      </c>
      <c r="BV621" s="2">
        <v>0.61921579999999998</v>
      </c>
      <c r="BW621" s="2">
        <v>68</v>
      </c>
      <c r="BX621" s="2">
        <v>2.2044090000000001</v>
      </c>
      <c r="BY621" s="2">
        <v>0.43432739999999997</v>
      </c>
      <c r="BZ621" s="2">
        <v>22</v>
      </c>
      <c r="CA621" s="2">
        <v>1</v>
      </c>
      <c r="CB621" s="2">
        <v>2</v>
      </c>
      <c r="CC621" s="2">
        <v>0</v>
      </c>
      <c r="CD621" s="2">
        <v>0</v>
      </c>
      <c r="CE621" s="2">
        <v>4</v>
      </c>
      <c r="CF621" s="2">
        <v>1</v>
      </c>
      <c r="CG621" s="2">
        <v>1</v>
      </c>
      <c r="CH621" s="2">
        <v>1</v>
      </c>
      <c r="CI621" s="2">
        <v>0</v>
      </c>
      <c r="CJ621" s="2">
        <v>14876</v>
      </c>
      <c r="CK621" s="2">
        <v>2.1511158913686477</v>
      </c>
      <c r="CL621" s="2">
        <v>0.6038490145035329</v>
      </c>
      <c r="CM621" s="2">
        <v>66</v>
      </c>
      <c r="CN621" s="2">
        <v>0.17947911629843735</v>
      </c>
      <c r="CO621" s="2">
        <v>3004</v>
      </c>
      <c r="CP621" s="2">
        <v>-0.88034236909999997</v>
      </c>
      <c r="CQ621" s="2">
        <v>-0.78503693060000002</v>
      </c>
      <c r="CR621" s="2">
        <v>32879</v>
      </c>
      <c r="CS621" s="2">
        <v>0.83599999999999997</v>
      </c>
      <c r="CT621" s="2">
        <v>33972</v>
      </c>
      <c r="CU621" s="2">
        <v>0.89598478916999991</v>
      </c>
      <c r="CV621" s="2">
        <v>63</v>
      </c>
      <c r="CW621" s="2">
        <v>14</v>
      </c>
      <c r="CX621" s="2">
        <v>17</v>
      </c>
      <c r="CY621" s="2">
        <v>401</v>
      </c>
      <c r="CZ621" s="2">
        <v>1569</v>
      </c>
      <c r="DA621" s="2">
        <v>19650</v>
      </c>
      <c r="DB621" s="2">
        <v>2585</v>
      </c>
      <c r="DC621" s="2">
        <v>86.25</v>
      </c>
      <c r="DD621" s="2">
        <v>2707</v>
      </c>
      <c r="DE621" s="2">
        <v>349</v>
      </c>
      <c r="DF621" s="2">
        <v>51</v>
      </c>
      <c r="DG621" s="2">
        <v>38.840000000000003</v>
      </c>
      <c r="DH621" s="2">
        <v>15.54</v>
      </c>
      <c r="DI621" s="2">
        <v>10.36</v>
      </c>
      <c r="DJ621" s="2">
        <v>-2.1800000000000002</v>
      </c>
      <c r="DK621" s="2">
        <v>0.89104216948746007</v>
      </c>
      <c r="DL621" s="2">
        <v>8.6805555555555551E-4</v>
      </c>
      <c r="DN621" s="2">
        <v>167.7</v>
      </c>
      <c r="DO621" s="2">
        <v>0.45500000000000002</v>
      </c>
      <c r="DP621" s="2">
        <v>10853.199999999999</v>
      </c>
      <c r="DQ621" s="2">
        <v>0</v>
      </c>
      <c r="DR621" s="2">
        <v>1881.3009583500002</v>
      </c>
      <c r="DS621" s="2">
        <v>4.856663695913502E-3</v>
      </c>
      <c r="DT621" s="2">
        <v>3.16747028384742</v>
      </c>
      <c r="DU621" s="2">
        <v>490841.33108990453</v>
      </c>
      <c r="DV621" s="2">
        <v>0</v>
      </c>
    </row>
    <row r="622" spans="1:126" s="2" customFormat="1" x14ac:dyDescent="0.15">
      <c r="A622" s="2" t="s">
        <v>1113</v>
      </c>
      <c r="B622" s="2" t="s">
        <v>198</v>
      </c>
      <c r="C622" s="2">
        <v>17</v>
      </c>
      <c r="D622" s="2">
        <v>123</v>
      </c>
      <c r="E622" s="2" t="s">
        <v>1201</v>
      </c>
      <c r="F622" s="2">
        <v>17123</v>
      </c>
      <c r="G622" t="s">
        <v>5606</v>
      </c>
      <c r="H622">
        <v>95.9</v>
      </c>
      <c r="I622">
        <v>0.3</v>
      </c>
      <c r="J622">
        <v>0.1</v>
      </c>
      <c r="K622">
        <v>0.3</v>
      </c>
      <c r="L622">
        <v>0.7</v>
      </c>
      <c r="M622">
        <v>2.5</v>
      </c>
      <c r="N622">
        <f t="shared" si="42"/>
        <v>9203.7400000000016</v>
      </c>
      <c r="O622">
        <f t="shared" si="40"/>
        <v>796.2599999999984</v>
      </c>
      <c r="P622">
        <f t="shared" si="41"/>
        <v>0.95551199999999847</v>
      </c>
      <c r="Q622" s="4">
        <v>17123</v>
      </c>
      <c r="R622" s="5">
        <v>41.031118999999997</v>
      </c>
      <c r="S622" s="5">
        <v>-89.342371</v>
      </c>
      <c r="T622" s="2">
        <v>2</v>
      </c>
      <c r="U622" s="2">
        <v>3.3963726513936844E-2</v>
      </c>
      <c r="V622" s="2">
        <v>12567</v>
      </c>
      <c r="W622" s="2">
        <v>12319</v>
      </c>
      <c r="X622" s="2">
        <v>12173</v>
      </c>
      <c r="Y622" s="2">
        <v>11918</v>
      </c>
      <c r="Z622" s="2">
        <v>6102</v>
      </c>
      <c r="AA622">
        <v>17105</v>
      </c>
      <c r="AB622" s="2">
        <v>4714.5969999999998</v>
      </c>
      <c r="AC622" s="2">
        <v>53423</v>
      </c>
      <c r="AD622" s="2">
        <v>1</v>
      </c>
      <c r="AE622" s="2">
        <v>8.214901831923109E-5</v>
      </c>
      <c r="AF622" s="2">
        <v>21</v>
      </c>
      <c r="AG622" s="2">
        <v>440</v>
      </c>
      <c r="AH622" s="2">
        <v>4.7727272727272729E-2</v>
      </c>
      <c r="AI622" s="3">
        <v>209094</v>
      </c>
      <c r="AJ622" s="3">
        <v>247546.791863455</v>
      </c>
      <c r="AK622" s="2">
        <v>225</v>
      </c>
      <c r="AL622" s="2">
        <v>377638.39999999997</v>
      </c>
      <c r="AM622" s="2">
        <v>770803</v>
      </c>
      <c r="AN622" s="2">
        <v>120745</v>
      </c>
      <c r="AO622" s="2">
        <v>891548</v>
      </c>
      <c r="AP622" s="2">
        <v>3</v>
      </c>
      <c r="AQ622" s="2">
        <v>0</v>
      </c>
      <c r="AR622" s="2">
        <v>3</v>
      </c>
      <c r="AS622" s="2">
        <v>0.24352626024839677</v>
      </c>
      <c r="AT622" s="2">
        <v>3</v>
      </c>
      <c r="AU622" s="2">
        <v>29</v>
      </c>
      <c r="AV622">
        <f t="shared" si="39"/>
        <v>32</v>
      </c>
      <c r="AW622" s="2">
        <v>7102</v>
      </c>
      <c r="AX622" s="2">
        <v>0.66999999999999993</v>
      </c>
      <c r="AY622" s="2">
        <v>1639324334.5185299</v>
      </c>
      <c r="AZ622" s="2">
        <v>1639324.3345185299</v>
      </c>
      <c r="BA622" s="2">
        <v>49904.280502939197</v>
      </c>
      <c r="BB622" s="2">
        <v>0.20038361237190933</v>
      </c>
      <c r="BC622" s="2">
        <v>6685</v>
      </c>
      <c r="BD622" s="2">
        <v>90</v>
      </c>
      <c r="BE622" s="2">
        <v>6595</v>
      </c>
      <c r="BF622" s="2">
        <v>0.52478714092464396</v>
      </c>
      <c r="BG622" s="2">
        <v>279816</v>
      </c>
      <c r="BH622" s="2">
        <v>22.986609710013965</v>
      </c>
      <c r="BI622" s="2">
        <v>1990</v>
      </c>
      <c r="BJ622" s="2">
        <v>35</v>
      </c>
      <c r="BK622" s="2">
        <v>6</v>
      </c>
      <c r="BL622" s="2">
        <v>3</v>
      </c>
      <c r="BM622" s="2">
        <v>0</v>
      </c>
      <c r="BN622" s="2">
        <v>1</v>
      </c>
      <c r="BO622" s="2">
        <v>1</v>
      </c>
      <c r="BP622" s="2">
        <v>2</v>
      </c>
      <c r="BQ622" s="2">
        <v>3</v>
      </c>
      <c r="BR622" s="2">
        <v>4</v>
      </c>
      <c r="BS622" s="2">
        <v>0</v>
      </c>
      <c r="BT622" s="2">
        <v>32770</v>
      </c>
      <c r="BU622" s="2">
        <v>0.75</v>
      </c>
      <c r="BV622" s="2">
        <v>0.46737139999999999</v>
      </c>
      <c r="BW622" s="2">
        <v>237</v>
      </c>
      <c r="BX622" s="2">
        <v>1.678364</v>
      </c>
      <c r="BY622" s="2">
        <v>-0.36147040000000003</v>
      </c>
      <c r="BZ622" s="2">
        <v>34</v>
      </c>
      <c r="CA622" s="2">
        <v>6</v>
      </c>
      <c r="CB622" s="2">
        <v>2</v>
      </c>
      <c r="CC622" s="2">
        <v>0</v>
      </c>
      <c r="CD622" s="2">
        <v>0</v>
      </c>
      <c r="CE622" s="2">
        <v>1</v>
      </c>
      <c r="CF622" s="2">
        <v>2</v>
      </c>
      <c r="CG622" s="2">
        <v>3</v>
      </c>
      <c r="CH622" s="2">
        <v>4</v>
      </c>
      <c r="CI622" s="2">
        <v>0</v>
      </c>
      <c r="CJ622" s="2">
        <v>31591</v>
      </c>
      <c r="CK622" s="2">
        <v>1.6460384286663923</v>
      </c>
      <c r="CL622" s="2">
        <v>0.65020361282238692</v>
      </c>
      <c r="CM622" s="2">
        <v>201</v>
      </c>
      <c r="CN622" s="2">
        <v>0.25367323917771262</v>
      </c>
      <c r="CO622" s="2">
        <v>1164</v>
      </c>
      <c r="CP622" s="2">
        <v>-0.17891501639999999</v>
      </c>
      <c r="CQ622" s="2">
        <v>0.33923549200000003</v>
      </c>
      <c r="CR622" s="2">
        <v>10702</v>
      </c>
      <c r="CS622" s="2">
        <v>0.88</v>
      </c>
      <c r="CT622" s="2">
        <v>10858</v>
      </c>
      <c r="CU622" s="2">
        <v>0.89878911664000005</v>
      </c>
      <c r="CW622" s="2">
        <v>4</v>
      </c>
      <c r="CY622" s="2">
        <v>408</v>
      </c>
      <c r="CZ622" s="2">
        <v>638</v>
      </c>
      <c r="DA622" s="2">
        <v>4692</v>
      </c>
      <c r="DB622" s="2">
        <v>930</v>
      </c>
      <c r="DC622" s="2">
        <v>89.33</v>
      </c>
      <c r="DD622" s="2">
        <v>402</v>
      </c>
      <c r="DE622" s="2">
        <v>117</v>
      </c>
      <c r="DF622" s="2">
        <v>12</v>
      </c>
      <c r="DG622" s="2">
        <v>16.46</v>
      </c>
      <c r="DH622" s="2">
        <v>32.909999999999997</v>
      </c>
      <c r="DI622" s="2">
        <v>16.46</v>
      </c>
      <c r="DJ622" s="2">
        <v>-1.89</v>
      </c>
      <c r="DK622" s="2">
        <v>0.89971974327336035</v>
      </c>
      <c r="DL622" s="2">
        <v>0</v>
      </c>
      <c r="DM622" s="2">
        <v>0</v>
      </c>
      <c r="DN622" s="2">
        <v>166.5</v>
      </c>
      <c r="DO622" s="2">
        <v>0.66299999999999992</v>
      </c>
      <c r="DP622" s="2">
        <v>3471.66</v>
      </c>
      <c r="DQ622" s="2">
        <v>0</v>
      </c>
      <c r="DR622" s="2">
        <v>247.42664676999999</v>
      </c>
      <c r="DS622" s="2">
        <v>9.7178994393913262E-4</v>
      </c>
      <c r="DT622" s="2">
        <v>2.3012618055510399</v>
      </c>
      <c r="DU622" s="2">
        <v>869044.82622940571</v>
      </c>
      <c r="DV622" s="2">
        <v>0</v>
      </c>
    </row>
    <row r="623" spans="1:126" s="2" customFormat="1" x14ac:dyDescent="0.15">
      <c r="A623" s="2" t="s">
        <v>1113</v>
      </c>
      <c r="B623" s="2" t="s">
        <v>1202</v>
      </c>
      <c r="C623" s="2">
        <v>17</v>
      </c>
      <c r="D623" s="2">
        <v>125</v>
      </c>
      <c r="E623" s="2" t="s">
        <v>1203</v>
      </c>
      <c r="F623" s="2">
        <v>17125</v>
      </c>
      <c r="G623" t="s">
        <v>5607</v>
      </c>
      <c r="H623">
        <v>97.5</v>
      </c>
      <c r="I623">
        <v>0.4</v>
      </c>
      <c r="J623">
        <v>0.2</v>
      </c>
      <c r="K623">
        <v>0.3</v>
      </c>
      <c r="L623">
        <v>0.9</v>
      </c>
      <c r="M623">
        <v>0.8</v>
      </c>
      <c r="N623">
        <f t="shared" si="42"/>
        <v>9507.99</v>
      </c>
      <c r="O623">
        <f t="shared" si="40"/>
        <v>492.01000000000022</v>
      </c>
      <c r="P623">
        <f t="shared" si="41"/>
        <v>0.59041200000000049</v>
      </c>
      <c r="Q623" s="4">
        <v>17125</v>
      </c>
      <c r="R623" s="5">
        <v>40.236992999999998</v>
      </c>
      <c r="S623" s="5">
        <v>-89.913574999999994</v>
      </c>
      <c r="T623" s="2">
        <v>6</v>
      </c>
      <c r="U623" s="2">
        <v>9.4972172412960354E-2</v>
      </c>
      <c r="V623" s="2">
        <v>14636</v>
      </c>
      <c r="W623" s="2">
        <v>14309</v>
      </c>
      <c r="X623" s="2">
        <v>14126</v>
      </c>
      <c r="Y623" s="2">
        <v>13859</v>
      </c>
      <c r="Z623" s="2">
        <v>7209</v>
      </c>
      <c r="AA623">
        <v>17107</v>
      </c>
      <c r="AB623" s="2">
        <v>5550.9549999999999</v>
      </c>
      <c r="AC623" s="2">
        <v>41567</v>
      </c>
      <c r="AD623" s="2">
        <v>8</v>
      </c>
      <c r="AE623" s="2">
        <v>5.6633158714427298E-4</v>
      </c>
      <c r="AF623" s="2">
        <v>12</v>
      </c>
      <c r="AG623" s="2">
        <v>490</v>
      </c>
      <c r="AH623" s="2">
        <v>2.4489795918367346E-2</v>
      </c>
      <c r="AI623" s="3">
        <v>289841</v>
      </c>
      <c r="AJ623" s="3">
        <v>345111.56171708001</v>
      </c>
      <c r="AK623" s="2">
        <v>165</v>
      </c>
      <c r="AL623" s="2">
        <v>391155.19999999995</v>
      </c>
      <c r="AM623" s="2">
        <v>365727</v>
      </c>
      <c r="AN623" s="2">
        <v>168637</v>
      </c>
      <c r="AO623" s="2">
        <v>534364</v>
      </c>
      <c r="AP623" s="2">
        <v>19</v>
      </c>
      <c r="AQ623" s="2">
        <v>3</v>
      </c>
      <c r="AR623" s="2">
        <v>22</v>
      </c>
      <c r="AS623" s="2">
        <v>1.5374938849675031</v>
      </c>
      <c r="AT623" s="2">
        <v>21</v>
      </c>
      <c r="AU623" s="2">
        <v>168</v>
      </c>
      <c r="AV623">
        <f t="shared" si="39"/>
        <v>189</v>
      </c>
      <c r="AW623" s="2">
        <v>1112</v>
      </c>
      <c r="AX623" s="2">
        <v>8.9999999999999969E-2</v>
      </c>
      <c r="AY623" s="2">
        <v>3862231081.03615</v>
      </c>
      <c r="AZ623" s="2">
        <v>3862231.08103615</v>
      </c>
      <c r="BA623" s="2">
        <v>14810.140386761501</v>
      </c>
      <c r="BB623" s="2">
        <v>0.67521304584923492</v>
      </c>
      <c r="BC623" s="2">
        <v>8507</v>
      </c>
      <c r="BD623" s="2">
        <v>0</v>
      </c>
      <c r="BE623" s="2">
        <v>8507</v>
      </c>
      <c r="BF623" s="2">
        <v>0.58123804318119709</v>
      </c>
      <c r="BG623" s="2">
        <v>383182</v>
      </c>
      <c r="BH623" s="2">
        <v>27.1260087781396</v>
      </c>
      <c r="BI623" s="2">
        <v>2414</v>
      </c>
      <c r="BJ623" s="2">
        <v>99</v>
      </c>
      <c r="BK623" s="2">
        <v>13</v>
      </c>
      <c r="BL623" s="2">
        <v>20</v>
      </c>
      <c r="BM623" s="2">
        <v>3</v>
      </c>
      <c r="BN623" s="2">
        <v>3</v>
      </c>
      <c r="BO623" s="2">
        <v>5</v>
      </c>
      <c r="BP623" s="2">
        <v>10</v>
      </c>
      <c r="BQ623" s="2">
        <v>38</v>
      </c>
      <c r="BR623" s="2">
        <v>18</v>
      </c>
      <c r="BS623" s="2">
        <v>0</v>
      </c>
      <c r="BT623" s="2">
        <v>320961</v>
      </c>
      <c r="BU623" s="2">
        <v>0.83</v>
      </c>
      <c r="BV623" s="2">
        <v>0.59651860000000001</v>
      </c>
      <c r="BW623" s="2">
        <v>997</v>
      </c>
      <c r="BX623" s="2">
        <v>0.65116949999999996</v>
      </c>
      <c r="BY623" s="2">
        <v>-1.178671</v>
      </c>
      <c r="BZ623" s="2">
        <v>96</v>
      </c>
      <c r="CA623" s="2">
        <v>13</v>
      </c>
      <c r="CB623" s="2">
        <v>18</v>
      </c>
      <c r="CC623" s="2">
        <v>2</v>
      </c>
      <c r="CD623" s="2">
        <v>4</v>
      </c>
      <c r="CE623" s="2">
        <v>6</v>
      </c>
      <c r="CF623" s="2">
        <v>7</v>
      </c>
      <c r="CG623" s="2">
        <v>37</v>
      </c>
      <c r="CH623" s="2">
        <v>17</v>
      </c>
      <c r="CI623" s="2">
        <v>1</v>
      </c>
      <c r="CJ623" s="2">
        <v>306975</v>
      </c>
      <c r="CK623" s="2">
        <v>0.65477644759345222</v>
      </c>
      <c r="CL623" s="2">
        <v>0.65860007380981667</v>
      </c>
      <c r="CM623" s="2">
        <v>1040</v>
      </c>
      <c r="CN623" s="2">
        <v>-1.1440027137290159</v>
      </c>
      <c r="CO623" s="2">
        <v>1091</v>
      </c>
      <c r="CP623" s="2">
        <v>-0.96665500930000003</v>
      </c>
      <c r="CQ623" s="2">
        <v>-0.23947898970000001</v>
      </c>
      <c r="CR623" s="2">
        <v>11741</v>
      </c>
      <c r="CS623" s="2">
        <v>0.86799999999999999</v>
      </c>
      <c r="CT623" s="2">
        <v>146102</v>
      </c>
      <c r="CU623" s="2">
        <v>0.90346010657700004</v>
      </c>
      <c r="CV623" s="2">
        <v>4</v>
      </c>
      <c r="CW623" s="2">
        <v>5</v>
      </c>
      <c r="CX623" s="2">
        <v>3</v>
      </c>
      <c r="CY623" s="2">
        <v>555</v>
      </c>
      <c r="CZ623" s="2">
        <v>671</v>
      </c>
      <c r="DA623" s="2">
        <v>5274</v>
      </c>
      <c r="DB623" s="2">
        <v>790</v>
      </c>
      <c r="DC623" s="2">
        <v>219.25</v>
      </c>
      <c r="DD623" s="2">
        <v>367</v>
      </c>
      <c r="DE623" s="2">
        <v>123</v>
      </c>
      <c r="DF623" s="2">
        <v>18</v>
      </c>
      <c r="DG623" s="2">
        <v>14.04</v>
      </c>
      <c r="DH623" s="2">
        <v>21.06</v>
      </c>
      <c r="DI623" s="2">
        <v>14.04</v>
      </c>
      <c r="DJ623" s="2">
        <v>-1.86</v>
      </c>
      <c r="DK623" s="2">
        <v>0.90805993630990789</v>
      </c>
      <c r="DL623" s="2">
        <v>8.1632653061224497E-3</v>
      </c>
      <c r="DN623" s="2">
        <v>177.5</v>
      </c>
      <c r="DO623" s="2">
        <v>0.49</v>
      </c>
      <c r="DP623" s="2">
        <v>20546.190000000002</v>
      </c>
      <c r="DQ623" s="2">
        <v>0</v>
      </c>
      <c r="DR623" s="2">
        <v>3148.4471128200003</v>
      </c>
      <c r="DS623" s="2">
        <v>8.7315603187146686E-3</v>
      </c>
      <c r="DT623" s="2">
        <v>3.1290332398457301</v>
      </c>
      <c r="DU623" s="2">
        <v>1223937.6227385043</v>
      </c>
      <c r="DV623" s="2">
        <v>1</v>
      </c>
    </row>
    <row r="624" spans="1:126" s="2" customFormat="1" x14ac:dyDescent="0.15">
      <c r="A624" s="2" t="s">
        <v>1113</v>
      </c>
      <c r="B624" s="2" t="s">
        <v>1204</v>
      </c>
      <c r="C624" s="2">
        <v>17</v>
      </c>
      <c r="D624" s="2">
        <v>127</v>
      </c>
      <c r="E624" s="2" t="s">
        <v>1205</v>
      </c>
      <c r="F624" s="2">
        <v>17127</v>
      </c>
      <c r="G624" t="s">
        <v>5608</v>
      </c>
      <c r="H624">
        <v>89.8</v>
      </c>
      <c r="I624">
        <v>5.8</v>
      </c>
      <c r="J624">
        <v>0.4</v>
      </c>
      <c r="K624">
        <v>0.3</v>
      </c>
      <c r="L624">
        <v>1.9</v>
      </c>
      <c r="M624">
        <v>1.9</v>
      </c>
      <c r="N624">
        <f t="shared" si="42"/>
        <v>8105.1499999999987</v>
      </c>
      <c r="O624">
        <f t="shared" si="40"/>
        <v>1894.8500000000013</v>
      </c>
      <c r="P624">
        <f t="shared" si="41"/>
        <v>2.2738200000000024</v>
      </c>
      <c r="Q624" s="4">
        <v>17127</v>
      </c>
      <c r="R624" s="5">
        <v>37.216118999999999</v>
      </c>
      <c r="S624" s="5">
        <v>-88.705658</v>
      </c>
      <c r="T624" s="2">
        <v>7</v>
      </c>
      <c r="U624" s="2">
        <v>0.1402322604026453</v>
      </c>
      <c r="V624" s="2">
        <v>15370</v>
      </c>
      <c r="W624" s="2">
        <v>15148</v>
      </c>
      <c r="X624" s="2">
        <v>15016</v>
      </c>
      <c r="Y624" s="2">
        <v>14565</v>
      </c>
      <c r="Z624" s="2">
        <v>7639</v>
      </c>
      <c r="AA624">
        <v>17109</v>
      </c>
      <c r="AB624" s="2">
        <v>5177.13</v>
      </c>
      <c r="AC624" s="2">
        <v>40977</v>
      </c>
      <c r="AD624" s="2">
        <v>4</v>
      </c>
      <c r="AE624" s="2">
        <v>2.6638252530633989E-4</v>
      </c>
      <c r="AF624" s="2">
        <v>11</v>
      </c>
      <c r="AG624" s="2">
        <v>412</v>
      </c>
      <c r="AH624" s="2">
        <v>2.6699029126213591E-2</v>
      </c>
      <c r="AI624" s="3">
        <v>102249</v>
      </c>
      <c r="AJ624" s="3">
        <v>151819.03912821002</v>
      </c>
      <c r="AK624" s="2">
        <v>63</v>
      </c>
      <c r="AL624" s="2">
        <v>759251.2</v>
      </c>
      <c r="AM624" s="2">
        <v>203145</v>
      </c>
      <c r="AN624" s="2">
        <v>47664</v>
      </c>
      <c r="AO624" s="2">
        <v>250809</v>
      </c>
      <c r="AP624" s="2">
        <v>11</v>
      </c>
      <c r="AQ624" s="2">
        <v>1</v>
      </c>
      <c r="AR624" s="2">
        <v>12</v>
      </c>
      <c r="AS624" s="2">
        <v>0.7921837866385002</v>
      </c>
      <c r="AT624" s="2">
        <v>3</v>
      </c>
      <c r="AU624" s="2">
        <v>42</v>
      </c>
      <c r="AV624">
        <f t="shared" si="39"/>
        <v>45</v>
      </c>
      <c r="AW624" s="2">
        <v>9351</v>
      </c>
      <c r="AX624" s="2">
        <v>0.64</v>
      </c>
      <c r="AY624" s="2">
        <v>595256743.98227596</v>
      </c>
      <c r="AZ624" s="2">
        <v>595256.74398227595</v>
      </c>
      <c r="BA624" s="2">
        <v>3958.54350300428</v>
      </c>
      <c r="BB624" s="2">
        <v>2.526181660605888</v>
      </c>
      <c r="BC624" s="2">
        <v>7889</v>
      </c>
      <c r="BD624" s="2">
        <v>270</v>
      </c>
      <c r="BE624" s="2">
        <v>7619</v>
      </c>
      <c r="BF624" s="2">
        <v>0.49570592062459334</v>
      </c>
      <c r="BG624" s="2">
        <v>389217</v>
      </c>
      <c r="BH624" s="2">
        <v>25.920151838039423</v>
      </c>
      <c r="BI624" s="2">
        <v>2196</v>
      </c>
      <c r="BJ624" s="2">
        <v>126</v>
      </c>
      <c r="BK624" s="2">
        <v>19</v>
      </c>
      <c r="BL624" s="2">
        <v>14</v>
      </c>
      <c r="BM624" s="2">
        <v>1</v>
      </c>
      <c r="BN624" s="2">
        <v>6</v>
      </c>
      <c r="BO624" s="2">
        <v>17</v>
      </c>
      <c r="BP624" s="2">
        <v>4</v>
      </c>
      <c r="BQ624" s="2">
        <v>18</v>
      </c>
      <c r="BR624" s="2">
        <v>8</v>
      </c>
      <c r="BS624" s="2">
        <v>1</v>
      </c>
      <c r="BT624" s="2">
        <v>167699</v>
      </c>
      <c r="BU624" s="2">
        <v>0.76</v>
      </c>
      <c r="BV624" s="2">
        <v>0.59316389999999997</v>
      </c>
      <c r="BW624" s="2">
        <v>990</v>
      </c>
      <c r="BX624" s="2">
        <v>1.2760959999999999</v>
      </c>
      <c r="BY624" s="2">
        <v>-0.23939189999999999</v>
      </c>
      <c r="BZ624" s="2">
        <v>120</v>
      </c>
      <c r="CA624" s="2">
        <v>19</v>
      </c>
      <c r="CB624" s="2">
        <v>13</v>
      </c>
      <c r="CC624" s="2">
        <v>2</v>
      </c>
      <c r="CD624" s="2">
        <v>5</v>
      </c>
      <c r="CE624" s="2">
        <v>15</v>
      </c>
      <c r="CF624" s="2">
        <v>4</v>
      </c>
      <c r="CG624" s="2">
        <v>20</v>
      </c>
      <c r="CH624" s="2">
        <v>6</v>
      </c>
      <c r="CI624" s="2">
        <v>3</v>
      </c>
      <c r="CJ624" s="2">
        <v>174110</v>
      </c>
      <c r="CK624" s="2">
        <v>1.1889035667107002</v>
      </c>
      <c r="CL624" s="2">
        <v>0.71576832289654901</v>
      </c>
      <c r="CM624" s="2">
        <v>953</v>
      </c>
      <c r="CN624" s="2">
        <v>-4.3103252339388491E-2</v>
      </c>
      <c r="CO624" s="2">
        <v>1384</v>
      </c>
      <c r="CP624" s="2">
        <v>-1.1855501903000001</v>
      </c>
      <c r="CQ624" s="2">
        <v>-0.50425044590000001</v>
      </c>
      <c r="CR624" s="2">
        <v>12576</v>
      </c>
      <c r="CS624" s="2">
        <v>0.86</v>
      </c>
      <c r="CT624" s="2">
        <v>147799</v>
      </c>
      <c r="CU624" s="2">
        <v>0.88243941554000005</v>
      </c>
      <c r="CV624" s="2">
        <v>28</v>
      </c>
      <c r="CW624" s="2">
        <v>6</v>
      </c>
      <c r="CX624" s="2">
        <v>3</v>
      </c>
      <c r="CY624" s="2">
        <v>199</v>
      </c>
      <c r="CZ624" s="2">
        <v>567</v>
      </c>
      <c r="DA624" s="2">
        <v>5326</v>
      </c>
      <c r="DB624" s="2">
        <v>810</v>
      </c>
      <c r="DC624" s="2">
        <v>162.04</v>
      </c>
      <c r="DD624" s="2">
        <v>1381</v>
      </c>
      <c r="DE624" s="2">
        <v>137</v>
      </c>
      <c r="DF624" s="2">
        <v>10</v>
      </c>
      <c r="DG624" s="2">
        <v>19.899999999999999</v>
      </c>
      <c r="DH624" s="2">
        <v>6.63</v>
      </c>
      <c r="DI624" s="2">
        <v>13.27</v>
      </c>
      <c r="DJ624" s="2">
        <v>-1.69</v>
      </c>
      <c r="DK624" s="2">
        <v>0.83781748476757723</v>
      </c>
      <c r="DL624" s="2">
        <v>0</v>
      </c>
      <c r="DM624" s="2">
        <v>0</v>
      </c>
      <c r="DN624" s="2">
        <v>46.4</v>
      </c>
      <c r="DO624" s="2">
        <v>0.30199999999999999</v>
      </c>
      <c r="DP624" s="2">
        <v>8866.6099999999988</v>
      </c>
      <c r="DQ624" s="2">
        <v>2788</v>
      </c>
      <c r="DR624" s="2">
        <v>1812.8660352300001</v>
      </c>
      <c r="DS624" s="2">
        <v>1.1698699107370845E-2</v>
      </c>
      <c r="DT624" s="2">
        <v>2.9766539237537</v>
      </c>
      <c r="DU624" s="2">
        <v>2260028.063594705</v>
      </c>
      <c r="DV624" s="2">
        <v>1</v>
      </c>
    </row>
    <row r="625" spans="1:126" x14ac:dyDescent="0.15">
      <c r="A625" t="s">
        <v>1113</v>
      </c>
      <c r="B625" t="s">
        <v>1212</v>
      </c>
      <c r="C625">
        <v>17</v>
      </c>
      <c r="D625">
        <v>129</v>
      </c>
      <c r="E625" t="s">
        <v>1213</v>
      </c>
      <c r="F625">
        <v>17129</v>
      </c>
      <c r="G625" t="s">
        <v>5609</v>
      </c>
      <c r="H625">
        <v>97</v>
      </c>
      <c r="I625">
        <v>0.6</v>
      </c>
      <c r="J625">
        <v>0.2</v>
      </c>
      <c r="K625">
        <v>0.2</v>
      </c>
      <c r="L625">
        <v>1.1000000000000001</v>
      </c>
      <c r="M625">
        <v>1</v>
      </c>
      <c r="N625">
        <f t="shared" si="42"/>
        <v>9411.6500000000015</v>
      </c>
      <c r="O625">
        <f t="shared" si="40"/>
        <v>588.34999999999854</v>
      </c>
      <c r="P625">
        <f t="shared" si="41"/>
        <v>0.70601999999999854</v>
      </c>
      <c r="Q625" s="4">
        <v>17129</v>
      </c>
      <c r="R625" s="5">
        <v>40.022568999999997</v>
      </c>
      <c r="S625" s="5">
        <v>-89.794133000000002</v>
      </c>
      <c r="T625">
        <v>3</v>
      </c>
      <c r="U625">
        <v>8.7095748946040261E-2</v>
      </c>
      <c r="V625">
        <v>12728</v>
      </c>
      <c r="W625">
        <v>12658</v>
      </c>
      <c r="X625">
        <v>12611</v>
      </c>
      <c r="Y625">
        <v>12356</v>
      </c>
      <c r="Z625">
        <v>6625</v>
      </c>
      <c r="AA625">
        <v>17117</v>
      </c>
      <c r="AB625">
        <v>5423.9970000000003</v>
      </c>
      <c r="AC625">
        <v>60486</v>
      </c>
      <c r="AD625">
        <v>2</v>
      </c>
      <c r="AE625">
        <v>1.5859170565379429E-4</v>
      </c>
      <c r="AF625">
        <v>17</v>
      </c>
      <c r="AG625">
        <v>369</v>
      </c>
      <c r="AH625">
        <v>4.6070460704607047E-2</v>
      </c>
      <c r="AI625" s="3">
        <v>157755</v>
      </c>
      <c r="AJ625" s="3">
        <v>201239.644995735</v>
      </c>
      <c r="AK625">
        <v>106</v>
      </c>
      <c r="AL625">
        <v>201856</v>
      </c>
      <c r="AM625">
        <v>589937</v>
      </c>
      <c r="AN625">
        <v>88736</v>
      </c>
      <c r="AO625">
        <v>678673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f t="shared" si="39"/>
        <v>6</v>
      </c>
      <c r="AW625">
        <v>0</v>
      </c>
      <c r="AX625">
        <v>0</v>
      </c>
      <c r="AY625">
        <v>256625473.215431</v>
      </c>
      <c r="AZ625">
        <v>256625.473215431</v>
      </c>
      <c r="BA625">
        <v>20502.2196255577</v>
      </c>
      <c r="BB625">
        <v>0.48775206697786905</v>
      </c>
      <c r="BC625">
        <v>9222</v>
      </c>
      <c r="BD625">
        <v>0</v>
      </c>
      <c r="BE625">
        <v>9222</v>
      </c>
      <c r="BF625">
        <v>0.72454431175361411</v>
      </c>
      <c r="BG625">
        <v>247803</v>
      </c>
      <c r="BH625">
        <v>19.649750218063595</v>
      </c>
      <c r="BI625">
        <v>1404</v>
      </c>
      <c r="BJ625">
        <v>16</v>
      </c>
      <c r="BK625">
        <v>2</v>
      </c>
      <c r="BL625">
        <v>2</v>
      </c>
      <c r="BM625">
        <v>0</v>
      </c>
      <c r="BN625">
        <v>0</v>
      </c>
      <c r="BO625">
        <v>0</v>
      </c>
      <c r="BP625">
        <v>0</v>
      </c>
      <c r="BQ625">
        <v>2</v>
      </c>
      <c r="BR625">
        <v>2</v>
      </c>
      <c r="BS625">
        <v>0</v>
      </c>
      <c r="BT625">
        <v>12466</v>
      </c>
      <c r="BU625">
        <v>0.8</v>
      </c>
      <c r="BV625">
        <v>0.66529430000000001</v>
      </c>
      <c r="BW625">
        <v>101</v>
      </c>
      <c r="BX625">
        <v>1.9252370000000001</v>
      </c>
      <c r="BY625">
        <v>0.94300740000000005</v>
      </c>
      <c r="BZ625">
        <v>12</v>
      </c>
      <c r="CA625">
        <v>2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2</v>
      </c>
      <c r="CI625">
        <v>0</v>
      </c>
      <c r="CJ625">
        <v>12566</v>
      </c>
      <c r="CK625">
        <v>1.5120165526022602</v>
      </c>
      <c r="CL625">
        <v>0.70289109816021023</v>
      </c>
      <c r="CM625">
        <v>82</v>
      </c>
      <c r="CN625">
        <v>0.36107806467913967</v>
      </c>
      <c r="CO625">
        <v>1724</v>
      </c>
      <c r="CP625">
        <v>0.52347962400000003</v>
      </c>
      <c r="CQ625">
        <v>0.46133910900000002</v>
      </c>
      <c r="CR625">
        <v>11194</v>
      </c>
      <c r="CS625">
        <v>0.90099999999999991</v>
      </c>
      <c r="CT625">
        <v>11302</v>
      </c>
      <c r="CU625">
        <v>0.910457779568</v>
      </c>
      <c r="CV625">
        <v>3</v>
      </c>
      <c r="CW625">
        <v>2</v>
      </c>
      <c r="CX625">
        <v>5</v>
      </c>
      <c r="CY625">
        <v>291</v>
      </c>
      <c r="CZ625">
        <v>526</v>
      </c>
      <c r="DA625" s="2">
        <v>3817</v>
      </c>
      <c r="DB625" s="2">
        <v>1230</v>
      </c>
      <c r="DC625" s="2">
        <v>214.17</v>
      </c>
      <c r="DD625" s="2">
        <v>353</v>
      </c>
      <c r="DE625">
        <v>124</v>
      </c>
      <c r="DF625">
        <v>6</v>
      </c>
      <c r="DG625">
        <v>23.8</v>
      </c>
      <c r="DH625">
        <v>15.86</v>
      </c>
      <c r="DI625" s="2">
        <v>31.73</v>
      </c>
      <c r="DJ625">
        <v>-3.04</v>
      </c>
      <c r="DK625">
        <v>0.78476118031124209</v>
      </c>
      <c r="DL625">
        <v>0</v>
      </c>
      <c r="DM625">
        <v>0</v>
      </c>
      <c r="DN625">
        <v>150.19999999999999</v>
      </c>
      <c r="DO625">
        <v>0.753</v>
      </c>
      <c r="DP625">
        <v>6245.76</v>
      </c>
      <c r="DQ625" s="2">
        <v>0</v>
      </c>
      <c r="DR625" s="2">
        <v>978.89513690000013</v>
      </c>
      <c r="DS625">
        <v>4.8494698940064213E-3</v>
      </c>
      <c r="DT625">
        <v>2.3232866972207602</v>
      </c>
      <c r="DU625">
        <v>468969.3595541938</v>
      </c>
      <c r="DV625">
        <v>1</v>
      </c>
    </row>
    <row r="626" spans="1:126" x14ac:dyDescent="0.15">
      <c r="A626" t="s">
        <v>1113</v>
      </c>
      <c r="B626" t="s">
        <v>1214</v>
      </c>
      <c r="C626">
        <v>17</v>
      </c>
      <c r="D626">
        <v>131</v>
      </c>
      <c r="E626" t="s">
        <v>1215</v>
      </c>
      <c r="F626">
        <v>17131</v>
      </c>
      <c r="G626" t="s">
        <v>5610</v>
      </c>
      <c r="H626">
        <v>96.8</v>
      </c>
      <c r="I626">
        <v>0.3</v>
      </c>
      <c r="J626">
        <v>0.1</v>
      </c>
      <c r="K626">
        <v>0.3</v>
      </c>
      <c r="L626">
        <v>0.6</v>
      </c>
      <c r="M626">
        <v>1.9</v>
      </c>
      <c r="N626">
        <f t="shared" si="42"/>
        <v>9374.4000000000015</v>
      </c>
      <c r="O626">
        <f t="shared" si="40"/>
        <v>625.59999999999854</v>
      </c>
      <c r="P626">
        <f t="shared" si="41"/>
        <v>0.7507199999999985</v>
      </c>
      <c r="Q626" s="4">
        <v>17131</v>
      </c>
      <c r="R626" s="5">
        <v>41.204791</v>
      </c>
      <c r="S626" s="5">
        <v>-90.741433000000001</v>
      </c>
      <c r="T626">
        <v>2</v>
      </c>
      <c r="U626">
        <v>0.10443852205743552</v>
      </c>
      <c r="V626">
        <v>16421</v>
      </c>
      <c r="W626">
        <v>16204</v>
      </c>
      <c r="X626">
        <v>16107</v>
      </c>
      <c r="Y626">
        <v>15747</v>
      </c>
      <c r="Z626">
        <v>8175</v>
      </c>
      <c r="AA626">
        <v>17119</v>
      </c>
      <c r="AB626">
        <v>6474.2980000000007</v>
      </c>
      <c r="AC626">
        <v>54757</v>
      </c>
      <c r="AD626">
        <v>1</v>
      </c>
      <c r="AE626">
        <v>6.2084807847519711E-5</v>
      </c>
      <c r="AF626">
        <v>16</v>
      </c>
      <c r="AG626">
        <v>715</v>
      </c>
      <c r="AH626">
        <v>2.2377622377622378E-2</v>
      </c>
      <c r="AI626" s="3">
        <v>251998</v>
      </c>
      <c r="AJ626" s="3">
        <v>359167.21189411002</v>
      </c>
      <c r="AK626">
        <v>101</v>
      </c>
      <c r="AL626">
        <v>364102.39999999997</v>
      </c>
      <c r="AM626">
        <v>565265</v>
      </c>
      <c r="AN626">
        <v>140509</v>
      </c>
      <c r="AO626">
        <v>705774</v>
      </c>
      <c r="AP626">
        <v>2</v>
      </c>
      <c r="AQ626">
        <v>0</v>
      </c>
      <c r="AR626">
        <v>2</v>
      </c>
      <c r="AS626">
        <v>0.12342631449024932</v>
      </c>
      <c r="AT626">
        <v>2</v>
      </c>
      <c r="AU626">
        <v>11</v>
      </c>
      <c r="AV626">
        <f t="shared" si="39"/>
        <v>13</v>
      </c>
      <c r="AW626">
        <v>7509</v>
      </c>
      <c r="AX626">
        <v>0.51</v>
      </c>
      <c r="AY626">
        <v>419983621.99471802</v>
      </c>
      <c r="AZ626">
        <v>419983.62199471804</v>
      </c>
      <c r="BA626">
        <v>25344.292680807099</v>
      </c>
      <c r="BB626">
        <v>0.39456615049165955</v>
      </c>
      <c r="BC626">
        <v>5936</v>
      </c>
      <c r="BD626">
        <v>0</v>
      </c>
      <c r="BE626">
        <v>5936</v>
      </c>
      <c r="BF626">
        <v>0.36148833810364778</v>
      </c>
      <c r="BG626">
        <v>318439</v>
      </c>
      <c r="BH626">
        <v>19.770224126156329</v>
      </c>
      <c r="BI626">
        <v>2270</v>
      </c>
      <c r="BJ626">
        <v>28</v>
      </c>
      <c r="BK626">
        <v>1</v>
      </c>
      <c r="BL626">
        <v>2</v>
      </c>
      <c r="BM626">
        <v>0</v>
      </c>
      <c r="BN626">
        <v>0</v>
      </c>
      <c r="BO626">
        <v>0</v>
      </c>
      <c r="BP626">
        <v>1</v>
      </c>
      <c r="BQ626">
        <v>2</v>
      </c>
      <c r="BR626">
        <v>2</v>
      </c>
      <c r="BS626">
        <v>0</v>
      </c>
      <c r="BT626">
        <v>16276</v>
      </c>
      <c r="BU626">
        <v>0.83</v>
      </c>
      <c r="BV626">
        <v>0.67946549999999994</v>
      </c>
      <c r="BW626">
        <v>110</v>
      </c>
      <c r="BX626">
        <v>2.211846</v>
      </c>
      <c r="BY626">
        <v>1.0263979999999999</v>
      </c>
      <c r="BZ626">
        <v>25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2</v>
      </c>
      <c r="CH626">
        <v>1</v>
      </c>
      <c r="CI626">
        <v>0</v>
      </c>
      <c r="CJ626">
        <v>15978</v>
      </c>
      <c r="CK626">
        <v>1.877581674802854</v>
      </c>
      <c r="CL626">
        <v>0.70998336106489179</v>
      </c>
      <c r="CM626">
        <v>112</v>
      </c>
      <c r="CN626">
        <v>0.79211058807302459</v>
      </c>
      <c r="CO626">
        <v>1473</v>
      </c>
      <c r="CP626">
        <v>1.2375995829999999</v>
      </c>
      <c r="CQ626">
        <v>0.265806665</v>
      </c>
      <c r="CR626">
        <v>14058</v>
      </c>
      <c r="CS626">
        <v>0.88900000000000001</v>
      </c>
      <c r="CT626">
        <v>14467</v>
      </c>
      <c r="CU626">
        <v>0.91280653951000001</v>
      </c>
      <c r="CV626">
        <v>1</v>
      </c>
      <c r="CW626">
        <v>2</v>
      </c>
      <c r="CX626">
        <v>3</v>
      </c>
      <c r="CY626">
        <v>482</v>
      </c>
      <c r="CZ626">
        <v>1007</v>
      </c>
      <c r="DA626" s="2">
        <v>5635</v>
      </c>
      <c r="DB626" s="2">
        <v>1190</v>
      </c>
      <c r="DC626" s="2">
        <v>123.62</v>
      </c>
      <c r="DD626" s="2">
        <v>419</v>
      </c>
      <c r="DE626">
        <v>226</v>
      </c>
      <c r="DF626">
        <v>14</v>
      </c>
      <c r="DG626">
        <v>18.54</v>
      </c>
      <c r="DH626">
        <v>30.91</v>
      </c>
      <c r="DI626" s="2">
        <v>12.36</v>
      </c>
      <c r="DJ626">
        <v>-2.4700000000000002</v>
      </c>
      <c r="DK626">
        <v>0.9052730577226803</v>
      </c>
      <c r="DL626">
        <v>2.7972027972027972E-3</v>
      </c>
      <c r="DN626">
        <v>180.4</v>
      </c>
      <c r="DO626">
        <v>0.49200000000000005</v>
      </c>
      <c r="DP626">
        <v>14833.48</v>
      </c>
      <c r="DQ626" s="2">
        <v>0</v>
      </c>
      <c r="DR626" s="2">
        <v>3.28192927</v>
      </c>
      <c r="DS626">
        <v>9.0137534699304382E-6</v>
      </c>
      <c r="DT626">
        <v>2.3302316041267801</v>
      </c>
      <c r="DU626">
        <v>848442.91961841041</v>
      </c>
      <c r="DV626">
        <v>0</v>
      </c>
    </row>
    <row r="627" spans="1:126" x14ac:dyDescent="0.15">
      <c r="A627" t="s">
        <v>1113</v>
      </c>
      <c r="B627" t="s">
        <v>202</v>
      </c>
      <c r="C627">
        <v>17</v>
      </c>
      <c r="D627">
        <v>133</v>
      </c>
      <c r="E627" t="s">
        <v>1216</v>
      </c>
      <c r="F627">
        <v>17133</v>
      </c>
      <c r="G627" t="s">
        <v>5611</v>
      </c>
      <c r="H627">
        <v>97.1</v>
      </c>
      <c r="I627">
        <v>0.2</v>
      </c>
      <c r="J627">
        <v>0.2</v>
      </c>
      <c r="K627">
        <v>0.4</v>
      </c>
      <c r="L627">
        <v>0.8</v>
      </c>
      <c r="M627">
        <v>1.4</v>
      </c>
      <c r="N627">
        <f t="shared" si="42"/>
        <v>9431.2499999999982</v>
      </c>
      <c r="O627">
        <f t="shared" si="40"/>
        <v>568.75000000000182</v>
      </c>
      <c r="P627">
        <f t="shared" si="41"/>
        <v>0.68250000000000244</v>
      </c>
      <c r="Q627" s="4">
        <v>17133</v>
      </c>
      <c r="R627" s="5">
        <v>38.277982999999999</v>
      </c>
      <c r="S627" s="5">
        <v>-90.179078000000004</v>
      </c>
      <c r="T627">
        <v>1</v>
      </c>
      <c r="U627">
        <v>0.10142075492720275</v>
      </c>
      <c r="V627">
        <v>33003</v>
      </c>
      <c r="W627">
        <v>33373</v>
      </c>
      <c r="X627">
        <v>33539</v>
      </c>
      <c r="Y627">
        <v>33724</v>
      </c>
      <c r="Z627">
        <v>18196</v>
      </c>
      <c r="AA627">
        <v>17121</v>
      </c>
      <c r="AB627">
        <v>15214.755000000001</v>
      </c>
      <c r="AC627">
        <v>70859</v>
      </c>
      <c r="AD627">
        <v>0</v>
      </c>
      <c r="AE627">
        <v>0</v>
      </c>
      <c r="AF627">
        <v>19</v>
      </c>
      <c r="AG627">
        <v>563</v>
      </c>
      <c r="AH627">
        <v>3.3747779751332148E-2</v>
      </c>
      <c r="AI627" s="3">
        <v>193201</v>
      </c>
      <c r="AJ627" s="3">
        <v>246410.37178317501</v>
      </c>
      <c r="AK627">
        <v>98</v>
      </c>
      <c r="AL627">
        <v>254547.20000000001</v>
      </c>
      <c r="AM627">
        <v>1647133</v>
      </c>
      <c r="AN627">
        <v>118070</v>
      </c>
      <c r="AO627">
        <v>1765203</v>
      </c>
      <c r="AP627">
        <v>3</v>
      </c>
      <c r="AQ627">
        <v>1</v>
      </c>
      <c r="AR627">
        <v>4</v>
      </c>
      <c r="AS627">
        <v>0.11985736973002128</v>
      </c>
      <c r="AT627">
        <v>4</v>
      </c>
      <c r="AU627">
        <v>19</v>
      </c>
      <c r="AV627">
        <f t="shared" si="39"/>
        <v>23</v>
      </c>
      <c r="AW627">
        <v>34109</v>
      </c>
      <c r="AX627">
        <v>0.92</v>
      </c>
      <c r="AY627">
        <v>360396622.54871303</v>
      </c>
      <c r="AZ627">
        <v>360396.622548713</v>
      </c>
      <c r="BA627">
        <v>13073.0108252296</v>
      </c>
      <c r="BB627">
        <v>0.76493472954990627</v>
      </c>
      <c r="BC627">
        <v>16387</v>
      </c>
      <c r="BD627">
        <v>16603</v>
      </c>
      <c r="BE627">
        <v>-216</v>
      </c>
      <c r="BF627">
        <v>-6.54485955822198E-3</v>
      </c>
      <c r="BG627">
        <v>798364</v>
      </c>
      <c r="BH627">
        <v>23.804049017561645</v>
      </c>
      <c r="BI627">
        <v>3546</v>
      </c>
      <c r="BJ627">
        <v>28</v>
      </c>
      <c r="BK627">
        <v>6</v>
      </c>
      <c r="BL627">
        <v>2</v>
      </c>
      <c r="BM627">
        <v>0</v>
      </c>
      <c r="BN627">
        <v>0</v>
      </c>
      <c r="BO627">
        <v>1</v>
      </c>
      <c r="BP627">
        <v>1</v>
      </c>
      <c r="BQ627">
        <v>4</v>
      </c>
      <c r="BR627">
        <v>6</v>
      </c>
      <c r="BS627">
        <v>0</v>
      </c>
      <c r="BT627">
        <v>33236</v>
      </c>
      <c r="BU627">
        <v>0.86</v>
      </c>
      <c r="BV627">
        <v>0.71545000000000003</v>
      </c>
      <c r="BW627">
        <v>162</v>
      </c>
      <c r="BX627">
        <v>1.4442170000000001</v>
      </c>
      <c r="BY627">
        <v>0.30187910000000001</v>
      </c>
      <c r="BZ627">
        <v>28</v>
      </c>
      <c r="CA627">
        <v>6</v>
      </c>
      <c r="CB627">
        <v>2</v>
      </c>
      <c r="CC627">
        <v>0</v>
      </c>
      <c r="CD627">
        <v>0</v>
      </c>
      <c r="CE627">
        <v>1</v>
      </c>
      <c r="CF627">
        <v>1</v>
      </c>
      <c r="CG627">
        <v>4</v>
      </c>
      <c r="CH627">
        <v>6</v>
      </c>
      <c r="CI627">
        <v>0</v>
      </c>
      <c r="CJ627">
        <v>33695</v>
      </c>
      <c r="CK627">
        <v>1.4245437008458228</v>
      </c>
      <c r="CL627">
        <v>0.73160700046166116</v>
      </c>
      <c r="CM627">
        <v>172</v>
      </c>
      <c r="CN627">
        <v>0.13425603187678384</v>
      </c>
      <c r="CO627">
        <v>5816</v>
      </c>
      <c r="CP627">
        <v>0.65334263400000003</v>
      </c>
      <c r="CQ627">
        <v>1.1382322840000001</v>
      </c>
      <c r="CR627">
        <v>31099</v>
      </c>
      <c r="CS627">
        <v>0.91700000000000004</v>
      </c>
      <c r="CT627">
        <v>29967</v>
      </c>
      <c r="CU627">
        <v>0.92725509214400004</v>
      </c>
      <c r="CV627">
        <v>38</v>
      </c>
      <c r="CW627">
        <v>26</v>
      </c>
      <c r="CX627">
        <v>14</v>
      </c>
      <c r="CY627">
        <v>492</v>
      </c>
      <c r="CZ627">
        <v>848</v>
      </c>
      <c r="DA627" s="2">
        <v>12735</v>
      </c>
      <c r="DB627" s="2">
        <v>3985</v>
      </c>
      <c r="DC627" s="2">
        <v>167.2</v>
      </c>
      <c r="DD627" s="2">
        <v>771</v>
      </c>
      <c r="DE627">
        <v>196</v>
      </c>
      <c r="DF627">
        <v>19</v>
      </c>
      <c r="DG627">
        <v>38.81</v>
      </c>
      <c r="DH627">
        <v>11.94</v>
      </c>
      <c r="DI627" s="2">
        <v>26.87</v>
      </c>
      <c r="DJ627">
        <v>-0.06</v>
      </c>
      <c r="DK627">
        <v>0.88250578413155212</v>
      </c>
      <c r="DL627">
        <v>0</v>
      </c>
      <c r="DM627">
        <v>0</v>
      </c>
      <c r="DN627">
        <v>71.8</v>
      </c>
      <c r="DO627">
        <v>0.28100000000000003</v>
      </c>
      <c r="DP627">
        <v>3592.37</v>
      </c>
      <c r="DQ627" s="2">
        <v>0</v>
      </c>
      <c r="DR627" s="2">
        <v>5971.5704393600008</v>
      </c>
      <c r="DS627">
        <v>2.343050788275837E-2</v>
      </c>
      <c r="DT627">
        <v>3.3358113783334802</v>
      </c>
      <c r="DU627">
        <v>849121.4460829281</v>
      </c>
      <c r="DV627">
        <v>0</v>
      </c>
    </row>
    <row r="628" spans="1:126" x14ac:dyDescent="0.15">
      <c r="A628" t="s">
        <v>1113</v>
      </c>
      <c r="B628" t="s">
        <v>204</v>
      </c>
      <c r="C628">
        <v>17</v>
      </c>
      <c r="D628">
        <v>135</v>
      </c>
      <c r="E628" t="s">
        <v>1217</v>
      </c>
      <c r="F628">
        <v>17135</v>
      </c>
      <c r="G628" t="s">
        <v>5612</v>
      </c>
      <c r="H628">
        <v>94.1</v>
      </c>
      <c r="I628">
        <v>3.2</v>
      </c>
      <c r="J628">
        <v>0.1</v>
      </c>
      <c r="K628">
        <v>0.4</v>
      </c>
      <c r="L628">
        <v>0.7</v>
      </c>
      <c r="M628">
        <v>1.5</v>
      </c>
      <c r="N628">
        <f t="shared" si="42"/>
        <v>8867.9599999999991</v>
      </c>
      <c r="O628">
        <f t="shared" si="40"/>
        <v>1132.0400000000009</v>
      </c>
      <c r="P628">
        <f t="shared" si="41"/>
        <v>1.3584480000000014</v>
      </c>
      <c r="Q628" s="4">
        <v>17135</v>
      </c>
      <c r="R628" s="5">
        <v>39.228093000000001</v>
      </c>
      <c r="S628" s="5">
        <v>-89.478003999999999</v>
      </c>
      <c r="T628">
        <v>6</v>
      </c>
      <c r="U628">
        <v>0.13188482792524756</v>
      </c>
      <c r="V628">
        <v>29977</v>
      </c>
      <c r="W628">
        <v>29740</v>
      </c>
      <c r="X628">
        <v>29348</v>
      </c>
      <c r="Y628">
        <v>29230</v>
      </c>
      <c r="Z628">
        <v>15530</v>
      </c>
      <c r="AA628">
        <v>17123</v>
      </c>
      <c r="AB628">
        <v>8201.134</v>
      </c>
      <c r="AC628">
        <v>46966</v>
      </c>
      <c r="AD628">
        <v>2</v>
      </c>
      <c r="AE628">
        <v>6.8147744309663352E-5</v>
      </c>
      <c r="AF628">
        <v>28</v>
      </c>
      <c r="AG628">
        <v>1021</v>
      </c>
      <c r="AH628">
        <v>2.742409402546523E-2</v>
      </c>
      <c r="AI628" s="3">
        <v>382388</v>
      </c>
      <c r="AJ628" s="3">
        <v>450358.65107036504</v>
      </c>
      <c r="AK628">
        <v>110</v>
      </c>
      <c r="AL628">
        <v>454265.59999999998</v>
      </c>
      <c r="AM628">
        <v>1393438</v>
      </c>
      <c r="AN628">
        <v>201458</v>
      </c>
      <c r="AO628">
        <v>1594896</v>
      </c>
      <c r="AP628">
        <v>1</v>
      </c>
      <c r="AQ628">
        <v>0</v>
      </c>
      <c r="AR628">
        <v>1</v>
      </c>
      <c r="AS628">
        <v>3.3624747814391391E-2</v>
      </c>
      <c r="AT628">
        <v>2</v>
      </c>
      <c r="AU628">
        <v>23</v>
      </c>
      <c r="AV628">
        <f t="shared" si="39"/>
        <v>25</v>
      </c>
      <c r="AW628">
        <v>7184</v>
      </c>
      <c r="AX628">
        <v>0.27</v>
      </c>
      <c r="AY628">
        <v>435663535.903974</v>
      </c>
      <c r="AZ628">
        <v>435663.53590397397</v>
      </c>
      <c r="BA628">
        <v>14143.370195764999</v>
      </c>
      <c r="BB628">
        <v>0.70704505797312267</v>
      </c>
      <c r="BC628">
        <v>10544</v>
      </c>
      <c r="BD628">
        <v>0</v>
      </c>
      <c r="BE628">
        <v>10544</v>
      </c>
      <c r="BF628">
        <v>0.35173633118724357</v>
      </c>
      <c r="BG628">
        <v>774238</v>
      </c>
      <c r="BH628">
        <v>26.381286629412568</v>
      </c>
      <c r="BI628">
        <v>3908</v>
      </c>
      <c r="BJ628">
        <v>38</v>
      </c>
      <c r="BK628">
        <v>6</v>
      </c>
      <c r="BL628">
        <v>2</v>
      </c>
      <c r="BM628">
        <v>0</v>
      </c>
      <c r="BN628">
        <v>1</v>
      </c>
      <c r="BO628">
        <v>3</v>
      </c>
      <c r="BP628">
        <v>3</v>
      </c>
      <c r="BQ628">
        <v>4</v>
      </c>
      <c r="BR628">
        <v>2</v>
      </c>
      <c r="BS628">
        <v>0</v>
      </c>
      <c r="BT628">
        <v>29500</v>
      </c>
      <c r="BU628">
        <v>0.8</v>
      </c>
      <c r="BV628">
        <v>0.54510420000000004</v>
      </c>
      <c r="BW628">
        <v>202</v>
      </c>
      <c r="BX628">
        <v>2</v>
      </c>
      <c r="BY628">
        <v>0.2026028</v>
      </c>
      <c r="BZ628">
        <v>29</v>
      </c>
      <c r="CA628">
        <v>6</v>
      </c>
      <c r="CB628">
        <v>2</v>
      </c>
      <c r="CC628">
        <v>0</v>
      </c>
      <c r="CD628">
        <v>0</v>
      </c>
      <c r="CE628">
        <v>3</v>
      </c>
      <c r="CF628">
        <v>2</v>
      </c>
      <c r="CG628">
        <v>1</v>
      </c>
      <c r="CH628">
        <v>2</v>
      </c>
      <c r="CI628">
        <v>0</v>
      </c>
      <c r="CJ628">
        <v>29058</v>
      </c>
      <c r="CK628">
        <v>1.5486268841627089</v>
      </c>
      <c r="CL628">
        <v>0.66141517662450933</v>
      </c>
      <c r="CM628">
        <v>192</v>
      </c>
      <c r="CN628">
        <v>0.23742119321368091</v>
      </c>
      <c r="CO628">
        <v>2083</v>
      </c>
      <c r="CP628">
        <v>-0.456127002</v>
      </c>
      <c r="CQ628">
        <v>-8.7573417900000006E-2</v>
      </c>
      <c r="CR628">
        <v>24728</v>
      </c>
      <c r="CS628">
        <v>0.86</v>
      </c>
      <c r="CT628">
        <v>26080</v>
      </c>
      <c r="CU628">
        <v>0.90188608543600002</v>
      </c>
      <c r="CV628">
        <v>19</v>
      </c>
      <c r="CW628">
        <v>20</v>
      </c>
      <c r="CX628">
        <v>14</v>
      </c>
      <c r="CY628">
        <v>729</v>
      </c>
      <c r="CZ628">
        <v>1487</v>
      </c>
      <c r="DA628" s="2">
        <v>12859</v>
      </c>
      <c r="DB628" s="2">
        <v>1730</v>
      </c>
      <c r="DC628" s="2">
        <v>101.17</v>
      </c>
      <c r="DD628" s="2">
        <v>3170</v>
      </c>
      <c r="DE628">
        <v>308</v>
      </c>
      <c r="DF628">
        <v>10</v>
      </c>
      <c r="DG628">
        <v>23.61</v>
      </c>
      <c r="DH628">
        <v>20.23</v>
      </c>
      <c r="DI628" s="2">
        <v>20.23</v>
      </c>
      <c r="DJ628">
        <v>-2.1800000000000002</v>
      </c>
      <c r="DK628">
        <v>0.86215048589390886</v>
      </c>
      <c r="DL628">
        <v>1.9588638589618022E-3</v>
      </c>
      <c r="DN628">
        <v>277.7</v>
      </c>
      <c r="DO628">
        <v>0.60799999999999998</v>
      </c>
      <c r="DP628">
        <v>10117.480000000001</v>
      </c>
      <c r="DQ628" s="2">
        <v>0</v>
      </c>
      <c r="DR628" s="2">
        <v>138.67176548999998</v>
      </c>
      <c r="DS628">
        <v>1.7429413465473943E-3</v>
      </c>
      <c r="DT628">
        <v>2.4512216711383901</v>
      </c>
      <c r="DU628">
        <v>1113505.6831726835</v>
      </c>
      <c r="DV628">
        <v>1</v>
      </c>
    </row>
    <row r="629" spans="1:126" x14ac:dyDescent="0.15">
      <c r="A629" t="s">
        <v>1113</v>
      </c>
      <c r="B629" t="s">
        <v>206</v>
      </c>
      <c r="C629">
        <v>17</v>
      </c>
      <c r="D629">
        <v>137</v>
      </c>
      <c r="E629" t="s">
        <v>1218</v>
      </c>
      <c r="F629">
        <v>17137</v>
      </c>
      <c r="G629" t="s">
        <v>5613</v>
      </c>
      <c r="H629">
        <v>89.8</v>
      </c>
      <c r="I629">
        <v>5.9</v>
      </c>
      <c r="J629">
        <v>0.2</v>
      </c>
      <c r="K629">
        <v>0.5</v>
      </c>
      <c r="L629">
        <v>1.6</v>
      </c>
      <c r="M629">
        <v>2</v>
      </c>
      <c r="N629">
        <f t="shared" si="42"/>
        <v>8105.7</v>
      </c>
      <c r="O629">
        <f t="shared" si="40"/>
        <v>1894.3000000000002</v>
      </c>
      <c r="P629">
        <f t="shared" si="41"/>
        <v>2.2731600000000012</v>
      </c>
      <c r="Q629" s="4">
        <v>17137</v>
      </c>
      <c r="R629" s="5">
        <v>39.718299999999999</v>
      </c>
      <c r="S629" s="5">
        <v>-90.202543000000006</v>
      </c>
      <c r="T629">
        <v>4</v>
      </c>
      <c r="U629">
        <v>0.13803689465922303</v>
      </c>
      <c r="V629">
        <v>35544</v>
      </c>
      <c r="W629">
        <v>35272</v>
      </c>
      <c r="X629">
        <v>35129</v>
      </c>
      <c r="Y629">
        <v>34542</v>
      </c>
      <c r="Z629">
        <v>17791</v>
      </c>
      <c r="AA629">
        <v>17125</v>
      </c>
      <c r="AB629">
        <v>13732.873</v>
      </c>
      <c r="AC629">
        <v>45978</v>
      </c>
      <c r="AD629">
        <v>1</v>
      </c>
      <c r="AE629">
        <v>2.8466509151982692E-5</v>
      </c>
      <c r="AF629">
        <v>28</v>
      </c>
      <c r="AG629">
        <v>757</v>
      </c>
      <c r="AH629">
        <v>3.6988110964332896E-2</v>
      </c>
      <c r="AI629" s="3">
        <v>309158</v>
      </c>
      <c r="AJ629" s="3">
        <v>364033.81711582502</v>
      </c>
      <c r="AK629">
        <v>120</v>
      </c>
      <c r="AL629">
        <v>366265.59999999998</v>
      </c>
      <c r="AM629">
        <v>206400</v>
      </c>
      <c r="AN629">
        <v>176162</v>
      </c>
      <c r="AO629">
        <v>382562</v>
      </c>
      <c r="AP629">
        <v>1</v>
      </c>
      <c r="AQ629">
        <v>1</v>
      </c>
      <c r="AR629">
        <v>2</v>
      </c>
      <c r="AS629">
        <v>5.6702200045361764E-2</v>
      </c>
      <c r="AT629">
        <v>1</v>
      </c>
      <c r="AU629">
        <v>28</v>
      </c>
      <c r="AV629">
        <f t="shared" si="39"/>
        <v>29</v>
      </c>
      <c r="AW629">
        <v>21521</v>
      </c>
      <c r="AX629">
        <v>0.65</v>
      </c>
      <c r="AY629">
        <v>218272035.03075799</v>
      </c>
      <c r="AZ629">
        <v>218272.03503075798</v>
      </c>
      <c r="BA629">
        <v>5955.2889312916004</v>
      </c>
      <c r="BB629">
        <v>1.6791796528050522</v>
      </c>
      <c r="BC629">
        <v>11891</v>
      </c>
      <c r="BD629">
        <v>0</v>
      </c>
      <c r="BE629">
        <v>11891</v>
      </c>
      <c r="BF629">
        <v>0.3345431015079901</v>
      </c>
      <c r="BG629">
        <v>852215</v>
      </c>
      <c r="BH629">
        <v>24.25958609695693</v>
      </c>
      <c r="BI629">
        <v>3908</v>
      </c>
      <c r="BJ629">
        <v>30</v>
      </c>
      <c r="BK629">
        <v>10</v>
      </c>
      <c r="BL629">
        <v>2</v>
      </c>
      <c r="BM629">
        <v>2</v>
      </c>
      <c r="BN629">
        <v>2</v>
      </c>
      <c r="BO629">
        <v>5</v>
      </c>
      <c r="BP629">
        <v>1</v>
      </c>
      <c r="BQ629">
        <v>4</v>
      </c>
      <c r="BR629">
        <v>2</v>
      </c>
      <c r="BS629">
        <v>0</v>
      </c>
      <c r="BT629">
        <v>34897</v>
      </c>
      <c r="BU629">
        <v>0.8</v>
      </c>
      <c r="BV629">
        <v>0.54759780000000002</v>
      </c>
      <c r="BW629">
        <v>291</v>
      </c>
      <c r="BX629">
        <v>1.662034</v>
      </c>
      <c r="BY629">
        <v>0.1648606</v>
      </c>
      <c r="BZ629">
        <v>32</v>
      </c>
      <c r="CA629">
        <v>8</v>
      </c>
      <c r="CB629">
        <v>2</v>
      </c>
      <c r="CC629">
        <v>0</v>
      </c>
      <c r="CD629">
        <v>2</v>
      </c>
      <c r="CE629">
        <v>4</v>
      </c>
      <c r="CF629">
        <v>1</v>
      </c>
      <c r="CG629">
        <v>5</v>
      </c>
      <c r="CH629">
        <v>2</v>
      </c>
      <c r="CI629">
        <v>0</v>
      </c>
      <c r="CJ629">
        <v>34924</v>
      </c>
      <c r="CK629">
        <v>1.6034818462948115</v>
      </c>
      <c r="CL629">
        <v>0.65611617948240553</v>
      </c>
      <c r="CM629">
        <v>256</v>
      </c>
      <c r="CN629">
        <v>0.3893424924426731</v>
      </c>
      <c r="CO629">
        <v>4322</v>
      </c>
      <c r="CP629">
        <v>0.27177556600000002</v>
      </c>
      <c r="CQ629">
        <v>7.9287900000000002E-4</v>
      </c>
      <c r="CR629">
        <v>30168</v>
      </c>
      <c r="CS629">
        <v>0.86799999999999999</v>
      </c>
      <c r="CT629">
        <v>31243</v>
      </c>
      <c r="CU629">
        <v>0.89340569321999996</v>
      </c>
      <c r="CV629">
        <v>27</v>
      </c>
      <c r="CW629">
        <v>16</v>
      </c>
      <c r="CX629">
        <v>16</v>
      </c>
      <c r="CY629">
        <v>471</v>
      </c>
      <c r="CZ629">
        <v>1104</v>
      </c>
      <c r="DA629" s="2">
        <v>19306</v>
      </c>
      <c r="DB629" s="2">
        <v>2745</v>
      </c>
      <c r="DC629" s="2">
        <v>122.62</v>
      </c>
      <c r="DD629" s="2">
        <v>3091</v>
      </c>
      <c r="DE629">
        <v>213</v>
      </c>
      <c r="DF629">
        <v>23</v>
      </c>
      <c r="DG629">
        <v>45.63</v>
      </c>
      <c r="DH629">
        <v>8.56</v>
      </c>
      <c r="DI629" s="2">
        <v>31.37</v>
      </c>
      <c r="DJ629">
        <v>-2.25</v>
      </c>
      <c r="DK629">
        <v>0.88836129099036742</v>
      </c>
      <c r="DL629">
        <v>2.6420079260237781E-3</v>
      </c>
      <c r="DN629">
        <v>239.1</v>
      </c>
      <c r="DO629">
        <v>0.6409999999999999</v>
      </c>
      <c r="DP629">
        <v>9587.369999999999</v>
      </c>
      <c r="DQ629" s="2">
        <v>0</v>
      </c>
      <c r="DR629" s="2">
        <v>426.29850754999995</v>
      </c>
      <c r="DS629">
        <v>1.1639106729102872E-3</v>
      </c>
      <c r="DT629">
        <v>2.2337798285833501</v>
      </c>
      <c r="DU629">
        <v>818156.7091839778</v>
      </c>
      <c r="DV629">
        <v>1</v>
      </c>
    </row>
    <row r="630" spans="1:126" x14ac:dyDescent="0.15">
      <c r="A630" t="s">
        <v>1113</v>
      </c>
      <c r="B630" t="s">
        <v>1219</v>
      </c>
      <c r="C630">
        <v>17</v>
      </c>
      <c r="D630">
        <v>139</v>
      </c>
      <c r="E630" t="s">
        <v>1220</v>
      </c>
      <c r="F630">
        <v>17139</v>
      </c>
      <c r="G630" t="s">
        <v>5614</v>
      </c>
      <c r="H630">
        <v>97.8</v>
      </c>
      <c r="I630">
        <v>0.3</v>
      </c>
      <c r="J630">
        <v>0.2</v>
      </c>
      <c r="K630">
        <v>0.2</v>
      </c>
      <c r="L630">
        <v>0.6</v>
      </c>
      <c r="M630">
        <v>0.9</v>
      </c>
      <c r="N630">
        <f t="shared" si="42"/>
        <v>9566.1800000000021</v>
      </c>
      <c r="O630">
        <f t="shared" si="40"/>
        <v>433.81999999999789</v>
      </c>
      <c r="P630">
        <f t="shared" si="41"/>
        <v>0.5205839999999976</v>
      </c>
      <c r="Q630" s="4">
        <v>17139</v>
      </c>
      <c r="R630" s="5">
        <v>39.636896</v>
      </c>
      <c r="S630" s="5">
        <v>-88.625726</v>
      </c>
      <c r="T630">
        <v>6</v>
      </c>
      <c r="U630">
        <v>0.20552265598659425</v>
      </c>
      <c r="V630">
        <v>14844</v>
      </c>
      <c r="W630">
        <v>14896</v>
      </c>
      <c r="X630">
        <v>14927</v>
      </c>
      <c r="Y630">
        <v>14733</v>
      </c>
      <c r="Z630">
        <v>7411</v>
      </c>
      <c r="AA630">
        <v>17127</v>
      </c>
      <c r="AB630">
        <v>5935.3269999999993</v>
      </c>
      <c r="AC630">
        <v>49681</v>
      </c>
      <c r="AD630">
        <v>0</v>
      </c>
      <c r="AE630">
        <v>0</v>
      </c>
      <c r="AF630">
        <v>40</v>
      </c>
      <c r="AG630">
        <v>553</v>
      </c>
      <c r="AH630">
        <v>7.2332730560578665E-2</v>
      </c>
      <c r="AI630" s="3">
        <v>204987</v>
      </c>
      <c r="AJ630" s="3">
        <v>215003.32109397001</v>
      </c>
      <c r="AK630">
        <v>55</v>
      </c>
      <c r="AL630">
        <v>220467.20000000001</v>
      </c>
      <c r="AM630">
        <v>1669537</v>
      </c>
      <c r="AN630">
        <v>114286</v>
      </c>
      <c r="AO630">
        <v>1783823</v>
      </c>
      <c r="AP630">
        <v>3</v>
      </c>
      <c r="AQ630">
        <v>0</v>
      </c>
      <c r="AR630">
        <v>3</v>
      </c>
      <c r="AS630">
        <v>0.20139634801288936</v>
      </c>
      <c r="AT630">
        <v>5</v>
      </c>
      <c r="AU630">
        <v>36</v>
      </c>
      <c r="AV630">
        <f t="shared" si="39"/>
        <v>41</v>
      </c>
      <c r="AW630">
        <v>6262</v>
      </c>
      <c r="AX630">
        <v>0.44999999999999996</v>
      </c>
      <c r="AY630">
        <v>332420785.94560701</v>
      </c>
      <c r="AZ630">
        <v>332420.785945607</v>
      </c>
      <c r="BA630">
        <v>24410.153550209601</v>
      </c>
      <c r="BB630">
        <v>0.40966559179690754</v>
      </c>
      <c r="BC630">
        <v>4346</v>
      </c>
      <c r="BD630">
        <v>890</v>
      </c>
      <c r="BE630">
        <v>3456</v>
      </c>
      <c r="BF630">
        <v>0.23282134195634599</v>
      </c>
      <c r="BG630">
        <v>380128</v>
      </c>
      <c r="BH630">
        <v>25.465800227775173</v>
      </c>
      <c r="BI630">
        <v>1864</v>
      </c>
      <c r="BJ630">
        <v>16</v>
      </c>
      <c r="BK630">
        <v>2</v>
      </c>
      <c r="BL630">
        <v>3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1</v>
      </c>
      <c r="BS630">
        <v>0</v>
      </c>
      <c r="BT630">
        <v>14392</v>
      </c>
      <c r="BU630">
        <v>0.79</v>
      </c>
      <c r="BV630">
        <v>0.56754309999999997</v>
      </c>
      <c r="BW630">
        <v>72</v>
      </c>
      <c r="BX630">
        <v>1.5981099999999999</v>
      </c>
      <c r="BY630">
        <v>-0.26666970000000001</v>
      </c>
      <c r="BZ630">
        <v>18</v>
      </c>
      <c r="CA630">
        <v>1</v>
      </c>
      <c r="CB630">
        <v>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0</v>
      </c>
      <c r="CJ630">
        <v>14892</v>
      </c>
      <c r="CK630">
        <v>1.5444533977974753</v>
      </c>
      <c r="CL630">
        <v>0.69845479704797053</v>
      </c>
      <c r="CM630">
        <v>70</v>
      </c>
      <c r="CN630">
        <v>6.0061908997508552E-2</v>
      </c>
      <c r="CO630">
        <v>1242</v>
      </c>
      <c r="CP630">
        <v>0.462692086</v>
      </c>
      <c r="CQ630">
        <v>0.27443057799999998</v>
      </c>
      <c r="CR630">
        <v>13261</v>
      </c>
      <c r="CS630">
        <v>0.88800000000000001</v>
      </c>
      <c r="CT630">
        <v>12736</v>
      </c>
      <c r="CU630">
        <v>0.87565758010999994</v>
      </c>
      <c r="CV630">
        <v>5</v>
      </c>
      <c r="CW630">
        <v>2</v>
      </c>
      <c r="CX630">
        <v>4</v>
      </c>
      <c r="CY630">
        <v>638</v>
      </c>
      <c r="CZ630">
        <v>802</v>
      </c>
      <c r="DA630" s="2">
        <v>6539</v>
      </c>
      <c r="DB630" s="2">
        <v>1075</v>
      </c>
      <c r="DC630" s="2">
        <v>87.39</v>
      </c>
      <c r="DD630" s="2">
        <v>239</v>
      </c>
      <c r="DE630">
        <v>212</v>
      </c>
      <c r="DF630">
        <v>11</v>
      </c>
      <c r="DG630">
        <v>20.170000000000002</v>
      </c>
      <c r="DH630">
        <v>26.89</v>
      </c>
      <c r="DI630" s="2">
        <v>6.72</v>
      </c>
      <c r="DJ630">
        <v>-1.96</v>
      </c>
      <c r="DK630">
        <v>0.85144911628542297</v>
      </c>
      <c r="DL630">
        <v>3.616636528028933E-3</v>
      </c>
      <c r="DM630">
        <v>447</v>
      </c>
      <c r="DN630">
        <v>186</v>
      </c>
      <c r="DO630">
        <v>0.84599999999999997</v>
      </c>
      <c r="DP630">
        <v>2538.5200000000004</v>
      </c>
      <c r="DQ630" s="2">
        <v>0</v>
      </c>
      <c r="DR630" s="2">
        <v>0</v>
      </c>
      <c r="DS630">
        <v>0</v>
      </c>
      <c r="DT630">
        <v>2.2618322974856899</v>
      </c>
      <c r="DU630">
        <v>498659.83349623712</v>
      </c>
      <c r="DV630">
        <v>1</v>
      </c>
    </row>
    <row r="631" spans="1:126" x14ac:dyDescent="0.15">
      <c r="A631" t="s">
        <v>1113</v>
      </c>
      <c r="B631" t="s">
        <v>1221</v>
      </c>
      <c r="C631">
        <v>17</v>
      </c>
      <c r="D631">
        <v>141</v>
      </c>
      <c r="E631" t="s">
        <v>1222</v>
      </c>
      <c r="F631">
        <v>17141</v>
      </c>
      <c r="G631" t="s">
        <v>5615</v>
      </c>
      <c r="H631">
        <v>88.6</v>
      </c>
      <c r="I631">
        <v>0.9</v>
      </c>
      <c r="J631">
        <v>0.2</v>
      </c>
      <c r="K631">
        <v>0.5</v>
      </c>
      <c r="L631">
        <v>1</v>
      </c>
      <c r="M631">
        <v>8.9</v>
      </c>
      <c r="N631">
        <f t="shared" si="42"/>
        <v>7931.2699999999995</v>
      </c>
      <c r="O631">
        <f t="shared" si="40"/>
        <v>2068.7300000000005</v>
      </c>
      <c r="P631">
        <f t="shared" si="41"/>
        <v>2.4824760000000015</v>
      </c>
      <c r="Q631" s="4">
        <v>17141</v>
      </c>
      <c r="R631" s="5">
        <v>42.041884000000003</v>
      </c>
      <c r="S631" s="5">
        <v>-89.320176000000004</v>
      </c>
      <c r="T631">
        <v>4</v>
      </c>
      <c r="U631">
        <v>2.4615157495789852E-2</v>
      </c>
      <c r="V631">
        <v>53378</v>
      </c>
      <c r="W631">
        <v>52782</v>
      </c>
      <c r="X631">
        <v>52397</v>
      </c>
      <c r="Y631">
        <v>51598</v>
      </c>
      <c r="Z631">
        <v>27101</v>
      </c>
      <c r="AA631">
        <v>17129</v>
      </c>
      <c r="AB631">
        <v>22080.712999999996</v>
      </c>
      <c r="AC631">
        <v>54849</v>
      </c>
      <c r="AD631">
        <v>5</v>
      </c>
      <c r="AE631">
        <v>9.5425310609386033E-5</v>
      </c>
      <c r="AF631">
        <v>65</v>
      </c>
      <c r="AG631">
        <v>1148</v>
      </c>
      <c r="AH631">
        <v>5.6620209059233449E-2</v>
      </c>
      <c r="AI631" s="3">
        <v>376422</v>
      </c>
      <c r="AJ631" s="3">
        <v>485488.90890291001</v>
      </c>
      <c r="AK631">
        <v>99</v>
      </c>
      <c r="AL631">
        <v>488531.20000000001</v>
      </c>
      <c r="AM631">
        <v>843460</v>
      </c>
      <c r="AN631">
        <v>240379</v>
      </c>
      <c r="AO631">
        <v>1083839</v>
      </c>
      <c r="AP631">
        <v>3</v>
      </c>
      <c r="AQ631">
        <v>1</v>
      </c>
      <c r="AR631">
        <v>4</v>
      </c>
      <c r="AS631">
        <v>7.5783411011329627E-2</v>
      </c>
      <c r="AT631">
        <v>4</v>
      </c>
      <c r="AU631">
        <v>57</v>
      </c>
      <c r="AV631">
        <f t="shared" si="39"/>
        <v>61</v>
      </c>
      <c r="AW631">
        <v>38799</v>
      </c>
      <c r="AX631">
        <v>0.74</v>
      </c>
      <c r="AY631">
        <v>742345315.63382804</v>
      </c>
      <c r="AZ631">
        <v>742345.31563382805</v>
      </c>
      <c r="BA631">
        <v>14554.407291708299</v>
      </c>
      <c r="BB631">
        <v>0.68707710314641512</v>
      </c>
      <c r="BC631">
        <v>27239</v>
      </c>
      <c r="BD631">
        <v>10770</v>
      </c>
      <c r="BE631">
        <v>16469</v>
      </c>
      <c r="BF631">
        <v>0.308535351642999</v>
      </c>
      <c r="BG631">
        <v>1053403</v>
      </c>
      <c r="BH631">
        <v>20.104261694371814</v>
      </c>
      <c r="BI631">
        <v>5711</v>
      </c>
      <c r="BJ631">
        <v>49</v>
      </c>
      <c r="BK631">
        <v>5</v>
      </c>
      <c r="BL631">
        <v>4</v>
      </c>
      <c r="BM631">
        <v>1</v>
      </c>
      <c r="BN631">
        <v>1</v>
      </c>
      <c r="BO631">
        <v>7</v>
      </c>
      <c r="BP631">
        <v>4</v>
      </c>
      <c r="BQ631">
        <v>5</v>
      </c>
      <c r="BR631">
        <v>5</v>
      </c>
      <c r="BS631">
        <v>0</v>
      </c>
      <c r="BT631">
        <v>55336</v>
      </c>
      <c r="BU631">
        <v>0.84</v>
      </c>
      <c r="BV631">
        <v>0.58692929999999999</v>
      </c>
      <c r="BW631">
        <v>258</v>
      </c>
      <c r="BX631">
        <v>1.4637849999999999</v>
      </c>
      <c r="BY631">
        <v>-0.3585081</v>
      </c>
      <c r="BZ631">
        <v>53</v>
      </c>
      <c r="CA631">
        <v>4</v>
      </c>
      <c r="CB631">
        <v>4</v>
      </c>
      <c r="CC631">
        <v>0</v>
      </c>
      <c r="CD631">
        <v>0</v>
      </c>
      <c r="CE631">
        <v>5</v>
      </c>
      <c r="CF631">
        <v>2</v>
      </c>
      <c r="CG631">
        <v>4</v>
      </c>
      <c r="CH631">
        <v>4</v>
      </c>
      <c r="CI631">
        <v>0</v>
      </c>
      <c r="CJ631">
        <v>52023</v>
      </c>
      <c r="CK631">
        <v>1.4608922976375833</v>
      </c>
      <c r="CL631">
        <v>0.66774304166428533</v>
      </c>
      <c r="CM631">
        <v>253</v>
      </c>
      <c r="CN631">
        <v>-0.13072297840634217</v>
      </c>
      <c r="CO631">
        <v>6017</v>
      </c>
      <c r="CP631">
        <v>0.59930033100000002</v>
      </c>
      <c r="CQ631">
        <v>0.20582199000000001</v>
      </c>
      <c r="CR631">
        <v>46069</v>
      </c>
      <c r="CS631">
        <v>0.89400000000000002</v>
      </c>
      <c r="CT631">
        <v>46652</v>
      </c>
      <c r="CU631">
        <v>0.88751816567000008</v>
      </c>
      <c r="CV631">
        <v>52</v>
      </c>
      <c r="CW631">
        <v>19</v>
      </c>
      <c r="CX631">
        <v>29</v>
      </c>
      <c r="CY631">
        <v>787</v>
      </c>
      <c r="CZ631">
        <v>1665</v>
      </c>
      <c r="DA631" s="2">
        <v>23511</v>
      </c>
      <c r="DB631" s="2">
        <v>4945</v>
      </c>
      <c r="DC631" s="2">
        <v>133.63</v>
      </c>
      <c r="DD631" s="2">
        <v>2567</v>
      </c>
      <c r="DE631">
        <v>452</v>
      </c>
      <c r="DF631">
        <v>34</v>
      </c>
      <c r="DG631">
        <v>19.09</v>
      </c>
      <c r="DH631">
        <v>17.18</v>
      </c>
      <c r="DI631" s="2">
        <v>24.82</v>
      </c>
      <c r="DJ631">
        <v>-2.82</v>
      </c>
      <c r="DK631">
        <v>0.90540138461620201</v>
      </c>
      <c r="DL631">
        <v>1.7421602787456446E-3</v>
      </c>
      <c r="DM631">
        <v>50</v>
      </c>
      <c r="DN631">
        <v>306.10000000000002</v>
      </c>
      <c r="DO631">
        <v>0.63600000000000001</v>
      </c>
      <c r="DP631">
        <v>7419.69</v>
      </c>
      <c r="DQ631" s="2">
        <v>0</v>
      </c>
      <c r="DR631" s="2">
        <v>2716.5725699</v>
      </c>
      <c r="DS631">
        <v>5.5607067715254827E-3</v>
      </c>
      <c r="DT631">
        <v>2.25536193842072</v>
      </c>
      <c r="DU631">
        <v>1101814.6742110006</v>
      </c>
      <c r="DV631">
        <v>0</v>
      </c>
    </row>
    <row r="632" spans="1:126" x14ac:dyDescent="0.15">
      <c r="A632" t="s">
        <v>1113</v>
      </c>
      <c r="B632" t="s">
        <v>1223</v>
      </c>
      <c r="C632">
        <v>17</v>
      </c>
      <c r="D632">
        <v>143</v>
      </c>
      <c r="E632" t="s">
        <v>1224</v>
      </c>
      <c r="F632">
        <v>17143</v>
      </c>
      <c r="G632" t="s">
        <v>5616</v>
      </c>
      <c r="H632">
        <v>72.7</v>
      </c>
      <c r="I632">
        <v>17.5</v>
      </c>
      <c r="J632">
        <v>0.2</v>
      </c>
      <c r="K632">
        <v>3.1</v>
      </c>
      <c r="L632">
        <v>2.6</v>
      </c>
      <c r="M632">
        <v>3.8</v>
      </c>
      <c r="N632">
        <f t="shared" si="42"/>
        <v>5622.3899999999994</v>
      </c>
      <c r="O632">
        <f t="shared" si="40"/>
        <v>4377.6100000000006</v>
      </c>
      <c r="P632">
        <f t="shared" si="41"/>
        <v>5.2531320000000026</v>
      </c>
      <c r="Q632" s="4">
        <v>17143</v>
      </c>
      <c r="R632" s="5">
        <v>40.785995</v>
      </c>
      <c r="S632" s="5">
        <v>-89.767105999999998</v>
      </c>
      <c r="T632">
        <v>2</v>
      </c>
      <c r="U632">
        <v>6.5662094665549439E-2</v>
      </c>
      <c r="V632">
        <v>186399</v>
      </c>
      <c r="W632">
        <v>187197</v>
      </c>
      <c r="X632">
        <v>187112</v>
      </c>
      <c r="Y632">
        <v>186520</v>
      </c>
      <c r="Z632">
        <v>96559</v>
      </c>
      <c r="AA632">
        <v>17131</v>
      </c>
      <c r="AB632">
        <v>75709.646000000008</v>
      </c>
      <c r="AC632">
        <v>51147</v>
      </c>
      <c r="AD632">
        <v>2</v>
      </c>
      <c r="AE632">
        <v>1.0688785326435504E-5</v>
      </c>
      <c r="AF632">
        <v>55</v>
      </c>
      <c r="AG632">
        <v>917</v>
      </c>
      <c r="AH632">
        <v>5.9978189749182113E-2</v>
      </c>
      <c r="AI632" s="3">
        <v>250263</v>
      </c>
      <c r="AJ632" s="3">
        <v>396280.68973065005</v>
      </c>
      <c r="AK632">
        <v>92</v>
      </c>
      <c r="AL632">
        <v>403782.39999999997</v>
      </c>
      <c r="AM632">
        <v>271082</v>
      </c>
      <c r="AN632">
        <v>150330</v>
      </c>
      <c r="AO632">
        <v>421412</v>
      </c>
      <c r="AP632">
        <v>12</v>
      </c>
      <c r="AQ632">
        <v>2</v>
      </c>
      <c r="AR632">
        <v>14</v>
      </c>
      <c r="AS632">
        <v>7.4787523304326461E-2</v>
      </c>
      <c r="AT632">
        <v>15</v>
      </c>
      <c r="AU632">
        <v>128</v>
      </c>
      <c r="AV632">
        <f t="shared" si="39"/>
        <v>143</v>
      </c>
      <c r="AW632">
        <v>174417</v>
      </c>
      <c r="AX632">
        <v>0.91</v>
      </c>
      <c r="AY632">
        <v>593875402.96066594</v>
      </c>
      <c r="AZ632">
        <v>593875.40296066599</v>
      </c>
      <c r="BA632">
        <v>3236.9859243910701</v>
      </c>
      <c r="BB632">
        <v>3.0892936310438741</v>
      </c>
      <c r="BC632">
        <v>148146</v>
      </c>
      <c r="BD632">
        <v>99523</v>
      </c>
      <c r="BE632">
        <v>48623</v>
      </c>
      <c r="BF632">
        <v>0.26085440372534185</v>
      </c>
      <c r="BG632">
        <v>3233524</v>
      </c>
      <c r="BH632">
        <v>17.281221941938519</v>
      </c>
      <c r="BI632">
        <v>18286</v>
      </c>
      <c r="BJ632">
        <v>144</v>
      </c>
      <c r="BK632">
        <v>27</v>
      </c>
      <c r="BL632">
        <v>16</v>
      </c>
      <c r="BM632">
        <v>2</v>
      </c>
      <c r="BN632">
        <v>5</v>
      </c>
      <c r="BO632">
        <v>33</v>
      </c>
      <c r="BP632">
        <v>3</v>
      </c>
      <c r="BQ632">
        <v>17</v>
      </c>
      <c r="BR632">
        <v>7</v>
      </c>
      <c r="BS632">
        <v>3</v>
      </c>
      <c r="BT632">
        <v>185816</v>
      </c>
      <c r="BU632">
        <v>0.79</v>
      </c>
      <c r="BV632">
        <v>0.5894992</v>
      </c>
      <c r="BW632">
        <v>1268</v>
      </c>
      <c r="BX632">
        <v>1.383089</v>
      </c>
      <c r="BY632">
        <v>-5.8278299999999998E-2</v>
      </c>
      <c r="BZ632">
        <v>147</v>
      </c>
      <c r="CA632">
        <v>26</v>
      </c>
      <c r="CB632">
        <v>15</v>
      </c>
      <c r="CC632">
        <v>3</v>
      </c>
      <c r="CD632">
        <v>5</v>
      </c>
      <c r="CE632">
        <v>28</v>
      </c>
      <c r="CF632">
        <v>2</v>
      </c>
      <c r="CG632">
        <v>13</v>
      </c>
      <c r="CH632">
        <v>7</v>
      </c>
      <c r="CI632">
        <v>2</v>
      </c>
      <c r="CJ632">
        <v>187185</v>
      </c>
      <c r="CK632">
        <v>1.3248924860432192</v>
      </c>
      <c r="CL632">
        <v>0.67596272381658462</v>
      </c>
      <c r="CM632">
        <v>1121</v>
      </c>
      <c r="CN632">
        <v>-7.0661069408833599E-3</v>
      </c>
      <c r="CO632">
        <v>30651</v>
      </c>
      <c r="CP632">
        <v>-0.2297527643</v>
      </c>
      <c r="CQ632">
        <v>-0.1803461653</v>
      </c>
      <c r="CR632">
        <v>156461</v>
      </c>
      <c r="CS632">
        <v>0.84099999999999997</v>
      </c>
      <c r="CT632">
        <v>163286</v>
      </c>
      <c r="CU632">
        <v>0.88706612162999998</v>
      </c>
      <c r="CV632">
        <v>369</v>
      </c>
      <c r="CW632">
        <v>142</v>
      </c>
      <c r="CX632">
        <v>228</v>
      </c>
      <c r="CY632">
        <v>696</v>
      </c>
      <c r="CZ632">
        <v>1283</v>
      </c>
      <c r="DA632" s="2">
        <v>123773</v>
      </c>
      <c r="DB632" s="2">
        <v>22470</v>
      </c>
      <c r="DC632" s="2">
        <v>177.79</v>
      </c>
      <c r="DD632" s="2">
        <v>48649</v>
      </c>
      <c r="DE632">
        <v>275</v>
      </c>
      <c r="DF632">
        <v>9</v>
      </c>
      <c r="DG632">
        <v>53.6</v>
      </c>
      <c r="DH632">
        <v>7.96</v>
      </c>
      <c r="DI632" s="2">
        <v>15.39</v>
      </c>
      <c r="DJ632">
        <v>-2.41</v>
      </c>
      <c r="DK632">
        <v>0.8842657524284453</v>
      </c>
      <c r="DL632">
        <v>3.2715376226826608E-3</v>
      </c>
      <c r="DM632">
        <v>323</v>
      </c>
      <c r="DN632">
        <v>196.2</v>
      </c>
      <c r="DO632">
        <v>0.49399999999999999</v>
      </c>
      <c r="DP632">
        <v>4988.67</v>
      </c>
      <c r="DQ632" s="2">
        <v>0</v>
      </c>
      <c r="DR632" s="2">
        <v>1760.7293826</v>
      </c>
      <c r="DS632">
        <v>4.3606297481631941E-3</v>
      </c>
      <c r="DT632">
        <v>2.5811776741782002</v>
      </c>
      <c r="DU632">
        <v>1042234.1161060916</v>
      </c>
      <c r="DV632">
        <v>0</v>
      </c>
    </row>
    <row r="633" spans="1:126" x14ac:dyDescent="0.15">
      <c r="A633" t="s">
        <v>1113</v>
      </c>
      <c r="B633" t="s">
        <v>208</v>
      </c>
      <c r="C633">
        <v>17</v>
      </c>
      <c r="D633">
        <v>145</v>
      </c>
      <c r="E633" t="s">
        <v>1225</v>
      </c>
      <c r="F633">
        <v>17145</v>
      </c>
      <c r="G633" t="s">
        <v>5617</v>
      </c>
      <c r="H633">
        <v>87.1</v>
      </c>
      <c r="I633">
        <v>8.3000000000000007</v>
      </c>
      <c r="J633">
        <v>0.2</v>
      </c>
      <c r="K633">
        <v>0.4</v>
      </c>
      <c r="L633">
        <v>1.4</v>
      </c>
      <c r="M633">
        <v>2.7</v>
      </c>
      <c r="N633">
        <f t="shared" si="42"/>
        <v>7664.7499999999991</v>
      </c>
      <c r="O633">
        <f t="shared" si="40"/>
        <v>2335.2500000000009</v>
      </c>
      <c r="P633">
        <f t="shared" si="41"/>
        <v>2.802300000000002</v>
      </c>
      <c r="Q633" s="4">
        <v>17145</v>
      </c>
      <c r="R633" s="5">
        <v>38.084381</v>
      </c>
      <c r="S633" s="5">
        <v>-89.368525000000005</v>
      </c>
      <c r="T633">
        <v>6</v>
      </c>
      <c r="U633">
        <v>0.31153985581252169</v>
      </c>
      <c r="V633">
        <v>22287</v>
      </c>
      <c r="W633">
        <v>22034</v>
      </c>
      <c r="X633">
        <v>21810</v>
      </c>
      <c r="Y633">
        <v>21422</v>
      </c>
      <c r="Z633">
        <v>11662</v>
      </c>
      <c r="AA633">
        <v>17133</v>
      </c>
      <c r="AB633">
        <v>7434.8220000000001</v>
      </c>
      <c r="AC633">
        <v>42478</v>
      </c>
      <c r="AD633">
        <v>2</v>
      </c>
      <c r="AE633">
        <v>9.1701054562127462E-5</v>
      </c>
      <c r="AF633">
        <v>17</v>
      </c>
      <c r="AG633">
        <v>560</v>
      </c>
      <c r="AH633">
        <v>3.0357142857142857E-2</v>
      </c>
      <c r="AI633" s="3">
        <v>180635</v>
      </c>
      <c r="AJ633" s="3">
        <v>282734.11192391504</v>
      </c>
      <c r="AK633">
        <v>92</v>
      </c>
      <c r="AL633">
        <v>285977.59999999998</v>
      </c>
      <c r="AM633">
        <v>1000633</v>
      </c>
      <c r="AN633">
        <v>94175</v>
      </c>
      <c r="AO633">
        <v>1094808</v>
      </c>
      <c r="AP633">
        <v>4</v>
      </c>
      <c r="AQ633">
        <v>1</v>
      </c>
      <c r="AR633">
        <v>5</v>
      </c>
      <c r="AS633">
        <v>0.22692202959063268</v>
      </c>
      <c r="AT633">
        <v>3</v>
      </c>
      <c r="AU633">
        <v>12</v>
      </c>
      <c r="AV633">
        <f t="shared" si="39"/>
        <v>15</v>
      </c>
      <c r="AW633">
        <v>6171</v>
      </c>
      <c r="AX633">
        <v>0.29000000000000004</v>
      </c>
      <c r="AY633">
        <v>673854758.6803</v>
      </c>
      <c r="AZ633">
        <v>673854.75868029997</v>
      </c>
      <c r="BA633">
        <v>29559.949821140799</v>
      </c>
      <c r="BB633">
        <v>0.33829556749951456</v>
      </c>
      <c r="BC633">
        <v>6080</v>
      </c>
      <c r="BD633">
        <v>0</v>
      </c>
      <c r="BE633">
        <v>6080</v>
      </c>
      <c r="BF633">
        <v>0.27280477408354648</v>
      </c>
      <c r="BG633">
        <v>299030</v>
      </c>
      <c r="BH633">
        <v>13.710683172856488</v>
      </c>
      <c r="BI633">
        <v>3114</v>
      </c>
      <c r="BJ633">
        <v>37</v>
      </c>
      <c r="BK633">
        <v>9</v>
      </c>
      <c r="BL633">
        <v>3</v>
      </c>
      <c r="BM633">
        <v>0</v>
      </c>
      <c r="BN633">
        <v>0</v>
      </c>
      <c r="BO633">
        <v>6</v>
      </c>
      <c r="BP633">
        <v>0</v>
      </c>
      <c r="BQ633">
        <v>3</v>
      </c>
      <c r="BR633">
        <v>1</v>
      </c>
      <c r="BS633">
        <v>0</v>
      </c>
      <c r="BT633">
        <v>22424</v>
      </c>
      <c r="BU633">
        <v>0.79</v>
      </c>
      <c r="BV633">
        <v>0.55595729999999999</v>
      </c>
      <c r="BW633">
        <v>131</v>
      </c>
      <c r="BX633">
        <v>2.6311100000000001</v>
      </c>
      <c r="BY633">
        <v>0.62054229999999999</v>
      </c>
      <c r="BZ633">
        <v>39</v>
      </c>
      <c r="CA633">
        <v>9</v>
      </c>
      <c r="CB633">
        <v>3</v>
      </c>
      <c r="CC633">
        <v>0</v>
      </c>
      <c r="CD633">
        <v>0</v>
      </c>
      <c r="CE633">
        <v>5</v>
      </c>
      <c r="CF633">
        <v>0</v>
      </c>
      <c r="CG633">
        <v>1</v>
      </c>
      <c r="CH633">
        <v>1</v>
      </c>
      <c r="CI633">
        <v>0</v>
      </c>
      <c r="CJ633">
        <v>21602</v>
      </c>
      <c r="CK633">
        <v>2.6849365799463012</v>
      </c>
      <c r="CL633">
        <v>0.67379339542760375</v>
      </c>
      <c r="CM633">
        <v>124</v>
      </c>
      <c r="CN633">
        <v>1.1623745917753125</v>
      </c>
      <c r="CO633">
        <v>1666.9999999999998</v>
      </c>
      <c r="CP633">
        <v>-7.3171490000000002E-3</v>
      </c>
      <c r="CQ633">
        <v>-0.21875539520000001</v>
      </c>
      <c r="CR633">
        <v>18313</v>
      </c>
      <c r="CS633">
        <v>0.85400000000000009</v>
      </c>
      <c r="CT633">
        <v>19323</v>
      </c>
      <c r="CU633">
        <v>0.89292259359000004</v>
      </c>
      <c r="CV633">
        <v>11</v>
      </c>
      <c r="CW633">
        <v>7</v>
      </c>
      <c r="CX633">
        <v>11</v>
      </c>
      <c r="CY633">
        <v>291</v>
      </c>
      <c r="CZ633">
        <v>780</v>
      </c>
      <c r="DA633" s="2">
        <v>7404</v>
      </c>
      <c r="DB633" s="2">
        <v>1295</v>
      </c>
      <c r="DC633" s="2">
        <v>63.96</v>
      </c>
      <c r="DD633" s="2">
        <v>2617</v>
      </c>
      <c r="DE633">
        <v>184</v>
      </c>
      <c r="DF633">
        <v>14</v>
      </c>
      <c r="DG633">
        <v>22.84</v>
      </c>
      <c r="DH633">
        <v>13.71</v>
      </c>
      <c r="DI633" s="2">
        <v>18.28</v>
      </c>
      <c r="DJ633">
        <v>-1.2</v>
      </c>
      <c r="DK633">
        <v>0.94368754671021671</v>
      </c>
      <c r="DL633">
        <v>0</v>
      </c>
      <c r="DM633">
        <v>0</v>
      </c>
      <c r="DN633">
        <v>108.9</v>
      </c>
      <c r="DO633">
        <v>0.37200000000000005</v>
      </c>
      <c r="DP633">
        <v>4493.87</v>
      </c>
      <c r="DQ633" s="2">
        <v>0</v>
      </c>
      <c r="DR633" s="2">
        <v>1136.9495503800001</v>
      </c>
      <c r="DS633">
        <v>3.6059750677535584E-3</v>
      </c>
      <c r="DT633">
        <v>3.4201479740908698</v>
      </c>
      <c r="DU633">
        <v>978085.70927536907</v>
      </c>
      <c r="DV633">
        <v>1</v>
      </c>
    </row>
    <row r="634" spans="1:126" x14ac:dyDescent="0.15">
      <c r="A634" t="s">
        <v>1113</v>
      </c>
      <c r="B634" t="s">
        <v>1226</v>
      </c>
      <c r="C634">
        <v>17</v>
      </c>
      <c r="D634">
        <v>147</v>
      </c>
      <c r="E634" t="s">
        <v>1227</v>
      </c>
      <c r="F634">
        <v>17147</v>
      </c>
      <c r="G634" t="s">
        <v>5618</v>
      </c>
      <c r="H634">
        <v>97.3</v>
      </c>
      <c r="I634">
        <v>0.3</v>
      </c>
      <c r="J634">
        <v>0.2</v>
      </c>
      <c r="K634">
        <v>0.3</v>
      </c>
      <c r="L634">
        <v>0.9</v>
      </c>
      <c r="M634">
        <v>1</v>
      </c>
      <c r="N634">
        <f t="shared" si="42"/>
        <v>9469.32</v>
      </c>
      <c r="O634">
        <f t="shared" si="40"/>
        <v>530.68000000000029</v>
      </c>
      <c r="P634">
        <f t="shared" si="41"/>
        <v>0.6368160000000006</v>
      </c>
      <c r="Q634" s="4">
        <v>17147</v>
      </c>
      <c r="R634" s="5">
        <v>40.009056000000001</v>
      </c>
      <c r="S634" s="5">
        <v>-88.592327999999995</v>
      </c>
      <c r="T634">
        <v>3</v>
      </c>
      <c r="U634">
        <v>7.817182562008175E-2</v>
      </c>
      <c r="V634">
        <v>16679</v>
      </c>
      <c r="W634">
        <v>16552</v>
      </c>
      <c r="X634">
        <v>16495</v>
      </c>
      <c r="Y634">
        <v>16352</v>
      </c>
      <c r="Z634">
        <v>8636</v>
      </c>
      <c r="AA634">
        <v>17135</v>
      </c>
      <c r="AB634">
        <v>7349.6730000000007</v>
      </c>
      <c r="AC634">
        <v>66261</v>
      </c>
      <c r="AD634">
        <v>2</v>
      </c>
      <c r="AE634">
        <v>1.2124886329190665E-4</v>
      </c>
      <c r="AF634">
        <v>11</v>
      </c>
      <c r="AG634">
        <v>426</v>
      </c>
      <c r="AH634">
        <v>2.5821596244131457E-2</v>
      </c>
      <c r="AI634" s="3">
        <v>259048</v>
      </c>
      <c r="AJ634" s="3">
        <v>281068.37019997503</v>
      </c>
      <c r="AK634">
        <v>192</v>
      </c>
      <c r="AL634">
        <v>281824</v>
      </c>
      <c r="AM634">
        <v>735368</v>
      </c>
      <c r="AN634">
        <v>152981</v>
      </c>
      <c r="AO634">
        <v>888349</v>
      </c>
      <c r="AP634">
        <v>1</v>
      </c>
      <c r="AQ634">
        <v>0</v>
      </c>
      <c r="AR634">
        <v>1</v>
      </c>
      <c r="AS634">
        <v>6.0415659739004354E-2</v>
      </c>
      <c r="AT634">
        <v>2</v>
      </c>
      <c r="AU634">
        <v>12</v>
      </c>
      <c r="AV634">
        <f t="shared" si="39"/>
        <v>14</v>
      </c>
      <c r="AW634">
        <v>11235</v>
      </c>
      <c r="AX634">
        <v>0.7</v>
      </c>
      <c r="AY634">
        <v>117289035.89820699</v>
      </c>
      <c r="AZ634">
        <v>117289.03589820699</v>
      </c>
      <c r="BA634">
        <v>7028.0356571873299</v>
      </c>
      <c r="BB634">
        <v>1.422872689863681</v>
      </c>
      <c r="BC634">
        <v>17426</v>
      </c>
      <c r="BD634">
        <v>7818</v>
      </c>
      <c r="BE634">
        <v>9608</v>
      </c>
      <c r="BF634">
        <v>0.57605372024701718</v>
      </c>
      <c r="BG634">
        <v>415576</v>
      </c>
      <c r="BH634">
        <v>25.194058805698695</v>
      </c>
      <c r="BI634">
        <v>2131</v>
      </c>
      <c r="BJ634">
        <v>25</v>
      </c>
      <c r="BK634">
        <v>0</v>
      </c>
      <c r="BL634">
        <v>2</v>
      </c>
      <c r="BM634">
        <v>0</v>
      </c>
      <c r="BN634">
        <v>0</v>
      </c>
      <c r="BO634">
        <v>0</v>
      </c>
      <c r="BP634">
        <v>2</v>
      </c>
      <c r="BQ634">
        <v>0</v>
      </c>
      <c r="BR634">
        <v>1</v>
      </c>
      <c r="BS634">
        <v>0</v>
      </c>
      <c r="BT634">
        <v>16550</v>
      </c>
      <c r="BU634">
        <v>0.83</v>
      </c>
      <c r="BV634">
        <v>0.69732660000000002</v>
      </c>
      <c r="BW634">
        <v>112</v>
      </c>
      <c r="BX634">
        <v>1.812689</v>
      </c>
      <c r="BY634">
        <v>0.80106080000000002</v>
      </c>
      <c r="BZ634">
        <v>26</v>
      </c>
      <c r="CA634">
        <v>0</v>
      </c>
      <c r="CB634">
        <v>2</v>
      </c>
      <c r="CC634">
        <v>0</v>
      </c>
      <c r="CD634">
        <v>0</v>
      </c>
      <c r="CE634">
        <v>0</v>
      </c>
      <c r="CF634">
        <v>1</v>
      </c>
      <c r="CG634">
        <v>2</v>
      </c>
      <c r="CH634">
        <v>1</v>
      </c>
      <c r="CI634">
        <v>0</v>
      </c>
      <c r="CJ634">
        <v>16447</v>
      </c>
      <c r="CK634">
        <v>1.9456435824162461</v>
      </c>
      <c r="CL634">
        <v>0.73681983582973687</v>
      </c>
      <c r="CM634">
        <v>91</v>
      </c>
      <c r="CN634">
        <v>0.70802391547651256</v>
      </c>
      <c r="CO634">
        <v>2555</v>
      </c>
      <c r="CP634">
        <v>0.69181827799999995</v>
      </c>
      <c r="CQ634">
        <v>0.60359702900000001</v>
      </c>
      <c r="CR634">
        <v>14897</v>
      </c>
      <c r="CS634">
        <v>0.91</v>
      </c>
      <c r="CT634">
        <v>14811</v>
      </c>
      <c r="CU634">
        <v>0.91760261384499997</v>
      </c>
      <c r="CV634">
        <v>7</v>
      </c>
      <c r="CW634">
        <v>5</v>
      </c>
      <c r="CX634">
        <v>8</v>
      </c>
      <c r="CY634">
        <v>469</v>
      </c>
      <c r="CZ634">
        <v>625</v>
      </c>
      <c r="DA634" s="2">
        <v>5834</v>
      </c>
      <c r="DB634" s="2">
        <v>1805</v>
      </c>
      <c r="DC634" s="2">
        <v>115.62</v>
      </c>
      <c r="DD634" s="2">
        <v>429</v>
      </c>
      <c r="DE634">
        <v>138</v>
      </c>
      <c r="DF634">
        <v>10</v>
      </c>
      <c r="DG634">
        <v>42.6</v>
      </c>
      <c r="DH634">
        <v>42.6</v>
      </c>
      <c r="DI634" s="2">
        <v>48.68</v>
      </c>
      <c r="DJ634">
        <v>-4.21</v>
      </c>
      <c r="DK634">
        <v>0.76511302924554525</v>
      </c>
      <c r="DL634">
        <v>2.3474178403755869E-3</v>
      </c>
      <c r="DN634">
        <v>248.1</v>
      </c>
      <c r="DO634">
        <v>0.879</v>
      </c>
      <c r="DP634">
        <v>3229.59</v>
      </c>
      <c r="DQ634" s="2">
        <v>0</v>
      </c>
      <c r="DR634" s="2">
        <v>1103.3974224599999</v>
      </c>
      <c r="DS634">
        <v>3.9133697875461289E-3</v>
      </c>
      <c r="DT634">
        <v>2.1151748179450101</v>
      </c>
      <c r="DU634">
        <v>596107.0278925345</v>
      </c>
      <c r="DV634">
        <v>0</v>
      </c>
    </row>
    <row r="635" spans="1:126" x14ac:dyDescent="0.15">
      <c r="A635" t="s">
        <v>1113</v>
      </c>
      <c r="B635" t="s">
        <v>212</v>
      </c>
      <c r="C635">
        <v>17</v>
      </c>
      <c r="D635">
        <v>149</v>
      </c>
      <c r="E635" t="s">
        <v>1228</v>
      </c>
      <c r="F635">
        <v>17149</v>
      </c>
      <c r="G635" t="s">
        <v>5619</v>
      </c>
      <c r="H635">
        <v>96.2</v>
      </c>
      <c r="I635">
        <v>1.7</v>
      </c>
      <c r="J635">
        <v>0.1</v>
      </c>
      <c r="K635">
        <v>0.2</v>
      </c>
      <c r="L635">
        <v>0.7</v>
      </c>
      <c r="M635">
        <v>1</v>
      </c>
      <c r="N635">
        <f t="shared" si="42"/>
        <v>9258.8700000000008</v>
      </c>
      <c r="O635">
        <f t="shared" si="40"/>
        <v>741.1299999999992</v>
      </c>
      <c r="P635">
        <f t="shared" si="41"/>
        <v>0.88935599999999937</v>
      </c>
      <c r="Q635" s="4">
        <v>17149</v>
      </c>
      <c r="R635" s="5">
        <v>39.625106000000002</v>
      </c>
      <c r="S635" s="5">
        <v>-90.889033999999995</v>
      </c>
      <c r="T635">
        <v>7</v>
      </c>
      <c r="U635">
        <v>0.24994705756176169</v>
      </c>
      <c r="V635">
        <v>16436</v>
      </c>
      <c r="W635">
        <v>16244</v>
      </c>
      <c r="X635">
        <v>16144</v>
      </c>
      <c r="Y635">
        <v>15918</v>
      </c>
      <c r="Z635">
        <v>8079</v>
      </c>
      <c r="AA635">
        <v>17137</v>
      </c>
      <c r="AB635">
        <v>6043.3189999999995</v>
      </c>
      <c r="AC635">
        <v>40588</v>
      </c>
      <c r="AD635">
        <v>0</v>
      </c>
      <c r="AE635">
        <v>0</v>
      </c>
      <c r="AF635">
        <v>10</v>
      </c>
      <c r="AG635">
        <v>970</v>
      </c>
      <c r="AH635">
        <v>1.0309278350515464E-2</v>
      </c>
      <c r="AI635" s="3">
        <v>411446</v>
      </c>
      <c r="AJ635" s="3">
        <v>532095.56284535001</v>
      </c>
      <c r="AK635">
        <v>140</v>
      </c>
      <c r="AL635">
        <v>543308.79999999993</v>
      </c>
      <c r="AM635">
        <v>330458</v>
      </c>
      <c r="AN635">
        <v>156161</v>
      </c>
      <c r="AO635">
        <v>486619</v>
      </c>
      <c r="AP635">
        <v>4</v>
      </c>
      <c r="AQ635">
        <v>0</v>
      </c>
      <c r="AR635">
        <v>4</v>
      </c>
      <c r="AS635">
        <v>0.24624476729869491</v>
      </c>
      <c r="AT635">
        <v>4</v>
      </c>
      <c r="AU635">
        <v>13</v>
      </c>
      <c r="AV635">
        <f t="shared" si="39"/>
        <v>17</v>
      </c>
      <c r="AW635">
        <v>141</v>
      </c>
      <c r="AX635">
        <v>1.0000000000000009E-2</v>
      </c>
      <c r="AY635">
        <v>178311219.62173399</v>
      </c>
      <c r="AZ635">
        <v>178311.219621734</v>
      </c>
      <c r="BA635">
        <v>10254.107573929199</v>
      </c>
      <c r="BB635">
        <v>0.97521894790968833</v>
      </c>
      <c r="BC635">
        <v>6641</v>
      </c>
      <c r="BD635">
        <v>0</v>
      </c>
      <c r="BE635">
        <v>6641</v>
      </c>
      <c r="BF635">
        <v>0.40405208079824773</v>
      </c>
      <c r="BG635">
        <v>456666</v>
      </c>
      <c r="BH635">
        <v>28.287041625371653</v>
      </c>
      <c r="BI635">
        <v>2477</v>
      </c>
      <c r="BJ635">
        <v>19</v>
      </c>
      <c r="BK635">
        <v>0</v>
      </c>
      <c r="BL635">
        <v>2</v>
      </c>
      <c r="BM635">
        <v>0</v>
      </c>
      <c r="BN635">
        <v>0</v>
      </c>
      <c r="BO635">
        <v>1</v>
      </c>
      <c r="BP635">
        <v>0</v>
      </c>
      <c r="BQ635">
        <v>1</v>
      </c>
      <c r="BR635">
        <v>3</v>
      </c>
      <c r="BS635">
        <v>0</v>
      </c>
      <c r="BT635">
        <v>16273</v>
      </c>
      <c r="BU635">
        <v>0.69</v>
      </c>
      <c r="BV635">
        <v>0.58611670000000005</v>
      </c>
      <c r="BW635">
        <v>140</v>
      </c>
      <c r="BX635">
        <v>1.597739</v>
      </c>
      <c r="BY635">
        <v>0.42492429999999998</v>
      </c>
      <c r="BZ635">
        <v>17</v>
      </c>
      <c r="CA635">
        <v>1</v>
      </c>
      <c r="CB635">
        <v>2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2</v>
      </c>
      <c r="CI635">
        <v>0</v>
      </c>
      <c r="CJ635">
        <v>15989</v>
      </c>
      <c r="CK635">
        <v>1.4384889611607981</v>
      </c>
      <c r="CL635">
        <v>0.61480043878153745</v>
      </c>
      <c r="CM635">
        <v>122</v>
      </c>
      <c r="CN635">
        <v>0.16181384894622894</v>
      </c>
      <c r="CO635">
        <v>1383</v>
      </c>
      <c r="CP635">
        <v>0.864401906</v>
      </c>
      <c r="CQ635">
        <v>0.15387657199999999</v>
      </c>
      <c r="CR635">
        <v>14079</v>
      </c>
      <c r="CS635">
        <v>0.88200000000000001</v>
      </c>
      <c r="CT635">
        <v>13971</v>
      </c>
      <c r="CU635">
        <v>0.86624916126000007</v>
      </c>
      <c r="CV635">
        <v>11</v>
      </c>
      <c r="CW635">
        <v>8</v>
      </c>
      <c r="CX635">
        <v>7</v>
      </c>
      <c r="CY635">
        <v>992</v>
      </c>
      <c r="CZ635">
        <v>1410</v>
      </c>
      <c r="DA635" s="2">
        <v>7151</v>
      </c>
      <c r="DB635" s="2">
        <v>845</v>
      </c>
      <c r="DC635" s="2">
        <v>99.07</v>
      </c>
      <c r="DD635" s="2">
        <v>533</v>
      </c>
      <c r="DE635">
        <v>286</v>
      </c>
      <c r="DF635">
        <v>20</v>
      </c>
      <c r="DG635">
        <v>49.54</v>
      </c>
      <c r="DH635">
        <v>18.579999999999998</v>
      </c>
      <c r="DI635" s="2">
        <v>24.77</v>
      </c>
      <c r="DJ635">
        <v>-1.88</v>
      </c>
      <c r="DK635">
        <v>0.93464756006863603</v>
      </c>
      <c r="DL635">
        <v>0</v>
      </c>
      <c r="DM635">
        <v>0</v>
      </c>
      <c r="DN635">
        <v>207.3</v>
      </c>
      <c r="DO635">
        <v>0.38</v>
      </c>
      <c r="DP635">
        <v>27658.010000000002</v>
      </c>
      <c r="DQ635" s="2">
        <v>0</v>
      </c>
      <c r="DR635" s="2">
        <v>361.49982292000004</v>
      </c>
      <c r="DS635">
        <v>6.653658215622682E-4</v>
      </c>
      <c r="DT635">
        <v>2.5043623900186498</v>
      </c>
      <c r="DU635">
        <v>1360642.1248861644</v>
      </c>
      <c r="DV635">
        <v>1</v>
      </c>
    </row>
    <row r="636" spans="1:126" x14ac:dyDescent="0.15">
      <c r="A636" t="s">
        <v>1113</v>
      </c>
      <c r="B636" t="s">
        <v>367</v>
      </c>
      <c r="C636">
        <v>17</v>
      </c>
      <c r="D636">
        <v>151</v>
      </c>
      <c r="E636" t="s">
        <v>1229</v>
      </c>
      <c r="F636">
        <v>17151</v>
      </c>
      <c r="G636" t="s">
        <v>5620</v>
      </c>
      <c r="H636">
        <v>90.7</v>
      </c>
      <c r="I636">
        <v>6</v>
      </c>
      <c r="J636">
        <v>0.6</v>
      </c>
      <c r="K636">
        <v>0.2</v>
      </c>
      <c r="L636">
        <v>1</v>
      </c>
      <c r="M636">
        <v>1.4</v>
      </c>
      <c r="N636">
        <f t="shared" si="42"/>
        <v>8265.85</v>
      </c>
      <c r="O636">
        <f t="shared" si="40"/>
        <v>1734.1499999999996</v>
      </c>
      <c r="P636">
        <f t="shared" si="41"/>
        <v>2.0809800000000003</v>
      </c>
      <c r="Q636" s="4">
        <v>17151</v>
      </c>
      <c r="R636" s="5">
        <v>37.417169000000001</v>
      </c>
      <c r="S636" s="5">
        <v>-88.542373999999995</v>
      </c>
      <c r="T636">
        <v>8</v>
      </c>
      <c r="U636">
        <v>0.12325920570331021</v>
      </c>
      <c r="V636">
        <v>4399</v>
      </c>
      <c r="W636">
        <v>4362</v>
      </c>
      <c r="X636">
        <v>4331</v>
      </c>
      <c r="Y636">
        <v>4353</v>
      </c>
      <c r="Z636">
        <v>2135</v>
      </c>
      <c r="AA636">
        <v>17139</v>
      </c>
      <c r="AB636">
        <v>1304.673</v>
      </c>
      <c r="AC636">
        <v>39223</v>
      </c>
      <c r="AD636">
        <v>1</v>
      </c>
      <c r="AE636">
        <v>2.3089355806972986E-4</v>
      </c>
      <c r="AF636">
        <v>3</v>
      </c>
      <c r="AG636">
        <v>349</v>
      </c>
      <c r="AH636">
        <v>8.5959885386819486E-3</v>
      </c>
      <c r="AI636" s="3">
        <v>77997</v>
      </c>
      <c r="AJ636" s="3">
        <v>236012.37500535001</v>
      </c>
      <c r="AK636">
        <v>97</v>
      </c>
      <c r="AL636">
        <v>239776</v>
      </c>
      <c r="AM636">
        <v>1242176</v>
      </c>
      <c r="AN636">
        <v>23397</v>
      </c>
      <c r="AO636">
        <v>1265573</v>
      </c>
      <c r="AP636">
        <v>1</v>
      </c>
      <c r="AQ636">
        <v>0</v>
      </c>
      <c r="AR636">
        <v>1</v>
      </c>
      <c r="AS636">
        <v>0.22925263640531865</v>
      </c>
      <c r="AT636">
        <v>1</v>
      </c>
      <c r="AU636">
        <v>0</v>
      </c>
      <c r="AV636">
        <f t="shared" si="39"/>
        <v>1</v>
      </c>
      <c r="AW636">
        <v>83</v>
      </c>
      <c r="AX636">
        <v>2.0000000000000018E-2</v>
      </c>
      <c r="AY636">
        <v>97765496.593567804</v>
      </c>
      <c r="AZ636">
        <v>97765.496593567805</v>
      </c>
      <c r="BA636">
        <v>22359.692377929801</v>
      </c>
      <c r="BB636">
        <v>0.4472333443133828</v>
      </c>
      <c r="BC636">
        <v>3034</v>
      </c>
      <c r="BD636">
        <v>0</v>
      </c>
      <c r="BE636">
        <v>3034</v>
      </c>
      <c r="BF636">
        <v>0.68970220504660151</v>
      </c>
      <c r="BG636">
        <v>32571</v>
      </c>
      <c r="BH636">
        <v>7.5204340798891707</v>
      </c>
      <c r="BI636">
        <v>817</v>
      </c>
      <c r="BJ636">
        <v>8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3991</v>
      </c>
      <c r="BU636">
        <v>0.54</v>
      </c>
      <c r="BV636">
        <v>0.66477949999999997</v>
      </c>
      <c r="BW636">
        <v>23</v>
      </c>
      <c r="BX636">
        <v>2.255074</v>
      </c>
      <c r="BY636">
        <v>1.0375920000000001</v>
      </c>
      <c r="BZ636">
        <v>6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4269</v>
      </c>
      <c r="CK636">
        <v>1.6397282736003749</v>
      </c>
      <c r="CL636">
        <v>0.73551804038397883</v>
      </c>
      <c r="CM636">
        <v>25</v>
      </c>
      <c r="CN636">
        <v>0.58648687609331884</v>
      </c>
      <c r="CO636">
        <v>302</v>
      </c>
      <c r="CP636">
        <v>-0.1327079789</v>
      </c>
      <c r="CQ636">
        <v>-0.42015777250000003</v>
      </c>
      <c r="CR636">
        <v>3656</v>
      </c>
      <c r="CS636">
        <v>0.86900000000000011</v>
      </c>
      <c r="CT636">
        <v>3735</v>
      </c>
      <c r="CU636">
        <v>0.87627651218000002</v>
      </c>
      <c r="CV636">
        <v>1</v>
      </c>
      <c r="CY636">
        <v>164</v>
      </c>
      <c r="CZ636">
        <v>489</v>
      </c>
      <c r="DA636" s="2">
        <v>1338</v>
      </c>
      <c r="DB636" s="2">
        <v>140</v>
      </c>
      <c r="DC636" s="2">
        <v>46.38</v>
      </c>
      <c r="DD636" s="2">
        <v>264</v>
      </c>
      <c r="DE636">
        <v>149</v>
      </c>
      <c r="DF636">
        <v>14</v>
      </c>
      <c r="DH636">
        <v>23.19</v>
      </c>
      <c r="DJ636">
        <v>-0.22</v>
      </c>
      <c r="DL636">
        <v>0</v>
      </c>
      <c r="DN636">
        <v>24.1</v>
      </c>
      <c r="DO636">
        <v>0.10300000000000001</v>
      </c>
      <c r="DP636">
        <v>8647.51</v>
      </c>
      <c r="DQ636" s="2">
        <v>93125</v>
      </c>
      <c r="DR636" s="2">
        <v>3410.17397063</v>
      </c>
      <c r="DS636">
        <v>1.4222339810297109E-2</v>
      </c>
      <c r="DT636">
        <v>4.0691575090489298</v>
      </c>
      <c r="DU636">
        <v>975686.31088971614</v>
      </c>
      <c r="DV636">
        <v>1</v>
      </c>
    </row>
    <row r="637" spans="1:126" x14ac:dyDescent="0.15">
      <c r="A637" t="s">
        <v>1113</v>
      </c>
      <c r="B637" t="s">
        <v>371</v>
      </c>
      <c r="C637">
        <v>17</v>
      </c>
      <c r="D637">
        <v>153</v>
      </c>
      <c r="E637" t="s">
        <v>1230</v>
      </c>
      <c r="F637">
        <v>17153</v>
      </c>
      <c r="G637" t="s">
        <v>5621</v>
      </c>
      <c r="H637">
        <v>63.9</v>
      </c>
      <c r="I637">
        <v>32.1</v>
      </c>
      <c r="J637">
        <v>0.4</v>
      </c>
      <c r="K637">
        <v>0.2</v>
      </c>
      <c r="L637">
        <v>1.8</v>
      </c>
      <c r="M637">
        <v>1.6</v>
      </c>
      <c r="N637">
        <f t="shared" si="42"/>
        <v>5119.62</v>
      </c>
      <c r="O637">
        <f t="shared" si="40"/>
        <v>4880.38</v>
      </c>
      <c r="P637">
        <f t="shared" si="41"/>
        <v>5.8564560000000023</v>
      </c>
      <c r="Q637" s="4">
        <v>17153</v>
      </c>
      <c r="R637" s="5">
        <v>37.215615</v>
      </c>
      <c r="S637" s="5">
        <v>-89.127754999999993</v>
      </c>
      <c r="T637">
        <v>8</v>
      </c>
      <c r="U637">
        <v>0.19678212377208676</v>
      </c>
      <c r="V637">
        <v>6107</v>
      </c>
      <c r="W637">
        <v>5967</v>
      </c>
      <c r="X637">
        <v>5871</v>
      </c>
      <c r="Y637">
        <v>5656</v>
      </c>
      <c r="Z637">
        <v>2908</v>
      </c>
      <c r="AA637">
        <v>17141</v>
      </c>
      <c r="AB637">
        <v>1899.47</v>
      </c>
      <c r="AC637">
        <v>31980</v>
      </c>
      <c r="AD637">
        <v>0</v>
      </c>
      <c r="AE637">
        <v>0</v>
      </c>
      <c r="AF637">
        <v>5</v>
      </c>
      <c r="AG637">
        <v>230</v>
      </c>
      <c r="AH637">
        <v>2.1739130434782608E-2</v>
      </c>
      <c r="AI637" s="3">
        <v>82158</v>
      </c>
      <c r="AJ637" s="3">
        <v>127478.37179172001</v>
      </c>
      <c r="AK637">
        <v>99</v>
      </c>
      <c r="AL637">
        <v>130137.60000000001</v>
      </c>
      <c r="AM637">
        <v>1590712</v>
      </c>
      <c r="AN637">
        <v>35836</v>
      </c>
      <c r="AO637">
        <v>1626548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f t="shared" si="39"/>
        <v>1</v>
      </c>
      <c r="AW637">
        <v>1228</v>
      </c>
      <c r="AX637">
        <v>0.26</v>
      </c>
      <c r="AY637">
        <v>44462491.251874901</v>
      </c>
      <c r="AZ637">
        <v>44462.491251874904</v>
      </c>
      <c r="BA637">
        <v>6206.25080888907</v>
      </c>
      <c r="BB637">
        <v>1.6112787426633211</v>
      </c>
      <c r="BC637">
        <v>3153</v>
      </c>
      <c r="BD637">
        <v>6695</v>
      </c>
      <c r="BE637">
        <v>-3542</v>
      </c>
      <c r="BF637">
        <v>-0.57999017520877683</v>
      </c>
      <c r="BG637">
        <v>101233</v>
      </c>
      <c r="BH637">
        <v>17.2428887753364</v>
      </c>
      <c r="BI637">
        <v>1027</v>
      </c>
      <c r="BJ637">
        <v>10</v>
      </c>
      <c r="BK637">
        <v>1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6218</v>
      </c>
      <c r="BU637">
        <v>0.65</v>
      </c>
      <c r="BV637">
        <v>0.66857489999999997</v>
      </c>
      <c r="BW637">
        <v>51</v>
      </c>
      <c r="BX637">
        <v>2.0907040000000001</v>
      </c>
      <c r="BY637">
        <v>1.2088429999999999</v>
      </c>
      <c r="BZ637">
        <v>10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5816</v>
      </c>
      <c r="CK637">
        <v>2.0632737276478679</v>
      </c>
      <c r="CL637">
        <v>0.51465295629820051</v>
      </c>
      <c r="CM637">
        <v>45</v>
      </c>
      <c r="CN637">
        <v>0.34270618663284297</v>
      </c>
      <c r="CO637">
        <v>377</v>
      </c>
      <c r="CP637">
        <v>-1.4278900493</v>
      </c>
      <c r="CQ637">
        <v>-0.82004314410000001</v>
      </c>
      <c r="CR637">
        <v>4558</v>
      </c>
      <c r="CS637">
        <v>0.81200000000000006</v>
      </c>
      <c r="CT637">
        <v>5112</v>
      </c>
      <c r="CU637">
        <v>0.87474150664999994</v>
      </c>
      <c r="CY637">
        <v>176</v>
      </c>
      <c r="CZ637">
        <v>327</v>
      </c>
      <c r="DA637" s="2">
        <v>2464</v>
      </c>
      <c r="DB637" s="2">
        <v>210</v>
      </c>
      <c r="DC637" s="2">
        <v>50.78</v>
      </c>
      <c r="DD637" s="2">
        <v>2043</v>
      </c>
      <c r="DE637">
        <v>78</v>
      </c>
      <c r="DF637">
        <v>32</v>
      </c>
      <c r="DH637">
        <v>33.85</v>
      </c>
      <c r="DI637" s="2">
        <v>16.93</v>
      </c>
      <c r="DJ637">
        <v>-1.43</v>
      </c>
      <c r="DK637">
        <v>0.91377589522627134</v>
      </c>
      <c r="DL637">
        <v>0</v>
      </c>
      <c r="DM637">
        <v>0</v>
      </c>
      <c r="DN637">
        <v>52.8</v>
      </c>
      <c r="DO637">
        <v>0.39399999999999996</v>
      </c>
      <c r="DP637">
        <v>4745.96</v>
      </c>
      <c r="DQ637" s="2">
        <v>0</v>
      </c>
      <c r="DR637" s="2">
        <v>3545.5095357200003</v>
      </c>
      <c r="DS637">
        <v>2.7244302961504589E-2</v>
      </c>
      <c r="DT637">
        <v>3.0714190907348802</v>
      </c>
      <c r="DU637">
        <v>399707.10906241956</v>
      </c>
      <c r="DV637">
        <v>1</v>
      </c>
    </row>
    <row r="638" spans="1:126" x14ac:dyDescent="0.15">
      <c r="A638" t="s">
        <v>1113</v>
      </c>
      <c r="B638" t="s">
        <v>743</v>
      </c>
      <c r="C638">
        <v>17</v>
      </c>
      <c r="D638">
        <v>155</v>
      </c>
      <c r="E638" t="s">
        <v>1231</v>
      </c>
      <c r="F638">
        <v>17155</v>
      </c>
      <c r="G638" t="s">
        <v>5622</v>
      </c>
      <c r="H638">
        <v>94.1</v>
      </c>
      <c r="I638">
        <v>0.5</v>
      </c>
      <c r="J638">
        <v>0.1</v>
      </c>
      <c r="K638">
        <v>0.2</v>
      </c>
      <c r="L638">
        <v>0.8</v>
      </c>
      <c r="M638">
        <v>4.2</v>
      </c>
      <c r="N638">
        <f t="shared" si="42"/>
        <v>8873.39</v>
      </c>
      <c r="O638">
        <f t="shared" si="40"/>
        <v>1126.6100000000006</v>
      </c>
      <c r="P638">
        <f t="shared" si="41"/>
        <v>1.3519320000000012</v>
      </c>
      <c r="Q638" s="4">
        <v>17155</v>
      </c>
      <c r="R638" s="5">
        <v>41.198960999999997</v>
      </c>
      <c r="S638" s="5">
        <v>-89.298347000000007</v>
      </c>
      <c r="T638">
        <v>8</v>
      </c>
      <c r="U638">
        <v>0.19388567162182188</v>
      </c>
      <c r="V638">
        <v>5968</v>
      </c>
      <c r="W638">
        <v>5895</v>
      </c>
      <c r="X638">
        <v>5822</v>
      </c>
      <c r="Y638">
        <v>5727</v>
      </c>
      <c r="Z638">
        <v>3069</v>
      </c>
      <c r="AA638">
        <v>17143</v>
      </c>
      <c r="AB638">
        <v>2517.0859999999998</v>
      </c>
      <c r="AC638">
        <v>56358</v>
      </c>
      <c r="AD638">
        <v>0</v>
      </c>
      <c r="AE638">
        <v>0</v>
      </c>
      <c r="AF638">
        <v>5</v>
      </c>
      <c r="AG638">
        <v>183</v>
      </c>
      <c r="AH638">
        <v>2.7322404371584699E-2</v>
      </c>
      <c r="AI638" s="3">
        <v>60135</v>
      </c>
      <c r="AJ638" s="3">
        <v>102502.578628195</v>
      </c>
      <c r="AK638">
        <v>178</v>
      </c>
      <c r="AL638">
        <v>110240</v>
      </c>
      <c r="AM638">
        <v>429574</v>
      </c>
      <c r="AN638">
        <v>43875</v>
      </c>
      <c r="AO638">
        <v>473449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6</v>
      </c>
      <c r="AV638">
        <f t="shared" si="39"/>
        <v>6</v>
      </c>
      <c r="AW638">
        <v>2482</v>
      </c>
      <c r="AX638">
        <v>0.44999999999999996</v>
      </c>
      <c r="AY638">
        <v>46644922.6439083</v>
      </c>
      <c r="AZ638">
        <v>46644.9226439083</v>
      </c>
      <c r="BA638">
        <v>7697.0758973714301</v>
      </c>
      <c r="BB638">
        <v>1.2991946725398698</v>
      </c>
      <c r="BC638">
        <v>3522</v>
      </c>
      <c r="BD638">
        <v>0</v>
      </c>
      <c r="BE638">
        <v>3522</v>
      </c>
      <c r="BF638">
        <v>0.5901474530831099</v>
      </c>
      <c r="BG638">
        <v>151834</v>
      </c>
      <c r="BH638">
        <v>26.079354173823429</v>
      </c>
      <c r="BI638">
        <v>855</v>
      </c>
      <c r="BJ638">
        <v>2</v>
      </c>
      <c r="BK638">
        <v>0</v>
      </c>
      <c r="BL638">
        <v>0</v>
      </c>
      <c r="BM638">
        <v>0</v>
      </c>
      <c r="BN638">
        <v>0</v>
      </c>
      <c r="BO638">
        <v>3</v>
      </c>
      <c r="BP638">
        <v>0</v>
      </c>
      <c r="BQ638">
        <v>2</v>
      </c>
      <c r="BR638">
        <v>1</v>
      </c>
      <c r="BS638">
        <v>0</v>
      </c>
      <c r="BT638">
        <v>6009</v>
      </c>
      <c r="BU638">
        <v>0.7</v>
      </c>
      <c r="BV638">
        <v>0.70119770000000003</v>
      </c>
      <c r="BW638">
        <v>51</v>
      </c>
      <c r="BX638">
        <v>1.3313360000000001</v>
      </c>
      <c r="BY638">
        <v>0.77841879999999997</v>
      </c>
      <c r="BZ638">
        <v>2</v>
      </c>
      <c r="CA638">
        <v>0</v>
      </c>
      <c r="CB638">
        <v>0</v>
      </c>
      <c r="CC638">
        <v>0</v>
      </c>
      <c r="CD638">
        <v>0</v>
      </c>
      <c r="CE638">
        <v>2</v>
      </c>
      <c r="CF638">
        <v>0</v>
      </c>
      <c r="CG638">
        <v>2</v>
      </c>
      <c r="CH638">
        <v>1</v>
      </c>
      <c r="CI638">
        <v>0</v>
      </c>
      <c r="CJ638">
        <v>5795</v>
      </c>
      <c r="CK638">
        <v>1.2079378774805867</v>
      </c>
      <c r="CL638">
        <v>0.73799435028248583</v>
      </c>
      <c r="CM638">
        <v>42</v>
      </c>
      <c r="CN638">
        <v>0.3928755459131148</v>
      </c>
      <c r="CO638">
        <v>384</v>
      </c>
      <c r="CP638">
        <v>-0.1192869996</v>
      </c>
      <c r="CQ638">
        <v>0.29922511800000001</v>
      </c>
      <c r="CR638">
        <v>5014</v>
      </c>
      <c r="CS638">
        <v>0.89300000000000002</v>
      </c>
      <c r="CT638">
        <v>5216</v>
      </c>
      <c r="CU638">
        <v>0.90315186246400003</v>
      </c>
      <c r="CW638">
        <v>2</v>
      </c>
      <c r="CX638">
        <v>1</v>
      </c>
      <c r="CY638">
        <v>707</v>
      </c>
      <c r="CZ638">
        <v>266</v>
      </c>
      <c r="DA638" s="2">
        <v>2545</v>
      </c>
      <c r="DB638" s="2">
        <v>475</v>
      </c>
      <c r="DC638" s="2">
        <v>51.72</v>
      </c>
      <c r="DD638" s="2">
        <v>146</v>
      </c>
      <c r="DE638">
        <v>54</v>
      </c>
      <c r="DF638">
        <v>8</v>
      </c>
      <c r="DG638">
        <v>17.239999999999998</v>
      </c>
      <c r="DH638">
        <v>103.43</v>
      </c>
      <c r="DI638" s="2">
        <v>34.479999999999997</v>
      </c>
      <c r="DJ638">
        <v>-1.52</v>
      </c>
      <c r="DK638">
        <v>0.83964413403176186</v>
      </c>
      <c r="DL638">
        <v>0</v>
      </c>
      <c r="DM638">
        <v>0</v>
      </c>
      <c r="DN638">
        <v>57.8</v>
      </c>
      <c r="DO638">
        <v>0.51700000000000002</v>
      </c>
      <c r="DP638">
        <v>1876.8000000000002</v>
      </c>
      <c r="DQ638" s="2">
        <v>0</v>
      </c>
      <c r="DR638" s="2">
        <v>354.68944941999996</v>
      </c>
      <c r="DS638">
        <v>3.2174296935937956E-3</v>
      </c>
      <c r="DT638">
        <v>2.2990472413307699</v>
      </c>
      <c r="DU638">
        <v>253446.96788430406</v>
      </c>
      <c r="DV638">
        <v>0</v>
      </c>
    </row>
    <row r="639" spans="1:126" x14ac:dyDescent="0.15">
      <c r="A639" t="s">
        <v>1113</v>
      </c>
      <c r="B639" t="s">
        <v>214</v>
      </c>
      <c r="C639">
        <v>17</v>
      </c>
      <c r="D639">
        <v>157</v>
      </c>
      <c r="E639" t="s">
        <v>1232</v>
      </c>
      <c r="F639">
        <v>17157</v>
      </c>
      <c r="G639" t="s">
        <v>5623</v>
      </c>
      <c r="H639">
        <v>86.4</v>
      </c>
      <c r="I639">
        <v>9.6999999999999993</v>
      </c>
      <c r="J639">
        <v>0.1</v>
      </c>
      <c r="K639">
        <v>0.3</v>
      </c>
      <c r="L639">
        <v>0.9</v>
      </c>
      <c r="M639">
        <v>2.6</v>
      </c>
      <c r="N639">
        <f t="shared" si="42"/>
        <v>7566.7200000000021</v>
      </c>
      <c r="O639">
        <f t="shared" si="40"/>
        <v>2433.2799999999979</v>
      </c>
      <c r="P639">
        <f t="shared" si="41"/>
        <v>2.9199359999999985</v>
      </c>
      <c r="Q639" s="4">
        <v>17157</v>
      </c>
      <c r="R639" s="5">
        <v>38.056514999999997</v>
      </c>
      <c r="S639" s="5">
        <v>-89.821209999999994</v>
      </c>
      <c r="T639">
        <v>6</v>
      </c>
      <c r="U639">
        <v>0.15377821400342781</v>
      </c>
      <c r="V639">
        <v>33353</v>
      </c>
      <c r="W639">
        <v>33091</v>
      </c>
      <c r="X639">
        <v>33069</v>
      </c>
      <c r="Y639">
        <v>32822</v>
      </c>
      <c r="Z639">
        <v>18406</v>
      </c>
      <c r="AA639">
        <v>17145</v>
      </c>
      <c r="AB639">
        <v>11915.69</v>
      </c>
      <c r="AC639">
        <v>48158</v>
      </c>
      <c r="AD639">
        <v>3</v>
      </c>
      <c r="AE639">
        <v>9.0719404880703979E-5</v>
      </c>
      <c r="AF639">
        <v>24</v>
      </c>
      <c r="AG639">
        <v>793</v>
      </c>
      <c r="AH639">
        <v>3.0264817150063052E-2</v>
      </c>
      <c r="AI639" s="3">
        <v>278596</v>
      </c>
      <c r="AJ639" s="3">
        <v>368321.38712155999</v>
      </c>
      <c r="AK639">
        <v>113</v>
      </c>
      <c r="AL639">
        <v>382265.59999999998</v>
      </c>
      <c r="AM639">
        <v>1838508</v>
      </c>
      <c r="AN639">
        <v>138115</v>
      </c>
      <c r="AO639">
        <v>1976623</v>
      </c>
      <c r="AP639">
        <v>8</v>
      </c>
      <c r="AQ639">
        <v>3</v>
      </c>
      <c r="AR639">
        <v>11</v>
      </c>
      <c r="AS639">
        <v>0.33241666918497476</v>
      </c>
      <c r="AT639">
        <v>11</v>
      </c>
      <c r="AU639">
        <v>21</v>
      </c>
      <c r="AV639">
        <f t="shared" si="39"/>
        <v>32</v>
      </c>
      <c r="AW639">
        <v>19583</v>
      </c>
      <c r="AX639">
        <v>0.63</v>
      </c>
      <c r="AY639">
        <v>991959317.76749504</v>
      </c>
      <c r="AZ639">
        <v>991959.31776749506</v>
      </c>
      <c r="BA639">
        <v>29063.963261324301</v>
      </c>
      <c r="BB639">
        <v>0.34406869806731066</v>
      </c>
      <c r="BC639">
        <v>9884</v>
      </c>
      <c r="BD639">
        <v>4340</v>
      </c>
      <c r="BE639">
        <v>5544</v>
      </c>
      <c r="BF639">
        <v>0.16622192906185351</v>
      </c>
      <c r="BG639">
        <v>804759</v>
      </c>
      <c r="BH639">
        <v>24.335752517463487</v>
      </c>
      <c r="BI639">
        <v>4595</v>
      </c>
      <c r="BJ639">
        <v>38</v>
      </c>
      <c r="BK639">
        <v>11</v>
      </c>
      <c r="BL639">
        <v>3</v>
      </c>
      <c r="BM639">
        <v>0</v>
      </c>
      <c r="BN639">
        <v>0</v>
      </c>
      <c r="BO639">
        <v>6</v>
      </c>
      <c r="BP639">
        <v>2</v>
      </c>
      <c r="BQ639">
        <v>5</v>
      </c>
      <c r="BR639">
        <v>4</v>
      </c>
      <c r="BS639">
        <v>0</v>
      </c>
      <c r="BT639">
        <v>32686</v>
      </c>
      <c r="BU639">
        <v>0.81</v>
      </c>
      <c r="BV639">
        <v>0.58417549999999996</v>
      </c>
      <c r="BW639">
        <v>219</v>
      </c>
      <c r="BX639">
        <v>2.1109960000000001</v>
      </c>
      <c r="BY639">
        <v>0.46283180000000002</v>
      </c>
      <c r="BZ639">
        <v>37</v>
      </c>
      <c r="CA639">
        <v>12</v>
      </c>
      <c r="CB639">
        <v>2</v>
      </c>
      <c r="CC639">
        <v>0</v>
      </c>
      <c r="CD639">
        <v>0</v>
      </c>
      <c r="CE639">
        <v>4</v>
      </c>
      <c r="CF639">
        <v>1</v>
      </c>
      <c r="CG639">
        <v>2</v>
      </c>
      <c r="CH639">
        <v>4</v>
      </c>
      <c r="CI639">
        <v>0</v>
      </c>
      <c r="CJ639">
        <v>33048</v>
      </c>
      <c r="CK639">
        <v>1.8760590656015492</v>
      </c>
      <c r="CL639">
        <v>0.65828111421122448</v>
      </c>
      <c r="CM639">
        <v>199</v>
      </c>
      <c r="CN639">
        <v>0.41336725604167657</v>
      </c>
      <c r="CO639">
        <v>2180</v>
      </c>
      <c r="CP639">
        <v>0.17276288300000001</v>
      </c>
      <c r="CQ639">
        <v>-1.2349589399999999E-2</v>
      </c>
      <c r="CR639">
        <v>28732</v>
      </c>
      <c r="CS639">
        <v>0.87599999999999989</v>
      </c>
      <c r="CT639">
        <v>29451</v>
      </c>
      <c r="CU639">
        <v>0.89837755520000007</v>
      </c>
      <c r="CV639">
        <v>23</v>
      </c>
      <c r="CW639">
        <v>11</v>
      </c>
      <c r="CX639">
        <v>15</v>
      </c>
      <c r="CY639">
        <v>513</v>
      </c>
      <c r="CZ639">
        <v>1133</v>
      </c>
      <c r="DA639" s="2">
        <v>16008</v>
      </c>
      <c r="DB639" s="2">
        <v>2070</v>
      </c>
      <c r="DC639" s="2">
        <v>91.21</v>
      </c>
      <c r="DD639" s="2">
        <v>4034</v>
      </c>
      <c r="DE639">
        <v>209</v>
      </c>
      <c r="DF639">
        <v>24</v>
      </c>
      <c r="DG639">
        <v>30.4</v>
      </c>
      <c r="DH639">
        <v>24.32</v>
      </c>
      <c r="DI639" s="2">
        <v>18.239999999999998</v>
      </c>
      <c r="DJ639">
        <v>0.63</v>
      </c>
      <c r="DK639">
        <v>0.92948211747476628</v>
      </c>
      <c r="DL639">
        <v>0</v>
      </c>
      <c r="DM639">
        <v>0</v>
      </c>
      <c r="DN639">
        <v>108.2</v>
      </c>
      <c r="DO639">
        <v>0.28499999999999998</v>
      </c>
      <c r="DP639">
        <v>7954.29</v>
      </c>
      <c r="DQ639" s="2">
        <v>0</v>
      </c>
      <c r="DR639" s="2">
        <v>3733.2527466099996</v>
      </c>
      <c r="DS639">
        <v>9.1621657169075905E-3</v>
      </c>
      <c r="DT639">
        <v>3.4767975842045602</v>
      </c>
      <c r="DU639">
        <v>1329060.1146045066</v>
      </c>
      <c r="DV639">
        <v>0</v>
      </c>
    </row>
    <row r="640" spans="1:126" x14ac:dyDescent="0.15">
      <c r="A640" t="s">
        <v>1113</v>
      </c>
      <c r="B640" t="s">
        <v>1233</v>
      </c>
      <c r="C640">
        <v>17</v>
      </c>
      <c r="D640">
        <v>159</v>
      </c>
      <c r="E640" t="s">
        <v>1234</v>
      </c>
      <c r="F640">
        <v>17159</v>
      </c>
      <c r="G640" t="s">
        <v>5624</v>
      </c>
      <c r="H640">
        <v>96.6</v>
      </c>
      <c r="I640">
        <v>0.5</v>
      </c>
      <c r="J640">
        <v>0.2</v>
      </c>
      <c r="K640">
        <v>0.7</v>
      </c>
      <c r="L640">
        <v>0.8</v>
      </c>
      <c r="M640">
        <v>1.3</v>
      </c>
      <c r="N640">
        <f t="shared" si="42"/>
        <v>9334.67</v>
      </c>
      <c r="O640">
        <f t="shared" si="40"/>
        <v>665.32999999999993</v>
      </c>
      <c r="P640">
        <f t="shared" si="41"/>
        <v>0.79839600000000022</v>
      </c>
      <c r="Q640" s="4">
        <v>17159</v>
      </c>
      <c r="R640" s="5">
        <v>38.711551999999998</v>
      </c>
      <c r="S640" s="5">
        <v>-88.085697999999994</v>
      </c>
      <c r="T640">
        <v>7</v>
      </c>
      <c r="U640">
        <v>0.11496883314149582</v>
      </c>
      <c r="V640">
        <v>16181</v>
      </c>
      <c r="W640">
        <v>16144</v>
      </c>
      <c r="X640">
        <v>16127</v>
      </c>
      <c r="Y640">
        <v>15967</v>
      </c>
      <c r="Z640">
        <v>8080</v>
      </c>
      <c r="AA640">
        <v>17147</v>
      </c>
      <c r="AB640">
        <v>6069.4190000000008</v>
      </c>
      <c r="AC640">
        <v>44127</v>
      </c>
      <c r="AD640">
        <v>2</v>
      </c>
      <c r="AE640">
        <v>1.2401562596887208E-4</v>
      </c>
      <c r="AF640">
        <v>20</v>
      </c>
      <c r="AG640">
        <v>554</v>
      </c>
      <c r="AH640">
        <v>3.6101083032490974E-2</v>
      </c>
      <c r="AI640" s="3">
        <v>188883</v>
      </c>
      <c r="AJ640" s="3">
        <v>230406.49043462501</v>
      </c>
      <c r="AK640">
        <v>68</v>
      </c>
      <c r="AL640">
        <v>231699.19999999998</v>
      </c>
      <c r="AM640">
        <v>455882</v>
      </c>
      <c r="AN640">
        <v>89002</v>
      </c>
      <c r="AO640">
        <v>544884</v>
      </c>
      <c r="AP640">
        <v>3</v>
      </c>
      <c r="AQ640">
        <v>0</v>
      </c>
      <c r="AR640">
        <v>3</v>
      </c>
      <c r="AS640">
        <v>0.18582755203171458</v>
      </c>
      <c r="AT640">
        <v>2</v>
      </c>
      <c r="AU640">
        <v>25</v>
      </c>
      <c r="AV640">
        <f t="shared" si="39"/>
        <v>27</v>
      </c>
      <c r="AW640">
        <v>5680</v>
      </c>
      <c r="AX640">
        <v>0.38</v>
      </c>
      <c r="AY640">
        <v>605960074.65390301</v>
      </c>
      <c r="AZ640">
        <v>605960.07465390302</v>
      </c>
      <c r="BA640">
        <v>37416.529069773402</v>
      </c>
      <c r="BB640">
        <v>0.26726156189827904</v>
      </c>
      <c r="BC640">
        <v>3964</v>
      </c>
      <c r="BD640">
        <v>0</v>
      </c>
      <c r="BE640">
        <v>3964</v>
      </c>
      <c r="BF640">
        <v>0.2449786786972375</v>
      </c>
      <c r="BG640">
        <v>400258</v>
      </c>
      <c r="BH640">
        <v>24.819123209524399</v>
      </c>
      <c r="BI640">
        <v>2655</v>
      </c>
      <c r="BJ640">
        <v>28</v>
      </c>
      <c r="BK640">
        <v>6</v>
      </c>
      <c r="BL640">
        <v>3</v>
      </c>
      <c r="BM640">
        <v>0</v>
      </c>
      <c r="BN640">
        <v>0</v>
      </c>
      <c r="BO640">
        <v>0</v>
      </c>
      <c r="BP640">
        <v>1</v>
      </c>
      <c r="BQ640">
        <v>3</v>
      </c>
      <c r="BR640">
        <v>1</v>
      </c>
      <c r="BS640">
        <v>0</v>
      </c>
      <c r="BT640">
        <v>15523</v>
      </c>
      <c r="BU640">
        <v>0.84</v>
      </c>
      <c r="BV640">
        <v>0.62813039999999998</v>
      </c>
      <c r="BW640">
        <v>111</v>
      </c>
      <c r="BX640">
        <v>2.7056619999999998</v>
      </c>
      <c r="BY640">
        <v>1.207716</v>
      </c>
      <c r="BZ640">
        <v>27</v>
      </c>
      <c r="CA640">
        <v>6</v>
      </c>
      <c r="CB640">
        <v>2</v>
      </c>
      <c r="CC640">
        <v>0</v>
      </c>
      <c r="CD640">
        <v>0</v>
      </c>
      <c r="CE640">
        <v>0</v>
      </c>
      <c r="CF640">
        <v>1</v>
      </c>
      <c r="CG640">
        <v>3</v>
      </c>
      <c r="CH640">
        <v>1</v>
      </c>
      <c r="CI640">
        <v>0</v>
      </c>
      <c r="CJ640">
        <v>16103</v>
      </c>
      <c r="CK640">
        <v>2.4840091908340063</v>
      </c>
      <c r="CL640">
        <v>0.63020337516226743</v>
      </c>
      <c r="CM640">
        <v>110</v>
      </c>
      <c r="CN640">
        <v>0.97300292575963854</v>
      </c>
      <c r="CO640">
        <v>1815</v>
      </c>
      <c r="CP640">
        <v>6.2738725999999995E-2</v>
      </c>
      <c r="CQ640">
        <v>-6.6859699699999997E-2</v>
      </c>
      <c r="CR640">
        <v>14009</v>
      </c>
      <c r="CS640">
        <v>0.875</v>
      </c>
      <c r="CT640">
        <v>14094</v>
      </c>
      <c r="CU640">
        <v>0.89975234197999998</v>
      </c>
      <c r="CV640">
        <v>43</v>
      </c>
      <c r="CW640">
        <v>4</v>
      </c>
      <c r="CX640">
        <v>6</v>
      </c>
      <c r="CY640">
        <v>292</v>
      </c>
      <c r="CZ640">
        <v>790</v>
      </c>
      <c r="DA640" s="2">
        <v>9512</v>
      </c>
      <c r="DB640" s="2">
        <v>1125</v>
      </c>
      <c r="DC640" s="2">
        <v>86.52</v>
      </c>
      <c r="DD640" s="2">
        <v>419</v>
      </c>
      <c r="DE640">
        <v>185</v>
      </c>
      <c r="DF640">
        <v>34</v>
      </c>
      <c r="DG640">
        <v>43.26</v>
      </c>
      <c r="DH640">
        <v>6.18</v>
      </c>
      <c r="DI640" s="2">
        <v>12.36</v>
      </c>
      <c r="DJ640">
        <v>-2.2000000000000002</v>
      </c>
      <c r="DK640">
        <v>0.96501537989125541</v>
      </c>
      <c r="DL640">
        <v>1.8050541516245488E-3</v>
      </c>
      <c r="DN640">
        <v>122.4</v>
      </c>
      <c r="DO640">
        <v>0.53200000000000003</v>
      </c>
      <c r="DP640">
        <v>8992.6799999999985</v>
      </c>
      <c r="DQ640" s="2">
        <v>0</v>
      </c>
      <c r="DR640" s="2">
        <v>164.72747454</v>
      </c>
      <c r="DS640">
        <v>1.6707692665317793E-4</v>
      </c>
      <c r="DT640">
        <v>2.81986008969066</v>
      </c>
      <c r="DU640">
        <v>653359.32689325418</v>
      </c>
      <c r="DV640">
        <v>1</v>
      </c>
    </row>
    <row r="641" spans="1:126" x14ac:dyDescent="0.15">
      <c r="A641" t="s">
        <v>1113</v>
      </c>
      <c r="B641" t="s">
        <v>1235</v>
      </c>
      <c r="C641">
        <v>17</v>
      </c>
      <c r="D641">
        <v>161</v>
      </c>
      <c r="E641" t="s">
        <v>1236</v>
      </c>
      <c r="F641">
        <v>17161</v>
      </c>
      <c r="G641" t="s">
        <v>5625</v>
      </c>
      <c r="H641">
        <v>75.7</v>
      </c>
      <c r="I641">
        <v>8.8000000000000007</v>
      </c>
      <c r="J641">
        <v>0.2</v>
      </c>
      <c r="K641">
        <v>1.6</v>
      </c>
      <c r="L641">
        <v>2.1</v>
      </c>
      <c r="M641">
        <v>11.6</v>
      </c>
      <c r="N641">
        <f t="shared" si="42"/>
        <v>5949.5000000000009</v>
      </c>
      <c r="O641">
        <f t="shared" si="40"/>
        <v>4050.4999999999991</v>
      </c>
      <c r="P641">
        <f t="shared" si="41"/>
        <v>4.8606000000000007</v>
      </c>
      <c r="Q641" s="4">
        <v>17161</v>
      </c>
      <c r="R641" s="5">
        <v>41.468404</v>
      </c>
      <c r="S641" s="5">
        <v>-90.572203000000002</v>
      </c>
      <c r="T641">
        <v>2</v>
      </c>
      <c r="U641">
        <v>3.4794912114935288E-2</v>
      </c>
      <c r="V641">
        <v>147504</v>
      </c>
      <c r="W641">
        <v>146964</v>
      </c>
      <c r="X641">
        <v>147161</v>
      </c>
      <c r="Y641">
        <v>146249</v>
      </c>
      <c r="Z641">
        <v>75649</v>
      </c>
      <c r="AA641">
        <v>17149</v>
      </c>
      <c r="AB641">
        <v>59963.501000000004</v>
      </c>
      <c r="AC641">
        <v>48817</v>
      </c>
      <c r="AD641">
        <v>3</v>
      </c>
      <c r="AE641">
        <v>2.038583592120195E-5</v>
      </c>
      <c r="AF641">
        <v>30</v>
      </c>
      <c r="AG641">
        <v>666</v>
      </c>
      <c r="AH641">
        <v>4.5045045045045043E-2</v>
      </c>
      <c r="AI641" s="3">
        <v>149186</v>
      </c>
      <c r="AJ641" s="3">
        <v>273573.76920277003</v>
      </c>
      <c r="AK641">
        <v>79</v>
      </c>
      <c r="AL641">
        <v>288761.59999999998</v>
      </c>
      <c r="AM641">
        <v>1920471</v>
      </c>
      <c r="AN641">
        <v>94469</v>
      </c>
      <c r="AO641">
        <v>2014940</v>
      </c>
      <c r="AP641">
        <v>10</v>
      </c>
      <c r="AQ641">
        <v>2</v>
      </c>
      <c r="AR641">
        <v>12</v>
      </c>
      <c r="AS641">
        <v>8.1652649628480442E-2</v>
      </c>
      <c r="AT641">
        <v>12</v>
      </c>
      <c r="AU641">
        <v>133</v>
      </c>
      <c r="AV641">
        <f t="shared" si="39"/>
        <v>145</v>
      </c>
      <c r="AW641">
        <v>126692</v>
      </c>
      <c r="AX641">
        <v>0.95</v>
      </c>
      <c r="AY641">
        <v>497806275.853266</v>
      </c>
      <c r="AZ641">
        <v>497806.27585326601</v>
      </c>
      <c r="BA641">
        <v>3330.3674605347701</v>
      </c>
      <c r="BB641">
        <v>3.0026716626621921</v>
      </c>
      <c r="BC641">
        <v>21476</v>
      </c>
      <c r="BD641">
        <v>31170</v>
      </c>
      <c r="BE641">
        <v>-9694</v>
      </c>
      <c r="BF641">
        <v>-6.572025165419243E-2</v>
      </c>
      <c r="BG641">
        <v>2644845</v>
      </c>
      <c r="BH641">
        <v>17.972458735670457</v>
      </c>
      <c r="BI641">
        <v>17674</v>
      </c>
      <c r="BJ641">
        <v>119</v>
      </c>
      <c r="BK641">
        <v>21</v>
      </c>
      <c r="BL641">
        <v>7</v>
      </c>
      <c r="BM641">
        <v>1</v>
      </c>
      <c r="BN641">
        <v>5</v>
      </c>
      <c r="BO641">
        <v>29</v>
      </c>
      <c r="BP641">
        <v>2</v>
      </c>
      <c r="BQ641">
        <v>14</v>
      </c>
      <c r="BR641">
        <v>8</v>
      </c>
      <c r="BS641">
        <v>1</v>
      </c>
      <c r="BT641">
        <v>146826</v>
      </c>
      <c r="BU641">
        <v>0.79</v>
      </c>
      <c r="BV641">
        <v>0.60112140000000003</v>
      </c>
      <c r="BW641">
        <v>2745</v>
      </c>
      <c r="BX641">
        <v>1.409832</v>
      </c>
      <c r="BY641">
        <v>1.7649140000000001</v>
      </c>
      <c r="BZ641">
        <v>118</v>
      </c>
      <c r="CA641">
        <v>20</v>
      </c>
      <c r="CB641">
        <v>8</v>
      </c>
      <c r="CC641">
        <v>4</v>
      </c>
      <c r="CD641">
        <v>5</v>
      </c>
      <c r="CE641">
        <v>31</v>
      </c>
      <c r="CF641">
        <v>2</v>
      </c>
      <c r="CG641">
        <v>11</v>
      </c>
      <c r="CH641">
        <v>7</v>
      </c>
      <c r="CI641">
        <v>0</v>
      </c>
      <c r="CJ641">
        <v>146903</v>
      </c>
      <c r="CK641">
        <v>1.4022858620994807</v>
      </c>
      <c r="CL641">
        <v>0.70950281548736305</v>
      </c>
      <c r="CM641">
        <v>1434</v>
      </c>
      <c r="CN641">
        <v>0.85287910776462161</v>
      </c>
      <c r="CO641">
        <v>17781</v>
      </c>
      <c r="CP641">
        <v>-4.8837620300000002E-2</v>
      </c>
      <c r="CQ641">
        <v>0.143776245</v>
      </c>
      <c r="CR641">
        <v>127823</v>
      </c>
      <c r="CS641">
        <v>0.875</v>
      </c>
      <c r="CT641">
        <v>126558</v>
      </c>
      <c r="CU641">
        <v>0.86930895743999992</v>
      </c>
      <c r="CV641">
        <v>151</v>
      </c>
      <c r="CW641">
        <v>97</v>
      </c>
      <c r="CX641">
        <v>80</v>
      </c>
      <c r="CY641">
        <v>324</v>
      </c>
      <c r="CZ641">
        <v>988</v>
      </c>
      <c r="DA641" s="2">
        <v>89987</v>
      </c>
      <c r="DB641" s="2">
        <v>14170</v>
      </c>
      <c r="DC641" s="2">
        <v>138.53</v>
      </c>
      <c r="DD641" s="2">
        <v>26342</v>
      </c>
      <c r="DE641">
        <v>256</v>
      </c>
      <c r="DF641">
        <v>22</v>
      </c>
      <c r="DG641">
        <v>44.14</v>
      </c>
      <c r="DH641">
        <v>7.47</v>
      </c>
      <c r="DI641" s="2">
        <v>16.3</v>
      </c>
      <c r="DJ641">
        <v>-1.87</v>
      </c>
      <c r="DK641">
        <v>0.94158969340286625</v>
      </c>
      <c r="DL641">
        <v>4.5045045045045045E-3</v>
      </c>
      <c r="DN641">
        <v>111</v>
      </c>
      <c r="DO641">
        <v>0.38700000000000001</v>
      </c>
      <c r="DP641">
        <v>6605.98</v>
      </c>
      <c r="DQ641" s="2">
        <v>0</v>
      </c>
      <c r="DR641" s="2">
        <v>587.71515981999994</v>
      </c>
      <c r="DS641">
        <v>1.8761886172153086E-3</v>
      </c>
      <c r="DT641">
        <v>2.49552105886427</v>
      </c>
      <c r="DU641">
        <v>720610.65379134077</v>
      </c>
      <c r="DV641">
        <v>0</v>
      </c>
    </row>
    <row r="642" spans="1:126" x14ac:dyDescent="0.15">
      <c r="A642" t="s">
        <v>1113</v>
      </c>
      <c r="B642" t="s">
        <v>1244</v>
      </c>
      <c r="C642">
        <v>17</v>
      </c>
      <c r="D642">
        <v>163</v>
      </c>
      <c r="E642" t="s">
        <v>1245</v>
      </c>
      <c r="F642">
        <v>17163</v>
      </c>
      <c r="G642" t="s">
        <v>5626</v>
      </c>
      <c r="H642">
        <v>62.9</v>
      </c>
      <c r="I642">
        <v>30.3</v>
      </c>
      <c r="J642">
        <v>0.2</v>
      </c>
      <c r="K642">
        <v>1.2</v>
      </c>
      <c r="L642">
        <v>2.1</v>
      </c>
      <c r="M642">
        <v>3.3</v>
      </c>
      <c r="N642">
        <f t="shared" si="42"/>
        <v>4891.28</v>
      </c>
      <c r="O642">
        <f t="shared" si="40"/>
        <v>5108.72</v>
      </c>
      <c r="P642">
        <f t="shared" si="41"/>
        <v>6.1304640000000026</v>
      </c>
      <c r="Q642" s="4">
        <v>17163</v>
      </c>
      <c r="R642" s="5">
        <v>38.470198000000003</v>
      </c>
      <c r="S642" s="5">
        <v>-89.928545999999997</v>
      </c>
      <c r="T642">
        <v>1</v>
      </c>
      <c r="U642">
        <v>0.10575129699206411</v>
      </c>
      <c r="V642">
        <v>268873</v>
      </c>
      <c r="W642">
        <v>268415</v>
      </c>
      <c r="X642">
        <v>267029</v>
      </c>
      <c r="Y642">
        <v>264217</v>
      </c>
      <c r="Z642">
        <v>141679</v>
      </c>
      <c r="AA642">
        <v>17161</v>
      </c>
      <c r="AB642">
        <v>107116.766</v>
      </c>
      <c r="AC642">
        <v>49895</v>
      </c>
      <c r="AD642">
        <v>0</v>
      </c>
      <c r="AE642">
        <v>0</v>
      </c>
      <c r="AF642">
        <v>38</v>
      </c>
      <c r="AG642">
        <v>732</v>
      </c>
      <c r="AH642">
        <v>5.1912568306010931E-2</v>
      </c>
      <c r="AI642" s="3">
        <v>251931</v>
      </c>
      <c r="AJ642" s="3">
        <v>420980.606964815</v>
      </c>
      <c r="AK642">
        <v>94</v>
      </c>
      <c r="AL642">
        <v>247673.60000000001</v>
      </c>
      <c r="AM642">
        <v>548317</v>
      </c>
      <c r="AN642">
        <v>165109</v>
      </c>
      <c r="AO642">
        <v>713426</v>
      </c>
      <c r="AP642">
        <v>2</v>
      </c>
      <c r="AQ642">
        <v>0</v>
      </c>
      <c r="AR642">
        <v>2</v>
      </c>
      <c r="AS642">
        <v>7.4511484082484206E-3</v>
      </c>
      <c r="AT642">
        <v>4</v>
      </c>
      <c r="AU642">
        <v>15</v>
      </c>
      <c r="AV642">
        <f t="shared" si="39"/>
        <v>19</v>
      </c>
      <c r="AW642">
        <v>253429</v>
      </c>
      <c r="AX642">
        <v>0.97</v>
      </c>
      <c r="AY642">
        <v>968873423.78145802</v>
      </c>
      <c r="AZ642">
        <v>968873.42378145806</v>
      </c>
      <c r="BA642">
        <v>36243.999764755798</v>
      </c>
      <c r="BB642">
        <v>0.2759077382437285</v>
      </c>
      <c r="BC642">
        <v>165187</v>
      </c>
      <c r="BD642">
        <v>11015</v>
      </c>
      <c r="BE642">
        <v>154172</v>
      </c>
      <c r="BF642">
        <v>0.57340082492477862</v>
      </c>
      <c r="BG642">
        <v>3842228</v>
      </c>
      <c r="BH642">
        <v>14.38880421227657</v>
      </c>
      <c r="BI642">
        <v>25553</v>
      </c>
      <c r="BJ642">
        <v>42</v>
      </c>
      <c r="BK642">
        <v>5</v>
      </c>
      <c r="BL642">
        <v>2</v>
      </c>
      <c r="BM642">
        <v>0</v>
      </c>
      <c r="BN642">
        <v>0</v>
      </c>
      <c r="BO642">
        <v>2</v>
      </c>
      <c r="BP642">
        <v>1</v>
      </c>
      <c r="BQ642">
        <v>0</v>
      </c>
      <c r="BR642">
        <v>2</v>
      </c>
      <c r="BS642">
        <v>0</v>
      </c>
      <c r="BT642">
        <v>25738</v>
      </c>
      <c r="BU642">
        <v>0.77</v>
      </c>
      <c r="BV642">
        <v>0.56818970000000002</v>
      </c>
      <c r="BW642">
        <v>157</v>
      </c>
      <c r="BX642">
        <v>2.0980650000000001</v>
      </c>
      <c r="BY642">
        <v>0.30984790000000001</v>
      </c>
      <c r="BZ642">
        <v>41</v>
      </c>
      <c r="CA642">
        <v>5</v>
      </c>
      <c r="CB642">
        <v>3</v>
      </c>
      <c r="CC642">
        <v>0</v>
      </c>
      <c r="CD642">
        <v>0</v>
      </c>
      <c r="CE642">
        <v>2</v>
      </c>
      <c r="CF642">
        <v>1</v>
      </c>
      <c r="CG642">
        <v>0</v>
      </c>
      <c r="CH642">
        <v>2</v>
      </c>
      <c r="CI642">
        <v>0</v>
      </c>
      <c r="CJ642">
        <v>24579</v>
      </c>
      <c r="CK642">
        <v>2.1969974368363236</v>
      </c>
      <c r="CL642">
        <v>0.65099896763223419</v>
      </c>
      <c r="CM642">
        <v>142</v>
      </c>
      <c r="CN642">
        <v>0.64372234231447412</v>
      </c>
      <c r="CO642">
        <v>39182</v>
      </c>
      <c r="CP642">
        <v>-0.81836919279999998</v>
      </c>
      <c r="CQ642">
        <v>-0.57435528020000004</v>
      </c>
      <c r="CR642">
        <v>217062</v>
      </c>
      <c r="CS642">
        <v>0.88800000000000001</v>
      </c>
      <c r="CT642">
        <v>129361</v>
      </c>
      <c r="CU642">
        <v>0.89468342571999993</v>
      </c>
      <c r="CV642">
        <v>218</v>
      </c>
      <c r="CW642">
        <v>181</v>
      </c>
      <c r="CX642">
        <v>155</v>
      </c>
      <c r="CY642">
        <v>932</v>
      </c>
      <c r="CZ642">
        <v>1107</v>
      </c>
      <c r="DA642" s="2">
        <v>127392</v>
      </c>
      <c r="DB642" s="2">
        <v>26895</v>
      </c>
      <c r="DC642" s="2">
        <v>76.19</v>
      </c>
      <c r="DD642" s="2">
        <v>92926</v>
      </c>
      <c r="DE642">
        <v>247</v>
      </c>
      <c r="DF642">
        <v>24</v>
      </c>
      <c r="DG642">
        <v>27.35</v>
      </c>
      <c r="DH642">
        <v>6.74</v>
      </c>
      <c r="DI642" s="2">
        <v>12.36</v>
      </c>
      <c r="DJ642">
        <v>-1.81</v>
      </c>
      <c r="DK642">
        <v>0.9285121719835987</v>
      </c>
      <c r="DL642">
        <v>0</v>
      </c>
      <c r="DN642">
        <v>114.1</v>
      </c>
      <c r="DO642">
        <v>0.25900000000000001</v>
      </c>
      <c r="DP642">
        <v>1878.9299999999998</v>
      </c>
      <c r="DQ642" s="2">
        <v>0</v>
      </c>
      <c r="DR642" s="2">
        <v>2728.8499734799993</v>
      </c>
      <c r="DS642">
        <v>0</v>
      </c>
      <c r="DT642">
        <v>3.06238088607514</v>
      </c>
      <c r="DU642">
        <v>758470.89862541982</v>
      </c>
      <c r="DV642">
        <v>0</v>
      </c>
    </row>
    <row r="643" spans="1:126" x14ac:dyDescent="0.15">
      <c r="A643" t="s">
        <v>1113</v>
      </c>
      <c r="B643" t="s">
        <v>376</v>
      </c>
      <c r="C643">
        <v>17</v>
      </c>
      <c r="D643">
        <v>165</v>
      </c>
      <c r="E643" t="s">
        <v>1237</v>
      </c>
      <c r="F643">
        <v>17165</v>
      </c>
      <c r="G643" t="s">
        <v>5627</v>
      </c>
      <c r="H643">
        <v>92.4</v>
      </c>
      <c r="I643">
        <v>3.9</v>
      </c>
      <c r="J643">
        <v>0.3</v>
      </c>
      <c r="K643">
        <v>0.4</v>
      </c>
      <c r="L643">
        <v>1.6</v>
      </c>
      <c r="M643">
        <v>1.4</v>
      </c>
      <c r="N643">
        <f t="shared" si="42"/>
        <v>8557.739999999998</v>
      </c>
      <c r="O643">
        <f t="shared" si="40"/>
        <v>1442.260000000002</v>
      </c>
      <c r="P643">
        <f t="shared" si="41"/>
        <v>1.7307120000000031</v>
      </c>
      <c r="Q643" s="4">
        <v>17165</v>
      </c>
      <c r="R643" s="5">
        <v>37.751508000000001</v>
      </c>
      <c r="S643" s="5">
        <v>-88.545023999999998</v>
      </c>
      <c r="T643">
        <v>6</v>
      </c>
      <c r="U643">
        <v>5.3738598317945266E-2</v>
      </c>
      <c r="V643">
        <v>24975</v>
      </c>
      <c r="W643">
        <v>24876</v>
      </c>
      <c r="X643">
        <v>24783</v>
      </c>
      <c r="Y643">
        <v>24498</v>
      </c>
      <c r="Z643">
        <v>12531</v>
      </c>
      <c r="AA643">
        <v>17151</v>
      </c>
      <c r="AB643">
        <v>8987.6530000000002</v>
      </c>
      <c r="AC643">
        <v>38258</v>
      </c>
      <c r="AD643">
        <v>3</v>
      </c>
      <c r="AE643">
        <v>1.210507202517855E-4</v>
      </c>
      <c r="AF643">
        <v>5</v>
      </c>
      <c r="AG643">
        <v>483</v>
      </c>
      <c r="AH643">
        <v>1.0351966873706004E-2</v>
      </c>
      <c r="AI643" s="3">
        <v>139854</v>
      </c>
      <c r="AJ643" s="3">
        <v>243088.71125325502</v>
      </c>
      <c r="AK643">
        <v>60</v>
      </c>
      <c r="AL643">
        <v>561350.40000000002</v>
      </c>
      <c r="AM643">
        <v>1863433</v>
      </c>
      <c r="AN643">
        <v>66173</v>
      </c>
      <c r="AO643">
        <v>1929606</v>
      </c>
      <c r="AP643">
        <v>3</v>
      </c>
      <c r="AQ643">
        <v>2</v>
      </c>
      <c r="AR643">
        <v>5</v>
      </c>
      <c r="AS643">
        <v>0.20099694484643832</v>
      </c>
      <c r="AT643">
        <v>14</v>
      </c>
      <c r="AU643">
        <v>137</v>
      </c>
      <c r="AV643">
        <f t="shared" ref="AV643:AV706" si="43">AT643+AU643</f>
        <v>151</v>
      </c>
      <c r="AW643">
        <v>15950</v>
      </c>
      <c r="AX643">
        <v>0.69</v>
      </c>
      <c r="AY643">
        <v>738640731.14685404</v>
      </c>
      <c r="AZ643">
        <v>738640.731146854</v>
      </c>
      <c r="BA643">
        <v>3912.8607366981901</v>
      </c>
      <c r="BB643">
        <v>2.5556749071622602</v>
      </c>
      <c r="BC643">
        <v>10403</v>
      </c>
      <c r="BD643">
        <v>0</v>
      </c>
      <c r="BE643">
        <v>10403</v>
      </c>
      <c r="BF643">
        <v>0.41653653653653655</v>
      </c>
      <c r="BG643">
        <v>632900</v>
      </c>
      <c r="BH643">
        <v>25.537666949118346</v>
      </c>
      <c r="BI643">
        <v>3913</v>
      </c>
      <c r="BJ643">
        <v>163</v>
      </c>
      <c r="BK643">
        <v>34</v>
      </c>
      <c r="BL643">
        <v>67</v>
      </c>
      <c r="BM643">
        <v>11</v>
      </c>
      <c r="BN643">
        <v>31</v>
      </c>
      <c r="BO643">
        <v>53</v>
      </c>
      <c r="BP643">
        <v>3</v>
      </c>
      <c r="BQ643">
        <v>21</v>
      </c>
      <c r="BR643">
        <v>8</v>
      </c>
      <c r="BS643">
        <v>0</v>
      </c>
      <c r="BT643">
        <v>195716</v>
      </c>
      <c r="BU643">
        <v>0.81</v>
      </c>
      <c r="BV643">
        <v>0.66839409999999999</v>
      </c>
      <c r="BW643">
        <v>1539</v>
      </c>
      <c r="BX643">
        <v>1.9977929999999999</v>
      </c>
      <c r="BY643">
        <v>0.97487800000000002</v>
      </c>
      <c r="BZ643">
        <v>164</v>
      </c>
      <c r="CA643">
        <v>31</v>
      </c>
      <c r="CB643">
        <v>63</v>
      </c>
      <c r="CC643">
        <v>11</v>
      </c>
      <c r="CD643">
        <v>34</v>
      </c>
      <c r="CE643">
        <v>57</v>
      </c>
      <c r="CF643">
        <v>3</v>
      </c>
      <c r="CG643">
        <v>25</v>
      </c>
      <c r="CH643">
        <v>8</v>
      </c>
      <c r="CI643">
        <v>2</v>
      </c>
      <c r="CJ643">
        <v>199103</v>
      </c>
      <c r="CK643">
        <v>1.9989653596379762</v>
      </c>
      <c r="CL643">
        <v>0.71095646666767198</v>
      </c>
      <c r="CM643">
        <v>1361</v>
      </c>
      <c r="CN643">
        <v>0.88185014622224334</v>
      </c>
      <c r="CO643">
        <v>1755.0000000000002</v>
      </c>
      <c r="CP643">
        <v>-1.344869938</v>
      </c>
      <c r="CQ643">
        <v>-0.39845255689999998</v>
      </c>
      <c r="CR643">
        <v>20758</v>
      </c>
      <c r="CS643">
        <v>0.82499999999999996</v>
      </c>
      <c r="CT643">
        <v>21828</v>
      </c>
      <c r="CU643">
        <v>0.88568798330999998</v>
      </c>
      <c r="CV643">
        <v>31</v>
      </c>
      <c r="CW643">
        <v>10</v>
      </c>
      <c r="CX643">
        <v>19</v>
      </c>
      <c r="CY643">
        <v>218</v>
      </c>
      <c r="CZ643">
        <v>689</v>
      </c>
      <c r="DA643" s="2">
        <v>12448</v>
      </c>
      <c r="DB643" s="2">
        <v>1840</v>
      </c>
      <c r="DC643" s="2">
        <v>199.35</v>
      </c>
      <c r="DD643" s="2">
        <v>1710</v>
      </c>
      <c r="DE643">
        <v>195</v>
      </c>
      <c r="DF643">
        <v>19</v>
      </c>
      <c r="DG643">
        <v>12.03</v>
      </c>
      <c r="DH643">
        <v>16.04</v>
      </c>
      <c r="DI643" s="2">
        <v>8.02</v>
      </c>
      <c r="DJ643">
        <v>-0.41</v>
      </c>
      <c r="DK643">
        <v>0.93334477383557135</v>
      </c>
      <c r="DL643">
        <v>0</v>
      </c>
      <c r="DM643">
        <v>0</v>
      </c>
      <c r="DN643">
        <v>88.5</v>
      </c>
      <c r="DO643">
        <v>0.36399999999999999</v>
      </c>
      <c r="DP643">
        <v>7618.79</v>
      </c>
      <c r="DQ643" s="2">
        <v>14426</v>
      </c>
      <c r="DR643" s="2">
        <v>985.12210636999998</v>
      </c>
      <c r="DS643">
        <v>3.9775059057140525E-3</v>
      </c>
      <c r="DT643">
        <v>2.69339358715458</v>
      </c>
      <c r="DU643">
        <v>1511937.5675066584</v>
      </c>
      <c r="DV643">
        <v>1</v>
      </c>
    </row>
    <row r="644" spans="1:126" x14ac:dyDescent="0.15">
      <c r="A644" t="s">
        <v>1113</v>
      </c>
      <c r="B644" t="s">
        <v>1238</v>
      </c>
      <c r="C644">
        <v>17</v>
      </c>
      <c r="D644">
        <v>167</v>
      </c>
      <c r="E644" t="s">
        <v>1239</v>
      </c>
      <c r="F644">
        <v>17167</v>
      </c>
      <c r="G644" t="s">
        <v>5628</v>
      </c>
      <c r="H644">
        <v>82.5</v>
      </c>
      <c r="I644">
        <v>11.7</v>
      </c>
      <c r="J644">
        <v>0.2</v>
      </c>
      <c r="K644">
        <v>1.6</v>
      </c>
      <c r="L644">
        <v>2.2000000000000002</v>
      </c>
      <c r="M644">
        <v>1.8</v>
      </c>
      <c r="N644">
        <f t="shared" si="42"/>
        <v>6953.8200000000006</v>
      </c>
      <c r="O644">
        <f t="shared" si="40"/>
        <v>3046.1799999999994</v>
      </c>
      <c r="P644">
        <f t="shared" si="41"/>
        <v>3.6554160000000007</v>
      </c>
      <c r="Q644" s="4">
        <v>17167</v>
      </c>
      <c r="R644" s="5">
        <v>39.757258</v>
      </c>
      <c r="S644" s="5">
        <v>-89.662031999999996</v>
      </c>
      <c r="T644">
        <v>3</v>
      </c>
      <c r="U644">
        <v>0.15284976792493574</v>
      </c>
      <c r="V644">
        <v>197474</v>
      </c>
      <c r="W644">
        <v>198808</v>
      </c>
      <c r="X644">
        <v>199016</v>
      </c>
      <c r="Y644">
        <v>198634</v>
      </c>
      <c r="Z644">
        <v>106094</v>
      </c>
      <c r="AA644">
        <v>17153</v>
      </c>
      <c r="AB644">
        <v>85550.955999999991</v>
      </c>
      <c r="AC644">
        <v>56167</v>
      </c>
      <c r="AD644">
        <v>1</v>
      </c>
      <c r="AE644">
        <v>5.0247216304216744E-6</v>
      </c>
      <c r="AF644">
        <v>65</v>
      </c>
      <c r="AG644">
        <v>1092</v>
      </c>
      <c r="AH644">
        <v>5.9523809523809521E-2</v>
      </c>
      <c r="AI644" s="3">
        <v>514043</v>
      </c>
      <c r="AJ644" s="3">
        <v>555712.33262487</v>
      </c>
      <c r="AK644">
        <v>72</v>
      </c>
      <c r="AL644">
        <v>282515.20000000001</v>
      </c>
      <c r="AM644">
        <v>2211796</v>
      </c>
      <c r="AN644">
        <v>295402</v>
      </c>
      <c r="AO644">
        <v>2507198</v>
      </c>
      <c r="AP644">
        <v>1</v>
      </c>
      <c r="AQ644">
        <v>0</v>
      </c>
      <c r="AR644">
        <v>1</v>
      </c>
      <c r="AS644">
        <v>5.0299786728904275E-3</v>
      </c>
      <c r="AT644">
        <v>1</v>
      </c>
      <c r="AU644">
        <v>24</v>
      </c>
      <c r="AV644">
        <f t="shared" si="43"/>
        <v>25</v>
      </c>
      <c r="AW644">
        <v>163194</v>
      </c>
      <c r="AX644">
        <v>0.85</v>
      </c>
      <c r="AY644">
        <v>340973911.49926299</v>
      </c>
      <c r="AZ644">
        <v>340973.91149926296</v>
      </c>
      <c r="BA644">
        <v>47410.602069121298</v>
      </c>
      <c r="BB644">
        <v>0.21092328642907146</v>
      </c>
      <c r="BC644">
        <v>18937</v>
      </c>
      <c r="BD644">
        <v>12970</v>
      </c>
      <c r="BE644">
        <v>5967</v>
      </c>
      <c r="BF644">
        <v>3.0216636114121353E-2</v>
      </c>
      <c r="BG644">
        <v>5439542</v>
      </c>
      <c r="BH644">
        <v>27.332184346987177</v>
      </c>
      <c r="BI644">
        <v>20986</v>
      </c>
      <c r="BJ644">
        <v>10</v>
      </c>
      <c r="BK644">
        <v>1</v>
      </c>
      <c r="BL644">
        <v>1</v>
      </c>
      <c r="BM644">
        <v>0</v>
      </c>
      <c r="BN644">
        <v>1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6730</v>
      </c>
      <c r="BU644">
        <v>0.69</v>
      </c>
      <c r="BV644">
        <v>0.69521730000000004</v>
      </c>
      <c r="BW644">
        <v>89</v>
      </c>
      <c r="BX644">
        <v>2.080238</v>
      </c>
      <c r="BY644">
        <v>2.0467970000000002</v>
      </c>
      <c r="BZ644">
        <v>12</v>
      </c>
      <c r="CA644">
        <v>1</v>
      </c>
      <c r="CB644">
        <v>1</v>
      </c>
      <c r="CC644">
        <v>1</v>
      </c>
      <c r="CD644">
        <v>1</v>
      </c>
      <c r="CE644">
        <v>2</v>
      </c>
      <c r="CF644">
        <v>0</v>
      </c>
      <c r="CG644">
        <v>0</v>
      </c>
      <c r="CH644">
        <v>0</v>
      </c>
      <c r="CI644">
        <v>0</v>
      </c>
      <c r="CJ644">
        <v>7238</v>
      </c>
      <c r="CK644">
        <v>2.4868748273003591</v>
      </c>
      <c r="CL644">
        <v>0.7363240583002082</v>
      </c>
      <c r="CM644">
        <v>90</v>
      </c>
      <c r="CN644">
        <v>2.4342738411343174</v>
      </c>
      <c r="CO644">
        <v>37528</v>
      </c>
      <c r="CP644">
        <v>-0.48797881469999999</v>
      </c>
      <c r="CQ644">
        <v>0.116445937</v>
      </c>
      <c r="CR644">
        <v>171782</v>
      </c>
      <c r="CS644">
        <v>0.84799999999999998</v>
      </c>
      <c r="CT644">
        <v>175357</v>
      </c>
      <c r="CU644">
        <v>0.87322670376</v>
      </c>
      <c r="CV644">
        <v>369</v>
      </c>
      <c r="CW644">
        <v>149</v>
      </c>
      <c r="CX644">
        <v>225</v>
      </c>
      <c r="CY644">
        <v>902</v>
      </c>
      <c r="CZ644">
        <v>1596</v>
      </c>
      <c r="DA644" s="2">
        <v>126472</v>
      </c>
      <c r="DB644" s="2">
        <v>25120</v>
      </c>
      <c r="DC644" s="2">
        <v>67.17</v>
      </c>
      <c r="DD644" s="2">
        <v>34430</v>
      </c>
      <c r="DE644">
        <v>371</v>
      </c>
      <c r="DF644">
        <v>30</v>
      </c>
      <c r="DG644">
        <v>53.23</v>
      </c>
      <c r="DH644">
        <v>7.53</v>
      </c>
      <c r="DI644" s="2">
        <v>28.12</v>
      </c>
      <c r="DJ644">
        <v>-2.4700000000000002</v>
      </c>
      <c r="DK644">
        <v>0.8504463634365218</v>
      </c>
      <c r="DL644">
        <v>1.8315018315018315E-3</v>
      </c>
      <c r="DN644">
        <v>406.7</v>
      </c>
      <c r="DO644">
        <v>0.72699999999999998</v>
      </c>
      <c r="DP644">
        <v>8868.92</v>
      </c>
      <c r="DQ644" s="2">
        <v>0</v>
      </c>
      <c r="DR644" s="2">
        <v>805.62163444999999</v>
      </c>
      <c r="DS644">
        <v>1.4351493014887493E-3</v>
      </c>
      <c r="DT644">
        <v>2.05520574169927</v>
      </c>
      <c r="DU644">
        <v>580626.86115731765</v>
      </c>
      <c r="DV644">
        <v>1</v>
      </c>
    </row>
    <row r="645" spans="1:126" x14ac:dyDescent="0.15">
      <c r="A645" t="s">
        <v>1113</v>
      </c>
      <c r="B645" t="s">
        <v>1240</v>
      </c>
      <c r="C645">
        <v>17</v>
      </c>
      <c r="D645">
        <v>169</v>
      </c>
      <c r="E645" t="s">
        <v>1241</v>
      </c>
      <c r="F645">
        <v>17169</v>
      </c>
      <c r="G645" t="s">
        <v>5629</v>
      </c>
      <c r="H645">
        <v>94.9</v>
      </c>
      <c r="I645">
        <v>3.2</v>
      </c>
      <c r="J645">
        <v>0.2</v>
      </c>
      <c r="K645">
        <v>0.1</v>
      </c>
      <c r="L645">
        <v>0.4</v>
      </c>
      <c r="M645">
        <v>1.2</v>
      </c>
      <c r="N645">
        <f t="shared" si="42"/>
        <v>9017.9000000000015</v>
      </c>
      <c r="O645">
        <f t="shared" si="40"/>
        <v>982.09999999999854</v>
      </c>
      <c r="P645">
        <f t="shared" si="41"/>
        <v>1.1785199999999987</v>
      </c>
      <c r="Q645" s="4">
        <v>17169</v>
      </c>
      <c r="R645" s="5">
        <v>40.156905000000002</v>
      </c>
      <c r="S645" s="5">
        <v>-90.613463999999993</v>
      </c>
      <c r="T645">
        <v>7</v>
      </c>
      <c r="U645">
        <v>9.9219014801884484E-2</v>
      </c>
      <c r="V645">
        <v>7499</v>
      </c>
      <c r="W645">
        <v>7454</v>
      </c>
      <c r="X645">
        <v>7311</v>
      </c>
      <c r="Y645">
        <v>7160</v>
      </c>
      <c r="Z645">
        <v>4017</v>
      </c>
      <c r="AA645">
        <v>17155</v>
      </c>
      <c r="AB645">
        <v>2613.8440000000001</v>
      </c>
      <c r="AC645">
        <v>47723</v>
      </c>
      <c r="AD645">
        <v>0</v>
      </c>
      <c r="AE645">
        <v>0</v>
      </c>
      <c r="AF645">
        <v>8</v>
      </c>
      <c r="AG645">
        <v>542</v>
      </c>
      <c r="AH645">
        <v>1.4760147601476014E-2</v>
      </c>
      <c r="AI645" s="3">
        <v>182093</v>
      </c>
      <c r="AJ645" s="3">
        <v>279854.244987185</v>
      </c>
      <c r="AK645">
        <v>106</v>
      </c>
      <c r="AL645">
        <v>161785.60000000001</v>
      </c>
      <c r="AM645">
        <v>1061997</v>
      </c>
      <c r="AN645">
        <v>64876</v>
      </c>
      <c r="AO645">
        <v>1126873</v>
      </c>
      <c r="AP645" t="e">
        <v>#N/A</v>
      </c>
      <c r="AQ645" t="e">
        <v>#N/A</v>
      </c>
      <c r="AR645" t="e">
        <v>#N/A</v>
      </c>
      <c r="AS645" t="e">
        <v>#N/A</v>
      </c>
      <c r="AT645">
        <v>7</v>
      </c>
      <c r="AU645">
        <v>92</v>
      </c>
      <c r="AV645">
        <f t="shared" si="43"/>
        <v>99</v>
      </c>
      <c r="AW645">
        <v>0</v>
      </c>
      <c r="AX645">
        <v>0</v>
      </c>
      <c r="AY645">
        <v>45019007.021997899</v>
      </c>
      <c r="AZ645">
        <v>45019.007021997895</v>
      </c>
      <c r="BA645">
        <v>8136.2160237937496</v>
      </c>
      <c r="BB645">
        <v>1.2290725775662488</v>
      </c>
      <c r="BC645">
        <v>3520</v>
      </c>
      <c r="BD645">
        <v>0</v>
      </c>
      <c r="BE645">
        <v>3520</v>
      </c>
      <c r="BF645">
        <v>0.46939591945592746</v>
      </c>
      <c r="BG645">
        <v>144347</v>
      </c>
      <c r="BH645">
        <v>19.743810696211188</v>
      </c>
      <c r="BI645">
        <v>1301</v>
      </c>
      <c r="BJ645">
        <v>8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1</v>
      </c>
      <c r="BS645">
        <v>0</v>
      </c>
      <c r="BT645">
        <v>5193</v>
      </c>
      <c r="BU645">
        <v>0.76</v>
      </c>
      <c r="BV645">
        <v>0.63992119999999997</v>
      </c>
      <c r="BW645">
        <v>46</v>
      </c>
      <c r="BX645">
        <v>1.9256690000000001</v>
      </c>
      <c r="BY645">
        <v>0.95161779999999996</v>
      </c>
      <c r="BZ645">
        <v>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5166</v>
      </c>
      <c r="CK645">
        <v>1.3550135501355014</v>
      </c>
      <c r="CL645">
        <v>0.62347486578818934</v>
      </c>
      <c r="CM645">
        <v>39</v>
      </c>
      <c r="CN645">
        <v>8.4086672596511994E-2</v>
      </c>
      <c r="CO645">
        <v>651</v>
      </c>
      <c r="CP645">
        <v>1.0149314519999999</v>
      </c>
      <c r="CQ645">
        <v>0.28630846999999998</v>
      </c>
      <c r="CR645">
        <v>6152</v>
      </c>
      <c r="CS645">
        <v>0.86499999999999999</v>
      </c>
      <c r="CT645">
        <v>6352</v>
      </c>
      <c r="CU645">
        <v>0.90440756528600008</v>
      </c>
      <c r="CV645">
        <v>5</v>
      </c>
      <c r="CW645">
        <v>1</v>
      </c>
      <c r="CX645">
        <v>1</v>
      </c>
      <c r="CY645">
        <v>299</v>
      </c>
      <c r="CZ645">
        <v>886</v>
      </c>
      <c r="DA645" s="2">
        <v>3373</v>
      </c>
      <c r="DB645" s="2">
        <v>465</v>
      </c>
      <c r="DC645" s="2">
        <v>134.05000000000001</v>
      </c>
      <c r="DD645" s="2">
        <v>409</v>
      </c>
      <c r="DE645">
        <v>201</v>
      </c>
      <c r="DF645">
        <v>35</v>
      </c>
      <c r="DG645">
        <v>26.87</v>
      </c>
      <c r="DH645">
        <v>26.87</v>
      </c>
      <c r="DI645" s="2">
        <v>26.87</v>
      </c>
      <c r="DJ645">
        <v>-2.08</v>
      </c>
      <c r="DK645">
        <v>0.91553766481962517</v>
      </c>
      <c r="DL645">
        <v>0</v>
      </c>
      <c r="DM645">
        <v>0</v>
      </c>
      <c r="DN645">
        <v>114</v>
      </c>
      <c r="DO645">
        <v>0.41399999999999998</v>
      </c>
      <c r="DP645">
        <v>7308.44</v>
      </c>
      <c r="DQ645" s="2">
        <v>0</v>
      </c>
      <c r="DR645" s="2">
        <v>840.23835618999999</v>
      </c>
      <c r="DS645">
        <v>2.8057251307802198E-3</v>
      </c>
      <c r="DT645">
        <v>2.63812903301136</v>
      </c>
      <c r="DU645">
        <v>426811.2884831627</v>
      </c>
      <c r="DV645">
        <v>0</v>
      </c>
    </row>
    <row r="646" spans="1:126" x14ac:dyDescent="0.15">
      <c r="A646" t="s">
        <v>1113</v>
      </c>
      <c r="B646" t="s">
        <v>378</v>
      </c>
      <c r="C646">
        <v>17</v>
      </c>
      <c r="D646">
        <v>171</v>
      </c>
      <c r="E646" t="s">
        <v>1242</v>
      </c>
      <c r="F646">
        <v>17171</v>
      </c>
      <c r="G646" t="s">
        <v>5630</v>
      </c>
      <c r="H646">
        <v>98</v>
      </c>
      <c r="I646">
        <v>0.1</v>
      </c>
      <c r="J646">
        <v>0.2</v>
      </c>
      <c r="K646">
        <v>0.2</v>
      </c>
      <c r="L646">
        <v>0.7</v>
      </c>
      <c r="M646">
        <v>0.8</v>
      </c>
      <c r="N646">
        <f t="shared" si="42"/>
        <v>9605.2200000000012</v>
      </c>
      <c r="O646">
        <f t="shared" si="40"/>
        <v>394.77999999999884</v>
      </c>
      <c r="P646">
        <f t="shared" si="41"/>
        <v>0.47373599999999877</v>
      </c>
      <c r="Q646" s="4">
        <v>17171</v>
      </c>
      <c r="R646" s="5">
        <v>39.637002000000003</v>
      </c>
      <c r="S646" s="5">
        <v>-90.477771000000004</v>
      </c>
      <c r="T646">
        <v>9</v>
      </c>
      <c r="U646">
        <v>0.12342882197313222</v>
      </c>
      <c r="V646">
        <v>5322</v>
      </c>
      <c r="W646">
        <v>5260</v>
      </c>
      <c r="X646">
        <v>5198</v>
      </c>
      <c r="Y646">
        <v>5109</v>
      </c>
      <c r="Z646">
        <v>2675</v>
      </c>
      <c r="AA646">
        <v>17157</v>
      </c>
      <c r="AB646">
        <v>2169.0029999999997</v>
      </c>
      <c r="AC646">
        <v>47222</v>
      </c>
      <c r="AD646">
        <v>1</v>
      </c>
      <c r="AE646">
        <v>1.9238168526356292E-4</v>
      </c>
      <c r="AF646">
        <v>6</v>
      </c>
      <c r="AG646">
        <v>356</v>
      </c>
      <c r="AH646">
        <v>1.6853932584269662E-2</v>
      </c>
      <c r="AI646" s="3">
        <v>147532</v>
      </c>
      <c r="AJ646" s="3">
        <v>160583.96072178002</v>
      </c>
      <c r="AK646">
        <v>113</v>
      </c>
      <c r="AL646">
        <v>491577.60000000003</v>
      </c>
      <c r="AM646">
        <v>2387346</v>
      </c>
      <c r="AN646">
        <v>82859</v>
      </c>
      <c r="AO646">
        <v>2470205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3</v>
      </c>
      <c r="AV646">
        <f t="shared" si="43"/>
        <v>4</v>
      </c>
      <c r="AW646">
        <v>45</v>
      </c>
      <c r="AX646">
        <v>1.0000000000000009E-2</v>
      </c>
      <c r="AY646">
        <v>593126953.063977</v>
      </c>
      <c r="AZ646">
        <v>593126.95306397695</v>
      </c>
      <c r="BA646">
        <v>26063.953467985499</v>
      </c>
      <c r="BB646">
        <v>0.38367164874979753</v>
      </c>
      <c r="BC646">
        <v>6526</v>
      </c>
      <c r="BD646">
        <v>0</v>
      </c>
      <c r="BE646">
        <v>6526</v>
      </c>
      <c r="BF646">
        <v>1.2262307403231867</v>
      </c>
      <c r="BG646">
        <v>116660</v>
      </c>
      <c r="BH646">
        <v>22.443247402847248</v>
      </c>
      <c r="BI646">
        <v>804</v>
      </c>
      <c r="BJ646">
        <v>36</v>
      </c>
      <c r="BK646">
        <v>2</v>
      </c>
      <c r="BL646">
        <v>2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2</v>
      </c>
      <c r="BS646">
        <v>0</v>
      </c>
      <c r="BT646">
        <v>21803</v>
      </c>
      <c r="BU646">
        <v>0.76</v>
      </c>
      <c r="BV646">
        <v>0.63993409999999995</v>
      </c>
      <c r="BW646">
        <v>133</v>
      </c>
      <c r="BX646">
        <v>2.0180709999999999</v>
      </c>
      <c r="BY646">
        <v>0.62056520000000004</v>
      </c>
      <c r="BZ646">
        <v>38</v>
      </c>
      <c r="CA646">
        <v>2</v>
      </c>
      <c r="CB646">
        <v>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22069</v>
      </c>
      <c r="CK646">
        <v>1.9484344555711632</v>
      </c>
      <c r="CL646">
        <v>0.69690265486725667</v>
      </c>
      <c r="CM646">
        <v>107</v>
      </c>
      <c r="CN646">
        <v>0.45293745491062337</v>
      </c>
      <c r="CO646">
        <v>349</v>
      </c>
      <c r="CP646">
        <v>0.120547433</v>
      </c>
      <c r="CQ646">
        <v>6.2865078000000005E-2</v>
      </c>
      <c r="CR646">
        <v>4472</v>
      </c>
      <c r="CS646">
        <v>0.88200000000000001</v>
      </c>
      <c r="CT646">
        <v>4635</v>
      </c>
      <c r="CU646">
        <v>0.87675896504999995</v>
      </c>
      <c r="CW646">
        <v>1</v>
      </c>
      <c r="CX646">
        <v>1</v>
      </c>
      <c r="CY646">
        <v>196</v>
      </c>
      <c r="CZ646">
        <v>543</v>
      </c>
      <c r="DA646" s="2">
        <v>1981</v>
      </c>
      <c r="DB646" s="2">
        <v>315</v>
      </c>
      <c r="DC646" s="2">
        <v>117.55</v>
      </c>
      <c r="DD646" s="2">
        <v>68</v>
      </c>
      <c r="DE646">
        <v>128</v>
      </c>
      <c r="DF646">
        <v>8</v>
      </c>
      <c r="DG646">
        <v>19.149999999999999</v>
      </c>
      <c r="DH646">
        <v>38.299999999999997</v>
      </c>
      <c r="DI646" s="2">
        <v>19.149999999999999</v>
      </c>
      <c r="DJ646">
        <v>-2.4700000000000002</v>
      </c>
      <c r="DK646">
        <v>0.91407287910419432</v>
      </c>
      <c r="DL646">
        <v>0</v>
      </c>
      <c r="DM646">
        <v>0</v>
      </c>
      <c r="DN646">
        <v>101.7</v>
      </c>
      <c r="DO646">
        <v>0.63100000000000001</v>
      </c>
      <c r="DP646">
        <v>6205.0199999999995</v>
      </c>
      <c r="DQ646" s="2">
        <v>0</v>
      </c>
      <c r="DR646" s="2">
        <v>187.21555587</v>
      </c>
      <c r="DS646">
        <v>1.1571837263093872E-3</v>
      </c>
      <c r="DT646">
        <v>2.4315628886905101</v>
      </c>
      <c r="DU646">
        <v>1195301.8490715481</v>
      </c>
      <c r="DV646">
        <v>1</v>
      </c>
    </row>
    <row r="647" spans="1:126" x14ac:dyDescent="0.15">
      <c r="A647" t="s">
        <v>1113</v>
      </c>
      <c r="B647" t="s">
        <v>220</v>
      </c>
      <c r="C647">
        <v>17</v>
      </c>
      <c r="D647">
        <v>173</v>
      </c>
      <c r="E647" t="s">
        <v>1243</v>
      </c>
      <c r="F647">
        <v>17173</v>
      </c>
      <c r="G647" t="s">
        <v>5631</v>
      </c>
      <c r="H647">
        <v>98</v>
      </c>
      <c r="I647">
        <v>0.2</v>
      </c>
      <c r="J647">
        <v>0.2</v>
      </c>
      <c r="K647">
        <v>0.3</v>
      </c>
      <c r="L647">
        <v>0.5</v>
      </c>
      <c r="M647">
        <v>0.8</v>
      </c>
      <c r="N647">
        <f t="shared" si="42"/>
        <v>9605.0600000000013</v>
      </c>
      <c r="O647">
        <f t="shared" si="40"/>
        <v>394.93999999999869</v>
      </c>
      <c r="P647">
        <f t="shared" si="41"/>
        <v>0.47392799999999863</v>
      </c>
      <c r="Q647" s="4">
        <v>17173</v>
      </c>
      <c r="R647" s="5">
        <v>39.384926</v>
      </c>
      <c r="S647" s="5">
        <v>-88.798862</v>
      </c>
      <c r="T647">
        <v>6</v>
      </c>
      <c r="U647">
        <v>0.14331557562396174</v>
      </c>
      <c r="V647">
        <v>22316</v>
      </c>
      <c r="W647">
        <v>22216</v>
      </c>
      <c r="X647">
        <v>22115</v>
      </c>
      <c r="Y647">
        <v>21829</v>
      </c>
      <c r="Z647">
        <v>11235</v>
      </c>
      <c r="AA647">
        <v>17159</v>
      </c>
      <c r="AB647">
        <v>8712.518</v>
      </c>
      <c r="AC647">
        <v>47850</v>
      </c>
      <c r="AD647">
        <v>3</v>
      </c>
      <c r="AE647">
        <v>1.3565453312231517E-4</v>
      </c>
      <c r="AF647">
        <v>35</v>
      </c>
      <c r="AG647">
        <v>1282</v>
      </c>
      <c r="AH647">
        <v>2.7301092043681748E-2</v>
      </c>
      <c r="AI647" s="3">
        <v>405783</v>
      </c>
      <c r="AJ647" s="3">
        <v>485462.02140786004</v>
      </c>
      <c r="AK647">
        <v>91</v>
      </c>
      <c r="AL647">
        <v>431353.59999999998</v>
      </c>
      <c r="AM647">
        <v>2052082</v>
      </c>
      <c r="AN647">
        <v>224922</v>
      </c>
      <c r="AO647">
        <v>2277004</v>
      </c>
      <c r="AP647">
        <v>14</v>
      </c>
      <c r="AQ647">
        <v>0</v>
      </c>
      <c r="AR647">
        <v>14</v>
      </c>
      <c r="AS647">
        <v>0.63017644940583362</v>
      </c>
      <c r="AT647">
        <v>0</v>
      </c>
      <c r="AU647">
        <v>3</v>
      </c>
      <c r="AV647">
        <f t="shared" si="43"/>
        <v>3</v>
      </c>
      <c r="AW647">
        <v>3536</v>
      </c>
      <c r="AX647">
        <v>0.18999999999999995</v>
      </c>
      <c r="AY647">
        <v>1308466691.40834</v>
      </c>
      <c r="AZ647">
        <v>1308466.6914083399</v>
      </c>
      <c r="BA647">
        <v>5112.0085961612303</v>
      </c>
      <c r="BB647">
        <v>1.9561782442050895</v>
      </c>
      <c r="BC647">
        <v>12020</v>
      </c>
      <c r="BD647">
        <v>83</v>
      </c>
      <c r="BE647">
        <v>11937</v>
      </c>
      <c r="BF647">
        <v>0.5349076895500986</v>
      </c>
      <c r="BG647">
        <v>435018</v>
      </c>
      <c r="BH647">
        <v>19.670721229934433</v>
      </c>
      <c r="BI647">
        <v>3926</v>
      </c>
      <c r="BJ647">
        <v>186</v>
      </c>
      <c r="BK647">
        <v>31</v>
      </c>
      <c r="BL647">
        <v>10</v>
      </c>
      <c r="BM647">
        <v>2</v>
      </c>
      <c r="BN647">
        <v>5</v>
      </c>
      <c r="BO647">
        <v>35</v>
      </c>
      <c r="BP647">
        <v>3</v>
      </c>
      <c r="BQ647">
        <v>31</v>
      </c>
      <c r="BR647">
        <v>14</v>
      </c>
      <c r="BS647">
        <v>2</v>
      </c>
      <c r="BT647">
        <v>263617</v>
      </c>
      <c r="BU647">
        <v>0.77</v>
      </c>
      <c r="BV647">
        <v>0.64276109999999997</v>
      </c>
      <c r="BW647">
        <v>1266</v>
      </c>
      <c r="BX647">
        <v>1.210089</v>
      </c>
      <c r="BY647">
        <v>-0.20628189999999999</v>
      </c>
      <c r="BZ647">
        <v>177</v>
      </c>
      <c r="CA647">
        <v>25</v>
      </c>
      <c r="CB647">
        <v>6</v>
      </c>
      <c r="CC647">
        <v>6</v>
      </c>
      <c r="CD647">
        <v>4</v>
      </c>
      <c r="CE647">
        <v>39</v>
      </c>
      <c r="CF647">
        <v>5</v>
      </c>
      <c r="CG647">
        <v>27</v>
      </c>
      <c r="CH647">
        <v>15</v>
      </c>
      <c r="CI647">
        <v>2</v>
      </c>
      <c r="CJ647">
        <v>265552</v>
      </c>
      <c r="CK647">
        <v>1.152316683738025</v>
      </c>
      <c r="CL647">
        <v>0.63404097229593459</v>
      </c>
      <c r="CM647">
        <v>1149</v>
      </c>
      <c r="CN647">
        <v>-0.61475130385685228</v>
      </c>
      <c r="CO647">
        <v>1940.9999999999998</v>
      </c>
      <c r="CP647">
        <v>0.46279694900000001</v>
      </c>
      <c r="CQ647">
        <v>0.165845993</v>
      </c>
      <c r="CR647">
        <v>19295</v>
      </c>
      <c r="CS647">
        <v>0.88200000000000001</v>
      </c>
      <c r="CT647">
        <v>19527</v>
      </c>
      <c r="CU647">
        <v>0.88694525428999993</v>
      </c>
      <c r="CV647">
        <v>6</v>
      </c>
      <c r="CW647">
        <v>6</v>
      </c>
      <c r="CX647">
        <v>7</v>
      </c>
      <c r="CY647">
        <v>833</v>
      </c>
      <c r="CZ647">
        <v>1821</v>
      </c>
      <c r="DA647" s="2">
        <v>8585</v>
      </c>
      <c r="DB647" s="2">
        <v>1525</v>
      </c>
      <c r="DC647" s="2">
        <v>115.75</v>
      </c>
      <c r="DD647" s="2">
        <v>332</v>
      </c>
      <c r="DE647">
        <v>390</v>
      </c>
      <c r="DF647">
        <v>32</v>
      </c>
      <c r="DG647">
        <v>9.0399999999999991</v>
      </c>
      <c r="DH647">
        <v>22.61</v>
      </c>
      <c r="DI647" s="2">
        <v>13.56</v>
      </c>
      <c r="DJ647">
        <v>-2.34</v>
      </c>
      <c r="DK647">
        <v>0.89530611188738807</v>
      </c>
      <c r="DL647">
        <v>7.8003120124804995E-4</v>
      </c>
      <c r="DN647">
        <v>379.1</v>
      </c>
      <c r="DO647">
        <v>0.78500000000000003</v>
      </c>
      <c r="DP647">
        <v>12671.39</v>
      </c>
      <c r="DQ647" s="2">
        <v>0</v>
      </c>
      <c r="DR647" s="2">
        <v>156.40076263</v>
      </c>
      <c r="DS647">
        <v>3.181608816715814E-4</v>
      </c>
      <c r="DT647">
        <v>2.5181468400454801</v>
      </c>
      <c r="DU647">
        <v>1086211.704782242</v>
      </c>
      <c r="DV647">
        <v>0</v>
      </c>
    </row>
    <row r="648" spans="1:126" x14ac:dyDescent="0.15">
      <c r="A648" t="s">
        <v>1113</v>
      </c>
      <c r="B648" t="s">
        <v>1246</v>
      </c>
      <c r="C648">
        <v>17</v>
      </c>
      <c r="D648">
        <v>175</v>
      </c>
      <c r="E648" t="s">
        <v>1247</v>
      </c>
      <c r="F648">
        <v>17175</v>
      </c>
      <c r="G648" t="s">
        <v>5632</v>
      </c>
      <c r="H648">
        <v>97.2</v>
      </c>
      <c r="I648">
        <v>0.5</v>
      </c>
      <c r="J648">
        <v>0.2</v>
      </c>
      <c r="K648">
        <v>0.3</v>
      </c>
      <c r="L648">
        <v>0.9</v>
      </c>
      <c r="M648">
        <v>1</v>
      </c>
      <c r="N648">
        <f t="shared" si="42"/>
        <v>9450.0300000000007</v>
      </c>
      <c r="O648">
        <f t="shared" si="40"/>
        <v>549.96999999999935</v>
      </c>
      <c r="P648">
        <f t="shared" si="41"/>
        <v>0.65996399999999944</v>
      </c>
      <c r="Q648" s="4">
        <v>17175</v>
      </c>
      <c r="R648" s="5">
        <v>41.096907999999999</v>
      </c>
      <c r="S648" s="5">
        <v>-89.797410999999997</v>
      </c>
      <c r="T648">
        <v>2</v>
      </c>
      <c r="U648">
        <v>1.0301885889998563E-2</v>
      </c>
      <c r="V648">
        <v>5983</v>
      </c>
      <c r="W648">
        <v>5888</v>
      </c>
      <c r="X648">
        <v>5859</v>
      </c>
      <c r="Y648">
        <v>5506</v>
      </c>
      <c r="Z648">
        <v>2810</v>
      </c>
      <c r="AA648">
        <v>17163</v>
      </c>
      <c r="AB648">
        <v>2155.3630000000003</v>
      </c>
      <c r="AC648">
        <v>50085</v>
      </c>
      <c r="AD648">
        <v>0</v>
      </c>
      <c r="AE648">
        <v>0</v>
      </c>
      <c r="AF648">
        <v>11</v>
      </c>
      <c r="AG648">
        <v>348</v>
      </c>
      <c r="AH648">
        <v>3.1609195402298854E-2</v>
      </c>
      <c r="AI648" s="3">
        <v>168127</v>
      </c>
      <c r="AJ648" s="3">
        <v>184370.350539345</v>
      </c>
      <c r="AK648">
        <v>200</v>
      </c>
      <c r="AL648">
        <v>184467.20000000001</v>
      </c>
      <c r="AM648">
        <v>796953</v>
      </c>
      <c r="AN648">
        <v>107829</v>
      </c>
      <c r="AO648">
        <v>904782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6</v>
      </c>
      <c r="AV648">
        <f t="shared" si="43"/>
        <v>6</v>
      </c>
      <c r="AW648">
        <v>3114</v>
      </c>
      <c r="AX648">
        <v>0.6</v>
      </c>
      <c r="AY648">
        <v>158942622.430691</v>
      </c>
      <c r="AZ648">
        <v>158942.622430691</v>
      </c>
      <c r="BA648">
        <v>25277.4883666774</v>
      </c>
      <c r="BB648">
        <v>0.3956089250221046</v>
      </c>
      <c r="BC648">
        <v>1867</v>
      </c>
      <c r="BD648">
        <v>0</v>
      </c>
      <c r="BE648">
        <v>1867</v>
      </c>
      <c r="BF648">
        <v>0.31205081063011869</v>
      </c>
      <c r="BG648">
        <v>228531</v>
      </c>
      <c r="BH648">
        <v>39.005120327700972</v>
      </c>
      <c r="BI648">
        <v>1130</v>
      </c>
      <c r="BJ648">
        <v>8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6019</v>
      </c>
      <c r="BU648">
        <v>0.74</v>
      </c>
      <c r="BV648">
        <v>0.60486890000000004</v>
      </c>
      <c r="BW648">
        <v>35</v>
      </c>
      <c r="BX648">
        <v>1.6614059999999999</v>
      </c>
      <c r="BY648">
        <v>0.1283927</v>
      </c>
      <c r="BZ648">
        <v>8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5835</v>
      </c>
      <c r="CK648">
        <v>1.7137960582690661</v>
      </c>
      <c r="CL648">
        <v>0.64408420033873703</v>
      </c>
      <c r="CM648">
        <v>32</v>
      </c>
      <c r="CN648">
        <v>0.1413221388176672</v>
      </c>
      <c r="CO648">
        <v>600</v>
      </c>
      <c r="CP648">
        <v>0.117323644</v>
      </c>
      <c r="CQ648">
        <v>0.16694642000000001</v>
      </c>
      <c r="CR648">
        <v>5148</v>
      </c>
      <c r="CS648">
        <v>0.8909999999999999</v>
      </c>
      <c r="CT648">
        <v>5247</v>
      </c>
      <c r="CU648">
        <v>0.89113530327000001</v>
      </c>
      <c r="CW648">
        <v>1</v>
      </c>
      <c r="CX648">
        <v>1</v>
      </c>
      <c r="CY648">
        <v>240</v>
      </c>
      <c r="CZ648">
        <v>494</v>
      </c>
      <c r="DA648" s="2">
        <v>2370</v>
      </c>
      <c r="DB648" s="2">
        <v>470</v>
      </c>
      <c r="DC648" s="2">
        <v>84.65</v>
      </c>
      <c r="DD648" s="2">
        <v>141</v>
      </c>
      <c r="DE648">
        <v>102</v>
      </c>
      <c r="DF648">
        <v>4</v>
      </c>
      <c r="DH648">
        <v>67.72</v>
      </c>
      <c r="DI648" s="2">
        <v>16.93</v>
      </c>
      <c r="DJ648">
        <v>-3.87</v>
      </c>
      <c r="DK648">
        <v>0.82955147001968754</v>
      </c>
      <c r="DL648">
        <v>5.7471264367816091E-3</v>
      </c>
      <c r="DN648">
        <v>126.4</v>
      </c>
      <c r="DO648">
        <v>0.65500000000000003</v>
      </c>
      <c r="DP648">
        <v>4855.3099999999995</v>
      </c>
      <c r="DQ648" s="2">
        <v>0</v>
      </c>
      <c r="DR648" s="2">
        <v>38.857831249999997</v>
      </c>
      <c r="DS648">
        <v>2.1064900019569872E-4</v>
      </c>
      <c r="DT648">
        <v>2.12556833999614</v>
      </c>
      <c r="DU648">
        <v>392097.64008773601</v>
      </c>
      <c r="DV648">
        <v>1</v>
      </c>
    </row>
    <row r="649" spans="1:126" x14ac:dyDescent="0.15">
      <c r="A649" t="s">
        <v>1113</v>
      </c>
      <c r="B649" t="s">
        <v>1248</v>
      </c>
      <c r="C649">
        <v>17</v>
      </c>
      <c r="D649">
        <v>177</v>
      </c>
      <c r="E649" t="s">
        <v>1249</v>
      </c>
      <c r="F649">
        <v>17177</v>
      </c>
      <c r="G649" t="s">
        <v>5633</v>
      </c>
      <c r="H649">
        <v>85.1</v>
      </c>
      <c r="I649">
        <v>8.9</v>
      </c>
      <c r="J649">
        <v>0.1</v>
      </c>
      <c r="K649">
        <v>0.6</v>
      </c>
      <c r="L649">
        <v>2.2999999999999998</v>
      </c>
      <c r="M649">
        <v>2.9</v>
      </c>
      <c r="N649">
        <f t="shared" si="42"/>
        <v>7335.2899999999991</v>
      </c>
      <c r="O649">
        <f t="shared" si="40"/>
        <v>2664.7100000000009</v>
      </c>
      <c r="P649">
        <f t="shared" si="41"/>
        <v>3.1976520000000024</v>
      </c>
      <c r="Q649" s="4">
        <v>17177</v>
      </c>
      <c r="R649" s="5">
        <v>42.349725999999997</v>
      </c>
      <c r="S649" s="5">
        <v>-89.665993999999998</v>
      </c>
      <c r="T649">
        <v>4</v>
      </c>
      <c r="U649">
        <v>8.428797737682836E-2</v>
      </c>
      <c r="V649">
        <v>47532</v>
      </c>
      <c r="W649">
        <v>47053</v>
      </c>
      <c r="X649">
        <v>46625</v>
      </c>
      <c r="Y649">
        <v>45670</v>
      </c>
      <c r="Z649">
        <v>23358</v>
      </c>
      <c r="AA649">
        <v>17165</v>
      </c>
      <c r="AB649">
        <v>19057.370999999999</v>
      </c>
      <c r="AC649">
        <v>45331</v>
      </c>
      <c r="AD649">
        <v>4</v>
      </c>
      <c r="AE649">
        <v>8.5790884718498661E-5</v>
      </c>
      <c r="AF649">
        <v>51</v>
      </c>
      <c r="AG649">
        <v>1087</v>
      </c>
      <c r="AH649">
        <v>4.6918123275068994E-2</v>
      </c>
      <c r="AI649" s="3">
        <v>352481</v>
      </c>
      <c r="AJ649" s="3">
        <v>361310.90485036501</v>
      </c>
      <c r="AK649">
        <v>100</v>
      </c>
      <c r="AL649">
        <v>361459.19999999995</v>
      </c>
      <c r="AM649">
        <v>2342192</v>
      </c>
      <c r="AN649">
        <v>226364</v>
      </c>
      <c r="AO649">
        <v>2568556</v>
      </c>
      <c r="AP649">
        <v>10</v>
      </c>
      <c r="AQ649">
        <v>2</v>
      </c>
      <c r="AR649">
        <v>12</v>
      </c>
      <c r="AS649">
        <v>0.25503156015556927</v>
      </c>
      <c r="AT649">
        <v>14</v>
      </c>
      <c r="AU649">
        <v>48</v>
      </c>
      <c r="AV649">
        <f t="shared" si="43"/>
        <v>62</v>
      </c>
      <c r="AW649">
        <v>35868</v>
      </c>
      <c r="AX649">
        <v>0.8</v>
      </c>
      <c r="AY649">
        <v>1520920627.63678</v>
      </c>
      <c r="AZ649">
        <v>1520920.62763678</v>
      </c>
      <c r="BA649">
        <v>31024.8700838035</v>
      </c>
      <c r="BB649">
        <v>0.3223220588188857</v>
      </c>
      <c r="BC649">
        <v>8173</v>
      </c>
      <c r="BD649">
        <v>12854</v>
      </c>
      <c r="BE649">
        <v>-4681</v>
      </c>
      <c r="BF649">
        <v>-9.8481023310611801E-2</v>
      </c>
      <c r="BG649">
        <v>1299992</v>
      </c>
      <c r="BH649">
        <v>27.881865951742629</v>
      </c>
      <c r="BI649">
        <v>6152</v>
      </c>
      <c r="BJ649">
        <v>42</v>
      </c>
      <c r="BK649">
        <v>11</v>
      </c>
      <c r="BL649">
        <v>4</v>
      </c>
      <c r="BM649">
        <v>0</v>
      </c>
      <c r="BN649">
        <v>0</v>
      </c>
      <c r="BO649">
        <v>2</v>
      </c>
      <c r="BP649">
        <v>2</v>
      </c>
      <c r="BQ649">
        <v>8</v>
      </c>
      <c r="BR649">
        <v>4</v>
      </c>
      <c r="BS649">
        <v>0</v>
      </c>
      <c r="BT649">
        <v>46537</v>
      </c>
      <c r="BU649">
        <v>0.83</v>
      </c>
      <c r="BV649">
        <v>0.59983900000000001</v>
      </c>
      <c r="BW649">
        <v>288</v>
      </c>
      <c r="BX649">
        <v>1.5686439999999999</v>
      </c>
      <c r="BY649">
        <v>2.20483E-2</v>
      </c>
      <c r="BZ649">
        <v>46</v>
      </c>
      <c r="CA649">
        <v>7</v>
      </c>
      <c r="CB649">
        <v>4</v>
      </c>
      <c r="CC649">
        <v>0</v>
      </c>
      <c r="CD649">
        <v>0</v>
      </c>
      <c r="CE649">
        <v>2</v>
      </c>
      <c r="CF649">
        <v>2</v>
      </c>
      <c r="CG649">
        <v>9</v>
      </c>
      <c r="CH649">
        <v>4</v>
      </c>
      <c r="CI649">
        <v>0</v>
      </c>
      <c r="CJ649">
        <v>46352</v>
      </c>
      <c r="CK649">
        <v>1.5964791163272349</v>
      </c>
      <c r="CL649">
        <v>0.63175108017282766</v>
      </c>
      <c r="CM649">
        <v>285</v>
      </c>
      <c r="CN649">
        <v>6.7834626632480258E-2</v>
      </c>
      <c r="CO649">
        <v>4257</v>
      </c>
      <c r="CP649">
        <v>6.7158915E-2</v>
      </c>
      <c r="CQ649">
        <v>-6.8318578800000002E-2</v>
      </c>
      <c r="CR649">
        <v>39069</v>
      </c>
      <c r="CS649">
        <v>0.85799999999999998</v>
      </c>
      <c r="CT649">
        <v>41353</v>
      </c>
      <c r="CU649">
        <v>0.89916470015000005</v>
      </c>
      <c r="CV649">
        <v>64</v>
      </c>
      <c r="CW649">
        <v>25</v>
      </c>
      <c r="CX649">
        <v>20</v>
      </c>
      <c r="CY649">
        <v>1112</v>
      </c>
      <c r="CZ649">
        <v>1715</v>
      </c>
      <c r="DA649" s="2">
        <v>23863</v>
      </c>
      <c r="DB649" s="2">
        <v>3630</v>
      </c>
      <c r="DC649" s="2">
        <v>130.51</v>
      </c>
      <c r="DD649" s="2">
        <v>6388</v>
      </c>
      <c r="DE649">
        <v>475</v>
      </c>
      <c r="DF649">
        <v>24</v>
      </c>
      <c r="DG649">
        <v>38.51</v>
      </c>
      <c r="DH649">
        <v>6.42</v>
      </c>
      <c r="DI649" s="2">
        <v>23.53</v>
      </c>
      <c r="DJ649">
        <v>-3.75</v>
      </c>
      <c r="DK649">
        <v>0.8908168099840843</v>
      </c>
      <c r="DL649">
        <v>5.5197792088316471E-3</v>
      </c>
      <c r="DM649">
        <v>1620</v>
      </c>
      <c r="DN649">
        <v>247.7</v>
      </c>
      <c r="DO649">
        <v>0.68500000000000005</v>
      </c>
      <c r="DP649">
        <v>12429.480000000001</v>
      </c>
      <c r="DQ649" s="2">
        <v>0</v>
      </c>
      <c r="DR649" s="2">
        <v>561.53523427999994</v>
      </c>
      <c r="DS649">
        <v>1.5535289329546187E-3</v>
      </c>
      <c r="DT649">
        <v>2.8868159075333599</v>
      </c>
      <c r="DU649">
        <v>1043466.1684842821</v>
      </c>
      <c r="DV649">
        <v>1</v>
      </c>
    </row>
    <row r="650" spans="1:126" x14ac:dyDescent="0.15">
      <c r="A650" t="s">
        <v>1113</v>
      </c>
      <c r="B650" t="s">
        <v>1250</v>
      </c>
      <c r="C650">
        <v>17</v>
      </c>
      <c r="D650">
        <v>179</v>
      </c>
      <c r="E650" t="s">
        <v>1251</v>
      </c>
      <c r="F650">
        <v>17179</v>
      </c>
      <c r="G650" t="s">
        <v>5634</v>
      </c>
      <c r="H650">
        <v>95</v>
      </c>
      <c r="I650">
        <v>1</v>
      </c>
      <c r="J650">
        <v>0.2</v>
      </c>
      <c r="K650">
        <v>0.7</v>
      </c>
      <c r="L650">
        <v>1.2</v>
      </c>
      <c r="M650">
        <v>1.9</v>
      </c>
      <c r="N650">
        <f t="shared" si="42"/>
        <v>9031.5800000000017</v>
      </c>
      <c r="O650">
        <f t="shared" si="40"/>
        <v>968.41999999999825</v>
      </c>
      <c r="P650">
        <f t="shared" si="41"/>
        <v>1.1621039999999982</v>
      </c>
      <c r="Q650" s="4">
        <v>17179</v>
      </c>
      <c r="R650" s="5">
        <v>40.508074000000001</v>
      </c>
      <c r="S650" s="5">
        <v>-89.516260000000003</v>
      </c>
      <c r="T650">
        <v>2</v>
      </c>
      <c r="U650">
        <v>4.1527865169650881E-2</v>
      </c>
      <c r="V650">
        <v>135201</v>
      </c>
      <c r="W650">
        <v>135872</v>
      </c>
      <c r="X650">
        <v>135697</v>
      </c>
      <c r="Y650">
        <v>134393</v>
      </c>
      <c r="Z650">
        <v>71651</v>
      </c>
      <c r="AA650">
        <v>17167</v>
      </c>
      <c r="AB650">
        <v>56682.464</v>
      </c>
      <c r="AC650">
        <v>58194</v>
      </c>
      <c r="AD650">
        <v>4</v>
      </c>
      <c r="AE650">
        <v>2.9477438705350892E-5</v>
      </c>
      <c r="AF650">
        <v>44</v>
      </c>
      <c r="AG650">
        <v>942</v>
      </c>
      <c r="AH650">
        <v>4.6709129511677279E-2</v>
      </c>
      <c r="AI650" s="3">
        <v>337376</v>
      </c>
      <c r="AJ650" s="3">
        <v>415409.48018339003</v>
      </c>
      <c r="AK650">
        <v>105</v>
      </c>
      <c r="AL650">
        <v>421081.60000000003</v>
      </c>
      <c r="AM650">
        <v>1283229</v>
      </c>
      <c r="AN650">
        <v>195015</v>
      </c>
      <c r="AO650">
        <v>1478244</v>
      </c>
      <c r="AP650">
        <v>7</v>
      </c>
      <c r="AQ650">
        <v>3</v>
      </c>
      <c r="AR650">
        <v>10</v>
      </c>
      <c r="AS650">
        <v>7.3598681111634479E-2</v>
      </c>
      <c r="AT650">
        <v>12</v>
      </c>
      <c r="AU650">
        <v>110</v>
      </c>
      <c r="AV650">
        <f t="shared" si="43"/>
        <v>122</v>
      </c>
      <c r="AW650">
        <v>124168</v>
      </c>
      <c r="AX650">
        <v>0.88</v>
      </c>
      <c r="AY650">
        <v>754081940.25354803</v>
      </c>
      <c r="AZ650">
        <v>754081.94025354797</v>
      </c>
      <c r="BA650">
        <v>5850.6151481724501</v>
      </c>
      <c r="BB650">
        <v>1.7092219786706853</v>
      </c>
      <c r="BC650">
        <v>36322</v>
      </c>
      <c r="BD650">
        <v>1336</v>
      </c>
      <c r="BE650">
        <v>34986</v>
      </c>
      <c r="BF650">
        <v>0.25877027536778574</v>
      </c>
      <c r="BG650">
        <v>2795193</v>
      </c>
      <c r="BH650">
        <v>20.598782581781467</v>
      </c>
      <c r="BI650">
        <v>15649</v>
      </c>
      <c r="BJ650">
        <v>118</v>
      </c>
      <c r="BK650">
        <v>18</v>
      </c>
      <c r="BL650">
        <v>9</v>
      </c>
      <c r="BM650">
        <v>0</v>
      </c>
      <c r="BN650">
        <v>0</v>
      </c>
      <c r="BO650">
        <v>12</v>
      </c>
      <c r="BP650">
        <v>6</v>
      </c>
      <c r="BQ650">
        <v>18</v>
      </c>
      <c r="BR650">
        <v>4</v>
      </c>
      <c r="BS650">
        <v>0</v>
      </c>
      <c r="BT650">
        <v>132466</v>
      </c>
      <c r="BU650">
        <v>0.83</v>
      </c>
      <c r="BV650">
        <v>0.62707080000000004</v>
      </c>
      <c r="BW650">
        <v>617</v>
      </c>
      <c r="BX650">
        <v>1.396585</v>
      </c>
      <c r="BY650">
        <v>-0.2002314</v>
      </c>
      <c r="BZ650">
        <v>121</v>
      </c>
      <c r="CA650">
        <v>14</v>
      </c>
      <c r="CB650">
        <v>8</v>
      </c>
      <c r="CC650">
        <v>0</v>
      </c>
      <c r="CD650">
        <v>0</v>
      </c>
      <c r="CE650">
        <v>13</v>
      </c>
      <c r="CF650">
        <v>6</v>
      </c>
      <c r="CG650">
        <v>18</v>
      </c>
      <c r="CH650">
        <v>5</v>
      </c>
      <c r="CI650">
        <v>1</v>
      </c>
      <c r="CJ650">
        <v>135532</v>
      </c>
      <c r="CK650">
        <v>1.3723696248856359</v>
      </c>
      <c r="CL650">
        <v>0.6838119987454635</v>
      </c>
      <c r="CM650">
        <v>565</v>
      </c>
      <c r="CN650">
        <v>-0.260739346118596</v>
      </c>
      <c r="CO650">
        <v>19828</v>
      </c>
      <c r="CP650">
        <v>0.48675597700000001</v>
      </c>
      <c r="CQ650">
        <v>0.48179909900000001</v>
      </c>
      <c r="CR650">
        <v>120050</v>
      </c>
      <c r="CS650">
        <v>0.8909999999999999</v>
      </c>
      <c r="CT650">
        <v>121681</v>
      </c>
      <c r="CU650">
        <v>0.92080562178400005</v>
      </c>
      <c r="CV650">
        <v>206</v>
      </c>
      <c r="CW650">
        <v>64</v>
      </c>
      <c r="CX650">
        <v>63</v>
      </c>
      <c r="CY650">
        <v>890</v>
      </c>
      <c r="CZ650">
        <v>1306</v>
      </c>
      <c r="DA650" s="2">
        <v>72041</v>
      </c>
      <c r="DB650" s="2">
        <v>14045</v>
      </c>
      <c r="DC650" s="2">
        <v>135.68</v>
      </c>
      <c r="DD650" s="2">
        <v>5428</v>
      </c>
      <c r="DE650">
        <v>260</v>
      </c>
      <c r="DF650">
        <v>14</v>
      </c>
      <c r="DG650">
        <v>38.869999999999997</v>
      </c>
      <c r="DH650">
        <v>8.8000000000000007</v>
      </c>
      <c r="DI650" s="2">
        <v>8.07</v>
      </c>
      <c r="DJ650">
        <v>-2.5499999999999998</v>
      </c>
      <c r="DK650">
        <v>0.91561047614530966</v>
      </c>
      <c r="DL650">
        <v>8.4925690021231421E-3</v>
      </c>
      <c r="DN650">
        <v>257.7</v>
      </c>
      <c r="DO650">
        <v>0.60899999999999999</v>
      </c>
      <c r="DP650">
        <v>11200.420000000002</v>
      </c>
      <c r="DQ650" s="2">
        <v>0</v>
      </c>
      <c r="DR650" s="2">
        <v>1781.4116950500002</v>
      </c>
      <c r="DS650">
        <v>4.2305688104294272E-3</v>
      </c>
      <c r="DT650">
        <v>2.63105541283816</v>
      </c>
      <c r="DU650">
        <v>1107889.0229265532</v>
      </c>
      <c r="DV650">
        <v>0</v>
      </c>
    </row>
    <row r="651" spans="1:126" x14ac:dyDescent="0.15">
      <c r="A651" t="s">
        <v>1113</v>
      </c>
      <c r="B651" t="s">
        <v>390</v>
      </c>
      <c r="C651">
        <v>17</v>
      </c>
      <c r="D651">
        <v>181</v>
      </c>
      <c r="E651" t="s">
        <v>1252</v>
      </c>
      <c r="F651">
        <v>17181</v>
      </c>
      <c r="G651" t="s">
        <v>5635</v>
      </c>
      <c r="H651">
        <v>92.4</v>
      </c>
      <c r="I651">
        <v>0.8</v>
      </c>
      <c r="J651">
        <v>0.3</v>
      </c>
      <c r="K651">
        <v>0.3</v>
      </c>
      <c r="L651">
        <v>1.3</v>
      </c>
      <c r="M651">
        <v>4.8</v>
      </c>
      <c r="N651">
        <f t="shared" si="42"/>
        <v>8563.3100000000013</v>
      </c>
      <c r="O651">
        <f t="shared" si="40"/>
        <v>1436.6899999999987</v>
      </c>
      <c r="P651">
        <f t="shared" si="41"/>
        <v>1.724027999999999</v>
      </c>
      <c r="Q651" s="4">
        <v>17181</v>
      </c>
      <c r="R651" s="5">
        <v>37.485644000000001</v>
      </c>
      <c r="S651" s="5">
        <v>-89.244637999999995</v>
      </c>
      <c r="T651">
        <v>6</v>
      </c>
      <c r="U651">
        <v>0.15379676715719495</v>
      </c>
      <c r="V651">
        <v>17799</v>
      </c>
      <c r="W651">
        <v>17620</v>
      </c>
      <c r="X651">
        <v>17551</v>
      </c>
      <c r="Y651">
        <v>17283</v>
      </c>
      <c r="Z651">
        <v>9072</v>
      </c>
      <c r="AA651">
        <v>17169</v>
      </c>
      <c r="AB651">
        <v>6439.2259999999997</v>
      </c>
      <c r="AC651">
        <v>42606</v>
      </c>
      <c r="AD651">
        <v>1</v>
      </c>
      <c r="AE651">
        <v>5.6976810438151672E-5</v>
      </c>
      <c r="AF651">
        <v>38</v>
      </c>
      <c r="AG651">
        <v>623</v>
      </c>
      <c r="AH651">
        <v>6.0995184590690206E-2</v>
      </c>
      <c r="AI651" s="3">
        <v>121173</v>
      </c>
      <c r="AJ651" s="3">
        <v>264613.856312385</v>
      </c>
      <c r="AK651">
        <v>72</v>
      </c>
      <c r="AL651">
        <v>270176</v>
      </c>
      <c r="AM651">
        <v>333552</v>
      </c>
      <c r="AN651">
        <v>50718</v>
      </c>
      <c r="AO651">
        <v>384270</v>
      </c>
      <c r="AP651">
        <v>1</v>
      </c>
      <c r="AQ651">
        <v>4</v>
      </c>
      <c r="AR651">
        <v>5</v>
      </c>
      <c r="AS651">
        <v>0.28376844494892167</v>
      </c>
      <c r="AT651">
        <v>6</v>
      </c>
      <c r="AU651">
        <v>5</v>
      </c>
      <c r="AV651">
        <f t="shared" si="43"/>
        <v>11</v>
      </c>
      <c r="AW651">
        <v>5493</v>
      </c>
      <c r="AX651">
        <v>0.31999999999999995</v>
      </c>
      <c r="AY651">
        <v>180291598.19727701</v>
      </c>
      <c r="AZ651">
        <v>180291.598197277</v>
      </c>
      <c r="BA651">
        <v>9817.8437839145608</v>
      </c>
      <c r="BB651">
        <v>1.0185535867237858</v>
      </c>
      <c r="BC651">
        <v>16051</v>
      </c>
      <c r="BD651">
        <v>16740</v>
      </c>
      <c r="BE651">
        <v>-689</v>
      </c>
      <c r="BF651">
        <v>-3.8710039889881455E-2</v>
      </c>
      <c r="BG651">
        <v>318085</v>
      </c>
      <c r="BH651">
        <v>18.123468748219473</v>
      </c>
      <c r="BI651">
        <v>2697</v>
      </c>
      <c r="BJ651">
        <v>19</v>
      </c>
      <c r="BK651">
        <v>4</v>
      </c>
      <c r="BL651">
        <v>3</v>
      </c>
      <c r="BM651">
        <v>0</v>
      </c>
      <c r="BN651">
        <v>0</v>
      </c>
      <c r="BO651">
        <v>1</v>
      </c>
      <c r="BP651">
        <v>0</v>
      </c>
      <c r="BQ651">
        <v>1</v>
      </c>
      <c r="BR651">
        <v>1</v>
      </c>
      <c r="BS651">
        <v>0</v>
      </c>
      <c r="BT651">
        <v>18005</v>
      </c>
      <c r="BU651">
        <v>0.8</v>
      </c>
      <c r="BV651">
        <v>0.63636999999999999</v>
      </c>
      <c r="BW651">
        <v>112</v>
      </c>
      <c r="BX651">
        <v>1.6106640000000001</v>
      </c>
      <c r="BY651">
        <v>0.26790229999999998</v>
      </c>
      <c r="BZ651">
        <v>19</v>
      </c>
      <c r="CA651">
        <v>3</v>
      </c>
      <c r="CB651">
        <v>2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17471</v>
      </c>
      <c r="CK651">
        <v>1.4881804132562533</v>
      </c>
      <c r="CL651">
        <v>0.69189640768588134</v>
      </c>
      <c r="CM651">
        <v>106</v>
      </c>
      <c r="CN651">
        <v>0.21551626169694249</v>
      </c>
      <c r="CO651">
        <v>2067</v>
      </c>
      <c r="CP651">
        <v>-0.2376127519</v>
      </c>
      <c r="CQ651">
        <v>-0.39360378309999999</v>
      </c>
      <c r="CR651">
        <v>15008</v>
      </c>
      <c r="CS651">
        <v>0.8640000000000001</v>
      </c>
      <c r="CT651">
        <v>15343</v>
      </c>
      <c r="CU651">
        <v>0.87253765932999994</v>
      </c>
      <c r="CV651">
        <v>19</v>
      </c>
      <c r="CW651">
        <v>8</v>
      </c>
      <c r="CX651">
        <v>13</v>
      </c>
      <c r="CY651">
        <v>675</v>
      </c>
      <c r="CZ651">
        <v>924</v>
      </c>
      <c r="DA651" s="2">
        <v>7082</v>
      </c>
      <c r="DB651" s="2">
        <v>1235</v>
      </c>
      <c r="DC651" s="2">
        <v>73.94</v>
      </c>
      <c r="DD651" s="2">
        <v>930</v>
      </c>
      <c r="DE651">
        <v>246</v>
      </c>
      <c r="DF651">
        <v>24</v>
      </c>
      <c r="DG651">
        <v>39.81</v>
      </c>
      <c r="DH651">
        <v>34.119999999999997</v>
      </c>
      <c r="DI651" s="2">
        <v>11.37</v>
      </c>
      <c r="DJ651">
        <v>0.56999999999999995</v>
      </c>
      <c r="DK651">
        <v>0.98720011883835512</v>
      </c>
      <c r="DL651">
        <v>6.420545746388443E-3</v>
      </c>
      <c r="DN651">
        <v>65.8</v>
      </c>
      <c r="DO651">
        <v>0.252</v>
      </c>
      <c r="DP651">
        <v>16761.89</v>
      </c>
      <c r="DQ651" s="2">
        <v>38401</v>
      </c>
      <c r="DR651" s="2">
        <v>9541.872375429999</v>
      </c>
      <c r="DS651">
        <v>3.602204713441496E-2</v>
      </c>
      <c r="DT651">
        <v>3.4707576506987801</v>
      </c>
      <c r="DU651">
        <v>937715.41903519363</v>
      </c>
      <c r="DV651">
        <v>1</v>
      </c>
    </row>
    <row r="652" spans="1:126" x14ac:dyDescent="0.15">
      <c r="A652" t="s">
        <v>1113</v>
      </c>
      <c r="B652" t="s">
        <v>1253</v>
      </c>
      <c r="C652">
        <v>17</v>
      </c>
      <c r="D652">
        <v>183</v>
      </c>
      <c r="E652" t="s">
        <v>1254</v>
      </c>
      <c r="F652">
        <v>17183</v>
      </c>
      <c r="G652" t="s">
        <v>5636</v>
      </c>
      <c r="H652">
        <v>80.400000000000006</v>
      </c>
      <c r="I652">
        <v>12.7</v>
      </c>
      <c r="J652">
        <v>0.2</v>
      </c>
      <c r="K652">
        <v>0.7</v>
      </c>
      <c r="L652">
        <v>1.8</v>
      </c>
      <c r="M652">
        <v>4.2</v>
      </c>
      <c r="N652">
        <f t="shared" si="42"/>
        <v>6646.8600000000006</v>
      </c>
      <c r="O652">
        <f t="shared" si="40"/>
        <v>3353.1399999999994</v>
      </c>
      <c r="P652">
        <f t="shared" si="41"/>
        <v>4.0237680000000005</v>
      </c>
      <c r="Q652" s="4">
        <v>17183</v>
      </c>
      <c r="R652" s="5">
        <v>40.186754000000001</v>
      </c>
      <c r="S652" s="5">
        <v>-87.726777999999996</v>
      </c>
      <c r="T652">
        <v>3</v>
      </c>
      <c r="U652">
        <v>0.12680265626418996</v>
      </c>
      <c r="V652">
        <v>81463</v>
      </c>
      <c r="W652">
        <v>80773</v>
      </c>
      <c r="X652">
        <v>80368</v>
      </c>
      <c r="Y652">
        <v>79187</v>
      </c>
      <c r="Z652">
        <v>40538</v>
      </c>
      <c r="AA652">
        <v>17171</v>
      </c>
      <c r="AB652">
        <v>29591.447000000004</v>
      </c>
      <c r="AC652">
        <v>42977</v>
      </c>
      <c r="AD652">
        <v>1</v>
      </c>
      <c r="AE652">
        <v>1.2442763288871192E-5</v>
      </c>
      <c r="AF652">
        <v>32</v>
      </c>
      <c r="AG652">
        <v>956</v>
      </c>
      <c r="AH652">
        <v>3.3472803347280332E-2</v>
      </c>
      <c r="AI652" s="3">
        <v>434406</v>
      </c>
      <c r="AJ652" s="3">
        <v>574954.90109222999</v>
      </c>
      <c r="AK652">
        <v>110</v>
      </c>
      <c r="AL652">
        <v>577395.19999999995</v>
      </c>
      <c r="AM652">
        <v>1021502</v>
      </c>
      <c r="AN652">
        <v>247875</v>
      </c>
      <c r="AO652">
        <v>1269377</v>
      </c>
      <c r="AP652">
        <v>9</v>
      </c>
      <c r="AQ652">
        <v>1</v>
      </c>
      <c r="AR652">
        <v>10</v>
      </c>
      <c r="AS652">
        <v>0.12380374630136308</v>
      </c>
      <c r="AT652">
        <v>8</v>
      </c>
      <c r="AU652">
        <v>77</v>
      </c>
      <c r="AV652">
        <f t="shared" si="43"/>
        <v>85</v>
      </c>
      <c r="AW652">
        <v>44236</v>
      </c>
      <c r="AX652">
        <v>0.61</v>
      </c>
      <c r="AY652">
        <v>775759591.95609295</v>
      </c>
      <c r="AZ652">
        <v>775759.59195609298</v>
      </c>
      <c r="BA652">
        <v>9245.8688375452693</v>
      </c>
      <c r="BB652">
        <v>1.0815641207662805</v>
      </c>
      <c r="BC652">
        <v>27728</v>
      </c>
      <c r="BD652">
        <v>0</v>
      </c>
      <c r="BE652">
        <v>27728</v>
      </c>
      <c r="BF652">
        <v>0.34037538514417587</v>
      </c>
      <c r="BG652">
        <v>1081854</v>
      </c>
      <c r="BH652">
        <v>13.461253235118456</v>
      </c>
      <c r="BI652">
        <v>10810</v>
      </c>
      <c r="BJ652">
        <v>77</v>
      </c>
      <c r="BK652">
        <v>16</v>
      </c>
      <c r="BL652">
        <v>5</v>
      </c>
      <c r="BM652">
        <v>0</v>
      </c>
      <c r="BN652">
        <v>0</v>
      </c>
      <c r="BO652">
        <v>15</v>
      </c>
      <c r="BP652">
        <v>3</v>
      </c>
      <c r="BQ652">
        <v>7</v>
      </c>
      <c r="BR652">
        <v>5</v>
      </c>
      <c r="BS652">
        <v>0</v>
      </c>
      <c r="BT652">
        <v>80067</v>
      </c>
      <c r="BU652">
        <v>0.77</v>
      </c>
      <c r="BV652">
        <v>0.53482580000000002</v>
      </c>
      <c r="BW652">
        <v>392</v>
      </c>
      <c r="BX652">
        <v>1.5986610000000001</v>
      </c>
      <c r="BY652">
        <v>-0.43590370000000001</v>
      </c>
      <c r="BZ652">
        <v>75</v>
      </c>
      <c r="CA652">
        <v>10</v>
      </c>
      <c r="CB652">
        <v>3</v>
      </c>
      <c r="CC652">
        <v>0</v>
      </c>
      <c r="CD652">
        <v>0</v>
      </c>
      <c r="CE652">
        <v>12</v>
      </c>
      <c r="CF652">
        <v>3</v>
      </c>
      <c r="CG652">
        <v>8</v>
      </c>
      <c r="CH652">
        <v>4</v>
      </c>
      <c r="CI652">
        <v>0</v>
      </c>
      <c r="CJ652">
        <v>79837</v>
      </c>
      <c r="CK652">
        <v>1.4404348860803888</v>
      </c>
      <c r="CL652">
        <v>0.62889506659474714</v>
      </c>
      <c r="CM652">
        <v>304</v>
      </c>
      <c r="CN652">
        <v>-0.46706966879239009</v>
      </c>
      <c r="CO652">
        <v>5690</v>
      </c>
      <c r="CP652">
        <v>-1.1924620615999999</v>
      </c>
      <c r="CQ652">
        <v>-0.80246978930000001</v>
      </c>
      <c r="CR652">
        <v>66552</v>
      </c>
      <c r="CS652">
        <v>0.84200000000000008</v>
      </c>
      <c r="CT652">
        <v>70384</v>
      </c>
      <c r="CU652">
        <v>0.88559303104999998</v>
      </c>
      <c r="CV652">
        <v>169</v>
      </c>
      <c r="CW652">
        <v>26</v>
      </c>
      <c r="CX652">
        <v>36</v>
      </c>
      <c r="CY652">
        <v>838</v>
      </c>
      <c r="CZ652">
        <v>1327</v>
      </c>
      <c r="DA652" s="2">
        <v>37723</v>
      </c>
      <c r="DB652" s="2">
        <v>5175</v>
      </c>
      <c r="DC652" s="2">
        <v>113.28</v>
      </c>
      <c r="DD652" s="2">
        <v>13823</v>
      </c>
      <c r="DE652">
        <v>277</v>
      </c>
      <c r="DF652">
        <v>24</v>
      </c>
      <c r="DG652">
        <v>26.14</v>
      </c>
      <c r="DH652">
        <v>11.2</v>
      </c>
      <c r="DI652" s="2">
        <v>21.16</v>
      </c>
      <c r="DJ652">
        <v>-3.21</v>
      </c>
      <c r="DK652">
        <v>0.88063930977012284</v>
      </c>
      <c r="DL652">
        <v>1.0460251046025104E-3</v>
      </c>
      <c r="DM652">
        <v>37</v>
      </c>
      <c r="DN652">
        <v>480.7</v>
      </c>
      <c r="DO652">
        <v>0.83200000000000007</v>
      </c>
      <c r="DP652">
        <v>12995.880000000001</v>
      </c>
      <c r="DQ652" s="2">
        <v>0</v>
      </c>
      <c r="DR652" s="2">
        <v>2294.8466641100008</v>
      </c>
      <c r="DS652">
        <v>3.9744877219079931E-3</v>
      </c>
      <c r="DT652">
        <v>2.2364230910253902</v>
      </c>
      <c r="DU652">
        <v>1291299.9579272233</v>
      </c>
      <c r="DV652">
        <v>0</v>
      </c>
    </row>
    <row r="653" spans="1:126" x14ac:dyDescent="0.15">
      <c r="A653" t="s">
        <v>1113</v>
      </c>
      <c r="B653" t="s">
        <v>1255</v>
      </c>
      <c r="C653">
        <v>17</v>
      </c>
      <c r="D653">
        <v>185</v>
      </c>
      <c r="E653" t="s">
        <v>1256</v>
      </c>
      <c r="F653">
        <v>17185</v>
      </c>
      <c r="G653" t="s">
        <v>5637</v>
      </c>
      <c r="H653">
        <v>96.2</v>
      </c>
      <c r="I653">
        <v>0.6</v>
      </c>
      <c r="J653">
        <v>0.1</v>
      </c>
      <c r="K653">
        <v>0.5</v>
      </c>
      <c r="L653">
        <v>1.2</v>
      </c>
      <c r="M653">
        <v>1.3</v>
      </c>
      <c r="N653">
        <f t="shared" si="42"/>
        <v>9258.1900000000023</v>
      </c>
      <c r="O653">
        <f t="shared" si="40"/>
        <v>741.80999999999767</v>
      </c>
      <c r="P653">
        <f t="shared" si="41"/>
        <v>0.89017199999999752</v>
      </c>
      <c r="Q653" s="4">
        <v>17185</v>
      </c>
      <c r="R653" s="5">
        <v>38.445821000000002</v>
      </c>
      <c r="S653" s="5">
        <v>-87.839167000000003</v>
      </c>
      <c r="T653">
        <v>7</v>
      </c>
      <c r="U653">
        <v>0.17614467195866257</v>
      </c>
      <c r="V653">
        <v>11935</v>
      </c>
      <c r="W653">
        <v>11730</v>
      </c>
      <c r="X653">
        <v>11652</v>
      </c>
      <c r="Y653">
        <v>11599</v>
      </c>
      <c r="Z653">
        <v>5940</v>
      </c>
      <c r="AA653">
        <v>17173</v>
      </c>
      <c r="AB653">
        <v>4679.0370000000003</v>
      </c>
      <c r="AC653">
        <v>47491</v>
      </c>
      <c r="AD653">
        <v>0</v>
      </c>
      <c r="AE653">
        <v>0</v>
      </c>
      <c r="AF653">
        <v>1</v>
      </c>
      <c r="AG653">
        <v>213</v>
      </c>
      <c r="AH653">
        <v>4.6948356807511738E-3</v>
      </c>
      <c r="AI653" s="3">
        <v>106424</v>
      </c>
      <c r="AJ653" s="3">
        <v>142882.19645483501</v>
      </c>
      <c r="AK653">
        <v>106</v>
      </c>
      <c r="AL653">
        <v>145779.20000000001</v>
      </c>
      <c r="AM653">
        <v>2830814</v>
      </c>
      <c r="AN653">
        <v>52130</v>
      </c>
      <c r="AO653">
        <v>2882944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8</v>
      </c>
      <c r="AV653">
        <f t="shared" si="43"/>
        <v>8</v>
      </c>
      <c r="AW653">
        <v>3084</v>
      </c>
      <c r="AX653">
        <v>0.29000000000000004</v>
      </c>
      <c r="AY653">
        <v>323118373.830248</v>
      </c>
      <c r="AZ653">
        <v>323118.37383024802</v>
      </c>
      <c r="BA653">
        <v>25113.4821442297</v>
      </c>
      <c r="BB653">
        <v>0.39819249049450078</v>
      </c>
      <c r="BC653">
        <v>4999</v>
      </c>
      <c r="BD653">
        <v>0</v>
      </c>
      <c r="BE653">
        <v>4999</v>
      </c>
      <c r="BF653">
        <v>0.4188521156263092</v>
      </c>
      <c r="BG653">
        <v>295355</v>
      </c>
      <c r="BH653">
        <v>25.348008925506353</v>
      </c>
      <c r="BI653">
        <v>1801</v>
      </c>
      <c r="BJ653">
        <v>17</v>
      </c>
      <c r="BK653">
        <v>7</v>
      </c>
      <c r="BL653">
        <v>1</v>
      </c>
      <c r="BM653">
        <v>0</v>
      </c>
      <c r="BN653">
        <v>0</v>
      </c>
      <c r="BO653">
        <v>0</v>
      </c>
      <c r="BP653">
        <v>1</v>
      </c>
      <c r="BQ653">
        <v>2</v>
      </c>
      <c r="BR653">
        <v>0</v>
      </c>
      <c r="BS653">
        <v>0</v>
      </c>
      <c r="BT653">
        <v>11997</v>
      </c>
      <c r="BU653">
        <v>0.78</v>
      </c>
      <c r="BV653">
        <v>0.60799159999999997</v>
      </c>
      <c r="BW653">
        <v>88</v>
      </c>
      <c r="BX653">
        <v>2.333917</v>
      </c>
      <c r="BY653">
        <v>0.87625660000000005</v>
      </c>
      <c r="BZ653">
        <v>17</v>
      </c>
      <c r="CA653">
        <v>5</v>
      </c>
      <c r="CB653">
        <v>1</v>
      </c>
      <c r="CC653">
        <v>0</v>
      </c>
      <c r="CD653">
        <v>0</v>
      </c>
      <c r="CE653">
        <v>0</v>
      </c>
      <c r="CF653">
        <v>1</v>
      </c>
      <c r="CG653">
        <v>3</v>
      </c>
      <c r="CH653">
        <v>0</v>
      </c>
      <c r="CI653">
        <v>0</v>
      </c>
      <c r="CJ653">
        <v>11549</v>
      </c>
      <c r="CK653">
        <v>2.337864750194822</v>
      </c>
      <c r="CL653">
        <v>0.56219886114761275</v>
      </c>
      <c r="CM653">
        <v>78</v>
      </c>
      <c r="CN653">
        <v>0.56882160874111043</v>
      </c>
      <c r="CO653">
        <v>951</v>
      </c>
      <c r="CP653">
        <v>-0.1044702198</v>
      </c>
      <c r="CQ653">
        <v>2.3450206000000001E-2</v>
      </c>
      <c r="CR653">
        <v>10202</v>
      </c>
      <c r="CS653">
        <v>0.88500000000000001</v>
      </c>
      <c r="CT653">
        <v>10288</v>
      </c>
      <c r="CU653">
        <v>0.89722627736999994</v>
      </c>
      <c r="CV653">
        <v>33</v>
      </c>
      <c r="CW653">
        <v>4</v>
      </c>
      <c r="CX653">
        <v>5</v>
      </c>
      <c r="CY653">
        <v>126</v>
      </c>
      <c r="CZ653">
        <v>318</v>
      </c>
      <c r="DA653" s="2">
        <v>5596</v>
      </c>
      <c r="DB653" s="2">
        <v>790</v>
      </c>
      <c r="DC653" s="2">
        <v>77.150000000000006</v>
      </c>
      <c r="DD653" s="2">
        <v>385</v>
      </c>
      <c r="DE653">
        <v>67</v>
      </c>
      <c r="DF653">
        <v>10</v>
      </c>
      <c r="DG653">
        <v>34.29</v>
      </c>
      <c r="DH653">
        <v>8.57</v>
      </c>
      <c r="DI653" s="2">
        <v>17.149999999999999</v>
      </c>
      <c r="DJ653">
        <v>-1.68</v>
      </c>
      <c r="DL653">
        <v>0</v>
      </c>
      <c r="DM653">
        <v>0</v>
      </c>
      <c r="DN653">
        <v>97.1</v>
      </c>
      <c r="DO653">
        <v>0.66599999999999993</v>
      </c>
      <c r="DP653">
        <v>2416.9499999999998</v>
      </c>
      <c r="DQ653" s="2">
        <v>0</v>
      </c>
      <c r="DR653" s="2">
        <v>425.20535897000002</v>
      </c>
      <c r="DS653">
        <v>2.9167739330919636E-3</v>
      </c>
      <c r="DT653">
        <v>2.55083121891446</v>
      </c>
      <c r="DU653">
        <v>371858.13442837488</v>
      </c>
      <c r="DV653">
        <v>0</v>
      </c>
    </row>
    <row r="654" spans="1:126" x14ac:dyDescent="0.15">
      <c r="A654" t="s">
        <v>1113</v>
      </c>
      <c r="B654" t="s">
        <v>1017</v>
      </c>
      <c r="C654">
        <v>17</v>
      </c>
      <c r="D654">
        <v>187</v>
      </c>
      <c r="E654" t="s">
        <v>1257</v>
      </c>
      <c r="F654">
        <v>17187</v>
      </c>
      <c r="G654" t="s">
        <v>5638</v>
      </c>
      <c r="H654">
        <v>88</v>
      </c>
      <c r="I654">
        <v>1.6</v>
      </c>
      <c r="J654">
        <v>0.2</v>
      </c>
      <c r="K654">
        <v>0.5</v>
      </c>
      <c r="L654">
        <v>1.3</v>
      </c>
      <c r="M654">
        <v>8.4</v>
      </c>
      <c r="N654">
        <f t="shared" si="42"/>
        <v>7819.1</v>
      </c>
      <c r="O654">
        <f t="shared" si="40"/>
        <v>2180.8999999999996</v>
      </c>
      <c r="P654">
        <f t="shared" si="41"/>
        <v>2.6170800000000005</v>
      </c>
      <c r="Q654" s="4">
        <v>17187</v>
      </c>
      <c r="R654" s="5">
        <v>40.850441000000004</v>
      </c>
      <c r="S654" s="5">
        <v>-90.620222999999996</v>
      </c>
      <c r="T654">
        <v>6</v>
      </c>
      <c r="U654">
        <v>0.12664790572227602</v>
      </c>
      <c r="V654">
        <v>17723</v>
      </c>
      <c r="W654">
        <v>17784</v>
      </c>
      <c r="X654">
        <v>17701</v>
      </c>
      <c r="Y654">
        <v>17370</v>
      </c>
      <c r="Z654">
        <v>8440</v>
      </c>
      <c r="AA654">
        <v>17175</v>
      </c>
      <c r="AB654">
        <v>6819.6019999999999</v>
      </c>
      <c r="AC654">
        <v>43699</v>
      </c>
      <c r="AD654">
        <v>2</v>
      </c>
      <c r="AE654">
        <v>1.1298796678153777E-4</v>
      </c>
      <c r="AF654">
        <v>17</v>
      </c>
      <c r="AG654">
        <v>605</v>
      </c>
      <c r="AH654">
        <v>2.809917355371901E-2</v>
      </c>
      <c r="AI654" s="3">
        <v>338411</v>
      </c>
      <c r="AJ654" s="3">
        <v>347138.90824934503</v>
      </c>
      <c r="AK654">
        <v>178</v>
      </c>
      <c r="AL654">
        <v>347654.40000000002</v>
      </c>
      <c r="AM654">
        <v>1635503</v>
      </c>
      <c r="AN654">
        <v>175993</v>
      </c>
      <c r="AO654">
        <v>1811496</v>
      </c>
      <c r="AP654">
        <v>2</v>
      </c>
      <c r="AQ654">
        <v>0</v>
      </c>
      <c r="AR654">
        <v>2</v>
      </c>
      <c r="AS654">
        <v>0.11246063877642826</v>
      </c>
      <c r="AT654">
        <v>2</v>
      </c>
      <c r="AU654">
        <v>14</v>
      </c>
      <c r="AV654">
        <f t="shared" si="43"/>
        <v>16</v>
      </c>
      <c r="AW654">
        <v>1548</v>
      </c>
      <c r="AX654">
        <v>9.9999999999999978E-2</v>
      </c>
      <c r="AY654">
        <v>264944678.06381401</v>
      </c>
      <c r="AZ654">
        <v>264944.678063814</v>
      </c>
      <c r="BA654">
        <v>13811.1747604104</v>
      </c>
      <c r="BB654">
        <v>0.72405136952324312</v>
      </c>
      <c r="BC654">
        <v>5616</v>
      </c>
      <c r="BD654">
        <v>0</v>
      </c>
      <c r="BE654">
        <v>5616</v>
      </c>
      <c r="BF654">
        <v>0.31687637533149016</v>
      </c>
      <c r="BG654">
        <v>477006</v>
      </c>
      <c r="BH654">
        <v>26.947969041297103</v>
      </c>
      <c r="BI654">
        <v>2392</v>
      </c>
      <c r="BJ654">
        <v>19</v>
      </c>
      <c r="BK654">
        <v>3</v>
      </c>
      <c r="BL654">
        <v>2</v>
      </c>
      <c r="BM654">
        <v>0</v>
      </c>
      <c r="BN654">
        <v>0</v>
      </c>
      <c r="BO654">
        <v>0</v>
      </c>
      <c r="BP654">
        <v>2</v>
      </c>
      <c r="BQ654">
        <v>1</v>
      </c>
      <c r="BR654">
        <v>1</v>
      </c>
      <c r="BS654">
        <v>0</v>
      </c>
      <c r="BT654">
        <v>17409</v>
      </c>
      <c r="BU654">
        <v>0.8</v>
      </c>
      <c r="BV654">
        <v>0.57358189999999998</v>
      </c>
      <c r="BW654">
        <v>150</v>
      </c>
      <c r="BX654">
        <v>1.608363</v>
      </c>
      <c r="BY654">
        <v>0.29593900000000001</v>
      </c>
      <c r="BZ654">
        <v>19</v>
      </c>
      <c r="CA654">
        <v>3</v>
      </c>
      <c r="CB654">
        <v>2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0</v>
      </c>
      <c r="CJ654">
        <v>17801</v>
      </c>
      <c r="CK654">
        <v>1.5167687208583789</v>
      </c>
      <c r="CL654">
        <v>0.64887593671940047</v>
      </c>
      <c r="CM654">
        <v>122</v>
      </c>
      <c r="CN654">
        <v>0.19926421573291075</v>
      </c>
      <c r="CO654">
        <v>1885</v>
      </c>
      <c r="CP654">
        <v>0.42455121899999998</v>
      </c>
      <c r="CQ654">
        <v>0.224796567</v>
      </c>
      <c r="CR654">
        <v>15517</v>
      </c>
      <c r="CS654">
        <v>0.88700000000000001</v>
      </c>
      <c r="CT654">
        <v>15118</v>
      </c>
      <c r="CU654">
        <v>0.87654067379</v>
      </c>
      <c r="CV654">
        <v>4</v>
      </c>
      <c r="CW654">
        <v>6</v>
      </c>
      <c r="CX654">
        <v>8</v>
      </c>
      <c r="CY654">
        <v>598</v>
      </c>
      <c r="CZ654">
        <v>889</v>
      </c>
      <c r="DA654" s="2">
        <v>8617</v>
      </c>
      <c r="DB654" s="2">
        <v>1375</v>
      </c>
      <c r="DC654" s="2">
        <v>101.55</v>
      </c>
      <c r="DD654" s="2">
        <v>1540</v>
      </c>
      <c r="DE654">
        <v>167</v>
      </c>
      <c r="DF654">
        <v>31</v>
      </c>
      <c r="DG654">
        <v>28.21</v>
      </c>
      <c r="DH654">
        <v>22.57</v>
      </c>
      <c r="DI654" s="2">
        <v>22.57</v>
      </c>
      <c r="DJ654">
        <v>-3.17</v>
      </c>
      <c r="DK654">
        <v>0.90966014698103781</v>
      </c>
      <c r="DL654">
        <v>3.3057851239669421E-3</v>
      </c>
      <c r="DM654">
        <v>85</v>
      </c>
      <c r="DN654">
        <v>246.2</v>
      </c>
      <c r="DO654">
        <v>0.71099999999999997</v>
      </c>
      <c r="DP654">
        <v>4064.52</v>
      </c>
      <c r="DQ654" s="2">
        <v>0</v>
      </c>
      <c r="DR654" s="2">
        <v>7.3612839000000001</v>
      </c>
      <c r="DS654">
        <v>2.1174142749466135E-5</v>
      </c>
      <c r="DT654">
        <v>2.1463127627000298</v>
      </c>
      <c r="DU654">
        <v>746175.07572882134</v>
      </c>
      <c r="DV654">
        <v>1</v>
      </c>
    </row>
    <row r="655" spans="1:126" x14ac:dyDescent="0.15">
      <c r="A655" t="s">
        <v>1113</v>
      </c>
      <c r="B655" t="s">
        <v>232</v>
      </c>
      <c r="C655">
        <v>17</v>
      </c>
      <c r="D655">
        <v>189</v>
      </c>
      <c r="E655" t="s">
        <v>1258</v>
      </c>
      <c r="F655">
        <v>17189</v>
      </c>
      <c r="G655" t="s">
        <v>5639</v>
      </c>
      <c r="H655">
        <v>96.9</v>
      </c>
      <c r="I655">
        <v>0.6</v>
      </c>
      <c r="J655">
        <v>0.1</v>
      </c>
      <c r="K655">
        <v>0.3</v>
      </c>
      <c r="L655">
        <v>0.8</v>
      </c>
      <c r="M655">
        <v>1.3</v>
      </c>
      <c r="N655">
        <f t="shared" si="42"/>
        <v>9392.4000000000015</v>
      </c>
      <c r="O655">
        <f t="shared" si="40"/>
        <v>607.59999999999854</v>
      </c>
      <c r="P655">
        <f t="shared" si="41"/>
        <v>0.72911999999999855</v>
      </c>
      <c r="Q655" s="4">
        <v>17189</v>
      </c>
      <c r="R655" s="5">
        <v>38.353140000000003</v>
      </c>
      <c r="S655" s="5">
        <v>-89.417186999999998</v>
      </c>
      <c r="T655">
        <v>6</v>
      </c>
      <c r="U655">
        <v>0.31915216041817024</v>
      </c>
      <c r="V655">
        <v>14692</v>
      </c>
      <c r="W655">
        <v>14527</v>
      </c>
      <c r="X655">
        <v>14457</v>
      </c>
      <c r="Y655">
        <v>14258</v>
      </c>
      <c r="Z655">
        <v>7653</v>
      </c>
      <c r="AA655">
        <v>17177</v>
      </c>
      <c r="AB655">
        <v>6311.7489999999998</v>
      </c>
      <c r="AC655">
        <v>53202</v>
      </c>
      <c r="AD655">
        <v>2</v>
      </c>
      <c r="AE655">
        <v>1.3834128795739089E-4</v>
      </c>
      <c r="AF655">
        <v>23</v>
      </c>
      <c r="AG655">
        <v>777</v>
      </c>
      <c r="AH655">
        <v>2.9601029601029602E-2</v>
      </c>
      <c r="AI655" s="3">
        <v>354899</v>
      </c>
      <c r="AJ655" s="3">
        <v>360046.34451865504</v>
      </c>
      <c r="AK655">
        <v>175</v>
      </c>
      <c r="AL655">
        <v>361056</v>
      </c>
      <c r="AM655">
        <v>916673</v>
      </c>
      <c r="AN655">
        <v>204485</v>
      </c>
      <c r="AO655">
        <v>1121158</v>
      </c>
      <c r="AP655">
        <v>4</v>
      </c>
      <c r="AQ655">
        <v>0</v>
      </c>
      <c r="AR655">
        <v>4</v>
      </c>
      <c r="AS655">
        <v>0.27534934948716183</v>
      </c>
      <c r="AT655">
        <v>4</v>
      </c>
      <c r="AU655">
        <v>10</v>
      </c>
      <c r="AV655">
        <f t="shared" si="43"/>
        <v>14</v>
      </c>
      <c r="AW655">
        <v>6984</v>
      </c>
      <c r="AX655">
        <v>0.53</v>
      </c>
      <c r="AY655">
        <v>135233713.69044799</v>
      </c>
      <c r="AZ655">
        <v>135233.713690448</v>
      </c>
      <c r="BA655">
        <v>8906.5470234128607</v>
      </c>
      <c r="BB655">
        <v>1.1227695731817002</v>
      </c>
      <c r="BC655">
        <v>16254</v>
      </c>
      <c r="BD655">
        <v>1310</v>
      </c>
      <c r="BE655">
        <v>14944</v>
      </c>
      <c r="BF655">
        <v>1.0171521916689354</v>
      </c>
      <c r="BG655">
        <v>394390</v>
      </c>
      <c r="BH655">
        <v>27.280210278757696</v>
      </c>
      <c r="BI655">
        <v>2340</v>
      </c>
      <c r="BJ655">
        <v>25</v>
      </c>
      <c r="BK655">
        <v>5</v>
      </c>
      <c r="BL655">
        <v>2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14560</v>
      </c>
      <c r="BU655">
        <v>0.82</v>
      </c>
      <c r="BV655">
        <v>0.69311429999999996</v>
      </c>
      <c r="BW655">
        <v>83</v>
      </c>
      <c r="BX655">
        <v>2.2664840000000002</v>
      </c>
      <c r="BY655">
        <v>0.99146310000000004</v>
      </c>
      <c r="BZ655">
        <v>27</v>
      </c>
      <c r="CA655">
        <v>6</v>
      </c>
      <c r="CB655">
        <v>2</v>
      </c>
      <c r="CC655">
        <v>0</v>
      </c>
      <c r="CD655">
        <v>0</v>
      </c>
      <c r="CE655">
        <v>0</v>
      </c>
      <c r="CF655">
        <v>0</v>
      </c>
      <c r="CG655">
        <v>2</v>
      </c>
      <c r="CH655">
        <v>1</v>
      </c>
      <c r="CI655">
        <v>0</v>
      </c>
      <c r="CJ655">
        <v>14394</v>
      </c>
      <c r="CK655">
        <v>2.6399888842573294</v>
      </c>
      <c r="CL655">
        <v>0.73513352526556142</v>
      </c>
      <c r="CM655">
        <v>82</v>
      </c>
      <c r="CN655">
        <v>1.3566925326496049</v>
      </c>
      <c r="CO655">
        <v>1745</v>
      </c>
      <c r="CP655">
        <v>0.73963247600000004</v>
      </c>
      <c r="CQ655">
        <v>0.27181176099999999</v>
      </c>
      <c r="CR655">
        <v>12800</v>
      </c>
      <c r="CS655">
        <v>0.89900000000000002</v>
      </c>
      <c r="CT655">
        <v>12973</v>
      </c>
      <c r="CU655">
        <v>0.91490583371599998</v>
      </c>
      <c r="CV655">
        <v>10</v>
      </c>
      <c r="CW655">
        <v>4</v>
      </c>
      <c r="CX655">
        <v>3</v>
      </c>
      <c r="CY655">
        <v>599</v>
      </c>
      <c r="CZ655">
        <v>1136</v>
      </c>
      <c r="DA655" s="2">
        <v>8877</v>
      </c>
      <c r="DB655" s="2">
        <v>1300</v>
      </c>
      <c r="DC655" s="2">
        <v>76.14</v>
      </c>
      <c r="DD655" s="2">
        <v>419</v>
      </c>
      <c r="DE655">
        <v>208</v>
      </c>
      <c r="DF655">
        <v>14</v>
      </c>
      <c r="DG655">
        <v>41.53</v>
      </c>
      <c r="DH655">
        <v>27.69</v>
      </c>
      <c r="DI655" s="2">
        <v>34.61</v>
      </c>
      <c r="DJ655">
        <v>-2.23</v>
      </c>
      <c r="DK655">
        <v>0.9388671143057602</v>
      </c>
      <c r="DL655">
        <v>1.287001287001287E-3</v>
      </c>
      <c r="DN655">
        <v>172.2</v>
      </c>
      <c r="DO655">
        <v>0.47799999999999998</v>
      </c>
      <c r="DP655">
        <v>3961.31</v>
      </c>
      <c r="DQ655" s="2">
        <v>0</v>
      </c>
      <c r="DR655" s="2">
        <v>488.21041812999999</v>
      </c>
      <c r="DS655">
        <v>1.3521736742212011E-3</v>
      </c>
      <c r="DT655">
        <v>3.7419444766875198</v>
      </c>
      <c r="DU655">
        <v>1351051.5049748891</v>
      </c>
      <c r="DV655">
        <v>1</v>
      </c>
    </row>
    <row r="656" spans="1:126" x14ac:dyDescent="0.15">
      <c r="A656" t="s">
        <v>1113</v>
      </c>
      <c r="B656" t="s">
        <v>1020</v>
      </c>
      <c r="C656">
        <v>17</v>
      </c>
      <c r="D656">
        <v>191</v>
      </c>
      <c r="E656" t="s">
        <v>1259</v>
      </c>
      <c r="F656">
        <v>17191</v>
      </c>
      <c r="G656" t="s">
        <v>5640</v>
      </c>
      <c r="H656">
        <v>97.5</v>
      </c>
      <c r="I656">
        <v>0.2</v>
      </c>
      <c r="J656">
        <v>0.2</v>
      </c>
      <c r="K656">
        <v>0.4</v>
      </c>
      <c r="L656">
        <v>0.6</v>
      </c>
      <c r="M656">
        <v>1.1000000000000001</v>
      </c>
      <c r="N656">
        <f t="shared" si="42"/>
        <v>9508.0600000000013</v>
      </c>
      <c r="O656">
        <f t="shared" si="40"/>
        <v>491.93999999999869</v>
      </c>
      <c r="P656">
        <f t="shared" si="41"/>
        <v>0.59032799999999863</v>
      </c>
      <c r="Q656" s="4">
        <v>17191</v>
      </c>
      <c r="R656" s="5">
        <v>38.431857000000001</v>
      </c>
      <c r="S656" s="5">
        <v>-88.432429999999997</v>
      </c>
      <c r="T656">
        <v>7</v>
      </c>
      <c r="U656">
        <v>0.17136000378510696</v>
      </c>
      <c r="V656">
        <v>16727</v>
      </c>
      <c r="W656">
        <v>16627</v>
      </c>
      <c r="X656">
        <v>16555</v>
      </c>
      <c r="Y656">
        <v>16526</v>
      </c>
      <c r="Z656">
        <v>8269</v>
      </c>
      <c r="AA656">
        <v>17179</v>
      </c>
      <c r="AB656">
        <v>6459.902</v>
      </c>
      <c r="AC656">
        <v>44993</v>
      </c>
      <c r="AD656">
        <v>1</v>
      </c>
      <c r="AE656">
        <v>6.0404711567502267E-5</v>
      </c>
      <c r="AF656">
        <v>20</v>
      </c>
      <c r="AG656">
        <v>1187</v>
      </c>
      <c r="AH656">
        <v>1.6849199663016005E-2</v>
      </c>
      <c r="AI656" s="3">
        <v>368518</v>
      </c>
      <c r="AJ656" s="3">
        <v>456840.24709691002</v>
      </c>
      <c r="AK656">
        <v>80</v>
      </c>
      <c r="AL656">
        <v>457984</v>
      </c>
      <c r="AM656">
        <v>2727191</v>
      </c>
      <c r="AN656">
        <v>137098</v>
      </c>
      <c r="AO656">
        <v>2864289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15</v>
      </c>
      <c r="AV656">
        <f t="shared" si="43"/>
        <v>16</v>
      </c>
      <c r="AW656">
        <v>3911</v>
      </c>
      <c r="AX656">
        <v>0.26</v>
      </c>
      <c r="AY656">
        <v>281369417.00461102</v>
      </c>
      <c r="AZ656">
        <v>281369.41700461099</v>
      </c>
      <c r="BA656">
        <v>16411.242512671401</v>
      </c>
      <c r="BB656">
        <v>0.60933838448117683</v>
      </c>
      <c r="BC656">
        <v>5962</v>
      </c>
      <c r="BD656">
        <v>0</v>
      </c>
      <c r="BE656">
        <v>5962</v>
      </c>
      <c r="BF656">
        <v>0.35642972439768039</v>
      </c>
      <c r="BG656">
        <v>439493</v>
      </c>
      <c r="BH656">
        <v>26.547447900936273</v>
      </c>
      <c r="BI656">
        <v>3011</v>
      </c>
      <c r="BJ656">
        <v>30</v>
      </c>
      <c r="BK656">
        <v>3</v>
      </c>
      <c r="BL656">
        <v>2</v>
      </c>
      <c r="BM656">
        <v>0</v>
      </c>
      <c r="BN656">
        <v>0</v>
      </c>
      <c r="BO656">
        <v>1</v>
      </c>
      <c r="BP656">
        <v>0</v>
      </c>
      <c r="BQ656">
        <v>2</v>
      </c>
      <c r="BR656">
        <v>1</v>
      </c>
      <c r="BS656">
        <v>0</v>
      </c>
      <c r="BT656">
        <v>16294</v>
      </c>
      <c r="BU656">
        <v>0.76</v>
      </c>
      <c r="BV656">
        <v>0.62218620000000002</v>
      </c>
      <c r="BW656">
        <v>110</v>
      </c>
      <c r="BX656">
        <v>2.393519</v>
      </c>
      <c r="BY656">
        <v>0.92442219999999997</v>
      </c>
      <c r="BZ656">
        <v>35</v>
      </c>
      <c r="CA656">
        <v>3</v>
      </c>
      <c r="CB656">
        <v>2</v>
      </c>
      <c r="CC656">
        <v>0</v>
      </c>
      <c r="CD656">
        <v>0</v>
      </c>
      <c r="CE656">
        <v>1</v>
      </c>
      <c r="CF656">
        <v>0</v>
      </c>
      <c r="CG656">
        <v>2</v>
      </c>
      <c r="CH656">
        <v>1</v>
      </c>
      <c r="CI656">
        <v>0</v>
      </c>
      <c r="CJ656">
        <v>16515</v>
      </c>
      <c r="CK656">
        <v>2.6642446260974872</v>
      </c>
      <c r="CL656">
        <v>0.59382973787984228</v>
      </c>
      <c r="CM656">
        <v>118</v>
      </c>
      <c r="CN656">
        <v>1.0669821480733874</v>
      </c>
      <c r="CO656">
        <v>1326</v>
      </c>
      <c r="CP656">
        <v>0.14191224299999999</v>
      </c>
      <c r="CQ656">
        <v>-2.1315150200000001E-2</v>
      </c>
      <c r="CR656">
        <v>14443</v>
      </c>
      <c r="CS656">
        <v>0.88099999999999989</v>
      </c>
      <c r="CT656">
        <v>14352</v>
      </c>
      <c r="CU656">
        <v>0.88488080300999994</v>
      </c>
      <c r="CV656">
        <v>13</v>
      </c>
      <c r="CW656">
        <v>4</v>
      </c>
      <c r="CX656">
        <v>7</v>
      </c>
      <c r="CY656">
        <v>844</v>
      </c>
      <c r="CZ656">
        <v>1654</v>
      </c>
      <c r="DA656" s="2">
        <v>8410</v>
      </c>
      <c r="DB656" s="2">
        <v>1050</v>
      </c>
      <c r="DC656" s="2">
        <v>36.119999999999997</v>
      </c>
      <c r="DD656" s="2">
        <v>464</v>
      </c>
      <c r="DE656">
        <v>406</v>
      </c>
      <c r="DF656">
        <v>37</v>
      </c>
      <c r="DG656">
        <v>42.14</v>
      </c>
      <c r="DH656">
        <v>12.04</v>
      </c>
      <c r="DI656" s="2">
        <v>6.02</v>
      </c>
      <c r="DJ656">
        <v>-2.61</v>
      </c>
      <c r="DK656">
        <v>0.95810788075480713</v>
      </c>
      <c r="DL656">
        <v>0</v>
      </c>
      <c r="DM656">
        <v>0</v>
      </c>
      <c r="DN656">
        <v>307.3</v>
      </c>
      <c r="DO656">
        <v>0.68200000000000005</v>
      </c>
      <c r="DP656">
        <v>26783.829999999998</v>
      </c>
      <c r="DQ656" s="2">
        <v>0</v>
      </c>
      <c r="DR656" s="2">
        <v>2575.4608278900005</v>
      </c>
      <c r="DS656">
        <v>5.5712904775572954E-3</v>
      </c>
      <c r="DT656">
        <v>3.07529621563876</v>
      </c>
      <c r="DU656">
        <v>1408436.4620231017</v>
      </c>
      <c r="DV656">
        <v>1</v>
      </c>
    </row>
    <row r="657" spans="1:126" x14ac:dyDescent="0.15">
      <c r="A657" t="s">
        <v>1113</v>
      </c>
      <c r="B657" t="s">
        <v>395</v>
      </c>
      <c r="C657">
        <v>17</v>
      </c>
      <c r="D657">
        <v>193</v>
      </c>
      <c r="E657" t="s">
        <v>1260</v>
      </c>
      <c r="F657">
        <v>17193</v>
      </c>
      <c r="G657" t="s">
        <v>5641</v>
      </c>
      <c r="H657">
        <v>97.6</v>
      </c>
      <c r="I657">
        <v>0.3</v>
      </c>
      <c r="J657">
        <v>0.3</v>
      </c>
      <c r="K657">
        <v>0.2</v>
      </c>
      <c r="L657">
        <v>0.6</v>
      </c>
      <c r="M657">
        <v>1.1000000000000001</v>
      </c>
      <c r="N657">
        <f t="shared" si="42"/>
        <v>9527.5499999999993</v>
      </c>
      <c r="O657">
        <f t="shared" si="40"/>
        <v>472.45000000000073</v>
      </c>
      <c r="P657">
        <f t="shared" si="41"/>
        <v>0.56694000000000111</v>
      </c>
      <c r="Q657" s="4">
        <v>17193</v>
      </c>
      <c r="R657" s="5">
        <v>38.087372000000002</v>
      </c>
      <c r="S657" s="5">
        <v>-88.178584999999998</v>
      </c>
      <c r="T657">
        <v>6</v>
      </c>
      <c r="U657">
        <v>0.20017875875913702</v>
      </c>
      <c r="V657">
        <v>14686</v>
      </c>
      <c r="W657">
        <v>14549</v>
      </c>
      <c r="X657">
        <v>14464</v>
      </c>
      <c r="Y657">
        <v>14202</v>
      </c>
      <c r="Z657">
        <v>7199</v>
      </c>
      <c r="AA657">
        <v>17181</v>
      </c>
      <c r="AB657">
        <v>5385.1169999999993</v>
      </c>
      <c r="AC657">
        <v>44648</v>
      </c>
      <c r="AD657">
        <v>0</v>
      </c>
      <c r="AE657">
        <v>0</v>
      </c>
      <c r="AF657">
        <v>10</v>
      </c>
      <c r="AG657">
        <v>582</v>
      </c>
      <c r="AH657">
        <v>1.7182130584192441E-2</v>
      </c>
      <c r="AI657" s="3">
        <v>310890</v>
      </c>
      <c r="AJ657" s="3">
        <v>316650.122720905</v>
      </c>
      <c r="AK657">
        <v>80</v>
      </c>
      <c r="AL657">
        <v>321100.80000000005</v>
      </c>
      <c r="AM657">
        <v>1959718</v>
      </c>
      <c r="AN657">
        <v>151394</v>
      </c>
      <c r="AO657">
        <v>2111112</v>
      </c>
      <c r="AP657">
        <v>1</v>
      </c>
      <c r="AQ657">
        <v>0</v>
      </c>
      <c r="AR657">
        <v>1</v>
      </c>
      <c r="AS657">
        <v>6.873324627122139E-2</v>
      </c>
      <c r="AT657">
        <v>1</v>
      </c>
      <c r="AU657">
        <v>12</v>
      </c>
      <c r="AV657">
        <f t="shared" si="43"/>
        <v>13</v>
      </c>
      <c r="AW657">
        <v>3180</v>
      </c>
      <c r="AX657">
        <v>0.25</v>
      </c>
      <c r="AY657">
        <v>285085390.17915702</v>
      </c>
      <c r="AZ657">
        <v>285085.39017915702</v>
      </c>
      <c r="BA657">
        <v>18511.192578185601</v>
      </c>
      <c r="BB657">
        <v>0.54021370896354015</v>
      </c>
      <c r="BC657">
        <v>4979</v>
      </c>
      <c r="BD657">
        <v>31</v>
      </c>
      <c r="BE657">
        <v>4948</v>
      </c>
      <c r="BF657">
        <v>0.33691951518452951</v>
      </c>
      <c r="BG657">
        <v>401130</v>
      </c>
      <c r="BH657">
        <v>27.732992256637168</v>
      </c>
      <c r="BI657">
        <v>2536</v>
      </c>
      <c r="BJ657">
        <v>30</v>
      </c>
      <c r="BK657">
        <v>6</v>
      </c>
      <c r="BL657">
        <v>2</v>
      </c>
      <c r="BM657">
        <v>0</v>
      </c>
      <c r="BN657">
        <v>0</v>
      </c>
      <c r="BO657">
        <v>1</v>
      </c>
      <c r="BP657">
        <v>0</v>
      </c>
      <c r="BQ657">
        <v>1</v>
      </c>
      <c r="BR657">
        <v>2</v>
      </c>
      <c r="BS657">
        <v>0</v>
      </c>
      <c r="BT657">
        <v>14661</v>
      </c>
      <c r="BU657">
        <v>0.79</v>
      </c>
      <c r="BV657">
        <v>0.63804470000000002</v>
      </c>
      <c r="BW657">
        <v>107</v>
      </c>
      <c r="BX657">
        <v>2.8647429999999998</v>
      </c>
      <c r="BY657">
        <v>1.4411389999999999</v>
      </c>
      <c r="BZ657">
        <v>31</v>
      </c>
      <c r="CA657">
        <v>6</v>
      </c>
      <c r="CB657">
        <v>2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2</v>
      </c>
      <c r="CI657">
        <v>0</v>
      </c>
      <c r="CJ657">
        <v>14346</v>
      </c>
      <c r="CK657">
        <v>2.9973511780287185</v>
      </c>
      <c r="CL657">
        <v>0.64700494596079872</v>
      </c>
      <c r="CM657">
        <v>94</v>
      </c>
      <c r="CN657">
        <v>1.4725766864800922</v>
      </c>
      <c r="CO657">
        <v>1006</v>
      </c>
      <c r="CP657">
        <v>-0.2797256783</v>
      </c>
      <c r="CQ657">
        <v>-0.1274533363</v>
      </c>
      <c r="CR657">
        <v>12617</v>
      </c>
      <c r="CS657">
        <v>0.88200000000000001</v>
      </c>
      <c r="CT657">
        <v>12659</v>
      </c>
      <c r="CU657">
        <v>0.88666832174999999</v>
      </c>
      <c r="CV657">
        <v>13</v>
      </c>
      <c r="CW657">
        <v>6</v>
      </c>
      <c r="CX657">
        <v>4</v>
      </c>
      <c r="CY657">
        <v>347</v>
      </c>
      <c r="CZ657">
        <v>829</v>
      </c>
      <c r="DA657" s="2">
        <v>8310</v>
      </c>
      <c r="DB657" s="2">
        <v>995</v>
      </c>
      <c r="DC657" s="2">
        <v>75.61</v>
      </c>
      <c r="DD657" s="2">
        <v>260</v>
      </c>
      <c r="DE657">
        <v>172</v>
      </c>
      <c r="DF657">
        <v>26</v>
      </c>
      <c r="DG657">
        <v>20.62</v>
      </c>
      <c r="DH657">
        <v>27.49</v>
      </c>
      <c r="DI657" s="2">
        <v>27.49</v>
      </c>
      <c r="DJ657">
        <v>-1.82</v>
      </c>
      <c r="DK657">
        <v>0.94394158705651521</v>
      </c>
      <c r="DL657">
        <v>0</v>
      </c>
      <c r="DM657">
        <v>0</v>
      </c>
      <c r="DN657">
        <v>191</v>
      </c>
      <c r="DO657">
        <v>0.59099999999999997</v>
      </c>
      <c r="DP657">
        <v>10980.720000000001</v>
      </c>
      <c r="DQ657" s="2">
        <v>0</v>
      </c>
      <c r="DR657" s="2">
        <v>2564.7945434600001</v>
      </c>
      <c r="DS657">
        <v>7.8785161767239448E-3</v>
      </c>
      <c r="DT657">
        <v>2.72023091731318</v>
      </c>
      <c r="DU657">
        <v>873468.32373399613</v>
      </c>
      <c r="DV657">
        <v>1</v>
      </c>
    </row>
    <row r="658" spans="1:126" x14ac:dyDescent="0.15">
      <c r="A658" t="s">
        <v>1113</v>
      </c>
      <c r="B658" t="s">
        <v>1261</v>
      </c>
      <c r="C658">
        <v>17</v>
      </c>
      <c r="D658">
        <v>195</v>
      </c>
      <c r="E658" t="s">
        <v>1262</v>
      </c>
      <c r="F658">
        <v>17195</v>
      </c>
      <c r="G658" t="s">
        <v>5642</v>
      </c>
      <c r="H658">
        <v>85.9</v>
      </c>
      <c r="I658">
        <v>1.2</v>
      </c>
      <c r="J658">
        <v>0.2</v>
      </c>
      <c r="K658">
        <v>0.5</v>
      </c>
      <c r="L658">
        <v>1.2</v>
      </c>
      <c r="M658">
        <v>11</v>
      </c>
      <c r="N658">
        <f t="shared" si="42"/>
        <v>7502.9800000000005</v>
      </c>
      <c r="O658">
        <f t="shared" si="40"/>
        <v>2497.0199999999995</v>
      </c>
      <c r="P658">
        <f t="shared" si="41"/>
        <v>2.9964240000000006</v>
      </c>
      <c r="Q658" s="4">
        <v>17195</v>
      </c>
      <c r="R658" s="5">
        <v>41.750571000000001</v>
      </c>
      <c r="S658" s="5">
        <v>-89.910956999999996</v>
      </c>
      <c r="T658">
        <v>4</v>
      </c>
      <c r="U658">
        <v>9.994154501753974E-2</v>
      </c>
      <c r="V658">
        <v>58400</v>
      </c>
      <c r="W658">
        <v>57680</v>
      </c>
      <c r="X658">
        <v>57525</v>
      </c>
      <c r="Y658">
        <v>56945</v>
      </c>
      <c r="Z658">
        <v>29112</v>
      </c>
      <c r="AA658">
        <v>17183</v>
      </c>
      <c r="AB658">
        <v>23086.271000000001</v>
      </c>
      <c r="AC658">
        <v>47401</v>
      </c>
      <c r="AD658">
        <v>4</v>
      </c>
      <c r="AE658">
        <v>6.9534984789222082E-5</v>
      </c>
      <c r="AF658">
        <v>53</v>
      </c>
      <c r="AG658">
        <v>1110</v>
      </c>
      <c r="AH658">
        <v>4.7747747747747746E-2</v>
      </c>
      <c r="AI658" s="3">
        <v>403242</v>
      </c>
      <c r="AJ658" s="3">
        <v>437919.20498371503</v>
      </c>
      <c r="AK658">
        <v>115</v>
      </c>
      <c r="AL658">
        <v>446118.39999999997</v>
      </c>
      <c r="AM658">
        <v>2277630</v>
      </c>
      <c r="AN658">
        <v>264962</v>
      </c>
      <c r="AO658">
        <v>2542592</v>
      </c>
      <c r="AP658">
        <v>7</v>
      </c>
      <c r="AQ658">
        <v>0</v>
      </c>
      <c r="AR658">
        <v>7</v>
      </c>
      <c r="AS658">
        <v>0.12135922330097088</v>
      </c>
      <c r="AT658">
        <v>8</v>
      </c>
      <c r="AU658">
        <v>77</v>
      </c>
      <c r="AV658">
        <f t="shared" si="43"/>
        <v>85</v>
      </c>
      <c r="AW658">
        <v>44024</v>
      </c>
      <c r="AX658">
        <v>0.8</v>
      </c>
      <c r="AY658">
        <v>448503141.42850202</v>
      </c>
      <c r="AZ658">
        <v>448503.14142850204</v>
      </c>
      <c r="BA658">
        <v>7385.12072646457</v>
      </c>
      <c r="BB658">
        <v>1.3540740050687341</v>
      </c>
      <c r="BC658">
        <v>25712</v>
      </c>
      <c r="BD658">
        <v>0</v>
      </c>
      <c r="BE658">
        <v>25712</v>
      </c>
      <c r="BF658">
        <v>0.4402739726027397</v>
      </c>
      <c r="BG658">
        <v>1450590</v>
      </c>
      <c r="BH658">
        <v>25.216688396349415</v>
      </c>
      <c r="BI658">
        <v>7553</v>
      </c>
      <c r="BJ658">
        <v>64</v>
      </c>
      <c r="BK658">
        <v>10</v>
      </c>
      <c r="BL658">
        <v>3</v>
      </c>
      <c r="BM658">
        <v>0</v>
      </c>
      <c r="BN658">
        <v>2</v>
      </c>
      <c r="BO658">
        <v>1</v>
      </c>
      <c r="BP658">
        <v>3</v>
      </c>
      <c r="BQ658">
        <v>7</v>
      </c>
      <c r="BR658">
        <v>8</v>
      </c>
      <c r="BS658">
        <v>0</v>
      </c>
      <c r="BT658">
        <v>58961</v>
      </c>
      <c r="BU658">
        <v>0.84</v>
      </c>
      <c r="BV658">
        <v>0.58821210000000002</v>
      </c>
      <c r="BW658">
        <v>367</v>
      </c>
      <c r="BX658">
        <v>1.6621159999999999</v>
      </c>
      <c r="BY658">
        <v>3.5405699999999998E-2</v>
      </c>
      <c r="BZ658">
        <v>63</v>
      </c>
      <c r="CA658">
        <v>5</v>
      </c>
      <c r="CB658">
        <v>5</v>
      </c>
      <c r="CC658">
        <v>0</v>
      </c>
      <c r="CD658">
        <v>2</v>
      </c>
      <c r="CE658">
        <v>1</v>
      </c>
      <c r="CF658">
        <v>2</v>
      </c>
      <c r="CG658">
        <v>1</v>
      </c>
      <c r="CH658">
        <v>6</v>
      </c>
      <c r="CI658">
        <v>0</v>
      </c>
      <c r="CJ658">
        <v>57084</v>
      </c>
      <c r="CK658">
        <v>1.4890337047158573</v>
      </c>
      <c r="CL658">
        <v>0.67515589791961428</v>
      </c>
      <c r="CM658">
        <v>321</v>
      </c>
      <c r="CN658">
        <v>5.6528855527066879E-2</v>
      </c>
      <c r="CO658">
        <v>5246</v>
      </c>
      <c r="CP658">
        <v>0.74942470400000005</v>
      </c>
      <c r="CQ658">
        <v>-0.1453896895</v>
      </c>
      <c r="CR658">
        <v>51049</v>
      </c>
      <c r="CS658">
        <v>0.89599999999999991</v>
      </c>
      <c r="CT658">
        <v>50049</v>
      </c>
      <c r="CU658">
        <v>0.89281714441000004</v>
      </c>
      <c r="CV658">
        <v>58</v>
      </c>
      <c r="CW658">
        <v>22</v>
      </c>
      <c r="CX658">
        <v>32</v>
      </c>
      <c r="CY658">
        <v>827</v>
      </c>
      <c r="CZ658">
        <v>1652</v>
      </c>
      <c r="DA658" s="2">
        <v>28434</v>
      </c>
      <c r="DB658" s="2">
        <v>4430</v>
      </c>
      <c r="DC658" s="2">
        <v>88.61</v>
      </c>
      <c r="DD658" s="2">
        <v>4372</v>
      </c>
      <c r="DE658">
        <v>408</v>
      </c>
      <c r="DF658">
        <v>23</v>
      </c>
      <c r="DG658">
        <v>22.59</v>
      </c>
      <c r="DH658">
        <v>10.42</v>
      </c>
      <c r="DI658" s="2">
        <v>29.54</v>
      </c>
      <c r="DJ658">
        <v>-2.3199999999999998</v>
      </c>
      <c r="DK658">
        <v>0.8589804633445921</v>
      </c>
      <c r="DL658">
        <v>9.0090090090090089E-3</v>
      </c>
      <c r="DM658">
        <v>93</v>
      </c>
      <c r="DN658">
        <v>257.3</v>
      </c>
      <c r="DO658">
        <v>0.56700000000000006</v>
      </c>
      <c r="DP658">
        <v>17187.23</v>
      </c>
      <c r="DQ658" s="2">
        <v>0</v>
      </c>
      <c r="DR658" s="2">
        <v>2582.255039560001</v>
      </c>
      <c r="DS658">
        <v>5.7882898699074519E-3</v>
      </c>
      <c r="DT658">
        <v>2.1897702563145698</v>
      </c>
      <c r="DU658">
        <v>976896.80311464565</v>
      </c>
      <c r="DV658">
        <v>1</v>
      </c>
    </row>
    <row r="659" spans="1:126" x14ac:dyDescent="0.15">
      <c r="A659" t="s">
        <v>1113</v>
      </c>
      <c r="B659" t="s">
        <v>1263</v>
      </c>
      <c r="C659">
        <v>17</v>
      </c>
      <c r="D659">
        <v>197</v>
      </c>
      <c r="E659" t="s">
        <v>1264</v>
      </c>
      <c r="F659">
        <v>17197</v>
      </c>
      <c r="G659" t="s">
        <v>5643</v>
      </c>
      <c r="H659">
        <v>67.2</v>
      </c>
      <c r="I659">
        <v>11</v>
      </c>
      <c r="J659">
        <v>0.1</v>
      </c>
      <c r="K659">
        <v>4.5</v>
      </c>
      <c r="L659">
        <v>1.5</v>
      </c>
      <c r="M659">
        <v>15.6</v>
      </c>
      <c r="N659">
        <f t="shared" si="42"/>
        <v>4902.71</v>
      </c>
      <c r="O659">
        <f t="shared" si="40"/>
        <v>5097.29</v>
      </c>
      <c r="P659">
        <f t="shared" si="41"/>
        <v>6.1167480000000021</v>
      </c>
      <c r="Q659" s="4">
        <v>17197</v>
      </c>
      <c r="R659" s="5">
        <v>41.448473999999997</v>
      </c>
      <c r="S659" s="5">
        <v>-87.978455999999994</v>
      </c>
      <c r="T659">
        <v>1</v>
      </c>
      <c r="U659">
        <v>9.8886328570655269E-2</v>
      </c>
      <c r="V659">
        <v>677669</v>
      </c>
      <c r="W659">
        <v>682108</v>
      </c>
      <c r="X659">
        <v>683995</v>
      </c>
      <c r="Y659">
        <v>686920</v>
      </c>
      <c r="Z659">
        <v>364061</v>
      </c>
      <c r="AA659">
        <v>17185</v>
      </c>
      <c r="AB659">
        <v>297208.51199999999</v>
      </c>
      <c r="AC659">
        <v>76101</v>
      </c>
      <c r="AD659">
        <v>9</v>
      </c>
      <c r="AE659">
        <v>1.3157990920986265E-5</v>
      </c>
      <c r="AF659">
        <v>61</v>
      </c>
      <c r="AG659">
        <v>882</v>
      </c>
      <c r="AH659">
        <v>6.9160997732426302E-2</v>
      </c>
      <c r="AI659" s="3">
        <v>234249</v>
      </c>
      <c r="AJ659" s="3">
        <v>535637.77274223499</v>
      </c>
      <c r="AK659">
        <v>35</v>
      </c>
      <c r="AL659">
        <v>543648</v>
      </c>
      <c r="AM659">
        <v>2066029</v>
      </c>
      <c r="AN659">
        <v>163568</v>
      </c>
      <c r="AO659">
        <v>2229597</v>
      </c>
      <c r="AP659">
        <v>47</v>
      </c>
      <c r="AQ659">
        <v>5</v>
      </c>
      <c r="AR659">
        <v>52</v>
      </c>
      <c r="AS659">
        <v>7.6234262023022747E-2</v>
      </c>
      <c r="AT659">
        <v>50</v>
      </c>
      <c r="AU659">
        <v>512</v>
      </c>
      <c r="AV659">
        <f t="shared" si="43"/>
        <v>562</v>
      </c>
      <c r="AW659">
        <v>677621</v>
      </c>
      <c r="AX659">
        <v>0.98</v>
      </c>
      <c r="AY659">
        <v>2055606592.35783</v>
      </c>
      <c r="AZ659">
        <v>2055606.5923578301</v>
      </c>
      <c r="BA659">
        <v>4168.5200051945103</v>
      </c>
      <c r="BB659">
        <v>2.3989329516324061</v>
      </c>
      <c r="BC659">
        <v>460922</v>
      </c>
      <c r="BD659">
        <v>504333</v>
      </c>
      <c r="BE659">
        <v>-43411</v>
      </c>
      <c r="BF659">
        <v>-6.4059297385596806E-2</v>
      </c>
      <c r="BG659">
        <v>11669995</v>
      </c>
      <c r="BH659">
        <v>17.061520917550567</v>
      </c>
      <c r="BI659">
        <v>45204</v>
      </c>
      <c r="BJ659">
        <v>247</v>
      </c>
      <c r="BK659">
        <v>40</v>
      </c>
      <c r="BL659">
        <v>24</v>
      </c>
      <c r="BM659">
        <v>6</v>
      </c>
      <c r="BN659">
        <v>10</v>
      </c>
      <c r="BO659">
        <v>34</v>
      </c>
      <c r="BP659">
        <v>12</v>
      </c>
      <c r="BQ659">
        <v>71</v>
      </c>
      <c r="BR659">
        <v>20</v>
      </c>
      <c r="BS659">
        <v>2</v>
      </c>
      <c r="BT659">
        <v>685251</v>
      </c>
      <c r="BU659">
        <v>0.82</v>
      </c>
      <c r="BV659">
        <v>0.58627030000000002</v>
      </c>
      <c r="BW659">
        <v>1698</v>
      </c>
      <c r="BX659">
        <v>0.68004279999999995</v>
      </c>
      <c r="BY659">
        <v>-1.293561</v>
      </c>
      <c r="BZ659">
        <v>247</v>
      </c>
      <c r="CA659">
        <v>37</v>
      </c>
      <c r="CB659">
        <v>19</v>
      </c>
      <c r="CC659">
        <v>3</v>
      </c>
      <c r="CD659">
        <v>7</v>
      </c>
      <c r="CE659">
        <v>35</v>
      </c>
      <c r="CF659">
        <v>12</v>
      </c>
      <c r="CG659">
        <v>65</v>
      </c>
      <c r="CH659">
        <v>21</v>
      </c>
      <c r="CI659">
        <v>3</v>
      </c>
      <c r="CJ659">
        <v>685621</v>
      </c>
      <c r="CK659">
        <v>0.65488075773641707</v>
      </c>
      <c r="CL659">
        <v>0.71829909988295371</v>
      </c>
      <c r="CM659">
        <v>1820</v>
      </c>
      <c r="CN659">
        <v>-1.0210524529576455</v>
      </c>
      <c r="CO659">
        <v>128514</v>
      </c>
      <c r="CP659">
        <v>0.56505997900000005</v>
      </c>
      <c r="CQ659">
        <v>0.21087985200000001</v>
      </c>
      <c r="CR659">
        <v>627043</v>
      </c>
      <c r="CS659">
        <v>0.91200000000000003</v>
      </c>
      <c r="CT659">
        <v>594316</v>
      </c>
      <c r="CU659">
        <v>0.88371499877000004</v>
      </c>
      <c r="CV659">
        <v>577</v>
      </c>
      <c r="CW659">
        <v>364</v>
      </c>
      <c r="CX659">
        <v>388</v>
      </c>
      <c r="CY659">
        <v>1104</v>
      </c>
      <c r="CZ659">
        <v>1363</v>
      </c>
      <c r="DA659" s="2">
        <v>309070</v>
      </c>
      <c r="DB659" s="2">
        <v>84290</v>
      </c>
      <c r="DC659" s="2">
        <v>156.69999999999999</v>
      </c>
      <c r="DD659" s="2">
        <v>172367</v>
      </c>
      <c r="DE659">
        <v>386</v>
      </c>
      <c r="DF659">
        <v>51</v>
      </c>
      <c r="DG659">
        <v>38.22</v>
      </c>
      <c r="DH659">
        <v>3.95</v>
      </c>
      <c r="DI659" s="2">
        <v>5.42</v>
      </c>
      <c r="DJ659">
        <v>-2.41</v>
      </c>
      <c r="DK659">
        <v>0.81358725117289721</v>
      </c>
      <c r="DL659">
        <v>2.2675736961451248E-3</v>
      </c>
      <c r="DN659">
        <v>225.2</v>
      </c>
      <c r="DO659">
        <v>0.42399999999999999</v>
      </c>
      <c r="DP659">
        <v>740.09</v>
      </c>
      <c r="DQ659" s="2">
        <v>18226</v>
      </c>
      <c r="DR659" s="2">
        <v>8103.1841098299983</v>
      </c>
      <c r="DS659">
        <v>1.4905001499161439E-2</v>
      </c>
      <c r="DT659">
        <v>2.6225287844163301</v>
      </c>
      <c r="DU659">
        <v>1425732.528590369</v>
      </c>
      <c r="DV659">
        <v>1</v>
      </c>
    </row>
    <row r="660" spans="1:126" x14ac:dyDescent="0.15">
      <c r="A660" t="s">
        <v>1113</v>
      </c>
      <c r="B660" t="s">
        <v>1265</v>
      </c>
      <c r="C660">
        <v>17</v>
      </c>
      <c r="D660">
        <v>199</v>
      </c>
      <c r="E660" t="s">
        <v>1266</v>
      </c>
      <c r="F660">
        <v>17199</v>
      </c>
      <c r="G660" t="s">
        <v>5644</v>
      </c>
      <c r="H660">
        <v>91.5</v>
      </c>
      <c r="I660">
        <v>3.8</v>
      </c>
      <c r="J660">
        <v>0.3</v>
      </c>
      <c r="K660">
        <v>0.8</v>
      </c>
      <c r="L660">
        <v>1.6</v>
      </c>
      <c r="M660">
        <v>2</v>
      </c>
      <c r="N660">
        <f t="shared" si="42"/>
        <v>8393.98</v>
      </c>
      <c r="O660">
        <f t="shared" si="40"/>
        <v>1606.0200000000004</v>
      </c>
      <c r="P660">
        <f t="shared" si="41"/>
        <v>1.9272240000000012</v>
      </c>
      <c r="Q660" s="4">
        <v>17199</v>
      </c>
      <c r="R660" s="5">
        <v>37.730353000000001</v>
      </c>
      <c r="S660" s="5">
        <v>-88.930018000000004</v>
      </c>
      <c r="T660">
        <v>3</v>
      </c>
      <c r="U660">
        <v>0.12600909817331199</v>
      </c>
      <c r="V660">
        <v>66335</v>
      </c>
      <c r="W660">
        <v>66808</v>
      </c>
      <c r="X660">
        <v>67121</v>
      </c>
      <c r="Y660">
        <v>67607</v>
      </c>
      <c r="Z660">
        <v>35500</v>
      </c>
      <c r="AA660">
        <v>17187</v>
      </c>
      <c r="AB660">
        <v>25609.714</v>
      </c>
      <c r="AC660">
        <v>44453</v>
      </c>
      <c r="AD660">
        <v>4</v>
      </c>
      <c r="AE660">
        <v>5.9593867791004308E-5</v>
      </c>
      <c r="AF660">
        <v>32</v>
      </c>
      <c r="AG660">
        <v>702</v>
      </c>
      <c r="AH660">
        <v>4.5584045584045586E-2</v>
      </c>
      <c r="AI660" s="3">
        <v>103421</v>
      </c>
      <c r="AJ660" s="3">
        <v>268908.36823888501</v>
      </c>
      <c r="AK660">
        <v>60</v>
      </c>
      <c r="AL660">
        <v>284416</v>
      </c>
      <c r="AM660">
        <v>2022689</v>
      </c>
      <c r="AN660">
        <v>52052</v>
      </c>
      <c r="AO660">
        <v>2074741</v>
      </c>
      <c r="AP660">
        <v>1</v>
      </c>
      <c r="AQ660">
        <v>2</v>
      </c>
      <c r="AR660">
        <v>3</v>
      </c>
      <c r="AS660">
        <v>4.4904801820141296E-2</v>
      </c>
      <c r="AT660">
        <v>3</v>
      </c>
      <c r="AU660">
        <v>40</v>
      </c>
      <c r="AV660">
        <f t="shared" si="43"/>
        <v>43</v>
      </c>
      <c r="AW660">
        <v>47466</v>
      </c>
      <c r="AX660">
        <v>0.72</v>
      </c>
      <c r="AY660">
        <v>410550981.06491703</v>
      </c>
      <c r="AZ660">
        <v>410550.98106491705</v>
      </c>
      <c r="BA660">
        <v>6764.8068946436897</v>
      </c>
      <c r="BB660">
        <v>1.4782387961314765</v>
      </c>
      <c r="BC660">
        <v>16940</v>
      </c>
      <c r="BD660">
        <v>30605</v>
      </c>
      <c r="BE660">
        <v>-13665</v>
      </c>
      <c r="BF660">
        <v>-0.20599984925001885</v>
      </c>
      <c r="BG660">
        <v>1166325</v>
      </c>
      <c r="BH660">
        <v>17.376454462835774</v>
      </c>
      <c r="BI660">
        <v>8433</v>
      </c>
      <c r="BJ660">
        <v>82</v>
      </c>
      <c r="BK660">
        <v>13</v>
      </c>
      <c r="BL660">
        <v>6</v>
      </c>
      <c r="BM660">
        <v>0</v>
      </c>
      <c r="BN660">
        <v>1</v>
      </c>
      <c r="BO660">
        <v>10</v>
      </c>
      <c r="BP660">
        <v>4</v>
      </c>
      <c r="BQ660">
        <v>5</v>
      </c>
      <c r="BR660">
        <v>5</v>
      </c>
      <c r="BS660">
        <v>0</v>
      </c>
      <c r="BT660">
        <v>65169</v>
      </c>
      <c r="BU660">
        <v>0.79</v>
      </c>
      <c r="BV660">
        <v>0.59653250000000002</v>
      </c>
      <c r="BW660">
        <v>384</v>
      </c>
      <c r="BX660">
        <v>1.933435</v>
      </c>
      <c r="BY660">
        <v>0.27972859999999999</v>
      </c>
      <c r="BZ660">
        <v>87</v>
      </c>
      <c r="CA660">
        <v>12</v>
      </c>
      <c r="CB660">
        <v>7</v>
      </c>
      <c r="CC660">
        <v>1</v>
      </c>
      <c r="CD660">
        <v>2</v>
      </c>
      <c r="CE660">
        <v>8</v>
      </c>
      <c r="CF660">
        <v>2</v>
      </c>
      <c r="CG660">
        <v>9</v>
      </c>
      <c r="CH660">
        <v>5</v>
      </c>
      <c r="CI660">
        <v>1</v>
      </c>
      <c r="CJ660">
        <v>67263</v>
      </c>
      <c r="CK660">
        <v>1.9921799503441715</v>
      </c>
      <c r="CL660">
        <v>0.66820287063786854</v>
      </c>
      <c r="CM660">
        <v>382</v>
      </c>
      <c r="CN660">
        <v>0.50663986766133695</v>
      </c>
      <c r="CO660">
        <v>7870.9999999999991</v>
      </c>
      <c r="CP660">
        <v>-0.73901213050000003</v>
      </c>
      <c r="CQ660">
        <v>-0.2267103932</v>
      </c>
      <c r="CR660">
        <v>58506</v>
      </c>
      <c r="CS660">
        <v>0.86599999999999999</v>
      </c>
      <c r="CT660">
        <v>57247</v>
      </c>
      <c r="CU660">
        <v>0.88792994034999995</v>
      </c>
      <c r="CV660">
        <v>120</v>
      </c>
      <c r="CW660">
        <v>35</v>
      </c>
      <c r="CX660">
        <v>59</v>
      </c>
      <c r="CY660">
        <v>294</v>
      </c>
      <c r="CZ660">
        <v>1000</v>
      </c>
      <c r="DA660" s="2">
        <v>37111</v>
      </c>
      <c r="DB660" s="2">
        <v>5935</v>
      </c>
      <c r="DC660" s="2">
        <v>112.07</v>
      </c>
      <c r="DD660" s="2">
        <v>5034</v>
      </c>
      <c r="DE660">
        <v>272</v>
      </c>
      <c r="DF660">
        <v>25</v>
      </c>
      <c r="DG660">
        <v>49.31</v>
      </c>
      <c r="DH660">
        <v>8.9700000000000006</v>
      </c>
      <c r="DI660" s="2">
        <v>10.46</v>
      </c>
      <c r="DJ660">
        <v>1.05</v>
      </c>
      <c r="DK660">
        <v>0.95264017946065116</v>
      </c>
      <c r="DL660">
        <v>0</v>
      </c>
      <c r="DM660">
        <v>3</v>
      </c>
      <c r="DN660">
        <v>48.8</v>
      </c>
      <c r="DO660">
        <v>0.17600000000000002</v>
      </c>
      <c r="DP660">
        <v>5617.9699999999993</v>
      </c>
      <c r="DQ660" s="2">
        <v>328</v>
      </c>
      <c r="DR660" s="2">
        <v>214.29562534000002</v>
      </c>
      <c r="DS660">
        <v>4.3446256621638724E-4</v>
      </c>
      <c r="DT660">
        <v>3.6991373915787298</v>
      </c>
      <c r="DU660">
        <v>1052093.860363256</v>
      </c>
      <c r="DV660">
        <v>0</v>
      </c>
    </row>
    <row r="661" spans="1:126" x14ac:dyDescent="0.15">
      <c r="A661" t="s">
        <v>1113</v>
      </c>
      <c r="B661" t="s">
        <v>1267</v>
      </c>
      <c r="C661">
        <v>17</v>
      </c>
      <c r="D661">
        <v>201</v>
      </c>
      <c r="E661" t="s">
        <v>1268</v>
      </c>
      <c r="F661">
        <v>17201</v>
      </c>
      <c r="G661" t="s">
        <v>5645</v>
      </c>
      <c r="H661">
        <v>72.5</v>
      </c>
      <c r="I661">
        <v>12</v>
      </c>
      <c r="J661">
        <v>0.2</v>
      </c>
      <c r="K661">
        <v>2.2999999999999998</v>
      </c>
      <c r="L661">
        <v>2.1</v>
      </c>
      <c r="M661">
        <v>10.9</v>
      </c>
      <c r="N661">
        <f t="shared" si="42"/>
        <v>5528.8</v>
      </c>
      <c r="O661">
        <f t="shared" si="40"/>
        <v>4471.2</v>
      </c>
      <c r="P661">
        <f t="shared" si="41"/>
        <v>5.3654400000000013</v>
      </c>
      <c r="Q661" s="4">
        <v>17201</v>
      </c>
      <c r="R661" s="5">
        <v>42.337395999999998</v>
      </c>
      <c r="S661" s="5">
        <v>-89.161204999999995</v>
      </c>
      <c r="T661">
        <v>2</v>
      </c>
      <c r="U661">
        <v>6.8687294314971489E-2</v>
      </c>
      <c r="V661">
        <v>294433</v>
      </c>
      <c r="W661">
        <v>292026</v>
      </c>
      <c r="X661">
        <v>290439</v>
      </c>
      <c r="Y661">
        <v>287141</v>
      </c>
      <c r="Z661">
        <v>151391</v>
      </c>
      <c r="AA661">
        <v>17189</v>
      </c>
      <c r="AB661">
        <v>119408.33</v>
      </c>
      <c r="AC661">
        <v>48225</v>
      </c>
      <c r="AD661">
        <v>9</v>
      </c>
      <c r="AE661">
        <v>3.0987573982832882E-5</v>
      </c>
      <c r="AF661">
        <v>75</v>
      </c>
      <c r="AG661">
        <v>807</v>
      </c>
      <c r="AH661">
        <v>9.2936802973977689E-2</v>
      </c>
      <c r="AI661" s="3">
        <v>182905</v>
      </c>
      <c r="AJ661" s="3">
        <v>328586.81614060001</v>
      </c>
      <c r="AK661">
        <v>57</v>
      </c>
      <c r="AL661">
        <v>332371.20000000001</v>
      </c>
      <c r="AM661">
        <v>3787124</v>
      </c>
      <c r="AN661">
        <v>103247</v>
      </c>
      <c r="AO661">
        <v>3890371</v>
      </c>
      <c r="AP661">
        <v>22</v>
      </c>
      <c r="AQ661">
        <v>5</v>
      </c>
      <c r="AR661">
        <v>27</v>
      </c>
      <c r="AS661">
        <v>9.2457520905672774E-2</v>
      </c>
      <c r="AT661">
        <v>26</v>
      </c>
      <c r="AU661">
        <v>574</v>
      </c>
      <c r="AV661">
        <f t="shared" si="43"/>
        <v>600</v>
      </c>
      <c r="AW661">
        <v>306192</v>
      </c>
      <c r="AX661">
        <v>0.96</v>
      </c>
      <c r="AY661">
        <v>1361785850.02403</v>
      </c>
      <c r="AZ661">
        <v>1361785.8500240301</v>
      </c>
      <c r="BA661">
        <v>4847.6636173813404</v>
      </c>
      <c r="BB661">
        <v>2.0628494031939248</v>
      </c>
      <c r="BC661">
        <v>78904</v>
      </c>
      <c r="BD661">
        <v>161890</v>
      </c>
      <c r="BE661">
        <v>-82986</v>
      </c>
      <c r="BF661">
        <v>-0.28185020021532914</v>
      </c>
      <c r="BG661">
        <v>5287034</v>
      </c>
      <c r="BH661">
        <v>18.203595247194762</v>
      </c>
      <c r="BI661">
        <v>24991</v>
      </c>
      <c r="BJ661">
        <v>167</v>
      </c>
      <c r="BK661">
        <v>39</v>
      </c>
      <c r="BL661">
        <v>15</v>
      </c>
      <c r="BM661">
        <v>3</v>
      </c>
      <c r="BN661">
        <v>11</v>
      </c>
      <c r="BO661">
        <v>31</v>
      </c>
      <c r="BP661">
        <v>7</v>
      </c>
      <c r="BQ661">
        <v>24</v>
      </c>
      <c r="BR661">
        <v>8</v>
      </c>
      <c r="BS661">
        <v>2</v>
      </c>
      <c r="BT661">
        <v>299702</v>
      </c>
      <c r="BU661">
        <v>0.8</v>
      </c>
      <c r="BV661">
        <v>0.55869760000000002</v>
      </c>
      <c r="BW661">
        <v>1349</v>
      </c>
      <c r="BX661">
        <v>1.024351</v>
      </c>
      <c r="BY661">
        <v>-0.84980049999999996</v>
      </c>
      <c r="BZ661">
        <v>165</v>
      </c>
      <c r="CA661">
        <v>34</v>
      </c>
      <c r="CB661">
        <v>17</v>
      </c>
      <c r="CC661">
        <v>0</v>
      </c>
      <c r="CD661">
        <v>5</v>
      </c>
      <c r="CE661">
        <v>28</v>
      </c>
      <c r="CF661">
        <v>8</v>
      </c>
      <c r="CG661">
        <v>26</v>
      </c>
      <c r="CH661">
        <v>4</v>
      </c>
      <c r="CI661">
        <v>1</v>
      </c>
      <c r="CJ661">
        <v>288574</v>
      </c>
      <c r="CK661">
        <v>0.99801090881368393</v>
      </c>
      <c r="CL661">
        <v>0.68026230782864228</v>
      </c>
      <c r="CM661">
        <v>1176</v>
      </c>
      <c r="CN661">
        <v>-0.61687113593911735</v>
      </c>
      <c r="CO661">
        <v>34306</v>
      </c>
      <c r="CP661">
        <v>-0.52736353170000005</v>
      </c>
      <c r="CQ661">
        <v>-0.85355062820000005</v>
      </c>
      <c r="CR661">
        <v>244958</v>
      </c>
      <c r="CS661">
        <v>0.85599999999999998</v>
      </c>
      <c r="CT661">
        <v>249385</v>
      </c>
      <c r="CU661">
        <v>0.86441196504000006</v>
      </c>
      <c r="CV661">
        <v>394</v>
      </c>
      <c r="CW661">
        <v>207</v>
      </c>
      <c r="CX661">
        <v>215</v>
      </c>
      <c r="CY661">
        <v>627</v>
      </c>
      <c r="CZ661">
        <v>1178</v>
      </c>
      <c r="DA661" s="2">
        <v>165321</v>
      </c>
      <c r="DB661" s="2">
        <v>28005</v>
      </c>
      <c r="DC661" s="2">
        <v>177.52</v>
      </c>
      <c r="DD661" s="2">
        <v>61573</v>
      </c>
      <c r="DE661">
        <v>365</v>
      </c>
      <c r="DF661">
        <v>12</v>
      </c>
      <c r="DG661">
        <v>46.45</v>
      </c>
      <c r="DH661">
        <v>4.47</v>
      </c>
      <c r="DI661" s="2">
        <v>12.04</v>
      </c>
      <c r="DJ661">
        <v>-2.5</v>
      </c>
      <c r="DK661">
        <v>0.86777288756458271</v>
      </c>
      <c r="DL661">
        <v>1.2391573729863693E-3</v>
      </c>
      <c r="DM661">
        <v>217</v>
      </c>
      <c r="DN661">
        <v>141</v>
      </c>
      <c r="DO661">
        <v>0.42599999999999999</v>
      </c>
      <c r="DP661">
        <v>7156.7699999999995</v>
      </c>
      <c r="DQ661" s="2">
        <v>0</v>
      </c>
      <c r="DR661" s="2">
        <v>5257.2208274599989</v>
      </c>
      <c r="DS661">
        <v>1.5812595165266938E-2</v>
      </c>
      <c r="DT661">
        <v>2.8325842240097598</v>
      </c>
      <c r="DU661">
        <v>941469.41763519275</v>
      </c>
      <c r="DV661">
        <v>0</v>
      </c>
    </row>
    <row r="662" spans="1:126" x14ac:dyDescent="0.15">
      <c r="A662" t="s">
        <v>1113</v>
      </c>
      <c r="B662" t="s">
        <v>1269</v>
      </c>
      <c r="C662">
        <v>17</v>
      </c>
      <c r="D662">
        <v>203</v>
      </c>
      <c r="E662" t="s">
        <v>1270</v>
      </c>
      <c r="F662">
        <v>17203</v>
      </c>
      <c r="G662" t="s">
        <v>5646</v>
      </c>
      <c r="H662">
        <v>96.5</v>
      </c>
      <c r="I662">
        <v>0.5</v>
      </c>
      <c r="J662">
        <v>0.2</v>
      </c>
      <c r="K662">
        <v>0.5</v>
      </c>
      <c r="L662">
        <v>1</v>
      </c>
      <c r="M662">
        <v>1.4</v>
      </c>
      <c r="N662">
        <f t="shared" si="42"/>
        <v>9315.75</v>
      </c>
      <c r="O662">
        <f t="shared" si="40"/>
        <v>684.25</v>
      </c>
      <c r="P662">
        <f t="shared" si="41"/>
        <v>0.82110000000000027</v>
      </c>
      <c r="Q662" s="4">
        <v>17203</v>
      </c>
      <c r="R662" s="5">
        <v>40.789788999999999</v>
      </c>
      <c r="S662" s="5">
        <v>-89.210606999999996</v>
      </c>
      <c r="T662">
        <v>2</v>
      </c>
      <c r="U662">
        <v>0.12336619749402816</v>
      </c>
      <c r="V662">
        <v>38736</v>
      </c>
      <c r="W662">
        <v>38965</v>
      </c>
      <c r="X662">
        <v>39106</v>
      </c>
      <c r="Y662">
        <v>38963</v>
      </c>
      <c r="Z662">
        <v>19678</v>
      </c>
      <c r="AA662">
        <v>17191</v>
      </c>
      <c r="AB662">
        <v>15736.027999999998</v>
      </c>
      <c r="AC662">
        <v>65852</v>
      </c>
      <c r="AD662">
        <v>2</v>
      </c>
      <c r="AE662">
        <v>5.1143047102746381E-5</v>
      </c>
      <c r="AF662">
        <v>86</v>
      </c>
      <c r="AG662">
        <v>958</v>
      </c>
      <c r="AH662">
        <v>8.9770354906054284E-2</v>
      </c>
      <c r="AI662" s="3">
        <v>322983</v>
      </c>
      <c r="AJ662" s="3">
        <v>337798.71460184001</v>
      </c>
      <c r="AK662">
        <v>112</v>
      </c>
      <c r="AL662">
        <v>347379.19999999995</v>
      </c>
      <c r="AM662">
        <v>858777</v>
      </c>
      <c r="AN662">
        <v>201908</v>
      </c>
      <c r="AO662">
        <v>1060685</v>
      </c>
      <c r="AP662">
        <v>4</v>
      </c>
      <c r="AQ662">
        <v>0</v>
      </c>
      <c r="AR662">
        <v>4</v>
      </c>
      <c r="AS662">
        <v>0.10265622994995507</v>
      </c>
      <c r="AT662">
        <v>3</v>
      </c>
      <c r="AU662">
        <v>37</v>
      </c>
      <c r="AV662">
        <f t="shared" si="43"/>
        <v>40</v>
      </c>
      <c r="AW662">
        <v>33014</v>
      </c>
      <c r="AX662">
        <v>0.82000000000000006</v>
      </c>
      <c r="AY662">
        <v>331351036.81154603</v>
      </c>
      <c r="AZ662">
        <v>331351.03681154602</v>
      </c>
      <c r="BA662">
        <v>9401.5588400158395</v>
      </c>
      <c r="BB662">
        <v>1.0636533972895024</v>
      </c>
      <c r="BC662">
        <v>12159</v>
      </c>
      <c r="BD662">
        <v>2875</v>
      </c>
      <c r="BE662">
        <v>9284</v>
      </c>
      <c r="BF662">
        <v>0.23967368855844692</v>
      </c>
      <c r="BG662">
        <v>706945</v>
      </c>
      <c r="BH662">
        <v>18.07766071702552</v>
      </c>
      <c r="BI662">
        <v>4467</v>
      </c>
      <c r="BJ662">
        <v>51</v>
      </c>
      <c r="BK662">
        <v>2</v>
      </c>
      <c r="BL662">
        <v>2</v>
      </c>
      <c r="BM662">
        <v>0</v>
      </c>
      <c r="BN662">
        <v>0</v>
      </c>
      <c r="BO662">
        <v>1</v>
      </c>
      <c r="BP662">
        <v>0</v>
      </c>
      <c r="BQ662">
        <v>3</v>
      </c>
      <c r="BR662">
        <v>3</v>
      </c>
      <c r="BS662">
        <v>0</v>
      </c>
      <c r="BT662">
        <v>38862</v>
      </c>
      <c r="BU662">
        <v>0.84</v>
      </c>
      <c r="BV662">
        <v>0.66028399999999998</v>
      </c>
      <c r="BW662">
        <v>192</v>
      </c>
      <c r="BX662">
        <v>1.5953889999999999</v>
      </c>
      <c r="BY662">
        <v>0.16309609999999999</v>
      </c>
      <c r="BZ662">
        <v>51</v>
      </c>
      <c r="CA662">
        <v>2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3</v>
      </c>
      <c r="CH662">
        <v>5</v>
      </c>
      <c r="CI662">
        <v>0</v>
      </c>
      <c r="CJ662">
        <v>39234</v>
      </c>
      <c r="CK662">
        <v>1.6312382117551103</v>
      </c>
      <c r="CL662">
        <v>0.65614462019815745</v>
      </c>
      <c r="CM662">
        <v>164</v>
      </c>
      <c r="CN662">
        <v>-0.14414858159402055</v>
      </c>
      <c r="CO662">
        <v>6214.9999999999991</v>
      </c>
      <c r="CP662">
        <v>1.2927578049999999</v>
      </c>
      <c r="CQ662">
        <v>0.89553886400000005</v>
      </c>
      <c r="CR662">
        <v>35687</v>
      </c>
      <c r="CS662">
        <v>0.90900000000000003</v>
      </c>
      <c r="CT662">
        <v>35095</v>
      </c>
      <c r="CU662">
        <v>0.92358319713799997</v>
      </c>
      <c r="CV662">
        <v>8</v>
      </c>
      <c r="CW662">
        <v>7</v>
      </c>
      <c r="CX662">
        <v>22</v>
      </c>
      <c r="CY662">
        <v>1080</v>
      </c>
      <c r="CZ662">
        <v>1418</v>
      </c>
      <c r="DA662" s="2">
        <v>16306</v>
      </c>
      <c r="DB662" s="2">
        <v>4410</v>
      </c>
      <c r="DC662" s="2">
        <v>145.13999999999999</v>
      </c>
      <c r="DD662" s="2">
        <v>1251</v>
      </c>
      <c r="DE662">
        <v>266</v>
      </c>
      <c r="DF662">
        <v>64</v>
      </c>
      <c r="DG662">
        <v>40.74</v>
      </c>
      <c r="DH662">
        <v>20.37</v>
      </c>
      <c r="DI662" s="2">
        <v>15.28</v>
      </c>
      <c r="DJ662">
        <v>-2.2599999999999998</v>
      </c>
      <c r="DK662">
        <v>0.89195096955567321</v>
      </c>
      <c r="DL662">
        <v>1.4613778705636743E-2</v>
      </c>
      <c r="DM662">
        <v>2324</v>
      </c>
      <c r="DN662">
        <v>268.3</v>
      </c>
      <c r="DO662">
        <v>0.7659999999999999</v>
      </c>
      <c r="DP662">
        <v>7025.65</v>
      </c>
      <c r="DQ662" s="2">
        <v>0</v>
      </c>
      <c r="DR662" s="2">
        <v>1502.8008626000001</v>
      </c>
      <c r="DS662">
        <v>4.3261175303325019E-3</v>
      </c>
      <c r="DT662">
        <v>2.2572037186069802</v>
      </c>
      <c r="DU662">
        <v>784105.62200671784</v>
      </c>
      <c r="DV662">
        <v>0</v>
      </c>
    </row>
    <row r="663" spans="1:126" x14ac:dyDescent="0.15">
      <c r="A663" t="s">
        <v>1271</v>
      </c>
      <c r="B663" t="s">
        <v>517</v>
      </c>
      <c r="C663">
        <v>18</v>
      </c>
      <c r="D663">
        <v>1</v>
      </c>
      <c r="E663" t="s">
        <v>1272</v>
      </c>
      <c r="F663">
        <v>18001</v>
      </c>
      <c r="G663" t="s">
        <v>5647</v>
      </c>
      <c r="H663">
        <v>94.6</v>
      </c>
      <c r="I663">
        <v>0.3</v>
      </c>
      <c r="J663">
        <v>0.2</v>
      </c>
      <c r="K663">
        <v>0.2</v>
      </c>
      <c r="L663">
        <v>0.6</v>
      </c>
      <c r="M663">
        <v>4.0999999999999996</v>
      </c>
      <c r="N663">
        <f t="shared" si="42"/>
        <v>8966.5</v>
      </c>
      <c r="O663">
        <f t="shared" si="40"/>
        <v>1033.5</v>
      </c>
      <c r="P663">
        <f t="shared" si="41"/>
        <v>1.2402000000000004</v>
      </c>
      <c r="Q663" s="4">
        <v>18001</v>
      </c>
      <c r="R663" s="5">
        <v>40.745733000000001</v>
      </c>
      <c r="S663" s="5">
        <v>-84.936130000000006</v>
      </c>
      <c r="T663">
        <v>6</v>
      </c>
      <c r="U663">
        <v>8.9468329586575981E-2</v>
      </c>
      <c r="V663">
        <v>34343</v>
      </c>
      <c r="W663">
        <v>34533</v>
      </c>
      <c r="X663">
        <v>34642</v>
      </c>
      <c r="Y663">
        <v>34954</v>
      </c>
      <c r="Z663">
        <v>15962</v>
      </c>
      <c r="AA663">
        <v>17193</v>
      </c>
      <c r="AB663">
        <v>12740.816000000001</v>
      </c>
      <c r="AC663">
        <v>48188</v>
      </c>
      <c r="AD663">
        <v>1</v>
      </c>
      <c r="AE663">
        <v>2.8866693608914036E-5</v>
      </c>
      <c r="AF663">
        <v>70</v>
      </c>
      <c r="AG663">
        <v>1476</v>
      </c>
      <c r="AH663">
        <v>4.7425474254742549E-2</v>
      </c>
      <c r="AI663" s="3">
        <v>210227</v>
      </c>
      <c r="AJ663" s="3">
        <v>216977.66162689502</v>
      </c>
      <c r="AK663">
        <v>35</v>
      </c>
      <c r="AL663">
        <v>217568</v>
      </c>
      <c r="AM663">
        <v>1008756</v>
      </c>
      <c r="AN663">
        <v>136280</v>
      </c>
      <c r="AO663">
        <v>1145036</v>
      </c>
      <c r="AP663">
        <v>4</v>
      </c>
      <c r="AQ663">
        <v>2</v>
      </c>
      <c r="AR663">
        <v>6</v>
      </c>
      <c r="AS663">
        <v>0.17374685083832855</v>
      </c>
      <c r="AT663">
        <v>5</v>
      </c>
      <c r="AU663">
        <v>56</v>
      </c>
      <c r="AV663">
        <f t="shared" si="43"/>
        <v>61</v>
      </c>
      <c r="AW663">
        <v>21294</v>
      </c>
      <c r="AX663">
        <v>0.61</v>
      </c>
      <c r="AY663">
        <v>906371947.71847999</v>
      </c>
      <c r="AZ663">
        <v>906371.94771848002</v>
      </c>
      <c r="BA663">
        <v>26973.8265080694</v>
      </c>
      <c r="BB663">
        <v>0.37072975156151589</v>
      </c>
      <c r="BC663">
        <v>39045</v>
      </c>
      <c r="BD663">
        <v>40447</v>
      </c>
      <c r="BE663">
        <v>-1402</v>
      </c>
      <c r="BF663">
        <v>-4.0823457473138633E-2</v>
      </c>
      <c r="BG663">
        <v>628894</v>
      </c>
      <c r="BH663">
        <v>18.154090410484383</v>
      </c>
      <c r="BI663">
        <v>3791</v>
      </c>
      <c r="BJ663">
        <v>38</v>
      </c>
      <c r="BK663">
        <v>10</v>
      </c>
      <c r="BL663">
        <v>4</v>
      </c>
      <c r="BM663">
        <v>0</v>
      </c>
      <c r="BN663">
        <v>0</v>
      </c>
      <c r="BO663">
        <v>2</v>
      </c>
      <c r="BP663">
        <v>0</v>
      </c>
      <c r="BQ663">
        <v>5</v>
      </c>
      <c r="BR663">
        <v>3</v>
      </c>
      <c r="BS663">
        <v>0</v>
      </c>
      <c r="BT663">
        <v>34256</v>
      </c>
      <c r="BU663">
        <v>0.78</v>
      </c>
      <c r="BV663">
        <v>0.56686800000000004</v>
      </c>
      <c r="BW663">
        <v>182</v>
      </c>
      <c r="BX663">
        <v>1.8099019999999999</v>
      </c>
      <c r="BY663">
        <v>-4.8956E-2</v>
      </c>
      <c r="BZ663">
        <v>34</v>
      </c>
      <c r="CA663">
        <v>10</v>
      </c>
      <c r="CB663">
        <v>5</v>
      </c>
      <c r="CC663">
        <v>0</v>
      </c>
      <c r="CD663">
        <v>0</v>
      </c>
      <c r="CE663">
        <v>2</v>
      </c>
      <c r="CF663">
        <v>1</v>
      </c>
      <c r="CG663">
        <v>3</v>
      </c>
      <c r="CH663">
        <v>2</v>
      </c>
      <c r="CI663">
        <v>0</v>
      </c>
      <c r="CJ663">
        <v>34756</v>
      </c>
      <c r="CK663">
        <v>1.640004603521694</v>
      </c>
      <c r="CL663">
        <v>0.69670682730923694</v>
      </c>
      <c r="CM663">
        <v>172</v>
      </c>
      <c r="CN663">
        <v>0.18513200185114403</v>
      </c>
      <c r="CO663">
        <v>2565</v>
      </c>
      <c r="CP663">
        <v>0.701862875</v>
      </c>
      <c r="CQ663">
        <v>-3.9981482300000003E-2</v>
      </c>
      <c r="CR663">
        <v>30580</v>
      </c>
      <c r="CS663">
        <v>0.873</v>
      </c>
      <c r="CT663">
        <v>27268</v>
      </c>
      <c r="CU663">
        <v>0.80576647373999999</v>
      </c>
      <c r="CV663">
        <v>5</v>
      </c>
      <c r="CW663">
        <v>14</v>
      </c>
      <c r="CX663">
        <v>12</v>
      </c>
      <c r="CY663">
        <v>938</v>
      </c>
      <c r="CZ663">
        <v>2243</v>
      </c>
      <c r="DA663" s="2">
        <v>20448</v>
      </c>
      <c r="DB663" s="2">
        <v>2255</v>
      </c>
      <c r="DC663" s="2">
        <v>115.56</v>
      </c>
      <c r="DD663" s="2">
        <v>866</v>
      </c>
      <c r="DE663">
        <v>503</v>
      </c>
      <c r="DF663">
        <v>122</v>
      </c>
      <c r="DG663">
        <v>31.78</v>
      </c>
      <c r="DH663">
        <v>8.67</v>
      </c>
      <c r="DI663" s="2">
        <v>11.56</v>
      </c>
      <c r="DJ663">
        <v>-3.55</v>
      </c>
      <c r="DK663">
        <v>0.95784556693478951</v>
      </c>
      <c r="DL663">
        <v>1.3550135501355014E-3</v>
      </c>
      <c r="DM663">
        <v>0</v>
      </c>
      <c r="DN663">
        <v>195.3</v>
      </c>
      <c r="DO663">
        <v>0.89700000000000002</v>
      </c>
      <c r="DP663">
        <v>2421.19</v>
      </c>
      <c r="DQ663" s="2">
        <v>0</v>
      </c>
      <c r="DR663" s="2">
        <v>1680.1846649399999</v>
      </c>
      <c r="DS663">
        <v>7.2962250254994766E-3</v>
      </c>
      <c r="DT663">
        <v>3.3057873330203198</v>
      </c>
      <c r="DU663">
        <v>719233.53847056499</v>
      </c>
      <c r="DV663">
        <v>1</v>
      </c>
    </row>
    <row r="664" spans="1:126" x14ac:dyDescent="0.15">
      <c r="A664" t="s">
        <v>1271</v>
      </c>
      <c r="B664" t="s">
        <v>1273</v>
      </c>
      <c r="C664">
        <v>18</v>
      </c>
      <c r="D664">
        <v>3</v>
      </c>
      <c r="E664" t="s">
        <v>1274</v>
      </c>
      <c r="F664">
        <v>18003</v>
      </c>
      <c r="G664" t="s">
        <v>5648</v>
      </c>
      <c r="H664">
        <v>76.5</v>
      </c>
      <c r="I664">
        <v>11.5</v>
      </c>
      <c r="J664">
        <v>0.3</v>
      </c>
      <c r="K664">
        <v>2.7</v>
      </c>
      <c r="L664">
        <v>2.5</v>
      </c>
      <c r="M664">
        <v>6.5</v>
      </c>
      <c r="N664">
        <f t="shared" si="42"/>
        <v>6040.38</v>
      </c>
      <c r="O664">
        <f t="shared" si="40"/>
        <v>3959.62</v>
      </c>
      <c r="P664">
        <f t="shared" si="41"/>
        <v>4.7515440000000018</v>
      </c>
      <c r="Q664" s="4">
        <v>18003</v>
      </c>
      <c r="R664" s="5">
        <v>41.091855000000002</v>
      </c>
      <c r="S664" s="5">
        <v>-85.072230000000005</v>
      </c>
      <c r="T664">
        <v>2</v>
      </c>
      <c r="U664">
        <v>6.3723642668930339E-2</v>
      </c>
      <c r="V664">
        <v>355940</v>
      </c>
      <c r="W664">
        <v>360990</v>
      </c>
      <c r="X664">
        <v>363453</v>
      </c>
      <c r="Y664">
        <v>367630</v>
      </c>
      <c r="Z664">
        <v>186867</v>
      </c>
      <c r="AA664">
        <v>17195</v>
      </c>
      <c r="AB664">
        <v>148786.48599999998</v>
      </c>
      <c r="AC664">
        <v>49092</v>
      </c>
      <c r="AD664">
        <v>10</v>
      </c>
      <c r="AE664">
        <v>2.7513873870899402E-5</v>
      </c>
      <c r="AF664">
        <v>100</v>
      </c>
      <c r="AG664">
        <v>1725</v>
      </c>
      <c r="AH664">
        <v>5.7971014492753624E-2</v>
      </c>
      <c r="AI664" s="3">
        <v>270808</v>
      </c>
      <c r="AJ664" s="3">
        <v>420684.98265096004</v>
      </c>
      <c r="AK664">
        <v>37</v>
      </c>
      <c r="AL664">
        <v>422489.59999999998</v>
      </c>
      <c r="AM664">
        <v>1368053</v>
      </c>
      <c r="AN664">
        <v>151676</v>
      </c>
      <c r="AO664">
        <v>1519729</v>
      </c>
      <c r="AP664">
        <v>29</v>
      </c>
      <c r="AQ664">
        <v>2</v>
      </c>
      <c r="AR664">
        <v>31</v>
      </c>
      <c r="AS664">
        <v>8.5874954984902621E-2</v>
      </c>
      <c r="AT664">
        <v>26</v>
      </c>
      <c r="AU664">
        <v>452</v>
      </c>
      <c r="AV664">
        <f t="shared" si="43"/>
        <v>478</v>
      </c>
      <c r="AW664">
        <v>320624</v>
      </c>
      <c r="AX664">
        <v>0.92999999999999994</v>
      </c>
      <c r="AY664">
        <v>1480946240.91695</v>
      </c>
      <c r="AZ664">
        <v>1480946.2409169499</v>
      </c>
      <c r="BA664">
        <v>4463.8435842479303</v>
      </c>
      <c r="BB664">
        <v>2.2402218651406449</v>
      </c>
      <c r="BC664">
        <v>189837</v>
      </c>
      <c r="BD664">
        <v>173591</v>
      </c>
      <c r="BE664">
        <v>16246</v>
      </c>
      <c r="BF664">
        <v>4.5642524020902402E-2</v>
      </c>
      <c r="BG664">
        <v>6921970</v>
      </c>
      <c r="BH664">
        <v>19.045020951814951</v>
      </c>
      <c r="BI664">
        <v>31255</v>
      </c>
      <c r="BJ664">
        <v>269</v>
      </c>
      <c r="BK664">
        <v>42</v>
      </c>
      <c r="BL664">
        <v>10</v>
      </c>
      <c r="BM664">
        <v>2</v>
      </c>
      <c r="BN664">
        <v>7</v>
      </c>
      <c r="BO664">
        <v>38</v>
      </c>
      <c r="BP664">
        <v>10</v>
      </c>
      <c r="BQ664">
        <v>55</v>
      </c>
      <c r="BR664">
        <v>17</v>
      </c>
      <c r="BS664">
        <v>5</v>
      </c>
      <c r="BT664">
        <v>353888</v>
      </c>
      <c r="BU664">
        <v>0.8</v>
      </c>
      <c r="BV664">
        <v>0.58673330000000001</v>
      </c>
      <c r="BW664">
        <v>1964</v>
      </c>
      <c r="BX664">
        <v>1.285717</v>
      </c>
      <c r="BY664">
        <v>-0.34389999999999998</v>
      </c>
      <c r="BZ664">
        <v>269</v>
      </c>
      <c r="CA664">
        <v>33</v>
      </c>
      <c r="CB664">
        <v>9</v>
      </c>
      <c r="CC664">
        <v>1</v>
      </c>
      <c r="CD664">
        <v>6</v>
      </c>
      <c r="CE664">
        <v>39</v>
      </c>
      <c r="CF664">
        <v>8</v>
      </c>
      <c r="CG664">
        <v>44</v>
      </c>
      <c r="CH664">
        <v>14</v>
      </c>
      <c r="CI664">
        <v>3</v>
      </c>
      <c r="CJ664">
        <v>365701</v>
      </c>
      <c r="CK664">
        <v>1.1648860681266937</v>
      </c>
      <c r="CL664">
        <v>0.57756770567194682</v>
      </c>
      <c r="CM664">
        <v>1743</v>
      </c>
      <c r="CN664">
        <v>-0.77091226725037454</v>
      </c>
      <c r="CO664">
        <v>53161</v>
      </c>
      <c r="CP664">
        <v>0.20737265799999999</v>
      </c>
      <c r="CQ664">
        <v>5.5359772000000002E-2</v>
      </c>
      <c r="CR664">
        <v>314560</v>
      </c>
      <c r="CS664">
        <v>0.85099999999999998</v>
      </c>
      <c r="CT664">
        <v>295074</v>
      </c>
      <c r="CU664">
        <v>0.82406035602999994</v>
      </c>
      <c r="CV664">
        <v>561</v>
      </c>
      <c r="CW664">
        <v>220</v>
      </c>
      <c r="CX664">
        <v>248</v>
      </c>
      <c r="CY664">
        <v>895</v>
      </c>
      <c r="CZ664">
        <v>2659</v>
      </c>
      <c r="DA664" s="2">
        <v>236532</v>
      </c>
      <c r="DB664" s="2">
        <v>40760</v>
      </c>
      <c r="DC664" s="2">
        <v>197.24</v>
      </c>
      <c r="DD664" s="2">
        <v>74508</v>
      </c>
      <c r="DE664">
        <v>751</v>
      </c>
      <c r="DF664">
        <v>123</v>
      </c>
      <c r="DG664">
        <v>57.85</v>
      </c>
      <c r="DH664">
        <v>3.86</v>
      </c>
      <c r="DI664" s="2">
        <v>10.19</v>
      </c>
      <c r="DJ664">
        <v>-2.97</v>
      </c>
      <c r="DK664">
        <v>0.93942941124339019</v>
      </c>
      <c r="DL664">
        <v>4.0579710144927538E-3</v>
      </c>
      <c r="DM664">
        <v>0</v>
      </c>
      <c r="DN664">
        <v>256.8</v>
      </c>
      <c r="DO664">
        <v>0.61799999999999999</v>
      </c>
      <c r="DP664">
        <v>5478.76</v>
      </c>
      <c r="DQ664" s="2">
        <v>0</v>
      </c>
      <c r="DR664" s="2">
        <v>2365.4140955299999</v>
      </c>
      <c r="DS664">
        <v>5.6507546836037162E-3</v>
      </c>
      <c r="DT664">
        <v>3.0347483183861499</v>
      </c>
      <c r="DU664">
        <v>1282149.603135637</v>
      </c>
      <c r="DV664">
        <v>0</v>
      </c>
    </row>
    <row r="665" spans="1:126" x14ac:dyDescent="0.15">
      <c r="A665" t="s">
        <v>1271</v>
      </c>
      <c r="B665" t="s">
        <v>1275</v>
      </c>
      <c r="C665">
        <v>18</v>
      </c>
      <c r="D665">
        <v>5</v>
      </c>
      <c r="E665" t="s">
        <v>1276</v>
      </c>
      <c r="F665">
        <v>18005</v>
      </c>
      <c r="G665" t="s">
        <v>5649</v>
      </c>
      <c r="H665">
        <v>87</v>
      </c>
      <c r="I665">
        <v>1.8</v>
      </c>
      <c r="J665">
        <v>0.2</v>
      </c>
      <c r="K665">
        <v>3.4</v>
      </c>
      <c r="L665">
        <v>1.4</v>
      </c>
      <c r="M665">
        <v>6.2</v>
      </c>
      <c r="N665">
        <f t="shared" si="42"/>
        <v>7624.24</v>
      </c>
      <c r="O665">
        <f t="shared" si="40"/>
        <v>2375.7600000000002</v>
      </c>
      <c r="P665">
        <f t="shared" si="41"/>
        <v>2.8509120000000014</v>
      </c>
      <c r="Q665" s="4">
        <v>18005</v>
      </c>
      <c r="R665" s="5">
        <v>39.205843000000002</v>
      </c>
      <c r="S665" s="5">
        <v>-85.897998999999999</v>
      </c>
      <c r="T665">
        <v>3</v>
      </c>
      <c r="U665">
        <v>0.17734511061779079</v>
      </c>
      <c r="V665">
        <v>77297</v>
      </c>
      <c r="W665">
        <v>78628</v>
      </c>
      <c r="X665">
        <v>79488</v>
      </c>
      <c r="Y665">
        <v>81286</v>
      </c>
      <c r="Z665">
        <v>41888</v>
      </c>
      <c r="AA665">
        <v>17197</v>
      </c>
      <c r="AB665">
        <v>33394.731</v>
      </c>
      <c r="AC665">
        <v>55050</v>
      </c>
      <c r="AD665">
        <v>4</v>
      </c>
      <c r="AE665">
        <v>5.0322061191626409E-5</v>
      </c>
      <c r="AF665">
        <v>49</v>
      </c>
      <c r="AG665">
        <v>623</v>
      </c>
      <c r="AH665">
        <v>7.8651685393258425E-2</v>
      </c>
      <c r="AI665" s="3">
        <v>171601</v>
      </c>
      <c r="AJ665" s="3">
        <v>260411.75350142003</v>
      </c>
      <c r="AK665">
        <v>67</v>
      </c>
      <c r="AL665">
        <v>262003.20000000001</v>
      </c>
      <c r="AM665">
        <v>1490710</v>
      </c>
      <c r="AN665">
        <v>94326</v>
      </c>
      <c r="AO665">
        <v>1585036</v>
      </c>
      <c r="AP665">
        <v>9</v>
      </c>
      <c r="AQ665">
        <v>1</v>
      </c>
      <c r="AR665">
        <v>10</v>
      </c>
      <c r="AS665">
        <v>0.12718115683980261</v>
      </c>
      <c r="AT665">
        <v>12</v>
      </c>
      <c r="AU665">
        <v>124</v>
      </c>
      <c r="AV665">
        <f t="shared" si="43"/>
        <v>136</v>
      </c>
      <c r="AW665">
        <v>68401</v>
      </c>
      <c r="AX665">
        <v>0.86</v>
      </c>
      <c r="AY665">
        <v>498522862.94312602</v>
      </c>
      <c r="AZ665">
        <v>498522.86294312601</v>
      </c>
      <c r="BA665">
        <v>6851.4964019958697</v>
      </c>
      <c r="BB665">
        <v>1.4595351749855634</v>
      </c>
      <c r="BC665">
        <v>173899</v>
      </c>
      <c r="BD665">
        <v>56170</v>
      </c>
      <c r="BE665">
        <v>117729</v>
      </c>
      <c r="BF665">
        <v>1.523073340491869</v>
      </c>
      <c r="BG665">
        <v>1167216</v>
      </c>
      <c r="BH665">
        <v>14.684178743961352</v>
      </c>
      <c r="BI665">
        <v>7491</v>
      </c>
      <c r="BJ665">
        <v>62</v>
      </c>
      <c r="BK665">
        <v>9</v>
      </c>
      <c r="BL665">
        <v>2</v>
      </c>
      <c r="BM665">
        <v>0</v>
      </c>
      <c r="BN665">
        <v>1</v>
      </c>
      <c r="BO665">
        <v>8</v>
      </c>
      <c r="BP665">
        <v>1</v>
      </c>
      <c r="BQ665">
        <v>9</v>
      </c>
      <c r="BR665">
        <v>1</v>
      </c>
      <c r="BS665">
        <v>0</v>
      </c>
      <c r="BT665">
        <v>76063</v>
      </c>
      <c r="BU665">
        <v>0.78</v>
      </c>
      <c r="BV665">
        <v>0.55183629999999995</v>
      </c>
      <c r="BW665">
        <v>490</v>
      </c>
      <c r="BX665">
        <v>1.2226710000000001</v>
      </c>
      <c r="BY665">
        <v>-0.42836259999999998</v>
      </c>
      <c r="BZ665">
        <v>60</v>
      </c>
      <c r="CA665">
        <v>8</v>
      </c>
      <c r="CB665">
        <v>3</v>
      </c>
      <c r="CC665">
        <v>0</v>
      </c>
      <c r="CD665">
        <v>1</v>
      </c>
      <c r="CE665">
        <v>7</v>
      </c>
      <c r="CF665">
        <v>2</v>
      </c>
      <c r="CG665">
        <v>8</v>
      </c>
      <c r="CH665">
        <v>2</v>
      </c>
      <c r="CI665">
        <v>0</v>
      </c>
      <c r="CJ665">
        <v>80220</v>
      </c>
      <c r="CK665">
        <v>1.1343804537521816</v>
      </c>
      <c r="CL665">
        <v>0.56554942723801438</v>
      </c>
      <c r="CM665">
        <v>441</v>
      </c>
      <c r="CN665">
        <v>-0.71438341172330766</v>
      </c>
      <c r="CO665">
        <v>13637</v>
      </c>
      <c r="CP665">
        <v>0.33076340300000001</v>
      </c>
      <c r="CQ665">
        <v>0.353039096</v>
      </c>
      <c r="CR665">
        <v>71502</v>
      </c>
      <c r="CS665">
        <v>0.877</v>
      </c>
      <c r="CT665">
        <v>64929</v>
      </c>
      <c r="CU665">
        <v>0.84177764910000008</v>
      </c>
      <c r="CV665">
        <v>109</v>
      </c>
      <c r="CW665">
        <v>51</v>
      </c>
      <c r="CX665">
        <v>62</v>
      </c>
      <c r="CY665">
        <v>463</v>
      </c>
      <c r="CZ665">
        <v>986</v>
      </c>
      <c r="DA665" s="2">
        <v>60433</v>
      </c>
      <c r="DB665" s="2">
        <v>9835</v>
      </c>
      <c r="DC665" s="2">
        <v>169.63</v>
      </c>
      <c r="DD665" s="2">
        <v>10254</v>
      </c>
      <c r="DE665">
        <v>238</v>
      </c>
      <c r="DF665">
        <v>23</v>
      </c>
      <c r="DG665">
        <v>43.98</v>
      </c>
      <c r="DH665">
        <v>3.77</v>
      </c>
      <c r="DI665" s="2">
        <v>7.54</v>
      </c>
      <c r="DJ665">
        <v>-2.38</v>
      </c>
      <c r="DK665">
        <v>0.8886311851329538</v>
      </c>
      <c r="DL665">
        <v>0</v>
      </c>
      <c r="DM665">
        <v>0</v>
      </c>
      <c r="DN665">
        <v>141.1</v>
      </c>
      <c r="DO665">
        <v>0.54700000000000004</v>
      </c>
      <c r="DP665">
        <v>2717.53</v>
      </c>
      <c r="DQ665" s="2">
        <v>0</v>
      </c>
      <c r="DR665" s="2">
        <v>434.64579135999998</v>
      </c>
      <c r="DS665">
        <v>1.7250467572212096E-3</v>
      </c>
      <c r="DT665">
        <v>2.8158012586898602</v>
      </c>
      <c r="DU665">
        <v>737748.94034077122</v>
      </c>
      <c r="DV665">
        <v>1</v>
      </c>
    </row>
    <row r="666" spans="1:126" x14ac:dyDescent="0.15">
      <c r="A666" t="s">
        <v>1271</v>
      </c>
      <c r="B666" t="s">
        <v>275</v>
      </c>
      <c r="C666">
        <v>18</v>
      </c>
      <c r="D666">
        <v>7</v>
      </c>
      <c r="E666" t="s">
        <v>1277</v>
      </c>
      <c r="F666">
        <v>18007</v>
      </c>
      <c r="G666" t="s">
        <v>5650</v>
      </c>
      <c r="H666">
        <v>93.7</v>
      </c>
      <c r="I666">
        <v>0.4</v>
      </c>
      <c r="J666">
        <v>0.1</v>
      </c>
      <c r="K666">
        <v>0.2</v>
      </c>
      <c r="L666">
        <v>0.7</v>
      </c>
      <c r="M666">
        <v>4.9000000000000004</v>
      </c>
      <c r="N666">
        <f t="shared" si="42"/>
        <v>8804.4000000000015</v>
      </c>
      <c r="O666">
        <f t="shared" si="40"/>
        <v>1195.5999999999985</v>
      </c>
      <c r="P666">
        <f t="shared" si="41"/>
        <v>1.4347199999999989</v>
      </c>
      <c r="Q666" s="4">
        <v>18007</v>
      </c>
      <c r="R666" s="5">
        <v>40.600982999999999</v>
      </c>
      <c r="S666" s="5">
        <v>-87.314790000000002</v>
      </c>
      <c r="T666">
        <v>3</v>
      </c>
      <c r="U666">
        <v>4.0618542419579413E-2</v>
      </c>
      <c r="V666">
        <v>8816</v>
      </c>
      <c r="W666">
        <v>8810</v>
      </c>
      <c r="X666">
        <v>8752</v>
      </c>
      <c r="Y666">
        <v>8692</v>
      </c>
      <c r="Z666">
        <v>4488</v>
      </c>
      <c r="AA666">
        <v>17199</v>
      </c>
      <c r="AB666">
        <v>3565.9629999999997</v>
      </c>
      <c r="AC666">
        <v>47046</v>
      </c>
      <c r="AD666">
        <v>0</v>
      </c>
      <c r="AE666">
        <v>0</v>
      </c>
      <c r="AF666">
        <v>12</v>
      </c>
      <c r="AG666">
        <v>381</v>
      </c>
      <c r="AH666">
        <v>3.1496062992125984E-2</v>
      </c>
      <c r="AI666" s="3">
        <v>254245</v>
      </c>
      <c r="AJ666" s="3">
        <v>260106.78837146002</v>
      </c>
      <c r="AK666">
        <v>269</v>
      </c>
      <c r="AL666">
        <v>260108.80000000002</v>
      </c>
      <c r="AM666">
        <v>992525</v>
      </c>
      <c r="AN666">
        <v>125297</v>
      </c>
      <c r="AO666">
        <v>1117822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15</v>
      </c>
      <c r="AV666">
        <f t="shared" si="43"/>
        <v>15</v>
      </c>
      <c r="AW666">
        <v>816</v>
      </c>
      <c r="AX666">
        <v>0.10999999999999999</v>
      </c>
      <c r="AY666">
        <v>225319101.58487499</v>
      </c>
      <c r="AZ666">
        <v>225319.101584875</v>
      </c>
      <c r="BA666">
        <v>23551.636430278399</v>
      </c>
      <c r="BB666">
        <v>0.42459894579316038</v>
      </c>
      <c r="BC666">
        <v>10789</v>
      </c>
      <c r="BD666">
        <v>0</v>
      </c>
      <c r="BE666">
        <v>10789</v>
      </c>
      <c r="BF666">
        <v>1.2237976406533575</v>
      </c>
      <c r="BG666">
        <v>239216</v>
      </c>
      <c r="BH666">
        <v>27.332723948811701</v>
      </c>
      <c r="BI666">
        <v>1029</v>
      </c>
      <c r="BJ666">
        <v>13</v>
      </c>
      <c r="BK666">
        <v>1</v>
      </c>
      <c r="BL666">
        <v>1</v>
      </c>
      <c r="BM666">
        <v>0</v>
      </c>
      <c r="BN666">
        <v>2</v>
      </c>
      <c r="BO666">
        <v>0</v>
      </c>
      <c r="BP666">
        <v>0</v>
      </c>
      <c r="BQ666">
        <v>0</v>
      </c>
      <c r="BR666">
        <v>2</v>
      </c>
      <c r="BS666">
        <v>0</v>
      </c>
      <c r="BT666">
        <v>8613</v>
      </c>
      <c r="BU666">
        <v>0.79</v>
      </c>
      <c r="BV666">
        <v>0.5794591</v>
      </c>
      <c r="BW666">
        <v>97</v>
      </c>
      <c r="BX666">
        <v>2.2059679999999999</v>
      </c>
      <c r="BY666">
        <v>1.1975530000000001</v>
      </c>
      <c r="BZ666">
        <v>11</v>
      </c>
      <c r="CA666">
        <v>2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8697</v>
      </c>
      <c r="CK666">
        <v>1.7247326664367024</v>
      </c>
      <c r="CL666">
        <v>0.60674919450568088</v>
      </c>
      <c r="CM666">
        <v>78</v>
      </c>
      <c r="CN666">
        <v>0.58154060123470042</v>
      </c>
      <c r="CO666">
        <v>807</v>
      </c>
      <c r="CP666">
        <v>-0.1000562215</v>
      </c>
      <c r="CQ666">
        <v>0.12922853100000001</v>
      </c>
      <c r="CR666">
        <v>7541</v>
      </c>
      <c r="CS666">
        <v>0.87</v>
      </c>
      <c r="CT666">
        <v>7264</v>
      </c>
      <c r="CU666">
        <v>0.82125984251999995</v>
      </c>
      <c r="CV666">
        <v>1</v>
      </c>
      <c r="CW666">
        <v>4</v>
      </c>
      <c r="CX666">
        <v>1</v>
      </c>
      <c r="CY666">
        <v>645</v>
      </c>
      <c r="CZ666">
        <v>743</v>
      </c>
      <c r="DA666" s="2">
        <v>3910</v>
      </c>
      <c r="DB666" s="2">
        <v>615</v>
      </c>
      <c r="DC666" s="2">
        <v>68.44</v>
      </c>
      <c r="DD666" s="2">
        <v>193</v>
      </c>
      <c r="DE666">
        <v>221</v>
      </c>
      <c r="DF666">
        <v>108</v>
      </c>
      <c r="DG666">
        <v>34.22</v>
      </c>
      <c r="DH666">
        <v>68.44</v>
      </c>
      <c r="DI666" s="2">
        <v>34.22</v>
      </c>
      <c r="DJ666">
        <v>-4.71</v>
      </c>
      <c r="DK666">
        <v>0.85412495820960099</v>
      </c>
      <c r="DL666">
        <v>0</v>
      </c>
      <c r="DM666">
        <v>0</v>
      </c>
      <c r="DN666">
        <v>231.8</v>
      </c>
      <c r="DO666">
        <v>0.90200000000000002</v>
      </c>
      <c r="DP666">
        <v>3092.94</v>
      </c>
      <c r="DQ666" s="2">
        <v>0</v>
      </c>
      <c r="DR666" s="2">
        <v>0</v>
      </c>
      <c r="DS666">
        <v>0</v>
      </c>
      <c r="DT666">
        <v>2.1806035560233301</v>
      </c>
      <c r="DU666">
        <v>567194.17423296126</v>
      </c>
      <c r="DV666">
        <v>1</v>
      </c>
    </row>
    <row r="667" spans="1:126" x14ac:dyDescent="0.15">
      <c r="A667" t="s">
        <v>1271</v>
      </c>
      <c r="B667" t="s">
        <v>1278</v>
      </c>
      <c r="C667">
        <v>18</v>
      </c>
      <c r="D667">
        <v>9</v>
      </c>
      <c r="E667" t="s">
        <v>1279</v>
      </c>
      <c r="F667">
        <v>18009</v>
      </c>
      <c r="G667" t="s">
        <v>5651</v>
      </c>
      <c r="H667">
        <v>97.2</v>
      </c>
      <c r="I667">
        <v>0.4</v>
      </c>
      <c r="J667">
        <v>0.2</v>
      </c>
      <c r="K667">
        <v>0.1</v>
      </c>
      <c r="L667">
        <v>1.2</v>
      </c>
      <c r="M667">
        <v>0.9</v>
      </c>
      <c r="N667">
        <f t="shared" si="42"/>
        <v>9450.3000000000011</v>
      </c>
      <c r="O667">
        <f t="shared" si="40"/>
        <v>549.69999999999891</v>
      </c>
      <c r="P667">
        <f t="shared" si="41"/>
        <v>0.65963999999999889</v>
      </c>
      <c r="Q667" s="4">
        <v>18009</v>
      </c>
      <c r="R667" s="5">
        <v>40.472672000000003</v>
      </c>
      <c r="S667" s="5">
        <v>-85.323729999999998</v>
      </c>
      <c r="T667">
        <v>6</v>
      </c>
      <c r="U667">
        <v>8.6055980476363009E-2</v>
      </c>
      <c r="V667">
        <v>12742</v>
      </c>
      <c r="W667">
        <v>12576</v>
      </c>
      <c r="X667">
        <v>12476</v>
      </c>
      <c r="Y667">
        <v>12224</v>
      </c>
      <c r="Z667">
        <v>6313</v>
      </c>
      <c r="AA667">
        <v>17201</v>
      </c>
      <c r="AB667">
        <v>4690.433</v>
      </c>
      <c r="AC667">
        <v>38190</v>
      </c>
      <c r="AD667">
        <v>0</v>
      </c>
      <c r="AE667">
        <v>0</v>
      </c>
      <c r="AF667">
        <v>11</v>
      </c>
      <c r="AG667">
        <v>263</v>
      </c>
      <c r="AH667">
        <v>4.1825095057034217E-2</v>
      </c>
      <c r="AI667" s="3">
        <v>88010</v>
      </c>
      <c r="AJ667" s="3">
        <v>105650.888081675</v>
      </c>
      <c r="AK667">
        <v>55</v>
      </c>
      <c r="AL667">
        <v>105868.79999999999</v>
      </c>
      <c r="AM667">
        <v>1023010</v>
      </c>
      <c r="AN667">
        <v>46451</v>
      </c>
      <c r="AO667">
        <v>1069461</v>
      </c>
      <c r="AP667">
        <v>1</v>
      </c>
      <c r="AQ667">
        <v>0</v>
      </c>
      <c r="AR667">
        <v>1</v>
      </c>
      <c r="AS667">
        <v>7.9516539440203565E-2</v>
      </c>
      <c r="AT667">
        <v>1</v>
      </c>
      <c r="AU667">
        <v>20</v>
      </c>
      <c r="AV667">
        <f t="shared" si="43"/>
        <v>21</v>
      </c>
      <c r="AW667">
        <v>6272</v>
      </c>
      <c r="AX667">
        <v>0.56000000000000005</v>
      </c>
      <c r="AY667">
        <v>236879802.189538</v>
      </c>
      <c r="AZ667">
        <v>236879.80218953799</v>
      </c>
      <c r="BA667">
        <v>17079.9754648585</v>
      </c>
      <c r="BB667">
        <v>0.58548093471063101</v>
      </c>
      <c r="BC667">
        <v>7721</v>
      </c>
      <c r="BD667">
        <v>0</v>
      </c>
      <c r="BE667">
        <v>7721</v>
      </c>
      <c r="BF667">
        <v>0.6059488306388322</v>
      </c>
      <c r="BG667">
        <v>182565</v>
      </c>
      <c r="BH667">
        <v>14.633295928182109</v>
      </c>
      <c r="BI667">
        <v>1679</v>
      </c>
      <c r="BJ667">
        <v>21</v>
      </c>
      <c r="BK667">
        <v>4</v>
      </c>
      <c r="BL667">
        <v>2</v>
      </c>
      <c r="BM667">
        <v>0</v>
      </c>
      <c r="BN667">
        <v>0</v>
      </c>
      <c r="BO667">
        <v>1</v>
      </c>
      <c r="BP667">
        <v>1</v>
      </c>
      <c r="BQ667">
        <v>1</v>
      </c>
      <c r="BR667">
        <v>3</v>
      </c>
      <c r="BS667">
        <v>0</v>
      </c>
      <c r="BT667">
        <v>13051</v>
      </c>
      <c r="BU667">
        <v>0.83</v>
      </c>
      <c r="BV667">
        <v>0.53421700000000005</v>
      </c>
      <c r="BW667">
        <v>92</v>
      </c>
      <c r="BX667">
        <v>2.5285419999999998</v>
      </c>
      <c r="BY667">
        <v>0.5772505</v>
      </c>
      <c r="BZ667">
        <v>17</v>
      </c>
      <c r="CA667">
        <v>4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0</v>
      </c>
      <c r="CJ667">
        <v>12401</v>
      </c>
      <c r="CK667">
        <v>2.096605112490928</v>
      </c>
      <c r="CL667">
        <v>0.5331010452961672</v>
      </c>
      <c r="CM667">
        <v>72</v>
      </c>
      <c r="CN667">
        <v>5.0875969974360197E-2</v>
      </c>
      <c r="CO667">
        <v>685</v>
      </c>
      <c r="CP667">
        <v>-1.6407982072</v>
      </c>
      <c r="CQ667">
        <v>-0.56793258700000004</v>
      </c>
      <c r="CR667">
        <v>10428</v>
      </c>
      <c r="CS667">
        <v>0.85199999999999998</v>
      </c>
      <c r="CT667">
        <v>10678</v>
      </c>
      <c r="CU667">
        <v>0.83598032325999994</v>
      </c>
      <c r="CV667">
        <v>3</v>
      </c>
      <c r="CW667">
        <v>2</v>
      </c>
      <c r="CX667">
        <v>7</v>
      </c>
      <c r="CY667">
        <v>196</v>
      </c>
      <c r="CZ667">
        <v>391</v>
      </c>
      <c r="DA667" s="2">
        <v>4623</v>
      </c>
      <c r="DB667" s="2">
        <v>805</v>
      </c>
      <c r="DC667" s="2">
        <v>112.17</v>
      </c>
      <c r="DD667" s="2">
        <v>324</v>
      </c>
      <c r="DE667">
        <v>101</v>
      </c>
      <c r="DF667">
        <v>8</v>
      </c>
      <c r="DG667">
        <v>8.01</v>
      </c>
      <c r="DH667">
        <v>16.02</v>
      </c>
      <c r="DI667" s="2">
        <v>24.04</v>
      </c>
      <c r="DJ667">
        <v>-3.27</v>
      </c>
      <c r="DK667">
        <v>0.85892512214521077</v>
      </c>
      <c r="DL667">
        <v>0</v>
      </c>
      <c r="DM667">
        <v>0</v>
      </c>
      <c r="DN667">
        <v>63</v>
      </c>
      <c r="DO667">
        <v>0.59099999999999997</v>
      </c>
      <c r="DP667">
        <v>1266.3600000000001</v>
      </c>
      <c r="DQ667" s="2">
        <v>0</v>
      </c>
      <c r="DR667" s="2">
        <v>0</v>
      </c>
      <c r="DS667">
        <v>0</v>
      </c>
      <c r="DT667">
        <v>2.3119931240163201</v>
      </c>
      <c r="DU667">
        <v>244767.93764785895</v>
      </c>
      <c r="DV667">
        <v>1</v>
      </c>
    </row>
    <row r="668" spans="1:126" x14ac:dyDescent="0.15">
      <c r="A668" t="s">
        <v>1271</v>
      </c>
      <c r="B668" t="s">
        <v>277</v>
      </c>
      <c r="C668">
        <v>18</v>
      </c>
      <c r="D668">
        <v>11</v>
      </c>
      <c r="E668" t="s">
        <v>1280</v>
      </c>
      <c r="F668">
        <v>18011</v>
      </c>
      <c r="G668" t="s">
        <v>5652</v>
      </c>
      <c r="H668">
        <v>93.8</v>
      </c>
      <c r="I668">
        <v>0.9</v>
      </c>
      <c r="J668">
        <v>0.2</v>
      </c>
      <c r="K668">
        <v>1.7</v>
      </c>
      <c r="L668">
        <v>1.2</v>
      </c>
      <c r="M668">
        <v>2.2000000000000002</v>
      </c>
      <c r="N668">
        <f t="shared" si="42"/>
        <v>8808.4599999999991</v>
      </c>
      <c r="O668">
        <f t="shared" si="40"/>
        <v>1191.5400000000009</v>
      </c>
      <c r="P668">
        <f t="shared" si="41"/>
        <v>1.4298480000000016</v>
      </c>
      <c r="Q668" s="4">
        <v>18011</v>
      </c>
      <c r="R668" s="5">
        <v>40.050891999999997</v>
      </c>
      <c r="S668" s="5">
        <v>-86.469014000000001</v>
      </c>
      <c r="T668">
        <v>1</v>
      </c>
      <c r="U668">
        <v>0.13087290286318801</v>
      </c>
      <c r="V668">
        <v>56823</v>
      </c>
      <c r="W668">
        <v>59246</v>
      </c>
      <c r="X668">
        <v>60511</v>
      </c>
      <c r="Y668">
        <v>63037</v>
      </c>
      <c r="Z668">
        <v>32321</v>
      </c>
      <c r="AA668">
        <v>17203</v>
      </c>
      <c r="AB668">
        <v>26664.343000000001</v>
      </c>
      <c r="AC668">
        <v>67552</v>
      </c>
      <c r="AD668">
        <v>3</v>
      </c>
      <c r="AE668">
        <v>4.9577762720827621E-5</v>
      </c>
      <c r="AF668">
        <v>44</v>
      </c>
      <c r="AG668">
        <v>607</v>
      </c>
      <c r="AH668">
        <v>7.248764415156507E-2</v>
      </c>
      <c r="AI668" s="3">
        <v>221703</v>
      </c>
      <c r="AJ668" s="3">
        <v>270663.03786312003</v>
      </c>
      <c r="AK668">
        <v>50</v>
      </c>
      <c r="AL668">
        <v>270918.40000000002</v>
      </c>
      <c r="AM668">
        <v>841165</v>
      </c>
      <c r="AN668">
        <v>118047</v>
      </c>
      <c r="AO668">
        <v>959212</v>
      </c>
      <c r="AP668">
        <v>6</v>
      </c>
      <c r="AQ668">
        <v>0</v>
      </c>
      <c r="AR668">
        <v>6</v>
      </c>
      <c r="AS668">
        <v>0.10127265975762076</v>
      </c>
      <c r="AT668">
        <v>8</v>
      </c>
      <c r="AU668">
        <v>64</v>
      </c>
      <c r="AV668">
        <f t="shared" si="43"/>
        <v>72</v>
      </c>
      <c r="AW668">
        <v>45657</v>
      </c>
      <c r="AX668">
        <v>0.75</v>
      </c>
      <c r="AY668">
        <v>179467156.426184</v>
      </c>
      <c r="AZ668">
        <v>179467.156426184</v>
      </c>
      <c r="BA668">
        <v>3935.9964515199099</v>
      </c>
      <c r="BB668">
        <v>2.5406526970161361</v>
      </c>
      <c r="BC668">
        <v>83734</v>
      </c>
      <c r="BD668">
        <v>54096</v>
      </c>
      <c r="BE668">
        <v>29638</v>
      </c>
      <c r="BF668">
        <v>0.52158456962849553</v>
      </c>
      <c r="BG668">
        <v>848491</v>
      </c>
      <c r="BH668">
        <v>14.022095156252583</v>
      </c>
      <c r="BI668">
        <v>4366</v>
      </c>
      <c r="BJ668">
        <v>37</v>
      </c>
      <c r="BK668">
        <v>12</v>
      </c>
      <c r="BL668">
        <v>4</v>
      </c>
      <c r="BM668">
        <v>0</v>
      </c>
      <c r="BN668">
        <v>0</v>
      </c>
      <c r="BO668">
        <v>0</v>
      </c>
      <c r="BP668">
        <v>1</v>
      </c>
      <c r="BQ668">
        <v>7</v>
      </c>
      <c r="BR668">
        <v>6</v>
      </c>
      <c r="BS668">
        <v>0</v>
      </c>
      <c r="BT668">
        <v>56287</v>
      </c>
      <c r="BU668">
        <v>0.84</v>
      </c>
      <c r="BV668">
        <v>0.65623310000000001</v>
      </c>
      <c r="BW668">
        <v>346</v>
      </c>
      <c r="BX668">
        <v>1.1903280000000001</v>
      </c>
      <c r="BY668">
        <v>-3.4702000000000001E-3</v>
      </c>
      <c r="BZ668">
        <v>46</v>
      </c>
      <c r="CA668">
        <v>10</v>
      </c>
      <c r="CB668">
        <v>4</v>
      </c>
      <c r="CC668">
        <v>1</v>
      </c>
      <c r="CD668">
        <v>0</v>
      </c>
      <c r="CE668">
        <v>0</v>
      </c>
      <c r="CF668">
        <v>1</v>
      </c>
      <c r="CG668">
        <v>9</v>
      </c>
      <c r="CH668">
        <v>8</v>
      </c>
      <c r="CI668">
        <v>0</v>
      </c>
      <c r="CJ668">
        <v>61805</v>
      </c>
      <c r="CK668">
        <v>1.27821373675269</v>
      </c>
      <c r="CL668">
        <v>0.65026374399249798</v>
      </c>
      <c r="CM668">
        <v>320</v>
      </c>
      <c r="CN668">
        <v>-0.31302853748113285</v>
      </c>
      <c r="CO668">
        <v>15020</v>
      </c>
      <c r="CP668">
        <v>1.307668372</v>
      </c>
      <c r="CQ668">
        <v>1.1866830740000001</v>
      </c>
      <c r="CR668">
        <v>57044</v>
      </c>
      <c r="CS668">
        <v>0.89400000000000002</v>
      </c>
      <c r="CT668">
        <v>50402</v>
      </c>
      <c r="CU668">
        <v>0.88520263901999996</v>
      </c>
      <c r="CV668">
        <v>49</v>
      </c>
      <c r="CW668">
        <v>29</v>
      </c>
      <c r="CX668">
        <v>122</v>
      </c>
      <c r="CY668">
        <v>645</v>
      </c>
      <c r="CZ668">
        <v>936</v>
      </c>
      <c r="DA668" s="2">
        <v>38926</v>
      </c>
      <c r="DB668" s="2">
        <v>8735</v>
      </c>
      <c r="DC668" s="2">
        <v>208.34</v>
      </c>
      <c r="DD668" s="2">
        <v>3389</v>
      </c>
      <c r="DE668">
        <v>308</v>
      </c>
      <c r="DF668">
        <v>21</v>
      </c>
      <c r="DG668">
        <v>56.22</v>
      </c>
      <c r="DH668">
        <v>4.96</v>
      </c>
      <c r="DI668" s="2">
        <v>16.54</v>
      </c>
      <c r="DJ668">
        <v>-3.68</v>
      </c>
      <c r="DK668">
        <v>0.92436728415943847</v>
      </c>
      <c r="DL668">
        <v>4.9423393739703456E-3</v>
      </c>
      <c r="DM668">
        <v>0</v>
      </c>
      <c r="DN668">
        <v>222.5</v>
      </c>
      <c r="DO668">
        <v>0.82299999999999995</v>
      </c>
      <c r="DP668">
        <v>1200.3999999999999</v>
      </c>
      <c r="DQ668" s="2">
        <v>0</v>
      </c>
      <c r="DR668" s="2">
        <v>167.97940584999998</v>
      </c>
      <c r="DS668">
        <v>6.2004048898266033E-4</v>
      </c>
      <c r="DT668">
        <v>2.3483484462443398</v>
      </c>
      <c r="DU668">
        <v>636210.8036990026</v>
      </c>
      <c r="DV668">
        <v>1</v>
      </c>
    </row>
    <row r="669" spans="1:126" x14ac:dyDescent="0.15">
      <c r="A669" t="s">
        <v>1271</v>
      </c>
      <c r="B669" t="s">
        <v>1120</v>
      </c>
      <c r="C669">
        <v>18</v>
      </c>
      <c r="D669">
        <v>13</v>
      </c>
      <c r="E669" t="s">
        <v>1281</v>
      </c>
      <c r="F669">
        <v>18013</v>
      </c>
      <c r="G669" t="s">
        <v>5653</v>
      </c>
      <c r="H669">
        <v>96.8</v>
      </c>
      <c r="I669">
        <v>0.3</v>
      </c>
      <c r="J669">
        <v>0.3</v>
      </c>
      <c r="K669">
        <v>0.3</v>
      </c>
      <c r="L669">
        <v>1</v>
      </c>
      <c r="M669">
        <v>1.2</v>
      </c>
      <c r="N669">
        <f t="shared" si="42"/>
        <v>9372.9500000000007</v>
      </c>
      <c r="O669">
        <f t="shared" ref="O669:O732" si="44">10000-N669</f>
        <v>627.04999999999927</v>
      </c>
      <c r="P669">
        <f t="shared" ref="P669:P732" si="45">O669/833.333333333333</f>
        <v>0.75245999999999935</v>
      </c>
      <c r="Q669" s="4">
        <v>18013</v>
      </c>
      <c r="R669" s="5">
        <v>39.192864</v>
      </c>
      <c r="S669" s="5">
        <v>-86.239727999999999</v>
      </c>
      <c r="T669">
        <v>1</v>
      </c>
      <c r="U669">
        <v>0.1243085309425082</v>
      </c>
      <c r="V669">
        <v>15181</v>
      </c>
      <c r="W669">
        <v>15074</v>
      </c>
      <c r="X669">
        <v>15011</v>
      </c>
      <c r="Y669">
        <v>14994</v>
      </c>
      <c r="Z669">
        <v>7997</v>
      </c>
      <c r="AA669">
        <v>18001</v>
      </c>
      <c r="AB669">
        <v>6025.1769999999997</v>
      </c>
      <c r="AC669">
        <v>54615</v>
      </c>
      <c r="AD669">
        <v>1</v>
      </c>
      <c r="AE669">
        <v>6.661781360335754E-5</v>
      </c>
      <c r="AF669">
        <v>14</v>
      </c>
      <c r="AG669">
        <v>173</v>
      </c>
      <c r="AH669">
        <v>8.0924855491329481E-2</v>
      </c>
      <c r="AI669" s="3">
        <v>14590</v>
      </c>
      <c r="AJ669" s="3">
        <v>199668.16221536</v>
      </c>
      <c r="AK669">
        <v>38</v>
      </c>
      <c r="AL669">
        <v>202656</v>
      </c>
      <c r="AM669">
        <v>948396</v>
      </c>
      <c r="AN669">
        <v>6490</v>
      </c>
      <c r="AO669">
        <v>954886</v>
      </c>
      <c r="AP669">
        <v>3</v>
      </c>
      <c r="AQ669">
        <v>3</v>
      </c>
      <c r="AR669">
        <v>6</v>
      </c>
      <c r="AS669">
        <v>0.39803635398699749</v>
      </c>
      <c r="AT669">
        <v>8</v>
      </c>
      <c r="AU669">
        <v>12</v>
      </c>
      <c r="AV669">
        <f t="shared" si="43"/>
        <v>20</v>
      </c>
      <c r="AW669">
        <v>2644</v>
      </c>
      <c r="AX669">
        <v>0.18000000000000005</v>
      </c>
      <c r="AY669">
        <v>320449668.082591</v>
      </c>
      <c r="AZ669">
        <v>320449.66808259097</v>
      </c>
      <c r="BA669">
        <v>21529.277680100098</v>
      </c>
      <c r="BB669">
        <v>0.46448376710952921</v>
      </c>
      <c r="BC669">
        <v>13193</v>
      </c>
      <c r="BD669">
        <v>0</v>
      </c>
      <c r="BE669">
        <v>13193</v>
      </c>
      <c r="BF669">
        <v>0.86904683485936363</v>
      </c>
      <c r="BG669">
        <v>97648</v>
      </c>
      <c r="BH669">
        <v>6.5050962627406568</v>
      </c>
      <c r="BI669">
        <v>1753</v>
      </c>
      <c r="BJ669">
        <v>13</v>
      </c>
      <c r="BK669">
        <v>2</v>
      </c>
      <c r="BL669">
        <v>2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2</v>
      </c>
      <c r="BS669">
        <v>0</v>
      </c>
      <c r="BT669">
        <v>14548</v>
      </c>
      <c r="BU669">
        <v>0.78</v>
      </c>
      <c r="BV669">
        <v>0.68309019999999998</v>
      </c>
      <c r="BW669">
        <v>101</v>
      </c>
      <c r="BX669">
        <v>1.3747590000000001</v>
      </c>
      <c r="BY669">
        <v>0.43889149999999999</v>
      </c>
      <c r="BZ669">
        <v>12</v>
      </c>
      <c r="CA669">
        <v>2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14932</v>
      </c>
      <c r="CK669">
        <v>1.1384945084382534</v>
      </c>
      <c r="CL669">
        <v>0.61307748125453521</v>
      </c>
      <c r="CM669">
        <v>83</v>
      </c>
      <c r="CN669">
        <v>-0.50452003557907188</v>
      </c>
      <c r="CO669">
        <v>1850</v>
      </c>
      <c r="CP669">
        <v>1.0987026360000001</v>
      </c>
      <c r="CQ669">
        <v>0.457730833</v>
      </c>
      <c r="CR669">
        <v>13067</v>
      </c>
      <c r="CS669">
        <v>0.87400000000000011</v>
      </c>
      <c r="CT669">
        <v>12540</v>
      </c>
      <c r="CU669">
        <v>0.81289449954999993</v>
      </c>
      <c r="CV669">
        <v>9</v>
      </c>
      <c r="CW669">
        <v>2</v>
      </c>
      <c r="CX669">
        <v>6</v>
      </c>
      <c r="CY669">
        <v>67</v>
      </c>
      <c r="CZ669">
        <v>267</v>
      </c>
      <c r="DA669" s="2">
        <v>5921</v>
      </c>
      <c r="DB669" s="2">
        <v>1480</v>
      </c>
      <c r="DC669" s="2">
        <v>399.39</v>
      </c>
      <c r="DD669" s="2">
        <v>405</v>
      </c>
      <c r="DE669">
        <v>105</v>
      </c>
      <c r="DF669">
        <v>2</v>
      </c>
      <c r="DG669">
        <v>93.19</v>
      </c>
      <c r="DH669">
        <v>6.66</v>
      </c>
      <c r="DI669" s="2">
        <v>33.28</v>
      </c>
      <c r="DJ669">
        <v>-0.28999999999999998</v>
      </c>
      <c r="DL669">
        <v>2.3121387283236993E-2</v>
      </c>
      <c r="DM669">
        <v>0</v>
      </c>
      <c r="DN669">
        <v>15</v>
      </c>
      <c r="DO669">
        <v>7.400000000000001E-2</v>
      </c>
      <c r="DP669">
        <v>269.52999999999997</v>
      </c>
      <c r="DQ669" s="2">
        <v>18205</v>
      </c>
      <c r="DR669" s="2">
        <v>2767.1083444699989</v>
      </c>
      <c r="DS669">
        <v>2.9636279308991927E-2</v>
      </c>
      <c r="DT669">
        <v>3.49596629699482</v>
      </c>
      <c r="DU669">
        <v>708478.54588378221</v>
      </c>
      <c r="DV669">
        <v>1</v>
      </c>
    </row>
    <row r="670" spans="1:126" x14ac:dyDescent="0.15">
      <c r="A670" t="s">
        <v>1271</v>
      </c>
      <c r="B670" t="s">
        <v>282</v>
      </c>
      <c r="C670">
        <v>18</v>
      </c>
      <c r="D670">
        <v>15</v>
      </c>
      <c r="E670" t="s">
        <v>1282</v>
      </c>
      <c r="F670">
        <v>18015</v>
      </c>
      <c r="G670" t="s">
        <v>5654</v>
      </c>
      <c r="H670">
        <v>95.2</v>
      </c>
      <c r="I670">
        <v>0.2</v>
      </c>
      <c r="J670">
        <v>0.2</v>
      </c>
      <c r="K670">
        <v>0.1</v>
      </c>
      <c r="L670">
        <v>0.8</v>
      </c>
      <c r="M670">
        <v>3.5</v>
      </c>
      <c r="N670">
        <f t="shared" si="42"/>
        <v>9076.0200000000023</v>
      </c>
      <c r="O670">
        <f t="shared" si="44"/>
        <v>923.97999999999774</v>
      </c>
      <c r="P670">
        <f t="shared" si="45"/>
        <v>1.1087759999999978</v>
      </c>
      <c r="Q670" s="4">
        <v>18015</v>
      </c>
      <c r="R670" s="5">
        <v>40.584980000000002</v>
      </c>
      <c r="S670" s="5">
        <v>-86.565140999999997</v>
      </c>
      <c r="T670">
        <v>3</v>
      </c>
      <c r="U670">
        <v>0.14781014999045161</v>
      </c>
      <c r="V670">
        <v>20105</v>
      </c>
      <c r="W670">
        <v>20068</v>
      </c>
      <c r="X670">
        <v>20014</v>
      </c>
      <c r="Y670">
        <v>19889</v>
      </c>
      <c r="Z670">
        <v>10279</v>
      </c>
      <c r="AA670">
        <v>18003</v>
      </c>
      <c r="AB670">
        <v>8189.1590000000006</v>
      </c>
      <c r="AC670">
        <v>52005</v>
      </c>
      <c r="AD670">
        <v>0</v>
      </c>
      <c r="AE670">
        <v>0</v>
      </c>
      <c r="AF670">
        <v>32</v>
      </c>
      <c r="AG670">
        <v>491</v>
      </c>
      <c r="AH670">
        <v>6.5173116089613028E-2</v>
      </c>
      <c r="AI670" s="3">
        <v>204090</v>
      </c>
      <c r="AJ670" s="3">
        <v>238225.589964935</v>
      </c>
      <c r="AK670">
        <v>120</v>
      </c>
      <c r="AL670">
        <v>240038.39999999999</v>
      </c>
      <c r="AM670">
        <v>1274062</v>
      </c>
      <c r="AN670">
        <v>115014</v>
      </c>
      <c r="AO670">
        <v>1389076</v>
      </c>
      <c r="AP670">
        <v>2</v>
      </c>
      <c r="AQ670">
        <v>0</v>
      </c>
      <c r="AR670">
        <v>2</v>
      </c>
      <c r="AS670">
        <v>9.9661152082918078E-2</v>
      </c>
      <c r="AT670">
        <v>2</v>
      </c>
      <c r="AU670">
        <v>17</v>
      </c>
      <c r="AV670">
        <f t="shared" si="43"/>
        <v>19</v>
      </c>
      <c r="AW670">
        <v>5856</v>
      </c>
      <c r="AX670">
        <v>0.31999999999999995</v>
      </c>
      <c r="AY670">
        <v>495704573.24815398</v>
      </c>
      <c r="AZ670">
        <v>495704.57324815396</v>
      </c>
      <c r="BA670">
        <v>24762.1735930621</v>
      </c>
      <c r="BB670">
        <v>0.40384176948027756</v>
      </c>
      <c r="BC670">
        <v>16474</v>
      </c>
      <c r="BD670">
        <v>0</v>
      </c>
      <c r="BE670">
        <v>16474</v>
      </c>
      <c r="BF670">
        <v>0.81939815966177565</v>
      </c>
      <c r="BG670">
        <v>308590</v>
      </c>
      <c r="BH670">
        <v>15.418706905166383</v>
      </c>
      <c r="BI670">
        <v>2372</v>
      </c>
      <c r="BJ670">
        <v>22</v>
      </c>
      <c r="BK670">
        <v>1</v>
      </c>
      <c r="BL670">
        <v>3</v>
      </c>
      <c r="BM670">
        <v>0</v>
      </c>
      <c r="BN670">
        <v>0</v>
      </c>
      <c r="BO670">
        <v>1</v>
      </c>
      <c r="BP670">
        <v>0</v>
      </c>
      <c r="BQ670">
        <v>3</v>
      </c>
      <c r="BR670">
        <v>1</v>
      </c>
      <c r="BS670">
        <v>0</v>
      </c>
      <c r="BT670">
        <v>19752</v>
      </c>
      <c r="BU670">
        <v>0.81</v>
      </c>
      <c r="BV670">
        <v>0.57045840000000003</v>
      </c>
      <c r="BW670">
        <v>113</v>
      </c>
      <c r="BX670">
        <v>1.569461</v>
      </c>
      <c r="BY670">
        <v>-0.18282899999999999</v>
      </c>
      <c r="BZ670">
        <v>22</v>
      </c>
      <c r="CA670">
        <v>1</v>
      </c>
      <c r="CB670">
        <v>3</v>
      </c>
      <c r="CC670">
        <v>0</v>
      </c>
      <c r="CD670">
        <v>0</v>
      </c>
      <c r="CE670">
        <v>1</v>
      </c>
      <c r="CF670">
        <v>0</v>
      </c>
      <c r="CG670">
        <v>2</v>
      </c>
      <c r="CH670">
        <v>0</v>
      </c>
      <c r="CI670">
        <v>0</v>
      </c>
      <c r="CJ670">
        <v>19904</v>
      </c>
      <c r="CK670">
        <v>1.4569935691318328</v>
      </c>
      <c r="CL670">
        <v>0.56783481169114436</v>
      </c>
      <c r="CM670">
        <v>114</v>
      </c>
      <c r="CN670">
        <v>-0.38651604966631981</v>
      </c>
      <c r="CO670">
        <v>1877.0000000000002</v>
      </c>
      <c r="CP670">
        <v>0.24360145699999999</v>
      </c>
      <c r="CQ670">
        <v>0.356505293</v>
      </c>
      <c r="CR670">
        <v>17576</v>
      </c>
      <c r="CS670">
        <v>0.8859999999999999</v>
      </c>
      <c r="CT670">
        <v>16908</v>
      </c>
      <c r="CU670">
        <v>0.82717520858000004</v>
      </c>
      <c r="CV670">
        <v>12</v>
      </c>
      <c r="CW670">
        <v>8</v>
      </c>
      <c r="CX670">
        <v>4</v>
      </c>
      <c r="CY670">
        <v>729</v>
      </c>
      <c r="CZ670">
        <v>742</v>
      </c>
      <c r="DA670" s="2">
        <v>7797</v>
      </c>
      <c r="DB670" s="2">
        <v>1415</v>
      </c>
      <c r="DC670" s="2">
        <v>109.53</v>
      </c>
      <c r="DD670" s="2">
        <v>440</v>
      </c>
      <c r="DE670">
        <v>158</v>
      </c>
      <c r="DF670">
        <v>14</v>
      </c>
      <c r="DG670">
        <v>4.9800000000000004</v>
      </c>
      <c r="DH670">
        <v>19.91</v>
      </c>
      <c r="DI670" s="2">
        <v>19.91</v>
      </c>
      <c r="DJ670">
        <v>-2.83</v>
      </c>
      <c r="DK670">
        <v>0.9110294477926405</v>
      </c>
      <c r="DL670">
        <v>4.0733197556008143E-3</v>
      </c>
      <c r="DM670">
        <v>0</v>
      </c>
      <c r="DN670">
        <v>193.8</v>
      </c>
      <c r="DO670">
        <v>0.80299999999999994</v>
      </c>
      <c r="DP670">
        <v>2346.25</v>
      </c>
      <c r="DQ670" s="2">
        <v>0</v>
      </c>
      <c r="DR670" s="2">
        <v>177.20112778999999</v>
      </c>
      <c r="DS670">
        <v>7.3822093605023194E-4</v>
      </c>
      <c r="DT670">
        <v>2.3284073928894</v>
      </c>
      <c r="DU670">
        <v>558907.18513734289</v>
      </c>
      <c r="DV670">
        <v>1</v>
      </c>
    </row>
    <row r="671" spans="1:126" x14ac:dyDescent="0.15">
      <c r="A671" t="s">
        <v>1271</v>
      </c>
      <c r="B671" t="s">
        <v>1126</v>
      </c>
      <c r="C671">
        <v>18</v>
      </c>
      <c r="D671">
        <v>17</v>
      </c>
      <c r="E671" t="s">
        <v>1283</v>
      </c>
      <c r="F671">
        <v>18017</v>
      </c>
      <c r="G671" t="s">
        <v>5655</v>
      </c>
      <c r="H671">
        <v>83.7</v>
      </c>
      <c r="I671">
        <v>1.3</v>
      </c>
      <c r="J671">
        <v>0.3</v>
      </c>
      <c r="K671">
        <v>1</v>
      </c>
      <c r="L671">
        <v>1.1000000000000001</v>
      </c>
      <c r="M671">
        <v>12.6</v>
      </c>
      <c r="N671">
        <f t="shared" ref="N671:N734" si="46">H671^2+I671^2+J671^2+K671^2+L671^2+M671^2</f>
        <v>7168.4400000000005</v>
      </c>
      <c r="O671">
        <f t="shared" si="44"/>
        <v>2831.5599999999995</v>
      </c>
      <c r="P671">
        <f t="shared" si="45"/>
        <v>3.3978720000000004</v>
      </c>
      <c r="Q671" s="4">
        <v>18017</v>
      </c>
      <c r="R671" s="5">
        <v>40.753799000000001</v>
      </c>
      <c r="S671" s="5">
        <v>-86.355168000000006</v>
      </c>
      <c r="T671">
        <v>4</v>
      </c>
      <c r="U671">
        <v>0.10651356940793021</v>
      </c>
      <c r="V671">
        <v>38875</v>
      </c>
      <c r="W671">
        <v>38730</v>
      </c>
      <c r="X671">
        <v>38476</v>
      </c>
      <c r="Y671">
        <v>38168</v>
      </c>
      <c r="Z671">
        <v>19752</v>
      </c>
      <c r="AA671">
        <v>18005</v>
      </c>
      <c r="AB671">
        <v>15335.556</v>
      </c>
      <c r="AC671">
        <v>42290</v>
      </c>
      <c r="AD671">
        <v>1</v>
      </c>
      <c r="AE671">
        <v>2.5990227674394427E-5</v>
      </c>
      <c r="AF671">
        <v>41</v>
      </c>
      <c r="AG671">
        <v>688</v>
      </c>
      <c r="AH671">
        <v>5.9593023255813955E-2</v>
      </c>
      <c r="AI671" s="3">
        <v>200257</v>
      </c>
      <c r="AJ671" s="3">
        <v>263778.64586027502</v>
      </c>
      <c r="AK671">
        <v>63</v>
      </c>
      <c r="AL671">
        <v>265568</v>
      </c>
      <c r="AM671">
        <v>916010</v>
      </c>
      <c r="AN671">
        <v>127498</v>
      </c>
      <c r="AO671">
        <v>1043508</v>
      </c>
      <c r="AP671">
        <v>7</v>
      </c>
      <c r="AQ671">
        <v>1</v>
      </c>
      <c r="AR671">
        <v>8</v>
      </c>
      <c r="AS671">
        <v>0.20655822359927706</v>
      </c>
      <c r="AT671">
        <v>8</v>
      </c>
      <c r="AU671">
        <v>40</v>
      </c>
      <c r="AV671">
        <f t="shared" si="43"/>
        <v>48</v>
      </c>
      <c r="AW671">
        <v>26418</v>
      </c>
      <c r="AX671">
        <v>0.73</v>
      </c>
      <c r="AY671">
        <v>2154217287.1930399</v>
      </c>
      <c r="AZ671">
        <v>2154217.2871930399</v>
      </c>
      <c r="BA671">
        <v>52481.118702176202</v>
      </c>
      <c r="BB671">
        <v>0.19054471869680886</v>
      </c>
      <c r="BC671">
        <v>38516</v>
      </c>
      <c r="BD671">
        <v>18898</v>
      </c>
      <c r="BE671">
        <v>19618</v>
      </c>
      <c r="BF671">
        <v>0.50464308681672021</v>
      </c>
      <c r="BG671">
        <v>599663</v>
      </c>
      <c r="BH671">
        <v>15.585377897910385</v>
      </c>
      <c r="BI671">
        <v>4522</v>
      </c>
      <c r="BJ671">
        <v>42</v>
      </c>
      <c r="BK671">
        <v>8</v>
      </c>
      <c r="BL671">
        <v>2</v>
      </c>
      <c r="BM671">
        <v>0</v>
      </c>
      <c r="BN671">
        <v>0</v>
      </c>
      <c r="BO671">
        <v>2</v>
      </c>
      <c r="BP671">
        <v>1</v>
      </c>
      <c r="BQ671">
        <v>5</v>
      </c>
      <c r="BR671">
        <v>2</v>
      </c>
      <c r="BS671">
        <v>0</v>
      </c>
      <c r="BT671">
        <v>39065</v>
      </c>
      <c r="BU671">
        <v>0.82</v>
      </c>
      <c r="BV671">
        <v>0.53303140000000004</v>
      </c>
      <c r="BW671">
        <v>251</v>
      </c>
      <c r="BX671">
        <v>1.5870979999999999</v>
      </c>
      <c r="BY671">
        <v>-0.26402490000000001</v>
      </c>
      <c r="BZ671">
        <v>42</v>
      </c>
      <c r="CA671">
        <v>8</v>
      </c>
      <c r="CB671">
        <v>2</v>
      </c>
      <c r="CC671">
        <v>0</v>
      </c>
      <c r="CD671">
        <v>0</v>
      </c>
      <c r="CE671">
        <v>1</v>
      </c>
      <c r="CF671">
        <v>0</v>
      </c>
      <c r="CG671">
        <v>4</v>
      </c>
      <c r="CH671">
        <v>1</v>
      </c>
      <c r="CI671">
        <v>0</v>
      </c>
      <c r="CJ671">
        <v>38336</v>
      </c>
      <c r="CK671">
        <v>1.5129382303839733</v>
      </c>
      <c r="CL671">
        <v>0.63750956647008505</v>
      </c>
      <c r="CM671">
        <v>213</v>
      </c>
      <c r="CN671">
        <v>-8.1966840514246977E-2</v>
      </c>
      <c r="CO671">
        <v>2911</v>
      </c>
      <c r="CP671">
        <v>-0.14827634270000001</v>
      </c>
      <c r="CQ671">
        <v>-0.26094705270000002</v>
      </c>
      <c r="CR671">
        <v>33129</v>
      </c>
      <c r="CS671">
        <v>0.875</v>
      </c>
      <c r="CT671">
        <v>31256</v>
      </c>
      <c r="CU671">
        <v>0.79093953815999996</v>
      </c>
      <c r="CV671">
        <v>72</v>
      </c>
      <c r="CW671">
        <v>9</v>
      </c>
      <c r="CX671">
        <v>18</v>
      </c>
      <c r="CY671">
        <v>696</v>
      </c>
      <c r="CZ671">
        <v>1028</v>
      </c>
      <c r="DA671" s="2">
        <v>18814</v>
      </c>
      <c r="DB671" s="2">
        <v>2370</v>
      </c>
      <c r="DC671" s="2">
        <v>106.6</v>
      </c>
      <c r="DD671" s="2">
        <v>5502</v>
      </c>
      <c r="DE671">
        <v>315</v>
      </c>
      <c r="DF671">
        <v>17</v>
      </c>
      <c r="DG671">
        <v>23.4</v>
      </c>
      <c r="DH671">
        <v>10.4</v>
      </c>
      <c r="DI671" s="2">
        <v>15.6</v>
      </c>
      <c r="DJ671">
        <v>-3.04</v>
      </c>
      <c r="DK671">
        <v>0.92629471129598462</v>
      </c>
      <c r="DL671">
        <v>2.9069767441860465E-3</v>
      </c>
      <c r="DM671">
        <v>0</v>
      </c>
      <c r="DN671">
        <v>206.2</v>
      </c>
      <c r="DO671">
        <v>0.77800000000000002</v>
      </c>
      <c r="DP671">
        <v>4035.2900000000004</v>
      </c>
      <c r="DQ671" s="2">
        <v>0</v>
      </c>
      <c r="DR671" s="2">
        <v>172.40332695999999</v>
      </c>
      <c r="DS671">
        <v>6.4918712705973607E-4</v>
      </c>
      <c r="DT671">
        <v>2.7243642494662499</v>
      </c>
      <c r="DU671">
        <v>723503.96500225307</v>
      </c>
      <c r="DV671">
        <v>0</v>
      </c>
    </row>
    <row r="672" spans="1:126" x14ac:dyDescent="0.15">
      <c r="A672" t="s">
        <v>1271</v>
      </c>
      <c r="B672" t="s">
        <v>286</v>
      </c>
      <c r="C672">
        <v>18</v>
      </c>
      <c r="D672">
        <v>19</v>
      </c>
      <c r="E672" t="s">
        <v>1284</v>
      </c>
      <c r="F672">
        <v>18019</v>
      </c>
      <c r="G672" t="s">
        <v>5656</v>
      </c>
      <c r="H672">
        <v>85.2</v>
      </c>
      <c r="I672">
        <v>6.8</v>
      </c>
      <c r="J672">
        <v>0.2</v>
      </c>
      <c r="K672">
        <v>0.8</v>
      </c>
      <c r="L672">
        <v>2.1</v>
      </c>
      <c r="M672">
        <v>4.9000000000000004</v>
      </c>
      <c r="N672">
        <f t="shared" si="46"/>
        <v>7334.380000000001</v>
      </c>
      <c r="O672">
        <f t="shared" si="44"/>
        <v>2665.619999999999</v>
      </c>
      <c r="P672">
        <f t="shared" si="45"/>
        <v>3.198744</v>
      </c>
      <c r="Q672" s="4">
        <v>18019</v>
      </c>
      <c r="R672" s="5">
        <v>38.476216999999998</v>
      </c>
      <c r="S672" s="5">
        <v>-85.711122000000003</v>
      </c>
      <c r="T672">
        <v>1</v>
      </c>
      <c r="U672">
        <v>9.9207159585573787E-2</v>
      </c>
      <c r="V672">
        <v>110100</v>
      </c>
      <c r="W672">
        <v>112212</v>
      </c>
      <c r="X672">
        <v>113181</v>
      </c>
      <c r="Y672">
        <v>114927</v>
      </c>
      <c r="Z672">
        <v>62013</v>
      </c>
      <c r="AA672">
        <v>18007</v>
      </c>
      <c r="AB672">
        <v>48403.034</v>
      </c>
      <c r="AC672">
        <v>51699</v>
      </c>
      <c r="AD672">
        <v>2</v>
      </c>
      <c r="AE672">
        <v>1.7670810471722285E-5</v>
      </c>
      <c r="AF672">
        <v>52</v>
      </c>
      <c r="AG672">
        <v>515</v>
      </c>
      <c r="AH672">
        <v>0.10097087378640776</v>
      </c>
      <c r="AI672" s="3">
        <v>78545</v>
      </c>
      <c r="AJ672" s="3">
        <v>238611.11923225501</v>
      </c>
      <c r="AK672">
        <v>50</v>
      </c>
      <c r="AL672">
        <v>240787.20000000001</v>
      </c>
      <c r="AM672">
        <v>881047</v>
      </c>
      <c r="AN672">
        <v>43199</v>
      </c>
      <c r="AO672">
        <v>924246</v>
      </c>
      <c r="AP672">
        <v>7</v>
      </c>
      <c r="AQ672">
        <v>1</v>
      </c>
      <c r="AR672">
        <v>8</v>
      </c>
      <c r="AS672">
        <v>7.1293622785441838E-2</v>
      </c>
      <c r="AT672">
        <v>9</v>
      </c>
      <c r="AU672">
        <v>130</v>
      </c>
      <c r="AV672">
        <f t="shared" si="43"/>
        <v>139</v>
      </c>
      <c r="AW672">
        <v>109510</v>
      </c>
      <c r="AX672">
        <v>0.94</v>
      </c>
      <c r="AY672">
        <v>346471523.46386898</v>
      </c>
      <c r="AZ672">
        <v>346471.523463869</v>
      </c>
      <c r="BA672">
        <v>3588.0015104301401</v>
      </c>
      <c r="BB672">
        <v>2.7870668311957236</v>
      </c>
      <c r="BC672">
        <v>46531</v>
      </c>
      <c r="BD672">
        <v>69157</v>
      </c>
      <c r="BE672">
        <v>-22626</v>
      </c>
      <c r="BF672">
        <v>-0.2055040871934605</v>
      </c>
      <c r="BG672">
        <v>1523718</v>
      </c>
      <c r="BH672">
        <v>13.462665995175868</v>
      </c>
      <c r="BI672">
        <v>9444</v>
      </c>
      <c r="BJ672">
        <v>69</v>
      </c>
      <c r="BK672">
        <v>14</v>
      </c>
      <c r="BL672">
        <v>2</v>
      </c>
      <c r="BM672">
        <v>0</v>
      </c>
      <c r="BN672">
        <v>1</v>
      </c>
      <c r="BO672">
        <v>5</v>
      </c>
      <c r="BP672">
        <v>2</v>
      </c>
      <c r="BQ672">
        <v>10</v>
      </c>
      <c r="BR672">
        <v>6</v>
      </c>
      <c r="BS672">
        <v>0</v>
      </c>
      <c r="BT672">
        <v>108634</v>
      </c>
      <c r="BU672">
        <v>0.79</v>
      </c>
      <c r="BV672">
        <v>0.59021760000000001</v>
      </c>
      <c r="BW672">
        <v>411</v>
      </c>
      <c r="BX672">
        <v>1.003369</v>
      </c>
      <c r="BY672">
        <v>-0.80352639999999997</v>
      </c>
      <c r="BZ672">
        <v>77</v>
      </c>
      <c r="CA672">
        <v>12</v>
      </c>
      <c r="CB672">
        <v>3</v>
      </c>
      <c r="CC672">
        <v>0</v>
      </c>
      <c r="CD672">
        <v>1</v>
      </c>
      <c r="CE672">
        <v>3</v>
      </c>
      <c r="CF672">
        <v>3</v>
      </c>
      <c r="CG672">
        <v>10</v>
      </c>
      <c r="CH672">
        <v>5</v>
      </c>
      <c r="CI672">
        <v>1</v>
      </c>
      <c r="CJ672">
        <v>114301</v>
      </c>
      <c r="CK672">
        <v>1.0061154320609618</v>
      </c>
      <c r="CL672">
        <v>0.531929777055691</v>
      </c>
      <c r="CM672">
        <v>384</v>
      </c>
      <c r="CN672">
        <v>-1.34185370807375</v>
      </c>
      <c r="CO672">
        <v>13235</v>
      </c>
      <c r="CP672">
        <v>-0.16369985810000001</v>
      </c>
      <c r="CQ672">
        <v>-0.18185231600000001</v>
      </c>
      <c r="CR672">
        <v>100281</v>
      </c>
      <c r="CS672">
        <v>0.86499999999999999</v>
      </c>
      <c r="CT672">
        <v>92154</v>
      </c>
      <c r="CU672">
        <v>0.83741576036999998</v>
      </c>
      <c r="CV672">
        <v>235</v>
      </c>
      <c r="CW672">
        <v>40</v>
      </c>
      <c r="CX672">
        <v>51</v>
      </c>
      <c r="CY672">
        <v>381</v>
      </c>
      <c r="CZ672">
        <v>736</v>
      </c>
      <c r="DA672" s="2">
        <v>66947</v>
      </c>
      <c r="DB672" s="2">
        <v>11235</v>
      </c>
      <c r="DC672" s="2">
        <v>110.68</v>
      </c>
      <c r="DD672" s="2">
        <v>13242</v>
      </c>
      <c r="DE672">
        <v>220</v>
      </c>
      <c r="DF672">
        <v>8</v>
      </c>
      <c r="DG672">
        <v>31.88</v>
      </c>
      <c r="DH672">
        <v>7.08</v>
      </c>
      <c r="DI672" s="2">
        <v>7.08</v>
      </c>
      <c r="DJ672">
        <v>-2.4900000000000002</v>
      </c>
      <c r="DK672">
        <v>0.96176713985613338</v>
      </c>
      <c r="DL672">
        <v>0</v>
      </c>
      <c r="DM672">
        <v>0</v>
      </c>
      <c r="DN672">
        <v>103.9</v>
      </c>
      <c r="DO672">
        <v>0.42399999999999999</v>
      </c>
      <c r="DP672">
        <v>367.98</v>
      </c>
      <c r="DQ672" s="2">
        <v>0</v>
      </c>
      <c r="DR672" s="2">
        <v>20.583571259999999</v>
      </c>
      <c r="DS672">
        <v>8.548469904463359E-5</v>
      </c>
      <c r="DT672">
        <v>3.8631474007682902</v>
      </c>
      <c r="DU672">
        <v>930196.44581827451</v>
      </c>
      <c r="DV672">
        <v>0</v>
      </c>
    </row>
    <row r="673" spans="1:126" x14ac:dyDescent="0.15">
      <c r="A673" t="s">
        <v>1271</v>
      </c>
      <c r="B673" t="s">
        <v>130</v>
      </c>
      <c r="C673">
        <v>18</v>
      </c>
      <c r="D673">
        <v>21</v>
      </c>
      <c r="E673" t="s">
        <v>1285</v>
      </c>
      <c r="F673">
        <v>18021</v>
      </c>
      <c r="G673" t="s">
        <v>5657</v>
      </c>
      <c r="H673">
        <v>97.2</v>
      </c>
      <c r="I673">
        <v>0.3</v>
      </c>
      <c r="J673">
        <v>0.2</v>
      </c>
      <c r="K673">
        <v>0.2</v>
      </c>
      <c r="L673">
        <v>0.9</v>
      </c>
      <c r="M673">
        <v>1.1000000000000001</v>
      </c>
      <c r="N673">
        <f t="shared" si="46"/>
        <v>9450.0300000000007</v>
      </c>
      <c r="O673">
        <f t="shared" si="44"/>
        <v>549.96999999999935</v>
      </c>
      <c r="P673">
        <f t="shared" si="45"/>
        <v>0.65996399999999944</v>
      </c>
      <c r="Q673" s="4">
        <v>18021</v>
      </c>
      <c r="R673" s="5">
        <v>39.393951000000001</v>
      </c>
      <c r="S673" s="5">
        <v>-87.115836999999999</v>
      </c>
      <c r="T673">
        <v>3</v>
      </c>
      <c r="U673">
        <v>0.10080836792311348</v>
      </c>
      <c r="V673">
        <v>26908</v>
      </c>
      <c r="W673">
        <v>26797</v>
      </c>
      <c r="X673">
        <v>26686</v>
      </c>
      <c r="Y673">
        <v>26389</v>
      </c>
      <c r="Z673">
        <v>13944</v>
      </c>
      <c r="AA673">
        <v>18009</v>
      </c>
      <c r="AB673">
        <v>10414.84</v>
      </c>
      <c r="AC673">
        <v>47602</v>
      </c>
      <c r="AD673">
        <v>0</v>
      </c>
      <c r="AE673">
        <v>0</v>
      </c>
      <c r="AF673">
        <v>30</v>
      </c>
      <c r="AG673">
        <v>579</v>
      </c>
      <c r="AH673">
        <v>5.181347150259067E-2</v>
      </c>
      <c r="AI673" s="3">
        <v>162883</v>
      </c>
      <c r="AJ673" s="3">
        <v>228842.508032315</v>
      </c>
      <c r="AK673">
        <v>64</v>
      </c>
      <c r="AL673">
        <v>230668.80000000002</v>
      </c>
      <c r="AM673">
        <v>1236610</v>
      </c>
      <c r="AN673">
        <v>83192</v>
      </c>
      <c r="AO673">
        <v>1319802</v>
      </c>
      <c r="AP673">
        <v>2</v>
      </c>
      <c r="AQ673">
        <v>0</v>
      </c>
      <c r="AR673">
        <v>2</v>
      </c>
      <c r="AS673">
        <v>7.4635220360488114E-2</v>
      </c>
      <c r="AT673">
        <v>1</v>
      </c>
      <c r="AU673">
        <v>26</v>
      </c>
      <c r="AV673">
        <f t="shared" si="43"/>
        <v>27</v>
      </c>
      <c r="AW673">
        <v>10627</v>
      </c>
      <c r="AX673">
        <v>0.42000000000000004</v>
      </c>
      <c r="AY673">
        <v>281748756.38487101</v>
      </c>
      <c r="AZ673">
        <v>281748.75638487103</v>
      </c>
      <c r="BA673">
        <v>10600.2892766764</v>
      </c>
      <c r="BB673">
        <v>0.94337048159645942</v>
      </c>
      <c r="BC673">
        <v>12187</v>
      </c>
      <c r="BD673">
        <v>0</v>
      </c>
      <c r="BE673">
        <v>12187</v>
      </c>
      <c r="BF673">
        <v>0.4529136316337149</v>
      </c>
      <c r="BG673">
        <v>307676</v>
      </c>
      <c r="BH673">
        <v>11.52949111893877</v>
      </c>
      <c r="BI673">
        <v>2770</v>
      </c>
      <c r="BJ673">
        <v>34</v>
      </c>
      <c r="BK673">
        <v>8</v>
      </c>
      <c r="BL673">
        <v>3</v>
      </c>
      <c r="BM673">
        <v>0</v>
      </c>
      <c r="BN673">
        <v>0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26533</v>
      </c>
      <c r="BU673">
        <v>0.78</v>
      </c>
      <c r="BV673">
        <v>0.56135769999999996</v>
      </c>
      <c r="BW673">
        <v>138</v>
      </c>
      <c r="BX673">
        <v>1.846757</v>
      </c>
      <c r="BY673">
        <v>-6.4232200000000003E-2</v>
      </c>
      <c r="BZ673">
        <v>32</v>
      </c>
      <c r="CA673">
        <v>5</v>
      </c>
      <c r="CB673">
        <v>3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26483</v>
      </c>
      <c r="CK673">
        <v>1.6236831174715856</v>
      </c>
      <c r="CL673">
        <v>0.56434140980689729</v>
      </c>
      <c r="CM673">
        <v>135</v>
      </c>
      <c r="CN673">
        <v>-0.34977229357372636</v>
      </c>
      <c r="CO673">
        <v>2321</v>
      </c>
      <c r="CP673">
        <v>0.406155983</v>
      </c>
      <c r="CQ673">
        <v>-0.45830375010000002</v>
      </c>
      <c r="CR673">
        <v>22663</v>
      </c>
      <c r="CS673">
        <v>0.85699999999999998</v>
      </c>
      <c r="CT673">
        <v>22387</v>
      </c>
      <c r="CU673">
        <v>0.83096297223999993</v>
      </c>
      <c r="CV673">
        <v>13</v>
      </c>
      <c r="CW673">
        <v>6</v>
      </c>
      <c r="CX673">
        <v>12</v>
      </c>
      <c r="CY673">
        <v>371</v>
      </c>
      <c r="CZ673">
        <v>863</v>
      </c>
      <c r="DA673" s="2">
        <v>11112</v>
      </c>
      <c r="DB673" s="2">
        <v>1970</v>
      </c>
      <c r="DC673" s="2">
        <v>82.08</v>
      </c>
      <c r="DD673" s="2">
        <v>694</v>
      </c>
      <c r="DE673">
        <v>215</v>
      </c>
      <c r="DF673">
        <v>4</v>
      </c>
      <c r="DG673">
        <v>14.92</v>
      </c>
      <c r="DH673">
        <v>3.73</v>
      </c>
      <c r="DI673" s="2">
        <v>14.92</v>
      </c>
      <c r="DJ673">
        <v>-2.56</v>
      </c>
      <c r="DK673">
        <v>0.97922435122142892</v>
      </c>
      <c r="DL673">
        <v>1.7271157167530224E-3</v>
      </c>
      <c r="DM673">
        <v>0</v>
      </c>
      <c r="DN673">
        <v>141.69999999999999</v>
      </c>
      <c r="DO673">
        <v>0.6</v>
      </c>
      <c r="DP673">
        <v>1422.5000000000002</v>
      </c>
      <c r="DQ673" s="2">
        <v>0</v>
      </c>
      <c r="DR673" s="2">
        <v>0</v>
      </c>
      <c r="DS673">
        <v>0</v>
      </c>
      <c r="DT673">
        <v>2.36450172311759</v>
      </c>
      <c r="DU673">
        <v>545416.77506946679</v>
      </c>
      <c r="DV673">
        <v>1</v>
      </c>
    </row>
    <row r="674" spans="1:126" x14ac:dyDescent="0.15">
      <c r="A674" t="s">
        <v>1271</v>
      </c>
      <c r="B674" t="s">
        <v>1134</v>
      </c>
      <c r="C674">
        <v>18</v>
      </c>
      <c r="D674">
        <v>23</v>
      </c>
      <c r="E674" t="s">
        <v>1286</v>
      </c>
      <c r="F674">
        <v>18023</v>
      </c>
      <c r="G674" t="s">
        <v>5658</v>
      </c>
      <c r="H674">
        <v>85.3</v>
      </c>
      <c r="I674">
        <v>0.4</v>
      </c>
      <c r="J674">
        <v>0.1</v>
      </c>
      <c r="K674">
        <v>0.2</v>
      </c>
      <c r="L674">
        <v>0.7</v>
      </c>
      <c r="M674">
        <v>13.2</v>
      </c>
      <c r="N674">
        <f t="shared" si="46"/>
        <v>7451.0299999999988</v>
      </c>
      <c r="O674">
        <f t="shared" si="44"/>
        <v>2548.9700000000012</v>
      </c>
      <c r="P674">
        <f t="shared" si="45"/>
        <v>3.0587640000000027</v>
      </c>
      <c r="Q674" s="4">
        <v>18023</v>
      </c>
      <c r="R674" s="5">
        <v>40.305943999999997</v>
      </c>
      <c r="S674" s="5">
        <v>-86.477566999999993</v>
      </c>
      <c r="T674">
        <v>6</v>
      </c>
      <c r="U674">
        <v>0.1080661041203555</v>
      </c>
      <c r="V674">
        <v>33179</v>
      </c>
      <c r="W674">
        <v>32987</v>
      </c>
      <c r="X674">
        <v>32835</v>
      </c>
      <c r="Y674">
        <v>32411</v>
      </c>
      <c r="Z674">
        <v>16481</v>
      </c>
      <c r="AA674">
        <v>18011</v>
      </c>
      <c r="AB674">
        <v>13321.781999999999</v>
      </c>
      <c r="AC674">
        <v>48478</v>
      </c>
      <c r="AD674">
        <v>1</v>
      </c>
      <c r="AE674">
        <v>3.0455306837216384E-5</v>
      </c>
      <c r="AF674">
        <v>38</v>
      </c>
      <c r="AG674">
        <v>597</v>
      </c>
      <c r="AH674">
        <v>6.3651591289782247E-2</v>
      </c>
      <c r="AI674" s="3">
        <v>223428</v>
      </c>
      <c r="AJ674" s="3">
        <v>259242.60189284</v>
      </c>
      <c r="AK674">
        <v>76</v>
      </c>
      <c r="AL674">
        <v>259392</v>
      </c>
      <c r="AM674">
        <v>128929</v>
      </c>
      <c r="AN674">
        <v>146308</v>
      </c>
      <c r="AO674">
        <v>275237</v>
      </c>
      <c r="AP674">
        <v>8</v>
      </c>
      <c r="AQ674">
        <v>1</v>
      </c>
      <c r="AR674">
        <v>9</v>
      </c>
      <c r="AS674">
        <v>0.27283475308454846</v>
      </c>
      <c r="AT674">
        <v>10</v>
      </c>
      <c r="AU674">
        <v>28</v>
      </c>
      <c r="AV674">
        <f t="shared" si="43"/>
        <v>38</v>
      </c>
      <c r="AW674">
        <v>23496</v>
      </c>
      <c r="AX674">
        <v>0.71</v>
      </c>
      <c r="AY674">
        <v>463767660.31054199</v>
      </c>
      <c r="AZ674">
        <v>463767.66031054198</v>
      </c>
      <c r="BA674">
        <v>13645.778412641601</v>
      </c>
      <c r="BB674">
        <v>0.73282737690771005</v>
      </c>
      <c r="BC674">
        <v>22088</v>
      </c>
      <c r="BD674">
        <v>1776</v>
      </c>
      <c r="BE674">
        <v>20312</v>
      </c>
      <c r="BF674">
        <v>0.61219446035142711</v>
      </c>
      <c r="BG674">
        <v>440774</v>
      </c>
      <c r="BH674">
        <v>13.423907415867214</v>
      </c>
      <c r="BI674">
        <v>3129</v>
      </c>
      <c r="BJ674">
        <v>38</v>
      </c>
      <c r="BK674">
        <v>7</v>
      </c>
      <c r="BL674">
        <v>1</v>
      </c>
      <c r="BM674">
        <v>0</v>
      </c>
      <c r="BN674">
        <v>0</v>
      </c>
      <c r="BO674">
        <v>1</v>
      </c>
      <c r="BP674">
        <v>2</v>
      </c>
      <c r="BQ674">
        <v>0</v>
      </c>
      <c r="BR674">
        <v>3</v>
      </c>
      <c r="BS674">
        <v>0</v>
      </c>
      <c r="BT674">
        <v>34367</v>
      </c>
      <c r="BU674">
        <v>0.8</v>
      </c>
      <c r="BV674">
        <v>0.49133660000000001</v>
      </c>
      <c r="BW674">
        <v>203</v>
      </c>
      <c r="BX674">
        <v>1.5130790000000001</v>
      </c>
      <c r="BY674">
        <v>-0.59909239999999997</v>
      </c>
      <c r="BZ674">
        <v>37</v>
      </c>
      <c r="CA674">
        <v>4</v>
      </c>
      <c r="CB674">
        <v>2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2</v>
      </c>
      <c r="CI674">
        <v>0</v>
      </c>
      <c r="CJ674">
        <v>32672</v>
      </c>
      <c r="CK674">
        <v>1.4385406464250734</v>
      </c>
      <c r="CL674">
        <v>0.48519809514458245</v>
      </c>
      <c r="CM674">
        <v>182</v>
      </c>
      <c r="CN674">
        <v>-0.7673792137799329</v>
      </c>
      <c r="CO674">
        <v>2594</v>
      </c>
      <c r="CP674">
        <v>0.30180171300000003</v>
      </c>
      <c r="CQ674">
        <v>7.3348811E-2</v>
      </c>
      <c r="CR674">
        <v>28859</v>
      </c>
      <c r="CS674">
        <v>0.8859999999999999</v>
      </c>
      <c r="CT674">
        <v>26377</v>
      </c>
      <c r="CU674">
        <v>0.82049643122999993</v>
      </c>
      <c r="CV674">
        <v>8</v>
      </c>
      <c r="CW674">
        <v>12</v>
      </c>
      <c r="CX674">
        <v>9</v>
      </c>
      <c r="CY674">
        <v>665</v>
      </c>
      <c r="CZ674">
        <v>946</v>
      </c>
      <c r="DA674" s="2">
        <v>14929</v>
      </c>
      <c r="DB674" s="2">
        <v>2120</v>
      </c>
      <c r="DC674" s="2">
        <v>75.95</v>
      </c>
      <c r="DD674" s="2">
        <v>2364</v>
      </c>
      <c r="DE674">
        <v>236</v>
      </c>
      <c r="DF674">
        <v>29</v>
      </c>
      <c r="DG674">
        <v>12.15</v>
      </c>
      <c r="DH674">
        <v>21.27</v>
      </c>
      <c r="DI674" s="2">
        <v>6.08</v>
      </c>
      <c r="DJ674">
        <v>-4.37</v>
      </c>
      <c r="DK674">
        <v>0.88010455269706567</v>
      </c>
      <c r="DL674">
        <v>0</v>
      </c>
      <c r="DM674">
        <v>0</v>
      </c>
      <c r="DN674">
        <v>241</v>
      </c>
      <c r="DO674">
        <v>0.91900000000000004</v>
      </c>
      <c r="DP674">
        <v>1179.5900000000001</v>
      </c>
      <c r="DQ674" s="2">
        <v>0</v>
      </c>
      <c r="DR674" s="2">
        <v>25.038934049999998</v>
      </c>
      <c r="DS674">
        <v>0</v>
      </c>
      <c r="DT674">
        <v>2.1715735850623998</v>
      </c>
      <c r="DU674">
        <v>563288.81537650607</v>
      </c>
      <c r="DV674">
        <v>1</v>
      </c>
    </row>
    <row r="675" spans="1:126" x14ac:dyDescent="0.15">
      <c r="A675" t="s">
        <v>1271</v>
      </c>
      <c r="B675" t="s">
        <v>298</v>
      </c>
      <c r="C675">
        <v>18</v>
      </c>
      <c r="D675">
        <v>25</v>
      </c>
      <c r="E675" t="s">
        <v>1287</v>
      </c>
      <c r="F675">
        <v>18025</v>
      </c>
      <c r="G675" t="s">
        <v>5659</v>
      </c>
      <c r="H675">
        <v>97</v>
      </c>
      <c r="I675">
        <v>0.2</v>
      </c>
      <c r="J675">
        <v>0.4</v>
      </c>
      <c r="K675">
        <v>0.2</v>
      </c>
      <c r="L675">
        <v>1.1000000000000001</v>
      </c>
      <c r="M675">
        <v>1.2</v>
      </c>
      <c r="N675">
        <f t="shared" si="46"/>
        <v>9411.8900000000012</v>
      </c>
      <c r="O675">
        <f t="shared" si="44"/>
        <v>588.10999999999876</v>
      </c>
      <c r="P675">
        <f t="shared" si="45"/>
        <v>0.7057319999999988</v>
      </c>
      <c r="Q675" s="4">
        <v>18025</v>
      </c>
      <c r="R675" s="5">
        <v>38.289433000000002</v>
      </c>
      <c r="S675" s="5">
        <v>-86.440871000000001</v>
      </c>
      <c r="T675">
        <v>8</v>
      </c>
      <c r="U675">
        <v>0.23947774861869059</v>
      </c>
      <c r="V675">
        <v>10702</v>
      </c>
      <c r="W675">
        <v>10646</v>
      </c>
      <c r="X675">
        <v>10591</v>
      </c>
      <c r="Y675">
        <v>10555</v>
      </c>
      <c r="Z675">
        <v>5621</v>
      </c>
      <c r="AA675">
        <v>18013</v>
      </c>
      <c r="AB675">
        <v>3727.9059999999999</v>
      </c>
      <c r="AC675">
        <v>38695</v>
      </c>
      <c r="AD675">
        <v>2</v>
      </c>
      <c r="AE675">
        <v>1.8883958077613066E-4</v>
      </c>
      <c r="AF675">
        <v>20</v>
      </c>
      <c r="AG675">
        <v>338</v>
      </c>
      <c r="AH675">
        <v>5.9171597633136092E-2</v>
      </c>
      <c r="AI675" s="3">
        <v>46404</v>
      </c>
      <c r="AJ675" s="3">
        <v>195608.739808235</v>
      </c>
      <c r="AK675">
        <v>80</v>
      </c>
      <c r="AL675">
        <v>197676.79999999999</v>
      </c>
      <c r="AM675">
        <v>675198</v>
      </c>
      <c r="AN675">
        <v>13533</v>
      </c>
      <c r="AO675">
        <v>688731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6</v>
      </c>
      <c r="AV675">
        <f t="shared" si="43"/>
        <v>6</v>
      </c>
      <c r="AW675">
        <v>486</v>
      </c>
      <c r="AX675">
        <v>5.0000000000000044E-2</v>
      </c>
      <c r="AY675">
        <v>110345192.673843</v>
      </c>
      <c r="AZ675">
        <v>110345.19267384299</v>
      </c>
      <c r="BA675">
        <v>10376.504249497</v>
      </c>
      <c r="BB675">
        <v>0.96371569456878969</v>
      </c>
      <c r="BC675">
        <v>6266</v>
      </c>
      <c r="BD675">
        <v>2546</v>
      </c>
      <c r="BE675">
        <v>3720</v>
      </c>
      <c r="BF675">
        <v>0.34759857970472807</v>
      </c>
      <c r="BG675">
        <v>92342</v>
      </c>
      <c r="BH675">
        <v>8.7189122840147295</v>
      </c>
      <c r="BI675">
        <v>1502</v>
      </c>
      <c r="BJ675">
        <v>7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</v>
      </c>
      <c r="BS675">
        <v>0</v>
      </c>
      <c r="BT675">
        <v>10540</v>
      </c>
      <c r="BU675">
        <v>0.81</v>
      </c>
      <c r="BV675">
        <v>0.57917229999999997</v>
      </c>
      <c r="BW675">
        <v>57</v>
      </c>
      <c r="BX675">
        <v>0.94876660000000002</v>
      </c>
      <c r="BY675">
        <v>-0.67887540000000002</v>
      </c>
      <c r="BZ675">
        <v>5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10627</v>
      </c>
      <c r="CK675">
        <v>0.75279947304036887</v>
      </c>
      <c r="CL675">
        <v>0.4962162162162162</v>
      </c>
      <c r="CM675">
        <v>51</v>
      </c>
      <c r="CN675">
        <v>-1.4746965185623571</v>
      </c>
      <c r="CO675">
        <v>534</v>
      </c>
      <c r="CP675">
        <v>-1.7299388853</v>
      </c>
      <c r="CQ675">
        <v>-0.76226218899999998</v>
      </c>
      <c r="CR675">
        <v>8933</v>
      </c>
      <c r="CS675">
        <v>0.85400000000000009</v>
      </c>
      <c r="CT675">
        <v>8744</v>
      </c>
      <c r="CU675">
        <v>0.8202421608199999</v>
      </c>
      <c r="CV675">
        <v>4</v>
      </c>
      <c r="CW675">
        <v>1</v>
      </c>
      <c r="CY675">
        <v>129</v>
      </c>
      <c r="CZ675">
        <v>511</v>
      </c>
      <c r="DA675" s="2">
        <v>3636</v>
      </c>
      <c r="DB675" s="2">
        <v>475</v>
      </c>
      <c r="DC675" s="2">
        <v>56.49</v>
      </c>
      <c r="DD675" s="2">
        <v>286</v>
      </c>
      <c r="DE675">
        <v>161</v>
      </c>
      <c r="DF675">
        <v>8</v>
      </c>
      <c r="DH675">
        <v>9.42</v>
      </c>
      <c r="DI675" s="2">
        <v>9.42</v>
      </c>
      <c r="DJ675">
        <v>-0.2</v>
      </c>
      <c r="DL675">
        <v>0</v>
      </c>
      <c r="DM675">
        <v>0</v>
      </c>
      <c r="DN675">
        <v>33.6</v>
      </c>
      <c r="DO675">
        <v>0.18600000000000003</v>
      </c>
      <c r="DP675">
        <v>1576.5900000000001</v>
      </c>
      <c r="DQ675" s="2">
        <v>24290</v>
      </c>
      <c r="DR675" s="2">
        <v>700.00037691999989</v>
      </c>
      <c r="DS675">
        <v>3.541142748885554E-3</v>
      </c>
      <c r="DT675">
        <v>3.9322878889251101</v>
      </c>
      <c r="DU675">
        <v>777322.08656147111</v>
      </c>
      <c r="DV675">
        <v>1</v>
      </c>
    </row>
    <row r="676" spans="1:126" x14ac:dyDescent="0.15">
      <c r="A676" t="s">
        <v>1271</v>
      </c>
      <c r="B676" t="s">
        <v>1288</v>
      </c>
      <c r="C676">
        <v>18</v>
      </c>
      <c r="D676">
        <v>27</v>
      </c>
      <c r="E676" t="s">
        <v>1289</v>
      </c>
      <c r="F676">
        <v>18027</v>
      </c>
      <c r="G676" t="s">
        <v>5660</v>
      </c>
      <c r="H676">
        <v>93.8</v>
      </c>
      <c r="I676">
        <v>0.5</v>
      </c>
      <c r="J676">
        <v>0.2</v>
      </c>
      <c r="K676">
        <v>0.5</v>
      </c>
      <c r="L676">
        <v>0.8</v>
      </c>
      <c r="M676">
        <v>4.2</v>
      </c>
      <c r="N676">
        <f t="shared" si="46"/>
        <v>8817.2599999999984</v>
      </c>
      <c r="O676">
        <f t="shared" si="44"/>
        <v>1182.7400000000016</v>
      </c>
      <c r="P676">
        <f t="shared" si="45"/>
        <v>1.4192880000000025</v>
      </c>
      <c r="Q676" s="4">
        <v>18027</v>
      </c>
      <c r="R676" s="5">
        <v>38.696089000000001</v>
      </c>
      <c r="S676" s="5">
        <v>-87.076943999999997</v>
      </c>
      <c r="T676">
        <v>7</v>
      </c>
      <c r="U676">
        <v>0.10618695215230711</v>
      </c>
      <c r="V676">
        <v>31604</v>
      </c>
      <c r="W676">
        <v>32156</v>
      </c>
      <c r="X676">
        <v>32411</v>
      </c>
      <c r="Y676">
        <v>32818</v>
      </c>
      <c r="Z676">
        <v>15454</v>
      </c>
      <c r="AA676">
        <v>18015</v>
      </c>
      <c r="AB676">
        <v>11561.107</v>
      </c>
      <c r="AC676">
        <v>47342</v>
      </c>
      <c r="AD676">
        <v>0</v>
      </c>
      <c r="AE676">
        <v>0</v>
      </c>
      <c r="AF676">
        <v>104</v>
      </c>
      <c r="AG676">
        <v>1325</v>
      </c>
      <c r="AH676">
        <v>7.8490566037735854E-2</v>
      </c>
      <c r="AI676" s="3">
        <v>225156</v>
      </c>
      <c r="AJ676" s="3">
        <v>274872.42656501004</v>
      </c>
      <c r="AK676">
        <v>38</v>
      </c>
      <c r="AL676">
        <v>279609.59999999998</v>
      </c>
      <c r="AM676">
        <v>1264006</v>
      </c>
      <c r="AN676">
        <v>144331</v>
      </c>
      <c r="AO676">
        <v>1408337</v>
      </c>
      <c r="AP676">
        <v>5</v>
      </c>
      <c r="AQ676">
        <v>0</v>
      </c>
      <c r="AR676">
        <v>5</v>
      </c>
      <c r="AS676">
        <v>0.15549197661400671</v>
      </c>
      <c r="AT676">
        <v>5</v>
      </c>
      <c r="AU676">
        <v>82</v>
      </c>
      <c r="AV676">
        <f t="shared" si="43"/>
        <v>87</v>
      </c>
      <c r="AW676">
        <v>9055</v>
      </c>
      <c r="AX676">
        <v>0.29000000000000004</v>
      </c>
      <c r="AY676">
        <v>1007696923.81582</v>
      </c>
      <c r="AZ676">
        <v>1007696.92381582</v>
      </c>
      <c r="BA676">
        <v>33901.004606732902</v>
      </c>
      <c r="BB676">
        <v>0.29497650928061148</v>
      </c>
      <c r="BC676">
        <v>35074</v>
      </c>
      <c r="BD676">
        <v>32078</v>
      </c>
      <c r="BE676">
        <v>2996</v>
      </c>
      <c r="BF676">
        <v>9.4798126819389955E-2</v>
      </c>
      <c r="BG676">
        <v>485372</v>
      </c>
      <c r="BH676">
        <v>14.975532998056215</v>
      </c>
      <c r="BI676">
        <v>3514</v>
      </c>
      <c r="BJ676">
        <v>38</v>
      </c>
      <c r="BK676">
        <v>7</v>
      </c>
      <c r="BL676">
        <v>2</v>
      </c>
      <c r="BM676">
        <v>0</v>
      </c>
      <c r="BN676">
        <v>0</v>
      </c>
      <c r="BO676">
        <v>0</v>
      </c>
      <c r="BP676">
        <v>1</v>
      </c>
      <c r="BQ676">
        <v>2</v>
      </c>
      <c r="BR676">
        <v>3</v>
      </c>
      <c r="BS676">
        <v>0</v>
      </c>
      <c r="BT676">
        <v>30620</v>
      </c>
      <c r="BU676">
        <v>0.79</v>
      </c>
      <c r="BV676">
        <v>0.48772169999999998</v>
      </c>
      <c r="BW676">
        <v>163</v>
      </c>
      <c r="BX676">
        <v>1.7308950000000001</v>
      </c>
      <c r="BY676">
        <v>-0.52279909999999996</v>
      </c>
      <c r="BZ676">
        <v>40</v>
      </c>
      <c r="CA676">
        <v>7</v>
      </c>
      <c r="CB676">
        <v>2</v>
      </c>
      <c r="CC676">
        <v>0</v>
      </c>
      <c r="CD676">
        <v>0</v>
      </c>
      <c r="CE676">
        <v>0</v>
      </c>
      <c r="CF676">
        <v>1</v>
      </c>
      <c r="CG676">
        <v>2</v>
      </c>
      <c r="CH676">
        <v>2</v>
      </c>
      <c r="CI676">
        <v>0</v>
      </c>
      <c r="CJ676">
        <v>32745</v>
      </c>
      <c r="CK676">
        <v>1.6491067338524965</v>
      </c>
      <c r="CL676">
        <v>0.53944529235303407</v>
      </c>
      <c r="CM676">
        <v>153</v>
      </c>
      <c r="CN676">
        <v>-0.50663986766133695</v>
      </c>
      <c r="CO676">
        <v>2276</v>
      </c>
      <c r="CP676">
        <v>-0.19373984620000001</v>
      </c>
      <c r="CQ676">
        <v>-3.35635024E-2</v>
      </c>
      <c r="CR676">
        <v>28976</v>
      </c>
      <c r="CS676">
        <v>0.878</v>
      </c>
      <c r="CT676">
        <v>24841</v>
      </c>
      <c r="CU676">
        <v>0.77560868612000011</v>
      </c>
      <c r="CV676">
        <v>27</v>
      </c>
      <c r="CW676">
        <v>9</v>
      </c>
      <c r="CX676">
        <v>16</v>
      </c>
      <c r="CY676">
        <v>641</v>
      </c>
      <c r="CZ676">
        <v>1987</v>
      </c>
      <c r="DA676" s="2">
        <v>17512</v>
      </c>
      <c r="DB676" s="2">
        <v>1775</v>
      </c>
      <c r="DC676" s="2">
        <v>83.32</v>
      </c>
      <c r="DD676" s="2">
        <v>1232</v>
      </c>
      <c r="DE676">
        <v>449</v>
      </c>
      <c r="DF676">
        <v>50</v>
      </c>
      <c r="DG676">
        <v>21.6</v>
      </c>
      <c r="DH676">
        <v>6.17</v>
      </c>
      <c r="DI676" s="2">
        <v>15.43</v>
      </c>
      <c r="DJ676">
        <v>-1.7</v>
      </c>
      <c r="DK676">
        <v>0.82254525751034835</v>
      </c>
      <c r="DL676">
        <v>1.5094339622641509E-3</v>
      </c>
      <c r="DM676">
        <v>0</v>
      </c>
      <c r="DN676">
        <v>157.4</v>
      </c>
      <c r="DO676">
        <v>0.55399999999999994</v>
      </c>
      <c r="DP676">
        <v>2615.85</v>
      </c>
      <c r="DQ676" s="2">
        <v>0</v>
      </c>
      <c r="DR676" s="2">
        <v>3053.2719759800002</v>
      </c>
      <c r="DS676">
        <v>1.0919810747051961E-2</v>
      </c>
      <c r="DT676">
        <v>3.01971952270801</v>
      </c>
      <c r="DU676">
        <v>844342.56785657757</v>
      </c>
      <c r="DV676">
        <v>1</v>
      </c>
    </row>
    <row r="677" spans="1:126" x14ac:dyDescent="0.15">
      <c r="A677" t="s">
        <v>1271</v>
      </c>
      <c r="B677" t="s">
        <v>1291</v>
      </c>
      <c r="C677">
        <v>18</v>
      </c>
      <c r="D677">
        <v>29</v>
      </c>
      <c r="E677" t="s">
        <v>1292</v>
      </c>
      <c r="F677">
        <v>18029</v>
      </c>
      <c r="G677" t="s">
        <v>5661</v>
      </c>
      <c r="H677">
        <v>96.9</v>
      </c>
      <c r="I677">
        <v>0.6</v>
      </c>
      <c r="J677">
        <v>0.2</v>
      </c>
      <c r="K677">
        <v>0.4</v>
      </c>
      <c r="L677">
        <v>1</v>
      </c>
      <c r="M677">
        <v>1</v>
      </c>
      <c r="N677">
        <f t="shared" si="46"/>
        <v>9392.1700000000019</v>
      </c>
      <c r="O677">
        <f t="shared" si="44"/>
        <v>607.82999999999811</v>
      </c>
      <c r="P677">
        <f t="shared" si="45"/>
        <v>0.72939599999999805</v>
      </c>
      <c r="Q677" s="4">
        <v>18029</v>
      </c>
      <c r="R677" s="5">
        <v>39.148319999999998</v>
      </c>
      <c r="S677" s="5">
        <v>-84.973498000000006</v>
      </c>
      <c r="T677">
        <v>1</v>
      </c>
      <c r="U677">
        <v>0.11806115521212826</v>
      </c>
      <c r="V677">
        <v>49904</v>
      </c>
      <c r="W677">
        <v>49840</v>
      </c>
      <c r="X677">
        <v>49679</v>
      </c>
      <c r="Y677">
        <v>49452</v>
      </c>
      <c r="Z677">
        <v>26738</v>
      </c>
      <c r="AA677">
        <v>18019</v>
      </c>
      <c r="AB677">
        <v>21428.652999999998</v>
      </c>
      <c r="AC677">
        <v>58680</v>
      </c>
      <c r="AD677">
        <v>0</v>
      </c>
      <c r="AE677">
        <v>0</v>
      </c>
      <c r="AF677">
        <v>49</v>
      </c>
      <c r="AG677">
        <v>561</v>
      </c>
      <c r="AH677">
        <v>8.7344028520499106E-2</v>
      </c>
      <c r="AI677" s="3">
        <v>56573</v>
      </c>
      <c r="AJ677" s="3">
        <v>195221.27743850002</v>
      </c>
      <c r="AK677">
        <v>65</v>
      </c>
      <c r="AL677">
        <v>232876.79999999999</v>
      </c>
      <c r="AM677">
        <v>1427484</v>
      </c>
      <c r="AN677">
        <v>25967</v>
      </c>
      <c r="AO677">
        <v>1453451</v>
      </c>
      <c r="AP677">
        <v>2</v>
      </c>
      <c r="AQ677">
        <v>0</v>
      </c>
      <c r="AR677">
        <v>2</v>
      </c>
      <c r="AS677">
        <v>4.0128410914927769E-2</v>
      </c>
      <c r="AT677">
        <v>4</v>
      </c>
      <c r="AU677">
        <v>47</v>
      </c>
      <c r="AV677">
        <f t="shared" si="43"/>
        <v>51</v>
      </c>
      <c r="AW677">
        <v>49100</v>
      </c>
      <c r="AX677">
        <v>0.91</v>
      </c>
      <c r="AY677">
        <v>255392174.343191</v>
      </c>
      <c r="AZ677">
        <v>255392.174343191</v>
      </c>
      <c r="BA677">
        <v>6418.8279014719101</v>
      </c>
      <c r="BB677">
        <v>1.5579168274174928</v>
      </c>
      <c r="BC677">
        <v>64654</v>
      </c>
      <c r="BD677">
        <v>28636</v>
      </c>
      <c r="BE677">
        <v>36018</v>
      </c>
      <c r="BF677">
        <v>0.72174575184353962</v>
      </c>
      <c r="BG677">
        <v>893549</v>
      </c>
      <c r="BH677">
        <v>17.9864530284426</v>
      </c>
      <c r="BI677">
        <v>4072</v>
      </c>
      <c r="BJ677">
        <v>36</v>
      </c>
      <c r="BK677">
        <v>12</v>
      </c>
      <c r="BL677">
        <v>2</v>
      </c>
      <c r="BM677">
        <v>0</v>
      </c>
      <c r="BN677">
        <v>0</v>
      </c>
      <c r="BO677">
        <v>7</v>
      </c>
      <c r="BP677">
        <v>3</v>
      </c>
      <c r="BQ677">
        <v>7</v>
      </c>
      <c r="BR677">
        <v>2</v>
      </c>
      <c r="BS677">
        <v>0</v>
      </c>
      <c r="BT677">
        <v>42060</v>
      </c>
      <c r="BU677">
        <v>0.81</v>
      </c>
      <c r="BV677">
        <v>0.5520716</v>
      </c>
      <c r="BW677">
        <v>265</v>
      </c>
      <c r="BX677">
        <v>1.640514</v>
      </c>
      <c r="BY677">
        <v>-0.13534769999999999</v>
      </c>
      <c r="BZ677">
        <v>39</v>
      </c>
      <c r="CA677">
        <v>10</v>
      </c>
      <c r="CB677">
        <v>1</v>
      </c>
      <c r="CC677">
        <v>0</v>
      </c>
      <c r="CD677">
        <v>0</v>
      </c>
      <c r="CE677">
        <v>4</v>
      </c>
      <c r="CF677">
        <v>3</v>
      </c>
      <c r="CG677">
        <v>5</v>
      </c>
      <c r="CH677">
        <v>2</v>
      </c>
      <c r="CI677">
        <v>0</v>
      </c>
      <c r="CJ677">
        <v>42508</v>
      </c>
      <c r="CK677">
        <v>1.5055989460807377</v>
      </c>
      <c r="CL677">
        <v>0.56239451658457618</v>
      </c>
      <c r="CM677">
        <v>229</v>
      </c>
      <c r="CN677">
        <v>-0.42396641645300159</v>
      </c>
      <c r="CO677">
        <v>5466</v>
      </c>
      <c r="CP677">
        <v>0.39522785399999999</v>
      </c>
      <c r="CQ677">
        <v>0.100109567</v>
      </c>
      <c r="CR677">
        <v>43335</v>
      </c>
      <c r="CS677">
        <v>0.86699999999999999</v>
      </c>
      <c r="CT677">
        <v>26958</v>
      </c>
      <c r="CU677">
        <v>0.84806926626000001</v>
      </c>
      <c r="CV677">
        <v>61</v>
      </c>
      <c r="CW677">
        <v>8</v>
      </c>
      <c r="CX677">
        <v>24</v>
      </c>
      <c r="CY677">
        <v>298</v>
      </c>
      <c r="CZ677">
        <v>820</v>
      </c>
      <c r="DA677" s="2">
        <v>20011</v>
      </c>
      <c r="DB677" s="2">
        <v>5265</v>
      </c>
      <c r="DC677" s="2">
        <v>130</v>
      </c>
      <c r="DD677" s="2">
        <v>1441</v>
      </c>
      <c r="DE677">
        <v>224</v>
      </c>
      <c r="DF677">
        <v>1</v>
      </c>
      <c r="DG677">
        <v>32.06</v>
      </c>
      <c r="DH677">
        <v>12.02</v>
      </c>
      <c r="DI677" s="2">
        <v>12.02</v>
      </c>
      <c r="DJ677">
        <v>-2.04</v>
      </c>
      <c r="DK677">
        <v>0.9632863733583158</v>
      </c>
      <c r="DL677">
        <v>0</v>
      </c>
      <c r="DM677">
        <v>0</v>
      </c>
      <c r="DN677">
        <v>46.4</v>
      </c>
      <c r="DO677">
        <v>0.23699999999999999</v>
      </c>
      <c r="DP677">
        <v>142.58999999999997</v>
      </c>
      <c r="DQ677" s="2">
        <v>0</v>
      </c>
      <c r="DR677" s="2">
        <v>360.23469022999996</v>
      </c>
      <c r="DS677">
        <v>1.8329643854782349E-3</v>
      </c>
      <c r="DT677">
        <v>4.8183068649123504</v>
      </c>
      <c r="DU677">
        <v>1122071.8841188203</v>
      </c>
      <c r="DV677">
        <v>1</v>
      </c>
    </row>
    <row r="678" spans="1:126" x14ac:dyDescent="0.15">
      <c r="A678" t="s">
        <v>1271</v>
      </c>
      <c r="B678" t="s">
        <v>843</v>
      </c>
      <c r="C678">
        <v>18</v>
      </c>
      <c r="D678">
        <v>31</v>
      </c>
      <c r="E678" t="s">
        <v>1293</v>
      </c>
      <c r="F678">
        <v>18031</v>
      </c>
      <c r="G678" t="s">
        <v>5662</v>
      </c>
      <c r="H678">
        <v>96.3</v>
      </c>
      <c r="I678">
        <v>0.3</v>
      </c>
      <c r="J678">
        <v>0.1</v>
      </c>
      <c r="K678">
        <v>0.7</v>
      </c>
      <c r="L678">
        <v>0.9</v>
      </c>
      <c r="M678">
        <v>1.7</v>
      </c>
      <c r="N678">
        <f t="shared" si="46"/>
        <v>9277.9799999999977</v>
      </c>
      <c r="O678">
        <f t="shared" si="44"/>
        <v>722.02000000000226</v>
      </c>
      <c r="P678">
        <f t="shared" si="45"/>
        <v>0.86642400000000297</v>
      </c>
      <c r="Q678" s="4">
        <v>18031</v>
      </c>
      <c r="R678" s="5">
        <v>39.305979999999998</v>
      </c>
      <c r="S678" s="5">
        <v>-85.499831</v>
      </c>
      <c r="T678">
        <v>6</v>
      </c>
      <c r="U678">
        <v>0.12260394072925537</v>
      </c>
      <c r="V678">
        <v>25772</v>
      </c>
      <c r="W678">
        <v>26112</v>
      </c>
      <c r="X678">
        <v>26240</v>
      </c>
      <c r="Y678">
        <v>26380</v>
      </c>
      <c r="Z678">
        <v>13646</v>
      </c>
      <c r="AA678">
        <v>18021</v>
      </c>
      <c r="AB678">
        <v>11192.885000000002</v>
      </c>
      <c r="AC678">
        <v>49799</v>
      </c>
      <c r="AD678">
        <v>0</v>
      </c>
      <c r="AE678">
        <v>0</v>
      </c>
      <c r="AF678">
        <v>27</v>
      </c>
      <c r="AG678">
        <v>610</v>
      </c>
      <c r="AH678">
        <v>4.4262295081967211E-2</v>
      </c>
      <c r="AI678" s="3">
        <v>186528</v>
      </c>
      <c r="AJ678" s="3">
        <v>238443.03396336501</v>
      </c>
      <c r="AK678">
        <v>102</v>
      </c>
      <c r="AL678">
        <v>196531.19999999998</v>
      </c>
      <c r="AM678">
        <v>1060439</v>
      </c>
      <c r="AN678">
        <v>101715</v>
      </c>
      <c r="AO678">
        <v>1162154</v>
      </c>
      <c r="AP678">
        <v>1</v>
      </c>
      <c r="AQ678">
        <v>4</v>
      </c>
      <c r="AR678">
        <v>5</v>
      </c>
      <c r="AS678">
        <v>0.19148284313725492</v>
      </c>
      <c r="AT678">
        <v>2</v>
      </c>
      <c r="AU678">
        <v>119</v>
      </c>
      <c r="AV678">
        <f t="shared" si="43"/>
        <v>121</v>
      </c>
      <c r="AW678">
        <v>15932</v>
      </c>
      <c r="AX678">
        <v>0.62</v>
      </c>
      <c r="AY678">
        <v>388459333.70971501</v>
      </c>
      <c r="AZ678">
        <v>388459.33370971499</v>
      </c>
      <c r="BA678">
        <v>8162.3527420918099</v>
      </c>
      <c r="BB678">
        <v>1.2251369569501411</v>
      </c>
      <c r="BC678">
        <v>48520</v>
      </c>
      <c r="BD678">
        <v>32289</v>
      </c>
      <c r="BE678">
        <v>16231</v>
      </c>
      <c r="BF678">
        <v>0.629792022349837</v>
      </c>
      <c r="BG678">
        <v>564386</v>
      </c>
      <c r="BH678">
        <v>21.508612804878048</v>
      </c>
      <c r="BI678">
        <v>2583</v>
      </c>
      <c r="BJ678">
        <v>33</v>
      </c>
      <c r="BK678">
        <v>8</v>
      </c>
      <c r="BL678">
        <v>3</v>
      </c>
      <c r="BM678">
        <v>0</v>
      </c>
      <c r="BN678">
        <v>0</v>
      </c>
      <c r="BO678">
        <v>6</v>
      </c>
      <c r="BP678">
        <v>1</v>
      </c>
      <c r="BQ678">
        <v>5</v>
      </c>
      <c r="BR678">
        <v>5</v>
      </c>
      <c r="BS678">
        <v>0</v>
      </c>
      <c r="BT678">
        <v>50502</v>
      </c>
      <c r="BU678">
        <v>0.83</v>
      </c>
      <c r="BV678">
        <v>0.58862329999999996</v>
      </c>
      <c r="BW678">
        <v>269</v>
      </c>
      <c r="BX678">
        <v>1.207873</v>
      </c>
      <c r="BY678">
        <v>-0.44952350000000002</v>
      </c>
      <c r="BZ678">
        <v>38</v>
      </c>
      <c r="CA678">
        <v>8</v>
      </c>
      <c r="CB678">
        <v>3</v>
      </c>
      <c r="CC678">
        <v>0</v>
      </c>
      <c r="CD678">
        <v>0</v>
      </c>
      <c r="CE678">
        <v>4</v>
      </c>
      <c r="CF678">
        <v>1</v>
      </c>
      <c r="CG678">
        <v>5</v>
      </c>
      <c r="CH678">
        <v>4</v>
      </c>
      <c r="CI678">
        <v>0</v>
      </c>
      <c r="CJ678">
        <v>49423</v>
      </c>
      <c r="CK678">
        <v>1.274710155190903</v>
      </c>
      <c r="CL678">
        <v>0.5972908707152208</v>
      </c>
      <c r="CM678">
        <v>281</v>
      </c>
      <c r="CN678">
        <v>-0.44304490519338668</v>
      </c>
      <c r="CO678">
        <v>2407</v>
      </c>
      <c r="CP678">
        <v>0.23451196299999999</v>
      </c>
      <c r="CQ678">
        <v>3.2932666999999999E-2</v>
      </c>
      <c r="CR678">
        <v>23051</v>
      </c>
      <c r="CS678">
        <v>0.877</v>
      </c>
      <c r="CT678">
        <v>21365</v>
      </c>
      <c r="CU678">
        <v>0.84020658893</v>
      </c>
      <c r="CV678">
        <v>9</v>
      </c>
      <c r="CW678">
        <v>8</v>
      </c>
      <c r="CX678">
        <v>11</v>
      </c>
      <c r="CY678">
        <v>572</v>
      </c>
      <c r="CZ678">
        <v>905</v>
      </c>
      <c r="DA678" s="2">
        <v>17288</v>
      </c>
      <c r="DB678" s="2">
        <v>2140</v>
      </c>
      <c r="DC678" s="2">
        <v>148.28</v>
      </c>
      <c r="DD678" s="2">
        <v>997</v>
      </c>
      <c r="DE678">
        <v>213</v>
      </c>
      <c r="DF678">
        <v>14</v>
      </c>
      <c r="DG678">
        <v>34.25</v>
      </c>
      <c r="DH678">
        <v>11.42</v>
      </c>
      <c r="DI678" s="2">
        <v>11.42</v>
      </c>
      <c r="DJ678">
        <v>-3.09</v>
      </c>
      <c r="DK678">
        <v>0.83576728426831359</v>
      </c>
      <c r="DL678">
        <v>4.9180327868852463E-3</v>
      </c>
      <c r="DM678">
        <v>0</v>
      </c>
      <c r="DN678">
        <v>156.6</v>
      </c>
      <c r="DO678">
        <v>0.64500000000000002</v>
      </c>
      <c r="DP678">
        <v>2681.0200000000004</v>
      </c>
      <c r="DQ678" s="2">
        <v>0</v>
      </c>
      <c r="DR678" s="2">
        <v>0</v>
      </c>
      <c r="DS678">
        <v>0</v>
      </c>
      <c r="DT678">
        <v>2.6291520480430401</v>
      </c>
      <c r="DU678">
        <v>516710.40698435629</v>
      </c>
      <c r="DV678">
        <v>1</v>
      </c>
    </row>
    <row r="679" spans="1:126" x14ac:dyDescent="0.15">
      <c r="A679" t="s">
        <v>1271</v>
      </c>
      <c r="B679" t="s">
        <v>152</v>
      </c>
      <c r="C679">
        <v>18</v>
      </c>
      <c r="D679">
        <v>33</v>
      </c>
      <c r="E679" t="s">
        <v>1290</v>
      </c>
      <c r="F679">
        <v>18033</v>
      </c>
      <c r="G679" t="s">
        <v>5663</v>
      </c>
      <c r="H679">
        <v>95.7</v>
      </c>
      <c r="I679">
        <v>0.3</v>
      </c>
      <c r="J679">
        <v>0.2</v>
      </c>
      <c r="K679">
        <v>0.4</v>
      </c>
      <c r="L679">
        <v>0.9</v>
      </c>
      <c r="M679">
        <v>2.4</v>
      </c>
      <c r="N679">
        <f t="shared" si="46"/>
        <v>9165.35</v>
      </c>
      <c r="O679">
        <f t="shared" si="44"/>
        <v>834.64999999999964</v>
      </c>
      <c r="P679">
        <f t="shared" si="45"/>
        <v>1.0015799999999999</v>
      </c>
      <c r="Q679" s="4">
        <v>18033</v>
      </c>
      <c r="R679" s="5">
        <v>41.401189000000002</v>
      </c>
      <c r="S679" s="5">
        <v>-85.000185000000002</v>
      </c>
      <c r="T679">
        <v>4</v>
      </c>
      <c r="U679">
        <v>7.2291094931754105E-2</v>
      </c>
      <c r="V679">
        <v>42218</v>
      </c>
      <c r="W679">
        <v>42321</v>
      </c>
      <c r="X679">
        <v>42449</v>
      </c>
      <c r="Y679">
        <v>42452</v>
      </c>
      <c r="Z679">
        <v>22061</v>
      </c>
      <c r="AA679">
        <v>18017</v>
      </c>
      <c r="AB679">
        <v>16890.714000000004</v>
      </c>
      <c r="AC679">
        <v>48341</v>
      </c>
      <c r="AD679">
        <v>2</v>
      </c>
      <c r="AE679">
        <v>4.711536196376829E-5</v>
      </c>
      <c r="AF679">
        <v>46</v>
      </c>
      <c r="AG679">
        <v>924</v>
      </c>
      <c r="AH679">
        <v>4.9783549783549784E-2</v>
      </c>
      <c r="AI679" s="3">
        <v>160894</v>
      </c>
      <c r="AJ679" s="3">
        <v>232212.49241603501</v>
      </c>
      <c r="AK679">
        <v>50</v>
      </c>
      <c r="AL679">
        <v>239001.60000000001</v>
      </c>
      <c r="AM679">
        <v>372074</v>
      </c>
      <c r="AN679">
        <v>85133</v>
      </c>
      <c r="AO679">
        <v>457207</v>
      </c>
      <c r="AP679">
        <v>4</v>
      </c>
      <c r="AQ679">
        <v>0</v>
      </c>
      <c r="AR679">
        <v>4</v>
      </c>
      <c r="AS679">
        <v>9.4515725053755828E-2</v>
      </c>
      <c r="AT679">
        <v>6</v>
      </c>
      <c r="AU679">
        <v>38</v>
      </c>
      <c r="AV679">
        <f t="shared" si="43"/>
        <v>44</v>
      </c>
      <c r="AW679">
        <v>29592</v>
      </c>
      <c r="AX679">
        <v>0.72</v>
      </c>
      <c r="AY679">
        <v>183469914.12720701</v>
      </c>
      <c r="AZ679">
        <v>183469.91412720701</v>
      </c>
      <c r="BA679">
        <v>7451.1623888704698</v>
      </c>
      <c r="BB679">
        <v>1.3420724818635863</v>
      </c>
      <c r="BC679">
        <v>20071</v>
      </c>
      <c r="BD679">
        <v>2630</v>
      </c>
      <c r="BE679">
        <v>17441</v>
      </c>
      <c r="BF679">
        <v>0.41311762755222892</v>
      </c>
      <c r="BG679">
        <v>540764</v>
      </c>
      <c r="BH679">
        <v>12.739145798487597</v>
      </c>
      <c r="BI679">
        <v>4399</v>
      </c>
      <c r="BJ679">
        <v>20</v>
      </c>
      <c r="BK679">
        <v>5</v>
      </c>
      <c r="BL679">
        <v>3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3</v>
      </c>
      <c r="BS679">
        <v>0</v>
      </c>
      <c r="BT679">
        <v>25079</v>
      </c>
      <c r="BU679">
        <v>0.8</v>
      </c>
      <c r="BV679">
        <v>0.56652080000000005</v>
      </c>
      <c r="BW679">
        <v>169</v>
      </c>
      <c r="BX679">
        <v>1.315842</v>
      </c>
      <c r="BY679">
        <v>-0.24896850000000001</v>
      </c>
      <c r="BZ679">
        <v>22</v>
      </c>
      <c r="CA679">
        <v>4</v>
      </c>
      <c r="CB679">
        <v>3</v>
      </c>
      <c r="CC679">
        <v>0</v>
      </c>
      <c r="CD679">
        <v>0</v>
      </c>
      <c r="CE679">
        <v>0</v>
      </c>
      <c r="CF679">
        <v>1</v>
      </c>
      <c r="CG679">
        <v>2</v>
      </c>
      <c r="CH679">
        <v>3</v>
      </c>
      <c r="CI679">
        <v>0</v>
      </c>
      <c r="CJ679">
        <v>26511</v>
      </c>
      <c r="CK679">
        <v>1.3202067066500698</v>
      </c>
      <c r="CL679">
        <v>0.65882653713409178</v>
      </c>
      <c r="CM679">
        <v>164</v>
      </c>
      <c r="CN679">
        <v>-5.1582580668448522E-2</v>
      </c>
      <c r="CO679">
        <v>3979</v>
      </c>
      <c r="CP679">
        <v>0.76329487500000004</v>
      </c>
      <c r="CQ679">
        <v>0.25088651000000001</v>
      </c>
      <c r="CR679">
        <v>37379</v>
      </c>
      <c r="CS679">
        <v>0.877</v>
      </c>
      <c r="CT679">
        <v>21597</v>
      </c>
      <c r="CU679">
        <v>0.86489461046000005</v>
      </c>
      <c r="CV679">
        <v>23</v>
      </c>
      <c r="CW679">
        <v>19</v>
      </c>
      <c r="CX679">
        <v>25</v>
      </c>
      <c r="CY679">
        <v>521</v>
      </c>
      <c r="CZ679">
        <v>1370</v>
      </c>
      <c r="DA679" s="2">
        <v>27445</v>
      </c>
      <c r="DB679" s="2">
        <v>3365</v>
      </c>
      <c r="DC679" s="2">
        <v>95.14</v>
      </c>
      <c r="DD679" s="2">
        <v>1316</v>
      </c>
      <c r="DE679">
        <v>344</v>
      </c>
      <c r="DF679">
        <v>41</v>
      </c>
      <c r="DG679">
        <v>37.82</v>
      </c>
      <c r="DH679">
        <v>14.18</v>
      </c>
      <c r="DI679" s="2">
        <v>33.090000000000003</v>
      </c>
      <c r="DJ679">
        <v>-2.81</v>
      </c>
      <c r="DK679">
        <v>0.95886111352816139</v>
      </c>
      <c r="DL679">
        <v>0</v>
      </c>
      <c r="DM679">
        <v>0</v>
      </c>
      <c r="DN679">
        <v>165.4</v>
      </c>
      <c r="DO679">
        <v>0.71</v>
      </c>
      <c r="DP679">
        <v>8412.85</v>
      </c>
      <c r="DQ679" s="2">
        <v>0</v>
      </c>
      <c r="DR679" s="2">
        <v>1072.8127682899999</v>
      </c>
      <c r="DS679">
        <v>0</v>
      </c>
      <c r="DT679">
        <v>3.0796364260373399</v>
      </c>
      <c r="DU679">
        <v>736038.03324120597</v>
      </c>
      <c r="DV679">
        <v>1</v>
      </c>
    </row>
    <row r="680" spans="1:126" x14ac:dyDescent="0.15">
      <c r="A680" t="s">
        <v>1271</v>
      </c>
      <c r="B680" t="s">
        <v>645</v>
      </c>
      <c r="C680">
        <v>18</v>
      </c>
      <c r="D680">
        <v>35</v>
      </c>
      <c r="E680" t="s">
        <v>1294</v>
      </c>
      <c r="F680">
        <v>18035</v>
      </c>
      <c r="G680" t="s">
        <v>5664</v>
      </c>
      <c r="H680">
        <v>88.1</v>
      </c>
      <c r="I680">
        <v>6.8</v>
      </c>
      <c r="J680">
        <v>0.2</v>
      </c>
      <c r="K680">
        <v>1</v>
      </c>
      <c r="L680">
        <v>2.1</v>
      </c>
      <c r="M680">
        <v>1.8</v>
      </c>
      <c r="N680">
        <f t="shared" si="46"/>
        <v>7816.5399999999981</v>
      </c>
      <c r="O680">
        <f t="shared" si="44"/>
        <v>2183.4600000000019</v>
      </c>
      <c r="P680">
        <f t="shared" si="45"/>
        <v>2.6201520000000031</v>
      </c>
      <c r="Q680" s="4">
        <v>18035</v>
      </c>
      <c r="R680" s="5">
        <v>40.227542999999997</v>
      </c>
      <c r="S680" s="5">
        <v>-85.399261999999993</v>
      </c>
      <c r="T680">
        <v>3</v>
      </c>
      <c r="U680">
        <v>0.11442821428121279</v>
      </c>
      <c r="V680">
        <v>117459</v>
      </c>
      <c r="W680">
        <v>117441</v>
      </c>
      <c r="X680">
        <v>117335</v>
      </c>
      <c r="Y680">
        <v>115811</v>
      </c>
      <c r="Z680">
        <v>52734</v>
      </c>
      <c r="AA680">
        <v>18023</v>
      </c>
      <c r="AB680">
        <v>39420.504000000001</v>
      </c>
      <c r="AC680">
        <v>38830</v>
      </c>
      <c r="AD680">
        <v>2</v>
      </c>
      <c r="AE680">
        <v>1.7045212425959859E-5</v>
      </c>
      <c r="AF680">
        <v>41</v>
      </c>
      <c r="AG680">
        <v>610</v>
      </c>
      <c r="AH680">
        <v>6.7213114754098358E-2</v>
      </c>
      <c r="AI680" s="3">
        <v>175266</v>
      </c>
      <c r="AJ680" s="3">
        <v>250961.63395914002</v>
      </c>
      <c r="AK680">
        <v>50</v>
      </c>
      <c r="AL680">
        <v>253408</v>
      </c>
      <c r="AM680">
        <v>928885</v>
      </c>
      <c r="AN680">
        <v>93300</v>
      </c>
      <c r="AO680">
        <v>1022185</v>
      </c>
      <c r="AP680">
        <v>7</v>
      </c>
      <c r="AQ680">
        <v>1</v>
      </c>
      <c r="AR680">
        <v>8</v>
      </c>
      <c r="AS680">
        <v>6.8119310973169506E-2</v>
      </c>
      <c r="AT680">
        <v>8</v>
      </c>
      <c r="AU680">
        <v>112</v>
      </c>
      <c r="AV680">
        <f t="shared" si="43"/>
        <v>120</v>
      </c>
      <c r="AW680">
        <v>98296</v>
      </c>
      <c r="AX680">
        <v>0.89</v>
      </c>
      <c r="AY680">
        <v>1618149160.2906599</v>
      </c>
      <c r="AZ680">
        <v>1618149.1602906599</v>
      </c>
      <c r="BA680">
        <v>13583.1469352489</v>
      </c>
      <c r="BB680">
        <v>0.73620642165399341</v>
      </c>
      <c r="BC680">
        <v>56918</v>
      </c>
      <c r="BD680">
        <v>5684</v>
      </c>
      <c r="BE680">
        <v>51234</v>
      </c>
      <c r="BF680">
        <v>0.43618624371057135</v>
      </c>
      <c r="BG680">
        <v>2009598</v>
      </c>
      <c r="BH680">
        <v>17.12701240039204</v>
      </c>
      <c r="BI680">
        <v>10807</v>
      </c>
      <c r="BJ680">
        <v>108</v>
      </c>
      <c r="BK680">
        <v>17</v>
      </c>
      <c r="BL680">
        <v>5</v>
      </c>
      <c r="BM680">
        <v>1</v>
      </c>
      <c r="BN680">
        <v>1</v>
      </c>
      <c r="BO680">
        <v>16</v>
      </c>
      <c r="BP680">
        <v>3</v>
      </c>
      <c r="BQ680">
        <v>12</v>
      </c>
      <c r="BR680">
        <v>5</v>
      </c>
      <c r="BS680">
        <v>0</v>
      </c>
      <c r="BT680">
        <v>115192</v>
      </c>
      <c r="BU680">
        <v>0.78</v>
      </c>
      <c r="BV680">
        <v>0.54617450000000001</v>
      </c>
      <c r="BW680">
        <v>712</v>
      </c>
      <c r="BX680">
        <v>1.4584349999999999</v>
      </c>
      <c r="BY680">
        <v>-0.30775550000000002</v>
      </c>
      <c r="BZ680">
        <v>109</v>
      </c>
      <c r="CA680">
        <v>18</v>
      </c>
      <c r="CB680">
        <v>3</v>
      </c>
      <c r="CC680">
        <v>1</v>
      </c>
      <c r="CD680">
        <v>1</v>
      </c>
      <c r="CE680">
        <v>14</v>
      </c>
      <c r="CF680">
        <v>3</v>
      </c>
      <c r="CG680">
        <v>13</v>
      </c>
      <c r="CH680">
        <v>6</v>
      </c>
      <c r="CI680">
        <v>0</v>
      </c>
      <c r="CJ680">
        <v>117201</v>
      </c>
      <c r="CK680">
        <v>1.4334348683031715</v>
      </c>
      <c r="CL680">
        <v>0.50612281649558799</v>
      </c>
      <c r="CM680">
        <v>604</v>
      </c>
      <c r="CN680">
        <v>-0.75042055712181277</v>
      </c>
      <c r="CO680">
        <v>13177</v>
      </c>
      <c r="CP680">
        <v>-0.83177880469999999</v>
      </c>
      <c r="CQ680">
        <v>-0.17861119689999999</v>
      </c>
      <c r="CR680">
        <v>96072</v>
      </c>
      <c r="CS680">
        <v>0.82299999999999995</v>
      </c>
      <c r="CT680">
        <v>97256</v>
      </c>
      <c r="CU680">
        <v>0.82665335011999996</v>
      </c>
      <c r="CV680">
        <v>283</v>
      </c>
      <c r="CW680">
        <v>64</v>
      </c>
      <c r="CX680">
        <v>117</v>
      </c>
      <c r="CY680">
        <v>507</v>
      </c>
      <c r="CZ680">
        <v>876</v>
      </c>
      <c r="DA680" s="2">
        <v>59248</v>
      </c>
      <c r="DB680" s="2">
        <v>10460</v>
      </c>
      <c r="DC680" s="2">
        <v>125.97</v>
      </c>
      <c r="DD680" s="2">
        <v>13142</v>
      </c>
      <c r="DE680">
        <v>214</v>
      </c>
      <c r="DF680">
        <v>20</v>
      </c>
      <c r="DG680">
        <v>38.299999999999997</v>
      </c>
      <c r="DH680">
        <v>4.26</v>
      </c>
      <c r="DI680" s="2">
        <v>10.210000000000001</v>
      </c>
      <c r="DJ680">
        <v>-2.6</v>
      </c>
      <c r="DK680">
        <v>0.97598507411591529</v>
      </c>
      <c r="DL680">
        <v>0</v>
      </c>
      <c r="DM680">
        <v>0</v>
      </c>
      <c r="DN680">
        <v>187.5</v>
      </c>
      <c r="DO680">
        <v>0.72599999999999998</v>
      </c>
      <c r="DP680">
        <v>1730.76</v>
      </c>
      <c r="DQ680" s="2">
        <v>0</v>
      </c>
      <c r="DR680" s="2">
        <v>244.91837286000003</v>
      </c>
      <c r="DS680">
        <v>8.0906422376049697E-4</v>
      </c>
      <c r="DT680">
        <v>2.5245039042139901</v>
      </c>
      <c r="DU680">
        <v>639729.48535905883</v>
      </c>
      <c r="DV680">
        <v>1</v>
      </c>
    </row>
    <row r="681" spans="1:126" x14ac:dyDescent="0.15">
      <c r="A681" t="s">
        <v>1271</v>
      </c>
      <c r="B681" t="s">
        <v>1295</v>
      </c>
      <c r="C681">
        <v>18</v>
      </c>
      <c r="D681">
        <v>37</v>
      </c>
      <c r="E681" t="s">
        <v>1296</v>
      </c>
      <c r="F681">
        <v>18037</v>
      </c>
      <c r="G681" t="s">
        <v>5665</v>
      </c>
      <c r="H681">
        <v>92.6</v>
      </c>
      <c r="I681">
        <v>0.3</v>
      </c>
      <c r="J681">
        <v>0.1</v>
      </c>
      <c r="K681">
        <v>0.5</v>
      </c>
      <c r="L681">
        <v>0.5</v>
      </c>
      <c r="M681">
        <v>6</v>
      </c>
      <c r="N681">
        <f t="shared" si="46"/>
        <v>8611.3599999999988</v>
      </c>
      <c r="O681">
        <f t="shared" si="44"/>
        <v>1388.6400000000012</v>
      </c>
      <c r="P681">
        <f t="shared" si="45"/>
        <v>1.6663680000000021</v>
      </c>
      <c r="Q681" s="4">
        <v>18037</v>
      </c>
      <c r="R681" s="5">
        <v>38.373344000000003</v>
      </c>
      <c r="S681" s="5">
        <v>-86.873384999999999</v>
      </c>
      <c r="T681">
        <v>5</v>
      </c>
      <c r="U681">
        <v>0.1136991134864629</v>
      </c>
      <c r="V681">
        <v>41995</v>
      </c>
      <c r="W681">
        <v>42170</v>
      </c>
      <c r="X681">
        <v>42291</v>
      </c>
      <c r="Y681">
        <v>42327</v>
      </c>
      <c r="Z681">
        <v>21898</v>
      </c>
      <c r="AA681">
        <v>18025</v>
      </c>
      <c r="AB681">
        <v>18425.772000000001</v>
      </c>
      <c r="AC681">
        <v>53513</v>
      </c>
      <c r="AD681">
        <v>1</v>
      </c>
      <c r="AE681">
        <v>2.364569293703152E-5</v>
      </c>
      <c r="AF681">
        <v>32</v>
      </c>
      <c r="AG681">
        <v>720</v>
      </c>
      <c r="AH681">
        <v>4.4444444444444446E-2</v>
      </c>
      <c r="AI681" s="3">
        <v>174877</v>
      </c>
      <c r="AJ681" s="3">
        <v>273452.51527348004</v>
      </c>
      <c r="AK681">
        <v>80</v>
      </c>
      <c r="AL681">
        <v>278560</v>
      </c>
      <c r="AM681">
        <v>363556</v>
      </c>
      <c r="AN681">
        <v>102515</v>
      </c>
      <c r="AO681">
        <v>466071</v>
      </c>
      <c r="AP681">
        <v>6</v>
      </c>
      <c r="AQ681">
        <v>1</v>
      </c>
      <c r="AR681">
        <v>7</v>
      </c>
      <c r="AS681">
        <v>0.16599478302110504</v>
      </c>
      <c r="AT681">
        <v>8</v>
      </c>
      <c r="AU681">
        <v>93</v>
      </c>
      <c r="AV681">
        <f t="shared" si="43"/>
        <v>101</v>
      </c>
      <c r="AW681">
        <v>25304</v>
      </c>
      <c r="AX681">
        <v>0.59000000000000008</v>
      </c>
      <c r="AY681">
        <v>667207339.77710199</v>
      </c>
      <c r="AZ681">
        <v>667207.339777102</v>
      </c>
      <c r="BA681">
        <v>16840.912914671499</v>
      </c>
      <c r="BB681">
        <v>0.59379203791786028</v>
      </c>
      <c r="BC681">
        <v>40560</v>
      </c>
      <c r="BD681">
        <v>0</v>
      </c>
      <c r="BE681">
        <v>40560</v>
      </c>
      <c r="BF681">
        <v>0.9658292653887367</v>
      </c>
      <c r="BG681">
        <v>1405817</v>
      </c>
      <c r="BH681">
        <v>33.241517107658836</v>
      </c>
      <c r="BI681">
        <v>5261</v>
      </c>
      <c r="BJ681">
        <v>36</v>
      </c>
      <c r="BK681">
        <v>11</v>
      </c>
      <c r="BL681">
        <v>4</v>
      </c>
      <c r="BM681">
        <v>1</v>
      </c>
      <c r="BN681">
        <v>0</v>
      </c>
      <c r="BO681">
        <v>2</v>
      </c>
      <c r="BP681">
        <v>2</v>
      </c>
      <c r="BQ681">
        <v>6</v>
      </c>
      <c r="BR681">
        <v>4</v>
      </c>
      <c r="BS681">
        <v>1</v>
      </c>
      <c r="BT681">
        <v>41419</v>
      </c>
      <c r="BU681">
        <v>0.86</v>
      </c>
      <c r="BV681">
        <v>0.59482230000000003</v>
      </c>
      <c r="BW681">
        <v>328</v>
      </c>
      <c r="BX681">
        <v>1.617615</v>
      </c>
      <c r="BY681">
        <v>0.26885189999999998</v>
      </c>
      <c r="BZ681">
        <v>36</v>
      </c>
      <c r="CA681">
        <v>11</v>
      </c>
      <c r="CB681">
        <v>3</v>
      </c>
      <c r="CC681">
        <v>1</v>
      </c>
      <c r="CD681">
        <v>0</v>
      </c>
      <c r="CE681">
        <v>2</v>
      </c>
      <c r="CF681">
        <v>2</v>
      </c>
      <c r="CG681">
        <v>6</v>
      </c>
      <c r="CH681">
        <v>2</v>
      </c>
      <c r="CI681">
        <v>1</v>
      </c>
      <c r="CJ681">
        <v>42364</v>
      </c>
      <c r="CK681">
        <v>1.5107166462090453</v>
      </c>
      <c r="CL681">
        <v>0.62355394135055153</v>
      </c>
      <c r="CM681">
        <v>350</v>
      </c>
      <c r="CN681">
        <v>0.31161531609295617</v>
      </c>
      <c r="CO681">
        <v>4521</v>
      </c>
      <c r="CP681">
        <v>1.2721042039999999</v>
      </c>
      <c r="CQ681">
        <v>0.96339242400000002</v>
      </c>
      <c r="CR681">
        <v>38101</v>
      </c>
      <c r="CS681">
        <v>0.89700000000000002</v>
      </c>
      <c r="CT681">
        <v>35696</v>
      </c>
      <c r="CU681">
        <v>0.86161900607000008</v>
      </c>
      <c r="CV681">
        <v>43</v>
      </c>
      <c r="CW681">
        <v>26</v>
      </c>
      <c r="CX681">
        <v>33</v>
      </c>
      <c r="CY681">
        <v>683</v>
      </c>
      <c r="CZ681">
        <v>1127</v>
      </c>
      <c r="DA681" s="2">
        <v>34917</v>
      </c>
      <c r="DB681" s="2">
        <v>4235</v>
      </c>
      <c r="DC681" s="2">
        <v>174.69</v>
      </c>
      <c r="DD681" s="2">
        <v>1988</v>
      </c>
      <c r="DE681">
        <v>209</v>
      </c>
      <c r="DF681">
        <v>80</v>
      </c>
      <c r="DG681">
        <v>49.57</v>
      </c>
      <c r="DH681">
        <v>11.8</v>
      </c>
      <c r="DI681" s="2">
        <v>14.16</v>
      </c>
      <c r="DJ681">
        <v>-0.34</v>
      </c>
      <c r="DK681">
        <v>0.9426682754164355</v>
      </c>
      <c r="DL681">
        <v>0</v>
      </c>
      <c r="DM681">
        <v>0</v>
      </c>
      <c r="DN681">
        <v>65.8</v>
      </c>
      <c r="DO681">
        <v>0.23699999999999999</v>
      </c>
      <c r="DP681">
        <v>2841.5099999999998</v>
      </c>
      <c r="DQ681" s="2">
        <v>427</v>
      </c>
      <c r="DR681" s="2">
        <v>107.61014148999999</v>
      </c>
      <c r="DS681">
        <v>3.8630827242317628E-4</v>
      </c>
      <c r="DT681">
        <v>3.3317829845273899</v>
      </c>
      <c r="DU681">
        <v>928101.46816994972</v>
      </c>
      <c r="DV681">
        <v>1</v>
      </c>
    </row>
    <row r="682" spans="1:126" x14ac:dyDescent="0.15">
      <c r="A682" t="s">
        <v>1271</v>
      </c>
      <c r="B682" t="s">
        <v>1297</v>
      </c>
      <c r="C682">
        <v>18</v>
      </c>
      <c r="D682">
        <v>39</v>
      </c>
      <c r="E682" t="s">
        <v>1298</v>
      </c>
      <c r="F682">
        <v>18039</v>
      </c>
      <c r="G682" t="s">
        <v>5666</v>
      </c>
      <c r="H682">
        <v>77.2</v>
      </c>
      <c r="I682">
        <v>5.6</v>
      </c>
      <c r="J682">
        <v>0.2</v>
      </c>
      <c r="K682">
        <v>1</v>
      </c>
      <c r="L682">
        <v>1.9</v>
      </c>
      <c r="M682">
        <v>14.1</v>
      </c>
      <c r="N682">
        <f t="shared" si="46"/>
        <v>6194.66</v>
      </c>
      <c r="O682">
        <f t="shared" si="44"/>
        <v>3805.34</v>
      </c>
      <c r="P682">
        <f t="shared" si="45"/>
        <v>4.5664080000000018</v>
      </c>
      <c r="Q682" s="4">
        <v>18039</v>
      </c>
      <c r="R682" s="5">
        <v>41.600693</v>
      </c>
      <c r="S682" s="5">
        <v>-85.863985999999997</v>
      </c>
      <c r="T682">
        <v>3</v>
      </c>
      <c r="U682">
        <v>0.13978667316753726</v>
      </c>
      <c r="V682">
        <v>198214</v>
      </c>
      <c r="W682">
        <v>199544</v>
      </c>
      <c r="X682">
        <v>200685</v>
      </c>
      <c r="Y682">
        <v>203401</v>
      </c>
      <c r="Z682">
        <v>100495</v>
      </c>
      <c r="AA682">
        <v>18027</v>
      </c>
      <c r="AB682">
        <v>78521.042000000001</v>
      </c>
      <c r="AC682">
        <v>47913</v>
      </c>
      <c r="AD682">
        <v>5</v>
      </c>
      <c r="AE682">
        <v>2.491466726461868E-5</v>
      </c>
      <c r="AF682">
        <v>191</v>
      </c>
      <c r="AG682">
        <v>1724</v>
      </c>
      <c r="AH682">
        <v>0.11078886310904873</v>
      </c>
      <c r="AI682" s="3">
        <v>172847</v>
      </c>
      <c r="AJ682" s="3">
        <v>296430.791184815</v>
      </c>
      <c r="AK682">
        <v>27</v>
      </c>
      <c r="AL682">
        <v>299436.79999999999</v>
      </c>
      <c r="AM682">
        <v>873721</v>
      </c>
      <c r="AN682">
        <v>143112</v>
      </c>
      <c r="AO682">
        <v>1016833</v>
      </c>
      <c r="AP682">
        <v>22</v>
      </c>
      <c r="AQ682">
        <v>2</v>
      </c>
      <c r="AR682">
        <v>24</v>
      </c>
      <c r="AS682">
        <v>0.12027422523353244</v>
      </c>
      <c r="AT682">
        <v>19</v>
      </c>
      <c r="AU682">
        <v>756</v>
      </c>
      <c r="AV682">
        <f t="shared" si="43"/>
        <v>775</v>
      </c>
      <c r="AW682">
        <v>168463</v>
      </c>
      <c r="AX682">
        <v>0.81</v>
      </c>
      <c r="AY682">
        <v>1258074522.5004301</v>
      </c>
      <c r="AZ682">
        <v>1258074.52250043</v>
      </c>
      <c r="BA682">
        <v>6918.3978155820096</v>
      </c>
      <c r="BB682">
        <v>1.4454213629458299</v>
      </c>
      <c r="BC682">
        <v>107128</v>
      </c>
      <c r="BD682">
        <v>87177</v>
      </c>
      <c r="BE682">
        <v>19951</v>
      </c>
      <c r="BF682">
        <v>0.10065383878030815</v>
      </c>
      <c r="BG682">
        <v>2896467</v>
      </c>
      <c r="BH682">
        <v>14.432902309589656</v>
      </c>
      <c r="BI682">
        <v>15666</v>
      </c>
      <c r="BJ682">
        <v>197</v>
      </c>
      <c r="BK682">
        <v>21</v>
      </c>
      <c r="BL682">
        <v>9</v>
      </c>
      <c r="BM682">
        <v>0</v>
      </c>
      <c r="BN682">
        <v>0</v>
      </c>
      <c r="BO682">
        <v>19</v>
      </c>
      <c r="BP682">
        <v>5</v>
      </c>
      <c r="BQ682">
        <v>16</v>
      </c>
      <c r="BR682">
        <v>8</v>
      </c>
      <c r="BS682">
        <v>0</v>
      </c>
      <c r="BT682">
        <v>200502</v>
      </c>
      <c r="BU682">
        <v>0.79</v>
      </c>
      <c r="BV682">
        <v>0.50050430000000001</v>
      </c>
      <c r="BW682">
        <v>924</v>
      </c>
      <c r="BX682">
        <v>1.3715569999999999</v>
      </c>
      <c r="BY682">
        <v>-0.84865109999999999</v>
      </c>
      <c r="BZ682">
        <v>191</v>
      </c>
      <c r="CA682">
        <v>15</v>
      </c>
      <c r="CB682">
        <v>9</v>
      </c>
      <c r="CC682">
        <v>1</v>
      </c>
      <c r="CD682">
        <v>1</v>
      </c>
      <c r="CE682">
        <v>12</v>
      </c>
      <c r="CF682">
        <v>4</v>
      </c>
      <c r="CG682">
        <v>15</v>
      </c>
      <c r="CH682">
        <v>7</v>
      </c>
      <c r="CI682">
        <v>0</v>
      </c>
      <c r="CJ682">
        <v>201739</v>
      </c>
      <c r="CK682">
        <v>1.2640094379371367</v>
      </c>
      <c r="CL682">
        <v>0.54439692868088929</v>
      </c>
      <c r="CM682">
        <v>873</v>
      </c>
      <c r="CN682">
        <v>-0.89103608524539168</v>
      </c>
      <c r="CO682">
        <v>18244</v>
      </c>
      <c r="CP682">
        <v>0.79335136900000003</v>
      </c>
      <c r="CQ682">
        <v>-0.24481258959999999</v>
      </c>
      <c r="CR682">
        <v>178104</v>
      </c>
      <c r="CS682">
        <v>0.873</v>
      </c>
      <c r="CT682">
        <v>152030</v>
      </c>
      <c r="CU682">
        <v>0.76970764534000002</v>
      </c>
      <c r="CV682">
        <v>227</v>
      </c>
      <c r="CW682">
        <v>70</v>
      </c>
      <c r="CX682">
        <v>106</v>
      </c>
      <c r="CY682">
        <v>1131</v>
      </c>
      <c r="CZ682">
        <v>2740</v>
      </c>
      <c r="DA682" s="2">
        <v>152475</v>
      </c>
      <c r="DB682" s="2">
        <v>16265</v>
      </c>
      <c r="DC682" s="2">
        <v>159.55000000000001</v>
      </c>
      <c r="DD682" s="2">
        <v>27695</v>
      </c>
      <c r="DE682">
        <v>838</v>
      </c>
      <c r="DF682">
        <v>53</v>
      </c>
      <c r="DG682">
        <v>48.86</v>
      </c>
      <c r="DH682">
        <v>5.48</v>
      </c>
      <c r="DI682" s="2">
        <v>9.9700000000000006</v>
      </c>
      <c r="DJ682">
        <v>-2.72</v>
      </c>
      <c r="DK682">
        <v>0.9460158405989112</v>
      </c>
      <c r="DL682">
        <v>1.2761020881670533E-2</v>
      </c>
      <c r="DM682">
        <v>0</v>
      </c>
      <c r="DN682">
        <v>137.1</v>
      </c>
      <c r="DO682">
        <v>0.47200000000000003</v>
      </c>
      <c r="DP682">
        <v>678.03</v>
      </c>
      <c r="DQ682" s="2">
        <v>0</v>
      </c>
      <c r="DR682" s="2">
        <v>800.81871079999996</v>
      </c>
      <c r="DS682">
        <v>2.7885864346523207E-3</v>
      </c>
      <c r="DT682">
        <v>4.28283142365696</v>
      </c>
      <c r="DU682">
        <v>1282437.3364392843</v>
      </c>
      <c r="DV682">
        <v>0</v>
      </c>
    </row>
    <row r="683" spans="1:126" x14ac:dyDescent="0.15">
      <c r="A683" t="s">
        <v>1271</v>
      </c>
      <c r="B683" t="s">
        <v>160</v>
      </c>
      <c r="C683">
        <v>18</v>
      </c>
      <c r="D683">
        <v>41</v>
      </c>
      <c r="E683" t="s">
        <v>1299</v>
      </c>
      <c r="F683">
        <v>18041</v>
      </c>
      <c r="G683" t="s">
        <v>5667</v>
      </c>
      <c r="H683">
        <v>96.4</v>
      </c>
      <c r="I683">
        <v>1.3</v>
      </c>
      <c r="J683">
        <v>0.1</v>
      </c>
      <c r="K683">
        <v>0.3</v>
      </c>
      <c r="L683">
        <v>1</v>
      </c>
      <c r="M683">
        <v>0.9</v>
      </c>
      <c r="N683">
        <f t="shared" si="46"/>
        <v>9296.5600000000013</v>
      </c>
      <c r="O683">
        <f t="shared" si="44"/>
        <v>703.43999999999869</v>
      </c>
      <c r="P683">
        <f t="shared" si="45"/>
        <v>0.84412799999999877</v>
      </c>
      <c r="Q683" s="4">
        <v>18041</v>
      </c>
      <c r="R683" s="5">
        <v>39.639654999999998</v>
      </c>
      <c r="S683" s="5">
        <v>-85.185030999999995</v>
      </c>
      <c r="T683">
        <v>6</v>
      </c>
      <c r="U683">
        <v>0.1005510641533114</v>
      </c>
      <c r="V683">
        <v>24220</v>
      </c>
      <c r="W683">
        <v>23955</v>
      </c>
      <c r="X683">
        <v>23773</v>
      </c>
      <c r="Y683">
        <v>23391</v>
      </c>
      <c r="Z683">
        <v>12280</v>
      </c>
      <c r="AA683">
        <v>18029</v>
      </c>
      <c r="AB683">
        <v>8630.2160000000003</v>
      </c>
      <c r="AC683">
        <v>39379</v>
      </c>
      <c r="AD683">
        <v>1</v>
      </c>
      <c r="AE683">
        <v>4.2064526984394059E-5</v>
      </c>
      <c r="AF683">
        <v>14</v>
      </c>
      <c r="AG683">
        <v>347</v>
      </c>
      <c r="AH683">
        <v>4.0345821325648415E-2</v>
      </c>
      <c r="AI683" s="3">
        <v>78242</v>
      </c>
      <c r="AJ683" s="3">
        <v>137613.1550417</v>
      </c>
      <c r="AK683">
        <v>78</v>
      </c>
      <c r="AL683">
        <v>137689.59999999998</v>
      </c>
      <c r="AM683">
        <v>1153965</v>
      </c>
      <c r="AN683">
        <v>40927</v>
      </c>
      <c r="AO683">
        <v>1194892</v>
      </c>
      <c r="AP683">
        <v>1</v>
      </c>
      <c r="AQ683">
        <v>0</v>
      </c>
      <c r="AR683">
        <v>1</v>
      </c>
      <c r="AS683">
        <v>4.1744938426215822E-2</v>
      </c>
      <c r="AT683">
        <v>2</v>
      </c>
      <c r="AU683">
        <v>29</v>
      </c>
      <c r="AV683">
        <f t="shared" si="43"/>
        <v>31</v>
      </c>
      <c r="AW683">
        <v>17512</v>
      </c>
      <c r="AX683">
        <v>0.76</v>
      </c>
      <c r="AY683">
        <v>601833764.43145895</v>
      </c>
      <c r="AZ683">
        <v>601833.7644314589</v>
      </c>
      <c r="BA683">
        <v>23386.8453542957</v>
      </c>
      <c r="BB683">
        <v>0.42759080365506413</v>
      </c>
      <c r="BC683">
        <v>10989</v>
      </c>
      <c r="BD683">
        <v>8365</v>
      </c>
      <c r="BE683">
        <v>2624</v>
      </c>
      <c r="BF683">
        <v>0.1083402146985962</v>
      </c>
      <c r="BG683">
        <v>313148</v>
      </c>
      <c r="BH683">
        <v>13.17242249610903</v>
      </c>
      <c r="BI683">
        <v>2443</v>
      </c>
      <c r="BJ683">
        <v>23</v>
      </c>
      <c r="BK683">
        <v>10</v>
      </c>
      <c r="BL683">
        <v>2</v>
      </c>
      <c r="BM683">
        <v>0</v>
      </c>
      <c r="BN683">
        <v>0</v>
      </c>
      <c r="BO683">
        <v>3</v>
      </c>
      <c r="BP683">
        <v>1</v>
      </c>
      <c r="BQ683">
        <v>3</v>
      </c>
      <c r="BR683">
        <v>1</v>
      </c>
      <c r="BS683">
        <v>0</v>
      </c>
      <c r="BT683">
        <v>24101</v>
      </c>
      <c r="BU683">
        <v>0.8</v>
      </c>
      <c r="BV683">
        <v>0.50731859999999995</v>
      </c>
      <c r="BW683">
        <v>172</v>
      </c>
      <c r="BX683">
        <v>1.7841579999999999</v>
      </c>
      <c r="BY683">
        <v>-0.12062680000000001</v>
      </c>
      <c r="BZ683">
        <v>25</v>
      </c>
      <c r="CA683">
        <v>7</v>
      </c>
      <c r="CB683">
        <v>2</v>
      </c>
      <c r="CC683">
        <v>0</v>
      </c>
      <c r="CD683">
        <v>0</v>
      </c>
      <c r="CE683">
        <v>3</v>
      </c>
      <c r="CF683">
        <v>1</v>
      </c>
      <c r="CG683">
        <v>2</v>
      </c>
      <c r="CH683">
        <v>1</v>
      </c>
      <c r="CI683">
        <v>0</v>
      </c>
      <c r="CJ683">
        <v>23466</v>
      </c>
      <c r="CK683">
        <v>1.7472087275206682</v>
      </c>
      <c r="CL683">
        <v>0.51470673888985963</v>
      </c>
      <c r="CM683">
        <v>149</v>
      </c>
      <c r="CN683">
        <v>-0.23388813974323922</v>
      </c>
      <c r="CO683">
        <v>1313</v>
      </c>
      <c r="CP683">
        <v>-1.7239133776</v>
      </c>
      <c r="CQ683">
        <v>-0.86062918799999999</v>
      </c>
      <c r="CR683">
        <v>19414</v>
      </c>
      <c r="CS683">
        <v>0.83200000000000007</v>
      </c>
      <c r="CT683">
        <v>20006</v>
      </c>
      <c r="CU683">
        <v>0.81828050368999994</v>
      </c>
      <c r="CV683">
        <v>14</v>
      </c>
      <c r="CW683">
        <v>8</v>
      </c>
      <c r="CX683">
        <v>13</v>
      </c>
      <c r="CY683">
        <v>173</v>
      </c>
      <c r="CZ683">
        <v>510</v>
      </c>
      <c r="DA683" s="2">
        <v>8935</v>
      </c>
      <c r="DB683" s="2">
        <v>1160</v>
      </c>
      <c r="DC683" s="2">
        <v>62.86</v>
      </c>
      <c r="DD683" s="2">
        <v>880</v>
      </c>
      <c r="DE683">
        <v>122</v>
      </c>
      <c r="DF683">
        <v>5</v>
      </c>
      <c r="DG683">
        <v>25.15</v>
      </c>
      <c r="DH683">
        <v>8.3800000000000008</v>
      </c>
      <c r="DI683" s="2">
        <v>8.3800000000000008</v>
      </c>
      <c r="DJ683">
        <v>-3.35</v>
      </c>
      <c r="DK683">
        <v>0.97771018123258613</v>
      </c>
      <c r="DL683">
        <v>0</v>
      </c>
      <c r="DM683">
        <v>0</v>
      </c>
      <c r="DN683">
        <v>83.5</v>
      </c>
      <c r="DO683">
        <v>0.60599999999999998</v>
      </c>
      <c r="DP683">
        <v>1435.31</v>
      </c>
      <c r="DQ683" s="2">
        <v>0</v>
      </c>
      <c r="DR683" s="2">
        <v>0</v>
      </c>
      <c r="DS683">
        <v>0</v>
      </c>
      <c r="DT683">
        <v>2.7864739139174399</v>
      </c>
      <c r="DU683">
        <v>383668.47861772665</v>
      </c>
      <c r="DV683">
        <v>1</v>
      </c>
    </row>
    <row r="684" spans="1:126" x14ac:dyDescent="0.15">
      <c r="A684" t="s">
        <v>1271</v>
      </c>
      <c r="B684" t="s">
        <v>866</v>
      </c>
      <c r="C684">
        <v>18</v>
      </c>
      <c r="D684">
        <v>43</v>
      </c>
      <c r="E684" t="s">
        <v>1300</v>
      </c>
      <c r="F684">
        <v>18043</v>
      </c>
      <c r="G684" t="s">
        <v>5668</v>
      </c>
      <c r="H684">
        <v>89.2</v>
      </c>
      <c r="I684">
        <v>5.0999999999999996</v>
      </c>
      <c r="J684">
        <v>0.2</v>
      </c>
      <c r="K684">
        <v>0.9</v>
      </c>
      <c r="L684">
        <v>1.9</v>
      </c>
      <c r="M684">
        <v>2.6</v>
      </c>
      <c r="N684">
        <f t="shared" si="46"/>
        <v>7993.8700000000008</v>
      </c>
      <c r="O684">
        <f t="shared" si="44"/>
        <v>2006.1299999999992</v>
      </c>
      <c r="P684">
        <f t="shared" si="45"/>
        <v>2.4073560000000001</v>
      </c>
      <c r="Q684" s="4">
        <v>18043</v>
      </c>
      <c r="R684" s="5">
        <v>38.317936000000003</v>
      </c>
      <c r="S684" s="5">
        <v>-85.911473999999998</v>
      </c>
      <c r="T684">
        <v>1</v>
      </c>
      <c r="U684">
        <v>0.16481168977115712</v>
      </c>
      <c r="V684">
        <v>74601</v>
      </c>
      <c r="W684">
        <v>75431</v>
      </c>
      <c r="X684">
        <v>75900</v>
      </c>
      <c r="Y684">
        <v>76519</v>
      </c>
      <c r="Z684">
        <v>40819</v>
      </c>
      <c r="AA684">
        <v>18031</v>
      </c>
      <c r="AB684">
        <v>32465.960000000003</v>
      </c>
      <c r="AC684">
        <v>54914</v>
      </c>
      <c r="AD684">
        <v>2</v>
      </c>
      <c r="AE684">
        <v>2.6350461133069829E-5</v>
      </c>
      <c r="AF684">
        <v>31</v>
      </c>
      <c r="AG684">
        <v>277</v>
      </c>
      <c r="AH684">
        <v>0.11191335740072202</v>
      </c>
      <c r="AI684" s="3">
        <v>21463</v>
      </c>
      <c r="AJ684" s="3">
        <v>94712.45685413001</v>
      </c>
      <c r="AK684">
        <v>37</v>
      </c>
      <c r="AL684">
        <v>94931.200000000012</v>
      </c>
      <c r="AM684">
        <v>1226566</v>
      </c>
      <c r="AN684">
        <v>14728</v>
      </c>
      <c r="AO684">
        <v>1241294</v>
      </c>
      <c r="AP684">
        <v>5</v>
      </c>
      <c r="AQ684">
        <v>2</v>
      </c>
      <c r="AR684">
        <v>7</v>
      </c>
      <c r="AS684">
        <v>9.2800042422876539E-2</v>
      </c>
      <c r="AT684">
        <v>8</v>
      </c>
      <c r="AU684">
        <v>107</v>
      </c>
      <c r="AV684">
        <f t="shared" si="43"/>
        <v>115</v>
      </c>
      <c r="AW684">
        <v>85974</v>
      </c>
      <c r="AX684">
        <v>0.97</v>
      </c>
      <c r="AY684">
        <v>189205361.591773</v>
      </c>
      <c r="AZ684">
        <v>189205.36159177299</v>
      </c>
      <c r="BA684">
        <v>2686.3269711428002</v>
      </c>
      <c r="BB684">
        <v>3.7225550379468006</v>
      </c>
      <c r="BC684">
        <v>124920</v>
      </c>
      <c r="BD684">
        <v>101425</v>
      </c>
      <c r="BE684">
        <v>23495</v>
      </c>
      <c r="BF684">
        <v>0.31494215895229288</v>
      </c>
      <c r="BG684">
        <v>1421432</v>
      </c>
      <c r="BH684">
        <v>18.727694334650856</v>
      </c>
      <c r="BI684">
        <v>6780</v>
      </c>
      <c r="BJ684">
        <v>58</v>
      </c>
      <c r="BK684">
        <v>10</v>
      </c>
      <c r="BL684">
        <v>3</v>
      </c>
      <c r="BM684">
        <v>0</v>
      </c>
      <c r="BN684">
        <v>1</v>
      </c>
      <c r="BO684">
        <v>3</v>
      </c>
      <c r="BP684">
        <v>0</v>
      </c>
      <c r="BQ684">
        <v>8</v>
      </c>
      <c r="BR684">
        <v>3</v>
      </c>
      <c r="BS684">
        <v>0</v>
      </c>
      <c r="BT684">
        <v>74426</v>
      </c>
      <c r="BU684">
        <v>0.8</v>
      </c>
      <c r="BV684">
        <v>0.64876239999999996</v>
      </c>
      <c r="BW684">
        <v>377</v>
      </c>
      <c r="BX684">
        <v>1.15551</v>
      </c>
      <c r="BY684">
        <v>-0.20092689999999999</v>
      </c>
      <c r="BZ684">
        <v>61</v>
      </c>
      <c r="CA684">
        <v>10</v>
      </c>
      <c r="CB684">
        <v>2</v>
      </c>
      <c r="CC684">
        <v>0</v>
      </c>
      <c r="CD684">
        <v>0</v>
      </c>
      <c r="CE684">
        <v>4</v>
      </c>
      <c r="CF684">
        <v>0</v>
      </c>
      <c r="CG684">
        <v>3</v>
      </c>
      <c r="CH684">
        <v>4</v>
      </c>
      <c r="CI684">
        <v>0</v>
      </c>
      <c r="CJ684">
        <v>76233</v>
      </c>
      <c r="CK684">
        <v>1.1018850104285547</v>
      </c>
      <c r="CL684">
        <v>0.62607508290330016</v>
      </c>
      <c r="CM684">
        <v>340</v>
      </c>
      <c r="CN684">
        <v>-0.68046609840706751</v>
      </c>
      <c r="CO684">
        <v>11340.999999999998</v>
      </c>
      <c r="CP684">
        <v>-0.31027143680000002</v>
      </c>
      <c r="CQ684">
        <v>0.174871044</v>
      </c>
      <c r="CR684">
        <v>66628</v>
      </c>
      <c r="CS684">
        <v>0.86499999999999999</v>
      </c>
      <c r="CT684">
        <v>64604</v>
      </c>
      <c r="CU684">
        <v>0.85793966746999994</v>
      </c>
      <c r="CV684">
        <v>86</v>
      </c>
      <c r="CW684">
        <v>49</v>
      </c>
      <c r="CX684">
        <v>46</v>
      </c>
      <c r="CY684">
        <v>124</v>
      </c>
      <c r="CZ684">
        <v>397</v>
      </c>
      <c r="DA684" s="2">
        <v>39901</v>
      </c>
      <c r="DB684" s="2">
        <v>8895</v>
      </c>
      <c r="DC684" s="2">
        <v>163.95</v>
      </c>
      <c r="DD684" s="2">
        <v>7286</v>
      </c>
      <c r="DE684">
        <v>137</v>
      </c>
      <c r="DF684">
        <v>3</v>
      </c>
      <c r="DG684">
        <v>41.97</v>
      </c>
      <c r="DH684">
        <v>1.31</v>
      </c>
      <c r="DI684" s="2">
        <v>14.43</v>
      </c>
      <c r="DJ684">
        <v>-1.04</v>
      </c>
      <c r="DK684">
        <v>0.98872478218329218</v>
      </c>
      <c r="DL684">
        <v>0</v>
      </c>
      <c r="DM684">
        <v>0</v>
      </c>
      <c r="DN684">
        <v>8.9</v>
      </c>
      <c r="DO684">
        <v>9.6000000000000002E-2</v>
      </c>
      <c r="DP684">
        <v>160.77999999999997</v>
      </c>
      <c r="DQ684" s="2">
        <v>0</v>
      </c>
      <c r="DR684" s="2">
        <v>119.17135640000001</v>
      </c>
      <c r="DS684">
        <v>1.255344464167734E-3</v>
      </c>
      <c r="DT684">
        <v>4.2214178091651302</v>
      </c>
      <c r="DU684">
        <v>400744.25832541689</v>
      </c>
      <c r="DV684">
        <v>1</v>
      </c>
    </row>
    <row r="685" spans="1:126" x14ac:dyDescent="0.15">
      <c r="A685" t="s">
        <v>1271</v>
      </c>
      <c r="B685" t="s">
        <v>1301</v>
      </c>
      <c r="C685">
        <v>18</v>
      </c>
      <c r="D685">
        <v>45</v>
      </c>
      <c r="E685" t="s">
        <v>1302</v>
      </c>
      <c r="F685">
        <v>18045</v>
      </c>
      <c r="G685" t="s">
        <v>5669</v>
      </c>
      <c r="H685">
        <v>96.3</v>
      </c>
      <c r="I685">
        <v>0.2</v>
      </c>
      <c r="J685">
        <v>0.3</v>
      </c>
      <c r="K685">
        <v>0.2</v>
      </c>
      <c r="L685">
        <v>0.9</v>
      </c>
      <c r="M685">
        <v>2.2000000000000002</v>
      </c>
      <c r="N685">
        <f t="shared" si="46"/>
        <v>9279.51</v>
      </c>
      <c r="O685">
        <f t="shared" si="44"/>
        <v>720.48999999999978</v>
      </c>
      <c r="P685">
        <f t="shared" si="45"/>
        <v>0.86458800000000002</v>
      </c>
      <c r="Q685" s="4">
        <v>18045</v>
      </c>
      <c r="R685" s="5">
        <v>40.121237000000001</v>
      </c>
      <c r="S685" s="5">
        <v>-87.234871999999996</v>
      </c>
      <c r="T685">
        <v>6</v>
      </c>
      <c r="U685">
        <v>9.2994114770659414E-2</v>
      </c>
      <c r="V685">
        <v>17212</v>
      </c>
      <c r="W685">
        <v>17002</v>
      </c>
      <c r="X685">
        <v>16888</v>
      </c>
      <c r="Y685">
        <v>16537</v>
      </c>
      <c r="Z685">
        <v>8531</v>
      </c>
      <c r="AA685">
        <v>18033</v>
      </c>
      <c r="AB685">
        <v>6712.7609999999995</v>
      </c>
      <c r="AC685">
        <v>46760</v>
      </c>
      <c r="AD685">
        <v>0</v>
      </c>
      <c r="AE685">
        <v>0</v>
      </c>
      <c r="AF685">
        <v>21</v>
      </c>
      <c r="AG685">
        <v>460</v>
      </c>
      <c r="AH685">
        <v>4.5652173913043478E-2</v>
      </c>
      <c r="AI685" s="3">
        <v>214412</v>
      </c>
      <c r="AJ685" s="3">
        <v>253225.60552125002</v>
      </c>
      <c r="AK685">
        <v>81</v>
      </c>
      <c r="AL685">
        <v>254688</v>
      </c>
      <c r="AM685">
        <v>369088</v>
      </c>
      <c r="AN685">
        <v>100606</v>
      </c>
      <c r="AO685">
        <v>469694</v>
      </c>
      <c r="AP685">
        <v>2</v>
      </c>
      <c r="AQ685">
        <v>1</v>
      </c>
      <c r="AR685">
        <v>3</v>
      </c>
      <c r="AS685">
        <v>0.17644982943183157</v>
      </c>
      <c r="AT685">
        <v>3</v>
      </c>
      <c r="AU685">
        <v>18</v>
      </c>
      <c r="AV685">
        <f t="shared" si="43"/>
        <v>21</v>
      </c>
      <c r="AW685">
        <v>5989</v>
      </c>
      <c r="AX685">
        <v>0.38</v>
      </c>
      <c r="AY685">
        <v>181626684.36714399</v>
      </c>
      <c r="AZ685">
        <v>181626.68436714399</v>
      </c>
      <c r="BA685">
        <v>10053.693858771599</v>
      </c>
      <c r="BB685">
        <v>0.9946592904532543</v>
      </c>
      <c r="BC685">
        <v>21663</v>
      </c>
      <c r="BD685">
        <v>0</v>
      </c>
      <c r="BE685">
        <v>21663</v>
      </c>
      <c r="BF685">
        <v>1.2585986521031838</v>
      </c>
      <c r="BG685">
        <v>349134</v>
      </c>
      <c r="BH685">
        <v>20.673495973472289</v>
      </c>
      <c r="BI685">
        <v>2264</v>
      </c>
      <c r="BJ685">
        <v>15</v>
      </c>
      <c r="BK685">
        <v>4</v>
      </c>
      <c r="BL685">
        <v>1</v>
      </c>
      <c r="BM685">
        <v>0</v>
      </c>
      <c r="BN685">
        <v>0</v>
      </c>
      <c r="BO685">
        <v>1</v>
      </c>
      <c r="BP685">
        <v>1</v>
      </c>
      <c r="BQ685">
        <v>0</v>
      </c>
      <c r="BR685">
        <v>1</v>
      </c>
      <c r="BS685">
        <v>0</v>
      </c>
      <c r="BT685">
        <v>16852</v>
      </c>
      <c r="BU685">
        <v>0.81</v>
      </c>
      <c r="BV685">
        <v>0.56785960000000002</v>
      </c>
      <c r="BW685">
        <v>134</v>
      </c>
      <c r="BX685">
        <v>1.3648229999999999</v>
      </c>
      <c r="BY685">
        <v>-3.1890099999999998E-2</v>
      </c>
      <c r="BZ685">
        <v>16</v>
      </c>
      <c r="CA685">
        <v>4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16723</v>
      </c>
      <c r="CK685">
        <v>1.3753513125635353</v>
      </c>
      <c r="CL685">
        <v>0.58440170940170943</v>
      </c>
      <c r="CM685">
        <v>122</v>
      </c>
      <c r="CN685">
        <v>-0.1201238179950171</v>
      </c>
      <c r="CO685">
        <v>1335</v>
      </c>
      <c r="CP685">
        <v>0.28384386099999998</v>
      </c>
      <c r="CQ685">
        <v>-0.14975603530000001</v>
      </c>
      <c r="CR685">
        <v>14281</v>
      </c>
      <c r="CS685">
        <v>0.8640000000000001</v>
      </c>
      <c r="CT685">
        <v>14389</v>
      </c>
      <c r="CU685">
        <v>0.83967811823000005</v>
      </c>
      <c r="CV685">
        <v>9</v>
      </c>
      <c r="CW685">
        <v>4</v>
      </c>
      <c r="CX685">
        <v>4</v>
      </c>
      <c r="CY685">
        <v>354</v>
      </c>
      <c r="CZ685">
        <v>677</v>
      </c>
      <c r="DA685" s="2">
        <v>6979</v>
      </c>
      <c r="DB685" s="2">
        <v>1015</v>
      </c>
      <c r="DC685" s="2">
        <v>124.41</v>
      </c>
      <c r="DD685" s="2">
        <v>372</v>
      </c>
      <c r="DE685">
        <v>164</v>
      </c>
      <c r="DF685">
        <v>17</v>
      </c>
      <c r="DG685">
        <v>35.549999999999997</v>
      </c>
      <c r="DH685">
        <v>23.7</v>
      </c>
      <c r="DI685" s="2">
        <v>17.77</v>
      </c>
      <c r="DJ685">
        <v>-2.68</v>
      </c>
      <c r="DK685">
        <v>0.91171669496110297</v>
      </c>
      <c r="DL685">
        <v>4.3478260869565218E-3</v>
      </c>
      <c r="DM685">
        <v>0</v>
      </c>
      <c r="DN685">
        <v>201.9</v>
      </c>
      <c r="DO685">
        <v>0.79700000000000004</v>
      </c>
      <c r="DP685">
        <v>3877.43</v>
      </c>
      <c r="DQ685" s="2">
        <v>0</v>
      </c>
      <c r="DR685" s="2">
        <v>1487.1332277400002</v>
      </c>
      <c r="DS685">
        <v>5.8552132205427036E-3</v>
      </c>
      <c r="DT685">
        <v>2.3678800961455599</v>
      </c>
      <c r="DU685">
        <v>603070.64592712035</v>
      </c>
      <c r="DV685">
        <v>1</v>
      </c>
    </row>
    <row r="686" spans="1:126" x14ac:dyDescent="0.15">
      <c r="A686" t="s">
        <v>1271</v>
      </c>
      <c r="B686" t="s">
        <v>162</v>
      </c>
      <c r="C686">
        <v>18</v>
      </c>
      <c r="D686">
        <v>47</v>
      </c>
      <c r="E686" t="s">
        <v>1303</v>
      </c>
      <c r="F686">
        <v>18047</v>
      </c>
      <c r="G686" t="s">
        <v>5670</v>
      </c>
      <c r="H686">
        <v>97.9</v>
      </c>
      <c r="I686">
        <v>0.1</v>
      </c>
      <c r="J686">
        <v>0.1</v>
      </c>
      <c r="K686">
        <v>0.2</v>
      </c>
      <c r="L686">
        <v>0.7</v>
      </c>
      <c r="M686">
        <v>0.9</v>
      </c>
      <c r="N686">
        <f t="shared" si="46"/>
        <v>9585.7700000000023</v>
      </c>
      <c r="O686">
        <f t="shared" si="44"/>
        <v>414.22999999999774</v>
      </c>
      <c r="P686">
        <f t="shared" si="45"/>
        <v>0.49707599999999746</v>
      </c>
      <c r="Q686" s="4">
        <v>18047</v>
      </c>
      <c r="R686" s="5">
        <v>39.409762000000001</v>
      </c>
      <c r="S686" s="5">
        <v>-85.066963999999999</v>
      </c>
      <c r="T686">
        <v>6</v>
      </c>
      <c r="U686">
        <v>0.1239235197821405</v>
      </c>
      <c r="V686">
        <v>23108</v>
      </c>
      <c r="W686">
        <v>22980</v>
      </c>
      <c r="X686">
        <v>22935</v>
      </c>
      <c r="Y686">
        <v>22913</v>
      </c>
      <c r="Z686">
        <v>12040</v>
      </c>
      <c r="AA686">
        <v>18035</v>
      </c>
      <c r="AB686">
        <v>9646.5770000000011</v>
      </c>
      <c r="AC686">
        <v>51748</v>
      </c>
      <c r="AD686">
        <v>2</v>
      </c>
      <c r="AE686">
        <v>8.7202964900806631E-5</v>
      </c>
      <c r="AF686">
        <v>43</v>
      </c>
      <c r="AG686">
        <v>727</v>
      </c>
      <c r="AH686">
        <v>5.9147180192572216E-2</v>
      </c>
      <c r="AI686" s="3">
        <v>124960</v>
      </c>
      <c r="AJ686" s="3">
        <v>246035.15816118501</v>
      </c>
      <c r="AK686">
        <v>83</v>
      </c>
      <c r="AL686">
        <v>250470.40000000002</v>
      </c>
      <c r="AM686">
        <v>807180</v>
      </c>
      <c r="AN686">
        <v>67069</v>
      </c>
      <c r="AO686">
        <v>874249</v>
      </c>
      <c r="AP686">
        <v>2</v>
      </c>
      <c r="AQ686">
        <v>0</v>
      </c>
      <c r="AR686">
        <v>2</v>
      </c>
      <c r="AS686">
        <v>8.7032201914708437E-2</v>
      </c>
      <c r="AT686">
        <v>2</v>
      </c>
      <c r="AU686">
        <v>15</v>
      </c>
      <c r="AV686">
        <f t="shared" si="43"/>
        <v>17</v>
      </c>
      <c r="AW686">
        <v>6515</v>
      </c>
      <c r="AX686">
        <v>0.28000000000000003</v>
      </c>
      <c r="AY686">
        <v>287831865.73678398</v>
      </c>
      <c r="AZ686">
        <v>287831.86573678401</v>
      </c>
      <c r="BA686">
        <v>12885.1087046711</v>
      </c>
      <c r="BB686">
        <v>0.77608968843039772</v>
      </c>
      <c r="BC686">
        <v>8286</v>
      </c>
      <c r="BD686">
        <v>3395</v>
      </c>
      <c r="BE686">
        <v>4891</v>
      </c>
      <c r="BF686">
        <v>0.21165830015579021</v>
      </c>
      <c r="BG686">
        <v>428734</v>
      </c>
      <c r="BH686">
        <v>18.693437976891214</v>
      </c>
      <c r="BI686">
        <v>2701</v>
      </c>
      <c r="BJ686">
        <v>13</v>
      </c>
      <c r="BK686">
        <v>3</v>
      </c>
      <c r="BL686">
        <v>1</v>
      </c>
      <c r="BM686">
        <v>0</v>
      </c>
      <c r="BN686">
        <v>0</v>
      </c>
      <c r="BO686">
        <v>2</v>
      </c>
      <c r="BP686">
        <v>1</v>
      </c>
      <c r="BQ686">
        <v>3</v>
      </c>
      <c r="BR686">
        <v>2</v>
      </c>
      <c r="BS686">
        <v>0</v>
      </c>
      <c r="BT686">
        <v>23148</v>
      </c>
      <c r="BU686">
        <v>0.81</v>
      </c>
      <c r="BV686">
        <v>0.60366410000000004</v>
      </c>
      <c r="BW686">
        <v>97</v>
      </c>
      <c r="BX686">
        <v>1.0800069999999999</v>
      </c>
      <c r="BY686">
        <v>-0.62745220000000002</v>
      </c>
      <c r="BZ686">
        <v>14</v>
      </c>
      <c r="CA686">
        <v>3</v>
      </c>
      <c r="CB686">
        <v>1</v>
      </c>
      <c r="CC686">
        <v>0</v>
      </c>
      <c r="CD686">
        <v>0</v>
      </c>
      <c r="CE686">
        <v>1</v>
      </c>
      <c r="CF686">
        <v>1</v>
      </c>
      <c r="CG686">
        <v>4</v>
      </c>
      <c r="CH686">
        <v>2</v>
      </c>
      <c r="CI686">
        <v>0</v>
      </c>
      <c r="CJ686">
        <v>22898</v>
      </c>
      <c r="CK686">
        <v>1.135470346755175</v>
      </c>
      <c r="CL686">
        <v>0.56810845706907687</v>
      </c>
      <c r="CM686">
        <v>117</v>
      </c>
      <c r="CN686">
        <v>-0.78080481696761128</v>
      </c>
      <c r="CO686">
        <v>2574</v>
      </c>
      <c r="CP686">
        <v>0.343421421</v>
      </c>
      <c r="CQ686">
        <v>0.15175623999999999</v>
      </c>
      <c r="CR686">
        <v>19872</v>
      </c>
      <c r="CS686">
        <v>0.86900000000000011</v>
      </c>
      <c r="CT686">
        <v>19411</v>
      </c>
      <c r="CU686">
        <v>0.83883664989999995</v>
      </c>
      <c r="CV686">
        <v>6</v>
      </c>
      <c r="CW686">
        <v>14</v>
      </c>
      <c r="CX686">
        <v>19</v>
      </c>
      <c r="CY686">
        <v>401</v>
      </c>
      <c r="CZ686">
        <v>1077</v>
      </c>
      <c r="DA686" s="2">
        <v>7984</v>
      </c>
      <c r="DB686" s="2">
        <v>1905</v>
      </c>
      <c r="DC686" s="2">
        <v>117.64</v>
      </c>
      <c r="DD686" s="2">
        <v>459</v>
      </c>
      <c r="DE686">
        <v>241</v>
      </c>
      <c r="DF686">
        <v>19</v>
      </c>
      <c r="DG686">
        <v>26.14</v>
      </c>
      <c r="DH686">
        <v>8.7100000000000009</v>
      </c>
      <c r="DI686" s="2">
        <v>17.43</v>
      </c>
      <c r="DJ686">
        <v>-1.45</v>
      </c>
      <c r="DK686">
        <v>0.89309379001280409</v>
      </c>
      <c r="DL686">
        <v>0</v>
      </c>
      <c r="DM686">
        <v>0</v>
      </c>
      <c r="DN686">
        <v>103.4</v>
      </c>
      <c r="DO686">
        <v>0.41100000000000003</v>
      </c>
      <c r="DP686">
        <v>1617.76</v>
      </c>
      <c r="DQ686" s="2">
        <v>0</v>
      </c>
      <c r="DR686" s="2">
        <v>248.41037259999999</v>
      </c>
      <c r="DS686">
        <v>9.917753658742908E-4</v>
      </c>
      <c r="DT686">
        <v>3.45169158481501</v>
      </c>
      <c r="DU686">
        <v>864546.57192524953</v>
      </c>
      <c r="DV686">
        <v>1</v>
      </c>
    </row>
    <row r="687" spans="1:126" x14ac:dyDescent="0.15">
      <c r="A687" t="s">
        <v>1271</v>
      </c>
      <c r="B687" t="s">
        <v>312</v>
      </c>
      <c r="C687">
        <v>18</v>
      </c>
      <c r="D687">
        <v>49</v>
      </c>
      <c r="E687" t="s">
        <v>1304</v>
      </c>
      <c r="F687">
        <v>18049</v>
      </c>
      <c r="G687" t="s">
        <v>5671</v>
      </c>
      <c r="H687">
        <v>93.3</v>
      </c>
      <c r="I687">
        <v>0.7</v>
      </c>
      <c r="J687">
        <v>0.4</v>
      </c>
      <c r="K687">
        <v>0.5</v>
      </c>
      <c r="L687">
        <v>1</v>
      </c>
      <c r="M687">
        <v>4.2</v>
      </c>
      <c r="N687">
        <f t="shared" si="46"/>
        <v>8724.4299999999985</v>
      </c>
      <c r="O687">
        <f t="shared" si="44"/>
        <v>1275.5700000000015</v>
      </c>
      <c r="P687">
        <f t="shared" si="45"/>
        <v>1.5306840000000024</v>
      </c>
      <c r="Q687" s="4">
        <v>18049</v>
      </c>
      <c r="R687" s="5">
        <v>41.050384000000001</v>
      </c>
      <c r="S687" s="5">
        <v>-86.265006</v>
      </c>
      <c r="T687">
        <v>7</v>
      </c>
      <c r="U687">
        <v>0.1698716600429499</v>
      </c>
      <c r="V687">
        <v>20762</v>
      </c>
      <c r="W687">
        <v>20638</v>
      </c>
      <c r="X687">
        <v>20527</v>
      </c>
      <c r="Y687">
        <v>20329</v>
      </c>
      <c r="Z687">
        <v>10449</v>
      </c>
      <c r="AA687">
        <v>18037</v>
      </c>
      <c r="AB687">
        <v>7794.0329999999994</v>
      </c>
      <c r="AC687">
        <v>45332</v>
      </c>
      <c r="AD687">
        <v>2</v>
      </c>
      <c r="AE687">
        <v>9.7432649680908069E-5</v>
      </c>
      <c r="AF687">
        <v>34</v>
      </c>
      <c r="AG687">
        <v>653</v>
      </c>
      <c r="AH687">
        <v>5.2067381316998472E-2</v>
      </c>
      <c r="AI687" s="3">
        <v>188411</v>
      </c>
      <c r="AJ687" s="3">
        <v>235767.380034945</v>
      </c>
      <c r="AK687">
        <v>75</v>
      </c>
      <c r="AL687">
        <v>237689.59999999998</v>
      </c>
      <c r="AM687">
        <v>1393204</v>
      </c>
      <c r="AN687">
        <v>116843</v>
      </c>
      <c r="AO687">
        <v>1510047</v>
      </c>
      <c r="AP687">
        <v>2</v>
      </c>
      <c r="AQ687">
        <v>0</v>
      </c>
      <c r="AR687">
        <v>2</v>
      </c>
      <c r="AS687">
        <v>9.6908615175889126E-2</v>
      </c>
      <c r="AT687">
        <v>3</v>
      </c>
      <c r="AU687">
        <v>34</v>
      </c>
      <c r="AV687">
        <f t="shared" si="43"/>
        <v>37</v>
      </c>
      <c r="AW687">
        <v>15792</v>
      </c>
      <c r="AX687">
        <v>0.79</v>
      </c>
      <c r="AY687">
        <v>1268407329.0827301</v>
      </c>
      <c r="AZ687">
        <v>1268407.32908273</v>
      </c>
      <c r="BA687">
        <v>61548.006545766802</v>
      </c>
      <c r="BB687">
        <v>0.16247479912390089</v>
      </c>
      <c r="BC687">
        <v>17033</v>
      </c>
      <c r="BD687">
        <v>0</v>
      </c>
      <c r="BE687">
        <v>17033</v>
      </c>
      <c r="BF687">
        <v>0.82039302572006545</v>
      </c>
      <c r="BG687">
        <v>302213</v>
      </c>
      <c r="BH687">
        <v>14.722706679008136</v>
      </c>
      <c r="BI687">
        <v>2383</v>
      </c>
      <c r="BJ687">
        <v>23</v>
      </c>
      <c r="BK687">
        <v>7</v>
      </c>
      <c r="BL687">
        <v>2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0</v>
      </c>
      <c r="BS687">
        <v>0</v>
      </c>
      <c r="BT687">
        <v>20265</v>
      </c>
      <c r="BU687">
        <v>0.82</v>
      </c>
      <c r="BV687">
        <v>0.58118219999999998</v>
      </c>
      <c r="BW687">
        <v>159</v>
      </c>
      <c r="BX687">
        <v>1.7271160000000001</v>
      </c>
      <c r="BY687">
        <v>0.30284640000000002</v>
      </c>
      <c r="BZ687">
        <v>31</v>
      </c>
      <c r="CA687">
        <v>6</v>
      </c>
      <c r="CB687">
        <v>2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20483</v>
      </c>
      <c r="CK687">
        <v>2.0016599130986674</v>
      </c>
      <c r="CL687">
        <v>0.6013023531152879</v>
      </c>
      <c r="CM687">
        <v>142</v>
      </c>
      <c r="CN687">
        <v>0.44516473727565165</v>
      </c>
      <c r="CO687">
        <v>1467</v>
      </c>
      <c r="CP687">
        <v>-0.17496629999999999</v>
      </c>
      <c r="CQ687">
        <v>-2.3638118999999999E-2</v>
      </c>
      <c r="CR687">
        <v>17475</v>
      </c>
      <c r="CS687">
        <v>0.86199999999999999</v>
      </c>
      <c r="CT687">
        <v>17025</v>
      </c>
      <c r="CU687">
        <v>0.80377358490999995</v>
      </c>
      <c r="CV687">
        <v>13</v>
      </c>
      <c r="CW687">
        <v>9</v>
      </c>
      <c r="CX687">
        <v>12</v>
      </c>
      <c r="CY687">
        <v>435</v>
      </c>
      <c r="CZ687">
        <v>996</v>
      </c>
      <c r="DA687" s="2">
        <v>9594</v>
      </c>
      <c r="DB687" s="2">
        <v>1250</v>
      </c>
      <c r="DC687" s="2">
        <v>102.69</v>
      </c>
      <c r="DD687" s="2">
        <v>1108</v>
      </c>
      <c r="DE687">
        <v>254</v>
      </c>
      <c r="DF687">
        <v>22</v>
      </c>
      <c r="DG687">
        <v>34.229999999999997</v>
      </c>
      <c r="DH687">
        <v>24.45</v>
      </c>
      <c r="DI687" s="2">
        <v>9.7799999999999994</v>
      </c>
      <c r="DJ687">
        <v>-3.13</v>
      </c>
      <c r="DK687">
        <v>0.93306654070091444</v>
      </c>
      <c r="DL687">
        <v>1.5313935681470138E-3</v>
      </c>
      <c r="DM687">
        <v>0</v>
      </c>
      <c r="DN687">
        <v>156</v>
      </c>
      <c r="DO687">
        <v>0.66599999999999993</v>
      </c>
      <c r="DP687">
        <v>2688.95</v>
      </c>
      <c r="DQ687" s="2">
        <v>0</v>
      </c>
      <c r="DR687" s="2">
        <v>534.68956352999999</v>
      </c>
      <c r="DS687">
        <v>2.3827133923548616E-3</v>
      </c>
      <c r="DT687">
        <v>2.6180686074253101</v>
      </c>
      <c r="DU687">
        <v>622287.68007147894</v>
      </c>
      <c r="DV687">
        <v>0</v>
      </c>
    </row>
    <row r="688" spans="1:126" x14ac:dyDescent="0.15">
      <c r="A688" t="s">
        <v>1271</v>
      </c>
      <c r="B688" t="s">
        <v>1305</v>
      </c>
      <c r="C688">
        <v>18</v>
      </c>
      <c r="D688">
        <v>51</v>
      </c>
      <c r="E688" t="s">
        <v>1306</v>
      </c>
      <c r="F688">
        <v>18051</v>
      </c>
      <c r="G688" t="s">
        <v>5672</v>
      </c>
      <c r="H688">
        <v>94.8</v>
      </c>
      <c r="I688">
        <v>1.8</v>
      </c>
      <c r="J688">
        <v>0.2</v>
      </c>
      <c r="K688">
        <v>0.5</v>
      </c>
      <c r="L688">
        <v>1.5</v>
      </c>
      <c r="M688">
        <v>1.3</v>
      </c>
      <c r="N688">
        <f t="shared" si="46"/>
        <v>8994.51</v>
      </c>
      <c r="O688">
        <f t="shared" si="44"/>
        <v>1005.4899999999998</v>
      </c>
      <c r="P688">
        <f t="shared" si="45"/>
        <v>1.2065880000000002</v>
      </c>
      <c r="Q688" s="4">
        <v>18051</v>
      </c>
      <c r="R688" s="5">
        <v>38.317397999999997</v>
      </c>
      <c r="S688" s="5">
        <v>-87.580522999999999</v>
      </c>
      <c r="T688">
        <v>6</v>
      </c>
      <c r="U688">
        <v>8.2223227909582891E-2</v>
      </c>
      <c r="V688">
        <v>33437</v>
      </c>
      <c r="W688">
        <v>33586</v>
      </c>
      <c r="X688">
        <v>33668</v>
      </c>
      <c r="Y688">
        <v>33622</v>
      </c>
      <c r="Z688">
        <v>17517</v>
      </c>
      <c r="AA688">
        <v>18039</v>
      </c>
      <c r="AB688">
        <v>13783.857</v>
      </c>
      <c r="AC688">
        <v>48303</v>
      </c>
      <c r="AD688">
        <v>2</v>
      </c>
      <c r="AE688">
        <v>5.9403587976713792E-5</v>
      </c>
      <c r="AF688">
        <v>27</v>
      </c>
      <c r="AG688">
        <v>589</v>
      </c>
      <c r="AH688">
        <v>4.5840407470288627E-2</v>
      </c>
      <c r="AI688" s="3">
        <v>268146</v>
      </c>
      <c r="AJ688" s="3">
        <v>311996.31913598499</v>
      </c>
      <c r="AK688">
        <v>111</v>
      </c>
      <c r="AL688">
        <v>319411.20000000001</v>
      </c>
      <c r="AM688">
        <v>1083727</v>
      </c>
      <c r="AN688">
        <v>150441</v>
      </c>
      <c r="AO688">
        <v>1234168</v>
      </c>
      <c r="AP688">
        <v>3</v>
      </c>
      <c r="AQ688">
        <v>0</v>
      </c>
      <c r="AR688">
        <v>3</v>
      </c>
      <c r="AS688">
        <v>8.932293217412017E-2</v>
      </c>
      <c r="AT688">
        <v>3</v>
      </c>
      <c r="AU688">
        <v>39</v>
      </c>
      <c r="AV688">
        <f t="shared" si="43"/>
        <v>42</v>
      </c>
      <c r="AW688">
        <v>19602</v>
      </c>
      <c r="AX688">
        <v>0.63</v>
      </c>
      <c r="AY688">
        <v>506151754.13523698</v>
      </c>
      <c r="AZ688">
        <v>506151.75413523696</v>
      </c>
      <c r="BA688">
        <v>15535.5071090156</v>
      </c>
      <c r="BB688">
        <v>0.64368674481161792</v>
      </c>
      <c r="BC688">
        <v>45441</v>
      </c>
      <c r="BD688">
        <v>68841</v>
      </c>
      <c r="BE688">
        <v>-23400</v>
      </c>
      <c r="BF688">
        <v>-0.69982354876334596</v>
      </c>
      <c r="BG688">
        <v>476112</v>
      </c>
      <c r="BH688">
        <v>14.14138053938458</v>
      </c>
      <c r="BI688">
        <v>4172</v>
      </c>
      <c r="BJ688">
        <v>47</v>
      </c>
      <c r="BK688">
        <v>9</v>
      </c>
      <c r="BL688">
        <v>3</v>
      </c>
      <c r="BM688">
        <v>0</v>
      </c>
      <c r="BN688">
        <v>0</v>
      </c>
      <c r="BO688">
        <v>2</v>
      </c>
      <c r="BP688">
        <v>2</v>
      </c>
      <c r="BQ688">
        <v>2</v>
      </c>
      <c r="BR688">
        <v>2</v>
      </c>
      <c r="BS688">
        <v>0</v>
      </c>
      <c r="BT688">
        <v>32750</v>
      </c>
      <c r="BU688">
        <v>0.78</v>
      </c>
      <c r="BV688">
        <v>0.6024986</v>
      </c>
      <c r="BW688">
        <v>229</v>
      </c>
      <c r="BX688">
        <v>2.045801</v>
      </c>
      <c r="BY688">
        <v>0.56813820000000004</v>
      </c>
      <c r="BZ688">
        <v>45</v>
      </c>
      <c r="CA688">
        <v>8</v>
      </c>
      <c r="CB688">
        <v>2</v>
      </c>
      <c r="CC688">
        <v>0</v>
      </c>
      <c r="CD688">
        <v>0</v>
      </c>
      <c r="CE688">
        <v>1</v>
      </c>
      <c r="CF688">
        <v>2</v>
      </c>
      <c r="CG688">
        <v>2</v>
      </c>
      <c r="CH688">
        <v>2</v>
      </c>
      <c r="CI688">
        <v>0</v>
      </c>
      <c r="CJ688">
        <v>33845</v>
      </c>
      <c r="CK688">
        <v>1.8318806322942829</v>
      </c>
      <c r="CL688">
        <v>0.63177546028067466</v>
      </c>
      <c r="CM688">
        <v>198</v>
      </c>
      <c r="CN688">
        <v>0.24590052154274092</v>
      </c>
      <c r="CO688">
        <v>2887</v>
      </c>
      <c r="CP688">
        <v>0.18279525399999999</v>
      </c>
      <c r="CQ688">
        <v>0.35153544599999997</v>
      </c>
      <c r="CR688">
        <v>29705</v>
      </c>
      <c r="CS688">
        <v>0.879</v>
      </c>
      <c r="CT688">
        <v>28890</v>
      </c>
      <c r="CU688">
        <v>0.8701461168900001</v>
      </c>
      <c r="CV688">
        <v>7</v>
      </c>
      <c r="CW688">
        <v>16</v>
      </c>
      <c r="CX688">
        <v>12</v>
      </c>
      <c r="CY688">
        <v>782</v>
      </c>
      <c r="CZ688">
        <v>913</v>
      </c>
      <c r="DA688" s="2">
        <v>24528</v>
      </c>
      <c r="DB688" s="2">
        <v>2485</v>
      </c>
      <c r="DC688" s="2">
        <v>98.18</v>
      </c>
      <c r="DD688" s="2">
        <v>1717</v>
      </c>
      <c r="DE688">
        <v>202</v>
      </c>
      <c r="DF688">
        <v>26</v>
      </c>
      <c r="DG688">
        <v>14.88</v>
      </c>
      <c r="DH688">
        <v>14.88</v>
      </c>
      <c r="DI688" s="2">
        <v>5.95</v>
      </c>
      <c r="DJ688">
        <v>-1.56</v>
      </c>
      <c r="DK688">
        <v>0.91698179350055564</v>
      </c>
      <c r="DL688">
        <v>0</v>
      </c>
      <c r="DM688">
        <v>0</v>
      </c>
      <c r="DN688">
        <v>196.2</v>
      </c>
      <c r="DO688">
        <v>0.60099999999999998</v>
      </c>
      <c r="DP688">
        <v>1244.8300000000002</v>
      </c>
      <c r="DQ688" s="2">
        <v>0</v>
      </c>
      <c r="DR688" s="2">
        <v>4263.9323181</v>
      </c>
      <c r="DS688">
        <v>1.3230822345697016E-2</v>
      </c>
      <c r="DT688">
        <v>3.0131943909569099</v>
      </c>
      <c r="DU688">
        <v>962448.03624881571</v>
      </c>
      <c r="DV688">
        <v>0</v>
      </c>
    </row>
    <row r="689" spans="1:126" x14ac:dyDescent="0.15">
      <c r="A689" t="s">
        <v>1271</v>
      </c>
      <c r="B689" t="s">
        <v>316</v>
      </c>
      <c r="C689">
        <v>18</v>
      </c>
      <c r="D689">
        <v>53</v>
      </c>
      <c r="E689" t="s">
        <v>1307</v>
      </c>
      <c r="F689">
        <v>18053</v>
      </c>
      <c r="G689" t="s">
        <v>5673</v>
      </c>
      <c r="H689">
        <v>86.5</v>
      </c>
      <c r="I689">
        <v>6.9</v>
      </c>
      <c r="J689">
        <v>0.3</v>
      </c>
      <c r="K689">
        <v>0.6</v>
      </c>
      <c r="L689">
        <v>2.1</v>
      </c>
      <c r="M689">
        <v>3.6</v>
      </c>
      <c r="N689">
        <f t="shared" si="46"/>
        <v>7547.6799999999994</v>
      </c>
      <c r="O689">
        <f t="shared" si="44"/>
        <v>2452.3200000000006</v>
      </c>
      <c r="P689">
        <f t="shared" si="45"/>
        <v>2.9427840000000018</v>
      </c>
      <c r="Q689" s="4">
        <v>18053</v>
      </c>
      <c r="R689" s="5">
        <v>40.515757999999998</v>
      </c>
      <c r="S689" s="5">
        <v>-85.654945999999995</v>
      </c>
      <c r="T689">
        <v>4</v>
      </c>
      <c r="U689">
        <v>0.19710475181789711</v>
      </c>
      <c r="V689">
        <v>69886</v>
      </c>
      <c r="W689">
        <v>69313</v>
      </c>
      <c r="X689">
        <v>68896</v>
      </c>
      <c r="Y689">
        <v>67519</v>
      </c>
      <c r="Z689">
        <v>33180</v>
      </c>
      <c r="AA689">
        <v>18041</v>
      </c>
      <c r="AB689">
        <v>24053.492000000002</v>
      </c>
      <c r="AC689">
        <v>40294</v>
      </c>
      <c r="AD689">
        <v>4</v>
      </c>
      <c r="AE689">
        <v>5.8058522991175105E-5</v>
      </c>
      <c r="AF689">
        <v>23</v>
      </c>
      <c r="AG689">
        <v>500</v>
      </c>
      <c r="AH689">
        <v>4.5999999999999999E-2</v>
      </c>
      <c r="AI689" s="3">
        <v>183380</v>
      </c>
      <c r="AJ689" s="3">
        <v>265008.44098953501</v>
      </c>
      <c r="AK689">
        <v>83</v>
      </c>
      <c r="AL689">
        <v>265497.59999999998</v>
      </c>
      <c r="AM689">
        <v>1394341</v>
      </c>
      <c r="AN689">
        <v>104870</v>
      </c>
      <c r="AO689">
        <v>1499211</v>
      </c>
      <c r="AP689">
        <v>3</v>
      </c>
      <c r="AQ689">
        <v>0</v>
      </c>
      <c r="AR689">
        <v>3</v>
      </c>
      <c r="AS689">
        <v>4.3281924025796024E-2</v>
      </c>
      <c r="AT689">
        <v>3</v>
      </c>
      <c r="AU689">
        <v>60</v>
      </c>
      <c r="AV689">
        <f t="shared" si="43"/>
        <v>63</v>
      </c>
      <c r="AW689">
        <v>46779</v>
      </c>
      <c r="AX689">
        <v>0.72</v>
      </c>
      <c r="AY689">
        <v>691722633.22930896</v>
      </c>
      <c r="AZ689">
        <v>691722.63322930899</v>
      </c>
      <c r="BA689">
        <v>9407.6650032369598</v>
      </c>
      <c r="BB689">
        <v>1.062963019682273</v>
      </c>
      <c r="BC689">
        <v>16632</v>
      </c>
      <c r="BD689">
        <v>2123</v>
      </c>
      <c r="BE689">
        <v>14509</v>
      </c>
      <c r="BF689">
        <v>0.20760953552929057</v>
      </c>
      <c r="BG689">
        <v>655047</v>
      </c>
      <c r="BH689">
        <v>9.5077653274500697</v>
      </c>
      <c r="BI689">
        <v>7362</v>
      </c>
      <c r="BJ689">
        <v>81</v>
      </c>
      <c r="BK689">
        <v>20</v>
      </c>
      <c r="BL689">
        <v>4</v>
      </c>
      <c r="BM689">
        <v>0</v>
      </c>
      <c r="BN689">
        <v>0</v>
      </c>
      <c r="BO689">
        <v>7</v>
      </c>
      <c r="BP689">
        <v>3</v>
      </c>
      <c r="BQ689">
        <v>6</v>
      </c>
      <c r="BR689">
        <v>3</v>
      </c>
      <c r="BS689">
        <v>0</v>
      </c>
      <c r="BT689">
        <v>68796</v>
      </c>
      <c r="BU689">
        <v>0.81</v>
      </c>
      <c r="BV689">
        <v>0.48797639999999998</v>
      </c>
      <c r="BW689">
        <v>421</v>
      </c>
      <c r="BX689">
        <v>1.80243</v>
      </c>
      <c r="BY689">
        <v>-0.36127670000000001</v>
      </c>
      <c r="BZ689">
        <v>85</v>
      </c>
      <c r="CA689">
        <v>11</v>
      </c>
      <c r="CB689">
        <v>4</v>
      </c>
      <c r="CC689">
        <v>0</v>
      </c>
      <c r="CD689">
        <v>0</v>
      </c>
      <c r="CE689">
        <v>6</v>
      </c>
      <c r="CF689">
        <v>1</v>
      </c>
      <c r="CG689">
        <v>4</v>
      </c>
      <c r="CH689">
        <v>3</v>
      </c>
      <c r="CI689">
        <v>0</v>
      </c>
      <c r="CJ689">
        <v>68631</v>
      </c>
      <c r="CK689">
        <v>1.6610569567688072</v>
      </c>
      <c r="CL689">
        <v>0.51064302447693677</v>
      </c>
      <c r="CM689">
        <v>357</v>
      </c>
      <c r="CN689">
        <v>-0.52995802056625196</v>
      </c>
      <c r="CO689">
        <v>6106</v>
      </c>
      <c r="CP689">
        <v>-0.80277493249999998</v>
      </c>
      <c r="CQ689">
        <v>-0.27227393259999999</v>
      </c>
      <c r="CR689">
        <v>56659</v>
      </c>
      <c r="CS689">
        <v>0.83700000000000008</v>
      </c>
      <c r="CT689">
        <v>58075</v>
      </c>
      <c r="CU689">
        <v>0.83560236997999993</v>
      </c>
      <c r="CV689">
        <v>123</v>
      </c>
      <c r="CW689">
        <v>38</v>
      </c>
      <c r="CX689">
        <v>33</v>
      </c>
      <c r="CY689">
        <v>522</v>
      </c>
      <c r="CZ689">
        <v>777</v>
      </c>
      <c r="DA689" s="2">
        <v>35462</v>
      </c>
      <c r="DB689" s="2">
        <v>5320</v>
      </c>
      <c r="DC689" s="2">
        <v>95.48</v>
      </c>
      <c r="DD689" s="2">
        <v>7854</v>
      </c>
      <c r="DE689">
        <v>212</v>
      </c>
      <c r="DF689">
        <v>12</v>
      </c>
      <c r="DG689">
        <v>27.49</v>
      </c>
      <c r="DH689">
        <v>11.57</v>
      </c>
      <c r="DI689" s="2">
        <v>18.809999999999999</v>
      </c>
      <c r="DJ689">
        <v>-3.54</v>
      </c>
      <c r="DK689">
        <v>0.97353037408659615</v>
      </c>
      <c r="DL689">
        <v>4.0000000000000001E-3</v>
      </c>
      <c r="DM689">
        <v>0</v>
      </c>
      <c r="DN689">
        <v>175.6</v>
      </c>
      <c r="DO689">
        <v>0.67299999999999993</v>
      </c>
      <c r="DP689">
        <v>1948.63</v>
      </c>
      <c r="DQ689" s="2">
        <v>0</v>
      </c>
      <c r="DR689" s="2">
        <v>0</v>
      </c>
      <c r="DS689">
        <v>0</v>
      </c>
      <c r="DT689">
        <v>2.41913543795645</v>
      </c>
      <c r="DU689">
        <v>642274.65285238635</v>
      </c>
      <c r="DV689">
        <v>1</v>
      </c>
    </row>
    <row r="690" spans="1:126" x14ac:dyDescent="0.15">
      <c r="A690" t="s">
        <v>1271</v>
      </c>
      <c r="B690" t="s">
        <v>166</v>
      </c>
      <c r="C690">
        <v>18</v>
      </c>
      <c r="D690">
        <v>55</v>
      </c>
      <c r="E690" t="s">
        <v>1308</v>
      </c>
      <c r="F690">
        <v>18055</v>
      </c>
      <c r="G690" t="s">
        <v>5674</v>
      </c>
      <c r="H690">
        <v>97.5</v>
      </c>
      <c r="I690">
        <v>0.1</v>
      </c>
      <c r="J690">
        <v>0.2</v>
      </c>
      <c r="K690">
        <v>0.3</v>
      </c>
      <c r="L690">
        <v>0.8</v>
      </c>
      <c r="M690">
        <v>1</v>
      </c>
      <c r="N690">
        <f t="shared" si="46"/>
        <v>9508.0300000000007</v>
      </c>
      <c r="O690">
        <f t="shared" si="44"/>
        <v>491.96999999999935</v>
      </c>
      <c r="P690">
        <f t="shared" si="45"/>
        <v>0.59036399999999944</v>
      </c>
      <c r="Q690" s="4">
        <v>18055</v>
      </c>
      <c r="R690" s="5">
        <v>39.047147000000002</v>
      </c>
      <c r="S690" s="5">
        <v>-87.004771000000005</v>
      </c>
      <c r="T690">
        <v>6</v>
      </c>
      <c r="U690">
        <v>8.471995666168522E-2</v>
      </c>
      <c r="V690">
        <v>33032</v>
      </c>
      <c r="W690">
        <v>32978</v>
      </c>
      <c r="X690">
        <v>32815</v>
      </c>
      <c r="Y690">
        <v>32399</v>
      </c>
      <c r="Z690">
        <v>17019</v>
      </c>
      <c r="AA690">
        <v>18043</v>
      </c>
      <c r="AB690">
        <v>12413.790999999999</v>
      </c>
      <c r="AC690">
        <v>45397</v>
      </c>
      <c r="AD690">
        <v>2</v>
      </c>
      <c r="AE690">
        <v>6.0947737315252172E-5</v>
      </c>
      <c r="AF690">
        <v>38</v>
      </c>
      <c r="AG690">
        <v>810</v>
      </c>
      <c r="AH690">
        <v>4.6913580246913583E-2</v>
      </c>
      <c r="AI690" s="3">
        <v>181086</v>
      </c>
      <c r="AJ690" s="3">
        <v>347197.03129902499</v>
      </c>
      <c r="AK690">
        <v>66</v>
      </c>
      <c r="AL690">
        <v>349408</v>
      </c>
      <c r="AM690">
        <v>946571</v>
      </c>
      <c r="AN690">
        <v>87702</v>
      </c>
      <c r="AO690">
        <v>1034273</v>
      </c>
      <c r="AP690">
        <v>4</v>
      </c>
      <c r="AQ690">
        <v>0</v>
      </c>
      <c r="AR690">
        <v>4</v>
      </c>
      <c r="AS690">
        <v>0.12129298320092183</v>
      </c>
      <c r="AT690">
        <v>3</v>
      </c>
      <c r="AU690">
        <v>18</v>
      </c>
      <c r="AV690">
        <f t="shared" si="43"/>
        <v>21</v>
      </c>
      <c r="AW690">
        <v>11667</v>
      </c>
      <c r="AX690">
        <v>0.37</v>
      </c>
      <c r="AY690">
        <v>1534032602.22646</v>
      </c>
      <c r="AZ690">
        <v>1534032.6022264599</v>
      </c>
      <c r="BA690">
        <v>46425.858864038499</v>
      </c>
      <c r="BB690">
        <v>0.21539719985118047</v>
      </c>
      <c r="BC690">
        <v>21533</v>
      </c>
      <c r="BD690">
        <v>0</v>
      </c>
      <c r="BE690">
        <v>21533</v>
      </c>
      <c r="BF690">
        <v>0.65188302252361352</v>
      </c>
      <c r="BG690">
        <v>417822</v>
      </c>
      <c r="BH690">
        <v>12.732652750266647</v>
      </c>
      <c r="BI690">
        <v>4594</v>
      </c>
      <c r="BJ690">
        <v>34</v>
      </c>
      <c r="BK690">
        <v>9</v>
      </c>
      <c r="BL690">
        <v>2</v>
      </c>
      <c r="BM690">
        <v>0</v>
      </c>
      <c r="BN690">
        <v>0</v>
      </c>
      <c r="BO690">
        <v>1</v>
      </c>
      <c r="BP690">
        <v>1</v>
      </c>
      <c r="BQ690">
        <v>1</v>
      </c>
      <c r="BR690">
        <v>2</v>
      </c>
      <c r="BS690">
        <v>0</v>
      </c>
      <c r="BT690">
        <v>32463</v>
      </c>
      <c r="BU690">
        <v>0.68</v>
      </c>
      <c r="BV690">
        <v>0.5417362</v>
      </c>
      <c r="BW690">
        <v>184</v>
      </c>
      <c r="BX690">
        <v>1.5402149999999999</v>
      </c>
      <c r="BY690">
        <v>-0.27229219999999998</v>
      </c>
      <c r="BZ690">
        <v>34</v>
      </c>
      <c r="CA690">
        <v>9</v>
      </c>
      <c r="CB690">
        <v>2</v>
      </c>
      <c r="CC690">
        <v>0</v>
      </c>
      <c r="CD690">
        <v>0</v>
      </c>
      <c r="CE690">
        <v>1</v>
      </c>
      <c r="CF690">
        <v>0</v>
      </c>
      <c r="CG690">
        <v>2</v>
      </c>
      <c r="CH690">
        <v>2</v>
      </c>
      <c r="CI690">
        <v>0</v>
      </c>
      <c r="CJ690">
        <v>32733</v>
      </c>
      <c r="CK690">
        <v>1.5275104634466747</v>
      </c>
      <c r="CL690">
        <v>0.63103431679260724</v>
      </c>
      <c r="CM690">
        <v>174</v>
      </c>
      <c r="CN690">
        <v>-8.761972606695366E-2</v>
      </c>
      <c r="CO690">
        <v>2487</v>
      </c>
      <c r="CP690">
        <v>-0.57605432850000005</v>
      </c>
      <c r="CQ690">
        <v>-0.14621613650000001</v>
      </c>
      <c r="CR690">
        <v>27741</v>
      </c>
      <c r="CS690">
        <v>0.85699999999999998</v>
      </c>
      <c r="CT690">
        <v>27582</v>
      </c>
      <c r="CU690">
        <v>0.83211151264999994</v>
      </c>
      <c r="CV690">
        <v>18</v>
      </c>
      <c r="CW690">
        <v>13</v>
      </c>
      <c r="CX690">
        <v>9</v>
      </c>
      <c r="CY690">
        <v>515</v>
      </c>
      <c r="CZ690">
        <v>1246</v>
      </c>
      <c r="DA690" s="2">
        <v>11054</v>
      </c>
      <c r="DB690" s="2">
        <v>2295</v>
      </c>
      <c r="DC690" s="2">
        <v>73.209999999999994</v>
      </c>
      <c r="DD690" s="2">
        <v>656</v>
      </c>
      <c r="DE690">
        <v>309</v>
      </c>
      <c r="DF690">
        <v>63</v>
      </c>
      <c r="DG690">
        <v>18.3</v>
      </c>
      <c r="DH690">
        <v>18.3</v>
      </c>
      <c r="DI690" s="2">
        <v>9.15</v>
      </c>
      <c r="DJ690">
        <v>-0.77</v>
      </c>
      <c r="DK690">
        <v>0.87506488629711854</v>
      </c>
      <c r="DL690">
        <v>0</v>
      </c>
      <c r="DM690">
        <v>0</v>
      </c>
      <c r="DN690">
        <v>119.6</v>
      </c>
      <c r="DO690">
        <v>0.34200000000000003</v>
      </c>
      <c r="DP690">
        <v>9041.24</v>
      </c>
      <c r="DQ690" s="2">
        <v>0</v>
      </c>
      <c r="DR690" s="2">
        <v>8537.375637789999</v>
      </c>
      <c r="DS690">
        <v>2.5484572188267298E-2</v>
      </c>
      <c r="DT690">
        <v>3.28590488092807</v>
      </c>
      <c r="DU690">
        <v>1148121.452635315</v>
      </c>
      <c r="DV690">
        <v>0</v>
      </c>
    </row>
    <row r="691" spans="1:126" x14ac:dyDescent="0.15">
      <c r="A691" t="s">
        <v>1271</v>
      </c>
      <c r="B691" t="s">
        <v>692</v>
      </c>
      <c r="C691">
        <v>18</v>
      </c>
      <c r="D691">
        <v>57</v>
      </c>
      <c r="E691" t="s">
        <v>1309</v>
      </c>
      <c r="F691">
        <v>18057</v>
      </c>
      <c r="G691" t="s">
        <v>5675</v>
      </c>
      <c r="H691">
        <v>86.4</v>
      </c>
      <c r="I691">
        <v>3.4</v>
      </c>
      <c r="J691">
        <v>0.2</v>
      </c>
      <c r="K691">
        <v>4.8</v>
      </c>
      <c r="L691">
        <v>1.8</v>
      </c>
      <c r="M691">
        <v>3.4</v>
      </c>
      <c r="N691">
        <f t="shared" si="46"/>
        <v>7514.4000000000015</v>
      </c>
      <c r="O691">
        <f t="shared" si="44"/>
        <v>2485.5999999999985</v>
      </c>
      <c r="P691">
        <f t="shared" si="45"/>
        <v>2.9827199999999991</v>
      </c>
      <c r="Q691" s="4">
        <v>18057</v>
      </c>
      <c r="R691" s="5">
        <v>40.053649999999998</v>
      </c>
      <c r="S691" s="5">
        <v>-86.021726000000001</v>
      </c>
      <c r="T691">
        <v>1</v>
      </c>
      <c r="U691">
        <v>6.0071082982855295E-2</v>
      </c>
      <c r="V691">
        <v>276098</v>
      </c>
      <c r="W691">
        <v>289722</v>
      </c>
      <c r="X691">
        <v>296635</v>
      </c>
      <c r="Y691">
        <v>308774</v>
      </c>
      <c r="Z691">
        <v>161324</v>
      </c>
      <c r="AA691">
        <v>18045</v>
      </c>
      <c r="AB691">
        <v>136165.04</v>
      </c>
      <c r="AC691">
        <v>86222</v>
      </c>
      <c r="AD691">
        <v>7</v>
      </c>
      <c r="AE691">
        <v>2.3598024508234025E-5</v>
      </c>
      <c r="AF691">
        <v>65</v>
      </c>
      <c r="AG691">
        <v>598</v>
      </c>
      <c r="AH691">
        <v>0.10869565217391304</v>
      </c>
      <c r="AI691" s="3">
        <v>130854</v>
      </c>
      <c r="AJ691" s="3">
        <v>252360.47065364002</v>
      </c>
      <c r="AK691">
        <v>25</v>
      </c>
      <c r="AL691">
        <v>257760</v>
      </c>
      <c r="AM691">
        <v>1495016</v>
      </c>
      <c r="AN691">
        <v>79028</v>
      </c>
      <c r="AO691">
        <v>1574044</v>
      </c>
      <c r="AP691">
        <v>13</v>
      </c>
      <c r="AQ691">
        <v>2</v>
      </c>
      <c r="AR691">
        <v>15</v>
      </c>
      <c r="AS691">
        <v>5.1773769337502849E-2</v>
      </c>
      <c r="AT691">
        <v>16</v>
      </c>
      <c r="AU691">
        <v>182</v>
      </c>
      <c r="AV691">
        <f t="shared" si="43"/>
        <v>198</v>
      </c>
      <c r="AW691">
        <v>280794</v>
      </c>
      <c r="AX691">
        <v>0.92999999999999994</v>
      </c>
      <c r="AY691">
        <v>1365760596.8425</v>
      </c>
      <c r="AZ691">
        <v>1365760.5968424999</v>
      </c>
      <c r="BA691">
        <v>7295.4053229404799</v>
      </c>
      <c r="BB691">
        <v>1.3707257592055773</v>
      </c>
      <c r="BC691">
        <v>132147</v>
      </c>
      <c r="BD691">
        <v>220143</v>
      </c>
      <c r="BE691">
        <v>-87996</v>
      </c>
      <c r="BF691">
        <v>-0.31871292077450758</v>
      </c>
      <c r="BG691">
        <v>8151766</v>
      </c>
      <c r="BH691">
        <v>27.480796264769836</v>
      </c>
      <c r="BI691">
        <v>16283</v>
      </c>
      <c r="BJ691">
        <v>139</v>
      </c>
      <c r="BK691">
        <v>29</v>
      </c>
      <c r="BL691">
        <v>15</v>
      </c>
      <c r="BM691">
        <v>1</v>
      </c>
      <c r="BN691">
        <v>1</v>
      </c>
      <c r="BO691">
        <v>6</v>
      </c>
      <c r="BP691">
        <v>3</v>
      </c>
      <c r="BQ691">
        <v>60</v>
      </c>
      <c r="BR691">
        <v>21</v>
      </c>
      <c r="BS691">
        <v>1</v>
      </c>
      <c r="BT691">
        <v>279287</v>
      </c>
      <c r="BU691">
        <v>0.85</v>
      </c>
      <c r="BV691">
        <v>0.67821690000000001</v>
      </c>
      <c r="BW691">
        <v>1243</v>
      </c>
      <c r="BX691">
        <v>0.98823079999999996</v>
      </c>
      <c r="BY691">
        <v>-0.30772319999999997</v>
      </c>
      <c r="BZ691">
        <v>157</v>
      </c>
      <c r="CA691">
        <v>28</v>
      </c>
      <c r="CB691">
        <v>14</v>
      </c>
      <c r="CC691">
        <v>5</v>
      </c>
      <c r="CD691">
        <v>1</v>
      </c>
      <c r="CE691">
        <v>3</v>
      </c>
      <c r="CF691">
        <v>2</v>
      </c>
      <c r="CG691">
        <v>58</v>
      </c>
      <c r="CH691">
        <v>19</v>
      </c>
      <c r="CI691">
        <v>0</v>
      </c>
      <c r="CJ691">
        <v>303278</v>
      </c>
      <c r="CK691">
        <v>0.94632647274118131</v>
      </c>
      <c r="CL691">
        <v>0.67818421469911994</v>
      </c>
      <c r="CM691">
        <v>1317</v>
      </c>
      <c r="CN691">
        <v>-0.64372234231447412</v>
      </c>
      <c r="CO691">
        <v>95811</v>
      </c>
      <c r="CP691">
        <v>2.0431346339999998</v>
      </c>
      <c r="CQ691">
        <v>1.9700664429999999</v>
      </c>
      <c r="CR691">
        <v>282547</v>
      </c>
      <c r="CS691">
        <v>0.90599999999999992</v>
      </c>
      <c r="CT691">
        <v>247660</v>
      </c>
      <c r="CU691">
        <v>0.907143984801</v>
      </c>
      <c r="CV691">
        <v>388</v>
      </c>
      <c r="CW691">
        <v>230</v>
      </c>
      <c r="CX691">
        <v>423</v>
      </c>
      <c r="CY691">
        <v>829</v>
      </c>
      <c r="CZ691">
        <v>949</v>
      </c>
      <c r="DA691" s="2">
        <v>189803</v>
      </c>
      <c r="DB691" s="2">
        <v>57325</v>
      </c>
      <c r="DC691" s="2">
        <v>267.95</v>
      </c>
      <c r="DD691" s="2">
        <v>36783</v>
      </c>
      <c r="DE691">
        <v>327</v>
      </c>
      <c r="DF691">
        <v>53</v>
      </c>
      <c r="DG691">
        <v>78.53</v>
      </c>
      <c r="DH691">
        <v>2.36</v>
      </c>
      <c r="DI691" s="2">
        <v>7.08</v>
      </c>
      <c r="DJ691">
        <v>-2.5299999999999998</v>
      </c>
      <c r="DK691">
        <v>0.86961040549008817</v>
      </c>
      <c r="DL691">
        <v>1.6722408026755853E-3</v>
      </c>
      <c r="DM691">
        <v>0</v>
      </c>
      <c r="DN691">
        <v>138.69999999999999</v>
      </c>
      <c r="DO691">
        <v>0.56299999999999994</v>
      </c>
      <c r="DP691">
        <v>701.37</v>
      </c>
      <c r="DQ691" s="2">
        <v>0</v>
      </c>
      <c r="DR691" s="2">
        <v>932.74172179000004</v>
      </c>
      <c r="DS691">
        <v>3.8466427364844042E-3</v>
      </c>
      <c r="DT691">
        <v>2.40972309121039</v>
      </c>
      <c r="DU691">
        <v>621130.22399039008</v>
      </c>
      <c r="DV691">
        <v>0</v>
      </c>
    </row>
    <row r="692" spans="1:126" x14ac:dyDescent="0.15">
      <c r="A692" t="s">
        <v>1271</v>
      </c>
      <c r="B692" t="s">
        <v>889</v>
      </c>
      <c r="C692">
        <v>18</v>
      </c>
      <c r="D692">
        <v>59</v>
      </c>
      <c r="E692" t="s">
        <v>1310</v>
      </c>
      <c r="F692">
        <v>18059</v>
      </c>
      <c r="G692" t="s">
        <v>5676</v>
      </c>
      <c r="H692">
        <v>94.1</v>
      </c>
      <c r="I692">
        <v>2</v>
      </c>
      <c r="J692">
        <v>0.2</v>
      </c>
      <c r="K692">
        <v>0.8</v>
      </c>
      <c r="L692">
        <v>1.2</v>
      </c>
      <c r="M692">
        <v>1.7</v>
      </c>
      <c r="N692">
        <f t="shared" si="46"/>
        <v>8863.82</v>
      </c>
      <c r="O692">
        <f t="shared" si="44"/>
        <v>1136.1800000000003</v>
      </c>
      <c r="P692">
        <f t="shared" si="45"/>
        <v>1.3634160000000008</v>
      </c>
      <c r="Q692" s="4">
        <v>18059</v>
      </c>
      <c r="R692" s="5">
        <v>39.82253</v>
      </c>
      <c r="S692" s="5">
        <v>-85.773161999999999</v>
      </c>
      <c r="T692">
        <v>1</v>
      </c>
      <c r="U692">
        <v>6.1988572578864962E-2</v>
      </c>
      <c r="V692">
        <v>69778</v>
      </c>
      <c r="W692">
        <v>70851</v>
      </c>
      <c r="X692">
        <v>71328</v>
      </c>
      <c r="Y692">
        <v>72398</v>
      </c>
      <c r="Z692">
        <v>37924</v>
      </c>
      <c r="AA692">
        <v>18047</v>
      </c>
      <c r="AB692">
        <v>30948.405999999999</v>
      </c>
      <c r="AC692">
        <v>66606</v>
      </c>
      <c r="AD692">
        <v>3</v>
      </c>
      <c r="AE692">
        <v>4.2059219380888291E-5</v>
      </c>
      <c r="AF692">
        <v>52</v>
      </c>
      <c r="AG692">
        <v>604</v>
      </c>
      <c r="AH692">
        <v>8.6092715231788075E-2</v>
      </c>
      <c r="AI692" s="3">
        <v>165861</v>
      </c>
      <c r="AJ692" s="3">
        <v>195850.69514003501</v>
      </c>
      <c r="AK692">
        <v>32</v>
      </c>
      <c r="AL692">
        <v>196320</v>
      </c>
      <c r="AM692">
        <v>1073201</v>
      </c>
      <c r="AN692">
        <v>89674</v>
      </c>
      <c r="AO692">
        <v>1162875</v>
      </c>
      <c r="AP692">
        <v>6</v>
      </c>
      <c r="AQ692">
        <v>1</v>
      </c>
      <c r="AR692">
        <v>7</v>
      </c>
      <c r="AS692">
        <v>9.8798887806805832E-2</v>
      </c>
      <c r="AT692">
        <v>7</v>
      </c>
      <c r="AU692">
        <v>50</v>
      </c>
      <c r="AV692">
        <f t="shared" si="43"/>
        <v>57</v>
      </c>
      <c r="AW692">
        <v>83202</v>
      </c>
      <c r="AX692">
        <v>0.98</v>
      </c>
      <c r="AY692">
        <v>303532697.01868099</v>
      </c>
      <c r="AZ692">
        <v>303532.69701868098</v>
      </c>
      <c r="BA692">
        <v>5473.0385047832897</v>
      </c>
      <c r="BB692">
        <v>1.8271386161928638</v>
      </c>
      <c r="BC692">
        <v>80046</v>
      </c>
      <c r="BD692">
        <v>38555</v>
      </c>
      <c r="BE692">
        <v>41491</v>
      </c>
      <c r="BF692">
        <v>0.59461434836194793</v>
      </c>
      <c r="BG692">
        <v>939768</v>
      </c>
      <c r="BH692">
        <v>13.175302826379543</v>
      </c>
      <c r="BI692">
        <v>5152</v>
      </c>
      <c r="BJ692">
        <v>54</v>
      </c>
      <c r="BK692">
        <v>10</v>
      </c>
      <c r="BL692">
        <v>2</v>
      </c>
      <c r="BM692">
        <v>0</v>
      </c>
      <c r="BN692">
        <v>0</v>
      </c>
      <c r="BO692">
        <v>3</v>
      </c>
      <c r="BP692">
        <v>1</v>
      </c>
      <c r="BQ692">
        <v>4</v>
      </c>
      <c r="BR692">
        <v>2</v>
      </c>
      <c r="BS692">
        <v>0</v>
      </c>
      <c r="BT692">
        <v>68334</v>
      </c>
      <c r="BU692">
        <v>0.83</v>
      </c>
      <c r="BV692">
        <v>0.67940739999999999</v>
      </c>
      <c r="BW692">
        <v>305</v>
      </c>
      <c r="BX692">
        <v>1.1121840000000001</v>
      </c>
      <c r="BY692">
        <v>-0.18728539999999999</v>
      </c>
      <c r="BZ692">
        <v>60</v>
      </c>
      <c r="CA692">
        <v>8</v>
      </c>
      <c r="CB692">
        <v>2</v>
      </c>
      <c r="CC692">
        <v>0</v>
      </c>
      <c r="CD692">
        <v>0</v>
      </c>
      <c r="CE692">
        <v>4</v>
      </c>
      <c r="CF692">
        <v>1</v>
      </c>
      <c r="CG692">
        <v>4</v>
      </c>
      <c r="CH692">
        <v>2</v>
      </c>
      <c r="CI692">
        <v>0</v>
      </c>
      <c r="CJ692">
        <v>71963</v>
      </c>
      <c r="CK692">
        <v>1.1255784222447647</v>
      </c>
      <c r="CL692">
        <v>0.63242316875914661</v>
      </c>
      <c r="CM692">
        <v>300</v>
      </c>
      <c r="CN692">
        <v>-0.693891701594746</v>
      </c>
      <c r="CO692">
        <v>11847</v>
      </c>
      <c r="CP692">
        <v>0.73482360400000002</v>
      </c>
      <c r="CQ692">
        <v>0.90551464599999998</v>
      </c>
      <c r="CR692">
        <v>64640</v>
      </c>
      <c r="CS692">
        <v>0.88900000000000001</v>
      </c>
      <c r="CT692">
        <v>60149</v>
      </c>
      <c r="CU692">
        <v>0.88075587945</v>
      </c>
      <c r="CV692">
        <v>37</v>
      </c>
      <c r="CW692">
        <v>27</v>
      </c>
      <c r="CX692">
        <v>57</v>
      </c>
      <c r="CY692">
        <v>437</v>
      </c>
      <c r="CZ692">
        <v>952</v>
      </c>
      <c r="DA692" s="2">
        <v>32134</v>
      </c>
      <c r="DB692" s="2">
        <v>8920</v>
      </c>
      <c r="DC692" s="2">
        <v>163.46</v>
      </c>
      <c r="DD692" s="2">
        <v>3352</v>
      </c>
      <c r="DE692">
        <v>279</v>
      </c>
      <c r="DF692">
        <v>23</v>
      </c>
      <c r="DG692">
        <v>19.559999999999999</v>
      </c>
      <c r="DH692">
        <v>5.59</v>
      </c>
      <c r="DI692" s="2">
        <v>9.7799999999999994</v>
      </c>
      <c r="DJ692">
        <v>-3.58</v>
      </c>
      <c r="DK692">
        <v>0.87841626422124552</v>
      </c>
      <c r="DL692">
        <v>0</v>
      </c>
      <c r="DM692">
        <v>0</v>
      </c>
      <c r="DN692">
        <v>146.80000000000001</v>
      </c>
      <c r="DO692">
        <v>0.74400000000000011</v>
      </c>
      <c r="DP692">
        <v>335.54999999999995</v>
      </c>
      <c r="DQ692" s="2">
        <v>0</v>
      </c>
      <c r="DR692" s="2">
        <v>21.936028220000001</v>
      </c>
      <c r="DS692">
        <v>1.1173678709046454E-4</v>
      </c>
      <c r="DT692">
        <v>2.4435498271308802</v>
      </c>
      <c r="DU692">
        <v>479717.7020623344</v>
      </c>
      <c r="DV692">
        <v>1</v>
      </c>
    </row>
    <row r="693" spans="1:126" x14ac:dyDescent="0.15">
      <c r="A693" t="s">
        <v>1271</v>
      </c>
      <c r="B693" t="s">
        <v>1311</v>
      </c>
      <c r="C693">
        <v>18</v>
      </c>
      <c r="D693">
        <v>61</v>
      </c>
      <c r="E693" t="s">
        <v>1312</v>
      </c>
      <c r="F693">
        <v>18061</v>
      </c>
      <c r="G693" t="s">
        <v>5677</v>
      </c>
      <c r="H693">
        <v>96.5</v>
      </c>
      <c r="I693">
        <v>0.4</v>
      </c>
      <c r="J693">
        <v>0.2</v>
      </c>
      <c r="K693">
        <v>0.4</v>
      </c>
      <c r="L693">
        <v>1</v>
      </c>
      <c r="M693">
        <v>1.5</v>
      </c>
      <c r="N693">
        <f t="shared" si="46"/>
        <v>9315.86</v>
      </c>
      <c r="O693">
        <f t="shared" si="44"/>
        <v>684.13999999999942</v>
      </c>
      <c r="P693">
        <f t="shared" si="45"/>
        <v>0.82096799999999959</v>
      </c>
      <c r="Q693" s="4">
        <v>18061</v>
      </c>
      <c r="R693" s="5">
        <v>38.186439999999997</v>
      </c>
      <c r="S693" s="5">
        <v>-86.103680999999995</v>
      </c>
      <c r="T693">
        <v>1</v>
      </c>
      <c r="U693">
        <v>1.0214295884152626E-2</v>
      </c>
      <c r="V693">
        <v>39102</v>
      </c>
      <c r="W693">
        <v>39216</v>
      </c>
      <c r="X693">
        <v>39230</v>
      </c>
      <c r="Y693">
        <v>39521</v>
      </c>
      <c r="Z693">
        <v>21079</v>
      </c>
      <c r="AA693">
        <v>18049</v>
      </c>
      <c r="AB693">
        <v>16281.214</v>
      </c>
      <c r="AC693">
        <v>52128</v>
      </c>
      <c r="AD693">
        <v>2</v>
      </c>
      <c r="AE693">
        <v>5.0981391791995919E-5</v>
      </c>
      <c r="AF693">
        <v>66</v>
      </c>
      <c r="AG693">
        <v>967</v>
      </c>
      <c r="AH693">
        <v>6.8252326783867626E-2</v>
      </c>
      <c r="AI693" s="3">
        <v>134995</v>
      </c>
      <c r="AJ693" s="3">
        <v>310089.45828356501</v>
      </c>
      <c r="AK693">
        <v>51</v>
      </c>
      <c r="AL693">
        <v>311622.40000000002</v>
      </c>
      <c r="AM693">
        <v>888406</v>
      </c>
      <c r="AN693">
        <v>68700</v>
      </c>
      <c r="AO693">
        <v>957106</v>
      </c>
      <c r="AP693">
        <v>4</v>
      </c>
      <c r="AQ693">
        <v>2</v>
      </c>
      <c r="AR693">
        <v>6</v>
      </c>
      <c r="AS693">
        <v>0.15299877600979192</v>
      </c>
      <c r="AT693">
        <v>7</v>
      </c>
      <c r="AU693">
        <v>31</v>
      </c>
      <c r="AV693">
        <f t="shared" si="43"/>
        <v>38</v>
      </c>
      <c r="AW693">
        <v>20677</v>
      </c>
      <c r="AX693">
        <v>0.5</v>
      </c>
      <c r="AY693">
        <v>298848703.767479</v>
      </c>
      <c r="AZ693">
        <v>298848.70376747899</v>
      </c>
      <c r="BA693">
        <v>8772.9310438516804</v>
      </c>
      <c r="BB693">
        <v>1.1398698963909313</v>
      </c>
      <c r="BC693">
        <v>62457</v>
      </c>
      <c r="BD693">
        <v>9820</v>
      </c>
      <c r="BE693">
        <v>52637</v>
      </c>
      <c r="BF693">
        <v>1.3461459771878677</v>
      </c>
      <c r="BG693">
        <v>705021</v>
      </c>
      <c r="BH693">
        <v>17.971475911292377</v>
      </c>
      <c r="BI693">
        <v>4286</v>
      </c>
      <c r="BJ693">
        <v>30</v>
      </c>
      <c r="BK693">
        <v>4</v>
      </c>
      <c r="BL693">
        <v>3</v>
      </c>
      <c r="BM693">
        <v>0</v>
      </c>
      <c r="BN693">
        <v>0</v>
      </c>
      <c r="BO693">
        <v>1</v>
      </c>
      <c r="BP693">
        <v>1</v>
      </c>
      <c r="BQ693">
        <v>2</v>
      </c>
      <c r="BR693">
        <v>1</v>
      </c>
      <c r="BS693">
        <v>0</v>
      </c>
      <c r="BT693">
        <v>37562</v>
      </c>
      <c r="BU693">
        <v>0.8</v>
      </c>
      <c r="BV693">
        <v>0.63499470000000002</v>
      </c>
      <c r="BW693">
        <v>200</v>
      </c>
      <c r="BX693">
        <v>1.1181509999999999</v>
      </c>
      <c r="BY693">
        <v>-0.26322820000000002</v>
      </c>
      <c r="BZ693">
        <v>31</v>
      </c>
      <c r="CA693">
        <v>2</v>
      </c>
      <c r="CB693">
        <v>2</v>
      </c>
      <c r="CC693">
        <v>0</v>
      </c>
      <c r="CD693">
        <v>0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39238</v>
      </c>
      <c r="CK693">
        <v>0.99393445129721203</v>
      </c>
      <c r="CL693">
        <v>0.58272052761747728</v>
      </c>
      <c r="CM693">
        <v>218</v>
      </c>
      <c r="CN693">
        <v>-0.76667260308584451</v>
      </c>
      <c r="CO693">
        <v>3771.0000000000005</v>
      </c>
      <c r="CP693">
        <v>0.541686467</v>
      </c>
      <c r="CQ693">
        <v>0.43459250999999999</v>
      </c>
      <c r="CR693">
        <v>34828</v>
      </c>
      <c r="CS693">
        <v>0.879</v>
      </c>
      <c r="CT693">
        <v>33315</v>
      </c>
      <c r="CU693">
        <v>0.84509861151999999</v>
      </c>
      <c r="CV693">
        <v>8</v>
      </c>
      <c r="CW693">
        <v>17</v>
      </c>
      <c r="CX693">
        <v>20</v>
      </c>
      <c r="CY693">
        <v>790</v>
      </c>
      <c r="CZ693">
        <v>1507</v>
      </c>
      <c r="DA693" s="2">
        <v>16165</v>
      </c>
      <c r="DB693" s="2">
        <v>2905</v>
      </c>
      <c r="DC693" s="2">
        <v>91.92</v>
      </c>
      <c r="DD693" s="2">
        <v>981</v>
      </c>
      <c r="DE693">
        <v>481</v>
      </c>
      <c r="DF693">
        <v>34</v>
      </c>
      <c r="DG693">
        <v>20.43</v>
      </c>
      <c r="DH693">
        <v>12.77</v>
      </c>
      <c r="DI693" s="2">
        <v>17.87</v>
      </c>
      <c r="DJ693">
        <v>-0.78</v>
      </c>
      <c r="DK693">
        <v>0.97916959887403232</v>
      </c>
      <c r="DL693">
        <v>3.1023784901758012E-3</v>
      </c>
      <c r="DM693">
        <v>0</v>
      </c>
      <c r="DN693">
        <v>66.7</v>
      </c>
      <c r="DO693">
        <v>0.215</v>
      </c>
      <c r="DP693">
        <v>1942.8500000000001</v>
      </c>
      <c r="DQ693" s="2">
        <v>0</v>
      </c>
      <c r="DR693" s="2">
        <v>1292.1520237999998</v>
      </c>
      <c r="DS693">
        <v>4.8451046107666849E-3</v>
      </c>
      <c r="DT693">
        <v>4.7103016424010899</v>
      </c>
      <c r="DU693">
        <v>1467835.5025289694</v>
      </c>
      <c r="DV693">
        <v>1</v>
      </c>
    </row>
    <row r="694" spans="1:126" x14ac:dyDescent="0.15">
      <c r="A694" t="s">
        <v>1271</v>
      </c>
      <c r="B694" t="s">
        <v>1313</v>
      </c>
      <c r="C694">
        <v>18</v>
      </c>
      <c r="D694">
        <v>63</v>
      </c>
      <c r="E694" t="s">
        <v>1314</v>
      </c>
      <c r="F694">
        <v>18063</v>
      </c>
      <c r="G694" t="s">
        <v>5678</v>
      </c>
      <c r="H694">
        <v>88.5</v>
      </c>
      <c r="I694">
        <v>4.8</v>
      </c>
      <c r="J694">
        <v>0.2</v>
      </c>
      <c r="K694">
        <v>2.1</v>
      </c>
      <c r="L694">
        <v>1.5</v>
      </c>
      <c r="M694">
        <v>3</v>
      </c>
      <c r="N694">
        <f t="shared" si="46"/>
        <v>7870.99</v>
      </c>
      <c r="O694">
        <f t="shared" si="44"/>
        <v>2129.0100000000002</v>
      </c>
      <c r="P694">
        <f t="shared" si="45"/>
        <v>2.554812000000001</v>
      </c>
      <c r="Q694" s="4">
        <v>18063</v>
      </c>
      <c r="R694" s="5">
        <v>39.768962999999999</v>
      </c>
      <c r="S694" s="5">
        <v>-86.509907999999996</v>
      </c>
      <c r="T694">
        <v>1</v>
      </c>
      <c r="U694">
        <v>5.6884274502213922E-2</v>
      </c>
      <c r="V694">
        <v>145880</v>
      </c>
      <c r="W694">
        <v>150977</v>
      </c>
      <c r="X694">
        <v>153435</v>
      </c>
      <c r="Y694">
        <v>157709</v>
      </c>
      <c r="Z694">
        <v>82547</v>
      </c>
      <c r="AA694">
        <v>18051</v>
      </c>
      <c r="AB694">
        <v>68401.38</v>
      </c>
      <c r="AC694">
        <v>70163</v>
      </c>
      <c r="AD694">
        <v>5</v>
      </c>
      <c r="AE694">
        <v>3.2587088995340047E-5</v>
      </c>
      <c r="AF694">
        <v>60</v>
      </c>
      <c r="AG694">
        <v>694</v>
      </c>
      <c r="AH694">
        <v>8.645533141210375E-2</v>
      </c>
      <c r="AI694" s="3">
        <v>218398</v>
      </c>
      <c r="AJ694" s="3">
        <v>260411.40261232</v>
      </c>
      <c r="AK694">
        <v>40</v>
      </c>
      <c r="AL694">
        <v>261696</v>
      </c>
      <c r="AM694">
        <v>933056</v>
      </c>
      <c r="AN694">
        <v>113803</v>
      </c>
      <c r="AO694">
        <v>1046859</v>
      </c>
      <c r="AP694">
        <v>2</v>
      </c>
      <c r="AQ694">
        <v>3</v>
      </c>
      <c r="AR694">
        <v>5</v>
      </c>
      <c r="AS694">
        <v>3.3117627188247213E-2</v>
      </c>
      <c r="AT694">
        <v>4</v>
      </c>
      <c r="AU694">
        <v>88</v>
      </c>
      <c r="AV694">
        <f t="shared" si="43"/>
        <v>92</v>
      </c>
      <c r="AW694">
        <v>137273</v>
      </c>
      <c r="AX694">
        <v>0.87</v>
      </c>
      <c r="AY694">
        <v>644638121.19862103</v>
      </c>
      <c r="AZ694">
        <v>644638.121198621</v>
      </c>
      <c r="BA694">
        <v>6088.3235263802299</v>
      </c>
      <c r="BB694">
        <v>1.6424882739346525</v>
      </c>
      <c r="BC694">
        <v>97844</v>
      </c>
      <c r="BD694">
        <v>149680</v>
      </c>
      <c r="BE694">
        <v>-51836</v>
      </c>
      <c r="BF694">
        <v>-0.35533315053468606</v>
      </c>
      <c r="BG694">
        <v>2120894</v>
      </c>
      <c r="BH694">
        <v>13.822752305536547</v>
      </c>
      <c r="BI694">
        <v>9735</v>
      </c>
      <c r="BJ694">
        <v>90</v>
      </c>
      <c r="BK694">
        <v>11</v>
      </c>
      <c r="BL694">
        <v>6</v>
      </c>
      <c r="BM694">
        <v>0</v>
      </c>
      <c r="BN694">
        <v>3</v>
      </c>
      <c r="BO694">
        <v>1</v>
      </c>
      <c r="BP694">
        <v>1</v>
      </c>
      <c r="BQ694">
        <v>16</v>
      </c>
      <c r="BR694">
        <v>7</v>
      </c>
      <c r="BS694">
        <v>0</v>
      </c>
      <c r="BT694">
        <v>140606</v>
      </c>
      <c r="BU694">
        <v>0.85</v>
      </c>
      <c r="BV694">
        <v>0.63991290000000001</v>
      </c>
      <c r="BW694">
        <v>453</v>
      </c>
      <c r="BX694">
        <v>0.96012969999999997</v>
      </c>
      <c r="BY694">
        <v>-0.70674899999999996</v>
      </c>
      <c r="BZ694">
        <v>87</v>
      </c>
      <c r="CA694">
        <v>11</v>
      </c>
      <c r="CB694">
        <v>7</v>
      </c>
      <c r="CC694">
        <v>0</v>
      </c>
      <c r="CD694">
        <v>5</v>
      </c>
      <c r="CE694">
        <v>2</v>
      </c>
      <c r="CF694">
        <v>1</v>
      </c>
      <c r="CG694">
        <v>15</v>
      </c>
      <c r="CH694">
        <v>6</v>
      </c>
      <c r="CI694">
        <v>1</v>
      </c>
      <c r="CJ694">
        <v>156083</v>
      </c>
      <c r="CK694">
        <v>0.86492443123210094</v>
      </c>
      <c r="CL694">
        <v>0.65609986611010473</v>
      </c>
      <c r="CM694">
        <v>507</v>
      </c>
      <c r="CN694">
        <v>-0.99702768935864206</v>
      </c>
      <c r="CO694">
        <v>30227</v>
      </c>
      <c r="CP694">
        <v>1.378175114</v>
      </c>
      <c r="CQ694">
        <v>0.98546136500000003</v>
      </c>
      <c r="CR694">
        <v>142412</v>
      </c>
      <c r="CS694">
        <v>0.89500000000000002</v>
      </c>
      <c r="CT694">
        <v>129250</v>
      </c>
      <c r="CU694">
        <v>0.88672644485000007</v>
      </c>
      <c r="CV694">
        <v>128</v>
      </c>
      <c r="CW694">
        <v>73</v>
      </c>
      <c r="CX694">
        <v>91</v>
      </c>
      <c r="CY694">
        <v>653</v>
      </c>
      <c r="CZ694">
        <v>1052</v>
      </c>
      <c r="DA694" s="2">
        <v>83591</v>
      </c>
      <c r="DB694" s="2">
        <v>20695</v>
      </c>
      <c r="DC694" s="2">
        <v>152.72</v>
      </c>
      <c r="DD694" s="2">
        <v>16418</v>
      </c>
      <c r="DE694">
        <v>348</v>
      </c>
      <c r="DF694">
        <v>10</v>
      </c>
      <c r="DG694">
        <v>31.19</v>
      </c>
      <c r="DH694">
        <v>3.9</v>
      </c>
      <c r="DI694" s="2">
        <v>2.6</v>
      </c>
      <c r="DJ694">
        <v>-3.61</v>
      </c>
      <c r="DK694">
        <v>0.93291605234480168</v>
      </c>
      <c r="DL694">
        <v>5.763688760806916E-3</v>
      </c>
      <c r="DM694">
        <v>0</v>
      </c>
      <c r="DN694">
        <v>162.30000000000001</v>
      </c>
      <c r="DO694">
        <v>0.63</v>
      </c>
      <c r="DP694">
        <v>561.13</v>
      </c>
      <c r="DQ694" s="2">
        <v>0</v>
      </c>
      <c r="DR694" s="2">
        <v>290.17381790000002</v>
      </c>
      <c r="DS694">
        <v>1.5492806283749082E-3</v>
      </c>
      <c r="DT694">
        <v>2.41856047368125</v>
      </c>
      <c r="DU694">
        <v>632927.6017204884</v>
      </c>
      <c r="DV694">
        <v>0</v>
      </c>
    </row>
    <row r="695" spans="1:126" x14ac:dyDescent="0.15">
      <c r="A695" t="s">
        <v>1271</v>
      </c>
      <c r="B695" t="s">
        <v>170</v>
      </c>
      <c r="C695">
        <v>18</v>
      </c>
      <c r="D695">
        <v>65</v>
      </c>
      <c r="E695" t="s">
        <v>1315</v>
      </c>
      <c r="F695">
        <v>18065</v>
      </c>
      <c r="G695" t="s">
        <v>5679</v>
      </c>
      <c r="H695">
        <v>94.9</v>
      </c>
      <c r="I695">
        <v>2.2000000000000002</v>
      </c>
      <c r="J695">
        <v>0.1</v>
      </c>
      <c r="K695">
        <v>0.3</v>
      </c>
      <c r="L695">
        <v>1.1000000000000001</v>
      </c>
      <c r="M695">
        <v>1.4</v>
      </c>
      <c r="N695">
        <f t="shared" si="46"/>
        <v>9014.119999999999</v>
      </c>
      <c r="O695">
        <f t="shared" si="44"/>
        <v>985.88000000000102</v>
      </c>
      <c r="P695">
        <f t="shared" si="45"/>
        <v>1.1830560000000017</v>
      </c>
      <c r="Q695" s="4">
        <v>18065</v>
      </c>
      <c r="R695" s="5">
        <v>39.929591000000002</v>
      </c>
      <c r="S695" s="5">
        <v>-85.397362999999999</v>
      </c>
      <c r="T695">
        <v>4</v>
      </c>
      <c r="U695">
        <v>6.0892364154083126E-2</v>
      </c>
      <c r="V695">
        <v>49381</v>
      </c>
      <c r="W695">
        <v>49227</v>
      </c>
      <c r="X695">
        <v>49146</v>
      </c>
      <c r="Y695">
        <v>48664</v>
      </c>
      <c r="Z695">
        <v>26091</v>
      </c>
      <c r="AA695">
        <v>18053</v>
      </c>
      <c r="AB695">
        <v>17919.928</v>
      </c>
      <c r="AC695">
        <v>41855</v>
      </c>
      <c r="AD695">
        <v>1</v>
      </c>
      <c r="AE695">
        <v>2.0347535913400886E-5</v>
      </c>
      <c r="AF695">
        <v>39</v>
      </c>
      <c r="AG695">
        <v>702</v>
      </c>
      <c r="AH695">
        <v>5.5555555555555552E-2</v>
      </c>
      <c r="AI695" s="3">
        <v>176451</v>
      </c>
      <c r="AJ695" s="3">
        <v>250800.40017058502</v>
      </c>
      <c r="AK695">
        <v>48</v>
      </c>
      <c r="AL695">
        <v>252755.20000000001</v>
      </c>
      <c r="AM695">
        <v>1020944</v>
      </c>
      <c r="AN695">
        <v>110890</v>
      </c>
      <c r="AO695">
        <v>1131834</v>
      </c>
      <c r="AP695">
        <v>4</v>
      </c>
      <c r="AQ695">
        <v>0</v>
      </c>
      <c r="AR695">
        <v>4</v>
      </c>
      <c r="AS695">
        <v>8.1256221179434054E-2</v>
      </c>
      <c r="AT695">
        <v>3</v>
      </c>
      <c r="AU695">
        <v>41</v>
      </c>
      <c r="AV695">
        <f t="shared" si="43"/>
        <v>44</v>
      </c>
      <c r="AW695">
        <v>38620</v>
      </c>
      <c r="AX695">
        <v>0.8</v>
      </c>
      <c r="AY695">
        <v>412364252.949081</v>
      </c>
      <c r="AZ695">
        <v>412364.25294908101</v>
      </c>
      <c r="BA695">
        <v>8530.2498766514</v>
      </c>
      <c r="BB695">
        <v>1.1722986014010599</v>
      </c>
      <c r="BC695">
        <v>38141</v>
      </c>
      <c r="BD695">
        <v>38961</v>
      </c>
      <c r="BE695">
        <v>-820</v>
      </c>
      <c r="BF695">
        <v>-1.6605577043802271E-2</v>
      </c>
      <c r="BG695">
        <v>630037</v>
      </c>
      <c r="BH695">
        <v>12.819700484271355</v>
      </c>
      <c r="BI695">
        <v>5332</v>
      </c>
      <c r="BJ695">
        <v>54</v>
      </c>
      <c r="BK695">
        <v>11</v>
      </c>
      <c r="BL695">
        <v>2</v>
      </c>
      <c r="BM695">
        <v>0</v>
      </c>
      <c r="BN695">
        <v>0</v>
      </c>
      <c r="BO695">
        <v>2</v>
      </c>
      <c r="BP695">
        <v>1</v>
      </c>
      <c r="BQ695">
        <v>5</v>
      </c>
      <c r="BR695">
        <v>7</v>
      </c>
      <c r="BS695">
        <v>0</v>
      </c>
      <c r="BT695">
        <v>47827</v>
      </c>
      <c r="BU695">
        <v>0.79</v>
      </c>
      <c r="BV695">
        <v>0.57866019999999996</v>
      </c>
      <c r="BW695">
        <v>271</v>
      </c>
      <c r="BX695">
        <v>1.714513</v>
      </c>
      <c r="BY695">
        <v>-1.95433E-2</v>
      </c>
      <c r="BZ695">
        <v>51</v>
      </c>
      <c r="CA695">
        <v>6</v>
      </c>
      <c r="CB695">
        <v>2</v>
      </c>
      <c r="CC695">
        <v>0</v>
      </c>
      <c r="CD695">
        <v>0</v>
      </c>
      <c r="CE695">
        <v>2</v>
      </c>
      <c r="CF695">
        <v>1</v>
      </c>
      <c r="CG695">
        <v>5</v>
      </c>
      <c r="CH695">
        <v>5</v>
      </c>
      <c r="CI695">
        <v>0</v>
      </c>
      <c r="CJ695">
        <v>49072</v>
      </c>
      <c r="CK695">
        <v>1.467231822627975</v>
      </c>
      <c r="CL695">
        <v>0.62148906255109049</v>
      </c>
      <c r="CM695">
        <v>235</v>
      </c>
      <c r="CN695">
        <v>-0.31090870539886784</v>
      </c>
      <c r="CO695">
        <v>4301</v>
      </c>
      <c r="CP695">
        <v>-0.67303503890000005</v>
      </c>
      <c r="CQ695">
        <v>-0.2021187683</v>
      </c>
      <c r="CR695">
        <v>41555</v>
      </c>
      <c r="CS695">
        <v>0.84900000000000009</v>
      </c>
      <c r="CT695">
        <v>41431</v>
      </c>
      <c r="CU695">
        <v>0.84448402538</v>
      </c>
      <c r="CV695">
        <v>40</v>
      </c>
      <c r="CW695">
        <v>17</v>
      </c>
      <c r="CX695">
        <v>21</v>
      </c>
      <c r="CY695">
        <v>535</v>
      </c>
      <c r="CZ695">
        <v>1018</v>
      </c>
      <c r="DA695" s="2">
        <v>17513</v>
      </c>
      <c r="DB695" s="2">
        <v>3250</v>
      </c>
      <c r="DC695" s="2">
        <v>71.36</v>
      </c>
      <c r="DD695" s="2">
        <v>2408</v>
      </c>
      <c r="DE695">
        <v>288</v>
      </c>
      <c r="DF695">
        <v>11</v>
      </c>
      <c r="DG695">
        <v>20.39</v>
      </c>
      <c r="DH695">
        <v>10.19</v>
      </c>
      <c r="DI695" s="2">
        <v>28.55</v>
      </c>
      <c r="DJ695">
        <v>-2.61</v>
      </c>
      <c r="DK695">
        <v>0.95989821536857256</v>
      </c>
      <c r="DL695">
        <v>1.4245014245014246E-3</v>
      </c>
      <c r="DM695">
        <v>0</v>
      </c>
      <c r="DN695">
        <v>210.5</v>
      </c>
      <c r="DO695">
        <v>0.83799999999999997</v>
      </c>
      <c r="DP695">
        <v>1095.83</v>
      </c>
      <c r="DQ695" s="2">
        <v>0</v>
      </c>
      <c r="DR695" s="2">
        <v>136.74294759999998</v>
      </c>
      <c r="DS695">
        <v>4.5993704614267085E-4</v>
      </c>
      <c r="DT695">
        <v>2.7668180207031199</v>
      </c>
      <c r="DU695">
        <v>699327.6421864212</v>
      </c>
      <c r="DV695">
        <v>1</v>
      </c>
    </row>
    <row r="696" spans="1:126" x14ac:dyDescent="0.15">
      <c r="A696" t="s">
        <v>1271</v>
      </c>
      <c r="B696" t="s">
        <v>323</v>
      </c>
      <c r="C696">
        <v>18</v>
      </c>
      <c r="D696">
        <v>67</v>
      </c>
      <c r="E696" t="s">
        <v>1316</v>
      </c>
      <c r="F696">
        <v>18067</v>
      </c>
      <c r="G696" t="s">
        <v>5680</v>
      </c>
      <c r="H696">
        <v>87.1</v>
      </c>
      <c r="I696">
        <v>6.7</v>
      </c>
      <c r="J696">
        <v>0.3</v>
      </c>
      <c r="K696">
        <v>0.9</v>
      </c>
      <c r="L696">
        <v>2.2999999999999998</v>
      </c>
      <c r="M696">
        <v>2.7</v>
      </c>
      <c r="N696">
        <f t="shared" si="46"/>
        <v>7644.78</v>
      </c>
      <c r="O696">
        <f t="shared" si="44"/>
        <v>2355.2200000000003</v>
      </c>
      <c r="P696">
        <f t="shared" si="45"/>
        <v>2.8262640000000014</v>
      </c>
      <c r="Q696" s="4">
        <v>18067</v>
      </c>
      <c r="R696" s="5">
        <v>40.483536999999998</v>
      </c>
      <c r="S696" s="5">
        <v>-86.114118000000005</v>
      </c>
      <c r="T696">
        <v>3</v>
      </c>
      <c r="U696">
        <v>1.1339787606068772E-2</v>
      </c>
      <c r="V696">
        <v>82914</v>
      </c>
      <c r="W696">
        <v>82914</v>
      </c>
      <c r="X696">
        <v>82765</v>
      </c>
      <c r="Y696">
        <v>82314</v>
      </c>
      <c r="Z696">
        <v>42454</v>
      </c>
      <c r="AA696">
        <v>18055</v>
      </c>
      <c r="AB696">
        <v>31478.234999999997</v>
      </c>
      <c r="AC696">
        <v>44226</v>
      </c>
      <c r="AD696">
        <v>1</v>
      </c>
      <c r="AE696">
        <v>1.2082401981513925E-5</v>
      </c>
      <c r="AF696">
        <v>20</v>
      </c>
      <c r="AG696">
        <v>476</v>
      </c>
      <c r="AH696">
        <v>4.2016806722689079E-2</v>
      </c>
      <c r="AI696" s="3">
        <v>144191</v>
      </c>
      <c r="AJ696" s="3">
        <v>187517.84602895501</v>
      </c>
      <c r="AK696">
        <v>80</v>
      </c>
      <c r="AL696">
        <v>188121.60000000001</v>
      </c>
      <c r="AM696">
        <v>1218102</v>
      </c>
      <c r="AN696">
        <v>87051</v>
      </c>
      <c r="AO696">
        <v>1305153</v>
      </c>
      <c r="AP696">
        <v>6</v>
      </c>
      <c r="AQ696">
        <v>0</v>
      </c>
      <c r="AR696">
        <v>6</v>
      </c>
      <c r="AS696">
        <v>7.2364136334032853E-2</v>
      </c>
      <c r="AT696">
        <v>6</v>
      </c>
      <c r="AU696">
        <v>55</v>
      </c>
      <c r="AV696">
        <f t="shared" si="43"/>
        <v>61</v>
      </c>
      <c r="AW696">
        <v>70038</v>
      </c>
      <c r="AX696">
        <v>0.9</v>
      </c>
      <c r="AY696">
        <v>3873017439.3294101</v>
      </c>
      <c r="AZ696">
        <v>3873017.43932941</v>
      </c>
      <c r="BA696">
        <v>45626.174281343097</v>
      </c>
      <c r="BB696">
        <v>0.21917244120309862</v>
      </c>
      <c r="BC696">
        <v>72185</v>
      </c>
      <c r="BD696">
        <v>51504</v>
      </c>
      <c r="BE696">
        <v>20681</v>
      </c>
      <c r="BF696">
        <v>0.24942711725402225</v>
      </c>
      <c r="BG696">
        <v>1082750</v>
      </c>
      <c r="BH696">
        <v>13.082220745484202</v>
      </c>
      <c r="BI696">
        <v>8092</v>
      </c>
      <c r="BJ696">
        <v>108</v>
      </c>
      <c r="BK696">
        <v>7</v>
      </c>
      <c r="BL696">
        <v>3</v>
      </c>
      <c r="BM696">
        <v>0</v>
      </c>
      <c r="BN696">
        <v>1</v>
      </c>
      <c r="BO696">
        <v>12</v>
      </c>
      <c r="BP696">
        <v>2</v>
      </c>
      <c r="BQ696">
        <v>12</v>
      </c>
      <c r="BR696">
        <v>5</v>
      </c>
      <c r="BS696">
        <v>0</v>
      </c>
      <c r="BT696">
        <v>82895</v>
      </c>
      <c r="BU696">
        <v>0.81</v>
      </c>
      <c r="BV696">
        <v>0.61153599999999997</v>
      </c>
      <c r="BW696">
        <v>464</v>
      </c>
      <c r="BX696">
        <v>1.809518</v>
      </c>
      <c r="BY696">
        <v>0.20088700000000001</v>
      </c>
      <c r="BZ696">
        <v>101</v>
      </c>
      <c r="CA696">
        <v>9</v>
      </c>
      <c r="CB696">
        <v>3</v>
      </c>
      <c r="CC696">
        <v>0</v>
      </c>
      <c r="CD696">
        <v>0</v>
      </c>
      <c r="CE696">
        <v>10</v>
      </c>
      <c r="CF696">
        <v>3</v>
      </c>
      <c r="CG696">
        <v>6</v>
      </c>
      <c r="CH696">
        <v>3</v>
      </c>
      <c r="CI696">
        <v>0</v>
      </c>
      <c r="CJ696">
        <v>82693</v>
      </c>
      <c r="CK696">
        <v>1.6325444717207018</v>
      </c>
      <c r="CL696">
        <v>0.58241987513842297</v>
      </c>
      <c r="CM696">
        <v>422</v>
      </c>
      <c r="CN696">
        <v>-0.2762847813885394</v>
      </c>
      <c r="CO696">
        <v>8671</v>
      </c>
      <c r="CP696">
        <v>-0.51835540960000004</v>
      </c>
      <c r="CQ696">
        <v>-0.2222783673</v>
      </c>
      <c r="CR696">
        <v>69386</v>
      </c>
      <c r="CS696">
        <v>0.84099999999999997</v>
      </c>
      <c r="CT696">
        <v>70062</v>
      </c>
      <c r="CU696">
        <v>0.84390494805000005</v>
      </c>
      <c r="CV696">
        <v>131</v>
      </c>
      <c r="CW696">
        <v>67</v>
      </c>
      <c r="CX696">
        <v>51</v>
      </c>
      <c r="CY696">
        <v>418</v>
      </c>
      <c r="CZ696">
        <v>733</v>
      </c>
      <c r="DA696" s="2">
        <v>48871</v>
      </c>
      <c r="DB696" s="2">
        <v>6375</v>
      </c>
      <c r="DC696" s="2">
        <v>142.58000000000001</v>
      </c>
      <c r="DD696" s="2">
        <v>9766</v>
      </c>
      <c r="DE696">
        <v>156</v>
      </c>
      <c r="DF696">
        <v>17</v>
      </c>
      <c r="DG696">
        <v>38.67</v>
      </c>
      <c r="DH696">
        <v>8.4600000000000009</v>
      </c>
      <c r="DI696" s="2">
        <v>12.08</v>
      </c>
      <c r="DJ696">
        <v>-3.61</v>
      </c>
      <c r="DK696">
        <v>0.94012802463399237</v>
      </c>
      <c r="DL696">
        <v>4.2016806722689074E-3</v>
      </c>
      <c r="DM696">
        <v>0</v>
      </c>
      <c r="DN696">
        <v>156.5</v>
      </c>
      <c r="DO696">
        <v>0.83599999999999997</v>
      </c>
      <c r="DP696">
        <v>1409.41</v>
      </c>
      <c r="DQ696" s="2">
        <v>0</v>
      </c>
      <c r="DR696" s="2">
        <v>0</v>
      </c>
      <c r="DS696">
        <v>0</v>
      </c>
      <c r="DT696">
        <v>2.3312667688661</v>
      </c>
      <c r="DU696">
        <v>438561.6345859209</v>
      </c>
      <c r="DV696">
        <v>1</v>
      </c>
    </row>
    <row r="697" spans="1:126" x14ac:dyDescent="0.15">
      <c r="A697" t="s">
        <v>1271</v>
      </c>
      <c r="B697" t="s">
        <v>1317</v>
      </c>
      <c r="C697">
        <v>18</v>
      </c>
      <c r="D697">
        <v>69</v>
      </c>
      <c r="E697" t="s">
        <v>1318</v>
      </c>
      <c r="F697">
        <v>18069</v>
      </c>
      <c r="G697" t="s">
        <v>5681</v>
      </c>
      <c r="H697">
        <v>96.1</v>
      </c>
      <c r="I697">
        <v>0.4</v>
      </c>
      <c r="J697">
        <v>0.3</v>
      </c>
      <c r="K697">
        <v>0.4</v>
      </c>
      <c r="L697">
        <v>1</v>
      </c>
      <c r="M697">
        <v>1.7</v>
      </c>
      <c r="N697">
        <f t="shared" si="46"/>
        <v>9239.5099999999984</v>
      </c>
      <c r="O697">
        <f t="shared" si="44"/>
        <v>760.4900000000016</v>
      </c>
      <c r="P697">
        <f t="shared" si="45"/>
        <v>0.91258800000000229</v>
      </c>
      <c r="Q697" s="4">
        <v>18069</v>
      </c>
      <c r="R697" s="5">
        <v>40.826394000000001</v>
      </c>
      <c r="S697" s="5">
        <v>-85.478596999999993</v>
      </c>
      <c r="T697">
        <v>6</v>
      </c>
      <c r="U697">
        <v>9.0868999808350476E-2</v>
      </c>
      <c r="V697">
        <v>37144</v>
      </c>
      <c r="W697">
        <v>36959</v>
      </c>
      <c r="X697">
        <v>36863</v>
      </c>
      <c r="Y697">
        <v>36518</v>
      </c>
      <c r="Z697">
        <v>19092</v>
      </c>
      <c r="AA697">
        <v>18057</v>
      </c>
      <c r="AB697">
        <v>15271.252999999999</v>
      </c>
      <c r="AC697">
        <v>46945</v>
      </c>
      <c r="AD697">
        <v>1</v>
      </c>
      <c r="AE697">
        <v>2.7127471990885171E-5</v>
      </c>
      <c r="AF697">
        <v>34</v>
      </c>
      <c r="AG697">
        <v>695</v>
      </c>
      <c r="AH697">
        <v>4.8920863309352518E-2</v>
      </c>
      <c r="AI697" s="3">
        <v>188848</v>
      </c>
      <c r="AJ697" s="3">
        <v>244895.01766802502</v>
      </c>
      <c r="AK697">
        <v>57</v>
      </c>
      <c r="AL697">
        <v>248288</v>
      </c>
      <c r="AM697">
        <v>1671900</v>
      </c>
      <c r="AN697">
        <v>150518</v>
      </c>
      <c r="AO697">
        <v>1822418</v>
      </c>
      <c r="AP697">
        <v>4</v>
      </c>
      <c r="AQ697">
        <v>1</v>
      </c>
      <c r="AR697">
        <v>5</v>
      </c>
      <c r="AS697">
        <v>0.13528504559106036</v>
      </c>
      <c r="AT697">
        <v>6</v>
      </c>
      <c r="AU697">
        <v>56</v>
      </c>
      <c r="AV697">
        <f t="shared" si="43"/>
        <v>62</v>
      </c>
      <c r="AW697">
        <v>27161</v>
      </c>
      <c r="AX697">
        <v>0.74</v>
      </c>
      <c r="AY697">
        <v>459032492.52156299</v>
      </c>
      <c r="AZ697">
        <v>459032.49252156302</v>
      </c>
      <c r="BA697">
        <v>11943.391398509601</v>
      </c>
      <c r="BB697">
        <v>0.83728311886755102</v>
      </c>
      <c r="BC697">
        <v>15139</v>
      </c>
      <c r="BD697">
        <v>221</v>
      </c>
      <c r="BE697">
        <v>14918</v>
      </c>
      <c r="BF697">
        <v>0.40162610381219038</v>
      </c>
      <c r="BG697">
        <v>576263</v>
      </c>
      <c r="BH697">
        <v>15.63255839188346</v>
      </c>
      <c r="BI697">
        <v>3610</v>
      </c>
      <c r="BJ697">
        <v>47</v>
      </c>
      <c r="BK697">
        <v>9</v>
      </c>
      <c r="BL697">
        <v>3</v>
      </c>
      <c r="BM697">
        <v>0</v>
      </c>
      <c r="BN697">
        <v>0</v>
      </c>
      <c r="BO697">
        <v>7</v>
      </c>
      <c r="BP697">
        <v>2</v>
      </c>
      <c r="BQ697">
        <v>4</v>
      </c>
      <c r="BR697">
        <v>3</v>
      </c>
      <c r="BS697">
        <v>0</v>
      </c>
      <c r="BT697">
        <v>37777</v>
      </c>
      <c r="BU697">
        <v>0.79</v>
      </c>
      <c r="BV697">
        <v>0.56637409999999999</v>
      </c>
      <c r="BW697">
        <v>248</v>
      </c>
      <c r="BX697">
        <v>1.9853350000000001</v>
      </c>
      <c r="BY697">
        <v>0.26525650000000001</v>
      </c>
      <c r="BZ697">
        <v>43</v>
      </c>
      <c r="CA697">
        <v>8</v>
      </c>
      <c r="CB697">
        <v>2</v>
      </c>
      <c r="CC697">
        <v>0</v>
      </c>
      <c r="CD697">
        <v>0</v>
      </c>
      <c r="CE697">
        <v>3</v>
      </c>
      <c r="CF697">
        <v>2</v>
      </c>
      <c r="CG697">
        <v>4</v>
      </c>
      <c r="CH697">
        <v>3</v>
      </c>
      <c r="CI697">
        <v>0</v>
      </c>
      <c r="CJ697">
        <v>36686</v>
      </c>
      <c r="CK697">
        <v>1.7717930545712259</v>
      </c>
      <c r="CL697">
        <v>0.62487613460699987</v>
      </c>
      <c r="CM697">
        <v>229</v>
      </c>
      <c r="CN697">
        <v>0.22752864349644419</v>
      </c>
      <c r="CO697">
        <v>3639</v>
      </c>
      <c r="CP697">
        <v>0.48188439199999999</v>
      </c>
      <c r="CQ697">
        <v>-8.68380136E-2</v>
      </c>
      <c r="CR697">
        <v>31900</v>
      </c>
      <c r="CS697">
        <v>0.872</v>
      </c>
      <c r="CT697">
        <v>30978</v>
      </c>
      <c r="CU697">
        <v>0.85837263610999992</v>
      </c>
      <c r="CV697">
        <v>23</v>
      </c>
      <c r="CW697">
        <v>13</v>
      </c>
      <c r="CX697">
        <v>21</v>
      </c>
      <c r="CY697">
        <v>515</v>
      </c>
      <c r="CZ697">
        <v>1074</v>
      </c>
      <c r="DA697" s="2">
        <v>19425</v>
      </c>
      <c r="DB697" s="2">
        <v>3010</v>
      </c>
      <c r="DC697" s="2">
        <v>138.62</v>
      </c>
      <c r="DD697" s="2">
        <v>1106</v>
      </c>
      <c r="DE697">
        <v>302</v>
      </c>
      <c r="DF697">
        <v>27</v>
      </c>
      <c r="DG697">
        <v>46.21</v>
      </c>
      <c r="DH697">
        <v>13.59</v>
      </c>
      <c r="DI697" s="2">
        <v>16.309999999999999</v>
      </c>
      <c r="DJ697">
        <v>-2.34</v>
      </c>
      <c r="DK697">
        <v>0.95591163263577061</v>
      </c>
      <c r="DL697">
        <v>0</v>
      </c>
      <c r="DM697">
        <v>0</v>
      </c>
      <c r="DN697">
        <v>163.9</v>
      </c>
      <c r="DO697">
        <v>0.66700000000000004</v>
      </c>
      <c r="DP697">
        <v>4950.8999999999996</v>
      </c>
      <c r="DQ697" s="2">
        <v>0</v>
      </c>
      <c r="DR697" s="2">
        <v>392.66441513000001</v>
      </c>
      <c r="DS697">
        <v>1.5814978674716458E-3</v>
      </c>
      <c r="DT697">
        <v>2.7812323877896099</v>
      </c>
      <c r="DU697">
        <v>690546.62709950667</v>
      </c>
      <c r="DV697">
        <v>1</v>
      </c>
    </row>
    <row r="698" spans="1:126" x14ac:dyDescent="0.15">
      <c r="A698" t="s">
        <v>1271</v>
      </c>
      <c r="B698" t="s">
        <v>174</v>
      </c>
      <c r="C698">
        <v>18</v>
      </c>
      <c r="D698">
        <v>71</v>
      </c>
      <c r="E698" t="s">
        <v>1319</v>
      </c>
      <c r="F698">
        <v>18071</v>
      </c>
      <c r="G698" t="s">
        <v>5682</v>
      </c>
      <c r="H698">
        <v>91.6</v>
      </c>
      <c r="I698">
        <v>0.6</v>
      </c>
      <c r="J698">
        <v>0.2</v>
      </c>
      <c r="K698">
        <v>0.8</v>
      </c>
      <c r="L698">
        <v>1</v>
      </c>
      <c r="M698">
        <v>5.7</v>
      </c>
      <c r="N698">
        <f t="shared" si="46"/>
        <v>8425.09</v>
      </c>
      <c r="O698">
        <f t="shared" si="44"/>
        <v>1574.9099999999999</v>
      </c>
      <c r="P698">
        <f t="shared" si="45"/>
        <v>1.8898920000000006</v>
      </c>
      <c r="Q698" s="4">
        <v>18071</v>
      </c>
      <c r="R698" s="5">
        <v>38.911957000000001</v>
      </c>
      <c r="S698" s="5">
        <v>-86.042516000000006</v>
      </c>
      <c r="T698">
        <v>4</v>
      </c>
      <c r="U698">
        <v>7.6789720665382477E-2</v>
      </c>
      <c r="V698">
        <v>42414</v>
      </c>
      <c r="W698">
        <v>43127</v>
      </c>
      <c r="X698">
        <v>43471</v>
      </c>
      <c r="Y698">
        <v>43902</v>
      </c>
      <c r="Z698">
        <v>22856</v>
      </c>
      <c r="AA698">
        <v>18059</v>
      </c>
      <c r="AB698">
        <v>17469.718000000001</v>
      </c>
      <c r="AC698">
        <v>47000</v>
      </c>
      <c r="AD698">
        <v>2</v>
      </c>
      <c r="AE698">
        <v>4.6007683283108277E-5</v>
      </c>
      <c r="AF698">
        <v>46</v>
      </c>
      <c r="AG698">
        <v>744</v>
      </c>
      <c r="AH698">
        <v>6.1827956989247312E-2</v>
      </c>
      <c r="AI698" s="3">
        <v>183878</v>
      </c>
      <c r="AJ698" s="3">
        <v>325960.97264966002</v>
      </c>
      <c r="AK698">
        <v>80</v>
      </c>
      <c r="AL698">
        <v>328825.59999999998</v>
      </c>
      <c r="AM698">
        <v>712632</v>
      </c>
      <c r="AN698">
        <v>129614</v>
      </c>
      <c r="AO698">
        <v>842246</v>
      </c>
      <c r="AP698">
        <v>5</v>
      </c>
      <c r="AQ698">
        <v>2</v>
      </c>
      <c r="AR698">
        <v>7</v>
      </c>
      <c r="AS698">
        <v>0.16231131309852295</v>
      </c>
      <c r="AT698">
        <v>7</v>
      </c>
      <c r="AU698">
        <v>58</v>
      </c>
      <c r="AV698">
        <f t="shared" si="43"/>
        <v>65</v>
      </c>
      <c r="AW698">
        <v>32408</v>
      </c>
      <c r="AX698">
        <v>0.76</v>
      </c>
      <c r="AY698">
        <v>383868636.20367599</v>
      </c>
      <c r="AZ698">
        <v>383868.636203676</v>
      </c>
      <c r="BA698">
        <v>9308.7203865914398</v>
      </c>
      <c r="BB698">
        <v>1.0742615079946218</v>
      </c>
      <c r="BC698">
        <v>63285</v>
      </c>
      <c r="BD698">
        <v>52130</v>
      </c>
      <c r="BE698">
        <v>11155</v>
      </c>
      <c r="BF698">
        <v>0.26300278210024991</v>
      </c>
      <c r="BG698">
        <v>780297</v>
      </c>
      <c r="BH698">
        <v>17.949828621379769</v>
      </c>
      <c r="BI698">
        <v>4474</v>
      </c>
      <c r="BJ698">
        <v>36</v>
      </c>
      <c r="BK698">
        <v>11</v>
      </c>
      <c r="BL698">
        <v>4</v>
      </c>
      <c r="BM698">
        <v>0</v>
      </c>
      <c r="BN698">
        <v>0</v>
      </c>
      <c r="BO698">
        <v>1</v>
      </c>
      <c r="BP698">
        <v>1</v>
      </c>
      <c r="BQ698">
        <v>3</v>
      </c>
      <c r="BR698">
        <v>5</v>
      </c>
      <c r="BS698">
        <v>0</v>
      </c>
      <c r="BT698">
        <v>42362</v>
      </c>
      <c r="BU698">
        <v>0.8</v>
      </c>
      <c r="BV698">
        <v>0.5465757</v>
      </c>
      <c r="BW698">
        <v>263</v>
      </c>
      <c r="BX698">
        <v>1.43997</v>
      </c>
      <c r="BY698">
        <v>-0.33005659999999998</v>
      </c>
      <c r="BZ698">
        <v>40</v>
      </c>
      <c r="CA698">
        <v>11</v>
      </c>
      <c r="CB698">
        <v>3</v>
      </c>
      <c r="CC698">
        <v>0</v>
      </c>
      <c r="CD698">
        <v>1</v>
      </c>
      <c r="CE698">
        <v>0</v>
      </c>
      <c r="CF698">
        <v>1</v>
      </c>
      <c r="CG698">
        <v>3</v>
      </c>
      <c r="CH698">
        <v>4</v>
      </c>
      <c r="CI698">
        <v>0</v>
      </c>
      <c r="CJ698">
        <v>43803</v>
      </c>
      <c r="CK698">
        <v>1.4382576535853708</v>
      </c>
      <c r="CL698">
        <v>0.56882232811436351</v>
      </c>
      <c r="CM698">
        <v>282</v>
      </c>
      <c r="CN698">
        <v>-0.27275172791809771</v>
      </c>
      <c r="CO698">
        <v>3642.9999999999995</v>
      </c>
      <c r="CP698">
        <v>-0.34857977420000003</v>
      </c>
      <c r="CQ698">
        <v>2.479677E-3</v>
      </c>
      <c r="CR698">
        <v>38709</v>
      </c>
      <c r="CS698">
        <v>0.87599999999999989</v>
      </c>
      <c r="CT698">
        <v>34525</v>
      </c>
      <c r="CU698">
        <v>0.81018536139999997</v>
      </c>
      <c r="CV698">
        <v>32</v>
      </c>
      <c r="CW698">
        <v>26</v>
      </c>
      <c r="CX698">
        <v>21</v>
      </c>
      <c r="CY698">
        <v>582</v>
      </c>
      <c r="CZ698">
        <v>1125</v>
      </c>
      <c r="DA698" s="2">
        <v>25681</v>
      </c>
      <c r="DB698" s="2">
        <v>3515</v>
      </c>
      <c r="DC698" s="2">
        <v>115.03</v>
      </c>
      <c r="DD698" s="2">
        <v>3217</v>
      </c>
      <c r="DE698">
        <v>300</v>
      </c>
      <c r="DF698">
        <v>15</v>
      </c>
      <c r="DG698">
        <v>29.91</v>
      </c>
      <c r="DH698">
        <v>11.5</v>
      </c>
      <c r="DI698" s="2">
        <v>18.41</v>
      </c>
      <c r="DJ698">
        <v>-0.56999999999999995</v>
      </c>
      <c r="DK698">
        <v>0.96726633963823838</v>
      </c>
      <c r="DL698">
        <v>0</v>
      </c>
      <c r="DM698">
        <v>0</v>
      </c>
      <c r="DN698">
        <v>171.2</v>
      </c>
      <c r="DO698">
        <v>0.50800000000000001</v>
      </c>
      <c r="DP698">
        <v>4198.6499999999996</v>
      </c>
      <c r="DQ698" s="2">
        <v>22844</v>
      </c>
      <c r="DR698" s="2">
        <v>3838.9717376199997</v>
      </c>
      <c r="DS698">
        <v>1.1616767705577334E-2</v>
      </c>
      <c r="DT698">
        <v>3.0085064761070899</v>
      </c>
      <c r="DU698">
        <v>989273.94710979937</v>
      </c>
      <c r="DV698">
        <v>1</v>
      </c>
    </row>
    <row r="699" spans="1:126" x14ac:dyDescent="0.15">
      <c r="A699" t="s">
        <v>1271</v>
      </c>
      <c r="B699" t="s">
        <v>904</v>
      </c>
      <c r="C699">
        <v>18</v>
      </c>
      <c r="D699">
        <v>73</v>
      </c>
      <c r="E699" t="s">
        <v>1320</v>
      </c>
      <c r="F699">
        <v>18073</v>
      </c>
      <c r="G699" t="s">
        <v>5683</v>
      </c>
      <c r="H699">
        <v>92.6</v>
      </c>
      <c r="I699">
        <v>0.6</v>
      </c>
      <c r="J699">
        <v>0.2</v>
      </c>
      <c r="K699">
        <v>0.4</v>
      </c>
      <c r="L699">
        <v>0.8</v>
      </c>
      <c r="M699">
        <v>5.4</v>
      </c>
      <c r="N699">
        <f t="shared" si="46"/>
        <v>8605.119999999999</v>
      </c>
      <c r="O699">
        <f t="shared" si="44"/>
        <v>1394.880000000001</v>
      </c>
      <c r="P699">
        <f t="shared" si="45"/>
        <v>1.6738560000000018</v>
      </c>
      <c r="Q699" s="4">
        <v>18073</v>
      </c>
      <c r="R699" s="5">
        <v>41.017688</v>
      </c>
      <c r="S699" s="5">
        <v>-87.118814</v>
      </c>
      <c r="T699">
        <v>1</v>
      </c>
      <c r="U699">
        <v>7.2935371025731902E-2</v>
      </c>
      <c r="V699">
        <v>33369</v>
      </c>
      <c r="W699">
        <v>33443</v>
      </c>
      <c r="X699">
        <v>33448</v>
      </c>
      <c r="Y699">
        <v>33481</v>
      </c>
      <c r="Z699">
        <v>16953</v>
      </c>
      <c r="AA699">
        <v>18061</v>
      </c>
      <c r="AB699">
        <v>12910.386</v>
      </c>
      <c r="AC699">
        <v>55374</v>
      </c>
      <c r="AD699">
        <v>2</v>
      </c>
      <c r="AE699">
        <v>5.9794307581918205E-5</v>
      </c>
      <c r="AF699">
        <v>28</v>
      </c>
      <c r="AG699">
        <v>615</v>
      </c>
      <c r="AH699">
        <v>4.5528455284552849E-2</v>
      </c>
      <c r="AI699" s="3">
        <v>282831</v>
      </c>
      <c r="AJ699" s="3">
        <v>358161.88101633004</v>
      </c>
      <c r="AK699">
        <v>101</v>
      </c>
      <c r="AL699">
        <v>359206.40000000002</v>
      </c>
      <c r="AM699">
        <v>1029613</v>
      </c>
      <c r="AN699">
        <v>154289</v>
      </c>
      <c r="AO699">
        <v>1183902</v>
      </c>
      <c r="AP699">
        <v>4</v>
      </c>
      <c r="AQ699">
        <v>0</v>
      </c>
      <c r="AR699">
        <v>4</v>
      </c>
      <c r="AS699">
        <v>0.11960649463265856</v>
      </c>
      <c r="AT699">
        <v>4</v>
      </c>
      <c r="AU699">
        <v>33</v>
      </c>
      <c r="AV699">
        <f t="shared" si="43"/>
        <v>37</v>
      </c>
      <c r="AW699">
        <v>18565</v>
      </c>
      <c r="AX699">
        <v>0.53</v>
      </c>
      <c r="AY699">
        <v>269422085.28186297</v>
      </c>
      <c r="AZ699">
        <v>269422.08528186299</v>
      </c>
      <c r="BA699">
        <v>9014.42147657225</v>
      </c>
      <c r="BB699">
        <v>1.1093335302758129</v>
      </c>
      <c r="BC699">
        <v>113948</v>
      </c>
      <c r="BD699">
        <v>91972</v>
      </c>
      <c r="BE699">
        <v>21976</v>
      </c>
      <c r="BF699">
        <v>0.65857532440288891</v>
      </c>
      <c r="BG699">
        <v>633770</v>
      </c>
      <c r="BH699">
        <v>18.947919158096148</v>
      </c>
      <c r="BI699">
        <v>3387</v>
      </c>
      <c r="BJ699">
        <v>36</v>
      </c>
      <c r="BK699">
        <v>6</v>
      </c>
      <c r="BL699">
        <v>3</v>
      </c>
      <c r="BM699">
        <v>0</v>
      </c>
      <c r="BN699">
        <v>0</v>
      </c>
      <c r="BO699">
        <v>2</v>
      </c>
      <c r="BP699">
        <v>2</v>
      </c>
      <c r="BQ699">
        <v>4</v>
      </c>
      <c r="BR699">
        <v>1</v>
      </c>
      <c r="BS699">
        <v>0</v>
      </c>
      <c r="BT699">
        <v>32816</v>
      </c>
      <c r="BU699">
        <v>0.82</v>
      </c>
      <c r="BV699">
        <v>0.52766389999999996</v>
      </c>
      <c r="BW699">
        <v>199</v>
      </c>
      <c r="BX699">
        <v>1.6455390000000001</v>
      </c>
      <c r="BY699">
        <v>-0.29793720000000001</v>
      </c>
      <c r="BZ699">
        <v>34</v>
      </c>
      <c r="CA699">
        <v>7</v>
      </c>
      <c r="CB699">
        <v>3</v>
      </c>
      <c r="CC699">
        <v>0</v>
      </c>
      <c r="CD699">
        <v>1</v>
      </c>
      <c r="CE699">
        <v>2</v>
      </c>
      <c r="CF699">
        <v>1</v>
      </c>
      <c r="CG699">
        <v>5</v>
      </c>
      <c r="CH699">
        <v>1</v>
      </c>
      <c r="CI699">
        <v>0</v>
      </c>
      <c r="CJ699">
        <v>33464</v>
      </c>
      <c r="CK699">
        <v>1.6136743963662443</v>
      </c>
      <c r="CL699">
        <v>0.58794565514725994</v>
      </c>
      <c r="CM699">
        <v>184</v>
      </c>
      <c r="CN699">
        <v>-0.20633032267379409</v>
      </c>
      <c r="CO699">
        <v>2889</v>
      </c>
      <c r="CP699">
        <v>0.17251461900000001</v>
      </c>
      <c r="CQ699">
        <v>0.164501282</v>
      </c>
      <c r="CR699">
        <v>29560</v>
      </c>
      <c r="CS699">
        <v>0.88300000000000001</v>
      </c>
      <c r="CT699">
        <v>28197</v>
      </c>
      <c r="CU699">
        <v>0.84087613919000004</v>
      </c>
      <c r="CV699">
        <v>15</v>
      </c>
      <c r="CW699">
        <v>9</v>
      </c>
      <c r="CX699">
        <v>13</v>
      </c>
      <c r="CY699">
        <v>1028</v>
      </c>
      <c r="CZ699">
        <v>967</v>
      </c>
      <c r="DA699" s="2">
        <v>16068</v>
      </c>
      <c r="DB699" s="2">
        <v>2530</v>
      </c>
      <c r="DC699" s="2">
        <v>89.85</v>
      </c>
      <c r="DD699" s="2">
        <v>1104</v>
      </c>
      <c r="DE699">
        <v>271</v>
      </c>
      <c r="DF699">
        <v>14</v>
      </c>
      <c r="DG699">
        <v>29.95</v>
      </c>
      <c r="DH699">
        <v>14.97</v>
      </c>
      <c r="DI699" s="2">
        <v>17.97</v>
      </c>
      <c r="DJ699">
        <v>-3.57</v>
      </c>
      <c r="DK699">
        <v>0.82893671485798937</v>
      </c>
      <c r="DL699">
        <v>0</v>
      </c>
      <c r="DM699">
        <v>0</v>
      </c>
      <c r="DN699">
        <v>179.6</v>
      </c>
      <c r="DO699">
        <v>0.5</v>
      </c>
      <c r="DP699">
        <v>5703.65</v>
      </c>
      <c r="DQ699" s="2">
        <v>0</v>
      </c>
      <c r="DR699" s="2">
        <v>1380.64755601</v>
      </c>
      <c r="DS699">
        <v>3.8436106790117044E-3</v>
      </c>
      <c r="DT699">
        <v>2.3839199536706701</v>
      </c>
      <c r="DU699">
        <v>856319.30444620829</v>
      </c>
      <c r="DV699">
        <v>0</v>
      </c>
    </row>
    <row r="700" spans="1:126" x14ac:dyDescent="0.15">
      <c r="A700" t="s">
        <v>1271</v>
      </c>
      <c r="B700" t="s">
        <v>1321</v>
      </c>
      <c r="C700">
        <v>18</v>
      </c>
      <c r="D700">
        <v>75</v>
      </c>
      <c r="E700" t="s">
        <v>1322</v>
      </c>
      <c r="F700">
        <v>18075</v>
      </c>
      <c r="G700" t="s">
        <v>5684</v>
      </c>
      <c r="H700">
        <v>95.8</v>
      </c>
      <c r="I700">
        <v>0.3</v>
      </c>
      <c r="J700">
        <v>0.1</v>
      </c>
      <c r="K700">
        <v>0.4</v>
      </c>
      <c r="L700">
        <v>0.8</v>
      </c>
      <c r="M700">
        <v>2.7</v>
      </c>
      <c r="N700">
        <f t="shared" si="46"/>
        <v>9185.83</v>
      </c>
      <c r="O700">
        <f t="shared" si="44"/>
        <v>814.17000000000007</v>
      </c>
      <c r="P700">
        <f t="shared" si="45"/>
        <v>0.97700400000000043</v>
      </c>
      <c r="Q700" s="4">
        <v>18075</v>
      </c>
      <c r="R700" s="5">
        <v>40.434972000000002</v>
      </c>
      <c r="S700" s="5">
        <v>-85.003380000000007</v>
      </c>
      <c r="T700">
        <v>6</v>
      </c>
      <c r="U700">
        <v>0.21593141055670897</v>
      </c>
      <c r="V700">
        <v>21353</v>
      </c>
      <c r="W700">
        <v>21279</v>
      </c>
      <c r="X700">
        <v>21255</v>
      </c>
      <c r="Y700">
        <v>21141</v>
      </c>
      <c r="Z700">
        <v>10428</v>
      </c>
      <c r="AA700">
        <v>18063</v>
      </c>
      <c r="AB700">
        <v>8135.7520000000004</v>
      </c>
      <c r="AC700">
        <v>41021</v>
      </c>
      <c r="AD700">
        <v>2</v>
      </c>
      <c r="AE700">
        <v>9.4095506939543633E-5</v>
      </c>
      <c r="AF700">
        <v>26</v>
      </c>
      <c r="AG700">
        <v>836</v>
      </c>
      <c r="AH700">
        <v>3.1100478468899521E-2</v>
      </c>
      <c r="AI700" s="3">
        <v>175770</v>
      </c>
      <c r="AJ700" s="3">
        <v>245698.997507605</v>
      </c>
      <c r="AK700">
        <v>47</v>
      </c>
      <c r="AL700">
        <v>245657.59999999998</v>
      </c>
      <c r="AM700">
        <v>1520017</v>
      </c>
      <c r="AN700">
        <v>115016</v>
      </c>
      <c r="AO700">
        <v>1635033</v>
      </c>
      <c r="AP700">
        <v>2</v>
      </c>
      <c r="AQ700">
        <v>1</v>
      </c>
      <c r="AR700">
        <v>3</v>
      </c>
      <c r="AS700">
        <v>0.14098406880022557</v>
      </c>
      <c r="AT700">
        <v>4</v>
      </c>
      <c r="AU700">
        <v>27</v>
      </c>
      <c r="AV700">
        <f t="shared" si="43"/>
        <v>31</v>
      </c>
      <c r="AW700">
        <v>12105</v>
      </c>
      <c r="AX700">
        <v>0.6</v>
      </c>
      <c r="AY700">
        <v>861632615.71334696</v>
      </c>
      <c r="AZ700">
        <v>861632.61571334698</v>
      </c>
      <c r="BA700">
        <v>39477.262741484497</v>
      </c>
      <c r="BB700">
        <v>0.25331036919871214</v>
      </c>
      <c r="BC700">
        <v>29428</v>
      </c>
      <c r="BD700">
        <v>1220</v>
      </c>
      <c r="BE700">
        <v>28208</v>
      </c>
      <c r="BF700">
        <v>1.3210321734650869</v>
      </c>
      <c r="BG700">
        <v>206469</v>
      </c>
      <c r="BH700">
        <v>9.7139026111503171</v>
      </c>
      <c r="BI700">
        <v>2503</v>
      </c>
      <c r="BJ700">
        <v>24</v>
      </c>
      <c r="BK700">
        <v>11</v>
      </c>
      <c r="BL700">
        <v>3</v>
      </c>
      <c r="BM700">
        <v>1</v>
      </c>
      <c r="BN700">
        <v>0</v>
      </c>
      <c r="BO700">
        <v>4</v>
      </c>
      <c r="BP700">
        <v>2</v>
      </c>
      <c r="BQ700">
        <v>3</v>
      </c>
      <c r="BR700">
        <v>1</v>
      </c>
      <c r="BS700">
        <v>0</v>
      </c>
      <c r="BT700">
        <v>21117</v>
      </c>
      <c r="BU700">
        <v>0.8</v>
      </c>
      <c r="BV700">
        <v>0.52394459999999998</v>
      </c>
      <c r="BW700">
        <v>174</v>
      </c>
      <c r="BX700">
        <v>2.3204050000000001</v>
      </c>
      <c r="BY700">
        <v>0.55392280000000005</v>
      </c>
      <c r="BZ700">
        <v>23</v>
      </c>
      <c r="CA700">
        <v>10</v>
      </c>
      <c r="CB700">
        <v>4</v>
      </c>
      <c r="CC700">
        <v>0</v>
      </c>
      <c r="CD700">
        <v>0</v>
      </c>
      <c r="CE700">
        <v>3</v>
      </c>
      <c r="CF700">
        <v>2</v>
      </c>
      <c r="CG700">
        <v>2</v>
      </c>
      <c r="CH700">
        <v>1</v>
      </c>
      <c r="CI700">
        <v>0</v>
      </c>
      <c r="CJ700">
        <v>21147</v>
      </c>
      <c r="CK700">
        <v>2.1279614129663784</v>
      </c>
      <c r="CL700">
        <v>0.63892932233543587</v>
      </c>
      <c r="CM700">
        <v>154</v>
      </c>
      <c r="CN700">
        <v>0.78151142766169956</v>
      </c>
      <c r="CO700">
        <v>1055</v>
      </c>
      <c r="CP700">
        <v>6.4104059999999996E-3</v>
      </c>
      <c r="CQ700">
        <v>-0.18540261960000001</v>
      </c>
      <c r="CR700">
        <v>18211</v>
      </c>
      <c r="CS700">
        <v>0.86299999999999999</v>
      </c>
      <c r="CT700">
        <v>17638</v>
      </c>
      <c r="CU700">
        <v>0.81892158473999999</v>
      </c>
      <c r="CV700">
        <v>19</v>
      </c>
      <c r="CW700">
        <v>6</v>
      </c>
      <c r="CX700">
        <v>6</v>
      </c>
      <c r="CY700">
        <v>792</v>
      </c>
      <c r="CZ700">
        <v>1355</v>
      </c>
      <c r="DA700" s="2">
        <v>10753</v>
      </c>
      <c r="DB700" s="2">
        <v>1070</v>
      </c>
      <c r="DC700" s="2">
        <v>79.7</v>
      </c>
      <c r="DD700" s="2">
        <v>404</v>
      </c>
      <c r="DE700">
        <v>396</v>
      </c>
      <c r="DF700">
        <v>57</v>
      </c>
      <c r="DG700">
        <v>28.13</v>
      </c>
      <c r="DH700">
        <v>18.75</v>
      </c>
      <c r="DI700" s="2">
        <v>37.51</v>
      </c>
      <c r="DJ700">
        <v>-3.98</v>
      </c>
      <c r="DK700">
        <v>0.94946805484439889</v>
      </c>
      <c r="DL700">
        <v>0</v>
      </c>
      <c r="DM700">
        <v>0</v>
      </c>
      <c r="DN700">
        <v>132</v>
      </c>
      <c r="DO700">
        <v>0.53900000000000003</v>
      </c>
      <c r="DP700">
        <v>5001.5</v>
      </c>
      <c r="DQ700" s="2">
        <v>0</v>
      </c>
      <c r="DR700" s="2">
        <v>829.97285513999998</v>
      </c>
      <c r="DS700">
        <v>3.3785773448589424E-3</v>
      </c>
      <c r="DT700">
        <v>2.9044177512505098</v>
      </c>
      <c r="DU700">
        <v>713492.29416959721</v>
      </c>
      <c r="DV700">
        <v>1</v>
      </c>
    </row>
    <row r="701" spans="1:126" x14ac:dyDescent="0.15">
      <c r="A701" t="s">
        <v>1271</v>
      </c>
      <c r="B701" t="s">
        <v>176</v>
      </c>
      <c r="C701">
        <v>18</v>
      </c>
      <c r="D701">
        <v>77</v>
      </c>
      <c r="E701" t="s">
        <v>1323</v>
      </c>
      <c r="F701">
        <v>18077</v>
      </c>
      <c r="G701" t="s">
        <v>5685</v>
      </c>
      <c r="H701">
        <v>93.9</v>
      </c>
      <c r="I701">
        <v>1.6</v>
      </c>
      <c r="J701">
        <v>0.2</v>
      </c>
      <c r="K701">
        <v>0.7</v>
      </c>
      <c r="L701">
        <v>1.3</v>
      </c>
      <c r="M701">
        <v>2.2999999999999998</v>
      </c>
      <c r="N701">
        <f t="shared" si="46"/>
        <v>8827.2800000000025</v>
      </c>
      <c r="O701">
        <f t="shared" si="44"/>
        <v>1172.7199999999975</v>
      </c>
      <c r="P701">
        <f t="shared" si="45"/>
        <v>1.4072639999999976</v>
      </c>
      <c r="Q701" s="4">
        <v>18077</v>
      </c>
      <c r="R701" s="5">
        <v>38.783603999999997</v>
      </c>
      <c r="S701" s="5">
        <v>-85.440089999999998</v>
      </c>
      <c r="T701">
        <v>6</v>
      </c>
      <c r="U701">
        <v>0.15432440327124863</v>
      </c>
      <c r="V701">
        <v>32501</v>
      </c>
      <c r="W701">
        <v>32447</v>
      </c>
      <c r="X701">
        <v>32453</v>
      </c>
      <c r="Y701">
        <v>32313</v>
      </c>
      <c r="Z701">
        <v>16889</v>
      </c>
      <c r="AA701">
        <v>18065</v>
      </c>
      <c r="AB701">
        <v>12631.893000000002</v>
      </c>
      <c r="AC701">
        <v>45718</v>
      </c>
      <c r="AD701">
        <v>1</v>
      </c>
      <c r="AE701">
        <v>3.0813792253412625E-5</v>
      </c>
      <c r="AF701">
        <v>56</v>
      </c>
      <c r="AG701">
        <v>615</v>
      </c>
      <c r="AH701">
        <v>9.1056910569105698E-2</v>
      </c>
      <c r="AI701" s="3">
        <v>95411</v>
      </c>
      <c r="AJ701" s="3">
        <v>230804.30946912002</v>
      </c>
      <c r="AK701">
        <v>60</v>
      </c>
      <c r="AL701">
        <v>232300.80000000002</v>
      </c>
      <c r="AM701">
        <v>877249</v>
      </c>
      <c r="AN701">
        <v>44784</v>
      </c>
      <c r="AO701">
        <v>922033</v>
      </c>
      <c r="AP701">
        <v>1</v>
      </c>
      <c r="AQ701">
        <v>3</v>
      </c>
      <c r="AR701">
        <v>4</v>
      </c>
      <c r="AS701">
        <v>0.12327796098252534</v>
      </c>
      <c r="AT701">
        <v>4</v>
      </c>
      <c r="AU701">
        <v>43</v>
      </c>
      <c r="AV701">
        <f t="shared" si="43"/>
        <v>47</v>
      </c>
      <c r="AW701">
        <v>22374</v>
      </c>
      <c r="AX701">
        <v>0.69</v>
      </c>
      <c r="AY701">
        <v>796157493.28633797</v>
      </c>
      <c r="AZ701">
        <v>796157.49328633794</v>
      </c>
      <c r="BA701">
        <v>25159.5498555794</v>
      </c>
      <c r="BB701">
        <v>0.39746339093512806</v>
      </c>
      <c r="BC701">
        <v>15381</v>
      </c>
      <c r="BD701">
        <v>3360</v>
      </c>
      <c r="BE701">
        <v>12021</v>
      </c>
      <c r="BF701">
        <v>0.36986554259868926</v>
      </c>
      <c r="BG701">
        <v>438792</v>
      </c>
      <c r="BH701">
        <v>13.520845530459434</v>
      </c>
      <c r="BI701">
        <v>3292</v>
      </c>
      <c r="BJ701">
        <v>30</v>
      </c>
      <c r="BK701">
        <v>8</v>
      </c>
      <c r="BL701">
        <v>1</v>
      </c>
      <c r="BM701">
        <v>0</v>
      </c>
      <c r="BN701">
        <v>0</v>
      </c>
      <c r="BO701">
        <v>1</v>
      </c>
      <c r="BP701">
        <v>1</v>
      </c>
      <c r="BQ701">
        <v>3</v>
      </c>
      <c r="BR701">
        <v>2</v>
      </c>
      <c r="BS701">
        <v>0</v>
      </c>
      <c r="BT701">
        <v>33010</v>
      </c>
      <c r="BU701">
        <v>0.77</v>
      </c>
      <c r="BV701">
        <v>0.52819110000000002</v>
      </c>
      <c r="BW701">
        <v>195</v>
      </c>
      <c r="BX701">
        <v>1.3935169999999999</v>
      </c>
      <c r="BY701">
        <v>-0.48498809999999998</v>
      </c>
      <c r="BZ701">
        <v>27</v>
      </c>
      <c r="CA701">
        <v>9</v>
      </c>
      <c r="CB701">
        <v>1</v>
      </c>
      <c r="CC701">
        <v>0</v>
      </c>
      <c r="CD701">
        <v>0</v>
      </c>
      <c r="CE701">
        <v>1</v>
      </c>
      <c r="CF701">
        <v>1</v>
      </c>
      <c r="CG701">
        <v>2</v>
      </c>
      <c r="CH701">
        <v>1</v>
      </c>
      <c r="CI701">
        <v>0</v>
      </c>
      <c r="CJ701">
        <v>32529</v>
      </c>
      <c r="CK701">
        <v>1.2911555842479019</v>
      </c>
      <c r="CL701">
        <v>0.59522945764556501</v>
      </c>
      <c r="CM701">
        <v>199</v>
      </c>
      <c r="CN701">
        <v>-0.3405863545505779</v>
      </c>
      <c r="CO701">
        <v>2883</v>
      </c>
      <c r="CP701">
        <v>-0.1061915445</v>
      </c>
      <c r="CQ701">
        <v>-0.28655346120000003</v>
      </c>
      <c r="CR701">
        <v>27786</v>
      </c>
      <c r="CS701">
        <v>0.85699999999999998</v>
      </c>
      <c r="CT701">
        <v>27138</v>
      </c>
      <c r="CU701">
        <v>0.83510043155999991</v>
      </c>
      <c r="CV701">
        <v>28</v>
      </c>
      <c r="CW701">
        <v>21</v>
      </c>
      <c r="CX701">
        <v>22</v>
      </c>
      <c r="CY701">
        <v>347</v>
      </c>
      <c r="CZ701">
        <v>945</v>
      </c>
      <c r="DA701" s="2">
        <v>16653</v>
      </c>
      <c r="DB701" s="2">
        <v>2530</v>
      </c>
      <c r="DC701" s="2">
        <v>144.80000000000001</v>
      </c>
      <c r="DD701" s="2">
        <v>1655</v>
      </c>
      <c r="DE701">
        <v>299</v>
      </c>
      <c r="DF701">
        <v>11</v>
      </c>
      <c r="DG701">
        <v>46.21</v>
      </c>
      <c r="DH701">
        <v>6.16</v>
      </c>
      <c r="DI701" s="2">
        <v>30.81</v>
      </c>
      <c r="DJ701">
        <v>-0.89</v>
      </c>
      <c r="DK701">
        <v>0.93547913762564061</v>
      </c>
      <c r="DL701">
        <v>0</v>
      </c>
      <c r="DM701">
        <v>0</v>
      </c>
      <c r="DN701">
        <v>108.9</v>
      </c>
      <c r="DO701">
        <v>0.45500000000000002</v>
      </c>
      <c r="DP701">
        <v>581.42000000000007</v>
      </c>
      <c r="DQ701" s="2">
        <v>0</v>
      </c>
      <c r="DR701" s="2">
        <v>228.94140838999999</v>
      </c>
      <c r="DS701">
        <v>8.7856406920415258E-4</v>
      </c>
      <c r="DT701">
        <v>3.4851134861267998</v>
      </c>
      <c r="DU701">
        <v>809594.65091804462</v>
      </c>
      <c r="DV701">
        <v>1</v>
      </c>
    </row>
    <row r="702" spans="1:126" x14ac:dyDescent="0.15">
      <c r="A702" t="s">
        <v>1271</v>
      </c>
      <c r="B702" t="s">
        <v>1324</v>
      </c>
      <c r="C702">
        <v>18</v>
      </c>
      <c r="D702">
        <v>79</v>
      </c>
      <c r="E702" t="s">
        <v>1325</v>
      </c>
      <c r="F702">
        <v>18079</v>
      </c>
      <c r="G702" t="s">
        <v>5686</v>
      </c>
      <c r="H702">
        <v>95.9</v>
      </c>
      <c r="I702">
        <v>0.7</v>
      </c>
      <c r="J702">
        <v>0.1</v>
      </c>
      <c r="K702">
        <v>0.2</v>
      </c>
      <c r="L702">
        <v>1</v>
      </c>
      <c r="M702">
        <v>2</v>
      </c>
      <c r="N702">
        <f t="shared" si="46"/>
        <v>9202.3500000000022</v>
      </c>
      <c r="O702">
        <f t="shared" si="44"/>
        <v>797.64999999999782</v>
      </c>
      <c r="P702">
        <f t="shared" si="45"/>
        <v>0.9571799999999977</v>
      </c>
      <c r="Q702" s="4">
        <v>18079</v>
      </c>
      <c r="R702" s="5">
        <v>38.996229</v>
      </c>
      <c r="S702" s="5">
        <v>-85.628102999999996</v>
      </c>
      <c r="T702">
        <v>6</v>
      </c>
      <c r="U702">
        <v>0.16802859102259496</v>
      </c>
      <c r="V702">
        <v>28373</v>
      </c>
      <c r="W702">
        <v>28223</v>
      </c>
      <c r="X702">
        <v>28113</v>
      </c>
      <c r="Y702">
        <v>27822</v>
      </c>
      <c r="Z702">
        <v>14644</v>
      </c>
      <c r="AA702">
        <v>18067</v>
      </c>
      <c r="AB702">
        <v>11107.040999999999</v>
      </c>
      <c r="AC702">
        <v>44736</v>
      </c>
      <c r="AD702">
        <v>1</v>
      </c>
      <c r="AE702">
        <v>3.5570732401380144E-5</v>
      </c>
      <c r="AF702">
        <v>27</v>
      </c>
      <c r="AG702">
        <v>528</v>
      </c>
      <c r="AH702">
        <v>5.113636363636364E-2</v>
      </c>
      <c r="AI702" s="3">
        <v>123391</v>
      </c>
      <c r="AJ702" s="3">
        <v>241017.374841785</v>
      </c>
      <c r="AK702">
        <v>54</v>
      </c>
      <c r="AL702">
        <v>242163.20000000001</v>
      </c>
      <c r="AM702">
        <v>469065</v>
      </c>
      <c r="AN702">
        <v>66906</v>
      </c>
      <c r="AO702">
        <v>535971</v>
      </c>
      <c r="AP702">
        <v>1</v>
      </c>
      <c r="AQ702">
        <v>0</v>
      </c>
      <c r="AR702">
        <v>1</v>
      </c>
      <c r="AS702">
        <v>3.5432094391099463E-2</v>
      </c>
      <c r="AT702">
        <v>1</v>
      </c>
      <c r="AU702">
        <v>37</v>
      </c>
      <c r="AV702">
        <f t="shared" si="43"/>
        <v>38</v>
      </c>
      <c r="AW702">
        <v>17970</v>
      </c>
      <c r="AX702">
        <v>0.64</v>
      </c>
      <c r="AY702">
        <v>494795921.50234503</v>
      </c>
      <c r="AZ702">
        <v>494795.92150234501</v>
      </c>
      <c r="BA702">
        <v>17941.7297528665</v>
      </c>
      <c r="BB702">
        <v>0.55735986093550027</v>
      </c>
      <c r="BC702">
        <v>5897</v>
      </c>
      <c r="BD702">
        <v>2130</v>
      </c>
      <c r="BE702">
        <v>3767</v>
      </c>
      <c r="BF702">
        <v>0.13276706728227541</v>
      </c>
      <c r="BG702">
        <v>220274</v>
      </c>
      <c r="BH702">
        <v>7.83530750898161</v>
      </c>
      <c r="BI702">
        <v>3238</v>
      </c>
      <c r="BJ702">
        <v>14</v>
      </c>
      <c r="BK702">
        <v>4</v>
      </c>
      <c r="BL702">
        <v>2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0</v>
      </c>
      <c r="BT702">
        <v>28043</v>
      </c>
      <c r="BU702">
        <v>0.82</v>
      </c>
      <c r="BV702">
        <v>0.57060920000000004</v>
      </c>
      <c r="BW702">
        <v>133</v>
      </c>
      <c r="BX702">
        <v>0.78450949999999997</v>
      </c>
      <c r="BY702">
        <v>-0.95815079999999997</v>
      </c>
      <c r="BZ702">
        <v>16</v>
      </c>
      <c r="CA702">
        <v>3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27996</v>
      </c>
      <c r="CK702">
        <v>0.78582654664952134</v>
      </c>
      <c r="CL702">
        <v>0.55919258046917619</v>
      </c>
      <c r="CM702">
        <v>112</v>
      </c>
      <c r="CN702">
        <v>-1.327014883497895</v>
      </c>
      <c r="CO702">
        <v>1659</v>
      </c>
      <c r="CP702">
        <v>-1.2685827099</v>
      </c>
      <c r="CQ702">
        <v>-0.83006794880000001</v>
      </c>
      <c r="CR702">
        <v>23857</v>
      </c>
      <c r="CS702">
        <v>0.85699999999999998</v>
      </c>
      <c r="CT702">
        <v>23436</v>
      </c>
      <c r="CU702">
        <v>0.83180482068999995</v>
      </c>
      <c r="CV702">
        <v>20</v>
      </c>
      <c r="CW702">
        <v>4</v>
      </c>
      <c r="CX702">
        <v>12</v>
      </c>
      <c r="CY702">
        <v>342</v>
      </c>
      <c r="CZ702">
        <v>768</v>
      </c>
      <c r="DA702" s="2">
        <v>10353</v>
      </c>
      <c r="DB702" s="2">
        <v>1555</v>
      </c>
      <c r="DC702" s="2">
        <v>53.11</v>
      </c>
      <c r="DD702" s="2">
        <v>759</v>
      </c>
      <c r="DE702">
        <v>214</v>
      </c>
      <c r="DF702">
        <v>11</v>
      </c>
      <c r="DG702">
        <v>17.7</v>
      </c>
      <c r="DH702">
        <v>3.54</v>
      </c>
      <c r="DI702" s="2">
        <v>7.08</v>
      </c>
      <c r="DJ702">
        <v>-2.48</v>
      </c>
      <c r="DK702">
        <v>0.93420103573194158</v>
      </c>
      <c r="DL702">
        <v>0</v>
      </c>
      <c r="DM702">
        <v>0</v>
      </c>
      <c r="DN702">
        <v>127</v>
      </c>
      <c r="DO702">
        <v>0.52100000000000002</v>
      </c>
      <c r="DP702">
        <v>1831.5500000000002</v>
      </c>
      <c r="DQ702" s="2">
        <v>0</v>
      </c>
      <c r="DR702" s="2">
        <v>633.02343148</v>
      </c>
      <c r="DS702">
        <v>2.6140366992701614E-3</v>
      </c>
      <c r="DT702">
        <v>2.8925480485611499</v>
      </c>
      <c r="DU702">
        <v>700468.69159332348</v>
      </c>
      <c r="DV702">
        <v>1</v>
      </c>
    </row>
    <row r="703" spans="1:126" x14ac:dyDescent="0.15">
      <c r="A703" t="s">
        <v>1271</v>
      </c>
      <c r="B703" t="s">
        <v>331</v>
      </c>
      <c r="C703">
        <v>18</v>
      </c>
      <c r="D703">
        <v>81</v>
      </c>
      <c r="E703" t="s">
        <v>1326</v>
      </c>
      <c r="F703">
        <v>18081</v>
      </c>
      <c r="G703" t="s">
        <v>5687</v>
      </c>
      <c r="H703">
        <v>92.3</v>
      </c>
      <c r="I703">
        <v>1.1000000000000001</v>
      </c>
      <c r="J703">
        <v>0.2</v>
      </c>
      <c r="K703">
        <v>1.9</v>
      </c>
      <c r="L703">
        <v>1.4</v>
      </c>
      <c r="M703">
        <v>3.1</v>
      </c>
      <c r="N703">
        <f t="shared" si="46"/>
        <v>8535.7199999999993</v>
      </c>
      <c r="O703">
        <f t="shared" si="44"/>
        <v>1464.2800000000007</v>
      </c>
      <c r="P703">
        <f t="shared" si="45"/>
        <v>1.7571360000000014</v>
      </c>
      <c r="Q703" s="4">
        <v>18081</v>
      </c>
      <c r="R703" s="5">
        <v>39.495986000000002</v>
      </c>
      <c r="S703" s="5">
        <v>-86.0946</v>
      </c>
      <c r="T703">
        <v>1</v>
      </c>
      <c r="U703">
        <v>4.8298331292335038E-2</v>
      </c>
      <c r="V703">
        <v>140033</v>
      </c>
      <c r="W703">
        <v>143789</v>
      </c>
      <c r="X703">
        <v>145645</v>
      </c>
      <c r="Y703">
        <v>148935</v>
      </c>
      <c r="Z703">
        <v>76589</v>
      </c>
      <c r="AA703">
        <v>18069</v>
      </c>
      <c r="AB703">
        <v>62602.793999999994</v>
      </c>
      <c r="AC703">
        <v>62147</v>
      </c>
      <c r="AD703">
        <v>2</v>
      </c>
      <c r="AE703">
        <v>1.3732019636788081E-5</v>
      </c>
      <c r="AF703">
        <v>44</v>
      </c>
      <c r="AG703">
        <v>562</v>
      </c>
      <c r="AH703">
        <v>7.8291814946619215E-2</v>
      </c>
      <c r="AI703" s="3">
        <v>144646</v>
      </c>
      <c r="AJ703" s="3">
        <v>205074.76673489</v>
      </c>
      <c r="AK703">
        <v>33</v>
      </c>
      <c r="AL703">
        <v>205811.19999999998</v>
      </c>
      <c r="AM703">
        <v>1268057</v>
      </c>
      <c r="AN703">
        <v>79048</v>
      </c>
      <c r="AO703">
        <v>1347105</v>
      </c>
      <c r="AP703">
        <v>6</v>
      </c>
      <c r="AQ703">
        <v>5</v>
      </c>
      <c r="AR703">
        <v>11</v>
      </c>
      <c r="AS703">
        <v>7.6500984080840689E-2</v>
      </c>
      <c r="AT703">
        <v>10</v>
      </c>
      <c r="AU703">
        <v>114</v>
      </c>
      <c r="AV703">
        <f t="shared" si="43"/>
        <v>124</v>
      </c>
      <c r="AW703">
        <v>135693</v>
      </c>
      <c r="AX703">
        <v>0.89</v>
      </c>
      <c r="AY703">
        <v>685723027.46400297</v>
      </c>
      <c r="AZ703">
        <v>685723.02746400295</v>
      </c>
      <c r="BA703">
        <v>6120.7612459587999</v>
      </c>
      <c r="BB703">
        <v>1.6337837073129502</v>
      </c>
      <c r="BC703">
        <v>91380</v>
      </c>
      <c r="BD703">
        <v>9323</v>
      </c>
      <c r="BE703">
        <v>82057</v>
      </c>
      <c r="BF703">
        <v>0.58598330393550091</v>
      </c>
      <c r="BG703">
        <v>1902567</v>
      </c>
      <c r="BH703">
        <v>13.063043702152495</v>
      </c>
      <c r="BI703">
        <v>9094</v>
      </c>
      <c r="BJ703">
        <v>81</v>
      </c>
      <c r="BK703">
        <v>17</v>
      </c>
      <c r="BL703">
        <v>3</v>
      </c>
      <c r="BM703">
        <v>0</v>
      </c>
      <c r="BN703">
        <v>2</v>
      </c>
      <c r="BO703">
        <v>0</v>
      </c>
      <c r="BP703">
        <v>3</v>
      </c>
      <c r="BQ703">
        <v>11</v>
      </c>
      <c r="BR703">
        <v>12</v>
      </c>
      <c r="BS703">
        <v>0</v>
      </c>
      <c r="BT703">
        <v>141501</v>
      </c>
      <c r="BU703">
        <v>0.82</v>
      </c>
      <c r="BV703">
        <v>0.56697569999999997</v>
      </c>
      <c r="BW703">
        <v>559</v>
      </c>
      <c r="BX703">
        <v>0.91165439999999998</v>
      </c>
      <c r="BY703">
        <v>-0.99168829999999997</v>
      </c>
      <c r="BZ703">
        <v>92</v>
      </c>
      <c r="CA703">
        <v>15</v>
      </c>
      <c r="CB703">
        <v>4</v>
      </c>
      <c r="CC703">
        <v>1</v>
      </c>
      <c r="CD703">
        <v>2</v>
      </c>
      <c r="CE703">
        <v>3</v>
      </c>
      <c r="CF703">
        <v>2</v>
      </c>
      <c r="CG703">
        <v>7</v>
      </c>
      <c r="CH703">
        <v>10</v>
      </c>
      <c r="CI703">
        <v>0</v>
      </c>
      <c r="CJ703">
        <v>147489</v>
      </c>
      <c r="CK703">
        <v>0.9221026652835127</v>
      </c>
      <c r="CL703">
        <v>0.60242366293209171</v>
      </c>
      <c r="CM703">
        <v>582</v>
      </c>
      <c r="CN703">
        <v>-1.0351846668394122</v>
      </c>
      <c r="CO703">
        <v>23559</v>
      </c>
      <c r="CP703">
        <v>0.78341914599999996</v>
      </c>
      <c r="CQ703">
        <v>0.517004994</v>
      </c>
      <c r="CR703">
        <v>132163</v>
      </c>
      <c r="CS703">
        <v>0.878</v>
      </c>
      <c r="CT703">
        <v>120148</v>
      </c>
      <c r="CU703">
        <v>0.86703623090000004</v>
      </c>
      <c r="CV703">
        <v>99</v>
      </c>
      <c r="CW703">
        <v>93</v>
      </c>
      <c r="CX703">
        <v>135</v>
      </c>
      <c r="CY703">
        <v>400</v>
      </c>
      <c r="CZ703">
        <v>852</v>
      </c>
      <c r="DA703" s="2">
        <v>69278</v>
      </c>
      <c r="DB703" s="2">
        <v>17215</v>
      </c>
      <c r="DC703" s="2">
        <v>157.35</v>
      </c>
      <c r="DD703" s="2">
        <v>10486</v>
      </c>
      <c r="DE703">
        <v>246</v>
      </c>
      <c r="DF703">
        <v>12</v>
      </c>
      <c r="DG703">
        <v>30.23</v>
      </c>
      <c r="DH703">
        <v>5.5</v>
      </c>
      <c r="DI703" s="2">
        <v>4.12</v>
      </c>
      <c r="DJ703">
        <v>-1.1599999999999999</v>
      </c>
      <c r="DK703">
        <v>0.96523927381330976</v>
      </c>
      <c r="DL703">
        <v>0</v>
      </c>
      <c r="DM703">
        <v>0</v>
      </c>
      <c r="DN703">
        <v>129.69999999999999</v>
      </c>
      <c r="DO703">
        <v>0.63600000000000001</v>
      </c>
      <c r="DP703">
        <v>939.5</v>
      </c>
      <c r="DQ703" s="2">
        <v>0</v>
      </c>
      <c r="DR703" s="2">
        <v>495.56160813000002</v>
      </c>
      <c r="DS703">
        <v>2.4078458405548389E-3</v>
      </c>
      <c r="DT703">
        <v>2.55900796258695</v>
      </c>
      <c r="DU703">
        <v>526672.49958957522</v>
      </c>
      <c r="DV703">
        <v>1</v>
      </c>
    </row>
    <row r="704" spans="1:126" x14ac:dyDescent="0.15">
      <c r="A704" t="s">
        <v>1271</v>
      </c>
      <c r="B704" t="s">
        <v>1186</v>
      </c>
      <c r="C704">
        <v>18</v>
      </c>
      <c r="D704">
        <v>83</v>
      </c>
      <c r="E704" t="s">
        <v>1327</v>
      </c>
      <c r="F704">
        <v>18083</v>
      </c>
      <c r="G704" t="s">
        <v>5688</v>
      </c>
      <c r="H704">
        <v>94.1</v>
      </c>
      <c r="I704">
        <v>2.6</v>
      </c>
      <c r="J704">
        <v>0.2</v>
      </c>
      <c r="K704">
        <v>0.6</v>
      </c>
      <c r="L704">
        <v>1.1000000000000001</v>
      </c>
      <c r="M704">
        <v>1.5</v>
      </c>
      <c r="N704">
        <f t="shared" si="46"/>
        <v>8865.43</v>
      </c>
      <c r="O704">
        <f t="shared" si="44"/>
        <v>1134.5699999999997</v>
      </c>
      <c r="P704">
        <f t="shared" si="45"/>
        <v>1.3614840000000001</v>
      </c>
      <c r="Q704" s="4">
        <v>18083</v>
      </c>
      <c r="R704" s="5">
        <v>38.688391000000003</v>
      </c>
      <c r="S704" s="5">
        <v>-87.420354000000003</v>
      </c>
      <c r="T704">
        <v>5</v>
      </c>
      <c r="U704">
        <v>0.22762168890205312</v>
      </c>
      <c r="V704">
        <v>38392</v>
      </c>
      <c r="W704">
        <v>38181</v>
      </c>
      <c r="X704">
        <v>38062</v>
      </c>
      <c r="Y704">
        <v>37759</v>
      </c>
      <c r="Z704">
        <v>18620</v>
      </c>
      <c r="AA704">
        <v>18071</v>
      </c>
      <c r="AB704">
        <v>14348.501999999999</v>
      </c>
      <c r="AC704">
        <v>42725</v>
      </c>
      <c r="AD704">
        <v>1</v>
      </c>
      <c r="AE704">
        <v>2.6272923125426935E-5</v>
      </c>
      <c r="AF704">
        <v>24</v>
      </c>
      <c r="AG704">
        <v>496</v>
      </c>
      <c r="AH704">
        <v>4.8387096774193547E-2</v>
      </c>
      <c r="AI704" s="3">
        <v>329289</v>
      </c>
      <c r="AJ704" s="3">
        <v>330259.42095881002</v>
      </c>
      <c r="AK704">
        <v>174</v>
      </c>
      <c r="AL704">
        <v>335411.20000000001</v>
      </c>
      <c r="AM704">
        <v>719821</v>
      </c>
      <c r="AN704">
        <v>201369</v>
      </c>
      <c r="AO704">
        <v>921190</v>
      </c>
      <c r="AP704">
        <v>5</v>
      </c>
      <c r="AQ704">
        <v>1</v>
      </c>
      <c r="AR704">
        <v>6</v>
      </c>
      <c r="AS704">
        <v>0.1571462245619549</v>
      </c>
      <c r="AT704">
        <v>5</v>
      </c>
      <c r="AU704">
        <v>29</v>
      </c>
      <c r="AV704">
        <f t="shared" si="43"/>
        <v>34</v>
      </c>
      <c r="AW704">
        <v>24975</v>
      </c>
      <c r="AX704">
        <v>0.66999999999999993</v>
      </c>
      <c r="AY704">
        <v>284134677.21576601</v>
      </c>
      <c r="AZ704">
        <v>284134.67721576599</v>
      </c>
      <c r="BA704">
        <v>7320.8534161136304</v>
      </c>
      <c r="BB704">
        <v>1.3659609654237044</v>
      </c>
      <c r="BC704">
        <v>134816</v>
      </c>
      <c r="BD704">
        <v>31835</v>
      </c>
      <c r="BE704">
        <v>102981</v>
      </c>
      <c r="BF704">
        <v>2.6823556991039799</v>
      </c>
      <c r="BG704">
        <v>691309</v>
      </c>
      <c r="BH704">
        <v>18.162708212915771</v>
      </c>
      <c r="BI704">
        <v>4087</v>
      </c>
      <c r="BJ704">
        <v>52</v>
      </c>
      <c r="BK704">
        <v>11</v>
      </c>
      <c r="BL704">
        <v>3</v>
      </c>
      <c r="BM704">
        <v>0</v>
      </c>
      <c r="BN704">
        <v>0</v>
      </c>
      <c r="BO704">
        <v>3</v>
      </c>
      <c r="BP704">
        <v>1</v>
      </c>
      <c r="BQ704">
        <v>4</v>
      </c>
      <c r="BR704">
        <v>1</v>
      </c>
      <c r="BS704">
        <v>0</v>
      </c>
      <c r="BT704">
        <v>37907</v>
      </c>
      <c r="BU704">
        <v>0.79</v>
      </c>
      <c r="BV704">
        <v>0.54708369999999995</v>
      </c>
      <c r="BW704">
        <v>249</v>
      </c>
      <c r="BX704">
        <v>1.978526</v>
      </c>
      <c r="BY704">
        <v>0.16154959999999999</v>
      </c>
      <c r="BZ704">
        <v>50</v>
      </c>
      <c r="CA704">
        <v>8</v>
      </c>
      <c r="CB704">
        <v>3</v>
      </c>
      <c r="CC704">
        <v>0</v>
      </c>
      <c r="CD704">
        <v>0</v>
      </c>
      <c r="CE704">
        <v>1</v>
      </c>
      <c r="CF704">
        <v>1</v>
      </c>
      <c r="CG704">
        <v>3</v>
      </c>
      <c r="CH704">
        <v>2</v>
      </c>
      <c r="CI704">
        <v>0</v>
      </c>
      <c r="CJ704">
        <v>37845</v>
      </c>
      <c r="CK704">
        <v>1.7968027480512616</v>
      </c>
      <c r="CL704">
        <v>0.55245495002553435</v>
      </c>
      <c r="CM704">
        <v>221</v>
      </c>
      <c r="CN704">
        <v>-0.11800398591275212</v>
      </c>
      <c r="CO704">
        <v>2917</v>
      </c>
      <c r="CP704">
        <v>-0.810862262</v>
      </c>
      <c r="CQ704">
        <v>-0.34448495330000001</v>
      </c>
      <c r="CR704">
        <v>32327</v>
      </c>
      <c r="CS704">
        <v>0.85299999999999998</v>
      </c>
      <c r="CT704">
        <v>32057</v>
      </c>
      <c r="CU704">
        <v>0.83837727441999998</v>
      </c>
      <c r="CV704">
        <v>51</v>
      </c>
      <c r="CW704">
        <v>19</v>
      </c>
      <c r="CX704">
        <v>31</v>
      </c>
      <c r="CY704">
        <v>874</v>
      </c>
      <c r="CZ704">
        <v>792</v>
      </c>
      <c r="DA704" s="2">
        <v>22908</v>
      </c>
      <c r="DB704" s="2">
        <v>2995</v>
      </c>
      <c r="DC704" s="2">
        <v>97.49</v>
      </c>
      <c r="DD704" s="2">
        <v>2093</v>
      </c>
      <c r="DE704">
        <v>122</v>
      </c>
      <c r="DF704">
        <v>33</v>
      </c>
      <c r="DG704">
        <v>50.06</v>
      </c>
      <c r="DH704">
        <v>10.54</v>
      </c>
      <c r="DI704" s="2">
        <v>15.81</v>
      </c>
      <c r="DJ704">
        <v>-1.98</v>
      </c>
      <c r="DK704">
        <v>0.86036885532161722</v>
      </c>
      <c r="DL704">
        <v>2.0161290322580645E-3</v>
      </c>
      <c r="DM704">
        <v>0</v>
      </c>
      <c r="DN704">
        <v>214.1</v>
      </c>
      <c r="DO704">
        <v>0.64800000000000002</v>
      </c>
      <c r="DP704">
        <v>3917.53</v>
      </c>
      <c r="DQ704" s="2">
        <v>0</v>
      </c>
      <c r="DR704" s="2">
        <v>3331.9244367500005</v>
      </c>
      <c r="DS704">
        <v>9.9338465950990322E-3</v>
      </c>
      <c r="DT704">
        <v>2.8707457419940501</v>
      </c>
      <c r="DU704">
        <v>962880.27421711478</v>
      </c>
      <c r="DV704">
        <v>1</v>
      </c>
    </row>
    <row r="705" spans="1:126" x14ac:dyDescent="0.15">
      <c r="A705" t="s">
        <v>1271</v>
      </c>
      <c r="B705" t="s">
        <v>1328</v>
      </c>
      <c r="C705">
        <v>18</v>
      </c>
      <c r="D705">
        <v>85</v>
      </c>
      <c r="E705" t="s">
        <v>1329</v>
      </c>
      <c r="F705">
        <v>18085</v>
      </c>
      <c r="G705" t="s">
        <v>5689</v>
      </c>
      <c r="H705">
        <v>89.9</v>
      </c>
      <c r="I705">
        <v>0.7</v>
      </c>
      <c r="J705">
        <v>0.2</v>
      </c>
      <c r="K705">
        <v>0.8</v>
      </c>
      <c r="L705">
        <v>1.1000000000000001</v>
      </c>
      <c r="M705">
        <v>7.3</v>
      </c>
      <c r="N705">
        <f t="shared" si="46"/>
        <v>8137.6800000000012</v>
      </c>
      <c r="O705">
        <f t="shared" si="44"/>
        <v>1862.3199999999988</v>
      </c>
      <c r="P705">
        <f t="shared" si="45"/>
        <v>2.2347839999999994</v>
      </c>
      <c r="Q705" s="4">
        <v>18085</v>
      </c>
      <c r="R705" s="5">
        <v>41.244292999999999</v>
      </c>
      <c r="S705" s="5">
        <v>-85.861575000000002</v>
      </c>
      <c r="T705">
        <v>4</v>
      </c>
      <c r="U705">
        <v>0.11566873421057622</v>
      </c>
      <c r="V705">
        <v>77328</v>
      </c>
      <c r="W705">
        <v>77790</v>
      </c>
      <c r="X705">
        <v>77983</v>
      </c>
      <c r="Y705">
        <v>78794</v>
      </c>
      <c r="Z705">
        <v>39964</v>
      </c>
      <c r="AA705">
        <v>18073</v>
      </c>
      <c r="AB705">
        <v>31570.088</v>
      </c>
      <c r="AC705">
        <v>52821</v>
      </c>
      <c r="AD705">
        <v>3</v>
      </c>
      <c r="AE705">
        <v>3.846992293192106E-5</v>
      </c>
      <c r="AF705">
        <v>80</v>
      </c>
      <c r="AG705">
        <v>1247</v>
      </c>
      <c r="AH705">
        <v>6.4153969526864474E-2</v>
      </c>
      <c r="AI705" s="3">
        <v>254847</v>
      </c>
      <c r="AJ705" s="3">
        <v>340108.62718423503</v>
      </c>
      <c r="AK705">
        <v>40</v>
      </c>
      <c r="AL705">
        <v>354790.40000000002</v>
      </c>
      <c r="AM705">
        <v>1641669</v>
      </c>
      <c r="AN705">
        <v>137349</v>
      </c>
      <c r="AO705">
        <v>1779018</v>
      </c>
      <c r="AP705">
        <v>13</v>
      </c>
      <c r="AQ705">
        <v>1</v>
      </c>
      <c r="AR705">
        <v>14</v>
      </c>
      <c r="AS705">
        <v>0.17997171872991385</v>
      </c>
      <c r="AT705">
        <v>14</v>
      </c>
      <c r="AU705">
        <v>156</v>
      </c>
      <c r="AV705">
        <f t="shared" si="43"/>
        <v>170</v>
      </c>
      <c r="AW705">
        <v>60312</v>
      </c>
      <c r="AX705">
        <v>0.78</v>
      </c>
      <c r="AY705">
        <v>3106222677.47754</v>
      </c>
      <c r="AZ705">
        <v>3106222.67747754</v>
      </c>
      <c r="BA705">
        <v>42190.830895345804</v>
      </c>
      <c r="BB705">
        <v>0.23701832336047049</v>
      </c>
      <c r="BC705">
        <v>37176</v>
      </c>
      <c r="BD705">
        <v>10305</v>
      </c>
      <c r="BE705">
        <v>26871</v>
      </c>
      <c r="BF705">
        <v>0.34749379267535691</v>
      </c>
      <c r="BG705">
        <v>1327052</v>
      </c>
      <c r="BH705">
        <v>17.017196055550567</v>
      </c>
      <c r="BI705">
        <v>8058</v>
      </c>
      <c r="BJ705">
        <v>90</v>
      </c>
      <c r="BK705">
        <v>13</v>
      </c>
      <c r="BL705">
        <v>4</v>
      </c>
      <c r="BM705">
        <v>0</v>
      </c>
      <c r="BN705">
        <v>3</v>
      </c>
      <c r="BO705">
        <v>6</v>
      </c>
      <c r="BP705">
        <v>3</v>
      </c>
      <c r="BQ705">
        <v>9</v>
      </c>
      <c r="BR705">
        <v>6</v>
      </c>
      <c r="BS705">
        <v>0</v>
      </c>
      <c r="BT705">
        <v>76499</v>
      </c>
      <c r="BU705">
        <v>0.77</v>
      </c>
      <c r="BV705">
        <v>0.53364739999999999</v>
      </c>
      <c r="BW705">
        <v>446</v>
      </c>
      <c r="BX705">
        <v>1.751657</v>
      </c>
      <c r="BY705">
        <v>-0.1828748</v>
      </c>
      <c r="BZ705">
        <v>96</v>
      </c>
      <c r="CA705">
        <v>11</v>
      </c>
      <c r="CB705">
        <v>4</v>
      </c>
      <c r="CC705">
        <v>0</v>
      </c>
      <c r="CD705">
        <v>2</v>
      </c>
      <c r="CE705">
        <v>5</v>
      </c>
      <c r="CF705">
        <v>3</v>
      </c>
      <c r="CG705">
        <v>7</v>
      </c>
      <c r="CH705">
        <v>7</v>
      </c>
      <c r="CI705">
        <v>0</v>
      </c>
      <c r="CJ705">
        <v>78445</v>
      </c>
      <c r="CK705">
        <v>1.7209509847663969</v>
      </c>
      <c r="CL705">
        <v>0.61081421575599948</v>
      </c>
      <c r="CM705">
        <v>414</v>
      </c>
      <c r="CN705">
        <v>-3.6037145398505138E-2</v>
      </c>
      <c r="CO705">
        <v>8663</v>
      </c>
      <c r="CP705">
        <v>0.480142238</v>
      </c>
      <c r="CQ705">
        <v>0.18285787100000001</v>
      </c>
      <c r="CR705">
        <v>69780</v>
      </c>
      <c r="CS705">
        <v>0.8859999999999999</v>
      </c>
      <c r="CT705">
        <v>61476</v>
      </c>
      <c r="CU705">
        <v>0.81803271612999995</v>
      </c>
      <c r="CV705">
        <v>113</v>
      </c>
      <c r="CW705">
        <v>23</v>
      </c>
      <c r="CX705">
        <v>36</v>
      </c>
      <c r="CY705">
        <v>1050</v>
      </c>
      <c r="CZ705">
        <v>1983</v>
      </c>
      <c r="DA705" s="2">
        <v>48125</v>
      </c>
      <c r="DB705" s="2">
        <v>7550</v>
      </c>
      <c r="DC705" s="2">
        <v>146.22</v>
      </c>
      <c r="DD705" s="2">
        <v>5537</v>
      </c>
      <c r="DE705">
        <v>566</v>
      </c>
      <c r="DF705">
        <v>38</v>
      </c>
      <c r="DG705">
        <v>37.200000000000003</v>
      </c>
      <c r="DH705">
        <v>7.7</v>
      </c>
      <c r="DI705" s="2">
        <v>14.11</v>
      </c>
      <c r="DJ705">
        <v>-2.25</v>
      </c>
      <c r="DK705">
        <v>0.93441162736857797</v>
      </c>
      <c r="DL705">
        <v>8.0192461908580592E-3</v>
      </c>
      <c r="DM705">
        <v>0</v>
      </c>
      <c r="DN705">
        <v>175.9</v>
      </c>
      <c r="DO705">
        <v>0.504</v>
      </c>
      <c r="DP705">
        <v>7793.27</v>
      </c>
      <c r="DQ705" s="2">
        <v>0</v>
      </c>
      <c r="DR705" s="2">
        <v>2673.9098305699999</v>
      </c>
      <c r="DS705">
        <v>7.5365890803719858E-3</v>
      </c>
      <c r="DT705">
        <v>2.9081884588420999</v>
      </c>
      <c r="DU705">
        <v>1031797.3465879722</v>
      </c>
      <c r="DV705">
        <v>0</v>
      </c>
    </row>
    <row r="706" spans="1:126" x14ac:dyDescent="0.15">
      <c r="A706" t="s">
        <v>1271</v>
      </c>
      <c r="B706" t="s">
        <v>1332</v>
      </c>
      <c r="C706">
        <v>18</v>
      </c>
      <c r="D706">
        <v>87</v>
      </c>
      <c r="E706" t="s">
        <v>1333</v>
      </c>
      <c r="F706">
        <v>18087</v>
      </c>
      <c r="G706" t="s">
        <v>5690</v>
      </c>
      <c r="H706">
        <v>95</v>
      </c>
      <c r="I706">
        <v>0.3</v>
      </c>
      <c r="J706">
        <v>0.2</v>
      </c>
      <c r="K706">
        <v>0.3</v>
      </c>
      <c r="L706">
        <v>0.6</v>
      </c>
      <c r="M706">
        <v>3.5</v>
      </c>
      <c r="N706">
        <f t="shared" si="46"/>
        <v>9037.8300000000017</v>
      </c>
      <c r="O706">
        <f t="shared" si="44"/>
        <v>962.16999999999825</v>
      </c>
      <c r="P706">
        <f t="shared" si="45"/>
        <v>1.1546039999999984</v>
      </c>
      <c r="Q706" s="4">
        <v>18087</v>
      </c>
      <c r="R706" s="5">
        <v>41.642468000000001</v>
      </c>
      <c r="S706" s="5">
        <v>-85.426302000000007</v>
      </c>
      <c r="T706">
        <v>6</v>
      </c>
      <c r="U706">
        <v>9.5488079524528757E-2</v>
      </c>
      <c r="V706">
        <v>37284</v>
      </c>
      <c r="W706">
        <v>37759</v>
      </c>
      <c r="X706">
        <v>38084</v>
      </c>
      <c r="Y706">
        <v>38638</v>
      </c>
      <c r="Z706">
        <v>16945</v>
      </c>
      <c r="AA706">
        <v>18077</v>
      </c>
      <c r="AB706">
        <v>12358.576999999999</v>
      </c>
      <c r="AC706">
        <v>49964</v>
      </c>
      <c r="AD706">
        <v>0</v>
      </c>
      <c r="AE706">
        <v>0</v>
      </c>
      <c r="AF706">
        <v>191</v>
      </c>
      <c r="AG706">
        <v>2419</v>
      </c>
      <c r="AH706">
        <v>7.8958247209590743E-2</v>
      </c>
      <c r="AI706" s="3">
        <v>204092</v>
      </c>
      <c r="AJ706" s="3">
        <v>242962.84115546002</v>
      </c>
      <c r="AK706">
        <v>36</v>
      </c>
      <c r="AL706">
        <v>392377.60000000003</v>
      </c>
      <c r="AM706">
        <v>1734222</v>
      </c>
      <c r="AN706">
        <v>136941</v>
      </c>
      <c r="AO706">
        <v>1871163</v>
      </c>
      <c r="AP706">
        <v>11</v>
      </c>
      <c r="AQ706">
        <v>4</v>
      </c>
      <c r="AR706">
        <v>15</v>
      </c>
      <c r="AS706">
        <v>0.39725628327021373</v>
      </c>
      <c r="AT706">
        <v>24</v>
      </c>
      <c r="AU706">
        <v>323</v>
      </c>
      <c r="AV706">
        <f t="shared" si="43"/>
        <v>347</v>
      </c>
      <c r="AW706">
        <v>8748</v>
      </c>
      <c r="AX706">
        <v>0.22999999999999998</v>
      </c>
      <c r="AY706">
        <v>821200361.52943003</v>
      </c>
      <c r="AZ706">
        <v>821200.36152943003</v>
      </c>
      <c r="BA706">
        <v>7458.7178159765399</v>
      </c>
      <c r="BB706">
        <v>1.3407130081500127</v>
      </c>
      <c r="BC706">
        <v>46447</v>
      </c>
      <c r="BD706">
        <v>6316</v>
      </c>
      <c r="BE706">
        <v>40131</v>
      </c>
      <c r="BF706">
        <v>1.0763598326359833</v>
      </c>
      <c r="BG706">
        <v>1662578</v>
      </c>
      <c r="BH706">
        <v>43.655550887511815</v>
      </c>
      <c r="BI706">
        <v>3339</v>
      </c>
      <c r="BJ706">
        <v>67</v>
      </c>
      <c r="BK706">
        <v>25</v>
      </c>
      <c r="BL706">
        <v>9</v>
      </c>
      <c r="BM706">
        <v>0</v>
      </c>
      <c r="BN706">
        <v>0</v>
      </c>
      <c r="BO706">
        <v>12</v>
      </c>
      <c r="BP706">
        <v>5</v>
      </c>
      <c r="BQ706">
        <v>7</v>
      </c>
      <c r="BR706">
        <v>5</v>
      </c>
      <c r="BS706">
        <v>0</v>
      </c>
      <c r="BT706">
        <v>111063</v>
      </c>
      <c r="BU706">
        <v>0.76</v>
      </c>
      <c r="BV706">
        <v>0.54914560000000001</v>
      </c>
      <c r="BW706">
        <v>621</v>
      </c>
      <c r="BX706">
        <v>1.170507</v>
      </c>
      <c r="BY706">
        <v>-0.59490770000000004</v>
      </c>
      <c r="BZ706">
        <v>66</v>
      </c>
      <c r="CA706">
        <v>22</v>
      </c>
      <c r="CB706">
        <v>8</v>
      </c>
      <c r="CC706">
        <v>0</v>
      </c>
      <c r="CD706">
        <v>0</v>
      </c>
      <c r="CE706">
        <v>14</v>
      </c>
      <c r="CF706">
        <v>4</v>
      </c>
      <c r="CG706">
        <v>9</v>
      </c>
      <c r="CH706">
        <v>4</v>
      </c>
      <c r="CI706">
        <v>0</v>
      </c>
      <c r="CJ706">
        <v>111695</v>
      </c>
      <c r="CK706">
        <v>1.1370249339719771</v>
      </c>
      <c r="CL706">
        <v>0.54556241101091596</v>
      </c>
      <c r="CM706">
        <v>538</v>
      </c>
      <c r="CN706">
        <v>-0.90516829912715835</v>
      </c>
      <c r="CO706">
        <v>1512</v>
      </c>
      <c r="CP706">
        <v>1.2473087490000001</v>
      </c>
      <c r="CQ706">
        <v>-0.1093806212</v>
      </c>
      <c r="CR706">
        <v>34349</v>
      </c>
      <c r="CS706">
        <v>0.83499999999999996</v>
      </c>
      <c r="CT706">
        <v>50341</v>
      </c>
      <c r="CU706">
        <v>0.8198619318</v>
      </c>
      <c r="CV706">
        <v>12</v>
      </c>
      <c r="CW706">
        <v>12</v>
      </c>
      <c r="CX706">
        <v>11</v>
      </c>
      <c r="CY706">
        <v>1394</v>
      </c>
      <c r="CZ706">
        <v>3950</v>
      </c>
      <c r="DA706" s="2">
        <v>21413</v>
      </c>
      <c r="DB706" s="2">
        <v>1835</v>
      </c>
      <c r="DC706" s="2">
        <v>125.81</v>
      </c>
      <c r="DD706" s="2">
        <v>800</v>
      </c>
      <c r="DE706">
        <v>1376</v>
      </c>
      <c r="DF706">
        <v>110</v>
      </c>
      <c r="DG706">
        <v>21.05</v>
      </c>
      <c r="DH706">
        <v>10.53</v>
      </c>
      <c r="DI706" s="2">
        <v>15.79</v>
      </c>
      <c r="DJ706">
        <v>-2.36</v>
      </c>
      <c r="DK706">
        <v>0.92017815494972854</v>
      </c>
      <c r="DL706">
        <v>5.9942124844977261E-2</v>
      </c>
      <c r="DM706">
        <v>0</v>
      </c>
      <c r="DN706">
        <v>82.1</v>
      </c>
      <c r="DO706">
        <v>0.32100000000000001</v>
      </c>
      <c r="DP706">
        <v>976.12000000000012</v>
      </c>
      <c r="DQ706" s="2">
        <v>0</v>
      </c>
      <c r="DR706" s="2">
        <v>985.73935654000013</v>
      </c>
      <c r="DS706">
        <v>3.9857689716094324E-3</v>
      </c>
      <c r="DT706">
        <v>4.3054980065037602</v>
      </c>
      <c r="DU706">
        <v>1689380.97459673</v>
      </c>
      <c r="DV706">
        <v>1</v>
      </c>
    </row>
    <row r="707" spans="1:126" x14ac:dyDescent="0.15">
      <c r="A707" t="s">
        <v>1271</v>
      </c>
      <c r="B707" t="s">
        <v>434</v>
      </c>
      <c r="C707">
        <v>18</v>
      </c>
      <c r="D707">
        <v>89</v>
      </c>
      <c r="E707" t="s">
        <v>1334</v>
      </c>
      <c r="F707">
        <v>18089</v>
      </c>
      <c r="G707" t="s">
        <v>5691</v>
      </c>
      <c r="H707">
        <v>55.3</v>
      </c>
      <c r="I707">
        <v>25.3</v>
      </c>
      <c r="J707">
        <v>0.2</v>
      </c>
      <c r="K707">
        <v>1.2</v>
      </c>
      <c r="L707">
        <v>1.4</v>
      </c>
      <c r="M707">
        <v>16.7</v>
      </c>
      <c r="N707">
        <f t="shared" si="46"/>
        <v>3980.5099999999998</v>
      </c>
      <c r="O707">
        <f t="shared" si="44"/>
        <v>6019.49</v>
      </c>
      <c r="P707">
        <f t="shared" si="45"/>
        <v>7.2233880000000026</v>
      </c>
      <c r="Q707" s="4">
        <v>18089</v>
      </c>
      <c r="R707" s="5">
        <v>41.472247000000003</v>
      </c>
      <c r="S707" s="5">
        <v>-87.374336999999997</v>
      </c>
      <c r="T707">
        <v>1</v>
      </c>
      <c r="U707">
        <v>0.10836872504529652</v>
      </c>
      <c r="V707">
        <v>495230</v>
      </c>
      <c r="W707">
        <v>493140</v>
      </c>
      <c r="X707">
        <v>491596</v>
      </c>
      <c r="Y707">
        <v>488316</v>
      </c>
      <c r="Z707">
        <v>256035</v>
      </c>
      <c r="AA707">
        <v>18079</v>
      </c>
      <c r="AB707">
        <v>194103.58299999998</v>
      </c>
      <c r="AC707">
        <v>50135</v>
      </c>
      <c r="AD707">
        <v>3</v>
      </c>
      <c r="AE707">
        <v>6.1025720306918686E-6</v>
      </c>
      <c r="AF707">
        <v>28</v>
      </c>
      <c r="AG707">
        <v>430</v>
      </c>
      <c r="AH707">
        <v>6.5116279069767441E-2</v>
      </c>
      <c r="AI707" s="3">
        <v>133064</v>
      </c>
      <c r="AJ707" s="3">
        <v>319386.91265027004</v>
      </c>
      <c r="AK707">
        <v>30</v>
      </c>
      <c r="AL707">
        <v>247507.20000000001</v>
      </c>
      <c r="AM707">
        <v>1386292</v>
      </c>
      <c r="AN707">
        <v>76856</v>
      </c>
      <c r="AO707">
        <v>1463148</v>
      </c>
      <c r="AP707">
        <v>14</v>
      </c>
      <c r="AQ707">
        <v>0</v>
      </c>
      <c r="AR707">
        <v>14</v>
      </c>
      <c r="AS707">
        <v>2.8389503994808777E-2</v>
      </c>
      <c r="AT707">
        <v>14</v>
      </c>
      <c r="AU707">
        <v>152</v>
      </c>
      <c r="AV707">
        <f t="shared" ref="AV707:AV770" si="47">AT707+AU707</f>
        <v>166</v>
      </c>
      <c r="AW707">
        <v>429581</v>
      </c>
      <c r="AX707">
        <v>0.97</v>
      </c>
      <c r="AY707">
        <v>517559579.79701197</v>
      </c>
      <c r="AZ707">
        <v>517559.57979701197</v>
      </c>
      <c r="BA707">
        <v>14757.883637044401</v>
      </c>
      <c r="BB707">
        <v>0.67760393332405533</v>
      </c>
      <c r="BC707">
        <v>118209</v>
      </c>
      <c r="BD707">
        <v>65877</v>
      </c>
      <c r="BE707">
        <v>52332</v>
      </c>
      <c r="BF707">
        <v>0.10567211194798376</v>
      </c>
      <c r="BG707">
        <v>529610</v>
      </c>
      <c r="BH707">
        <v>1.0773277243915735</v>
      </c>
      <c r="BI707">
        <v>41781</v>
      </c>
      <c r="BJ707">
        <v>29</v>
      </c>
      <c r="BK707">
        <v>3</v>
      </c>
      <c r="BL707">
        <v>3</v>
      </c>
      <c r="BM707">
        <v>0</v>
      </c>
      <c r="BN707">
        <v>0</v>
      </c>
      <c r="BO707">
        <v>1</v>
      </c>
      <c r="BP707">
        <v>0</v>
      </c>
      <c r="BQ707">
        <v>1</v>
      </c>
      <c r="BR707">
        <v>2</v>
      </c>
      <c r="BS707">
        <v>0</v>
      </c>
      <c r="BT707">
        <v>37204</v>
      </c>
      <c r="BU707">
        <v>0.8</v>
      </c>
      <c r="BV707">
        <v>0.37539060000000002</v>
      </c>
      <c r="BW707">
        <v>157</v>
      </c>
      <c r="BX707">
        <v>1.0482739999999999</v>
      </c>
      <c r="BY707">
        <v>-1.8112889999999999</v>
      </c>
      <c r="BZ707">
        <v>27</v>
      </c>
      <c r="CA707">
        <v>1</v>
      </c>
      <c r="CB707">
        <v>3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2</v>
      </c>
      <c r="CI707">
        <v>0</v>
      </c>
      <c r="CJ707">
        <v>38462</v>
      </c>
      <c r="CK707">
        <v>0.93598876813478238</v>
      </c>
      <c r="CL707">
        <v>0.591755065743505</v>
      </c>
      <c r="CM707">
        <v>152</v>
      </c>
      <c r="CN707">
        <v>-1.0592094304384156</v>
      </c>
      <c r="CO707">
        <v>56696</v>
      </c>
      <c r="CP707">
        <v>-0.83085288089999998</v>
      </c>
      <c r="CQ707">
        <v>-0.63333913480000004</v>
      </c>
      <c r="CR707">
        <v>406295</v>
      </c>
      <c r="CS707">
        <v>0.83799999999999997</v>
      </c>
      <c r="CT707">
        <v>64337</v>
      </c>
      <c r="CU707">
        <v>0.83919035992999991</v>
      </c>
      <c r="CV707">
        <v>752</v>
      </c>
      <c r="CW707">
        <v>278</v>
      </c>
      <c r="CX707">
        <v>292</v>
      </c>
      <c r="CY707">
        <v>510</v>
      </c>
      <c r="CZ707">
        <v>676</v>
      </c>
      <c r="DA707" s="2">
        <v>243017</v>
      </c>
      <c r="DB707" s="2">
        <v>41905</v>
      </c>
      <c r="DC707" s="2">
        <v>84.22</v>
      </c>
      <c r="DD707" s="2">
        <v>188281</v>
      </c>
      <c r="DE707">
        <v>204</v>
      </c>
      <c r="DF707">
        <v>13</v>
      </c>
      <c r="DG707">
        <v>26.25</v>
      </c>
      <c r="DH707">
        <v>6.71</v>
      </c>
      <c r="DI707" s="2">
        <v>4.68</v>
      </c>
      <c r="DJ707">
        <v>-1.1399999999999999</v>
      </c>
      <c r="DK707">
        <v>0.90690194192268381</v>
      </c>
      <c r="DL707">
        <v>0</v>
      </c>
      <c r="DM707">
        <v>0</v>
      </c>
      <c r="DN707">
        <v>127.3</v>
      </c>
      <c r="DO707">
        <v>0.40399999999999997</v>
      </c>
      <c r="DP707">
        <v>1728.1599999999999</v>
      </c>
      <c r="DQ707" s="2">
        <v>0</v>
      </c>
      <c r="DR707" s="2">
        <v>519.35610724000003</v>
      </c>
      <c r="DS707">
        <v>1.1909193570302271E-3</v>
      </c>
      <c r="DT707">
        <v>2.3942583979238501</v>
      </c>
      <c r="DU707">
        <v>592596.19214661792</v>
      </c>
      <c r="DV707">
        <v>0</v>
      </c>
    </row>
    <row r="708" spans="1:126" x14ac:dyDescent="0.15">
      <c r="A708" t="s">
        <v>1271</v>
      </c>
      <c r="B708" t="s">
        <v>1330</v>
      </c>
      <c r="C708">
        <v>18</v>
      </c>
      <c r="D708">
        <v>91</v>
      </c>
      <c r="E708" t="s">
        <v>1331</v>
      </c>
      <c r="F708">
        <v>18091</v>
      </c>
      <c r="G708" t="s">
        <v>5692</v>
      </c>
      <c r="H708">
        <v>81.400000000000006</v>
      </c>
      <c r="I708">
        <v>10.6</v>
      </c>
      <c r="J708">
        <v>0.2</v>
      </c>
      <c r="K708">
        <v>0.5</v>
      </c>
      <c r="L708">
        <v>1.8</v>
      </c>
      <c r="M708">
        <v>5.5</v>
      </c>
      <c r="N708">
        <f t="shared" si="46"/>
        <v>6772.1</v>
      </c>
      <c r="O708">
        <f t="shared" si="44"/>
        <v>3227.8999999999996</v>
      </c>
      <c r="P708">
        <f t="shared" si="45"/>
        <v>3.8734800000000011</v>
      </c>
      <c r="Q708" s="4">
        <v>18091</v>
      </c>
      <c r="R708" s="5">
        <v>41.549013000000002</v>
      </c>
      <c r="S708" s="5">
        <v>-86.744738999999996</v>
      </c>
      <c r="T708">
        <v>3</v>
      </c>
      <c r="U708">
        <v>0.1492473118150402</v>
      </c>
      <c r="V708">
        <v>111335</v>
      </c>
      <c r="W708">
        <v>111293</v>
      </c>
      <c r="X708">
        <v>111280</v>
      </c>
      <c r="Y708">
        <v>110825</v>
      </c>
      <c r="Z708">
        <v>60202</v>
      </c>
      <c r="AA708">
        <v>18075</v>
      </c>
      <c r="AB708">
        <v>42273.229999999996</v>
      </c>
      <c r="AC708">
        <v>46872</v>
      </c>
      <c r="AD708">
        <v>8</v>
      </c>
      <c r="AE708">
        <v>7.1890726096333576E-5</v>
      </c>
      <c r="AF708">
        <v>63</v>
      </c>
      <c r="AG708">
        <v>731</v>
      </c>
      <c r="AH708">
        <v>8.6183310533515731E-2</v>
      </c>
      <c r="AI708" s="3">
        <v>227865</v>
      </c>
      <c r="AJ708" s="3">
        <v>382928.508198925</v>
      </c>
      <c r="AK708">
        <v>63</v>
      </c>
      <c r="AL708">
        <v>400883.20000000001</v>
      </c>
      <c r="AM708">
        <v>754865</v>
      </c>
      <c r="AN708">
        <v>137613</v>
      </c>
      <c r="AO708">
        <v>892478</v>
      </c>
      <c r="AP708">
        <v>15</v>
      </c>
      <c r="AQ708">
        <v>6</v>
      </c>
      <c r="AR708">
        <v>21</v>
      </c>
      <c r="AS708">
        <v>0.18869111264859423</v>
      </c>
      <c r="AT708">
        <v>11</v>
      </c>
      <c r="AU708">
        <v>135</v>
      </c>
      <c r="AV708">
        <f t="shared" si="47"/>
        <v>146</v>
      </c>
      <c r="AW708">
        <v>103005</v>
      </c>
      <c r="AX708">
        <v>0.89</v>
      </c>
      <c r="AY708">
        <v>1479917082.9711499</v>
      </c>
      <c r="AZ708">
        <v>1479917.0829711498</v>
      </c>
      <c r="BA708">
        <v>3059.0221067331599</v>
      </c>
      <c r="BB708">
        <v>3.2690185461521102</v>
      </c>
      <c r="BC708">
        <v>103212</v>
      </c>
      <c r="BD708">
        <v>11855</v>
      </c>
      <c r="BE708">
        <v>91357</v>
      </c>
      <c r="BF708">
        <v>0.82055957246149014</v>
      </c>
      <c r="BG708">
        <v>8563087</v>
      </c>
      <c r="BH708">
        <v>76.950817757009347</v>
      </c>
      <c r="BI708">
        <v>10863</v>
      </c>
      <c r="BJ708">
        <v>309</v>
      </c>
      <c r="BK708">
        <v>57</v>
      </c>
      <c r="BL708">
        <v>22</v>
      </c>
      <c r="BM708">
        <v>2</v>
      </c>
      <c r="BN708">
        <v>4</v>
      </c>
      <c r="BO708">
        <v>58</v>
      </c>
      <c r="BP708">
        <v>13</v>
      </c>
      <c r="BQ708">
        <v>42</v>
      </c>
      <c r="BR708">
        <v>10</v>
      </c>
      <c r="BS708">
        <v>1</v>
      </c>
      <c r="BT708">
        <v>494211</v>
      </c>
      <c r="BU708">
        <v>0.76</v>
      </c>
      <c r="BV708">
        <v>0.57010329999999998</v>
      </c>
      <c r="BW708">
        <v>2220</v>
      </c>
      <c r="BX708">
        <v>1.048135</v>
      </c>
      <c r="BY708">
        <v>-0.74641449999999998</v>
      </c>
      <c r="BZ708">
        <v>305</v>
      </c>
      <c r="CA708">
        <v>55</v>
      </c>
      <c r="CB708">
        <v>17</v>
      </c>
      <c r="CC708">
        <v>2</v>
      </c>
      <c r="CD708">
        <v>4</v>
      </c>
      <c r="CE708">
        <v>53</v>
      </c>
      <c r="CF708">
        <v>11</v>
      </c>
      <c r="CG708">
        <v>32</v>
      </c>
      <c r="CH708">
        <v>9</v>
      </c>
      <c r="CI708">
        <v>1</v>
      </c>
      <c r="CJ708">
        <v>490574</v>
      </c>
      <c r="CK708">
        <v>0.99679151361466378</v>
      </c>
      <c r="CL708">
        <v>0.59332386405408666</v>
      </c>
      <c r="CM708">
        <v>1889</v>
      </c>
      <c r="CN708">
        <v>-1.0012673535231722</v>
      </c>
      <c r="CO708">
        <v>10488</v>
      </c>
      <c r="CP708">
        <v>-0.54940478429999995</v>
      </c>
      <c r="CQ708">
        <v>-0.2553467029</v>
      </c>
      <c r="CR708">
        <v>92904</v>
      </c>
      <c r="CS708">
        <v>0.88200000000000001</v>
      </c>
      <c r="CT708">
        <v>93967</v>
      </c>
      <c r="CU708">
        <v>0.7015481374000001</v>
      </c>
      <c r="CV708">
        <v>87</v>
      </c>
      <c r="CW708">
        <v>54</v>
      </c>
      <c r="CX708">
        <v>47</v>
      </c>
      <c r="CY708">
        <v>710</v>
      </c>
      <c r="CZ708">
        <v>1104</v>
      </c>
      <c r="DA708" s="2">
        <v>53548</v>
      </c>
      <c r="DB708" s="2">
        <v>8940</v>
      </c>
      <c r="DC708" s="2">
        <v>142.22999999999999</v>
      </c>
      <c r="DD708" s="2">
        <v>17805</v>
      </c>
      <c r="DE708">
        <v>312</v>
      </c>
      <c r="DF708">
        <v>17</v>
      </c>
      <c r="DG708">
        <v>32.35</v>
      </c>
      <c r="DH708">
        <v>10.78</v>
      </c>
      <c r="DI708" s="2">
        <v>17.07</v>
      </c>
      <c r="DJ708">
        <v>-1.87</v>
      </c>
      <c r="DK708">
        <v>0.91752572795295462</v>
      </c>
      <c r="DL708">
        <v>1.3679890560875513E-3</v>
      </c>
      <c r="DM708">
        <v>0</v>
      </c>
      <c r="DN708">
        <v>217.2</v>
      </c>
      <c r="DO708">
        <v>0.54899999999999993</v>
      </c>
      <c r="DP708">
        <v>3440.2899999999995</v>
      </c>
      <c r="DQ708" s="2">
        <v>0</v>
      </c>
      <c r="DR708" s="2">
        <v>3662.4777013400007</v>
      </c>
      <c r="DS708">
        <v>0</v>
      </c>
      <c r="DT708">
        <v>3.0017169615039201</v>
      </c>
      <c r="DU708">
        <v>1203337.9010219683</v>
      </c>
      <c r="DV708">
        <v>1</v>
      </c>
    </row>
    <row r="709" spans="1:126" x14ac:dyDescent="0.15">
      <c r="A709" t="s">
        <v>1271</v>
      </c>
      <c r="B709" t="s">
        <v>182</v>
      </c>
      <c r="C709">
        <v>18</v>
      </c>
      <c r="D709">
        <v>93</v>
      </c>
      <c r="E709" t="s">
        <v>1335</v>
      </c>
      <c r="F709">
        <v>18093</v>
      </c>
      <c r="G709" t="s">
        <v>5693</v>
      </c>
      <c r="H709">
        <v>96.6</v>
      </c>
      <c r="I709">
        <v>0.4</v>
      </c>
      <c r="J709">
        <v>0.3</v>
      </c>
      <c r="K709">
        <v>0.5</v>
      </c>
      <c r="L709">
        <v>1</v>
      </c>
      <c r="M709">
        <v>1.2</v>
      </c>
      <c r="N709">
        <f t="shared" si="46"/>
        <v>9334.5</v>
      </c>
      <c r="O709">
        <f t="shared" si="44"/>
        <v>665.5</v>
      </c>
      <c r="P709">
        <f t="shared" si="45"/>
        <v>0.79860000000000031</v>
      </c>
      <c r="Q709" s="4">
        <v>18093</v>
      </c>
      <c r="R709" s="5">
        <v>38.839815000000002</v>
      </c>
      <c r="S709" s="5">
        <v>-86.487819999999999</v>
      </c>
      <c r="T709">
        <v>6</v>
      </c>
      <c r="U709">
        <v>0.14229400735061343</v>
      </c>
      <c r="V709">
        <v>46131</v>
      </c>
      <c r="W709">
        <v>45970</v>
      </c>
      <c r="X709">
        <v>45814</v>
      </c>
      <c r="Y709">
        <v>45577</v>
      </c>
      <c r="Z709">
        <v>23968</v>
      </c>
      <c r="AA709">
        <v>18081</v>
      </c>
      <c r="AB709">
        <v>17931.803999999996</v>
      </c>
      <c r="AC709">
        <v>45875</v>
      </c>
      <c r="AD709">
        <v>1</v>
      </c>
      <c r="AE709">
        <v>2.1827389007726896E-5</v>
      </c>
      <c r="AF709">
        <v>46</v>
      </c>
      <c r="AG709">
        <v>800</v>
      </c>
      <c r="AH709">
        <v>5.7500000000000002E-2</v>
      </c>
      <c r="AI709" s="3">
        <v>134689</v>
      </c>
      <c r="AJ709" s="3">
        <v>287473.81266630499</v>
      </c>
      <c r="AK709">
        <v>63</v>
      </c>
      <c r="AL709">
        <v>289344</v>
      </c>
      <c r="AM709">
        <v>1089607</v>
      </c>
      <c r="AN709">
        <v>51450</v>
      </c>
      <c r="AO709">
        <v>1141057</v>
      </c>
      <c r="AP709">
        <v>1</v>
      </c>
      <c r="AQ709">
        <v>2</v>
      </c>
      <c r="AR709">
        <v>3</v>
      </c>
      <c r="AS709">
        <v>6.5259952142701763E-2</v>
      </c>
      <c r="AT709">
        <v>3</v>
      </c>
      <c r="AU709">
        <v>54</v>
      </c>
      <c r="AV709">
        <f t="shared" si="47"/>
        <v>57</v>
      </c>
      <c r="AW709">
        <v>31201</v>
      </c>
      <c r="AX709">
        <v>0.67999999999999994</v>
      </c>
      <c r="AY709">
        <v>2485146407.74055</v>
      </c>
      <c r="AZ709">
        <v>2485146.4077405501</v>
      </c>
      <c r="BA709">
        <v>54191.918545507899</v>
      </c>
      <c r="BB709">
        <v>0.18452935914425056</v>
      </c>
      <c r="BC709">
        <v>19575</v>
      </c>
      <c r="BD709">
        <v>6701</v>
      </c>
      <c r="BE709">
        <v>12874</v>
      </c>
      <c r="BF709">
        <v>0.27907480869697165</v>
      </c>
      <c r="BG709">
        <v>389059</v>
      </c>
      <c r="BH709">
        <v>8.4921421399572186</v>
      </c>
      <c r="BI709">
        <v>5456</v>
      </c>
      <c r="BJ709">
        <v>48</v>
      </c>
      <c r="BK709">
        <v>12</v>
      </c>
      <c r="BL709">
        <v>5</v>
      </c>
      <c r="BM709">
        <v>1</v>
      </c>
      <c r="BN709">
        <v>1</v>
      </c>
      <c r="BO709">
        <v>4</v>
      </c>
      <c r="BP709">
        <v>1</v>
      </c>
      <c r="BQ709">
        <v>5</v>
      </c>
      <c r="BR709">
        <v>1</v>
      </c>
      <c r="BS709">
        <v>0</v>
      </c>
      <c r="BT709">
        <v>45842</v>
      </c>
      <c r="BU709">
        <v>0.74</v>
      </c>
      <c r="BV709">
        <v>0.52158499999999997</v>
      </c>
      <c r="BW709">
        <v>258</v>
      </c>
      <c r="BX709">
        <v>1.7014959999999999</v>
      </c>
      <c r="BY709">
        <v>-0.29383920000000002</v>
      </c>
      <c r="BZ709">
        <v>51</v>
      </c>
      <c r="CA709">
        <v>9</v>
      </c>
      <c r="CB709">
        <v>4</v>
      </c>
      <c r="CC709">
        <v>0</v>
      </c>
      <c r="CD709">
        <v>0</v>
      </c>
      <c r="CE709">
        <v>4</v>
      </c>
      <c r="CF709">
        <v>1</v>
      </c>
      <c r="CG709">
        <v>7</v>
      </c>
      <c r="CH709">
        <v>1</v>
      </c>
      <c r="CI709">
        <v>0</v>
      </c>
      <c r="CJ709">
        <v>45615</v>
      </c>
      <c r="CK709">
        <v>1.6880412145127699</v>
      </c>
      <c r="CL709">
        <v>0.56059891164165954</v>
      </c>
      <c r="CM709">
        <v>239</v>
      </c>
      <c r="CN709">
        <v>-0.26851206375356768</v>
      </c>
      <c r="CO709">
        <v>3624</v>
      </c>
      <c r="CP709">
        <v>-0.88146938689999998</v>
      </c>
      <c r="CQ709">
        <v>-0.21049546220000001</v>
      </c>
      <c r="CR709">
        <v>38885</v>
      </c>
      <c r="CS709">
        <v>0.85599999999999998</v>
      </c>
      <c r="CT709">
        <v>38104</v>
      </c>
      <c r="CU709">
        <v>0.83506758007999993</v>
      </c>
      <c r="CV709">
        <v>23</v>
      </c>
      <c r="CW709">
        <v>18</v>
      </c>
      <c r="CX709">
        <v>16</v>
      </c>
      <c r="CY709">
        <v>306</v>
      </c>
      <c r="CZ709">
        <v>1229</v>
      </c>
      <c r="DA709" s="2">
        <v>18983</v>
      </c>
      <c r="DB709" s="2">
        <v>3620</v>
      </c>
      <c r="DC709" s="2">
        <v>104.7</v>
      </c>
      <c r="DD709" s="2">
        <v>1512</v>
      </c>
      <c r="DE709">
        <v>382</v>
      </c>
      <c r="DF709">
        <v>27</v>
      </c>
      <c r="DG709">
        <v>28.36</v>
      </c>
      <c r="DH709">
        <v>6.54</v>
      </c>
      <c r="DI709" s="2">
        <v>6.54</v>
      </c>
      <c r="DJ709">
        <v>-0.35</v>
      </c>
      <c r="DL709">
        <v>3.7499999999999999E-3</v>
      </c>
      <c r="DM709">
        <v>0</v>
      </c>
      <c r="DN709">
        <v>55</v>
      </c>
      <c r="DO709">
        <v>0.191</v>
      </c>
      <c r="DP709">
        <v>6315.34</v>
      </c>
      <c r="DQ709" s="2">
        <v>16282</v>
      </c>
      <c r="DR709" s="2">
        <v>2034.7905178500002</v>
      </c>
      <c r="DS709">
        <v>6.8860163869618862E-3</v>
      </c>
      <c r="DT709">
        <v>4.2620388119293802</v>
      </c>
      <c r="DU709">
        <v>1233195.3579988945</v>
      </c>
      <c r="DV709">
        <v>1</v>
      </c>
    </row>
    <row r="710" spans="1:126" x14ac:dyDescent="0.15">
      <c r="A710" t="s">
        <v>1271</v>
      </c>
      <c r="B710" t="s">
        <v>192</v>
      </c>
      <c r="C710">
        <v>18</v>
      </c>
      <c r="D710">
        <v>95</v>
      </c>
      <c r="E710" t="s">
        <v>1336</v>
      </c>
      <c r="F710">
        <v>18095</v>
      </c>
      <c r="G710" t="s">
        <v>5694</v>
      </c>
      <c r="H710">
        <v>86.3</v>
      </c>
      <c r="I710">
        <v>8.3000000000000007</v>
      </c>
      <c r="J710">
        <v>0.2</v>
      </c>
      <c r="K710">
        <v>0.4</v>
      </c>
      <c r="L710">
        <v>1.7</v>
      </c>
      <c r="M710">
        <v>3.2</v>
      </c>
      <c r="N710">
        <f t="shared" si="46"/>
        <v>7529.91</v>
      </c>
      <c r="O710">
        <f t="shared" si="44"/>
        <v>2470.09</v>
      </c>
      <c r="P710">
        <f t="shared" si="45"/>
        <v>2.9641080000000013</v>
      </c>
      <c r="Q710" s="4">
        <v>18095</v>
      </c>
      <c r="R710" s="5">
        <v>40.166203000000003</v>
      </c>
      <c r="S710" s="5">
        <v>-85.722453999999999</v>
      </c>
      <c r="T710">
        <v>1</v>
      </c>
      <c r="U710">
        <v>9.9869219421124103E-2</v>
      </c>
      <c r="V710">
        <v>131244</v>
      </c>
      <c r="W710">
        <v>130688</v>
      </c>
      <c r="X710">
        <v>130280</v>
      </c>
      <c r="Y710">
        <v>129390</v>
      </c>
      <c r="Z710">
        <v>68145</v>
      </c>
      <c r="AA710">
        <v>18083</v>
      </c>
      <c r="AB710">
        <v>47997.165000000001</v>
      </c>
      <c r="AC710">
        <v>44195</v>
      </c>
      <c r="AD710">
        <v>3</v>
      </c>
      <c r="AE710">
        <v>2.3027325759901748E-5</v>
      </c>
      <c r="AF710">
        <v>34</v>
      </c>
      <c r="AG710">
        <v>737</v>
      </c>
      <c r="AH710">
        <v>4.6132971506105833E-2</v>
      </c>
      <c r="AI710" s="3">
        <v>205147</v>
      </c>
      <c r="AJ710" s="3">
        <v>289225.93760325003</v>
      </c>
      <c r="AK710">
        <v>45</v>
      </c>
      <c r="AL710">
        <v>289881.59999999998</v>
      </c>
      <c r="AM710">
        <v>722516</v>
      </c>
      <c r="AN710">
        <v>125061</v>
      </c>
      <c r="AO710">
        <v>847577</v>
      </c>
      <c r="AP710">
        <v>7</v>
      </c>
      <c r="AQ710">
        <v>1</v>
      </c>
      <c r="AR710">
        <v>8</v>
      </c>
      <c r="AS710">
        <v>6.1214495592556324E-2</v>
      </c>
      <c r="AT710">
        <v>9</v>
      </c>
      <c r="AU710">
        <v>82</v>
      </c>
      <c r="AV710">
        <f t="shared" si="47"/>
        <v>91</v>
      </c>
      <c r="AW710">
        <v>116223</v>
      </c>
      <c r="AX710">
        <v>0.86</v>
      </c>
      <c r="AY710">
        <v>1036989325.25316</v>
      </c>
      <c r="AZ710">
        <v>1036989.32525316</v>
      </c>
      <c r="BA710">
        <v>7734.03029124151</v>
      </c>
      <c r="BB710">
        <v>1.2929869192941503</v>
      </c>
      <c r="BC710">
        <v>28095</v>
      </c>
      <c r="BD710">
        <v>0</v>
      </c>
      <c r="BE710">
        <v>28095</v>
      </c>
      <c r="BF710">
        <v>0.21406692877388681</v>
      </c>
      <c r="BG710">
        <v>1324669</v>
      </c>
      <c r="BH710">
        <v>10.167861529014431</v>
      </c>
      <c r="BI710">
        <v>12430</v>
      </c>
      <c r="BJ710">
        <v>138</v>
      </c>
      <c r="BK710">
        <v>28</v>
      </c>
      <c r="BL710">
        <v>5</v>
      </c>
      <c r="BM710">
        <v>2</v>
      </c>
      <c r="BN710">
        <v>2</v>
      </c>
      <c r="BO710">
        <v>12</v>
      </c>
      <c r="BP710">
        <v>6</v>
      </c>
      <c r="BQ710">
        <v>12</v>
      </c>
      <c r="BR710">
        <v>4</v>
      </c>
      <c r="BS710">
        <v>0</v>
      </c>
      <c r="BT710">
        <v>131417</v>
      </c>
      <c r="BU710">
        <v>0.8</v>
      </c>
      <c r="BV710">
        <v>0.56391500000000006</v>
      </c>
      <c r="BW710">
        <v>654</v>
      </c>
      <c r="BX710">
        <v>1.590357</v>
      </c>
      <c r="BY710">
        <v>-0.30212420000000001</v>
      </c>
      <c r="BZ710">
        <v>133</v>
      </c>
      <c r="CA710">
        <v>26</v>
      </c>
      <c r="CB710">
        <v>6</v>
      </c>
      <c r="CC710">
        <v>1</v>
      </c>
      <c r="CD710">
        <v>1</v>
      </c>
      <c r="CE710">
        <v>11</v>
      </c>
      <c r="CF710">
        <v>4</v>
      </c>
      <c r="CG710">
        <v>11</v>
      </c>
      <c r="CH710">
        <v>4</v>
      </c>
      <c r="CI710">
        <v>1</v>
      </c>
      <c r="CJ710">
        <v>129999</v>
      </c>
      <c r="CK710">
        <v>1.5230886391433782</v>
      </c>
      <c r="CL710">
        <v>0.55269434535745188</v>
      </c>
      <c r="CM710">
        <v>541</v>
      </c>
      <c r="CN710">
        <v>-0.6564413348080641</v>
      </c>
      <c r="CO710">
        <v>12799</v>
      </c>
      <c r="CP710">
        <v>-0.82705550100000003</v>
      </c>
      <c r="CQ710">
        <v>-0.69985979030000001</v>
      </c>
      <c r="CR710">
        <v>108723</v>
      </c>
      <c r="CS710">
        <v>0.83900000000000008</v>
      </c>
      <c r="CT710">
        <v>109064</v>
      </c>
      <c r="CU710">
        <v>0.83430111708999999</v>
      </c>
      <c r="CV710">
        <v>133</v>
      </c>
      <c r="CW710">
        <v>66</v>
      </c>
      <c r="CX710">
        <v>60</v>
      </c>
      <c r="CY710">
        <v>646</v>
      </c>
      <c r="CZ710">
        <v>1106</v>
      </c>
      <c r="DA710" s="2">
        <v>52685</v>
      </c>
      <c r="DB710" s="2">
        <v>11145</v>
      </c>
      <c r="DC710" s="2">
        <v>131.05000000000001</v>
      </c>
      <c r="DD710" s="2">
        <v>15503</v>
      </c>
      <c r="DE710">
        <v>269</v>
      </c>
      <c r="DF710">
        <v>28</v>
      </c>
      <c r="DG710">
        <v>33.72</v>
      </c>
      <c r="DH710">
        <v>6.13</v>
      </c>
      <c r="DI710" s="2">
        <v>8.43</v>
      </c>
      <c r="DJ710">
        <v>-3.47</v>
      </c>
      <c r="DK710">
        <v>0.89658635027565603</v>
      </c>
      <c r="DL710">
        <v>0</v>
      </c>
      <c r="DM710">
        <v>0</v>
      </c>
      <c r="DN710">
        <v>217.8</v>
      </c>
      <c r="DO710">
        <v>0.75</v>
      </c>
      <c r="DP710">
        <v>1575.32</v>
      </c>
      <c r="DQ710" s="2">
        <v>0</v>
      </c>
      <c r="DR710" s="2">
        <v>358.07884484999994</v>
      </c>
      <c r="DS710">
        <v>1.2352596330232758E-3</v>
      </c>
      <c r="DT710">
        <v>2.2626680927776199</v>
      </c>
      <c r="DU710">
        <v>655905.84700332489</v>
      </c>
      <c r="DV710">
        <v>1</v>
      </c>
    </row>
    <row r="711" spans="1:126" x14ac:dyDescent="0.15">
      <c r="A711" t="s">
        <v>1271</v>
      </c>
      <c r="B711" t="s">
        <v>196</v>
      </c>
      <c r="C711">
        <v>18</v>
      </c>
      <c r="D711">
        <v>97</v>
      </c>
      <c r="E711" t="s">
        <v>1337</v>
      </c>
      <c r="F711">
        <v>18097</v>
      </c>
      <c r="G711" t="s">
        <v>5695</v>
      </c>
      <c r="H711">
        <v>59.5</v>
      </c>
      <c r="I711">
        <v>26.4</v>
      </c>
      <c r="J711">
        <v>0.2</v>
      </c>
      <c r="K711">
        <v>2</v>
      </c>
      <c r="L711">
        <v>2.5</v>
      </c>
      <c r="M711">
        <v>9.3000000000000007</v>
      </c>
      <c r="N711">
        <f t="shared" si="46"/>
        <v>4333.99</v>
      </c>
      <c r="O711">
        <f t="shared" si="44"/>
        <v>5666.01</v>
      </c>
      <c r="P711">
        <f t="shared" si="45"/>
        <v>6.7992120000000025</v>
      </c>
      <c r="Q711" s="4">
        <v>18097</v>
      </c>
      <c r="R711" s="5">
        <v>39.782975999999998</v>
      </c>
      <c r="S711" s="5">
        <v>-86.135794000000004</v>
      </c>
      <c r="T711">
        <v>1</v>
      </c>
      <c r="U711">
        <v>0.17274261872792579</v>
      </c>
      <c r="V711">
        <v>904535</v>
      </c>
      <c r="W711">
        <v>919336</v>
      </c>
      <c r="X711">
        <v>926335</v>
      </c>
      <c r="Y711">
        <v>940235</v>
      </c>
      <c r="Z711">
        <v>500663</v>
      </c>
      <c r="AA711">
        <v>18085</v>
      </c>
      <c r="AB711">
        <v>395355.57</v>
      </c>
      <c r="AC711">
        <v>42168</v>
      </c>
      <c r="AD711">
        <v>18</v>
      </c>
      <c r="AE711">
        <v>1.9431415200764301E-5</v>
      </c>
      <c r="AF711">
        <v>24</v>
      </c>
      <c r="AG711">
        <v>231</v>
      </c>
      <c r="AH711">
        <v>0.1038961038961039</v>
      </c>
      <c r="AI711" s="3">
        <v>20075</v>
      </c>
      <c r="AJ711" s="3">
        <v>253678.09604278501</v>
      </c>
      <c r="AK711">
        <v>14</v>
      </c>
      <c r="AL711">
        <v>257990.40000000002</v>
      </c>
      <c r="AM711">
        <v>1115335</v>
      </c>
      <c r="AN711">
        <v>14059</v>
      </c>
      <c r="AO711">
        <v>1129394</v>
      </c>
      <c r="AP711">
        <v>54</v>
      </c>
      <c r="AQ711">
        <v>16</v>
      </c>
      <c r="AR711">
        <v>70</v>
      </c>
      <c r="AS711">
        <v>7.6141911118459416E-2</v>
      </c>
      <c r="AT711">
        <v>73</v>
      </c>
      <c r="AU711">
        <v>775</v>
      </c>
      <c r="AV711">
        <f t="shared" si="47"/>
        <v>848</v>
      </c>
      <c r="AW711">
        <v>911315</v>
      </c>
      <c r="AX711">
        <v>0.97</v>
      </c>
      <c r="AY711">
        <v>1822388230.4997499</v>
      </c>
      <c r="AZ711">
        <v>1822388.23049975</v>
      </c>
      <c r="BA711">
        <v>2130.6270816214401</v>
      </c>
      <c r="BB711">
        <v>4.6934539067201966</v>
      </c>
      <c r="BG711">
        <v>27812959</v>
      </c>
      <c r="BH711">
        <v>30.024730793935241</v>
      </c>
      <c r="BI711">
        <v>53663</v>
      </c>
      <c r="BJ711">
        <v>562</v>
      </c>
      <c r="BK711">
        <v>160</v>
      </c>
      <c r="BL711">
        <v>84</v>
      </c>
      <c r="BM711">
        <v>11</v>
      </c>
      <c r="BN711">
        <v>51</v>
      </c>
      <c r="BO711">
        <v>73</v>
      </c>
      <c r="BP711">
        <v>9</v>
      </c>
      <c r="BQ711">
        <v>92</v>
      </c>
      <c r="BR711">
        <v>24</v>
      </c>
      <c r="BS711">
        <v>7</v>
      </c>
      <c r="BT711">
        <v>890879</v>
      </c>
      <c r="BU711">
        <v>0.75</v>
      </c>
      <c r="BV711">
        <v>0.5891208</v>
      </c>
      <c r="BW711">
        <v>6583</v>
      </c>
      <c r="BX711">
        <v>1.2044280000000001</v>
      </c>
      <c r="BY711">
        <v>-9.2331200000000002E-2</v>
      </c>
      <c r="BZ711">
        <v>624</v>
      </c>
      <c r="CA711">
        <v>146</v>
      </c>
      <c r="CB711">
        <v>78</v>
      </c>
      <c r="CC711">
        <v>11</v>
      </c>
      <c r="CD711">
        <v>52</v>
      </c>
      <c r="CE711">
        <v>63</v>
      </c>
      <c r="CF711">
        <v>7</v>
      </c>
      <c r="CG711">
        <v>86</v>
      </c>
      <c r="CH711">
        <v>29</v>
      </c>
      <c r="CI711">
        <v>8</v>
      </c>
      <c r="CJ711">
        <v>934531</v>
      </c>
      <c r="CK711">
        <v>1.1813412289158947</v>
      </c>
      <c r="CL711">
        <v>0.56049178408336908</v>
      </c>
      <c r="CM711">
        <v>6730</v>
      </c>
      <c r="CN711">
        <v>-0.38863588174858477</v>
      </c>
      <c r="CO711">
        <v>147797</v>
      </c>
      <c r="CP711">
        <v>-0.81501417740000004</v>
      </c>
      <c r="CQ711">
        <v>-0.73920192559999998</v>
      </c>
      <c r="CR711">
        <v>761080</v>
      </c>
      <c r="CS711">
        <v>0.80599999999999994</v>
      </c>
      <c r="CT711">
        <v>724533</v>
      </c>
      <c r="CU711">
        <v>0.80321595655</v>
      </c>
      <c r="CV711">
        <v>2232</v>
      </c>
      <c r="CW711">
        <v>766</v>
      </c>
      <c r="CX711">
        <v>755</v>
      </c>
      <c r="CY711">
        <v>382</v>
      </c>
      <c r="CZ711">
        <v>353</v>
      </c>
      <c r="DA711" s="2">
        <v>733201</v>
      </c>
      <c r="DB711" s="2">
        <v>103070</v>
      </c>
      <c r="DC711" s="2">
        <v>198.65</v>
      </c>
      <c r="DD711" s="2">
        <v>341818</v>
      </c>
      <c r="DE711">
        <v>132</v>
      </c>
      <c r="DF711">
        <v>25</v>
      </c>
      <c r="DG711">
        <v>59.57</v>
      </c>
      <c r="DH711">
        <v>2.91</v>
      </c>
      <c r="DI711" s="2">
        <v>8.83</v>
      </c>
      <c r="DJ711">
        <v>-2.5099999999999998</v>
      </c>
      <c r="DK711">
        <v>0.74435865504358656</v>
      </c>
      <c r="DL711">
        <v>4.329004329004329E-3</v>
      </c>
      <c r="DM711">
        <v>0</v>
      </c>
      <c r="DN711">
        <v>38.799999999999997</v>
      </c>
      <c r="DO711">
        <v>0.152</v>
      </c>
      <c r="DP711">
        <v>28.3</v>
      </c>
      <c r="DQ711" s="2">
        <v>0</v>
      </c>
      <c r="DR711" s="2">
        <v>441.28994798000002</v>
      </c>
      <c r="DS711">
        <v>5.3910442602614272E-3</v>
      </c>
      <c r="DT711">
        <v>2.8894180321365202</v>
      </c>
      <c r="DU711">
        <v>745442.1138781138</v>
      </c>
      <c r="DV711">
        <v>1</v>
      </c>
    </row>
    <row r="712" spans="1:126" x14ac:dyDescent="0.15">
      <c r="A712" t="s">
        <v>1271</v>
      </c>
      <c r="B712" t="s">
        <v>198</v>
      </c>
      <c r="C712">
        <v>18</v>
      </c>
      <c r="D712">
        <v>99</v>
      </c>
      <c r="E712" t="s">
        <v>1338</v>
      </c>
      <c r="F712">
        <v>18099</v>
      </c>
      <c r="G712" t="s">
        <v>5696</v>
      </c>
      <c r="H712">
        <v>89.5</v>
      </c>
      <c r="I712">
        <v>0.4</v>
      </c>
      <c r="J712">
        <v>0.2</v>
      </c>
      <c r="K712">
        <v>0.4</v>
      </c>
      <c r="L712">
        <v>1.1000000000000001</v>
      </c>
      <c r="M712">
        <v>8.4</v>
      </c>
      <c r="N712">
        <f t="shared" si="46"/>
        <v>8082.38</v>
      </c>
      <c r="O712">
        <f t="shared" si="44"/>
        <v>1917.62</v>
      </c>
      <c r="P712">
        <f t="shared" si="45"/>
        <v>2.3011440000000007</v>
      </c>
      <c r="Q712" s="4">
        <v>18099</v>
      </c>
      <c r="R712" s="5">
        <v>41.325003000000002</v>
      </c>
      <c r="S712" s="5">
        <v>-86.269036</v>
      </c>
      <c r="T712">
        <v>6</v>
      </c>
      <c r="U712">
        <v>0.12472071973429422</v>
      </c>
      <c r="V712">
        <v>47045</v>
      </c>
      <c r="W712">
        <v>47032</v>
      </c>
      <c r="X712">
        <v>46962</v>
      </c>
      <c r="Y712">
        <v>46761</v>
      </c>
      <c r="Z712">
        <v>23499</v>
      </c>
      <c r="AA712">
        <v>18087</v>
      </c>
      <c r="AB712">
        <v>18654.279000000002</v>
      </c>
      <c r="AC712">
        <v>48485</v>
      </c>
      <c r="AD712">
        <v>2</v>
      </c>
      <c r="AE712">
        <v>4.2587624036455008E-5</v>
      </c>
      <c r="AF712">
        <v>70</v>
      </c>
      <c r="AG712">
        <v>878</v>
      </c>
      <c r="AH712">
        <v>7.9726651480637817E-2</v>
      </c>
      <c r="AI712" s="3">
        <v>206306</v>
      </c>
      <c r="AJ712" s="3">
        <v>283922.13815371</v>
      </c>
      <c r="AK712">
        <v>60</v>
      </c>
      <c r="AL712">
        <v>287968</v>
      </c>
      <c r="AM712">
        <v>584941</v>
      </c>
      <c r="AN712">
        <v>123489</v>
      </c>
      <c r="AO712">
        <v>708430</v>
      </c>
      <c r="AP712">
        <v>8</v>
      </c>
      <c r="AQ712">
        <v>0</v>
      </c>
      <c r="AR712">
        <v>8</v>
      </c>
      <c r="AS712">
        <v>0.17009695526450078</v>
      </c>
      <c r="AT712">
        <v>8</v>
      </c>
      <c r="AU712">
        <v>124</v>
      </c>
      <c r="AV712">
        <f t="shared" si="47"/>
        <v>132</v>
      </c>
      <c r="AW712">
        <v>31067</v>
      </c>
      <c r="AX712">
        <v>0.65999999999999992</v>
      </c>
      <c r="AY712">
        <v>1418233351.15833</v>
      </c>
      <c r="AZ712">
        <v>1418233.35115833</v>
      </c>
      <c r="BA712">
        <v>31720.8225465055</v>
      </c>
      <c r="BB712">
        <v>0.31525033707241118</v>
      </c>
      <c r="BC712">
        <v>25913</v>
      </c>
      <c r="BD712">
        <v>0</v>
      </c>
      <c r="BE712">
        <v>25913</v>
      </c>
      <c r="BF712">
        <v>0.5508130513338293</v>
      </c>
      <c r="BG712">
        <v>758261</v>
      </c>
      <c r="BH712">
        <v>16.146267194753204</v>
      </c>
      <c r="BI712">
        <v>4981</v>
      </c>
      <c r="BJ712">
        <v>57</v>
      </c>
      <c r="BK712">
        <v>9</v>
      </c>
      <c r="BL712">
        <v>5</v>
      </c>
      <c r="BM712">
        <v>0</v>
      </c>
      <c r="BN712">
        <v>1</v>
      </c>
      <c r="BO712">
        <v>2</v>
      </c>
      <c r="BP712">
        <v>1</v>
      </c>
      <c r="BQ712">
        <v>5</v>
      </c>
      <c r="BR712">
        <v>6</v>
      </c>
      <c r="BS712">
        <v>0</v>
      </c>
      <c r="BT712">
        <v>46903</v>
      </c>
      <c r="BU712">
        <v>0.79</v>
      </c>
      <c r="BV712">
        <v>0.53566270000000005</v>
      </c>
      <c r="BW712">
        <v>304</v>
      </c>
      <c r="BX712">
        <v>1.8335710000000001</v>
      </c>
      <c r="BY712">
        <v>-2.5323700000000001E-2</v>
      </c>
      <c r="BZ712">
        <v>53</v>
      </c>
      <c r="CA712">
        <v>8</v>
      </c>
      <c r="CB712">
        <v>6</v>
      </c>
      <c r="CC712">
        <v>0</v>
      </c>
      <c r="CD712">
        <v>0</v>
      </c>
      <c r="CE712">
        <v>1</v>
      </c>
      <c r="CF712">
        <v>1</v>
      </c>
      <c r="CG712">
        <v>2</v>
      </c>
      <c r="CH712">
        <v>4</v>
      </c>
      <c r="CI712">
        <v>0</v>
      </c>
      <c r="CJ712">
        <v>47013</v>
      </c>
      <c r="CK712">
        <v>1.5953034267117605</v>
      </c>
      <c r="CL712">
        <v>0.60437504252568552</v>
      </c>
      <c r="CM712">
        <v>254</v>
      </c>
      <c r="CN712">
        <v>-0.16040062755805226</v>
      </c>
      <c r="CO712">
        <v>4331</v>
      </c>
      <c r="CP712">
        <v>0.68417512000000003</v>
      </c>
      <c r="CQ712">
        <v>0.19416288800000001</v>
      </c>
      <c r="CR712">
        <v>41257</v>
      </c>
      <c r="CS712">
        <v>0.88099999999999989</v>
      </c>
      <c r="CT712">
        <v>37636</v>
      </c>
      <c r="CU712">
        <v>0.79461095311000007</v>
      </c>
      <c r="CV712">
        <v>40</v>
      </c>
      <c r="CW712">
        <v>19</v>
      </c>
      <c r="CX712">
        <v>24</v>
      </c>
      <c r="CY712">
        <v>688</v>
      </c>
      <c r="CZ712">
        <v>1404</v>
      </c>
      <c r="DA712" s="2">
        <v>25444</v>
      </c>
      <c r="DB712" s="2">
        <v>3720</v>
      </c>
      <c r="DC712" s="2">
        <v>140.1</v>
      </c>
      <c r="DD712" s="2">
        <v>3146</v>
      </c>
      <c r="DE712">
        <v>438</v>
      </c>
      <c r="DF712">
        <v>15</v>
      </c>
      <c r="DG712">
        <v>23.35</v>
      </c>
      <c r="DH712">
        <v>10.61</v>
      </c>
      <c r="DI712" s="2">
        <v>14.86</v>
      </c>
      <c r="DJ712">
        <v>-2.41</v>
      </c>
      <c r="DK712">
        <v>0.95827072407007063</v>
      </c>
      <c r="DL712">
        <v>1.4806378132118452E-2</v>
      </c>
      <c r="DM712">
        <v>0</v>
      </c>
      <c r="DN712">
        <v>159.1</v>
      </c>
      <c r="DO712">
        <v>0.56899999999999995</v>
      </c>
      <c r="DP712">
        <v>3112.16</v>
      </c>
      <c r="DQ712" s="2">
        <v>0</v>
      </c>
      <c r="DR712" s="2">
        <v>631.44189072999995</v>
      </c>
      <c r="DS712">
        <v>2.1927602257973107E-3</v>
      </c>
      <c r="DT712">
        <v>2.9564800862197602</v>
      </c>
      <c r="DU712">
        <v>851371.65746853186</v>
      </c>
      <c r="DV712">
        <v>1</v>
      </c>
    </row>
    <row r="713" spans="1:126" x14ac:dyDescent="0.15">
      <c r="A713" t="s">
        <v>1271</v>
      </c>
      <c r="B713" t="s">
        <v>723</v>
      </c>
      <c r="C713">
        <v>18</v>
      </c>
      <c r="D713">
        <v>101</v>
      </c>
      <c r="E713" t="s">
        <v>1339</v>
      </c>
      <c r="F713">
        <v>18101</v>
      </c>
      <c r="G713" t="s">
        <v>5697</v>
      </c>
      <c r="H713">
        <v>98</v>
      </c>
      <c r="I713">
        <v>0.1</v>
      </c>
      <c r="J713">
        <v>0.3</v>
      </c>
      <c r="K713">
        <v>0.3</v>
      </c>
      <c r="L713">
        <v>0.7</v>
      </c>
      <c r="M713">
        <v>0.7</v>
      </c>
      <c r="N713">
        <f t="shared" si="46"/>
        <v>9605.17</v>
      </c>
      <c r="O713">
        <f t="shared" si="44"/>
        <v>394.82999999999993</v>
      </c>
      <c r="P713">
        <f t="shared" si="45"/>
        <v>0.47379600000000011</v>
      </c>
      <c r="Q713" s="4">
        <v>18101</v>
      </c>
      <c r="R713" s="5">
        <v>38.705322000000002</v>
      </c>
      <c r="S713" s="5">
        <v>-86.801846999999995</v>
      </c>
      <c r="T713">
        <v>7</v>
      </c>
      <c r="U713">
        <v>0.14737227895005189</v>
      </c>
      <c r="V713">
        <v>10300</v>
      </c>
      <c r="W713">
        <v>10294</v>
      </c>
      <c r="X713">
        <v>10262</v>
      </c>
      <c r="Y713">
        <v>10215</v>
      </c>
      <c r="Z713">
        <v>5428</v>
      </c>
      <c r="AA713">
        <v>18089</v>
      </c>
      <c r="AB713">
        <v>4112.3500000000004</v>
      </c>
      <c r="AC713">
        <v>44589</v>
      </c>
      <c r="AD713">
        <v>0</v>
      </c>
      <c r="AE713">
        <v>0</v>
      </c>
      <c r="AF713">
        <v>13</v>
      </c>
      <c r="AG713">
        <v>283</v>
      </c>
      <c r="AH713">
        <v>4.5936395759717315E-2</v>
      </c>
      <c r="AI713" s="3">
        <v>62544</v>
      </c>
      <c r="AJ713" s="3">
        <v>214886.39150218002</v>
      </c>
      <c r="AK713">
        <v>63</v>
      </c>
      <c r="AL713">
        <v>217952</v>
      </c>
      <c r="AM713">
        <v>1970473</v>
      </c>
      <c r="AN713">
        <v>29742</v>
      </c>
      <c r="AO713">
        <v>2000215</v>
      </c>
      <c r="AP713">
        <v>1</v>
      </c>
      <c r="AQ713">
        <v>0</v>
      </c>
      <c r="AR713">
        <v>1</v>
      </c>
      <c r="AS713">
        <v>9.7143967359626965E-2</v>
      </c>
      <c r="AT713">
        <v>1</v>
      </c>
      <c r="AU713">
        <v>10</v>
      </c>
      <c r="AV713">
        <f t="shared" si="47"/>
        <v>11</v>
      </c>
      <c r="AW713">
        <v>2480</v>
      </c>
      <c r="AX713">
        <v>0.25</v>
      </c>
      <c r="AY713">
        <v>521100776.87992501</v>
      </c>
      <c r="AZ713">
        <v>521100.77687992499</v>
      </c>
      <c r="BA713">
        <v>49557.0166492141</v>
      </c>
      <c r="BB713">
        <v>0.2017877724719449</v>
      </c>
      <c r="BC713">
        <v>5671</v>
      </c>
      <c r="BD713">
        <v>533</v>
      </c>
      <c r="BE713">
        <v>5138</v>
      </c>
      <c r="BF713">
        <v>0.49883495145631068</v>
      </c>
      <c r="BG713">
        <v>119207</v>
      </c>
      <c r="BH713">
        <v>11.616351588384331</v>
      </c>
      <c r="BI713">
        <v>1414</v>
      </c>
      <c r="BJ713">
        <v>9</v>
      </c>
      <c r="BK713">
        <v>5</v>
      </c>
      <c r="BL713">
        <v>1</v>
      </c>
      <c r="BM713">
        <v>0</v>
      </c>
      <c r="BN713">
        <v>1</v>
      </c>
      <c r="BO713">
        <v>1</v>
      </c>
      <c r="BP713">
        <v>0</v>
      </c>
      <c r="BQ713">
        <v>1</v>
      </c>
      <c r="BR713">
        <v>1</v>
      </c>
      <c r="BS713">
        <v>0</v>
      </c>
      <c r="BT713">
        <v>9946</v>
      </c>
      <c r="BU713">
        <v>0.71</v>
      </c>
      <c r="BV713">
        <v>0.63584490000000005</v>
      </c>
      <c r="BW713">
        <v>85</v>
      </c>
      <c r="BX713">
        <v>1.9103159999999999</v>
      </c>
      <c r="BY713">
        <v>0.90686429999999996</v>
      </c>
      <c r="BZ713">
        <v>12</v>
      </c>
      <c r="CA713">
        <v>4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10209</v>
      </c>
      <c r="CK713">
        <v>1.8611029483788815</v>
      </c>
      <c r="CL713">
        <v>0.60289818228041181</v>
      </c>
      <c r="CM713">
        <v>73</v>
      </c>
      <c r="CN713">
        <v>0.40206148493626315</v>
      </c>
      <c r="CO713">
        <v>746</v>
      </c>
      <c r="CP713">
        <v>-0.59040746619999995</v>
      </c>
      <c r="CQ713">
        <v>0.20738884699999999</v>
      </c>
      <c r="CR713">
        <v>8926</v>
      </c>
      <c r="CS713">
        <v>0.873</v>
      </c>
      <c r="CT713">
        <v>8673</v>
      </c>
      <c r="CU713">
        <v>0.83405387429</v>
      </c>
      <c r="CV713">
        <v>2</v>
      </c>
      <c r="CW713">
        <v>2</v>
      </c>
      <c r="CX713">
        <v>3</v>
      </c>
      <c r="CY713">
        <v>160</v>
      </c>
      <c r="CZ713">
        <v>458</v>
      </c>
      <c r="DA713" s="2">
        <v>8615</v>
      </c>
      <c r="DB713" s="2">
        <v>625</v>
      </c>
      <c r="DC713" s="2">
        <v>118.11</v>
      </c>
      <c r="DD713" s="2">
        <v>246</v>
      </c>
      <c r="DE713">
        <v>142</v>
      </c>
      <c r="DF713">
        <v>21</v>
      </c>
      <c r="DG713">
        <v>9.84</v>
      </c>
      <c r="DH713">
        <v>19.690000000000001</v>
      </c>
      <c r="DI713" s="2">
        <v>29.53</v>
      </c>
      <c r="DJ713">
        <v>-0.19</v>
      </c>
      <c r="DK713">
        <v>0.96127526221540038</v>
      </c>
      <c r="DL713">
        <v>0</v>
      </c>
      <c r="DM713">
        <v>0</v>
      </c>
      <c r="DN713">
        <v>42.2</v>
      </c>
      <c r="DO713">
        <v>0.19399999999999998</v>
      </c>
      <c r="DP713">
        <v>1151.51</v>
      </c>
      <c r="DQ713" s="2">
        <v>9696</v>
      </c>
      <c r="DR713" s="2">
        <v>106.87674744</v>
      </c>
      <c r="DS713">
        <v>2.5695240349526505E-4</v>
      </c>
      <c r="DT713">
        <v>3.5016679312342598</v>
      </c>
      <c r="DU713">
        <v>763195.52894836944</v>
      </c>
      <c r="DV713">
        <v>1</v>
      </c>
    </row>
    <row r="714" spans="1:126" x14ac:dyDescent="0.15">
      <c r="A714" t="s">
        <v>1271</v>
      </c>
      <c r="B714" t="s">
        <v>1340</v>
      </c>
      <c r="C714">
        <v>18</v>
      </c>
      <c r="D714">
        <v>103</v>
      </c>
      <c r="E714" t="s">
        <v>1341</v>
      </c>
      <c r="F714">
        <v>18103</v>
      </c>
      <c r="G714" t="s">
        <v>5698</v>
      </c>
      <c r="H714">
        <v>90.3</v>
      </c>
      <c r="I714">
        <v>4.5</v>
      </c>
      <c r="J714">
        <v>0.8</v>
      </c>
      <c r="K714">
        <v>0.3</v>
      </c>
      <c r="L714">
        <v>1.6</v>
      </c>
      <c r="M714">
        <v>2.5</v>
      </c>
      <c r="N714">
        <f t="shared" si="46"/>
        <v>8183.88</v>
      </c>
      <c r="O714">
        <f t="shared" si="44"/>
        <v>1816.12</v>
      </c>
      <c r="P714">
        <f t="shared" si="45"/>
        <v>2.1793440000000008</v>
      </c>
      <c r="Q714" s="4">
        <v>18103</v>
      </c>
      <c r="R714" s="5">
        <v>40.772880999999998</v>
      </c>
      <c r="S714" s="5">
        <v>-86.044257999999999</v>
      </c>
      <c r="T714">
        <v>6</v>
      </c>
      <c r="U714">
        <v>0.13314043106771112</v>
      </c>
      <c r="V714">
        <v>36850</v>
      </c>
      <c r="W714">
        <v>36394</v>
      </c>
      <c r="X714">
        <v>36211</v>
      </c>
      <c r="Y714">
        <v>36012</v>
      </c>
      <c r="Z714">
        <v>19381</v>
      </c>
      <c r="AA714">
        <v>18091</v>
      </c>
      <c r="AB714">
        <v>13405.03</v>
      </c>
      <c r="AC714">
        <v>45184</v>
      </c>
      <c r="AD714">
        <v>0</v>
      </c>
      <c r="AE714">
        <v>0</v>
      </c>
      <c r="AF714">
        <v>31</v>
      </c>
      <c r="AG714">
        <v>666</v>
      </c>
      <c r="AH714">
        <v>4.6546546546546545E-2</v>
      </c>
      <c r="AI714" s="3">
        <v>175276</v>
      </c>
      <c r="AJ714" s="3">
        <v>239258.66381527501</v>
      </c>
      <c r="AK714">
        <v>65</v>
      </c>
      <c r="AL714">
        <v>241523.20000000001</v>
      </c>
      <c r="AM714">
        <v>58382</v>
      </c>
      <c r="AN714">
        <v>96998</v>
      </c>
      <c r="AO714">
        <v>155380</v>
      </c>
      <c r="AP714">
        <v>3</v>
      </c>
      <c r="AQ714">
        <v>1</v>
      </c>
      <c r="AR714">
        <v>4</v>
      </c>
      <c r="AS714">
        <v>0.10990822663076331</v>
      </c>
      <c r="AT714">
        <v>4</v>
      </c>
      <c r="AU714">
        <v>30</v>
      </c>
      <c r="AV714">
        <f t="shared" si="47"/>
        <v>34</v>
      </c>
      <c r="AW714">
        <v>22536</v>
      </c>
      <c r="AX714">
        <v>0.65</v>
      </c>
      <c r="AY714">
        <v>1727435654.3254399</v>
      </c>
      <c r="AZ714">
        <v>1727435.6543254398</v>
      </c>
      <c r="BA714">
        <v>48308.449271650497</v>
      </c>
      <c r="BB714">
        <v>0.20700312576310406</v>
      </c>
      <c r="BC714">
        <v>17946</v>
      </c>
      <c r="BD714">
        <v>15815</v>
      </c>
      <c r="BE714">
        <v>2131</v>
      </c>
      <c r="BF714">
        <v>5.7829036635006784E-2</v>
      </c>
      <c r="BG714">
        <v>392216</v>
      </c>
      <c r="BH714">
        <v>10.83140482173925</v>
      </c>
      <c r="BI714">
        <v>3708</v>
      </c>
      <c r="BJ714">
        <v>35</v>
      </c>
      <c r="BK714">
        <v>6</v>
      </c>
      <c r="BL714">
        <v>1</v>
      </c>
      <c r="BM714">
        <v>0</v>
      </c>
      <c r="BN714">
        <v>0</v>
      </c>
      <c r="BO714">
        <v>5</v>
      </c>
      <c r="BP714">
        <v>1</v>
      </c>
      <c r="BQ714">
        <v>3</v>
      </c>
      <c r="BR714">
        <v>2</v>
      </c>
      <c r="BS714">
        <v>0</v>
      </c>
      <c r="BT714">
        <v>36001</v>
      </c>
      <c r="BU714">
        <v>0.77</v>
      </c>
      <c r="BV714">
        <v>0.50028360000000005</v>
      </c>
      <c r="BW714">
        <v>214</v>
      </c>
      <c r="BX714">
        <v>1.472181</v>
      </c>
      <c r="BY714">
        <v>-0.559859</v>
      </c>
      <c r="BZ714">
        <v>38</v>
      </c>
      <c r="CA714">
        <v>7</v>
      </c>
      <c r="CB714">
        <v>2</v>
      </c>
      <c r="CC714">
        <v>0</v>
      </c>
      <c r="CD714">
        <v>0</v>
      </c>
      <c r="CE714">
        <v>5</v>
      </c>
      <c r="CF714">
        <v>1</v>
      </c>
      <c r="CG714">
        <v>1</v>
      </c>
      <c r="CH714">
        <v>2</v>
      </c>
      <c r="CI714">
        <v>0</v>
      </c>
      <c r="CJ714">
        <v>35983</v>
      </c>
      <c r="CK714">
        <v>1.5562904704999583</v>
      </c>
      <c r="CL714">
        <v>0.56303964757709246</v>
      </c>
      <c r="CM714">
        <v>176</v>
      </c>
      <c r="CN714">
        <v>-0.44728456935791666</v>
      </c>
      <c r="CO714">
        <v>2357</v>
      </c>
      <c r="CP714">
        <v>-3.9873347400000002E-2</v>
      </c>
      <c r="CQ714">
        <v>-0.42680808009999999</v>
      </c>
      <c r="CR714">
        <v>30422</v>
      </c>
      <c r="CS714">
        <v>0.85099999999999998</v>
      </c>
      <c r="CT714">
        <v>30475</v>
      </c>
      <c r="CU714">
        <v>0.81696750903000004</v>
      </c>
      <c r="CV714">
        <v>16</v>
      </c>
      <c r="CW714">
        <v>8</v>
      </c>
      <c r="CX714">
        <v>9</v>
      </c>
      <c r="CY714">
        <v>606</v>
      </c>
      <c r="CZ714">
        <v>977</v>
      </c>
      <c r="DA714" s="2">
        <v>13498</v>
      </c>
      <c r="DB714" s="2">
        <v>2075</v>
      </c>
      <c r="DC714" s="2">
        <v>110.68</v>
      </c>
      <c r="DD714" s="2">
        <v>3114</v>
      </c>
      <c r="DE714">
        <v>249</v>
      </c>
      <c r="DF714">
        <v>21</v>
      </c>
      <c r="DG714">
        <v>27.67</v>
      </c>
      <c r="DH714">
        <v>5.53</v>
      </c>
      <c r="DI714" s="2">
        <v>24.9</v>
      </c>
      <c r="DJ714">
        <v>-2.83</v>
      </c>
      <c r="DK714">
        <v>0.93876514753873885</v>
      </c>
      <c r="DL714">
        <v>1.5015015015015015E-3</v>
      </c>
      <c r="DM714">
        <v>46</v>
      </c>
      <c r="DN714">
        <v>180.9</v>
      </c>
      <c r="DO714">
        <v>0.74199999999999999</v>
      </c>
      <c r="DP714">
        <v>4505.78</v>
      </c>
      <c r="DQ714" s="2">
        <v>0</v>
      </c>
      <c r="DR714" s="2">
        <v>302.11067814999996</v>
      </c>
      <c r="DS714">
        <v>7.0499648344506853E-4</v>
      </c>
      <c r="DT714">
        <v>2.8659331326498498</v>
      </c>
      <c r="DU714">
        <v>692189.3411836162</v>
      </c>
      <c r="DV714">
        <v>0</v>
      </c>
    </row>
    <row r="715" spans="1:126" x14ac:dyDescent="0.15">
      <c r="A715" t="s">
        <v>1271</v>
      </c>
      <c r="B715" t="s">
        <v>202</v>
      </c>
      <c r="C715">
        <v>18</v>
      </c>
      <c r="D715">
        <v>105</v>
      </c>
      <c r="E715" t="s">
        <v>1342</v>
      </c>
      <c r="F715">
        <v>18105</v>
      </c>
      <c r="G715" t="s">
        <v>5699</v>
      </c>
      <c r="H715">
        <v>86.1</v>
      </c>
      <c r="I715">
        <v>3.2</v>
      </c>
      <c r="J715">
        <v>0.2</v>
      </c>
      <c r="K715">
        <v>5.2</v>
      </c>
      <c r="L715">
        <v>2.4</v>
      </c>
      <c r="M715">
        <v>2.9</v>
      </c>
      <c r="N715">
        <f t="shared" si="46"/>
        <v>7464.6999999999989</v>
      </c>
      <c r="O715">
        <f t="shared" si="44"/>
        <v>2535.3000000000011</v>
      </c>
      <c r="P715">
        <f t="shared" si="45"/>
        <v>3.0423600000000026</v>
      </c>
      <c r="Q715" s="4">
        <v>18105</v>
      </c>
      <c r="R715" s="5">
        <v>39.160729000000003</v>
      </c>
      <c r="S715" s="5">
        <v>-86.523309999999995</v>
      </c>
      <c r="T715">
        <v>3</v>
      </c>
      <c r="U715">
        <v>8.1183546474096063E-2</v>
      </c>
      <c r="V715">
        <v>138048</v>
      </c>
      <c r="W715">
        <v>141101</v>
      </c>
      <c r="X715">
        <v>142404</v>
      </c>
      <c r="Y715">
        <v>144225</v>
      </c>
      <c r="Z715">
        <v>63796</v>
      </c>
      <c r="AA715">
        <v>18093</v>
      </c>
      <c r="AB715">
        <v>50756.196000000004</v>
      </c>
      <c r="AC715">
        <v>42404</v>
      </c>
      <c r="AD715">
        <v>3</v>
      </c>
      <c r="AE715">
        <v>2.1066823965618945E-5</v>
      </c>
      <c r="AF715">
        <v>47</v>
      </c>
      <c r="AG715">
        <v>462</v>
      </c>
      <c r="AH715">
        <v>0.10173160173160173</v>
      </c>
      <c r="AI715" s="3">
        <v>52762</v>
      </c>
      <c r="AJ715" s="3">
        <v>252494.79446059003</v>
      </c>
      <c r="AK715">
        <v>54</v>
      </c>
      <c r="AL715">
        <v>263257.59999999998</v>
      </c>
      <c r="AM715">
        <v>118854</v>
      </c>
      <c r="AN715">
        <v>25546</v>
      </c>
      <c r="AO715">
        <v>144400</v>
      </c>
      <c r="AP715">
        <v>4</v>
      </c>
      <c r="AQ715">
        <v>2</v>
      </c>
      <c r="AR715">
        <v>6</v>
      </c>
      <c r="AS715">
        <v>4.2522731943784947E-2</v>
      </c>
      <c r="AT715">
        <v>8</v>
      </c>
      <c r="AU715">
        <v>81</v>
      </c>
      <c r="AV715">
        <f t="shared" si="47"/>
        <v>89</v>
      </c>
      <c r="AW715">
        <v>138623</v>
      </c>
      <c r="AX715">
        <v>0.92999999999999994</v>
      </c>
      <c r="AY715">
        <v>5406911301.9240303</v>
      </c>
      <c r="AZ715">
        <v>5406911.3019240303</v>
      </c>
      <c r="BA715">
        <v>44834.354181757197</v>
      </c>
      <c r="BB715">
        <v>0.22304324847549456</v>
      </c>
      <c r="BC715">
        <v>55817</v>
      </c>
      <c r="BD715">
        <v>6017</v>
      </c>
      <c r="BE715">
        <v>49800</v>
      </c>
      <c r="BF715">
        <v>0.36074408901251737</v>
      </c>
      <c r="BG715">
        <v>2282521</v>
      </c>
      <c r="BH715">
        <v>16.028489368276173</v>
      </c>
      <c r="BI715">
        <v>9964</v>
      </c>
      <c r="BJ715">
        <v>86</v>
      </c>
      <c r="BK715">
        <v>17</v>
      </c>
      <c r="BL715">
        <v>6</v>
      </c>
      <c r="BM715">
        <v>1</v>
      </c>
      <c r="BN715">
        <v>5</v>
      </c>
      <c r="BO715">
        <v>8</v>
      </c>
      <c r="BP715">
        <v>2</v>
      </c>
      <c r="BQ715">
        <v>8</v>
      </c>
      <c r="BR715">
        <v>2</v>
      </c>
      <c r="BS715">
        <v>0</v>
      </c>
      <c r="BT715">
        <v>130738</v>
      </c>
      <c r="BU715">
        <v>0.75</v>
      </c>
      <c r="BV715">
        <v>0.59602489999999997</v>
      </c>
      <c r="BW715">
        <v>790</v>
      </c>
      <c r="BX715">
        <v>1.0326</v>
      </c>
      <c r="BY715">
        <v>-0.39156839999999998</v>
      </c>
      <c r="BZ715">
        <v>87</v>
      </c>
      <c r="CA715">
        <v>15</v>
      </c>
      <c r="CB715">
        <v>6</v>
      </c>
      <c r="CC715">
        <v>2</v>
      </c>
      <c r="CD715">
        <v>5</v>
      </c>
      <c r="CE715">
        <v>9</v>
      </c>
      <c r="CF715">
        <v>1</v>
      </c>
      <c r="CG715">
        <v>12</v>
      </c>
      <c r="CH715">
        <v>2</v>
      </c>
      <c r="CI715">
        <v>0</v>
      </c>
      <c r="CJ715">
        <v>143571</v>
      </c>
      <c r="CK715">
        <v>0.96816209401620101</v>
      </c>
      <c r="CL715">
        <v>0.5498827644526445</v>
      </c>
      <c r="CM715">
        <v>737</v>
      </c>
      <c r="CN715">
        <v>-0.98077564339461032</v>
      </c>
      <c r="CO715">
        <v>29750</v>
      </c>
      <c r="CP715">
        <v>0.91344620600000004</v>
      </c>
      <c r="CQ715">
        <v>0.82606834500000004</v>
      </c>
      <c r="CR715">
        <v>119575</v>
      </c>
      <c r="CS715">
        <v>0.82200000000000006</v>
      </c>
      <c r="CT715">
        <v>114856</v>
      </c>
      <c r="CU715">
        <v>0.84482854443000011</v>
      </c>
      <c r="CV715">
        <v>305</v>
      </c>
      <c r="CW715">
        <v>71</v>
      </c>
      <c r="CX715">
        <v>86</v>
      </c>
      <c r="CY715">
        <v>249</v>
      </c>
      <c r="CZ715">
        <v>762</v>
      </c>
      <c r="DA715" s="2">
        <v>87236</v>
      </c>
      <c r="DB715" s="2">
        <v>21645</v>
      </c>
      <c r="DC715" s="2">
        <v>204.39</v>
      </c>
      <c r="DD715" s="2">
        <v>18797</v>
      </c>
      <c r="DE715">
        <v>282</v>
      </c>
      <c r="DF715">
        <v>17</v>
      </c>
      <c r="DG715">
        <v>58.5</v>
      </c>
      <c r="DH715">
        <v>2.11</v>
      </c>
      <c r="DI715" s="2">
        <v>10.57</v>
      </c>
      <c r="DJ715">
        <v>0.28999999999999998</v>
      </c>
      <c r="DK715">
        <v>0.96776088851825182</v>
      </c>
      <c r="DL715">
        <v>1.7316017316017316E-2</v>
      </c>
      <c r="DN715">
        <v>42</v>
      </c>
      <c r="DO715">
        <v>0.158</v>
      </c>
      <c r="DP715">
        <v>1177.27</v>
      </c>
      <c r="DQ715" s="2">
        <v>18811</v>
      </c>
      <c r="DR715" s="2">
        <v>2815.4469012400004</v>
      </c>
      <c r="DS715">
        <v>1.1185602044528365E-2</v>
      </c>
      <c r="DT715">
        <v>3.7677483987855198</v>
      </c>
      <c r="DU715">
        <v>991888.40086811874</v>
      </c>
      <c r="DV715">
        <v>1</v>
      </c>
    </row>
    <row r="716" spans="1:126" x14ac:dyDescent="0.15">
      <c r="A716" t="s">
        <v>1271</v>
      </c>
      <c r="B716" t="s">
        <v>204</v>
      </c>
      <c r="C716">
        <v>18</v>
      </c>
      <c r="D716">
        <v>107</v>
      </c>
      <c r="E716" t="s">
        <v>1343</v>
      </c>
      <c r="F716">
        <v>18107</v>
      </c>
      <c r="G716" t="s">
        <v>5700</v>
      </c>
      <c r="H716">
        <v>92.8</v>
      </c>
      <c r="I716">
        <v>0.8</v>
      </c>
      <c r="J716">
        <v>0.2</v>
      </c>
      <c r="K716">
        <v>0.5</v>
      </c>
      <c r="L716">
        <v>1.1000000000000001</v>
      </c>
      <c r="M716">
        <v>4.5999999999999996</v>
      </c>
      <c r="N716">
        <f t="shared" si="46"/>
        <v>8635.14</v>
      </c>
      <c r="O716">
        <f t="shared" si="44"/>
        <v>1364.8600000000006</v>
      </c>
      <c r="P716">
        <f t="shared" si="45"/>
        <v>1.6378320000000013</v>
      </c>
      <c r="Q716" s="4">
        <v>18107</v>
      </c>
      <c r="R716" s="5">
        <v>40.040295999999998</v>
      </c>
      <c r="S716" s="5">
        <v>-86.892714999999995</v>
      </c>
      <c r="T716">
        <v>6</v>
      </c>
      <c r="U716">
        <v>0.12509742805096272</v>
      </c>
      <c r="V716">
        <v>38207</v>
      </c>
      <c r="W716">
        <v>38183</v>
      </c>
      <c r="X716">
        <v>38172</v>
      </c>
      <c r="Y716">
        <v>38298</v>
      </c>
      <c r="Z716">
        <v>19196</v>
      </c>
      <c r="AA716">
        <v>18095</v>
      </c>
      <c r="AB716">
        <v>15031.060000000001</v>
      </c>
      <c r="AC716">
        <v>48213</v>
      </c>
      <c r="AD716">
        <v>1</v>
      </c>
      <c r="AE716">
        <v>2.6197212616577597E-5</v>
      </c>
      <c r="AF716">
        <v>41</v>
      </c>
      <c r="AG716">
        <v>732</v>
      </c>
      <c r="AH716">
        <v>5.6010928961748634E-2</v>
      </c>
      <c r="AI716" s="3">
        <v>286949</v>
      </c>
      <c r="AJ716" s="3">
        <v>322954.91907363001</v>
      </c>
      <c r="AK716">
        <v>64</v>
      </c>
      <c r="AL716">
        <v>323449.59999999998</v>
      </c>
      <c r="AM716">
        <v>114412</v>
      </c>
      <c r="AN716">
        <v>146370</v>
      </c>
      <c r="AO716">
        <v>260782</v>
      </c>
      <c r="AP716">
        <v>3</v>
      </c>
      <c r="AQ716">
        <v>0</v>
      </c>
      <c r="AR716">
        <v>3</v>
      </c>
      <c r="AS716">
        <v>7.856899667391247E-2</v>
      </c>
      <c r="AT716">
        <v>2</v>
      </c>
      <c r="AU716">
        <v>57</v>
      </c>
      <c r="AV716">
        <f t="shared" si="47"/>
        <v>59</v>
      </c>
      <c r="AW716">
        <v>23060</v>
      </c>
      <c r="AX716">
        <v>0.61</v>
      </c>
      <c r="AY716">
        <v>272795087.53043997</v>
      </c>
      <c r="AZ716">
        <v>272795.08753043995</v>
      </c>
      <c r="BA716">
        <v>7232.13640956381</v>
      </c>
      <c r="BB716">
        <v>1.3827172820988214</v>
      </c>
      <c r="BC716">
        <v>11719</v>
      </c>
      <c r="BD716">
        <v>14320</v>
      </c>
      <c r="BE716">
        <v>-2601</v>
      </c>
      <c r="BF716">
        <v>-6.8076530478708083E-2</v>
      </c>
      <c r="BG716">
        <v>605313</v>
      </c>
      <c r="BH716">
        <v>15.857513360578434</v>
      </c>
      <c r="BI716">
        <v>3213</v>
      </c>
      <c r="BJ716">
        <v>37</v>
      </c>
      <c r="BK716">
        <v>10</v>
      </c>
      <c r="BL716">
        <v>3</v>
      </c>
      <c r="BM716">
        <v>0</v>
      </c>
      <c r="BN716">
        <v>0</v>
      </c>
      <c r="BO716">
        <v>1</v>
      </c>
      <c r="BP716">
        <v>2</v>
      </c>
      <c r="BQ716">
        <v>2</v>
      </c>
      <c r="BR716">
        <v>3</v>
      </c>
      <c r="BS716">
        <v>0</v>
      </c>
      <c r="BT716">
        <v>37862</v>
      </c>
      <c r="BU716">
        <v>0.77</v>
      </c>
      <c r="BV716">
        <v>0.52968079999999995</v>
      </c>
      <c r="BW716">
        <v>239</v>
      </c>
      <c r="BX716">
        <v>1.531879</v>
      </c>
      <c r="BY716">
        <v>-0.30761060000000001</v>
      </c>
      <c r="BZ716">
        <v>35</v>
      </c>
      <c r="CA716">
        <v>9</v>
      </c>
      <c r="CB716">
        <v>2</v>
      </c>
      <c r="CC716">
        <v>0</v>
      </c>
      <c r="CD716">
        <v>0</v>
      </c>
      <c r="CE716">
        <v>2</v>
      </c>
      <c r="CF716">
        <v>1</v>
      </c>
      <c r="CG716">
        <v>1</v>
      </c>
      <c r="CH716">
        <v>3</v>
      </c>
      <c r="CI716">
        <v>0</v>
      </c>
      <c r="CJ716">
        <v>38060</v>
      </c>
      <c r="CK716">
        <v>1.39253809774041</v>
      </c>
      <c r="CL716">
        <v>0.59612764727738099</v>
      </c>
      <c r="CM716">
        <v>223</v>
      </c>
      <c r="CN716">
        <v>-0.29112360596439446</v>
      </c>
      <c r="CO716">
        <v>3138</v>
      </c>
      <c r="CP716">
        <v>6.7709630000000007E-2</v>
      </c>
      <c r="CQ716">
        <v>-5.2317721800000001E-2</v>
      </c>
      <c r="CR716">
        <v>33087</v>
      </c>
      <c r="CS716">
        <v>0.86499999999999999</v>
      </c>
      <c r="CT716">
        <v>31674</v>
      </c>
      <c r="CU716">
        <v>0.82488437471999998</v>
      </c>
      <c r="CV716">
        <v>33</v>
      </c>
      <c r="CW716">
        <v>18</v>
      </c>
      <c r="CX716">
        <v>15</v>
      </c>
      <c r="CY716">
        <v>532</v>
      </c>
      <c r="CZ716">
        <v>1069</v>
      </c>
      <c r="DA716" s="2">
        <v>21002</v>
      </c>
      <c r="DB716" s="2">
        <v>3165</v>
      </c>
      <c r="DC716" s="2">
        <v>96.92</v>
      </c>
      <c r="DD716" s="2">
        <v>1451</v>
      </c>
      <c r="DE716">
        <v>250</v>
      </c>
      <c r="DF716">
        <v>20</v>
      </c>
      <c r="DG716">
        <v>36.67</v>
      </c>
      <c r="DH716">
        <v>15.72</v>
      </c>
      <c r="DI716" s="2">
        <v>36.67</v>
      </c>
      <c r="DJ716">
        <v>-3.35</v>
      </c>
      <c r="DK716">
        <v>0.95488396892827643</v>
      </c>
      <c r="DL716">
        <v>1.366120218579235E-3</v>
      </c>
      <c r="DN716">
        <v>245.3</v>
      </c>
      <c r="DO716">
        <v>0.77300000000000002</v>
      </c>
      <c r="DP716">
        <v>5880.8200000000015</v>
      </c>
      <c r="DQ716" s="2">
        <v>0</v>
      </c>
      <c r="DR716" s="2">
        <v>543.25834813999995</v>
      </c>
      <c r="DS716">
        <v>1.9574554847989305E-3</v>
      </c>
      <c r="DT716">
        <v>2.2133266382230499</v>
      </c>
      <c r="DU716">
        <v>715899.61580259015</v>
      </c>
      <c r="DV716">
        <v>1</v>
      </c>
    </row>
    <row r="717" spans="1:126" x14ac:dyDescent="0.15">
      <c r="A717" t="s">
        <v>1271</v>
      </c>
      <c r="B717" t="s">
        <v>206</v>
      </c>
      <c r="C717">
        <v>18</v>
      </c>
      <c r="D717">
        <v>109</v>
      </c>
      <c r="E717" t="s">
        <v>1344</v>
      </c>
      <c r="F717">
        <v>18109</v>
      </c>
      <c r="G717" t="s">
        <v>5701</v>
      </c>
      <c r="H717">
        <v>96.9</v>
      </c>
      <c r="I717">
        <v>0.3</v>
      </c>
      <c r="J717">
        <v>0.3</v>
      </c>
      <c r="K717">
        <v>0.3</v>
      </c>
      <c r="L717">
        <v>1</v>
      </c>
      <c r="M717">
        <v>1.2</v>
      </c>
      <c r="N717">
        <f t="shared" si="46"/>
        <v>9392.3200000000015</v>
      </c>
      <c r="O717">
        <f t="shared" si="44"/>
        <v>607.67999999999847</v>
      </c>
      <c r="P717">
        <f t="shared" si="45"/>
        <v>0.72921599999999842</v>
      </c>
      <c r="Q717" s="4">
        <v>18109</v>
      </c>
      <c r="R717" s="5">
        <v>39.482646000000003</v>
      </c>
      <c r="S717" s="5">
        <v>-86.447457</v>
      </c>
      <c r="T717">
        <v>1</v>
      </c>
      <c r="U717">
        <v>6.5819649756209242E-2</v>
      </c>
      <c r="V717">
        <v>69033</v>
      </c>
      <c r="W717">
        <v>69343</v>
      </c>
      <c r="X717">
        <v>69403</v>
      </c>
      <c r="Y717">
        <v>69551</v>
      </c>
      <c r="Z717">
        <v>37075</v>
      </c>
      <c r="AA717">
        <v>18097</v>
      </c>
      <c r="AB717">
        <v>28612.123</v>
      </c>
      <c r="AC717">
        <v>55432</v>
      </c>
      <c r="AD717">
        <v>1</v>
      </c>
      <c r="AE717">
        <v>1.4408599051914182E-5</v>
      </c>
      <c r="AF717">
        <v>50</v>
      </c>
      <c r="AG717">
        <v>583</v>
      </c>
      <c r="AH717">
        <v>8.5763293310463118E-2</v>
      </c>
      <c r="AI717" s="3">
        <v>137189</v>
      </c>
      <c r="AJ717" s="3">
        <v>258552.02002039002</v>
      </c>
      <c r="AK717">
        <v>39</v>
      </c>
      <c r="AL717">
        <v>262022.40000000002</v>
      </c>
      <c r="AM717">
        <v>496939</v>
      </c>
      <c r="AN717">
        <v>76050</v>
      </c>
      <c r="AO717">
        <v>572989</v>
      </c>
      <c r="AP717">
        <v>1</v>
      </c>
      <c r="AQ717">
        <v>1</v>
      </c>
      <c r="AR717">
        <v>2</v>
      </c>
      <c r="AS717">
        <v>2.8842132587283503E-2</v>
      </c>
      <c r="AT717">
        <v>3</v>
      </c>
      <c r="AU717">
        <v>59</v>
      </c>
      <c r="AV717">
        <f t="shared" si="47"/>
        <v>62</v>
      </c>
      <c r="AW717">
        <v>45230</v>
      </c>
      <c r="AX717">
        <v>0.64</v>
      </c>
      <c r="AY717">
        <v>960931770.95045805</v>
      </c>
      <c r="AZ717">
        <v>960931.77095045801</v>
      </c>
      <c r="BA717">
        <v>14326.8724890311</v>
      </c>
      <c r="BB717">
        <v>0.69798904175745069</v>
      </c>
      <c r="BC717">
        <v>48385</v>
      </c>
      <c r="BD717">
        <v>20110</v>
      </c>
      <c r="BE717">
        <v>28275</v>
      </c>
      <c r="BF717">
        <v>0.40958671939507191</v>
      </c>
      <c r="BG717">
        <v>852988</v>
      </c>
      <c r="BH717">
        <v>12.290362088094174</v>
      </c>
      <c r="BI717">
        <v>6081</v>
      </c>
      <c r="BJ717">
        <v>41</v>
      </c>
      <c r="BK717">
        <v>11</v>
      </c>
      <c r="BL717">
        <v>4</v>
      </c>
      <c r="BM717">
        <v>0</v>
      </c>
      <c r="BN717">
        <v>2</v>
      </c>
      <c r="BO717">
        <v>1</v>
      </c>
      <c r="BP717">
        <v>1</v>
      </c>
      <c r="BQ717">
        <v>4</v>
      </c>
      <c r="BR717">
        <v>4</v>
      </c>
      <c r="BS717">
        <v>0</v>
      </c>
      <c r="BT717">
        <v>70876</v>
      </c>
      <c r="BU717">
        <v>0.82</v>
      </c>
      <c r="BV717">
        <v>0.54007799999999995</v>
      </c>
      <c r="BW717">
        <v>362</v>
      </c>
      <c r="BX717">
        <v>0.95942210000000006</v>
      </c>
      <c r="BY717">
        <v>-0.92163379999999995</v>
      </c>
      <c r="BZ717">
        <v>46</v>
      </c>
      <c r="CA717">
        <v>10</v>
      </c>
      <c r="CB717">
        <v>4</v>
      </c>
      <c r="CC717">
        <v>0</v>
      </c>
      <c r="CD717">
        <v>1</v>
      </c>
      <c r="CE717">
        <v>0</v>
      </c>
      <c r="CF717">
        <v>1</v>
      </c>
      <c r="CG717">
        <v>3</v>
      </c>
      <c r="CH717">
        <v>5</v>
      </c>
      <c r="CI717">
        <v>0</v>
      </c>
      <c r="CJ717">
        <v>69590</v>
      </c>
      <c r="CK717">
        <v>1.0058916510992959</v>
      </c>
      <c r="CL717">
        <v>0.5931008435100088</v>
      </c>
      <c r="CM717">
        <v>343</v>
      </c>
      <c r="CN717">
        <v>-0.82885434416561821</v>
      </c>
      <c r="CO717">
        <v>5984</v>
      </c>
      <c r="CP717">
        <v>0.22235001500000001</v>
      </c>
      <c r="CQ717">
        <v>7.8466966999999999E-2</v>
      </c>
      <c r="CR717">
        <v>60868</v>
      </c>
      <c r="CS717">
        <v>0.873</v>
      </c>
      <c r="CT717">
        <v>57919</v>
      </c>
      <c r="CU717">
        <v>0.8417612901699999</v>
      </c>
      <c r="CV717">
        <v>36</v>
      </c>
      <c r="CW717">
        <v>28</v>
      </c>
      <c r="CX717">
        <v>36</v>
      </c>
      <c r="CY717">
        <v>500</v>
      </c>
      <c r="CZ717">
        <v>883</v>
      </c>
      <c r="DA717" s="2">
        <v>23561</v>
      </c>
      <c r="DB717" s="2">
        <v>6180</v>
      </c>
      <c r="DC717" s="2">
        <v>118.94</v>
      </c>
      <c r="DD717" s="2">
        <v>1804</v>
      </c>
      <c r="DE717">
        <v>252</v>
      </c>
      <c r="DF717">
        <v>21</v>
      </c>
      <c r="DG717">
        <v>21.5</v>
      </c>
      <c r="DH717">
        <v>10.029999999999999</v>
      </c>
      <c r="DI717" s="2">
        <v>8.6</v>
      </c>
      <c r="DJ717">
        <v>-0.88</v>
      </c>
      <c r="DK717">
        <v>0.94356690405207411</v>
      </c>
      <c r="DL717">
        <v>1.7152658662092624E-3</v>
      </c>
      <c r="DN717">
        <v>105.6</v>
      </c>
      <c r="DO717">
        <v>0.40299999999999997</v>
      </c>
      <c r="DP717">
        <v>1112.24</v>
      </c>
      <c r="DQ717" s="2">
        <v>0</v>
      </c>
      <c r="DR717" s="2">
        <v>1657.9670948400001</v>
      </c>
      <c r="DS717">
        <v>6.3275791618594441E-3</v>
      </c>
      <c r="DT717">
        <v>2.68799167734287</v>
      </c>
      <c r="DU717">
        <v>704314.03047740448</v>
      </c>
      <c r="DV717">
        <v>1</v>
      </c>
    </row>
    <row r="718" spans="1:126" x14ac:dyDescent="0.15">
      <c r="A718" t="s">
        <v>1271</v>
      </c>
      <c r="B718" t="s">
        <v>355</v>
      </c>
      <c r="C718">
        <v>18</v>
      </c>
      <c r="D718">
        <v>111</v>
      </c>
      <c r="E718" t="s">
        <v>1345</v>
      </c>
      <c r="F718">
        <v>18111</v>
      </c>
      <c r="G718" t="s">
        <v>5702</v>
      </c>
      <c r="H718">
        <v>93.3</v>
      </c>
      <c r="I718">
        <v>0.4</v>
      </c>
      <c r="J718">
        <v>0.2</v>
      </c>
      <c r="K718">
        <v>0.3</v>
      </c>
      <c r="L718">
        <v>0.8</v>
      </c>
      <c r="M718">
        <v>5</v>
      </c>
      <c r="N718">
        <f t="shared" si="46"/>
        <v>8730.82</v>
      </c>
      <c r="O718">
        <f t="shared" si="44"/>
        <v>1269.1800000000003</v>
      </c>
      <c r="P718">
        <f t="shared" si="45"/>
        <v>1.5230160000000008</v>
      </c>
      <c r="Q718" s="4">
        <v>18111</v>
      </c>
      <c r="R718" s="5">
        <v>40.962398999999998</v>
      </c>
      <c r="S718" s="5">
        <v>-87.402171999999993</v>
      </c>
      <c r="T718">
        <v>1</v>
      </c>
      <c r="U718">
        <v>5.9050880469097421E-2</v>
      </c>
      <c r="V718">
        <v>14199</v>
      </c>
      <c r="W718">
        <v>14140</v>
      </c>
      <c r="X718">
        <v>14057</v>
      </c>
      <c r="Y718">
        <v>13984</v>
      </c>
      <c r="Z718">
        <v>7420</v>
      </c>
      <c r="AA718">
        <v>18099</v>
      </c>
      <c r="AB718">
        <v>5599.8629999999994</v>
      </c>
      <c r="AC718">
        <v>46895</v>
      </c>
      <c r="AD718">
        <v>0</v>
      </c>
      <c r="AE718">
        <v>0</v>
      </c>
      <c r="AF718">
        <v>24</v>
      </c>
      <c r="AG718">
        <v>348</v>
      </c>
      <c r="AH718">
        <v>6.8965517241379309E-2</v>
      </c>
      <c r="AI718" s="3">
        <v>192030</v>
      </c>
      <c r="AJ718" s="3">
        <v>257122.61594318002</v>
      </c>
      <c r="AK718">
        <v>161</v>
      </c>
      <c r="AL718">
        <v>258278.39999999999</v>
      </c>
      <c r="AM718">
        <v>842619</v>
      </c>
      <c r="AN718">
        <v>109765</v>
      </c>
      <c r="AO718">
        <v>952384</v>
      </c>
      <c r="AP718">
        <v>1</v>
      </c>
      <c r="AQ718">
        <v>1</v>
      </c>
      <c r="AR718">
        <v>2</v>
      </c>
      <c r="AS718">
        <v>0.14144271570014144</v>
      </c>
      <c r="AT718">
        <v>2</v>
      </c>
      <c r="AU718">
        <v>21</v>
      </c>
      <c r="AV718">
        <f t="shared" si="47"/>
        <v>23</v>
      </c>
      <c r="AW718">
        <v>9304</v>
      </c>
      <c r="AX718">
        <v>0.69</v>
      </c>
      <c r="AY718">
        <v>191801789.093043</v>
      </c>
      <c r="AZ718">
        <v>191801.78909304299</v>
      </c>
      <c r="BA718">
        <v>13023.2702955245</v>
      </c>
      <c r="BB718">
        <v>0.76785628901801573</v>
      </c>
      <c r="BC718">
        <v>14814</v>
      </c>
      <c r="BD718">
        <v>0</v>
      </c>
      <c r="BE718">
        <v>14814</v>
      </c>
      <c r="BF718">
        <v>1.0433129093598141</v>
      </c>
      <c r="BG718">
        <v>340407</v>
      </c>
      <c r="BH718">
        <v>24.216191221455503</v>
      </c>
      <c r="BI718">
        <v>1487</v>
      </c>
      <c r="BJ718">
        <v>13</v>
      </c>
      <c r="BK718">
        <v>1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3</v>
      </c>
      <c r="BR718">
        <v>1</v>
      </c>
      <c r="BS718">
        <v>0</v>
      </c>
      <c r="BT718">
        <v>13736</v>
      </c>
      <c r="BU718">
        <v>0.79</v>
      </c>
      <c r="BV718">
        <v>0.55494359999999998</v>
      </c>
      <c r="BW718">
        <v>95</v>
      </c>
      <c r="BX718">
        <v>1.4560280000000001</v>
      </c>
      <c r="BY718">
        <v>-0.1636774</v>
      </c>
      <c r="BZ718">
        <v>13</v>
      </c>
      <c r="CA718">
        <v>2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2</v>
      </c>
      <c r="CH718">
        <v>1</v>
      </c>
      <c r="CI718">
        <v>0</v>
      </c>
      <c r="CJ718">
        <v>14072</v>
      </c>
      <c r="CK718">
        <v>1.3501989766913018</v>
      </c>
      <c r="CL718">
        <v>0.51250906453952139</v>
      </c>
      <c r="CM718">
        <v>61</v>
      </c>
      <c r="CN718">
        <v>-0.94403188730201693</v>
      </c>
      <c r="CO718">
        <v>673</v>
      </c>
      <c r="CP718">
        <v>-7.1698473900000004E-2</v>
      </c>
      <c r="CQ718">
        <v>-0.27130212869999998</v>
      </c>
      <c r="CR718">
        <v>12188</v>
      </c>
      <c r="CS718">
        <v>0.872</v>
      </c>
      <c r="CT718">
        <v>11842</v>
      </c>
      <c r="CU718">
        <v>0.83477028462999991</v>
      </c>
      <c r="CV718">
        <v>1</v>
      </c>
      <c r="CW718">
        <v>2</v>
      </c>
      <c r="CX718">
        <v>1</v>
      </c>
      <c r="CY718">
        <v>609</v>
      </c>
      <c r="CZ718">
        <v>522</v>
      </c>
      <c r="DA718" s="2">
        <v>5068</v>
      </c>
      <c r="DB718" s="2">
        <v>860</v>
      </c>
      <c r="DC718" s="2">
        <v>35.49</v>
      </c>
      <c r="DD718" s="2">
        <v>422</v>
      </c>
      <c r="DE718">
        <v>121</v>
      </c>
      <c r="DF718">
        <v>18</v>
      </c>
      <c r="DH718">
        <v>35.49</v>
      </c>
      <c r="DI718" s="2">
        <v>14.2</v>
      </c>
      <c r="DJ718">
        <v>-3.42</v>
      </c>
      <c r="DK718">
        <v>0.82748528875696503</v>
      </c>
      <c r="DL718">
        <v>5.7471264367816091E-3</v>
      </c>
      <c r="DN718">
        <v>146.19999999999999</v>
      </c>
      <c r="DO718">
        <v>0.56499999999999995</v>
      </c>
      <c r="DP718">
        <v>9529.0399999999991</v>
      </c>
      <c r="DQ718" s="2">
        <v>0</v>
      </c>
      <c r="DR718" s="2">
        <v>5949.3298253399998</v>
      </c>
      <c r="DS718">
        <v>2.3034581318960318E-2</v>
      </c>
      <c r="DT718">
        <v>2.26533162916455</v>
      </c>
      <c r="DU718">
        <v>585086.22865001333</v>
      </c>
      <c r="DV718">
        <v>1</v>
      </c>
    </row>
    <row r="719" spans="1:126" x14ac:dyDescent="0.15">
      <c r="A719" t="s">
        <v>1271</v>
      </c>
      <c r="B719" t="s">
        <v>1346</v>
      </c>
      <c r="C719">
        <v>18</v>
      </c>
      <c r="D719">
        <v>113</v>
      </c>
      <c r="E719" t="s">
        <v>1347</v>
      </c>
      <c r="F719">
        <v>18113</v>
      </c>
      <c r="G719" t="s">
        <v>5703</v>
      </c>
      <c r="H719">
        <v>88.6</v>
      </c>
      <c r="I719">
        <v>0.4</v>
      </c>
      <c r="J719">
        <v>0.2</v>
      </c>
      <c r="K719">
        <v>0.4</v>
      </c>
      <c r="L719">
        <v>0.9</v>
      </c>
      <c r="M719">
        <v>9.6</v>
      </c>
      <c r="N719">
        <f t="shared" si="46"/>
        <v>7943.2899999999991</v>
      </c>
      <c r="O719">
        <f t="shared" si="44"/>
        <v>2056.7100000000009</v>
      </c>
      <c r="P719">
        <f t="shared" si="45"/>
        <v>2.4680520000000019</v>
      </c>
      <c r="Q719" s="4">
        <v>18113</v>
      </c>
      <c r="R719" s="5">
        <v>41.404679999999999</v>
      </c>
      <c r="S719" s="5">
        <v>-85.417271</v>
      </c>
      <c r="T719">
        <v>6</v>
      </c>
      <c r="U719">
        <v>0.17747522069267146</v>
      </c>
      <c r="V719">
        <v>47547</v>
      </c>
      <c r="W719">
        <v>47497</v>
      </c>
      <c r="X719">
        <v>47546</v>
      </c>
      <c r="Y719">
        <v>47543</v>
      </c>
      <c r="Z719">
        <v>24650</v>
      </c>
      <c r="AA719">
        <v>18101</v>
      </c>
      <c r="AB719">
        <v>19304.031999999999</v>
      </c>
      <c r="AC719">
        <v>49331</v>
      </c>
      <c r="AD719">
        <v>3</v>
      </c>
      <c r="AE719">
        <v>6.3096790476591092E-5</v>
      </c>
      <c r="AF719">
        <v>71</v>
      </c>
      <c r="AG719">
        <v>1163</v>
      </c>
      <c r="AH719">
        <v>6.1049011177987965E-2</v>
      </c>
      <c r="AI719" s="3">
        <v>181491</v>
      </c>
      <c r="AJ719" s="3">
        <v>262939.39252326003</v>
      </c>
      <c r="AK719">
        <v>44</v>
      </c>
      <c r="AL719">
        <v>267283.20000000001</v>
      </c>
      <c r="AM719">
        <v>427258</v>
      </c>
      <c r="AN719">
        <v>111415</v>
      </c>
      <c r="AO719">
        <v>538673</v>
      </c>
      <c r="AP719">
        <v>4</v>
      </c>
      <c r="AQ719">
        <v>2</v>
      </c>
      <c r="AR719">
        <v>6</v>
      </c>
      <c r="AS719">
        <v>0.12632376781691476</v>
      </c>
      <c r="AT719">
        <v>5</v>
      </c>
      <c r="AU719">
        <v>119</v>
      </c>
      <c r="AV719">
        <f t="shared" si="47"/>
        <v>124</v>
      </c>
      <c r="AW719">
        <v>26597</v>
      </c>
      <c r="AX719">
        <v>0.56000000000000005</v>
      </c>
      <c r="AY719">
        <v>1126379957.1093099</v>
      </c>
      <c r="AZ719">
        <v>1126379.95710931</v>
      </c>
      <c r="BA719">
        <v>24518.314024323601</v>
      </c>
      <c r="BB719">
        <v>0.4078583865954003</v>
      </c>
      <c r="BC719">
        <v>17044</v>
      </c>
      <c r="BD719">
        <v>469</v>
      </c>
      <c r="BE719">
        <v>16575</v>
      </c>
      <c r="BF719">
        <v>0.34860243548488862</v>
      </c>
      <c r="BG719">
        <v>522364</v>
      </c>
      <c r="BH719">
        <v>10.986497286838009</v>
      </c>
      <c r="BI719">
        <v>4934</v>
      </c>
      <c r="BJ719">
        <v>37</v>
      </c>
      <c r="BK719">
        <v>8</v>
      </c>
      <c r="BL719">
        <v>4</v>
      </c>
      <c r="BM719">
        <v>0</v>
      </c>
      <c r="BN719">
        <v>0</v>
      </c>
      <c r="BO719">
        <v>5</v>
      </c>
      <c r="BP719">
        <v>2</v>
      </c>
      <c r="BQ719">
        <v>2</v>
      </c>
      <c r="BR719">
        <v>4</v>
      </c>
      <c r="BS719">
        <v>0</v>
      </c>
      <c r="BT719">
        <v>48028</v>
      </c>
      <c r="BU719">
        <v>0.78</v>
      </c>
      <c r="BV719">
        <v>0.48693310000000001</v>
      </c>
      <c r="BW719">
        <v>279</v>
      </c>
      <c r="BX719">
        <v>1.2909139999999999</v>
      </c>
      <c r="BY719">
        <v>-0.79942860000000004</v>
      </c>
      <c r="BZ719">
        <v>42</v>
      </c>
      <c r="CA719">
        <v>7</v>
      </c>
      <c r="CB719">
        <v>3</v>
      </c>
      <c r="CC719">
        <v>0</v>
      </c>
      <c r="CD719">
        <v>0</v>
      </c>
      <c r="CE719">
        <v>4</v>
      </c>
      <c r="CF719">
        <v>1</v>
      </c>
      <c r="CG719">
        <v>1</v>
      </c>
      <c r="CH719">
        <v>4</v>
      </c>
      <c r="CI719">
        <v>0</v>
      </c>
      <c r="CJ719">
        <v>47595</v>
      </c>
      <c r="CK719">
        <v>1.3026578422103163</v>
      </c>
      <c r="CL719">
        <v>0.54908058409951321</v>
      </c>
      <c r="CM719">
        <v>243</v>
      </c>
      <c r="CN719">
        <v>-0.69954458714745271</v>
      </c>
      <c r="CO719">
        <v>3833.9999999999995</v>
      </c>
      <c r="CP719">
        <v>0.44240022800000001</v>
      </c>
      <c r="CQ719">
        <v>-0.27653215469999998</v>
      </c>
      <c r="CR719">
        <v>42253</v>
      </c>
      <c r="CS719">
        <v>0.88500000000000001</v>
      </c>
      <c r="CT719">
        <v>37895</v>
      </c>
      <c r="CU719">
        <v>0.81028425423000006</v>
      </c>
      <c r="CV719">
        <v>39</v>
      </c>
      <c r="CW719">
        <v>12</v>
      </c>
      <c r="CX719">
        <v>14</v>
      </c>
      <c r="CY719">
        <v>682</v>
      </c>
      <c r="CZ719">
        <v>1744</v>
      </c>
      <c r="DA719" s="2">
        <v>24490</v>
      </c>
      <c r="DB719" s="2">
        <v>3130</v>
      </c>
      <c r="DC719" s="2">
        <v>73.58</v>
      </c>
      <c r="DD719" s="2">
        <v>1664</v>
      </c>
      <c r="DE719">
        <v>490</v>
      </c>
      <c r="DF719">
        <v>44</v>
      </c>
      <c r="DG719">
        <v>8.41</v>
      </c>
      <c r="DH719">
        <v>12.61</v>
      </c>
      <c r="DI719" s="2">
        <v>23.12</v>
      </c>
      <c r="DJ719">
        <v>-1.93</v>
      </c>
      <c r="DK719">
        <v>0.90127885129290153</v>
      </c>
      <c r="DL719">
        <v>1.2037833190025795E-2</v>
      </c>
      <c r="DM719">
        <v>307</v>
      </c>
      <c r="DN719">
        <v>141.80000000000001</v>
      </c>
      <c r="DO719">
        <v>0.52700000000000002</v>
      </c>
      <c r="DP719">
        <v>5655.7900000000009</v>
      </c>
      <c r="DQ719" s="2">
        <v>0</v>
      </c>
      <c r="DR719" s="2">
        <v>719.82481283000004</v>
      </c>
      <c r="DS719">
        <v>2.5541355064938607E-3</v>
      </c>
      <c r="DT719">
        <v>3.3468779273631601</v>
      </c>
      <c r="DU719">
        <v>894564.24243499304</v>
      </c>
      <c r="DV719">
        <v>0</v>
      </c>
    </row>
    <row r="720" spans="1:126" x14ac:dyDescent="0.15">
      <c r="A720" t="s">
        <v>1271</v>
      </c>
      <c r="B720" t="s">
        <v>1348</v>
      </c>
      <c r="C720">
        <v>18</v>
      </c>
      <c r="D720">
        <v>115</v>
      </c>
      <c r="E720" t="s">
        <v>1349</v>
      </c>
      <c r="F720">
        <v>18115</v>
      </c>
      <c r="G720" t="s">
        <v>5704</v>
      </c>
      <c r="H720">
        <v>97.4</v>
      </c>
      <c r="I720">
        <v>0.3</v>
      </c>
      <c r="J720">
        <v>0.2</v>
      </c>
      <c r="K720">
        <v>0.3</v>
      </c>
      <c r="L720">
        <v>0.7</v>
      </c>
      <c r="M720">
        <v>1.1000000000000001</v>
      </c>
      <c r="N720">
        <f t="shared" si="46"/>
        <v>9488.68</v>
      </c>
      <c r="O720">
        <f t="shared" si="44"/>
        <v>511.31999999999971</v>
      </c>
      <c r="P720">
        <f t="shared" si="45"/>
        <v>0.61358399999999991</v>
      </c>
      <c r="Q720" s="4">
        <v>18115</v>
      </c>
      <c r="R720" s="5">
        <v>38.940527000000003</v>
      </c>
      <c r="S720" s="5">
        <v>-84.964298999999997</v>
      </c>
      <c r="T720">
        <v>1</v>
      </c>
      <c r="U720">
        <v>-0.19241816483993349</v>
      </c>
      <c r="V720">
        <v>6093</v>
      </c>
      <c r="W720">
        <v>6073</v>
      </c>
      <c r="X720">
        <v>6033</v>
      </c>
      <c r="Y720">
        <v>5882</v>
      </c>
      <c r="Z720">
        <v>3258</v>
      </c>
      <c r="AA720">
        <v>18103</v>
      </c>
      <c r="AB720">
        <v>2600.7730000000001</v>
      </c>
      <c r="AC720">
        <v>48780</v>
      </c>
      <c r="AD720">
        <v>1</v>
      </c>
      <c r="AE720">
        <v>1.6575501408917621E-4</v>
      </c>
      <c r="AF720">
        <v>12</v>
      </c>
      <c r="AG720">
        <v>171</v>
      </c>
      <c r="AH720">
        <v>7.0175438596491224E-2</v>
      </c>
      <c r="AI720" s="3">
        <v>21461</v>
      </c>
      <c r="AJ720" s="3">
        <v>55129.589810295001</v>
      </c>
      <c r="AK720">
        <v>65</v>
      </c>
      <c r="AL720">
        <v>55987.200000000004</v>
      </c>
      <c r="AM720">
        <v>254914</v>
      </c>
      <c r="AN720">
        <v>9858</v>
      </c>
      <c r="AO720">
        <v>264772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</v>
      </c>
      <c r="AV720">
        <f t="shared" si="47"/>
        <v>3</v>
      </c>
      <c r="AW720">
        <v>3512</v>
      </c>
      <c r="AX720">
        <v>0.58000000000000007</v>
      </c>
      <c r="AY720">
        <v>101625805.758883</v>
      </c>
      <c r="AZ720">
        <v>101625.805758883</v>
      </c>
      <c r="BA720">
        <v>18046.448706163399</v>
      </c>
      <c r="BB720">
        <v>0.55412564337850601</v>
      </c>
      <c r="BC720">
        <v>18868</v>
      </c>
      <c r="BD720">
        <v>0</v>
      </c>
      <c r="BE720">
        <v>18868</v>
      </c>
      <c r="BF720">
        <v>3.0966683078943049</v>
      </c>
      <c r="BG720">
        <v>89340</v>
      </c>
      <c r="BH720">
        <v>14.808552958727001</v>
      </c>
      <c r="BI720">
        <v>617</v>
      </c>
      <c r="BJ720">
        <v>5</v>
      </c>
      <c r="BK720">
        <v>1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5909</v>
      </c>
      <c r="BU720">
        <v>0.78</v>
      </c>
      <c r="BV720">
        <v>0.65046809999999999</v>
      </c>
      <c r="BW720">
        <v>48</v>
      </c>
      <c r="BX720">
        <v>1.5230999999999999</v>
      </c>
      <c r="BY720">
        <v>0.56325389999999997</v>
      </c>
      <c r="BZ720">
        <v>6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0</v>
      </c>
      <c r="CJ720">
        <v>6008</v>
      </c>
      <c r="CK720">
        <v>1.6644474034620504</v>
      </c>
      <c r="CL720">
        <v>0.62051507814219675</v>
      </c>
      <c r="CM720">
        <v>42</v>
      </c>
      <c r="CN720">
        <v>0.24590052154274092</v>
      </c>
      <c r="CO720">
        <v>416</v>
      </c>
      <c r="CP720">
        <v>0.62881781599999997</v>
      </c>
      <c r="CQ720">
        <v>0.199621452</v>
      </c>
      <c r="CR720">
        <v>5128</v>
      </c>
      <c r="CS720">
        <v>0.86699999999999999</v>
      </c>
      <c r="CT720">
        <v>5124</v>
      </c>
      <c r="CU720">
        <v>0.85694673255999998</v>
      </c>
      <c r="CV720">
        <v>1</v>
      </c>
      <c r="CW720">
        <v>2</v>
      </c>
      <c r="CX720">
        <v>1</v>
      </c>
      <c r="CY720">
        <v>73</v>
      </c>
      <c r="CZ720">
        <v>254</v>
      </c>
      <c r="DA720" s="2">
        <v>2095</v>
      </c>
      <c r="DB720" s="2">
        <v>405</v>
      </c>
      <c r="DC720" s="2">
        <v>116.78</v>
      </c>
      <c r="DD720" s="2">
        <v>66</v>
      </c>
      <c r="DE720">
        <v>82</v>
      </c>
      <c r="DF720">
        <v>6</v>
      </c>
      <c r="DG720">
        <v>33.369999999999997</v>
      </c>
      <c r="DH720">
        <v>33.369999999999997</v>
      </c>
      <c r="DI720" s="2">
        <v>16.68</v>
      </c>
      <c r="DJ720">
        <v>-0.49</v>
      </c>
      <c r="DL720">
        <v>0</v>
      </c>
      <c r="DM720">
        <v>0</v>
      </c>
      <c r="DN720">
        <v>12.3</v>
      </c>
      <c r="DO720">
        <v>0.22399999999999998</v>
      </c>
      <c r="DP720">
        <v>19.259999999999998</v>
      </c>
      <c r="DQ720" s="2">
        <v>0</v>
      </c>
      <c r="DR720" s="2">
        <v>0</v>
      </c>
      <c r="DS720">
        <v>0</v>
      </c>
      <c r="DT720">
        <v>4.2020790519321203</v>
      </c>
      <c r="DU720">
        <v>235262.64029633402</v>
      </c>
      <c r="DV720">
        <v>1</v>
      </c>
    </row>
    <row r="721" spans="1:126" x14ac:dyDescent="0.15">
      <c r="A721" t="s">
        <v>1271</v>
      </c>
      <c r="B721" t="s">
        <v>459</v>
      </c>
      <c r="C721">
        <v>18</v>
      </c>
      <c r="D721">
        <v>117</v>
      </c>
      <c r="E721" t="s">
        <v>1350</v>
      </c>
      <c r="F721">
        <v>18117</v>
      </c>
      <c r="G721" t="s">
        <v>5705</v>
      </c>
      <c r="H721">
        <v>96.5</v>
      </c>
      <c r="I721">
        <v>0.8</v>
      </c>
      <c r="J721">
        <v>0.3</v>
      </c>
      <c r="K721">
        <v>0.3</v>
      </c>
      <c r="L721">
        <v>1.1000000000000001</v>
      </c>
      <c r="M721">
        <v>1</v>
      </c>
      <c r="N721">
        <f t="shared" si="46"/>
        <v>9315.2799999999988</v>
      </c>
      <c r="O721">
        <f t="shared" si="44"/>
        <v>684.72000000000116</v>
      </c>
      <c r="P721">
        <f t="shared" si="45"/>
        <v>0.82166400000000173</v>
      </c>
      <c r="Q721" s="4">
        <v>18117</v>
      </c>
      <c r="R721" s="5">
        <v>38.547381000000001</v>
      </c>
      <c r="S721" s="5">
        <v>-86.489256999999995</v>
      </c>
      <c r="T721">
        <v>6</v>
      </c>
      <c r="U721">
        <v>0.16196549676109714</v>
      </c>
      <c r="V721">
        <v>19828</v>
      </c>
      <c r="W721">
        <v>19756</v>
      </c>
      <c r="X721">
        <v>19725</v>
      </c>
      <c r="Y721">
        <v>19622</v>
      </c>
      <c r="Z721">
        <v>10061</v>
      </c>
      <c r="AA721">
        <v>18105</v>
      </c>
      <c r="AB721">
        <v>7255.9049999999997</v>
      </c>
      <c r="AC721">
        <v>39812</v>
      </c>
      <c r="AD721">
        <v>3</v>
      </c>
      <c r="AE721">
        <v>1.5209125475285171E-4</v>
      </c>
      <c r="AF721">
        <v>22</v>
      </c>
      <c r="AG721">
        <v>478</v>
      </c>
      <c r="AH721">
        <v>4.6025104602510462E-2</v>
      </c>
      <c r="AI721" s="3">
        <v>98251</v>
      </c>
      <c r="AJ721" s="3">
        <v>254967.49042699501</v>
      </c>
      <c r="AK721">
        <v>80</v>
      </c>
      <c r="AL721">
        <v>261267.20000000001</v>
      </c>
      <c r="AM721">
        <v>342743</v>
      </c>
      <c r="AN721">
        <v>48889</v>
      </c>
      <c r="AO721">
        <v>391632</v>
      </c>
      <c r="AP721">
        <v>2</v>
      </c>
      <c r="AQ721">
        <v>1</v>
      </c>
      <c r="AR721">
        <v>3</v>
      </c>
      <c r="AS721">
        <v>0.15185260174124315</v>
      </c>
      <c r="AT721">
        <v>3</v>
      </c>
      <c r="AU721">
        <v>16</v>
      </c>
      <c r="AV721">
        <f t="shared" si="47"/>
        <v>19</v>
      </c>
      <c r="AW721">
        <v>4240</v>
      </c>
      <c r="AX721">
        <v>0.21999999999999997</v>
      </c>
      <c r="AY721">
        <v>710786426.16556203</v>
      </c>
      <c r="AZ721">
        <v>710786.42616556201</v>
      </c>
      <c r="BA721">
        <v>36599.988235338496</v>
      </c>
      <c r="BB721">
        <v>0.27322413154069458</v>
      </c>
      <c r="BC721">
        <v>10796</v>
      </c>
      <c r="BD721">
        <v>0</v>
      </c>
      <c r="BE721">
        <v>10796</v>
      </c>
      <c r="BF721">
        <v>0.54448254992939282</v>
      </c>
      <c r="BG721">
        <v>222996</v>
      </c>
      <c r="BH721">
        <v>11.305247148288974</v>
      </c>
      <c r="BI721">
        <v>2607</v>
      </c>
      <c r="BJ721">
        <v>24</v>
      </c>
      <c r="BK721">
        <v>3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2</v>
      </c>
      <c r="BR721">
        <v>0</v>
      </c>
      <c r="BS721">
        <v>0</v>
      </c>
      <c r="BT721">
        <v>19559</v>
      </c>
      <c r="BU721">
        <v>0.82</v>
      </c>
      <c r="BV721">
        <v>0.5430855</v>
      </c>
      <c r="BW721">
        <v>132</v>
      </c>
      <c r="BX721">
        <v>1.584948</v>
      </c>
      <c r="BY721">
        <v>-0.16672409999999999</v>
      </c>
      <c r="BZ721">
        <v>25</v>
      </c>
      <c r="CA721">
        <v>4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19686</v>
      </c>
      <c r="CK721">
        <v>1.5239256324291375</v>
      </c>
      <c r="CL721">
        <v>0.50083730516552882</v>
      </c>
      <c r="CM721">
        <v>124</v>
      </c>
      <c r="CN721">
        <v>-0.50734647835542523</v>
      </c>
      <c r="CO721">
        <v>1117</v>
      </c>
      <c r="CP721">
        <v>-1.1353378428000001</v>
      </c>
      <c r="CQ721">
        <v>-0.34333450710000002</v>
      </c>
      <c r="CR721">
        <v>16535</v>
      </c>
      <c r="CS721">
        <v>0.84499999999999997</v>
      </c>
      <c r="CT721">
        <v>16318</v>
      </c>
      <c r="CU721">
        <v>0.82271900181999991</v>
      </c>
      <c r="CV721">
        <v>9</v>
      </c>
      <c r="CW721">
        <v>6</v>
      </c>
      <c r="CX721">
        <v>11</v>
      </c>
      <c r="CY721">
        <v>415</v>
      </c>
      <c r="CZ721">
        <v>718</v>
      </c>
      <c r="DA721" s="2">
        <v>10167</v>
      </c>
      <c r="DB721" s="2">
        <v>1230</v>
      </c>
      <c r="DC721" s="2">
        <v>75.86</v>
      </c>
      <c r="DD721" s="2">
        <v>690</v>
      </c>
      <c r="DE721">
        <v>183</v>
      </c>
      <c r="DF721">
        <v>34</v>
      </c>
      <c r="DG721">
        <v>30.34</v>
      </c>
      <c r="DH721">
        <v>15.17</v>
      </c>
      <c r="DI721" s="2">
        <v>20.23</v>
      </c>
      <c r="DJ721">
        <v>0.21</v>
      </c>
      <c r="DK721">
        <v>0.9809060467577938</v>
      </c>
      <c r="DL721">
        <v>0</v>
      </c>
      <c r="DM721">
        <v>0</v>
      </c>
      <c r="DN721">
        <v>60.3</v>
      </c>
      <c r="DO721">
        <v>0.22600000000000001</v>
      </c>
      <c r="DP721">
        <v>4110.97</v>
      </c>
      <c r="DQ721" s="2">
        <v>32805</v>
      </c>
      <c r="DR721" s="2">
        <v>411.30355542999996</v>
      </c>
      <c r="DS721">
        <v>2.6254412120679518E-3</v>
      </c>
      <c r="DT721">
        <v>3.4328426630386999</v>
      </c>
      <c r="DU721">
        <v>896889.19061266468</v>
      </c>
      <c r="DV721">
        <v>1</v>
      </c>
    </row>
    <row r="722" spans="1:126" x14ac:dyDescent="0.15">
      <c r="A722" t="s">
        <v>1271</v>
      </c>
      <c r="B722" t="s">
        <v>1351</v>
      </c>
      <c r="C722">
        <v>18</v>
      </c>
      <c r="D722">
        <v>119</v>
      </c>
      <c r="E722" t="s">
        <v>1352</v>
      </c>
      <c r="F722">
        <v>18119</v>
      </c>
      <c r="G722" t="s">
        <v>5706</v>
      </c>
      <c r="H722">
        <v>97.3</v>
      </c>
      <c r="I722">
        <v>0.3</v>
      </c>
      <c r="J722">
        <v>0.3</v>
      </c>
      <c r="K722">
        <v>0.3</v>
      </c>
      <c r="L722">
        <v>0.9</v>
      </c>
      <c r="M722">
        <v>0.9</v>
      </c>
      <c r="N722">
        <f t="shared" si="46"/>
        <v>9469.1799999999985</v>
      </c>
      <c r="O722">
        <f t="shared" si="44"/>
        <v>530.82000000000153</v>
      </c>
      <c r="P722">
        <f t="shared" si="45"/>
        <v>0.6369840000000021</v>
      </c>
      <c r="Q722" s="4">
        <v>18119</v>
      </c>
      <c r="R722" s="5">
        <v>39.317338999999997</v>
      </c>
      <c r="S722" s="5">
        <v>-86.838845000000006</v>
      </c>
      <c r="T722">
        <v>3</v>
      </c>
      <c r="U722">
        <v>0.15901275915998789</v>
      </c>
      <c r="V722">
        <v>21583</v>
      </c>
      <c r="W722">
        <v>21321</v>
      </c>
      <c r="X722">
        <v>21192</v>
      </c>
      <c r="Y722">
        <v>20831</v>
      </c>
      <c r="Z722">
        <v>11418</v>
      </c>
      <c r="AA722">
        <v>18107</v>
      </c>
      <c r="AB722">
        <v>8304.6439999999984</v>
      </c>
      <c r="AC722">
        <v>43948</v>
      </c>
      <c r="AD722">
        <v>1</v>
      </c>
      <c r="AE722">
        <v>4.7187617969044921E-5</v>
      </c>
      <c r="AF722">
        <v>35</v>
      </c>
      <c r="AG722">
        <v>549</v>
      </c>
      <c r="AH722">
        <v>6.3752276867030971E-2</v>
      </c>
      <c r="AI722" s="3">
        <v>95527</v>
      </c>
      <c r="AJ722" s="3">
        <v>246591.46416505502</v>
      </c>
      <c r="AK722">
        <v>65</v>
      </c>
      <c r="AL722">
        <v>248224</v>
      </c>
      <c r="AM722">
        <v>198767</v>
      </c>
      <c r="AN722">
        <v>41764</v>
      </c>
      <c r="AO722">
        <v>240531</v>
      </c>
      <c r="AP722">
        <v>1</v>
      </c>
      <c r="AQ722">
        <v>1</v>
      </c>
      <c r="AR722">
        <v>2</v>
      </c>
      <c r="AS722">
        <v>9.380423057079873E-2</v>
      </c>
      <c r="AT722">
        <v>2</v>
      </c>
      <c r="AU722">
        <v>23</v>
      </c>
      <c r="AV722">
        <f t="shared" si="47"/>
        <v>25</v>
      </c>
      <c r="AW722">
        <v>13184</v>
      </c>
      <c r="AX722">
        <v>0.65</v>
      </c>
      <c r="AY722">
        <v>516060517.953192</v>
      </c>
      <c r="AZ722">
        <v>516060.517953192</v>
      </c>
      <c r="BA722">
        <v>23624.599888242701</v>
      </c>
      <c r="BB722">
        <v>0.42328759205681693</v>
      </c>
      <c r="BC722">
        <v>11315</v>
      </c>
      <c r="BD722">
        <v>0</v>
      </c>
      <c r="BE722">
        <v>11315</v>
      </c>
      <c r="BF722">
        <v>0.52425520085252286</v>
      </c>
      <c r="BG722">
        <v>201313</v>
      </c>
      <c r="BH722">
        <v>9.4994809362023407</v>
      </c>
      <c r="BI722">
        <v>2807</v>
      </c>
      <c r="BJ722">
        <v>10</v>
      </c>
      <c r="BK722">
        <v>3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0</v>
      </c>
      <c r="BT722">
        <v>22397</v>
      </c>
      <c r="BU722">
        <v>0.76</v>
      </c>
      <c r="BV722">
        <v>0.46897420000000001</v>
      </c>
      <c r="BW722">
        <v>130</v>
      </c>
      <c r="BX722">
        <v>0.7143813</v>
      </c>
      <c r="BY722">
        <v>-1.3380529999999999</v>
      </c>
      <c r="BZ722">
        <v>12</v>
      </c>
      <c r="CA722">
        <v>4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0</v>
      </c>
      <c r="CJ722">
        <v>21034</v>
      </c>
      <c r="CK722">
        <v>0.90329941998668817</v>
      </c>
      <c r="CL722">
        <v>0.5478795245813074</v>
      </c>
      <c r="CM722">
        <v>126</v>
      </c>
      <c r="CN722">
        <v>-0.90304846704489339</v>
      </c>
      <c r="CO722">
        <v>1283</v>
      </c>
      <c r="CP722">
        <v>-1.8278847999999999E-3</v>
      </c>
      <c r="CQ722">
        <v>-0.63153169730000003</v>
      </c>
      <c r="CR722">
        <v>17772</v>
      </c>
      <c r="CS722">
        <v>0.85400000000000009</v>
      </c>
      <c r="CT722">
        <v>17871</v>
      </c>
      <c r="CU722">
        <v>0.82318271119999986</v>
      </c>
      <c r="CV722">
        <v>16</v>
      </c>
      <c r="CW722">
        <v>3</v>
      </c>
      <c r="CX722">
        <v>3</v>
      </c>
      <c r="CY722">
        <v>252</v>
      </c>
      <c r="CZ722">
        <v>846</v>
      </c>
      <c r="DA722" s="2">
        <v>7529</v>
      </c>
      <c r="DB722" s="2">
        <v>1525</v>
      </c>
      <c r="DC722" s="2">
        <v>66.03</v>
      </c>
      <c r="DD722" s="2">
        <v>572</v>
      </c>
      <c r="DE722">
        <v>279</v>
      </c>
      <c r="DF722">
        <v>16</v>
      </c>
      <c r="DG722">
        <v>18.87</v>
      </c>
      <c r="DH722">
        <v>9.43</v>
      </c>
      <c r="DI722" s="2">
        <v>18.87</v>
      </c>
      <c r="DJ722">
        <v>-0.76</v>
      </c>
      <c r="DK722">
        <v>0.96112093962963352</v>
      </c>
      <c r="DL722">
        <v>3.6429872495446266E-3</v>
      </c>
      <c r="DM722">
        <v>45</v>
      </c>
      <c r="DN722">
        <v>88.6</v>
      </c>
      <c r="DO722">
        <v>0.35600000000000004</v>
      </c>
      <c r="DP722">
        <v>2446.44</v>
      </c>
      <c r="DQ722" s="2">
        <v>0</v>
      </c>
      <c r="DR722" s="2">
        <v>1569.9164403599998</v>
      </c>
      <c r="DS722">
        <v>6.4667527286851384E-3</v>
      </c>
      <c r="DT722">
        <v>3.51363095630064</v>
      </c>
      <c r="DU722">
        <v>872167.53049677005</v>
      </c>
      <c r="DV722">
        <v>1</v>
      </c>
    </row>
    <row r="723" spans="1:126" x14ac:dyDescent="0.15">
      <c r="A723" t="s">
        <v>1271</v>
      </c>
      <c r="B723" t="s">
        <v>1353</v>
      </c>
      <c r="C723">
        <v>18</v>
      </c>
      <c r="D723">
        <v>121</v>
      </c>
      <c r="E723" t="s">
        <v>1354</v>
      </c>
      <c r="F723">
        <v>18121</v>
      </c>
      <c r="G723" t="s">
        <v>5707</v>
      </c>
      <c r="H723">
        <v>95.4</v>
      </c>
      <c r="I723">
        <v>2.2999999999999998</v>
      </c>
      <c r="J723">
        <v>0.3</v>
      </c>
      <c r="K723">
        <v>0.2</v>
      </c>
      <c r="L723">
        <v>0.6</v>
      </c>
      <c r="M723">
        <v>1.2</v>
      </c>
      <c r="N723">
        <f t="shared" si="46"/>
        <v>9108.3800000000047</v>
      </c>
      <c r="O723">
        <f t="shared" si="44"/>
        <v>891.61999999999534</v>
      </c>
      <c r="P723">
        <f t="shared" si="45"/>
        <v>1.0699439999999949</v>
      </c>
      <c r="Q723" s="4">
        <v>18121</v>
      </c>
      <c r="R723" s="5">
        <v>39.774250000000002</v>
      </c>
      <c r="S723" s="5">
        <v>-87.196950000000001</v>
      </c>
      <c r="T723">
        <v>6</v>
      </c>
      <c r="U723">
        <v>0.18602574670778768</v>
      </c>
      <c r="V723">
        <v>17251</v>
      </c>
      <c r="W723">
        <v>17200</v>
      </c>
      <c r="X723">
        <v>17107</v>
      </c>
      <c r="Y723">
        <v>16978</v>
      </c>
      <c r="Z723">
        <v>9185</v>
      </c>
      <c r="AA723">
        <v>18109</v>
      </c>
      <c r="AB723">
        <v>5942.4419999999991</v>
      </c>
      <c r="AC723">
        <v>40781</v>
      </c>
      <c r="AD723">
        <v>0</v>
      </c>
      <c r="AE723">
        <v>0</v>
      </c>
      <c r="AF723">
        <v>65</v>
      </c>
      <c r="AG723">
        <v>574</v>
      </c>
      <c r="AH723">
        <v>0.1132404181184669</v>
      </c>
      <c r="AI723" s="3">
        <v>176571</v>
      </c>
      <c r="AJ723" s="3">
        <v>284602.54893725499</v>
      </c>
      <c r="AK723">
        <v>79</v>
      </c>
      <c r="AL723">
        <v>288076.79999999999</v>
      </c>
      <c r="AM723">
        <v>662677</v>
      </c>
      <c r="AN723">
        <v>75663</v>
      </c>
      <c r="AO723">
        <v>738340</v>
      </c>
      <c r="AP723">
        <v>2</v>
      </c>
      <c r="AQ723">
        <v>0</v>
      </c>
      <c r="AR723">
        <v>2</v>
      </c>
      <c r="AS723">
        <v>0.11627906976744186</v>
      </c>
      <c r="AT723">
        <v>2</v>
      </c>
      <c r="AU723">
        <v>14</v>
      </c>
      <c r="AV723">
        <f t="shared" si="47"/>
        <v>16</v>
      </c>
      <c r="AW723">
        <v>3208</v>
      </c>
      <c r="AX723">
        <v>0.19999999999999996</v>
      </c>
      <c r="AY723">
        <v>519354142.70489901</v>
      </c>
      <c r="AZ723">
        <v>519354.14270489902</v>
      </c>
      <c r="BA723">
        <v>30337.695828521501</v>
      </c>
      <c r="BB723">
        <v>0.3296229237883867</v>
      </c>
      <c r="BC723">
        <v>9523</v>
      </c>
      <c r="BD723">
        <v>0</v>
      </c>
      <c r="BE723">
        <v>9523</v>
      </c>
      <c r="BF723">
        <v>0.55202596950901395</v>
      </c>
      <c r="BG723">
        <v>185643</v>
      </c>
      <c r="BH723">
        <v>10.851873502075174</v>
      </c>
      <c r="BI723">
        <v>1986</v>
      </c>
      <c r="BJ723">
        <v>13</v>
      </c>
      <c r="BK723">
        <v>6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2</v>
      </c>
      <c r="BS723">
        <v>0</v>
      </c>
      <c r="BT723">
        <v>16896</v>
      </c>
      <c r="BU723">
        <v>0.76</v>
      </c>
      <c r="BV723">
        <v>0.51089430000000002</v>
      </c>
      <c r="BW723">
        <v>121</v>
      </c>
      <c r="BX723">
        <v>1.3612690000000001</v>
      </c>
      <c r="BY723">
        <v>-0.40843020000000002</v>
      </c>
      <c r="BZ723">
        <v>15</v>
      </c>
      <c r="CA723">
        <v>7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0</v>
      </c>
      <c r="CJ723">
        <v>17227</v>
      </c>
      <c r="CK723">
        <v>1.451210309398038</v>
      </c>
      <c r="CL723">
        <v>0.52438828074694144</v>
      </c>
      <c r="CM723">
        <v>107</v>
      </c>
      <c r="CN723">
        <v>-0.46989611156874339</v>
      </c>
      <c r="CO723">
        <v>1276</v>
      </c>
      <c r="CP723">
        <v>7.6018631000000003E-2</v>
      </c>
      <c r="CQ723">
        <v>-0.2411169604</v>
      </c>
      <c r="CR723">
        <v>14521</v>
      </c>
      <c r="CS723">
        <v>0.86099999999999999</v>
      </c>
      <c r="CT723">
        <v>13715</v>
      </c>
      <c r="CU723">
        <v>0.79320679320999998</v>
      </c>
      <c r="CV723">
        <v>11</v>
      </c>
      <c r="CW723">
        <v>4</v>
      </c>
      <c r="CX723">
        <v>3</v>
      </c>
      <c r="CY723">
        <v>454</v>
      </c>
      <c r="CZ723">
        <v>869</v>
      </c>
      <c r="DA723" s="2">
        <v>5517</v>
      </c>
      <c r="DB723" s="2">
        <v>960</v>
      </c>
      <c r="DC723" s="2">
        <v>63.95</v>
      </c>
      <c r="DD723" s="2">
        <v>650</v>
      </c>
      <c r="DE723">
        <v>224</v>
      </c>
      <c r="DF723">
        <v>15</v>
      </c>
      <c r="DG723">
        <v>11.63</v>
      </c>
      <c r="DH723">
        <v>11.63</v>
      </c>
      <c r="DI723" s="2">
        <v>23.25</v>
      </c>
      <c r="DJ723">
        <v>-2.2999999999999998</v>
      </c>
      <c r="DK723">
        <v>0.91945449705784077</v>
      </c>
      <c r="DL723">
        <v>2.2648083623693381E-2</v>
      </c>
      <c r="DN723">
        <v>168.9</v>
      </c>
      <c r="DO723">
        <v>0.58399999999999996</v>
      </c>
      <c r="DP723">
        <v>3301.41</v>
      </c>
      <c r="DQ723" s="2">
        <v>0</v>
      </c>
      <c r="DR723" s="2">
        <v>988.28193766000004</v>
      </c>
      <c r="DS723">
        <v>3.4316100772731092E-3</v>
      </c>
      <c r="DT723">
        <v>2.8900984471625302</v>
      </c>
      <c r="DU723">
        <v>832570.31234355073</v>
      </c>
      <c r="DV723">
        <v>0</v>
      </c>
    </row>
    <row r="724" spans="1:126" x14ac:dyDescent="0.15">
      <c r="A724" t="s">
        <v>1271</v>
      </c>
      <c r="B724" t="s">
        <v>208</v>
      </c>
      <c r="C724">
        <v>18</v>
      </c>
      <c r="D724">
        <v>123</v>
      </c>
      <c r="E724" t="s">
        <v>1355</v>
      </c>
      <c r="F724">
        <v>18123</v>
      </c>
      <c r="G724" t="s">
        <v>5708</v>
      </c>
      <c r="H724">
        <v>95.3</v>
      </c>
      <c r="I724">
        <v>2.4</v>
      </c>
      <c r="J724">
        <v>0.2</v>
      </c>
      <c r="K724">
        <v>0.4</v>
      </c>
      <c r="L724">
        <v>0.8</v>
      </c>
      <c r="M724">
        <v>1</v>
      </c>
      <c r="N724">
        <f t="shared" si="46"/>
        <v>9089.69</v>
      </c>
      <c r="O724">
        <f t="shared" si="44"/>
        <v>910.30999999999949</v>
      </c>
      <c r="P724">
        <f t="shared" si="45"/>
        <v>1.0923719999999997</v>
      </c>
      <c r="Q724" s="4">
        <v>18123</v>
      </c>
      <c r="R724" s="5">
        <v>38.081435999999997</v>
      </c>
      <c r="S724" s="5">
        <v>-86.626540000000006</v>
      </c>
      <c r="T724">
        <v>6</v>
      </c>
      <c r="U724">
        <v>0.12568045502269359</v>
      </c>
      <c r="V724">
        <v>19408</v>
      </c>
      <c r="W724">
        <v>19452</v>
      </c>
      <c r="X724">
        <v>19414</v>
      </c>
      <c r="Y724">
        <v>19303</v>
      </c>
      <c r="Z724">
        <v>10481</v>
      </c>
      <c r="AA724">
        <v>18111</v>
      </c>
      <c r="AB724">
        <v>7074.4989999999998</v>
      </c>
      <c r="AC724">
        <v>47470</v>
      </c>
      <c r="AD724">
        <v>2</v>
      </c>
      <c r="AE724">
        <v>1.0301844030081384E-4</v>
      </c>
      <c r="AF724">
        <v>14</v>
      </c>
      <c r="AG724">
        <v>413</v>
      </c>
      <c r="AH724">
        <v>3.3898305084745763E-2</v>
      </c>
      <c r="AI724" s="3">
        <v>66275</v>
      </c>
      <c r="AJ724" s="3">
        <v>244304.961569045</v>
      </c>
      <c r="AK724">
        <v>90</v>
      </c>
      <c r="AL724">
        <v>247270.40000000002</v>
      </c>
      <c r="AM724">
        <v>332055</v>
      </c>
      <c r="AN724">
        <v>25681</v>
      </c>
      <c r="AO724">
        <v>357736</v>
      </c>
      <c r="AP724">
        <v>1</v>
      </c>
      <c r="AQ724">
        <v>1</v>
      </c>
      <c r="AR724">
        <v>2</v>
      </c>
      <c r="AS724">
        <v>0.10281719103434094</v>
      </c>
      <c r="AT724">
        <v>2</v>
      </c>
      <c r="AU724">
        <v>27</v>
      </c>
      <c r="AV724">
        <f t="shared" si="47"/>
        <v>29</v>
      </c>
      <c r="AW724">
        <v>10166</v>
      </c>
      <c r="AX724">
        <v>0.53</v>
      </c>
      <c r="AY724">
        <v>450479586.37329298</v>
      </c>
      <c r="AZ724">
        <v>450479.58637329296</v>
      </c>
      <c r="BA724">
        <v>23940.242530445001</v>
      </c>
      <c r="BB724">
        <v>0.41770671233939755</v>
      </c>
      <c r="BC724">
        <v>29896</v>
      </c>
      <c r="BD724">
        <v>12544</v>
      </c>
      <c r="BE724">
        <v>17352</v>
      </c>
      <c r="BF724">
        <v>0.8940643033800495</v>
      </c>
      <c r="BG724">
        <v>328783</v>
      </c>
      <c r="BH724">
        <v>16.935355928711239</v>
      </c>
      <c r="BI724">
        <v>2376</v>
      </c>
      <c r="BJ724">
        <v>14</v>
      </c>
      <c r="BK724">
        <v>6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2</v>
      </c>
      <c r="BR724">
        <v>1</v>
      </c>
      <c r="BS724">
        <v>0</v>
      </c>
      <c r="BT724">
        <v>18812</v>
      </c>
      <c r="BU724">
        <v>0.79</v>
      </c>
      <c r="BV724">
        <v>0.5643821</v>
      </c>
      <c r="BW724">
        <v>141</v>
      </c>
      <c r="BX724">
        <v>1.3289390000000001</v>
      </c>
      <c r="BY724">
        <v>-0.1316293</v>
      </c>
      <c r="BZ724">
        <v>17</v>
      </c>
      <c r="CA724">
        <v>4</v>
      </c>
      <c r="CB724">
        <v>2</v>
      </c>
      <c r="CC724">
        <v>0</v>
      </c>
      <c r="CD724">
        <v>0</v>
      </c>
      <c r="CE724">
        <v>0</v>
      </c>
      <c r="CF724">
        <v>0</v>
      </c>
      <c r="CG724">
        <v>2</v>
      </c>
      <c r="CH724">
        <v>1</v>
      </c>
      <c r="CI724">
        <v>0</v>
      </c>
      <c r="CJ724">
        <v>19387</v>
      </c>
      <c r="CK724">
        <v>1.3411048640841801</v>
      </c>
      <c r="CL724">
        <v>0.60853102542307391</v>
      </c>
      <c r="CM724">
        <v>120</v>
      </c>
      <c r="CN724">
        <v>-0.23600797182550423</v>
      </c>
      <c r="CO724">
        <v>1258</v>
      </c>
      <c r="CP724">
        <v>-0.3463263647</v>
      </c>
      <c r="CQ724">
        <v>-0.21915141739999999</v>
      </c>
      <c r="CR724">
        <v>16797</v>
      </c>
      <c r="CS724">
        <v>0.86900000000000011</v>
      </c>
      <c r="CT724">
        <v>16303</v>
      </c>
      <c r="CU724">
        <v>0.84737530357000002</v>
      </c>
      <c r="CV724">
        <v>12</v>
      </c>
      <c r="CW724">
        <v>7</v>
      </c>
      <c r="CX724">
        <v>6</v>
      </c>
      <c r="CY724">
        <v>154</v>
      </c>
      <c r="CZ724">
        <v>612</v>
      </c>
      <c r="DA724" s="2">
        <v>8828</v>
      </c>
      <c r="DB724" s="2">
        <v>945</v>
      </c>
      <c r="DC724" s="2">
        <v>107.37</v>
      </c>
      <c r="DD724" s="2">
        <v>1010</v>
      </c>
      <c r="DE724">
        <v>159</v>
      </c>
      <c r="DF724">
        <v>24</v>
      </c>
      <c r="DG724">
        <v>20.45</v>
      </c>
      <c r="DH724">
        <v>15.34</v>
      </c>
      <c r="DI724" s="2">
        <v>20.45</v>
      </c>
      <c r="DJ724">
        <v>-0.38</v>
      </c>
      <c r="DK724">
        <v>0.98273858921161827</v>
      </c>
      <c r="DL724">
        <v>2.4213075060532689E-3</v>
      </c>
      <c r="DN724">
        <v>48.3</v>
      </c>
      <c r="DO724">
        <v>0.191</v>
      </c>
      <c r="DP724">
        <v>1230.6999999999998</v>
      </c>
      <c r="DQ724" s="2">
        <v>60370</v>
      </c>
      <c r="DR724" s="2">
        <v>91.290138380000002</v>
      </c>
      <c r="DS724">
        <v>3.6919489949383346E-4</v>
      </c>
      <c r="DT724">
        <v>4.0494578931441501</v>
      </c>
      <c r="DU724">
        <v>1001311.0730209113</v>
      </c>
      <c r="DV724">
        <v>1</v>
      </c>
    </row>
    <row r="725" spans="1:126" x14ac:dyDescent="0.15">
      <c r="A725" t="s">
        <v>1271</v>
      </c>
      <c r="B725" t="s">
        <v>212</v>
      </c>
      <c r="C725">
        <v>18</v>
      </c>
      <c r="D725">
        <v>125</v>
      </c>
      <c r="E725" t="s">
        <v>1356</v>
      </c>
      <c r="F725">
        <v>18125</v>
      </c>
      <c r="G725" t="s">
        <v>5709</v>
      </c>
      <c r="H725">
        <v>97.7</v>
      </c>
      <c r="I725">
        <v>0.3</v>
      </c>
      <c r="J725">
        <v>0.2</v>
      </c>
      <c r="K725">
        <v>0.2</v>
      </c>
      <c r="L725">
        <v>0.7</v>
      </c>
      <c r="M725">
        <v>0.9</v>
      </c>
      <c r="N725">
        <f t="shared" si="46"/>
        <v>9546.760000000002</v>
      </c>
      <c r="O725">
        <f t="shared" si="44"/>
        <v>453.23999999999796</v>
      </c>
      <c r="P725">
        <f t="shared" si="45"/>
        <v>0.54388799999999771</v>
      </c>
      <c r="Q725" s="4">
        <v>18125</v>
      </c>
      <c r="R725" s="5">
        <v>38.397897999999998</v>
      </c>
      <c r="S725" s="5">
        <v>-87.232532000000006</v>
      </c>
      <c r="T725">
        <v>8</v>
      </c>
      <c r="U725">
        <v>0.18368562658380511</v>
      </c>
      <c r="V725">
        <v>12849</v>
      </c>
      <c r="W725">
        <v>12733</v>
      </c>
      <c r="X725">
        <v>12687</v>
      </c>
      <c r="Y725">
        <v>12458</v>
      </c>
      <c r="Z725">
        <v>6647</v>
      </c>
      <c r="AA725">
        <v>18113</v>
      </c>
      <c r="AB725">
        <v>5162.4070000000002</v>
      </c>
      <c r="AC725">
        <v>44399</v>
      </c>
      <c r="AD725">
        <v>1</v>
      </c>
      <c r="AE725">
        <v>7.8820840230156848E-5</v>
      </c>
      <c r="AF725">
        <v>1</v>
      </c>
      <c r="AG725">
        <v>321</v>
      </c>
      <c r="AH725">
        <v>3.1152647975077881E-3</v>
      </c>
      <c r="AI725" s="3">
        <v>80016</v>
      </c>
      <c r="AJ725" s="3">
        <v>213913.14622023</v>
      </c>
      <c r="AK725">
        <v>74</v>
      </c>
      <c r="AL725">
        <v>218304</v>
      </c>
      <c r="AM725">
        <v>230334</v>
      </c>
      <c r="AN725">
        <v>37086</v>
      </c>
      <c r="AO725">
        <v>267420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6</v>
      </c>
      <c r="AV725">
        <f t="shared" si="47"/>
        <v>6</v>
      </c>
      <c r="AW725">
        <v>2643</v>
      </c>
      <c r="AX725">
        <v>0.21999999999999997</v>
      </c>
      <c r="AY725">
        <v>306529739.400087</v>
      </c>
      <c r="AZ725">
        <v>306529.73940008698</v>
      </c>
      <c r="BA725">
        <v>23985.905778080501</v>
      </c>
      <c r="BB725">
        <v>0.41691150180113234</v>
      </c>
      <c r="BC725">
        <v>15879</v>
      </c>
      <c r="BD725">
        <v>0</v>
      </c>
      <c r="BE725">
        <v>15879</v>
      </c>
      <c r="BF725">
        <v>1.2358160168106467</v>
      </c>
      <c r="BG725">
        <v>130955</v>
      </c>
      <c r="BH725">
        <v>10.321983132340192</v>
      </c>
      <c r="BI725">
        <v>1909</v>
      </c>
      <c r="BJ725">
        <v>16</v>
      </c>
      <c r="BK725">
        <v>3</v>
      </c>
      <c r="BL725">
        <v>2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1</v>
      </c>
      <c r="BS725">
        <v>0</v>
      </c>
      <c r="BT725">
        <v>12259</v>
      </c>
      <c r="BU725">
        <v>0.82</v>
      </c>
      <c r="BV725">
        <v>0.61749639999999995</v>
      </c>
      <c r="BW725">
        <v>87</v>
      </c>
      <c r="BX725">
        <v>1.8761730000000001</v>
      </c>
      <c r="BY725">
        <v>0.49778450000000002</v>
      </c>
      <c r="BZ725">
        <v>16</v>
      </c>
      <c r="CA725">
        <v>2</v>
      </c>
      <c r="CB725">
        <v>3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1</v>
      </c>
      <c r="CI725">
        <v>0</v>
      </c>
      <c r="CJ725">
        <v>12641</v>
      </c>
      <c r="CK725">
        <v>1.8985839727869631</v>
      </c>
      <c r="CL725">
        <v>0.62975557917109459</v>
      </c>
      <c r="CM725">
        <v>86</v>
      </c>
      <c r="CN725">
        <v>0.447991180052005</v>
      </c>
      <c r="CO725">
        <v>829</v>
      </c>
      <c r="CP725">
        <v>-0.38671564650000001</v>
      </c>
      <c r="CQ725">
        <v>0.30900496300000002</v>
      </c>
      <c r="CR725">
        <v>11044</v>
      </c>
      <c r="CS725">
        <v>0.879</v>
      </c>
      <c r="CT725">
        <v>10922</v>
      </c>
      <c r="CU725">
        <v>0.85635209937000001</v>
      </c>
      <c r="CV725">
        <v>5</v>
      </c>
      <c r="CW725">
        <v>1</v>
      </c>
      <c r="CX725">
        <v>2</v>
      </c>
      <c r="CY725">
        <v>177</v>
      </c>
      <c r="CZ725">
        <v>479</v>
      </c>
      <c r="DA725" s="2">
        <v>4466</v>
      </c>
      <c r="DB725" s="2">
        <v>820</v>
      </c>
      <c r="DC725" s="2">
        <v>86.73</v>
      </c>
      <c r="DD725" s="2">
        <v>76</v>
      </c>
      <c r="DE725">
        <v>112</v>
      </c>
      <c r="DF725">
        <v>13</v>
      </c>
      <c r="DG725">
        <v>7.88</v>
      </c>
      <c r="DH725">
        <v>23.65</v>
      </c>
      <c r="DI725" s="2">
        <v>15.77</v>
      </c>
      <c r="DJ725">
        <v>-1.75</v>
      </c>
      <c r="DK725">
        <v>0.9017696460707858</v>
      </c>
      <c r="DL725">
        <v>0</v>
      </c>
      <c r="DM725">
        <v>0</v>
      </c>
      <c r="DN725">
        <v>71.900000000000006</v>
      </c>
      <c r="DO725">
        <v>0.29899999999999999</v>
      </c>
      <c r="DP725">
        <v>4929.1499999999996</v>
      </c>
      <c r="DQ725" s="2">
        <v>0</v>
      </c>
      <c r="DR725" s="2">
        <v>1587.26866707</v>
      </c>
      <c r="DS725">
        <v>7.263538927310997E-3</v>
      </c>
      <c r="DT725">
        <v>2.7346857470157202</v>
      </c>
      <c r="DU725">
        <v>596992.83731651981</v>
      </c>
      <c r="DV725">
        <v>1</v>
      </c>
    </row>
    <row r="726" spans="1:126" x14ac:dyDescent="0.15">
      <c r="A726" t="s">
        <v>1271</v>
      </c>
      <c r="B726" t="s">
        <v>1357</v>
      </c>
      <c r="C726">
        <v>18</v>
      </c>
      <c r="D726">
        <v>127</v>
      </c>
      <c r="E726" t="s">
        <v>1358</v>
      </c>
      <c r="F726">
        <v>18127</v>
      </c>
      <c r="G726" t="s">
        <v>5710</v>
      </c>
      <c r="H726">
        <v>85.9</v>
      </c>
      <c r="I726">
        <v>2.8</v>
      </c>
      <c r="J726">
        <v>0.2</v>
      </c>
      <c r="K726">
        <v>1.2</v>
      </c>
      <c r="L726">
        <v>1.3</v>
      </c>
      <c r="M726">
        <v>8.5</v>
      </c>
      <c r="N726">
        <f t="shared" si="46"/>
        <v>7462.0700000000006</v>
      </c>
      <c r="O726">
        <f t="shared" si="44"/>
        <v>2537.9299999999994</v>
      </c>
      <c r="P726">
        <f t="shared" si="45"/>
        <v>3.0455160000000006</v>
      </c>
      <c r="Q726" s="4">
        <v>18127</v>
      </c>
      <c r="R726" s="5">
        <v>41.509914999999999</v>
      </c>
      <c r="S726" s="5">
        <v>-87.071313000000004</v>
      </c>
      <c r="T726">
        <v>1</v>
      </c>
      <c r="U726">
        <v>6.8926167640693661E-2</v>
      </c>
      <c r="V726">
        <v>164386</v>
      </c>
      <c r="W726">
        <v>165819</v>
      </c>
      <c r="X726">
        <v>166570</v>
      </c>
      <c r="Y726">
        <v>167430</v>
      </c>
      <c r="Z726">
        <v>89202</v>
      </c>
      <c r="AA726">
        <v>18115</v>
      </c>
      <c r="AB726">
        <v>69553.388999999996</v>
      </c>
      <c r="AC726">
        <v>63926</v>
      </c>
      <c r="AD726">
        <v>3</v>
      </c>
      <c r="AE726">
        <v>1.8010446058714053E-5</v>
      </c>
      <c r="AF726">
        <v>31</v>
      </c>
      <c r="AG726">
        <v>481</v>
      </c>
      <c r="AH726">
        <v>6.4449064449064453E-2</v>
      </c>
      <c r="AI726" s="3">
        <v>120554</v>
      </c>
      <c r="AJ726" s="3">
        <v>267559.83965133503</v>
      </c>
      <c r="AK726">
        <v>43</v>
      </c>
      <c r="AL726">
        <v>333849.59999999998</v>
      </c>
      <c r="AM726">
        <v>571890</v>
      </c>
      <c r="AN726">
        <v>84909</v>
      </c>
      <c r="AO726">
        <v>656799</v>
      </c>
      <c r="AP726">
        <v>15</v>
      </c>
      <c r="AQ726">
        <v>4</v>
      </c>
      <c r="AR726">
        <v>19</v>
      </c>
      <c r="AS726">
        <v>0.11458276795783355</v>
      </c>
      <c r="AT726">
        <v>18</v>
      </c>
      <c r="AU726">
        <v>125</v>
      </c>
      <c r="AV726">
        <f t="shared" si="47"/>
        <v>143</v>
      </c>
      <c r="AW726">
        <v>185136</v>
      </c>
      <c r="AX726">
        <v>0.96</v>
      </c>
      <c r="AY726">
        <v>1049952444.32784</v>
      </c>
      <c r="AZ726">
        <v>1049952.4443278399</v>
      </c>
      <c r="BA726">
        <v>7112.0189466957099</v>
      </c>
      <c r="BB726">
        <v>1.4060704948833223</v>
      </c>
      <c r="BC726">
        <v>254015</v>
      </c>
      <c r="BD726">
        <v>27392</v>
      </c>
      <c r="BE726">
        <v>226623</v>
      </c>
      <c r="BF726">
        <v>1.3786028007251225</v>
      </c>
      <c r="BG726">
        <v>2809892</v>
      </c>
      <c r="BH726">
        <v>16.869136098937382</v>
      </c>
      <c r="BI726">
        <v>14630</v>
      </c>
      <c r="BJ726">
        <v>92</v>
      </c>
      <c r="BK726">
        <v>21</v>
      </c>
      <c r="BL726">
        <v>6</v>
      </c>
      <c r="BM726">
        <v>0</v>
      </c>
      <c r="BN726">
        <v>3</v>
      </c>
      <c r="BO726">
        <v>11</v>
      </c>
      <c r="BP726">
        <v>3</v>
      </c>
      <c r="BQ726">
        <v>12</v>
      </c>
      <c r="BR726">
        <v>7</v>
      </c>
      <c r="BS726">
        <v>0</v>
      </c>
      <c r="BT726">
        <v>163598</v>
      </c>
      <c r="BU726">
        <v>0.81</v>
      </c>
      <c r="BV726">
        <v>0.59589490000000001</v>
      </c>
      <c r="BW726">
        <v>706</v>
      </c>
      <c r="BX726">
        <v>0.94744430000000002</v>
      </c>
      <c r="BY726">
        <v>-0.75458049999999999</v>
      </c>
      <c r="BZ726">
        <v>92</v>
      </c>
      <c r="CA726">
        <v>20</v>
      </c>
      <c r="CB726">
        <v>7</v>
      </c>
      <c r="CC726">
        <v>1</v>
      </c>
      <c r="CD726">
        <v>1</v>
      </c>
      <c r="CE726">
        <v>12</v>
      </c>
      <c r="CF726">
        <v>3</v>
      </c>
      <c r="CG726">
        <v>15</v>
      </c>
      <c r="CH726">
        <v>6</v>
      </c>
      <c r="CI726">
        <v>0</v>
      </c>
      <c r="CJ726">
        <v>167308</v>
      </c>
      <c r="CK726">
        <v>0.9383890788246827</v>
      </c>
      <c r="CL726">
        <v>0.63723847912195297</v>
      </c>
      <c r="CM726">
        <v>640</v>
      </c>
      <c r="CN726">
        <v>-0.89456913871583332</v>
      </c>
      <c r="CO726">
        <v>24807</v>
      </c>
      <c r="CP726">
        <v>0.71541211599999999</v>
      </c>
      <c r="CQ726">
        <v>0.49679792699999997</v>
      </c>
      <c r="CR726">
        <v>148338</v>
      </c>
      <c r="CS726">
        <v>0.88300000000000001</v>
      </c>
      <c r="CT726">
        <v>141701</v>
      </c>
      <c r="CU726">
        <v>0.87039712601000008</v>
      </c>
      <c r="CV726">
        <v>240</v>
      </c>
      <c r="CW726">
        <v>86</v>
      </c>
      <c r="CX726">
        <v>102</v>
      </c>
      <c r="CY726">
        <v>399</v>
      </c>
      <c r="CZ726">
        <v>715</v>
      </c>
      <c r="DA726" s="2">
        <v>79687</v>
      </c>
      <c r="DB726" s="2">
        <v>18675</v>
      </c>
      <c r="DC726" s="2">
        <v>180.12</v>
      </c>
      <c r="DD726" s="2">
        <v>13326</v>
      </c>
      <c r="DE726">
        <v>190</v>
      </c>
      <c r="DF726">
        <v>16</v>
      </c>
      <c r="DG726">
        <v>37.22</v>
      </c>
      <c r="DH726">
        <v>4.2</v>
      </c>
      <c r="DI726" s="2">
        <v>10.210000000000001</v>
      </c>
      <c r="DJ726">
        <v>-0.54</v>
      </c>
      <c r="DK726">
        <v>0.88365379829785817</v>
      </c>
      <c r="DL726">
        <v>2.0790020790020791E-3</v>
      </c>
      <c r="DM726">
        <v>12</v>
      </c>
      <c r="DN726">
        <v>142</v>
      </c>
      <c r="DO726">
        <v>0.53500000000000003</v>
      </c>
      <c r="DP726">
        <v>2222.9699999999998</v>
      </c>
      <c r="DQ726" s="2">
        <v>0</v>
      </c>
      <c r="DR726" s="2">
        <v>1867.8927030199989</v>
      </c>
      <c r="DS726">
        <v>5.741361253671114E-3</v>
      </c>
      <c r="DT726">
        <v>2.5962922447968801</v>
      </c>
      <c r="DU726">
        <v>866771.12740854046</v>
      </c>
      <c r="DV726">
        <v>1</v>
      </c>
    </row>
    <row r="727" spans="1:126" x14ac:dyDescent="0.15">
      <c r="A727" t="s">
        <v>1271</v>
      </c>
      <c r="B727" t="s">
        <v>1359</v>
      </c>
      <c r="C727">
        <v>18</v>
      </c>
      <c r="D727">
        <v>129</v>
      </c>
      <c r="E727" t="s">
        <v>1360</v>
      </c>
      <c r="F727">
        <v>18129</v>
      </c>
      <c r="G727" t="s">
        <v>5711</v>
      </c>
      <c r="H727">
        <v>96.7</v>
      </c>
      <c r="I727">
        <v>0.9</v>
      </c>
      <c r="J727">
        <v>0.2</v>
      </c>
      <c r="K727">
        <v>0.3</v>
      </c>
      <c r="L727">
        <v>1.1000000000000001</v>
      </c>
      <c r="M727">
        <v>1</v>
      </c>
      <c r="N727">
        <f t="shared" si="46"/>
        <v>9354.0400000000009</v>
      </c>
      <c r="O727">
        <f t="shared" si="44"/>
        <v>645.95999999999913</v>
      </c>
      <c r="P727">
        <f t="shared" si="45"/>
        <v>0.77515199999999929</v>
      </c>
      <c r="Q727" s="4">
        <v>18129</v>
      </c>
      <c r="R727" s="5">
        <v>38.027614</v>
      </c>
      <c r="S727" s="5">
        <v>-87.868652999999995</v>
      </c>
      <c r="T727">
        <v>2</v>
      </c>
      <c r="U727">
        <v>0.14975086478391222</v>
      </c>
      <c r="V727">
        <v>25840</v>
      </c>
      <c r="W727">
        <v>25641</v>
      </c>
      <c r="X727">
        <v>25567</v>
      </c>
      <c r="Y727">
        <v>25609</v>
      </c>
      <c r="Z727">
        <v>13608</v>
      </c>
      <c r="AA727">
        <v>18117</v>
      </c>
      <c r="AB727">
        <v>10574.434000000001</v>
      </c>
      <c r="AC727">
        <v>58101</v>
      </c>
      <c r="AD727">
        <v>3</v>
      </c>
      <c r="AE727">
        <v>1.1733875699143427E-4</v>
      </c>
      <c r="AF727">
        <v>7</v>
      </c>
      <c r="AG727">
        <v>408</v>
      </c>
      <c r="AH727">
        <v>1.7156862745098041E-2</v>
      </c>
      <c r="AI727" s="3">
        <v>228748</v>
      </c>
      <c r="AJ727" s="3">
        <v>262125.96931900003</v>
      </c>
      <c r="AK727">
        <v>155</v>
      </c>
      <c r="AL727">
        <v>268460.80000000005</v>
      </c>
      <c r="AM727">
        <v>337747</v>
      </c>
      <c r="AN727">
        <v>153211</v>
      </c>
      <c r="AO727">
        <v>490958</v>
      </c>
      <c r="AP727">
        <v>3</v>
      </c>
      <c r="AQ727">
        <v>0</v>
      </c>
      <c r="AR727">
        <v>3</v>
      </c>
      <c r="AS727">
        <v>0.117000117000117</v>
      </c>
      <c r="AT727">
        <v>4</v>
      </c>
      <c r="AU727">
        <v>30</v>
      </c>
      <c r="AV727">
        <f t="shared" si="47"/>
        <v>34</v>
      </c>
      <c r="AW727">
        <v>9270</v>
      </c>
      <c r="AX727">
        <v>0.38</v>
      </c>
      <c r="AY727">
        <v>481210300.56737602</v>
      </c>
      <c r="AZ727">
        <v>481210.30056737602</v>
      </c>
      <c r="BA727">
        <v>18048.6343260707</v>
      </c>
      <c r="BB727">
        <v>0.55405854090330287</v>
      </c>
      <c r="BC727">
        <v>15651</v>
      </c>
      <c r="BD727">
        <v>1921</v>
      </c>
      <c r="BE727">
        <v>13730</v>
      </c>
      <c r="BF727">
        <v>0.53134674922600622</v>
      </c>
      <c r="BG727">
        <v>405754</v>
      </c>
      <c r="BH727">
        <v>15.870223334767473</v>
      </c>
      <c r="BI727">
        <v>2989</v>
      </c>
      <c r="BJ727">
        <v>21</v>
      </c>
      <c r="BK727">
        <v>5</v>
      </c>
      <c r="BL727">
        <v>1</v>
      </c>
      <c r="BM727">
        <v>0</v>
      </c>
      <c r="BN727">
        <v>0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26004</v>
      </c>
      <c r="BU727">
        <v>0.82</v>
      </c>
      <c r="BV727">
        <v>0.62948539999999997</v>
      </c>
      <c r="BW727">
        <v>150</v>
      </c>
      <c r="BX727">
        <v>1.192124</v>
      </c>
      <c r="BY727">
        <v>-0.1810195</v>
      </c>
      <c r="BZ727">
        <v>22</v>
      </c>
      <c r="CA727">
        <v>5</v>
      </c>
      <c r="CB727">
        <v>1</v>
      </c>
      <c r="CC727">
        <v>0</v>
      </c>
      <c r="CD727">
        <v>0</v>
      </c>
      <c r="CE727">
        <v>0</v>
      </c>
      <c r="CF727">
        <v>1</v>
      </c>
      <c r="CG727">
        <v>2</v>
      </c>
      <c r="CH727">
        <v>1</v>
      </c>
      <c r="CI727">
        <v>0</v>
      </c>
      <c r="CJ727">
        <v>25520</v>
      </c>
      <c r="CK727">
        <v>1.2539184952978057</v>
      </c>
      <c r="CL727">
        <v>0.6422905174678224</v>
      </c>
      <c r="CM727">
        <v>138</v>
      </c>
      <c r="CN727">
        <v>-0.32080125511610452</v>
      </c>
      <c r="CO727">
        <v>3089</v>
      </c>
      <c r="CP727">
        <v>0.802643</v>
      </c>
      <c r="CQ727">
        <v>0.22510603800000001</v>
      </c>
      <c r="CR727">
        <v>22602</v>
      </c>
      <c r="CS727">
        <v>0.88700000000000001</v>
      </c>
      <c r="CT727">
        <v>22739</v>
      </c>
      <c r="CU727">
        <v>0.89584541063000001</v>
      </c>
      <c r="CV727">
        <v>3</v>
      </c>
      <c r="CW727">
        <v>6</v>
      </c>
      <c r="CX727">
        <v>8</v>
      </c>
      <c r="CY727">
        <v>419</v>
      </c>
      <c r="CZ727">
        <v>626</v>
      </c>
      <c r="DA727" s="2">
        <v>11366</v>
      </c>
      <c r="DB727" s="2">
        <v>2315</v>
      </c>
      <c r="DC727" s="2">
        <v>105.94</v>
      </c>
      <c r="DD727" s="2">
        <v>716</v>
      </c>
      <c r="DE727">
        <v>96</v>
      </c>
      <c r="DF727">
        <v>20</v>
      </c>
      <c r="DG727">
        <v>15.69</v>
      </c>
      <c r="DH727">
        <v>15.69</v>
      </c>
      <c r="DI727" s="2">
        <v>19.62</v>
      </c>
      <c r="DJ727">
        <v>-1.53</v>
      </c>
      <c r="DK727">
        <v>0.80118296116250198</v>
      </c>
      <c r="DL727">
        <v>4.9019607843137254E-3</v>
      </c>
      <c r="DN727">
        <v>155.80000000000001</v>
      </c>
      <c r="DO727">
        <v>0.57399999999999995</v>
      </c>
      <c r="DP727">
        <v>2726.81</v>
      </c>
      <c r="DQ727" s="2">
        <v>0</v>
      </c>
      <c r="DR727" s="2">
        <v>1573.05060933</v>
      </c>
      <c r="DS727">
        <v>5.8595199070307453E-3</v>
      </c>
      <c r="DT727">
        <v>2.8549466970291402</v>
      </c>
      <c r="DU727">
        <v>766441.27424180077</v>
      </c>
      <c r="DV727">
        <v>1</v>
      </c>
    </row>
    <row r="728" spans="1:126" x14ac:dyDescent="0.15">
      <c r="A728" t="s">
        <v>1271</v>
      </c>
      <c r="B728" t="s">
        <v>371</v>
      </c>
      <c r="C728">
        <v>18</v>
      </c>
      <c r="D728">
        <v>131</v>
      </c>
      <c r="E728" t="s">
        <v>1361</v>
      </c>
      <c r="F728">
        <v>18131</v>
      </c>
      <c r="G728" t="s">
        <v>5712</v>
      </c>
      <c r="H728">
        <v>95.7</v>
      </c>
      <c r="I728">
        <v>0.6</v>
      </c>
      <c r="J728">
        <v>0.3</v>
      </c>
      <c r="K728">
        <v>0.2</v>
      </c>
      <c r="L728">
        <v>0.8</v>
      </c>
      <c r="M728">
        <v>2.4</v>
      </c>
      <c r="N728">
        <f t="shared" si="46"/>
        <v>9165.380000000001</v>
      </c>
      <c r="O728">
        <f t="shared" si="44"/>
        <v>834.61999999999898</v>
      </c>
      <c r="P728">
        <f t="shared" si="45"/>
        <v>1.0015439999999991</v>
      </c>
      <c r="Q728" s="4">
        <v>18131</v>
      </c>
      <c r="R728" s="5">
        <v>41.045271999999997</v>
      </c>
      <c r="S728" s="5">
        <v>-86.692537999999999</v>
      </c>
      <c r="T728">
        <v>6</v>
      </c>
      <c r="U728">
        <v>0.16882074788580392</v>
      </c>
      <c r="V728">
        <v>13395</v>
      </c>
      <c r="W728">
        <v>13130</v>
      </c>
      <c r="X728">
        <v>13047</v>
      </c>
      <c r="Y728">
        <v>12800</v>
      </c>
      <c r="Z728">
        <v>6705</v>
      </c>
      <c r="AA728">
        <v>18119</v>
      </c>
      <c r="AB728">
        <v>5123.2119999999995</v>
      </c>
      <c r="AC728">
        <v>43836</v>
      </c>
      <c r="AD728">
        <v>0</v>
      </c>
      <c r="AE728">
        <v>0</v>
      </c>
      <c r="AF728">
        <v>7</v>
      </c>
      <c r="AG728">
        <v>536</v>
      </c>
      <c r="AH728">
        <v>1.3059701492537313E-2</v>
      </c>
      <c r="AI728" s="3">
        <v>216503</v>
      </c>
      <c r="AJ728" s="3">
        <v>277535.01407524</v>
      </c>
      <c r="AK728">
        <v>92</v>
      </c>
      <c r="AL728">
        <v>278137.59999999998</v>
      </c>
      <c r="AM728">
        <v>480731</v>
      </c>
      <c r="AN728">
        <v>103088</v>
      </c>
      <c r="AO728">
        <v>583819</v>
      </c>
      <c r="AP728">
        <v>1</v>
      </c>
      <c r="AQ728">
        <v>0</v>
      </c>
      <c r="AR728">
        <v>1</v>
      </c>
      <c r="AS728">
        <v>7.6161462300076158E-2</v>
      </c>
      <c r="AT728">
        <v>1</v>
      </c>
      <c r="AU728">
        <v>16</v>
      </c>
      <c r="AV728">
        <f t="shared" si="47"/>
        <v>17</v>
      </c>
      <c r="AW728">
        <v>8943</v>
      </c>
      <c r="AX728">
        <v>0.76</v>
      </c>
      <c r="AY728">
        <v>637414496.58038998</v>
      </c>
      <c r="AZ728">
        <v>637414.49658039003</v>
      </c>
      <c r="BA728">
        <v>45169.875622352702</v>
      </c>
      <c r="BB728">
        <v>0.22138648517888354</v>
      </c>
      <c r="BC728">
        <v>30357</v>
      </c>
      <c r="BD728">
        <v>4654</v>
      </c>
      <c r="BE728">
        <v>25703</v>
      </c>
      <c r="BF728">
        <v>1.9188503172825682</v>
      </c>
      <c r="BG728">
        <v>386766</v>
      </c>
      <c r="BH728">
        <v>29.644056104851689</v>
      </c>
      <c r="BI728">
        <v>1679</v>
      </c>
      <c r="BJ728">
        <v>15</v>
      </c>
      <c r="BK728">
        <v>4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1</v>
      </c>
      <c r="BR728">
        <v>4</v>
      </c>
      <c r="BS728">
        <v>0</v>
      </c>
      <c r="BT728">
        <v>13614</v>
      </c>
      <c r="BU728">
        <v>0.79</v>
      </c>
      <c r="BV728">
        <v>0.56697399999999998</v>
      </c>
      <c r="BW728">
        <v>111</v>
      </c>
      <c r="BX728">
        <v>1.8363449999999999</v>
      </c>
      <c r="BY728">
        <v>0.38270599999999999</v>
      </c>
      <c r="BZ728">
        <v>20</v>
      </c>
      <c r="CA728">
        <v>4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3</v>
      </c>
      <c r="CI728">
        <v>0</v>
      </c>
      <c r="CJ728">
        <v>12979</v>
      </c>
      <c r="CK728">
        <v>2.234378611603359</v>
      </c>
      <c r="CL728">
        <v>0.57138321515504287</v>
      </c>
      <c r="CM728">
        <v>107</v>
      </c>
      <c r="CN728">
        <v>0.76808582447402118</v>
      </c>
      <c r="CO728">
        <v>833</v>
      </c>
      <c r="CP728">
        <v>-0.43603898460000001</v>
      </c>
      <c r="CQ728">
        <v>9.7355522E-2</v>
      </c>
      <c r="CR728">
        <v>11189</v>
      </c>
      <c r="CS728">
        <v>0.87</v>
      </c>
      <c r="CT728">
        <v>11064</v>
      </c>
      <c r="CU728">
        <v>0.82956338768999993</v>
      </c>
      <c r="CV728">
        <v>3</v>
      </c>
      <c r="CW728">
        <v>3</v>
      </c>
      <c r="CX728">
        <v>6</v>
      </c>
      <c r="CY728">
        <v>479</v>
      </c>
      <c r="CZ728">
        <v>761</v>
      </c>
      <c r="DA728" s="2">
        <v>6290</v>
      </c>
      <c r="DB728" s="2">
        <v>820</v>
      </c>
      <c r="DC728" s="2">
        <v>69.19</v>
      </c>
      <c r="DD728" s="2">
        <v>470</v>
      </c>
      <c r="DE728">
        <v>180</v>
      </c>
      <c r="DF728">
        <v>12</v>
      </c>
      <c r="DG728">
        <v>23.06</v>
      </c>
      <c r="DH728">
        <v>30.75</v>
      </c>
      <c r="DI728" s="2">
        <v>15.38</v>
      </c>
      <c r="DJ728">
        <v>-3.48</v>
      </c>
      <c r="DK728">
        <v>0.91747458464778775</v>
      </c>
      <c r="DL728">
        <v>1.8656716417910447E-3</v>
      </c>
      <c r="DM728">
        <v>0</v>
      </c>
      <c r="DN728">
        <v>110.9</v>
      </c>
      <c r="DO728">
        <v>0.40100000000000002</v>
      </c>
      <c r="DP728">
        <v>5767.16</v>
      </c>
      <c r="DQ728" s="2">
        <v>0</v>
      </c>
      <c r="DR728" s="2">
        <v>224.86411319999996</v>
      </c>
      <c r="DS728">
        <v>8.0846525424419446E-4</v>
      </c>
      <c r="DT728">
        <v>2.7615933975584901</v>
      </c>
      <c r="DU728">
        <v>768102.95977276424</v>
      </c>
      <c r="DV728">
        <v>1</v>
      </c>
    </row>
    <row r="729" spans="1:126" x14ac:dyDescent="0.15">
      <c r="A729" t="s">
        <v>1271</v>
      </c>
      <c r="B729" t="s">
        <v>743</v>
      </c>
      <c r="C729">
        <v>18</v>
      </c>
      <c r="D729">
        <v>133</v>
      </c>
      <c r="E729" t="s">
        <v>1362</v>
      </c>
      <c r="F729">
        <v>18133</v>
      </c>
      <c r="G729" t="s">
        <v>5713</v>
      </c>
      <c r="H729">
        <v>92.5</v>
      </c>
      <c r="I729">
        <v>3.9</v>
      </c>
      <c r="J729">
        <v>0.2</v>
      </c>
      <c r="K729">
        <v>0.7</v>
      </c>
      <c r="L729">
        <v>1.1000000000000001</v>
      </c>
      <c r="M729">
        <v>1.5</v>
      </c>
      <c r="N729">
        <f t="shared" si="46"/>
        <v>8575.4499999999989</v>
      </c>
      <c r="O729">
        <f t="shared" si="44"/>
        <v>1424.5500000000011</v>
      </c>
      <c r="P729">
        <f t="shared" si="45"/>
        <v>1.709460000000002</v>
      </c>
      <c r="Q729" s="4">
        <v>18133</v>
      </c>
      <c r="R729" s="5">
        <v>39.665548000000001</v>
      </c>
      <c r="S729" s="5">
        <v>-86.853373000000005</v>
      </c>
      <c r="T729">
        <v>1</v>
      </c>
      <c r="U729">
        <v>0.13730674042469598</v>
      </c>
      <c r="V729">
        <v>37995</v>
      </c>
      <c r="W729">
        <v>37728</v>
      </c>
      <c r="X729">
        <v>37650</v>
      </c>
      <c r="Y729">
        <v>37500</v>
      </c>
      <c r="Z729">
        <v>19193</v>
      </c>
      <c r="AA729">
        <v>18121</v>
      </c>
      <c r="AB729">
        <v>13054.060999999998</v>
      </c>
      <c r="AC729">
        <v>51355</v>
      </c>
      <c r="AD729">
        <v>2</v>
      </c>
      <c r="AE729">
        <v>5.3120849933598937E-5</v>
      </c>
      <c r="AF729">
        <v>60</v>
      </c>
      <c r="AG729">
        <v>847</v>
      </c>
      <c r="AH729">
        <v>7.0838252656434481E-2</v>
      </c>
      <c r="AI729" s="3">
        <v>197619</v>
      </c>
      <c r="AJ729" s="3">
        <v>307543.52632568002</v>
      </c>
      <c r="AK729">
        <v>50</v>
      </c>
      <c r="AL729">
        <v>308870.40000000002</v>
      </c>
      <c r="AM729">
        <v>76391</v>
      </c>
      <c r="AN729">
        <v>98713</v>
      </c>
      <c r="AO729">
        <v>175104</v>
      </c>
      <c r="AP729">
        <v>1</v>
      </c>
      <c r="AQ729">
        <v>0</v>
      </c>
      <c r="AR729">
        <v>1</v>
      </c>
      <c r="AS729">
        <v>2.6505513146734518E-2</v>
      </c>
      <c r="AT729">
        <v>1</v>
      </c>
      <c r="AU729">
        <v>27</v>
      </c>
      <c r="AV729">
        <f t="shared" si="47"/>
        <v>28</v>
      </c>
      <c r="AW729">
        <v>27494</v>
      </c>
      <c r="AX729">
        <v>0.73</v>
      </c>
      <c r="AY729">
        <v>462996646.72179699</v>
      </c>
      <c r="AZ729">
        <v>462996.64672179701</v>
      </c>
      <c r="BA729">
        <v>12825.072954399</v>
      </c>
      <c r="BB729">
        <v>0.77972266010151625</v>
      </c>
      <c r="BC729">
        <v>18103</v>
      </c>
      <c r="BD729">
        <v>13291</v>
      </c>
      <c r="BE729">
        <v>4812</v>
      </c>
      <c r="BF729">
        <v>0.1266482431898934</v>
      </c>
      <c r="BG729">
        <v>510387</v>
      </c>
      <c r="BH729">
        <v>13.556095617529881</v>
      </c>
      <c r="BI729">
        <v>3206</v>
      </c>
      <c r="BJ729">
        <v>29</v>
      </c>
      <c r="BK729">
        <v>9</v>
      </c>
      <c r="BL729">
        <v>2</v>
      </c>
      <c r="BM729">
        <v>0</v>
      </c>
      <c r="BN729">
        <v>1</v>
      </c>
      <c r="BO729">
        <v>1</v>
      </c>
      <c r="BP729">
        <v>1</v>
      </c>
      <c r="BQ729">
        <v>1</v>
      </c>
      <c r="BR729">
        <v>2</v>
      </c>
      <c r="BS729">
        <v>0</v>
      </c>
      <c r="BT729">
        <v>36837</v>
      </c>
      <c r="BU729">
        <v>0.78</v>
      </c>
      <c r="BV729">
        <v>0.49862119999999999</v>
      </c>
      <c r="BW729">
        <v>254</v>
      </c>
      <c r="BX729">
        <v>1.2487440000000001</v>
      </c>
      <c r="BY729">
        <v>-0.61374660000000003</v>
      </c>
      <c r="BZ729">
        <v>32</v>
      </c>
      <c r="CA729">
        <v>10</v>
      </c>
      <c r="CB729">
        <v>3</v>
      </c>
      <c r="CC729">
        <v>0</v>
      </c>
      <c r="CD729">
        <v>1</v>
      </c>
      <c r="CE729">
        <v>1</v>
      </c>
      <c r="CF729">
        <v>2</v>
      </c>
      <c r="CG729">
        <v>0</v>
      </c>
      <c r="CH729">
        <v>2</v>
      </c>
      <c r="CI729">
        <v>0</v>
      </c>
      <c r="CJ729">
        <v>37660</v>
      </c>
      <c r="CK729">
        <v>1.3542219861922464</v>
      </c>
      <c r="CL729">
        <v>0.58401959542210402</v>
      </c>
      <c r="CM729">
        <v>238</v>
      </c>
      <c r="CN729">
        <v>-0.29889632359936613</v>
      </c>
      <c r="CO729">
        <v>3107.9999999999995</v>
      </c>
      <c r="CP729">
        <v>0.93022490599999996</v>
      </c>
      <c r="CQ729">
        <v>5.4045622000000001E-2</v>
      </c>
      <c r="CR729">
        <v>32615</v>
      </c>
      <c r="CS729">
        <v>0.86799999999999999</v>
      </c>
      <c r="CT729">
        <v>31878</v>
      </c>
      <c r="CU729">
        <v>0.84277080900000001</v>
      </c>
      <c r="CV729">
        <v>26</v>
      </c>
      <c r="CW729">
        <v>13</v>
      </c>
      <c r="CX729">
        <v>13</v>
      </c>
      <c r="CY729">
        <v>478</v>
      </c>
      <c r="CZ729">
        <v>1277</v>
      </c>
      <c r="DA729" s="2">
        <v>17762</v>
      </c>
      <c r="DB729" s="2">
        <v>2785</v>
      </c>
      <c r="DC729" s="2">
        <v>95.99</v>
      </c>
      <c r="DD729" s="2">
        <v>2560</v>
      </c>
      <c r="DE729">
        <v>403</v>
      </c>
      <c r="DF729">
        <v>25</v>
      </c>
      <c r="DG729">
        <v>24</v>
      </c>
      <c r="DH729">
        <v>8</v>
      </c>
      <c r="DI729" s="2">
        <v>10.67</v>
      </c>
      <c r="DJ729">
        <v>-2.71</v>
      </c>
      <c r="DK729">
        <v>0.94059275676933896</v>
      </c>
      <c r="DL729">
        <v>1.1806375442739079E-3</v>
      </c>
      <c r="DN729">
        <v>171.4</v>
      </c>
      <c r="DO729">
        <v>0.55200000000000005</v>
      </c>
      <c r="DP729">
        <v>4897.33</v>
      </c>
      <c r="DQ729" s="2">
        <v>0</v>
      </c>
      <c r="DR729" s="2">
        <v>1039.2971574300002</v>
      </c>
      <c r="DS729">
        <v>4.4255521090727041E-3</v>
      </c>
      <c r="DT729">
        <v>2.8589510546335601</v>
      </c>
      <c r="DU729">
        <v>883045.35582508962</v>
      </c>
      <c r="DV729">
        <v>1</v>
      </c>
    </row>
    <row r="730" spans="1:126" x14ac:dyDescent="0.15">
      <c r="A730" t="s">
        <v>1271</v>
      </c>
      <c r="B730" t="s">
        <v>214</v>
      </c>
      <c r="C730">
        <v>18</v>
      </c>
      <c r="D730">
        <v>135</v>
      </c>
      <c r="E730" t="s">
        <v>1363</v>
      </c>
      <c r="F730">
        <v>18135</v>
      </c>
      <c r="G730" t="s">
        <v>5714</v>
      </c>
      <c r="H730">
        <v>95.1</v>
      </c>
      <c r="I730">
        <v>0.4</v>
      </c>
      <c r="J730">
        <v>0.3</v>
      </c>
      <c r="K730">
        <v>0.2</v>
      </c>
      <c r="L730">
        <v>0.9</v>
      </c>
      <c r="M730">
        <v>3</v>
      </c>
      <c r="N730">
        <f t="shared" si="46"/>
        <v>9054.1099999999988</v>
      </c>
      <c r="O730">
        <f t="shared" si="44"/>
        <v>945.89000000000124</v>
      </c>
      <c r="P730">
        <f t="shared" si="45"/>
        <v>1.135068000000002</v>
      </c>
      <c r="Q730" s="4">
        <v>18135</v>
      </c>
      <c r="R730" s="5">
        <v>40.164079000000001</v>
      </c>
      <c r="S730" s="5">
        <v>-85.005790000000005</v>
      </c>
      <c r="T730">
        <v>6</v>
      </c>
      <c r="U730">
        <v>0.23416835328564023</v>
      </c>
      <c r="V730">
        <v>26101</v>
      </c>
      <c r="W730">
        <v>25801</v>
      </c>
      <c r="X730">
        <v>25596</v>
      </c>
      <c r="Y730">
        <v>25111</v>
      </c>
      <c r="Z730">
        <v>12944</v>
      </c>
      <c r="AA730">
        <v>18123</v>
      </c>
      <c r="AB730">
        <v>10158.941999999999</v>
      </c>
      <c r="AC730">
        <v>40810</v>
      </c>
      <c r="AD730">
        <v>0</v>
      </c>
      <c r="AE730">
        <v>0</v>
      </c>
      <c r="AF730">
        <v>37</v>
      </c>
      <c r="AG730">
        <v>772</v>
      </c>
      <c r="AH730">
        <v>4.792746113989637E-2</v>
      </c>
      <c r="AI730" s="3">
        <v>241074</v>
      </c>
      <c r="AJ730" s="3">
        <v>289522.21254457004</v>
      </c>
      <c r="AK730">
        <v>80</v>
      </c>
      <c r="AL730">
        <v>290092.79999999999</v>
      </c>
      <c r="AM730">
        <v>680014</v>
      </c>
      <c r="AN730">
        <v>140180</v>
      </c>
      <c r="AO730">
        <v>820194</v>
      </c>
      <c r="AP730">
        <v>6</v>
      </c>
      <c r="AQ730">
        <v>1</v>
      </c>
      <c r="AR730">
        <v>7</v>
      </c>
      <c r="AS730">
        <v>0.27130731367001282</v>
      </c>
      <c r="AT730">
        <v>7</v>
      </c>
      <c r="AU730">
        <v>38</v>
      </c>
      <c r="AV730">
        <f t="shared" si="47"/>
        <v>45</v>
      </c>
      <c r="AW730">
        <v>21072</v>
      </c>
      <c r="AX730">
        <v>0.94</v>
      </c>
      <c r="AY730">
        <v>759674054.35704994</v>
      </c>
      <c r="AZ730">
        <v>759674.05435704999</v>
      </c>
      <c r="BA730">
        <v>28644.493893122399</v>
      </c>
      <c r="BB730">
        <v>0.34910723287036399</v>
      </c>
      <c r="BC730">
        <v>14495</v>
      </c>
      <c r="BD730">
        <v>0</v>
      </c>
      <c r="BE730">
        <v>14495</v>
      </c>
      <c r="BF730">
        <v>0.55534270717597023</v>
      </c>
      <c r="BG730">
        <v>832944</v>
      </c>
      <c r="BH730">
        <v>32.54195968120019</v>
      </c>
      <c r="BI730">
        <v>3266</v>
      </c>
      <c r="BJ730">
        <v>29</v>
      </c>
      <c r="BK730">
        <v>8</v>
      </c>
      <c r="BL730">
        <v>4</v>
      </c>
      <c r="BM730">
        <v>0</v>
      </c>
      <c r="BN730">
        <v>0</v>
      </c>
      <c r="BO730">
        <v>2</v>
      </c>
      <c r="BP730">
        <v>1</v>
      </c>
      <c r="BQ730">
        <v>3</v>
      </c>
      <c r="BR730">
        <v>2</v>
      </c>
      <c r="BS730">
        <v>0</v>
      </c>
      <c r="BT730">
        <v>25696</v>
      </c>
      <c r="BU730">
        <v>0.75</v>
      </c>
      <c r="BV730">
        <v>0.54399030000000004</v>
      </c>
      <c r="BW730">
        <v>178</v>
      </c>
      <c r="BX730">
        <v>1.906911</v>
      </c>
      <c r="BY730">
        <v>0.1685412</v>
      </c>
      <c r="BZ730">
        <v>32</v>
      </c>
      <c r="CA730">
        <v>8</v>
      </c>
      <c r="CB730">
        <v>4</v>
      </c>
      <c r="CC730">
        <v>0</v>
      </c>
      <c r="CD730">
        <v>0</v>
      </c>
      <c r="CE730">
        <v>2</v>
      </c>
      <c r="CF730">
        <v>1</v>
      </c>
      <c r="CG730">
        <v>3</v>
      </c>
      <c r="CH730">
        <v>2</v>
      </c>
      <c r="CI730">
        <v>0</v>
      </c>
      <c r="CJ730">
        <v>25341</v>
      </c>
      <c r="CK730">
        <v>2.0520105757468134</v>
      </c>
      <c r="CL730">
        <v>0.58868731222556048</v>
      </c>
      <c r="CM730">
        <v>156</v>
      </c>
      <c r="CN730">
        <v>0.32928058344516459</v>
      </c>
      <c r="CO730">
        <v>1769</v>
      </c>
      <c r="CP730">
        <v>-0.129126293</v>
      </c>
      <c r="CQ730">
        <v>-0.34262779780000002</v>
      </c>
      <c r="CR730">
        <v>21472</v>
      </c>
      <c r="CS730">
        <v>0.85699999999999998</v>
      </c>
      <c r="CT730">
        <v>21716</v>
      </c>
      <c r="CU730">
        <v>0.81507833344999991</v>
      </c>
      <c r="CV730">
        <v>6</v>
      </c>
      <c r="CW730">
        <v>7</v>
      </c>
      <c r="CX730">
        <v>4</v>
      </c>
      <c r="CY730">
        <v>816</v>
      </c>
      <c r="CZ730">
        <v>1099</v>
      </c>
      <c r="DA730" s="2">
        <v>10839</v>
      </c>
      <c r="DB730" s="2">
        <v>1555</v>
      </c>
      <c r="DC730" s="2">
        <v>85.85</v>
      </c>
      <c r="DD730" s="2">
        <v>742</v>
      </c>
      <c r="DE730">
        <v>284</v>
      </c>
      <c r="DF730">
        <v>9</v>
      </c>
      <c r="DG730">
        <v>31.22</v>
      </c>
      <c r="DH730">
        <v>19.510000000000002</v>
      </c>
      <c r="DI730" s="2">
        <v>7.8</v>
      </c>
      <c r="DJ730">
        <v>-3.72</v>
      </c>
      <c r="DK730">
        <v>0.93006711632112959</v>
      </c>
      <c r="DL730">
        <v>0</v>
      </c>
      <c r="DM730">
        <v>8</v>
      </c>
      <c r="DN730">
        <v>237.8</v>
      </c>
      <c r="DO730">
        <v>0.80400000000000005</v>
      </c>
      <c r="DP730">
        <v>1676.9299999999998</v>
      </c>
      <c r="DQ730" s="2">
        <v>0</v>
      </c>
      <c r="DR730" s="2">
        <v>114.28499159999998</v>
      </c>
      <c r="DS730">
        <v>0</v>
      </c>
      <c r="DT730">
        <v>2.5687053452325901</v>
      </c>
      <c r="DU730">
        <v>745162.92597348872</v>
      </c>
      <c r="DV730">
        <v>1</v>
      </c>
    </row>
    <row r="731" spans="1:126" x14ac:dyDescent="0.15">
      <c r="A731" t="s">
        <v>1271</v>
      </c>
      <c r="B731" t="s">
        <v>1364</v>
      </c>
      <c r="C731">
        <v>18</v>
      </c>
      <c r="D731">
        <v>137</v>
      </c>
      <c r="E731" t="s">
        <v>1365</v>
      </c>
      <c r="F731">
        <v>18137</v>
      </c>
      <c r="G731" t="s">
        <v>5715</v>
      </c>
      <c r="H731">
        <v>96.7</v>
      </c>
      <c r="I731">
        <v>0.2</v>
      </c>
      <c r="J731">
        <v>0.1</v>
      </c>
      <c r="K731">
        <v>0.5</v>
      </c>
      <c r="L731">
        <v>0.8</v>
      </c>
      <c r="M731">
        <v>1.5</v>
      </c>
      <c r="N731">
        <f t="shared" si="46"/>
        <v>9354.0800000000017</v>
      </c>
      <c r="O731">
        <f t="shared" si="44"/>
        <v>645.91999999999825</v>
      </c>
      <c r="P731">
        <f t="shared" si="45"/>
        <v>0.77510399999999824</v>
      </c>
      <c r="Q731" s="4">
        <v>18137</v>
      </c>
      <c r="R731" s="5">
        <v>39.100225999999999</v>
      </c>
      <c r="S731" s="5">
        <v>-85.260493999999994</v>
      </c>
      <c r="T731">
        <v>6</v>
      </c>
      <c r="U731">
        <v>8.8208152456985642E-2</v>
      </c>
      <c r="V731">
        <v>28702</v>
      </c>
      <c r="W731">
        <v>28601</v>
      </c>
      <c r="X731">
        <v>28612</v>
      </c>
      <c r="Y731">
        <v>28388</v>
      </c>
      <c r="Z731">
        <v>14597</v>
      </c>
      <c r="AA731">
        <v>18125</v>
      </c>
      <c r="AB731">
        <v>11291.804</v>
      </c>
      <c r="AC731">
        <v>51170</v>
      </c>
      <c r="AD731">
        <v>3</v>
      </c>
      <c r="AE731">
        <v>1.0485111142178107E-4</v>
      </c>
      <c r="AF731">
        <v>79</v>
      </c>
      <c r="AG731">
        <v>876</v>
      </c>
      <c r="AH731">
        <v>9.0182648401826479E-2</v>
      </c>
      <c r="AI731" s="3">
        <v>166711</v>
      </c>
      <c r="AJ731" s="3">
        <v>285711.89347558003</v>
      </c>
      <c r="AK731">
        <v>70</v>
      </c>
      <c r="AL731">
        <v>286688</v>
      </c>
      <c r="AM731">
        <v>184845</v>
      </c>
      <c r="AN731">
        <v>86170</v>
      </c>
      <c r="AO731">
        <v>271015</v>
      </c>
      <c r="AP731">
        <v>1</v>
      </c>
      <c r="AQ731">
        <v>1</v>
      </c>
      <c r="AR731">
        <v>2</v>
      </c>
      <c r="AS731">
        <v>6.9927624908219993E-2</v>
      </c>
      <c r="AT731">
        <v>2</v>
      </c>
      <c r="AU731">
        <v>39</v>
      </c>
      <c r="AV731">
        <f t="shared" si="47"/>
        <v>41</v>
      </c>
      <c r="AW731">
        <v>12542</v>
      </c>
      <c r="AX731">
        <v>0.43999999999999995</v>
      </c>
      <c r="AY731">
        <v>417505738.26020998</v>
      </c>
      <c r="AZ731">
        <v>417505.73826020997</v>
      </c>
      <c r="BA731">
        <v>15863.0813031817</v>
      </c>
      <c r="BB731">
        <v>0.63039455001685418</v>
      </c>
      <c r="BC731">
        <v>20830</v>
      </c>
      <c r="BD731">
        <v>344</v>
      </c>
      <c r="BE731">
        <v>20486</v>
      </c>
      <c r="BF731">
        <v>0.71374817085917353</v>
      </c>
      <c r="BG731">
        <v>706345</v>
      </c>
      <c r="BH731">
        <v>24.687019432405982</v>
      </c>
      <c r="BI731">
        <v>2725</v>
      </c>
      <c r="BJ731">
        <v>26</v>
      </c>
      <c r="BK731">
        <v>8</v>
      </c>
      <c r="BL731">
        <v>3</v>
      </c>
      <c r="BM731">
        <v>0</v>
      </c>
      <c r="BN731">
        <v>0</v>
      </c>
      <c r="BO731">
        <v>1</v>
      </c>
      <c r="BP731">
        <v>2</v>
      </c>
      <c r="BQ731">
        <v>2</v>
      </c>
      <c r="BR731">
        <v>2</v>
      </c>
      <c r="BS731">
        <v>0</v>
      </c>
      <c r="BT731">
        <v>27421</v>
      </c>
      <c r="BU731">
        <v>0.81</v>
      </c>
      <c r="BV731">
        <v>0.60199550000000002</v>
      </c>
      <c r="BW731">
        <v>235</v>
      </c>
      <c r="BX731">
        <v>1.6046100000000001</v>
      </c>
      <c r="BY731">
        <v>0.42493730000000002</v>
      </c>
      <c r="BZ731">
        <v>30</v>
      </c>
      <c r="CA731">
        <v>7</v>
      </c>
      <c r="CB731">
        <v>3</v>
      </c>
      <c r="CC731">
        <v>0</v>
      </c>
      <c r="CD731">
        <v>0</v>
      </c>
      <c r="CE731">
        <v>1</v>
      </c>
      <c r="CF731">
        <v>2</v>
      </c>
      <c r="CG731">
        <v>4</v>
      </c>
      <c r="CH731">
        <v>2</v>
      </c>
      <c r="CI731">
        <v>0</v>
      </c>
      <c r="CJ731">
        <v>28548</v>
      </c>
      <c r="CK731">
        <v>1.7164074541123722</v>
      </c>
      <c r="CL731">
        <v>0.52432329211820305</v>
      </c>
      <c r="CM731">
        <v>216</v>
      </c>
      <c r="CN731">
        <v>-1.4838824575855057E-2</v>
      </c>
      <c r="CO731">
        <v>2714</v>
      </c>
      <c r="CP731">
        <v>0.57589975599999998</v>
      </c>
      <c r="CQ731">
        <v>-7.9773728099999996E-2</v>
      </c>
      <c r="CR731">
        <v>25101</v>
      </c>
      <c r="CS731">
        <v>0.87400000000000011</v>
      </c>
      <c r="CT731">
        <v>24052</v>
      </c>
      <c r="CU731">
        <v>0.85602926186000006</v>
      </c>
      <c r="CV731">
        <v>12</v>
      </c>
      <c r="CW731">
        <v>3</v>
      </c>
      <c r="CX731">
        <v>2</v>
      </c>
      <c r="CY731">
        <v>607</v>
      </c>
      <c r="CZ731">
        <v>1326</v>
      </c>
      <c r="DA731" s="2">
        <v>16534</v>
      </c>
      <c r="DB731" s="2">
        <v>2210</v>
      </c>
      <c r="DC731" s="2">
        <v>98.53</v>
      </c>
      <c r="DD731" s="2">
        <v>830</v>
      </c>
      <c r="DE731">
        <v>347</v>
      </c>
      <c r="DF731">
        <v>45</v>
      </c>
      <c r="DG731">
        <v>21.11</v>
      </c>
      <c r="DH731">
        <v>14.08</v>
      </c>
      <c r="DI731" s="2">
        <v>24.63</v>
      </c>
      <c r="DJ731">
        <v>-2.4</v>
      </c>
      <c r="DK731">
        <v>0.95529389182477464</v>
      </c>
      <c r="DL731">
        <v>1.1415525114155251E-3</v>
      </c>
      <c r="DN731">
        <v>153.1</v>
      </c>
      <c r="DO731">
        <v>0.51800000000000002</v>
      </c>
      <c r="DP731">
        <v>2232.6000000000004</v>
      </c>
      <c r="DQ731" s="2">
        <v>0</v>
      </c>
      <c r="DR731" s="2">
        <v>184.27153419999999</v>
      </c>
      <c r="DS731">
        <v>6.427337708983285E-4</v>
      </c>
      <c r="DT731">
        <v>3.0000923070637202</v>
      </c>
      <c r="DU731">
        <v>860090.46332748386</v>
      </c>
      <c r="DV731">
        <v>1</v>
      </c>
    </row>
    <row r="732" spans="1:126" x14ac:dyDescent="0.15">
      <c r="A732" t="s">
        <v>1271</v>
      </c>
      <c r="B732" t="s">
        <v>1366</v>
      </c>
      <c r="C732">
        <v>18</v>
      </c>
      <c r="D732">
        <v>139</v>
      </c>
      <c r="E732" t="s">
        <v>1367</v>
      </c>
      <c r="F732">
        <v>18139</v>
      </c>
      <c r="G732" t="s">
        <v>5716</v>
      </c>
      <c r="H732">
        <v>96.8</v>
      </c>
      <c r="I732">
        <v>0.7</v>
      </c>
      <c r="J732">
        <v>0.2</v>
      </c>
      <c r="K732">
        <v>0.3</v>
      </c>
      <c r="L732">
        <v>0.8</v>
      </c>
      <c r="M732">
        <v>1.1000000000000001</v>
      </c>
      <c r="N732">
        <f t="shared" si="46"/>
        <v>9372.7099999999991</v>
      </c>
      <c r="O732">
        <f t="shared" si="44"/>
        <v>627.29000000000087</v>
      </c>
      <c r="P732">
        <f t="shared" si="45"/>
        <v>0.7527480000000013</v>
      </c>
      <c r="Q732" s="4">
        <v>18139</v>
      </c>
      <c r="R732" s="5">
        <v>39.622357000000001</v>
      </c>
      <c r="S732" s="5">
        <v>-85.466403</v>
      </c>
      <c r="T732">
        <v>6</v>
      </c>
      <c r="U732">
        <v>0.18200520822560279</v>
      </c>
      <c r="V732">
        <v>17349</v>
      </c>
      <c r="W732">
        <v>17147</v>
      </c>
      <c r="X732">
        <v>16991</v>
      </c>
      <c r="Y732">
        <v>16709</v>
      </c>
      <c r="Z732">
        <v>8708</v>
      </c>
      <c r="AA732">
        <v>18127</v>
      </c>
      <c r="AB732">
        <v>6813.2199999999993</v>
      </c>
      <c r="AC732">
        <v>45121</v>
      </c>
      <c r="AD732">
        <v>2</v>
      </c>
      <c r="AE732">
        <v>1.177093755517627E-4</v>
      </c>
      <c r="AF732">
        <v>27</v>
      </c>
      <c r="AG732">
        <v>601</v>
      </c>
      <c r="AH732">
        <v>4.4925124792013313E-2</v>
      </c>
      <c r="AI732" s="3">
        <v>207572</v>
      </c>
      <c r="AJ732" s="3">
        <v>261198.75475645001</v>
      </c>
      <c r="AK732">
        <v>123</v>
      </c>
      <c r="AL732">
        <v>261536</v>
      </c>
      <c r="AM732">
        <v>178210</v>
      </c>
      <c r="AN732">
        <v>129969</v>
      </c>
      <c r="AO732">
        <v>308179</v>
      </c>
      <c r="AP732">
        <v>3</v>
      </c>
      <c r="AQ732">
        <v>0</v>
      </c>
      <c r="AR732">
        <v>3</v>
      </c>
      <c r="AS732">
        <v>0.17495771855135012</v>
      </c>
      <c r="AT732">
        <v>2</v>
      </c>
      <c r="AU732">
        <v>28</v>
      </c>
      <c r="AV732">
        <f t="shared" si="47"/>
        <v>30</v>
      </c>
      <c r="AW732">
        <v>8579</v>
      </c>
      <c r="AX732">
        <v>0.54</v>
      </c>
      <c r="AY732">
        <v>339084177.08097702</v>
      </c>
      <c r="AZ732">
        <v>339084.17708097701</v>
      </c>
      <c r="BA732">
        <v>18498.896393647101</v>
      </c>
      <c r="BB732">
        <v>0.54057278808449372</v>
      </c>
      <c r="BC732">
        <v>14608</v>
      </c>
      <c r="BD732">
        <v>7210</v>
      </c>
      <c r="BE732">
        <v>7398</v>
      </c>
      <c r="BF732">
        <v>0.42642227217707074</v>
      </c>
      <c r="BG732">
        <v>369095</v>
      </c>
      <c r="BH732">
        <v>21.722970984638927</v>
      </c>
      <c r="BI732">
        <v>1879</v>
      </c>
      <c r="BJ732">
        <v>18</v>
      </c>
      <c r="BK732">
        <v>4</v>
      </c>
      <c r="BL732">
        <v>3</v>
      </c>
      <c r="BM732">
        <v>0</v>
      </c>
      <c r="BN732">
        <v>0</v>
      </c>
      <c r="BO732">
        <v>1</v>
      </c>
      <c r="BP732">
        <v>1</v>
      </c>
      <c r="BQ732">
        <v>2</v>
      </c>
      <c r="BR732">
        <v>1</v>
      </c>
      <c r="BS732">
        <v>0</v>
      </c>
      <c r="BT732">
        <v>17175</v>
      </c>
      <c r="BU732">
        <v>0.82</v>
      </c>
      <c r="BV732">
        <v>0.58130150000000003</v>
      </c>
      <c r="BW732">
        <v>128</v>
      </c>
      <c r="BX732">
        <v>1.7467250000000001</v>
      </c>
      <c r="BY732">
        <v>0.26135920000000001</v>
      </c>
      <c r="BZ732">
        <v>23</v>
      </c>
      <c r="CA732">
        <v>3</v>
      </c>
      <c r="CB732">
        <v>3</v>
      </c>
      <c r="CC732">
        <v>0</v>
      </c>
      <c r="CD732">
        <v>0</v>
      </c>
      <c r="CE732">
        <v>1</v>
      </c>
      <c r="CF732">
        <v>1</v>
      </c>
      <c r="CG732">
        <v>3</v>
      </c>
      <c r="CH732">
        <v>1</v>
      </c>
      <c r="CI732">
        <v>0</v>
      </c>
      <c r="CJ732">
        <v>16834</v>
      </c>
      <c r="CK732">
        <v>2.079125579184983</v>
      </c>
      <c r="CL732">
        <v>0.58701645918623113</v>
      </c>
      <c r="CM732">
        <v>114</v>
      </c>
      <c r="CN732">
        <v>0.42820608061753163</v>
      </c>
      <c r="CO732">
        <v>1434</v>
      </c>
      <c r="CP732">
        <v>-0.69503135469999999</v>
      </c>
      <c r="CQ732">
        <v>0.12503192699999999</v>
      </c>
      <c r="CR732">
        <v>14242</v>
      </c>
      <c r="CS732">
        <v>0.85799999999999998</v>
      </c>
      <c r="CT732">
        <v>14400</v>
      </c>
      <c r="CU732">
        <v>0.82995789051999991</v>
      </c>
      <c r="CV732">
        <v>13</v>
      </c>
      <c r="CW732">
        <v>6</v>
      </c>
      <c r="CX732">
        <v>7</v>
      </c>
      <c r="CY732">
        <v>505</v>
      </c>
      <c r="CZ732">
        <v>925</v>
      </c>
      <c r="DA732" s="2">
        <v>7525</v>
      </c>
      <c r="DB732" s="2">
        <v>1270</v>
      </c>
      <c r="DC732" s="2">
        <v>88.21</v>
      </c>
      <c r="DD732" s="2">
        <v>476</v>
      </c>
      <c r="DE732">
        <v>211</v>
      </c>
      <c r="DF732">
        <v>11</v>
      </c>
      <c r="DG732">
        <v>23.52</v>
      </c>
      <c r="DH732">
        <v>11.76</v>
      </c>
      <c r="DI732" s="2">
        <v>11.76</v>
      </c>
      <c r="DJ732">
        <v>-3.97</v>
      </c>
      <c r="DK732">
        <v>0.89113175187404847</v>
      </c>
      <c r="DL732">
        <v>1.6638935108153079E-3</v>
      </c>
      <c r="DN732">
        <v>226.5</v>
      </c>
      <c r="DO732">
        <v>0.83799999999999997</v>
      </c>
      <c r="DP732">
        <v>778.46999999999991</v>
      </c>
      <c r="DQ732" s="2">
        <v>0</v>
      </c>
      <c r="DR732" s="2">
        <v>0</v>
      </c>
      <c r="DS732">
        <v>0</v>
      </c>
      <c r="DT732">
        <v>2.5168410697124002</v>
      </c>
      <c r="DU732">
        <v>658244.54600830225</v>
      </c>
      <c r="DV732">
        <v>1</v>
      </c>
    </row>
    <row r="733" spans="1:126" x14ac:dyDescent="0.15">
      <c r="A733" t="s">
        <v>1271</v>
      </c>
      <c r="B733" t="s">
        <v>1372</v>
      </c>
      <c r="C733">
        <v>18</v>
      </c>
      <c r="D733">
        <v>141</v>
      </c>
      <c r="E733" t="s">
        <v>1373</v>
      </c>
      <c r="F733">
        <v>18141</v>
      </c>
      <c r="G733" t="s">
        <v>5717</v>
      </c>
      <c r="H733">
        <v>75.599999999999994</v>
      </c>
      <c r="I733">
        <v>12.5</v>
      </c>
      <c r="J733">
        <v>0.3</v>
      </c>
      <c r="K733">
        <v>1.9</v>
      </c>
      <c r="L733">
        <v>2.5</v>
      </c>
      <c r="M733">
        <v>7.3</v>
      </c>
      <c r="N733">
        <f t="shared" si="46"/>
        <v>5934.8499999999985</v>
      </c>
      <c r="O733">
        <f t="shared" ref="O733:O796" si="48">10000-N733</f>
        <v>4065.1500000000015</v>
      </c>
      <c r="P733">
        <f t="shared" ref="P733:P796" si="49">O733/833.333333333333</f>
        <v>4.878180000000004</v>
      </c>
      <c r="Q733" s="4">
        <v>18141</v>
      </c>
      <c r="R733" s="5">
        <v>41.617699000000002</v>
      </c>
      <c r="S733" s="5">
        <v>-86.288158999999993</v>
      </c>
      <c r="T733">
        <v>2</v>
      </c>
      <c r="U733">
        <v>0.15722801995159685</v>
      </c>
      <c r="V733">
        <v>266785</v>
      </c>
      <c r="W733">
        <v>266916</v>
      </c>
      <c r="X733">
        <v>267246</v>
      </c>
      <c r="Y733">
        <v>268356</v>
      </c>
      <c r="Z733">
        <v>135330</v>
      </c>
      <c r="AA733">
        <v>18135</v>
      </c>
      <c r="AB733">
        <v>107629.364</v>
      </c>
      <c r="AC733">
        <v>45471</v>
      </c>
      <c r="AD733">
        <v>1</v>
      </c>
      <c r="AE733">
        <v>3.7418707857180276E-6</v>
      </c>
      <c r="AF733">
        <v>69</v>
      </c>
      <c r="AG733">
        <v>691</v>
      </c>
      <c r="AH733">
        <v>9.9855282199710571E-2</v>
      </c>
      <c r="AI733" s="3">
        <v>151975</v>
      </c>
      <c r="AJ733" s="3">
        <v>293044.95056745503</v>
      </c>
      <c r="AK733">
        <v>40</v>
      </c>
      <c r="AL733">
        <v>123353.60000000001</v>
      </c>
      <c r="AM733">
        <v>1458695</v>
      </c>
      <c r="AN733">
        <v>98205</v>
      </c>
      <c r="AO733">
        <v>1556900</v>
      </c>
      <c r="AP733">
        <v>2</v>
      </c>
      <c r="AQ733">
        <v>1</v>
      </c>
      <c r="AR733">
        <v>3</v>
      </c>
      <c r="AS733">
        <v>1.1239491075844085E-2</v>
      </c>
      <c r="AT733">
        <v>3</v>
      </c>
      <c r="AU733">
        <v>22</v>
      </c>
      <c r="AV733">
        <f t="shared" si="47"/>
        <v>25</v>
      </c>
      <c r="AW733">
        <v>229207</v>
      </c>
      <c r="AX733">
        <v>0.89</v>
      </c>
      <c r="AY733">
        <v>102968915.54833101</v>
      </c>
      <c r="AZ733">
        <v>102968.915548331</v>
      </c>
      <c r="BA733">
        <v>4516.9337250155104</v>
      </c>
      <c r="BB733">
        <v>2.2138912387884684</v>
      </c>
      <c r="BC733">
        <v>129390</v>
      </c>
      <c r="BD733">
        <v>45189</v>
      </c>
      <c r="BE733">
        <v>84201</v>
      </c>
      <c r="BF733">
        <v>0.31561369642221265</v>
      </c>
      <c r="BG733">
        <v>256852</v>
      </c>
      <c r="BH733">
        <v>0.96110699505324682</v>
      </c>
      <c r="BI733">
        <v>24166</v>
      </c>
      <c r="BJ733">
        <v>20</v>
      </c>
      <c r="BK733">
        <v>3</v>
      </c>
      <c r="BL733">
        <v>1</v>
      </c>
      <c r="BM733">
        <v>0</v>
      </c>
      <c r="BN733">
        <v>0</v>
      </c>
      <c r="BO733">
        <v>1</v>
      </c>
      <c r="BP733">
        <v>1</v>
      </c>
      <c r="BQ733">
        <v>2</v>
      </c>
      <c r="BR733">
        <v>1</v>
      </c>
      <c r="BS733">
        <v>0</v>
      </c>
      <c r="BT733">
        <v>23624</v>
      </c>
      <c r="BU733">
        <v>0.78</v>
      </c>
      <c r="BV733">
        <v>0.49583870000000002</v>
      </c>
      <c r="BW733">
        <v>118</v>
      </c>
      <c r="BX733">
        <v>1.227565</v>
      </c>
      <c r="BY733">
        <v>-0.92378420000000006</v>
      </c>
      <c r="BZ733">
        <v>22</v>
      </c>
      <c r="CA733">
        <v>3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2</v>
      </c>
      <c r="CH733">
        <v>1</v>
      </c>
      <c r="CI733">
        <v>0</v>
      </c>
      <c r="CJ733">
        <v>23678</v>
      </c>
      <c r="CK733">
        <v>1.2669989019342849</v>
      </c>
      <c r="CL733">
        <v>0.45150934603634857</v>
      </c>
      <c r="CM733">
        <v>119</v>
      </c>
      <c r="CN733">
        <v>-1.1475357671994577</v>
      </c>
      <c r="CO733">
        <v>40421</v>
      </c>
      <c r="CP733">
        <v>0.14433675300000001</v>
      </c>
      <c r="CQ733">
        <v>-5.6210323999999999E-2</v>
      </c>
      <c r="CR733">
        <v>225821</v>
      </c>
      <c r="CS733">
        <v>0.88300000000000001</v>
      </c>
      <c r="CT733">
        <v>14382</v>
      </c>
      <c r="CU733">
        <v>0.85657305656999994</v>
      </c>
      <c r="CV733">
        <v>531</v>
      </c>
      <c r="CW733">
        <v>151</v>
      </c>
      <c r="CX733">
        <v>252</v>
      </c>
      <c r="CY733">
        <v>654</v>
      </c>
      <c r="CZ733">
        <v>1030</v>
      </c>
      <c r="DA733" s="2">
        <v>157640</v>
      </c>
      <c r="DB733" s="2">
        <v>29480</v>
      </c>
      <c r="DC733" s="2">
        <v>50.06</v>
      </c>
      <c r="DD733" s="2">
        <v>54785</v>
      </c>
      <c r="DE733">
        <v>290</v>
      </c>
      <c r="DF733">
        <v>31</v>
      </c>
      <c r="DG733">
        <v>45.37</v>
      </c>
      <c r="DH733">
        <v>5.62</v>
      </c>
      <c r="DI733" s="2">
        <v>7.87</v>
      </c>
      <c r="DJ733">
        <v>-2.5099999999999998</v>
      </c>
      <c r="DK733">
        <v>0.92000658002961011</v>
      </c>
      <c r="DL733">
        <v>5.7887120115774236E-3</v>
      </c>
      <c r="DM733">
        <v>4</v>
      </c>
      <c r="DN733">
        <v>131</v>
      </c>
      <c r="DO733">
        <v>0.44799999999999995</v>
      </c>
      <c r="DP733">
        <v>1790.5</v>
      </c>
      <c r="DQ733" s="2">
        <v>0</v>
      </c>
      <c r="DR733" s="2">
        <v>1705.4227139300001</v>
      </c>
      <c r="DS733">
        <v>5.7391313813314514E-3</v>
      </c>
      <c r="DT733">
        <v>2.54354452967238</v>
      </c>
      <c r="DU733">
        <v>313755.37449539494</v>
      </c>
      <c r="DV733">
        <v>1</v>
      </c>
    </row>
    <row r="734" spans="1:126" x14ac:dyDescent="0.15">
      <c r="A734" t="s">
        <v>1271</v>
      </c>
      <c r="B734" t="s">
        <v>378</v>
      </c>
      <c r="C734">
        <v>18</v>
      </c>
      <c r="D734">
        <v>143</v>
      </c>
      <c r="E734" t="s">
        <v>1368</v>
      </c>
      <c r="F734">
        <v>18143</v>
      </c>
      <c r="G734" t="s">
        <v>5718</v>
      </c>
      <c r="H734">
        <v>97.1</v>
      </c>
      <c r="I734">
        <v>0.2</v>
      </c>
      <c r="J734">
        <v>0.2</v>
      </c>
      <c r="K734">
        <v>0.4</v>
      </c>
      <c r="L734">
        <v>0.6</v>
      </c>
      <c r="M734">
        <v>1.5</v>
      </c>
      <c r="N734">
        <f t="shared" si="46"/>
        <v>9431.26</v>
      </c>
      <c r="O734">
        <f t="shared" si="48"/>
        <v>568.73999999999978</v>
      </c>
      <c r="P734">
        <f t="shared" si="49"/>
        <v>0.68248799999999998</v>
      </c>
      <c r="Q734" s="4">
        <v>18143</v>
      </c>
      <c r="R734" s="5">
        <v>38.679431000000001</v>
      </c>
      <c r="S734" s="5">
        <v>-85.751897999999997</v>
      </c>
      <c r="T734">
        <v>1</v>
      </c>
      <c r="U734">
        <v>0.10585350474960989</v>
      </c>
      <c r="V734">
        <v>24044</v>
      </c>
      <c r="W734">
        <v>23897</v>
      </c>
      <c r="X734">
        <v>23783</v>
      </c>
      <c r="Y734">
        <v>23658</v>
      </c>
      <c r="Z734">
        <v>12584</v>
      </c>
      <c r="AA734">
        <v>18129</v>
      </c>
      <c r="AB734">
        <v>9080.4389999999985</v>
      </c>
      <c r="AC734">
        <v>44442</v>
      </c>
      <c r="AD734">
        <v>1</v>
      </c>
      <c r="AE734">
        <v>4.2046840179960479E-5</v>
      </c>
      <c r="AF734">
        <v>15</v>
      </c>
      <c r="AG734">
        <v>321</v>
      </c>
      <c r="AH734">
        <v>4.6728971962616821E-2</v>
      </c>
      <c r="AI734" s="3">
        <v>51472</v>
      </c>
      <c r="AJ734" s="3">
        <v>121853.91110262001</v>
      </c>
      <c r="AK734">
        <v>47</v>
      </c>
      <c r="AL734">
        <v>264409.59999999998</v>
      </c>
      <c r="AM734">
        <v>782307</v>
      </c>
      <c r="AN734">
        <v>30861</v>
      </c>
      <c r="AO734">
        <v>813168</v>
      </c>
      <c r="AP734">
        <v>6</v>
      </c>
      <c r="AQ734">
        <v>0</v>
      </c>
      <c r="AR734">
        <v>6</v>
      </c>
      <c r="AS734">
        <v>0.25107754111394737</v>
      </c>
      <c r="AT734">
        <v>23</v>
      </c>
      <c r="AU734">
        <v>329</v>
      </c>
      <c r="AV734">
        <f t="shared" si="47"/>
        <v>352</v>
      </c>
      <c r="AW734">
        <v>19443</v>
      </c>
      <c r="AX734">
        <v>0.78</v>
      </c>
      <c r="AY734">
        <v>206800950.11353001</v>
      </c>
      <c r="AZ734">
        <v>206800.95011353001</v>
      </c>
      <c r="BA734">
        <v>4831.3123416703902</v>
      </c>
      <c r="BB734">
        <v>2.0698309885182407</v>
      </c>
      <c r="BC734">
        <v>15312</v>
      </c>
      <c r="BD734">
        <v>0</v>
      </c>
      <c r="BE734">
        <v>15312</v>
      </c>
      <c r="BF734">
        <v>0.63683247379803698</v>
      </c>
      <c r="BG734">
        <v>538246</v>
      </c>
      <c r="BH734">
        <v>22.631543539503006</v>
      </c>
      <c r="BI734">
        <v>2521</v>
      </c>
      <c r="BJ734">
        <v>33</v>
      </c>
      <c r="BK734">
        <v>7</v>
      </c>
      <c r="BL734">
        <v>4</v>
      </c>
      <c r="BM734">
        <v>1</v>
      </c>
      <c r="BN734">
        <v>0</v>
      </c>
      <c r="BO734">
        <v>2</v>
      </c>
      <c r="BP734">
        <v>2</v>
      </c>
      <c r="BQ734">
        <v>3</v>
      </c>
      <c r="BR734">
        <v>2</v>
      </c>
      <c r="BS734">
        <v>0</v>
      </c>
      <c r="BT734">
        <v>44503</v>
      </c>
      <c r="BU734">
        <v>0.81</v>
      </c>
      <c r="BV734">
        <v>0.52300460000000004</v>
      </c>
      <c r="BW734">
        <v>227</v>
      </c>
      <c r="BX734">
        <v>1.213401</v>
      </c>
      <c r="BY734">
        <v>-0.80082739999999997</v>
      </c>
      <c r="BZ734">
        <v>32</v>
      </c>
      <c r="CA734">
        <v>8</v>
      </c>
      <c r="CB734">
        <v>4</v>
      </c>
      <c r="CC734">
        <v>1</v>
      </c>
      <c r="CD734">
        <v>0</v>
      </c>
      <c r="CE734">
        <v>2</v>
      </c>
      <c r="CF734">
        <v>1</v>
      </c>
      <c r="CG734">
        <v>2</v>
      </c>
      <c r="CH734">
        <v>2</v>
      </c>
      <c r="CI734">
        <v>0</v>
      </c>
      <c r="CJ734">
        <v>44531</v>
      </c>
      <c r="CK734">
        <v>1.1677258538995305</v>
      </c>
      <c r="CL734">
        <v>0.6038116511150341</v>
      </c>
      <c r="CM734">
        <v>193</v>
      </c>
      <c r="CN734">
        <v>-0.73840817532231107</v>
      </c>
      <c r="CO734">
        <v>1520</v>
      </c>
      <c r="CP734">
        <v>-2.0572342595999999</v>
      </c>
      <c r="CQ734">
        <v>-0.92950412100000002</v>
      </c>
      <c r="CR734">
        <v>20094</v>
      </c>
      <c r="CS734">
        <v>0.84</v>
      </c>
      <c r="CT734">
        <v>20005</v>
      </c>
      <c r="CU734">
        <v>0.82633867656000004</v>
      </c>
      <c r="CV734">
        <v>8</v>
      </c>
      <c r="CW734">
        <v>6</v>
      </c>
      <c r="CX734">
        <v>9</v>
      </c>
      <c r="CY734">
        <v>197</v>
      </c>
      <c r="CZ734">
        <v>477</v>
      </c>
      <c r="DA734" s="2">
        <v>10117</v>
      </c>
      <c r="DB734" s="2">
        <v>1585</v>
      </c>
      <c r="DC734" s="2">
        <v>105.08</v>
      </c>
      <c r="DD734" s="2">
        <v>618</v>
      </c>
      <c r="DE734">
        <v>161</v>
      </c>
      <c r="DF734">
        <v>11</v>
      </c>
      <c r="DG734">
        <v>29.2</v>
      </c>
      <c r="DH734">
        <v>12.51</v>
      </c>
      <c r="DI734" s="2">
        <v>12.51</v>
      </c>
      <c r="DJ734">
        <v>-1.92</v>
      </c>
      <c r="DK734">
        <v>0.9741412806963009</v>
      </c>
      <c r="DL734">
        <v>0</v>
      </c>
      <c r="DN734">
        <v>60.6</v>
      </c>
      <c r="DO734">
        <v>0.48899999999999999</v>
      </c>
      <c r="DP734">
        <v>1872.01</v>
      </c>
      <c r="DQ734" s="2">
        <v>0</v>
      </c>
      <c r="DR734" s="2">
        <v>1618.2190441900004</v>
      </c>
      <c r="DS734">
        <v>1.3118508304802694E-2</v>
      </c>
      <c r="DT734">
        <v>2.9862649954589799</v>
      </c>
      <c r="DU734">
        <v>789597.13294331066</v>
      </c>
      <c r="DV734">
        <v>1</v>
      </c>
    </row>
    <row r="735" spans="1:126" x14ac:dyDescent="0.15">
      <c r="A735" t="s">
        <v>1271</v>
      </c>
      <c r="B735" t="s">
        <v>220</v>
      </c>
      <c r="C735">
        <v>18</v>
      </c>
      <c r="D735">
        <v>145</v>
      </c>
      <c r="E735" t="s">
        <v>1369</v>
      </c>
      <c r="F735">
        <v>18145</v>
      </c>
      <c r="G735" t="s">
        <v>5719</v>
      </c>
      <c r="H735">
        <v>93.7</v>
      </c>
      <c r="I735">
        <v>1</v>
      </c>
      <c r="J735">
        <v>0.2</v>
      </c>
      <c r="K735">
        <v>0.5</v>
      </c>
      <c r="L735">
        <v>0.9</v>
      </c>
      <c r="M735">
        <v>3.7</v>
      </c>
      <c r="N735">
        <f t="shared" ref="N735:N798" si="50">H735^2+I735^2+J735^2+K735^2+L735^2+M735^2</f>
        <v>8795.4800000000014</v>
      </c>
      <c r="O735">
        <f t="shared" si="48"/>
        <v>1204.5199999999986</v>
      </c>
      <c r="P735">
        <f t="shared" si="49"/>
        <v>1.4454239999999989</v>
      </c>
      <c r="Q735" s="4">
        <v>18145</v>
      </c>
      <c r="R735" s="5">
        <v>39.524135000000001</v>
      </c>
      <c r="S735" s="5">
        <v>-85.792174000000003</v>
      </c>
      <c r="T735">
        <v>1</v>
      </c>
      <c r="U735">
        <v>0.20735186118124294</v>
      </c>
      <c r="V735">
        <v>44435</v>
      </c>
      <c r="W735">
        <v>44428</v>
      </c>
      <c r="X735">
        <v>44441</v>
      </c>
      <c r="Y735">
        <v>44349</v>
      </c>
      <c r="Z735">
        <v>23717</v>
      </c>
      <c r="AA735">
        <v>18131</v>
      </c>
      <c r="AB735">
        <v>19184.661999999997</v>
      </c>
      <c r="AC735">
        <v>53584</v>
      </c>
      <c r="AD735">
        <v>0</v>
      </c>
      <c r="AE735">
        <v>0</v>
      </c>
      <c r="AF735">
        <v>22</v>
      </c>
      <c r="AG735">
        <v>569</v>
      </c>
      <c r="AH735">
        <v>3.8664323374340948E-2</v>
      </c>
      <c r="AI735" s="3">
        <v>233059</v>
      </c>
      <c r="AJ735" s="3">
        <v>263133.80460595503</v>
      </c>
      <c r="AK735">
        <v>100</v>
      </c>
      <c r="AL735">
        <v>256806.39999999999</v>
      </c>
      <c r="AM735">
        <v>1429068</v>
      </c>
      <c r="AN735">
        <v>135704</v>
      </c>
      <c r="AO735">
        <v>1564772</v>
      </c>
      <c r="AP735">
        <v>3</v>
      </c>
      <c r="AQ735">
        <v>0</v>
      </c>
      <c r="AR735">
        <v>3</v>
      </c>
      <c r="AS735">
        <v>6.7524984244170347E-2</v>
      </c>
      <c r="AT735">
        <v>3</v>
      </c>
      <c r="AU735">
        <v>18</v>
      </c>
      <c r="AV735">
        <f t="shared" si="47"/>
        <v>21</v>
      </c>
      <c r="AW735">
        <v>31801</v>
      </c>
      <c r="AX735">
        <v>0.71</v>
      </c>
      <c r="AY735">
        <v>262508619.72688299</v>
      </c>
      <c r="AZ735">
        <v>262508.61972688301</v>
      </c>
      <c r="BA735">
        <v>13027.7764675543</v>
      </c>
      <c r="BB735">
        <v>0.76759069553465376</v>
      </c>
      <c r="BC735">
        <v>21961</v>
      </c>
      <c r="BD735">
        <v>105</v>
      </c>
      <c r="BE735">
        <v>21856</v>
      </c>
      <c r="BF735">
        <v>0.4918645212107573</v>
      </c>
      <c r="BG735">
        <v>319423</v>
      </c>
      <c r="BH735">
        <v>7.1875745370266193</v>
      </c>
      <c r="BI735">
        <v>4301</v>
      </c>
      <c r="BJ735">
        <v>16</v>
      </c>
      <c r="BK735">
        <v>8</v>
      </c>
      <c r="BL735">
        <v>1</v>
      </c>
      <c r="BM735">
        <v>1</v>
      </c>
      <c r="BN735">
        <v>0</v>
      </c>
      <c r="BO735">
        <v>1</v>
      </c>
      <c r="BP735">
        <v>0</v>
      </c>
      <c r="BQ735">
        <v>0</v>
      </c>
      <c r="BR735">
        <v>1</v>
      </c>
      <c r="BS735">
        <v>0</v>
      </c>
      <c r="BT735">
        <v>20039</v>
      </c>
      <c r="BU735">
        <v>0.84</v>
      </c>
      <c r="BV735">
        <v>0.65535889999999997</v>
      </c>
      <c r="BW735">
        <v>168</v>
      </c>
      <c r="BX735">
        <v>1.397275</v>
      </c>
      <c r="BY735">
        <v>0.485259</v>
      </c>
      <c r="BZ735">
        <v>20</v>
      </c>
      <c r="CA735">
        <v>6</v>
      </c>
      <c r="CB735">
        <v>2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1</v>
      </c>
      <c r="CI735">
        <v>0</v>
      </c>
      <c r="CJ735">
        <v>20831</v>
      </c>
      <c r="CK735">
        <v>1.4881666746675626</v>
      </c>
      <c r="CL735">
        <v>0.62112118503383984</v>
      </c>
      <c r="CM735">
        <v>159</v>
      </c>
      <c r="CN735">
        <v>0.18018572699252569</v>
      </c>
      <c r="CO735">
        <v>3668</v>
      </c>
      <c r="CP735">
        <v>-0.34208047330000002</v>
      </c>
      <c r="CQ735">
        <v>-0.23350511639999999</v>
      </c>
      <c r="CR735">
        <v>38738</v>
      </c>
      <c r="CS735">
        <v>0.84699999999999998</v>
      </c>
      <c r="CT735">
        <v>222232</v>
      </c>
      <c r="CU735">
        <v>0.83287197231999999</v>
      </c>
      <c r="CV735">
        <v>37</v>
      </c>
      <c r="CW735">
        <v>16</v>
      </c>
      <c r="CX735">
        <v>9</v>
      </c>
      <c r="CY735">
        <v>403</v>
      </c>
      <c r="CZ735">
        <v>856</v>
      </c>
      <c r="DA735" s="2">
        <v>23517</v>
      </c>
      <c r="DB735" s="2">
        <v>4365</v>
      </c>
      <c r="DC735" s="2">
        <v>95.49</v>
      </c>
      <c r="DD735" s="2">
        <v>2489</v>
      </c>
      <c r="DE735">
        <v>202</v>
      </c>
      <c r="DF735">
        <v>16</v>
      </c>
      <c r="DG735">
        <v>17.89</v>
      </c>
      <c r="DH735">
        <v>8.94</v>
      </c>
      <c r="DI735" s="2">
        <v>8.94</v>
      </c>
      <c r="DJ735">
        <v>-3.76</v>
      </c>
      <c r="DK735">
        <v>0.88431255604803938</v>
      </c>
      <c r="DL735">
        <v>1.7574692442882249E-3</v>
      </c>
      <c r="DM735">
        <v>0</v>
      </c>
      <c r="DN735">
        <v>211.8</v>
      </c>
      <c r="DO735">
        <v>0.79900000000000004</v>
      </c>
      <c r="DP735">
        <v>419.01</v>
      </c>
      <c r="DQ735" s="2">
        <v>0</v>
      </c>
      <c r="DR735" s="2">
        <v>648.75506173000008</v>
      </c>
      <c r="DS735">
        <v>0</v>
      </c>
      <c r="DT735">
        <v>2.28668583216598</v>
      </c>
      <c r="DU735">
        <v>587235.55648954946</v>
      </c>
      <c r="DV735">
        <v>1</v>
      </c>
    </row>
    <row r="736" spans="1:126" x14ac:dyDescent="0.15">
      <c r="A736" t="s">
        <v>1271</v>
      </c>
      <c r="B736" t="s">
        <v>1370</v>
      </c>
      <c r="C736">
        <v>18</v>
      </c>
      <c r="D736">
        <v>147</v>
      </c>
      <c r="E736" t="s">
        <v>1371</v>
      </c>
      <c r="F736">
        <v>18147</v>
      </c>
      <c r="G736" t="s">
        <v>5720</v>
      </c>
      <c r="H736">
        <v>95.9</v>
      </c>
      <c r="I736">
        <v>0.5</v>
      </c>
      <c r="J736">
        <v>0.2</v>
      </c>
      <c r="K736">
        <v>0.3</v>
      </c>
      <c r="L736">
        <v>0.6</v>
      </c>
      <c r="M736">
        <v>2.5</v>
      </c>
      <c r="N736">
        <f t="shared" si="50"/>
        <v>9203.8000000000029</v>
      </c>
      <c r="O736">
        <f t="shared" si="48"/>
        <v>796.19999999999709</v>
      </c>
      <c r="P736">
        <f t="shared" si="49"/>
        <v>0.95543999999999685</v>
      </c>
      <c r="Q736" s="4">
        <v>18147</v>
      </c>
      <c r="R736" s="5">
        <v>38.009697000000003</v>
      </c>
      <c r="S736" s="5">
        <v>-87.010374999999996</v>
      </c>
      <c r="T736">
        <v>8</v>
      </c>
      <c r="U736">
        <v>0.1137859105842923</v>
      </c>
      <c r="V736">
        <v>20948</v>
      </c>
      <c r="W736">
        <v>20893</v>
      </c>
      <c r="X736">
        <v>20856</v>
      </c>
      <c r="Y736">
        <v>20641</v>
      </c>
      <c r="Z736">
        <v>10887</v>
      </c>
      <c r="AA736">
        <v>18133</v>
      </c>
      <c r="AB736">
        <v>8578.9339999999993</v>
      </c>
      <c r="AC736">
        <v>55247</v>
      </c>
      <c r="AD736">
        <v>5</v>
      </c>
      <c r="AE736">
        <v>2.3973916378979671E-4</v>
      </c>
      <c r="AF736">
        <v>33</v>
      </c>
      <c r="AG736">
        <v>597</v>
      </c>
      <c r="AH736">
        <v>5.5276381909547742E-2</v>
      </c>
      <c r="AI736" s="3">
        <v>170406</v>
      </c>
      <c r="AJ736" s="3">
        <v>253947.257635085</v>
      </c>
      <c r="AK736">
        <v>81</v>
      </c>
      <c r="AL736">
        <v>295020.80000000005</v>
      </c>
      <c r="AM736">
        <v>713894</v>
      </c>
      <c r="AN736">
        <v>94390</v>
      </c>
      <c r="AO736">
        <v>808284</v>
      </c>
      <c r="AP736">
        <v>21</v>
      </c>
      <c r="AQ736">
        <v>2</v>
      </c>
      <c r="AR736">
        <v>23</v>
      </c>
      <c r="AS736">
        <v>1.1008471736945389</v>
      </c>
      <c r="AT736">
        <v>6</v>
      </c>
      <c r="AU736">
        <v>73</v>
      </c>
      <c r="AV736">
        <f t="shared" si="47"/>
        <v>79</v>
      </c>
      <c r="AW736">
        <v>5757</v>
      </c>
      <c r="AX736">
        <v>0.29000000000000004</v>
      </c>
      <c r="AY736">
        <v>1084578163.5162101</v>
      </c>
      <c r="AZ736">
        <v>1084578.1635162102</v>
      </c>
      <c r="BA736">
        <v>4103.7927517001499</v>
      </c>
      <c r="BB736">
        <v>2.4367702281888199</v>
      </c>
      <c r="BC736">
        <v>13847</v>
      </c>
      <c r="BD736">
        <v>0</v>
      </c>
      <c r="BE736">
        <v>13847</v>
      </c>
      <c r="BF736">
        <v>0.66101775825854492</v>
      </c>
      <c r="BG736">
        <v>4073225</v>
      </c>
      <c r="BH736">
        <v>195.30231108553895</v>
      </c>
      <c r="BI736">
        <v>2593</v>
      </c>
      <c r="BJ736">
        <v>181</v>
      </c>
      <c r="BK736">
        <v>42</v>
      </c>
      <c r="BL736">
        <v>10</v>
      </c>
      <c r="BM736">
        <v>1</v>
      </c>
      <c r="BN736">
        <v>2</v>
      </c>
      <c r="BO736">
        <v>25</v>
      </c>
      <c r="BP736">
        <v>4</v>
      </c>
      <c r="BQ736">
        <v>26</v>
      </c>
      <c r="BR736">
        <v>6</v>
      </c>
      <c r="BS736">
        <v>2</v>
      </c>
      <c r="BT736">
        <v>267613</v>
      </c>
      <c r="BU736">
        <v>0.79</v>
      </c>
      <c r="BV736">
        <v>0.5939913</v>
      </c>
      <c r="BW736">
        <v>1421</v>
      </c>
      <c r="BX736">
        <v>1.1172850000000001</v>
      </c>
      <c r="BY736">
        <v>-0.4693426</v>
      </c>
      <c r="BZ736">
        <v>190</v>
      </c>
      <c r="CA736">
        <v>36</v>
      </c>
      <c r="CB736">
        <v>8</v>
      </c>
      <c r="CC736">
        <v>1</v>
      </c>
      <c r="CD736">
        <v>3</v>
      </c>
      <c r="CE736">
        <v>26</v>
      </c>
      <c r="CF736">
        <v>4</v>
      </c>
      <c r="CG736">
        <v>31</v>
      </c>
      <c r="CH736">
        <v>8</v>
      </c>
      <c r="CI736">
        <v>1</v>
      </c>
      <c r="CJ736">
        <v>267679</v>
      </c>
      <c r="CK736">
        <v>1.1506319135980034</v>
      </c>
      <c r="CL736">
        <v>0.54023033378879559</v>
      </c>
      <c r="CM736">
        <v>1276</v>
      </c>
      <c r="CN736">
        <v>-0.93413933758478018</v>
      </c>
      <c r="CO736">
        <v>1774</v>
      </c>
      <c r="CP736">
        <v>0.77999611899999999</v>
      </c>
      <c r="CQ736">
        <v>0.52115138900000002</v>
      </c>
      <c r="CR736">
        <v>18275</v>
      </c>
      <c r="CS736">
        <v>0.871</v>
      </c>
      <c r="CT736">
        <v>227568</v>
      </c>
      <c r="CU736">
        <v>0.85487863450000001</v>
      </c>
      <c r="CV736">
        <v>3</v>
      </c>
      <c r="CW736">
        <v>6</v>
      </c>
      <c r="CX736">
        <v>6</v>
      </c>
      <c r="CY736">
        <v>379</v>
      </c>
      <c r="CZ736">
        <v>880</v>
      </c>
      <c r="DA736" s="2">
        <v>10157</v>
      </c>
      <c r="DB736" s="2">
        <v>1660</v>
      </c>
      <c r="DC736" s="2">
        <v>180.35</v>
      </c>
      <c r="DD736" s="2">
        <v>793</v>
      </c>
      <c r="DE736">
        <v>203</v>
      </c>
      <c r="DF736">
        <v>28</v>
      </c>
      <c r="DG736">
        <v>19.100000000000001</v>
      </c>
      <c r="DH736">
        <v>28.65</v>
      </c>
      <c r="DI736" s="2">
        <v>33.42</v>
      </c>
      <c r="DJ736">
        <v>-2.2000000000000002</v>
      </c>
      <c r="DK736">
        <v>0.95214957219816199</v>
      </c>
      <c r="DL736">
        <v>5.0251256281407036E-3</v>
      </c>
      <c r="DN736">
        <v>153.1</v>
      </c>
      <c r="DO736">
        <v>0.59099999999999997</v>
      </c>
      <c r="DP736">
        <v>2573.08</v>
      </c>
      <c r="DQ736" s="2">
        <v>0</v>
      </c>
      <c r="DR736" s="2">
        <v>0</v>
      </c>
      <c r="DS736">
        <v>2.5262420065134674E-3</v>
      </c>
      <c r="DT736">
        <v>2.87271315093547</v>
      </c>
      <c r="DU736">
        <v>847510.13195950328</v>
      </c>
      <c r="DV736">
        <v>1</v>
      </c>
    </row>
    <row r="737" spans="1:126" x14ac:dyDescent="0.15">
      <c r="A737" t="s">
        <v>1271</v>
      </c>
      <c r="B737" t="s">
        <v>1374</v>
      </c>
      <c r="C737">
        <v>18</v>
      </c>
      <c r="D737">
        <v>149</v>
      </c>
      <c r="E737" t="s">
        <v>1375</v>
      </c>
      <c r="F737">
        <v>18149</v>
      </c>
      <c r="G737" t="s">
        <v>5721</v>
      </c>
      <c r="H737">
        <v>95.1</v>
      </c>
      <c r="I737">
        <v>0.3</v>
      </c>
      <c r="J737">
        <v>0.3</v>
      </c>
      <c r="K737">
        <v>0.2</v>
      </c>
      <c r="L737">
        <v>0.9</v>
      </c>
      <c r="M737">
        <v>3.3</v>
      </c>
      <c r="N737">
        <f t="shared" si="50"/>
        <v>9055.9299999999985</v>
      </c>
      <c r="O737">
        <f t="shared" si="48"/>
        <v>944.07000000000153</v>
      </c>
      <c r="P737">
        <f t="shared" si="49"/>
        <v>1.1328840000000022</v>
      </c>
      <c r="Q737" s="4">
        <v>18149</v>
      </c>
      <c r="R737" s="5">
        <v>41.284478</v>
      </c>
      <c r="S737" s="5">
        <v>-86.644636000000006</v>
      </c>
      <c r="T737">
        <v>6</v>
      </c>
      <c r="U737">
        <v>9.7638214226206485E-2</v>
      </c>
      <c r="V737">
        <v>23310</v>
      </c>
      <c r="W737">
        <v>23215</v>
      </c>
      <c r="X737">
        <v>23117</v>
      </c>
      <c r="Y737">
        <v>22855</v>
      </c>
      <c r="Z737">
        <v>12021</v>
      </c>
      <c r="AA737">
        <v>18137</v>
      </c>
      <c r="AB737">
        <v>8713.2089999999989</v>
      </c>
      <c r="AC737">
        <v>42208</v>
      </c>
      <c r="AD737">
        <v>1</v>
      </c>
      <c r="AE737">
        <v>4.3258208245014492E-5</v>
      </c>
      <c r="AF737">
        <v>12</v>
      </c>
      <c r="AG737">
        <v>511</v>
      </c>
      <c r="AH737">
        <v>2.3483365949119372E-2</v>
      </c>
      <c r="AI737" s="3">
        <v>133459</v>
      </c>
      <c r="AJ737" s="3">
        <v>197846.50786193501</v>
      </c>
      <c r="AK737">
        <v>47</v>
      </c>
      <c r="AL737">
        <v>199891.19999999998</v>
      </c>
      <c r="AM737">
        <v>1859230</v>
      </c>
      <c r="AN737">
        <v>79812</v>
      </c>
      <c r="AO737">
        <v>1939042</v>
      </c>
      <c r="AP737">
        <v>1</v>
      </c>
      <c r="AQ737">
        <v>0</v>
      </c>
      <c r="AR737">
        <v>1</v>
      </c>
      <c r="AS737">
        <v>4.3075597673917727E-2</v>
      </c>
      <c r="AT737">
        <v>1</v>
      </c>
      <c r="AU737">
        <v>22</v>
      </c>
      <c r="AV737">
        <f t="shared" si="47"/>
        <v>23</v>
      </c>
      <c r="AW737">
        <v>13246</v>
      </c>
      <c r="AX737">
        <v>0.59000000000000008</v>
      </c>
      <c r="AY737">
        <v>929805425.39486802</v>
      </c>
      <c r="AZ737">
        <v>929805.42539486801</v>
      </c>
      <c r="BA737">
        <v>39828.245288046499</v>
      </c>
      <c r="BB737">
        <v>0.25107809615206078</v>
      </c>
      <c r="BC737">
        <v>15483</v>
      </c>
      <c r="BD737">
        <v>0</v>
      </c>
      <c r="BE737">
        <v>15483</v>
      </c>
      <c r="BF737">
        <v>0.66422136422136424</v>
      </c>
      <c r="BG737">
        <v>243632</v>
      </c>
      <c r="BH737">
        <v>10.53908379114937</v>
      </c>
      <c r="BI737">
        <v>2671</v>
      </c>
      <c r="BJ737">
        <v>15</v>
      </c>
      <c r="BK737">
        <v>6</v>
      </c>
      <c r="BL737">
        <v>3</v>
      </c>
      <c r="BM737">
        <v>0</v>
      </c>
      <c r="BN737">
        <v>0</v>
      </c>
      <c r="BO737">
        <v>0</v>
      </c>
      <c r="BP737">
        <v>1</v>
      </c>
      <c r="BQ737">
        <v>1</v>
      </c>
      <c r="BR737">
        <v>1</v>
      </c>
      <c r="BS737">
        <v>0</v>
      </c>
      <c r="BT737">
        <v>23530</v>
      </c>
      <c r="BU737">
        <v>0.77</v>
      </c>
      <c r="BV737">
        <v>0.52694280000000004</v>
      </c>
      <c r="BW737">
        <v>114</v>
      </c>
      <c r="BX737">
        <v>1.1474709999999999</v>
      </c>
      <c r="BY737">
        <v>-0.84343570000000001</v>
      </c>
      <c r="BZ737">
        <v>16</v>
      </c>
      <c r="CA737">
        <v>4</v>
      </c>
      <c r="CB737">
        <v>3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1</v>
      </c>
      <c r="CI737">
        <v>0</v>
      </c>
      <c r="CJ737">
        <v>23037</v>
      </c>
      <c r="CK737">
        <v>1.0852107479272475</v>
      </c>
      <c r="CL737">
        <v>0.506216388133927</v>
      </c>
      <c r="CM737">
        <v>105</v>
      </c>
      <c r="CN737">
        <v>-1.1623745917753125</v>
      </c>
      <c r="CO737">
        <v>1469</v>
      </c>
      <c r="CP737">
        <v>-1.3443823716000001</v>
      </c>
      <c r="CQ737">
        <v>-0.84600791409999998</v>
      </c>
      <c r="CR737">
        <v>19628</v>
      </c>
      <c r="CS737">
        <v>0.85699999999999998</v>
      </c>
      <c r="CT737">
        <v>19138</v>
      </c>
      <c r="CU737">
        <v>0.82395226798999999</v>
      </c>
      <c r="CV737">
        <v>5</v>
      </c>
      <c r="CW737">
        <v>2</v>
      </c>
      <c r="CX737">
        <v>8</v>
      </c>
      <c r="CY737">
        <v>317</v>
      </c>
      <c r="CZ737">
        <v>746</v>
      </c>
      <c r="DA737" s="2">
        <v>7016</v>
      </c>
      <c r="DB737" s="2">
        <v>1310</v>
      </c>
      <c r="DC737" s="2">
        <v>94.84</v>
      </c>
      <c r="DD737" s="2">
        <v>1017</v>
      </c>
      <c r="DE737">
        <v>219</v>
      </c>
      <c r="DF737">
        <v>13</v>
      </c>
      <c r="DG737">
        <v>8.6199999999999992</v>
      </c>
      <c r="DH737">
        <v>21.55</v>
      </c>
      <c r="DI737" s="2">
        <v>17.239999999999998</v>
      </c>
      <c r="DJ737">
        <v>-2.85</v>
      </c>
      <c r="DK737">
        <v>0.94439490779939905</v>
      </c>
      <c r="DL737">
        <v>1.9569471624266144E-3</v>
      </c>
      <c r="DN737">
        <v>40.700000000000003</v>
      </c>
      <c r="DO737">
        <v>0.20600000000000002</v>
      </c>
      <c r="DP737">
        <v>15016.560000000001</v>
      </c>
      <c r="DQ737" s="2">
        <v>0</v>
      </c>
      <c r="DR737" s="2">
        <v>1967.2599101699998</v>
      </c>
      <c r="DS737">
        <v>9.5286374285536331E-3</v>
      </c>
      <c r="DT737">
        <v>2.1251511988569298</v>
      </c>
      <c r="DU737">
        <v>424799.02332095028</v>
      </c>
      <c r="DV737">
        <v>1</v>
      </c>
    </row>
    <row r="738" spans="1:126" x14ac:dyDescent="0.15">
      <c r="A738" t="s">
        <v>1271</v>
      </c>
      <c r="B738" t="s">
        <v>1376</v>
      </c>
      <c r="C738">
        <v>18</v>
      </c>
      <c r="D738">
        <v>151</v>
      </c>
      <c r="E738" t="s">
        <v>1377</v>
      </c>
      <c r="F738">
        <v>18151</v>
      </c>
      <c r="G738" t="s">
        <v>5722</v>
      </c>
      <c r="H738">
        <v>95.1</v>
      </c>
      <c r="I738">
        <v>0.5</v>
      </c>
      <c r="J738">
        <v>0.2</v>
      </c>
      <c r="K738">
        <v>0.5</v>
      </c>
      <c r="L738">
        <v>0.9</v>
      </c>
      <c r="M738">
        <v>2.9</v>
      </c>
      <c r="N738">
        <f t="shared" si="50"/>
        <v>9053.7699999999986</v>
      </c>
      <c r="O738">
        <f t="shared" si="48"/>
        <v>946.23000000000138</v>
      </c>
      <c r="P738">
        <f t="shared" si="49"/>
        <v>1.1354760000000022</v>
      </c>
      <c r="Q738" s="4">
        <v>18151</v>
      </c>
      <c r="R738" s="5">
        <v>41.643467000000001</v>
      </c>
      <c r="S738" s="5">
        <v>-85.002404999999996</v>
      </c>
      <c r="T738">
        <v>7</v>
      </c>
      <c r="U738">
        <v>0.12282587717135686</v>
      </c>
      <c r="V738">
        <v>34116</v>
      </c>
      <c r="W738">
        <v>34190</v>
      </c>
      <c r="X738">
        <v>34267</v>
      </c>
      <c r="Y738">
        <v>34514</v>
      </c>
      <c r="Z738">
        <v>17450</v>
      </c>
      <c r="AA738">
        <v>18139</v>
      </c>
      <c r="AB738">
        <v>13862.374000000002</v>
      </c>
      <c r="AC738">
        <v>48472</v>
      </c>
      <c r="AD738">
        <v>1</v>
      </c>
      <c r="AE738">
        <v>2.9182595500043773E-5</v>
      </c>
      <c r="AF738">
        <v>22</v>
      </c>
      <c r="AG738">
        <v>562</v>
      </c>
      <c r="AH738">
        <v>3.9145907473309607E-2</v>
      </c>
      <c r="AI738" s="3">
        <v>104570</v>
      </c>
      <c r="AJ738" s="3">
        <v>197616.08170812001</v>
      </c>
      <c r="AK738">
        <v>66</v>
      </c>
      <c r="AL738">
        <v>206400</v>
      </c>
      <c r="AM738">
        <v>252486</v>
      </c>
      <c r="AN738">
        <v>61531</v>
      </c>
      <c r="AO738">
        <v>314017</v>
      </c>
      <c r="AP738">
        <v>6</v>
      </c>
      <c r="AQ738">
        <v>3</v>
      </c>
      <c r="AR738">
        <v>9</v>
      </c>
      <c r="AS738">
        <v>0.26323486399532031</v>
      </c>
      <c r="AT738">
        <v>8</v>
      </c>
      <c r="AU738">
        <v>85</v>
      </c>
      <c r="AV738">
        <f t="shared" si="47"/>
        <v>93</v>
      </c>
      <c r="AW738">
        <v>22170</v>
      </c>
      <c r="AX738">
        <v>0.65999999999999992</v>
      </c>
      <c r="AY738">
        <v>180145343.92190599</v>
      </c>
      <c r="AZ738">
        <v>180145.34392190599</v>
      </c>
      <c r="BA738">
        <v>5383.90237696858</v>
      </c>
      <c r="BB738">
        <v>1.8573888045924276</v>
      </c>
      <c r="BC738">
        <v>40532</v>
      </c>
      <c r="BD738">
        <v>3750</v>
      </c>
      <c r="BE738">
        <v>36782</v>
      </c>
      <c r="BF738">
        <v>1.0781451518349161</v>
      </c>
      <c r="BG738">
        <v>529980</v>
      </c>
      <c r="BH738">
        <v>15.4661919631132</v>
      </c>
      <c r="BI738">
        <v>3953</v>
      </c>
      <c r="BJ738">
        <v>29</v>
      </c>
      <c r="BK738">
        <v>7</v>
      </c>
      <c r="BL738">
        <v>4</v>
      </c>
      <c r="BM738">
        <v>0</v>
      </c>
      <c r="BN738">
        <v>1</v>
      </c>
      <c r="BO738">
        <v>4</v>
      </c>
      <c r="BP738">
        <v>1</v>
      </c>
      <c r="BQ738">
        <v>3</v>
      </c>
      <c r="BR738">
        <v>4</v>
      </c>
      <c r="BS738">
        <v>0</v>
      </c>
      <c r="BT738">
        <v>33579</v>
      </c>
      <c r="BU738">
        <v>0.8</v>
      </c>
      <c r="BV738">
        <v>0.55472330000000003</v>
      </c>
      <c r="BW738">
        <v>230</v>
      </c>
      <c r="BX738">
        <v>1.5783670000000001</v>
      </c>
      <c r="BY738">
        <v>-8.3894300000000005E-2</v>
      </c>
      <c r="BZ738">
        <v>34</v>
      </c>
      <c r="CA738">
        <v>7</v>
      </c>
      <c r="CB738">
        <v>3</v>
      </c>
      <c r="CC738">
        <v>0</v>
      </c>
      <c r="CD738">
        <v>0</v>
      </c>
      <c r="CE738">
        <v>3</v>
      </c>
      <c r="CF738">
        <v>1</v>
      </c>
      <c r="CG738">
        <v>2</v>
      </c>
      <c r="CH738">
        <v>4</v>
      </c>
      <c r="CI738">
        <v>0</v>
      </c>
      <c r="CJ738">
        <v>34406</v>
      </c>
      <c r="CK738">
        <v>1.5694936929605301</v>
      </c>
      <c r="CL738">
        <v>0.65260900643316655</v>
      </c>
      <c r="CM738">
        <v>208</v>
      </c>
      <c r="CN738">
        <v>0.12224365007728212</v>
      </c>
      <c r="CO738">
        <v>3604</v>
      </c>
      <c r="CP738">
        <v>0.36500343899999999</v>
      </c>
      <c r="CQ738">
        <v>-4.5917873999999997E-2</v>
      </c>
      <c r="CR738">
        <v>30272</v>
      </c>
      <c r="CS738">
        <v>0.88</v>
      </c>
      <c r="CT738">
        <v>28248</v>
      </c>
      <c r="CU738">
        <v>0.83999601235999999</v>
      </c>
      <c r="CV738">
        <v>24</v>
      </c>
      <c r="CW738">
        <v>13</v>
      </c>
      <c r="CX738">
        <v>12</v>
      </c>
      <c r="CY738">
        <v>267</v>
      </c>
      <c r="CZ738">
        <v>864</v>
      </c>
      <c r="DA738" s="2">
        <v>20938</v>
      </c>
      <c r="DB738" s="2">
        <v>3755</v>
      </c>
      <c r="DC738" s="2">
        <v>107.69</v>
      </c>
      <c r="DD738" s="2">
        <v>925</v>
      </c>
      <c r="DE738">
        <v>254</v>
      </c>
      <c r="DF738">
        <v>13</v>
      </c>
      <c r="DG738">
        <v>29.11</v>
      </c>
      <c r="DH738">
        <v>8.73</v>
      </c>
      <c r="DI738" s="2">
        <v>5.82</v>
      </c>
      <c r="DJ738">
        <v>-1.61</v>
      </c>
      <c r="DK738">
        <v>0.90787032609735108</v>
      </c>
      <c r="DL738">
        <v>0</v>
      </c>
      <c r="DM738">
        <v>301</v>
      </c>
      <c r="DN738">
        <v>98.6</v>
      </c>
      <c r="DO738">
        <v>0.45</v>
      </c>
      <c r="DP738">
        <v>6949.2699999999995</v>
      </c>
      <c r="DQ738" s="2">
        <v>0</v>
      </c>
      <c r="DR738" s="2">
        <v>2833.3306192300006</v>
      </c>
      <c r="DS738">
        <v>1.3452828511299806E-2</v>
      </c>
      <c r="DT738">
        <v>3.65627249513848</v>
      </c>
      <c r="DU738">
        <v>754654.64299658232</v>
      </c>
      <c r="DV738">
        <v>0</v>
      </c>
    </row>
    <row r="739" spans="1:126" x14ac:dyDescent="0.15">
      <c r="A739" t="s">
        <v>1271</v>
      </c>
      <c r="B739" t="s">
        <v>1378</v>
      </c>
      <c r="C739">
        <v>18</v>
      </c>
      <c r="D739">
        <v>153</v>
      </c>
      <c r="E739" t="s">
        <v>1379</v>
      </c>
      <c r="F739">
        <v>18153</v>
      </c>
      <c r="G739" t="s">
        <v>5723</v>
      </c>
      <c r="H739">
        <v>92.8</v>
      </c>
      <c r="I739">
        <v>4.4000000000000004</v>
      </c>
      <c r="J739">
        <v>0.2</v>
      </c>
      <c r="K739">
        <v>0.2</v>
      </c>
      <c r="L739">
        <v>1</v>
      </c>
      <c r="M739">
        <v>1.4</v>
      </c>
      <c r="N739">
        <f t="shared" si="50"/>
        <v>8634.2400000000016</v>
      </c>
      <c r="O739">
        <f t="shared" si="48"/>
        <v>1365.7599999999984</v>
      </c>
      <c r="P739">
        <f t="shared" si="49"/>
        <v>1.6389119999999986</v>
      </c>
      <c r="Q739" s="4">
        <v>18153</v>
      </c>
      <c r="R739" s="5">
        <v>39.089224999999999</v>
      </c>
      <c r="S739" s="5">
        <v>-87.415842999999995</v>
      </c>
      <c r="T739">
        <v>3</v>
      </c>
      <c r="U739">
        <v>0.14303706362617707</v>
      </c>
      <c r="V739">
        <v>21379</v>
      </c>
      <c r="W739">
        <v>21227</v>
      </c>
      <c r="X739">
        <v>21111</v>
      </c>
      <c r="Y739">
        <v>20878</v>
      </c>
      <c r="Z739">
        <v>11662</v>
      </c>
      <c r="AA739">
        <v>18141</v>
      </c>
      <c r="AB739">
        <v>7104.4910000000009</v>
      </c>
      <c r="AC739">
        <v>45023</v>
      </c>
      <c r="AD739">
        <v>0</v>
      </c>
      <c r="AE739">
        <v>0</v>
      </c>
      <c r="AF739">
        <v>18</v>
      </c>
      <c r="AG739">
        <v>433</v>
      </c>
      <c r="AH739">
        <v>4.1570438799076209E-2</v>
      </c>
      <c r="AI739" s="3">
        <v>170245</v>
      </c>
      <c r="AJ739" s="3">
        <v>286145.65022575</v>
      </c>
      <c r="AK739">
        <v>110</v>
      </c>
      <c r="AL739">
        <v>290611.20000000001</v>
      </c>
      <c r="AM739">
        <v>341772</v>
      </c>
      <c r="AN739">
        <v>93576</v>
      </c>
      <c r="AO739">
        <v>435348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16</v>
      </c>
      <c r="AV739">
        <f t="shared" si="47"/>
        <v>17</v>
      </c>
      <c r="AW739">
        <v>7187</v>
      </c>
      <c r="AX739">
        <v>0.36</v>
      </c>
      <c r="AY739">
        <v>707474274.89927006</v>
      </c>
      <c r="AZ739">
        <v>707474.27489927004</v>
      </c>
      <c r="BA739">
        <v>32474.884578538102</v>
      </c>
      <c r="BB739">
        <v>0.30793027072400336</v>
      </c>
      <c r="BC739">
        <v>23250</v>
      </c>
      <c r="BD739">
        <v>2325</v>
      </c>
      <c r="BE739">
        <v>20925</v>
      </c>
      <c r="BF739">
        <v>0.9787642078675336</v>
      </c>
      <c r="BG739">
        <v>262886</v>
      </c>
      <c r="BH739">
        <v>12.452560276633035</v>
      </c>
      <c r="BI739">
        <v>2314</v>
      </c>
      <c r="BJ739">
        <v>17</v>
      </c>
      <c r="BK739">
        <v>5</v>
      </c>
      <c r="BL739">
        <v>2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21153</v>
      </c>
      <c r="BU739">
        <v>0.79</v>
      </c>
      <c r="BV739">
        <v>0.51946060000000005</v>
      </c>
      <c r="BW739">
        <v>122</v>
      </c>
      <c r="BX739">
        <v>1.1818649999999999</v>
      </c>
      <c r="BY739">
        <v>-0.73261359999999998</v>
      </c>
      <c r="BZ739">
        <v>19</v>
      </c>
      <c r="CA739">
        <v>5</v>
      </c>
      <c r="CB739">
        <v>2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21003</v>
      </c>
      <c r="CK739">
        <v>1.3331428843498547</v>
      </c>
      <c r="CL739">
        <v>0.57286987768640729</v>
      </c>
      <c r="CM739">
        <v>110</v>
      </c>
      <c r="CN739">
        <v>-0.55468939485934365</v>
      </c>
      <c r="CO739">
        <v>1524</v>
      </c>
      <c r="CP739">
        <v>-1.0979781492</v>
      </c>
      <c r="CQ739">
        <v>-0.35525055239999997</v>
      </c>
      <c r="CR739">
        <v>17578</v>
      </c>
      <c r="CS739">
        <v>0.84200000000000008</v>
      </c>
      <c r="CT739">
        <v>17787</v>
      </c>
      <c r="CU739">
        <v>0.83317167798000002</v>
      </c>
      <c r="CV739">
        <v>6</v>
      </c>
      <c r="CW739">
        <v>7</v>
      </c>
      <c r="CX739">
        <v>10</v>
      </c>
      <c r="CY739">
        <v>411</v>
      </c>
      <c r="CZ739">
        <v>670</v>
      </c>
      <c r="DA739" s="2">
        <v>8446</v>
      </c>
      <c r="DB739" s="2">
        <v>1130</v>
      </c>
      <c r="DC739" s="2">
        <v>70.680000000000007</v>
      </c>
      <c r="DD739" s="2">
        <v>1393</v>
      </c>
      <c r="DE739">
        <v>164</v>
      </c>
      <c r="DF739">
        <v>16</v>
      </c>
      <c r="DG739">
        <v>42.41</v>
      </c>
      <c r="DH739">
        <v>28.27</v>
      </c>
      <c r="DI739" s="2">
        <v>9.42</v>
      </c>
      <c r="DJ739">
        <v>-2.0699999999999998</v>
      </c>
      <c r="DK739">
        <v>0.91037622250286354</v>
      </c>
      <c r="DL739">
        <v>2.3094688221709007E-3</v>
      </c>
      <c r="DN739">
        <v>145</v>
      </c>
      <c r="DO739">
        <v>0.51200000000000001</v>
      </c>
      <c r="DP739">
        <v>3822.59</v>
      </c>
      <c r="DQ739" s="2">
        <v>0</v>
      </c>
      <c r="DR739" s="2">
        <v>2888.50897033</v>
      </c>
      <c r="DS739">
        <v>9.7508482311590219E-3</v>
      </c>
      <c r="DT739">
        <v>2.4626550078293801</v>
      </c>
      <c r="DU739">
        <v>715675.12701130554</v>
      </c>
      <c r="DV739">
        <v>1</v>
      </c>
    </row>
    <row r="740" spans="1:126" x14ac:dyDescent="0.15">
      <c r="A740" t="s">
        <v>1271</v>
      </c>
      <c r="B740" t="s">
        <v>1380</v>
      </c>
      <c r="C740">
        <v>18</v>
      </c>
      <c r="D740">
        <v>155</v>
      </c>
      <c r="E740" t="s">
        <v>1381</v>
      </c>
      <c r="F740">
        <v>18155</v>
      </c>
      <c r="G740" t="s">
        <v>5724</v>
      </c>
      <c r="H740">
        <v>97.2</v>
      </c>
      <c r="I740">
        <v>0.3</v>
      </c>
      <c r="J740">
        <v>0.2</v>
      </c>
      <c r="K740">
        <v>0.2</v>
      </c>
      <c r="L740">
        <v>0.8</v>
      </c>
      <c r="M740">
        <v>1.4</v>
      </c>
      <c r="N740">
        <f t="shared" si="50"/>
        <v>9450.61</v>
      </c>
      <c r="O740">
        <f t="shared" si="48"/>
        <v>549.38999999999942</v>
      </c>
      <c r="P740">
        <f t="shared" si="49"/>
        <v>0.65926799999999952</v>
      </c>
      <c r="Q740" s="4">
        <v>18155</v>
      </c>
      <c r="R740" s="5">
        <v>38.825854</v>
      </c>
      <c r="S740" s="5">
        <v>-85.029680999999997</v>
      </c>
      <c r="T740">
        <v>8</v>
      </c>
      <c r="U740">
        <v>5.9898767862228239E-2</v>
      </c>
      <c r="V740">
        <v>10509</v>
      </c>
      <c r="W740">
        <v>10514</v>
      </c>
      <c r="X740">
        <v>10500</v>
      </c>
      <c r="Y740">
        <v>10614</v>
      </c>
      <c r="Z740">
        <v>5411</v>
      </c>
      <c r="AA740">
        <v>18143</v>
      </c>
      <c r="AB740">
        <v>3885.433</v>
      </c>
      <c r="AC740">
        <v>44061</v>
      </c>
      <c r="AD740">
        <v>2</v>
      </c>
      <c r="AE740">
        <v>1.9047619047619048E-4</v>
      </c>
      <c r="AF740">
        <v>13</v>
      </c>
      <c r="AG740">
        <v>383</v>
      </c>
      <c r="AH740">
        <v>3.3942558746736295E-2</v>
      </c>
      <c r="AI740" s="3">
        <v>50519</v>
      </c>
      <c r="AJ740" s="3">
        <v>141204.78766832</v>
      </c>
      <c r="AK740">
        <v>59</v>
      </c>
      <c r="AL740">
        <v>143065.60000000001</v>
      </c>
      <c r="AM740">
        <v>1097282</v>
      </c>
      <c r="AN740">
        <v>21480</v>
      </c>
      <c r="AO740">
        <v>1118762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8</v>
      </c>
      <c r="AV740">
        <f t="shared" si="47"/>
        <v>8</v>
      </c>
      <c r="AW740">
        <v>1922</v>
      </c>
      <c r="AX740">
        <v>0.18000000000000005</v>
      </c>
      <c r="AY740">
        <v>134213196.99483199</v>
      </c>
      <c r="AZ740">
        <v>134213.19699483199</v>
      </c>
      <c r="BA740">
        <v>15407.972168227399</v>
      </c>
      <c r="BB740">
        <v>0.64901467180872019</v>
      </c>
      <c r="BC740">
        <v>7419</v>
      </c>
      <c r="BD740">
        <v>5420</v>
      </c>
      <c r="BE740">
        <v>1999</v>
      </c>
      <c r="BF740">
        <v>0.19021790845941575</v>
      </c>
      <c r="BG740">
        <v>83282</v>
      </c>
      <c r="BH740">
        <v>7.9316190476190478</v>
      </c>
      <c r="BI740">
        <v>1041</v>
      </c>
      <c r="BJ740">
        <v>5</v>
      </c>
      <c r="BK740">
        <v>2</v>
      </c>
      <c r="BL740">
        <v>2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9675</v>
      </c>
      <c r="BU740">
        <v>0.7</v>
      </c>
      <c r="BV740">
        <v>0.48741299999999999</v>
      </c>
      <c r="BW740">
        <v>65</v>
      </c>
      <c r="BX740">
        <v>1.0335920000000001</v>
      </c>
      <c r="BY740">
        <v>-0.813998</v>
      </c>
      <c r="BZ740">
        <v>5</v>
      </c>
      <c r="CA740">
        <v>2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10490</v>
      </c>
      <c r="CK740">
        <v>0.85795996186844614</v>
      </c>
      <c r="CL740">
        <v>0.48390313390313389</v>
      </c>
      <c r="CM740">
        <v>68</v>
      </c>
      <c r="CN740">
        <v>-1.1008994613896275</v>
      </c>
      <c r="CO740">
        <v>454</v>
      </c>
      <c r="CP740">
        <v>-0.71919057559999999</v>
      </c>
      <c r="CQ740">
        <v>-0.4728741125</v>
      </c>
      <c r="CR740">
        <v>8954</v>
      </c>
      <c r="CS740">
        <v>0.85099999999999998</v>
      </c>
      <c r="CT740">
        <v>8481</v>
      </c>
      <c r="CU740">
        <v>0.81792945787000004</v>
      </c>
      <c r="CV740">
        <v>2</v>
      </c>
      <c r="CW740">
        <v>2</v>
      </c>
      <c r="CY740">
        <v>324</v>
      </c>
      <c r="CZ740">
        <v>565</v>
      </c>
      <c r="DA740" s="2">
        <v>3308</v>
      </c>
      <c r="DB740" s="2">
        <v>650</v>
      </c>
      <c r="DC740" s="2">
        <v>114</v>
      </c>
      <c r="DD740" s="2">
        <v>325</v>
      </c>
      <c r="DE740">
        <v>179</v>
      </c>
      <c r="DF740">
        <v>4</v>
      </c>
      <c r="DG740">
        <v>38</v>
      </c>
      <c r="DH740">
        <v>9.5</v>
      </c>
      <c r="DI740" s="2">
        <v>28.5</v>
      </c>
      <c r="DJ740">
        <v>-0.2</v>
      </c>
      <c r="DK740">
        <v>0.93671687879807597</v>
      </c>
      <c r="DL740">
        <v>5.2219321148825066E-3</v>
      </c>
      <c r="DM740">
        <v>51</v>
      </c>
      <c r="DN740">
        <v>35.200000000000003</v>
      </c>
      <c r="DO740">
        <v>0.24199999999999999</v>
      </c>
      <c r="DP740">
        <v>918.26</v>
      </c>
      <c r="DQ740" s="2">
        <v>0</v>
      </c>
      <c r="DR740" s="2">
        <v>8.0337245900000003</v>
      </c>
      <c r="DS740">
        <v>0</v>
      </c>
      <c r="DT740">
        <v>4.9964439407374499</v>
      </c>
      <c r="DU740">
        <v>714819.25024796778</v>
      </c>
      <c r="DV740">
        <v>1</v>
      </c>
    </row>
    <row r="741" spans="1:126" x14ac:dyDescent="0.15">
      <c r="A741" t="s">
        <v>1271</v>
      </c>
      <c r="B741" t="s">
        <v>1382</v>
      </c>
      <c r="C741">
        <v>18</v>
      </c>
      <c r="D741">
        <v>157</v>
      </c>
      <c r="E741" t="s">
        <v>1383</v>
      </c>
      <c r="F741">
        <v>18157</v>
      </c>
      <c r="G741" t="s">
        <v>5725</v>
      </c>
      <c r="H741">
        <v>80.400000000000006</v>
      </c>
      <c r="I741">
        <v>3.9</v>
      </c>
      <c r="J741">
        <v>0.2</v>
      </c>
      <c r="K741">
        <v>6.2</v>
      </c>
      <c r="L741">
        <v>1.9</v>
      </c>
      <c r="M741">
        <v>7.5</v>
      </c>
      <c r="N741">
        <f t="shared" si="50"/>
        <v>6577.71</v>
      </c>
      <c r="O741">
        <f t="shared" si="48"/>
        <v>3422.29</v>
      </c>
      <c r="P741">
        <f t="shared" si="49"/>
        <v>4.1067480000000014</v>
      </c>
      <c r="Q741" s="4">
        <v>18157</v>
      </c>
      <c r="R741" s="5">
        <v>40.389133000000001</v>
      </c>
      <c r="S741" s="5">
        <v>-86.893553999999995</v>
      </c>
      <c r="T741">
        <v>3</v>
      </c>
      <c r="U741">
        <v>8.7968887298570525E-2</v>
      </c>
      <c r="V741">
        <v>173317</v>
      </c>
      <c r="W741">
        <v>178135</v>
      </c>
      <c r="X741">
        <v>180952</v>
      </c>
      <c r="Y741">
        <v>186076</v>
      </c>
      <c r="Z741">
        <v>81192</v>
      </c>
      <c r="AA741">
        <v>18145</v>
      </c>
      <c r="AB741">
        <v>65063.262999999992</v>
      </c>
      <c r="AC741">
        <v>45932</v>
      </c>
      <c r="AD741">
        <v>4</v>
      </c>
      <c r="AE741">
        <v>2.2105309695388833E-5</v>
      </c>
      <c r="AF741">
        <v>71</v>
      </c>
      <c r="AG741">
        <v>702</v>
      </c>
      <c r="AH741">
        <v>0.10113960113960115</v>
      </c>
      <c r="AI741" s="3">
        <v>220199</v>
      </c>
      <c r="AJ741" s="3">
        <v>319873.50563864503</v>
      </c>
      <c r="AK741">
        <v>35</v>
      </c>
      <c r="AL741">
        <v>321996.79999999999</v>
      </c>
      <c r="AM741">
        <v>659532</v>
      </c>
      <c r="AN741">
        <v>137235</v>
      </c>
      <c r="AO741">
        <v>796767</v>
      </c>
      <c r="AP741">
        <v>11</v>
      </c>
      <c r="AQ741">
        <v>2</v>
      </c>
      <c r="AR741">
        <v>13</v>
      </c>
      <c r="AS741">
        <v>7.2978359109664021E-2</v>
      </c>
      <c r="AT741">
        <v>14</v>
      </c>
      <c r="AU741">
        <v>107</v>
      </c>
      <c r="AV741">
        <f t="shared" si="47"/>
        <v>121</v>
      </c>
      <c r="AW741">
        <v>158553</v>
      </c>
      <c r="AX741">
        <v>0.86</v>
      </c>
      <c r="AY741">
        <v>875001652.52076995</v>
      </c>
      <c r="AZ741">
        <v>875001.65252076997</v>
      </c>
      <c r="BA741">
        <v>5881.7279817138697</v>
      </c>
      <c r="BB741">
        <v>1.7001806324756472</v>
      </c>
      <c r="BC741">
        <v>89803</v>
      </c>
      <c r="BD741">
        <v>3860</v>
      </c>
      <c r="BE741">
        <v>85943</v>
      </c>
      <c r="BF741">
        <v>0.495871726374216</v>
      </c>
      <c r="BG741">
        <v>2443556</v>
      </c>
      <c r="BH741">
        <v>13.503890534506388</v>
      </c>
      <c r="BI741">
        <v>10086</v>
      </c>
      <c r="BJ741">
        <v>114</v>
      </c>
      <c r="BK741">
        <v>19</v>
      </c>
      <c r="BL741">
        <v>8</v>
      </c>
      <c r="BM741">
        <v>1</v>
      </c>
      <c r="BN741">
        <v>3</v>
      </c>
      <c r="BO741">
        <v>15</v>
      </c>
      <c r="BP741">
        <v>4</v>
      </c>
      <c r="BQ741">
        <v>14</v>
      </c>
      <c r="BR741">
        <v>3</v>
      </c>
      <c r="BS741">
        <v>0</v>
      </c>
      <c r="BT741">
        <v>167964</v>
      </c>
      <c r="BU741">
        <v>0.78</v>
      </c>
      <c r="BV741">
        <v>0.53068850000000001</v>
      </c>
      <c r="BW741">
        <v>882</v>
      </c>
      <c r="BX741">
        <v>1.077612</v>
      </c>
      <c r="BY741">
        <v>-0.8271366</v>
      </c>
      <c r="BZ741">
        <v>115</v>
      </c>
      <c r="CA741">
        <v>17</v>
      </c>
      <c r="CB741">
        <v>8</v>
      </c>
      <c r="CC741">
        <v>0</v>
      </c>
      <c r="CD741">
        <v>4</v>
      </c>
      <c r="CE741">
        <v>14</v>
      </c>
      <c r="CF741">
        <v>3</v>
      </c>
      <c r="CG741">
        <v>20</v>
      </c>
      <c r="CH741">
        <v>5</v>
      </c>
      <c r="CI741">
        <v>0</v>
      </c>
      <c r="CJ741">
        <v>183670</v>
      </c>
      <c r="CK741">
        <v>1.012685795176131</v>
      </c>
      <c r="CL741">
        <v>0.53290373339827291</v>
      </c>
      <c r="CM741">
        <v>798</v>
      </c>
      <c r="CN741">
        <v>-1.1581349276107826</v>
      </c>
      <c r="CO741">
        <v>29932</v>
      </c>
      <c r="CP741">
        <v>0.973273096</v>
      </c>
      <c r="CQ741">
        <v>0.52972754799999999</v>
      </c>
      <c r="CR741">
        <v>156696</v>
      </c>
      <c r="CS741">
        <v>0.83599999999999997</v>
      </c>
      <c r="CT741">
        <v>140907</v>
      </c>
      <c r="CU741">
        <v>0.83556002363000004</v>
      </c>
      <c r="CV741">
        <v>237</v>
      </c>
      <c r="CW741">
        <v>85</v>
      </c>
      <c r="CX741">
        <v>132</v>
      </c>
      <c r="CY741">
        <v>931</v>
      </c>
      <c r="CZ741">
        <v>1145</v>
      </c>
      <c r="DA741" s="2">
        <v>109013</v>
      </c>
      <c r="DB741" s="2">
        <v>23935</v>
      </c>
      <c r="DC741" s="2">
        <v>118.22</v>
      </c>
      <c r="DD741" s="2">
        <v>27143</v>
      </c>
      <c r="DE741">
        <v>389</v>
      </c>
      <c r="DF741">
        <v>34</v>
      </c>
      <c r="DG741">
        <v>46.62</v>
      </c>
      <c r="DH741">
        <v>2.78</v>
      </c>
      <c r="DI741" s="2">
        <v>9.44</v>
      </c>
      <c r="DJ741">
        <v>-2.79</v>
      </c>
      <c r="DK741">
        <v>0.91933660007538631</v>
      </c>
      <c r="DL741">
        <v>1.4245014245014246E-3</v>
      </c>
      <c r="DM741">
        <v>124</v>
      </c>
      <c r="DN741">
        <v>219</v>
      </c>
      <c r="DO741">
        <v>0.67799999999999994</v>
      </c>
      <c r="DP741">
        <v>1710.2</v>
      </c>
      <c r="DQ741" s="2">
        <v>0</v>
      </c>
      <c r="DR741" s="2">
        <v>1252.91269253</v>
      </c>
      <c r="DS741">
        <v>3.8910748839461142E-3</v>
      </c>
      <c r="DT741">
        <v>2.3656764906999399</v>
      </c>
      <c r="DU741">
        <v>761740.25984061044</v>
      </c>
      <c r="DV741">
        <v>0</v>
      </c>
    </row>
    <row r="742" spans="1:126" x14ac:dyDescent="0.15">
      <c r="A742" t="s">
        <v>1271</v>
      </c>
      <c r="B742" t="s">
        <v>1384</v>
      </c>
      <c r="C742">
        <v>18</v>
      </c>
      <c r="D742">
        <v>159</v>
      </c>
      <c r="E742" t="s">
        <v>1385</v>
      </c>
      <c r="F742">
        <v>18159</v>
      </c>
      <c r="G742" t="s">
        <v>5726</v>
      </c>
      <c r="H742">
        <v>96.4</v>
      </c>
      <c r="I742">
        <v>0.2</v>
      </c>
      <c r="J742">
        <v>0.1</v>
      </c>
      <c r="K742">
        <v>0.4</v>
      </c>
      <c r="L742">
        <v>0.8</v>
      </c>
      <c r="M742">
        <v>2.2000000000000002</v>
      </c>
      <c r="N742">
        <f t="shared" si="50"/>
        <v>9298.6500000000015</v>
      </c>
      <c r="O742">
        <f t="shared" si="48"/>
        <v>701.34999999999854</v>
      </c>
      <c r="P742">
        <f t="shared" si="49"/>
        <v>0.84161999999999859</v>
      </c>
      <c r="Q742" s="4">
        <v>18159</v>
      </c>
      <c r="R742" s="5">
        <v>40.310229</v>
      </c>
      <c r="S742" s="5">
        <v>-86.056207000000001</v>
      </c>
      <c r="T742">
        <v>6</v>
      </c>
      <c r="U742">
        <v>0.14299074315843224</v>
      </c>
      <c r="V742">
        <v>15917</v>
      </c>
      <c r="W742">
        <v>15688</v>
      </c>
      <c r="X742">
        <v>15573</v>
      </c>
      <c r="Y742">
        <v>15235</v>
      </c>
      <c r="Z742">
        <v>8025</v>
      </c>
      <c r="AA742">
        <v>18147</v>
      </c>
      <c r="AB742">
        <v>6294.5730000000003</v>
      </c>
      <c r="AC742">
        <v>51613</v>
      </c>
      <c r="AD742">
        <v>1</v>
      </c>
      <c r="AE742">
        <v>6.4213703204263784E-5</v>
      </c>
      <c r="AF742">
        <v>13</v>
      </c>
      <c r="AG742">
        <v>377</v>
      </c>
      <c r="AH742">
        <v>3.4482758620689655E-2</v>
      </c>
      <c r="AI742" s="3">
        <v>145181</v>
      </c>
      <c r="AJ742" s="3">
        <v>166745.85971247501</v>
      </c>
      <c r="AK742">
        <v>114</v>
      </c>
      <c r="AL742">
        <v>166675.20000000001</v>
      </c>
      <c r="AM742">
        <v>711221</v>
      </c>
      <c r="AN742">
        <v>93961</v>
      </c>
      <c r="AO742">
        <v>805182</v>
      </c>
      <c r="AP742">
        <v>1</v>
      </c>
      <c r="AQ742">
        <v>0</v>
      </c>
      <c r="AR742">
        <v>1</v>
      </c>
      <c r="AS742">
        <v>6.3742988271290157E-2</v>
      </c>
      <c r="AT742">
        <v>1</v>
      </c>
      <c r="AU742">
        <v>15</v>
      </c>
      <c r="AV742">
        <f t="shared" si="47"/>
        <v>16</v>
      </c>
      <c r="AW742">
        <v>10846</v>
      </c>
      <c r="AX742">
        <v>0.72</v>
      </c>
      <c r="AY742">
        <v>602841582.02916598</v>
      </c>
      <c r="AZ742">
        <v>602841.58202916593</v>
      </c>
      <c r="BA742">
        <v>35033.5716512949</v>
      </c>
      <c r="BB742">
        <v>0.2854404940362506</v>
      </c>
      <c r="BC742">
        <v>7364</v>
      </c>
      <c r="BD742">
        <v>5159</v>
      </c>
      <c r="BE742">
        <v>2205</v>
      </c>
      <c r="BF742">
        <v>0.1385311302381102</v>
      </c>
      <c r="BG742">
        <v>176890</v>
      </c>
      <c r="BH742">
        <v>11.358761959802221</v>
      </c>
      <c r="BI742">
        <v>1931</v>
      </c>
      <c r="BJ742">
        <v>17</v>
      </c>
      <c r="BK742">
        <v>5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15892</v>
      </c>
      <c r="BU742">
        <v>0.81</v>
      </c>
      <c r="BV742">
        <v>0.63304760000000004</v>
      </c>
      <c r="BW742">
        <v>87</v>
      </c>
      <c r="BX742">
        <v>1.510194</v>
      </c>
      <c r="BY742">
        <v>5.44696E-2</v>
      </c>
      <c r="BZ742">
        <v>19</v>
      </c>
      <c r="CA742">
        <v>4</v>
      </c>
      <c r="CB742">
        <v>2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15429</v>
      </c>
      <c r="CK742">
        <v>1.7499513902391599</v>
      </c>
      <c r="CL742">
        <v>0.56855025474756837</v>
      </c>
      <c r="CM742">
        <v>80</v>
      </c>
      <c r="CN742">
        <v>-0.21410304030876581</v>
      </c>
      <c r="CO742">
        <v>1632</v>
      </c>
      <c r="CP742">
        <v>1.3387181999999999E-2</v>
      </c>
      <c r="CQ742">
        <v>0.39275544600000001</v>
      </c>
      <c r="CR742">
        <v>13407</v>
      </c>
      <c r="CS742">
        <v>0.88099999999999989</v>
      </c>
      <c r="CT742">
        <v>13577</v>
      </c>
      <c r="CU742">
        <v>0.86095258998999991</v>
      </c>
      <c r="CV742">
        <v>4</v>
      </c>
      <c r="CW742">
        <v>8</v>
      </c>
      <c r="CX742">
        <v>4</v>
      </c>
      <c r="CY742">
        <v>552</v>
      </c>
      <c r="CZ742">
        <v>601</v>
      </c>
      <c r="DA742" s="2">
        <v>6474</v>
      </c>
      <c r="DB742" s="2">
        <v>1300</v>
      </c>
      <c r="DC742" s="2">
        <v>89.46</v>
      </c>
      <c r="DD742" s="2">
        <v>420</v>
      </c>
      <c r="DE742">
        <v>159</v>
      </c>
      <c r="DF742">
        <v>30</v>
      </c>
      <c r="DG742">
        <v>44.73</v>
      </c>
      <c r="DH742">
        <v>12.78</v>
      </c>
      <c r="DI742" s="2">
        <v>6.39</v>
      </c>
      <c r="DJ742">
        <v>-5.4</v>
      </c>
      <c r="DK742">
        <v>0.92618180064884525</v>
      </c>
      <c r="DL742">
        <v>0</v>
      </c>
      <c r="DM742">
        <v>0</v>
      </c>
      <c r="DN742">
        <v>148.19999999999999</v>
      </c>
      <c r="DO742">
        <v>0.88900000000000001</v>
      </c>
      <c r="DP742">
        <v>1017.2</v>
      </c>
      <c r="DQ742" s="2">
        <v>0</v>
      </c>
      <c r="DR742" s="2">
        <v>91.389300160000005</v>
      </c>
      <c r="DS742">
        <v>5.4830772761742599E-4</v>
      </c>
      <c r="DT742">
        <v>2.1822340915320999</v>
      </c>
      <c r="DU742">
        <v>363724.30365293106</v>
      </c>
      <c r="DV742">
        <v>1</v>
      </c>
    </row>
    <row r="743" spans="1:126" x14ac:dyDescent="0.15">
      <c r="A743" t="s">
        <v>1271</v>
      </c>
      <c r="B743" t="s">
        <v>390</v>
      </c>
      <c r="C743">
        <v>18</v>
      </c>
      <c r="D743">
        <v>161</v>
      </c>
      <c r="E743" t="s">
        <v>1386</v>
      </c>
      <c r="F743">
        <v>18161</v>
      </c>
      <c r="G743" t="s">
        <v>5727</v>
      </c>
      <c r="H743">
        <v>96.9</v>
      </c>
      <c r="I743">
        <v>0.4</v>
      </c>
      <c r="J743">
        <v>0.3</v>
      </c>
      <c r="K743">
        <v>0.3</v>
      </c>
      <c r="L743">
        <v>1.1000000000000001</v>
      </c>
      <c r="M743">
        <v>1.1000000000000001</v>
      </c>
      <c r="N743">
        <f t="shared" si="50"/>
        <v>9392.369999999999</v>
      </c>
      <c r="O743">
        <f t="shared" si="48"/>
        <v>607.63000000000102</v>
      </c>
      <c r="P743">
        <f t="shared" si="49"/>
        <v>0.72915600000000147</v>
      </c>
      <c r="Q743" s="4">
        <v>18161</v>
      </c>
      <c r="R743" s="5">
        <v>39.623111000000002</v>
      </c>
      <c r="S743" s="5">
        <v>-84.925151999999997</v>
      </c>
      <c r="T743">
        <v>1</v>
      </c>
      <c r="U743">
        <v>0.14731723523280746</v>
      </c>
      <c r="V743">
        <v>7449</v>
      </c>
      <c r="W743">
        <v>7382</v>
      </c>
      <c r="X743">
        <v>7299</v>
      </c>
      <c r="Y743">
        <v>7200</v>
      </c>
      <c r="Z743">
        <v>3771</v>
      </c>
      <c r="AA743">
        <v>18149</v>
      </c>
      <c r="AB743">
        <v>2966.7440000000001</v>
      </c>
      <c r="AC743">
        <v>44277</v>
      </c>
      <c r="AD743">
        <v>0</v>
      </c>
      <c r="AE743">
        <v>0</v>
      </c>
      <c r="AF743">
        <v>3</v>
      </c>
      <c r="AG743">
        <v>242</v>
      </c>
      <c r="AH743">
        <v>1.2396694214876033E-2</v>
      </c>
      <c r="AI743" s="3">
        <v>74491</v>
      </c>
      <c r="AJ743" s="3">
        <v>103183.28099564</v>
      </c>
      <c r="AK743">
        <v>114</v>
      </c>
      <c r="AL743">
        <v>105766.39999999999</v>
      </c>
      <c r="AM743">
        <v>323935</v>
      </c>
      <c r="AN743">
        <v>41648</v>
      </c>
      <c r="AO743">
        <v>365583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6</v>
      </c>
      <c r="AV743">
        <f t="shared" si="47"/>
        <v>7</v>
      </c>
      <c r="AW743">
        <v>3315</v>
      </c>
      <c r="AX743">
        <v>0.47</v>
      </c>
      <c r="AY743">
        <v>178467954.84660801</v>
      </c>
      <c r="AZ743">
        <v>178467.95484660802</v>
      </c>
      <c r="BA743">
        <v>25111.1540230069</v>
      </c>
      <c r="BB743">
        <v>0.39822940796898371</v>
      </c>
      <c r="BC743">
        <v>4630</v>
      </c>
      <c r="BD743">
        <v>0</v>
      </c>
      <c r="BE743">
        <v>4630</v>
      </c>
      <c r="BF743">
        <v>0.62155994093166866</v>
      </c>
      <c r="BG743">
        <v>110559</v>
      </c>
      <c r="BH743">
        <v>15.147143444307439</v>
      </c>
      <c r="BI743">
        <v>748</v>
      </c>
      <c r="BJ743">
        <v>4</v>
      </c>
      <c r="BK743">
        <v>2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</v>
      </c>
      <c r="BS743">
        <v>0</v>
      </c>
      <c r="BT743">
        <v>7040</v>
      </c>
      <c r="BU743">
        <v>0.78</v>
      </c>
      <c r="BV743">
        <v>0.61061460000000001</v>
      </c>
      <c r="BW743">
        <v>57</v>
      </c>
      <c r="BX743">
        <v>1.420455</v>
      </c>
      <c r="BY743">
        <v>0.27331220000000001</v>
      </c>
      <c r="BZ743">
        <v>5</v>
      </c>
      <c r="CA743">
        <v>2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7225</v>
      </c>
      <c r="CK743">
        <v>1.2456747404844291</v>
      </c>
      <c r="CL743">
        <v>0.5285592497868713</v>
      </c>
      <c r="CM743">
        <v>52</v>
      </c>
      <c r="CN743">
        <v>-0.47342916503918514</v>
      </c>
      <c r="CO743">
        <v>745</v>
      </c>
      <c r="CP743">
        <v>-7.36671567E-2</v>
      </c>
      <c r="CQ743">
        <v>-0.21679272090000001</v>
      </c>
      <c r="CR743">
        <v>6232</v>
      </c>
      <c r="CS743">
        <v>0.871</v>
      </c>
      <c r="CT743">
        <v>6168</v>
      </c>
      <c r="CU743">
        <v>0.84364970197</v>
      </c>
      <c r="CX743">
        <v>3</v>
      </c>
      <c r="CY743">
        <v>112</v>
      </c>
      <c r="CZ743">
        <v>343</v>
      </c>
      <c r="DA743" s="2">
        <v>2375</v>
      </c>
      <c r="DB743" s="2">
        <v>575</v>
      </c>
      <c r="DC743" s="2">
        <v>123.68</v>
      </c>
      <c r="DD743" s="2">
        <v>270</v>
      </c>
      <c r="DE743">
        <v>67</v>
      </c>
      <c r="DF743">
        <v>6</v>
      </c>
      <c r="DG743">
        <v>54.97</v>
      </c>
      <c r="DH743">
        <v>13.74</v>
      </c>
      <c r="DJ743">
        <v>-1.51</v>
      </c>
      <c r="DK743">
        <v>0.93430078801465954</v>
      </c>
      <c r="DL743">
        <v>0</v>
      </c>
      <c r="DM743">
        <v>0</v>
      </c>
      <c r="DN743">
        <v>68.900000000000006</v>
      </c>
      <c r="DO743">
        <v>0.65200000000000002</v>
      </c>
      <c r="DP743">
        <v>509.23</v>
      </c>
      <c r="DQ743" s="2">
        <v>0</v>
      </c>
      <c r="DR743" s="2">
        <v>257.66921943</v>
      </c>
      <c r="DS743">
        <v>2.4362105491904803E-3</v>
      </c>
      <c r="DT743">
        <v>2.4062345065519599</v>
      </c>
      <c r="DU743">
        <v>254498.76131377721</v>
      </c>
      <c r="DV743">
        <v>1</v>
      </c>
    </row>
    <row r="744" spans="1:126" x14ac:dyDescent="0.15">
      <c r="A744" t="s">
        <v>1271</v>
      </c>
      <c r="B744" t="s">
        <v>1387</v>
      </c>
      <c r="C744">
        <v>18</v>
      </c>
      <c r="D744">
        <v>163</v>
      </c>
      <c r="E744" t="s">
        <v>1388</v>
      </c>
      <c r="F744">
        <v>18163</v>
      </c>
      <c r="G744" t="s">
        <v>5728</v>
      </c>
      <c r="H744">
        <v>85.2</v>
      </c>
      <c r="I744">
        <v>9</v>
      </c>
      <c r="J744">
        <v>0.2</v>
      </c>
      <c r="K744">
        <v>1.1000000000000001</v>
      </c>
      <c r="L744">
        <v>2.2999999999999998</v>
      </c>
      <c r="M744">
        <v>2.2000000000000002</v>
      </c>
      <c r="N744">
        <f t="shared" si="50"/>
        <v>7351.420000000001</v>
      </c>
      <c r="O744">
        <f t="shared" si="48"/>
        <v>2648.579999999999</v>
      </c>
      <c r="P744">
        <f t="shared" si="49"/>
        <v>3.178296</v>
      </c>
      <c r="Q744" s="4">
        <v>18163</v>
      </c>
      <c r="R744" s="5">
        <v>38.020069999999997</v>
      </c>
      <c r="S744" s="5">
        <v>-87.586166000000006</v>
      </c>
      <c r="T744">
        <v>2</v>
      </c>
      <c r="U744">
        <v>6.6937244951841876E-2</v>
      </c>
      <c r="V744">
        <v>179610</v>
      </c>
      <c r="W744">
        <v>180877</v>
      </c>
      <c r="X744">
        <v>181305</v>
      </c>
      <c r="Y744">
        <v>181917</v>
      </c>
      <c r="Z744">
        <v>94626</v>
      </c>
      <c r="AA744">
        <v>18151</v>
      </c>
      <c r="AB744">
        <v>73277.987999999998</v>
      </c>
      <c r="AC744">
        <v>43046</v>
      </c>
      <c r="AD744">
        <v>3</v>
      </c>
      <c r="AE744">
        <v>1.6546703069413418E-5</v>
      </c>
      <c r="AF744">
        <v>16</v>
      </c>
      <c r="AG744">
        <v>275</v>
      </c>
      <c r="AH744">
        <v>5.8181818181818182E-2</v>
      </c>
      <c r="AI744" s="3">
        <v>76554</v>
      </c>
      <c r="AJ744" s="3">
        <v>149434.76548527001</v>
      </c>
      <c r="AK744">
        <v>56</v>
      </c>
      <c r="AL744">
        <v>150886.39999999999</v>
      </c>
      <c r="AM744">
        <v>483911</v>
      </c>
      <c r="AN744">
        <v>43227</v>
      </c>
      <c r="AO744">
        <v>527138</v>
      </c>
      <c r="AP744">
        <v>17</v>
      </c>
      <c r="AQ744">
        <v>4</v>
      </c>
      <c r="AR744">
        <v>21</v>
      </c>
      <c r="AS744">
        <v>0.11610099680998689</v>
      </c>
      <c r="AT744">
        <v>22</v>
      </c>
      <c r="AU744">
        <v>225</v>
      </c>
      <c r="AV744">
        <f t="shared" si="47"/>
        <v>247</v>
      </c>
      <c r="AW744">
        <v>247698</v>
      </c>
      <c r="AX744">
        <v>0.99</v>
      </c>
      <c r="AY744">
        <v>866690243.44842899</v>
      </c>
      <c r="AZ744">
        <v>866690.24344842904</v>
      </c>
      <c r="BA744">
        <v>5038.99070039658</v>
      </c>
      <c r="BB744">
        <v>1.9845244007322693</v>
      </c>
      <c r="BC744">
        <v>107516</v>
      </c>
      <c r="BD744">
        <v>38835</v>
      </c>
      <c r="BE744">
        <v>68681</v>
      </c>
      <c r="BF744">
        <v>0.38238962195868825</v>
      </c>
      <c r="BG744">
        <v>3688615</v>
      </c>
      <c r="BH744">
        <v>20.344805714128128</v>
      </c>
      <c r="BI744">
        <v>15917</v>
      </c>
      <c r="BJ744">
        <v>157</v>
      </c>
      <c r="BK744">
        <v>30</v>
      </c>
      <c r="BL744">
        <v>10</v>
      </c>
      <c r="BM744">
        <v>2</v>
      </c>
      <c r="BN744">
        <v>2</v>
      </c>
      <c r="BO744">
        <v>26</v>
      </c>
      <c r="BP744">
        <v>5</v>
      </c>
      <c r="BQ744">
        <v>23</v>
      </c>
      <c r="BR744">
        <v>7</v>
      </c>
      <c r="BS744">
        <v>1</v>
      </c>
      <c r="BT744">
        <v>175434</v>
      </c>
      <c r="BU744">
        <v>0.8</v>
      </c>
      <c r="BV744">
        <v>0.57818480000000005</v>
      </c>
      <c r="BW744">
        <v>1186</v>
      </c>
      <c r="BX744">
        <v>1.499139</v>
      </c>
      <c r="BY744">
        <v>-3.99107E-2</v>
      </c>
      <c r="BZ744">
        <v>168</v>
      </c>
      <c r="CA744">
        <v>31</v>
      </c>
      <c r="CB744">
        <v>9</v>
      </c>
      <c r="CC744">
        <v>3</v>
      </c>
      <c r="CD744">
        <v>2</v>
      </c>
      <c r="CE744">
        <v>25</v>
      </c>
      <c r="CF744">
        <v>5</v>
      </c>
      <c r="CG744">
        <v>18</v>
      </c>
      <c r="CH744">
        <v>6</v>
      </c>
      <c r="CI744">
        <v>2</v>
      </c>
      <c r="CJ744">
        <v>181918</v>
      </c>
      <c r="CK744">
        <v>1.4786882001781023</v>
      </c>
      <c r="CL744">
        <v>0.50666536041930543</v>
      </c>
      <c r="CM744">
        <v>1078</v>
      </c>
      <c r="CN744">
        <v>-0.58154060123470042</v>
      </c>
      <c r="CO744">
        <v>24567</v>
      </c>
      <c r="CP744">
        <v>-0.63713941100000004</v>
      </c>
      <c r="CQ744">
        <v>0.17953653899999999</v>
      </c>
      <c r="CR744">
        <v>152867</v>
      </c>
      <c r="CS744">
        <v>0.84</v>
      </c>
      <c r="CT744">
        <v>152489</v>
      </c>
      <c r="CU744">
        <v>0.85146557849000004</v>
      </c>
      <c r="CV744">
        <v>325</v>
      </c>
      <c r="CW744">
        <v>124</v>
      </c>
      <c r="CX744">
        <v>164</v>
      </c>
      <c r="CY744">
        <v>220</v>
      </c>
      <c r="CZ744">
        <v>428</v>
      </c>
      <c r="DA744" s="2">
        <v>130816</v>
      </c>
      <c r="DB744" s="2">
        <v>17745</v>
      </c>
      <c r="DC744" s="2">
        <v>167.59</v>
      </c>
      <c r="DD744" s="2">
        <v>25020</v>
      </c>
      <c r="DE744">
        <v>100</v>
      </c>
      <c r="DF744">
        <v>19</v>
      </c>
      <c r="DG744">
        <v>66.7</v>
      </c>
      <c r="DH744">
        <v>5.51</v>
      </c>
      <c r="DI744" s="2">
        <v>12.13</v>
      </c>
      <c r="DJ744">
        <v>-2.48</v>
      </c>
      <c r="DK744">
        <v>0.8094678266321812</v>
      </c>
      <c r="DL744">
        <v>0</v>
      </c>
      <c r="DN744">
        <v>68.099999999999994</v>
      </c>
      <c r="DO744">
        <v>0.44799999999999995</v>
      </c>
      <c r="DP744">
        <v>819.78</v>
      </c>
      <c r="DQ744" s="2">
        <v>0</v>
      </c>
      <c r="DR744" s="2">
        <v>222.04771675000001</v>
      </c>
      <c r="DS744">
        <v>1.4716177079253003E-3</v>
      </c>
      <c r="DT744">
        <v>2.6921249788546699</v>
      </c>
      <c r="DU744">
        <v>406205.04640945728</v>
      </c>
      <c r="DV744">
        <v>1</v>
      </c>
    </row>
    <row r="745" spans="1:126" x14ac:dyDescent="0.15">
      <c r="A745" t="s">
        <v>1271</v>
      </c>
      <c r="B745" t="s">
        <v>1389</v>
      </c>
      <c r="C745">
        <v>18</v>
      </c>
      <c r="D745">
        <v>165</v>
      </c>
      <c r="E745" t="s">
        <v>1390</v>
      </c>
      <c r="F745">
        <v>18165</v>
      </c>
      <c r="G745" t="s">
        <v>5729</v>
      </c>
      <c r="H745">
        <v>97.8</v>
      </c>
      <c r="I745">
        <v>0.1</v>
      </c>
      <c r="J745">
        <v>0.2</v>
      </c>
      <c r="K745">
        <v>0.2</v>
      </c>
      <c r="L745">
        <v>0.9</v>
      </c>
      <c r="M745">
        <v>0.8</v>
      </c>
      <c r="N745">
        <f t="shared" si="50"/>
        <v>9566.380000000001</v>
      </c>
      <c r="O745">
        <f t="shared" si="48"/>
        <v>433.61999999999898</v>
      </c>
      <c r="P745">
        <f t="shared" si="49"/>
        <v>0.52034399999999892</v>
      </c>
      <c r="Q745" s="4">
        <v>18165</v>
      </c>
      <c r="R745" s="5">
        <v>39.854044999999999</v>
      </c>
      <c r="S745" s="5">
        <v>-87.462070999999995</v>
      </c>
      <c r="T745">
        <v>3</v>
      </c>
      <c r="U745">
        <v>0.14111420154708845</v>
      </c>
      <c r="V745">
        <v>16224</v>
      </c>
      <c r="W745">
        <v>15952</v>
      </c>
      <c r="X745">
        <v>15860</v>
      </c>
      <c r="Y745">
        <v>15594</v>
      </c>
      <c r="Z745">
        <v>8214</v>
      </c>
      <c r="AA745">
        <v>18153</v>
      </c>
      <c r="AB745">
        <v>5976.7880000000005</v>
      </c>
      <c r="AC745">
        <v>43600</v>
      </c>
      <c r="AD745">
        <v>0</v>
      </c>
      <c r="AE745">
        <v>0</v>
      </c>
      <c r="AF745">
        <v>8</v>
      </c>
      <c r="AG745">
        <v>270</v>
      </c>
      <c r="AH745">
        <v>2.9629629629629631E-2</v>
      </c>
      <c r="AI745" s="3">
        <v>118394</v>
      </c>
      <c r="AJ745" s="3">
        <v>164401.86047796</v>
      </c>
      <c r="AK745">
        <v>73</v>
      </c>
      <c r="AL745">
        <v>166368</v>
      </c>
      <c r="AM745">
        <v>709909</v>
      </c>
      <c r="AN745">
        <v>58890</v>
      </c>
      <c r="AO745">
        <v>768799</v>
      </c>
      <c r="AP745">
        <v>3</v>
      </c>
      <c r="AQ745">
        <v>0</v>
      </c>
      <c r="AR745">
        <v>3</v>
      </c>
      <c r="AS745">
        <v>0.18806419257773321</v>
      </c>
      <c r="AT745">
        <v>4</v>
      </c>
      <c r="AU745">
        <v>9</v>
      </c>
      <c r="AV745">
        <f t="shared" si="47"/>
        <v>13</v>
      </c>
      <c r="AW745">
        <v>4497</v>
      </c>
      <c r="AX745">
        <v>0.31999999999999995</v>
      </c>
      <c r="AY745">
        <v>388660577.69778401</v>
      </c>
      <c r="AZ745">
        <v>388660.577697784</v>
      </c>
      <c r="BA745">
        <v>23152.0217111495</v>
      </c>
      <c r="BB745">
        <v>0.43192772211267505</v>
      </c>
      <c r="BC745">
        <v>19009</v>
      </c>
      <c r="BD745">
        <v>0</v>
      </c>
      <c r="BE745">
        <v>19009</v>
      </c>
      <c r="BF745">
        <v>1.1716592702169626</v>
      </c>
      <c r="BG745">
        <v>205860</v>
      </c>
      <c r="BH745">
        <v>12.979823455233291</v>
      </c>
      <c r="BI745">
        <v>2152</v>
      </c>
      <c r="BJ745">
        <v>13</v>
      </c>
      <c r="BK745">
        <v>4</v>
      </c>
      <c r="BL745">
        <v>1</v>
      </c>
      <c r="BM745">
        <v>0</v>
      </c>
      <c r="BN745">
        <v>0</v>
      </c>
      <c r="BO745">
        <v>0</v>
      </c>
      <c r="BP745">
        <v>2</v>
      </c>
      <c r="BQ745">
        <v>0</v>
      </c>
      <c r="BR745">
        <v>1</v>
      </c>
      <c r="BS745">
        <v>0</v>
      </c>
      <c r="BT745">
        <v>16172</v>
      </c>
      <c r="BU745">
        <v>0.76</v>
      </c>
      <c r="BV745">
        <v>0.56559649999999995</v>
      </c>
      <c r="BW745">
        <v>116</v>
      </c>
      <c r="BX745">
        <v>1.2985409999999999</v>
      </c>
      <c r="BY745">
        <v>-0.1764511</v>
      </c>
      <c r="BZ745">
        <v>16</v>
      </c>
      <c r="CA745">
        <v>4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1</v>
      </c>
      <c r="CH745">
        <v>1</v>
      </c>
      <c r="CI745">
        <v>0</v>
      </c>
      <c r="CJ745">
        <v>15694</v>
      </c>
      <c r="CK745">
        <v>1.5292468459283803</v>
      </c>
      <c r="CL745">
        <v>0.57677475898334796</v>
      </c>
      <c r="CM745">
        <v>101</v>
      </c>
      <c r="CN745">
        <v>-0.14485519228810889</v>
      </c>
      <c r="CO745">
        <v>1217</v>
      </c>
      <c r="CP745">
        <v>-1.0102355520999999</v>
      </c>
      <c r="CQ745">
        <v>-0.35138507699999999</v>
      </c>
      <c r="CR745">
        <v>13382</v>
      </c>
      <c r="CS745">
        <v>0.85499999999999998</v>
      </c>
      <c r="CT745">
        <v>13774</v>
      </c>
      <c r="CU745">
        <v>0.84497957428999992</v>
      </c>
      <c r="CV745">
        <v>7</v>
      </c>
      <c r="CW745">
        <v>4</v>
      </c>
      <c r="CX745">
        <v>5</v>
      </c>
      <c r="CY745">
        <v>219</v>
      </c>
      <c r="CZ745">
        <v>400</v>
      </c>
      <c r="DA745" s="2">
        <v>5963</v>
      </c>
      <c r="DB745" s="2">
        <v>910</v>
      </c>
      <c r="DC745" s="2">
        <v>88.17</v>
      </c>
      <c r="DD745" s="2">
        <v>301</v>
      </c>
      <c r="DE745">
        <v>88</v>
      </c>
      <c r="DF745">
        <v>4</v>
      </c>
      <c r="DG745">
        <v>6.3</v>
      </c>
      <c r="DH745">
        <v>25.19</v>
      </c>
      <c r="DI745" s="2">
        <v>18.89</v>
      </c>
      <c r="DJ745">
        <v>-2.2999999999999998</v>
      </c>
      <c r="DK745">
        <v>0.90109296079193202</v>
      </c>
      <c r="DL745">
        <v>0</v>
      </c>
      <c r="DM745">
        <v>0</v>
      </c>
      <c r="DN745">
        <v>107.3</v>
      </c>
      <c r="DO745">
        <v>0.66500000000000004</v>
      </c>
      <c r="DP745">
        <v>1172.82</v>
      </c>
      <c r="DQ745" s="2">
        <v>0</v>
      </c>
      <c r="DR745" s="2">
        <v>3289.2569517199995</v>
      </c>
      <c r="DS745">
        <v>1.9425841480020078E-2</v>
      </c>
      <c r="DT745">
        <v>2.3283088080163798</v>
      </c>
      <c r="DU745">
        <v>387356.07977206906</v>
      </c>
      <c r="DV745">
        <v>0</v>
      </c>
    </row>
    <row r="746" spans="1:126" x14ac:dyDescent="0.15">
      <c r="A746" t="s">
        <v>1271</v>
      </c>
      <c r="B746" t="s">
        <v>1391</v>
      </c>
      <c r="C746">
        <v>18</v>
      </c>
      <c r="D746">
        <v>167</v>
      </c>
      <c r="E746" t="s">
        <v>1392</v>
      </c>
      <c r="F746">
        <v>18167</v>
      </c>
      <c r="G746" t="s">
        <v>5730</v>
      </c>
      <c r="H746">
        <v>86.7</v>
      </c>
      <c r="I746">
        <v>6.8</v>
      </c>
      <c r="J746">
        <v>0.3</v>
      </c>
      <c r="K746">
        <v>1.6</v>
      </c>
      <c r="L746">
        <v>2.2000000000000002</v>
      </c>
      <c r="M746">
        <v>2.2999999999999998</v>
      </c>
      <c r="N746">
        <f t="shared" si="50"/>
        <v>7575.9100000000008</v>
      </c>
      <c r="O746">
        <f t="shared" si="48"/>
        <v>2424.0899999999992</v>
      </c>
      <c r="P746">
        <f t="shared" si="49"/>
        <v>2.9089080000000003</v>
      </c>
      <c r="Q746" s="4">
        <v>18167</v>
      </c>
      <c r="R746" s="5">
        <v>39.429143000000003</v>
      </c>
      <c r="S746" s="5">
        <v>-87.390375000000006</v>
      </c>
      <c r="T746">
        <v>3</v>
      </c>
      <c r="U746">
        <v>6.8297095538740624E-2</v>
      </c>
      <c r="V746">
        <v>107805</v>
      </c>
      <c r="W746">
        <v>108264</v>
      </c>
      <c r="X746">
        <v>108268</v>
      </c>
      <c r="Y746">
        <v>107473</v>
      </c>
      <c r="Z746">
        <v>54029</v>
      </c>
      <c r="AA746">
        <v>18155</v>
      </c>
      <c r="AB746">
        <v>38589.544999999998</v>
      </c>
      <c r="AC746">
        <v>40313</v>
      </c>
      <c r="AD746">
        <v>1</v>
      </c>
      <c r="AE746">
        <v>9.2363394539476112E-6</v>
      </c>
      <c r="AF746">
        <v>28</v>
      </c>
      <c r="AG746">
        <v>450</v>
      </c>
      <c r="AH746">
        <v>6.222222222222222E-2</v>
      </c>
      <c r="AI746" s="3">
        <v>117530</v>
      </c>
      <c r="AJ746" s="3">
        <v>258223.01898708002</v>
      </c>
      <c r="AK746">
        <v>40</v>
      </c>
      <c r="AL746">
        <v>262720</v>
      </c>
      <c r="AM746">
        <v>1028593</v>
      </c>
      <c r="AN746">
        <v>55539</v>
      </c>
      <c r="AO746">
        <v>1084132</v>
      </c>
      <c r="AP746">
        <v>8</v>
      </c>
      <c r="AQ746">
        <v>0</v>
      </c>
      <c r="AR746">
        <v>8</v>
      </c>
      <c r="AS746">
        <v>7.3893445651370723E-2</v>
      </c>
      <c r="AT746">
        <v>6</v>
      </c>
      <c r="AU746">
        <v>101</v>
      </c>
      <c r="AV746">
        <f t="shared" si="47"/>
        <v>107</v>
      </c>
      <c r="AW746">
        <v>97319</v>
      </c>
      <c r="AX746">
        <v>0.91</v>
      </c>
      <c r="AY746">
        <v>679954672.63875103</v>
      </c>
      <c r="AZ746">
        <v>679954.67263875098</v>
      </c>
      <c r="BA746">
        <v>6413.0050347525203</v>
      </c>
      <c r="BB746">
        <v>1.5593313814365191</v>
      </c>
      <c r="BC746">
        <v>66957</v>
      </c>
      <c r="BD746">
        <v>22123</v>
      </c>
      <c r="BE746">
        <v>44834</v>
      </c>
      <c r="BF746">
        <v>0.41588052502203054</v>
      </c>
      <c r="BG746">
        <v>1750205</v>
      </c>
      <c r="BH746">
        <v>16.16548749399638</v>
      </c>
      <c r="BI746">
        <v>8696</v>
      </c>
      <c r="BJ746">
        <v>90</v>
      </c>
      <c r="BK746">
        <v>22</v>
      </c>
      <c r="BL746">
        <v>4</v>
      </c>
      <c r="BM746">
        <v>0</v>
      </c>
      <c r="BN746">
        <v>1</v>
      </c>
      <c r="BO746">
        <v>21</v>
      </c>
      <c r="BP746">
        <v>3</v>
      </c>
      <c r="BQ746">
        <v>12</v>
      </c>
      <c r="BR746">
        <v>5</v>
      </c>
      <c r="BS746">
        <v>0</v>
      </c>
      <c r="BT746">
        <v>105967</v>
      </c>
      <c r="BU746">
        <v>0.79</v>
      </c>
      <c r="BV746">
        <v>0.52816280000000004</v>
      </c>
      <c r="BW746">
        <v>692</v>
      </c>
      <c r="BX746">
        <v>1.4910300000000001</v>
      </c>
      <c r="BY746">
        <v>-0.32962639999999999</v>
      </c>
      <c r="BZ746">
        <v>93</v>
      </c>
      <c r="CA746">
        <v>23</v>
      </c>
      <c r="CB746">
        <v>4</v>
      </c>
      <c r="CC746">
        <v>0</v>
      </c>
      <c r="CD746">
        <v>1</v>
      </c>
      <c r="CE746">
        <v>20</v>
      </c>
      <c r="CF746">
        <v>3</v>
      </c>
      <c r="CG746">
        <v>12</v>
      </c>
      <c r="CH746">
        <v>4</v>
      </c>
      <c r="CI746">
        <v>0</v>
      </c>
      <c r="CJ746">
        <v>108201</v>
      </c>
      <c r="CK746">
        <v>1.4787294017615364</v>
      </c>
      <c r="CL746">
        <v>0.52371884111265787</v>
      </c>
      <c r="CM746">
        <v>613</v>
      </c>
      <c r="CN746">
        <v>-0.5525695627770788</v>
      </c>
      <c r="CO746">
        <v>12461</v>
      </c>
      <c r="CP746">
        <v>-0.41693236639999998</v>
      </c>
      <c r="CQ746">
        <v>-0.28870105660000001</v>
      </c>
      <c r="CR746">
        <v>88636</v>
      </c>
      <c r="CS746">
        <v>0.82200000000000006</v>
      </c>
      <c r="CT746">
        <v>88831</v>
      </c>
      <c r="CU746">
        <v>0.82295832796000001</v>
      </c>
      <c r="CV746">
        <v>151</v>
      </c>
      <c r="CW746">
        <v>60</v>
      </c>
      <c r="CX746">
        <v>92</v>
      </c>
      <c r="CY746">
        <v>272</v>
      </c>
      <c r="CZ746">
        <v>653</v>
      </c>
      <c r="DA746" s="2">
        <v>61166</v>
      </c>
      <c r="DB746" s="2">
        <v>9500</v>
      </c>
      <c r="DC746" s="2">
        <v>124.66</v>
      </c>
      <c r="DD746" s="2">
        <v>13534</v>
      </c>
      <c r="DE746">
        <v>178</v>
      </c>
      <c r="DF746">
        <v>19</v>
      </c>
      <c r="DG746">
        <v>40.630000000000003</v>
      </c>
      <c r="DH746">
        <v>1.85</v>
      </c>
      <c r="DI746" s="2">
        <v>13.85</v>
      </c>
      <c r="DJ746">
        <v>-2.12</v>
      </c>
      <c r="DK746">
        <v>0.97375989109163619</v>
      </c>
      <c r="DL746">
        <v>8.8888888888888889E-3</v>
      </c>
      <c r="DN746">
        <v>128.69999999999999</v>
      </c>
      <c r="DO746">
        <v>0.53299999999999992</v>
      </c>
      <c r="DP746">
        <v>1775.52</v>
      </c>
      <c r="DQ746" s="2">
        <v>0</v>
      </c>
      <c r="DR746" s="2">
        <v>4135.6922336800017</v>
      </c>
      <c r="DS746">
        <v>1.600273112146388E-2</v>
      </c>
      <c r="DT746">
        <v>2.5159210570200101</v>
      </c>
      <c r="DU746">
        <v>660982.78010029707</v>
      </c>
      <c r="DV746">
        <v>0</v>
      </c>
    </row>
    <row r="747" spans="1:126" x14ac:dyDescent="0.15">
      <c r="A747" t="s">
        <v>1271</v>
      </c>
      <c r="B747" t="s">
        <v>1255</v>
      </c>
      <c r="C747">
        <v>18</v>
      </c>
      <c r="D747">
        <v>169</v>
      </c>
      <c r="E747" t="s">
        <v>1393</v>
      </c>
      <c r="F747">
        <v>18169</v>
      </c>
      <c r="G747" t="s">
        <v>5731</v>
      </c>
      <c r="H747">
        <v>95.4</v>
      </c>
      <c r="I747">
        <v>0.5</v>
      </c>
      <c r="J747">
        <v>0.6</v>
      </c>
      <c r="K747">
        <v>0.4</v>
      </c>
      <c r="L747">
        <v>1</v>
      </c>
      <c r="M747">
        <v>2.1</v>
      </c>
      <c r="N747">
        <f t="shared" si="50"/>
        <v>9107.340000000002</v>
      </c>
      <c r="O747">
        <f t="shared" si="48"/>
        <v>892.65999999999804</v>
      </c>
      <c r="P747">
        <f t="shared" si="49"/>
        <v>1.0711919999999979</v>
      </c>
      <c r="Q747" s="4">
        <v>18169</v>
      </c>
      <c r="R747" s="5">
        <v>40.843747</v>
      </c>
      <c r="S747" s="5">
        <v>-85.795192</v>
      </c>
      <c r="T747">
        <v>6</v>
      </c>
      <c r="U747">
        <v>0.16843148060342028</v>
      </c>
      <c r="V747">
        <v>32804</v>
      </c>
      <c r="W747">
        <v>32492</v>
      </c>
      <c r="X747">
        <v>32358</v>
      </c>
      <c r="Y747">
        <v>31870</v>
      </c>
      <c r="Z747">
        <v>15865</v>
      </c>
      <c r="AA747">
        <v>18157</v>
      </c>
      <c r="AB747">
        <v>12673.600999999999</v>
      </c>
      <c r="AC747">
        <v>45649</v>
      </c>
      <c r="AD747">
        <v>2</v>
      </c>
      <c r="AE747">
        <v>6.1808517213672039E-5</v>
      </c>
      <c r="AF747">
        <v>46</v>
      </c>
      <c r="AG747">
        <v>745</v>
      </c>
      <c r="AH747">
        <v>6.174496644295302E-2</v>
      </c>
      <c r="AI747" s="3">
        <v>197588</v>
      </c>
      <c r="AJ747" s="3">
        <v>263959.09749889001</v>
      </c>
      <c r="AK747">
        <v>60</v>
      </c>
      <c r="AL747">
        <v>269504</v>
      </c>
      <c r="AM747">
        <v>1602485</v>
      </c>
      <c r="AN747">
        <v>132066</v>
      </c>
      <c r="AO747">
        <v>1734551</v>
      </c>
      <c r="AP747">
        <v>1</v>
      </c>
      <c r="AQ747">
        <v>0</v>
      </c>
      <c r="AR747">
        <v>1</v>
      </c>
      <c r="AS747">
        <v>3.0776806598547337E-2</v>
      </c>
      <c r="AT747">
        <v>1</v>
      </c>
      <c r="AU747">
        <v>58</v>
      </c>
      <c r="AV747">
        <f t="shared" si="47"/>
        <v>59</v>
      </c>
      <c r="AW747">
        <v>18447</v>
      </c>
      <c r="AX747">
        <v>0.62</v>
      </c>
      <c r="AY747">
        <v>1150932060.9440999</v>
      </c>
      <c r="AZ747">
        <v>1150932.0609440999</v>
      </c>
      <c r="BA747">
        <v>33028.4670147742</v>
      </c>
      <c r="BB747">
        <v>0.30276912323925992</v>
      </c>
      <c r="BC747">
        <v>23413</v>
      </c>
      <c r="BD747">
        <v>0</v>
      </c>
      <c r="BE747">
        <v>23413</v>
      </c>
      <c r="BF747">
        <v>0.71372393610535301</v>
      </c>
      <c r="BG747">
        <v>368537</v>
      </c>
      <c r="BH747">
        <v>11.389362754187527</v>
      </c>
      <c r="BI747">
        <v>3729</v>
      </c>
      <c r="BJ747">
        <v>41</v>
      </c>
      <c r="BK747">
        <v>10</v>
      </c>
      <c r="BL747">
        <v>3</v>
      </c>
      <c r="BM747">
        <v>0</v>
      </c>
      <c r="BN747">
        <v>1</v>
      </c>
      <c r="BO747">
        <v>4</v>
      </c>
      <c r="BP747">
        <v>1</v>
      </c>
      <c r="BQ747">
        <v>2</v>
      </c>
      <c r="BR747">
        <v>3</v>
      </c>
      <c r="BS747">
        <v>0</v>
      </c>
      <c r="BT747">
        <v>32558</v>
      </c>
      <c r="BU747">
        <v>0.81</v>
      </c>
      <c r="BV747">
        <v>0.54050580000000004</v>
      </c>
      <c r="BW747">
        <v>245</v>
      </c>
      <c r="BX747">
        <v>1.996437</v>
      </c>
      <c r="BY747">
        <v>0.2688121</v>
      </c>
      <c r="BZ747">
        <v>39</v>
      </c>
      <c r="CA747">
        <v>8</v>
      </c>
      <c r="CB747">
        <v>3</v>
      </c>
      <c r="CC747">
        <v>0</v>
      </c>
      <c r="CD747">
        <v>1</v>
      </c>
      <c r="CE747">
        <v>3</v>
      </c>
      <c r="CF747">
        <v>2</v>
      </c>
      <c r="CG747">
        <v>2</v>
      </c>
      <c r="CH747">
        <v>4</v>
      </c>
      <c r="CI747">
        <v>0</v>
      </c>
      <c r="CJ747">
        <v>32282</v>
      </c>
      <c r="CK747">
        <v>1.9205749333994175</v>
      </c>
      <c r="CL747">
        <v>0.57199982227751367</v>
      </c>
      <c r="CM747">
        <v>228</v>
      </c>
      <c r="CN747">
        <v>0.27769800277671608</v>
      </c>
      <c r="CO747">
        <v>3056</v>
      </c>
      <c r="CP747">
        <v>-0.42843569619999999</v>
      </c>
      <c r="CQ747">
        <v>9.8643509000000004E-2</v>
      </c>
      <c r="CR747">
        <v>27808</v>
      </c>
      <c r="CS747">
        <v>0.86699999999999999</v>
      </c>
      <c r="CT747">
        <v>27818</v>
      </c>
      <c r="CU747">
        <v>0.84312420258999987</v>
      </c>
      <c r="CV747">
        <v>61</v>
      </c>
      <c r="CW747">
        <v>14</v>
      </c>
      <c r="CX747">
        <v>13</v>
      </c>
      <c r="CY747">
        <v>722</v>
      </c>
      <c r="CZ747">
        <v>1104</v>
      </c>
      <c r="DA747" s="2">
        <v>16595</v>
      </c>
      <c r="DB747" s="2">
        <v>2155</v>
      </c>
      <c r="DC747" s="2">
        <v>105.07</v>
      </c>
      <c r="DD747" s="2">
        <v>1294</v>
      </c>
      <c r="DE747">
        <v>261</v>
      </c>
      <c r="DF747">
        <v>22</v>
      </c>
      <c r="DG747">
        <v>49.45</v>
      </c>
      <c r="DH747">
        <v>9.27</v>
      </c>
      <c r="DI747" s="2">
        <v>27.81</v>
      </c>
      <c r="DJ747">
        <v>-2.0499999999999998</v>
      </c>
      <c r="DK747">
        <v>0.95715326841711035</v>
      </c>
      <c r="DL747">
        <v>2.6845637583892616E-3</v>
      </c>
      <c r="DM747">
        <v>936</v>
      </c>
      <c r="DN747">
        <v>175.8</v>
      </c>
      <c r="DO747">
        <v>0.66099999999999992</v>
      </c>
      <c r="DP747">
        <v>4725.3899999999994</v>
      </c>
      <c r="DQ747" s="2">
        <v>0</v>
      </c>
      <c r="DR747" s="2">
        <v>1511.38574365</v>
      </c>
      <c r="DS747">
        <v>5.4027044360592056E-3</v>
      </c>
      <c r="DT747">
        <v>2.57733516490228</v>
      </c>
      <c r="DU747">
        <v>694602.13628182409</v>
      </c>
      <c r="DV747">
        <v>0</v>
      </c>
    </row>
    <row r="748" spans="1:126" x14ac:dyDescent="0.15">
      <c r="A748" t="s">
        <v>1271</v>
      </c>
      <c r="B748" t="s">
        <v>1017</v>
      </c>
      <c r="C748">
        <v>18</v>
      </c>
      <c r="D748">
        <v>171</v>
      </c>
      <c r="E748" t="s">
        <v>1394</v>
      </c>
      <c r="F748">
        <v>18171</v>
      </c>
      <c r="G748" t="s">
        <v>5732</v>
      </c>
      <c r="H748">
        <v>97.8</v>
      </c>
      <c r="I748">
        <v>0.1</v>
      </c>
      <c r="J748">
        <v>0.2</v>
      </c>
      <c r="K748">
        <v>0.4</v>
      </c>
      <c r="L748">
        <v>0.7</v>
      </c>
      <c r="M748">
        <v>0.8</v>
      </c>
      <c r="N748">
        <f t="shared" si="50"/>
        <v>9566.18</v>
      </c>
      <c r="O748">
        <f t="shared" si="48"/>
        <v>433.81999999999971</v>
      </c>
      <c r="P748">
        <f t="shared" si="49"/>
        <v>0.52058399999999982</v>
      </c>
      <c r="Q748" s="4">
        <v>18171</v>
      </c>
      <c r="R748" s="5">
        <v>40.352657999999998</v>
      </c>
      <c r="S748" s="5">
        <v>-87.375846999999993</v>
      </c>
      <c r="T748">
        <v>8</v>
      </c>
      <c r="U748">
        <v>0.13662160349109723</v>
      </c>
      <c r="V748">
        <v>8490</v>
      </c>
      <c r="W748">
        <v>8421</v>
      </c>
      <c r="X748">
        <v>8367</v>
      </c>
      <c r="Y748">
        <v>8271</v>
      </c>
      <c r="Z748">
        <v>4373</v>
      </c>
      <c r="AA748">
        <v>18159</v>
      </c>
      <c r="AB748">
        <v>3562.692</v>
      </c>
      <c r="AC748">
        <v>56042</v>
      </c>
      <c r="AD748">
        <v>0</v>
      </c>
      <c r="AE748">
        <v>0</v>
      </c>
      <c r="AF748">
        <v>16</v>
      </c>
      <c r="AG748">
        <v>413</v>
      </c>
      <c r="AH748">
        <v>3.8740920096852302E-2</v>
      </c>
      <c r="AI748" s="3">
        <v>175961</v>
      </c>
      <c r="AJ748" s="3">
        <v>233395.75421432502</v>
      </c>
      <c r="AK748">
        <v>68</v>
      </c>
      <c r="AL748">
        <v>234643.20000000001</v>
      </c>
      <c r="AM748">
        <v>324396</v>
      </c>
      <c r="AN748">
        <v>91948</v>
      </c>
      <c r="AO748">
        <v>416344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12</v>
      </c>
      <c r="AV748">
        <f t="shared" si="47"/>
        <v>12</v>
      </c>
      <c r="AW748">
        <v>2030</v>
      </c>
      <c r="AX748">
        <v>0.27</v>
      </c>
      <c r="AY748">
        <v>167276033.40754101</v>
      </c>
      <c r="AZ748">
        <v>167276.03340754102</v>
      </c>
      <c r="BA748">
        <v>19885.813328787299</v>
      </c>
      <c r="BB748">
        <v>0.50287105861160331</v>
      </c>
      <c r="BC748">
        <v>20486</v>
      </c>
      <c r="BD748">
        <v>389</v>
      </c>
      <c r="BE748">
        <v>20097</v>
      </c>
      <c r="BF748">
        <v>2.367137809187279</v>
      </c>
      <c r="BG748">
        <v>95117</v>
      </c>
      <c r="BH748">
        <v>11.368112824190272</v>
      </c>
      <c r="BI748">
        <v>1062</v>
      </c>
      <c r="BJ748">
        <v>8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8491</v>
      </c>
      <c r="BU748">
        <v>0.81</v>
      </c>
      <c r="BV748">
        <v>0.60484119999999997</v>
      </c>
      <c r="BW748">
        <v>44</v>
      </c>
      <c r="BX748">
        <v>1.177718</v>
      </c>
      <c r="BY748">
        <v>-0.39801379999999997</v>
      </c>
      <c r="BZ748">
        <v>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8330</v>
      </c>
      <c r="CK748">
        <v>0.96038415366146468</v>
      </c>
      <c r="CL748">
        <v>0.56758775205377143</v>
      </c>
      <c r="CM748">
        <v>33</v>
      </c>
      <c r="CN748">
        <v>-1.1383498281763091</v>
      </c>
      <c r="CO748">
        <v>804</v>
      </c>
      <c r="CP748">
        <v>0.82002383700000003</v>
      </c>
      <c r="CQ748">
        <v>0.38273690999999999</v>
      </c>
      <c r="CR748">
        <v>7289</v>
      </c>
      <c r="CS748">
        <v>0.88300000000000001</v>
      </c>
      <c r="CT748">
        <v>7106</v>
      </c>
      <c r="CU748">
        <v>0.85728889797999996</v>
      </c>
      <c r="CW748">
        <v>1</v>
      </c>
      <c r="CX748">
        <v>1</v>
      </c>
      <c r="CY748">
        <v>316</v>
      </c>
      <c r="CZ748">
        <v>632</v>
      </c>
      <c r="DA748" s="2">
        <v>2954</v>
      </c>
      <c r="DB748" s="2">
        <v>530</v>
      </c>
      <c r="DC748" s="2">
        <v>47.53</v>
      </c>
      <c r="DD748" s="2">
        <v>159</v>
      </c>
      <c r="DE748">
        <v>200</v>
      </c>
      <c r="DF748">
        <v>12</v>
      </c>
      <c r="DH748">
        <v>23.77</v>
      </c>
      <c r="DI748" s="2">
        <v>23.77</v>
      </c>
      <c r="DJ748">
        <v>-3.25</v>
      </c>
      <c r="DK748">
        <v>0.83779928506885049</v>
      </c>
      <c r="DL748">
        <v>9.6852300242130755E-3</v>
      </c>
      <c r="DN748">
        <v>181.1</v>
      </c>
      <c r="DO748">
        <v>0.76400000000000001</v>
      </c>
      <c r="DP748">
        <v>5846.1100000000006</v>
      </c>
      <c r="DQ748" s="2">
        <v>0</v>
      </c>
      <c r="DR748" s="2">
        <v>684.60429144000011</v>
      </c>
      <c r="DS748">
        <v>2.9176265773220786E-3</v>
      </c>
      <c r="DT748">
        <v>2.3860942449894802</v>
      </c>
      <c r="DU748">
        <v>559880.78914591565</v>
      </c>
      <c r="DV748">
        <v>1</v>
      </c>
    </row>
    <row r="749" spans="1:126" x14ac:dyDescent="0.15">
      <c r="A749" t="s">
        <v>1271</v>
      </c>
      <c r="B749" t="s">
        <v>1395</v>
      </c>
      <c r="C749">
        <v>18</v>
      </c>
      <c r="D749">
        <v>173</v>
      </c>
      <c r="E749" t="s">
        <v>1396</v>
      </c>
      <c r="F749">
        <v>18173</v>
      </c>
      <c r="G749" t="s">
        <v>5733</v>
      </c>
      <c r="H749">
        <v>94</v>
      </c>
      <c r="I749">
        <v>1.3</v>
      </c>
      <c r="J749">
        <v>0.2</v>
      </c>
      <c r="K749">
        <v>1.6</v>
      </c>
      <c r="L749">
        <v>1.4</v>
      </c>
      <c r="M749">
        <v>1.6</v>
      </c>
      <c r="N749">
        <f t="shared" si="50"/>
        <v>8844.81</v>
      </c>
      <c r="O749">
        <f t="shared" si="48"/>
        <v>1155.1900000000005</v>
      </c>
      <c r="P749">
        <f t="shared" si="49"/>
        <v>1.3862280000000011</v>
      </c>
      <c r="Q749" s="4">
        <v>18173</v>
      </c>
      <c r="R749" s="5">
        <v>38.097727999999996</v>
      </c>
      <c r="S749" s="5">
        <v>-87.272048999999996</v>
      </c>
      <c r="T749">
        <v>2</v>
      </c>
      <c r="U749">
        <v>0.11829875631794259</v>
      </c>
      <c r="V749">
        <v>59643</v>
      </c>
      <c r="W749">
        <v>60538</v>
      </c>
      <c r="X749">
        <v>60995</v>
      </c>
      <c r="Y749">
        <v>61548</v>
      </c>
      <c r="Z749">
        <v>32091</v>
      </c>
      <c r="AA749">
        <v>18161</v>
      </c>
      <c r="AB749">
        <v>26398.219999999998</v>
      </c>
      <c r="AC749">
        <v>62185</v>
      </c>
      <c r="AD749">
        <v>2</v>
      </c>
      <c r="AE749">
        <v>3.2789572915812773E-5</v>
      </c>
      <c r="AF749">
        <v>11</v>
      </c>
      <c r="AG749">
        <v>379</v>
      </c>
      <c r="AH749">
        <v>2.9023746701846966E-2</v>
      </c>
      <c r="AI749" s="3">
        <v>99651</v>
      </c>
      <c r="AJ749" s="3">
        <v>246350.27065797002</v>
      </c>
      <c r="AK749">
        <v>50</v>
      </c>
      <c r="AL749">
        <v>250156.79999999999</v>
      </c>
      <c r="AM749">
        <v>736110</v>
      </c>
      <c r="AN749">
        <v>62527</v>
      </c>
      <c r="AO749">
        <v>798637</v>
      </c>
      <c r="AP749">
        <v>1</v>
      </c>
      <c r="AQ749">
        <v>1</v>
      </c>
      <c r="AR749">
        <v>2</v>
      </c>
      <c r="AS749">
        <v>3.3037100664045728E-2</v>
      </c>
      <c r="AT749">
        <v>2</v>
      </c>
      <c r="AU749">
        <v>44</v>
      </c>
      <c r="AV749">
        <f t="shared" si="47"/>
        <v>46</v>
      </c>
      <c r="AW749">
        <v>51836</v>
      </c>
      <c r="AX749">
        <v>0.83</v>
      </c>
      <c r="AY749">
        <v>409565110.45098197</v>
      </c>
      <c r="AZ749">
        <v>409565.110450982</v>
      </c>
      <c r="BA749">
        <v>7840.0638517909201</v>
      </c>
      <c r="BB749">
        <v>1.2754998159505655</v>
      </c>
      <c r="BC749">
        <v>46194</v>
      </c>
      <c r="BD749">
        <v>12719</v>
      </c>
      <c r="BE749">
        <v>33475</v>
      </c>
      <c r="BF749">
        <v>0.56125614070385466</v>
      </c>
      <c r="BG749">
        <v>740390</v>
      </c>
      <c r="BH749">
        <v>12.138535945569309</v>
      </c>
      <c r="BI749">
        <v>6301</v>
      </c>
      <c r="BJ749">
        <v>46</v>
      </c>
      <c r="BK749">
        <v>5</v>
      </c>
      <c r="BL749">
        <v>3</v>
      </c>
      <c r="BM749">
        <v>1</v>
      </c>
      <c r="BN749">
        <v>0</v>
      </c>
      <c r="BO749">
        <v>3</v>
      </c>
      <c r="BP749">
        <v>0</v>
      </c>
      <c r="BQ749">
        <v>3</v>
      </c>
      <c r="BR749">
        <v>4</v>
      </c>
      <c r="BS749">
        <v>0</v>
      </c>
      <c r="BT749">
        <v>58521</v>
      </c>
      <c r="BU749">
        <v>0.84</v>
      </c>
      <c r="BV749">
        <v>0.65363130000000003</v>
      </c>
      <c r="BW749">
        <v>257</v>
      </c>
      <c r="BX749">
        <v>1.1107119999999999</v>
      </c>
      <c r="BY749">
        <v>-0.33790540000000002</v>
      </c>
      <c r="BZ749">
        <v>43</v>
      </c>
      <c r="CA749">
        <v>5</v>
      </c>
      <c r="CB749">
        <v>3</v>
      </c>
      <c r="CC749">
        <v>1</v>
      </c>
      <c r="CD749">
        <v>0</v>
      </c>
      <c r="CE749">
        <v>4</v>
      </c>
      <c r="CF749">
        <v>0</v>
      </c>
      <c r="CG749">
        <v>7</v>
      </c>
      <c r="CH749">
        <v>3</v>
      </c>
      <c r="CI749">
        <v>0</v>
      </c>
      <c r="CJ749">
        <v>61267</v>
      </c>
      <c r="CK749">
        <v>1.0772520280085527</v>
      </c>
      <c r="CL749">
        <v>0.56800944547837751</v>
      </c>
      <c r="CM749">
        <v>267</v>
      </c>
      <c r="CN749">
        <v>-0.97370953645372704</v>
      </c>
      <c r="CO749">
        <v>9503</v>
      </c>
      <c r="CP749">
        <v>0.75278988800000002</v>
      </c>
      <c r="CQ749">
        <v>0.86192988400000004</v>
      </c>
      <c r="CR749">
        <v>55337</v>
      </c>
      <c r="CS749">
        <v>0.89200000000000002</v>
      </c>
      <c r="CT749">
        <v>51889</v>
      </c>
      <c r="CU749">
        <v>0.8848474782700001</v>
      </c>
      <c r="CV749">
        <v>19</v>
      </c>
      <c r="CW749">
        <v>25</v>
      </c>
      <c r="CX749">
        <v>87</v>
      </c>
      <c r="CY749">
        <v>219</v>
      </c>
      <c r="CZ749">
        <v>567</v>
      </c>
      <c r="DA749" s="2">
        <v>24063</v>
      </c>
      <c r="DB749" s="2">
        <v>7930</v>
      </c>
      <c r="DC749" s="2">
        <v>137.59</v>
      </c>
      <c r="DD749" s="2">
        <v>3294</v>
      </c>
      <c r="DE749">
        <v>160</v>
      </c>
      <c r="DF749">
        <v>9</v>
      </c>
      <c r="DG749">
        <v>18.02</v>
      </c>
      <c r="DH749">
        <v>13.1</v>
      </c>
      <c r="DI749" s="2">
        <v>9.83</v>
      </c>
      <c r="DJ749">
        <v>-1.81</v>
      </c>
      <c r="DK749">
        <v>0.95374858255311035</v>
      </c>
      <c r="DL749">
        <v>0</v>
      </c>
      <c r="DN749">
        <v>80.7</v>
      </c>
      <c r="DO749">
        <v>0.316</v>
      </c>
      <c r="DP749">
        <v>1903.64</v>
      </c>
      <c r="DQ749" s="2">
        <v>0</v>
      </c>
      <c r="DR749" s="2">
        <v>498.65994795</v>
      </c>
      <c r="DS749">
        <v>1.9933880507117937E-3</v>
      </c>
      <c r="DT749">
        <v>2.7765928070049899</v>
      </c>
      <c r="DU749">
        <v>694583.57150338579</v>
      </c>
      <c r="DV749">
        <v>1</v>
      </c>
    </row>
    <row r="750" spans="1:126" x14ac:dyDescent="0.15">
      <c r="A750" t="s">
        <v>1271</v>
      </c>
      <c r="B750" t="s">
        <v>232</v>
      </c>
      <c r="C750">
        <v>18</v>
      </c>
      <c r="D750">
        <v>175</v>
      </c>
      <c r="E750" t="s">
        <v>1397</v>
      </c>
      <c r="F750">
        <v>18175</v>
      </c>
      <c r="G750" t="s">
        <v>5734</v>
      </c>
      <c r="H750">
        <v>97.4</v>
      </c>
      <c r="I750">
        <v>0.2</v>
      </c>
      <c r="J750">
        <v>0.2</v>
      </c>
      <c r="K750">
        <v>0.3</v>
      </c>
      <c r="L750">
        <v>0.8</v>
      </c>
      <c r="M750">
        <v>1.1000000000000001</v>
      </c>
      <c r="N750">
        <f t="shared" si="50"/>
        <v>9488.7800000000007</v>
      </c>
      <c r="O750">
        <f t="shared" si="48"/>
        <v>511.21999999999935</v>
      </c>
      <c r="P750">
        <f t="shared" si="49"/>
        <v>0.61346399999999945</v>
      </c>
      <c r="Q750" s="4">
        <v>18175</v>
      </c>
      <c r="R750" s="5">
        <v>38.600613000000003</v>
      </c>
      <c r="S750" s="5">
        <v>-86.104750999999993</v>
      </c>
      <c r="T750">
        <v>1</v>
      </c>
      <c r="U750">
        <v>0.17135229236657371</v>
      </c>
      <c r="V750">
        <v>28162</v>
      </c>
      <c r="W750">
        <v>28017</v>
      </c>
      <c r="X750">
        <v>27930</v>
      </c>
      <c r="Y750">
        <v>27777</v>
      </c>
      <c r="Z750">
        <v>14732</v>
      </c>
      <c r="AA750">
        <v>18163</v>
      </c>
      <c r="AB750">
        <v>10708.039000000001</v>
      </c>
      <c r="AC750">
        <v>41289</v>
      </c>
      <c r="AD750">
        <v>1</v>
      </c>
      <c r="AE750">
        <v>3.5803795202291441E-5</v>
      </c>
      <c r="AF750">
        <v>73</v>
      </c>
      <c r="AG750">
        <v>831</v>
      </c>
      <c r="AH750">
        <v>8.7845968712394709E-2</v>
      </c>
      <c r="AI750" s="3">
        <v>199529</v>
      </c>
      <c r="AJ750" s="3">
        <v>328783.75067113503</v>
      </c>
      <c r="AK750">
        <v>69</v>
      </c>
      <c r="AL750">
        <v>330604.80000000005</v>
      </c>
      <c r="AM750">
        <v>829699</v>
      </c>
      <c r="AN750">
        <v>87583</v>
      </c>
      <c r="AO750">
        <v>917282</v>
      </c>
      <c r="AP750">
        <v>1</v>
      </c>
      <c r="AQ750">
        <v>0</v>
      </c>
      <c r="AR750">
        <v>1</v>
      </c>
      <c r="AS750">
        <v>3.5692615197915549E-2</v>
      </c>
      <c r="AT750">
        <v>1</v>
      </c>
      <c r="AU750">
        <v>34</v>
      </c>
      <c r="AV750">
        <f t="shared" si="47"/>
        <v>35</v>
      </c>
      <c r="AW750">
        <v>12531</v>
      </c>
      <c r="AX750">
        <v>0.44999999999999996</v>
      </c>
      <c r="AY750">
        <v>679287629.63495505</v>
      </c>
      <c r="AZ750">
        <v>679287.62963495508</v>
      </c>
      <c r="BA750">
        <v>24751.2290262018</v>
      </c>
      <c r="BB750">
        <v>0.40402034135007764</v>
      </c>
      <c r="BC750">
        <v>6564</v>
      </c>
      <c r="BD750">
        <v>161</v>
      </c>
      <c r="BE750">
        <v>6403</v>
      </c>
      <c r="BF750">
        <v>0.2273631134152404</v>
      </c>
      <c r="BG750">
        <v>303439</v>
      </c>
      <c r="BH750">
        <v>10.864267812388114</v>
      </c>
      <c r="BI750">
        <v>2984</v>
      </c>
      <c r="BJ750">
        <v>18</v>
      </c>
      <c r="BK750">
        <v>4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>
        <v>0</v>
      </c>
      <c r="BT750">
        <v>27729</v>
      </c>
      <c r="BU750">
        <v>0.79</v>
      </c>
      <c r="BV750">
        <v>0.53067640000000005</v>
      </c>
      <c r="BW750">
        <v>146</v>
      </c>
      <c r="BX750">
        <v>0.86551979999999995</v>
      </c>
      <c r="BY750">
        <v>-1.0010190000000001</v>
      </c>
      <c r="BZ750">
        <v>15</v>
      </c>
      <c r="CA750">
        <v>3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27904</v>
      </c>
      <c r="CK750">
        <v>0.75258027522935789</v>
      </c>
      <c r="CL750">
        <v>0.55721625408687525</v>
      </c>
      <c r="CM750">
        <v>126</v>
      </c>
      <c r="CN750">
        <v>-1.2648331424181214</v>
      </c>
      <c r="CO750">
        <v>1956.0000000000002</v>
      </c>
      <c r="CP750">
        <v>-0.80476389199999998</v>
      </c>
      <c r="CQ750">
        <v>-0.30824320490000001</v>
      </c>
      <c r="CR750">
        <v>23967</v>
      </c>
      <c r="CS750">
        <v>0.86199999999999999</v>
      </c>
      <c r="CT750">
        <v>22783</v>
      </c>
      <c r="CU750">
        <v>0.81090651558000004</v>
      </c>
      <c r="CV750">
        <v>8</v>
      </c>
      <c r="CW750">
        <v>6</v>
      </c>
      <c r="CX750">
        <v>9</v>
      </c>
      <c r="CY750">
        <v>551</v>
      </c>
      <c r="CZ750">
        <v>1279</v>
      </c>
      <c r="DA750" s="2">
        <v>9741</v>
      </c>
      <c r="DB750" s="2">
        <v>1720</v>
      </c>
      <c r="DC750" s="2">
        <v>86.39</v>
      </c>
      <c r="DD750" s="2">
        <v>531</v>
      </c>
      <c r="DE750">
        <v>364</v>
      </c>
      <c r="DF750">
        <v>34</v>
      </c>
      <c r="DG750">
        <v>21.6</v>
      </c>
      <c r="DH750">
        <v>3.6</v>
      </c>
      <c r="DI750" s="2">
        <v>18</v>
      </c>
      <c r="DJ750">
        <v>-2.13</v>
      </c>
      <c r="DK750">
        <v>0.98911436432799238</v>
      </c>
      <c r="DL750">
        <v>0</v>
      </c>
      <c r="DN750">
        <v>137.6</v>
      </c>
      <c r="DO750">
        <v>0.41799999999999998</v>
      </c>
      <c r="DP750">
        <v>3663.24</v>
      </c>
      <c r="DQ750" s="2">
        <v>0</v>
      </c>
      <c r="DR750" s="2">
        <v>1754.8061019199997</v>
      </c>
      <c r="DS750">
        <v>6.277634594624458E-3</v>
      </c>
      <c r="DT750">
        <v>3.3398610353142502</v>
      </c>
      <c r="DU750">
        <v>1104174.0896078607</v>
      </c>
      <c r="DV750">
        <v>1</v>
      </c>
    </row>
    <row r="751" spans="1:126" x14ac:dyDescent="0.15">
      <c r="A751" t="s">
        <v>1271</v>
      </c>
      <c r="B751" t="s">
        <v>1020</v>
      </c>
      <c r="C751">
        <v>18</v>
      </c>
      <c r="D751">
        <v>177</v>
      </c>
      <c r="E751" t="s">
        <v>1398</v>
      </c>
      <c r="F751">
        <v>18177</v>
      </c>
      <c r="G751" t="s">
        <v>5735</v>
      </c>
      <c r="H751">
        <v>89</v>
      </c>
      <c r="I751">
        <v>4.9000000000000004</v>
      </c>
      <c r="J751">
        <v>0.2</v>
      </c>
      <c r="K751">
        <v>0.8</v>
      </c>
      <c r="L751">
        <v>2.6</v>
      </c>
      <c r="M751">
        <v>2.6</v>
      </c>
      <c r="N751">
        <f t="shared" si="50"/>
        <v>7959.2100000000009</v>
      </c>
      <c r="O751">
        <f t="shared" si="48"/>
        <v>2040.7899999999991</v>
      </c>
      <c r="P751">
        <f t="shared" si="49"/>
        <v>2.4489479999999997</v>
      </c>
      <c r="Q751" s="4">
        <v>18177</v>
      </c>
      <c r="R751" s="5">
        <v>39.863090999999997</v>
      </c>
      <c r="S751" s="5">
        <v>-85.006735000000006</v>
      </c>
      <c r="T751">
        <v>5</v>
      </c>
      <c r="U751">
        <v>0.11818439207420088</v>
      </c>
      <c r="V751">
        <v>68797</v>
      </c>
      <c r="W751">
        <v>68360</v>
      </c>
      <c r="X751">
        <v>67866</v>
      </c>
      <c r="Y751">
        <v>66949</v>
      </c>
      <c r="Z751">
        <v>34468</v>
      </c>
      <c r="AA751">
        <v>18165</v>
      </c>
      <c r="AB751">
        <v>25168.527999999998</v>
      </c>
      <c r="AC751">
        <v>38494</v>
      </c>
      <c r="AD751">
        <v>2</v>
      </c>
      <c r="AE751">
        <v>2.9469837621194707E-5</v>
      </c>
      <c r="AF751">
        <v>53</v>
      </c>
      <c r="AG751">
        <v>805</v>
      </c>
      <c r="AH751">
        <v>6.5838509316770183E-2</v>
      </c>
      <c r="AI751" s="3">
        <v>155931</v>
      </c>
      <c r="AJ751" s="3">
        <v>257114.97570368502</v>
      </c>
      <c r="AK751">
        <v>70</v>
      </c>
      <c r="AL751">
        <v>258803.20000000001</v>
      </c>
      <c r="AM751">
        <v>1482066</v>
      </c>
      <c r="AN751">
        <v>89973</v>
      </c>
      <c r="AO751">
        <v>1572039</v>
      </c>
      <c r="AP751">
        <v>8</v>
      </c>
      <c r="AQ751">
        <v>1</v>
      </c>
      <c r="AR751">
        <v>9</v>
      </c>
      <c r="AS751">
        <v>0.13165593914569923</v>
      </c>
      <c r="AT751">
        <v>9</v>
      </c>
      <c r="AU751">
        <v>92</v>
      </c>
      <c r="AV751">
        <f t="shared" si="47"/>
        <v>101</v>
      </c>
      <c r="AW751">
        <v>53851</v>
      </c>
      <c r="AX751">
        <v>0.82000000000000006</v>
      </c>
      <c r="AY751">
        <v>365369674.86054099</v>
      </c>
      <c r="AZ751">
        <v>365369.67486054101</v>
      </c>
      <c r="BA751">
        <v>5134.39021335903</v>
      </c>
      <c r="BB751">
        <v>1.9476509545342449</v>
      </c>
      <c r="BC751">
        <v>37681</v>
      </c>
      <c r="BD751">
        <v>1453</v>
      </c>
      <c r="BE751">
        <v>36228</v>
      </c>
      <c r="BF751">
        <v>0.52659272933412793</v>
      </c>
      <c r="BG751">
        <v>1092318</v>
      </c>
      <c r="BH751">
        <v>16.095217045354079</v>
      </c>
      <c r="BI751">
        <v>6676</v>
      </c>
      <c r="BJ751">
        <v>66</v>
      </c>
      <c r="BK751">
        <v>21</v>
      </c>
      <c r="BL751">
        <v>2</v>
      </c>
      <c r="BM751">
        <v>0</v>
      </c>
      <c r="BN751">
        <v>1</v>
      </c>
      <c r="BO751">
        <v>11</v>
      </c>
      <c r="BP751">
        <v>2</v>
      </c>
      <c r="BQ751">
        <v>6</v>
      </c>
      <c r="BR751">
        <v>4</v>
      </c>
      <c r="BS751">
        <v>0</v>
      </c>
      <c r="BT751">
        <v>67552</v>
      </c>
      <c r="BU751">
        <v>0.8</v>
      </c>
      <c r="BV751">
        <v>0.54483720000000002</v>
      </c>
      <c r="BW751">
        <v>450</v>
      </c>
      <c r="BX751">
        <v>1.672785</v>
      </c>
      <c r="BY751">
        <v>-8.6879799999999993E-2</v>
      </c>
      <c r="BZ751">
        <v>66</v>
      </c>
      <c r="CA751">
        <v>21</v>
      </c>
      <c r="CB751">
        <v>3</v>
      </c>
      <c r="CC751">
        <v>0</v>
      </c>
      <c r="CD751">
        <v>1</v>
      </c>
      <c r="CE751">
        <v>7</v>
      </c>
      <c r="CF751">
        <v>2</v>
      </c>
      <c r="CG751">
        <v>5</v>
      </c>
      <c r="CH751">
        <v>4</v>
      </c>
      <c r="CI751">
        <v>0</v>
      </c>
      <c r="CJ751">
        <v>67447</v>
      </c>
      <c r="CK751">
        <v>1.6160837398253443</v>
      </c>
      <c r="CL751">
        <v>0.56662144429864558</v>
      </c>
      <c r="CM751">
        <v>405</v>
      </c>
      <c r="CN751">
        <v>-0.19714438365064574</v>
      </c>
      <c r="CO751">
        <v>6282</v>
      </c>
      <c r="CP751">
        <v>-0.28780171630000001</v>
      </c>
      <c r="CQ751">
        <v>-0.52454017549999998</v>
      </c>
      <c r="CR751">
        <v>55551</v>
      </c>
      <c r="CS751">
        <v>0.83299999999999996</v>
      </c>
      <c r="CT751">
        <v>55726</v>
      </c>
      <c r="CU751">
        <v>0.8168963481899999</v>
      </c>
      <c r="CV751">
        <v>315</v>
      </c>
      <c r="CW751">
        <v>36</v>
      </c>
      <c r="CX751">
        <v>38</v>
      </c>
      <c r="CY751">
        <v>553</v>
      </c>
      <c r="CZ751">
        <v>1270</v>
      </c>
      <c r="DA751" s="2">
        <v>38464</v>
      </c>
      <c r="DB751" s="2">
        <v>5165</v>
      </c>
      <c r="DC751" s="2">
        <v>120.78</v>
      </c>
      <c r="DD751" s="2">
        <v>6787</v>
      </c>
      <c r="DE751">
        <v>355</v>
      </c>
      <c r="DF751">
        <v>34</v>
      </c>
      <c r="DG751">
        <v>54.5</v>
      </c>
      <c r="DH751">
        <v>8.84</v>
      </c>
      <c r="DI751" s="2">
        <v>29.46</v>
      </c>
      <c r="DJ751">
        <v>-2.54</v>
      </c>
      <c r="DK751">
        <v>0.94779742321924443</v>
      </c>
      <c r="DL751">
        <v>1.4906832298136646E-2</v>
      </c>
      <c r="DM751">
        <v>993</v>
      </c>
      <c r="DN751">
        <v>157</v>
      </c>
      <c r="DO751">
        <v>0.60599999999999998</v>
      </c>
      <c r="DP751">
        <v>4091.7699999999995</v>
      </c>
      <c r="DQ751" s="2">
        <v>0</v>
      </c>
      <c r="DR751" s="2">
        <v>1016.1998564700001</v>
      </c>
      <c r="DS751">
        <v>3.5568315816744533E-3</v>
      </c>
      <c r="DT751">
        <v>2.9980535275421101</v>
      </c>
      <c r="DU751">
        <v>775905.84669918625</v>
      </c>
      <c r="DV751">
        <v>0</v>
      </c>
    </row>
    <row r="752" spans="1:126" x14ac:dyDescent="0.15">
      <c r="A752" t="s">
        <v>1271</v>
      </c>
      <c r="B752" t="s">
        <v>1399</v>
      </c>
      <c r="C752">
        <v>18</v>
      </c>
      <c r="D752">
        <v>179</v>
      </c>
      <c r="E752" t="s">
        <v>1400</v>
      </c>
      <c r="F752">
        <v>18179</v>
      </c>
      <c r="G752" t="s">
        <v>5736</v>
      </c>
      <c r="H752">
        <v>96.3</v>
      </c>
      <c r="I752">
        <v>0.3</v>
      </c>
      <c r="J752">
        <v>0.3</v>
      </c>
      <c r="K752">
        <v>0.4</v>
      </c>
      <c r="L752">
        <v>0.7</v>
      </c>
      <c r="M752">
        <v>2</v>
      </c>
      <c r="N752">
        <f t="shared" si="50"/>
        <v>9278.5199999999986</v>
      </c>
      <c r="O752">
        <f t="shared" si="48"/>
        <v>721.48000000000138</v>
      </c>
      <c r="P752">
        <f t="shared" si="49"/>
        <v>0.86577600000000199</v>
      </c>
      <c r="Q752" s="4">
        <v>18179</v>
      </c>
      <c r="R752" s="5">
        <v>40.735272999999999</v>
      </c>
      <c r="S752" s="5">
        <v>-85.212974000000003</v>
      </c>
      <c r="T752">
        <v>2</v>
      </c>
      <c r="U752">
        <v>0.12202582521925605</v>
      </c>
      <c r="V752">
        <v>27677</v>
      </c>
      <c r="W752">
        <v>27732</v>
      </c>
      <c r="X752">
        <v>27796</v>
      </c>
      <c r="Y752">
        <v>27835</v>
      </c>
      <c r="Z752">
        <v>14040</v>
      </c>
      <c r="AA752">
        <v>18167</v>
      </c>
      <c r="AB752">
        <v>11461.451999999999</v>
      </c>
      <c r="AC752">
        <v>51101</v>
      </c>
      <c r="AD752">
        <v>1</v>
      </c>
      <c r="AE752">
        <v>3.5976399481939847E-5</v>
      </c>
      <c r="AF752">
        <v>30</v>
      </c>
      <c r="AG752">
        <v>636</v>
      </c>
      <c r="AH752">
        <v>4.716981132075472E-2</v>
      </c>
      <c r="AI752" s="3">
        <v>200334</v>
      </c>
      <c r="AJ752" s="3">
        <v>235575.39551177001</v>
      </c>
      <c r="AK752">
        <v>82</v>
      </c>
      <c r="AL752">
        <v>237075.20000000001</v>
      </c>
      <c r="AM752">
        <v>562464</v>
      </c>
      <c r="AN752">
        <v>124214</v>
      </c>
      <c r="AO752">
        <v>686678</v>
      </c>
      <c r="AP752">
        <v>5</v>
      </c>
      <c r="AQ752">
        <v>0</v>
      </c>
      <c r="AR752">
        <v>5</v>
      </c>
      <c r="AS752">
        <v>0.18029712966969566</v>
      </c>
      <c r="AT752">
        <v>5</v>
      </c>
      <c r="AU752">
        <v>46</v>
      </c>
      <c r="AV752">
        <f t="shared" si="47"/>
        <v>51</v>
      </c>
      <c r="AW752">
        <v>19097</v>
      </c>
      <c r="AX752">
        <v>0.69</v>
      </c>
      <c r="AY752">
        <v>405153615.55595303</v>
      </c>
      <c r="AZ752">
        <v>405153.615555953</v>
      </c>
      <c r="BA752">
        <v>14815.0011408511</v>
      </c>
      <c r="BB752">
        <v>0.67499151062674267</v>
      </c>
      <c r="BC752">
        <v>9574</v>
      </c>
      <c r="BD752">
        <v>0</v>
      </c>
      <c r="BE752">
        <v>9574</v>
      </c>
      <c r="BF752">
        <v>0.34591899411063337</v>
      </c>
      <c r="BG752">
        <v>436500</v>
      </c>
      <c r="BH752">
        <v>15.703698373866743</v>
      </c>
      <c r="BI752">
        <v>2945</v>
      </c>
      <c r="BJ752">
        <v>39</v>
      </c>
      <c r="BK752">
        <v>5</v>
      </c>
      <c r="BL752">
        <v>2</v>
      </c>
      <c r="BM752">
        <v>0</v>
      </c>
      <c r="BN752">
        <v>1</v>
      </c>
      <c r="BO752">
        <v>3</v>
      </c>
      <c r="BP752">
        <v>1</v>
      </c>
      <c r="BQ752">
        <v>2</v>
      </c>
      <c r="BR752">
        <v>1</v>
      </c>
      <c r="BS752">
        <v>0</v>
      </c>
      <c r="BT752">
        <v>27566</v>
      </c>
      <c r="BU752">
        <v>0.83</v>
      </c>
      <c r="BV752">
        <v>0.61372700000000002</v>
      </c>
      <c r="BW752">
        <v>153</v>
      </c>
      <c r="BX752">
        <v>1.9589350000000001</v>
      </c>
      <c r="BY752">
        <v>0.3106392</v>
      </c>
      <c r="BZ752">
        <v>39</v>
      </c>
      <c r="CA752">
        <v>5</v>
      </c>
      <c r="CB752">
        <v>2</v>
      </c>
      <c r="CC752">
        <v>0</v>
      </c>
      <c r="CD752">
        <v>1</v>
      </c>
      <c r="CE752">
        <v>3</v>
      </c>
      <c r="CF752">
        <v>1</v>
      </c>
      <c r="CG752">
        <v>1</v>
      </c>
      <c r="CH752">
        <v>1</v>
      </c>
      <c r="CI752">
        <v>0</v>
      </c>
      <c r="CJ752">
        <v>27827</v>
      </c>
      <c r="CK752">
        <v>1.9046250044920401</v>
      </c>
      <c r="CL752">
        <v>0.71036300730408042</v>
      </c>
      <c r="CM752">
        <v>154</v>
      </c>
      <c r="CN752">
        <v>0.56246211249431544</v>
      </c>
      <c r="CO752">
        <v>2716</v>
      </c>
      <c r="CP752">
        <v>1.208302327</v>
      </c>
      <c r="CQ752">
        <v>0.497540914</v>
      </c>
      <c r="CR752">
        <v>24684</v>
      </c>
      <c r="CS752">
        <v>0.88200000000000001</v>
      </c>
      <c r="CT752">
        <v>23442</v>
      </c>
      <c r="CU752">
        <v>0.85972878444</v>
      </c>
      <c r="CV752">
        <v>8</v>
      </c>
      <c r="CW752">
        <v>9</v>
      </c>
      <c r="CX752">
        <v>21</v>
      </c>
      <c r="CY752">
        <v>616</v>
      </c>
      <c r="CZ752">
        <v>970</v>
      </c>
      <c r="DA752" s="2">
        <v>14503</v>
      </c>
      <c r="DB752" s="2">
        <v>2210</v>
      </c>
      <c r="DC752" s="2">
        <v>125.84</v>
      </c>
      <c r="DD752" s="2">
        <v>889</v>
      </c>
      <c r="DE752">
        <v>231</v>
      </c>
      <c r="DF752">
        <v>33</v>
      </c>
      <c r="DG752">
        <v>17.98</v>
      </c>
      <c r="DH752">
        <v>7.19</v>
      </c>
      <c r="DI752" s="2">
        <v>7.19</v>
      </c>
      <c r="DJ752">
        <v>-3.73</v>
      </c>
      <c r="DK752">
        <v>0.94846606167699943</v>
      </c>
      <c r="DL752">
        <v>1.5723270440251573E-3</v>
      </c>
      <c r="DN752">
        <v>199.4</v>
      </c>
      <c r="DO752">
        <v>0.84</v>
      </c>
      <c r="DP752">
        <v>1743.3200000000002</v>
      </c>
      <c r="DQ752" s="2">
        <v>0</v>
      </c>
      <c r="DR752" s="2">
        <v>150.43476247000001</v>
      </c>
      <c r="DS752">
        <v>9.6253668478816015E-4</v>
      </c>
      <c r="DT752">
        <v>2.5796600838561199</v>
      </c>
      <c r="DU752">
        <v>611573.43031220639</v>
      </c>
      <c r="DV752">
        <v>1</v>
      </c>
    </row>
    <row r="753" spans="1:126" x14ac:dyDescent="0.15">
      <c r="A753" t="s">
        <v>1271</v>
      </c>
      <c r="B753" t="s">
        <v>395</v>
      </c>
      <c r="C753">
        <v>18</v>
      </c>
      <c r="D753">
        <v>181</v>
      </c>
      <c r="E753" t="s">
        <v>1401</v>
      </c>
      <c r="F753">
        <v>18181</v>
      </c>
      <c r="G753" t="s">
        <v>5737</v>
      </c>
      <c r="H753">
        <v>91.2</v>
      </c>
      <c r="I753">
        <v>0.2</v>
      </c>
      <c r="J753">
        <v>0.2</v>
      </c>
      <c r="K753">
        <v>0.3</v>
      </c>
      <c r="L753">
        <v>1</v>
      </c>
      <c r="M753">
        <v>7.1</v>
      </c>
      <c r="N753">
        <f t="shared" si="50"/>
        <v>8369.0200000000023</v>
      </c>
      <c r="O753">
        <f t="shared" si="48"/>
        <v>1630.9799999999977</v>
      </c>
      <c r="P753">
        <f t="shared" si="49"/>
        <v>1.957175999999998</v>
      </c>
      <c r="Q753" s="4">
        <v>18181</v>
      </c>
      <c r="R753" s="5">
        <v>40.750950000000003</v>
      </c>
      <c r="S753" s="5">
        <v>-86.864293000000004</v>
      </c>
      <c r="T753">
        <v>6</v>
      </c>
      <c r="U753">
        <v>0.1582825838458336</v>
      </c>
      <c r="V753">
        <v>24612</v>
      </c>
      <c r="W753">
        <v>24485</v>
      </c>
      <c r="X753">
        <v>24388</v>
      </c>
      <c r="Y753">
        <v>24280</v>
      </c>
      <c r="Z753">
        <v>12389</v>
      </c>
      <c r="AA753">
        <v>18169</v>
      </c>
      <c r="AB753">
        <v>9725.4189999999999</v>
      </c>
      <c r="AC753">
        <v>52154</v>
      </c>
      <c r="AD753">
        <v>1</v>
      </c>
      <c r="AE753">
        <v>4.1003772347055926E-5</v>
      </c>
      <c r="AF753">
        <v>19</v>
      </c>
      <c r="AG753">
        <v>631</v>
      </c>
      <c r="AH753">
        <v>3.0110935023771792E-2</v>
      </c>
      <c r="AI753" s="3">
        <v>288195</v>
      </c>
      <c r="AJ753" s="3">
        <v>323280.02177846001</v>
      </c>
      <c r="AK753">
        <v>100</v>
      </c>
      <c r="AL753">
        <v>325644.79999999999</v>
      </c>
      <c r="AM753">
        <v>455598</v>
      </c>
      <c r="AN753">
        <v>167278</v>
      </c>
      <c r="AO753">
        <v>622876</v>
      </c>
      <c r="AP753">
        <v>3</v>
      </c>
      <c r="AQ753">
        <v>1</v>
      </c>
      <c r="AR753">
        <v>4</v>
      </c>
      <c r="AS753">
        <v>0.16336532570961815</v>
      </c>
      <c r="AT753">
        <v>4</v>
      </c>
      <c r="AU753">
        <v>36</v>
      </c>
      <c r="AV753">
        <f t="shared" si="47"/>
        <v>40</v>
      </c>
      <c r="AW753">
        <v>19360</v>
      </c>
      <c r="AX753">
        <v>0.88</v>
      </c>
      <c r="AY753">
        <v>545124370.74412203</v>
      </c>
      <c r="AZ753">
        <v>545124.37074412208</v>
      </c>
      <c r="BA753">
        <v>21605.710546762599</v>
      </c>
      <c r="BB753">
        <v>0.46284059847772052</v>
      </c>
      <c r="BC753">
        <v>50267</v>
      </c>
      <c r="BD753">
        <v>31704</v>
      </c>
      <c r="BE753">
        <v>18563</v>
      </c>
      <c r="BF753">
        <v>0.7542255810173899</v>
      </c>
      <c r="BG753">
        <v>478396</v>
      </c>
      <c r="BH753">
        <v>19.61604067574217</v>
      </c>
      <c r="BI753">
        <v>2841</v>
      </c>
      <c r="BJ753">
        <v>21</v>
      </c>
      <c r="BK753">
        <v>5</v>
      </c>
      <c r="BL753">
        <v>2</v>
      </c>
      <c r="BM753">
        <v>1</v>
      </c>
      <c r="BN753">
        <v>0</v>
      </c>
      <c r="BO753">
        <v>0</v>
      </c>
      <c r="BP753">
        <v>1</v>
      </c>
      <c r="BQ753">
        <v>1</v>
      </c>
      <c r="BR753">
        <v>2</v>
      </c>
      <c r="BS753">
        <v>0</v>
      </c>
      <c r="BT753">
        <v>23452</v>
      </c>
      <c r="BU753">
        <v>0.72</v>
      </c>
      <c r="BV753">
        <v>0.59240720000000002</v>
      </c>
      <c r="BW753">
        <v>179</v>
      </c>
      <c r="BX753">
        <v>1.4071290000000001</v>
      </c>
      <c r="BY753">
        <v>0.14228080000000001</v>
      </c>
      <c r="BZ753">
        <v>22</v>
      </c>
      <c r="CA753">
        <v>5</v>
      </c>
      <c r="CB753">
        <v>2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2</v>
      </c>
      <c r="CI753">
        <v>0</v>
      </c>
      <c r="CJ753">
        <v>24408</v>
      </c>
      <c r="CK753">
        <v>1.3110455588331695</v>
      </c>
      <c r="CL753">
        <v>0.56482062396623511</v>
      </c>
      <c r="CM753">
        <v>157</v>
      </c>
      <c r="CN753">
        <v>-0.37662349994908306</v>
      </c>
      <c r="CO753">
        <v>2044</v>
      </c>
      <c r="CP753">
        <v>0.27442817800000002</v>
      </c>
      <c r="CQ753">
        <v>3.8612780999999999E-2</v>
      </c>
      <c r="CR753">
        <v>21523</v>
      </c>
      <c r="CS753">
        <v>0.88700000000000001</v>
      </c>
      <c r="CT753">
        <v>19837</v>
      </c>
      <c r="CU753">
        <v>0.82777302537999997</v>
      </c>
      <c r="CV753">
        <v>10</v>
      </c>
      <c r="CW753">
        <v>7</v>
      </c>
      <c r="CX753">
        <v>9</v>
      </c>
      <c r="CY753">
        <v>670</v>
      </c>
      <c r="CZ753">
        <v>956</v>
      </c>
      <c r="DA753" s="2">
        <v>13006</v>
      </c>
      <c r="DB753" s="2">
        <v>1975</v>
      </c>
      <c r="DC753" s="2">
        <v>126.71</v>
      </c>
      <c r="DD753" s="2">
        <v>1366</v>
      </c>
      <c r="DE753">
        <v>249</v>
      </c>
      <c r="DF753">
        <v>11</v>
      </c>
      <c r="DG753">
        <v>36.79</v>
      </c>
      <c r="DH753">
        <v>16.350000000000001</v>
      </c>
      <c r="DI753" s="2">
        <v>8.17</v>
      </c>
      <c r="DJ753">
        <v>-2.73</v>
      </c>
      <c r="DK753">
        <v>0.88411665712451637</v>
      </c>
      <c r="DL753">
        <v>0</v>
      </c>
      <c r="DN753">
        <v>224.7</v>
      </c>
      <c r="DO753">
        <v>0.69599999999999995</v>
      </c>
      <c r="DP753">
        <v>2735.83</v>
      </c>
      <c r="DQ753" s="2">
        <v>0</v>
      </c>
      <c r="DR753" s="2">
        <v>9040.197248319997</v>
      </c>
      <c r="DS753">
        <v>2.7760849365336328E-2</v>
      </c>
      <c r="DT753">
        <v>2.5459450113925999</v>
      </c>
      <c r="DU753">
        <v>829073.75404594094</v>
      </c>
      <c r="DV753">
        <v>0</v>
      </c>
    </row>
    <row r="754" spans="1:126" x14ac:dyDescent="0.15">
      <c r="A754" t="s">
        <v>1271</v>
      </c>
      <c r="B754" t="s">
        <v>1402</v>
      </c>
      <c r="C754">
        <v>18</v>
      </c>
      <c r="D754">
        <v>183</v>
      </c>
      <c r="E754" t="s">
        <v>1403</v>
      </c>
      <c r="F754">
        <v>18183</v>
      </c>
      <c r="G754" t="s">
        <v>5738</v>
      </c>
      <c r="H754">
        <v>96.6</v>
      </c>
      <c r="I754">
        <v>0.3</v>
      </c>
      <c r="J754">
        <v>0.2</v>
      </c>
      <c r="K754">
        <v>0.3</v>
      </c>
      <c r="L754">
        <v>1.1000000000000001</v>
      </c>
      <c r="M754">
        <v>1.5</v>
      </c>
      <c r="N754">
        <f t="shared" si="50"/>
        <v>9335.24</v>
      </c>
      <c r="O754">
        <f t="shared" si="48"/>
        <v>664.76000000000022</v>
      </c>
      <c r="P754">
        <f t="shared" si="49"/>
        <v>0.79771200000000053</v>
      </c>
      <c r="Q754" s="4">
        <v>18183</v>
      </c>
      <c r="R754" s="5">
        <v>41.136426</v>
      </c>
      <c r="S754" s="5">
        <v>-85.501891999999998</v>
      </c>
      <c r="T754">
        <v>2</v>
      </c>
      <c r="U754">
        <v>8.817076074430634E-2</v>
      </c>
      <c r="V754">
        <v>33234</v>
      </c>
      <c r="W754">
        <v>33307</v>
      </c>
      <c r="X754">
        <v>33330</v>
      </c>
      <c r="Y754">
        <v>33444</v>
      </c>
      <c r="Z754">
        <v>17614</v>
      </c>
      <c r="AA754">
        <v>18171</v>
      </c>
      <c r="AB754">
        <v>14049.044</v>
      </c>
      <c r="AC754">
        <v>54389</v>
      </c>
      <c r="AD754">
        <v>0</v>
      </c>
      <c r="AE754">
        <v>0</v>
      </c>
      <c r="AF754">
        <v>51</v>
      </c>
      <c r="AG754">
        <v>710</v>
      </c>
      <c r="AH754">
        <v>7.1830985915492959E-2</v>
      </c>
      <c r="AI754" s="3">
        <v>140099</v>
      </c>
      <c r="AJ754" s="3">
        <v>214764.0162104</v>
      </c>
      <c r="AK754">
        <v>45</v>
      </c>
      <c r="AL754">
        <v>216262.40000000002</v>
      </c>
      <c r="AM754">
        <v>1036448</v>
      </c>
      <c r="AN754">
        <v>94386</v>
      </c>
      <c r="AO754">
        <v>1130834</v>
      </c>
      <c r="AP754">
        <v>2</v>
      </c>
      <c r="AQ754">
        <v>0</v>
      </c>
      <c r="AR754">
        <v>2</v>
      </c>
      <c r="AS754">
        <v>6.0047437475605724E-2</v>
      </c>
      <c r="AT754">
        <v>2</v>
      </c>
      <c r="AU754">
        <v>66</v>
      </c>
      <c r="AV754">
        <f t="shared" si="47"/>
        <v>68</v>
      </c>
      <c r="AW754">
        <v>20084</v>
      </c>
      <c r="AX754">
        <v>0.59000000000000008</v>
      </c>
      <c r="AY754">
        <v>718042085.26304805</v>
      </c>
      <c r="AZ754">
        <v>718042.08526304807</v>
      </c>
      <c r="BA754">
        <v>23106.420970532101</v>
      </c>
      <c r="BB754">
        <v>0.43278013556288625</v>
      </c>
      <c r="BC754">
        <v>15787</v>
      </c>
      <c r="BD754">
        <v>14185</v>
      </c>
      <c r="BE754">
        <v>1602</v>
      </c>
      <c r="BF754">
        <v>4.8203646867665643E-2</v>
      </c>
      <c r="BG754">
        <v>455554</v>
      </c>
      <c r="BH754">
        <v>13.667986798679868</v>
      </c>
      <c r="BI754">
        <v>3293</v>
      </c>
      <c r="BJ754">
        <v>24</v>
      </c>
      <c r="BK754">
        <v>7</v>
      </c>
      <c r="BL754">
        <v>2</v>
      </c>
      <c r="BM754">
        <v>0</v>
      </c>
      <c r="BN754">
        <v>1</v>
      </c>
      <c r="BO754">
        <v>4</v>
      </c>
      <c r="BP754">
        <v>0</v>
      </c>
      <c r="BQ754">
        <v>2</v>
      </c>
      <c r="BR754">
        <v>3</v>
      </c>
      <c r="BS754">
        <v>0</v>
      </c>
      <c r="BT754">
        <v>32861</v>
      </c>
      <c r="BU754">
        <v>0.8</v>
      </c>
      <c r="BV754">
        <v>0.61308680000000004</v>
      </c>
      <c r="BW754">
        <v>203</v>
      </c>
      <c r="BX754">
        <v>1.3085420000000001</v>
      </c>
      <c r="BY754">
        <v>-9.8534700000000003E-2</v>
      </c>
      <c r="BZ754">
        <v>27</v>
      </c>
      <c r="CA754">
        <v>7</v>
      </c>
      <c r="CB754">
        <v>2</v>
      </c>
      <c r="CC754">
        <v>0</v>
      </c>
      <c r="CD754">
        <v>1</v>
      </c>
      <c r="CE754">
        <v>2</v>
      </c>
      <c r="CF754">
        <v>0</v>
      </c>
      <c r="CG754">
        <v>3</v>
      </c>
      <c r="CH754">
        <v>4</v>
      </c>
      <c r="CI754">
        <v>0</v>
      </c>
      <c r="CJ754">
        <v>33412</v>
      </c>
      <c r="CK754">
        <v>1.376750867951634</v>
      </c>
      <c r="CL754">
        <v>0.68222515111575699</v>
      </c>
      <c r="CM754">
        <v>175</v>
      </c>
      <c r="CN754">
        <v>-6.7834626632480258E-2</v>
      </c>
      <c r="CO754">
        <v>3418</v>
      </c>
      <c r="CP754">
        <v>0.95127978400000002</v>
      </c>
      <c r="CQ754">
        <v>0.41863225500000001</v>
      </c>
      <c r="CR754">
        <v>29656</v>
      </c>
      <c r="CS754">
        <v>0.88700000000000001</v>
      </c>
      <c r="CT754">
        <v>28415</v>
      </c>
      <c r="CU754">
        <v>0.86228855720999997</v>
      </c>
      <c r="CV754">
        <v>21</v>
      </c>
      <c r="CW754">
        <v>12</v>
      </c>
      <c r="CX754">
        <v>17</v>
      </c>
      <c r="CY754">
        <v>412</v>
      </c>
      <c r="CZ754">
        <v>1097</v>
      </c>
      <c r="DA754" s="2">
        <v>17083</v>
      </c>
      <c r="DB754" s="2">
        <v>2725</v>
      </c>
      <c r="DC754" s="2">
        <v>138.16</v>
      </c>
      <c r="DD754" s="2">
        <v>1100</v>
      </c>
      <c r="DE754">
        <v>325</v>
      </c>
      <c r="DF754">
        <v>37</v>
      </c>
      <c r="DG754">
        <v>27.03</v>
      </c>
      <c r="DH754">
        <v>9.01</v>
      </c>
      <c r="DI754" s="2">
        <v>3</v>
      </c>
      <c r="DJ754">
        <v>-2.56</v>
      </c>
      <c r="DK754">
        <v>0.90585942797593133</v>
      </c>
      <c r="DL754">
        <v>0</v>
      </c>
      <c r="DM754">
        <v>0</v>
      </c>
      <c r="DN754">
        <v>121.3</v>
      </c>
      <c r="DO754">
        <v>0.56899999999999995</v>
      </c>
      <c r="DP754">
        <v>3137.05</v>
      </c>
      <c r="DQ754" s="2">
        <v>0</v>
      </c>
      <c r="DR754" s="2">
        <v>882.05833023000014</v>
      </c>
      <c r="DS754">
        <v>4.1331884101723183E-3</v>
      </c>
      <c r="DT754">
        <v>2.97567725186543</v>
      </c>
      <c r="DU754">
        <v>643527.10411382245</v>
      </c>
      <c r="DV754">
        <v>0</v>
      </c>
    </row>
    <row r="755" spans="1:126" x14ac:dyDescent="0.15">
      <c r="A755" t="s">
        <v>1404</v>
      </c>
      <c r="B755" t="s">
        <v>1405</v>
      </c>
      <c r="C755">
        <v>19</v>
      </c>
      <c r="D755">
        <v>1</v>
      </c>
      <c r="E755" t="s">
        <v>1406</v>
      </c>
      <c r="F755">
        <v>19001</v>
      </c>
      <c r="G755" t="s">
        <v>5739</v>
      </c>
      <c r="H755">
        <v>97.7</v>
      </c>
      <c r="I755">
        <v>0.1</v>
      </c>
      <c r="J755">
        <v>0.1</v>
      </c>
      <c r="K755">
        <v>0.3</v>
      </c>
      <c r="L755">
        <v>0.5</v>
      </c>
      <c r="M755">
        <v>1.3</v>
      </c>
      <c r="N755">
        <f t="shared" si="50"/>
        <v>9547.340000000002</v>
      </c>
      <c r="O755">
        <f t="shared" si="48"/>
        <v>452.65999999999804</v>
      </c>
      <c r="P755">
        <f t="shared" si="49"/>
        <v>0.54319199999999779</v>
      </c>
      <c r="Q755" s="4">
        <v>19001</v>
      </c>
      <c r="R755" s="5">
        <v>41.328527999999999</v>
      </c>
      <c r="S755" s="5">
        <v>-94.478164000000007</v>
      </c>
      <c r="T755">
        <v>8</v>
      </c>
      <c r="U755">
        <v>0.22183656393985751</v>
      </c>
      <c r="V755">
        <v>7628</v>
      </c>
      <c r="W755">
        <v>7543</v>
      </c>
      <c r="X755">
        <v>7426</v>
      </c>
      <c r="Y755">
        <v>7141</v>
      </c>
      <c r="Z755">
        <v>3665</v>
      </c>
      <c r="AA755">
        <v>18173</v>
      </c>
      <c r="AB755">
        <v>3117.7559999999999</v>
      </c>
      <c r="AC755">
        <v>46526</v>
      </c>
      <c r="AD755">
        <v>1</v>
      </c>
      <c r="AE755">
        <v>1.3466199838405601E-4</v>
      </c>
      <c r="AF755">
        <v>28</v>
      </c>
      <c r="AG755">
        <v>726</v>
      </c>
      <c r="AH755">
        <v>3.8567493112947659E-2</v>
      </c>
      <c r="AI755" s="3">
        <v>323549</v>
      </c>
      <c r="AJ755" s="3">
        <v>364332.64786416001</v>
      </c>
      <c r="AK755">
        <v>180</v>
      </c>
      <c r="AL755">
        <v>365011.20000000001</v>
      </c>
      <c r="AM755">
        <v>2364590</v>
      </c>
      <c r="AN755">
        <v>155423</v>
      </c>
      <c r="AO755">
        <v>2520013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</v>
      </c>
      <c r="AV755">
        <f t="shared" si="47"/>
        <v>2</v>
      </c>
      <c r="AW755">
        <v>4144</v>
      </c>
      <c r="AX755">
        <v>0.7</v>
      </c>
      <c r="AY755">
        <v>141977677.82880399</v>
      </c>
      <c r="AZ755">
        <v>141977.67782880398</v>
      </c>
      <c r="BA755">
        <v>19023.723704233402</v>
      </c>
      <c r="BB755">
        <v>0.52565944267654985</v>
      </c>
      <c r="BC755">
        <v>14224</v>
      </c>
      <c r="BD755">
        <v>14649</v>
      </c>
      <c r="BE755">
        <v>-425</v>
      </c>
      <c r="BF755">
        <v>-5.5715783953854223E-2</v>
      </c>
      <c r="BG755">
        <v>283322</v>
      </c>
      <c r="BH755">
        <v>38.152706706167521</v>
      </c>
      <c r="BI755">
        <v>1254</v>
      </c>
      <c r="BJ755">
        <v>9</v>
      </c>
      <c r="BK755">
        <v>0</v>
      </c>
      <c r="BL755">
        <v>2</v>
      </c>
      <c r="BM755">
        <v>0</v>
      </c>
      <c r="BN755">
        <v>0</v>
      </c>
      <c r="BO755">
        <v>0</v>
      </c>
      <c r="BP755">
        <v>1</v>
      </c>
      <c r="BQ755">
        <v>2</v>
      </c>
      <c r="BR755">
        <v>2</v>
      </c>
      <c r="BS755">
        <v>0</v>
      </c>
      <c r="BT755">
        <v>7350</v>
      </c>
      <c r="BU755">
        <v>0.81</v>
      </c>
      <c r="BV755">
        <v>0.6721393</v>
      </c>
      <c r="BW755">
        <v>77</v>
      </c>
      <c r="BX755">
        <v>2.1768709999999998</v>
      </c>
      <c r="BY755">
        <v>1.5202709999999999</v>
      </c>
      <c r="BZ755">
        <v>8</v>
      </c>
      <c r="CA755">
        <v>1</v>
      </c>
      <c r="CB755">
        <v>2</v>
      </c>
      <c r="CC755">
        <v>0</v>
      </c>
      <c r="CD755">
        <v>0</v>
      </c>
      <c r="CE755">
        <v>0</v>
      </c>
      <c r="CF755">
        <v>1</v>
      </c>
      <c r="CG755">
        <v>1</v>
      </c>
      <c r="CH755">
        <v>2</v>
      </c>
      <c r="CI755">
        <v>0</v>
      </c>
      <c r="CJ755">
        <v>7417</v>
      </c>
      <c r="CK755">
        <v>2.0223810165835241</v>
      </c>
      <c r="CL755">
        <v>0.70513499205929064</v>
      </c>
      <c r="CM755">
        <v>63</v>
      </c>
      <c r="CN755">
        <v>1.1652010345516661</v>
      </c>
      <c r="CO755">
        <v>613</v>
      </c>
      <c r="CP755">
        <v>1.7962191999999998E-2</v>
      </c>
      <c r="CQ755">
        <v>0.417516689</v>
      </c>
      <c r="CR755">
        <v>6358</v>
      </c>
      <c r="CS755">
        <v>0.88500000000000001</v>
      </c>
      <c r="CT755">
        <v>6804</v>
      </c>
      <c r="CU755">
        <v>0.90819277108399998</v>
      </c>
      <c r="CW755">
        <v>2</v>
      </c>
      <c r="CX755">
        <v>3</v>
      </c>
      <c r="CY755">
        <v>655</v>
      </c>
      <c r="CZ755">
        <v>1084</v>
      </c>
      <c r="DA755" s="2">
        <v>4617</v>
      </c>
      <c r="DB755" s="2">
        <v>630</v>
      </c>
      <c r="DC755" s="2">
        <v>200.75</v>
      </c>
      <c r="DD755" s="2">
        <v>111</v>
      </c>
      <c r="DE755">
        <v>264</v>
      </c>
      <c r="DF755">
        <v>27</v>
      </c>
      <c r="DG755">
        <v>40.15</v>
      </c>
      <c r="DH755">
        <v>66.92</v>
      </c>
      <c r="DI755" s="2">
        <v>66.92</v>
      </c>
      <c r="DJ755">
        <v>-1.59</v>
      </c>
      <c r="DK755">
        <v>0.94000908672256756</v>
      </c>
      <c r="DL755">
        <v>1.3774104683195593E-3</v>
      </c>
      <c r="DM755">
        <v>0</v>
      </c>
      <c r="DN755">
        <v>125.8</v>
      </c>
      <c r="DO755">
        <v>0.34700000000000003</v>
      </c>
      <c r="DP755">
        <v>23778.629999999997</v>
      </c>
      <c r="DQ755" s="2">
        <v>0</v>
      </c>
      <c r="DR755" s="2">
        <v>0</v>
      </c>
      <c r="DS755">
        <v>0</v>
      </c>
      <c r="DT755">
        <v>2.8329629724966998</v>
      </c>
      <c r="DU755">
        <v>1034063.2141465874</v>
      </c>
      <c r="DV755">
        <v>0</v>
      </c>
    </row>
    <row r="756" spans="1:126" x14ac:dyDescent="0.15">
      <c r="A756" t="s">
        <v>1404</v>
      </c>
      <c r="B756" t="s">
        <v>517</v>
      </c>
      <c r="C756">
        <v>19</v>
      </c>
      <c r="D756">
        <v>3</v>
      </c>
      <c r="E756" t="s">
        <v>1407</v>
      </c>
      <c r="F756">
        <v>19003</v>
      </c>
      <c r="G756" t="s">
        <v>5740</v>
      </c>
      <c r="H756">
        <v>97.3</v>
      </c>
      <c r="I756">
        <v>0.2</v>
      </c>
      <c r="J756">
        <v>0.4</v>
      </c>
      <c r="K756">
        <v>0.6</v>
      </c>
      <c r="L756">
        <v>0.5</v>
      </c>
      <c r="M756">
        <v>0.9</v>
      </c>
      <c r="N756">
        <f t="shared" si="50"/>
        <v>9468.91</v>
      </c>
      <c r="O756">
        <f t="shared" si="48"/>
        <v>531.09000000000015</v>
      </c>
      <c r="P756">
        <f t="shared" si="49"/>
        <v>0.63730800000000043</v>
      </c>
      <c r="Q756" s="4">
        <v>19003</v>
      </c>
      <c r="R756" s="5">
        <v>41.021656</v>
      </c>
      <c r="S756" s="5">
        <v>-94.696905999999998</v>
      </c>
      <c r="T756">
        <v>9</v>
      </c>
      <c r="U756">
        <v>0.73339134788072691</v>
      </c>
      <c r="V756">
        <v>4027</v>
      </c>
      <c r="W756">
        <v>3937</v>
      </c>
      <c r="X756">
        <v>3892</v>
      </c>
      <c r="Y756">
        <v>3753</v>
      </c>
      <c r="Z756">
        <v>1951</v>
      </c>
      <c r="AA756">
        <v>18175</v>
      </c>
      <c r="AB756">
        <v>1677.6090000000002</v>
      </c>
      <c r="AC756">
        <v>48043</v>
      </c>
      <c r="AD756">
        <v>1</v>
      </c>
      <c r="AE756">
        <v>2.5693730729701953E-4</v>
      </c>
      <c r="AF756">
        <v>7</v>
      </c>
      <c r="AG756">
        <v>467</v>
      </c>
      <c r="AH756">
        <v>1.4989293361884369E-2</v>
      </c>
      <c r="AI756" s="3">
        <v>229267</v>
      </c>
      <c r="AJ756" s="3">
        <v>271000.24525348004</v>
      </c>
      <c r="AK756">
        <v>173</v>
      </c>
      <c r="AL756">
        <v>272268.79999999999</v>
      </c>
      <c r="AM756">
        <v>2061556</v>
      </c>
      <c r="AN756">
        <v>97232</v>
      </c>
      <c r="AO756">
        <v>2158788</v>
      </c>
      <c r="AP756">
        <v>2</v>
      </c>
      <c r="AQ756">
        <v>0</v>
      </c>
      <c r="AR756">
        <v>2</v>
      </c>
      <c r="AS756">
        <v>0.50800101600203207</v>
      </c>
      <c r="AT756">
        <v>2</v>
      </c>
      <c r="AU756">
        <v>7</v>
      </c>
      <c r="AV756">
        <f t="shared" si="47"/>
        <v>9</v>
      </c>
      <c r="AW756">
        <v>1770</v>
      </c>
      <c r="AX756">
        <v>0.6</v>
      </c>
      <c r="AY756">
        <v>245150682.85101801</v>
      </c>
      <c r="AZ756">
        <v>245150.68285101801</v>
      </c>
      <c r="BA756">
        <v>54615.086208947803</v>
      </c>
      <c r="BB756">
        <v>0.18309959196515305</v>
      </c>
      <c r="BC756">
        <v>2663</v>
      </c>
      <c r="BD756">
        <v>3894</v>
      </c>
      <c r="BE756">
        <v>-1231</v>
      </c>
      <c r="BF756">
        <v>-0.30568661534641173</v>
      </c>
      <c r="BG756">
        <v>110811</v>
      </c>
      <c r="BH756">
        <v>28.471479958890029</v>
      </c>
      <c r="BI756">
        <v>648</v>
      </c>
      <c r="BJ756">
        <v>5</v>
      </c>
      <c r="BK756">
        <v>0</v>
      </c>
      <c r="BL756">
        <v>3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3930</v>
      </c>
      <c r="BU756">
        <v>0.8</v>
      </c>
      <c r="BV756">
        <v>0.69327470000000002</v>
      </c>
      <c r="BW756">
        <v>54</v>
      </c>
      <c r="BX756">
        <v>2.290076</v>
      </c>
      <c r="BY756">
        <v>2.2047150000000002</v>
      </c>
      <c r="BZ756">
        <v>4</v>
      </c>
      <c r="CA756">
        <v>0</v>
      </c>
      <c r="CB756">
        <v>2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3871</v>
      </c>
      <c r="CK756">
        <v>2.066649444587962</v>
      </c>
      <c r="CL756">
        <v>0.70552147239263807</v>
      </c>
      <c r="CM756">
        <v>41</v>
      </c>
      <c r="CN756">
        <v>1.5729154050406358</v>
      </c>
      <c r="CO756">
        <v>348</v>
      </c>
      <c r="CP756">
        <v>-1.6111401320000001</v>
      </c>
      <c r="CQ756">
        <v>-0.1002443846</v>
      </c>
      <c r="CR756">
        <v>3336</v>
      </c>
      <c r="CS756">
        <v>0.88300000000000001</v>
      </c>
      <c r="CT756">
        <v>3508</v>
      </c>
      <c r="CU756">
        <v>0.88170563961000004</v>
      </c>
      <c r="CW756">
        <v>2</v>
      </c>
      <c r="CX756">
        <v>1</v>
      </c>
      <c r="CY756">
        <v>363</v>
      </c>
      <c r="CZ756">
        <v>676</v>
      </c>
      <c r="DA756" s="2">
        <v>2340</v>
      </c>
      <c r="DB756" s="2">
        <v>265</v>
      </c>
      <c r="DC756" s="2">
        <v>128.4</v>
      </c>
      <c r="DD756" s="2">
        <v>105</v>
      </c>
      <c r="DE756">
        <v>161</v>
      </c>
      <c r="DF756">
        <v>10</v>
      </c>
      <c r="DG756">
        <v>102.72</v>
      </c>
      <c r="DH756">
        <v>51.36</v>
      </c>
      <c r="DI756" s="2">
        <v>102.72</v>
      </c>
      <c r="DJ756">
        <v>-1</v>
      </c>
      <c r="DK756">
        <v>0.94847056052550083</v>
      </c>
      <c r="DL756">
        <v>0</v>
      </c>
      <c r="DM756">
        <v>0</v>
      </c>
      <c r="DN756">
        <v>97.3</v>
      </c>
      <c r="DO756">
        <v>0.35700000000000004</v>
      </c>
      <c r="DP756">
        <v>22750.440000000002</v>
      </c>
      <c r="DQ756" s="2">
        <v>0</v>
      </c>
      <c r="DR756" s="2">
        <v>0</v>
      </c>
      <c r="DS756">
        <v>0</v>
      </c>
      <c r="DT756">
        <v>2.91511635990314</v>
      </c>
      <c r="DU756">
        <v>793695.23317119596</v>
      </c>
      <c r="DV756">
        <v>1</v>
      </c>
    </row>
    <row r="757" spans="1:126" x14ac:dyDescent="0.15">
      <c r="A757" t="s">
        <v>1404</v>
      </c>
      <c r="B757" t="s">
        <v>1408</v>
      </c>
      <c r="C757">
        <v>19</v>
      </c>
      <c r="D757">
        <v>5</v>
      </c>
      <c r="E757" t="s">
        <v>1409</v>
      </c>
      <c r="F757">
        <v>19005</v>
      </c>
      <c r="G757" t="s">
        <v>5741</v>
      </c>
      <c r="H757">
        <v>93</v>
      </c>
      <c r="I757">
        <v>0.8</v>
      </c>
      <c r="J757">
        <v>0.2</v>
      </c>
      <c r="K757">
        <v>0.2</v>
      </c>
      <c r="L757">
        <v>0.5</v>
      </c>
      <c r="M757">
        <v>5.3</v>
      </c>
      <c r="N757">
        <f t="shared" si="50"/>
        <v>8678.0600000000013</v>
      </c>
      <c r="O757">
        <f t="shared" si="48"/>
        <v>1321.9399999999987</v>
      </c>
      <c r="P757">
        <f t="shared" si="49"/>
        <v>1.5863279999999991</v>
      </c>
      <c r="Q757" s="4">
        <v>19005</v>
      </c>
      <c r="R757" s="5">
        <v>43.274963999999997</v>
      </c>
      <c r="S757" s="5">
        <v>-91.382750999999999</v>
      </c>
      <c r="T757">
        <v>6</v>
      </c>
      <c r="U757">
        <v>0.16571900678473103</v>
      </c>
      <c r="V757">
        <v>14285</v>
      </c>
      <c r="W757">
        <v>14152</v>
      </c>
      <c r="X757">
        <v>14060</v>
      </c>
      <c r="Y757">
        <v>13852</v>
      </c>
      <c r="Z757">
        <v>7006</v>
      </c>
      <c r="AA757">
        <v>18177</v>
      </c>
      <c r="AB757">
        <v>5797.8030000000008</v>
      </c>
      <c r="AC757">
        <v>45890</v>
      </c>
      <c r="AD757">
        <v>2</v>
      </c>
      <c r="AE757">
        <v>1.4224751066856331E-4</v>
      </c>
      <c r="AF757">
        <v>31</v>
      </c>
      <c r="AG757">
        <v>1011</v>
      </c>
      <c r="AH757">
        <v>3.0662710187932742E-2</v>
      </c>
      <c r="AI757" s="3">
        <v>289164</v>
      </c>
      <c r="AJ757" s="3">
        <v>409011.700196005</v>
      </c>
      <c r="AK757">
        <v>134</v>
      </c>
      <c r="AL757">
        <v>421600</v>
      </c>
      <c r="AM757">
        <v>2554260</v>
      </c>
      <c r="AN757">
        <v>145852</v>
      </c>
      <c r="AO757">
        <v>2700112</v>
      </c>
      <c r="AP757">
        <v>6</v>
      </c>
      <c r="AQ757">
        <v>0</v>
      </c>
      <c r="AR757">
        <v>6</v>
      </c>
      <c r="AS757">
        <v>0.42396834369700398</v>
      </c>
      <c r="AT757">
        <v>6</v>
      </c>
      <c r="AU757">
        <v>19</v>
      </c>
      <c r="AV757">
        <f t="shared" si="47"/>
        <v>25</v>
      </c>
      <c r="AW757">
        <v>3985</v>
      </c>
      <c r="AX757">
        <v>0.28000000000000003</v>
      </c>
      <c r="AY757">
        <v>920569267.046525</v>
      </c>
      <c r="AZ757">
        <v>920569.26704652503</v>
      </c>
      <c r="BA757">
        <v>64445.287295496899</v>
      </c>
      <c r="BB757">
        <v>0.15517038436259323</v>
      </c>
      <c r="BC757">
        <v>5335</v>
      </c>
      <c r="BD757">
        <v>0</v>
      </c>
      <c r="BE757">
        <v>5335</v>
      </c>
      <c r="BF757">
        <v>0.37346867343367168</v>
      </c>
      <c r="BG757">
        <v>601851</v>
      </c>
      <c r="BH757">
        <v>42.805903271692742</v>
      </c>
      <c r="BI757">
        <v>2467</v>
      </c>
      <c r="BJ757">
        <v>27</v>
      </c>
      <c r="BK757">
        <v>1</v>
      </c>
      <c r="BL757">
        <v>2</v>
      </c>
      <c r="BM757">
        <v>0</v>
      </c>
      <c r="BN757">
        <v>0</v>
      </c>
      <c r="BO757">
        <v>0</v>
      </c>
      <c r="BP757">
        <v>2</v>
      </c>
      <c r="BQ757">
        <v>0</v>
      </c>
      <c r="BR757">
        <v>1</v>
      </c>
      <c r="BS757">
        <v>0</v>
      </c>
      <c r="BT757">
        <v>14407</v>
      </c>
      <c r="BU757">
        <v>0.69</v>
      </c>
      <c r="BV757">
        <v>0.63302259999999999</v>
      </c>
      <c r="BW757">
        <v>101</v>
      </c>
      <c r="BX757">
        <v>2.2905530000000001</v>
      </c>
      <c r="BY757">
        <v>0.98377689999999995</v>
      </c>
      <c r="BZ757">
        <v>23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1</v>
      </c>
      <c r="CG757">
        <v>2</v>
      </c>
      <c r="CH757">
        <v>1</v>
      </c>
      <c r="CI757">
        <v>0</v>
      </c>
      <c r="CJ757">
        <v>14061</v>
      </c>
      <c r="CK757">
        <v>2.062442216058602</v>
      </c>
      <c r="CL757">
        <v>0.68396133359637012</v>
      </c>
      <c r="CM757">
        <v>96</v>
      </c>
      <c r="CN757">
        <v>0.86842454303456496</v>
      </c>
      <c r="CO757">
        <v>1297</v>
      </c>
      <c r="CP757">
        <v>0.143860284</v>
      </c>
      <c r="CQ757">
        <v>-0.42530416510000002</v>
      </c>
      <c r="CR757">
        <v>12166</v>
      </c>
      <c r="CS757">
        <v>0.879</v>
      </c>
      <c r="CT757">
        <v>11685</v>
      </c>
      <c r="CU757">
        <v>0.87723556463999997</v>
      </c>
      <c r="CV757">
        <v>3</v>
      </c>
      <c r="CW757">
        <v>4</v>
      </c>
      <c r="CX757">
        <v>7</v>
      </c>
      <c r="CY757">
        <v>822</v>
      </c>
      <c r="CZ757">
        <v>1490</v>
      </c>
      <c r="DA757" s="2">
        <v>8309</v>
      </c>
      <c r="DB757" s="2">
        <v>1005</v>
      </c>
      <c r="DC757" s="2">
        <v>148.21</v>
      </c>
      <c r="DD757" s="2">
        <v>464</v>
      </c>
      <c r="DE757">
        <v>386</v>
      </c>
      <c r="DF757">
        <v>16</v>
      </c>
      <c r="DG757">
        <v>28.23</v>
      </c>
      <c r="DH757">
        <v>42.35</v>
      </c>
      <c r="DI757" s="2">
        <v>21.17</v>
      </c>
      <c r="DJ757">
        <v>-0.27</v>
      </c>
      <c r="DK757">
        <v>0.95122836867659877</v>
      </c>
      <c r="DL757">
        <v>1.9782393669634024E-2</v>
      </c>
      <c r="DM757">
        <v>0</v>
      </c>
      <c r="DN757">
        <v>53.8</v>
      </c>
      <c r="DO757">
        <v>0.127</v>
      </c>
      <c r="DP757">
        <v>24988.489999999998</v>
      </c>
      <c r="DQ757" s="2">
        <v>0</v>
      </c>
      <c r="DR757" s="2">
        <v>1378.6720179499998</v>
      </c>
      <c r="DS757">
        <v>3.2687511448688338E-3</v>
      </c>
      <c r="DT757">
        <v>3.7498341823430899</v>
      </c>
      <c r="DU757">
        <v>1580930.0912758466</v>
      </c>
      <c r="DV757">
        <v>1</v>
      </c>
    </row>
    <row r="758" spans="1:126" x14ac:dyDescent="0.15">
      <c r="A758" t="s">
        <v>1404</v>
      </c>
      <c r="B758" t="s">
        <v>1410</v>
      </c>
      <c r="C758">
        <v>19</v>
      </c>
      <c r="D758">
        <v>7</v>
      </c>
      <c r="E758" t="s">
        <v>1411</v>
      </c>
      <c r="F758">
        <v>19007</v>
      </c>
      <c r="G758" t="s">
        <v>5742</v>
      </c>
      <c r="H758">
        <v>96.8</v>
      </c>
      <c r="I758">
        <v>0.4</v>
      </c>
      <c r="J758">
        <v>0.2</v>
      </c>
      <c r="K758">
        <v>0.3</v>
      </c>
      <c r="L758">
        <v>0.9</v>
      </c>
      <c r="M758">
        <v>1.4</v>
      </c>
      <c r="N758">
        <f t="shared" si="50"/>
        <v>9373.2999999999993</v>
      </c>
      <c r="O758">
        <f t="shared" si="48"/>
        <v>626.70000000000073</v>
      </c>
      <c r="P758">
        <f t="shared" si="49"/>
        <v>0.75204000000000115</v>
      </c>
      <c r="Q758" s="4">
        <v>19007</v>
      </c>
      <c r="R758" s="5">
        <v>40.744295999999999</v>
      </c>
      <c r="S758" s="5">
        <v>-92.873061000000007</v>
      </c>
      <c r="T758">
        <v>7</v>
      </c>
      <c r="U758">
        <v>0.20140804769191853</v>
      </c>
      <c r="V758">
        <v>12858</v>
      </c>
      <c r="W758">
        <v>12754</v>
      </c>
      <c r="X758">
        <v>12669</v>
      </c>
      <c r="Y758">
        <v>12570</v>
      </c>
      <c r="Z758">
        <v>6330</v>
      </c>
      <c r="AA758">
        <v>18179</v>
      </c>
      <c r="AB758">
        <v>4956.17</v>
      </c>
      <c r="AC758">
        <v>41394</v>
      </c>
      <c r="AD758">
        <v>1</v>
      </c>
      <c r="AE758">
        <v>7.8932828163233082E-5</v>
      </c>
      <c r="AF758">
        <v>15</v>
      </c>
      <c r="AG758">
        <v>744</v>
      </c>
      <c r="AH758">
        <v>2.0161290322580645E-2</v>
      </c>
      <c r="AI758" s="3">
        <v>187713</v>
      </c>
      <c r="AJ758" s="3">
        <v>318267.05231156503</v>
      </c>
      <c r="AK758">
        <v>100</v>
      </c>
      <c r="AL758">
        <v>330489.59999999998</v>
      </c>
      <c r="AM758">
        <v>2655858</v>
      </c>
      <c r="AN758">
        <v>62973</v>
      </c>
      <c r="AO758">
        <v>2718831</v>
      </c>
      <c r="AP758">
        <v>1</v>
      </c>
      <c r="AQ758">
        <v>0</v>
      </c>
      <c r="AR758">
        <v>1</v>
      </c>
      <c r="AS758">
        <v>7.8406774345303437E-2</v>
      </c>
      <c r="AT758">
        <v>1</v>
      </c>
      <c r="AU758">
        <v>19</v>
      </c>
      <c r="AV758">
        <f t="shared" si="47"/>
        <v>20</v>
      </c>
      <c r="AW758">
        <v>10172</v>
      </c>
      <c r="AX758">
        <v>0.85</v>
      </c>
      <c r="AY758">
        <v>884347799.86451495</v>
      </c>
      <c r="AZ758">
        <v>884347.79986451496</v>
      </c>
      <c r="BA758">
        <v>64427.491223495701</v>
      </c>
      <c r="BB758">
        <v>0.15521324531030559</v>
      </c>
      <c r="BC758">
        <v>8935</v>
      </c>
      <c r="BD758">
        <v>1586</v>
      </c>
      <c r="BE758">
        <v>7349</v>
      </c>
      <c r="BF758">
        <v>0.57155078550318872</v>
      </c>
      <c r="BG758">
        <v>197581</v>
      </c>
      <c r="BH758">
        <v>15.595627121319756</v>
      </c>
      <c r="BI758">
        <v>2102</v>
      </c>
      <c r="BJ758">
        <v>13</v>
      </c>
      <c r="BK758">
        <v>1</v>
      </c>
      <c r="BL758">
        <v>2</v>
      </c>
      <c r="BM758">
        <v>0</v>
      </c>
      <c r="BN758">
        <v>0</v>
      </c>
      <c r="BO758">
        <v>0</v>
      </c>
      <c r="BP758">
        <v>1</v>
      </c>
      <c r="BQ758">
        <v>2</v>
      </c>
      <c r="BR758">
        <v>1</v>
      </c>
      <c r="BS758">
        <v>0</v>
      </c>
      <c r="BT758">
        <v>12698</v>
      </c>
      <c r="BU758">
        <v>0.75</v>
      </c>
      <c r="BV758">
        <v>0.61685129999999999</v>
      </c>
      <c r="BW758">
        <v>140</v>
      </c>
      <c r="BX758">
        <v>1.575051</v>
      </c>
      <c r="BY758">
        <v>0.87882859999999996</v>
      </c>
      <c r="BZ758">
        <v>13</v>
      </c>
      <c r="CA758">
        <v>1</v>
      </c>
      <c r="CB758">
        <v>2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1</v>
      </c>
      <c r="CI758">
        <v>0</v>
      </c>
      <c r="CJ758">
        <v>12628</v>
      </c>
      <c r="CK758">
        <v>1.5045929680076022</v>
      </c>
      <c r="CL758">
        <v>0.65938126913736672</v>
      </c>
      <c r="CM758">
        <v>107</v>
      </c>
      <c r="CN758">
        <v>0.52925140987216368</v>
      </c>
      <c r="CO758">
        <v>1316</v>
      </c>
      <c r="CP758">
        <v>-2.3302386152999999</v>
      </c>
      <c r="CQ758">
        <v>-0.83772930810000001</v>
      </c>
      <c r="CR758">
        <v>10739</v>
      </c>
      <c r="CS758">
        <v>0.86</v>
      </c>
      <c r="CT758">
        <v>11225</v>
      </c>
      <c r="CU758">
        <v>0.89067796610000005</v>
      </c>
      <c r="CV758">
        <v>7</v>
      </c>
      <c r="CW758">
        <v>2</v>
      </c>
      <c r="CX758">
        <v>7</v>
      </c>
      <c r="CY758">
        <v>355</v>
      </c>
      <c r="CZ758">
        <v>1101</v>
      </c>
      <c r="DA758" s="2">
        <v>7270</v>
      </c>
      <c r="DB758" s="2">
        <v>915</v>
      </c>
      <c r="DC758" s="2">
        <v>110.31</v>
      </c>
      <c r="DD758" s="2">
        <v>317</v>
      </c>
      <c r="DE758">
        <v>307</v>
      </c>
      <c r="DF758">
        <v>15</v>
      </c>
      <c r="DG758">
        <v>39.39</v>
      </c>
      <c r="DH758">
        <v>23.64</v>
      </c>
      <c r="DI758" s="2">
        <v>31.52</v>
      </c>
      <c r="DJ758">
        <v>-0.51</v>
      </c>
      <c r="DK758">
        <v>0.96848380240047305</v>
      </c>
      <c r="DL758">
        <v>1.3440860215053765E-3</v>
      </c>
      <c r="DM758">
        <v>0</v>
      </c>
      <c r="DN758">
        <v>73.599999999999994</v>
      </c>
      <c r="DO758">
        <v>0.22399999999999998</v>
      </c>
      <c r="DP758">
        <v>15898.55</v>
      </c>
      <c r="DQ758" s="2">
        <v>0</v>
      </c>
      <c r="DR758" s="2">
        <v>6709.1893738500012</v>
      </c>
      <c r="DS758">
        <v>2.0300765820308726E-2</v>
      </c>
      <c r="DT758">
        <v>4.5098583097511202</v>
      </c>
      <c r="DU758">
        <v>1490461.2688463237</v>
      </c>
      <c r="DV758">
        <v>1</v>
      </c>
    </row>
    <row r="759" spans="1:126" x14ac:dyDescent="0.15">
      <c r="A759" t="s">
        <v>1404</v>
      </c>
      <c r="B759" t="s">
        <v>1412</v>
      </c>
      <c r="C759">
        <v>19</v>
      </c>
      <c r="D759">
        <v>9</v>
      </c>
      <c r="E759" t="s">
        <v>1413</v>
      </c>
      <c r="F759">
        <v>19009</v>
      </c>
      <c r="G759" t="s">
        <v>5743</v>
      </c>
      <c r="H759">
        <v>98.2</v>
      </c>
      <c r="I759">
        <v>0.1</v>
      </c>
      <c r="J759">
        <v>0.1</v>
      </c>
      <c r="K759">
        <v>0.4</v>
      </c>
      <c r="L759">
        <v>0.6</v>
      </c>
      <c r="M759">
        <v>0.6</v>
      </c>
      <c r="N759">
        <f t="shared" si="50"/>
        <v>9644.1400000000012</v>
      </c>
      <c r="O759">
        <f t="shared" si="48"/>
        <v>355.85999999999876</v>
      </c>
      <c r="P759">
        <f t="shared" si="49"/>
        <v>0.42703199999999869</v>
      </c>
      <c r="Q759" s="4">
        <v>19009</v>
      </c>
      <c r="R759" s="5">
        <v>41.679178</v>
      </c>
      <c r="S759" s="5">
        <v>-94.904312000000004</v>
      </c>
      <c r="T759">
        <v>8</v>
      </c>
      <c r="U759">
        <v>0.16256713224375935</v>
      </c>
      <c r="V759">
        <v>6077</v>
      </c>
      <c r="W759">
        <v>5935</v>
      </c>
      <c r="X759">
        <v>5869</v>
      </c>
      <c r="Y759">
        <v>5712</v>
      </c>
      <c r="Z759">
        <v>2849</v>
      </c>
      <c r="AA759">
        <v>18181</v>
      </c>
      <c r="AB759">
        <v>2345.33</v>
      </c>
      <c r="AC759">
        <v>46979</v>
      </c>
      <c r="AD759">
        <v>1</v>
      </c>
      <c r="AE759">
        <v>1.7038677798602829E-4</v>
      </c>
      <c r="AF759">
        <v>12</v>
      </c>
      <c r="AG759">
        <v>622</v>
      </c>
      <c r="AH759">
        <v>1.9292604501607719E-2</v>
      </c>
      <c r="AI759" s="3">
        <v>280351</v>
      </c>
      <c r="AJ759" s="3">
        <v>283494.807863275</v>
      </c>
      <c r="AK759">
        <v>148</v>
      </c>
      <c r="AL759">
        <v>283904</v>
      </c>
      <c r="AM759">
        <v>2453774</v>
      </c>
      <c r="AN759">
        <v>146898</v>
      </c>
      <c r="AO759">
        <v>2600672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9</v>
      </c>
      <c r="AV759">
        <f t="shared" si="47"/>
        <v>9</v>
      </c>
      <c r="AW759">
        <v>3641</v>
      </c>
      <c r="AX759">
        <v>0.72</v>
      </c>
      <c r="AY759">
        <v>141194041.00266099</v>
      </c>
      <c r="AZ759">
        <v>141194.04100266099</v>
      </c>
      <c r="BA759">
        <v>20592.760350790701</v>
      </c>
      <c r="BB759">
        <v>0.48560755477426948</v>
      </c>
      <c r="BC759">
        <v>16420</v>
      </c>
      <c r="BD759">
        <v>481</v>
      </c>
      <c r="BE759">
        <v>15939</v>
      </c>
      <c r="BF759">
        <v>2.6228402172124405</v>
      </c>
      <c r="BG759">
        <v>185308</v>
      </c>
      <c r="BH759">
        <v>31.574033055034928</v>
      </c>
      <c r="BI759">
        <v>1255</v>
      </c>
      <c r="BJ759">
        <v>11</v>
      </c>
      <c r="BK759">
        <v>0</v>
      </c>
      <c r="BL759">
        <v>2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6032</v>
      </c>
      <c r="BU759">
        <v>0.82</v>
      </c>
      <c r="BV759">
        <v>0.72873810000000006</v>
      </c>
      <c r="BW759">
        <v>64</v>
      </c>
      <c r="BX759">
        <v>2.3209550000000001</v>
      </c>
      <c r="BY759">
        <v>1.9379630000000001</v>
      </c>
      <c r="BZ759">
        <v>10</v>
      </c>
      <c r="CA759">
        <v>0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5793</v>
      </c>
      <c r="CK759">
        <v>2.24408769204212</v>
      </c>
      <c r="CL759">
        <v>0.74296153019557276</v>
      </c>
      <c r="CM759">
        <v>51</v>
      </c>
      <c r="CN759">
        <v>1.5707955729583709</v>
      </c>
      <c r="CO759">
        <v>457</v>
      </c>
      <c r="CP759">
        <v>-0.27302357430000002</v>
      </c>
      <c r="CQ759">
        <v>-0.1838493651</v>
      </c>
      <c r="CR759">
        <v>5103</v>
      </c>
      <c r="CS759">
        <v>0.88800000000000001</v>
      </c>
      <c r="CT759">
        <v>5214</v>
      </c>
      <c r="CU759">
        <v>0.90409247110300006</v>
      </c>
      <c r="CW759">
        <v>1</v>
      </c>
      <c r="CX759">
        <v>2</v>
      </c>
      <c r="CY759">
        <v>618</v>
      </c>
      <c r="CZ759">
        <v>890</v>
      </c>
      <c r="DA759" s="2">
        <v>3081</v>
      </c>
      <c r="DB759" s="2">
        <v>415</v>
      </c>
      <c r="DC759" s="2">
        <v>187.3</v>
      </c>
      <c r="DD759" s="2">
        <v>135</v>
      </c>
      <c r="DE759">
        <v>220</v>
      </c>
      <c r="DF759">
        <v>12</v>
      </c>
      <c r="DG759">
        <v>17.03</v>
      </c>
      <c r="DH759">
        <v>51.08</v>
      </c>
      <c r="DI759" s="2">
        <v>17.03</v>
      </c>
      <c r="DJ759">
        <v>-1.94</v>
      </c>
      <c r="DK759">
        <v>0.93716805005154258</v>
      </c>
      <c r="DL759">
        <v>6.4308681672025723E-3</v>
      </c>
      <c r="DM759">
        <v>0</v>
      </c>
      <c r="DN759">
        <v>116.8</v>
      </c>
      <c r="DO759">
        <v>0.40600000000000003</v>
      </c>
      <c r="DP759">
        <v>26786.06</v>
      </c>
      <c r="DQ759" s="2">
        <v>0</v>
      </c>
      <c r="DR759" s="2">
        <v>0</v>
      </c>
      <c r="DS759">
        <v>0</v>
      </c>
      <c r="DT759">
        <v>2.35213131802373</v>
      </c>
      <c r="DU759">
        <v>667779.48971220909</v>
      </c>
      <c r="DV759">
        <v>1</v>
      </c>
    </row>
    <row r="760" spans="1:126" x14ac:dyDescent="0.15">
      <c r="A760" t="s">
        <v>1404</v>
      </c>
      <c r="B760" t="s">
        <v>275</v>
      </c>
      <c r="C760">
        <v>19</v>
      </c>
      <c r="D760">
        <v>11</v>
      </c>
      <c r="E760" t="s">
        <v>1414</v>
      </c>
      <c r="F760">
        <v>19011</v>
      </c>
      <c r="G760" t="s">
        <v>5744</v>
      </c>
      <c r="H760">
        <v>97.4</v>
      </c>
      <c r="I760">
        <v>0.4</v>
      </c>
      <c r="J760">
        <v>0.2</v>
      </c>
      <c r="K760">
        <v>0.3</v>
      </c>
      <c r="L760">
        <v>0.8</v>
      </c>
      <c r="M760">
        <v>1.1000000000000001</v>
      </c>
      <c r="N760">
        <f t="shared" si="50"/>
        <v>9488.9</v>
      </c>
      <c r="O760">
        <f t="shared" si="48"/>
        <v>511.10000000000036</v>
      </c>
      <c r="P760">
        <f t="shared" si="49"/>
        <v>0.61332000000000064</v>
      </c>
      <c r="Q760" s="4">
        <v>19011</v>
      </c>
      <c r="R760" s="5">
        <v>42.092547000000003</v>
      </c>
      <c r="S760" s="5">
        <v>-92.057630000000003</v>
      </c>
      <c r="T760">
        <v>2</v>
      </c>
      <c r="U760">
        <v>0.19986752247836972</v>
      </c>
      <c r="V760">
        <v>26044</v>
      </c>
      <c r="W760">
        <v>25895</v>
      </c>
      <c r="X760">
        <v>25803</v>
      </c>
      <c r="Y760">
        <v>25611</v>
      </c>
      <c r="Z760">
        <v>13245</v>
      </c>
      <c r="AA760">
        <v>18183</v>
      </c>
      <c r="AB760">
        <v>11082.533000000001</v>
      </c>
      <c r="AC760">
        <v>60606</v>
      </c>
      <c r="AD760">
        <v>5</v>
      </c>
      <c r="AE760">
        <v>1.937759175289695E-4</v>
      </c>
      <c r="AF760">
        <v>62</v>
      </c>
      <c r="AG760">
        <v>1215</v>
      </c>
      <c r="AH760">
        <v>5.1028806584362138E-2</v>
      </c>
      <c r="AI760" s="3">
        <v>422127</v>
      </c>
      <c r="AJ760" s="3">
        <v>458408.76140492002</v>
      </c>
      <c r="AK760">
        <v>160</v>
      </c>
      <c r="AL760">
        <v>459852.79999999999</v>
      </c>
      <c r="AM760">
        <v>2322981</v>
      </c>
      <c r="AN760">
        <v>286161</v>
      </c>
      <c r="AO760">
        <v>2609142</v>
      </c>
      <c r="AP760">
        <v>2</v>
      </c>
      <c r="AQ760">
        <v>0</v>
      </c>
      <c r="AR760">
        <v>2</v>
      </c>
      <c r="AS760">
        <v>7.7234987449314535E-2</v>
      </c>
      <c r="AT760">
        <v>3</v>
      </c>
      <c r="AU760">
        <v>22</v>
      </c>
      <c r="AV760">
        <f t="shared" si="47"/>
        <v>25</v>
      </c>
      <c r="AW760">
        <v>17596</v>
      </c>
      <c r="AX760">
        <v>0.72</v>
      </c>
      <c r="AY760">
        <v>388555124.66643298</v>
      </c>
      <c r="AZ760">
        <v>388555.12466643297</v>
      </c>
      <c r="BA760">
        <v>15397.0114153626</v>
      </c>
      <c r="BB760">
        <v>0.6494766893542957</v>
      </c>
      <c r="BC760">
        <v>11490</v>
      </c>
      <c r="BD760">
        <v>150</v>
      </c>
      <c r="BE760">
        <v>11340</v>
      </c>
      <c r="BF760">
        <v>0.43541698663799722</v>
      </c>
      <c r="BG760">
        <v>574202</v>
      </c>
      <c r="BH760">
        <v>22.253303879393869</v>
      </c>
      <c r="BI760">
        <v>3266</v>
      </c>
      <c r="BJ760">
        <v>29</v>
      </c>
      <c r="BK760">
        <v>3</v>
      </c>
      <c r="BL760">
        <v>2</v>
      </c>
      <c r="BM760">
        <v>0</v>
      </c>
      <c r="BN760">
        <v>0</v>
      </c>
      <c r="BO760">
        <v>1</v>
      </c>
      <c r="BP760">
        <v>2</v>
      </c>
      <c r="BQ760">
        <v>2</v>
      </c>
      <c r="BR760">
        <v>4</v>
      </c>
      <c r="BS760">
        <v>0</v>
      </c>
      <c r="BT760">
        <v>26734</v>
      </c>
      <c r="BU760">
        <v>0.82</v>
      </c>
      <c r="BV760">
        <v>0.67852199999999996</v>
      </c>
      <c r="BW760">
        <v>186</v>
      </c>
      <c r="BX760">
        <v>1.608439</v>
      </c>
      <c r="BY760">
        <v>0.57661669999999998</v>
      </c>
      <c r="BZ760">
        <v>27</v>
      </c>
      <c r="CA760">
        <v>3</v>
      </c>
      <c r="CB760">
        <v>2</v>
      </c>
      <c r="CC760">
        <v>0</v>
      </c>
      <c r="CD760">
        <v>0</v>
      </c>
      <c r="CE760">
        <v>1</v>
      </c>
      <c r="CF760">
        <v>2</v>
      </c>
      <c r="CG760">
        <v>2</v>
      </c>
      <c r="CH760">
        <v>4</v>
      </c>
      <c r="CI760">
        <v>0</v>
      </c>
      <c r="CJ760">
        <v>25659</v>
      </c>
      <c r="CK760">
        <v>1.5978798861997738</v>
      </c>
      <c r="CL760">
        <v>0.76645168342807168</v>
      </c>
      <c r="CM760">
        <v>161</v>
      </c>
      <c r="CN760">
        <v>0.65008183856126911</v>
      </c>
      <c r="CO760">
        <v>3295</v>
      </c>
      <c r="CP760">
        <v>0.66241901700000005</v>
      </c>
      <c r="CQ760">
        <v>6.5890013999999997E-2</v>
      </c>
      <c r="CR760">
        <v>22808</v>
      </c>
      <c r="CS760">
        <v>0.89</v>
      </c>
      <c r="CT760">
        <v>23622</v>
      </c>
      <c r="CU760">
        <v>0.92666403578000001</v>
      </c>
      <c r="CV760">
        <v>1</v>
      </c>
      <c r="CW760">
        <v>6</v>
      </c>
      <c r="CX760">
        <v>3</v>
      </c>
      <c r="CY760">
        <v>915</v>
      </c>
      <c r="CZ760">
        <v>1755</v>
      </c>
      <c r="DA760" s="2">
        <v>10356</v>
      </c>
      <c r="DB760" s="2">
        <v>2415</v>
      </c>
      <c r="DC760" s="2">
        <v>163.43</v>
      </c>
      <c r="DD760" s="2">
        <v>568</v>
      </c>
      <c r="DE760">
        <v>466</v>
      </c>
      <c r="DF760">
        <v>23</v>
      </c>
      <c r="DG760">
        <v>27.24</v>
      </c>
      <c r="DH760">
        <v>38.909999999999997</v>
      </c>
      <c r="DI760" s="2">
        <v>15.56</v>
      </c>
      <c r="DJ760">
        <v>-3.66</v>
      </c>
      <c r="DK760">
        <v>0.83664157942988726</v>
      </c>
      <c r="DL760">
        <v>8.23045267489712E-3</v>
      </c>
      <c r="DM760">
        <v>0</v>
      </c>
      <c r="DN760">
        <v>282.89999999999998</v>
      </c>
      <c r="DO760">
        <v>0.627</v>
      </c>
      <c r="DP760">
        <v>15192.619999999999</v>
      </c>
      <c r="DQ760" s="2">
        <v>0</v>
      </c>
      <c r="DR760" s="2">
        <v>1700.1989064800005</v>
      </c>
      <c r="DS760">
        <v>3.6972596420199672E-3</v>
      </c>
      <c r="DT760">
        <v>2.4057526774628699</v>
      </c>
      <c r="DU760">
        <v>1106292.1048387976</v>
      </c>
      <c r="DV760">
        <v>0</v>
      </c>
    </row>
    <row r="761" spans="1:126" x14ac:dyDescent="0.15">
      <c r="A761" t="s">
        <v>1404</v>
      </c>
      <c r="B761" t="s">
        <v>1415</v>
      </c>
      <c r="C761">
        <v>19</v>
      </c>
      <c r="D761">
        <v>13</v>
      </c>
      <c r="E761" t="s">
        <v>1416</v>
      </c>
      <c r="F761">
        <v>19013</v>
      </c>
      <c r="G761" t="s">
        <v>5745</v>
      </c>
      <c r="H761">
        <v>83.9</v>
      </c>
      <c r="I761">
        <v>8.8000000000000007</v>
      </c>
      <c r="J761">
        <v>0.2</v>
      </c>
      <c r="K761">
        <v>1.3</v>
      </c>
      <c r="L761">
        <v>2.2000000000000002</v>
      </c>
      <c r="M761">
        <v>3.7</v>
      </c>
      <c r="N761">
        <f t="shared" si="50"/>
        <v>7136.91</v>
      </c>
      <c r="O761">
        <f t="shared" si="48"/>
        <v>2863.09</v>
      </c>
      <c r="P761">
        <f t="shared" si="49"/>
        <v>3.4357080000000013</v>
      </c>
      <c r="Q761" s="4">
        <v>19013</v>
      </c>
      <c r="R761" s="5">
        <v>42.471541000000002</v>
      </c>
      <c r="S761" s="5">
        <v>-92.308032999999995</v>
      </c>
      <c r="T761">
        <v>3</v>
      </c>
      <c r="U761">
        <v>7.3562353346529316E-2</v>
      </c>
      <c r="V761">
        <v>130843</v>
      </c>
      <c r="W761">
        <v>131947</v>
      </c>
      <c r="X761">
        <v>132496</v>
      </c>
      <c r="Y761">
        <v>133435</v>
      </c>
      <c r="Z761">
        <v>63826</v>
      </c>
      <c r="AA761">
        <v>19001</v>
      </c>
      <c r="AB761">
        <v>51706.188000000009</v>
      </c>
      <c r="AC761">
        <v>48369</v>
      </c>
      <c r="AD761">
        <v>7</v>
      </c>
      <c r="AE761">
        <v>5.2831783601014367E-5</v>
      </c>
      <c r="AF761">
        <v>55</v>
      </c>
      <c r="AG761">
        <v>924</v>
      </c>
      <c r="AH761">
        <v>5.9523809523809521E-2</v>
      </c>
      <c r="AI761" s="3">
        <v>296765</v>
      </c>
      <c r="AJ761" s="3">
        <v>362090.81789847004</v>
      </c>
      <c r="AK761">
        <v>120</v>
      </c>
      <c r="AL761">
        <v>366054.40000000002</v>
      </c>
      <c r="AM761">
        <v>2069000</v>
      </c>
      <c r="AN761">
        <v>227207</v>
      </c>
      <c r="AO761">
        <v>2296207</v>
      </c>
      <c r="AP761">
        <v>10</v>
      </c>
      <c r="AQ761">
        <v>0</v>
      </c>
      <c r="AR761">
        <v>10</v>
      </c>
      <c r="AS761">
        <v>7.5788005790203644E-2</v>
      </c>
      <c r="AT761">
        <v>10</v>
      </c>
      <c r="AU761">
        <v>145</v>
      </c>
      <c r="AV761">
        <f t="shared" si="47"/>
        <v>155</v>
      </c>
      <c r="AW761">
        <v>126274</v>
      </c>
      <c r="AX761">
        <v>0.95</v>
      </c>
      <c r="AY761">
        <v>292561023.41688699</v>
      </c>
      <c r="AZ761">
        <v>292561.02341688698</v>
      </c>
      <c r="BA761">
        <v>2286.1827098630902</v>
      </c>
      <c r="BB761">
        <v>4.3741035906088443</v>
      </c>
      <c r="BC761">
        <v>50887</v>
      </c>
      <c r="BD761">
        <v>49039</v>
      </c>
      <c r="BE761">
        <v>1848</v>
      </c>
      <c r="BF761">
        <v>1.412379722262559E-2</v>
      </c>
      <c r="BG761">
        <v>2036776</v>
      </c>
      <c r="BH761">
        <v>15.372358410819949</v>
      </c>
      <c r="BI761">
        <v>13224</v>
      </c>
      <c r="BJ761">
        <v>108</v>
      </c>
      <c r="BK761">
        <v>20</v>
      </c>
      <c r="BL761">
        <v>5</v>
      </c>
      <c r="BM761">
        <v>1</v>
      </c>
      <c r="BN761">
        <v>1</v>
      </c>
      <c r="BO761">
        <v>13</v>
      </c>
      <c r="BP761">
        <v>3</v>
      </c>
      <c r="BQ761">
        <v>12</v>
      </c>
      <c r="BR761">
        <v>4</v>
      </c>
      <c r="BS761">
        <v>1</v>
      </c>
      <c r="BT761">
        <v>129276</v>
      </c>
      <c r="BU761">
        <v>0.79</v>
      </c>
      <c r="BV761">
        <v>0.65070059999999996</v>
      </c>
      <c r="BW761">
        <v>761</v>
      </c>
      <c r="BX761">
        <v>1.299545</v>
      </c>
      <c r="BY761">
        <v>5.1168900000000003E-2</v>
      </c>
      <c r="BZ761">
        <v>107</v>
      </c>
      <c r="CA761">
        <v>21</v>
      </c>
      <c r="CB761">
        <v>4</v>
      </c>
      <c r="CC761">
        <v>2</v>
      </c>
      <c r="CD761">
        <v>2</v>
      </c>
      <c r="CE761">
        <v>15</v>
      </c>
      <c r="CF761">
        <v>2</v>
      </c>
      <c r="CG761">
        <v>17</v>
      </c>
      <c r="CH761">
        <v>4</v>
      </c>
      <c r="CI761">
        <v>1</v>
      </c>
      <c r="CJ761">
        <v>133121</v>
      </c>
      <c r="CK761">
        <v>1.3145934901330367</v>
      </c>
      <c r="CL761">
        <v>0.74031071857806008</v>
      </c>
      <c r="CM761">
        <v>692</v>
      </c>
      <c r="CN761">
        <v>0.11235110036004542</v>
      </c>
      <c r="CO761">
        <v>18327</v>
      </c>
      <c r="CP761">
        <v>-0.43659457270000002</v>
      </c>
      <c r="CQ761">
        <v>-0.20844696609999999</v>
      </c>
      <c r="CR761">
        <v>113555</v>
      </c>
      <c r="CS761">
        <v>0.84900000000000009</v>
      </c>
      <c r="CT761">
        <v>116712</v>
      </c>
      <c r="CU761">
        <v>0.90838121951499995</v>
      </c>
      <c r="CV761">
        <v>158</v>
      </c>
      <c r="CW761">
        <v>92</v>
      </c>
      <c r="CX761">
        <v>128</v>
      </c>
      <c r="CY761">
        <v>830</v>
      </c>
      <c r="CZ761">
        <v>1343</v>
      </c>
      <c r="DA761" s="2">
        <v>92378</v>
      </c>
      <c r="DB761" s="2">
        <v>13075</v>
      </c>
      <c r="DC761" s="2">
        <v>172.02</v>
      </c>
      <c r="DD761" s="2">
        <v>19609</v>
      </c>
      <c r="DE761">
        <v>300</v>
      </c>
      <c r="DF761">
        <v>19</v>
      </c>
      <c r="DG761">
        <v>52.06</v>
      </c>
      <c r="DH761">
        <v>4.53</v>
      </c>
      <c r="DI761" s="2">
        <v>20.37</v>
      </c>
      <c r="DJ761">
        <v>-3.07</v>
      </c>
      <c r="DK761">
        <v>0.8495274038380537</v>
      </c>
      <c r="DL761">
        <v>3.246753246753247E-3</v>
      </c>
      <c r="DM761">
        <v>0</v>
      </c>
      <c r="DN761">
        <v>253.3</v>
      </c>
      <c r="DO761">
        <v>0.68299999999999994</v>
      </c>
      <c r="DP761">
        <v>13283.130000000001</v>
      </c>
      <c r="DQ761" s="2">
        <v>0</v>
      </c>
      <c r="DR761" s="2">
        <v>1075.0943937699999</v>
      </c>
      <c r="DS761">
        <v>2.7087635401445791E-3</v>
      </c>
      <c r="DT761">
        <v>2.2081231123493201</v>
      </c>
      <c r="DU761">
        <v>808293.18101716298</v>
      </c>
      <c r="DV761">
        <v>1</v>
      </c>
    </row>
    <row r="762" spans="1:126" x14ac:dyDescent="0.15">
      <c r="A762" t="s">
        <v>1404</v>
      </c>
      <c r="B762" t="s">
        <v>277</v>
      </c>
      <c r="C762">
        <v>19</v>
      </c>
      <c r="D762">
        <v>15</v>
      </c>
      <c r="E762" t="s">
        <v>1417</v>
      </c>
      <c r="F762">
        <v>19015</v>
      </c>
      <c r="G762" t="s">
        <v>5746</v>
      </c>
      <c r="H762">
        <v>95.8</v>
      </c>
      <c r="I762">
        <v>0.8</v>
      </c>
      <c r="J762">
        <v>0.3</v>
      </c>
      <c r="K762">
        <v>0.3</v>
      </c>
      <c r="L762">
        <v>0.9</v>
      </c>
      <c r="M762">
        <v>1.9</v>
      </c>
      <c r="N762">
        <f t="shared" si="50"/>
        <v>9182.8799999999992</v>
      </c>
      <c r="O762">
        <f t="shared" si="48"/>
        <v>817.1200000000008</v>
      </c>
      <c r="P762">
        <f t="shared" si="49"/>
        <v>0.9805440000000013</v>
      </c>
      <c r="Q762" s="4">
        <v>19015</v>
      </c>
      <c r="R762" s="5">
        <v>42.038642000000003</v>
      </c>
      <c r="S762" s="5">
        <v>-93.938357999999994</v>
      </c>
      <c r="T762">
        <v>6</v>
      </c>
      <c r="U762">
        <v>6.2112778221299771E-2</v>
      </c>
      <c r="V762">
        <v>26324</v>
      </c>
      <c r="W762">
        <v>26326</v>
      </c>
      <c r="X762">
        <v>26401</v>
      </c>
      <c r="Y762">
        <v>26439</v>
      </c>
      <c r="Z762">
        <v>13885</v>
      </c>
      <c r="AA762">
        <v>19003</v>
      </c>
      <c r="AB762">
        <v>11394.138999999999</v>
      </c>
      <c r="AC762">
        <v>52985</v>
      </c>
      <c r="AD762">
        <v>1</v>
      </c>
      <c r="AE762">
        <v>3.7877353130563233E-5</v>
      </c>
      <c r="AF762">
        <v>52</v>
      </c>
      <c r="AG762">
        <v>938</v>
      </c>
      <c r="AH762">
        <v>5.5437100213219619E-2</v>
      </c>
      <c r="AI762" s="3">
        <v>313343</v>
      </c>
      <c r="AJ762" s="3">
        <v>365803.592021605</v>
      </c>
      <c r="AK762">
        <v>73</v>
      </c>
      <c r="AL762">
        <v>367065.59999999998</v>
      </c>
      <c r="AM762">
        <v>1392976</v>
      </c>
      <c r="AN762">
        <v>169727</v>
      </c>
      <c r="AO762">
        <v>1562703</v>
      </c>
      <c r="AP762">
        <v>1</v>
      </c>
      <c r="AQ762">
        <v>1</v>
      </c>
      <c r="AR762">
        <v>2</v>
      </c>
      <c r="AS762">
        <v>7.5970523436906481E-2</v>
      </c>
      <c r="AT762">
        <v>2</v>
      </c>
      <c r="AU762">
        <v>33</v>
      </c>
      <c r="AV762">
        <f t="shared" si="47"/>
        <v>35</v>
      </c>
      <c r="AW762">
        <v>18834</v>
      </c>
      <c r="AX762">
        <v>0.75</v>
      </c>
      <c r="AY762">
        <v>423744012.57683098</v>
      </c>
      <c r="AZ762">
        <v>423744.01257683098</v>
      </c>
      <c r="BA762">
        <v>16297.566194065999</v>
      </c>
      <c r="BB762">
        <v>0.61358854941426988</v>
      </c>
      <c r="BC762">
        <v>10110</v>
      </c>
      <c r="BD762">
        <v>11168</v>
      </c>
      <c r="BE762">
        <v>-1058</v>
      </c>
      <c r="BF762">
        <v>-4.0191460264397509E-2</v>
      </c>
      <c r="BG762">
        <v>451061</v>
      </c>
      <c r="BH762">
        <v>17.084996780424984</v>
      </c>
      <c r="BI762">
        <v>3156</v>
      </c>
      <c r="BJ762">
        <v>31</v>
      </c>
      <c r="BK762">
        <v>3</v>
      </c>
      <c r="BL762">
        <v>2</v>
      </c>
      <c r="BM762">
        <v>0</v>
      </c>
      <c r="BN762">
        <v>0</v>
      </c>
      <c r="BO762">
        <v>3</v>
      </c>
      <c r="BP762">
        <v>2</v>
      </c>
      <c r="BQ762">
        <v>3</v>
      </c>
      <c r="BR762">
        <v>2</v>
      </c>
      <c r="BS762">
        <v>0</v>
      </c>
      <c r="BT762">
        <v>26072</v>
      </c>
      <c r="BU762">
        <v>0.81</v>
      </c>
      <c r="BV762">
        <v>0.68108930000000001</v>
      </c>
      <c r="BW762">
        <v>203</v>
      </c>
      <c r="BX762">
        <v>1.7643450000000001</v>
      </c>
      <c r="BY762">
        <v>0.84250020000000003</v>
      </c>
      <c r="BZ762">
        <v>30</v>
      </c>
      <c r="CA762">
        <v>3</v>
      </c>
      <c r="CB762">
        <v>2</v>
      </c>
      <c r="CC762">
        <v>1</v>
      </c>
      <c r="CD762">
        <v>0</v>
      </c>
      <c r="CE762">
        <v>2</v>
      </c>
      <c r="CF762">
        <v>2</v>
      </c>
      <c r="CG762">
        <v>2</v>
      </c>
      <c r="CH762">
        <v>3</v>
      </c>
      <c r="CI762">
        <v>0</v>
      </c>
      <c r="CJ762">
        <v>26420</v>
      </c>
      <c r="CK762">
        <v>1.7032551097653292</v>
      </c>
      <c r="CL762">
        <v>0.72950362520914669</v>
      </c>
      <c r="CM762">
        <v>170</v>
      </c>
      <c r="CN762">
        <v>0.62323063218591235</v>
      </c>
      <c r="CO762">
        <v>3435</v>
      </c>
      <c r="CP762">
        <v>-0.19172187490000001</v>
      </c>
      <c r="CQ762">
        <v>8.9414553999999993E-2</v>
      </c>
      <c r="CR762">
        <v>23663</v>
      </c>
      <c r="CS762">
        <v>0.88700000000000001</v>
      </c>
      <c r="CT762">
        <v>23929</v>
      </c>
      <c r="CU762">
        <v>0.92074855563900004</v>
      </c>
      <c r="CV762">
        <v>18</v>
      </c>
      <c r="CW762">
        <v>12</v>
      </c>
      <c r="CX762">
        <v>12</v>
      </c>
      <c r="CY762">
        <v>805</v>
      </c>
      <c r="CZ762">
        <v>1339</v>
      </c>
      <c r="DA762" s="2">
        <v>13869</v>
      </c>
      <c r="DB762" s="2">
        <v>2730</v>
      </c>
      <c r="DC762" s="2">
        <v>166.89</v>
      </c>
      <c r="DD762" s="2">
        <v>739</v>
      </c>
      <c r="DE762">
        <v>379</v>
      </c>
      <c r="DF762">
        <v>5</v>
      </c>
      <c r="DG762">
        <v>41.72</v>
      </c>
      <c r="DH762">
        <v>11.38</v>
      </c>
      <c r="DI762" s="2">
        <v>37.93</v>
      </c>
      <c r="DJ762">
        <v>-3.35</v>
      </c>
      <c r="DK762">
        <v>0.91051978183651783</v>
      </c>
      <c r="DL762">
        <v>0</v>
      </c>
      <c r="DM762">
        <v>0</v>
      </c>
      <c r="DN762">
        <v>242.4</v>
      </c>
      <c r="DO762">
        <v>0.68200000000000005</v>
      </c>
      <c r="DP762">
        <v>13503.740000000002</v>
      </c>
      <c r="DQ762" s="2">
        <v>0</v>
      </c>
      <c r="DR762" s="2">
        <v>250.95168247000004</v>
      </c>
      <c r="DS762">
        <v>5.1224213439368877E-4</v>
      </c>
      <c r="DT762">
        <v>2.1393207768011502</v>
      </c>
      <c r="DU762">
        <v>785271.06452898018</v>
      </c>
      <c r="DV762">
        <v>1</v>
      </c>
    </row>
    <row r="763" spans="1:126" x14ac:dyDescent="0.15">
      <c r="A763" t="s">
        <v>1404</v>
      </c>
      <c r="B763" t="s">
        <v>1418</v>
      </c>
      <c r="C763">
        <v>19</v>
      </c>
      <c r="D763">
        <v>17</v>
      </c>
      <c r="E763" t="s">
        <v>1419</v>
      </c>
      <c r="F763">
        <v>19017</v>
      </c>
      <c r="G763" t="s">
        <v>5747</v>
      </c>
      <c r="H763">
        <v>96.6</v>
      </c>
      <c r="I763">
        <v>0.8</v>
      </c>
      <c r="J763">
        <v>0</v>
      </c>
      <c r="K763">
        <v>0.7</v>
      </c>
      <c r="L763">
        <v>0.9</v>
      </c>
      <c r="M763">
        <v>1</v>
      </c>
      <c r="N763">
        <f t="shared" si="50"/>
        <v>9334.4999999999982</v>
      </c>
      <c r="O763">
        <f t="shared" si="48"/>
        <v>665.50000000000182</v>
      </c>
      <c r="P763">
        <f t="shared" si="49"/>
        <v>0.79860000000000242</v>
      </c>
      <c r="Q763" s="4">
        <v>19017</v>
      </c>
      <c r="R763" s="5">
        <v>42.780895000000001</v>
      </c>
      <c r="S763" s="5">
        <v>-92.327355999999995</v>
      </c>
      <c r="T763">
        <v>3</v>
      </c>
      <c r="U763">
        <v>0.13281800394272694</v>
      </c>
      <c r="V763">
        <v>24294</v>
      </c>
      <c r="W763">
        <v>24481</v>
      </c>
      <c r="X763">
        <v>24539</v>
      </c>
      <c r="Y763">
        <v>24761</v>
      </c>
      <c r="Z763">
        <v>11683</v>
      </c>
      <c r="AA763">
        <v>19005</v>
      </c>
      <c r="AB763">
        <v>10084.156999999999</v>
      </c>
      <c r="AC763">
        <v>62163</v>
      </c>
      <c r="AD763">
        <v>2</v>
      </c>
      <c r="AE763">
        <v>8.1502913729165823E-5</v>
      </c>
      <c r="AF763">
        <v>43</v>
      </c>
      <c r="AG763">
        <v>982</v>
      </c>
      <c r="AH763">
        <v>4.3788187372708759E-2</v>
      </c>
      <c r="AI763" s="3">
        <v>271500</v>
      </c>
      <c r="AJ763" s="3">
        <v>278704.55141472502</v>
      </c>
      <c r="AK763">
        <v>100</v>
      </c>
      <c r="AL763">
        <v>281369.59999999998</v>
      </c>
      <c r="AM763">
        <v>2033443</v>
      </c>
      <c r="AN763">
        <v>218664</v>
      </c>
      <c r="AO763">
        <v>2252107</v>
      </c>
      <c r="AP763">
        <v>2</v>
      </c>
      <c r="AQ763">
        <v>0</v>
      </c>
      <c r="AR763">
        <v>2</v>
      </c>
      <c r="AS763">
        <v>8.1696009149953022E-2</v>
      </c>
      <c r="AT763">
        <v>2</v>
      </c>
      <c r="AU763">
        <v>29</v>
      </c>
      <c r="AV763">
        <f t="shared" si="47"/>
        <v>31</v>
      </c>
      <c r="AW763">
        <v>18136</v>
      </c>
      <c r="AX763">
        <v>0.74</v>
      </c>
      <c r="AY763">
        <v>213157460.87078801</v>
      </c>
      <c r="AZ763">
        <v>213157.460870788</v>
      </c>
      <c r="BA763">
        <v>9115.3492194826304</v>
      </c>
      <c r="BB763">
        <v>1.097050673453801</v>
      </c>
      <c r="BC763">
        <v>10975</v>
      </c>
      <c r="BD763">
        <v>3130</v>
      </c>
      <c r="BE763">
        <v>7845</v>
      </c>
      <c r="BF763">
        <v>0.3229192393183502</v>
      </c>
      <c r="BG763">
        <v>730405</v>
      </c>
      <c r="BH763">
        <v>29.765067851175679</v>
      </c>
      <c r="BI763">
        <v>2942</v>
      </c>
      <c r="BJ763">
        <v>36</v>
      </c>
      <c r="BK763">
        <v>5</v>
      </c>
      <c r="BL763">
        <v>2</v>
      </c>
      <c r="BM763">
        <v>0</v>
      </c>
      <c r="BN763">
        <v>1</v>
      </c>
      <c r="BO763">
        <v>1</v>
      </c>
      <c r="BP763">
        <v>2</v>
      </c>
      <c r="BQ763">
        <v>1</v>
      </c>
      <c r="BR763">
        <v>5</v>
      </c>
      <c r="BS763">
        <v>0</v>
      </c>
      <c r="BT763">
        <v>23460</v>
      </c>
      <c r="BU763">
        <v>0.86</v>
      </c>
      <c r="BV763">
        <v>0.68955909999999998</v>
      </c>
      <c r="BW763">
        <v>197</v>
      </c>
      <c r="BX763">
        <v>2.2591649999999999</v>
      </c>
      <c r="BY763">
        <v>1.335869</v>
      </c>
      <c r="BZ763">
        <v>31</v>
      </c>
      <c r="CA763">
        <v>4</v>
      </c>
      <c r="CB763">
        <v>2</v>
      </c>
      <c r="CC763">
        <v>0</v>
      </c>
      <c r="CD763">
        <v>1</v>
      </c>
      <c r="CE763">
        <v>1</v>
      </c>
      <c r="CF763">
        <v>2</v>
      </c>
      <c r="CG763">
        <v>1</v>
      </c>
      <c r="CH763">
        <v>5</v>
      </c>
      <c r="CI763">
        <v>0</v>
      </c>
      <c r="CJ763">
        <v>24598</v>
      </c>
      <c r="CK763">
        <v>1.9107244491422066</v>
      </c>
      <c r="CL763">
        <v>0.7325319721170207</v>
      </c>
      <c r="CM763">
        <v>171</v>
      </c>
      <c r="CN763">
        <v>0.89386252802174504</v>
      </c>
      <c r="CO763">
        <v>3851</v>
      </c>
      <c r="CP763">
        <v>0.90208968499999997</v>
      </c>
      <c r="CQ763">
        <v>0.82076816799999996</v>
      </c>
      <c r="CR763">
        <v>22202</v>
      </c>
      <c r="CS763">
        <v>0.89700000000000002</v>
      </c>
      <c r="CT763">
        <v>22302</v>
      </c>
      <c r="CU763">
        <v>0.93617338199200006</v>
      </c>
      <c r="CV763">
        <v>27</v>
      </c>
      <c r="CW763">
        <v>13</v>
      </c>
      <c r="CX763">
        <v>16</v>
      </c>
      <c r="CY763">
        <v>957</v>
      </c>
      <c r="CZ763">
        <v>1455</v>
      </c>
      <c r="DA763" s="2">
        <v>15100</v>
      </c>
      <c r="DB763" s="2">
        <v>2655</v>
      </c>
      <c r="DC763" s="2">
        <v>154.32</v>
      </c>
      <c r="DD763" s="2">
        <v>810</v>
      </c>
      <c r="DE763">
        <v>381</v>
      </c>
      <c r="DF763">
        <v>14</v>
      </c>
      <c r="DG763">
        <v>48.73</v>
      </c>
      <c r="DH763">
        <v>28.43</v>
      </c>
      <c r="DI763" s="2">
        <v>12.18</v>
      </c>
      <c r="DJ763">
        <v>-3.16</v>
      </c>
      <c r="DK763">
        <v>0.8977937384898711</v>
      </c>
      <c r="DL763">
        <v>5.0916496945010185E-3</v>
      </c>
      <c r="DM763">
        <v>0</v>
      </c>
      <c r="DN763">
        <v>239.4</v>
      </c>
      <c r="DO763">
        <v>0.83599999999999997</v>
      </c>
      <c r="DP763">
        <v>14298.570000000002</v>
      </c>
      <c r="DQ763" s="2">
        <v>0</v>
      </c>
      <c r="DR763" s="2">
        <v>3008.6926683500005</v>
      </c>
      <c r="DS763">
        <v>1.0367571461322401E-2</v>
      </c>
      <c r="DT763">
        <v>2.3907280847704602</v>
      </c>
      <c r="DU763">
        <v>672678.20492063044</v>
      </c>
      <c r="DV763">
        <v>1</v>
      </c>
    </row>
    <row r="764" spans="1:126" x14ac:dyDescent="0.15">
      <c r="A764" t="s">
        <v>1404</v>
      </c>
      <c r="B764" t="s">
        <v>1420</v>
      </c>
      <c r="C764">
        <v>19</v>
      </c>
      <c r="D764">
        <v>19</v>
      </c>
      <c r="E764" t="s">
        <v>1421</v>
      </c>
      <c r="F764">
        <v>19019</v>
      </c>
      <c r="G764" t="s">
        <v>5748</v>
      </c>
      <c r="H764">
        <v>97.1</v>
      </c>
      <c r="I764">
        <v>0.3</v>
      </c>
      <c r="J764">
        <v>0.1</v>
      </c>
      <c r="K764">
        <v>0.4</v>
      </c>
      <c r="L764">
        <v>1</v>
      </c>
      <c r="M764">
        <v>1.2</v>
      </c>
      <c r="N764">
        <f t="shared" si="50"/>
        <v>9431.1099999999988</v>
      </c>
      <c r="O764">
        <f t="shared" si="48"/>
        <v>568.89000000000124</v>
      </c>
      <c r="P764">
        <f t="shared" si="49"/>
        <v>0.68266800000000172</v>
      </c>
      <c r="Q764" s="4">
        <v>19019</v>
      </c>
      <c r="R764" s="5">
        <v>42.470328000000002</v>
      </c>
      <c r="S764" s="5">
        <v>-91.838666000000003</v>
      </c>
      <c r="T764">
        <v>6</v>
      </c>
      <c r="U764">
        <v>0.13834458845749256</v>
      </c>
      <c r="V764">
        <v>20988</v>
      </c>
      <c r="W764">
        <v>20947</v>
      </c>
      <c r="X764">
        <v>20998</v>
      </c>
      <c r="Y764">
        <v>21109</v>
      </c>
      <c r="Z764">
        <v>10532</v>
      </c>
      <c r="AA764">
        <v>19007</v>
      </c>
      <c r="AB764">
        <v>8810.7570000000014</v>
      </c>
      <c r="AC764">
        <v>56150</v>
      </c>
      <c r="AD764">
        <v>2</v>
      </c>
      <c r="AE764">
        <v>9.5247166396799691E-5</v>
      </c>
      <c r="AF764">
        <v>57</v>
      </c>
      <c r="AG764">
        <v>1075</v>
      </c>
      <c r="AH764">
        <v>5.3023255813953486E-2</v>
      </c>
      <c r="AI764" s="3">
        <v>341903</v>
      </c>
      <c r="AJ764" s="3">
        <v>365452.17732926999</v>
      </c>
      <c r="AK764">
        <v>130</v>
      </c>
      <c r="AL764">
        <v>366963.20000000001</v>
      </c>
      <c r="AM764">
        <v>2398562</v>
      </c>
      <c r="AN764">
        <v>265381</v>
      </c>
      <c r="AO764">
        <v>2663943</v>
      </c>
      <c r="AP764">
        <v>4</v>
      </c>
      <c r="AQ764">
        <v>0</v>
      </c>
      <c r="AR764">
        <v>4</v>
      </c>
      <c r="AS764">
        <v>0.19095813242946486</v>
      </c>
      <c r="AT764">
        <v>4</v>
      </c>
      <c r="AU764">
        <v>32</v>
      </c>
      <c r="AV764">
        <f t="shared" si="47"/>
        <v>36</v>
      </c>
      <c r="AW764">
        <v>11388</v>
      </c>
      <c r="AX764">
        <v>0.56000000000000005</v>
      </c>
      <c r="AY764">
        <v>153773281.27219599</v>
      </c>
      <c r="AZ764">
        <v>153773.28127219601</v>
      </c>
      <c r="BA764">
        <v>7370.0398476997098</v>
      </c>
      <c r="BB764">
        <v>1.3568447670091142</v>
      </c>
      <c r="BC764">
        <v>10453</v>
      </c>
      <c r="BD764">
        <v>13741</v>
      </c>
      <c r="BE764">
        <v>-3288</v>
      </c>
      <c r="BF764">
        <v>-0.15666094911377931</v>
      </c>
      <c r="BG764">
        <v>469650</v>
      </c>
      <c r="BH764">
        <v>22.36641584912849</v>
      </c>
      <c r="BI764">
        <v>2657</v>
      </c>
      <c r="BJ764">
        <v>21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4</v>
      </c>
      <c r="BS764">
        <v>0</v>
      </c>
      <c r="BT764">
        <v>20910</v>
      </c>
      <c r="BU764">
        <v>0.76</v>
      </c>
      <c r="BV764">
        <v>0.66235429999999995</v>
      </c>
      <c r="BW764">
        <v>158</v>
      </c>
      <c r="BX764">
        <v>1.339072</v>
      </c>
      <c r="BY764">
        <v>0.4079141</v>
      </c>
      <c r="BZ764">
        <v>19</v>
      </c>
      <c r="CA764">
        <v>0</v>
      </c>
      <c r="CB764">
        <v>2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4</v>
      </c>
      <c r="CI764">
        <v>0</v>
      </c>
      <c r="CJ764">
        <v>21087</v>
      </c>
      <c r="CK764">
        <v>1.2329871484801063</v>
      </c>
      <c r="CL764">
        <v>0.7286623322727902</v>
      </c>
      <c r="CM764">
        <v>147</v>
      </c>
      <c r="CN764">
        <v>0.30808226262251448</v>
      </c>
      <c r="CO764">
        <v>1875</v>
      </c>
      <c r="CP764">
        <v>0.19112454300000001</v>
      </c>
      <c r="CQ764">
        <v>4.0283250000000001E-3</v>
      </c>
      <c r="CR764">
        <v>18692</v>
      </c>
      <c r="CS764">
        <v>0.88700000000000001</v>
      </c>
      <c r="CT764">
        <v>18595</v>
      </c>
      <c r="CU764">
        <v>0.91492562259699994</v>
      </c>
      <c r="CV764">
        <v>23</v>
      </c>
      <c r="CW764">
        <v>7</v>
      </c>
      <c r="CX764">
        <v>8</v>
      </c>
      <c r="CY764">
        <v>1095</v>
      </c>
      <c r="CZ764">
        <v>1656</v>
      </c>
      <c r="DA764" s="2">
        <v>10450</v>
      </c>
      <c r="DB764" s="2">
        <v>1570</v>
      </c>
      <c r="DC764" s="2">
        <v>133.49</v>
      </c>
      <c r="DD764" s="2">
        <v>483</v>
      </c>
      <c r="DE764">
        <v>438</v>
      </c>
      <c r="DF764">
        <v>32</v>
      </c>
      <c r="DG764">
        <v>33.369999999999997</v>
      </c>
      <c r="DH764">
        <v>28.6</v>
      </c>
      <c r="DI764" s="2">
        <v>33.369999999999997</v>
      </c>
      <c r="DJ764">
        <v>-3.24</v>
      </c>
      <c r="DK764">
        <v>0.89412201706331917</v>
      </c>
      <c r="DL764">
        <v>3.7209302325581395E-2</v>
      </c>
      <c r="DM764">
        <v>0</v>
      </c>
      <c r="DN764">
        <v>267.39999999999998</v>
      </c>
      <c r="DO764">
        <v>0.72699999999999998</v>
      </c>
      <c r="DP764">
        <v>10448.5</v>
      </c>
      <c r="DQ764" s="2">
        <v>0</v>
      </c>
      <c r="DR764" s="2">
        <v>1037.4148673099999</v>
      </c>
      <c r="DS764">
        <v>2.8270254739655096E-3</v>
      </c>
      <c r="DT764">
        <v>2.1619229928578698</v>
      </c>
      <c r="DU764">
        <v>793346.17961270106</v>
      </c>
      <c r="DV764">
        <v>1</v>
      </c>
    </row>
    <row r="765" spans="1:126" x14ac:dyDescent="0.15">
      <c r="A765" t="s">
        <v>1404</v>
      </c>
      <c r="B765" t="s">
        <v>1422</v>
      </c>
      <c r="C765">
        <v>19</v>
      </c>
      <c r="D765">
        <v>21</v>
      </c>
      <c r="E765" t="s">
        <v>1423</v>
      </c>
      <c r="F765">
        <v>19021</v>
      </c>
      <c r="G765" t="s">
        <v>5749</v>
      </c>
      <c r="H765">
        <v>67.900000000000006</v>
      </c>
      <c r="I765">
        <v>2.5</v>
      </c>
      <c r="J765">
        <v>0.1</v>
      </c>
      <c r="K765">
        <v>5.5</v>
      </c>
      <c r="L765">
        <v>1.3</v>
      </c>
      <c r="M765">
        <v>22.7</v>
      </c>
      <c r="N765">
        <f t="shared" si="50"/>
        <v>5163.9000000000005</v>
      </c>
      <c r="O765">
        <f t="shared" si="48"/>
        <v>4836.0999999999995</v>
      </c>
      <c r="P765">
        <f t="shared" si="49"/>
        <v>5.8033200000000011</v>
      </c>
      <c r="Q765" s="4">
        <v>19021</v>
      </c>
      <c r="R765" s="5">
        <v>42.741522000000003</v>
      </c>
      <c r="S765" s="5">
        <v>-95.141431999999995</v>
      </c>
      <c r="T765">
        <v>7</v>
      </c>
      <c r="U765">
        <v>0.17253363172573846</v>
      </c>
      <c r="V765">
        <v>20215</v>
      </c>
      <c r="W765">
        <v>20460</v>
      </c>
      <c r="X765">
        <v>20507</v>
      </c>
      <c r="Y765">
        <v>20302</v>
      </c>
      <c r="Z765">
        <v>9952</v>
      </c>
      <c r="AA765">
        <v>19009</v>
      </c>
      <c r="AB765">
        <v>8347.4689999999991</v>
      </c>
      <c r="AC765">
        <v>48195</v>
      </c>
      <c r="AD765">
        <v>1</v>
      </c>
      <c r="AE765">
        <v>4.8763836738674598E-5</v>
      </c>
      <c r="AF765">
        <v>21</v>
      </c>
      <c r="AG765">
        <v>858</v>
      </c>
      <c r="AH765">
        <v>2.4475524475524476E-2</v>
      </c>
      <c r="AI765" s="3">
        <v>360849</v>
      </c>
      <c r="AJ765" s="3">
        <v>367936.63771762</v>
      </c>
      <c r="AK765">
        <v>243</v>
      </c>
      <c r="AL765">
        <v>371264</v>
      </c>
      <c r="AM765">
        <v>2618656</v>
      </c>
      <c r="AN765">
        <v>248959</v>
      </c>
      <c r="AO765">
        <v>2867615</v>
      </c>
      <c r="AP765">
        <v>9</v>
      </c>
      <c r="AQ765">
        <v>0</v>
      </c>
      <c r="AR765">
        <v>9</v>
      </c>
      <c r="AS765">
        <v>0.43988269794721407</v>
      </c>
      <c r="AT765">
        <v>9</v>
      </c>
      <c r="AU765">
        <v>21</v>
      </c>
      <c r="AV765">
        <f t="shared" si="47"/>
        <v>30</v>
      </c>
      <c r="AW765">
        <v>17139</v>
      </c>
      <c r="AX765">
        <v>0.86</v>
      </c>
      <c r="AY765">
        <v>1858832174.8499401</v>
      </c>
      <c r="AZ765">
        <v>1858832.17484994</v>
      </c>
      <c r="BA765">
        <v>90980.835271150805</v>
      </c>
      <c r="BB765">
        <v>0.10991325777782684</v>
      </c>
      <c r="BC765">
        <v>40719</v>
      </c>
      <c r="BD765">
        <v>14646</v>
      </c>
      <c r="BE765">
        <v>26073</v>
      </c>
      <c r="BF765">
        <v>1.2897848132574821</v>
      </c>
      <c r="BG765">
        <v>756698</v>
      </c>
      <c r="BH765">
        <v>36.899497732481592</v>
      </c>
      <c r="BI765">
        <v>2395</v>
      </c>
      <c r="BJ765">
        <v>39</v>
      </c>
      <c r="BK765">
        <v>4</v>
      </c>
      <c r="BL765">
        <v>3</v>
      </c>
      <c r="BM765">
        <v>0</v>
      </c>
      <c r="BN765">
        <v>0</v>
      </c>
      <c r="BO765">
        <v>0</v>
      </c>
      <c r="BP765">
        <v>4</v>
      </c>
      <c r="BQ765">
        <v>1</v>
      </c>
      <c r="BR765">
        <v>3</v>
      </c>
      <c r="BS765">
        <v>0</v>
      </c>
      <c r="BT765">
        <v>19601</v>
      </c>
      <c r="BU765">
        <v>0.75</v>
      </c>
      <c r="BV765">
        <v>0.56945760000000001</v>
      </c>
      <c r="BW765">
        <v>182</v>
      </c>
      <c r="BX765">
        <v>2.7549610000000002</v>
      </c>
      <c r="BY765">
        <v>1.3211139999999999</v>
      </c>
      <c r="BZ765">
        <v>30</v>
      </c>
      <c r="CA765">
        <v>4</v>
      </c>
      <c r="CB765">
        <v>2</v>
      </c>
      <c r="CC765">
        <v>0</v>
      </c>
      <c r="CD765">
        <v>0</v>
      </c>
      <c r="CE765">
        <v>0</v>
      </c>
      <c r="CF765">
        <v>3</v>
      </c>
      <c r="CG765">
        <v>4</v>
      </c>
      <c r="CH765">
        <v>3</v>
      </c>
      <c r="CI765">
        <v>0</v>
      </c>
      <c r="CJ765">
        <v>20680</v>
      </c>
      <c r="CK765">
        <v>2.2243713733075436</v>
      </c>
      <c r="CL765">
        <v>0.6735497348545717</v>
      </c>
      <c r="CM765">
        <v>122</v>
      </c>
      <c r="CN765">
        <v>0.78928414529667124</v>
      </c>
      <c r="CO765">
        <v>1936</v>
      </c>
      <c r="CP765">
        <v>0.44237711600000001</v>
      </c>
      <c r="CQ765">
        <v>-0.14134025710000001</v>
      </c>
      <c r="CR765">
        <v>18553</v>
      </c>
      <c r="CS765">
        <v>0.90500000000000003</v>
      </c>
      <c r="CT765">
        <v>17223</v>
      </c>
      <c r="CU765">
        <v>0.84673171573999995</v>
      </c>
      <c r="CV765">
        <v>7</v>
      </c>
      <c r="CW765">
        <v>12</v>
      </c>
      <c r="CX765">
        <v>10</v>
      </c>
      <c r="CY765">
        <v>869</v>
      </c>
      <c r="CZ765">
        <v>1248</v>
      </c>
      <c r="DA765" s="2">
        <v>14191</v>
      </c>
      <c r="DB765" s="2">
        <v>1855</v>
      </c>
      <c r="DC765" s="2">
        <v>106.97</v>
      </c>
      <c r="DD765" s="2">
        <v>3896</v>
      </c>
      <c r="DE765">
        <v>254</v>
      </c>
      <c r="DF765">
        <v>15</v>
      </c>
      <c r="DG765">
        <v>53.48</v>
      </c>
      <c r="DH765">
        <v>38.9</v>
      </c>
      <c r="DI765" s="2">
        <v>24.31</v>
      </c>
      <c r="DJ765">
        <v>-2.44</v>
      </c>
      <c r="DK765">
        <v>0.84758444667991317</v>
      </c>
      <c r="DL765">
        <v>5.8275058275058279E-3</v>
      </c>
      <c r="DM765">
        <v>0</v>
      </c>
      <c r="DN765">
        <v>297.10000000000002</v>
      </c>
      <c r="DO765">
        <v>0.81499999999999995</v>
      </c>
      <c r="DP765">
        <v>9670.86</v>
      </c>
      <c r="DQ765" s="2">
        <v>0</v>
      </c>
      <c r="DR765" s="2">
        <v>1253.82191846</v>
      </c>
      <c r="DS765">
        <v>3.3771698113094725E-3</v>
      </c>
      <c r="DT765">
        <v>2.2221540735516401</v>
      </c>
      <c r="DU765">
        <v>825005.80996307614</v>
      </c>
      <c r="DV765">
        <v>1</v>
      </c>
    </row>
    <row r="766" spans="1:126" x14ac:dyDescent="0.15">
      <c r="A766" t="s">
        <v>1404</v>
      </c>
      <c r="B766" t="s">
        <v>116</v>
      </c>
      <c r="C766">
        <v>19</v>
      </c>
      <c r="D766">
        <v>23</v>
      </c>
      <c r="E766" t="s">
        <v>1424</v>
      </c>
      <c r="F766">
        <v>19023</v>
      </c>
      <c r="G766" t="s">
        <v>5750</v>
      </c>
      <c r="H766">
        <v>97.9</v>
      </c>
      <c r="I766">
        <v>0.2</v>
      </c>
      <c r="J766">
        <v>0.1</v>
      </c>
      <c r="K766">
        <v>0.2</v>
      </c>
      <c r="L766">
        <v>0.7</v>
      </c>
      <c r="M766">
        <v>0.9</v>
      </c>
      <c r="N766">
        <f t="shared" si="50"/>
        <v>9585.8000000000029</v>
      </c>
      <c r="O766">
        <f t="shared" si="48"/>
        <v>414.19999999999709</v>
      </c>
      <c r="P766">
        <f t="shared" si="49"/>
        <v>0.49703999999999671</v>
      </c>
      <c r="Q766" s="4">
        <v>19023</v>
      </c>
      <c r="R766" s="5">
        <v>42.734707999999998</v>
      </c>
      <c r="S766" s="5">
        <v>-92.780066000000005</v>
      </c>
      <c r="T766">
        <v>8</v>
      </c>
      <c r="U766">
        <v>0.16485509433664744</v>
      </c>
      <c r="V766">
        <v>14899</v>
      </c>
      <c r="W766">
        <v>14966</v>
      </c>
      <c r="X766">
        <v>14966</v>
      </c>
      <c r="Y766">
        <v>14880</v>
      </c>
      <c r="Z766">
        <v>7375</v>
      </c>
      <c r="AA766">
        <v>19011</v>
      </c>
      <c r="AB766">
        <v>6254.9500000000007</v>
      </c>
      <c r="AC766">
        <v>52360</v>
      </c>
      <c r="AD766">
        <v>0</v>
      </c>
      <c r="AE766">
        <v>0</v>
      </c>
      <c r="AF766">
        <v>39</v>
      </c>
      <c r="AG766">
        <v>1096</v>
      </c>
      <c r="AH766">
        <v>3.5583941605839414E-2</v>
      </c>
      <c r="AI766" s="3">
        <v>362751</v>
      </c>
      <c r="AJ766" s="3">
        <v>371284.17607156001</v>
      </c>
      <c r="AK766">
        <v>104</v>
      </c>
      <c r="AL766">
        <v>372224</v>
      </c>
      <c r="AM766">
        <v>3006612</v>
      </c>
      <c r="AN766">
        <v>226796</v>
      </c>
      <c r="AO766">
        <v>3233408</v>
      </c>
      <c r="AP766">
        <v>1</v>
      </c>
      <c r="AQ766">
        <v>0</v>
      </c>
      <c r="AR766">
        <v>1</v>
      </c>
      <c r="AS766">
        <v>6.6818121074435397E-2</v>
      </c>
      <c r="AT766">
        <v>1</v>
      </c>
      <c r="AU766">
        <v>25</v>
      </c>
      <c r="AV766">
        <f t="shared" si="47"/>
        <v>26</v>
      </c>
      <c r="AW766">
        <v>8427</v>
      </c>
      <c r="AX766">
        <v>0.61</v>
      </c>
      <c r="AY766">
        <v>252453718.84791699</v>
      </c>
      <c r="AZ766">
        <v>252453.71884791699</v>
      </c>
      <c r="BA766">
        <v>16617.400623824102</v>
      </c>
      <c r="BB766">
        <v>0.6017788357141225</v>
      </c>
      <c r="BC766">
        <v>13778</v>
      </c>
      <c r="BD766">
        <v>3751</v>
      </c>
      <c r="BE766">
        <v>10027</v>
      </c>
      <c r="BF766">
        <v>0.67299818779783882</v>
      </c>
      <c r="BG766">
        <v>468541</v>
      </c>
      <c r="BH766">
        <v>31.307029266337029</v>
      </c>
      <c r="BI766">
        <v>2330</v>
      </c>
      <c r="BJ766">
        <v>23</v>
      </c>
      <c r="BK766">
        <v>0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5</v>
      </c>
      <c r="BS766">
        <v>0</v>
      </c>
      <c r="BT766">
        <v>14341</v>
      </c>
      <c r="BU766">
        <v>0.81</v>
      </c>
      <c r="BV766">
        <v>0.62437920000000002</v>
      </c>
      <c r="BW766">
        <v>133</v>
      </c>
      <c r="BX766">
        <v>2.0221740000000001</v>
      </c>
      <c r="BY766">
        <v>0.97580860000000003</v>
      </c>
      <c r="BZ766">
        <v>25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4</v>
      </c>
      <c r="CI766">
        <v>0</v>
      </c>
      <c r="CJ766">
        <v>14972</v>
      </c>
      <c r="CK766">
        <v>2.003740315255143</v>
      </c>
      <c r="CL766">
        <v>0.73768087602659371</v>
      </c>
      <c r="CM766">
        <v>101</v>
      </c>
      <c r="CN766">
        <v>0.98077564339461032</v>
      </c>
      <c r="CO766">
        <v>1312</v>
      </c>
      <c r="CP766">
        <v>0.105324004</v>
      </c>
      <c r="CQ766">
        <v>0.36836381099999999</v>
      </c>
      <c r="CR766">
        <v>13225</v>
      </c>
      <c r="CS766">
        <v>0.88700000000000001</v>
      </c>
      <c r="CT766">
        <v>13290</v>
      </c>
      <c r="CU766">
        <v>0.92333736396600008</v>
      </c>
      <c r="CV766">
        <v>9</v>
      </c>
      <c r="CW766">
        <v>3</v>
      </c>
      <c r="CX766">
        <v>3</v>
      </c>
      <c r="CY766">
        <v>1021</v>
      </c>
      <c r="CZ766">
        <v>1586</v>
      </c>
      <c r="DA766" s="2">
        <v>7217</v>
      </c>
      <c r="DB766" s="2">
        <v>990</v>
      </c>
      <c r="DC766" s="2">
        <v>153.12</v>
      </c>
      <c r="DD766" s="2">
        <v>269</v>
      </c>
      <c r="DE766">
        <v>406</v>
      </c>
      <c r="DF766">
        <v>19</v>
      </c>
      <c r="DG766">
        <v>13.31</v>
      </c>
      <c r="DH766">
        <v>53.26</v>
      </c>
      <c r="DI766" s="2">
        <v>53.26</v>
      </c>
      <c r="DJ766">
        <v>-3.94</v>
      </c>
      <c r="DK766">
        <v>0.91522008209488048</v>
      </c>
      <c r="DL766">
        <v>5.4744525547445258E-3</v>
      </c>
      <c r="DM766">
        <v>0</v>
      </c>
      <c r="DN766">
        <v>274.7</v>
      </c>
      <c r="DO766">
        <v>0.75</v>
      </c>
      <c r="DP766">
        <v>25784.45</v>
      </c>
      <c r="DQ766" s="2">
        <v>0</v>
      </c>
      <c r="DR766" s="2">
        <v>6115.7466518999991</v>
      </c>
      <c r="DS766">
        <v>1.4728268630904507E-2</v>
      </c>
      <c r="DT766">
        <v>2.2505831773479201</v>
      </c>
      <c r="DU766">
        <v>837721.07260515227</v>
      </c>
      <c r="DV766">
        <v>1</v>
      </c>
    </row>
    <row r="767" spans="1:126" x14ac:dyDescent="0.15">
      <c r="A767" t="s">
        <v>1404</v>
      </c>
      <c r="B767" t="s">
        <v>118</v>
      </c>
      <c r="C767">
        <v>19</v>
      </c>
      <c r="D767">
        <v>25</v>
      </c>
      <c r="E767" t="s">
        <v>1425</v>
      </c>
      <c r="F767">
        <v>19025</v>
      </c>
      <c r="G767" t="s">
        <v>5751</v>
      </c>
      <c r="H767">
        <v>97.9</v>
      </c>
      <c r="I767">
        <v>0.2</v>
      </c>
      <c r="J767">
        <v>0.2</v>
      </c>
      <c r="K767">
        <v>0.2</v>
      </c>
      <c r="L767">
        <v>0.5</v>
      </c>
      <c r="M767">
        <v>0.9</v>
      </c>
      <c r="N767">
        <f t="shared" si="50"/>
        <v>9585.5900000000038</v>
      </c>
      <c r="O767">
        <f t="shared" si="48"/>
        <v>414.40999999999622</v>
      </c>
      <c r="P767">
        <f t="shared" si="49"/>
        <v>0.49729199999999563</v>
      </c>
      <c r="Q767" s="4">
        <v>19025</v>
      </c>
      <c r="R767" s="5">
        <v>42.38617</v>
      </c>
      <c r="S767" s="5">
        <v>-94.643682999999996</v>
      </c>
      <c r="T767">
        <v>9</v>
      </c>
      <c r="U767">
        <v>4.8754775965209593E-2</v>
      </c>
      <c r="V767">
        <v>9936</v>
      </c>
      <c r="W767">
        <v>9980</v>
      </c>
      <c r="X767">
        <v>9914</v>
      </c>
      <c r="Y767">
        <v>9790</v>
      </c>
      <c r="Z767">
        <v>4865</v>
      </c>
      <c r="AA767">
        <v>19013</v>
      </c>
      <c r="AB767">
        <v>3804.8250000000007</v>
      </c>
      <c r="AC767">
        <v>44921</v>
      </c>
      <c r="AD767">
        <v>2</v>
      </c>
      <c r="AE767">
        <v>2.0173492031470649E-4</v>
      </c>
      <c r="AF767">
        <v>23</v>
      </c>
      <c r="AG767">
        <v>826</v>
      </c>
      <c r="AH767">
        <v>2.784503631961259E-2</v>
      </c>
      <c r="AI767" s="3">
        <v>358205</v>
      </c>
      <c r="AJ767" s="3">
        <v>364701.15159697999</v>
      </c>
      <c r="AK767">
        <v>187</v>
      </c>
      <c r="AL767">
        <v>366291.20000000001</v>
      </c>
      <c r="AM767">
        <v>3047544</v>
      </c>
      <c r="AN767">
        <v>228113</v>
      </c>
      <c r="AO767">
        <v>3275657</v>
      </c>
      <c r="AP767">
        <v>3</v>
      </c>
      <c r="AQ767">
        <v>0</v>
      </c>
      <c r="AR767">
        <v>3</v>
      </c>
      <c r="AS767">
        <v>0.30060120240480959</v>
      </c>
      <c r="AT767">
        <v>3</v>
      </c>
      <c r="AU767">
        <v>10</v>
      </c>
      <c r="AV767">
        <f t="shared" si="47"/>
        <v>13</v>
      </c>
      <c r="AW767">
        <v>7011</v>
      </c>
      <c r="AX767">
        <v>0.9</v>
      </c>
      <c r="AY767">
        <v>664382795.92853904</v>
      </c>
      <c r="AZ767">
        <v>664382.79592853901</v>
      </c>
      <c r="BA767">
        <v>59433.485273003702</v>
      </c>
      <c r="BB767">
        <v>0.16825531859802056</v>
      </c>
      <c r="BC767">
        <v>10137</v>
      </c>
      <c r="BD767">
        <v>0</v>
      </c>
      <c r="BE767">
        <v>10137</v>
      </c>
      <c r="BF767">
        <v>1.0202294685990339</v>
      </c>
      <c r="BG767">
        <v>302554</v>
      </c>
      <c r="BH767">
        <v>30.517853540447852</v>
      </c>
      <c r="BI767">
        <v>1647</v>
      </c>
      <c r="BJ767">
        <v>24</v>
      </c>
      <c r="BK767">
        <v>2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3</v>
      </c>
      <c r="BS767">
        <v>0</v>
      </c>
      <c r="BT767">
        <v>9671</v>
      </c>
      <c r="BU767">
        <v>0.8</v>
      </c>
      <c r="BV767">
        <v>0.64848329999999998</v>
      </c>
      <c r="BW767">
        <v>116</v>
      </c>
      <c r="BX767">
        <v>3.20546</v>
      </c>
      <c r="BY767">
        <v>2.4486379999999999</v>
      </c>
      <c r="BZ767">
        <v>21</v>
      </c>
      <c r="CA767">
        <v>2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3</v>
      </c>
      <c r="CI767">
        <v>0</v>
      </c>
      <c r="CJ767">
        <v>9857</v>
      </c>
      <c r="CK767">
        <v>2.8406208785634575</v>
      </c>
      <c r="CL767">
        <v>0.72851372057389607</v>
      </c>
      <c r="CM767">
        <v>80</v>
      </c>
      <c r="CN767">
        <v>1.9347000804138641</v>
      </c>
      <c r="CO767">
        <v>982.99999999999989</v>
      </c>
      <c r="CP767">
        <v>-0.37468630269999997</v>
      </c>
      <c r="CQ767">
        <v>2.5140029999999999E-3</v>
      </c>
      <c r="CR767">
        <v>8518</v>
      </c>
      <c r="CS767">
        <v>0.87</v>
      </c>
      <c r="CT767">
        <v>8793</v>
      </c>
      <c r="CU767">
        <v>0.91276346604199998</v>
      </c>
      <c r="CV767">
        <v>2</v>
      </c>
      <c r="CW767">
        <v>5</v>
      </c>
      <c r="CX767">
        <v>7</v>
      </c>
      <c r="CY767">
        <v>885</v>
      </c>
      <c r="CZ767">
        <v>1141</v>
      </c>
      <c r="DA767" s="2">
        <v>5132</v>
      </c>
      <c r="DB767" s="2">
        <v>750</v>
      </c>
      <c r="DC767" s="2">
        <v>151.12</v>
      </c>
      <c r="DD767" s="2">
        <v>377</v>
      </c>
      <c r="DE767">
        <v>248</v>
      </c>
      <c r="DF767">
        <v>14</v>
      </c>
      <c r="DG767">
        <v>20.149999999999999</v>
      </c>
      <c r="DH767">
        <v>80.599999999999994</v>
      </c>
      <c r="DI767" s="2">
        <v>30.22</v>
      </c>
      <c r="DJ767">
        <v>-2.73</v>
      </c>
      <c r="DK767">
        <v>0.87492916067614912</v>
      </c>
      <c r="DL767">
        <v>2.4213075060532689E-3</v>
      </c>
      <c r="DM767">
        <v>0</v>
      </c>
      <c r="DN767">
        <v>306.89999999999998</v>
      </c>
      <c r="DO767">
        <v>0.85599999999999998</v>
      </c>
      <c r="DP767">
        <v>16806.97</v>
      </c>
      <c r="DQ767" s="2">
        <v>0</v>
      </c>
      <c r="DR767" s="2">
        <v>536.97248077999996</v>
      </c>
      <c r="DS767">
        <v>1.4659731047639145E-3</v>
      </c>
      <c r="DT767">
        <v>2.1591949679942801</v>
      </c>
      <c r="DU767">
        <v>790894.11586058652</v>
      </c>
      <c r="DV767">
        <v>1</v>
      </c>
    </row>
    <row r="768" spans="1:126" x14ac:dyDescent="0.15">
      <c r="A768" t="s">
        <v>1404</v>
      </c>
      <c r="B768" t="s">
        <v>282</v>
      </c>
      <c r="C768">
        <v>19</v>
      </c>
      <c r="D768">
        <v>27</v>
      </c>
      <c r="E768" t="s">
        <v>1426</v>
      </c>
      <c r="F768">
        <v>19027</v>
      </c>
      <c r="G768" t="s">
        <v>5752</v>
      </c>
      <c r="H768">
        <v>96.7</v>
      </c>
      <c r="I768">
        <v>0.4</v>
      </c>
      <c r="J768">
        <v>0.1</v>
      </c>
      <c r="K768">
        <v>0.4</v>
      </c>
      <c r="L768">
        <v>0.8</v>
      </c>
      <c r="M768">
        <v>1.6</v>
      </c>
      <c r="N768">
        <f t="shared" si="50"/>
        <v>9354.42</v>
      </c>
      <c r="O768">
        <f t="shared" si="48"/>
        <v>645.57999999999993</v>
      </c>
      <c r="P768">
        <f t="shared" si="49"/>
        <v>0.77469600000000016</v>
      </c>
      <c r="Q768" s="4">
        <v>19027</v>
      </c>
      <c r="R768" s="5">
        <v>42.039492000000003</v>
      </c>
      <c r="S768" s="5">
        <v>-94.867647000000005</v>
      </c>
      <c r="T768">
        <v>7</v>
      </c>
      <c r="U768">
        <v>0.16274207809011851</v>
      </c>
      <c r="V768">
        <v>20751</v>
      </c>
      <c r="W768">
        <v>20702</v>
      </c>
      <c r="X768">
        <v>20629</v>
      </c>
      <c r="Y768">
        <v>20420</v>
      </c>
      <c r="Z768">
        <v>10216</v>
      </c>
      <c r="AA768">
        <v>19015</v>
      </c>
      <c r="AB768">
        <v>8869.4009999999998</v>
      </c>
      <c r="AC768">
        <v>50559</v>
      </c>
      <c r="AD768">
        <v>2</v>
      </c>
      <c r="AE768">
        <v>9.6950894372000584E-5</v>
      </c>
      <c r="AF768">
        <v>17</v>
      </c>
      <c r="AG768">
        <v>1065</v>
      </c>
      <c r="AH768">
        <v>1.5962441314553991E-2</v>
      </c>
      <c r="AI768" s="3">
        <v>358858</v>
      </c>
      <c r="AJ768" s="3">
        <v>364439.12491445005</v>
      </c>
      <c r="AK768">
        <v>160</v>
      </c>
      <c r="AL768">
        <v>364972.79999999999</v>
      </c>
      <c r="AM768">
        <v>2240604</v>
      </c>
      <c r="AN768">
        <v>259647</v>
      </c>
      <c r="AO768">
        <v>2500251</v>
      </c>
      <c r="AP768">
        <v>8</v>
      </c>
      <c r="AQ768">
        <v>2</v>
      </c>
      <c r="AR768">
        <v>10</v>
      </c>
      <c r="AS768">
        <v>0.48304511641387299</v>
      </c>
      <c r="AT768">
        <v>10</v>
      </c>
      <c r="AU768">
        <v>28</v>
      </c>
      <c r="AV768">
        <f t="shared" si="47"/>
        <v>38</v>
      </c>
      <c r="AW768">
        <v>17636</v>
      </c>
      <c r="AX768">
        <v>0.86</v>
      </c>
      <c r="AY768">
        <v>1292159133.5376301</v>
      </c>
      <c r="AZ768">
        <v>1292159.1335376301</v>
      </c>
      <c r="BA768">
        <v>60441.930720281503</v>
      </c>
      <c r="BB768">
        <v>0.16544805701655829</v>
      </c>
      <c r="BC768">
        <v>24286</v>
      </c>
      <c r="BD768">
        <v>14814</v>
      </c>
      <c r="BE768">
        <v>9472</v>
      </c>
      <c r="BF768">
        <v>0.45645992964194498</v>
      </c>
      <c r="BG768">
        <v>852842</v>
      </c>
      <c r="BH768">
        <v>41.341897329002862</v>
      </c>
      <c r="BI768">
        <v>2961</v>
      </c>
      <c r="BJ768">
        <v>28</v>
      </c>
      <c r="BK768">
        <v>4</v>
      </c>
      <c r="BL768">
        <v>2</v>
      </c>
      <c r="BM768">
        <v>0</v>
      </c>
      <c r="BN768">
        <v>0</v>
      </c>
      <c r="BO768">
        <v>0</v>
      </c>
      <c r="BP768">
        <v>3</v>
      </c>
      <c r="BQ768">
        <v>2</v>
      </c>
      <c r="BR768">
        <v>5</v>
      </c>
      <c r="BS768">
        <v>0</v>
      </c>
      <c r="BT768">
        <v>20674</v>
      </c>
      <c r="BU768">
        <v>0.83</v>
      </c>
      <c r="BV768">
        <v>0.64493109999999998</v>
      </c>
      <c r="BW768">
        <v>207</v>
      </c>
      <c r="BX768">
        <v>2.1282770000000002</v>
      </c>
      <c r="BY768">
        <v>1.2604150000000001</v>
      </c>
      <c r="BZ768">
        <v>31</v>
      </c>
      <c r="CA768">
        <v>5</v>
      </c>
      <c r="CB768">
        <v>2</v>
      </c>
      <c r="CC768">
        <v>0</v>
      </c>
      <c r="CD768">
        <v>0</v>
      </c>
      <c r="CE768">
        <v>0</v>
      </c>
      <c r="CF768">
        <v>3</v>
      </c>
      <c r="CG768">
        <v>3</v>
      </c>
      <c r="CH768">
        <v>4</v>
      </c>
      <c r="CI768">
        <v>0</v>
      </c>
      <c r="CJ768">
        <v>20554</v>
      </c>
      <c r="CK768">
        <v>2.3353118614381629</v>
      </c>
      <c r="CL768">
        <v>0.70395040559256084</v>
      </c>
      <c r="CM768">
        <v>182</v>
      </c>
      <c r="CN768">
        <v>1.4966014500790956</v>
      </c>
      <c r="CO768">
        <v>2238</v>
      </c>
      <c r="CP768">
        <v>0.188405712</v>
      </c>
      <c r="CQ768">
        <v>0.36201494400000001</v>
      </c>
      <c r="CR768">
        <v>18168</v>
      </c>
      <c r="CS768">
        <v>0.88700000000000001</v>
      </c>
      <c r="CT768">
        <v>18780</v>
      </c>
      <c r="CU768">
        <v>0.92612364387799995</v>
      </c>
      <c r="CV768">
        <v>17</v>
      </c>
      <c r="CW768">
        <v>13</v>
      </c>
      <c r="CX768">
        <v>19</v>
      </c>
      <c r="CY768">
        <v>1016</v>
      </c>
      <c r="CZ768">
        <v>1520</v>
      </c>
      <c r="DA768" s="2">
        <v>16840</v>
      </c>
      <c r="DB768" s="2">
        <v>1970</v>
      </c>
      <c r="DC768" s="2">
        <v>160.21</v>
      </c>
      <c r="DD768" s="2">
        <v>598</v>
      </c>
      <c r="DE768">
        <v>308</v>
      </c>
      <c r="DF768">
        <v>15</v>
      </c>
      <c r="DG768">
        <v>58.26</v>
      </c>
      <c r="DH768">
        <v>19.420000000000002</v>
      </c>
      <c r="DI768" s="2">
        <v>29.13</v>
      </c>
      <c r="DJ768">
        <v>-1.7</v>
      </c>
      <c r="DK768">
        <v>0.91238038444175695</v>
      </c>
      <c r="DL768">
        <v>1.8779342723004694E-3</v>
      </c>
      <c r="DM768">
        <v>0</v>
      </c>
      <c r="DN768">
        <v>186.4</v>
      </c>
      <c r="DO768">
        <v>0.51400000000000001</v>
      </c>
      <c r="DP768">
        <v>12151.160000000002</v>
      </c>
      <c r="DQ768" s="2">
        <v>0</v>
      </c>
      <c r="DR768" s="2">
        <v>1117.33623476</v>
      </c>
      <c r="DS768">
        <v>3.0614253314378494E-3</v>
      </c>
      <c r="DT768">
        <v>2.2276165667508399</v>
      </c>
      <c r="DU768">
        <v>813019.45569344086</v>
      </c>
      <c r="DV768">
        <v>1</v>
      </c>
    </row>
    <row r="769" spans="1:126" x14ac:dyDescent="0.15">
      <c r="A769" t="s">
        <v>1404</v>
      </c>
      <c r="B769" t="s">
        <v>1126</v>
      </c>
      <c r="C769">
        <v>19</v>
      </c>
      <c r="D769">
        <v>29</v>
      </c>
      <c r="E769" t="s">
        <v>1427</v>
      </c>
      <c r="F769">
        <v>19029</v>
      </c>
      <c r="G769" t="s">
        <v>5753</v>
      </c>
      <c r="H769">
        <v>96.7</v>
      </c>
      <c r="I769">
        <v>0.2</v>
      </c>
      <c r="J769">
        <v>0.2</v>
      </c>
      <c r="K769">
        <v>0.2</v>
      </c>
      <c r="L769">
        <v>0.8</v>
      </c>
      <c r="M769">
        <v>1.8</v>
      </c>
      <c r="N769">
        <f t="shared" si="50"/>
        <v>9354.8900000000031</v>
      </c>
      <c r="O769">
        <f t="shared" si="48"/>
        <v>645.10999999999694</v>
      </c>
      <c r="P769">
        <f t="shared" si="49"/>
        <v>0.7741319999999966</v>
      </c>
      <c r="Q769" s="4">
        <v>19029</v>
      </c>
      <c r="R769" s="5">
        <v>41.333824</v>
      </c>
      <c r="S769" s="5">
        <v>-94.933301999999998</v>
      </c>
      <c r="T769">
        <v>6</v>
      </c>
      <c r="U769">
        <v>0.18392988976350072</v>
      </c>
      <c r="V769">
        <v>13865</v>
      </c>
      <c r="W769">
        <v>13694</v>
      </c>
      <c r="X769">
        <v>13590</v>
      </c>
      <c r="Y769">
        <v>13349</v>
      </c>
      <c r="Z769">
        <v>6706</v>
      </c>
      <c r="AA769">
        <v>19017</v>
      </c>
      <c r="AB769">
        <v>5459.8389999999999</v>
      </c>
      <c r="AC769">
        <v>43750</v>
      </c>
      <c r="AD769">
        <v>4</v>
      </c>
      <c r="AE769">
        <v>2.9433406916850625E-4</v>
      </c>
      <c r="AF769">
        <v>23</v>
      </c>
      <c r="AG769">
        <v>703</v>
      </c>
      <c r="AH769">
        <v>3.2716927453769556E-2</v>
      </c>
      <c r="AI769" s="3">
        <v>289926</v>
      </c>
      <c r="AJ769" s="3">
        <v>361131.80116952502</v>
      </c>
      <c r="AK769">
        <v>160</v>
      </c>
      <c r="AL769">
        <v>361619.19999999995</v>
      </c>
      <c r="AM769">
        <v>2963086</v>
      </c>
      <c r="AN769">
        <v>154846</v>
      </c>
      <c r="AO769">
        <v>3117932</v>
      </c>
      <c r="AP769">
        <v>4</v>
      </c>
      <c r="AQ769">
        <v>1</v>
      </c>
      <c r="AR769">
        <v>5</v>
      </c>
      <c r="AS769">
        <v>0.36512341171315904</v>
      </c>
      <c r="AT769">
        <v>5</v>
      </c>
      <c r="AU769">
        <v>16</v>
      </c>
      <c r="AV769">
        <f t="shared" si="47"/>
        <v>21</v>
      </c>
      <c r="AW769">
        <v>10109</v>
      </c>
      <c r="AX769">
        <v>0.82000000000000006</v>
      </c>
      <c r="AY769">
        <v>216843514.44690499</v>
      </c>
      <c r="AZ769">
        <v>216843.514446905</v>
      </c>
      <c r="BA769">
        <v>14698.936870519899</v>
      </c>
      <c r="BB769">
        <v>0.68032131085996705</v>
      </c>
      <c r="BC769">
        <v>21576</v>
      </c>
      <c r="BD769">
        <v>24203</v>
      </c>
      <c r="BE769">
        <v>-2627</v>
      </c>
      <c r="BF769">
        <v>-0.18946988820771726</v>
      </c>
      <c r="BG769">
        <v>868222</v>
      </c>
      <c r="BH769">
        <v>63.886828550404708</v>
      </c>
      <c r="BI769">
        <v>2034</v>
      </c>
      <c r="BJ769">
        <v>19</v>
      </c>
      <c r="BK769">
        <v>3</v>
      </c>
      <c r="BL769">
        <v>2</v>
      </c>
      <c r="BM769">
        <v>0</v>
      </c>
      <c r="BN769">
        <v>2</v>
      </c>
      <c r="BO769">
        <v>0</v>
      </c>
      <c r="BP769">
        <v>0</v>
      </c>
      <c r="BQ769">
        <v>3</v>
      </c>
      <c r="BR769">
        <v>3</v>
      </c>
      <c r="BS769">
        <v>0</v>
      </c>
      <c r="BT769">
        <v>13758</v>
      </c>
      <c r="BU769">
        <v>0.79</v>
      </c>
      <c r="BV769">
        <v>0.67400070000000001</v>
      </c>
      <c r="BW769">
        <v>149</v>
      </c>
      <c r="BX769">
        <v>2.3259189999999998</v>
      </c>
      <c r="BY769">
        <v>1.714215</v>
      </c>
      <c r="BZ769">
        <v>21</v>
      </c>
      <c r="CA769">
        <v>2</v>
      </c>
      <c r="CB769">
        <v>2</v>
      </c>
      <c r="CC769">
        <v>0</v>
      </c>
      <c r="CD769">
        <v>2</v>
      </c>
      <c r="CE769">
        <v>0</v>
      </c>
      <c r="CF769">
        <v>0</v>
      </c>
      <c r="CG769">
        <v>3</v>
      </c>
      <c r="CH769">
        <v>3</v>
      </c>
      <c r="CI769">
        <v>0</v>
      </c>
      <c r="CJ769">
        <v>13424</v>
      </c>
      <c r="CK769">
        <v>2.4582836710369484</v>
      </c>
      <c r="CL769">
        <v>0.67728896409099459</v>
      </c>
      <c r="CM769">
        <v>107</v>
      </c>
      <c r="CN769">
        <v>1.3588123647318702</v>
      </c>
      <c r="CO769">
        <v>1438</v>
      </c>
      <c r="CP769">
        <v>-1.1552386158000001</v>
      </c>
      <c r="CQ769">
        <v>-0.18204908910000001</v>
      </c>
      <c r="CR769">
        <v>11637</v>
      </c>
      <c r="CS769">
        <v>0.86900000000000011</v>
      </c>
      <c r="CT769">
        <v>12187</v>
      </c>
      <c r="CU769">
        <v>0.901674480911</v>
      </c>
      <c r="CV769">
        <v>38</v>
      </c>
      <c r="CW769">
        <v>8</v>
      </c>
      <c r="CX769">
        <v>9</v>
      </c>
      <c r="CY769">
        <v>679</v>
      </c>
      <c r="CZ769">
        <v>1010</v>
      </c>
      <c r="DA769" s="2">
        <v>9002</v>
      </c>
      <c r="DB769" s="2">
        <v>1190</v>
      </c>
      <c r="DC769" s="2">
        <v>102.96</v>
      </c>
      <c r="DD769" s="2">
        <v>340</v>
      </c>
      <c r="DE769">
        <v>230</v>
      </c>
      <c r="DF769">
        <v>12</v>
      </c>
      <c r="DG769">
        <v>51.48</v>
      </c>
      <c r="DH769">
        <v>44.12</v>
      </c>
      <c r="DI769" s="2">
        <v>29.42</v>
      </c>
      <c r="DJ769">
        <v>-1.79</v>
      </c>
      <c r="DK769">
        <v>0.85823968874816337</v>
      </c>
      <c r="DL769">
        <v>4.2674253200568994E-3</v>
      </c>
      <c r="DM769">
        <v>0</v>
      </c>
      <c r="DN769">
        <v>158.30000000000001</v>
      </c>
      <c r="DO769">
        <v>0.436</v>
      </c>
      <c r="DP769">
        <v>18322.16</v>
      </c>
      <c r="DQ769" s="2">
        <v>0</v>
      </c>
      <c r="DR769" s="2">
        <v>476.07525177000002</v>
      </c>
      <c r="DS769">
        <v>1.3165136525220456E-3</v>
      </c>
      <c r="DT769">
        <v>2.6445224468201101</v>
      </c>
      <c r="DU769">
        <v>956310.09160113067</v>
      </c>
      <c r="DV769">
        <v>1</v>
      </c>
    </row>
    <row r="770" spans="1:126" x14ac:dyDescent="0.15">
      <c r="A770" t="s">
        <v>1404</v>
      </c>
      <c r="B770" t="s">
        <v>1428</v>
      </c>
      <c r="C770">
        <v>19</v>
      </c>
      <c r="D770">
        <v>31</v>
      </c>
      <c r="E770" t="s">
        <v>1429</v>
      </c>
      <c r="F770">
        <v>19031</v>
      </c>
      <c r="G770" t="s">
        <v>5754</v>
      </c>
      <c r="H770">
        <v>96.7</v>
      </c>
      <c r="I770">
        <v>0.3</v>
      </c>
      <c r="J770">
        <v>0.1</v>
      </c>
      <c r="K770">
        <v>0.4</v>
      </c>
      <c r="L770">
        <v>0.9</v>
      </c>
      <c r="M770">
        <v>1.5</v>
      </c>
      <c r="N770">
        <f t="shared" si="50"/>
        <v>9354.2100000000009</v>
      </c>
      <c r="O770">
        <f t="shared" si="48"/>
        <v>645.78999999999905</v>
      </c>
      <c r="P770">
        <f t="shared" si="49"/>
        <v>0.77494799999999919</v>
      </c>
      <c r="Q770" s="4">
        <v>19031</v>
      </c>
      <c r="R770" s="5">
        <v>41.772359999999999</v>
      </c>
      <c r="S770" s="5">
        <v>-91.132610999999997</v>
      </c>
      <c r="T770">
        <v>6</v>
      </c>
      <c r="U770">
        <v>0.15490205297724008</v>
      </c>
      <c r="V770">
        <v>18446</v>
      </c>
      <c r="W770">
        <v>18434</v>
      </c>
      <c r="X770">
        <v>18375</v>
      </c>
      <c r="Y770">
        <v>18300</v>
      </c>
      <c r="Z770">
        <v>9538</v>
      </c>
      <c r="AA770">
        <v>19019</v>
      </c>
      <c r="AB770">
        <v>8164.6769999999997</v>
      </c>
      <c r="AC770">
        <v>59047</v>
      </c>
      <c r="AD770">
        <v>3</v>
      </c>
      <c r="AE770">
        <v>1.6326530612244898E-4</v>
      </c>
      <c r="AF770">
        <v>36</v>
      </c>
      <c r="AG770">
        <v>955</v>
      </c>
      <c r="AH770">
        <v>3.7696335078534031E-2</v>
      </c>
      <c r="AI770" s="3">
        <v>312457</v>
      </c>
      <c r="AJ770" s="3">
        <v>370838.06901348999</v>
      </c>
      <c r="AK770">
        <v>120</v>
      </c>
      <c r="AL770">
        <v>372486.40000000002</v>
      </c>
      <c r="AM770">
        <v>2034265</v>
      </c>
      <c r="AN770">
        <v>239301</v>
      </c>
      <c r="AO770">
        <v>2273566</v>
      </c>
      <c r="AP770">
        <v>3</v>
      </c>
      <c r="AQ770">
        <v>1</v>
      </c>
      <c r="AR770">
        <v>4</v>
      </c>
      <c r="AS770">
        <v>0.21699034392969513</v>
      </c>
      <c r="AT770">
        <v>4</v>
      </c>
      <c r="AU770">
        <v>24</v>
      </c>
      <c r="AV770">
        <f t="shared" si="47"/>
        <v>28</v>
      </c>
      <c r="AW770">
        <v>11732</v>
      </c>
      <c r="AX770">
        <v>0.67999999999999994</v>
      </c>
      <c r="AY770">
        <v>241973187.95983499</v>
      </c>
      <c r="AZ770">
        <v>241973.18795983499</v>
      </c>
      <c r="BA770">
        <v>13708.165003378999</v>
      </c>
      <c r="BB770">
        <v>0.72949224039359351</v>
      </c>
      <c r="BC770">
        <v>5445</v>
      </c>
      <c r="BD770">
        <v>0</v>
      </c>
      <c r="BE770">
        <v>5445</v>
      </c>
      <c r="BF770">
        <v>0.29518594817304566</v>
      </c>
      <c r="BG770">
        <v>354862</v>
      </c>
      <c r="BH770">
        <v>19.312217687074831</v>
      </c>
      <c r="BI770">
        <v>2391</v>
      </c>
      <c r="BJ770">
        <v>20</v>
      </c>
      <c r="BK770">
        <v>2</v>
      </c>
      <c r="BL770">
        <v>1</v>
      </c>
      <c r="BM770">
        <v>0</v>
      </c>
      <c r="BN770">
        <v>0</v>
      </c>
      <c r="BO770">
        <v>1</v>
      </c>
      <c r="BP770">
        <v>2</v>
      </c>
      <c r="BQ770">
        <v>5</v>
      </c>
      <c r="BR770">
        <v>4</v>
      </c>
      <c r="BS770">
        <v>0</v>
      </c>
      <c r="BT770">
        <v>18006</v>
      </c>
      <c r="BU770">
        <v>0.79</v>
      </c>
      <c r="BV770">
        <v>0.6875578</v>
      </c>
      <c r="BW770">
        <v>166</v>
      </c>
      <c r="BX770">
        <v>1.9437960000000001</v>
      </c>
      <c r="BY770">
        <v>1.2426649999999999</v>
      </c>
      <c r="BZ770">
        <v>23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2</v>
      </c>
      <c r="CG770">
        <v>2</v>
      </c>
      <c r="CH770">
        <v>4</v>
      </c>
      <c r="CI770">
        <v>0</v>
      </c>
      <c r="CJ770">
        <v>18380</v>
      </c>
      <c r="CK770">
        <v>1.7954298150163222</v>
      </c>
      <c r="CL770">
        <v>0.77037924151696602</v>
      </c>
      <c r="CM770">
        <v>141</v>
      </c>
      <c r="CN770">
        <v>1.095953186531009</v>
      </c>
      <c r="CO770">
        <v>2335</v>
      </c>
      <c r="CP770">
        <v>0.50930718100000005</v>
      </c>
      <c r="CQ770">
        <v>0.38707530200000001</v>
      </c>
      <c r="CR770">
        <v>16400</v>
      </c>
      <c r="CS770">
        <v>0.89500000000000002</v>
      </c>
      <c r="CT770">
        <v>16749</v>
      </c>
      <c r="CU770">
        <v>0.93201368975999999</v>
      </c>
      <c r="CV770">
        <v>5</v>
      </c>
      <c r="CW770">
        <v>10</v>
      </c>
      <c r="CX770">
        <v>5</v>
      </c>
      <c r="CY770">
        <v>722</v>
      </c>
      <c r="CZ770">
        <v>1436</v>
      </c>
      <c r="DA770" s="2">
        <v>8932</v>
      </c>
      <c r="DB770" s="2">
        <v>1705</v>
      </c>
      <c r="DC770" s="2">
        <v>157.66999999999999</v>
      </c>
      <c r="DD770" s="2">
        <v>496</v>
      </c>
      <c r="DE770">
        <v>378</v>
      </c>
      <c r="DF770">
        <v>16</v>
      </c>
      <c r="DG770">
        <v>10.87</v>
      </c>
      <c r="DH770">
        <v>43.49</v>
      </c>
      <c r="DI770" s="2">
        <v>54.37</v>
      </c>
      <c r="DJ770">
        <v>-3.28</v>
      </c>
      <c r="DK770">
        <v>0.88021391743503907</v>
      </c>
      <c r="DL770">
        <v>5.235602094240838E-3</v>
      </c>
      <c r="DM770">
        <v>0</v>
      </c>
      <c r="DN770">
        <v>231.6</v>
      </c>
      <c r="DO770">
        <v>0.623</v>
      </c>
      <c r="DP770">
        <v>10404.77</v>
      </c>
      <c r="DQ770" s="2">
        <v>0</v>
      </c>
      <c r="DR770" s="2">
        <v>828.79507802000012</v>
      </c>
      <c r="DS770">
        <v>2.2250277217731973E-3</v>
      </c>
      <c r="DT770">
        <v>2.3218474084130101</v>
      </c>
      <c r="DU770">
        <v>864856.58250909194</v>
      </c>
      <c r="DV770">
        <v>1</v>
      </c>
    </row>
    <row r="771" spans="1:126" x14ac:dyDescent="0.15">
      <c r="A771" t="s">
        <v>1404</v>
      </c>
      <c r="B771" t="s">
        <v>1430</v>
      </c>
      <c r="C771">
        <v>19</v>
      </c>
      <c r="D771">
        <v>33</v>
      </c>
      <c r="E771" t="s">
        <v>1431</v>
      </c>
      <c r="F771">
        <v>19033</v>
      </c>
      <c r="G771" t="s">
        <v>5755</v>
      </c>
      <c r="H771">
        <v>92.6</v>
      </c>
      <c r="I771">
        <v>1.3</v>
      </c>
      <c r="J771">
        <v>0.2</v>
      </c>
      <c r="K771">
        <v>0.8</v>
      </c>
      <c r="L771">
        <v>1.3</v>
      </c>
      <c r="M771">
        <v>3.8</v>
      </c>
      <c r="N771">
        <f t="shared" si="50"/>
        <v>8593.26</v>
      </c>
      <c r="O771">
        <f t="shared" si="48"/>
        <v>1406.7399999999998</v>
      </c>
      <c r="P771">
        <f t="shared" si="49"/>
        <v>1.6880880000000003</v>
      </c>
      <c r="Q771" s="4">
        <v>19033</v>
      </c>
      <c r="R771" s="5">
        <v>43.074975000000002</v>
      </c>
      <c r="S771" s="5">
        <v>-93.250964999999994</v>
      </c>
      <c r="T771">
        <v>5</v>
      </c>
      <c r="U771">
        <v>0.20956556508586172</v>
      </c>
      <c r="V771">
        <v>44083</v>
      </c>
      <c r="W771">
        <v>43707</v>
      </c>
      <c r="X771">
        <v>43481</v>
      </c>
      <c r="Y771">
        <v>42923</v>
      </c>
      <c r="Z771">
        <v>22540</v>
      </c>
      <c r="AA771">
        <v>19021</v>
      </c>
      <c r="AB771">
        <v>18925.330000000002</v>
      </c>
      <c r="AC771">
        <v>46122</v>
      </c>
      <c r="AD771">
        <v>4</v>
      </c>
      <c r="AE771">
        <v>9.1994204365125002E-5</v>
      </c>
      <c r="AF771">
        <v>26</v>
      </c>
      <c r="AG771">
        <v>780</v>
      </c>
      <c r="AH771">
        <v>3.3333333333333333E-2</v>
      </c>
      <c r="AI771" s="3">
        <v>326879</v>
      </c>
      <c r="AJ771" s="3">
        <v>363709.33464454504</v>
      </c>
      <c r="AK771">
        <v>138</v>
      </c>
      <c r="AL771">
        <v>368115.19999999995</v>
      </c>
      <c r="AM771">
        <v>1646978</v>
      </c>
      <c r="AN771">
        <v>220336</v>
      </c>
      <c r="AO771">
        <v>1867314</v>
      </c>
      <c r="AP771">
        <v>10</v>
      </c>
      <c r="AQ771">
        <v>2</v>
      </c>
      <c r="AR771">
        <v>12</v>
      </c>
      <c r="AS771">
        <v>0.27455556318209895</v>
      </c>
      <c r="AT771">
        <v>11</v>
      </c>
      <c r="AU771">
        <v>47</v>
      </c>
      <c r="AV771">
        <f t="shared" ref="AV771:AV834" si="51">AT771+AU771</f>
        <v>58</v>
      </c>
      <c r="AW771">
        <v>43491</v>
      </c>
      <c r="AX771">
        <v>0.94</v>
      </c>
      <c r="AY771">
        <v>220642072.677035</v>
      </c>
      <c r="AZ771">
        <v>220642.072677035</v>
      </c>
      <c r="BA771">
        <v>4741.0344425059702</v>
      </c>
      <c r="BB771">
        <v>2.1092443265850429</v>
      </c>
      <c r="BC771">
        <v>11442</v>
      </c>
      <c r="BD771">
        <v>11759</v>
      </c>
      <c r="BE771">
        <v>-317</v>
      </c>
      <c r="BF771">
        <v>-7.1909806501372414E-3</v>
      </c>
      <c r="BG771">
        <v>1233275</v>
      </c>
      <c r="BH771">
        <v>28.363538097099884</v>
      </c>
      <c r="BI771">
        <v>6088</v>
      </c>
      <c r="BJ771">
        <v>45</v>
      </c>
      <c r="BK771">
        <v>10</v>
      </c>
      <c r="BL771">
        <v>7</v>
      </c>
      <c r="BM771">
        <v>0</v>
      </c>
      <c r="BN771">
        <v>1</v>
      </c>
      <c r="BO771">
        <v>3</v>
      </c>
      <c r="BP771">
        <v>2</v>
      </c>
      <c r="BQ771">
        <v>7</v>
      </c>
      <c r="BR771">
        <v>7</v>
      </c>
      <c r="BS771">
        <v>1</v>
      </c>
      <c r="BT771">
        <v>43609</v>
      </c>
      <c r="BU771">
        <v>0.81</v>
      </c>
      <c r="BV771">
        <v>0.70093479999999997</v>
      </c>
      <c r="BW771">
        <v>356</v>
      </c>
      <c r="BX771">
        <v>1.9032770000000001</v>
      </c>
      <c r="BY771">
        <v>1.110314</v>
      </c>
      <c r="BZ771">
        <v>47</v>
      </c>
      <c r="CA771">
        <v>10</v>
      </c>
      <c r="CB771">
        <v>4</v>
      </c>
      <c r="CC771">
        <v>0</v>
      </c>
      <c r="CD771">
        <v>1</v>
      </c>
      <c r="CE771">
        <v>3</v>
      </c>
      <c r="CF771">
        <v>2</v>
      </c>
      <c r="CG771">
        <v>7</v>
      </c>
      <c r="CH771">
        <v>6</v>
      </c>
      <c r="CI771">
        <v>0</v>
      </c>
      <c r="CJ771">
        <v>43211</v>
      </c>
      <c r="CK771">
        <v>1.8513804355372474</v>
      </c>
      <c r="CL771">
        <v>0.72411172912677424</v>
      </c>
      <c r="CM771">
        <v>367</v>
      </c>
      <c r="CN771">
        <v>1.0903003009783023</v>
      </c>
      <c r="CO771">
        <v>5256</v>
      </c>
      <c r="CP771">
        <v>-7.8530625600000001E-2</v>
      </c>
      <c r="CQ771">
        <v>0.28466286299999999</v>
      </c>
      <c r="CR771">
        <v>37307</v>
      </c>
      <c r="CS771">
        <v>0.86900000000000011</v>
      </c>
      <c r="CT771">
        <v>39719</v>
      </c>
      <c r="CU771">
        <v>0.9180463250619999</v>
      </c>
      <c r="CV771">
        <v>96</v>
      </c>
      <c r="CW771">
        <v>30</v>
      </c>
      <c r="CX771">
        <v>74</v>
      </c>
      <c r="CY771">
        <v>703</v>
      </c>
      <c r="CZ771">
        <v>1133</v>
      </c>
      <c r="DA771" s="2">
        <v>31048</v>
      </c>
      <c r="DB771" s="2">
        <v>4430</v>
      </c>
      <c r="DC771" s="2">
        <v>238.67</v>
      </c>
      <c r="DD771" s="2">
        <v>2174</v>
      </c>
      <c r="DE771">
        <v>294</v>
      </c>
      <c r="DF771">
        <v>17</v>
      </c>
      <c r="DG771">
        <v>66.55</v>
      </c>
      <c r="DH771">
        <v>16.059999999999999</v>
      </c>
      <c r="DI771" s="2">
        <v>29.83</v>
      </c>
      <c r="DJ771">
        <v>-2.96</v>
      </c>
      <c r="DK771">
        <v>0.86154815696328002</v>
      </c>
      <c r="DL771">
        <v>1.2820512820512821E-3</v>
      </c>
      <c r="DM771">
        <v>0</v>
      </c>
      <c r="DN771">
        <v>278</v>
      </c>
      <c r="DO771">
        <v>0.77599999999999991</v>
      </c>
      <c r="DP771">
        <v>13460.66</v>
      </c>
      <c r="DQ771" s="2">
        <v>0</v>
      </c>
      <c r="DR771" s="2">
        <v>2246.7377446200003</v>
      </c>
      <c r="DS771">
        <v>5.6941304716620249E-3</v>
      </c>
      <c r="DT771">
        <v>2.0623689892524402</v>
      </c>
      <c r="DU771">
        <v>759189.37295245973</v>
      </c>
      <c r="DV771">
        <v>1</v>
      </c>
    </row>
    <row r="772" spans="1:126" x14ac:dyDescent="0.15">
      <c r="A772" t="s">
        <v>1404</v>
      </c>
      <c r="B772" t="s">
        <v>122</v>
      </c>
      <c r="C772">
        <v>19</v>
      </c>
      <c r="D772">
        <v>35</v>
      </c>
      <c r="E772" t="s">
        <v>1432</v>
      </c>
      <c r="F772">
        <v>19035</v>
      </c>
      <c r="G772" t="s">
        <v>5756</v>
      </c>
      <c r="H772">
        <v>95.7</v>
      </c>
      <c r="I772">
        <v>0.5</v>
      </c>
      <c r="J772">
        <v>0.2</v>
      </c>
      <c r="K772">
        <v>0.5</v>
      </c>
      <c r="L772">
        <v>0.7</v>
      </c>
      <c r="M772">
        <v>2.2999999999999998</v>
      </c>
      <c r="N772">
        <f t="shared" si="50"/>
        <v>9164.8100000000013</v>
      </c>
      <c r="O772">
        <f t="shared" si="48"/>
        <v>835.18999999999869</v>
      </c>
      <c r="P772">
        <f t="shared" si="49"/>
        <v>1.0022279999999988</v>
      </c>
      <c r="Q772" s="4">
        <v>19035</v>
      </c>
      <c r="R772" s="5">
        <v>42.742736999999998</v>
      </c>
      <c r="S772" s="5">
        <v>-95.633262000000002</v>
      </c>
      <c r="T772">
        <v>6</v>
      </c>
      <c r="U772">
        <v>-2.4004317309099032E-2</v>
      </c>
      <c r="V772">
        <v>12011</v>
      </c>
      <c r="W772">
        <v>11982</v>
      </c>
      <c r="X772">
        <v>11853</v>
      </c>
      <c r="Y772">
        <v>11485</v>
      </c>
      <c r="Z772">
        <v>5858</v>
      </c>
      <c r="AA772">
        <v>19023</v>
      </c>
      <c r="AB772">
        <v>5016.1120000000001</v>
      </c>
      <c r="AC772">
        <v>48599</v>
      </c>
      <c r="AD772">
        <v>0</v>
      </c>
      <c r="AE772">
        <v>0</v>
      </c>
      <c r="AF772">
        <v>11</v>
      </c>
      <c r="AG772">
        <v>805</v>
      </c>
      <c r="AH772">
        <v>1.3664596273291925E-2</v>
      </c>
      <c r="AI772" s="3">
        <v>337334</v>
      </c>
      <c r="AJ772" s="3">
        <v>369219.458861725</v>
      </c>
      <c r="AK772">
        <v>247</v>
      </c>
      <c r="AL772">
        <v>369523.20000000001</v>
      </c>
      <c r="AM772">
        <v>2257434</v>
      </c>
      <c r="AN772">
        <v>219668</v>
      </c>
      <c r="AO772">
        <v>2477102</v>
      </c>
      <c r="AP772">
        <v>4</v>
      </c>
      <c r="AQ772">
        <v>0</v>
      </c>
      <c r="AR772">
        <v>4</v>
      </c>
      <c r="AS772">
        <v>0.33383408446002338</v>
      </c>
      <c r="AT772">
        <v>3</v>
      </c>
      <c r="AU772">
        <v>13</v>
      </c>
      <c r="AV772">
        <f t="shared" si="51"/>
        <v>16</v>
      </c>
      <c r="AW772">
        <v>7579</v>
      </c>
      <c r="AX772">
        <v>0.77</v>
      </c>
      <c r="AY772">
        <v>840823001.79195797</v>
      </c>
      <c r="AZ772">
        <v>840823.001791958</v>
      </c>
      <c r="BA772">
        <v>64631.199948324</v>
      </c>
      <c r="BB772">
        <v>0.15472403433628834</v>
      </c>
      <c r="BC772">
        <v>7329</v>
      </c>
      <c r="BD772">
        <v>3100</v>
      </c>
      <c r="BE772">
        <v>4229</v>
      </c>
      <c r="BF772">
        <v>0.35209391391224709</v>
      </c>
      <c r="BG772">
        <v>388380</v>
      </c>
      <c r="BH772">
        <v>32.766388256137688</v>
      </c>
      <c r="BI772">
        <v>2136</v>
      </c>
      <c r="BJ772">
        <v>20</v>
      </c>
      <c r="BK772">
        <v>1</v>
      </c>
      <c r="BL772">
        <v>2</v>
      </c>
      <c r="BM772">
        <v>0</v>
      </c>
      <c r="BN772">
        <v>0</v>
      </c>
      <c r="BO772">
        <v>1</v>
      </c>
      <c r="BP772">
        <v>2</v>
      </c>
      <c r="BQ772">
        <v>0</v>
      </c>
      <c r="BR772">
        <v>3</v>
      </c>
      <c r="BS772">
        <v>0</v>
      </c>
      <c r="BT772">
        <v>11409</v>
      </c>
      <c r="BU772">
        <v>0.74</v>
      </c>
      <c r="BV772">
        <v>0.68984939999999995</v>
      </c>
      <c r="BW772">
        <v>138</v>
      </c>
      <c r="BX772">
        <v>2.5418530000000001</v>
      </c>
      <c r="BY772">
        <v>2.1874539999999998</v>
      </c>
      <c r="BZ772">
        <v>17</v>
      </c>
      <c r="CA772">
        <v>1</v>
      </c>
      <c r="CB772">
        <v>2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0</v>
      </c>
      <c r="CJ772">
        <v>11817</v>
      </c>
      <c r="CK772">
        <v>1.8617246340018618</v>
      </c>
      <c r="CL772">
        <v>0.70985946663715838</v>
      </c>
      <c r="CM772">
        <v>116</v>
      </c>
      <c r="CN772">
        <v>1.2938041808757432</v>
      </c>
      <c r="CO772">
        <v>1145</v>
      </c>
      <c r="CP772">
        <v>0.30131914900000001</v>
      </c>
      <c r="CQ772">
        <v>0.27905095299999999</v>
      </c>
      <c r="CR772">
        <v>10124</v>
      </c>
      <c r="CS772">
        <v>0.879</v>
      </c>
      <c r="CT772">
        <v>10642</v>
      </c>
      <c r="CU772">
        <v>0.91430314120199996</v>
      </c>
      <c r="CV772">
        <v>12</v>
      </c>
      <c r="CW772">
        <v>4</v>
      </c>
      <c r="CX772">
        <v>7</v>
      </c>
      <c r="CY772">
        <v>837</v>
      </c>
      <c r="CZ772">
        <v>1162</v>
      </c>
      <c r="DA772" s="2">
        <v>7267</v>
      </c>
      <c r="DB772" s="2">
        <v>830</v>
      </c>
      <c r="DC772" s="2">
        <v>108.83</v>
      </c>
      <c r="DD772" s="2">
        <v>320</v>
      </c>
      <c r="DE772">
        <v>208</v>
      </c>
      <c r="DF772">
        <v>45</v>
      </c>
      <c r="DG772">
        <v>33.49</v>
      </c>
      <c r="DH772">
        <v>50.23</v>
      </c>
      <c r="DI772" s="2">
        <v>66.97</v>
      </c>
      <c r="DJ772">
        <v>-2.66</v>
      </c>
      <c r="DK772">
        <v>0.87484807342277982</v>
      </c>
      <c r="DL772">
        <v>1.2422360248447205E-3</v>
      </c>
      <c r="DM772">
        <v>0</v>
      </c>
      <c r="DN772">
        <v>227.8</v>
      </c>
      <c r="DO772">
        <v>0.60099999999999998</v>
      </c>
      <c r="DP772">
        <v>10098.219999999999</v>
      </c>
      <c r="DQ772" s="2">
        <v>0</v>
      </c>
      <c r="DR772" s="2">
        <v>794.70541897999999</v>
      </c>
      <c r="DS772">
        <v>2.1246137788564832E-3</v>
      </c>
      <c r="DT772">
        <v>2.3205223871012599</v>
      </c>
      <c r="DU772">
        <v>857486.85815329629</v>
      </c>
      <c r="DV772">
        <v>1</v>
      </c>
    </row>
    <row r="773" spans="1:126" x14ac:dyDescent="0.15">
      <c r="A773" t="s">
        <v>1404</v>
      </c>
      <c r="B773" t="s">
        <v>1433</v>
      </c>
      <c r="C773">
        <v>19</v>
      </c>
      <c r="D773">
        <v>37</v>
      </c>
      <c r="E773" t="s">
        <v>1434</v>
      </c>
      <c r="F773">
        <v>19037</v>
      </c>
      <c r="G773" t="s">
        <v>5757</v>
      </c>
      <c r="H773">
        <v>96.9</v>
      </c>
      <c r="I773">
        <v>0.2</v>
      </c>
      <c r="J773">
        <v>0</v>
      </c>
      <c r="K773">
        <v>0.3</v>
      </c>
      <c r="L773">
        <v>0.4</v>
      </c>
      <c r="M773">
        <v>2.2000000000000002</v>
      </c>
      <c r="N773">
        <f t="shared" si="50"/>
        <v>9394.7400000000016</v>
      </c>
      <c r="O773">
        <f t="shared" si="48"/>
        <v>605.2599999999984</v>
      </c>
      <c r="P773">
        <f t="shared" si="49"/>
        <v>0.72631199999999829</v>
      </c>
      <c r="Q773" s="4">
        <v>19037</v>
      </c>
      <c r="R773" s="5">
        <v>43.059741000000002</v>
      </c>
      <c r="S773" s="5">
        <v>-92.317210000000003</v>
      </c>
      <c r="T773">
        <v>6</v>
      </c>
      <c r="U773">
        <v>0.33720407598457869</v>
      </c>
      <c r="V773">
        <v>12409</v>
      </c>
      <c r="W773">
        <v>12329</v>
      </c>
      <c r="X773">
        <v>12244</v>
      </c>
      <c r="Y773">
        <v>12123</v>
      </c>
      <c r="Z773">
        <v>6077</v>
      </c>
      <c r="AA773">
        <v>19025</v>
      </c>
      <c r="AB773">
        <v>5075.4109999999991</v>
      </c>
      <c r="AC773">
        <v>47040</v>
      </c>
      <c r="AD773">
        <v>1</v>
      </c>
      <c r="AE773">
        <v>8.1672655994772947E-5</v>
      </c>
      <c r="AF773">
        <v>43</v>
      </c>
      <c r="AG773">
        <v>1036</v>
      </c>
      <c r="AH773">
        <v>4.1505791505791506E-2</v>
      </c>
      <c r="AI773" s="3">
        <v>299179</v>
      </c>
      <c r="AJ773" s="3">
        <v>322802.83805427502</v>
      </c>
      <c r="AK773">
        <v>110</v>
      </c>
      <c r="AL773">
        <v>323539.19999999995</v>
      </c>
      <c r="AM773">
        <v>2103374</v>
      </c>
      <c r="AN773">
        <v>216066</v>
      </c>
      <c r="AO773">
        <v>2319440</v>
      </c>
      <c r="AP773">
        <v>7</v>
      </c>
      <c r="AQ773">
        <v>0</v>
      </c>
      <c r="AR773">
        <v>7</v>
      </c>
      <c r="AS773">
        <v>0.56776705328899335</v>
      </c>
      <c r="AT773">
        <v>9</v>
      </c>
      <c r="AU773">
        <v>27</v>
      </c>
      <c r="AV773">
        <f t="shared" si="51"/>
        <v>36</v>
      </c>
      <c r="AW773">
        <v>7930</v>
      </c>
      <c r="AX773">
        <v>0.73</v>
      </c>
      <c r="AY773">
        <v>497029458.81110603</v>
      </c>
      <c r="AZ773">
        <v>497029.45881110604</v>
      </c>
      <c r="BA773">
        <v>37619.226963977599</v>
      </c>
      <c r="BB773">
        <v>0.26582151753345518</v>
      </c>
      <c r="BC773">
        <v>6965</v>
      </c>
      <c r="BD773">
        <v>0</v>
      </c>
      <c r="BE773">
        <v>6965</v>
      </c>
      <c r="BF773">
        <v>0.56128616326859537</v>
      </c>
      <c r="BG773">
        <v>423522</v>
      </c>
      <c r="BH773">
        <v>34.590166612218226</v>
      </c>
      <c r="BI773">
        <v>2061</v>
      </c>
      <c r="BJ773">
        <v>22</v>
      </c>
      <c r="BK773">
        <v>0</v>
      </c>
      <c r="BL773">
        <v>2</v>
      </c>
      <c r="BM773">
        <v>0</v>
      </c>
      <c r="BN773">
        <v>0</v>
      </c>
      <c r="BO773">
        <v>0</v>
      </c>
      <c r="BP773">
        <v>1</v>
      </c>
      <c r="BQ773">
        <v>2</v>
      </c>
      <c r="BR773">
        <v>5</v>
      </c>
      <c r="BS773">
        <v>0</v>
      </c>
      <c r="BT773">
        <v>12017</v>
      </c>
      <c r="BU773">
        <v>0.83</v>
      </c>
      <c r="BV773">
        <v>0.70657650000000005</v>
      </c>
      <c r="BW773">
        <v>97</v>
      </c>
      <c r="BX773">
        <v>2.6628940000000001</v>
      </c>
      <c r="BY773">
        <v>1.717627</v>
      </c>
      <c r="BZ773">
        <v>20</v>
      </c>
      <c r="CA773">
        <v>0</v>
      </c>
      <c r="CB773">
        <v>2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3</v>
      </c>
      <c r="CI773">
        <v>0</v>
      </c>
      <c r="CJ773">
        <v>12197</v>
      </c>
      <c r="CK773">
        <v>2.2136590964991392</v>
      </c>
      <c r="CL773">
        <v>0.69998920436143797</v>
      </c>
      <c r="CM773">
        <v>87</v>
      </c>
      <c r="CN773">
        <v>1.0733416443201824</v>
      </c>
      <c r="CO773">
        <v>1007</v>
      </c>
      <c r="CP773">
        <v>1.3736655659999999</v>
      </c>
      <c r="CQ773">
        <v>-0.2916637493</v>
      </c>
      <c r="CR773">
        <v>10657</v>
      </c>
      <c r="CS773">
        <v>0.88300000000000001</v>
      </c>
      <c r="CT773">
        <v>10957</v>
      </c>
      <c r="CU773">
        <v>0.89780077619999998</v>
      </c>
      <c r="CV773">
        <v>6</v>
      </c>
      <c r="CW773">
        <v>5</v>
      </c>
      <c r="CX773">
        <v>6</v>
      </c>
      <c r="CY773">
        <v>1073</v>
      </c>
      <c r="CZ773">
        <v>1535</v>
      </c>
      <c r="DA773" s="2">
        <v>7815</v>
      </c>
      <c r="DB773" s="2">
        <v>805</v>
      </c>
      <c r="DC773" s="2">
        <v>129.86000000000001</v>
      </c>
      <c r="DD773" s="2">
        <v>233</v>
      </c>
      <c r="DE773">
        <v>390</v>
      </c>
      <c r="DF773">
        <v>55</v>
      </c>
      <c r="DG773">
        <v>24.35</v>
      </c>
      <c r="DH773">
        <v>48.7</v>
      </c>
      <c r="DI773" s="2">
        <v>24.35</v>
      </c>
      <c r="DJ773">
        <v>-3.65</v>
      </c>
      <c r="DK773">
        <v>0.93143235320660878</v>
      </c>
      <c r="DL773">
        <v>3.8610038610038611E-3</v>
      </c>
      <c r="DM773">
        <v>0</v>
      </c>
      <c r="DN773">
        <v>236.7</v>
      </c>
      <c r="DO773">
        <v>0.73699999999999999</v>
      </c>
      <c r="DP773">
        <v>14694.11</v>
      </c>
      <c r="DQ773" s="2">
        <v>0</v>
      </c>
      <c r="DR773" s="2">
        <v>1260.4889723600002</v>
      </c>
      <c r="DS773">
        <v>3.8462380342091478E-3</v>
      </c>
      <c r="DT773">
        <v>2.4886948902936301</v>
      </c>
      <c r="DU773">
        <v>805190.35384968878</v>
      </c>
      <c r="DV773">
        <v>1</v>
      </c>
    </row>
    <row r="774" spans="1:126" x14ac:dyDescent="0.15">
      <c r="A774" t="s">
        <v>1404</v>
      </c>
      <c r="B774" t="s">
        <v>128</v>
      </c>
      <c r="C774">
        <v>19</v>
      </c>
      <c r="D774">
        <v>39</v>
      </c>
      <c r="E774" t="s">
        <v>1435</v>
      </c>
      <c r="F774">
        <v>19039</v>
      </c>
      <c r="G774" t="s">
        <v>5758</v>
      </c>
      <c r="H774">
        <v>88.4</v>
      </c>
      <c r="I774">
        <v>0.4</v>
      </c>
      <c r="J774">
        <v>0.2</v>
      </c>
      <c r="K774">
        <v>0.3</v>
      </c>
      <c r="L774">
        <v>0.7</v>
      </c>
      <c r="M774">
        <v>10</v>
      </c>
      <c r="N774">
        <f t="shared" si="50"/>
        <v>7915.3400000000011</v>
      </c>
      <c r="O774">
        <f t="shared" si="48"/>
        <v>2084.6599999999989</v>
      </c>
      <c r="P774">
        <f t="shared" si="49"/>
        <v>2.5015919999999996</v>
      </c>
      <c r="Q774" s="4">
        <v>19039</v>
      </c>
      <c r="R774" s="5">
        <v>41.029190999999997</v>
      </c>
      <c r="S774" s="5">
        <v>-93.784096000000005</v>
      </c>
      <c r="T774">
        <v>6</v>
      </c>
      <c r="U774">
        <v>0.11371629843615137</v>
      </c>
      <c r="V774">
        <v>9286</v>
      </c>
      <c r="W774">
        <v>9284</v>
      </c>
      <c r="X774">
        <v>9280</v>
      </c>
      <c r="Y774">
        <v>9227</v>
      </c>
      <c r="Z774">
        <v>4534</v>
      </c>
      <c r="AA774">
        <v>19027</v>
      </c>
      <c r="AB774">
        <v>3691.337</v>
      </c>
      <c r="AC774">
        <v>43327</v>
      </c>
      <c r="AD774">
        <v>1</v>
      </c>
      <c r="AE774">
        <v>1.0775862068965517E-4</v>
      </c>
      <c r="AF774">
        <v>26</v>
      </c>
      <c r="AG774">
        <v>627</v>
      </c>
      <c r="AH774">
        <v>4.1467304625199361E-2</v>
      </c>
      <c r="AI774" s="3">
        <v>168964</v>
      </c>
      <c r="AJ774" s="3">
        <v>275946.12324182503</v>
      </c>
      <c r="AK774">
        <v>115</v>
      </c>
      <c r="AL774">
        <v>276320</v>
      </c>
      <c r="AM774">
        <v>2280589</v>
      </c>
      <c r="AN774">
        <v>55080</v>
      </c>
      <c r="AO774">
        <v>2335669</v>
      </c>
      <c r="AP774">
        <v>1</v>
      </c>
      <c r="AQ774">
        <v>0</v>
      </c>
      <c r="AR774">
        <v>1</v>
      </c>
      <c r="AS774">
        <v>0.10771219302024988</v>
      </c>
      <c r="AT774">
        <v>1</v>
      </c>
      <c r="AU774">
        <v>8</v>
      </c>
      <c r="AV774">
        <f t="shared" si="51"/>
        <v>9</v>
      </c>
      <c r="AW774">
        <v>7865</v>
      </c>
      <c r="AX774">
        <v>0.92999999999999994</v>
      </c>
      <c r="AY774">
        <v>53037770.660387002</v>
      </c>
      <c r="AZ774">
        <v>53037.770660387003</v>
      </c>
      <c r="BA774">
        <v>5850.2082823886003</v>
      </c>
      <c r="BB774">
        <v>1.7093408503256002</v>
      </c>
      <c r="BC774">
        <v>9439</v>
      </c>
      <c r="BD774">
        <v>6372</v>
      </c>
      <c r="BE774">
        <v>3067</v>
      </c>
      <c r="BF774">
        <v>0.33028214516476417</v>
      </c>
      <c r="BG774">
        <v>235639</v>
      </c>
      <c r="BH774">
        <v>25.392133620689656</v>
      </c>
      <c r="BI774">
        <v>1165</v>
      </c>
      <c r="BJ774">
        <v>6</v>
      </c>
      <c r="BK774">
        <v>1</v>
      </c>
      <c r="BL774">
        <v>2</v>
      </c>
      <c r="BM774">
        <v>1</v>
      </c>
      <c r="BN774">
        <v>0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9086</v>
      </c>
      <c r="BU774">
        <v>0.77</v>
      </c>
      <c r="BV774">
        <v>0.65185510000000002</v>
      </c>
      <c r="BW774">
        <v>69</v>
      </c>
      <c r="BX774">
        <v>1.540832</v>
      </c>
      <c r="BY774">
        <v>0.51367339999999995</v>
      </c>
      <c r="BZ774">
        <v>7</v>
      </c>
      <c r="CA774">
        <v>1</v>
      </c>
      <c r="CB774">
        <v>2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1</v>
      </c>
      <c r="CI774">
        <v>0</v>
      </c>
      <c r="CJ774">
        <v>9223</v>
      </c>
      <c r="CK774">
        <v>1.4095196790632116</v>
      </c>
      <c r="CL774">
        <v>0.69337924557833774</v>
      </c>
      <c r="CM774">
        <v>57</v>
      </c>
      <c r="CN774">
        <v>0.18089233768661403</v>
      </c>
      <c r="CO774">
        <v>716.99999999999989</v>
      </c>
      <c r="CP774">
        <v>-0.12973336490000001</v>
      </c>
      <c r="CQ774">
        <v>-0.65135599690000001</v>
      </c>
      <c r="CR774">
        <v>8069</v>
      </c>
      <c r="CS774">
        <v>0.871</v>
      </c>
      <c r="CT774">
        <v>8023</v>
      </c>
      <c r="CU774">
        <v>0.8907278540500001</v>
      </c>
      <c r="CV774">
        <v>1</v>
      </c>
      <c r="CW774">
        <v>3</v>
      </c>
      <c r="CX774">
        <v>3</v>
      </c>
      <c r="CY774">
        <v>367</v>
      </c>
      <c r="CZ774">
        <v>951</v>
      </c>
      <c r="DA774" s="2">
        <v>5934</v>
      </c>
      <c r="DB774" s="2">
        <v>630</v>
      </c>
      <c r="DC774" s="2">
        <v>128.69</v>
      </c>
      <c r="DD774" s="2">
        <v>371</v>
      </c>
      <c r="DE774">
        <v>278</v>
      </c>
      <c r="DF774">
        <v>27</v>
      </c>
      <c r="DH774">
        <v>21.45</v>
      </c>
      <c r="DI774" s="2">
        <v>10.72</v>
      </c>
      <c r="DJ774">
        <v>-2.42</v>
      </c>
      <c r="DK774">
        <v>0.94923770744063829</v>
      </c>
      <c r="DL774">
        <v>0</v>
      </c>
      <c r="DM774">
        <v>0</v>
      </c>
      <c r="DN774">
        <v>40.4</v>
      </c>
      <c r="DO774">
        <v>0.14300000000000002</v>
      </c>
      <c r="DP774">
        <v>36938.449999999997</v>
      </c>
      <c r="DQ774" s="2">
        <v>0</v>
      </c>
      <c r="DR774" s="2">
        <v>260.09501231999997</v>
      </c>
      <c r="DS774">
        <v>9.4128081951650269E-4</v>
      </c>
      <c r="DT774">
        <v>4.2262278218895997</v>
      </c>
      <c r="DU774">
        <v>1167791.2717445341</v>
      </c>
      <c r="DV774">
        <v>1</v>
      </c>
    </row>
    <row r="775" spans="1:126" x14ac:dyDescent="0.15">
      <c r="A775" t="s">
        <v>1404</v>
      </c>
      <c r="B775" t="s">
        <v>130</v>
      </c>
      <c r="C775">
        <v>19</v>
      </c>
      <c r="D775">
        <v>41</v>
      </c>
      <c r="E775" t="s">
        <v>1436</v>
      </c>
      <c r="F775">
        <v>19041</v>
      </c>
      <c r="G775" t="s">
        <v>5759</v>
      </c>
      <c r="H775">
        <v>95.1</v>
      </c>
      <c r="I775">
        <v>0.4</v>
      </c>
      <c r="J775">
        <v>0.2</v>
      </c>
      <c r="K775">
        <v>0.6</v>
      </c>
      <c r="L775">
        <v>0.9</v>
      </c>
      <c r="M775">
        <v>2.9</v>
      </c>
      <c r="N775">
        <f t="shared" si="50"/>
        <v>9053.7899999999991</v>
      </c>
      <c r="O775">
        <f t="shared" si="48"/>
        <v>946.21000000000095</v>
      </c>
      <c r="P775">
        <f t="shared" si="49"/>
        <v>1.1354520000000015</v>
      </c>
      <c r="Q775" s="4">
        <v>19041</v>
      </c>
      <c r="R775" s="5">
        <v>43.081223999999999</v>
      </c>
      <c r="S775" s="5">
        <v>-95.149874999999994</v>
      </c>
      <c r="T775">
        <v>7</v>
      </c>
      <c r="U775">
        <v>0.11199023210891365</v>
      </c>
      <c r="V775">
        <v>16649</v>
      </c>
      <c r="W775">
        <v>16555</v>
      </c>
      <c r="X775">
        <v>16537</v>
      </c>
      <c r="Y775">
        <v>16508</v>
      </c>
      <c r="Z775">
        <v>8381</v>
      </c>
      <c r="AA775">
        <v>19029</v>
      </c>
      <c r="AB775">
        <v>7113.1090000000004</v>
      </c>
      <c r="AC775">
        <v>50389</v>
      </c>
      <c r="AD775">
        <v>2</v>
      </c>
      <c r="AE775">
        <v>1.2094092036040394E-4</v>
      </c>
      <c r="AF775">
        <v>11</v>
      </c>
      <c r="AG775">
        <v>720</v>
      </c>
      <c r="AH775">
        <v>1.5277777777777777E-2</v>
      </c>
      <c r="AI775" s="3">
        <v>318772</v>
      </c>
      <c r="AJ775" s="3">
        <v>363031.70848724502</v>
      </c>
      <c r="AK775">
        <v>223</v>
      </c>
      <c r="AL775">
        <v>366438.39999999997</v>
      </c>
      <c r="AM775">
        <v>1352031</v>
      </c>
      <c r="AN775">
        <v>210301</v>
      </c>
      <c r="AO775">
        <v>1562332</v>
      </c>
      <c r="AP775">
        <v>3</v>
      </c>
      <c r="AQ775">
        <v>0</v>
      </c>
      <c r="AR775">
        <v>3</v>
      </c>
      <c r="AS775">
        <v>0.1812141347025068</v>
      </c>
      <c r="AT775">
        <v>3</v>
      </c>
      <c r="AU775">
        <v>23</v>
      </c>
      <c r="AV775">
        <f t="shared" si="51"/>
        <v>26</v>
      </c>
      <c r="AW775">
        <v>14674</v>
      </c>
      <c r="AX775">
        <v>0.88</v>
      </c>
      <c r="AY775">
        <v>1000706028.08953</v>
      </c>
      <c r="AZ775">
        <v>1000706.02808953</v>
      </c>
      <c r="BA775">
        <v>57435.770317921102</v>
      </c>
      <c r="BB775">
        <v>0.17410752819449521</v>
      </c>
      <c r="BC775">
        <v>11485</v>
      </c>
      <c r="BD775">
        <v>6090</v>
      </c>
      <c r="BE775">
        <v>5395</v>
      </c>
      <c r="BF775">
        <v>0.32404348609526096</v>
      </c>
      <c r="BG775">
        <v>776148</v>
      </c>
      <c r="BH775">
        <v>46.934026727943397</v>
      </c>
      <c r="BI775">
        <v>2252</v>
      </c>
      <c r="BJ775">
        <v>21</v>
      </c>
      <c r="BK775">
        <v>3</v>
      </c>
      <c r="BL775">
        <v>2</v>
      </c>
      <c r="BM775">
        <v>0</v>
      </c>
      <c r="BN775">
        <v>0</v>
      </c>
      <c r="BO775">
        <v>0</v>
      </c>
      <c r="BP775">
        <v>1</v>
      </c>
      <c r="BQ775">
        <v>4</v>
      </c>
      <c r="BR775">
        <v>1</v>
      </c>
      <c r="BS775">
        <v>0</v>
      </c>
      <c r="BT775">
        <v>16617</v>
      </c>
      <c r="BU775">
        <v>0.75</v>
      </c>
      <c r="BV775">
        <v>0.64422639999999998</v>
      </c>
      <c r="BW775">
        <v>149</v>
      </c>
      <c r="BX775">
        <v>1.9257390000000001</v>
      </c>
      <c r="BY775">
        <v>0.99650850000000002</v>
      </c>
      <c r="BZ775">
        <v>23</v>
      </c>
      <c r="CA775">
        <v>1</v>
      </c>
      <c r="CB775">
        <v>2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1</v>
      </c>
      <c r="CI775">
        <v>0</v>
      </c>
      <c r="CJ775">
        <v>16520</v>
      </c>
      <c r="CK775">
        <v>1.937046004842615</v>
      </c>
      <c r="CL775">
        <v>0.66823862296628156</v>
      </c>
      <c r="CM775">
        <v>139</v>
      </c>
      <c r="CN775">
        <v>0.94403188730201693</v>
      </c>
      <c r="CO775">
        <v>1720</v>
      </c>
      <c r="CP775">
        <v>0.85971169800000002</v>
      </c>
      <c r="CQ775">
        <v>0.13774776399999999</v>
      </c>
      <c r="CR775">
        <v>14537</v>
      </c>
      <c r="CS775">
        <v>0.88099999999999989</v>
      </c>
      <c r="CT775">
        <v>14784</v>
      </c>
      <c r="CU775">
        <v>0.92222339638600004</v>
      </c>
      <c r="CV775">
        <v>38</v>
      </c>
      <c r="CW775">
        <v>15</v>
      </c>
      <c r="CX775">
        <v>12</v>
      </c>
      <c r="CY775">
        <v>734</v>
      </c>
      <c r="CZ775">
        <v>1085</v>
      </c>
      <c r="DA775" s="2">
        <v>12078</v>
      </c>
      <c r="DB775" s="2">
        <v>1480</v>
      </c>
      <c r="DC775" s="2">
        <v>194.05</v>
      </c>
      <c r="DD775" s="2">
        <v>678</v>
      </c>
      <c r="DE775">
        <v>259</v>
      </c>
      <c r="DF775">
        <v>17</v>
      </c>
      <c r="DG775">
        <v>109.15</v>
      </c>
      <c r="DH775">
        <v>36.380000000000003</v>
      </c>
      <c r="DI775" s="2">
        <v>36.380000000000003</v>
      </c>
      <c r="DJ775">
        <v>-2.52</v>
      </c>
      <c r="DK775">
        <v>0.86806557665039585</v>
      </c>
      <c r="DL775">
        <v>1.3888888888888889E-3</v>
      </c>
      <c r="DM775">
        <v>0</v>
      </c>
      <c r="DN775">
        <v>301.2</v>
      </c>
      <c r="DO775">
        <v>0.79700000000000004</v>
      </c>
      <c r="DP775">
        <v>23309.48</v>
      </c>
      <c r="DQ775" s="2">
        <v>0</v>
      </c>
      <c r="DR775" s="2">
        <v>3645.8355766099994</v>
      </c>
      <c r="DS775">
        <v>9.5366258129025213E-3</v>
      </c>
      <c r="DT775">
        <v>2.3772262623426799</v>
      </c>
      <c r="DU775">
        <v>871106.98801083176</v>
      </c>
      <c r="DV775">
        <v>1</v>
      </c>
    </row>
    <row r="776" spans="1:126" x14ac:dyDescent="0.15">
      <c r="A776" t="s">
        <v>1404</v>
      </c>
      <c r="B776" t="s">
        <v>821</v>
      </c>
      <c r="C776">
        <v>19</v>
      </c>
      <c r="D776">
        <v>43</v>
      </c>
      <c r="E776" t="s">
        <v>1437</v>
      </c>
      <c r="F776">
        <v>19043</v>
      </c>
      <c r="G776" t="s">
        <v>5760</v>
      </c>
      <c r="H776">
        <v>96.9</v>
      </c>
      <c r="I776">
        <v>0.3</v>
      </c>
      <c r="J776">
        <v>0.1</v>
      </c>
      <c r="K776">
        <v>0.2</v>
      </c>
      <c r="L776">
        <v>0.8</v>
      </c>
      <c r="M776">
        <v>1.7</v>
      </c>
      <c r="N776">
        <f t="shared" si="50"/>
        <v>9393.2800000000007</v>
      </c>
      <c r="O776">
        <f t="shared" si="48"/>
        <v>606.71999999999935</v>
      </c>
      <c r="P776">
        <f t="shared" si="49"/>
        <v>0.72806399999999949</v>
      </c>
      <c r="Q776" s="4">
        <v>19043</v>
      </c>
      <c r="R776" s="5">
        <v>42.840985000000003</v>
      </c>
      <c r="S776" s="5">
        <v>-91.323576000000003</v>
      </c>
      <c r="T776">
        <v>8</v>
      </c>
      <c r="U776">
        <v>0.32550260165443007</v>
      </c>
      <c r="V776">
        <v>18056</v>
      </c>
      <c r="W776">
        <v>17900</v>
      </c>
      <c r="X776">
        <v>17806</v>
      </c>
      <c r="Y776">
        <v>17715</v>
      </c>
      <c r="Z776">
        <v>8925</v>
      </c>
      <c r="AA776">
        <v>19031</v>
      </c>
      <c r="AB776">
        <v>7495.3860000000004</v>
      </c>
      <c r="AC776">
        <v>48007</v>
      </c>
      <c r="AD776">
        <v>6</v>
      </c>
      <c r="AE776">
        <v>3.3696506795462202E-4</v>
      </c>
      <c r="AF776">
        <v>53</v>
      </c>
      <c r="AG776">
        <v>1577</v>
      </c>
      <c r="AH776">
        <v>3.3608116677235254E-2</v>
      </c>
      <c r="AI776" s="3">
        <v>398022</v>
      </c>
      <c r="AJ776" s="3">
        <v>498238.71985798003</v>
      </c>
      <c r="AK776">
        <v>124</v>
      </c>
      <c r="AL776">
        <v>507424</v>
      </c>
      <c r="AM776">
        <v>1790621</v>
      </c>
      <c r="AN776">
        <v>236487</v>
      </c>
      <c r="AO776">
        <v>2027108</v>
      </c>
      <c r="AP776">
        <v>3</v>
      </c>
      <c r="AQ776">
        <v>2</v>
      </c>
      <c r="AR776">
        <v>5</v>
      </c>
      <c r="AS776">
        <v>0.27932960893854752</v>
      </c>
      <c r="AT776">
        <v>5</v>
      </c>
      <c r="AU776">
        <v>25</v>
      </c>
      <c r="AV776">
        <f t="shared" si="51"/>
        <v>30</v>
      </c>
      <c r="AW776">
        <v>9103</v>
      </c>
      <c r="AX776">
        <v>0.52</v>
      </c>
      <c r="AY776">
        <v>869471200.58959699</v>
      </c>
      <c r="AZ776">
        <v>869471.20058959699</v>
      </c>
      <c r="BA776">
        <v>44704.893740716601</v>
      </c>
      <c r="BB776">
        <v>0.22368915711999862</v>
      </c>
      <c r="BC776">
        <v>26407</v>
      </c>
      <c r="BD776">
        <v>19956</v>
      </c>
      <c r="BE776">
        <v>6451</v>
      </c>
      <c r="BF776">
        <v>0.35727735932653965</v>
      </c>
      <c r="BG776">
        <v>1007480</v>
      </c>
      <c r="BH776">
        <v>56.580927777153768</v>
      </c>
      <c r="BI776">
        <v>2935</v>
      </c>
      <c r="BJ776">
        <v>27</v>
      </c>
      <c r="BK776">
        <v>1</v>
      </c>
      <c r="BL776">
        <v>5</v>
      </c>
      <c r="BM776">
        <v>0</v>
      </c>
      <c r="BN776">
        <v>0</v>
      </c>
      <c r="BO776">
        <v>2</v>
      </c>
      <c r="BP776">
        <v>1</v>
      </c>
      <c r="BQ776">
        <v>0</v>
      </c>
      <c r="BR776">
        <v>5</v>
      </c>
      <c r="BS776">
        <v>0</v>
      </c>
      <c r="BT776">
        <v>17463</v>
      </c>
      <c r="BU776">
        <v>0.75</v>
      </c>
      <c r="BV776">
        <v>0.65548669999999998</v>
      </c>
      <c r="BW776">
        <v>189</v>
      </c>
      <c r="BX776">
        <v>2.3478210000000002</v>
      </c>
      <c r="BY776">
        <v>1.663073</v>
      </c>
      <c r="BZ776">
        <v>29</v>
      </c>
      <c r="CA776">
        <v>2</v>
      </c>
      <c r="CB776">
        <v>5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4</v>
      </c>
      <c r="CI776">
        <v>0</v>
      </c>
      <c r="CJ776">
        <v>17702</v>
      </c>
      <c r="CK776">
        <v>2.3726132640379616</v>
      </c>
      <c r="CL776">
        <v>0.7340348622379308</v>
      </c>
      <c r="CM776">
        <v>159</v>
      </c>
      <c r="CN776">
        <v>1.7043449941410662</v>
      </c>
      <c r="CO776">
        <v>1627</v>
      </c>
      <c r="CP776">
        <v>-0.18774179760000001</v>
      </c>
      <c r="CQ776">
        <v>-0.23803458659999999</v>
      </c>
      <c r="CR776">
        <v>15454</v>
      </c>
      <c r="CS776">
        <v>0.878</v>
      </c>
      <c r="CT776">
        <v>15582</v>
      </c>
      <c r="CU776">
        <v>0.90303936223199999</v>
      </c>
      <c r="CV776">
        <v>2</v>
      </c>
      <c r="CW776">
        <v>9</v>
      </c>
      <c r="CX776">
        <v>5</v>
      </c>
      <c r="CY776">
        <v>1355</v>
      </c>
      <c r="CZ776">
        <v>2409</v>
      </c>
      <c r="DA776" s="2">
        <v>11178</v>
      </c>
      <c r="DB776" s="2">
        <v>1555</v>
      </c>
      <c r="DC776" s="2">
        <v>196.93</v>
      </c>
      <c r="DD776" s="2">
        <v>427</v>
      </c>
      <c r="DE776">
        <v>652</v>
      </c>
      <c r="DF776">
        <v>52</v>
      </c>
      <c r="DG776">
        <v>33.76</v>
      </c>
      <c r="DH776">
        <v>45.01</v>
      </c>
      <c r="DI776" s="2">
        <v>56.27</v>
      </c>
      <c r="DJ776">
        <v>-1.01</v>
      </c>
      <c r="DK776">
        <v>0.9385837968755496</v>
      </c>
      <c r="DL776">
        <v>9.5117311350665819E-3</v>
      </c>
      <c r="DM776">
        <v>0</v>
      </c>
      <c r="DN776">
        <v>91.5</v>
      </c>
      <c r="DO776">
        <v>0.17899999999999999</v>
      </c>
      <c r="DP776">
        <v>43164.639999999999</v>
      </c>
      <c r="DQ776" s="2">
        <v>0</v>
      </c>
      <c r="DR776" s="2">
        <v>874.1984518999999</v>
      </c>
      <c r="DS776">
        <v>1.7224926533557338E-3</v>
      </c>
      <c r="DT776">
        <v>2.9814031099390101</v>
      </c>
      <c r="DU776">
        <v>1512835.4916576922</v>
      </c>
      <c r="DV776">
        <v>0</v>
      </c>
    </row>
    <row r="777" spans="1:126" x14ac:dyDescent="0.15">
      <c r="A777" t="s">
        <v>1404</v>
      </c>
      <c r="B777" t="s">
        <v>1134</v>
      </c>
      <c r="C777">
        <v>19</v>
      </c>
      <c r="D777">
        <v>45</v>
      </c>
      <c r="E777" t="s">
        <v>1438</v>
      </c>
      <c r="F777">
        <v>19045</v>
      </c>
      <c r="G777" t="s">
        <v>5761</v>
      </c>
      <c r="H777">
        <v>92.5</v>
      </c>
      <c r="I777">
        <v>2.6</v>
      </c>
      <c r="J777">
        <v>0.2</v>
      </c>
      <c r="K777">
        <v>0.6</v>
      </c>
      <c r="L777">
        <v>1.6</v>
      </c>
      <c r="M777">
        <v>2.5</v>
      </c>
      <c r="N777">
        <f t="shared" si="50"/>
        <v>8572.2200000000012</v>
      </c>
      <c r="O777">
        <f t="shared" si="48"/>
        <v>1427.7799999999988</v>
      </c>
      <c r="P777">
        <f t="shared" si="49"/>
        <v>1.7133359999999993</v>
      </c>
      <c r="Q777" s="4">
        <v>19045</v>
      </c>
      <c r="R777" s="5">
        <v>41.898072999999997</v>
      </c>
      <c r="S777" s="5">
        <v>-90.534243000000004</v>
      </c>
      <c r="T777">
        <v>4</v>
      </c>
      <c r="U777">
        <v>0.1250417231151619</v>
      </c>
      <c r="V777">
        <v>49074</v>
      </c>
      <c r="W777">
        <v>48663</v>
      </c>
      <c r="X777">
        <v>48365</v>
      </c>
      <c r="Y777">
        <v>47545</v>
      </c>
      <c r="Z777">
        <v>24725</v>
      </c>
      <c r="AA777">
        <v>19033</v>
      </c>
      <c r="AB777">
        <v>19954.222999999998</v>
      </c>
      <c r="AC777">
        <v>50498</v>
      </c>
      <c r="AD777">
        <v>3</v>
      </c>
      <c r="AE777">
        <v>6.2028326268996178E-5</v>
      </c>
      <c r="AF777">
        <v>58</v>
      </c>
      <c r="AG777">
        <v>1244</v>
      </c>
      <c r="AH777">
        <v>4.6623794212218649E-2</v>
      </c>
      <c r="AI777" s="3">
        <v>417189</v>
      </c>
      <c r="AJ777" s="3">
        <v>444747.21380318503</v>
      </c>
      <c r="AK777">
        <v>151</v>
      </c>
      <c r="AL777">
        <v>454566.40000000002</v>
      </c>
      <c r="AM777">
        <v>2477158</v>
      </c>
      <c r="AN777">
        <v>283689</v>
      </c>
      <c r="AO777">
        <v>2760847</v>
      </c>
      <c r="AP777">
        <v>7</v>
      </c>
      <c r="AQ777">
        <v>1</v>
      </c>
      <c r="AR777">
        <v>8</v>
      </c>
      <c r="AS777">
        <v>0.16439594763989068</v>
      </c>
      <c r="AT777">
        <v>7</v>
      </c>
      <c r="AU777">
        <v>45</v>
      </c>
      <c r="AV777">
        <f t="shared" si="51"/>
        <v>52</v>
      </c>
      <c r="AW777">
        <v>43534</v>
      </c>
      <c r="AX777">
        <v>0.86</v>
      </c>
      <c r="AY777">
        <v>869799066.59398794</v>
      </c>
      <c r="AZ777">
        <v>869799.06659398798</v>
      </c>
      <c r="BA777">
        <v>17340.8114362505</v>
      </c>
      <c r="BB777">
        <v>0.57667428290554323</v>
      </c>
      <c r="BC777">
        <v>10714</v>
      </c>
      <c r="BD777">
        <v>9852</v>
      </c>
      <c r="BE777">
        <v>862</v>
      </c>
      <c r="BF777">
        <v>1.7565309532542692E-2</v>
      </c>
      <c r="BG777">
        <v>1014092</v>
      </c>
      <c r="BH777">
        <v>20.96747648092629</v>
      </c>
      <c r="BI777">
        <v>6030</v>
      </c>
      <c r="BJ777">
        <v>48</v>
      </c>
      <c r="BK777">
        <v>9</v>
      </c>
      <c r="BL777">
        <v>5</v>
      </c>
      <c r="BM777">
        <v>0</v>
      </c>
      <c r="BN777">
        <v>1</v>
      </c>
      <c r="BO777">
        <v>5</v>
      </c>
      <c r="BP777">
        <v>3</v>
      </c>
      <c r="BQ777">
        <v>7</v>
      </c>
      <c r="BR777">
        <v>5</v>
      </c>
      <c r="BS777">
        <v>1</v>
      </c>
      <c r="BT777">
        <v>48934</v>
      </c>
      <c r="BU777">
        <v>0.82</v>
      </c>
      <c r="BV777">
        <v>0.65939400000000004</v>
      </c>
      <c r="BW777">
        <v>388</v>
      </c>
      <c r="BX777">
        <v>1.7165980000000001</v>
      </c>
      <c r="BY777">
        <v>0.7074144</v>
      </c>
      <c r="BZ777">
        <v>47</v>
      </c>
      <c r="CA777">
        <v>7</v>
      </c>
      <c r="CB777">
        <v>5</v>
      </c>
      <c r="CC777">
        <v>0</v>
      </c>
      <c r="CD777">
        <v>1</v>
      </c>
      <c r="CE777">
        <v>6</v>
      </c>
      <c r="CF777">
        <v>3</v>
      </c>
      <c r="CG777">
        <v>6</v>
      </c>
      <c r="CH777">
        <v>4</v>
      </c>
      <c r="CI777">
        <v>1</v>
      </c>
      <c r="CJ777">
        <v>47929</v>
      </c>
      <c r="CK777">
        <v>1.6691355964030128</v>
      </c>
      <c r="CL777">
        <v>0.7194865743805221</v>
      </c>
      <c r="CM777">
        <v>306</v>
      </c>
      <c r="CN777">
        <v>0.53914395958940031</v>
      </c>
      <c r="CO777">
        <v>5416</v>
      </c>
      <c r="CP777">
        <v>-0.76480641989999998</v>
      </c>
      <c r="CQ777">
        <v>-0.66416176179999997</v>
      </c>
      <c r="CR777">
        <v>41208</v>
      </c>
      <c r="CS777">
        <v>0.86499999999999999</v>
      </c>
      <c r="CT777">
        <v>44510</v>
      </c>
      <c r="CU777">
        <v>0.921110794239</v>
      </c>
      <c r="CV777">
        <v>48</v>
      </c>
      <c r="CW777">
        <v>26</v>
      </c>
      <c r="CX777">
        <v>29</v>
      </c>
      <c r="CY777">
        <v>1017</v>
      </c>
      <c r="CZ777">
        <v>1794</v>
      </c>
      <c r="DA777" s="2">
        <v>28978</v>
      </c>
      <c r="DB777" s="2">
        <v>4135</v>
      </c>
      <c r="DC777" s="2">
        <v>144.57</v>
      </c>
      <c r="DD777" s="2">
        <v>3095</v>
      </c>
      <c r="DE777">
        <v>416</v>
      </c>
      <c r="DF777">
        <v>17</v>
      </c>
      <c r="DG777">
        <v>39.24</v>
      </c>
      <c r="DH777">
        <v>14.46</v>
      </c>
      <c r="DI777" s="2">
        <v>26.85</v>
      </c>
      <c r="DJ777">
        <v>-2.35</v>
      </c>
      <c r="DK777">
        <v>0.89576906390149313</v>
      </c>
      <c r="DL777">
        <v>2.4115755627009648E-3</v>
      </c>
      <c r="DM777">
        <v>0</v>
      </c>
      <c r="DN777">
        <v>189.5</v>
      </c>
      <c r="DO777">
        <v>0.43099999999999999</v>
      </c>
      <c r="DP777">
        <v>12282.210000000001</v>
      </c>
      <c r="DQ777" s="2">
        <v>0</v>
      </c>
      <c r="DR777" s="2">
        <v>3167.3566415599998</v>
      </c>
      <c r="DS777">
        <v>6.9678719829688249E-3</v>
      </c>
      <c r="DT777">
        <v>2.4655498191555099</v>
      </c>
      <c r="DU777">
        <v>1120756.1053141712</v>
      </c>
      <c r="DV777">
        <v>0</v>
      </c>
    </row>
    <row r="778" spans="1:126" x14ac:dyDescent="0.15">
      <c r="A778" t="s">
        <v>1404</v>
      </c>
      <c r="B778" t="s">
        <v>298</v>
      </c>
      <c r="C778">
        <v>19</v>
      </c>
      <c r="D778">
        <v>47</v>
      </c>
      <c r="E778" t="s">
        <v>1439</v>
      </c>
      <c r="F778">
        <v>19047</v>
      </c>
      <c r="G778" t="s">
        <v>5762</v>
      </c>
      <c r="H778">
        <v>73.400000000000006</v>
      </c>
      <c r="I778">
        <v>1.1000000000000001</v>
      </c>
      <c r="J778">
        <v>0.2</v>
      </c>
      <c r="K778">
        <v>0.6</v>
      </c>
      <c r="L778">
        <v>0.6</v>
      </c>
      <c r="M778">
        <v>24.2</v>
      </c>
      <c r="N778">
        <f t="shared" si="50"/>
        <v>5975.17</v>
      </c>
      <c r="O778">
        <f t="shared" si="48"/>
        <v>4024.83</v>
      </c>
      <c r="P778">
        <f t="shared" si="49"/>
        <v>4.8297960000000018</v>
      </c>
      <c r="Q778" s="4">
        <v>19047</v>
      </c>
      <c r="R778" s="5">
        <v>42.043118999999997</v>
      </c>
      <c r="S778" s="5">
        <v>-95.389089999999996</v>
      </c>
      <c r="T778">
        <v>7</v>
      </c>
      <c r="U778">
        <v>-0.10319440321887578</v>
      </c>
      <c r="V778">
        <v>17100</v>
      </c>
      <c r="W778">
        <v>17259</v>
      </c>
      <c r="X778">
        <v>17252</v>
      </c>
      <c r="Y778">
        <v>17031</v>
      </c>
      <c r="Z778">
        <v>8284</v>
      </c>
      <c r="AA778">
        <v>19035</v>
      </c>
      <c r="AB778">
        <v>6708.2659999999996</v>
      </c>
      <c r="AC778">
        <v>48084</v>
      </c>
      <c r="AD778">
        <v>2</v>
      </c>
      <c r="AE778">
        <v>1.1592858798979828E-4</v>
      </c>
      <c r="AF778">
        <v>12</v>
      </c>
      <c r="AG778">
        <v>900</v>
      </c>
      <c r="AH778">
        <v>1.3333333333333334E-2</v>
      </c>
      <c r="AI778" s="3">
        <v>450871</v>
      </c>
      <c r="AJ778" s="3">
        <v>457080.73610764003</v>
      </c>
      <c r="AK778">
        <v>180</v>
      </c>
      <c r="AL778">
        <v>457625.59999999998</v>
      </c>
      <c r="AM778">
        <v>2167459</v>
      </c>
      <c r="AN778">
        <v>292416</v>
      </c>
      <c r="AO778">
        <v>2459875</v>
      </c>
      <c r="AP778">
        <v>6</v>
      </c>
      <c r="AQ778">
        <v>0</v>
      </c>
      <c r="AR778">
        <v>6</v>
      </c>
      <c r="AS778">
        <v>0.34764470710933426</v>
      </c>
      <c r="AT778">
        <v>6</v>
      </c>
      <c r="AU778">
        <v>12</v>
      </c>
      <c r="AV778">
        <f t="shared" si="51"/>
        <v>18</v>
      </c>
      <c r="AW778">
        <v>10853</v>
      </c>
      <c r="AX778">
        <v>0.71</v>
      </c>
      <c r="AY778">
        <v>936256457.26222801</v>
      </c>
      <c r="AZ778">
        <v>936256.45726222801</v>
      </c>
      <c r="BA778">
        <v>55493.154154611599</v>
      </c>
      <c r="BB778">
        <v>0.18020240788870315</v>
      </c>
      <c r="BC778">
        <v>18176</v>
      </c>
      <c r="BD778">
        <v>29314</v>
      </c>
      <c r="BE778">
        <v>-11138</v>
      </c>
      <c r="BF778">
        <v>-0.65134502923976612</v>
      </c>
      <c r="BG778">
        <v>511061</v>
      </c>
      <c r="BH778">
        <v>29.62329005332715</v>
      </c>
      <c r="BI778">
        <v>2397</v>
      </c>
      <c r="BJ778">
        <v>17</v>
      </c>
      <c r="BK778">
        <v>0</v>
      </c>
      <c r="BL778">
        <v>2</v>
      </c>
      <c r="BM778">
        <v>0</v>
      </c>
      <c r="BN778">
        <v>0</v>
      </c>
      <c r="BO778">
        <v>1</v>
      </c>
      <c r="BP778">
        <v>2</v>
      </c>
      <c r="BQ778">
        <v>1</v>
      </c>
      <c r="BR778">
        <v>2</v>
      </c>
      <c r="BS778">
        <v>0</v>
      </c>
      <c r="BT778">
        <v>16416</v>
      </c>
      <c r="BU778">
        <v>0.77</v>
      </c>
      <c r="BV778">
        <v>0.58826900000000004</v>
      </c>
      <c r="BW778">
        <v>156</v>
      </c>
      <c r="BX778">
        <v>1.522904</v>
      </c>
      <c r="BY778">
        <v>0.45370250000000001</v>
      </c>
      <c r="BZ778">
        <v>15</v>
      </c>
      <c r="CA778">
        <v>0</v>
      </c>
      <c r="CB778">
        <v>2</v>
      </c>
      <c r="CC778">
        <v>0</v>
      </c>
      <c r="CD778">
        <v>0</v>
      </c>
      <c r="CE778">
        <v>1</v>
      </c>
      <c r="CF778">
        <v>2</v>
      </c>
      <c r="CG778">
        <v>2</v>
      </c>
      <c r="CH778">
        <v>2</v>
      </c>
      <c r="CI778">
        <v>0</v>
      </c>
      <c r="CJ778">
        <v>17205</v>
      </c>
      <c r="CK778">
        <v>1.3949433304272014</v>
      </c>
      <c r="CL778">
        <v>0.66607477557462758</v>
      </c>
      <c r="CM778">
        <v>115</v>
      </c>
      <c r="CN778">
        <v>0.14202874951175554</v>
      </c>
      <c r="CO778">
        <v>1238</v>
      </c>
      <c r="CP778">
        <v>0.32354018600000001</v>
      </c>
      <c r="CQ778">
        <v>-0.27965975370000001</v>
      </c>
      <c r="CR778">
        <v>15444</v>
      </c>
      <c r="CS778">
        <v>0.90400000000000003</v>
      </c>
      <c r="CT778">
        <v>14227</v>
      </c>
      <c r="CU778">
        <v>0.85499191593000001</v>
      </c>
      <c r="CV778">
        <v>10</v>
      </c>
      <c r="CW778">
        <v>7</v>
      </c>
      <c r="CX778">
        <v>5</v>
      </c>
      <c r="CY778">
        <v>862</v>
      </c>
      <c r="CZ778">
        <v>1274</v>
      </c>
      <c r="DA778" s="2">
        <v>10379</v>
      </c>
      <c r="DB778" s="2">
        <v>1010</v>
      </c>
      <c r="DC778" s="2">
        <v>103.25</v>
      </c>
      <c r="DD778" s="2">
        <v>1466</v>
      </c>
      <c r="DE778">
        <v>266</v>
      </c>
      <c r="DF778">
        <v>18</v>
      </c>
      <c r="DG778">
        <v>40.15</v>
      </c>
      <c r="DH778">
        <v>34.42</v>
      </c>
      <c r="DI778" s="2">
        <v>11.47</v>
      </c>
      <c r="DJ778">
        <v>-1.89</v>
      </c>
      <c r="DK778">
        <v>0.91349632156426119</v>
      </c>
      <c r="DL778">
        <v>0</v>
      </c>
      <c r="DM778">
        <v>0</v>
      </c>
      <c r="DN778">
        <v>158.69999999999999</v>
      </c>
      <c r="DO778">
        <v>0.34399999999999997</v>
      </c>
      <c r="DP778">
        <v>19352.55</v>
      </c>
      <c r="DQ778" s="2">
        <v>0</v>
      </c>
      <c r="DR778" s="2">
        <v>0</v>
      </c>
      <c r="DS778">
        <v>0</v>
      </c>
      <c r="DT778">
        <v>2.3095608521417401</v>
      </c>
      <c r="DU778">
        <v>1056914.1706978751</v>
      </c>
      <c r="DV778">
        <v>1</v>
      </c>
    </row>
    <row r="779" spans="1:126" x14ac:dyDescent="0.15">
      <c r="A779" t="s">
        <v>1404</v>
      </c>
      <c r="B779" t="s">
        <v>150</v>
      </c>
      <c r="C779">
        <v>19</v>
      </c>
      <c r="D779">
        <v>49</v>
      </c>
      <c r="E779" t="s">
        <v>1440</v>
      </c>
      <c r="F779">
        <v>19049</v>
      </c>
      <c r="G779" t="s">
        <v>5763</v>
      </c>
      <c r="H779">
        <v>88.7</v>
      </c>
      <c r="I779">
        <v>1.3</v>
      </c>
      <c r="J779">
        <v>0.1</v>
      </c>
      <c r="K779">
        <v>2.5</v>
      </c>
      <c r="L779">
        <v>1.2</v>
      </c>
      <c r="M779">
        <v>6.1</v>
      </c>
      <c r="N779">
        <f t="shared" si="50"/>
        <v>7914.29</v>
      </c>
      <c r="O779">
        <f t="shared" si="48"/>
        <v>2085.71</v>
      </c>
      <c r="P779">
        <f t="shared" si="49"/>
        <v>2.5028520000000007</v>
      </c>
      <c r="Q779" s="4">
        <v>19049</v>
      </c>
      <c r="R779" s="5">
        <v>41.685321000000002</v>
      </c>
      <c r="S779" s="5">
        <v>-94.040706999999998</v>
      </c>
      <c r="T779">
        <v>2</v>
      </c>
      <c r="U779">
        <v>4.5298895287284355E-2</v>
      </c>
      <c r="V779">
        <v>66997</v>
      </c>
      <c r="W779">
        <v>72124</v>
      </c>
      <c r="X779">
        <v>74892</v>
      </c>
      <c r="Y779">
        <v>80491</v>
      </c>
      <c r="Z779">
        <v>40740</v>
      </c>
      <c r="AA779">
        <v>19037</v>
      </c>
      <c r="AB779">
        <v>35146.417000000001</v>
      </c>
      <c r="AC779">
        <v>76320</v>
      </c>
      <c r="AD779">
        <v>4</v>
      </c>
      <c r="AE779">
        <v>5.3410244084815468E-5</v>
      </c>
      <c r="AF779">
        <v>50</v>
      </c>
      <c r="AG779">
        <v>1001</v>
      </c>
      <c r="AH779">
        <v>4.9950049950049952E-2</v>
      </c>
      <c r="AI779" s="3">
        <v>306423</v>
      </c>
      <c r="AJ779" s="3">
        <v>376594.42842107004</v>
      </c>
      <c r="AK779">
        <v>68</v>
      </c>
      <c r="AL779">
        <v>378732.79999999999</v>
      </c>
      <c r="AM779">
        <v>2033792</v>
      </c>
      <c r="AN779">
        <v>168658</v>
      </c>
      <c r="AO779">
        <v>2202450</v>
      </c>
      <c r="AP779">
        <v>4</v>
      </c>
      <c r="AQ779">
        <v>1</v>
      </c>
      <c r="AR779">
        <v>5</v>
      </c>
      <c r="AS779">
        <v>6.9325051300537968E-2</v>
      </c>
      <c r="AT779">
        <v>5</v>
      </c>
      <c r="AU779">
        <v>32</v>
      </c>
      <c r="AV779">
        <f t="shared" si="51"/>
        <v>37</v>
      </c>
      <c r="AW779">
        <v>74681</v>
      </c>
      <c r="AX779">
        <v>0.91</v>
      </c>
      <c r="AY779">
        <v>532080696.11762798</v>
      </c>
      <c r="AZ779">
        <v>532080.69611762802</v>
      </c>
      <c r="BA779">
        <v>13145.479975751099</v>
      </c>
      <c r="BB779">
        <v>0.76071775381702067</v>
      </c>
      <c r="BC779">
        <v>45615</v>
      </c>
      <c r="BD779">
        <v>17241</v>
      </c>
      <c r="BE779">
        <v>28374</v>
      </c>
      <c r="BF779">
        <v>0.42351150051494846</v>
      </c>
      <c r="BG779">
        <v>1161148</v>
      </c>
      <c r="BH779">
        <v>15.504299524648827</v>
      </c>
      <c r="BI779">
        <v>5178</v>
      </c>
      <c r="BJ779">
        <v>35</v>
      </c>
      <c r="BK779">
        <v>2</v>
      </c>
      <c r="BL779">
        <v>8</v>
      </c>
      <c r="BM779">
        <v>0</v>
      </c>
      <c r="BN779">
        <v>0</v>
      </c>
      <c r="BO779">
        <v>1</v>
      </c>
      <c r="BP779">
        <v>3</v>
      </c>
      <c r="BQ779">
        <v>8</v>
      </c>
      <c r="BR779">
        <v>4</v>
      </c>
      <c r="BS779">
        <v>0</v>
      </c>
      <c r="BT779">
        <v>61950</v>
      </c>
      <c r="BU779">
        <v>0.78</v>
      </c>
      <c r="BV779">
        <v>0.74175150000000001</v>
      </c>
      <c r="BW779">
        <v>297</v>
      </c>
      <c r="BX779">
        <v>0.98466500000000001</v>
      </c>
      <c r="BY779">
        <v>0.1132331</v>
      </c>
      <c r="BZ779">
        <v>37</v>
      </c>
      <c r="CA779">
        <v>2</v>
      </c>
      <c r="CB779">
        <v>8</v>
      </c>
      <c r="CC779">
        <v>3</v>
      </c>
      <c r="CD779">
        <v>0</v>
      </c>
      <c r="CE779">
        <v>0</v>
      </c>
      <c r="CF779">
        <v>2</v>
      </c>
      <c r="CG779">
        <v>11</v>
      </c>
      <c r="CH779">
        <v>4</v>
      </c>
      <c r="CI779">
        <v>0</v>
      </c>
      <c r="CJ779">
        <v>77516</v>
      </c>
      <c r="CK779">
        <v>0.86433768512307141</v>
      </c>
      <c r="CL779">
        <v>0.77051831487021916</v>
      </c>
      <c r="CM779">
        <v>274</v>
      </c>
      <c r="CN779">
        <v>-0.45152423352244669</v>
      </c>
      <c r="CO779">
        <v>19533</v>
      </c>
      <c r="CP779">
        <v>0.84848304399999996</v>
      </c>
      <c r="CQ779">
        <v>0.88351739900000004</v>
      </c>
      <c r="CR779">
        <v>73423</v>
      </c>
      <c r="CS779">
        <v>0.90700000000000003</v>
      </c>
      <c r="CT779">
        <v>61369</v>
      </c>
      <c r="CU779">
        <v>0.93446228751999993</v>
      </c>
      <c r="CV779">
        <v>28</v>
      </c>
      <c r="CW779">
        <v>23</v>
      </c>
      <c r="CX779">
        <v>43</v>
      </c>
      <c r="CY779">
        <v>1251</v>
      </c>
      <c r="CZ779">
        <v>1530</v>
      </c>
      <c r="DA779" s="2">
        <v>55128</v>
      </c>
      <c r="DB779" s="2">
        <v>11610</v>
      </c>
      <c r="DC779" s="2">
        <v>190.24</v>
      </c>
      <c r="DD779" s="2">
        <v>5991</v>
      </c>
      <c r="DE779">
        <v>442</v>
      </c>
      <c r="DF779">
        <v>26</v>
      </c>
      <c r="DG779">
        <v>48.23</v>
      </c>
      <c r="DH779">
        <v>16.079999999999998</v>
      </c>
      <c r="DI779" s="2">
        <v>10.72</v>
      </c>
      <c r="DJ779">
        <v>-2.56</v>
      </c>
      <c r="DK779">
        <v>0.80909396487861551</v>
      </c>
      <c r="DL779">
        <v>1.2987012987012988E-2</v>
      </c>
      <c r="DM779">
        <v>0</v>
      </c>
      <c r="DN779">
        <v>236</v>
      </c>
      <c r="DO779">
        <v>0.63700000000000001</v>
      </c>
      <c r="DP779">
        <v>9547.23</v>
      </c>
      <c r="DQ779" s="2">
        <v>0</v>
      </c>
      <c r="DR779" s="2">
        <v>590.59124814999984</v>
      </c>
      <c r="DS779">
        <v>1.5593879216613136E-3</v>
      </c>
      <c r="DT779">
        <v>2.2699969536673401</v>
      </c>
      <c r="DU779">
        <v>859722.30225390196</v>
      </c>
      <c r="DV779">
        <v>0</v>
      </c>
    </row>
    <row r="780" spans="1:126" x14ac:dyDescent="0.15">
      <c r="A780" t="s">
        <v>1404</v>
      </c>
      <c r="B780" t="s">
        <v>1441</v>
      </c>
      <c r="C780">
        <v>19</v>
      </c>
      <c r="D780">
        <v>51</v>
      </c>
      <c r="E780" t="s">
        <v>1442</v>
      </c>
      <c r="F780">
        <v>19051</v>
      </c>
      <c r="G780" t="s">
        <v>5764</v>
      </c>
      <c r="H780">
        <v>97.7</v>
      </c>
      <c r="I780">
        <v>0.1</v>
      </c>
      <c r="J780">
        <v>0.2</v>
      </c>
      <c r="K780">
        <v>0.3</v>
      </c>
      <c r="L780">
        <v>0.7</v>
      </c>
      <c r="M780">
        <v>1</v>
      </c>
      <c r="N780">
        <f t="shared" si="50"/>
        <v>9546.9200000000019</v>
      </c>
      <c r="O780">
        <f t="shared" si="48"/>
        <v>453.07999999999811</v>
      </c>
      <c r="P780">
        <f t="shared" si="49"/>
        <v>0.54369599999999796</v>
      </c>
      <c r="Q780" s="4">
        <v>19051</v>
      </c>
      <c r="R780" s="5">
        <v>40.748089</v>
      </c>
      <c r="S780" s="5">
        <v>-92.410345000000007</v>
      </c>
      <c r="T780">
        <v>9</v>
      </c>
      <c r="U780">
        <v>0.14961938620764845</v>
      </c>
      <c r="V780">
        <v>8718</v>
      </c>
      <c r="W780">
        <v>8765</v>
      </c>
      <c r="X780">
        <v>8742</v>
      </c>
      <c r="Y780">
        <v>8777</v>
      </c>
      <c r="Z780">
        <v>4032</v>
      </c>
      <c r="AA780">
        <v>19039</v>
      </c>
      <c r="AB780">
        <v>3014.3960000000002</v>
      </c>
      <c r="AC780">
        <v>48888</v>
      </c>
      <c r="AD780">
        <v>1</v>
      </c>
      <c r="AE780">
        <v>1.1439029970258523E-4</v>
      </c>
      <c r="AF780">
        <v>52</v>
      </c>
      <c r="AG780">
        <v>917</v>
      </c>
      <c r="AH780">
        <v>5.6706652126499453E-2</v>
      </c>
      <c r="AI780" s="3">
        <v>214033</v>
      </c>
      <c r="AJ780" s="3">
        <v>321400.05410450499</v>
      </c>
      <c r="AK780">
        <v>109</v>
      </c>
      <c r="AL780">
        <v>323155.20000000001</v>
      </c>
      <c r="AM780">
        <v>2361985</v>
      </c>
      <c r="AN780">
        <v>86957</v>
      </c>
      <c r="AO780">
        <v>2448942</v>
      </c>
      <c r="AP780">
        <v>2</v>
      </c>
      <c r="AQ780">
        <v>0</v>
      </c>
      <c r="AR780">
        <v>2</v>
      </c>
      <c r="AS780">
        <v>0.22818026240730174</v>
      </c>
      <c r="AT780">
        <v>1</v>
      </c>
      <c r="AU780">
        <v>9</v>
      </c>
      <c r="AV780">
        <f t="shared" si="51"/>
        <v>10</v>
      </c>
      <c r="AW780">
        <v>2840</v>
      </c>
      <c r="AX780">
        <v>0.33999999999999997</v>
      </c>
      <c r="AY780">
        <v>668214698.94093204</v>
      </c>
      <c r="AZ780">
        <v>668214.69894093205</v>
      </c>
      <c r="BA780">
        <v>77561.700756377293</v>
      </c>
      <c r="BB780">
        <v>0.12892961219881166</v>
      </c>
      <c r="BC780">
        <v>16421</v>
      </c>
      <c r="BD780">
        <v>18919</v>
      </c>
      <c r="BE780">
        <v>-2498</v>
      </c>
      <c r="BF780">
        <v>-0.2865336086258316</v>
      </c>
      <c r="BG780">
        <v>200901</v>
      </c>
      <c r="BH780">
        <v>22.981125600549074</v>
      </c>
      <c r="BI780">
        <v>1275</v>
      </c>
      <c r="BJ780">
        <v>7</v>
      </c>
      <c r="BK780">
        <v>1</v>
      </c>
      <c r="BL780">
        <v>3</v>
      </c>
      <c r="BM780">
        <v>0</v>
      </c>
      <c r="BN780">
        <v>0</v>
      </c>
      <c r="BO780">
        <v>0</v>
      </c>
      <c r="BP780">
        <v>0</v>
      </c>
      <c r="BQ780">
        <v>2</v>
      </c>
      <c r="BR780">
        <v>1</v>
      </c>
      <c r="BS780">
        <v>0</v>
      </c>
      <c r="BT780">
        <v>8562</v>
      </c>
      <c r="BU780">
        <v>0.78</v>
      </c>
      <c r="BV780">
        <v>0.60258840000000002</v>
      </c>
      <c r="BW780">
        <v>73</v>
      </c>
      <c r="BX780">
        <v>1.635132</v>
      </c>
      <c r="BY780">
        <v>0.46633520000000001</v>
      </c>
      <c r="BZ780">
        <v>8</v>
      </c>
      <c r="CA780">
        <v>1</v>
      </c>
      <c r="CB780">
        <v>2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0</v>
      </c>
      <c r="CJ780">
        <v>8752</v>
      </c>
      <c r="CK780">
        <v>1.4853747714808043</v>
      </c>
      <c r="CL780">
        <v>0.70313082370480806</v>
      </c>
      <c r="CM780">
        <v>58</v>
      </c>
      <c r="CN780">
        <v>0.36319789676140468</v>
      </c>
      <c r="CO780">
        <v>757</v>
      </c>
      <c r="CP780">
        <v>0.926656543</v>
      </c>
      <c r="CQ780">
        <v>-0.60993031369999995</v>
      </c>
      <c r="CR780">
        <v>7519</v>
      </c>
      <c r="CS780">
        <v>0.85699999999999998</v>
      </c>
      <c r="CT780">
        <v>7157</v>
      </c>
      <c r="CU780">
        <v>0.84484228474</v>
      </c>
      <c r="CV780">
        <v>1</v>
      </c>
      <c r="CW780">
        <v>3</v>
      </c>
      <c r="CX780">
        <v>4</v>
      </c>
      <c r="CY780">
        <v>476</v>
      </c>
      <c r="CZ780">
        <v>1394</v>
      </c>
      <c r="DA780" s="2">
        <v>4102</v>
      </c>
      <c r="DB780" s="2">
        <v>425</v>
      </c>
      <c r="DC780" s="2">
        <v>193.38</v>
      </c>
      <c r="DD780" s="2">
        <v>131</v>
      </c>
      <c r="DE780">
        <v>374</v>
      </c>
      <c r="DF780">
        <v>27</v>
      </c>
      <c r="DG780">
        <v>34.130000000000003</v>
      </c>
      <c r="DH780">
        <v>11.38</v>
      </c>
      <c r="DI780" s="2">
        <v>34.130000000000003</v>
      </c>
      <c r="DJ780">
        <v>-1.96</v>
      </c>
      <c r="DK780">
        <v>0.91315357912097672</v>
      </c>
      <c r="DL780">
        <v>3.9258451472191931E-2</v>
      </c>
      <c r="DM780">
        <v>0</v>
      </c>
      <c r="DN780">
        <v>48.4</v>
      </c>
      <c r="DO780">
        <v>0.14800000000000002</v>
      </c>
      <c r="DP780">
        <v>28652.649999999998</v>
      </c>
      <c r="DQ780" s="2">
        <v>0</v>
      </c>
      <c r="DR780" s="2">
        <v>0</v>
      </c>
      <c r="DS780">
        <v>0</v>
      </c>
      <c r="DT780">
        <v>4.4404843133920204</v>
      </c>
      <c r="DU780">
        <v>1434965.5963910611</v>
      </c>
      <c r="DV780">
        <v>1</v>
      </c>
    </row>
    <row r="781" spans="1:126" x14ac:dyDescent="0.15">
      <c r="A781" t="s">
        <v>1404</v>
      </c>
      <c r="B781" t="s">
        <v>843</v>
      </c>
      <c r="C781">
        <v>19</v>
      </c>
      <c r="D781">
        <v>53</v>
      </c>
      <c r="E781" t="s">
        <v>1443</v>
      </c>
      <c r="F781">
        <v>19053</v>
      </c>
      <c r="G781" t="s">
        <v>5765</v>
      </c>
      <c r="H781">
        <v>94</v>
      </c>
      <c r="I781">
        <v>1.8</v>
      </c>
      <c r="J781">
        <v>0.3</v>
      </c>
      <c r="K781">
        <v>0.6</v>
      </c>
      <c r="L781">
        <v>1.2</v>
      </c>
      <c r="M781">
        <v>2.1</v>
      </c>
      <c r="N781">
        <f t="shared" si="50"/>
        <v>8845.5400000000009</v>
      </c>
      <c r="O781">
        <f t="shared" si="48"/>
        <v>1154.4599999999991</v>
      </c>
      <c r="P781">
        <f t="shared" si="49"/>
        <v>1.3853519999999995</v>
      </c>
      <c r="Q781" s="4">
        <v>19053</v>
      </c>
      <c r="R781" s="5">
        <v>40.736378999999999</v>
      </c>
      <c r="S781" s="5">
        <v>-93.784580000000005</v>
      </c>
      <c r="T781">
        <v>9</v>
      </c>
      <c r="U781">
        <v>0.24605584778156817</v>
      </c>
      <c r="V781">
        <v>8382</v>
      </c>
      <c r="W781">
        <v>8286</v>
      </c>
      <c r="X781">
        <v>8249</v>
      </c>
      <c r="Y781">
        <v>8123</v>
      </c>
      <c r="Z781">
        <v>3536</v>
      </c>
      <c r="AA781">
        <v>19041</v>
      </c>
      <c r="AB781">
        <v>2580.3000000000002</v>
      </c>
      <c r="AC781">
        <v>38560</v>
      </c>
      <c r="AD781">
        <v>2</v>
      </c>
      <c r="AE781">
        <v>2.4245363074312039E-4</v>
      </c>
      <c r="AF781">
        <v>13</v>
      </c>
      <c r="AG781">
        <v>711</v>
      </c>
      <c r="AH781">
        <v>1.8284106891701828E-2</v>
      </c>
      <c r="AI781" s="3">
        <v>231504</v>
      </c>
      <c r="AJ781" s="3">
        <v>340403.78224569501</v>
      </c>
      <c r="AK781">
        <v>145</v>
      </c>
      <c r="AL781">
        <v>341350.40000000002</v>
      </c>
      <c r="AM781">
        <v>2458268</v>
      </c>
      <c r="AN781">
        <v>86160</v>
      </c>
      <c r="AO781">
        <v>2544428</v>
      </c>
      <c r="AP781">
        <v>3</v>
      </c>
      <c r="AQ781">
        <v>0</v>
      </c>
      <c r="AR781">
        <v>3</v>
      </c>
      <c r="AS781">
        <v>0.36205648081100655</v>
      </c>
      <c r="AT781">
        <v>2</v>
      </c>
      <c r="AU781">
        <v>4</v>
      </c>
      <c r="AV781">
        <f t="shared" si="51"/>
        <v>6</v>
      </c>
      <c r="AW781">
        <v>4896</v>
      </c>
      <c r="AX781">
        <v>0.67999999999999994</v>
      </c>
      <c r="AY781">
        <v>59636071.562773302</v>
      </c>
      <c r="AZ781">
        <v>59636.071562773301</v>
      </c>
      <c r="BA781">
        <v>6840.2749947339198</v>
      </c>
      <c r="BB781">
        <v>1.4619295288126044</v>
      </c>
      <c r="BC781">
        <v>11648</v>
      </c>
      <c r="BD781">
        <v>11645</v>
      </c>
      <c r="BE781">
        <v>3</v>
      </c>
      <c r="BF781">
        <v>3.5790980672870435E-4</v>
      </c>
      <c r="BG781">
        <v>124640</v>
      </c>
      <c r="BH781">
        <v>15.109710267911263</v>
      </c>
      <c r="BI781">
        <v>1071</v>
      </c>
      <c r="BJ781">
        <v>6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8231</v>
      </c>
      <c r="BU781">
        <v>0.69</v>
      </c>
      <c r="BV781">
        <v>0.61697970000000002</v>
      </c>
      <c r="BW781">
        <v>62</v>
      </c>
      <c r="BX781">
        <v>1.0934269999999999</v>
      </c>
      <c r="BY781">
        <v>2.3936900000000001E-2</v>
      </c>
      <c r="BZ781">
        <v>5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0</v>
      </c>
      <c r="CJ781">
        <v>8257</v>
      </c>
      <c r="CK781">
        <v>0.96887489402930849</v>
      </c>
      <c r="CL781">
        <v>0.64659244264507421</v>
      </c>
      <c r="CM781">
        <v>49</v>
      </c>
      <c r="CN781">
        <v>-0.42184658437073658</v>
      </c>
      <c r="CO781">
        <v>759</v>
      </c>
      <c r="CP781">
        <v>-0.69198384499999999</v>
      </c>
      <c r="CQ781">
        <v>-0.40193306420000002</v>
      </c>
      <c r="CR781">
        <v>7030</v>
      </c>
      <c r="CS781">
        <v>0.85599999999999998</v>
      </c>
      <c r="CT781">
        <v>7125</v>
      </c>
      <c r="CU781">
        <v>0.87833058241000006</v>
      </c>
      <c r="CV781">
        <v>20</v>
      </c>
      <c r="CW781">
        <v>5</v>
      </c>
      <c r="CX781">
        <v>4</v>
      </c>
      <c r="CY781">
        <v>434</v>
      </c>
      <c r="CZ781">
        <v>1151</v>
      </c>
      <c r="DA781" s="2">
        <v>4365</v>
      </c>
      <c r="DB781" s="2">
        <v>670</v>
      </c>
      <c r="DC781" s="2">
        <v>159.78</v>
      </c>
      <c r="DD781" s="2">
        <v>371</v>
      </c>
      <c r="DE781">
        <v>394</v>
      </c>
      <c r="DF781">
        <v>17</v>
      </c>
      <c r="DG781">
        <v>12.29</v>
      </c>
      <c r="DH781">
        <v>36.869999999999997</v>
      </c>
      <c r="DI781" s="2">
        <v>12.29</v>
      </c>
      <c r="DJ781">
        <v>-2.04</v>
      </c>
      <c r="DK781">
        <v>0.94108957080655198</v>
      </c>
      <c r="DL781">
        <v>2.8129395218002813E-3</v>
      </c>
      <c r="DM781">
        <v>0</v>
      </c>
      <c r="DN781">
        <v>44.8</v>
      </c>
      <c r="DO781">
        <v>0.11900000000000001</v>
      </c>
      <c r="DP781">
        <v>28932.949999999997</v>
      </c>
      <c r="DQ781" s="2">
        <v>0</v>
      </c>
      <c r="DR781" s="2">
        <v>755.55517445999988</v>
      </c>
      <c r="DS781">
        <v>1.9343168782708323E-3</v>
      </c>
      <c r="DT781">
        <v>4.2977497629503301</v>
      </c>
      <c r="DU781">
        <v>1467038.6006830004</v>
      </c>
      <c r="DV781">
        <v>1</v>
      </c>
    </row>
    <row r="782" spans="1:126" x14ac:dyDescent="0.15">
      <c r="A782" t="s">
        <v>1404</v>
      </c>
      <c r="B782" t="s">
        <v>645</v>
      </c>
      <c r="C782">
        <v>19</v>
      </c>
      <c r="D782">
        <v>55</v>
      </c>
      <c r="E782" t="s">
        <v>1444</v>
      </c>
      <c r="F782">
        <v>19055</v>
      </c>
      <c r="G782" t="s">
        <v>5766</v>
      </c>
      <c r="H782">
        <v>98</v>
      </c>
      <c r="I782">
        <v>0.3</v>
      </c>
      <c r="J782">
        <v>0.1</v>
      </c>
      <c r="K782">
        <v>0.2</v>
      </c>
      <c r="L782">
        <v>0.6</v>
      </c>
      <c r="M782">
        <v>0.8</v>
      </c>
      <c r="N782">
        <f t="shared" si="50"/>
        <v>9605.1400000000012</v>
      </c>
      <c r="O782">
        <f t="shared" si="48"/>
        <v>394.85999999999876</v>
      </c>
      <c r="P782">
        <f t="shared" si="49"/>
        <v>0.4738319999999987</v>
      </c>
      <c r="Q782" s="4">
        <v>19055</v>
      </c>
      <c r="R782" s="5">
        <v>42.472937000000002</v>
      </c>
      <c r="S782" s="5">
        <v>-91.366766999999996</v>
      </c>
      <c r="T782">
        <v>6</v>
      </c>
      <c r="U782">
        <v>0.26284981942311719</v>
      </c>
      <c r="V782">
        <v>17721</v>
      </c>
      <c r="W782">
        <v>17578</v>
      </c>
      <c r="X782">
        <v>17507</v>
      </c>
      <c r="Y782">
        <v>17371</v>
      </c>
      <c r="Z782">
        <v>8873</v>
      </c>
      <c r="AA782">
        <v>19043</v>
      </c>
      <c r="AB782">
        <v>7795.2640000000001</v>
      </c>
      <c r="AC782">
        <v>58274</v>
      </c>
      <c r="AD782">
        <v>2</v>
      </c>
      <c r="AE782">
        <v>1.1424001827840292E-4</v>
      </c>
      <c r="AF782">
        <v>31</v>
      </c>
      <c r="AG782">
        <v>1382</v>
      </c>
      <c r="AH782">
        <v>2.2431259044862518E-2</v>
      </c>
      <c r="AI782" s="3">
        <v>365560</v>
      </c>
      <c r="AJ782" s="3">
        <v>369763.39454219001</v>
      </c>
      <c r="AK782">
        <v>156</v>
      </c>
      <c r="AL782">
        <v>370611.20000000001</v>
      </c>
      <c r="AM782">
        <v>1791006</v>
      </c>
      <c r="AN782">
        <v>315248</v>
      </c>
      <c r="AO782">
        <v>2106254</v>
      </c>
      <c r="AP782">
        <v>3</v>
      </c>
      <c r="AQ782">
        <v>1</v>
      </c>
      <c r="AR782">
        <v>4</v>
      </c>
      <c r="AS782">
        <v>0.22755717373990217</v>
      </c>
      <c r="AT782">
        <v>5</v>
      </c>
      <c r="AU782">
        <v>37</v>
      </c>
      <c r="AV782">
        <f t="shared" si="51"/>
        <v>42</v>
      </c>
      <c r="AW782">
        <v>14797</v>
      </c>
      <c r="AX782">
        <v>0.87</v>
      </c>
      <c r="AY782">
        <v>149989197.04316899</v>
      </c>
      <c r="AZ782">
        <v>149989.197043169</v>
      </c>
      <c r="BA782">
        <v>8316.6696141127104</v>
      </c>
      <c r="BB782">
        <v>1.2024043834843234</v>
      </c>
      <c r="BC782">
        <v>15664</v>
      </c>
      <c r="BD782">
        <v>11390</v>
      </c>
      <c r="BE782">
        <v>4274</v>
      </c>
      <c r="BF782">
        <v>0.24118277749562667</v>
      </c>
      <c r="BG782">
        <v>642560</v>
      </c>
      <c r="BH782">
        <v>36.70303307248529</v>
      </c>
      <c r="BI782">
        <v>2421</v>
      </c>
      <c r="BJ782">
        <v>16</v>
      </c>
      <c r="BK782">
        <v>2</v>
      </c>
      <c r="BL782">
        <v>2</v>
      </c>
      <c r="BM782">
        <v>0</v>
      </c>
      <c r="BN782">
        <v>0</v>
      </c>
      <c r="BO782">
        <v>0</v>
      </c>
      <c r="BP782">
        <v>1</v>
      </c>
      <c r="BQ782">
        <v>3</v>
      </c>
      <c r="BR782">
        <v>3</v>
      </c>
      <c r="BS782">
        <v>0</v>
      </c>
      <c r="BT782">
        <v>17205</v>
      </c>
      <c r="BU782">
        <v>0.82</v>
      </c>
      <c r="BV782">
        <v>0.67539070000000001</v>
      </c>
      <c r="BW782">
        <v>112</v>
      </c>
      <c r="BX782">
        <v>1.5693109999999999</v>
      </c>
      <c r="BY782">
        <v>0.4636768</v>
      </c>
      <c r="BZ782">
        <v>17</v>
      </c>
      <c r="CA782">
        <v>1</v>
      </c>
      <c r="CB782">
        <v>2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4</v>
      </c>
      <c r="CI782">
        <v>0</v>
      </c>
      <c r="CJ782">
        <v>17419</v>
      </c>
      <c r="CK782">
        <v>1.4926229978758827</v>
      </c>
      <c r="CL782">
        <v>0.7419303797468354</v>
      </c>
      <c r="CM782">
        <v>83</v>
      </c>
      <c r="CN782">
        <v>0.19361133018020404</v>
      </c>
      <c r="CO782">
        <v>1504</v>
      </c>
      <c r="CP782">
        <v>0.33430315300000002</v>
      </c>
      <c r="CQ782">
        <v>4.7703092000000002E-2</v>
      </c>
      <c r="CR782">
        <v>15503</v>
      </c>
      <c r="CS782">
        <v>0.89200000000000002</v>
      </c>
      <c r="CT782">
        <v>15683</v>
      </c>
      <c r="CU782">
        <v>0.91851265822799999</v>
      </c>
      <c r="CV782">
        <v>16</v>
      </c>
      <c r="CW782">
        <v>10</v>
      </c>
      <c r="CX782">
        <v>11</v>
      </c>
      <c r="CY782">
        <v>1361</v>
      </c>
      <c r="CZ782">
        <v>2176</v>
      </c>
      <c r="DA782" s="2">
        <v>10548</v>
      </c>
      <c r="DB782" s="2">
        <v>1270</v>
      </c>
      <c r="DC782" s="2">
        <v>165.39</v>
      </c>
      <c r="DD782" s="2">
        <v>298</v>
      </c>
      <c r="DE782">
        <v>603</v>
      </c>
      <c r="DF782">
        <v>40</v>
      </c>
      <c r="DG782">
        <v>22.81</v>
      </c>
      <c r="DH782">
        <v>34.22</v>
      </c>
      <c r="DI782" s="2">
        <v>17.11</v>
      </c>
      <c r="DJ782">
        <v>-3.45</v>
      </c>
      <c r="DK782">
        <v>0.92841667578509679</v>
      </c>
      <c r="DL782">
        <v>1.4471780028943559E-3</v>
      </c>
      <c r="DM782">
        <v>0</v>
      </c>
      <c r="DN782">
        <v>202.1</v>
      </c>
      <c r="DO782">
        <v>0.55100000000000005</v>
      </c>
      <c r="DP782">
        <v>17235.96</v>
      </c>
      <c r="DQ782" s="2">
        <v>0</v>
      </c>
      <c r="DR782" s="2">
        <v>1591.5499914900001</v>
      </c>
      <c r="DS782">
        <v>3.8387419716522323E-3</v>
      </c>
      <c r="DT782">
        <v>2.6500309888735201</v>
      </c>
      <c r="DU782">
        <v>982131.16482360195</v>
      </c>
      <c r="DV782">
        <v>1</v>
      </c>
    </row>
    <row r="783" spans="1:126" x14ac:dyDescent="0.15">
      <c r="A783" t="s">
        <v>1404</v>
      </c>
      <c r="B783" t="s">
        <v>1445</v>
      </c>
      <c r="C783">
        <v>19</v>
      </c>
      <c r="D783">
        <v>57</v>
      </c>
      <c r="E783" t="s">
        <v>1446</v>
      </c>
      <c r="F783">
        <v>19057</v>
      </c>
      <c r="G783" t="s">
        <v>5767</v>
      </c>
      <c r="H783">
        <v>89.4</v>
      </c>
      <c r="I783">
        <v>5</v>
      </c>
      <c r="J783">
        <v>0.2</v>
      </c>
      <c r="K783">
        <v>0.7</v>
      </c>
      <c r="L783">
        <v>2.1</v>
      </c>
      <c r="M783">
        <v>2.6</v>
      </c>
      <c r="N783">
        <f t="shared" si="50"/>
        <v>8029.06</v>
      </c>
      <c r="O783">
        <f t="shared" si="48"/>
        <v>1970.9399999999996</v>
      </c>
      <c r="P783">
        <f t="shared" si="49"/>
        <v>2.3651280000000003</v>
      </c>
      <c r="Q783" s="4">
        <v>19057</v>
      </c>
      <c r="R783" s="5">
        <v>40.915339000000003</v>
      </c>
      <c r="S783" s="5">
        <v>-91.186925000000002</v>
      </c>
      <c r="T783">
        <v>5</v>
      </c>
      <c r="U783">
        <v>0.18206294215087568</v>
      </c>
      <c r="V783">
        <v>40268</v>
      </c>
      <c r="W783">
        <v>40265</v>
      </c>
      <c r="X783">
        <v>40208</v>
      </c>
      <c r="Y783">
        <v>39870</v>
      </c>
      <c r="Z783">
        <v>20522</v>
      </c>
      <c r="AA783">
        <v>19045</v>
      </c>
      <c r="AB783">
        <v>16137.678</v>
      </c>
      <c r="AC783">
        <v>44423</v>
      </c>
      <c r="AD783">
        <v>3</v>
      </c>
      <c r="AE783">
        <v>7.4612017508953444E-5</v>
      </c>
      <c r="AF783">
        <v>15</v>
      </c>
      <c r="AG783">
        <v>663</v>
      </c>
      <c r="AH783">
        <v>2.2624434389140271E-2</v>
      </c>
      <c r="AI783" s="3">
        <v>172683</v>
      </c>
      <c r="AJ783" s="3">
        <v>266308.70626400999</v>
      </c>
      <c r="AK783">
        <v>82</v>
      </c>
      <c r="AL783">
        <v>275091.20000000001</v>
      </c>
      <c r="AM783">
        <v>4560759</v>
      </c>
      <c r="AN783">
        <v>110693</v>
      </c>
      <c r="AO783">
        <v>4671452</v>
      </c>
      <c r="AP783">
        <v>3</v>
      </c>
      <c r="AQ783">
        <v>0</v>
      </c>
      <c r="AR783">
        <v>3</v>
      </c>
      <c r="AS783">
        <v>7.4506395132248854E-2</v>
      </c>
      <c r="AT783">
        <v>3</v>
      </c>
      <c r="AU783">
        <v>45</v>
      </c>
      <c r="AV783">
        <f t="shared" si="51"/>
        <v>48</v>
      </c>
      <c r="AW783">
        <v>41534</v>
      </c>
      <c r="AX783">
        <v>0.95</v>
      </c>
      <c r="AY783">
        <v>166146235.59214899</v>
      </c>
      <c r="AZ783">
        <v>166146.23559214899</v>
      </c>
      <c r="BA783">
        <v>3920.1814288365399</v>
      </c>
      <c r="BB783">
        <v>2.5509023450906643</v>
      </c>
      <c r="BC783">
        <v>7505</v>
      </c>
      <c r="BD783">
        <v>4115</v>
      </c>
      <c r="BE783">
        <v>3390</v>
      </c>
      <c r="BF783">
        <v>8.418595410747988E-2</v>
      </c>
      <c r="BG783">
        <v>1062091</v>
      </c>
      <c r="BH783">
        <v>26.414917429367289</v>
      </c>
      <c r="BI783">
        <v>5551</v>
      </c>
      <c r="BJ783">
        <v>49</v>
      </c>
      <c r="BK783">
        <v>5</v>
      </c>
      <c r="BL783">
        <v>4</v>
      </c>
      <c r="BM783">
        <v>0</v>
      </c>
      <c r="BN783">
        <v>0</v>
      </c>
      <c r="BO783">
        <v>10</v>
      </c>
      <c r="BP783">
        <v>0</v>
      </c>
      <c r="BQ783">
        <v>4</v>
      </c>
      <c r="BR783">
        <v>2</v>
      </c>
      <c r="BS783">
        <v>1</v>
      </c>
      <c r="BT783">
        <v>41058</v>
      </c>
      <c r="BU783">
        <v>0.8</v>
      </c>
      <c r="BV783">
        <v>0.6615434</v>
      </c>
      <c r="BW783">
        <v>328</v>
      </c>
      <c r="BX783">
        <v>1.826684</v>
      </c>
      <c r="BY783">
        <v>0.82859550000000004</v>
      </c>
      <c r="BZ783">
        <v>51</v>
      </c>
      <c r="CA783">
        <v>5</v>
      </c>
      <c r="CB783">
        <v>4</v>
      </c>
      <c r="CC783">
        <v>0</v>
      </c>
      <c r="CD783">
        <v>0</v>
      </c>
      <c r="CE783">
        <v>9</v>
      </c>
      <c r="CF783">
        <v>0</v>
      </c>
      <c r="CG783">
        <v>2</v>
      </c>
      <c r="CH783">
        <v>2</v>
      </c>
      <c r="CI783">
        <v>1</v>
      </c>
      <c r="CJ783">
        <v>40211</v>
      </c>
      <c r="CK783">
        <v>1.840292457287807</v>
      </c>
      <c r="CL783">
        <v>0.69240175265785808</v>
      </c>
      <c r="CM783">
        <v>304</v>
      </c>
      <c r="CN783">
        <v>0.79140397737893631</v>
      </c>
      <c r="CO783">
        <v>4389</v>
      </c>
      <c r="CP783">
        <v>-0.57014721180000005</v>
      </c>
      <c r="CQ783">
        <v>-0.79181212339999996</v>
      </c>
      <c r="CR783">
        <v>34265</v>
      </c>
      <c r="CS783">
        <v>0.85599999999999998</v>
      </c>
      <c r="CT783">
        <v>36161</v>
      </c>
      <c r="CU783">
        <v>0.91274238227100002</v>
      </c>
      <c r="CV783">
        <v>60</v>
      </c>
      <c r="CW783">
        <v>28</v>
      </c>
      <c r="CX783">
        <v>32</v>
      </c>
      <c r="CY783">
        <v>473</v>
      </c>
      <c r="CZ783">
        <v>916</v>
      </c>
      <c r="DA783" s="2">
        <v>28365</v>
      </c>
      <c r="DB783" s="2">
        <v>3130</v>
      </c>
      <c r="DC783" s="2">
        <v>187.75</v>
      </c>
      <c r="DD783" s="2">
        <v>3659</v>
      </c>
      <c r="DE783">
        <v>214</v>
      </c>
      <c r="DF783">
        <v>10</v>
      </c>
      <c r="DG783">
        <v>61.76</v>
      </c>
      <c r="DH783">
        <v>4.9400000000000004</v>
      </c>
      <c r="DI783" s="2">
        <v>27.17</v>
      </c>
      <c r="DJ783">
        <v>-2.04</v>
      </c>
      <c r="DK783">
        <v>0.88899891709085432</v>
      </c>
      <c r="DL783">
        <v>3.0165912518853697E-3</v>
      </c>
      <c r="DM783">
        <v>0</v>
      </c>
      <c r="DN783">
        <v>141.80000000000001</v>
      </c>
      <c r="DO783">
        <v>0.49200000000000005</v>
      </c>
      <c r="DP783">
        <v>9178.8100000000013</v>
      </c>
      <c r="DQ783" s="2">
        <v>0</v>
      </c>
      <c r="DR783" s="2">
        <v>532.48028176000003</v>
      </c>
      <c r="DS783">
        <v>1.9356516571767833E-3</v>
      </c>
      <c r="DT783">
        <v>2.3733265991749701</v>
      </c>
      <c r="DU783">
        <v>652881.26215896162</v>
      </c>
      <c r="DV783">
        <v>0</v>
      </c>
    </row>
    <row r="784" spans="1:126" x14ac:dyDescent="0.15">
      <c r="A784" t="s">
        <v>1404</v>
      </c>
      <c r="B784" t="s">
        <v>1447</v>
      </c>
      <c r="C784">
        <v>19</v>
      </c>
      <c r="D784">
        <v>59</v>
      </c>
      <c r="E784" t="s">
        <v>1448</v>
      </c>
      <c r="F784">
        <v>19059</v>
      </c>
      <c r="G784" t="s">
        <v>5768</v>
      </c>
      <c r="H784">
        <v>97.5</v>
      </c>
      <c r="I784">
        <v>0.2</v>
      </c>
      <c r="J784">
        <v>0.1</v>
      </c>
      <c r="K784">
        <v>0.4</v>
      </c>
      <c r="L784">
        <v>0.7</v>
      </c>
      <c r="M784">
        <v>1.1000000000000001</v>
      </c>
      <c r="N784">
        <f t="shared" si="50"/>
        <v>9508.16</v>
      </c>
      <c r="O784">
        <f t="shared" si="48"/>
        <v>491.84000000000015</v>
      </c>
      <c r="P784">
        <f t="shared" si="49"/>
        <v>0.5902080000000004</v>
      </c>
      <c r="Q784" s="4">
        <v>19059</v>
      </c>
      <c r="R784" s="5">
        <v>43.389611000000002</v>
      </c>
      <c r="S784" s="5">
        <v>-95.196056999999996</v>
      </c>
      <c r="T784">
        <v>7</v>
      </c>
      <c r="U784">
        <v>0.1100420931966144</v>
      </c>
      <c r="V784">
        <v>16778</v>
      </c>
      <c r="W784">
        <v>16877</v>
      </c>
      <c r="X784">
        <v>16967</v>
      </c>
      <c r="Y784">
        <v>16990</v>
      </c>
      <c r="Z784">
        <v>8643</v>
      </c>
      <c r="AA784">
        <v>19047</v>
      </c>
      <c r="AB784">
        <v>7385.1360000000004</v>
      </c>
      <c r="AC784">
        <v>57265</v>
      </c>
      <c r="AD784">
        <v>1</v>
      </c>
      <c r="AE784">
        <v>5.8937938350916488E-5</v>
      </c>
      <c r="AF784">
        <v>19</v>
      </c>
      <c r="AG784">
        <v>441</v>
      </c>
      <c r="AH784">
        <v>4.3083900226757371E-2</v>
      </c>
      <c r="AI784" s="3">
        <v>187363</v>
      </c>
      <c r="AJ784" s="3">
        <v>243587.31379173501</v>
      </c>
      <c r="AK784">
        <v>180</v>
      </c>
      <c r="AL784">
        <v>258374.39999999999</v>
      </c>
      <c r="AM784">
        <v>2183927</v>
      </c>
      <c r="AN784">
        <v>122895</v>
      </c>
      <c r="AO784">
        <v>2306822</v>
      </c>
      <c r="AP784">
        <v>10</v>
      </c>
      <c r="AQ784">
        <v>1</v>
      </c>
      <c r="AR784">
        <v>11</v>
      </c>
      <c r="AS784">
        <v>0.65177460449131963</v>
      </c>
      <c r="AT784">
        <v>10</v>
      </c>
      <c r="AU784">
        <v>30</v>
      </c>
      <c r="AV784">
        <f t="shared" si="51"/>
        <v>40</v>
      </c>
      <c r="AW784">
        <v>14546</v>
      </c>
      <c r="AX784">
        <v>0.86</v>
      </c>
      <c r="AY784">
        <v>455210732.42637002</v>
      </c>
      <c r="AZ784">
        <v>455210.73242637003</v>
      </c>
      <c r="BA784">
        <v>27787.456947709201</v>
      </c>
      <c r="BB784">
        <v>0.35987460165275759</v>
      </c>
      <c r="BC784">
        <v>32354</v>
      </c>
      <c r="BD784">
        <v>18980</v>
      </c>
      <c r="BE784">
        <v>13374</v>
      </c>
      <c r="BF784">
        <v>0.7971152699964239</v>
      </c>
      <c r="BG784">
        <v>708316</v>
      </c>
      <c r="BH784">
        <v>41.746684740967758</v>
      </c>
      <c r="BI784">
        <v>2633</v>
      </c>
      <c r="BJ784">
        <v>19</v>
      </c>
      <c r="BK784">
        <v>2</v>
      </c>
      <c r="BL784">
        <v>2</v>
      </c>
      <c r="BM784">
        <v>0</v>
      </c>
      <c r="BN784">
        <v>0</v>
      </c>
      <c r="BO784">
        <v>1</v>
      </c>
      <c r="BP784">
        <v>1</v>
      </c>
      <c r="BQ784">
        <v>6</v>
      </c>
      <c r="BR784">
        <v>7</v>
      </c>
      <c r="BS784">
        <v>0</v>
      </c>
      <c r="BT784">
        <v>16623</v>
      </c>
      <c r="BU784">
        <v>0.64</v>
      </c>
      <c r="BV784">
        <v>0.73592329999999995</v>
      </c>
      <c r="BW784">
        <v>147</v>
      </c>
      <c r="BX784">
        <v>2.2859889999999998</v>
      </c>
      <c r="BY784">
        <v>1.810543</v>
      </c>
      <c r="BZ784">
        <v>22</v>
      </c>
      <c r="CA784">
        <v>2</v>
      </c>
      <c r="CB784">
        <v>2</v>
      </c>
      <c r="CC784">
        <v>0</v>
      </c>
      <c r="CD784">
        <v>0</v>
      </c>
      <c r="CE784">
        <v>1</v>
      </c>
      <c r="CF784">
        <v>1</v>
      </c>
      <c r="CG784">
        <v>4</v>
      </c>
      <c r="CH784">
        <v>7</v>
      </c>
      <c r="CI784">
        <v>0</v>
      </c>
      <c r="CJ784">
        <v>16928</v>
      </c>
      <c r="CK784">
        <v>2.3038752362948958</v>
      </c>
      <c r="CL784">
        <v>0.75469875937894659</v>
      </c>
      <c r="CM784">
        <v>140</v>
      </c>
      <c r="CN784">
        <v>1.6435764744494694</v>
      </c>
      <c r="CO784">
        <v>2509.0000000000005</v>
      </c>
      <c r="CP784">
        <v>0.80120875999999996</v>
      </c>
      <c r="CQ784">
        <v>0.35211563499999998</v>
      </c>
      <c r="CR784">
        <v>15171</v>
      </c>
      <c r="CS784">
        <v>0.88500000000000001</v>
      </c>
      <c r="CT784">
        <v>14966</v>
      </c>
      <c r="CU784">
        <v>0.92511976671499996</v>
      </c>
      <c r="CV784">
        <v>6</v>
      </c>
      <c r="CW784">
        <v>11</v>
      </c>
      <c r="CX784">
        <v>14</v>
      </c>
      <c r="CY784">
        <v>459</v>
      </c>
      <c r="CZ784">
        <v>618</v>
      </c>
      <c r="DA784" s="2">
        <v>13775</v>
      </c>
      <c r="DB784" s="2">
        <v>1885</v>
      </c>
      <c r="DC784" s="2">
        <v>253.61</v>
      </c>
      <c r="DD784" s="2">
        <v>390</v>
      </c>
      <c r="DE784">
        <v>153</v>
      </c>
      <c r="DF784">
        <v>12</v>
      </c>
      <c r="DG784">
        <v>100.27</v>
      </c>
      <c r="DH784">
        <v>29.49</v>
      </c>
      <c r="DI784" s="2">
        <v>58.98</v>
      </c>
      <c r="DJ784">
        <v>-1.51</v>
      </c>
      <c r="DK784">
        <v>0.90330001120818948</v>
      </c>
      <c r="DL784">
        <v>0</v>
      </c>
      <c r="DM784">
        <v>0</v>
      </c>
      <c r="DN784">
        <v>160.4</v>
      </c>
      <c r="DO784">
        <v>0.64599999999999991</v>
      </c>
      <c r="DP784">
        <v>8185.26</v>
      </c>
      <c r="DQ784" s="2">
        <v>0</v>
      </c>
      <c r="DR784" s="2">
        <v>3373.2768100500002</v>
      </c>
      <c r="DS784">
        <v>1.2888226472780586E-2</v>
      </c>
      <c r="DT784">
        <v>2.5052640545689799</v>
      </c>
      <c r="DU784">
        <v>647296.09694082744</v>
      </c>
      <c r="DV784">
        <v>1</v>
      </c>
    </row>
    <row r="785" spans="1:126" x14ac:dyDescent="0.15">
      <c r="A785" t="s">
        <v>1404</v>
      </c>
      <c r="B785" t="s">
        <v>1449</v>
      </c>
      <c r="C785">
        <v>19</v>
      </c>
      <c r="D785">
        <v>61</v>
      </c>
      <c r="E785" t="s">
        <v>1450</v>
      </c>
      <c r="F785">
        <v>19061</v>
      </c>
      <c r="G785" t="s">
        <v>5769</v>
      </c>
      <c r="H785">
        <v>92.9</v>
      </c>
      <c r="I785">
        <v>2.6</v>
      </c>
      <c r="J785">
        <v>0.2</v>
      </c>
      <c r="K785">
        <v>0.9</v>
      </c>
      <c r="L785">
        <v>1.5</v>
      </c>
      <c r="M785">
        <v>1.9</v>
      </c>
      <c r="N785">
        <f t="shared" si="50"/>
        <v>8643.8800000000028</v>
      </c>
      <c r="O785">
        <f t="shared" si="48"/>
        <v>1356.1199999999972</v>
      </c>
      <c r="P785">
        <f t="shared" si="49"/>
        <v>1.6273439999999972</v>
      </c>
      <c r="Q785" s="4">
        <v>19061</v>
      </c>
      <c r="R785" s="5">
        <v>42.463481000000002</v>
      </c>
      <c r="S785" s="5">
        <v>-90.878771</v>
      </c>
      <c r="T785">
        <v>3</v>
      </c>
      <c r="U785">
        <v>0.11582315731678072</v>
      </c>
      <c r="V785">
        <v>93776</v>
      </c>
      <c r="W785">
        <v>95166</v>
      </c>
      <c r="X785">
        <v>95906</v>
      </c>
      <c r="Y785">
        <v>96813</v>
      </c>
      <c r="Z785">
        <v>48586</v>
      </c>
      <c r="AA785">
        <v>19049</v>
      </c>
      <c r="AB785">
        <v>41056.078000000001</v>
      </c>
      <c r="AC785">
        <v>54605</v>
      </c>
      <c r="AD785">
        <v>4</v>
      </c>
      <c r="AE785">
        <v>4.1707505265572538E-5</v>
      </c>
      <c r="AF785">
        <v>50</v>
      </c>
      <c r="AG785">
        <v>1462</v>
      </c>
      <c r="AH785">
        <v>3.4199726402188782E-2</v>
      </c>
      <c r="AI785" s="3">
        <v>291441</v>
      </c>
      <c r="AJ785" s="3">
        <v>389310.98620918504</v>
      </c>
      <c r="AK785">
        <v>123</v>
      </c>
      <c r="AL785">
        <v>394643.20000000001</v>
      </c>
      <c r="AM785">
        <v>1588679</v>
      </c>
      <c r="AN785">
        <v>251864</v>
      </c>
      <c r="AO785">
        <v>1840543</v>
      </c>
      <c r="AP785">
        <v>7</v>
      </c>
      <c r="AQ785">
        <v>4</v>
      </c>
      <c r="AR785">
        <v>11</v>
      </c>
      <c r="AS785">
        <v>0.11558749973730115</v>
      </c>
      <c r="AT785">
        <v>15</v>
      </c>
      <c r="AU785">
        <v>135</v>
      </c>
      <c r="AV785">
        <f t="shared" si="51"/>
        <v>150</v>
      </c>
      <c r="AW785">
        <v>89160</v>
      </c>
      <c r="AX785">
        <v>0.92</v>
      </c>
      <c r="AY785">
        <v>544595670.12003601</v>
      </c>
      <c r="AZ785">
        <v>544595.670120036</v>
      </c>
      <c r="BA785">
        <v>6083.1530259115498</v>
      </c>
      <c r="BB785">
        <v>1.6438843404735026</v>
      </c>
      <c r="BC785">
        <v>25278</v>
      </c>
      <c r="BD785">
        <v>5100</v>
      </c>
      <c r="BE785">
        <v>20178</v>
      </c>
      <c r="BF785">
        <v>0.21517232554171642</v>
      </c>
      <c r="BG785">
        <v>2770011</v>
      </c>
      <c r="BH785">
        <v>28.882562092048463</v>
      </c>
      <c r="BI785">
        <v>10868</v>
      </c>
      <c r="BJ785">
        <v>47</v>
      </c>
      <c r="BK785">
        <v>14</v>
      </c>
      <c r="BL785">
        <v>6</v>
      </c>
      <c r="BM785">
        <v>0</v>
      </c>
      <c r="BN785">
        <v>3</v>
      </c>
      <c r="BO785">
        <v>13</v>
      </c>
      <c r="BP785">
        <v>7</v>
      </c>
      <c r="BQ785">
        <v>11</v>
      </c>
      <c r="BR785">
        <v>5</v>
      </c>
      <c r="BS785">
        <v>0</v>
      </c>
      <c r="BT785">
        <v>93072</v>
      </c>
      <c r="BU785">
        <v>0.85</v>
      </c>
      <c r="BV785">
        <v>0.68122490000000002</v>
      </c>
      <c r="BW785">
        <v>628</v>
      </c>
      <c r="BX785">
        <v>1.138903</v>
      </c>
      <c r="BY785">
        <v>0.16488559999999999</v>
      </c>
      <c r="BZ785">
        <v>51</v>
      </c>
      <c r="CA785">
        <v>15</v>
      </c>
      <c r="CB785">
        <v>4</v>
      </c>
      <c r="CC785">
        <v>1</v>
      </c>
      <c r="CD785">
        <v>2</v>
      </c>
      <c r="CE785">
        <v>11</v>
      </c>
      <c r="CF785">
        <v>7</v>
      </c>
      <c r="CG785">
        <v>15</v>
      </c>
      <c r="CH785">
        <v>6</v>
      </c>
      <c r="CI785">
        <v>1</v>
      </c>
      <c r="CJ785">
        <v>96587</v>
      </c>
      <c r="CK785">
        <v>1.1699297006843572</v>
      </c>
      <c r="CL785">
        <v>0.75216883673499546</v>
      </c>
      <c r="CM785">
        <v>594</v>
      </c>
      <c r="CN785">
        <v>0.17453284143981898</v>
      </c>
      <c r="CO785">
        <v>15125.999999999998</v>
      </c>
      <c r="CP785">
        <v>0.53414134199999996</v>
      </c>
      <c r="CQ785">
        <v>0.63605085900000002</v>
      </c>
      <c r="CR785">
        <v>85375</v>
      </c>
      <c r="CS785">
        <v>0.877</v>
      </c>
      <c r="CT785">
        <v>85805</v>
      </c>
      <c r="CU785">
        <v>0.92483964596700008</v>
      </c>
      <c r="CV785">
        <v>129</v>
      </c>
      <c r="CW785">
        <v>70</v>
      </c>
      <c r="CX785">
        <v>70</v>
      </c>
      <c r="CY785">
        <v>1304</v>
      </c>
      <c r="CZ785">
        <v>2222</v>
      </c>
      <c r="DA785" s="2">
        <v>73823</v>
      </c>
      <c r="DB785" s="2">
        <v>11345</v>
      </c>
      <c r="DC785" s="2">
        <v>249.75</v>
      </c>
      <c r="DD785" s="2">
        <v>6138</v>
      </c>
      <c r="DE785">
        <v>530</v>
      </c>
      <c r="DF785">
        <v>39</v>
      </c>
      <c r="DG785">
        <v>65.83</v>
      </c>
      <c r="DH785">
        <v>8.36</v>
      </c>
      <c r="DI785" s="2">
        <v>18.809999999999999</v>
      </c>
      <c r="DJ785">
        <v>-0.79</v>
      </c>
      <c r="DK785">
        <v>0.93214407032641255</v>
      </c>
      <c r="DL785">
        <v>8.2079343365253077E-3</v>
      </c>
      <c r="DM785">
        <v>0</v>
      </c>
      <c r="DN785">
        <v>54.3</v>
      </c>
      <c r="DO785">
        <v>0.13500000000000001</v>
      </c>
      <c r="DP785">
        <v>13166.6</v>
      </c>
      <c r="DQ785" s="2">
        <v>0</v>
      </c>
      <c r="DR785" s="2">
        <v>0</v>
      </c>
      <c r="DS785">
        <v>0</v>
      </c>
      <c r="DT785">
        <v>3.4310255078287102</v>
      </c>
      <c r="DU785">
        <v>1354030.8856911473</v>
      </c>
      <c r="DV785">
        <v>0</v>
      </c>
    </row>
    <row r="786" spans="1:126" x14ac:dyDescent="0.15">
      <c r="A786" t="s">
        <v>1404</v>
      </c>
      <c r="B786" t="s">
        <v>1451</v>
      </c>
      <c r="C786">
        <v>19</v>
      </c>
      <c r="D786">
        <v>63</v>
      </c>
      <c r="E786" t="s">
        <v>1452</v>
      </c>
      <c r="F786">
        <v>19063</v>
      </c>
      <c r="G786" t="s">
        <v>5770</v>
      </c>
      <c r="H786">
        <v>90.5</v>
      </c>
      <c r="I786">
        <v>0.6</v>
      </c>
      <c r="J786">
        <v>0.3</v>
      </c>
      <c r="K786">
        <v>0.4</v>
      </c>
      <c r="L786">
        <v>0.8</v>
      </c>
      <c r="M786">
        <v>7.4</v>
      </c>
      <c r="N786">
        <f t="shared" si="50"/>
        <v>8246.26</v>
      </c>
      <c r="O786">
        <f t="shared" si="48"/>
        <v>1753.7399999999998</v>
      </c>
      <c r="P786">
        <f t="shared" si="49"/>
        <v>2.1044880000000004</v>
      </c>
      <c r="Q786" s="4">
        <v>19063</v>
      </c>
      <c r="R786" s="5">
        <v>43.377983999999998</v>
      </c>
      <c r="S786" s="5">
        <v>-94.669370000000001</v>
      </c>
      <c r="T786">
        <v>7</v>
      </c>
      <c r="U786">
        <v>8.4153303847821923E-2</v>
      </c>
      <c r="V786">
        <v>10263</v>
      </c>
      <c r="W786">
        <v>10068</v>
      </c>
      <c r="X786">
        <v>9917</v>
      </c>
      <c r="Y786">
        <v>9672</v>
      </c>
      <c r="Z786">
        <v>4788</v>
      </c>
      <c r="AA786">
        <v>19051</v>
      </c>
      <c r="AB786">
        <v>4000.8589999999999</v>
      </c>
      <c r="AC786">
        <v>47795</v>
      </c>
      <c r="AD786">
        <v>1</v>
      </c>
      <c r="AE786">
        <v>1.0083694665725522E-4</v>
      </c>
      <c r="AF786">
        <v>5</v>
      </c>
      <c r="AG786">
        <v>475</v>
      </c>
      <c r="AH786">
        <v>1.0526315789473684E-2</v>
      </c>
      <c r="AI786" s="3">
        <v>218987</v>
      </c>
      <c r="AJ786" s="3">
        <v>253363.797262765</v>
      </c>
      <c r="AK786">
        <v>245</v>
      </c>
      <c r="AL786">
        <v>257536</v>
      </c>
      <c r="AM786">
        <v>1443787</v>
      </c>
      <c r="AN786">
        <v>153101</v>
      </c>
      <c r="AO786">
        <v>1596888</v>
      </c>
      <c r="AP786">
        <v>4</v>
      </c>
      <c r="AQ786">
        <v>1</v>
      </c>
      <c r="AR786">
        <v>5</v>
      </c>
      <c r="AS786">
        <v>0.49662296384584825</v>
      </c>
      <c r="AT786">
        <v>5</v>
      </c>
      <c r="AU786">
        <v>12</v>
      </c>
      <c r="AV786">
        <f t="shared" si="51"/>
        <v>17</v>
      </c>
      <c r="AW786">
        <v>7456</v>
      </c>
      <c r="AX786">
        <v>0.77</v>
      </c>
      <c r="AY786">
        <v>329012893.83802301</v>
      </c>
      <c r="AZ786">
        <v>329012.89383802301</v>
      </c>
      <c r="BA786">
        <v>29866.859741057498</v>
      </c>
      <c r="BB786">
        <v>0.33481926411745117</v>
      </c>
      <c r="BC786">
        <v>3992</v>
      </c>
      <c r="BD786">
        <v>359</v>
      </c>
      <c r="BE786">
        <v>3633</v>
      </c>
      <c r="BF786">
        <v>0.35399006138555977</v>
      </c>
      <c r="BG786">
        <v>315956</v>
      </c>
      <c r="BH786">
        <v>31.860038318039731</v>
      </c>
      <c r="BI786">
        <v>1693</v>
      </c>
      <c r="BJ786">
        <v>15</v>
      </c>
      <c r="BK786">
        <v>2</v>
      </c>
      <c r="BL786">
        <v>3</v>
      </c>
      <c r="BM786">
        <v>0</v>
      </c>
      <c r="BN786">
        <v>0</v>
      </c>
      <c r="BO786">
        <v>0</v>
      </c>
      <c r="BP786">
        <v>0</v>
      </c>
      <c r="BQ786">
        <v>2</v>
      </c>
      <c r="BR786">
        <v>2</v>
      </c>
      <c r="BS786">
        <v>0</v>
      </c>
      <c r="BT786">
        <v>10241</v>
      </c>
      <c r="BU786">
        <v>0.72</v>
      </c>
      <c r="BV786">
        <v>0.6195948</v>
      </c>
      <c r="BW786">
        <v>96</v>
      </c>
      <c r="BX786">
        <v>2.343521</v>
      </c>
      <c r="BY786">
        <v>1.2835909999999999</v>
      </c>
      <c r="BZ786">
        <v>16</v>
      </c>
      <c r="CA786">
        <v>2</v>
      </c>
      <c r="CB786">
        <v>3</v>
      </c>
      <c r="CC786">
        <v>0</v>
      </c>
      <c r="CD786">
        <v>0</v>
      </c>
      <c r="CE786">
        <v>0</v>
      </c>
      <c r="CF786">
        <v>1</v>
      </c>
      <c r="CG786">
        <v>2</v>
      </c>
      <c r="CH786">
        <v>2</v>
      </c>
      <c r="CI786">
        <v>0</v>
      </c>
      <c r="CJ786">
        <v>9866</v>
      </c>
      <c r="CK786">
        <v>2.635313196837624</v>
      </c>
      <c r="CL786">
        <v>0.61997354497354495</v>
      </c>
      <c r="CM786">
        <v>79</v>
      </c>
      <c r="CN786">
        <v>1.3121760589220399</v>
      </c>
      <c r="CO786">
        <v>847</v>
      </c>
      <c r="CP786">
        <v>0.32023290900000001</v>
      </c>
      <c r="CQ786">
        <v>-0.22516625300000001</v>
      </c>
      <c r="CR786">
        <v>8699</v>
      </c>
      <c r="CS786">
        <v>0.89400000000000002</v>
      </c>
      <c r="CT786">
        <v>8908</v>
      </c>
      <c r="CU786">
        <v>0.88028661306999989</v>
      </c>
      <c r="CV786">
        <v>16</v>
      </c>
      <c r="CW786">
        <v>5</v>
      </c>
      <c r="CX786">
        <v>6</v>
      </c>
      <c r="CY786">
        <v>646</v>
      </c>
      <c r="CZ786">
        <v>700</v>
      </c>
      <c r="DA786" s="2">
        <v>5928</v>
      </c>
      <c r="DB786" s="2">
        <v>715</v>
      </c>
      <c r="DC786" s="2">
        <v>140.06</v>
      </c>
      <c r="DD786" s="2">
        <v>337</v>
      </c>
      <c r="DE786">
        <v>172</v>
      </c>
      <c r="DF786">
        <v>6</v>
      </c>
      <c r="DG786">
        <v>40.020000000000003</v>
      </c>
      <c r="DH786">
        <v>30.01</v>
      </c>
      <c r="DI786" s="2">
        <v>40.020000000000003</v>
      </c>
      <c r="DJ786">
        <v>-2.1</v>
      </c>
      <c r="DK786">
        <v>0.90164256325717962</v>
      </c>
      <c r="DL786">
        <v>0</v>
      </c>
      <c r="DM786">
        <v>0</v>
      </c>
      <c r="DN786">
        <v>165.5</v>
      </c>
      <c r="DO786">
        <v>0.65099999999999991</v>
      </c>
      <c r="DP786">
        <v>9393.25</v>
      </c>
      <c r="DQ786" s="2">
        <v>0</v>
      </c>
      <c r="DR786" s="2">
        <v>3003.7477328400005</v>
      </c>
      <c r="DS786">
        <v>1.1663398594812958E-2</v>
      </c>
      <c r="DT786">
        <v>2.3078484716119401</v>
      </c>
      <c r="DU786">
        <v>594354.06398505263</v>
      </c>
      <c r="DV786">
        <v>0</v>
      </c>
    </row>
    <row r="787" spans="1:126" x14ac:dyDescent="0.15">
      <c r="A787" t="s">
        <v>1404</v>
      </c>
      <c r="B787" t="s">
        <v>160</v>
      </c>
      <c r="C787">
        <v>19</v>
      </c>
      <c r="D787">
        <v>65</v>
      </c>
      <c r="E787" t="s">
        <v>1453</v>
      </c>
      <c r="F787">
        <v>19065</v>
      </c>
      <c r="G787" t="s">
        <v>5771</v>
      </c>
      <c r="H787">
        <v>95.7</v>
      </c>
      <c r="I787">
        <v>0.9</v>
      </c>
      <c r="J787">
        <v>0.1</v>
      </c>
      <c r="K787">
        <v>0.5</v>
      </c>
      <c r="L787">
        <v>0.9</v>
      </c>
      <c r="M787">
        <v>1.8</v>
      </c>
      <c r="N787">
        <f t="shared" si="50"/>
        <v>9163.6099999999988</v>
      </c>
      <c r="O787">
        <f t="shared" si="48"/>
        <v>836.39000000000124</v>
      </c>
      <c r="P787">
        <f t="shared" si="49"/>
        <v>1.0036680000000018</v>
      </c>
      <c r="Q787" s="4">
        <v>19065</v>
      </c>
      <c r="R787" s="5">
        <v>42.864122000000002</v>
      </c>
      <c r="S787" s="5">
        <v>-91.840376000000006</v>
      </c>
      <c r="T787">
        <v>6</v>
      </c>
      <c r="U787">
        <v>0.18498095644160847</v>
      </c>
      <c r="V787">
        <v>20894</v>
      </c>
      <c r="W787">
        <v>20693</v>
      </c>
      <c r="X787">
        <v>20589</v>
      </c>
      <c r="Y787">
        <v>20139</v>
      </c>
      <c r="Z787">
        <v>9890</v>
      </c>
      <c r="AA787">
        <v>19053</v>
      </c>
      <c r="AB787">
        <v>7929.83</v>
      </c>
      <c r="AC787">
        <v>44928</v>
      </c>
      <c r="AD787">
        <v>3</v>
      </c>
      <c r="AE787">
        <v>1.4570887367040654E-4</v>
      </c>
      <c r="AF787">
        <v>28</v>
      </c>
      <c r="AG787">
        <v>1286</v>
      </c>
      <c r="AH787">
        <v>2.177293934681182E-2</v>
      </c>
      <c r="AI787" s="3">
        <v>388497</v>
      </c>
      <c r="AJ787" s="3">
        <v>467721.50811165501</v>
      </c>
      <c r="AK787">
        <v>140</v>
      </c>
      <c r="AL787">
        <v>468140.80000000005</v>
      </c>
      <c r="AM787">
        <v>2593102</v>
      </c>
      <c r="AN787">
        <v>276175</v>
      </c>
      <c r="AO787">
        <v>2869277</v>
      </c>
      <c r="AP787">
        <v>6</v>
      </c>
      <c r="AQ787">
        <v>0</v>
      </c>
      <c r="AR787">
        <v>6</v>
      </c>
      <c r="AS787">
        <v>0.28995312424491371</v>
      </c>
      <c r="AT787">
        <v>8</v>
      </c>
      <c r="AU787">
        <v>18</v>
      </c>
      <c r="AV787">
        <f t="shared" si="51"/>
        <v>26</v>
      </c>
      <c r="AW787">
        <v>15066</v>
      </c>
      <c r="AX787">
        <v>0.81</v>
      </c>
      <c r="AY787">
        <v>860104598.75433695</v>
      </c>
      <c r="AZ787">
        <v>860104.59875433694</v>
      </c>
      <c r="BA787">
        <v>38665.008670914998</v>
      </c>
      <c r="BB787">
        <v>0.258631779579098</v>
      </c>
      <c r="BC787">
        <v>4209</v>
      </c>
      <c r="BD787">
        <v>350</v>
      </c>
      <c r="BE787">
        <v>3859</v>
      </c>
      <c r="BF787">
        <v>0.18469417057528478</v>
      </c>
      <c r="BG787">
        <v>513958</v>
      </c>
      <c r="BH787">
        <v>24.962747097964932</v>
      </c>
      <c r="BI787">
        <v>3106</v>
      </c>
      <c r="BJ787">
        <v>31</v>
      </c>
      <c r="BK787">
        <v>2</v>
      </c>
      <c r="BL787">
        <v>3</v>
      </c>
      <c r="BM787">
        <v>0</v>
      </c>
      <c r="BN787">
        <v>0</v>
      </c>
      <c r="BO787">
        <v>0</v>
      </c>
      <c r="BP787">
        <v>3</v>
      </c>
      <c r="BQ787">
        <v>2</v>
      </c>
      <c r="BR787">
        <v>4</v>
      </c>
      <c r="BS787">
        <v>0</v>
      </c>
      <c r="BT787">
        <v>20164</v>
      </c>
      <c r="BU787">
        <v>0.82</v>
      </c>
      <c r="BV787">
        <v>0.64593690000000004</v>
      </c>
      <c r="BW787">
        <v>209</v>
      </c>
      <c r="BX787">
        <v>2.2317</v>
      </c>
      <c r="BY787">
        <v>1.406563</v>
      </c>
      <c r="BZ787">
        <v>28</v>
      </c>
      <c r="CA787">
        <v>1</v>
      </c>
      <c r="CB787">
        <v>4</v>
      </c>
      <c r="CC787">
        <v>0</v>
      </c>
      <c r="CD787">
        <v>0</v>
      </c>
      <c r="CE787">
        <v>0</v>
      </c>
      <c r="CF787">
        <v>2</v>
      </c>
      <c r="CG787">
        <v>3</v>
      </c>
      <c r="CH787">
        <v>2</v>
      </c>
      <c r="CI787">
        <v>0</v>
      </c>
      <c r="CJ787">
        <v>20370</v>
      </c>
      <c r="CK787">
        <v>1.9636720667648502</v>
      </c>
      <c r="CL787">
        <v>0.84255872551410227</v>
      </c>
      <c r="CM787">
        <v>169</v>
      </c>
      <c r="CN787">
        <v>1.6414566423672046</v>
      </c>
      <c r="CO787">
        <v>2064</v>
      </c>
      <c r="CP787">
        <v>-7.8524984399999997E-2</v>
      </c>
      <c r="CQ787">
        <v>-0.30787582619999998</v>
      </c>
      <c r="CR787">
        <v>17607</v>
      </c>
      <c r="CS787">
        <v>0.872</v>
      </c>
      <c r="CT787">
        <v>18324</v>
      </c>
      <c r="CU787">
        <v>0.90898637891400003</v>
      </c>
      <c r="CV787">
        <v>5</v>
      </c>
      <c r="CW787">
        <v>11</v>
      </c>
      <c r="CX787">
        <v>7</v>
      </c>
      <c r="CY787">
        <v>1266</v>
      </c>
      <c r="CZ787">
        <v>1838</v>
      </c>
      <c r="DA787" s="2">
        <v>11472</v>
      </c>
      <c r="DB787" s="2">
        <v>1365</v>
      </c>
      <c r="DC787" s="2">
        <v>141.44999999999999</v>
      </c>
      <c r="DD787" s="2">
        <v>803</v>
      </c>
      <c r="DE787">
        <v>464</v>
      </c>
      <c r="DF787">
        <v>30</v>
      </c>
      <c r="DG787">
        <v>48.78</v>
      </c>
      <c r="DH787">
        <v>53.65</v>
      </c>
      <c r="DI787" s="2">
        <v>53.65</v>
      </c>
      <c r="DJ787">
        <v>-4.09</v>
      </c>
      <c r="DK787">
        <v>0.91721171592058626</v>
      </c>
      <c r="DL787">
        <v>3.1104199066874028E-3</v>
      </c>
      <c r="DM787">
        <v>0</v>
      </c>
      <c r="DN787">
        <v>269.2</v>
      </c>
      <c r="DO787">
        <v>0.59</v>
      </c>
      <c r="DP787">
        <v>29557.91</v>
      </c>
      <c r="DQ787" s="2">
        <v>0</v>
      </c>
      <c r="DR787" s="2">
        <v>1553.7425361799997</v>
      </c>
      <c r="DS787">
        <v>3.1215932819463506E-3</v>
      </c>
      <c r="DT787">
        <v>2.7444971999867001</v>
      </c>
      <c r="DU787">
        <v>1284811.114799534</v>
      </c>
      <c r="DV787">
        <v>1</v>
      </c>
    </row>
    <row r="788" spans="1:126" x14ac:dyDescent="0.15">
      <c r="A788" t="s">
        <v>1404</v>
      </c>
      <c r="B788" t="s">
        <v>866</v>
      </c>
      <c r="C788">
        <v>19</v>
      </c>
      <c r="D788">
        <v>67</v>
      </c>
      <c r="E788" t="s">
        <v>1454</v>
      </c>
      <c r="F788">
        <v>19067</v>
      </c>
      <c r="G788" t="s">
        <v>5772</v>
      </c>
      <c r="H788">
        <v>94.7</v>
      </c>
      <c r="I788">
        <v>1.2</v>
      </c>
      <c r="J788">
        <v>0.1</v>
      </c>
      <c r="K788">
        <v>1.3</v>
      </c>
      <c r="L788">
        <v>0.6</v>
      </c>
      <c r="M788">
        <v>2</v>
      </c>
      <c r="N788">
        <f t="shared" si="50"/>
        <v>8975.590000000002</v>
      </c>
      <c r="O788">
        <f t="shared" si="48"/>
        <v>1024.409999999998</v>
      </c>
      <c r="P788">
        <f t="shared" si="49"/>
        <v>1.2292919999999981</v>
      </c>
      <c r="Q788" s="4">
        <v>19067</v>
      </c>
      <c r="R788" s="5">
        <v>43.052740999999997</v>
      </c>
      <c r="S788" s="5">
        <v>-92.787367000000003</v>
      </c>
      <c r="T788">
        <v>7</v>
      </c>
      <c r="U788">
        <v>0.1325495954340471</v>
      </c>
      <c r="V788">
        <v>16204</v>
      </c>
      <c r="W788">
        <v>16153</v>
      </c>
      <c r="X788">
        <v>16050</v>
      </c>
      <c r="Y788">
        <v>15895</v>
      </c>
      <c r="Z788">
        <v>7811</v>
      </c>
      <c r="AA788">
        <v>19055</v>
      </c>
      <c r="AB788">
        <v>6529.4839999999995</v>
      </c>
      <c r="AC788">
        <v>44797</v>
      </c>
      <c r="AD788">
        <v>2</v>
      </c>
      <c r="AE788">
        <v>1.2461059190031152E-4</v>
      </c>
      <c r="AF788">
        <v>37</v>
      </c>
      <c r="AG788">
        <v>944</v>
      </c>
      <c r="AH788">
        <v>3.9194915254237288E-2</v>
      </c>
      <c r="AI788" s="3">
        <v>317709</v>
      </c>
      <c r="AJ788" s="3">
        <v>320404.02376471501</v>
      </c>
      <c r="AK788">
        <v>100</v>
      </c>
      <c r="AL788">
        <v>320851.20000000001</v>
      </c>
      <c r="AM788">
        <v>1230507</v>
      </c>
      <c r="AN788">
        <v>213097</v>
      </c>
      <c r="AO788">
        <v>1443604</v>
      </c>
      <c r="AP788">
        <v>2</v>
      </c>
      <c r="AQ788">
        <v>0</v>
      </c>
      <c r="AR788">
        <v>2</v>
      </c>
      <c r="AS788">
        <v>0.12381600941001672</v>
      </c>
      <c r="AT788">
        <v>2</v>
      </c>
      <c r="AU788">
        <v>15</v>
      </c>
      <c r="AV788">
        <f t="shared" si="51"/>
        <v>17</v>
      </c>
      <c r="AW788">
        <v>13137</v>
      </c>
      <c r="AX788">
        <v>0.87</v>
      </c>
      <c r="AY788">
        <v>382430810.59655201</v>
      </c>
      <c r="AZ788">
        <v>382430.81059655204</v>
      </c>
      <c r="BA788">
        <v>22538.482956070999</v>
      </c>
      <c r="BB788">
        <v>0.44368558520512075</v>
      </c>
      <c r="BC788">
        <v>15731</v>
      </c>
      <c r="BD788">
        <v>7761</v>
      </c>
      <c r="BE788">
        <v>7970</v>
      </c>
      <c r="BF788">
        <v>0.49185386324364355</v>
      </c>
      <c r="BG788">
        <v>463253</v>
      </c>
      <c r="BH788">
        <v>28.863115264797507</v>
      </c>
      <c r="BI788">
        <v>2260</v>
      </c>
      <c r="BJ788">
        <v>21</v>
      </c>
      <c r="BK788">
        <v>4</v>
      </c>
      <c r="BL788">
        <v>1</v>
      </c>
      <c r="BM788">
        <v>0</v>
      </c>
      <c r="BN788">
        <v>0</v>
      </c>
      <c r="BO788">
        <v>2</v>
      </c>
      <c r="BP788">
        <v>1</v>
      </c>
      <c r="BQ788">
        <v>2</v>
      </c>
      <c r="BR788">
        <v>2</v>
      </c>
      <c r="BS788">
        <v>0</v>
      </c>
      <c r="BT788">
        <v>15910</v>
      </c>
      <c r="BU788">
        <v>0.82</v>
      </c>
      <c r="BV788">
        <v>0.64925790000000005</v>
      </c>
      <c r="BW788">
        <v>135</v>
      </c>
      <c r="BX788">
        <v>2.0741670000000001</v>
      </c>
      <c r="BY788">
        <v>1.0221260000000001</v>
      </c>
      <c r="BZ788">
        <v>23</v>
      </c>
      <c r="CA788">
        <v>4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2</v>
      </c>
      <c r="CH788">
        <v>1</v>
      </c>
      <c r="CI788">
        <v>0</v>
      </c>
      <c r="CJ788">
        <v>16027</v>
      </c>
      <c r="CK788">
        <v>1.9966306857178511</v>
      </c>
      <c r="CL788">
        <v>0.7466992222825104</v>
      </c>
      <c r="CM788">
        <v>125</v>
      </c>
      <c r="CN788">
        <v>1.1899324088447578</v>
      </c>
      <c r="CO788">
        <v>1549</v>
      </c>
      <c r="CP788">
        <v>-0.27288907880000002</v>
      </c>
      <c r="CQ788">
        <v>-5.3482091900000001E-2</v>
      </c>
      <c r="CR788">
        <v>13790</v>
      </c>
      <c r="CS788">
        <v>0.86499999999999999</v>
      </c>
      <c r="CT788">
        <v>14308</v>
      </c>
      <c r="CU788">
        <v>0.90543550902199998</v>
      </c>
      <c r="CV788">
        <v>2</v>
      </c>
      <c r="CW788">
        <v>6</v>
      </c>
      <c r="CX788">
        <v>5</v>
      </c>
      <c r="CY788">
        <v>717</v>
      </c>
      <c r="CZ788">
        <v>1465</v>
      </c>
      <c r="DA788" s="2">
        <v>9160</v>
      </c>
      <c r="DB788" s="2">
        <v>1025</v>
      </c>
      <c r="DC788" s="2">
        <v>142.93</v>
      </c>
      <c r="DD788" s="2">
        <v>851</v>
      </c>
      <c r="DE788">
        <v>401</v>
      </c>
      <c r="DF788">
        <v>22</v>
      </c>
      <c r="DG788">
        <v>37.29</v>
      </c>
      <c r="DH788">
        <v>31.07</v>
      </c>
      <c r="DI788" s="2">
        <v>49.71</v>
      </c>
      <c r="DJ788">
        <v>-4.03</v>
      </c>
      <c r="DK788">
        <v>0.91234116754640249</v>
      </c>
      <c r="DL788">
        <v>0</v>
      </c>
      <c r="DM788">
        <v>0</v>
      </c>
      <c r="DN788">
        <v>288.10000000000002</v>
      </c>
      <c r="DO788">
        <v>0.93</v>
      </c>
      <c r="DP788">
        <v>21313.02</v>
      </c>
      <c r="DQ788" s="2">
        <v>0</v>
      </c>
      <c r="DR788" s="2">
        <v>277.82745993000003</v>
      </c>
      <c r="DS788">
        <v>5.9475896494979609E-4</v>
      </c>
      <c r="DT788">
        <v>2.31189863710425</v>
      </c>
      <c r="DU788">
        <v>741775.45199326321</v>
      </c>
      <c r="DV788">
        <v>1</v>
      </c>
    </row>
    <row r="789" spans="1:126" x14ac:dyDescent="0.15">
      <c r="A789" t="s">
        <v>1404</v>
      </c>
      <c r="B789" t="s">
        <v>162</v>
      </c>
      <c r="C789">
        <v>19</v>
      </c>
      <c r="D789">
        <v>69</v>
      </c>
      <c r="E789" t="s">
        <v>1455</v>
      </c>
      <c r="F789">
        <v>19069</v>
      </c>
      <c r="G789" t="s">
        <v>5773</v>
      </c>
      <c r="H789">
        <v>87.4</v>
      </c>
      <c r="I789">
        <v>0.2</v>
      </c>
      <c r="J789">
        <v>0.1</v>
      </c>
      <c r="K789">
        <v>0.3</v>
      </c>
      <c r="L789">
        <v>0.7</v>
      </c>
      <c r="M789">
        <v>11.3</v>
      </c>
      <c r="N789">
        <f t="shared" si="50"/>
        <v>7767.0800000000008</v>
      </c>
      <c r="O789">
        <f t="shared" si="48"/>
        <v>2232.9199999999992</v>
      </c>
      <c r="P789">
        <f t="shared" si="49"/>
        <v>2.6795040000000001</v>
      </c>
      <c r="Q789" s="4">
        <v>19069</v>
      </c>
      <c r="R789" s="5">
        <v>42.736548999999997</v>
      </c>
      <c r="S789" s="5">
        <v>-93.271424999999994</v>
      </c>
      <c r="T789">
        <v>7</v>
      </c>
      <c r="U789">
        <v>0.15086013969984638</v>
      </c>
      <c r="V789">
        <v>10650</v>
      </c>
      <c r="W789">
        <v>10572</v>
      </c>
      <c r="X789">
        <v>10489</v>
      </c>
      <c r="Y789">
        <v>10326</v>
      </c>
      <c r="Z789">
        <v>5295</v>
      </c>
      <c r="AA789">
        <v>19057</v>
      </c>
      <c r="AB789">
        <v>4230.1459999999997</v>
      </c>
      <c r="AC789">
        <v>48605</v>
      </c>
      <c r="AD789">
        <v>1</v>
      </c>
      <c r="AE789">
        <v>9.5337973114691582E-5</v>
      </c>
      <c r="AF789">
        <v>24</v>
      </c>
      <c r="AG789">
        <v>853</v>
      </c>
      <c r="AH789">
        <v>2.8135990621336461E-2</v>
      </c>
      <c r="AI789" s="3">
        <v>355381</v>
      </c>
      <c r="AJ789" s="3">
        <v>372461.64572865004</v>
      </c>
      <c r="AK789">
        <v>157</v>
      </c>
      <c r="AL789">
        <v>373158.39999999997</v>
      </c>
      <c r="AM789">
        <v>2364930</v>
      </c>
      <c r="AN789">
        <v>221618</v>
      </c>
      <c r="AO789">
        <v>2586548</v>
      </c>
      <c r="AP789">
        <v>2</v>
      </c>
      <c r="AQ789">
        <v>1</v>
      </c>
      <c r="AR789">
        <v>3</v>
      </c>
      <c r="AS789">
        <v>0.28376844494892173</v>
      </c>
      <c r="AT789">
        <v>3</v>
      </c>
      <c r="AU789">
        <v>27</v>
      </c>
      <c r="AV789">
        <f t="shared" si="51"/>
        <v>30</v>
      </c>
      <c r="AW789">
        <v>5523</v>
      </c>
      <c r="AX789">
        <v>0.62</v>
      </c>
      <c r="AY789">
        <v>130520059.54497699</v>
      </c>
      <c r="AZ789">
        <v>130520.05954497699</v>
      </c>
      <c r="BA789">
        <v>12178.420794793101</v>
      </c>
      <c r="BB789">
        <v>0.82112452579036455</v>
      </c>
      <c r="BC789">
        <v>12946</v>
      </c>
      <c r="BD789">
        <v>26817</v>
      </c>
      <c r="BE789">
        <v>-13871</v>
      </c>
      <c r="BF789">
        <v>-1.3024413145539906</v>
      </c>
      <c r="BG789">
        <v>309529</v>
      </c>
      <c r="BH789">
        <v>29.50986748021737</v>
      </c>
      <c r="BI789">
        <v>1589</v>
      </c>
      <c r="BJ789">
        <v>22</v>
      </c>
      <c r="BK789">
        <v>2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3</v>
      </c>
      <c r="BS789">
        <v>0</v>
      </c>
      <c r="BT789">
        <v>10540</v>
      </c>
      <c r="BU789">
        <v>0.78</v>
      </c>
      <c r="BV789">
        <v>0.63693710000000003</v>
      </c>
      <c r="BW789">
        <v>123</v>
      </c>
      <c r="BX789">
        <v>2.8462999999999998</v>
      </c>
      <c r="BY789">
        <v>2.069175</v>
      </c>
      <c r="BZ789">
        <v>20</v>
      </c>
      <c r="CA789">
        <v>1</v>
      </c>
      <c r="CB789">
        <v>2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4</v>
      </c>
      <c r="CI789">
        <v>0</v>
      </c>
      <c r="CJ789">
        <v>10423</v>
      </c>
      <c r="CK789">
        <v>2.686366689053056</v>
      </c>
      <c r="CL789">
        <v>0.71907931225734889</v>
      </c>
      <c r="CM789">
        <v>76</v>
      </c>
      <c r="CN789">
        <v>1.6216715429327311</v>
      </c>
      <c r="CO789">
        <v>1050</v>
      </c>
      <c r="CP789">
        <v>0.49807473200000002</v>
      </c>
      <c r="CQ789">
        <v>-0.22763306659999999</v>
      </c>
      <c r="CR789">
        <v>9155</v>
      </c>
      <c r="CS789">
        <v>0.89200000000000002</v>
      </c>
      <c r="CT789">
        <v>9010</v>
      </c>
      <c r="CU789">
        <v>0.86999663639000002</v>
      </c>
      <c r="CV789">
        <v>1</v>
      </c>
      <c r="CW789">
        <v>4</v>
      </c>
      <c r="CX789">
        <v>4</v>
      </c>
      <c r="CY789">
        <v>794</v>
      </c>
      <c r="CZ789">
        <v>1295</v>
      </c>
      <c r="DA789" s="2">
        <v>6337</v>
      </c>
      <c r="DB789" s="2">
        <v>795</v>
      </c>
      <c r="DC789" s="2">
        <v>75.84</v>
      </c>
      <c r="DD789" s="2">
        <v>829</v>
      </c>
      <c r="DE789">
        <v>288</v>
      </c>
      <c r="DF789">
        <v>16</v>
      </c>
      <c r="DG789">
        <v>28.44</v>
      </c>
      <c r="DH789">
        <v>37.92</v>
      </c>
      <c r="DI789" s="2">
        <v>18.96</v>
      </c>
      <c r="DJ789">
        <v>-4.18</v>
      </c>
      <c r="DK789">
        <v>0.85873752395316572</v>
      </c>
      <c r="DL789">
        <v>9.3786635404454859E-3</v>
      </c>
      <c r="DM789">
        <v>0</v>
      </c>
      <c r="DN789">
        <v>301.10000000000002</v>
      </c>
      <c r="DO789">
        <v>0.82</v>
      </c>
      <c r="DP789">
        <v>13140.48</v>
      </c>
      <c r="DQ789" s="2">
        <v>0</v>
      </c>
      <c r="DR789" s="2">
        <v>1134.0002951199997</v>
      </c>
      <c r="DS789">
        <v>3.0073945052984208E-3</v>
      </c>
      <c r="DT789">
        <v>2.0345100787445598</v>
      </c>
      <c r="DU789">
        <v>759194.52576819388</v>
      </c>
      <c r="DV789">
        <v>1</v>
      </c>
    </row>
    <row r="790" spans="1:126" x14ac:dyDescent="0.15">
      <c r="A790" t="s">
        <v>1404</v>
      </c>
      <c r="B790" t="s">
        <v>558</v>
      </c>
      <c r="C790">
        <v>19</v>
      </c>
      <c r="D790">
        <v>71</v>
      </c>
      <c r="E790" t="s">
        <v>1456</v>
      </c>
      <c r="F790">
        <v>19071</v>
      </c>
      <c r="G790" t="s">
        <v>5774</v>
      </c>
      <c r="H790">
        <v>95.7</v>
      </c>
      <c r="I790">
        <v>0.4</v>
      </c>
      <c r="J790">
        <v>0.3</v>
      </c>
      <c r="K790">
        <v>0.2</v>
      </c>
      <c r="L790">
        <v>0.8</v>
      </c>
      <c r="M790">
        <v>2.5</v>
      </c>
      <c r="N790">
        <f t="shared" si="50"/>
        <v>9165.67</v>
      </c>
      <c r="O790">
        <f t="shared" si="48"/>
        <v>834.32999999999993</v>
      </c>
      <c r="P790">
        <f t="shared" si="49"/>
        <v>1.0011960000000002</v>
      </c>
      <c r="Q790" s="4">
        <v>19071</v>
      </c>
      <c r="R790" s="5">
        <v>40.74259</v>
      </c>
      <c r="S790" s="5">
        <v>-95.599181999999999</v>
      </c>
      <c r="T790">
        <v>8</v>
      </c>
      <c r="U790">
        <v>0.1005060683803905</v>
      </c>
      <c r="V790">
        <v>7373</v>
      </c>
      <c r="W790">
        <v>7200</v>
      </c>
      <c r="X790">
        <v>7106</v>
      </c>
      <c r="Y790">
        <v>6913</v>
      </c>
      <c r="Z790">
        <v>3573</v>
      </c>
      <c r="AA790">
        <v>19059</v>
      </c>
      <c r="AB790">
        <v>2916.8659999999995</v>
      </c>
      <c r="AC790">
        <v>53324</v>
      </c>
      <c r="AD790">
        <v>1</v>
      </c>
      <c r="AE790">
        <v>1.4072614691809738E-4</v>
      </c>
      <c r="AF790">
        <v>9</v>
      </c>
      <c r="AG790">
        <v>533</v>
      </c>
      <c r="AH790">
        <v>1.6885553470919325E-2</v>
      </c>
      <c r="AI790" s="3">
        <v>287454</v>
      </c>
      <c r="AJ790" s="3">
        <v>327135.63815921004</v>
      </c>
      <c r="AK790">
        <v>196</v>
      </c>
      <c r="AL790">
        <v>330745.59999999998</v>
      </c>
      <c r="AM790">
        <v>2094133</v>
      </c>
      <c r="AN790">
        <v>146374</v>
      </c>
      <c r="AO790">
        <v>2240507</v>
      </c>
      <c r="AP790">
        <v>4</v>
      </c>
      <c r="AQ790">
        <v>1</v>
      </c>
      <c r="AR790">
        <v>5</v>
      </c>
      <c r="AS790">
        <v>0.69444444444444442</v>
      </c>
      <c r="AT790">
        <v>5</v>
      </c>
      <c r="AU790">
        <v>5</v>
      </c>
      <c r="AV790">
        <f t="shared" si="51"/>
        <v>10</v>
      </c>
      <c r="AW790">
        <v>3443</v>
      </c>
      <c r="AX790">
        <v>0.57000000000000006</v>
      </c>
      <c r="AY790">
        <v>98886889.822316498</v>
      </c>
      <c r="AZ790">
        <v>98886.889822316502</v>
      </c>
      <c r="BA790">
        <v>12325.9542793449</v>
      </c>
      <c r="BB790">
        <v>0.81129621069237656</v>
      </c>
      <c r="BC790">
        <v>4121</v>
      </c>
      <c r="BD790">
        <v>844</v>
      </c>
      <c r="BE790">
        <v>3277</v>
      </c>
      <c r="BF790">
        <v>0.44445951444459514</v>
      </c>
      <c r="BG790">
        <v>185538</v>
      </c>
      <c r="BH790">
        <v>26.110047846889952</v>
      </c>
      <c r="BI790">
        <v>1024</v>
      </c>
      <c r="BJ790">
        <v>8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7345</v>
      </c>
      <c r="BU790">
        <v>0.73</v>
      </c>
      <c r="BV790">
        <v>0.67334939999999999</v>
      </c>
      <c r="BW790">
        <v>61</v>
      </c>
      <c r="BX790">
        <v>1.2253229999999999</v>
      </c>
      <c r="BY790">
        <v>0.50396870000000005</v>
      </c>
      <c r="BZ790">
        <v>3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7039</v>
      </c>
      <c r="CK790">
        <v>0.56826253729222898</v>
      </c>
      <c r="CL790">
        <v>0.6066821038703275</v>
      </c>
      <c r="CM790">
        <v>49</v>
      </c>
      <c r="CN790">
        <v>-0.78292464904987624</v>
      </c>
      <c r="CO790">
        <v>824</v>
      </c>
      <c r="CP790">
        <v>-1.2002403508999999</v>
      </c>
      <c r="CQ790">
        <v>-0.51596019719999997</v>
      </c>
      <c r="CR790">
        <v>6086</v>
      </c>
      <c r="CS790">
        <v>0.8859999999999999</v>
      </c>
      <c r="CT790">
        <v>6584</v>
      </c>
      <c r="CU790">
        <v>0.91966548403399995</v>
      </c>
      <c r="CV790">
        <v>1</v>
      </c>
      <c r="CW790">
        <v>1</v>
      </c>
      <c r="CX790">
        <v>1</v>
      </c>
      <c r="CY790">
        <v>544</v>
      </c>
      <c r="CZ790">
        <v>773</v>
      </c>
      <c r="DA790" s="2">
        <v>4415</v>
      </c>
      <c r="DB790" s="2">
        <v>640</v>
      </c>
      <c r="DC790" s="2">
        <v>98.87</v>
      </c>
      <c r="DD790" s="2">
        <v>227</v>
      </c>
      <c r="DE790">
        <v>189</v>
      </c>
      <c r="DF790">
        <v>6</v>
      </c>
      <c r="DG790">
        <v>42.37</v>
      </c>
      <c r="DH790">
        <v>56.5</v>
      </c>
      <c r="DI790" s="2">
        <v>56.5</v>
      </c>
      <c r="DJ790">
        <v>-0.81</v>
      </c>
      <c r="DK790">
        <v>0.81986335204937133</v>
      </c>
      <c r="DL790">
        <v>3.7523452157598499E-3</v>
      </c>
      <c r="DM790">
        <v>0</v>
      </c>
      <c r="DN790">
        <v>133.4</v>
      </c>
      <c r="DO790">
        <v>0.40899999999999997</v>
      </c>
      <c r="DP790">
        <v>8049.8499999999995</v>
      </c>
      <c r="DQ790" s="2">
        <v>0</v>
      </c>
      <c r="DR790" s="2">
        <v>7946.830073619999</v>
      </c>
      <c r="DS790">
        <v>2.4027006838310622E-2</v>
      </c>
      <c r="DT790">
        <v>2.1592889330479101</v>
      </c>
      <c r="DU790">
        <v>714175.31373429077</v>
      </c>
      <c r="DV790">
        <v>1</v>
      </c>
    </row>
    <row r="791" spans="1:126" x14ac:dyDescent="0.15">
      <c r="A791" t="s">
        <v>1404</v>
      </c>
      <c r="B791" t="s">
        <v>166</v>
      </c>
      <c r="C791">
        <v>19</v>
      </c>
      <c r="D791">
        <v>73</v>
      </c>
      <c r="E791" t="s">
        <v>1457</v>
      </c>
      <c r="F791">
        <v>19073</v>
      </c>
      <c r="G791" t="s">
        <v>5775</v>
      </c>
      <c r="H791">
        <v>96.6</v>
      </c>
      <c r="I791">
        <v>0.2</v>
      </c>
      <c r="J791">
        <v>0.3</v>
      </c>
      <c r="K791">
        <v>0.3</v>
      </c>
      <c r="L791">
        <v>0.8</v>
      </c>
      <c r="M791">
        <v>1.8</v>
      </c>
      <c r="N791">
        <f t="shared" si="50"/>
        <v>9335.66</v>
      </c>
      <c r="O791">
        <f t="shared" si="48"/>
        <v>664.34000000000015</v>
      </c>
      <c r="P791">
        <f t="shared" si="49"/>
        <v>0.79720800000000047</v>
      </c>
      <c r="Q791" s="4">
        <v>19073</v>
      </c>
      <c r="R791" s="5">
        <v>42.042493999999998</v>
      </c>
      <c r="S791" s="5">
        <v>-94.388703000000007</v>
      </c>
      <c r="T791">
        <v>6</v>
      </c>
      <c r="U791">
        <v>0.14808699545553095</v>
      </c>
      <c r="V791">
        <v>9304</v>
      </c>
      <c r="W791">
        <v>9232</v>
      </c>
      <c r="X791">
        <v>9174</v>
      </c>
      <c r="Y791">
        <v>8951</v>
      </c>
      <c r="Z791">
        <v>4480</v>
      </c>
      <c r="AA791">
        <v>19061</v>
      </c>
      <c r="AB791">
        <v>3707.1200000000003</v>
      </c>
      <c r="AC791">
        <v>46898</v>
      </c>
      <c r="AD791">
        <v>1</v>
      </c>
      <c r="AE791">
        <v>1.0900370612600828E-4</v>
      </c>
      <c r="AF791">
        <v>33</v>
      </c>
      <c r="AG791">
        <v>780</v>
      </c>
      <c r="AH791">
        <v>4.230769230769231E-2</v>
      </c>
      <c r="AI791" s="3">
        <v>356867</v>
      </c>
      <c r="AJ791" s="3">
        <v>364525.18614964001</v>
      </c>
      <c r="AK791">
        <v>200</v>
      </c>
      <c r="AL791">
        <v>365542.39999999997</v>
      </c>
      <c r="AM791">
        <v>2506889</v>
      </c>
      <c r="AN791">
        <v>225493</v>
      </c>
      <c r="AO791">
        <v>2732382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11</v>
      </c>
      <c r="AV791">
        <f t="shared" si="51"/>
        <v>11</v>
      </c>
      <c r="AW791">
        <v>6015</v>
      </c>
      <c r="AX791">
        <v>0.79</v>
      </c>
      <c r="AY791">
        <v>526080559.44793302</v>
      </c>
      <c r="AZ791">
        <v>526080.55944793299</v>
      </c>
      <c r="BA791">
        <v>51122.197952089497</v>
      </c>
      <c r="BB791">
        <v>0.1956097429412515</v>
      </c>
      <c r="BC791">
        <v>9427</v>
      </c>
      <c r="BD791">
        <v>735</v>
      </c>
      <c r="BE791">
        <v>8692</v>
      </c>
      <c r="BF791">
        <v>0.93422184006878761</v>
      </c>
      <c r="BG791">
        <v>394711</v>
      </c>
      <c r="BH791">
        <v>43.024961848702858</v>
      </c>
      <c r="BI791">
        <v>1375</v>
      </c>
      <c r="BJ791">
        <v>15</v>
      </c>
      <c r="BK791">
        <v>3</v>
      </c>
      <c r="BL791">
        <v>3</v>
      </c>
      <c r="BM791">
        <v>0</v>
      </c>
      <c r="BN791">
        <v>0</v>
      </c>
      <c r="BO791">
        <v>1</v>
      </c>
      <c r="BP791">
        <v>0</v>
      </c>
      <c r="BQ791">
        <v>2</v>
      </c>
      <c r="BR791">
        <v>2</v>
      </c>
      <c r="BS791">
        <v>0</v>
      </c>
      <c r="BT791">
        <v>9251</v>
      </c>
      <c r="BU791">
        <v>0.76</v>
      </c>
      <c r="BV791">
        <v>0.65817239999999999</v>
      </c>
      <c r="BW791">
        <v>112</v>
      </c>
      <c r="BX791">
        <v>2.8105069999999999</v>
      </c>
      <c r="BY791">
        <v>2.227249</v>
      </c>
      <c r="BZ791">
        <v>18</v>
      </c>
      <c r="CA791">
        <v>3</v>
      </c>
      <c r="CB791">
        <v>3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9204</v>
      </c>
      <c r="CK791">
        <v>2.8248587570621471</v>
      </c>
      <c r="CL791">
        <v>0.69817029246506268</v>
      </c>
      <c r="CM791">
        <v>88</v>
      </c>
      <c r="CN791">
        <v>2.0590635625734111</v>
      </c>
      <c r="CO791">
        <v>948</v>
      </c>
      <c r="CP791">
        <v>-0.25077991910000003</v>
      </c>
      <c r="CQ791">
        <v>4.8489523999999999E-2</v>
      </c>
      <c r="CR791">
        <v>7917</v>
      </c>
      <c r="CS791">
        <v>0.88</v>
      </c>
      <c r="CT791">
        <v>8262</v>
      </c>
      <c r="CU791">
        <v>0.90446358653100001</v>
      </c>
      <c r="CV791">
        <v>5</v>
      </c>
      <c r="CW791">
        <v>3</v>
      </c>
      <c r="CX791">
        <v>5</v>
      </c>
      <c r="CY791">
        <v>789</v>
      </c>
      <c r="CZ791">
        <v>1091</v>
      </c>
      <c r="DA791" s="2">
        <v>5651</v>
      </c>
      <c r="DB791" s="2">
        <v>810</v>
      </c>
      <c r="DC791" s="2">
        <v>196.96</v>
      </c>
      <c r="DD791" s="2">
        <v>193</v>
      </c>
      <c r="DE791">
        <v>235</v>
      </c>
      <c r="DF791">
        <v>13</v>
      </c>
      <c r="DG791">
        <v>32.83</v>
      </c>
      <c r="DH791">
        <v>65.650000000000006</v>
      </c>
      <c r="DI791" s="2">
        <v>32.83</v>
      </c>
      <c r="DJ791">
        <v>-2.37</v>
      </c>
      <c r="DK791">
        <v>0.86454617546592993</v>
      </c>
      <c r="DL791">
        <v>5.1282051282051282E-3</v>
      </c>
      <c r="DM791">
        <v>0</v>
      </c>
      <c r="DN791">
        <v>263.89999999999998</v>
      </c>
      <c r="DO791">
        <v>0.73499999999999999</v>
      </c>
      <c r="DP791">
        <v>12787.44</v>
      </c>
      <c r="DQ791" s="2">
        <v>0</v>
      </c>
      <c r="DR791" s="2">
        <v>890.55006519999995</v>
      </c>
      <c r="DS791">
        <v>2.4362342792840727E-3</v>
      </c>
      <c r="DT791">
        <v>2.1778824210608101</v>
      </c>
      <c r="DU791">
        <v>796108.36711237894</v>
      </c>
      <c r="DV791">
        <v>0</v>
      </c>
    </row>
    <row r="792" spans="1:126" x14ac:dyDescent="0.15">
      <c r="A792" t="s">
        <v>1404</v>
      </c>
      <c r="B792" t="s">
        <v>1161</v>
      </c>
      <c r="C792">
        <v>19</v>
      </c>
      <c r="D792">
        <v>75</v>
      </c>
      <c r="E792" t="s">
        <v>1458</v>
      </c>
      <c r="F792">
        <v>19075</v>
      </c>
      <c r="G792" t="s">
        <v>5776</v>
      </c>
      <c r="H792">
        <v>97.9</v>
      </c>
      <c r="I792">
        <v>0.2</v>
      </c>
      <c r="J792">
        <v>0</v>
      </c>
      <c r="K792">
        <v>0.2</v>
      </c>
      <c r="L792">
        <v>0.7</v>
      </c>
      <c r="M792">
        <v>1</v>
      </c>
      <c r="N792">
        <f t="shared" si="50"/>
        <v>9585.9800000000032</v>
      </c>
      <c r="O792">
        <f t="shared" si="48"/>
        <v>414.0199999999968</v>
      </c>
      <c r="P792">
        <f t="shared" si="49"/>
        <v>0.49682399999999632</v>
      </c>
      <c r="Q792" s="4">
        <v>19075</v>
      </c>
      <c r="R792" s="5">
        <v>42.403323</v>
      </c>
      <c r="S792" s="5">
        <v>-92.790261000000001</v>
      </c>
      <c r="T792">
        <v>3</v>
      </c>
      <c r="U792">
        <v>8.9687282009570657E-2</v>
      </c>
      <c r="V792">
        <v>12431</v>
      </c>
      <c r="W792">
        <v>12403</v>
      </c>
      <c r="X792">
        <v>12407</v>
      </c>
      <c r="Y792">
        <v>12406</v>
      </c>
      <c r="Z792">
        <v>6167</v>
      </c>
      <c r="AA792">
        <v>19063</v>
      </c>
      <c r="AB792">
        <v>5270.634</v>
      </c>
      <c r="AC792">
        <v>56750</v>
      </c>
      <c r="AD792">
        <v>1</v>
      </c>
      <c r="AE792">
        <v>8.0599661481421781E-5</v>
      </c>
      <c r="AF792">
        <v>39</v>
      </c>
      <c r="AG792">
        <v>737</v>
      </c>
      <c r="AH792">
        <v>5.2917232021709636E-2</v>
      </c>
      <c r="AI792" s="3">
        <v>318047</v>
      </c>
      <c r="AJ792" s="3">
        <v>321186.52548479999</v>
      </c>
      <c r="AK792">
        <v>200</v>
      </c>
      <c r="AL792">
        <v>321651.20000000001</v>
      </c>
      <c r="AM792">
        <v>2141436</v>
      </c>
      <c r="AN792">
        <v>243385</v>
      </c>
      <c r="AO792">
        <v>2384821</v>
      </c>
      <c r="AP792">
        <v>2</v>
      </c>
      <c r="AQ792">
        <v>1</v>
      </c>
      <c r="AR792">
        <v>3</v>
      </c>
      <c r="AS792">
        <v>0.24187696525034266</v>
      </c>
      <c r="AT792">
        <v>3</v>
      </c>
      <c r="AU792">
        <v>11</v>
      </c>
      <c r="AV792">
        <f t="shared" si="51"/>
        <v>14</v>
      </c>
      <c r="AW792">
        <v>9076</v>
      </c>
      <c r="AX792">
        <v>0.77</v>
      </c>
      <c r="AY792">
        <v>141110393.05706099</v>
      </c>
      <c r="AZ792">
        <v>141110.39305706098</v>
      </c>
      <c r="BA792">
        <v>11448.1675906029</v>
      </c>
      <c r="BB792">
        <v>0.87350223700501972</v>
      </c>
      <c r="BC792">
        <v>12627</v>
      </c>
      <c r="BD792">
        <v>15165</v>
      </c>
      <c r="BE792">
        <v>-2538</v>
      </c>
      <c r="BF792">
        <v>-0.20416700185021316</v>
      </c>
      <c r="BG792">
        <v>529806</v>
      </c>
      <c r="BH792">
        <v>42.70218425082615</v>
      </c>
      <c r="BI792">
        <v>1862</v>
      </c>
      <c r="BJ792">
        <v>25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5</v>
      </c>
      <c r="BS792">
        <v>0</v>
      </c>
      <c r="BT792">
        <v>12177</v>
      </c>
      <c r="BU792">
        <v>0.83</v>
      </c>
      <c r="BV792">
        <v>0.70958019999999999</v>
      </c>
      <c r="BW792">
        <v>123</v>
      </c>
      <c r="BX792">
        <v>2.6279050000000002</v>
      </c>
      <c r="BY792">
        <v>2.0029270000000001</v>
      </c>
      <c r="BZ792">
        <v>24</v>
      </c>
      <c r="CA792">
        <v>1</v>
      </c>
      <c r="CB792">
        <v>2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5</v>
      </c>
      <c r="CI792">
        <v>0</v>
      </c>
      <c r="CJ792">
        <v>12377</v>
      </c>
      <c r="CK792">
        <v>2.6662357598771913</v>
      </c>
      <c r="CL792">
        <v>0.76530724414642193</v>
      </c>
      <c r="CM792">
        <v>87</v>
      </c>
      <c r="CN792">
        <v>1.7311962005164232</v>
      </c>
      <c r="CO792">
        <v>1623</v>
      </c>
      <c r="CP792">
        <v>0.557278367</v>
      </c>
      <c r="CQ792">
        <v>0.73323308099999995</v>
      </c>
      <c r="CR792">
        <v>11125</v>
      </c>
      <c r="CS792">
        <v>0.89400000000000002</v>
      </c>
      <c r="CT792">
        <v>11350</v>
      </c>
      <c r="CU792">
        <v>0.94110115236900005</v>
      </c>
      <c r="CV792">
        <v>2</v>
      </c>
      <c r="CW792">
        <v>3</v>
      </c>
      <c r="CX792">
        <v>3</v>
      </c>
      <c r="CY792">
        <v>684</v>
      </c>
      <c r="CZ792">
        <v>1146</v>
      </c>
      <c r="DA792" s="2">
        <v>6459</v>
      </c>
      <c r="DB792" s="2">
        <v>1145</v>
      </c>
      <c r="DC792" s="2">
        <v>170.54</v>
      </c>
      <c r="DD792" s="2">
        <v>211</v>
      </c>
      <c r="DE792">
        <v>283</v>
      </c>
      <c r="DF792">
        <v>43</v>
      </c>
      <c r="DG792">
        <v>24.36</v>
      </c>
      <c r="DH792">
        <v>48.73</v>
      </c>
      <c r="DI792" s="2">
        <v>16.239999999999998</v>
      </c>
      <c r="DJ792">
        <v>-4.8600000000000003</v>
      </c>
      <c r="DK792">
        <v>0.91875414639974595</v>
      </c>
      <c r="DL792">
        <v>0</v>
      </c>
      <c r="DM792">
        <v>0</v>
      </c>
      <c r="DN792">
        <v>277.5</v>
      </c>
      <c r="DO792">
        <v>0.873</v>
      </c>
      <c r="DP792">
        <v>4999.01</v>
      </c>
      <c r="DQ792" s="2">
        <v>0</v>
      </c>
      <c r="DR792" s="2">
        <v>0</v>
      </c>
      <c r="DS792">
        <v>0</v>
      </c>
      <c r="DT792">
        <v>2.1170094400085002</v>
      </c>
      <c r="DU792">
        <v>680938.62679006218</v>
      </c>
      <c r="DV792">
        <v>1</v>
      </c>
    </row>
    <row r="793" spans="1:126" x14ac:dyDescent="0.15">
      <c r="A793" t="s">
        <v>1404</v>
      </c>
      <c r="B793" t="s">
        <v>1459</v>
      </c>
      <c r="C793">
        <v>19</v>
      </c>
      <c r="D793">
        <v>77</v>
      </c>
      <c r="E793" t="s">
        <v>1460</v>
      </c>
      <c r="F793">
        <v>19077</v>
      </c>
      <c r="G793" t="s">
        <v>5777</v>
      </c>
      <c r="H793">
        <v>96.7</v>
      </c>
      <c r="I793">
        <v>0.1</v>
      </c>
      <c r="J793">
        <v>0.2</v>
      </c>
      <c r="K793">
        <v>0.3</v>
      </c>
      <c r="L793">
        <v>0.8</v>
      </c>
      <c r="M793">
        <v>1.8</v>
      </c>
      <c r="N793">
        <f t="shared" si="50"/>
        <v>9354.9100000000017</v>
      </c>
      <c r="O793">
        <f t="shared" si="48"/>
        <v>645.08999999999833</v>
      </c>
      <c r="P793">
        <f t="shared" si="49"/>
        <v>0.77410799999999824</v>
      </c>
      <c r="Q793" s="4">
        <v>19077</v>
      </c>
      <c r="R793" s="5">
        <v>41.683573000000003</v>
      </c>
      <c r="S793" s="5">
        <v>-94.501272</v>
      </c>
      <c r="T793">
        <v>2</v>
      </c>
      <c r="U793">
        <v>9.9493218430742006E-2</v>
      </c>
      <c r="V793">
        <v>10915</v>
      </c>
      <c r="W793">
        <v>10794</v>
      </c>
      <c r="X793">
        <v>10740</v>
      </c>
      <c r="Y793">
        <v>10644</v>
      </c>
      <c r="Z793">
        <v>5392</v>
      </c>
      <c r="AA793">
        <v>19065</v>
      </c>
      <c r="AB793">
        <v>4500.9359999999997</v>
      </c>
      <c r="AC793">
        <v>51013</v>
      </c>
      <c r="AD793">
        <v>3</v>
      </c>
      <c r="AE793">
        <v>2.7932960893854746E-4</v>
      </c>
      <c r="AF793">
        <v>20</v>
      </c>
      <c r="AG793">
        <v>829</v>
      </c>
      <c r="AH793">
        <v>2.4125452352231604E-2</v>
      </c>
      <c r="AI793" s="3">
        <v>327627</v>
      </c>
      <c r="AJ793" s="3">
        <v>377996.23136398999</v>
      </c>
      <c r="AK793">
        <v>130</v>
      </c>
      <c r="AL793">
        <v>379577.60000000003</v>
      </c>
      <c r="AM793">
        <v>1904868</v>
      </c>
      <c r="AN793">
        <v>160573</v>
      </c>
      <c r="AO793">
        <v>2065441</v>
      </c>
      <c r="AP793">
        <v>1</v>
      </c>
      <c r="AQ793">
        <v>0</v>
      </c>
      <c r="AR793">
        <v>1</v>
      </c>
      <c r="AS793">
        <v>9.2644061515656836E-2</v>
      </c>
      <c r="AT793">
        <v>1</v>
      </c>
      <c r="AU793">
        <v>7</v>
      </c>
      <c r="AV793">
        <f t="shared" si="51"/>
        <v>8</v>
      </c>
      <c r="AW793">
        <v>6527</v>
      </c>
      <c r="AX793">
        <v>0.73</v>
      </c>
      <c r="AY793">
        <v>225733212.86103001</v>
      </c>
      <c r="AZ793">
        <v>225733.21286103001</v>
      </c>
      <c r="BA793">
        <v>18626.478367367599</v>
      </c>
      <c r="BB793">
        <v>0.5368701373803092</v>
      </c>
      <c r="BC793">
        <v>7301</v>
      </c>
      <c r="BD793">
        <v>5239</v>
      </c>
      <c r="BE793">
        <v>2062</v>
      </c>
      <c r="BF793">
        <v>0.18891433806688043</v>
      </c>
      <c r="BG793">
        <v>336054</v>
      </c>
      <c r="BH793">
        <v>31.289944134078212</v>
      </c>
      <c r="BI793">
        <v>1730</v>
      </c>
      <c r="BJ793">
        <v>17</v>
      </c>
      <c r="BK793">
        <v>0</v>
      </c>
      <c r="BL793">
        <v>2</v>
      </c>
      <c r="BM793">
        <v>0</v>
      </c>
      <c r="BN793">
        <v>0</v>
      </c>
      <c r="BO793">
        <v>0</v>
      </c>
      <c r="BP793">
        <v>2</v>
      </c>
      <c r="BQ793">
        <v>0</v>
      </c>
      <c r="BR793">
        <v>2</v>
      </c>
      <c r="BS793">
        <v>0</v>
      </c>
      <c r="BT793">
        <v>10833</v>
      </c>
      <c r="BU793">
        <v>0.71</v>
      </c>
      <c r="BV793">
        <v>0.68650230000000001</v>
      </c>
      <c r="BW793">
        <v>130</v>
      </c>
      <c r="BX793">
        <v>2.1231420000000001</v>
      </c>
      <c r="BY793">
        <v>1.8430409999999999</v>
      </c>
      <c r="BZ793">
        <v>19</v>
      </c>
      <c r="CA793">
        <v>0</v>
      </c>
      <c r="CB793">
        <v>3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2</v>
      </c>
      <c r="CI793">
        <v>0</v>
      </c>
      <c r="CJ793">
        <v>10709</v>
      </c>
      <c r="CK793">
        <v>2.4278644131104676</v>
      </c>
      <c r="CL793">
        <v>0.72871287128712869</v>
      </c>
      <c r="CM793">
        <v>114</v>
      </c>
      <c r="CN793">
        <v>2.0336255775862311</v>
      </c>
      <c r="CO793">
        <v>1105</v>
      </c>
      <c r="CP793">
        <v>0.41479721600000002</v>
      </c>
      <c r="CQ793">
        <v>0.29292005300000001</v>
      </c>
      <c r="CR793">
        <v>9426</v>
      </c>
      <c r="CS793">
        <v>0.88400000000000001</v>
      </c>
      <c r="CT793">
        <v>9725</v>
      </c>
      <c r="CU793">
        <v>0.91102965678100001</v>
      </c>
      <c r="CV793">
        <v>2</v>
      </c>
      <c r="CW793">
        <v>4</v>
      </c>
      <c r="CX793">
        <v>5</v>
      </c>
      <c r="CY793">
        <v>629</v>
      </c>
      <c r="CZ793">
        <v>1285</v>
      </c>
      <c r="DA793" s="2">
        <v>5886</v>
      </c>
      <c r="DB793" s="2">
        <v>1110</v>
      </c>
      <c r="DC793" s="2">
        <v>233.93</v>
      </c>
      <c r="DD793" s="2">
        <v>247</v>
      </c>
      <c r="DE793">
        <v>321</v>
      </c>
      <c r="DF793">
        <v>58</v>
      </c>
      <c r="DG793">
        <v>37.43</v>
      </c>
      <c r="DH793">
        <v>65.5</v>
      </c>
      <c r="DI793" s="2">
        <v>56.14</v>
      </c>
      <c r="DJ793">
        <v>-1.19</v>
      </c>
      <c r="DK793">
        <v>0.94201027387852654</v>
      </c>
      <c r="DL793">
        <v>4.8250904704463205E-3</v>
      </c>
      <c r="DM793">
        <v>0</v>
      </c>
      <c r="DN793">
        <v>143.80000000000001</v>
      </c>
      <c r="DO793">
        <v>0.38200000000000001</v>
      </c>
      <c r="DP793">
        <v>32995.589999999997</v>
      </c>
      <c r="DQ793" s="2">
        <v>0</v>
      </c>
      <c r="DR793" s="2">
        <v>802.57237534000001</v>
      </c>
      <c r="DS793">
        <v>2.1143751844281641E-3</v>
      </c>
      <c r="DT793">
        <v>2.56339674936231</v>
      </c>
      <c r="DU793">
        <v>973007.98597074719</v>
      </c>
      <c r="DV793">
        <v>1</v>
      </c>
    </row>
    <row r="794" spans="1:126" x14ac:dyDescent="0.15">
      <c r="A794" t="s">
        <v>1404</v>
      </c>
      <c r="B794" t="s">
        <v>692</v>
      </c>
      <c r="C794">
        <v>19</v>
      </c>
      <c r="D794">
        <v>79</v>
      </c>
      <c r="E794" t="s">
        <v>1461</v>
      </c>
      <c r="F794">
        <v>19079</v>
      </c>
      <c r="G794" t="s">
        <v>5778</v>
      </c>
      <c r="H794">
        <v>91.5</v>
      </c>
      <c r="I794">
        <v>0.3</v>
      </c>
      <c r="J794">
        <v>0.2</v>
      </c>
      <c r="K794">
        <v>2</v>
      </c>
      <c r="L794">
        <v>1.1000000000000001</v>
      </c>
      <c r="M794">
        <v>5</v>
      </c>
      <c r="N794">
        <f t="shared" si="50"/>
        <v>8402.59</v>
      </c>
      <c r="O794">
        <f t="shared" si="48"/>
        <v>1597.4099999999999</v>
      </c>
      <c r="P794">
        <f t="shared" si="49"/>
        <v>1.9168920000000005</v>
      </c>
      <c r="Q794" s="4">
        <v>19079</v>
      </c>
      <c r="R794" s="5">
        <v>42.390768000000001</v>
      </c>
      <c r="S794" s="5">
        <v>-93.709198000000001</v>
      </c>
      <c r="T794">
        <v>6</v>
      </c>
      <c r="U794">
        <v>-3.9528866945881494E-2</v>
      </c>
      <c r="V794">
        <v>15614</v>
      </c>
      <c r="W794">
        <v>15363</v>
      </c>
      <c r="X794">
        <v>15297</v>
      </c>
      <c r="Y794">
        <v>15232</v>
      </c>
      <c r="Z794">
        <v>7773</v>
      </c>
      <c r="AA794">
        <v>19067</v>
      </c>
      <c r="AB794">
        <v>6429.6320000000005</v>
      </c>
      <c r="AC794">
        <v>49813</v>
      </c>
      <c r="AD794">
        <v>1</v>
      </c>
      <c r="AE794">
        <v>6.5372295221285213E-5</v>
      </c>
      <c r="AF794">
        <v>22</v>
      </c>
      <c r="AG794">
        <v>761</v>
      </c>
      <c r="AH794">
        <v>2.8909329829172142E-2</v>
      </c>
      <c r="AI794" s="3">
        <v>327031</v>
      </c>
      <c r="AJ794" s="3">
        <v>369119.634372245</v>
      </c>
      <c r="AK794">
        <v>138</v>
      </c>
      <c r="AL794">
        <v>369580.80000000005</v>
      </c>
      <c r="AM794">
        <v>2634300</v>
      </c>
      <c r="AN794">
        <v>204432</v>
      </c>
      <c r="AO794">
        <v>2838732</v>
      </c>
      <c r="AP794">
        <v>7</v>
      </c>
      <c r="AQ794">
        <v>0</v>
      </c>
      <c r="AR794">
        <v>7</v>
      </c>
      <c r="AS794">
        <v>0.45564017444509536</v>
      </c>
      <c r="AT794">
        <v>7</v>
      </c>
      <c r="AU794">
        <v>14</v>
      </c>
      <c r="AV794">
        <f t="shared" si="51"/>
        <v>21</v>
      </c>
      <c r="AW794">
        <v>10956</v>
      </c>
      <c r="AX794">
        <v>0.8</v>
      </c>
      <c r="AY794">
        <v>85572361.519941807</v>
      </c>
      <c r="AZ794">
        <v>85572.361519941813</v>
      </c>
      <c r="BA794">
        <v>5198.2083132384496</v>
      </c>
      <c r="BB794">
        <v>1.9237397575108079</v>
      </c>
      <c r="BC794">
        <v>18173</v>
      </c>
      <c r="BD794">
        <v>24995</v>
      </c>
      <c r="BE794">
        <v>-6822</v>
      </c>
      <c r="BF794">
        <v>-0.43691558857435636</v>
      </c>
      <c r="BG794">
        <v>431375</v>
      </c>
      <c r="BH794">
        <v>28.199973851081911</v>
      </c>
      <c r="BI794">
        <v>1746</v>
      </c>
      <c r="BJ794">
        <v>21</v>
      </c>
      <c r="BK794">
        <v>1</v>
      </c>
      <c r="BL794">
        <v>2</v>
      </c>
      <c r="BM794">
        <v>0</v>
      </c>
      <c r="BN794">
        <v>0</v>
      </c>
      <c r="BO794">
        <v>1</v>
      </c>
      <c r="BP794">
        <v>2</v>
      </c>
      <c r="BQ794">
        <v>1</v>
      </c>
      <c r="BR794">
        <v>2</v>
      </c>
      <c r="BS794">
        <v>0</v>
      </c>
      <c r="BT794">
        <v>15238</v>
      </c>
      <c r="BU794">
        <v>0.79</v>
      </c>
      <c r="BV794">
        <v>0.68027610000000005</v>
      </c>
      <c r="BW794">
        <v>135</v>
      </c>
      <c r="BX794">
        <v>1.9687619999999999</v>
      </c>
      <c r="BY794">
        <v>1.1724589999999999</v>
      </c>
      <c r="BZ794">
        <v>21</v>
      </c>
      <c r="CA794">
        <v>1</v>
      </c>
      <c r="CB794">
        <v>2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2</v>
      </c>
      <c r="CI794">
        <v>0</v>
      </c>
      <c r="CJ794">
        <v>15179</v>
      </c>
      <c r="CK794">
        <v>1.8446537980104092</v>
      </c>
      <c r="CL794">
        <v>0.71433720825448321</v>
      </c>
      <c r="CM794">
        <v>94</v>
      </c>
      <c r="CN794">
        <v>0.65290828133762246</v>
      </c>
      <c r="CO794">
        <v>1511</v>
      </c>
      <c r="CP794">
        <v>-0.2149516139</v>
      </c>
      <c r="CQ794">
        <v>-0.4409084398</v>
      </c>
      <c r="CR794">
        <v>13280</v>
      </c>
      <c r="CS794">
        <v>0.87599999999999989</v>
      </c>
      <c r="CT794">
        <v>14037</v>
      </c>
      <c r="CU794">
        <v>0.90526073443100008</v>
      </c>
      <c r="CV794">
        <v>3</v>
      </c>
      <c r="CW794">
        <v>7</v>
      </c>
      <c r="CX794">
        <v>8</v>
      </c>
      <c r="CY794">
        <v>1052</v>
      </c>
      <c r="CZ794">
        <v>1055</v>
      </c>
      <c r="DA794" s="2">
        <v>8590</v>
      </c>
      <c r="DB794" s="2">
        <v>1405</v>
      </c>
      <c r="DC794" s="2">
        <v>137.15</v>
      </c>
      <c r="DD794" s="2">
        <v>964</v>
      </c>
      <c r="DE794">
        <v>231</v>
      </c>
      <c r="DF794">
        <v>12</v>
      </c>
      <c r="DG794">
        <v>19.59</v>
      </c>
      <c r="DH794">
        <v>39.18</v>
      </c>
      <c r="DI794" s="2">
        <v>26.12</v>
      </c>
      <c r="DJ794">
        <v>-3.74</v>
      </c>
      <c r="DK794">
        <v>0.83468845461133656</v>
      </c>
      <c r="DL794">
        <v>6.5703022339027592E-3</v>
      </c>
      <c r="DM794">
        <v>0</v>
      </c>
      <c r="DN794">
        <v>296.60000000000002</v>
      </c>
      <c r="DO794">
        <v>0.79900000000000004</v>
      </c>
      <c r="DP794">
        <v>12106.659999999998</v>
      </c>
      <c r="DQ794" s="2">
        <v>0</v>
      </c>
      <c r="DR794" s="2">
        <v>666.28925181</v>
      </c>
      <c r="DS794">
        <v>1.395371703804418E-3</v>
      </c>
      <c r="DT794">
        <v>1.9573546437196001</v>
      </c>
      <c r="DU794">
        <v>723400.69510960486</v>
      </c>
      <c r="DV794">
        <v>1</v>
      </c>
    </row>
    <row r="795" spans="1:126" x14ac:dyDescent="0.15">
      <c r="A795" t="s">
        <v>1404</v>
      </c>
      <c r="B795" t="s">
        <v>889</v>
      </c>
      <c r="C795">
        <v>19</v>
      </c>
      <c r="D795">
        <v>81</v>
      </c>
      <c r="E795" t="s">
        <v>1462</v>
      </c>
      <c r="F795">
        <v>19081</v>
      </c>
      <c r="G795" t="s">
        <v>5779</v>
      </c>
      <c r="H795">
        <v>94.7</v>
      </c>
      <c r="I795">
        <v>0.4</v>
      </c>
      <c r="J795">
        <v>0.1</v>
      </c>
      <c r="K795">
        <v>0.4</v>
      </c>
      <c r="L795">
        <v>0.8</v>
      </c>
      <c r="M795">
        <v>3.5</v>
      </c>
      <c r="N795">
        <f t="shared" si="50"/>
        <v>8981.31</v>
      </c>
      <c r="O795">
        <f t="shared" si="48"/>
        <v>1018.6900000000005</v>
      </c>
      <c r="P795">
        <f t="shared" si="49"/>
        <v>1.222428000000001</v>
      </c>
      <c r="Q795" s="4">
        <v>19081</v>
      </c>
      <c r="R795" s="5">
        <v>43.075411000000003</v>
      </c>
      <c r="S795" s="5">
        <v>-93.743696999999997</v>
      </c>
      <c r="T795">
        <v>7</v>
      </c>
      <c r="U795">
        <v>0.11840879604682972</v>
      </c>
      <c r="V795">
        <v>11320</v>
      </c>
      <c r="W795">
        <v>11175</v>
      </c>
      <c r="X795">
        <v>11092</v>
      </c>
      <c r="Y795">
        <v>11023</v>
      </c>
      <c r="Z795">
        <v>5654</v>
      </c>
      <c r="AA795">
        <v>19069</v>
      </c>
      <c r="AB795">
        <v>4716.6309999999994</v>
      </c>
      <c r="AC795">
        <v>52981</v>
      </c>
      <c r="AD795">
        <v>3</v>
      </c>
      <c r="AE795">
        <v>2.7046520014424813E-4</v>
      </c>
      <c r="AF795">
        <v>34</v>
      </c>
      <c r="AG795">
        <v>889</v>
      </c>
      <c r="AH795">
        <v>3.8245219347581551E-2</v>
      </c>
      <c r="AI795" s="3">
        <v>353351</v>
      </c>
      <c r="AJ795" s="3">
        <v>365442.34897500003</v>
      </c>
      <c r="AK795">
        <v>160</v>
      </c>
      <c r="AL795">
        <v>366835.19999999995</v>
      </c>
      <c r="AM795">
        <v>1775664</v>
      </c>
      <c r="AN795">
        <v>238959</v>
      </c>
      <c r="AO795">
        <v>2014623</v>
      </c>
      <c r="AP795">
        <v>5</v>
      </c>
      <c r="AQ795">
        <v>0</v>
      </c>
      <c r="AR795">
        <v>5</v>
      </c>
      <c r="AS795">
        <v>0.44742729306487694</v>
      </c>
      <c r="AT795">
        <v>5</v>
      </c>
      <c r="AU795">
        <v>20</v>
      </c>
      <c r="AV795">
        <f t="shared" si="51"/>
        <v>25</v>
      </c>
      <c r="AW795">
        <v>6152</v>
      </c>
      <c r="AX795">
        <v>0.61</v>
      </c>
      <c r="AY795">
        <v>365606200.51781201</v>
      </c>
      <c r="AZ795">
        <v>365606.20051781199</v>
      </c>
      <c r="BA795">
        <v>28310.847783912101</v>
      </c>
      <c r="BB795">
        <v>0.35322149574350059</v>
      </c>
      <c r="BC795">
        <v>16017</v>
      </c>
      <c r="BD795">
        <v>14333</v>
      </c>
      <c r="BE795">
        <v>1684</v>
      </c>
      <c r="BF795">
        <v>0.14876325088339223</v>
      </c>
      <c r="BG795">
        <v>290326</v>
      </c>
      <c r="BH795">
        <v>26.174359899026324</v>
      </c>
      <c r="BI795">
        <v>1936</v>
      </c>
      <c r="BJ795">
        <v>24</v>
      </c>
      <c r="BK795">
        <v>4</v>
      </c>
      <c r="BL795">
        <v>2</v>
      </c>
      <c r="BM795">
        <v>0</v>
      </c>
      <c r="BN795">
        <v>0</v>
      </c>
      <c r="BO795">
        <v>0</v>
      </c>
      <c r="BP795">
        <v>0</v>
      </c>
      <c r="BQ795">
        <v>2</v>
      </c>
      <c r="BR795">
        <v>4</v>
      </c>
      <c r="BS795">
        <v>0</v>
      </c>
      <c r="BT795">
        <v>11046</v>
      </c>
      <c r="BU795">
        <v>0.8</v>
      </c>
      <c r="BV795">
        <v>0.66862109999999997</v>
      </c>
      <c r="BW795">
        <v>90</v>
      </c>
      <c r="BX795">
        <v>3.259099</v>
      </c>
      <c r="BY795">
        <v>2.0300039999999999</v>
      </c>
      <c r="BZ795">
        <v>26</v>
      </c>
      <c r="CA795">
        <v>4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4</v>
      </c>
      <c r="CI795">
        <v>0</v>
      </c>
      <c r="CJ795">
        <v>10987</v>
      </c>
      <c r="CK795">
        <v>3.2765996177300445</v>
      </c>
      <c r="CL795">
        <v>0.69895010027132243</v>
      </c>
      <c r="CM795">
        <v>85</v>
      </c>
      <c r="CN795">
        <v>2.1389105710053928</v>
      </c>
      <c r="CO795">
        <v>1102</v>
      </c>
      <c r="CP795">
        <v>0.60487450099999995</v>
      </c>
      <c r="CQ795">
        <v>7.2111828000000003E-2</v>
      </c>
      <c r="CR795">
        <v>9864</v>
      </c>
      <c r="CS795">
        <v>0.9</v>
      </c>
      <c r="CT795">
        <v>10041</v>
      </c>
      <c r="CU795">
        <v>0.91555130656499994</v>
      </c>
      <c r="CV795">
        <v>1</v>
      </c>
      <c r="CW795">
        <v>5</v>
      </c>
      <c r="CX795">
        <v>4</v>
      </c>
      <c r="CY795">
        <v>1104</v>
      </c>
      <c r="CZ795">
        <v>1297</v>
      </c>
      <c r="DA795" s="2">
        <v>9080</v>
      </c>
      <c r="DB795" s="2">
        <v>900</v>
      </c>
      <c r="DC795" s="2">
        <v>207.32</v>
      </c>
      <c r="DD795" s="2">
        <v>322</v>
      </c>
      <c r="DE795">
        <v>306</v>
      </c>
      <c r="DF795">
        <v>5</v>
      </c>
      <c r="DG795">
        <v>9.01</v>
      </c>
      <c r="DH795">
        <v>63.1</v>
      </c>
      <c r="DI795" s="2">
        <v>36.06</v>
      </c>
      <c r="DJ795">
        <v>-4.0599999999999996</v>
      </c>
      <c r="DK795">
        <v>0.8783192915825907</v>
      </c>
      <c r="DL795">
        <v>2.2497187851518562E-3</v>
      </c>
      <c r="DM795">
        <v>0</v>
      </c>
      <c r="DN795">
        <v>272</v>
      </c>
      <c r="DO795">
        <v>0.748</v>
      </c>
      <c r="DP795">
        <v>12581.13</v>
      </c>
      <c r="DQ795" s="2">
        <v>0</v>
      </c>
      <c r="DR795" s="2">
        <v>3778.1623186000006</v>
      </c>
      <c r="DS795">
        <v>1.021623992789983E-2</v>
      </c>
      <c r="DT795">
        <v>2.0850839745768002</v>
      </c>
      <c r="DU795">
        <v>764882.19683067536</v>
      </c>
      <c r="DV795">
        <v>1</v>
      </c>
    </row>
    <row r="796" spans="1:126" x14ac:dyDescent="0.15">
      <c r="A796" t="s">
        <v>1404</v>
      </c>
      <c r="B796" t="s">
        <v>1165</v>
      </c>
      <c r="C796">
        <v>19</v>
      </c>
      <c r="D796">
        <v>83</v>
      </c>
      <c r="E796" t="s">
        <v>1463</v>
      </c>
      <c r="F796">
        <v>19083</v>
      </c>
      <c r="G796" t="s">
        <v>5780</v>
      </c>
      <c r="H796">
        <v>93.7</v>
      </c>
      <c r="I796">
        <v>1.2</v>
      </c>
      <c r="J796">
        <v>0.2</v>
      </c>
      <c r="K796">
        <v>0.4</v>
      </c>
      <c r="L796">
        <v>0.8</v>
      </c>
      <c r="M796">
        <v>3.7</v>
      </c>
      <c r="N796">
        <f t="shared" si="50"/>
        <v>8795.6600000000017</v>
      </c>
      <c r="O796">
        <f t="shared" si="48"/>
        <v>1204.3399999999983</v>
      </c>
      <c r="P796">
        <f t="shared" si="49"/>
        <v>1.4452079999999985</v>
      </c>
      <c r="Q796" s="4">
        <v>19083</v>
      </c>
      <c r="R796" s="5">
        <v>42.390208000000001</v>
      </c>
      <c r="S796" s="5">
        <v>-93.241669000000002</v>
      </c>
      <c r="T796">
        <v>6</v>
      </c>
      <c r="U796">
        <v>-3.4702505856864384E-3</v>
      </c>
      <c r="V796">
        <v>17479</v>
      </c>
      <c r="W796">
        <v>17406</v>
      </c>
      <c r="X796">
        <v>17393</v>
      </c>
      <c r="Y796">
        <v>17252</v>
      </c>
      <c r="Z796">
        <v>8549</v>
      </c>
      <c r="AA796">
        <v>19071</v>
      </c>
      <c r="AB796">
        <v>7064.2510000000002</v>
      </c>
      <c r="AC796">
        <v>51019</v>
      </c>
      <c r="AD796">
        <v>4</v>
      </c>
      <c r="AE796">
        <v>2.2997757718622435E-4</v>
      </c>
      <c r="AF796">
        <v>28</v>
      </c>
      <c r="AG796">
        <v>819</v>
      </c>
      <c r="AH796">
        <v>3.4188034188034191E-2</v>
      </c>
      <c r="AI796" s="3">
        <v>332266</v>
      </c>
      <c r="AJ796" s="3">
        <v>364358.28056002001</v>
      </c>
      <c r="AK796">
        <v>150</v>
      </c>
      <c r="AL796">
        <v>364793.59999999998</v>
      </c>
      <c r="AM796">
        <v>2672302</v>
      </c>
      <c r="AN796">
        <v>223489</v>
      </c>
      <c r="AO796">
        <v>2895791</v>
      </c>
      <c r="AP796">
        <v>3</v>
      </c>
      <c r="AQ796">
        <v>0</v>
      </c>
      <c r="AR796">
        <v>3</v>
      </c>
      <c r="AS796">
        <v>0.1723543605653223</v>
      </c>
      <c r="AT796">
        <v>2</v>
      </c>
      <c r="AU796">
        <v>21</v>
      </c>
      <c r="AV796">
        <f t="shared" si="51"/>
        <v>23</v>
      </c>
      <c r="AW796">
        <v>12542</v>
      </c>
      <c r="AX796">
        <v>0.79</v>
      </c>
      <c r="AY796">
        <v>185878384.19003001</v>
      </c>
      <c r="AZ796">
        <v>185878.38419003002</v>
      </c>
      <c r="BA796">
        <v>9845.8547897125609</v>
      </c>
      <c r="BB796">
        <v>1.0156558484336473</v>
      </c>
      <c r="BC796">
        <v>12438</v>
      </c>
      <c r="BD796">
        <v>12281</v>
      </c>
      <c r="BE796">
        <v>157</v>
      </c>
      <c r="BF796">
        <v>8.9822072200926827E-3</v>
      </c>
      <c r="BG796">
        <v>724211</v>
      </c>
      <c r="BH796">
        <v>41.638072787903177</v>
      </c>
      <c r="BI796">
        <v>2486</v>
      </c>
      <c r="BJ796">
        <v>33</v>
      </c>
      <c r="BK796">
        <v>4</v>
      </c>
      <c r="BL796">
        <v>4</v>
      </c>
      <c r="BM796">
        <v>0</v>
      </c>
      <c r="BN796">
        <v>0</v>
      </c>
      <c r="BO796">
        <v>0</v>
      </c>
      <c r="BP796">
        <v>2</v>
      </c>
      <c r="BQ796">
        <v>1</v>
      </c>
      <c r="BR796">
        <v>7</v>
      </c>
      <c r="BS796">
        <v>0</v>
      </c>
      <c r="BT796">
        <v>17144</v>
      </c>
      <c r="BU796">
        <v>0.81</v>
      </c>
      <c r="BV796">
        <v>0.65593310000000005</v>
      </c>
      <c r="BW796">
        <v>227</v>
      </c>
      <c r="BX796">
        <v>2.9748019999999999</v>
      </c>
      <c r="BY796">
        <v>2.4790109999999999</v>
      </c>
      <c r="BZ796">
        <v>26</v>
      </c>
      <c r="CA796">
        <v>4</v>
      </c>
      <c r="CB796">
        <v>4</v>
      </c>
      <c r="CC796">
        <v>0</v>
      </c>
      <c r="CD796">
        <v>0</v>
      </c>
      <c r="CE796">
        <v>0</v>
      </c>
      <c r="CF796">
        <v>2</v>
      </c>
      <c r="CG796">
        <v>0</v>
      </c>
      <c r="CH796">
        <v>7</v>
      </c>
      <c r="CI796">
        <v>0</v>
      </c>
      <c r="CJ796">
        <v>17371</v>
      </c>
      <c r="CK796">
        <v>2.475390017845835</v>
      </c>
      <c r="CL796">
        <v>0.72083603370058325</v>
      </c>
      <c r="CM796">
        <v>179</v>
      </c>
      <c r="CN796">
        <v>1.9502455156838072</v>
      </c>
      <c r="CO796">
        <v>1629</v>
      </c>
      <c r="CP796">
        <v>-0.1150664837</v>
      </c>
      <c r="CQ796">
        <v>-0.142706887</v>
      </c>
      <c r="CR796">
        <v>15387</v>
      </c>
      <c r="CS796">
        <v>0.8859999999999999</v>
      </c>
      <c r="CT796">
        <v>15574</v>
      </c>
      <c r="CU796">
        <v>0.91511797870099998</v>
      </c>
      <c r="CV796">
        <v>8</v>
      </c>
      <c r="CW796">
        <v>11</v>
      </c>
      <c r="CX796">
        <v>8</v>
      </c>
      <c r="CY796">
        <v>1034</v>
      </c>
      <c r="CZ796">
        <v>1173</v>
      </c>
      <c r="DA796" s="2">
        <v>10940</v>
      </c>
      <c r="DB796" s="2">
        <v>1525</v>
      </c>
      <c r="DC796" s="2">
        <v>143.34</v>
      </c>
      <c r="DD796" s="2">
        <v>731</v>
      </c>
      <c r="DE796">
        <v>276</v>
      </c>
      <c r="DF796">
        <v>16</v>
      </c>
      <c r="DG796">
        <v>17.2</v>
      </c>
      <c r="DH796">
        <v>45.87</v>
      </c>
      <c r="DI796" s="2">
        <v>28.67</v>
      </c>
      <c r="DJ796">
        <v>-3.63</v>
      </c>
      <c r="DK796">
        <v>0.91346391144444516</v>
      </c>
      <c r="DL796">
        <v>3.663003663003663E-3</v>
      </c>
      <c r="DM796">
        <v>0</v>
      </c>
      <c r="DN796">
        <v>234.2</v>
      </c>
      <c r="DO796">
        <v>0.65799999999999992</v>
      </c>
      <c r="DP796">
        <v>10292.189999999999</v>
      </c>
      <c r="DQ796" s="2">
        <v>0</v>
      </c>
      <c r="DR796" s="2">
        <v>814.57393016000003</v>
      </c>
      <c r="DS796">
        <v>1.5105919490596873E-3</v>
      </c>
      <c r="DT796">
        <v>2.0557409766369101</v>
      </c>
      <c r="DU796">
        <v>749921.15153489425</v>
      </c>
      <c r="DV796">
        <v>0</v>
      </c>
    </row>
    <row r="797" spans="1:126" x14ac:dyDescent="0.15">
      <c r="A797" t="s">
        <v>1404</v>
      </c>
      <c r="B797" t="s">
        <v>1311</v>
      </c>
      <c r="C797">
        <v>19</v>
      </c>
      <c r="D797">
        <v>85</v>
      </c>
      <c r="E797" t="s">
        <v>1464</v>
      </c>
      <c r="F797">
        <v>19085</v>
      </c>
      <c r="G797" t="s">
        <v>5781</v>
      </c>
      <c r="H797">
        <v>97.3</v>
      </c>
      <c r="I797">
        <v>0.2</v>
      </c>
      <c r="J797">
        <v>0.3</v>
      </c>
      <c r="K797">
        <v>0.3</v>
      </c>
      <c r="L797">
        <v>0.7</v>
      </c>
      <c r="M797">
        <v>1.2</v>
      </c>
      <c r="N797">
        <f t="shared" si="50"/>
        <v>9469.44</v>
      </c>
      <c r="O797">
        <f t="shared" ref="O797:O860" si="52">10000-N797</f>
        <v>530.55999999999949</v>
      </c>
      <c r="P797">
        <f t="shared" ref="P797:P860" si="53">O797/833.333333333333</f>
        <v>0.63667199999999957</v>
      </c>
      <c r="Q797" s="4">
        <v>19085</v>
      </c>
      <c r="R797" s="5">
        <v>41.688583999999999</v>
      </c>
      <c r="S797" s="5">
        <v>-95.827149000000006</v>
      </c>
      <c r="T797">
        <v>2</v>
      </c>
      <c r="U797">
        <v>0.12830307256217999</v>
      </c>
      <c r="V797">
        <v>14838</v>
      </c>
      <c r="W797">
        <v>14600</v>
      </c>
      <c r="X797">
        <v>14467</v>
      </c>
      <c r="Y797">
        <v>14144</v>
      </c>
      <c r="Z797">
        <v>7404</v>
      </c>
      <c r="AA797">
        <v>19073</v>
      </c>
      <c r="AB797">
        <v>6142.58</v>
      </c>
      <c r="AC797">
        <v>53567</v>
      </c>
      <c r="AD797">
        <v>1</v>
      </c>
      <c r="AE797">
        <v>6.9122831271168863E-5</v>
      </c>
      <c r="AF797">
        <v>18</v>
      </c>
      <c r="AG797">
        <v>819</v>
      </c>
      <c r="AH797">
        <v>2.197802197802198E-2</v>
      </c>
      <c r="AI797" s="3">
        <v>393638</v>
      </c>
      <c r="AJ797" s="3">
        <v>445977.16880938003</v>
      </c>
      <c r="AK797">
        <v>160</v>
      </c>
      <c r="AL797">
        <v>448633.59999999998</v>
      </c>
      <c r="AM797">
        <v>1977316</v>
      </c>
      <c r="AN797">
        <v>210606</v>
      </c>
      <c r="AO797">
        <v>2187922</v>
      </c>
      <c r="AP797">
        <v>1</v>
      </c>
      <c r="AQ797">
        <v>0</v>
      </c>
      <c r="AR797">
        <v>1</v>
      </c>
      <c r="AS797">
        <v>6.8493150684931503E-2</v>
      </c>
      <c r="AT797">
        <v>1</v>
      </c>
      <c r="AU797">
        <v>14</v>
      </c>
      <c r="AV797">
        <f t="shared" si="51"/>
        <v>15</v>
      </c>
      <c r="AW797">
        <v>7745</v>
      </c>
      <c r="AX797">
        <v>0.56000000000000005</v>
      </c>
      <c r="AY797">
        <v>203941059.61547601</v>
      </c>
      <c r="AZ797">
        <v>203941.059615476</v>
      </c>
      <c r="BA797">
        <v>12988.4377530079</v>
      </c>
      <c r="BB797">
        <v>0.76991553489057385</v>
      </c>
      <c r="BC797">
        <v>10385</v>
      </c>
      <c r="BD797">
        <v>1485</v>
      </c>
      <c r="BE797">
        <v>8900</v>
      </c>
      <c r="BF797">
        <v>0.59981129532281974</v>
      </c>
      <c r="BG797">
        <v>322566</v>
      </c>
      <c r="BH797">
        <v>22.296675191815858</v>
      </c>
      <c r="BI797">
        <v>1867</v>
      </c>
      <c r="BJ797">
        <v>21</v>
      </c>
      <c r="BK797">
        <v>2</v>
      </c>
      <c r="BL797">
        <v>1</v>
      </c>
      <c r="BM797">
        <v>0</v>
      </c>
      <c r="BN797">
        <v>0</v>
      </c>
      <c r="BO797">
        <v>2</v>
      </c>
      <c r="BP797">
        <v>1</v>
      </c>
      <c r="BQ797">
        <v>0</v>
      </c>
      <c r="BR797">
        <v>3</v>
      </c>
      <c r="BS797">
        <v>0</v>
      </c>
      <c r="BT797">
        <v>15328</v>
      </c>
      <c r="BU797">
        <v>0.77</v>
      </c>
      <c r="BV797">
        <v>0.64811960000000002</v>
      </c>
      <c r="BW797">
        <v>135</v>
      </c>
      <c r="BX797">
        <v>1.957203</v>
      </c>
      <c r="BY797">
        <v>1.004497</v>
      </c>
      <c r="BZ797">
        <v>19</v>
      </c>
      <c r="CA797">
        <v>2</v>
      </c>
      <c r="CB797">
        <v>2</v>
      </c>
      <c r="CC797">
        <v>1</v>
      </c>
      <c r="CD797">
        <v>0</v>
      </c>
      <c r="CE797">
        <v>2</v>
      </c>
      <c r="CF797">
        <v>0</v>
      </c>
      <c r="CG797">
        <v>0</v>
      </c>
      <c r="CH797">
        <v>3</v>
      </c>
      <c r="CI797">
        <v>0</v>
      </c>
      <c r="CJ797">
        <v>14337</v>
      </c>
      <c r="CK797">
        <v>2.0227383692543768</v>
      </c>
      <c r="CL797">
        <v>0.82697086062796477</v>
      </c>
      <c r="CM797">
        <v>111</v>
      </c>
      <c r="CN797">
        <v>1.5524236949120742</v>
      </c>
      <c r="CO797">
        <v>1394</v>
      </c>
      <c r="CP797">
        <v>-0.57097956009999995</v>
      </c>
      <c r="CQ797">
        <v>-0.1384834694</v>
      </c>
      <c r="CR797">
        <v>12615</v>
      </c>
      <c r="CS797">
        <v>0.88700000000000001</v>
      </c>
      <c r="CT797">
        <v>13235</v>
      </c>
      <c r="CU797">
        <v>0.91014875239899995</v>
      </c>
      <c r="CV797">
        <v>2</v>
      </c>
      <c r="CW797">
        <v>4</v>
      </c>
      <c r="CX797">
        <v>6</v>
      </c>
      <c r="CY797">
        <v>559</v>
      </c>
      <c r="CZ797">
        <v>1225</v>
      </c>
      <c r="DA797" s="2">
        <v>7224</v>
      </c>
      <c r="DB797" s="2">
        <v>1365</v>
      </c>
      <c r="DC797" s="2">
        <v>110.87</v>
      </c>
      <c r="DD797" s="2">
        <v>347</v>
      </c>
      <c r="DE797">
        <v>291</v>
      </c>
      <c r="DF797">
        <v>25</v>
      </c>
      <c r="DG797">
        <v>27.72</v>
      </c>
      <c r="DH797">
        <v>41.58</v>
      </c>
      <c r="DI797" s="2">
        <v>48.51</v>
      </c>
      <c r="DJ797">
        <v>-1.06</v>
      </c>
      <c r="DK797">
        <v>0.91589480690380498</v>
      </c>
      <c r="DL797">
        <v>1.221001221001221E-3</v>
      </c>
      <c r="DM797">
        <v>0</v>
      </c>
      <c r="DN797">
        <v>157.5</v>
      </c>
      <c r="DO797">
        <v>0.34899999999999998</v>
      </c>
      <c r="DP797">
        <v>19063.27</v>
      </c>
      <c r="DQ797" s="2">
        <v>0</v>
      </c>
      <c r="DR797" s="2">
        <v>1040.2130610899999</v>
      </c>
      <c r="DS797">
        <v>2.1400323763436356E-3</v>
      </c>
      <c r="DT797">
        <v>2.1375457589721498</v>
      </c>
      <c r="DU797">
        <v>958974.84901240782</v>
      </c>
      <c r="DV797">
        <v>1</v>
      </c>
    </row>
    <row r="798" spans="1:126" x14ac:dyDescent="0.15">
      <c r="A798" t="s">
        <v>1404</v>
      </c>
      <c r="B798" t="s">
        <v>170</v>
      </c>
      <c r="C798">
        <v>19</v>
      </c>
      <c r="D798">
        <v>87</v>
      </c>
      <c r="E798" t="s">
        <v>1465</v>
      </c>
      <c r="F798">
        <v>19087</v>
      </c>
      <c r="G798" t="s">
        <v>5782</v>
      </c>
      <c r="H798">
        <v>90.1</v>
      </c>
      <c r="I798">
        <v>2.2000000000000002</v>
      </c>
      <c r="J798">
        <v>0.2</v>
      </c>
      <c r="K798">
        <v>2.2000000000000002</v>
      </c>
      <c r="L798">
        <v>1.5</v>
      </c>
      <c r="M798">
        <v>3.8</v>
      </c>
      <c r="N798">
        <f t="shared" si="50"/>
        <v>8144.4199999999992</v>
      </c>
      <c r="O798">
        <f t="shared" si="52"/>
        <v>1855.5800000000008</v>
      </c>
      <c r="P798">
        <f t="shared" si="53"/>
        <v>2.2266960000000018</v>
      </c>
      <c r="Q798" s="4">
        <v>19087</v>
      </c>
      <c r="R798" s="5">
        <v>40.984802000000002</v>
      </c>
      <c r="S798" s="5">
        <v>-91.547258999999997</v>
      </c>
      <c r="T798">
        <v>6</v>
      </c>
      <c r="U798">
        <v>6.3740328675208346E-2</v>
      </c>
      <c r="V798">
        <v>20242</v>
      </c>
      <c r="W798">
        <v>20197</v>
      </c>
      <c r="X798">
        <v>20080</v>
      </c>
      <c r="Y798">
        <v>19823</v>
      </c>
      <c r="Z798">
        <v>10301</v>
      </c>
      <c r="AA798">
        <v>19075</v>
      </c>
      <c r="AB798">
        <v>7716.8770000000004</v>
      </c>
      <c r="AC798">
        <v>49321</v>
      </c>
      <c r="AD798">
        <v>1</v>
      </c>
      <c r="AE798">
        <v>4.9800796812749006E-5</v>
      </c>
      <c r="AF798">
        <v>20</v>
      </c>
      <c r="AG798">
        <v>903</v>
      </c>
      <c r="AH798">
        <v>2.2148394241417499E-2</v>
      </c>
      <c r="AI798" s="3">
        <v>269561</v>
      </c>
      <c r="AJ798" s="3">
        <v>277967.573601685</v>
      </c>
      <c r="AK798">
        <v>103</v>
      </c>
      <c r="AL798">
        <v>279494.39999999997</v>
      </c>
      <c r="AM798">
        <v>2242244</v>
      </c>
      <c r="AN798">
        <v>131626</v>
      </c>
      <c r="AO798">
        <v>2373870</v>
      </c>
      <c r="AP798">
        <v>2</v>
      </c>
      <c r="AQ798">
        <v>0</v>
      </c>
      <c r="AR798">
        <v>2</v>
      </c>
      <c r="AS798">
        <v>9.9024607614992335E-2</v>
      </c>
      <c r="AT798">
        <v>2</v>
      </c>
      <c r="AU798">
        <v>30</v>
      </c>
      <c r="AV798">
        <f t="shared" si="51"/>
        <v>32</v>
      </c>
      <c r="AW798">
        <v>15741</v>
      </c>
      <c r="AX798">
        <v>0.83</v>
      </c>
      <c r="AY798">
        <v>571075186.38690197</v>
      </c>
      <c r="AZ798">
        <v>571075.186386902</v>
      </c>
      <c r="BA798">
        <v>28206.860768046899</v>
      </c>
      <c r="BB798">
        <v>0.35452367713773136</v>
      </c>
      <c r="BC798">
        <v>28210</v>
      </c>
      <c r="BD798">
        <v>5709</v>
      </c>
      <c r="BE798">
        <v>22501</v>
      </c>
      <c r="BF798">
        <v>1.1115996443039224</v>
      </c>
      <c r="BG798">
        <v>391324</v>
      </c>
      <c r="BH798">
        <v>19.48824701195219</v>
      </c>
      <c r="BI798">
        <v>2505</v>
      </c>
      <c r="BJ798">
        <v>21</v>
      </c>
      <c r="BK798">
        <v>3</v>
      </c>
      <c r="BL798">
        <v>2</v>
      </c>
      <c r="BM798">
        <v>0</v>
      </c>
      <c r="BN798">
        <v>0</v>
      </c>
      <c r="BO798">
        <v>0</v>
      </c>
      <c r="BP798">
        <v>1</v>
      </c>
      <c r="BQ798">
        <v>3</v>
      </c>
      <c r="BR798">
        <v>3</v>
      </c>
      <c r="BS798">
        <v>0</v>
      </c>
      <c r="BT798">
        <v>19929</v>
      </c>
      <c r="BU798">
        <v>0.8</v>
      </c>
      <c r="BV798">
        <v>0.59280790000000005</v>
      </c>
      <c r="BW798">
        <v>180</v>
      </c>
      <c r="BX798">
        <v>1.655878</v>
      </c>
      <c r="BY798">
        <v>0.49335970000000001</v>
      </c>
      <c r="BZ798">
        <v>20</v>
      </c>
      <c r="CA798">
        <v>3</v>
      </c>
      <c r="CB798">
        <v>1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3</v>
      </c>
      <c r="CI798">
        <v>0</v>
      </c>
      <c r="CJ798">
        <v>19962</v>
      </c>
      <c r="CK798">
        <v>1.4527602444644825</v>
      </c>
      <c r="CL798">
        <v>0.65988431439265061</v>
      </c>
      <c r="CM798">
        <v>158</v>
      </c>
      <c r="CN798">
        <v>0.37097061439637641</v>
      </c>
      <c r="CO798">
        <v>2022</v>
      </c>
      <c r="CP798">
        <v>0.61508679799999999</v>
      </c>
      <c r="CQ798">
        <v>-0.29876911070000001</v>
      </c>
      <c r="CR798">
        <v>17310</v>
      </c>
      <c r="CS798">
        <v>0.86900000000000011</v>
      </c>
      <c r="CT798">
        <v>18096</v>
      </c>
      <c r="CU798">
        <v>0.90442591404700001</v>
      </c>
      <c r="CV798">
        <v>21</v>
      </c>
      <c r="CW798">
        <v>11</v>
      </c>
      <c r="CX798">
        <v>15</v>
      </c>
      <c r="CY798">
        <v>442</v>
      </c>
      <c r="CZ798">
        <v>1348</v>
      </c>
      <c r="DA798" s="2">
        <v>12699</v>
      </c>
      <c r="DB798" s="2">
        <v>1595</v>
      </c>
      <c r="DC798" s="2">
        <v>207.69</v>
      </c>
      <c r="DD798" s="2">
        <v>1606</v>
      </c>
      <c r="DE798">
        <v>392</v>
      </c>
      <c r="DF798">
        <v>19</v>
      </c>
      <c r="DG798">
        <v>54.4</v>
      </c>
      <c r="DH798">
        <v>24.73</v>
      </c>
      <c r="DI798" s="2">
        <v>39.56</v>
      </c>
      <c r="DJ798">
        <v>-2.95</v>
      </c>
      <c r="DK798">
        <v>0.91710225143844992</v>
      </c>
      <c r="DL798">
        <v>4.4296788482834993E-3</v>
      </c>
      <c r="DM798">
        <v>0</v>
      </c>
      <c r="DN798">
        <v>119.8</v>
      </c>
      <c r="DO798">
        <v>0.434</v>
      </c>
      <c r="DP798">
        <v>30319.07</v>
      </c>
      <c r="DQ798" s="2">
        <v>0</v>
      </c>
      <c r="DR798" s="2">
        <v>139.73520680000001</v>
      </c>
      <c r="DS798">
        <v>4.9995448502188251E-4</v>
      </c>
      <c r="DT798">
        <v>2.4724508824466902</v>
      </c>
      <c r="DU798">
        <v>691036.17591890809</v>
      </c>
      <c r="DV798">
        <v>1</v>
      </c>
    </row>
    <row r="799" spans="1:126" x14ac:dyDescent="0.15">
      <c r="A799" t="s">
        <v>1404</v>
      </c>
      <c r="B799" t="s">
        <v>323</v>
      </c>
      <c r="C799">
        <v>19</v>
      </c>
      <c r="D799">
        <v>89</v>
      </c>
      <c r="E799" t="s">
        <v>1466</v>
      </c>
      <c r="F799">
        <v>19089</v>
      </c>
      <c r="G799" t="s">
        <v>5783</v>
      </c>
      <c r="H799">
        <v>97.4</v>
      </c>
      <c r="I799">
        <v>0.3</v>
      </c>
      <c r="J799">
        <v>0.1</v>
      </c>
      <c r="K799">
        <v>0.3</v>
      </c>
      <c r="L799">
        <v>0.8</v>
      </c>
      <c r="M799">
        <v>1.2</v>
      </c>
      <c r="N799">
        <f t="shared" ref="N799:N862" si="54">H799^2+I799^2+J799^2+K799^2+L799^2+M799^2</f>
        <v>9489.0300000000007</v>
      </c>
      <c r="O799">
        <f t="shared" si="52"/>
        <v>510.96999999999935</v>
      </c>
      <c r="P799">
        <f t="shared" si="53"/>
        <v>0.61316399999999949</v>
      </c>
      <c r="Q799" s="4">
        <v>19089</v>
      </c>
      <c r="R799" s="5">
        <v>43.365312000000003</v>
      </c>
      <c r="S799" s="5">
        <v>-92.321907999999993</v>
      </c>
      <c r="T799">
        <v>6</v>
      </c>
      <c r="U799">
        <v>0.10713267448442776</v>
      </c>
      <c r="V799">
        <v>9568</v>
      </c>
      <c r="W799">
        <v>9529</v>
      </c>
      <c r="X799">
        <v>9494</v>
      </c>
      <c r="Y799">
        <v>9315</v>
      </c>
      <c r="Z799">
        <v>4578</v>
      </c>
      <c r="AA799">
        <v>19077</v>
      </c>
      <c r="AB799">
        <v>3809.779</v>
      </c>
      <c r="AC799">
        <v>49869</v>
      </c>
      <c r="AD799">
        <v>6</v>
      </c>
      <c r="AE799">
        <v>6.3197809142616389E-4</v>
      </c>
      <c r="AF799">
        <v>30</v>
      </c>
      <c r="AG799">
        <v>883</v>
      </c>
      <c r="AH799">
        <v>3.3975084937712341E-2</v>
      </c>
      <c r="AI799" s="3">
        <v>299927</v>
      </c>
      <c r="AJ799" s="3">
        <v>302878.16514570004</v>
      </c>
      <c r="AK799">
        <v>140</v>
      </c>
      <c r="AL799">
        <v>303232</v>
      </c>
      <c r="AM799">
        <v>2634602</v>
      </c>
      <c r="AN799">
        <v>215194</v>
      </c>
      <c r="AO799">
        <v>2849796</v>
      </c>
      <c r="AP799">
        <v>6</v>
      </c>
      <c r="AQ799">
        <v>0</v>
      </c>
      <c r="AR799">
        <v>6</v>
      </c>
      <c r="AS799">
        <v>0.62965683702382202</v>
      </c>
      <c r="AT799">
        <v>6</v>
      </c>
      <c r="AU799">
        <v>15</v>
      </c>
      <c r="AV799">
        <f t="shared" si="51"/>
        <v>21</v>
      </c>
      <c r="AW799">
        <v>7301</v>
      </c>
      <c r="AX799">
        <v>0.87</v>
      </c>
      <c r="AY799">
        <v>529032651.22104102</v>
      </c>
      <c r="AZ799">
        <v>529032.65122104099</v>
      </c>
      <c r="BA799">
        <v>53067.857203936401</v>
      </c>
      <c r="BB799">
        <v>0.18843798349668869</v>
      </c>
      <c r="BC799">
        <v>15525</v>
      </c>
      <c r="BD799">
        <v>6117</v>
      </c>
      <c r="BE799">
        <v>9408</v>
      </c>
      <c r="BF799">
        <v>0.98327759197324416</v>
      </c>
      <c r="BG799">
        <v>365818</v>
      </c>
      <c r="BH799">
        <v>38.531493574889403</v>
      </c>
      <c r="BI799">
        <v>1428</v>
      </c>
      <c r="BJ799">
        <v>15</v>
      </c>
      <c r="BK799">
        <v>1</v>
      </c>
      <c r="BL799">
        <v>3</v>
      </c>
      <c r="BM799">
        <v>0</v>
      </c>
      <c r="BN799">
        <v>0</v>
      </c>
      <c r="BO799">
        <v>1</v>
      </c>
      <c r="BP799">
        <v>2</v>
      </c>
      <c r="BQ799">
        <v>2</v>
      </c>
      <c r="BR799">
        <v>3</v>
      </c>
      <c r="BS799">
        <v>0</v>
      </c>
      <c r="BT799">
        <v>9410</v>
      </c>
      <c r="BU799">
        <v>0.83</v>
      </c>
      <c r="BV799">
        <v>0.64905299999999999</v>
      </c>
      <c r="BW799">
        <v>105</v>
      </c>
      <c r="BX799">
        <v>2.8692880000000001</v>
      </c>
      <c r="BY799">
        <v>2.0403630000000001</v>
      </c>
      <c r="BZ799">
        <v>17</v>
      </c>
      <c r="CA799">
        <v>1</v>
      </c>
      <c r="CB799">
        <v>2</v>
      </c>
      <c r="CC799">
        <v>0</v>
      </c>
      <c r="CD799">
        <v>0</v>
      </c>
      <c r="CE799">
        <v>1</v>
      </c>
      <c r="CF799">
        <v>1</v>
      </c>
      <c r="CG799">
        <v>1</v>
      </c>
      <c r="CH799">
        <v>3</v>
      </c>
      <c r="CI799">
        <v>0</v>
      </c>
      <c r="CJ799">
        <v>9441</v>
      </c>
      <c r="CK799">
        <v>2.7539455566147653</v>
      </c>
      <c r="CL799">
        <v>0.74213133088352767</v>
      </c>
      <c r="CM799">
        <v>96</v>
      </c>
      <c r="CN799">
        <v>2.2569145569181455</v>
      </c>
      <c r="CO799">
        <v>621</v>
      </c>
      <c r="CP799">
        <v>0.60005707100000005</v>
      </c>
      <c r="CQ799">
        <v>0.162504444</v>
      </c>
      <c r="CR799">
        <v>8290</v>
      </c>
      <c r="CS799">
        <v>0.88200000000000001</v>
      </c>
      <c r="CT799">
        <v>8334</v>
      </c>
      <c r="CU799">
        <v>0.88953263808000005</v>
      </c>
      <c r="CV799">
        <v>1</v>
      </c>
      <c r="CW799">
        <v>2</v>
      </c>
      <c r="CX799">
        <v>3</v>
      </c>
      <c r="CY799">
        <v>848</v>
      </c>
      <c r="CZ799">
        <v>1326</v>
      </c>
      <c r="DA799" s="2">
        <v>6737</v>
      </c>
      <c r="DB799" s="2">
        <v>600</v>
      </c>
      <c r="DC799" s="2">
        <v>136.47</v>
      </c>
      <c r="DD799" s="2">
        <v>161</v>
      </c>
      <c r="DE799">
        <v>354</v>
      </c>
      <c r="DF799">
        <v>21</v>
      </c>
      <c r="DG799">
        <v>41.99</v>
      </c>
      <c r="DH799">
        <v>31.49</v>
      </c>
      <c r="DI799" s="2">
        <v>52.49</v>
      </c>
      <c r="DJ799">
        <v>-4.16</v>
      </c>
      <c r="DK799">
        <v>0.87238227968805748</v>
      </c>
      <c r="DL799">
        <v>1.4722536806342015E-2</v>
      </c>
      <c r="DM799">
        <v>0</v>
      </c>
      <c r="DN799">
        <v>283.39999999999998</v>
      </c>
      <c r="DO799">
        <v>0.90400000000000003</v>
      </c>
      <c r="DP799">
        <v>23360.66</v>
      </c>
      <c r="DQ799" s="2">
        <v>0</v>
      </c>
      <c r="DR799" s="2">
        <v>291.00746003999996</v>
      </c>
      <c r="DS799">
        <v>9.5968581125969565E-4</v>
      </c>
      <c r="DT799">
        <v>2.5232196006583099</v>
      </c>
      <c r="DU799">
        <v>765120.92594682064</v>
      </c>
      <c r="DV799">
        <v>0</v>
      </c>
    </row>
    <row r="800" spans="1:126" x14ac:dyDescent="0.15">
      <c r="A800" t="s">
        <v>1404</v>
      </c>
      <c r="B800" t="s">
        <v>424</v>
      </c>
      <c r="C800">
        <v>19</v>
      </c>
      <c r="D800">
        <v>91</v>
      </c>
      <c r="E800" t="s">
        <v>1467</v>
      </c>
      <c r="F800">
        <v>19091</v>
      </c>
      <c r="G800" t="s">
        <v>5784</v>
      </c>
      <c r="H800">
        <v>94.6</v>
      </c>
      <c r="I800">
        <v>0.4</v>
      </c>
      <c r="J800">
        <v>0.1</v>
      </c>
      <c r="K800">
        <v>0.3</v>
      </c>
      <c r="L800">
        <v>0.9</v>
      </c>
      <c r="M800">
        <v>3.6</v>
      </c>
      <c r="N800">
        <f t="shared" si="54"/>
        <v>8963.1899999999969</v>
      </c>
      <c r="O800">
        <f t="shared" si="52"/>
        <v>1036.8100000000031</v>
      </c>
      <c r="P800">
        <f t="shared" si="53"/>
        <v>1.2441720000000043</v>
      </c>
      <c r="Q800" s="4">
        <v>19091</v>
      </c>
      <c r="R800" s="5">
        <v>42.782221</v>
      </c>
      <c r="S800" s="5">
        <v>-94.202775000000003</v>
      </c>
      <c r="T800">
        <v>7</v>
      </c>
      <c r="U800">
        <v>0.21056898520868395</v>
      </c>
      <c r="V800">
        <v>9818</v>
      </c>
      <c r="W800">
        <v>9731</v>
      </c>
      <c r="X800">
        <v>9674</v>
      </c>
      <c r="Y800">
        <v>9544</v>
      </c>
      <c r="Z800">
        <v>4767</v>
      </c>
      <c r="AA800">
        <v>19079</v>
      </c>
      <c r="AB800">
        <v>3926.7020000000002</v>
      </c>
      <c r="AC800">
        <v>47252</v>
      </c>
      <c r="AD800">
        <v>1</v>
      </c>
      <c r="AE800">
        <v>1.0336985734959685E-4</v>
      </c>
      <c r="AF800">
        <v>8</v>
      </c>
      <c r="AG800">
        <v>574</v>
      </c>
      <c r="AH800">
        <v>1.3937282229965157E-2</v>
      </c>
      <c r="AI800" s="3">
        <v>234829</v>
      </c>
      <c r="AJ800" s="3">
        <v>277985.03700624499</v>
      </c>
      <c r="AK800">
        <v>186</v>
      </c>
      <c r="AL800">
        <v>278880</v>
      </c>
      <c r="AM800">
        <v>2503858</v>
      </c>
      <c r="AN800">
        <v>148642</v>
      </c>
      <c r="AO800">
        <v>2652500</v>
      </c>
      <c r="AP800">
        <v>3</v>
      </c>
      <c r="AQ800">
        <v>0</v>
      </c>
      <c r="AR800">
        <v>3</v>
      </c>
      <c r="AS800">
        <v>0.30829308395848321</v>
      </c>
      <c r="AT800">
        <v>3</v>
      </c>
      <c r="AU800">
        <v>19</v>
      </c>
      <c r="AV800">
        <f t="shared" si="51"/>
        <v>22</v>
      </c>
      <c r="AW800">
        <v>6285</v>
      </c>
      <c r="AX800">
        <v>0.75</v>
      </c>
      <c r="AY800">
        <v>436089814.24973702</v>
      </c>
      <c r="AZ800">
        <v>436089.81424973701</v>
      </c>
      <c r="BA800">
        <v>42303.458208511998</v>
      </c>
      <c r="BB800">
        <v>0.23638729369855324</v>
      </c>
      <c r="BC800">
        <v>15797</v>
      </c>
      <c r="BD800">
        <v>5644</v>
      </c>
      <c r="BE800">
        <v>10153</v>
      </c>
      <c r="BF800">
        <v>1.0341210022407823</v>
      </c>
      <c r="BG800">
        <v>295074</v>
      </c>
      <c r="BH800">
        <v>30.501757287574943</v>
      </c>
      <c r="BI800">
        <v>1529</v>
      </c>
      <c r="BJ800">
        <v>14</v>
      </c>
      <c r="BK800">
        <v>1</v>
      </c>
      <c r="BL800">
        <v>4</v>
      </c>
      <c r="BM800">
        <v>0</v>
      </c>
      <c r="BN800">
        <v>1</v>
      </c>
      <c r="BO800">
        <v>0</v>
      </c>
      <c r="BP800">
        <v>0</v>
      </c>
      <c r="BQ800">
        <v>1</v>
      </c>
      <c r="BR800">
        <v>1</v>
      </c>
      <c r="BS800">
        <v>0</v>
      </c>
      <c r="BT800">
        <v>9473</v>
      </c>
      <c r="BU800">
        <v>0.76</v>
      </c>
      <c r="BV800">
        <v>0.68608550000000001</v>
      </c>
      <c r="BW800">
        <v>104</v>
      </c>
      <c r="BX800">
        <v>2.32239</v>
      </c>
      <c r="BY800">
        <v>1.8156129999999999</v>
      </c>
      <c r="BZ800">
        <v>15</v>
      </c>
      <c r="CA800">
        <v>2</v>
      </c>
      <c r="CB800">
        <v>3</v>
      </c>
      <c r="CC800">
        <v>0</v>
      </c>
      <c r="CD800">
        <v>1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9624</v>
      </c>
      <c r="CK800">
        <v>2.3898586866167917</v>
      </c>
      <c r="CL800">
        <v>0.73454856166334381</v>
      </c>
      <c r="CM800">
        <v>76</v>
      </c>
      <c r="CN800">
        <v>1.5312253740894239</v>
      </c>
      <c r="CO800">
        <v>946</v>
      </c>
      <c r="CP800">
        <v>-0.25464960060000003</v>
      </c>
      <c r="CQ800">
        <v>0.16849908699999999</v>
      </c>
      <c r="CR800">
        <v>8405</v>
      </c>
      <c r="CS800">
        <v>0.88200000000000001</v>
      </c>
      <c r="CT800">
        <v>8689</v>
      </c>
      <c r="CU800">
        <v>0.91501831501800002</v>
      </c>
      <c r="CV800">
        <v>1</v>
      </c>
      <c r="CW800">
        <v>4</v>
      </c>
      <c r="CX800">
        <v>2</v>
      </c>
      <c r="CY800">
        <v>516</v>
      </c>
      <c r="CZ800">
        <v>808</v>
      </c>
      <c r="DA800" s="2">
        <v>5969</v>
      </c>
      <c r="DB800" s="2">
        <v>895</v>
      </c>
      <c r="DC800" s="2">
        <v>82.58</v>
      </c>
      <c r="DD800" s="2">
        <v>193</v>
      </c>
      <c r="DE800">
        <v>177</v>
      </c>
      <c r="DF800">
        <v>5</v>
      </c>
      <c r="DG800">
        <v>61.93</v>
      </c>
      <c r="DH800">
        <v>41.29</v>
      </c>
      <c r="DI800" s="2">
        <v>20.64</v>
      </c>
      <c r="DJ800">
        <v>-4.05</v>
      </c>
      <c r="DK800">
        <v>0.84723777727623084</v>
      </c>
      <c r="DL800">
        <v>1.7421602787456446E-3</v>
      </c>
      <c r="DM800">
        <v>0</v>
      </c>
      <c r="DN800">
        <v>215.6</v>
      </c>
      <c r="DO800">
        <v>0.77099999999999991</v>
      </c>
      <c r="DP800">
        <v>10399.509999999998</v>
      </c>
      <c r="DQ800" s="2">
        <v>0</v>
      </c>
      <c r="DR800" s="2">
        <v>170.68150061000003</v>
      </c>
      <c r="DS800">
        <v>5.712017161080752E-4</v>
      </c>
      <c r="DT800">
        <v>2.1910299067804799</v>
      </c>
      <c r="DU800">
        <v>611034.42040294025</v>
      </c>
      <c r="DV800">
        <v>1</v>
      </c>
    </row>
    <row r="801" spans="1:126" x14ac:dyDescent="0.15">
      <c r="A801" t="s">
        <v>1404</v>
      </c>
      <c r="B801" t="s">
        <v>1468</v>
      </c>
      <c r="C801">
        <v>19</v>
      </c>
      <c r="D801">
        <v>93</v>
      </c>
      <c r="E801" t="s">
        <v>1469</v>
      </c>
      <c r="F801">
        <v>19093</v>
      </c>
      <c r="G801" t="s">
        <v>5785</v>
      </c>
      <c r="H801">
        <v>97.4</v>
      </c>
      <c r="I801">
        <v>0.2</v>
      </c>
      <c r="J801">
        <v>0.1</v>
      </c>
      <c r="K801">
        <v>0.3</v>
      </c>
      <c r="L801">
        <v>0.5</v>
      </c>
      <c r="M801">
        <v>1.4</v>
      </c>
      <c r="N801">
        <f t="shared" si="54"/>
        <v>9489.11</v>
      </c>
      <c r="O801">
        <f t="shared" si="52"/>
        <v>510.88999999999942</v>
      </c>
      <c r="P801">
        <f t="shared" si="53"/>
        <v>0.6130679999999995</v>
      </c>
      <c r="Q801" s="4">
        <v>19093</v>
      </c>
      <c r="R801" s="5">
        <v>42.391860000000001</v>
      </c>
      <c r="S801" s="5">
        <v>-95.507420999999994</v>
      </c>
      <c r="T801">
        <v>8</v>
      </c>
      <c r="U801">
        <v>6.7493295997433478E-2</v>
      </c>
      <c r="V801">
        <v>7113</v>
      </c>
      <c r="W801">
        <v>7085</v>
      </c>
      <c r="X801">
        <v>7071</v>
      </c>
      <c r="Y801">
        <v>6962</v>
      </c>
      <c r="Z801">
        <v>3475</v>
      </c>
      <c r="AA801">
        <v>19081</v>
      </c>
      <c r="AB801">
        <v>2958.2159999999999</v>
      </c>
      <c r="AC801">
        <v>46993</v>
      </c>
      <c r="AD801">
        <v>1</v>
      </c>
      <c r="AE801">
        <v>1.414227124876255E-4</v>
      </c>
      <c r="AF801">
        <v>8</v>
      </c>
      <c r="AG801">
        <v>547</v>
      </c>
      <c r="AH801">
        <v>1.4625228519195612E-2</v>
      </c>
      <c r="AI801" s="3">
        <v>260962</v>
      </c>
      <c r="AJ801" s="3">
        <v>276164.49857900001</v>
      </c>
      <c r="AK801">
        <v>212</v>
      </c>
      <c r="AL801">
        <v>276646.40000000002</v>
      </c>
      <c r="AM801">
        <v>2354233</v>
      </c>
      <c r="AN801">
        <v>151121</v>
      </c>
      <c r="AO801">
        <v>2505354</v>
      </c>
      <c r="AP801">
        <v>1</v>
      </c>
      <c r="AQ801">
        <v>0</v>
      </c>
      <c r="AR801">
        <v>1</v>
      </c>
      <c r="AS801">
        <v>0.14114326040931546</v>
      </c>
      <c r="AT801">
        <v>1</v>
      </c>
      <c r="AU801">
        <v>13</v>
      </c>
      <c r="AV801">
        <f t="shared" si="51"/>
        <v>14</v>
      </c>
      <c r="AW801">
        <v>0</v>
      </c>
      <c r="AX801">
        <v>0</v>
      </c>
      <c r="AY801">
        <v>489588678.92998999</v>
      </c>
      <c r="AZ801">
        <v>489588.67892998998</v>
      </c>
      <c r="BA801">
        <v>62788.381989083697</v>
      </c>
      <c r="BB801">
        <v>0.15926513286707383</v>
      </c>
      <c r="BC801">
        <v>3711</v>
      </c>
      <c r="BD801">
        <v>0</v>
      </c>
      <c r="BE801">
        <v>3711</v>
      </c>
      <c r="BF801">
        <v>0.52172079291438211</v>
      </c>
      <c r="BG801">
        <v>441588</v>
      </c>
      <c r="BH801">
        <v>62.450572761985576</v>
      </c>
      <c r="BI801">
        <v>1077</v>
      </c>
      <c r="BJ801">
        <v>14</v>
      </c>
      <c r="BK801">
        <v>1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2</v>
      </c>
      <c r="BS801">
        <v>0</v>
      </c>
      <c r="BT801">
        <v>6762</v>
      </c>
      <c r="BU801">
        <v>0.78</v>
      </c>
      <c r="BV801">
        <v>0.65697349999999999</v>
      </c>
      <c r="BW801">
        <v>76</v>
      </c>
      <c r="BX801">
        <v>2.8098200000000002</v>
      </c>
      <c r="BY801">
        <v>2.079577</v>
      </c>
      <c r="BZ801">
        <v>15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2</v>
      </c>
      <c r="CI801">
        <v>0</v>
      </c>
      <c r="CJ801">
        <v>7025</v>
      </c>
      <c r="CK801">
        <v>2.9893238434163703</v>
      </c>
      <c r="CL801">
        <v>0.68326804700615562</v>
      </c>
      <c r="CM801">
        <v>69</v>
      </c>
      <c r="CN801">
        <v>2.1834270447329582</v>
      </c>
      <c r="CO801">
        <v>789</v>
      </c>
      <c r="CP801">
        <v>-0.3218865172</v>
      </c>
      <c r="CQ801">
        <v>0.17956130200000001</v>
      </c>
      <c r="CR801">
        <v>6148</v>
      </c>
      <c r="CS801">
        <v>0.87599999999999989</v>
      </c>
      <c r="CT801">
        <v>6380</v>
      </c>
      <c r="CU801">
        <v>0.91736183524500003</v>
      </c>
      <c r="CV801">
        <v>1</v>
      </c>
      <c r="CW801">
        <v>3</v>
      </c>
      <c r="CX801">
        <v>2</v>
      </c>
      <c r="CY801">
        <v>629</v>
      </c>
      <c r="CZ801">
        <v>779</v>
      </c>
      <c r="DA801" s="2">
        <v>5177</v>
      </c>
      <c r="DB801" s="2">
        <v>610</v>
      </c>
      <c r="DC801" s="2">
        <v>126.03</v>
      </c>
      <c r="DD801" s="2">
        <v>156</v>
      </c>
      <c r="DE801">
        <v>168</v>
      </c>
      <c r="DF801">
        <v>17</v>
      </c>
      <c r="DG801">
        <v>28.01</v>
      </c>
      <c r="DH801">
        <v>70.02</v>
      </c>
      <c r="DI801" s="2">
        <v>56.01</v>
      </c>
      <c r="DJ801">
        <v>-2.14</v>
      </c>
      <c r="DK801">
        <v>0.90636950973704988</v>
      </c>
      <c r="DL801">
        <v>5.4844606946983544E-3</v>
      </c>
      <c r="DM801">
        <v>0</v>
      </c>
      <c r="DN801">
        <v>135.30000000000001</v>
      </c>
      <c r="DO801">
        <v>0.47200000000000003</v>
      </c>
      <c r="DP801">
        <v>8241.82</v>
      </c>
      <c r="DQ801" s="2">
        <v>0</v>
      </c>
      <c r="DR801" s="2">
        <v>13.496497720000001</v>
      </c>
      <c r="DS801">
        <v>0</v>
      </c>
      <c r="DT801">
        <v>2.4653785599995102</v>
      </c>
      <c r="DU801">
        <v>682038.10326104856</v>
      </c>
      <c r="DV801">
        <v>1</v>
      </c>
    </row>
    <row r="802" spans="1:126" x14ac:dyDescent="0.15">
      <c r="A802" t="s">
        <v>1404</v>
      </c>
      <c r="B802" t="s">
        <v>1404</v>
      </c>
      <c r="C802">
        <v>19</v>
      </c>
      <c r="D802">
        <v>95</v>
      </c>
      <c r="E802" t="s">
        <v>1470</v>
      </c>
      <c r="F802">
        <v>19095</v>
      </c>
      <c r="G802" t="s">
        <v>5786</v>
      </c>
      <c r="H802">
        <v>96.7</v>
      </c>
      <c r="I802">
        <v>0.3</v>
      </c>
      <c r="J802">
        <v>0.1</v>
      </c>
      <c r="K802">
        <v>0.3</v>
      </c>
      <c r="L802">
        <v>0.7</v>
      </c>
      <c r="M802">
        <v>1.9</v>
      </c>
      <c r="N802">
        <f t="shared" si="54"/>
        <v>9355.1800000000021</v>
      </c>
      <c r="O802">
        <f t="shared" si="52"/>
        <v>644.81999999999789</v>
      </c>
      <c r="P802">
        <f t="shared" si="53"/>
        <v>0.7737839999999977</v>
      </c>
      <c r="Q802" s="4">
        <v>19095</v>
      </c>
      <c r="R802" s="5">
        <v>41.683917999999998</v>
      </c>
      <c r="S802" s="5">
        <v>-92.059123</v>
      </c>
      <c r="T802">
        <v>6</v>
      </c>
      <c r="U802">
        <v>0.21070451804942067</v>
      </c>
      <c r="V802">
        <v>16320</v>
      </c>
      <c r="W802">
        <v>16316</v>
      </c>
      <c r="X802">
        <v>16344</v>
      </c>
      <c r="Y802">
        <v>16275</v>
      </c>
      <c r="Z802">
        <v>8465</v>
      </c>
      <c r="AA802">
        <v>19083</v>
      </c>
      <c r="AB802">
        <v>7351.5770000000011</v>
      </c>
      <c r="AC802">
        <v>59375</v>
      </c>
      <c r="AD802">
        <v>3</v>
      </c>
      <c r="AE802">
        <v>1.8355359765051394E-4</v>
      </c>
      <c r="AF802">
        <v>26</v>
      </c>
      <c r="AG802">
        <v>1019</v>
      </c>
      <c r="AH802">
        <v>2.5515210991167811E-2</v>
      </c>
      <c r="AI802" s="3">
        <v>336084</v>
      </c>
      <c r="AJ802" s="3">
        <v>375331.74213368003</v>
      </c>
      <c r="AK802">
        <v>120</v>
      </c>
      <c r="AL802">
        <v>375929.59999999998</v>
      </c>
      <c r="AM802">
        <v>1322910</v>
      </c>
      <c r="AN802">
        <v>174141</v>
      </c>
      <c r="AO802">
        <v>1497051</v>
      </c>
      <c r="AP802">
        <v>6</v>
      </c>
      <c r="AQ802">
        <v>2</v>
      </c>
      <c r="AR802">
        <v>8</v>
      </c>
      <c r="AS802">
        <v>0.49031625398381962</v>
      </c>
      <c r="AT802">
        <v>7</v>
      </c>
      <c r="AU802">
        <v>19</v>
      </c>
      <c r="AV802">
        <f t="shared" si="51"/>
        <v>26</v>
      </c>
      <c r="AW802">
        <v>10255</v>
      </c>
      <c r="AX802">
        <v>0.65999999999999992</v>
      </c>
      <c r="AY802">
        <v>151619758.69508299</v>
      </c>
      <c r="AZ802">
        <v>151619.758695083</v>
      </c>
      <c r="BA802">
        <v>9642.8466750775406</v>
      </c>
      <c r="BB802">
        <v>1.0370381627912368</v>
      </c>
      <c r="BC802">
        <v>8236</v>
      </c>
      <c r="BD802">
        <v>6726</v>
      </c>
      <c r="BE802">
        <v>1510</v>
      </c>
      <c r="BF802">
        <v>9.2524509803921573E-2</v>
      </c>
      <c r="BG802">
        <v>273833</v>
      </c>
      <c r="BH802">
        <v>16.754344101811061</v>
      </c>
      <c r="BI802">
        <v>2246</v>
      </c>
      <c r="BJ802">
        <v>21</v>
      </c>
      <c r="BK802">
        <v>0</v>
      </c>
      <c r="BL802">
        <v>2</v>
      </c>
      <c r="BM802">
        <v>0</v>
      </c>
      <c r="BN802">
        <v>0</v>
      </c>
      <c r="BO802">
        <v>0</v>
      </c>
      <c r="BP802">
        <v>2</v>
      </c>
      <c r="BQ802">
        <v>1</v>
      </c>
      <c r="BR802">
        <v>4</v>
      </c>
      <c r="BS802">
        <v>0</v>
      </c>
      <c r="BT802">
        <v>15811</v>
      </c>
      <c r="BU802">
        <v>0.8</v>
      </c>
      <c r="BV802">
        <v>0.70429269999999999</v>
      </c>
      <c r="BW802">
        <v>143</v>
      </c>
      <c r="BX802">
        <v>1.897413</v>
      </c>
      <c r="BY802">
        <v>1.2589570000000001</v>
      </c>
      <c r="BZ802">
        <v>22</v>
      </c>
      <c r="CA802">
        <v>0</v>
      </c>
      <c r="CB802">
        <v>2</v>
      </c>
      <c r="CC802">
        <v>0</v>
      </c>
      <c r="CD802">
        <v>0</v>
      </c>
      <c r="CE802">
        <v>0</v>
      </c>
      <c r="CF802">
        <v>2</v>
      </c>
      <c r="CG802">
        <v>0</v>
      </c>
      <c r="CH802">
        <v>3</v>
      </c>
      <c r="CI802">
        <v>0</v>
      </c>
      <c r="CJ802">
        <v>16390</v>
      </c>
      <c r="CK802">
        <v>1.7693715680292863</v>
      </c>
      <c r="CL802">
        <v>0.72369602481430084</v>
      </c>
      <c r="CM802">
        <v>128</v>
      </c>
      <c r="CN802">
        <v>0.90022202426854003</v>
      </c>
      <c r="CO802">
        <v>1913</v>
      </c>
      <c r="CP802">
        <v>0.58195918000000002</v>
      </c>
      <c r="CQ802">
        <v>0.58997560500000001</v>
      </c>
      <c r="CR802">
        <v>14601</v>
      </c>
      <c r="CS802">
        <v>0.89</v>
      </c>
      <c r="CT802">
        <v>14965</v>
      </c>
      <c r="CU802">
        <v>0.92898112420500001</v>
      </c>
      <c r="CV802">
        <v>5</v>
      </c>
      <c r="CW802">
        <v>5</v>
      </c>
      <c r="CX802">
        <v>12</v>
      </c>
      <c r="CY802">
        <v>743</v>
      </c>
      <c r="CZ802">
        <v>1519</v>
      </c>
      <c r="DA802" s="2">
        <v>12918</v>
      </c>
      <c r="DB802" s="2">
        <v>1790</v>
      </c>
      <c r="DC802" s="2">
        <v>189.83</v>
      </c>
      <c r="DD802" s="2">
        <v>327</v>
      </c>
      <c r="DE802">
        <v>383</v>
      </c>
      <c r="DF802">
        <v>27</v>
      </c>
      <c r="DG802">
        <v>55.11</v>
      </c>
      <c r="DH802">
        <v>24.49</v>
      </c>
      <c r="DI802" s="2">
        <v>61.24</v>
      </c>
      <c r="DJ802">
        <v>-3.84</v>
      </c>
      <c r="DK802">
        <v>0.93764356529915138</v>
      </c>
      <c r="DL802">
        <v>3.9254170755642784E-3</v>
      </c>
      <c r="DM802">
        <v>0</v>
      </c>
      <c r="DN802">
        <v>113.2</v>
      </c>
      <c r="DO802">
        <v>0.29699999999999999</v>
      </c>
      <c r="DP802">
        <v>25740.880000000001</v>
      </c>
      <c r="DQ802" s="2">
        <v>0</v>
      </c>
      <c r="DR802" s="2">
        <v>7131.489841560001</v>
      </c>
      <c r="DS802">
        <v>1.8626846750781023E-2</v>
      </c>
      <c r="DT802">
        <v>2.6846154901360699</v>
      </c>
      <c r="DU802">
        <v>1009226.4273606567</v>
      </c>
      <c r="DV802">
        <v>1</v>
      </c>
    </row>
    <row r="803" spans="1:126" x14ac:dyDescent="0.15">
      <c r="A803" t="s">
        <v>1404</v>
      </c>
      <c r="B803" t="s">
        <v>174</v>
      </c>
      <c r="C803">
        <v>19</v>
      </c>
      <c r="D803">
        <v>97</v>
      </c>
      <c r="E803" t="s">
        <v>1471</v>
      </c>
      <c r="F803">
        <v>19097</v>
      </c>
      <c r="G803" t="s">
        <v>5787</v>
      </c>
      <c r="H803">
        <v>96.9</v>
      </c>
      <c r="I803">
        <v>0.3</v>
      </c>
      <c r="J803">
        <v>0.2</v>
      </c>
      <c r="K803">
        <v>0.2</v>
      </c>
      <c r="L803">
        <v>1.3</v>
      </c>
      <c r="M803">
        <v>1.1000000000000001</v>
      </c>
      <c r="N803">
        <f t="shared" si="54"/>
        <v>9392.6800000000021</v>
      </c>
      <c r="O803">
        <f t="shared" si="52"/>
        <v>607.31999999999789</v>
      </c>
      <c r="P803">
        <f t="shared" si="53"/>
        <v>0.72878399999999777</v>
      </c>
      <c r="Q803" s="4">
        <v>19097</v>
      </c>
      <c r="R803" s="5">
        <v>42.164281000000003</v>
      </c>
      <c r="S803" s="5">
        <v>-90.574596</v>
      </c>
      <c r="T803">
        <v>6</v>
      </c>
      <c r="U803">
        <v>0.2021056692026055</v>
      </c>
      <c r="V803">
        <v>19807</v>
      </c>
      <c r="W803">
        <v>19656</v>
      </c>
      <c r="X803">
        <v>19572</v>
      </c>
      <c r="Y803">
        <v>19357</v>
      </c>
      <c r="Z803">
        <v>9929</v>
      </c>
      <c r="AA803">
        <v>19085</v>
      </c>
      <c r="AB803">
        <v>8194.5239999999994</v>
      </c>
      <c r="AC803">
        <v>49028</v>
      </c>
      <c r="AD803">
        <v>3</v>
      </c>
      <c r="AE803">
        <v>1.5328019619865113E-4</v>
      </c>
      <c r="AF803">
        <v>40</v>
      </c>
      <c r="AG803">
        <v>1255</v>
      </c>
      <c r="AH803">
        <v>3.1872509960159362E-2</v>
      </c>
      <c r="AI803" s="3">
        <v>308956</v>
      </c>
      <c r="AJ803" s="3">
        <v>407064.10136618</v>
      </c>
      <c r="AK803">
        <v>110</v>
      </c>
      <c r="AL803">
        <v>415878.39999999997</v>
      </c>
      <c r="AM803">
        <v>1594137</v>
      </c>
      <c r="AN803">
        <v>189209</v>
      </c>
      <c r="AO803">
        <v>1783346</v>
      </c>
      <c r="AP803">
        <v>2</v>
      </c>
      <c r="AQ803">
        <v>1</v>
      </c>
      <c r="AR803">
        <v>3</v>
      </c>
      <c r="AS803">
        <v>0.15262515262515264</v>
      </c>
      <c r="AT803">
        <v>3</v>
      </c>
      <c r="AU803">
        <v>27</v>
      </c>
      <c r="AV803">
        <f t="shared" si="51"/>
        <v>30</v>
      </c>
      <c r="AW803">
        <v>13134</v>
      </c>
      <c r="AX803">
        <v>0.69</v>
      </c>
      <c r="AY803">
        <v>596411007.913064</v>
      </c>
      <c r="AZ803">
        <v>596411.00791306398</v>
      </c>
      <c r="BA803">
        <v>29582.344336441201</v>
      </c>
      <c r="BB803">
        <v>0.33803946997133139</v>
      </c>
      <c r="BC803">
        <v>19203</v>
      </c>
      <c r="BD803">
        <v>0</v>
      </c>
      <c r="BE803">
        <v>19203</v>
      </c>
      <c r="BF803">
        <v>0.96950573029736964</v>
      </c>
      <c r="BG803">
        <v>486985</v>
      </c>
      <c r="BH803">
        <v>24.881718781933372</v>
      </c>
      <c r="BI803">
        <v>3042</v>
      </c>
      <c r="BJ803">
        <v>16</v>
      </c>
      <c r="BK803">
        <v>3</v>
      </c>
      <c r="BL803">
        <v>3</v>
      </c>
      <c r="BM803">
        <v>0</v>
      </c>
      <c r="BN803">
        <v>0</v>
      </c>
      <c r="BO803">
        <v>0</v>
      </c>
      <c r="BP803">
        <v>2</v>
      </c>
      <c r="BQ803">
        <v>1</v>
      </c>
      <c r="BR803">
        <v>4</v>
      </c>
      <c r="BS803">
        <v>0</v>
      </c>
      <c r="BT803">
        <v>19728</v>
      </c>
      <c r="BU803">
        <v>0.83</v>
      </c>
      <c r="BV803">
        <v>0.63777859999999997</v>
      </c>
      <c r="BW803">
        <v>140</v>
      </c>
      <c r="BX803">
        <v>1.469992</v>
      </c>
      <c r="BY803">
        <v>0.27106449999999999</v>
      </c>
      <c r="BZ803">
        <v>14</v>
      </c>
      <c r="CA803">
        <v>3</v>
      </c>
      <c r="CB803">
        <v>3</v>
      </c>
      <c r="CC803">
        <v>0</v>
      </c>
      <c r="CD803">
        <v>0</v>
      </c>
      <c r="CE803">
        <v>0</v>
      </c>
      <c r="CF803">
        <v>2</v>
      </c>
      <c r="CG803">
        <v>1</v>
      </c>
      <c r="CH803">
        <v>5</v>
      </c>
      <c r="CI803">
        <v>0</v>
      </c>
      <c r="CJ803">
        <v>19460</v>
      </c>
      <c r="CK803">
        <v>1.4388489208633093</v>
      </c>
      <c r="CL803">
        <v>0.66684028908132043</v>
      </c>
      <c r="CM803">
        <v>122</v>
      </c>
      <c r="CN803">
        <v>9.1859390231483679E-2</v>
      </c>
      <c r="CO803">
        <v>1599</v>
      </c>
      <c r="CP803">
        <v>2.6321326999999999E-2</v>
      </c>
      <c r="CQ803">
        <v>0.13741550499999999</v>
      </c>
      <c r="CR803">
        <v>16964</v>
      </c>
      <c r="CS803">
        <v>0.87400000000000011</v>
      </c>
      <c r="CT803">
        <v>17509</v>
      </c>
      <c r="CU803">
        <v>0.90420332355800004</v>
      </c>
      <c r="CV803">
        <v>12</v>
      </c>
      <c r="CW803">
        <v>10</v>
      </c>
      <c r="CX803">
        <v>9</v>
      </c>
      <c r="CY803">
        <v>882</v>
      </c>
      <c r="CZ803">
        <v>1901</v>
      </c>
      <c r="DA803" s="2">
        <v>10670</v>
      </c>
      <c r="DB803" s="2">
        <v>1510</v>
      </c>
      <c r="DC803" s="2">
        <v>158.27000000000001</v>
      </c>
      <c r="DD803" s="2">
        <v>528</v>
      </c>
      <c r="DE803">
        <v>484</v>
      </c>
      <c r="DF803">
        <v>32</v>
      </c>
      <c r="DG803">
        <v>25.53</v>
      </c>
      <c r="DH803">
        <v>20.420000000000002</v>
      </c>
      <c r="DI803" s="2">
        <v>20.420000000000002</v>
      </c>
      <c r="DJ803">
        <v>-0.85</v>
      </c>
      <c r="DK803">
        <v>0.91484224290837535</v>
      </c>
      <c r="DL803">
        <v>2.3904382470119521E-3</v>
      </c>
      <c r="DM803">
        <v>0</v>
      </c>
      <c r="DN803">
        <v>44.7</v>
      </c>
      <c r="DO803">
        <v>0.10800000000000001</v>
      </c>
      <c r="DP803">
        <v>19224.879999999997</v>
      </c>
      <c r="DQ803" s="2">
        <v>0</v>
      </c>
      <c r="DR803" s="2">
        <v>880.98995745000002</v>
      </c>
      <c r="DS803">
        <v>2.1183801884190187E-3</v>
      </c>
      <c r="DT803">
        <v>3.4615959168921</v>
      </c>
      <c r="DU803">
        <v>1439602.9713636194</v>
      </c>
      <c r="DV803">
        <v>1</v>
      </c>
    </row>
    <row r="804" spans="1:126" x14ac:dyDescent="0.15">
      <c r="A804" t="s">
        <v>1404</v>
      </c>
      <c r="B804" t="s">
        <v>904</v>
      </c>
      <c r="C804">
        <v>19</v>
      </c>
      <c r="D804">
        <v>99</v>
      </c>
      <c r="E804" t="s">
        <v>1472</v>
      </c>
      <c r="F804">
        <v>19099</v>
      </c>
      <c r="G804" t="s">
        <v>5788</v>
      </c>
      <c r="H804">
        <v>95.8</v>
      </c>
      <c r="I804">
        <v>1.3</v>
      </c>
      <c r="J804">
        <v>0.3</v>
      </c>
      <c r="K804">
        <v>0.4</v>
      </c>
      <c r="L804">
        <v>0.8</v>
      </c>
      <c r="M804">
        <v>1.5</v>
      </c>
      <c r="N804">
        <f t="shared" si="54"/>
        <v>9182.4699999999993</v>
      </c>
      <c r="O804">
        <f t="shared" si="52"/>
        <v>817.53000000000065</v>
      </c>
      <c r="P804">
        <f t="shared" si="53"/>
        <v>0.98103600000000113</v>
      </c>
      <c r="Q804" s="4">
        <v>19099</v>
      </c>
      <c r="R804" s="5">
        <v>41.685550999999997</v>
      </c>
      <c r="S804" s="5">
        <v>-93.054147</v>
      </c>
      <c r="T804">
        <v>6</v>
      </c>
      <c r="U804">
        <v>-9.8551561648403119E-3</v>
      </c>
      <c r="V804">
        <v>36823</v>
      </c>
      <c r="W804">
        <v>36715</v>
      </c>
      <c r="X804">
        <v>36726</v>
      </c>
      <c r="Y804">
        <v>36729</v>
      </c>
      <c r="Z804">
        <v>19282</v>
      </c>
      <c r="AA804">
        <v>19087</v>
      </c>
      <c r="AB804">
        <v>14855.923999999999</v>
      </c>
      <c r="AC804">
        <v>55033</v>
      </c>
      <c r="AD804">
        <v>3</v>
      </c>
      <c r="AE804">
        <v>8.1685999019768008E-5</v>
      </c>
      <c r="AF804">
        <v>54</v>
      </c>
      <c r="AG804">
        <v>1098</v>
      </c>
      <c r="AH804">
        <v>4.9180327868852458E-2</v>
      </c>
      <c r="AI804" s="3">
        <v>373652</v>
      </c>
      <c r="AJ804" s="3">
        <v>467466.70900327002</v>
      </c>
      <c r="AK804">
        <v>115</v>
      </c>
      <c r="AL804">
        <v>469100.80000000005</v>
      </c>
      <c r="AM804">
        <v>3049381</v>
      </c>
      <c r="AN804">
        <v>230346</v>
      </c>
      <c r="AO804">
        <v>3279727</v>
      </c>
      <c r="AP804">
        <v>4</v>
      </c>
      <c r="AQ804">
        <v>1</v>
      </c>
      <c r="AR804">
        <v>5</v>
      </c>
      <c r="AS804">
        <v>0.13618412093149937</v>
      </c>
      <c r="AT804">
        <v>5</v>
      </c>
      <c r="AU804">
        <v>31</v>
      </c>
      <c r="AV804">
        <f t="shared" si="51"/>
        <v>36</v>
      </c>
      <c r="AW804">
        <v>30441</v>
      </c>
      <c r="AX804">
        <v>0.85</v>
      </c>
      <c r="AY804">
        <v>230776690.57638699</v>
      </c>
      <c r="AZ804">
        <v>230776.69057638699</v>
      </c>
      <c r="BA804">
        <v>6190.7471327718504</v>
      </c>
      <c r="BB804">
        <v>1.6153139169686279</v>
      </c>
      <c r="BC804">
        <v>12751</v>
      </c>
      <c r="BD804">
        <v>15500</v>
      </c>
      <c r="BE804">
        <v>-2749</v>
      </c>
      <c r="BF804">
        <v>-7.4654427939059825E-2</v>
      </c>
      <c r="BG804">
        <v>636621</v>
      </c>
      <c r="BH804">
        <v>17.334340793987909</v>
      </c>
      <c r="BI804">
        <v>4344</v>
      </c>
      <c r="BJ804">
        <v>42</v>
      </c>
      <c r="BK804">
        <v>10</v>
      </c>
      <c r="BL804">
        <v>3</v>
      </c>
      <c r="BM804">
        <v>0</v>
      </c>
      <c r="BN804">
        <v>1</v>
      </c>
      <c r="BO804">
        <v>3</v>
      </c>
      <c r="BP804">
        <v>2</v>
      </c>
      <c r="BQ804">
        <v>4</v>
      </c>
      <c r="BR804">
        <v>5</v>
      </c>
      <c r="BS804">
        <v>0</v>
      </c>
      <c r="BT804">
        <v>36257</v>
      </c>
      <c r="BU804">
        <v>0.8</v>
      </c>
      <c r="BV804">
        <v>0.68653229999999998</v>
      </c>
      <c r="BW804">
        <v>258</v>
      </c>
      <c r="BX804">
        <v>1.9306620000000001</v>
      </c>
      <c r="BY804">
        <v>0.91142520000000005</v>
      </c>
      <c r="BZ804">
        <v>40</v>
      </c>
      <c r="CA804">
        <v>9</v>
      </c>
      <c r="CB804">
        <v>2</v>
      </c>
      <c r="CC804">
        <v>0</v>
      </c>
      <c r="CD804">
        <v>1</v>
      </c>
      <c r="CE804">
        <v>2</v>
      </c>
      <c r="CF804">
        <v>1</v>
      </c>
      <c r="CG804">
        <v>1</v>
      </c>
      <c r="CH804">
        <v>3</v>
      </c>
      <c r="CI804">
        <v>0</v>
      </c>
      <c r="CJ804">
        <v>36866</v>
      </c>
      <c r="CK804">
        <v>1.600390603808387</v>
      </c>
      <c r="CL804">
        <v>0.72170857988165682</v>
      </c>
      <c r="CM804">
        <v>234</v>
      </c>
      <c r="CN804">
        <v>0.4875613789209518</v>
      </c>
      <c r="CO804">
        <v>3847</v>
      </c>
      <c r="CP804">
        <v>-0.61944024689999999</v>
      </c>
      <c r="CQ804">
        <v>-0.26074826249999999</v>
      </c>
      <c r="CR804">
        <v>32227</v>
      </c>
      <c r="CS804">
        <v>0.875</v>
      </c>
      <c r="CT804">
        <v>32993</v>
      </c>
      <c r="CU804">
        <v>0.92026869158899993</v>
      </c>
      <c r="CV804">
        <v>35</v>
      </c>
      <c r="CW804">
        <v>20</v>
      </c>
      <c r="CX804">
        <v>16</v>
      </c>
      <c r="CY804">
        <v>827</v>
      </c>
      <c r="CZ804">
        <v>1633</v>
      </c>
      <c r="DA804" s="2">
        <v>16388</v>
      </c>
      <c r="DB804" s="2">
        <v>3670</v>
      </c>
      <c r="DC804" s="2">
        <v>133.72999999999999</v>
      </c>
      <c r="DD804" s="2">
        <v>1396</v>
      </c>
      <c r="DE804">
        <v>411</v>
      </c>
      <c r="DF804">
        <v>34</v>
      </c>
      <c r="DG804">
        <v>30.02</v>
      </c>
      <c r="DH804">
        <v>21.83</v>
      </c>
      <c r="DI804" s="2">
        <v>27.29</v>
      </c>
      <c r="DJ804">
        <v>-3.19</v>
      </c>
      <c r="DK804">
        <v>0.90506942288546566</v>
      </c>
      <c r="DL804">
        <v>9.1074681238615665E-4</v>
      </c>
      <c r="DM804">
        <v>0</v>
      </c>
      <c r="DN804">
        <v>149.5</v>
      </c>
      <c r="DO804">
        <v>0.32</v>
      </c>
      <c r="DP804">
        <v>13144.87</v>
      </c>
      <c r="DQ804" s="2">
        <v>0</v>
      </c>
      <c r="DR804" s="2">
        <v>4022.0346845699996</v>
      </c>
      <c r="DS804">
        <v>8.5717556985317658E-3</v>
      </c>
      <c r="DT804">
        <v>2.3526085068319298</v>
      </c>
      <c r="DU804">
        <v>1103610.5326416639</v>
      </c>
      <c r="DV804">
        <v>1</v>
      </c>
    </row>
    <row r="805" spans="1:126" x14ac:dyDescent="0.15">
      <c r="A805" t="s">
        <v>1404</v>
      </c>
      <c r="B805" t="s">
        <v>176</v>
      </c>
      <c r="C805">
        <v>19</v>
      </c>
      <c r="D805">
        <v>101</v>
      </c>
      <c r="E805" t="s">
        <v>1473</v>
      </c>
      <c r="F805">
        <v>19101</v>
      </c>
      <c r="G805" t="s">
        <v>5789</v>
      </c>
      <c r="H805">
        <v>86.3</v>
      </c>
      <c r="I805">
        <v>1.2</v>
      </c>
      <c r="J805">
        <v>0.2</v>
      </c>
      <c r="K805">
        <v>8.4</v>
      </c>
      <c r="L805">
        <v>1.5</v>
      </c>
      <c r="M805">
        <v>2.4</v>
      </c>
      <c r="N805">
        <f t="shared" si="54"/>
        <v>7527.74</v>
      </c>
      <c r="O805">
        <f t="shared" si="52"/>
        <v>2472.2600000000002</v>
      </c>
      <c r="P805">
        <f t="shared" si="53"/>
        <v>2.9667120000000011</v>
      </c>
      <c r="Q805" s="4">
        <v>19101</v>
      </c>
      <c r="R805" s="5">
        <v>41.006383999999997</v>
      </c>
      <c r="S805" s="5">
        <v>-91.967439999999996</v>
      </c>
      <c r="T805">
        <v>7</v>
      </c>
      <c r="U805">
        <v>4.625198004534907E-2</v>
      </c>
      <c r="V805">
        <v>16791</v>
      </c>
      <c r="W805">
        <v>17102</v>
      </c>
      <c r="X805">
        <v>17318</v>
      </c>
      <c r="Y805">
        <v>17927</v>
      </c>
      <c r="Z805">
        <v>9168</v>
      </c>
      <c r="AA805">
        <v>19089</v>
      </c>
      <c r="AB805">
        <v>6631.3920000000007</v>
      </c>
      <c r="AC805">
        <v>42899</v>
      </c>
      <c r="AD805">
        <v>1</v>
      </c>
      <c r="AE805">
        <v>5.7743388382030257E-5</v>
      </c>
      <c r="AF805">
        <v>27</v>
      </c>
      <c r="AG805">
        <v>685</v>
      </c>
      <c r="AH805">
        <v>3.9416058394160583E-2</v>
      </c>
      <c r="AI805" s="3">
        <v>198138</v>
      </c>
      <c r="AJ805" s="3">
        <v>278729.47318950004</v>
      </c>
      <c r="AK805">
        <v>100</v>
      </c>
      <c r="AL805">
        <v>279526.40000000002</v>
      </c>
      <c r="AM805">
        <v>2599790</v>
      </c>
      <c r="AN805">
        <v>92058</v>
      </c>
      <c r="AO805">
        <v>2691848</v>
      </c>
      <c r="AP805">
        <v>2</v>
      </c>
      <c r="AQ805">
        <v>0</v>
      </c>
      <c r="AR805">
        <v>2</v>
      </c>
      <c r="AS805">
        <v>0.1169453865045024</v>
      </c>
      <c r="AT805">
        <v>5</v>
      </c>
      <c r="AU805">
        <v>33</v>
      </c>
      <c r="AV805">
        <f t="shared" si="51"/>
        <v>38</v>
      </c>
      <c r="AW805">
        <v>13911</v>
      </c>
      <c r="AX805">
        <v>0.88</v>
      </c>
      <c r="AY805">
        <v>975872383.18422902</v>
      </c>
      <c r="AZ805">
        <v>975872.38318422902</v>
      </c>
      <c r="BA805">
        <v>60150.217890251697</v>
      </c>
      <c r="BB805">
        <v>0.16625043683541935</v>
      </c>
      <c r="BC805">
        <v>20949</v>
      </c>
      <c r="BD805">
        <v>36855</v>
      </c>
      <c r="BE805">
        <v>-15906</v>
      </c>
      <c r="BF805">
        <v>-0.94729319278184743</v>
      </c>
      <c r="BG805">
        <v>474356</v>
      </c>
      <c r="BH805">
        <v>27.390922739346344</v>
      </c>
      <c r="BI805">
        <v>2262</v>
      </c>
      <c r="BJ805">
        <v>14</v>
      </c>
      <c r="BK805">
        <v>3</v>
      </c>
      <c r="BL805">
        <v>2</v>
      </c>
      <c r="BM805">
        <v>0</v>
      </c>
      <c r="BN805">
        <v>0</v>
      </c>
      <c r="BO805">
        <v>1</v>
      </c>
      <c r="BP805">
        <v>1</v>
      </c>
      <c r="BQ805">
        <v>3</v>
      </c>
      <c r="BR805">
        <v>2</v>
      </c>
      <c r="BS805">
        <v>0</v>
      </c>
      <c r="BT805">
        <v>15472</v>
      </c>
      <c r="BU805">
        <v>0.77</v>
      </c>
      <c r="BV805">
        <v>0.69227680000000003</v>
      </c>
      <c r="BW805">
        <v>205</v>
      </c>
      <c r="BX805">
        <v>1.680455</v>
      </c>
      <c r="BY805">
        <v>1.6621360000000001</v>
      </c>
      <c r="BZ805">
        <v>16</v>
      </c>
      <c r="CA805">
        <v>3</v>
      </c>
      <c r="CB805">
        <v>2</v>
      </c>
      <c r="CC805">
        <v>0</v>
      </c>
      <c r="CD805">
        <v>0</v>
      </c>
      <c r="CE805">
        <v>2</v>
      </c>
      <c r="CF805">
        <v>1</v>
      </c>
      <c r="CG805">
        <v>3</v>
      </c>
      <c r="CH805">
        <v>2</v>
      </c>
      <c r="CI805">
        <v>0</v>
      </c>
      <c r="CJ805">
        <v>17486</v>
      </c>
      <c r="CK805">
        <v>1.6584696328491364</v>
      </c>
      <c r="CL805">
        <v>0.66016562185589356</v>
      </c>
      <c r="CM805">
        <v>185</v>
      </c>
      <c r="CN805">
        <v>1.028118559898529</v>
      </c>
      <c r="CO805">
        <v>2957</v>
      </c>
      <c r="CP805">
        <v>0.55964281800000004</v>
      </c>
      <c r="CQ805">
        <v>-0.2741900578</v>
      </c>
      <c r="CR805">
        <v>15265</v>
      </c>
      <c r="CS805">
        <v>0.86599999999999999</v>
      </c>
      <c r="CT805">
        <v>14373</v>
      </c>
      <c r="CU805">
        <v>0.89175627239999999</v>
      </c>
      <c r="CV805">
        <v>19</v>
      </c>
      <c r="CW805">
        <v>9</v>
      </c>
      <c r="CX805">
        <v>13</v>
      </c>
      <c r="CY805">
        <v>347</v>
      </c>
      <c r="CZ805">
        <v>1042</v>
      </c>
      <c r="DA805" s="2">
        <v>11714</v>
      </c>
      <c r="DB805" s="2">
        <v>2040</v>
      </c>
      <c r="DC805" s="2">
        <v>368.83</v>
      </c>
      <c r="DD805" s="2">
        <v>2580</v>
      </c>
      <c r="DE805">
        <v>320</v>
      </c>
      <c r="DF805">
        <v>11</v>
      </c>
      <c r="DG805">
        <v>154.66999999999999</v>
      </c>
      <c r="DH805">
        <v>11.9</v>
      </c>
      <c r="DI805" s="2">
        <v>41.64</v>
      </c>
      <c r="DJ805">
        <v>-3.35</v>
      </c>
      <c r="DK805">
        <v>0.92667231929261429</v>
      </c>
      <c r="DL805">
        <v>2.7737226277372264E-2</v>
      </c>
      <c r="DM805">
        <v>3916</v>
      </c>
      <c r="DN805">
        <v>99</v>
      </c>
      <c r="DO805">
        <v>0.35100000000000003</v>
      </c>
      <c r="DP805">
        <v>28414.309999999998</v>
      </c>
      <c r="DQ805" s="2">
        <v>0</v>
      </c>
      <c r="DR805" s="2">
        <v>451.34737665000006</v>
      </c>
      <c r="DS805">
        <v>1.6146847962900462E-3</v>
      </c>
      <c r="DT805">
        <v>2.9256014354554298</v>
      </c>
      <c r="DU805">
        <v>817782.83708768873</v>
      </c>
      <c r="DV805">
        <v>1</v>
      </c>
    </row>
    <row r="806" spans="1:126" x14ac:dyDescent="0.15">
      <c r="A806" t="s">
        <v>1404</v>
      </c>
      <c r="B806" t="s">
        <v>331</v>
      </c>
      <c r="C806">
        <v>19</v>
      </c>
      <c r="D806">
        <v>103</v>
      </c>
      <c r="E806" t="s">
        <v>1474</v>
      </c>
      <c r="F806">
        <v>19103</v>
      </c>
      <c r="G806" t="s">
        <v>5790</v>
      </c>
      <c r="H806">
        <v>83.1</v>
      </c>
      <c r="I806">
        <v>4.7</v>
      </c>
      <c r="J806">
        <v>0.2</v>
      </c>
      <c r="K806">
        <v>5.2</v>
      </c>
      <c r="L806">
        <v>2.1</v>
      </c>
      <c r="M806">
        <v>4.7</v>
      </c>
      <c r="N806">
        <f t="shared" si="54"/>
        <v>6981.2799999999988</v>
      </c>
      <c r="O806">
        <f t="shared" si="52"/>
        <v>3018.7200000000012</v>
      </c>
      <c r="P806">
        <f t="shared" si="53"/>
        <v>3.6224640000000026</v>
      </c>
      <c r="Q806" s="4">
        <v>19103</v>
      </c>
      <c r="R806" s="5">
        <v>41.668877000000002</v>
      </c>
      <c r="S806" s="5">
        <v>-91.588924000000006</v>
      </c>
      <c r="T806">
        <v>3</v>
      </c>
      <c r="U806">
        <v>6.8812648580361638E-2</v>
      </c>
      <c r="V806">
        <v>131627</v>
      </c>
      <c r="W806">
        <v>136802</v>
      </c>
      <c r="X806">
        <v>139436</v>
      </c>
      <c r="Y806">
        <v>144527</v>
      </c>
      <c r="Z806">
        <v>68483</v>
      </c>
      <c r="AA806">
        <v>19091</v>
      </c>
      <c r="AB806">
        <v>58499.44</v>
      </c>
      <c r="AC806">
        <v>55700</v>
      </c>
      <c r="AD806">
        <v>5</v>
      </c>
      <c r="AE806">
        <v>3.5858745230786885E-5</v>
      </c>
      <c r="AF806">
        <v>88</v>
      </c>
      <c r="AG806">
        <v>1342</v>
      </c>
      <c r="AH806">
        <v>6.5573770491803282E-2</v>
      </c>
      <c r="AI806" s="3">
        <v>328672</v>
      </c>
      <c r="AJ806" s="3">
        <v>392984.79780434002</v>
      </c>
      <c r="AK806">
        <v>89</v>
      </c>
      <c r="AL806">
        <v>398982.39999999997</v>
      </c>
      <c r="AM806">
        <v>1676830</v>
      </c>
      <c r="AN806">
        <v>207434</v>
      </c>
      <c r="AO806">
        <v>1884264</v>
      </c>
      <c r="AP806">
        <v>15</v>
      </c>
      <c r="AQ806">
        <v>2</v>
      </c>
      <c r="AR806">
        <v>17</v>
      </c>
      <c r="AS806">
        <v>0.1242671890761831</v>
      </c>
      <c r="AT806">
        <v>18</v>
      </c>
      <c r="AU806">
        <v>63</v>
      </c>
      <c r="AV806">
        <f t="shared" si="51"/>
        <v>81</v>
      </c>
      <c r="AW806">
        <v>129088</v>
      </c>
      <c r="AX806">
        <v>0.92</v>
      </c>
      <c r="AY806">
        <v>354917847.31537801</v>
      </c>
      <c r="AZ806">
        <v>354917.84731537802</v>
      </c>
      <c r="BA806">
        <v>3196.4948936191199</v>
      </c>
      <c r="BB806">
        <v>3.1284267088810669</v>
      </c>
      <c r="BC806">
        <v>28927</v>
      </c>
      <c r="BD806">
        <v>18097</v>
      </c>
      <c r="BE806">
        <v>10830</v>
      </c>
      <c r="BF806">
        <v>8.2277952091896034E-2</v>
      </c>
      <c r="BG806">
        <v>3261091</v>
      </c>
      <c r="BH806">
        <v>23.387726268682407</v>
      </c>
      <c r="BI806">
        <v>10123</v>
      </c>
      <c r="BJ806">
        <v>70</v>
      </c>
      <c r="BK806">
        <v>12</v>
      </c>
      <c r="BL806">
        <v>9</v>
      </c>
      <c r="BM806">
        <v>3</v>
      </c>
      <c r="BN806">
        <v>5</v>
      </c>
      <c r="BO806">
        <v>8</v>
      </c>
      <c r="BP806">
        <v>1</v>
      </c>
      <c r="BQ806">
        <v>9</v>
      </c>
      <c r="BR806">
        <v>6</v>
      </c>
      <c r="BS806">
        <v>0</v>
      </c>
      <c r="BT806">
        <v>131005</v>
      </c>
      <c r="BU806">
        <v>0.81</v>
      </c>
      <c r="BV806">
        <v>0.7211497</v>
      </c>
      <c r="BW806">
        <v>764</v>
      </c>
      <c r="BX806">
        <v>0.93889549999999999</v>
      </c>
      <c r="BY806">
        <v>0.1029796</v>
      </c>
      <c r="BZ806">
        <v>72</v>
      </c>
      <c r="CA806">
        <v>14</v>
      </c>
      <c r="CB806">
        <v>10</v>
      </c>
      <c r="CC806">
        <v>2</v>
      </c>
      <c r="CD806">
        <v>4</v>
      </c>
      <c r="CE806">
        <v>7</v>
      </c>
      <c r="CF806">
        <v>1</v>
      </c>
      <c r="CG806">
        <v>17</v>
      </c>
      <c r="CH806">
        <v>5</v>
      </c>
      <c r="CI806">
        <v>0</v>
      </c>
      <c r="CJ806">
        <v>142421</v>
      </c>
      <c r="CK806">
        <v>0.92682961080177784</v>
      </c>
      <c r="CL806">
        <v>0.66843503659909909</v>
      </c>
      <c r="CM806">
        <v>675</v>
      </c>
      <c r="CN806">
        <v>-0.61828435732729403</v>
      </c>
      <c r="CO806">
        <v>36602</v>
      </c>
      <c r="CP806">
        <v>0.75312549399999995</v>
      </c>
      <c r="CQ806">
        <v>1.065974209</v>
      </c>
      <c r="CR806">
        <v>124931</v>
      </c>
      <c r="CS806">
        <v>0.8590000000000001</v>
      </c>
      <c r="CT806">
        <v>118991</v>
      </c>
      <c r="CU806">
        <v>0.92218970377000009</v>
      </c>
      <c r="CV806">
        <v>459</v>
      </c>
      <c r="CW806">
        <v>319</v>
      </c>
      <c r="CX806">
        <v>259</v>
      </c>
      <c r="CY806">
        <v>1016</v>
      </c>
      <c r="CZ806">
        <v>2043</v>
      </c>
      <c r="DA806" s="2">
        <v>112634</v>
      </c>
      <c r="DB806" s="2">
        <v>21020</v>
      </c>
      <c r="DC806" s="2">
        <v>207.68</v>
      </c>
      <c r="DD806" s="2">
        <v>22170</v>
      </c>
      <c r="DE806">
        <v>517</v>
      </c>
      <c r="DF806">
        <v>35</v>
      </c>
      <c r="DG806">
        <v>50.3</v>
      </c>
      <c r="DH806">
        <v>5.03</v>
      </c>
      <c r="DI806" s="2">
        <v>16.53</v>
      </c>
      <c r="DJ806">
        <v>-2.64</v>
      </c>
      <c r="DK806">
        <v>0.92638861844026876</v>
      </c>
      <c r="DL806">
        <v>4.7690014903129657E-2</v>
      </c>
      <c r="DM806">
        <v>3837</v>
      </c>
      <c r="DN806">
        <v>152.80000000000001</v>
      </c>
      <c r="DO806">
        <v>0.37200000000000005</v>
      </c>
      <c r="DP806">
        <v>14595.650000000001</v>
      </c>
      <c r="DQ806" s="2">
        <v>0</v>
      </c>
      <c r="DR806" s="2">
        <v>2125.4246725799994</v>
      </c>
      <c r="DS806">
        <v>5.3271117174496932E-3</v>
      </c>
      <c r="DT806">
        <v>2.8553443589994898</v>
      </c>
      <c r="DU806">
        <v>1139232.145180078</v>
      </c>
      <c r="DV806">
        <v>0</v>
      </c>
    </row>
    <row r="807" spans="1:126" x14ac:dyDescent="0.15">
      <c r="A807" t="s">
        <v>1404</v>
      </c>
      <c r="B807" t="s">
        <v>912</v>
      </c>
      <c r="C807">
        <v>19</v>
      </c>
      <c r="D807">
        <v>105</v>
      </c>
      <c r="E807" t="s">
        <v>1475</v>
      </c>
      <c r="F807">
        <v>19105</v>
      </c>
      <c r="G807" t="s">
        <v>5791</v>
      </c>
      <c r="H807">
        <v>95.5</v>
      </c>
      <c r="I807">
        <v>2</v>
      </c>
      <c r="J807">
        <v>0.2</v>
      </c>
      <c r="K807">
        <v>0.4</v>
      </c>
      <c r="L807">
        <v>0.6</v>
      </c>
      <c r="M807">
        <v>1.3</v>
      </c>
      <c r="N807">
        <f t="shared" si="54"/>
        <v>9126.5000000000018</v>
      </c>
      <c r="O807">
        <f t="shared" si="52"/>
        <v>873.49999999999818</v>
      </c>
      <c r="P807">
        <f t="shared" si="53"/>
        <v>1.0481999999999982</v>
      </c>
      <c r="Q807" s="4">
        <v>19105</v>
      </c>
      <c r="R807" s="5">
        <v>42.125118000000001</v>
      </c>
      <c r="S807" s="5">
        <v>-91.116913999999994</v>
      </c>
      <c r="T807">
        <v>2</v>
      </c>
      <c r="U807">
        <v>0.16770196242282534</v>
      </c>
      <c r="V807">
        <v>20686</v>
      </c>
      <c r="W807">
        <v>20607</v>
      </c>
      <c r="X807">
        <v>20560</v>
      </c>
      <c r="Y807">
        <v>20402</v>
      </c>
      <c r="Z807">
        <v>10861</v>
      </c>
      <c r="AA807">
        <v>19093</v>
      </c>
      <c r="AB807">
        <v>8477.4249999999993</v>
      </c>
      <c r="AC807">
        <v>55060</v>
      </c>
      <c r="AD807">
        <v>2</v>
      </c>
      <c r="AE807">
        <v>9.7276264591439695E-5</v>
      </c>
      <c r="AF807">
        <v>50</v>
      </c>
      <c r="AG807">
        <v>1061</v>
      </c>
      <c r="AH807">
        <v>4.71253534401508E-2</v>
      </c>
      <c r="AI807" s="3">
        <v>314005</v>
      </c>
      <c r="AJ807" s="3">
        <v>368396.68569847505</v>
      </c>
      <c r="AK807">
        <v>130</v>
      </c>
      <c r="AL807">
        <v>369113.59999999998</v>
      </c>
      <c r="AM807">
        <v>2699078</v>
      </c>
      <c r="AN807">
        <v>218275</v>
      </c>
      <c r="AO807">
        <v>2917353</v>
      </c>
      <c r="AP807">
        <v>4</v>
      </c>
      <c r="AQ807">
        <v>0</v>
      </c>
      <c r="AR807">
        <v>4</v>
      </c>
      <c r="AS807">
        <v>0.19410879798126851</v>
      </c>
      <c r="AT807">
        <v>4</v>
      </c>
      <c r="AU807">
        <v>20</v>
      </c>
      <c r="AV807">
        <f t="shared" si="51"/>
        <v>24</v>
      </c>
      <c r="AW807">
        <v>14459</v>
      </c>
      <c r="AX807">
        <v>0.72</v>
      </c>
      <c r="AY807">
        <v>469569177.09738302</v>
      </c>
      <c r="AZ807">
        <v>469569.17709738301</v>
      </c>
      <c r="BA807">
        <v>23661.331012008301</v>
      </c>
      <c r="BB807">
        <v>0.42263049339552905</v>
      </c>
      <c r="BC807">
        <v>4353</v>
      </c>
      <c r="BD807">
        <v>0</v>
      </c>
      <c r="BE807">
        <v>4353</v>
      </c>
      <c r="BF807">
        <v>0.21043217635115538</v>
      </c>
      <c r="BG807">
        <v>436209</v>
      </c>
      <c r="BH807">
        <v>21.216391050583656</v>
      </c>
      <c r="BI807">
        <v>2728</v>
      </c>
      <c r="BJ807">
        <v>19</v>
      </c>
      <c r="BK807">
        <v>1</v>
      </c>
      <c r="BL807">
        <v>3</v>
      </c>
      <c r="BM807">
        <v>0</v>
      </c>
      <c r="BN807">
        <v>0</v>
      </c>
      <c r="BO807">
        <v>2</v>
      </c>
      <c r="BP807">
        <v>2</v>
      </c>
      <c r="BQ807">
        <v>2</v>
      </c>
      <c r="BR807">
        <v>4</v>
      </c>
      <c r="BS807">
        <v>0</v>
      </c>
      <c r="BT807">
        <v>20364</v>
      </c>
      <c r="BU807">
        <v>0.77</v>
      </c>
      <c r="BV807">
        <v>0.62471909999999997</v>
      </c>
      <c r="BW807">
        <v>156</v>
      </c>
      <c r="BX807">
        <v>1.6205069999999999</v>
      </c>
      <c r="BY807">
        <v>0.44789010000000001</v>
      </c>
      <c r="BZ807">
        <v>22</v>
      </c>
      <c r="CA807">
        <v>2</v>
      </c>
      <c r="CB807">
        <v>3</v>
      </c>
      <c r="CC807">
        <v>0</v>
      </c>
      <c r="CD807">
        <v>0</v>
      </c>
      <c r="CE807">
        <v>2</v>
      </c>
      <c r="CF807">
        <v>2</v>
      </c>
      <c r="CG807">
        <v>0</v>
      </c>
      <c r="CH807">
        <v>4</v>
      </c>
      <c r="CI807">
        <v>0</v>
      </c>
      <c r="CJ807">
        <v>20496</v>
      </c>
      <c r="CK807">
        <v>1.7076502732240437</v>
      </c>
      <c r="CL807">
        <v>0.7503231365790608</v>
      </c>
      <c r="CM807">
        <v>125</v>
      </c>
      <c r="CN807">
        <v>0.66916032730165409</v>
      </c>
      <c r="CO807">
        <v>1992</v>
      </c>
      <c r="CP807">
        <v>-0.24149622370000001</v>
      </c>
      <c r="CQ807">
        <v>-8.6930602499999995E-2</v>
      </c>
      <c r="CR807">
        <v>17976</v>
      </c>
      <c r="CS807">
        <v>0.879</v>
      </c>
      <c r="CT807">
        <v>18493</v>
      </c>
      <c r="CU807">
        <v>0.91524222832299995</v>
      </c>
      <c r="CV807">
        <v>9</v>
      </c>
      <c r="CW807">
        <v>7</v>
      </c>
      <c r="CX807">
        <v>9</v>
      </c>
      <c r="CY807">
        <v>702</v>
      </c>
      <c r="CZ807">
        <v>1574</v>
      </c>
      <c r="DA807" s="2">
        <v>10065</v>
      </c>
      <c r="DB807" s="2">
        <v>1660</v>
      </c>
      <c r="DC807" s="2">
        <v>179.52</v>
      </c>
      <c r="DD807" s="2">
        <v>905</v>
      </c>
      <c r="DE807">
        <v>392</v>
      </c>
      <c r="DF807">
        <v>31</v>
      </c>
      <c r="DG807">
        <v>33.96</v>
      </c>
      <c r="DH807">
        <v>33.96</v>
      </c>
      <c r="DI807" s="2">
        <v>38.81</v>
      </c>
      <c r="DJ807">
        <v>-3.45</v>
      </c>
      <c r="DK807">
        <v>0.93149472142163336</v>
      </c>
      <c r="DL807">
        <v>9.42507068803016E-4</v>
      </c>
      <c r="DN807">
        <v>157</v>
      </c>
      <c r="DO807">
        <v>0.44400000000000001</v>
      </c>
      <c r="DP807">
        <v>16101.81</v>
      </c>
      <c r="DQ807" s="2">
        <v>0</v>
      </c>
      <c r="DR807" s="2">
        <v>1516.7905567099999</v>
      </c>
      <c r="DS807">
        <v>4.1092808956757218E-3</v>
      </c>
      <c r="DT807">
        <v>2.6056577290162299</v>
      </c>
      <c r="DU807">
        <v>961783.70472500508</v>
      </c>
      <c r="DV807">
        <v>1</v>
      </c>
    </row>
    <row r="808" spans="1:126" x14ac:dyDescent="0.15">
      <c r="A808" t="s">
        <v>1404</v>
      </c>
      <c r="B808" t="s">
        <v>1476</v>
      </c>
      <c r="C808">
        <v>19</v>
      </c>
      <c r="D808">
        <v>107</v>
      </c>
      <c r="E808" t="s">
        <v>1477</v>
      </c>
      <c r="F808">
        <v>19107</v>
      </c>
      <c r="G808" t="s">
        <v>5792</v>
      </c>
      <c r="H808">
        <v>97.9</v>
      </c>
      <c r="I808">
        <v>0.5</v>
      </c>
      <c r="J808">
        <v>0.1</v>
      </c>
      <c r="K808">
        <v>0.2</v>
      </c>
      <c r="L808">
        <v>0.5</v>
      </c>
      <c r="M808">
        <v>0.9</v>
      </c>
      <c r="N808">
        <f t="shared" si="54"/>
        <v>9585.7700000000023</v>
      </c>
      <c r="O808">
        <f t="shared" si="52"/>
        <v>414.22999999999774</v>
      </c>
      <c r="P808">
        <f t="shared" si="53"/>
        <v>0.49707599999999746</v>
      </c>
      <c r="Q808" s="4">
        <v>19107</v>
      </c>
      <c r="R808" s="5">
        <v>41.331181999999998</v>
      </c>
      <c r="S808" s="5">
        <v>-92.167721</v>
      </c>
      <c r="T808">
        <v>8</v>
      </c>
      <c r="U808">
        <v>0.21067711946607739</v>
      </c>
      <c r="V808">
        <v>10480</v>
      </c>
      <c r="W808">
        <v>10361</v>
      </c>
      <c r="X808">
        <v>10291</v>
      </c>
      <c r="Y808">
        <v>10168</v>
      </c>
      <c r="Z808">
        <v>5125</v>
      </c>
      <c r="AA808">
        <v>19095</v>
      </c>
      <c r="AB808">
        <v>4062.9150000000004</v>
      </c>
      <c r="AC808">
        <v>43838</v>
      </c>
      <c r="AD808">
        <v>1</v>
      </c>
      <c r="AE808">
        <v>9.717228646390049E-5</v>
      </c>
      <c r="AF808">
        <v>12</v>
      </c>
      <c r="AG808">
        <v>982</v>
      </c>
      <c r="AH808">
        <v>1.2219959266802444E-2</v>
      </c>
      <c r="AI808" s="3">
        <v>295483</v>
      </c>
      <c r="AJ808" s="3">
        <v>370674.118058355</v>
      </c>
      <c r="AK808">
        <v>120</v>
      </c>
      <c r="AL808">
        <v>371193.59999999998</v>
      </c>
      <c r="AM808">
        <v>3983337</v>
      </c>
      <c r="AN808">
        <v>161072</v>
      </c>
      <c r="AO808">
        <v>4144409</v>
      </c>
      <c r="AP808">
        <v>6</v>
      </c>
      <c r="AQ808">
        <v>0</v>
      </c>
      <c r="AR808">
        <v>6</v>
      </c>
      <c r="AS808">
        <v>0.57909468198050373</v>
      </c>
      <c r="AT808">
        <v>3</v>
      </c>
      <c r="AU808">
        <v>10</v>
      </c>
      <c r="AV808">
        <f t="shared" si="51"/>
        <v>13</v>
      </c>
      <c r="AW808">
        <v>6238</v>
      </c>
      <c r="AX808">
        <v>0.72</v>
      </c>
      <c r="AY808">
        <v>442028209.70040298</v>
      </c>
      <c r="AZ808">
        <v>442028.20970040298</v>
      </c>
      <c r="BA808">
        <v>39908.580306423399</v>
      </c>
      <c r="BB808">
        <v>0.25057268194505211</v>
      </c>
      <c r="BC808">
        <v>11514</v>
      </c>
      <c r="BD808">
        <v>9190</v>
      </c>
      <c r="BE808">
        <v>2324</v>
      </c>
      <c r="BF808">
        <v>0.22175572519083969</v>
      </c>
      <c r="BG808">
        <v>308380</v>
      </c>
      <c r="BH808">
        <v>29.965989699737634</v>
      </c>
      <c r="BI808">
        <v>1731</v>
      </c>
      <c r="BJ808">
        <v>17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0</v>
      </c>
      <c r="BT808">
        <v>10562</v>
      </c>
      <c r="BU808">
        <v>0.77</v>
      </c>
      <c r="BV808">
        <v>0.65049129999999999</v>
      </c>
      <c r="BW808">
        <v>103</v>
      </c>
      <c r="BX808">
        <v>1.893581</v>
      </c>
      <c r="BY808">
        <v>1.1045579999999999</v>
      </c>
      <c r="BZ808">
        <v>15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10225</v>
      </c>
      <c r="CK808">
        <v>1.6625916870415649</v>
      </c>
      <c r="CL808">
        <v>0.71306702775897091</v>
      </c>
      <c r="CM808">
        <v>84</v>
      </c>
      <c r="CN808">
        <v>0.84086672596511991</v>
      </c>
      <c r="CO808">
        <v>872.00000000000011</v>
      </c>
      <c r="CP808">
        <v>-0.2197610344</v>
      </c>
      <c r="CQ808">
        <v>-0.39940873840000002</v>
      </c>
      <c r="CR808">
        <v>8903</v>
      </c>
      <c r="CS808">
        <v>0.878</v>
      </c>
      <c r="CT808">
        <v>9201</v>
      </c>
      <c r="CU808">
        <v>0.89470038102000005</v>
      </c>
      <c r="CW808">
        <v>2</v>
      </c>
      <c r="CX808">
        <v>1</v>
      </c>
      <c r="CY808">
        <v>587</v>
      </c>
      <c r="CZ808">
        <v>1446</v>
      </c>
      <c r="DA808" s="2">
        <v>4725</v>
      </c>
      <c r="DB808" s="2">
        <v>745</v>
      </c>
      <c r="DC808" s="2">
        <v>48.41</v>
      </c>
      <c r="DD808" s="2">
        <v>226</v>
      </c>
      <c r="DE808">
        <v>339</v>
      </c>
      <c r="DF808">
        <v>25</v>
      </c>
      <c r="DG808">
        <v>19.36</v>
      </c>
      <c r="DH808">
        <v>58.09</v>
      </c>
      <c r="DI808" s="2">
        <v>29.04</v>
      </c>
      <c r="DJ808">
        <v>-3.95</v>
      </c>
      <c r="DK808">
        <v>0.91378522622282843</v>
      </c>
      <c r="DL808">
        <v>7.1283095723014261E-3</v>
      </c>
      <c r="DN808">
        <v>143.30000000000001</v>
      </c>
      <c r="DO808">
        <v>0.39100000000000001</v>
      </c>
      <c r="DP808">
        <v>38871.360000000001</v>
      </c>
      <c r="DQ808" s="2">
        <v>0</v>
      </c>
      <c r="DR808" s="2">
        <v>1672.51996321</v>
      </c>
      <c r="DS808">
        <v>4.0051823684635187E-3</v>
      </c>
      <c r="DT808">
        <v>2.6188832412286098</v>
      </c>
      <c r="DU808">
        <v>972112.69829131605</v>
      </c>
      <c r="DV808">
        <v>0</v>
      </c>
    </row>
    <row r="809" spans="1:126" x14ac:dyDescent="0.15">
      <c r="A809" t="s">
        <v>1404</v>
      </c>
      <c r="B809" t="s">
        <v>1478</v>
      </c>
      <c r="C809">
        <v>19</v>
      </c>
      <c r="D809">
        <v>109</v>
      </c>
      <c r="E809" t="s">
        <v>1479</v>
      </c>
      <c r="F809">
        <v>19109</v>
      </c>
      <c r="G809" t="s">
        <v>5793</v>
      </c>
      <c r="H809">
        <v>97.3</v>
      </c>
      <c r="I809">
        <v>0.3</v>
      </c>
      <c r="J809">
        <v>0.1</v>
      </c>
      <c r="K809">
        <v>0.4</v>
      </c>
      <c r="L809">
        <v>0.6</v>
      </c>
      <c r="M809">
        <v>1.4</v>
      </c>
      <c r="N809">
        <f t="shared" si="54"/>
        <v>9469.869999999999</v>
      </c>
      <c r="O809">
        <f t="shared" si="52"/>
        <v>530.13000000000102</v>
      </c>
      <c r="P809">
        <f t="shared" si="53"/>
        <v>0.6361560000000015</v>
      </c>
      <c r="Q809" s="4">
        <v>19109</v>
      </c>
      <c r="R809" s="5">
        <v>43.212477999999997</v>
      </c>
      <c r="S809" s="5">
        <v>-94.213982999999999</v>
      </c>
      <c r="T809">
        <v>7</v>
      </c>
      <c r="U809">
        <v>9.7582215133597536E-2</v>
      </c>
      <c r="V809">
        <v>15510</v>
      </c>
      <c r="W809">
        <v>15347</v>
      </c>
      <c r="X809">
        <v>15280</v>
      </c>
      <c r="Y809">
        <v>15153</v>
      </c>
      <c r="Z809">
        <v>7447</v>
      </c>
      <c r="AA809">
        <v>19097</v>
      </c>
      <c r="AB809">
        <v>6401.6149999999998</v>
      </c>
      <c r="AC809">
        <v>51496</v>
      </c>
      <c r="AD809">
        <v>3</v>
      </c>
      <c r="AE809">
        <v>1.9633507853403142E-4</v>
      </c>
      <c r="AF809">
        <v>46</v>
      </c>
      <c r="AG809">
        <v>1349</v>
      </c>
      <c r="AH809">
        <v>3.4099332839140101E-2</v>
      </c>
      <c r="AI809" s="3">
        <v>599439</v>
      </c>
      <c r="AJ809" s="3">
        <v>622546.89783610508</v>
      </c>
      <c r="AK809">
        <v>260</v>
      </c>
      <c r="AL809">
        <v>623654.40000000002</v>
      </c>
      <c r="AM809">
        <v>2535279</v>
      </c>
      <c r="AN809">
        <v>398984</v>
      </c>
      <c r="AO809">
        <v>2934263</v>
      </c>
      <c r="AP809">
        <v>8</v>
      </c>
      <c r="AQ809">
        <v>1</v>
      </c>
      <c r="AR809">
        <v>9</v>
      </c>
      <c r="AS809">
        <v>0.58643383071610089</v>
      </c>
      <c r="AT809">
        <v>8</v>
      </c>
      <c r="AU809">
        <v>21</v>
      </c>
      <c r="AV809">
        <f t="shared" si="51"/>
        <v>29</v>
      </c>
      <c r="AW809">
        <v>8547</v>
      </c>
      <c r="AX809">
        <v>0.65</v>
      </c>
      <c r="AY809">
        <v>943426337.72230196</v>
      </c>
      <c r="AZ809">
        <v>943426.33772230195</v>
      </c>
      <c r="BA809">
        <v>54974.413441878198</v>
      </c>
      <c r="BB809">
        <v>0.18190280484888699</v>
      </c>
      <c r="BC809">
        <v>21835</v>
      </c>
      <c r="BD809">
        <v>12021</v>
      </c>
      <c r="BE809">
        <v>9814</v>
      </c>
      <c r="BF809">
        <v>0.63275306254029662</v>
      </c>
      <c r="BG809">
        <v>610397</v>
      </c>
      <c r="BH809">
        <v>39.947447643979061</v>
      </c>
      <c r="BI809">
        <v>2655</v>
      </c>
      <c r="BJ809">
        <v>30</v>
      </c>
      <c r="BK809">
        <v>1</v>
      </c>
      <c r="BL809">
        <v>3</v>
      </c>
      <c r="BM809">
        <v>0</v>
      </c>
      <c r="BN809">
        <v>1</v>
      </c>
      <c r="BO809">
        <v>0</v>
      </c>
      <c r="BP809">
        <v>0</v>
      </c>
      <c r="BQ809">
        <v>1</v>
      </c>
      <c r="BR809">
        <v>6</v>
      </c>
      <c r="BS809">
        <v>0</v>
      </c>
      <c r="BT809">
        <v>15154</v>
      </c>
      <c r="BU809">
        <v>0.76</v>
      </c>
      <c r="BV809">
        <v>0.7446199</v>
      </c>
      <c r="BW809">
        <v>238</v>
      </c>
      <c r="BX809">
        <v>2.7715450000000001</v>
      </c>
      <c r="BY809">
        <v>3.1673100000000001</v>
      </c>
      <c r="BZ809">
        <v>30</v>
      </c>
      <c r="CA809">
        <v>1</v>
      </c>
      <c r="CB809">
        <v>3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4</v>
      </c>
      <c r="CI809">
        <v>0</v>
      </c>
      <c r="CJ809">
        <v>15224</v>
      </c>
      <c r="CK809">
        <v>2.627430373095113</v>
      </c>
      <c r="CL809">
        <v>0.74395531098882772</v>
      </c>
      <c r="CM809">
        <v>194</v>
      </c>
      <c r="CN809">
        <v>2.620819064373638</v>
      </c>
      <c r="CO809">
        <v>1707</v>
      </c>
      <c r="CP809">
        <v>0.54440281300000004</v>
      </c>
      <c r="CQ809">
        <v>0.39817758399999997</v>
      </c>
      <c r="CR809">
        <v>13575</v>
      </c>
      <c r="CS809">
        <v>0.89700000000000002</v>
      </c>
      <c r="CT809">
        <v>13835</v>
      </c>
      <c r="CU809">
        <v>0.92589084882200001</v>
      </c>
      <c r="CV809">
        <v>4</v>
      </c>
      <c r="CW809">
        <v>8</v>
      </c>
      <c r="CX809">
        <v>7</v>
      </c>
      <c r="CY809">
        <v>1641</v>
      </c>
      <c r="CZ809">
        <v>1924</v>
      </c>
      <c r="DA809" s="2">
        <v>10872</v>
      </c>
      <c r="DB809" s="2">
        <v>1300</v>
      </c>
      <c r="DC809" s="2">
        <v>163.16999999999999</v>
      </c>
      <c r="DD809" s="2">
        <v>351</v>
      </c>
      <c r="DE809">
        <v>373</v>
      </c>
      <c r="DF809">
        <v>28</v>
      </c>
      <c r="DG809">
        <v>39.159999999999997</v>
      </c>
      <c r="DH809">
        <v>71.8</v>
      </c>
      <c r="DI809" s="2">
        <v>45.69</v>
      </c>
      <c r="DJ809">
        <v>-4.47</v>
      </c>
      <c r="DK809">
        <v>0.8567093565817373</v>
      </c>
      <c r="DL809">
        <v>3.7064492216456633E-3</v>
      </c>
      <c r="DN809">
        <v>477.2</v>
      </c>
      <c r="DO809">
        <v>0.7659999999999999</v>
      </c>
      <c r="DP809">
        <v>30203.5</v>
      </c>
      <c r="DQ809" s="2">
        <v>0</v>
      </c>
      <c r="DR809" s="2">
        <v>2895.9133730100002</v>
      </c>
      <c r="DS809">
        <v>4.5996559286451922E-3</v>
      </c>
      <c r="DT809">
        <v>2.1152638964724999</v>
      </c>
      <c r="DU809">
        <v>1319193.6361962191</v>
      </c>
      <c r="DV809">
        <v>1</v>
      </c>
    </row>
    <row r="810" spans="1:126" x14ac:dyDescent="0.15">
      <c r="A810" t="s">
        <v>1404</v>
      </c>
      <c r="B810" t="s">
        <v>184</v>
      </c>
      <c r="C810">
        <v>19</v>
      </c>
      <c r="D810">
        <v>111</v>
      </c>
      <c r="E810" t="s">
        <v>1480</v>
      </c>
      <c r="F810">
        <v>19111</v>
      </c>
      <c r="G810" t="s">
        <v>5794</v>
      </c>
      <c r="H810">
        <v>91.6</v>
      </c>
      <c r="I810">
        <v>3.1</v>
      </c>
      <c r="J810">
        <v>0.2</v>
      </c>
      <c r="K810">
        <v>0.5</v>
      </c>
      <c r="L810">
        <v>1.7</v>
      </c>
      <c r="M810">
        <v>3</v>
      </c>
      <c r="N810">
        <f t="shared" si="54"/>
        <v>8412.35</v>
      </c>
      <c r="O810">
        <f t="shared" si="52"/>
        <v>1587.6499999999996</v>
      </c>
      <c r="P810">
        <f t="shared" si="53"/>
        <v>1.9051800000000003</v>
      </c>
      <c r="Q810" s="4">
        <v>19111</v>
      </c>
      <c r="R810" s="5">
        <v>40.647587999999999</v>
      </c>
      <c r="S810" s="5">
        <v>-91.477157000000005</v>
      </c>
      <c r="T810">
        <v>5</v>
      </c>
      <c r="U810">
        <v>0.15853576620590815</v>
      </c>
      <c r="V810">
        <v>35741</v>
      </c>
      <c r="W810">
        <v>35552</v>
      </c>
      <c r="X810">
        <v>35369</v>
      </c>
      <c r="Y810">
        <v>34895</v>
      </c>
      <c r="Z810">
        <v>18385</v>
      </c>
      <c r="AA810">
        <v>19099</v>
      </c>
      <c r="AB810">
        <v>14288.277</v>
      </c>
      <c r="AC810">
        <v>43312</v>
      </c>
      <c r="AD810">
        <v>4</v>
      </c>
      <c r="AE810">
        <v>1.1309338686420312E-4</v>
      </c>
      <c r="AF810">
        <v>37</v>
      </c>
      <c r="AG810">
        <v>917</v>
      </c>
      <c r="AH810">
        <v>4.0348964013086151E-2</v>
      </c>
      <c r="AI810" s="3">
        <v>236004</v>
      </c>
      <c r="AJ810" s="3">
        <v>331213.93049255502</v>
      </c>
      <c r="AK810">
        <v>91</v>
      </c>
      <c r="AL810">
        <v>344832</v>
      </c>
      <c r="AM810">
        <v>4411400</v>
      </c>
      <c r="AN810">
        <v>105179</v>
      </c>
      <c r="AO810">
        <v>4516579</v>
      </c>
      <c r="AP810">
        <v>8</v>
      </c>
      <c r="AQ810">
        <v>1</v>
      </c>
      <c r="AR810">
        <v>9</v>
      </c>
      <c r="AS810">
        <v>0.25315031503150315</v>
      </c>
      <c r="AT810">
        <v>10</v>
      </c>
      <c r="AU810">
        <v>55</v>
      </c>
      <c r="AV810">
        <f t="shared" si="51"/>
        <v>65</v>
      </c>
      <c r="AW810">
        <v>31177</v>
      </c>
      <c r="AX810">
        <v>0.92</v>
      </c>
      <c r="AY810">
        <v>1220567276.18084</v>
      </c>
      <c r="AZ810">
        <v>1220567.2761808401</v>
      </c>
      <c r="BA810">
        <v>32139.6704869446</v>
      </c>
      <c r="BB810">
        <v>0.31114195785118842</v>
      </c>
      <c r="BC810">
        <v>9019</v>
      </c>
      <c r="BD810">
        <v>8284</v>
      </c>
      <c r="BE810">
        <v>735</v>
      </c>
      <c r="BF810">
        <v>2.0564617665985843E-2</v>
      </c>
      <c r="BG810">
        <v>878126</v>
      </c>
      <c r="BH810">
        <v>24.827560858378806</v>
      </c>
      <c r="BI810">
        <v>5147</v>
      </c>
      <c r="BJ810">
        <v>42</v>
      </c>
      <c r="BK810">
        <v>7</v>
      </c>
      <c r="BL810">
        <v>3</v>
      </c>
      <c r="BM810">
        <v>0</v>
      </c>
      <c r="BN810">
        <v>0</v>
      </c>
      <c r="BO810">
        <v>7</v>
      </c>
      <c r="BP810">
        <v>2</v>
      </c>
      <c r="BQ810">
        <v>5</v>
      </c>
      <c r="BR810">
        <v>3</v>
      </c>
      <c r="BS810">
        <v>0</v>
      </c>
      <c r="BT810">
        <v>35447</v>
      </c>
      <c r="BU810">
        <v>0.8</v>
      </c>
      <c r="BV810">
        <v>0.62438850000000001</v>
      </c>
      <c r="BW810">
        <v>296</v>
      </c>
      <c r="BX810">
        <v>1.9465680000000001</v>
      </c>
      <c r="BY810">
        <v>0.78686730000000005</v>
      </c>
      <c r="BZ810">
        <v>37</v>
      </c>
      <c r="CA810">
        <v>6</v>
      </c>
      <c r="CB810">
        <v>3</v>
      </c>
      <c r="CC810">
        <v>0</v>
      </c>
      <c r="CD810">
        <v>0</v>
      </c>
      <c r="CE810">
        <v>6</v>
      </c>
      <c r="CF810">
        <v>1</v>
      </c>
      <c r="CG810">
        <v>5</v>
      </c>
      <c r="CH810">
        <v>2</v>
      </c>
      <c r="CI810">
        <v>0</v>
      </c>
      <c r="CJ810">
        <v>35210</v>
      </c>
      <c r="CK810">
        <v>1.7040613462084635</v>
      </c>
      <c r="CL810">
        <v>0.77421599934496033</v>
      </c>
      <c r="CM810">
        <v>247</v>
      </c>
      <c r="CN810">
        <v>0.91223440606804174</v>
      </c>
      <c r="CO810">
        <v>3118</v>
      </c>
      <c r="CP810">
        <v>-0.97352928279999995</v>
      </c>
      <c r="CQ810">
        <v>-1.0621456248000001</v>
      </c>
      <c r="CR810">
        <v>29949</v>
      </c>
      <c r="CS810">
        <v>0.85499999999999998</v>
      </c>
      <c r="CT810">
        <v>31738</v>
      </c>
      <c r="CU810">
        <v>0.91091026468699998</v>
      </c>
      <c r="CV810">
        <v>24</v>
      </c>
      <c r="CW810">
        <v>14</v>
      </c>
      <c r="CX810">
        <v>22</v>
      </c>
      <c r="CY810">
        <v>623</v>
      </c>
      <c r="CZ810">
        <v>1401</v>
      </c>
      <c r="DA810" s="2">
        <v>21959</v>
      </c>
      <c r="DB810" s="2">
        <v>2530</v>
      </c>
      <c r="DC810" s="2">
        <v>145.72999999999999</v>
      </c>
      <c r="DD810" s="2">
        <v>2334</v>
      </c>
      <c r="DE810">
        <v>400</v>
      </c>
      <c r="DF810">
        <v>23</v>
      </c>
      <c r="DG810">
        <v>30.83</v>
      </c>
      <c r="DH810">
        <v>14.01</v>
      </c>
      <c r="DI810" s="2">
        <v>42.04</v>
      </c>
      <c r="DJ810">
        <v>-1.95</v>
      </c>
      <c r="DK810">
        <v>0.94128065626006341</v>
      </c>
      <c r="DL810">
        <v>4.3620501635768813E-3</v>
      </c>
      <c r="DN810">
        <v>129</v>
      </c>
      <c r="DO810">
        <v>0.37799999999999995</v>
      </c>
      <c r="DP810">
        <v>16734.41</v>
      </c>
      <c r="DQ810" s="2">
        <v>0</v>
      </c>
      <c r="DR810" s="2">
        <v>55.924334310000006</v>
      </c>
      <c r="DS810">
        <v>1.6217900347270556E-4</v>
      </c>
      <c r="DT810">
        <v>3.14174645782761</v>
      </c>
      <c r="DU810">
        <v>1083374.7145456104</v>
      </c>
      <c r="DV810">
        <v>1</v>
      </c>
    </row>
    <row r="811" spans="1:126" x14ac:dyDescent="0.15">
      <c r="A811" t="s">
        <v>1404</v>
      </c>
      <c r="B811" t="s">
        <v>1481</v>
      </c>
      <c r="C811">
        <v>19</v>
      </c>
      <c r="D811">
        <v>113</v>
      </c>
      <c r="E811" t="s">
        <v>1482</v>
      </c>
      <c r="F811">
        <v>19113</v>
      </c>
      <c r="G811" t="s">
        <v>5795</v>
      </c>
      <c r="H811">
        <v>89.3</v>
      </c>
      <c r="I811">
        <v>3.9</v>
      </c>
      <c r="J811">
        <v>0.2</v>
      </c>
      <c r="K811">
        <v>1.8</v>
      </c>
      <c r="L811">
        <v>2.2000000000000002</v>
      </c>
      <c r="M811">
        <v>2.6</v>
      </c>
      <c r="N811">
        <f t="shared" si="54"/>
        <v>8004.58</v>
      </c>
      <c r="O811">
        <f t="shared" si="52"/>
        <v>1995.42</v>
      </c>
      <c r="P811">
        <f t="shared" si="53"/>
        <v>2.3945040000000009</v>
      </c>
      <c r="Q811" s="4">
        <v>19113</v>
      </c>
      <c r="R811" s="5">
        <v>42.077950999999999</v>
      </c>
      <c r="S811" s="5">
        <v>-91.597673999999998</v>
      </c>
      <c r="T811">
        <v>2</v>
      </c>
      <c r="U811">
        <v>0.10323433842641179</v>
      </c>
      <c r="V811">
        <v>211954</v>
      </c>
      <c r="W811">
        <v>214927</v>
      </c>
      <c r="X811">
        <v>216640</v>
      </c>
      <c r="Y811">
        <v>219971</v>
      </c>
      <c r="Z811">
        <v>113206</v>
      </c>
      <c r="AA811">
        <v>19101</v>
      </c>
      <c r="AB811">
        <v>95307.505999999994</v>
      </c>
      <c r="AC811">
        <v>59322</v>
      </c>
      <c r="AD811">
        <v>9</v>
      </c>
      <c r="AE811">
        <v>4.154357459379616E-5</v>
      </c>
      <c r="AF811">
        <v>55</v>
      </c>
      <c r="AG811">
        <v>1402</v>
      </c>
      <c r="AH811">
        <v>3.9229671897289584E-2</v>
      </c>
      <c r="AI811" s="3">
        <v>339283</v>
      </c>
      <c r="AJ811" s="3">
        <v>458804.38639412</v>
      </c>
      <c r="AK811">
        <v>80</v>
      </c>
      <c r="AL811">
        <v>463756.79999999999</v>
      </c>
      <c r="AM811">
        <v>557300</v>
      </c>
      <c r="AN811">
        <v>242608</v>
      </c>
      <c r="AO811">
        <v>799908</v>
      </c>
      <c r="AP811">
        <v>23</v>
      </c>
      <c r="AQ811">
        <v>1</v>
      </c>
      <c r="AR811">
        <v>24</v>
      </c>
      <c r="AS811">
        <v>0.1116658214184351</v>
      </c>
      <c r="AT811">
        <v>27</v>
      </c>
      <c r="AU811">
        <v>176</v>
      </c>
      <c r="AV811">
        <f t="shared" si="51"/>
        <v>203</v>
      </c>
      <c r="AW811">
        <v>207765</v>
      </c>
      <c r="AX811">
        <v>0.95</v>
      </c>
      <c r="AY811">
        <v>787850185.99061096</v>
      </c>
      <c r="AZ811">
        <v>787850.18599061097</v>
      </c>
      <c r="BA811">
        <v>4102.9418038429903</v>
      </c>
      <c r="BB811">
        <v>2.4372756129842186</v>
      </c>
      <c r="BC811">
        <v>90705</v>
      </c>
      <c r="BD811">
        <v>76180</v>
      </c>
      <c r="BE811">
        <v>14525</v>
      </c>
      <c r="BF811">
        <v>6.8529020447833017E-2</v>
      </c>
      <c r="BG811">
        <v>4506477</v>
      </c>
      <c r="BH811">
        <v>20.801684822747415</v>
      </c>
      <c r="BI811">
        <v>20182</v>
      </c>
      <c r="BJ811">
        <v>145</v>
      </c>
      <c r="BK811">
        <v>26</v>
      </c>
      <c r="BL811">
        <v>13</v>
      </c>
      <c r="BM811">
        <v>0</v>
      </c>
      <c r="BN811">
        <v>2</v>
      </c>
      <c r="BO811">
        <v>29</v>
      </c>
      <c r="BP811">
        <v>7</v>
      </c>
      <c r="BQ811">
        <v>25</v>
      </c>
      <c r="BR811">
        <v>8</v>
      </c>
      <c r="BS811">
        <v>2</v>
      </c>
      <c r="BT811">
        <v>209226</v>
      </c>
      <c r="BU811">
        <v>0.81</v>
      </c>
      <c r="BV811">
        <v>0.72366269999999999</v>
      </c>
      <c r="BW811">
        <v>1202</v>
      </c>
      <c r="BX811">
        <v>1.228337</v>
      </c>
      <c r="BY811">
        <v>0.33382790000000001</v>
      </c>
      <c r="BZ811">
        <v>142</v>
      </c>
      <c r="CA811">
        <v>27</v>
      </c>
      <c r="CB811">
        <v>12</v>
      </c>
      <c r="CC811">
        <v>3</v>
      </c>
      <c r="CD811">
        <v>1</v>
      </c>
      <c r="CE811">
        <v>28</v>
      </c>
      <c r="CF811">
        <v>5</v>
      </c>
      <c r="CG811">
        <v>30</v>
      </c>
      <c r="CH811">
        <v>8</v>
      </c>
      <c r="CI811">
        <v>4</v>
      </c>
      <c r="CJ811">
        <v>217819</v>
      </c>
      <c r="CK811">
        <v>1.1936516098228347</v>
      </c>
      <c r="CL811">
        <v>0.76696904359537177</v>
      </c>
      <c r="CM811">
        <v>1105</v>
      </c>
      <c r="CN811">
        <v>8.4793283290600305E-2</v>
      </c>
      <c r="CO811">
        <v>38529</v>
      </c>
      <c r="CP811">
        <v>0.47177809999999998</v>
      </c>
      <c r="CQ811">
        <v>0.30945134299999999</v>
      </c>
      <c r="CR811">
        <v>193836</v>
      </c>
      <c r="CS811">
        <v>0.879</v>
      </c>
      <c r="CT811">
        <v>193302</v>
      </c>
      <c r="CU811">
        <v>0.93313122892099998</v>
      </c>
      <c r="CV811">
        <v>313</v>
      </c>
      <c r="CW811">
        <v>151</v>
      </c>
      <c r="CX811">
        <v>136</v>
      </c>
      <c r="CY811">
        <v>1295</v>
      </c>
      <c r="CZ811">
        <v>2184</v>
      </c>
      <c r="DA811" s="2">
        <v>160566</v>
      </c>
      <c r="DB811" s="2">
        <v>31540</v>
      </c>
      <c r="DC811" s="2">
        <v>228.12</v>
      </c>
      <c r="DD811" s="2">
        <v>22314</v>
      </c>
      <c r="DE811">
        <v>609</v>
      </c>
      <c r="DF811">
        <v>47</v>
      </c>
      <c r="DG811">
        <v>60.15</v>
      </c>
      <c r="DH811">
        <v>5.55</v>
      </c>
      <c r="DI811" s="2">
        <v>18.510000000000002</v>
      </c>
      <c r="DJ811">
        <v>-2.83</v>
      </c>
      <c r="DK811">
        <v>0.90472555359390239</v>
      </c>
      <c r="DL811">
        <v>2.8530670470756064E-3</v>
      </c>
      <c r="DM811">
        <v>449</v>
      </c>
      <c r="DN811">
        <v>215.6</v>
      </c>
      <c r="DO811">
        <v>0.46700000000000003</v>
      </c>
      <c r="DP811">
        <v>10459.52</v>
      </c>
      <c r="DQ811" s="2">
        <v>0</v>
      </c>
      <c r="DR811" s="2">
        <v>733.01578603000007</v>
      </c>
      <c r="DS811">
        <v>1.5806037925425568E-3</v>
      </c>
      <c r="DT811">
        <v>2.6110659886191301</v>
      </c>
      <c r="DU811">
        <v>1210899.6074708442</v>
      </c>
      <c r="DV811">
        <v>0</v>
      </c>
    </row>
    <row r="812" spans="1:126" x14ac:dyDescent="0.15">
      <c r="A812" t="s">
        <v>1404</v>
      </c>
      <c r="B812" t="s">
        <v>1483</v>
      </c>
      <c r="C812">
        <v>19</v>
      </c>
      <c r="D812">
        <v>115</v>
      </c>
      <c r="E812" t="s">
        <v>1484</v>
      </c>
      <c r="F812">
        <v>19115</v>
      </c>
      <c r="G812" t="s">
        <v>5796</v>
      </c>
      <c r="H812">
        <v>81.8</v>
      </c>
      <c r="I812">
        <v>0.5</v>
      </c>
      <c r="J812">
        <v>0.2</v>
      </c>
      <c r="K812">
        <v>0.9</v>
      </c>
      <c r="L812">
        <v>0.9</v>
      </c>
      <c r="M812">
        <v>15.8</v>
      </c>
      <c r="N812">
        <f t="shared" si="54"/>
        <v>6942.7900000000009</v>
      </c>
      <c r="O812">
        <f t="shared" si="52"/>
        <v>3057.2099999999991</v>
      </c>
      <c r="P812">
        <f t="shared" si="53"/>
        <v>3.6686520000000002</v>
      </c>
      <c r="Q812" s="4">
        <v>19115</v>
      </c>
      <c r="R812" s="5">
        <v>41.218210999999997</v>
      </c>
      <c r="S812" s="5">
        <v>-91.256994000000006</v>
      </c>
      <c r="T812">
        <v>8</v>
      </c>
      <c r="U812">
        <v>7.3018869289234331E-2</v>
      </c>
      <c r="V812">
        <v>11448</v>
      </c>
      <c r="W812">
        <v>11305</v>
      </c>
      <c r="X812">
        <v>11271</v>
      </c>
      <c r="Y812">
        <v>11256</v>
      </c>
      <c r="Z812">
        <v>5846</v>
      </c>
      <c r="AA812">
        <v>19103</v>
      </c>
      <c r="AB812">
        <v>4758.2999999999993</v>
      </c>
      <c r="AC812">
        <v>51144</v>
      </c>
      <c r="AD812">
        <v>1</v>
      </c>
      <c r="AE812">
        <v>8.8723272114275568E-5</v>
      </c>
      <c r="AF812">
        <v>14</v>
      </c>
      <c r="AG812">
        <v>612</v>
      </c>
      <c r="AH812">
        <v>2.2875816993464051E-2</v>
      </c>
      <c r="AI812" s="3">
        <v>168540</v>
      </c>
      <c r="AJ812" s="3">
        <v>257133.28791392001</v>
      </c>
      <c r="AK812">
        <v>104</v>
      </c>
      <c r="AL812">
        <v>267308.79999999999</v>
      </c>
      <c r="AM812">
        <v>570746</v>
      </c>
      <c r="AN812">
        <v>114877</v>
      </c>
      <c r="AO812">
        <v>685623</v>
      </c>
      <c r="AP812">
        <v>2</v>
      </c>
      <c r="AQ812">
        <v>0</v>
      </c>
      <c r="AR812">
        <v>2</v>
      </c>
      <c r="AS812">
        <v>0.17691287041132242</v>
      </c>
      <c r="AT812">
        <v>2</v>
      </c>
      <c r="AU812">
        <v>10</v>
      </c>
      <c r="AV812">
        <f t="shared" si="51"/>
        <v>12</v>
      </c>
      <c r="AW812">
        <v>6815</v>
      </c>
      <c r="AX812">
        <v>0.69</v>
      </c>
      <c r="AY812">
        <v>399701815.307742</v>
      </c>
      <c r="AZ812">
        <v>399701.81530774198</v>
      </c>
      <c r="BA812">
        <v>33050.840363433097</v>
      </c>
      <c r="BB812">
        <v>0.30256416750794135</v>
      </c>
      <c r="BC812">
        <v>60403</v>
      </c>
      <c r="BD812">
        <v>61921</v>
      </c>
      <c r="BE812">
        <v>-1518</v>
      </c>
      <c r="BF812">
        <v>-0.13259958071278827</v>
      </c>
      <c r="BG812">
        <v>202362</v>
      </c>
      <c r="BH812">
        <v>17.954218791589035</v>
      </c>
      <c r="BI812">
        <v>1516</v>
      </c>
      <c r="BJ812">
        <v>11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2</v>
      </c>
      <c r="BS812">
        <v>0</v>
      </c>
      <c r="BT812">
        <v>11245</v>
      </c>
      <c r="BU812">
        <v>0.69</v>
      </c>
      <c r="BV812">
        <v>0.56003190000000003</v>
      </c>
      <c r="BW812">
        <v>101</v>
      </c>
      <c r="BX812">
        <v>1.244998</v>
      </c>
      <c r="BY812">
        <v>6.5645700000000001E-2</v>
      </c>
      <c r="BZ812">
        <v>11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0</v>
      </c>
      <c r="CJ812">
        <v>11179</v>
      </c>
      <c r="CK812">
        <v>1.2523481527864746</v>
      </c>
      <c r="CL812">
        <v>0.65967335015270212</v>
      </c>
      <c r="CM812">
        <v>86</v>
      </c>
      <c r="CN812">
        <v>0.19078488740385072</v>
      </c>
      <c r="CO812">
        <v>746.00000000000011</v>
      </c>
      <c r="CP812">
        <v>-1.3988510986</v>
      </c>
      <c r="CQ812">
        <v>-0.68549644040000002</v>
      </c>
      <c r="CR812">
        <v>10065</v>
      </c>
      <c r="CS812">
        <v>0.90099999999999991</v>
      </c>
      <c r="CT812">
        <v>9754</v>
      </c>
      <c r="CU812">
        <v>0.88790781202999991</v>
      </c>
      <c r="CV812">
        <v>1</v>
      </c>
      <c r="CW812">
        <v>4</v>
      </c>
      <c r="CX812">
        <v>1</v>
      </c>
      <c r="CY812">
        <v>503</v>
      </c>
      <c r="CZ812">
        <v>932</v>
      </c>
      <c r="DA812" s="2">
        <v>5627</v>
      </c>
      <c r="DB812" s="2">
        <v>710</v>
      </c>
      <c r="DC812" s="2">
        <v>124.09</v>
      </c>
      <c r="DD812" s="2">
        <v>868</v>
      </c>
      <c r="DE812">
        <v>229</v>
      </c>
      <c r="DF812">
        <v>17</v>
      </c>
      <c r="DG812">
        <v>26.59</v>
      </c>
      <c r="DH812">
        <v>35.450000000000003</v>
      </c>
      <c r="DI812" s="2">
        <v>26.59</v>
      </c>
      <c r="DJ812">
        <v>-1.83</v>
      </c>
      <c r="DK812">
        <v>0.87896641746766346</v>
      </c>
      <c r="DL812">
        <v>1.6339869281045752E-3</v>
      </c>
      <c r="DN812">
        <v>141.69999999999999</v>
      </c>
      <c r="DO812">
        <v>0.52700000000000002</v>
      </c>
      <c r="DP812">
        <v>13234.880000000001</v>
      </c>
      <c r="DQ812" s="2">
        <v>0</v>
      </c>
      <c r="DR812" s="2">
        <v>10508.776642600002</v>
      </c>
      <c r="DS812">
        <v>3.9313267283678462E-2</v>
      </c>
      <c r="DT812">
        <v>2.41007351588383</v>
      </c>
      <c r="DU812">
        <v>644233.85944268748</v>
      </c>
      <c r="DV812">
        <v>1</v>
      </c>
    </row>
    <row r="813" spans="1:126" x14ac:dyDescent="0.15">
      <c r="A813" t="s">
        <v>1404</v>
      </c>
      <c r="B813" t="s">
        <v>1485</v>
      </c>
      <c r="C813">
        <v>19</v>
      </c>
      <c r="D813">
        <v>117</v>
      </c>
      <c r="E813" t="s">
        <v>1486</v>
      </c>
      <c r="F813">
        <v>19117</v>
      </c>
      <c r="G813" t="s">
        <v>5797</v>
      </c>
      <c r="H813">
        <v>98</v>
      </c>
      <c r="I813">
        <v>0.2</v>
      </c>
      <c r="J813">
        <v>0.1</v>
      </c>
      <c r="K813">
        <v>0.2</v>
      </c>
      <c r="L813">
        <v>0.6</v>
      </c>
      <c r="M813">
        <v>1</v>
      </c>
      <c r="N813">
        <f t="shared" si="54"/>
        <v>9605.4500000000025</v>
      </c>
      <c r="O813">
        <f t="shared" si="52"/>
        <v>394.54999999999745</v>
      </c>
      <c r="P813">
        <f t="shared" si="53"/>
        <v>0.47345999999999711</v>
      </c>
      <c r="Q813" s="4">
        <v>19117</v>
      </c>
      <c r="R813" s="5">
        <v>41.033344</v>
      </c>
      <c r="S813" s="5">
        <v>-93.331467000000004</v>
      </c>
      <c r="T813">
        <v>6</v>
      </c>
      <c r="U813">
        <v>0.23480644377700963</v>
      </c>
      <c r="V813">
        <v>8913</v>
      </c>
      <c r="W813">
        <v>8785</v>
      </c>
      <c r="X813">
        <v>8731</v>
      </c>
      <c r="Y813">
        <v>8599</v>
      </c>
      <c r="Z813">
        <v>4229</v>
      </c>
      <c r="AA813">
        <v>19105</v>
      </c>
      <c r="AB813">
        <v>3416.1529999999993</v>
      </c>
      <c r="AC813">
        <v>43962</v>
      </c>
      <c r="AD813">
        <v>2</v>
      </c>
      <c r="AE813">
        <v>2.290688351849731E-4</v>
      </c>
      <c r="AF813">
        <v>15</v>
      </c>
      <c r="AG813">
        <v>648</v>
      </c>
      <c r="AH813">
        <v>2.3148148148148147E-2</v>
      </c>
      <c r="AI813" s="3">
        <v>177342</v>
      </c>
      <c r="AJ813" s="3">
        <v>275585.75642955001</v>
      </c>
      <c r="AK813">
        <v>120</v>
      </c>
      <c r="AL813">
        <v>277894.39999999997</v>
      </c>
      <c r="AM813">
        <v>691745</v>
      </c>
      <c r="AN813">
        <v>64556</v>
      </c>
      <c r="AO813">
        <v>756301</v>
      </c>
      <c r="AP813">
        <v>1</v>
      </c>
      <c r="AQ813">
        <v>0</v>
      </c>
      <c r="AR813">
        <v>1</v>
      </c>
      <c r="AS813">
        <v>0.11383039271485486</v>
      </c>
      <c r="AT813">
        <v>1</v>
      </c>
      <c r="AU813">
        <v>8</v>
      </c>
      <c r="AV813">
        <f t="shared" si="51"/>
        <v>9</v>
      </c>
      <c r="AW813">
        <v>6399</v>
      </c>
      <c r="AX813">
        <v>0.79</v>
      </c>
      <c r="AY813">
        <v>315157670.80464703</v>
      </c>
      <c r="AZ813">
        <v>315157.67080464703</v>
      </c>
      <c r="BA813">
        <v>33627.342949795297</v>
      </c>
      <c r="BB813">
        <v>0.29737704863954689</v>
      </c>
      <c r="BC813">
        <v>3077</v>
      </c>
      <c r="BD813">
        <v>2778</v>
      </c>
      <c r="BE813">
        <v>299</v>
      </c>
      <c r="BF813">
        <v>3.3546505104902952E-2</v>
      </c>
      <c r="BG813">
        <v>141192</v>
      </c>
      <c r="BH813">
        <v>16.17134348871836</v>
      </c>
      <c r="BI813">
        <v>1312</v>
      </c>
      <c r="BJ813">
        <v>12</v>
      </c>
      <c r="BK813">
        <v>0</v>
      </c>
      <c r="BL813">
        <v>2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1</v>
      </c>
      <c r="BS813">
        <v>0</v>
      </c>
      <c r="BT813">
        <v>9179</v>
      </c>
      <c r="BU813">
        <v>0.78</v>
      </c>
      <c r="BV813">
        <v>0.63220339999999997</v>
      </c>
      <c r="BW813">
        <v>84</v>
      </c>
      <c r="BX813">
        <v>1.8520540000000001</v>
      </c>
      <c r="BY813">
        <v>0.88276659999999996</v>
      </c>
      <c r="BZ813">
        <v>13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1</v>
      </c>
      <c r="CI813">
        <v>0</v>
      </c>
      <c r="CJ813">
        <v>8673</v>
      </c>
      <c r="CK813">
        <v>1.8448057188977287</v>
      </c>
      <c r="CL813">
        <v>0.68629941260517546</v>
      </c>
      <c r="CM813">
        <v>72</v>
      </c>
      <c r="CN813">
        <v>0.90587490982124674</v>
      </c>
      <c r="CO813">
        <v>757</v>
      </c>
      <c r="CP813">
        <v>-0.4856468377</v>
      </c>
      <c r="CQ813">
        <v>-0.1286805312</v>
      </c>
      <c r="CR813">
        <v>7572</v>
      </c>
      <c r="CS813">
        <v>0.87400000000000011</v>
      </c>
      <c r="CT813">
        <v>7861</v>
      </c>
      <c r="CU813">
        <v>0.89107475668000002</v>
      </c>
      <c r="CV813">
        <v>9</v>
      </c>
      <c r="CW813">
        <v>4</v>
      </c>
      <c r="CX813">
        <v>7</v>
      </c>
      <c r="CY813">
        <v>274</v>
      </c>
      <c r="CZ813">
        <v>980</v>
      </c>
      <c r="DA813" s="2">
        <v>5075</v>
      </c>
      <c r="DB813" s="2">
        <v>545</v>
      </c>
      <c r="DC813" s="2">
        <v>137.21</v>
      </c>
      <c r="DD813" s="2">
        <v>192</v>
      </c>
      <c r="DE813">
        <v>322</v>
      </c>
      <c r="DF813">
        <v>17</v>
      </c>
      <c r="DG813">
        <v>11.43</v>
      </c>
      <c r="DH813">
        <v>11.43</v>
      </c>
      <c r="DI813" s="2">
        <v>57.17</v>
      </c>
      <c r="DJ813">
        <v>-2.61</v>
      </c>
      <c r="DK813">
        <v>0.98262678891633115</v>
      </c>
      <c r="DL813">
        <v>0</v>
      </c>
      <c r="DM813">
        <v>0</v>
      </c>
      <c r="DN813">
        <v>54.1</v>
      </c>
      <c r="DO813">
        <v>0.19600000000000001</v>
      </c>
      <c r="DP813">
        <v>23172.020000000004</v>
      </c>
      <c r="DQ813" s="2">
        <v>0</v>
      </c>
      <c r="DR813" s="2">
        <v>3653.3295023099995</v>
      </c>
      <c r="DS813">
        <v>1.2905515233105276E-2</v>
      </c>
      <c r="DT813">
        <v>4.4969041196493</v>
      </c>
      <c r="DU813">
        <v>1249664.4721874702</v>
      </c>
      <c r="DV813">
        <v>0</v>
      </c>
    </row>
    <row r="814" spans="1:126" x14ac:dyDescent="0.15">
      <c r="A814" t="s">
        <v>1404</v>
      </c>
      <c r="B814" t="s">
        <v>1487</v>
      </c>
      <c r="C814">
        <v>19</v>
      </c>
      <c r="D814">
        <v>119</v>
      </c>
      <c r="E814" t="s">
        <v>1488</v>
      </c>
      <c r="F814">
        <v>19119</v>
      </c>
      <c r="G814" t="s">
        <v>5798</v>
      </c>
      <c r="H814">
        <v>97.3</v>
      </c>
      <c r="I814">
        <v>0.1</v>
      </c>
      <c r="J814">
        <v>0.1</v>
      </c>
      <c r="K814">
        <v>0.2</v>
      </c>
      <c r="L814">
        <v>0.5</v>
      </c>
      <c r="M814">
        <v>1.8</v>
      </c>
      <c r="N814">
        <f t="shared" si="54"/>
        <v>9470.84</v>
      </c>
      <c r="O814">
        <f t="shared" si="52"/>
        <v>529.15999999999985</v>
      </c>
      <c r="P814">
        <f t="shared" si="53"/>
        <v>0.634992</v>
      </c>
      <c r="Q814" s="4">
        <v>19119</v>
      </c>
      <c r="R814" s="5">
        <v>43.383580000000002</v>
      </c>
      <c r="S814" s="5">
        <v>-96.207200999999998</v>
      </c>
      <c r="T814">
        <v>8</v>
      </c>
      <c r="U814">
        <v>0.4068751446074983</v>
      </c>
      <c r="V814">
        <v>11623</v>
      </c>
      <c r="W814">
        <v>11680</v>
      </c>
      <c r="X814">
        <v>11723</v>
      </c>
      <c r="Y814">
        <v>11748</v>
      </c>
      <c r="Z814">
        <v>5640</v>
      </c>
      <c r="AA814">
        <v>19107</v>
      </c>
      <c r="AB814">
        <v>4891.018</v>
      </c>
      <c r="AC814">
        <v>57130</v>
      </c>
      <c r="AD814">
        <v>0</v>
      </c>
      <c r="AE814">
        <v>0</v>
      </c>
      <c r="AF814">
        <v>37</v>
      </c>
      <c r="AG814">
        <v>1139</v>
      </c>
      <c r="AH814">
        <v>3.2484635645302899E-2</v>
      </c>
      <c r="AI814" s="3">
        <v>369847</v>
      </c>
      <c r="AJ814" s="3">
        <v>376095.554808405</v>
      </c>
      <c r="AK814">
        <v>210</v>
      </c>
      <c r="AL814">
        <v>376115.19999999995</v>
      </c>
      <c r="AM814">
        <v>509649</v>
      </c>
      <c r="AN814">
        <v>314195</v>
      </c>
      <c r="AO814">
        <v>823844</v>
      </c>
      <c r="AP814">
        <v>5</v>
      </c>
      <c r="AQ814">
        <v>1</v>
      </c>
      <c r="AR814">
        <v>6</v>
      </c>
      <c r="AS814">
        <v>0.51369863013698636</v>
      </c>
      <c r="AT814">
        <v>7</v>
      </c>
      <c r="AU814">
        <v>20</v>
      </c>
      <c r="AV814">
        <f t="shared" si="51"/>
        <v>27</v>
      </c>
      <c r="AW814">
        <v>7557</v>
      </c>
      <c r="AX814">
        <v>0.74</v>
      </c>
      <c r="AY814">
        <v>315858035.72646099</v>
      </c>
      <c r="AZ814">
        <v>315858.03572646098</v>
      </c>
      <c r="BA814">
        <v>26580.435626348299</v>
      </c>
      <c r="BB814">
        <v>0.37621655794411935</v>
      </c>
      <c r="BC814">
        <v>4957</v>
      </c>
      <c r="BD814">
        <v>1130</v>
      </c>
      <c r="BE814">
        <v>3827</v>
      </c>
      <c r="BF814">
        <v>0.3292609481201067</v>
      </c>
      <c r="BG814">
        <v>429965</v>
      </c>
      <c r="BH814">
        <v>36.677045124968011</v>
      </c>
      <c r="BI814">
        <v>1653</v>
      </c>
      <c r="BJ814">
        <v>26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3</v>
      </c>
      <c r="BS814">
        <v>0</v>
      </c>
      <c r="BT814">
        <v>11172</v>
      </c>
      <c r="BU814">
        <v>0.77</v>
      </c>
      <c r="BV814">
        <v>0.74651940000000006</v>
      </c>
      <c r="BW814">
        <v>108</v>
      </c>
      <c r="BX814">
        <v>2.9538129999999998</v>
      </c>
      <c r="BY814">
        <v>2.4292859999999998</v>
      </c>
      <c r="BZ814">
        <v>27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3</v>
      </c>
      <c r="CI814">
        <v>0</v>
      </c>
      <c r="CJ814">
        <v>11695</v>
      </c>
      <c r="CK814">
        <v>2.8217186831979477</v>
      </c>
      <c r="CL814">
        <v>0.76013079528202732</v>
      </c>
      <c r="CM814">
        <v>113</v>
      </c>
      <c r="CN814">
        <v>2.3261624049388017</v>
      </c>
      <c r="CO814">
        <v>1324</v>
      </c>
      <c r="CP814">
        <v>1.511251527</v>
      </c>
      <c r="CQ814">
        <v>0.63311816600000004</v>
      </c>
      <c r="CR814">
        <v>10635</v>
      </c>
      <c r="CS814">
        <v>0.90500000000000003</v>
      </c>
      <c r="CT814">
        <v>10251</v>
      </c>
      <c r="CU814">
        <v>0.91220657277000006</v>
      </c>
      <c r="CV814">
        <v>1</v>
      </c>
      <c r="CW814">
        <v>5</v>
      </c>
      <c r="CX814">
        <v>4</v>
      </c>
      <c r="CY814">
        <v>1435</v>
      </c>
      <c r="CZ814">
        <v>1736</v>
      </c>
      <c r="DA814" s="2">
        <v>7384</v>
      </c>
      <c r="DB814" s="2">
        <v>910</v>
      </c>
      <c r="DC814" s="2">
        <v>128.07</v>
      </c>
      <c r="DD814" s="2">
        <v>317</v>
      </c>
      <c r="DE814">
        <v>385</v>
      </c>
      <c r="DF814">
        <v>58</v>
      </c>
      <c r="DG814">
        <v>8.5399999999999991</v>
      </c>
      <c r="DH814">
        <v>51.23</v>
      </c>
      <c r="DI814" s="2">
        <v>34.15</v>
      </c>
      <c r="DJ814">
        <v>-4.49</v>
      </c>
      <c r="DK814">
        <v>0.87945285482915914</v>
      </c>
      <c r="DL814">
        <v>1.7559262510974539E-3</v>
      </c>
      <c r="DM814">
        <v>166</v>
      </c>
      <c r="DN814">
        <v>282.3</v>
      </c>
      <c r="DO814">
        <v>0.754</v>
      </c>
      <c r="DP814">
        <v>2998</v>
      </c>
      <c r="DQ814" s="2">
        <v>0</v>
      </c>
      <c r="DR814" s="2">
        <v>249.14978095999999</v>
      </c>
      <c r="DS814">
        <v>6.6242877739439946E-4</v>
      </c>
      <c r="DT814">
        <v>2.62037001721268</v>
      </c>
      <c r="DU814">
        <v>985560.99309795047</v>
      </c>
      <c r="DV814">
        <v>1</v>
      </c>
    </row>
    <row r="815" spans="1:126" x14ac:dyDescent="0.15">
      <c r="A815" t="s">
        <v>1404</v>
      </c>
      <c r="B815" t="s">
        <v>192</v>
      </c>
      <c r="C815">
        <v>19</v>
      </c>
      <c r="D815">
        <v>121</v>
      </c>
      <c r="E815" t="s">
        <v>1489</v>
      </c>
      <c r="F815">
        <v>19121</v>
      </c>
      <c r="G815" t="s">
        <v>5799</v>
      </c>
      <c r="H815">
        <v>97.2</v>
      </c>
      <c r="I815">
        <v>0.3</v>
      </c>
      <c r="J815">
        <v>0.2</v>
      </c>
      <c r="K815">
        <v>0.3</v>
      </c>
      <c r="L815">
        <v>0.8</v>
      </c>
      <c r="M815">
        <v>1.3</v>
      </c>
      <c r="N815">
        <f t="shared" si="54"/>
        <v>9450.3900000000012</v>
      </c>
      <c r="O815">
        <f t="shared" si="52"/>
        <v>549.60999999999876</v>
      </c>
      <c r="P815">
        <f t="shared" si="53"/>
        <v>0.65953199999999879</v>
      </c>
      <c r="Q815" s="4">
        <v>19121</v>
      </c>
      <c r="R815" s="5">
        <v>41.330621999999998</v>
      </c>
      <c r="S815" s="5">
        <v>-94.015184000000005</v>
      </c>
      <c r="T815">
        <v>2</v>
      </c>
      <c r="U815">
        <v>6.9690621912088233E-2</v>
      </c>
      <c r="V815">
        <v>15630</v>
      </c>
      <c r="W815">
        <v>15629</v>
      </c>
      <c r="X815">
        <v>15644</v>
      </c>
      <c r="Y815">
        <v>15713</v>
      </c>
      <c r="Z815">
        <v>8137</v>
      </c>
      <c r="AA815">
        <v>19109</v>
      </c>
      <c r="AB815">
        <v>6956.8910000000005</v>
      </c>
      <c r="AC815">
        <v>60060</v>
      </c>
      <c r="AD815">
        <v>1</v>
      </c>
      <c r="AE815">
        <v>6.3922270519048841E-5</v>
      </c>
      <c r="AF815">
        <v>20</v>
      </c>
      <c r="AG815">
        <v>961</v>
      </c>
      <c r="AH815">
        <v>2.081165452653486E-2</v>
      </c>
      <c r="AI815" s="3">
        <v>276104</v>
      </c>
      <c r="AJ815" s="3">
        <v>359043.36756310501</v>
      </c>
      <c r="AK815">
        <v>80</v>
      </c>
      <c r="AL815">
        <v>359891.20000000001</v>
      </c>
      <c r="AM815">
        <v>1353677</v>
      </c>
      <c r="AN815">
        <v>118004</v>
      </c>
      <c r="AO815">
        <v>1471681</v>
      </c>
      <c r="AP815">
        <v>2</v>
      </c>
      <c r="AQ815">
        <v>1</v>
      </c>
      <c r="AR815">
        <v>3</v>
      </c>
      <c r="AS815">
        <v>0.1919508605796916</v>
      </c>
      <c r="AT815">
        <v>3</v>
      </c>
      <c r="AU815">
        <v>14</v>
      </c>
      <c r="AV815">
        <f t="shared" si="51"/>
        <v>17</v>
      </c>
      <c r="AW815">
        <v>10715</v>
      </c>
      <c r="AX815">
        <v>0.69</v>
      </c>
      <c r="AY815">
        <v>189072025.54168299</v>
      </c>
      <c r="AZ815">
        <v>189072.02554168299</v>
      </c>
      <c r="BA815">
        <v>13615.672823336399</v>
      </c>
      <c r="BB815">
        <v>0.73444773018198806</v>
      </c>
      <c r="BC815">
        <v>13366</v>
      </c>
      <c r="BD815">
        <v>17024</v>
      </c>
      <c r="BE815">
        <v>-3658</v>
      </c>
      <c r="BF815">
        <v>-0.23403710812539988</v>
      </c>
      <c r="BG815">
        <v>299205</v>
      </c>
      <c r="BH815">
        <v>19.125862950652007</v>
      </c>
      <c r="BI815">
        <v>1636</v>
      </c>
      <c r="BJ815">
        <v>14</v>
      </c>
      <c r="BK815">
        <v>1</v>
      </c>
      <c r="BL815">
        <v>2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1</v>
      </c>
      <c r="BS815">
        <v>0</v>
      </c>
      <c r="BT815">
        <v>15409</v>
      </c>
      <c r="BU815">
        <v>0.8</v>
      </c>
      <c r="BV815">
        <v>0.72629960000000005</v>
      </c>
      <c r="BW815">
        <v>110</v>
      </c>
      <c r="BX815">
        <v>1.2330460000000001</v>
      </c>
      <c r="BY815">
        <v>0.56246750000000001</v>
      </c>
      <c r="BZ815">
        <v>17</v>
      </c>
      <c r="CA815">
        <v>2</v>
      </c>
      <c r="CB815">
        <v>2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1</v>
      </c>
      <c r="CI815">
        <v>0</v>
      </c>
      <c r="CJ815">
        <v>15611</v>
      </c>
      <c r="CK815">
        <v>1.4733200948049454</v>
      </c>
      <c r="CL815">
        <v>0.72638268636207493</v>
      </c>
      <c r="CM815">
        <v>122</v>
      </c>
      <c r="CN815">
        <v>0.64654878509082747</v>
      </c>
      <c r="CO815">
        <v>1934</v>
      </c>
      <c r="CP815">
        <v>6.4870900000000003E-4</v>
      </c>
      <c r="CQ815">
        <v>0.43926279600000001</v>
      </c>
      <c r="CR815">
        <v>13953</v>
      </c>
      <c r="CS815">
        <v>0.88500000000000001</v>
      </c>
      <c r="CT815">
        <v>14145</v>
      </c>
      <c r="CU815">
        <v>0.92200866570399997</v>
      </c>
      <c r="CV815">
        <v>9</v>
      </c>
      <c r="CW815">
        <v>4</v>
      </c>
      <c r="CX815">
        <v>10</v>
      </c>
      <c r="CY815">
        <v>598</v>
      </c>
      <c r="CZ815">
        <v>1404</v>
      </c>
      <c r="DA815" s="2">
        <v>6906</v>
      </c>
      <c r="DB815" s="2">
        <v>1850</v>
      </c>
      <c r="DC815" s="2">
        <v>213.62</v>
      </c>
      <c r="DD815" s="2">
        <v>407</v>
      </c>
      <c r="DE815">
        <v>383</v>
      </c>
      <c r="DF815">
        <v>27</v>
      </c>
      <c r="DG815">
        <v>38.840000000000003</v>
      </c>
      <c r="DH815">
        <v>25.89</v>
      </c>
      <c r="DI815" s="2">
        <v>51.79</v>
      </c>
      <c r="DJ815">
        <v>-2.15</v>
      </c>
      <c r="DK815">
        <v>0.92495219192767941</v>
      </c>
      <c r="DL815">
        <v>0</v>
      </c>
      <c r="DN815">
        <v>133.69999999999999</v>
      </c>
      <c r="DO815">
        <v>0.37799999999999995</v>
      </c>
      <c r="DP815">
        <v>26510.29</v>
      </c>
      <c r="DQ815" s="2">
        <v>0</v>
      </c>
      <c r="DR815" s="2">
        <v>1724.9520179499998</v>
      </c>
      <c r="DS815">
        <v>4.603193425903717E-3</v>
      </c>
      <c r="DT815">
        <v>3.1617414368421901</v>
      </c>
      <c r="DU815">
        <v>1137882.9197948601</v>
      </c>
      <c r="DV815">
        <v>1</v>
      </c>
    </row>
    <row r="816" spans="1:126" x14ac:dyDescent="0.15">
      <c r="A816" t="s">
        <v>1404</v>
      </c>
      <c r="B816" t="s">
        <v>1490</v>
      </c>
      <c r="C816">
        <v>19</v>
      </c>
      <c r="D816">
        <v>123</v>
      </c>
      <c r="E816" t="s">
        <v>1491</v>
      </c>
      <c r="F816">
        <v>19123</v>
      </c>
      <c r="G816" t="s">
        <v>5800</v>
      </c>
      <c r="H816">
        <v>94.9</v>
      </c>
      <c r="I816">
        <v>1.1000000000000001</v>
      </c>
      <c r="J816">
        <v>0.2</v>
      </c>
      <c r="K816">
        <v>1.1000000000000001</v>
      </c>
      <c r="L816">
        <v>1</v>
      </c>
      <c r="M816">
        <v>1.6</v>
      </c>
      <c r="N816">
        <f t="shared" si="54"/>
        <v>9012.0299999999988</v>
      </c>
      <c r="O816">
        <f t="shared" si="52"/>
        <v>987.97000000000116</v>
      </c>
      <c r="P816">
        <f t="shared" si="53"/>
        <v>1.1855640000000018</v>
      </c>
      <c r="Q816" s="4">
        <v>19123</v>
      </c>
      <c r="R816" s="5">
        <v>41.330796999999997</v>
      </c>
      <c r="S816" s="5">
        <v>-92.636365999999995</v>
      </c>
      <c r="T816">
        <v>7</v>
      </c>
      <c r="U816">
        <v>5.2239122382911327E-2</v>
      </c>
      <c r="V816">
        <v>22432</v>
      </c>
      <c r="W816">
        <v>22420</v>
      </c>
      <c r="X816">
        <v>22396</v>
      </c>
      <c r="Y816">
        <v>22308</v>
      </c>
      <c r="Z816">
        <v>11193</v>
      </c>
      <c r="AA816">
        <v>19111</v>
      </c>
      <c r="AB816">
        <v>9024.891999999998</v>
      </c>
      <c r="AC816">
        <v>48726</v>
      </c>
      <c r="AD816">
        <v>2</v>
      </c>
      <c r="AE816">
        <v>8.9301661010894801E-5</v>
      </c>
      <c r="AF816">
        <v>34</v>
      </c>
      <c r="AG816">
        <v>1012</v>
      </c>
      <c r="AH816">
        <v>3.3596837944664032E-2</v>
      </c>
      <c r="AI816" s="3">
        <v>322964</v>
      </c>
      <c r="AJ816" s="3">
        <v>365351.62882214005</v>
      </c>
      <c r="AK816">
        <v>135</v>
      </c>
      <c r="AL816">
        <v>367008</v>
      </c>
      <c r="AM816">
        <v>1181982</v>
      </c>
      <c r="AN816">
        <v>206582</v>
      </c>
      <c r="AO816">
        <v>1388564</v>
      </c>
      <c r="AP816">
        <v>5</v>
      </c>
      <c r="AQ816">
        <v>1</v>
      </c>
      <c r="AR816">
        <v>6</v>
      </c>
      <c r="AS816">
        <v>0.2676181980374665</v>
      </c>
      <c r="AT816">
        <v>5</v>
      </c>
      <c r="AU816">
        <v>24</v>
      </c>
      <c r="AV816">
        <f t="shared" si="51"/>
        <v>29</v>
      </c>
      <c r="AW816">
        <v>16972</v>
      </c>
      <c r="AX816">
        <v>0.78</v>
      </c>
      <c r="AY816">
        <v>515876052.86419803</v>
      </c>
      <c r="AZ816">
        <v>515876.05286419805</v>
      </c>
      <c r="BA816">
        <v>22603.441775149</v>
      </c>
      <c r="BB816">
        <v>0.4424105009969917</v>
      </c>
      <c r="BC816">
        <v>18836</v>
      </c>
      <c r="BD816">
        <v>6748</v>
      </c>
      <c r="BE816">
        <v>12088</v>
      </c>
      <c r="BF816">
        <v>0.53887303851640511</v>
      </c>
      <c r="BG816">
        <v>466069</v>
      </c>
      <c r="BH816">
        <v>20.810367922843366</v>
      </c>
      <c r="BI816">
        <v>2701</v>
      </c>
      <c r="BJ816">
        <v>31</v>
      </c>
      <c r="BK816">
        <v>3</v>
      </c>
      <c r="BL816">
        <v>2</v>
      </c>
      <c r="BM816">
        <v>1</v>
      </c>
      <c r="BN816">
        <v>0</v>
      </c>
      <c r="BO816">
        <v>2</v>
      </c>
      <c r="BP816">
        <v>1</v>
      </c>
      <c r="BQ816">
        <v>3</v>
      </c>
      <c r="BR816">
        <v>3</v>
      </c>
      <c r="BS816">
        <v>0</v>
      </c>
      <c r="BT816">
        <v>22000</v>
      </c>
      <c r="BU816">
        <v>0.78</v>
      </c>
      <c r="BV816">
        <v>0.64159140000000003</v>
      </c>
      <c r="BW816">
        <v>195</v>
      </c>
      <c r="BX816">
        <v>2.0909089999999999</v>
      </c>
      <c r="BY816">
        <v>1.079045</v>
      </c>
      <c r="BZ816">
        <v>29</v>
      </c>
      <c r="CA816">
        <v>4</v>
      </c>
      <c r="CB816">
        <v>2</v>
      </c>
      <c r="CC816">
        <v>1</v>
      </c>
      <c r="CD816">
        <v>0</v>
      </c>
      <c r="CE816">
        <v>1</v>
      </c>
      <c r="CF816">
        <v>1</v>
      </c>
      <c r="CG816">
        <v>3</v>
      </c>
      <c r="CH816">
        <v>3</v>
      </c>
      <c r="CI816">
        <v>0</v>
      </c>
      <c r="CJ816">
        <v>22342</v>
      </c>
      <c r="CK816">
        <v>1.9693850147703877</v>
      </c>
      <c r="CL816">
        <v>0.68684127485011048</v>
      </c>
      <c r="CM816">
        <v>159</v>
      </c>
      <c r="CN816">
        <v>0.81472213028385143</v>
      </c>
      <c r="CO816">
        <v>2786</v>
      </c>
      <c r="CP816">
        <v>0.62054687900000005</v>
      </c>
      <c r="CQ816">
        <v>4.5192143999999997E-2</v>
      </c>
      <c r="CR816">
        <v>19324</v>
      </c>
      <c r="CS816">
        <v>0.86599999999999999</v>
      </c>
      <c r="CT816">
        <v>20054</v>
      </c>
      <c r="CU816">
        <v>0.914953053465</v>
      </c>
      <c r="CV816">
        <v>25</v>
      </c>
      <c r="CW816">
        <v>9</v>
      </c>
      <c r="CX816">
        <v>14</v>
      </c>
      <c r="CY816">
        <v>794</v>
      </c>
      <c r="CZ816">
        <v>1542</v>
      </c>
      <c r="DA816" s="2">
        <v>11689</v>
      </c>
      <c r="DB816" s="2">
        <v>1885</v>
      </c>
      <c r="DC816" s="2">
        <v>142.75</v>
      </c>
      <c r="DD816" s="2">
        <v>1008</v>
      </c>
      <c r="DE816">
        <v>353</v>
      </c>
      <c r="DF816">
        <v>22</v>
      </c>
      <c r="DG816">
        <v>71.37</v>
      </c>
      <c r="DH816">
        <v>8.92</v>
      </c>
      <c r="DI816" s="2">
        <v>17.84</v>
      </c>
      <c r="DJ816">
        <v>-1.82</v>
      </c>
      <c r="DK816">
        <v>0.91937181853085792</v>
      </c>
      <c r="DL816">
        <v>1.976284584980237E-3</v>
      </c>
      <c r="DN816">
        <v>161.5</v>
      </c>
      <c r="DO816">
        <v>0.436</v>
      </c>
      <c r="DP816">
        <v>28260.86</v>
      </c>
      <c r="DQ816" s="2">
        <v>0</v>
      </c>
      <c r="DR816" s="2">
        <v>1850.9237574700003</v>
      </c>
      <c r="DS816">
        <v>4.9428057846477459E-3</v>
      </c>
      <c r="DT816">
        <v>2.4536297576867598</v>
      </c>
      <c r="DU816">
        <v>900501.75010910234</v>
      </c>
      <c r="DV816">
        <v>1</v>
      </c>
    </row>
    <row r="817" spans="1:126" x14ac:dyDescent="0.15">
      <c r="A817" t="s">
        <v>1404</v>
      </c>
      <c r="B817" t="s">
        <v>196</v>
      </c>
      <c r="C817">
        <v>19</v>
      </c>
      <c r="D817">
        <v>125</v>
      </c>
      <c r="E817" t="s">
        <v>1492</v>
      </c>
      <c r="F817">
        <v>19125</v>
      </c>
      <c r="G817" t="s">
        <v>5801</v>
      </c>
      <c r="H817">
        <v>95.6</v>
      </c>
      <c r="I817">
        <v>0.6</v>
      </c>
      <c r="J817">
        <v>0.1</v>
      </c>
      <c r="K817">
        <v>1.1000000000000001</v>
      </c>
      <c r="L817">
        <v>0.9</v>
      </c>
      <c r="M817">
        <v>1.6</v>
      </c>
      <c r="N817">
        <f t="shared" si="54"/>
        <v>9144.3099999999977</v>
      </c>
      <c r="O817">
        <f t="shared" si="52"/>
        <v>855.69000000000233</v>
      </c>
      <c r="P817">
        <f t="shared" si="53"/>
        <v>1.0268280000000032</v>
      </c>
      <c r="Q817" s="4">
        <v>19125</v>
      </c>
      <c r="R817" s="5">
        <v>41.331454999999998</v>
      </c>
      <c r="S817" s="5">
        <v>-93.093849000000006</v>
      </c>
      <c r="T817">
        <v>6</v>
      </c>
      <c r="U817">
        <v>0.1200542140604319</v>
      </c>
      <c r="V817">
        <v>33388</v>
      </c>
      <c r="W817">
        <v>33308</v>
      </c>
      <c r="X817">
        <v>33248</v>
      </c>
      <c r="Y817">
        <v>33109</v>
      </c>
      <c r="Z817">
        <v>16217</v>
      </c>
      <c r="AA817">
        <v>19113</v>
      </c>
      <c r="AB817">
        <v>13597.646000000001</v>
      </c>
      <c r="AC817">
        <v>54693</v>
      </c>
      <c r="AD817">
        <v>3</v>
      </c>
      <c r="AE817">
        <v>9.0230991337824826E-5</v>
      </c>
      <c r="AF817">
        <v>46</v>
      </c>
      <c r="AG817">
        <v>1024</v>
      </c>
      <c r="AH817">
        <v>4.4921875E-2</v>
      </c>
      <c r="AI817" s="3">
        <v>264902</v>
      </c>
      <c r="AJ817" s="3">
        <v>354905.253827415</v>
      </c>
      <c r="AK817">
        <v>80</v>
      </c>
      <c r="AL817">
        <v>365171.20000000001</v>
      </c>
      <c r="AM817">
        <v>618722</v>
      </c>
      <c r="AN817">
        <v>120346</v>
      </c>
      <c r="AO817">
        <v>739068</v>
      </c>
      <c r="AP817">
        <v>4</v>
      </c>
      <c r="AQ817">
        <v>2</v>
      </c>
      <c r="AR817">
        <v>6</v>
      </c>
      <c r="AS817">
        <v>0.18013690404707577</v>
      </c>
      <c r="AT817">
        <v>6</v>
      </c>
      <c r="AU817">
        <v>39</v>
      </c>
      <c r="AV817">
        <f t="shared" si="51"/>
        <v>45</v>
      </c>
      <c r="AW817">
        <v>30660</v>
      </c>
      <c r="AX817">
        <v>0.94</v>
      </c>
      <c r="AY817">
        <v>164933828.58311</v>
      </c>
      <c r="AZ817">
        <v>164933.82858311001</v>
      </c>
      <c r="BA817">
        <v>5163.5703532045</v>
      </c>
      <c r="BB817">
        <v>1.9366444758119783</v>
      </c>
      <c r="BC817">
        <v>11474</v>
      </c>
      <c r="BD817">
        <v>4550</v>
      </c>
      <c r="BE817">
        <v>6924</v>
      </c>
      <c r="BF817">
        <v>0.20737989696897088</v>
      </c>
      <c r="BG817">
        <v>707584</v>
      </c>
      <c r="BH817">
        <v>21.282001924927815</v>
      </c>
      <c r="BI817">
        <v>3556</v>
      </c>
      <c r="BJ817">
        <v>48</v>
      </c>
      <c r="BK817">
        <v>4</v>
      </c>
      <c r="BL817">
        <v>3</v>
      </c>
      <c r="BM817">
        <v>0</v>
      </c>
      <c r="BN817">
        <v>0</v>
      </c>
      <c r="BO817">
        <v>2</v>
      </c>
      <c r="BP817">
        <v>2</v>
      </c>
      <c r="BQ817">
        <v>1</v>
      </c>
      <c r="BR817">
        <v>4</v>
      </c>
      <c r="BS817">
        <v>0</v>
      </c>
      <c r="BT817">
        <v>32682</v>
      </c>
      <c r="BU817">
        <v>0.82</v>
      </c>
      <c r="BV817">
        <v>0.68231710000000001</v>
      </c>
      <c r="BW817">
        <v>386</v>
      </c>
      <c r="BX817">
        <v>1.9582649999999999</v>
      </c>
      <c r="BY817">
        <v>1.587208</v>
      </c>
      <c r="BZ817">
        <v>50</v>
      </c>
      <c r="CA817">
        <v>4</v>
      </c>
      <c r="CB817">
        <v>3</v>
      </c>
      <c r="CC817">
        <v>0</v>
      </c>
      <c r="CD817">
        <v>0</v>
      </c>
      <c r="CE817">
        <v>1</v>
      </c>
      <c r="CF817">
        <v>2</v>
      </c>
      <c r="CG817">
        <v>5</v>
      </c>
      <c r="CH817">
        <v>3</v>
      </c>
      <c r="CI817">
        <v>0</v>
      </c>
      <c r="CJ817">
        <v>33257</v>
      </c>
      <c r="CK817">
        <v>2.0446823225185673</v>
      </c>
      <c r="CL817">
        <v>0.71921763175016262</v>
      </c>
      <c r="CM817">
        <v>345</v>
      </c>
      <c r="CN817">
        <v>1.5651426874056642</v>
      </c>
      <c r="CO817">
        <v>4562</v>
      </c>
      <c r="CP817">
        <v>-2.9909517199999999E-2</v>
      </c>
      <c r="CQ817">
        <v>0.40667176599999999</v>
      </c>
      <c r="CR817">
        <v>29504</v>
      </c>
      <c r="CS817">
        <v>0.8859999999999999</v>
      </c>
      <c r="CT817">
        <v>30550</v>
      </c>
      <c r="CU817">
        <v>0.932236101431</v>
      </c>
      <c r="CV817">
        <v>30</v>
      </c>
      <c r="CW817">
        <v>20</v>
      </c>
      <c r="CX817">
        <v>32</v>
      </c>
      <c r="CY817">
        <v>685</v>
      </c>
      <c r="CZ817">
        <v>1537</v>
      </c>
      <c r="DA817" s="2">
        <v>22618</v>
      </c>
      <c r="DB817" s="2">
        <v>3195</v>
      </c>
      <c r="DC817" s="2">
        <v>204.5</v>
      </c>
      <c r="DD817" s="2">
        <v>1230</v>
      </c>
      <c r="DE817">
        <v>439</v>
      </c>
      <c r="DF817">
        <v>27</v>
      </c>
      <c r="DG817">
        <v>63.15</v>
      </c>
      <c r="DH817">
        <v>15.04</v>
      </c>
      <c r="DI817" s="2">
        <v>27.07</v>
      </c>
      <c r="DJ817">
        <v>-2.2799999999999998</v>
      </c>
      <c r="DK817">
        <v>0.86595420193128025</v>
      </c>
      <c r="DL817">
        <v>4.8828125E-3</v>
      </c>
      <c r="DN817">
        <v>89.6</v>
      </c>
      <c r="DO817">
        <v>0.23</v>
      </c>
      <c r="DP817">
        <v>27580.32</v>
      </c>
      <c r="DQ817" s="2">
        <v>0</v>
      </c>
      <c r="DR817" s="2">
        <v>628.46036556000001</v>
      </c>
      <c r="DS817">
        <v>1.7209948244387837E-3</v>
      </c>
      <c r="DT817">
        <v>2.8336279999117502</v>
      </c>
      <c r="DU817">
        <v>1034759.3370813738</v>
      </c>
      <c r="DV817">
        <v>1</v>
      </c>
    </row>
    <row r="818" spans="1:126" x14ac:dyDescent="0.15">
      <c r="A818" t="s">
        <v>1404</v>
      </c>
      <c r="B818" t="s">
        <v>198</v>
      </c>
      <c r="C818">
        <v>19</v>
      </c>
      <c r="D818">
        <v>127</v>
      </c>
      <c r="E818" t="s">
        <v>1493</v>
      </c>
      <c r="F818">
        <v>19127</v>
      </c>
      <c r="G818" t="s">
        <v>5802</v>
      </c>
      <c r="H818">
        <v>78.2</v>
      </c>
      <c r="I818">
        <v>1.5</v>
      </c>
      <c r="J818">
        <v>0.3</v>
      </c>
      <c r="K818">
        <v>1.3</v>
      </c>
      <c r="L818">
        <v>1.4</v>
      </c>
      <c r="M818">
        <v>17.3</v>
      </c>
      <c r="N818">
        <f t="shared" si="54"/>
        <v>6420.52</v>
      </c>
      <c r="O818">
        <f t="shared" si="52"/>
        <v>3579.4799999999996</v>
      </c>
      <c r="P818">
        <f t="shared" si="53"/>
        <v>4.295376000000001</v>
      </c>
      <c r="Q818" s="4">
        <v>19127</v>
      </c>
      <c r="R818" s="5">
        <v>42.041691</v>
      </c>
      <c r="S818" s="5">
        <v>-92.981452000000004</v>
      </c>
      <c r="T818">
        <v>4</v>
      </c>
      <c r="U818">
        <v>0.12987461838693984</v>
      </c>
      <c r="V818">
        <v>40568</v>
      </c>
      <c r="W818">
        <v>40922</v>
      </c>
      <c r="X818">
        <v>40962</v>
      </c>
      <c r="Y818">
        <v>40346</v>
      </c>
      <c r="Z818">
        <v>20325</v>
      </c>
      <c r="AA818">
        <v>19115</v>
      </c>
      <c r="AB818">
        <v>16471.483</v>
      </c>
      <c r="AC818">
        <v>53351</v>
      </c>
      <c r="AD818">
        <v>4</v>
      </c>
      <c r="AE818">
        <v>9.7651481861237249E-5</v>
      </c>
      <c r="AF818">
        <v>29</v>
      </c>
      <c r="AG818">
        <v>882</v>
      </c>
      <c r="AH818">
        <v>3.2879818594104306E-2</v>
      </c>
      <c r="AI818" s="3">
        <v>312402</v>
      </c>
      <c r="AJ818" s="3">
        <v>366401.38003603503</v>
      </c>
      <c r="AK818">
        <v>112</v>
      </c>
      <c r="AL818">
        <v>366764.80000000005</v>
      </c>
      <c r="AM818">
        <v>922665</v>
      </c>
      <c r="AN818">
        <v>200684</v>
      </c>
      <c r="AO818">
        <v>1123349</v>
      </c>
      <c r="AP818">
        <v>4</v>
      </c>
      <c r="AQ818">
        <v>1</v>
      </c>
      <c r="AR818">
        <v>5</v>
      </c>
      <c r="AS818">
        <v>0.12218366648746397</v>
      </c>
      <c r="AT818">
        <v>5</v>
      </c>
      <c r="AU818">
        <v>32</v>
      </c>
      <c r="AV818">
        <f t="shared" si="51"/>
        <v>37</v>
      </c>
      <c r="AW818">
        <v>35766</v>
      </c>
      <c r="AX818">
        <v>0.9</v>
      </c>
      <c r="AY818">
        <v>1451246386.3729999</v>
      </c>
      <c r="AZ818">
        <v>1451246.386373</v>
      </c>
      <c r="BA818">
        <v>36929.507291635797</v>
      </c>
      <c r="BB818">
        <v>0.27078617434641244</v>
      </c>
      <c r="BC818">
        <v>16853</v>
      </c>
      <c r="BD818">
        <v>8040</v>
      </c>
      <c r="BE818">
        <v>8813</v>
      </c>
      <c r="BF818">
        <v>0.21724018931177283</v>
      </c>
      <c r="BG818">
        <v>851640</v>
      </c>
      <c r="BH818">
        <v>20.790977003076023</v>
      </c>
      <c r="BI818">
        <v>4445</v>
      </c>
      <c r="BJ818">
        <v>37</v>
      </c>
      <c r="BK818">
        <v>3</v>
      </c>
      <c r="BL818">
        <v>5</v>
      </c>
      <c r="BM818">
        <v>0</v>
      </c>
      <c r="BN818">
        <v>0</v>
      </c>
      <c r="BO818">
        <v>2</v>
      </c>
      <c r="BP818">
        <v>1</v>
      </c>
      <c r="BQ818">
        <v>3</v>
      </c>
      <c r="BR818">
        <v>4</v>
      </c>
      <c r="BS818">
        <v>0</v>
      </c>
      <c r="BT818">
        <v>39259</v>
      </c>
      <c r="BU818">
        <v>0.8</v>
      </c>
      <c r="BV818">
        <v>0.62988960000000005</v>
      </c>
      <c r="BW818">
        <v>285</v>
      </c>
      <c r="BX818">
        <v>1.4009529999999999</v>
      </c>
      <c r="BY818">
        <v>0.22001709999999999</v>
      </c>
      <c r="BZ818">
        <v>34</v>
      </c>
      <c r="CA818">
        <v>3</v>
      </c>
      <c r="CB818">
        <v>4</v>
      </c>
      <c r="CC818">
        <v>0</v>
      </c>
      <c r="CD818">
        <v>0</v>
      </c>
      <c r="CE818">
        <v>4</v>
      </c>
      <c r="CF818">
        <v>1</v>
      </c>
      <c r="CG818">
        <v>0</v>
      </c>
      <c r="CH818">
        <v>4</v>
      </c>
      <c r="CI818">
        <v>0</v>
      </c>
      <c r="CJ818">
        <v>40896</v>
      </c>
      <c r="CK818">
        <v>1.2226134585289516</v>
      </c>
      <c r="CL818">
        <v>0.68595279217040872</v>
      </c>
      <c r="CM818">
        <v>236</v>
      </c>
      <c r="CN818">
        <v>-9.8925497172367038E-2</v>
      </c>
      <c r="CO818">
        <v>4230</v>
      </c>
      <c r="CP818">
        <v>-0.25293408810000001</v>
      </c>
      <c r="CQ818">
        <v>-0.48372243700000001</v>
      </c>
      <c r="CR818">
        <v>36446</v>
      </c>
      <c r="CS818">
        <v>0.89500000000000002</v>
      </c>
      <c r="CT818">
        <v>35213</v>
      </c>
      <c r="CU818">
        <v>0.87899873091000003</v>
      </c>
      <c r="CV818">
        <v>50</v>
      </c>
      <c r="CW818">
        <v>20</v>
      </c>
      <c r="CX818">
        <v>28</v>
      </c>
      <c r="CY818">
        <v>869</v>
      </c>
      <c r="CZ818">
        <v>1232</v>
      </c>
      <c r="DA818" s="2">
        <v>22702</v>
      </c>
      <c r="DB818" s="2">
        <v>3540</v>
      </c>
      <c r="DC818" s="2">
        <v>124.41</v>
      </c>
      <c r="DD818" s="2">
        <v>6390</v>
      </c>
      <c r="DE818">
        <v>279</v>
      </c>
      <c r="DF818">
        <v>21</v>
      </c>
      <c r="DG818">
        <v>24.39</v>
      </c>
      <c r="DH818">
        <v>17.079999999999998</v>
      </c>
      <c r="DI818" s="2">
        <v>12.2</v>
      </c>
      <c r="DJ818">
        <v>-3.7</v>
      </c>
      <c r="DK818">
        <v>0.88103789348339634</v>
      </c>
      <c r="DL818">
        <v>3.4013605442176869E-3</v>
      </c>
      <c r="DN818">
        <v>151</v>
      </c>
      <c r="DO818">
        <v>0.41600000000000004</v>
      </c>
      <c r="DP818">
        <v>11969.65</v>
      </c>
      <c r="DQ818" s="2">
        <v>0</v>
      </c>
      <c r="DR818" s="2">
        <v>1285.8303115599999</v>
      </c>
      <c r="DS818">
        <v>3.3598495261873544E-3</v>
      </c>
      <c r="DT818">
        <v>2.3532013367415199</v>
      </c>
      <c r="DU818">
        <v>863071.41762973624</v>
      </c>
      <c r="DV818">
        <v>1</v>
      </c>
    </row>
    <row r="819" spans="1:126" x14ac:dyDescent="0.15">
      <c r="A819" t="s">
        <v>1404</v>
      </c>
      <c r="B819" t="s">
        <v>1494</v>
      </c>
      <c r="C819">
        <v>19</v>
      </c>
      <c r="D819">
        <v>129</v>
      </c>
      <c r="E819" t="s">
        <v>1495</v>
      </c>
      <c r="F819">
        <v>19129</v>
      </c>
      <c r="G819" t="s">
        <v>5803</v>
      </c>
      <c r="H819">
        <v>95.6</v>
      </c>
      <c r="I819">
        <v>0.4</v>
      </c>
      <c r="J819">
        <v>0.3</v>
      </c>
      <c r="K819">
        <v>0.4</v>
      </c>
      <c r="L819">
        <v>1</v>
      </c>
      <c r="M819">
        <v>2.4</v>
      </c>
      <c r="N819">
        <f t="shared" si="54"/>
        <v>9146.5299999999988</v>
      </c>
      <c r="O819">
        <f t="shared" si="52"/>
        <v>853.47000000000116</v>
      </c>
      <c r="P819">
        <f t="shared" si="53"/>
        <v>1.0241640000000019</v>
      </c>
      <c r="Q819" s="4">
        <v>19129</v>
      </c>
      <c r="R819" s="5">
        <v>41.033703000000003</v>
      </c>
      <c r="S819" s="5">
        <v>-95.619101000000001</v>
      </c>
      <c r="T819">
        <v>2</v>
      </c>
      <c r="U819">
        <v>9.9712133261587954E-2</v>
      </c>
      <c r="V819">
        <v>15028</v>
      </c>
      <c r="W819">
        <v>14946</v>
      </c>
      <c r="X819">
        <v>14862</v>
      </c>
      <c r="Y819">
        <v>14882</v>
      </c>
      <c r="Z819">
        <v>7939</v>
      </c>
      <c r="AA819">
        <v>19117</v>
      </c>
      <c r="AB819">
        <v>6019.4290000000001</v>
      </c>
      <c r="AC819">
        <v>63979</v>
      </c>
      <c r="AD819">
        <v>1</v>
      </c>
      <c r="AE819">
        <v>6.7285695061229984E-5</v>
      </c>
      <c r="AF819">
        <v>17</v>
      </c>
      <c r="AG819">
        <v>500</v>
      </c>
      <c r="AH819">
        <v>3.4000000000000002E-2</v>
      </c>
      <c r="AI819" s="3">
        <v>206299</v>
      </c>
      <c r="AJ819" s="3">
        <v>279957.69030623004</v>
      </c>
      <c r="AK819">
        <v>153</v>
      </c>
      <c r="AL819">
        <v>281408</v>
      </c>
      <c r="AM819">
        <v>737883</v>
      </c>
      <c r="AN819">
        <v>121378</v>
      </c>
      <c r="AO819">
        <v>859261</v>
      </c>
      <c r="AP819">
        <v>1</v>
      </c>
      <c r="AQ819">
        <v>2</v>
      </c>
      <c r="AR819">
        <v>3</v>
      </c>
      <c r="AS819">
        <v>0.20072260136491368</v>
      </c>
      <c r="AT819">
        <v>3</v>
      </c>
      <c r="AU819">
        <v>5</v>
      </c>
      <c r="AV819">
        <f t="shared" si="51"/>
        <v>8</v>
      </c>
      <c r="AW819">
        <v>8036</v>
      </c>
      <c r="AX819">
        <v>0.55000000000000004</v>
      </c>
      <c r="AY819">
        <v>158088160.082582</v>
      </c>
      <c r="AZ819">
        <v>158088.16008258201</v>
      </c>
      <c r="BA819">
        <v>10748.7730510853</v>
      </c>
      <c r="BB819">
        <v>0.93033874214976586</v>
      </c>
      <c r="BC819">
        <v>7261</v>
      </c>
      <c r="BD819">
        <v>795</v>
      </c>
      <c r="BE819">
        <v>6466</v>
      </c>
      <c r="BF819">
        <v>0.43026350811817937</v>
      </c>
      <c r="BG819">
        <v>332191</v>
      </c>
      <c r="BH819">
        <v>22.35170232808505</v>
      </c>
      <c r="BI819">
        <v>1443</v>
      </c>
      <c r="BJ819">
        <v>10</v>
      </c>
      <c r="BK819">
        <v>2</v>
      </c>
      <c r="BL819">
        <v>1</v>
      </c>
      <c r="BM819">
        <v>0</v>
      </c>
      <c r="BN819">
        <v>0</v>
      </c>
      <c r="BO819">
        <v>0</v>
      </c>
      <c r="BP819">
        <v>1</v>
      </c>
      <c r="BQ819">
        <v>3</v>
      </c>
      <c r="BR819">
        <v>2</v>
      </c>
      <c r="BS819">
        <v>0</v>
      </c>
      <c r="BT819">
        <v>15002</v>
      </c>
      <c r="BU819">
        <v>0.78</v>
      </c>
      <c r="BV819">
        <v>0.64048899999999998</v>
      </c>
      <c r="BW819">
        <v>91</v>
      </c>
      <c r="BX819">
        <v>1.2664979999999999</v>
      </c>
      <c r="BY819">
        <v>5.6350999999999997E-3</v>
      </c>
      <c r="BZ819">
        <v>9</v>
      </c>
      <c r="CA819">
        <v>2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2</v>
      </c>
      <c r="CH819">
        <v>3</v>
      </c>
      <c r="CI819">
        <v>0</v>
      </c>
      <c r="CJ819">
        <v>14754</v>
      </c>
      <c r="CK819">
        <v>1.2200081333875559</v>
      </c>
      <c r="CL819">
        <v>0.67207156835336879</v>
      </c>
      <c r="CM819">
        <v>81</v>
      </c>
      <c r="CN819">
        <v>-0.19997082642699909</v>
      </c>
      <c r="CO819">
        <v>2095</v>
      </c>
      <c r="CP819">
        <v>-1.9852573931999999</v>
      </c>
      <c r="CQ819">
        <v>7.2787165000000001E-2</v>
      </c>
      <c r="CR819">
        <v>13364</v>
      </c>
      <c r="CS819">
        <v>0.90099999999999991</v>
      </c>
      <c r="CT819">
        <v>13600</v>
      </c>
      <c r="CU819">
        <v>0.92462721341999998</v>
      </c>
      <c r="CV819">
        <v>7</v>
      </c>
      <c r="CW819">
        <v>6</v>
      </c>
      <c r="CX819">
        <v>10</v>
      </c>
      <c r="CY819">
        <v>336</v>
      </c>
      <c r="CZ819">
        <v>797</v>
      </c>
      <c r="DA819" s="2">
        <v>6220</v>
      </c>
      <c r="DB819" s="2">
        <v>1485</v>
      </c>
      <c r="DC819" s="2">
        <v>201.4</v>
      </c>
      <c r="DD819" s="2">
        <v>372</v>
      </c>
      <c r="DE819">
        <v>199</v>
      </c>
      <c r="DF819">
        <v>15</v>
      </c>
      <c r="DG819">
        <v>40.28</v>
      </c>
      <c r="DH819">
        <v>26.85</v>
      </c>
      <c r="DI819" s="2">
        <v>33.57</v>
      </c>
      <c r="DJ819">
        <v>-1</v>
      </c>
      <c r="DK819">
        <v>0.84615049030775724</v>
      </c>
      <c r="DL819">
        <v>0</v>
      </c>
      <c r="DN819">
        <v>131.4</v>
      </c>
      <c r="DO819">
        <v>0.47700000000000004</v>
      </c>
      <c r="DP819">
        <v>6509.41</v>
      </c>
      <c r="DQ819" s="2">
        <v>0</v>
      </c>
      <c r="DR819" s="2">
        <v>1239.93391219</v>
      </c>
      <c r="DS819">
        <v>3.4245000617267457E-3</v>
      </c>
      <c r="DT819">
        <v>2.22224425369884</v>
      </c>
      <c r="DU819">
        <v>625357.31094488315</v>
      </c>
      <c r="DV819">
        <v>1</v>
      </c>
    </row>
    <row r="820" spans="1:126" x14ac:dyDescent="0.15">
      <c r="A820" t="s">
        <v>1404</v>
      </c>
      <c r="B820" t="s">
        <v>937</v>
      </c>
      <c r="C820">
        <v>19</v>
      </c>
      <c r="D820">
        <v>131</v>
      </c>
      <c r="E820" t="s">
        <v>1496</v>
      </c>
      <c r="F820">
        <v>19131</v>
      </c>
      <c r="G820" t="s">
        <v>5804</v>
      </c>
      <c r="H820">
        <v>98</v>
      </c>
      <c r="I820">
        <v>0.2</v>
      </c>
      <c r="J820">
        <v>0.1</v>
      </c>
      <c r="K820">
        <v>0.3</v>
      </c>
      <c r="L820">
        <v>0.4</v>
      </c>
      <c r="M820">
        <v>1</v>
      </c>
      <c r="N820">
        <f t="shared" si="54"/>
        <v>9605.3000000000011</v>
      </c>
      <c r="O820">
        <f t="shared" si="52"/>
        <v>394.69999999999891</v>
      </c>
      <c r="P820">
        <f t="shared" si="53"/>
        <v>0.47363999999999884</v>
      </c>
      <c r="Q820" s="4">
        <v>19131</v>
      </c>
      <c r="R820" s="5">
        <v>43.348564000000003</v>
      </c>
      <c r="S820" s="5">
        <v>-92.784465999999995</v>
      </c>
      <c r="T820">
        <v>7</v>
      </c>
      <c r="U820">
        <v>0.27275272177202708</v>
      </c>
      <c r="V820">
        <v>10761</v>
      </c>
      <c r="W820">
        <v>10744</v>
      </c>
      <c r="X820">
        <v>10762</v>
      </c>
      <c r="Y820">
        <v>10671</v>
      </c>
      <c r="Z820">
        <v>5025</v>
      </c>
      <c r="AA820">
        <v>19119</v>
      </c>
      <c r="AB820">
        <v>4275.4250000000002</v>
      </c>
      <c r="AC820">
        <v>49488</v>
      </c>
      <c r="AD820">
        <v>3</v>
      </c>
      <c r="AE820">
        <v>2.7875859505668089E-4</v>
      </c>
      <c r="AF820">
        <v>53</v>
      </c>
      <c r="AG820">
        <v>903</v>
      </c>
      <c r="AH820">
        <v>5.8693244739756366E-2</v>
      </c>
      <c r="AI820" s="3">
        <v>296235</v>
      </c>
      <c r="AJ820" s="3">
        <v>300244.692287885</v>
      </c>
      <c r="AK820">
        <v>157</v>
      </c>
      <c r="AL820">
        <v>300428.79999999999</v>
      </c>
      <c r="AM820">
        <v>1347691</v>
      </c>
      <c r="AN820">
        <v>193519</v>
      </c>
      <c r="AO820">
        <v>1541210</v>
      </c>
      <c r="AP820">
        <v>5</v>
      </c>
      <c r="AQ820">
        <v>0</v>
      </c>
      <c r="AR820">
        <v>5</v>
      </c>
      <c r="AS820">
        <v>0.46537602382725241</v>
      </c>
      <c r="AT820">
        <v>5</v>
      </c>
      <c r="AU820">
        <v>18</v>
      </c>
      <c r="AV820">
        <f t="shared" si="51"/>
        <v>23</v>
      </c>
      <c r="AW820">
        <v>8171</v>
      </c>
      <c r="AX820">
        <v>0.87</v>
      </c>
      <c r="AY820">
        <v>285850189.41956598</v>
      </c>
      <c r="AZ820">
        <v>285850.18941956596</v>
      </c>
      <c r="BA820">
        <v>27091.106170554402</v>
      </c>
      <c r="BB820">
        <v>0.36912483148691438</v>
      </c>
      <c r="BC820">
        <v>11625</v>
      </c>
      <c r="BD820">
        <v>18196</v>
      </c>
      <c r="BE820">
        <v>-6571</v>
      </c>
      <c r="BF820">
        <v>-0.61063098225072021</v>
      </c>
      <c r="BG820">
        <v>466729</v>
      </c>
      <c r="BH820">
        <v>43.368240104069876</v>
      </c>
      <c r="BI820">
        <v>1834</v>
      </c>
      <c r="BJ820">
        <v>14</v>
      </c>
      <c r="BK820">
        <v>6</v>
      </c>
      <c r="BL820">
        <v>3</v>
      </c>
      <c r="BM820">
        <v>0</v>
      </c>
      <c r="BN820">
        <v>0</v>
      </c>
      <c r="BO820">
        <v>0</v>
      </c>
      <c r="BP820">
        <v>1</v>
      </c>
      <c r="BQ820">
        <v>3</v>
      </c>
      <c r="BR820">
        <v>1</v>
      </c>
      <c r="BS820">
        <v>0</v>
      </c>
      <c r="BT820">
        <v>10781</v>
      </c>
      <c r="BU820">
        <v>0.84</v>
      </c>
      <c r="BV820">
        <v>0.70670429999999995</v>
      </c>
      <c r="BW820">
        <v>107</v>
      </c>
      <c r="BX820">
        <v>2.597162</v>
      </c>
      <c r="BY820">
        <v>1.9310020000000001</v>
      </c>
      <c r="BZ820">
        <v>14</v>
      </c>
      <c r="CA820">
        <v>5</v>
      </c>
      <c r="CB820">
        <v>2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10788</v>
      </c>
      <c r="CK820">
        <v>2.2246941045606228</v>
      </c>
      <c r="CL820">
        <v>0.75364274150026989</v>
      </c>
      <c r="CM820">
        <v>87</v>
      </c>
      <c r="CN820">
        <v>1.4626841367628554</v>
      </c>
      <c r="CO820">
        <v>806</v>
      </c>
      <c r="CP820">
        <v>1.2197324759999999</v>
      </c>
      <c r="CQ820">
        <v>0.50469163500000003</v>
      </c>
      <c r="CR820">
        <v>9642</v>
      </c>
      <c r="CS820">
        <v>0.88900000000000001</v>
      </c>
      <c r="CT820">
        <v>9502</v>
      </c>
      <c r="CU820">
        <v>0.9046400545890001</v>
      </c>
      <c r="CW820">
        <v>5</v>
      </c>
      <c r="CX820">
        <v>1</v>
      </c>
      <c r="CY820">
        <v>679</v>
      </c>
      <c r="CZ820">
        <v>1336</v>
      </c>
      <c r="DA820" s="2">
        <v>6263</v>
      </c>
      <c r="DB820" s="2">
        <v>690</v>
      </c>
      <c r="DC820" s="2">
        <v>196.1</v>
      </c>
      <c r="DD820" s="2">
        <v>129</v>
      </c>
      <c r="DE820">
        <v>333</v>
      </c>
      <c r="DF820">
        <v>14</v>
      </c>
      <c r="DG820">
        <v>28.01</v>
      </c>
      <c r="DH820">
        <v>37.35</v>
      </c>
      <c r="DI820" s="2">
        <v>37.35</v>
      </c>
      <c r="DJ820">
        <v>-4.0999999999999996</v>
      </c>
      <c r="DK820">
        <v>0.87202052424595333</v>
      </c>
      <c r="DL820">
        <v>1.5503875968992248E-2</v>
      </c>
      <c r="DM820">
        <v>1193</v>
      </c>
      <c r="DN820">
        <v>264</v>
      </c>
      <c r="DO820">
        <v>0.89200000000000002</v>
      </c>
      <c r="DP820">
        <v>9139.26</v>
      </c>
      <c r="DQ820" s="2">
        <v>0</v>
      </c>
      <c r="DR820" s="2">
        <v>109.66570379000001</v>
      </c>
      <c r="DS820">
        <v>3.6503515198709309E-4</v>
      </c>
      <c r="DT820">
        <v>2.5362874694100199</v>
      </c>
      <c r="DU820">
        <v>761973.80088988901</v>
      </c>
      <c r="DV820">
        <v>1</v>
      </c>
    </row>
    <row r="821" spans="1:126" x14ac:dyDescent="0.15">
      <c r="A821" t="s">
        <v>1404</v>
      </c>
      <c r="B821" t="s">
        <v>1497</v>
      </c>
      <c r="C821">
        <v>19</v>
      </c>
      <c r="D821">
        <v>133</v>
      </c>
      <c r="E821" t="s">
        <v>1498</v>
      </c>
      <c r="F821">
        <v>19133</v>
      </c>
      <c r="G821" t="s">
        <v>5805</v>
      </c>
      <c r="H821">
        <v>96.3</v>
      </c>
      <c r="I821">
        <v>0.4</v>
      </c>
      <c r="J821">
        <v>1</v>
      </c>
      <c r="K821">
        <v>0.2</v>
      </c>
      <c r="L821">
        <v>1</v>
      </c>
      <c r="M821">
        <v>1.2</v>
      </c>
      <c r="N821">
        <f t="shared" si="54"/>
        <v>9277.33</v>
      </c>
      <c r="O821">
        <f t="shared" si="52"/>
        <v>722.67000000000007</v>
      </c>
      <c r="P821">
        <f t="shared" si="53"/>
        <v>0.86720400000000042</v>
      </c>
      <c r="Q821" s="4">
        <v>19133</v>
      </c>
      <c r="R821" s="5">
        <v>42.049432000000003</v>
      </c>
      <c r="S821" s="5">
        <v>-95.956565999999995</v>
      </c>
      <c r="T821">
        <v>6</v>
      </c>
      <c r="U821">
        <v>0.29049343199473465</v>
      </c>
      <c r="V821">
        <v>9242</v>
      </c>
      <c r="W821">
        <v>9149</v>
      </c>
      <c r="X821">
        <v>9088</v>
      </c>
      <c r="Y821">
        <v>8863</v>
      </c>
      <c r="Z821">
        <v>4430</v>
      </c>
      <c r="AA821">
        <v>19121</v>
      </c>
      <c r="AB821">
        <v>3535.7719999999999</v>
      </c>
      <c r="AC821">
        <v>40302</v>
      </c>
      <c r="AD821">
        <v>0</v>
      </c>
      <c r="AE821">
        <v>0</v>
      </c>
      <c r="AF821">
        <v>14</v>
      </c>
      <c r="AG821">
        <v>538</v>
      </c>
      <c r="AH821">
        <v>2.6022304832713755E-2</v>
      </c>
      <c r="AI821" s="3">
        <v>338164</v>
      </c>
      <c r="AJ821" s="3">
        <v>444205.30413661501</v>
      </c>
      <c r="AK821">
        <v>278</v>
      </c>
      <c r="AL821">
        <v>447289.59999999998</v>
      </c>
      <c r="AM821">
        <v>884977</v>
      </c>
      <c r="AN821">
        <v>199322</v>
      </c>
      <c r="AO821">
        <v>1084299</v>
      </c>
      <c r="AP821">
        <v>1</v>
      </c>
      <c r="AQ821">
        <v>0</v>
      </c>
      <c r="AR821">
        <v>1</v>
      </c>
      <c r="AS821">
        <v>0.10930156301235108</v>
      </c>
      <c r="AT821">
        <v>0</v>
      </c>
      <c r="AU821">
        <v>4</v>
      </c>
      <c r="AV821">
        <f t="shared" si="51"/>
        <v>4</v>
      </c>
      <c r="AW821">
        <v>5302</v>
      </c>
      <c r="AX821">
        <v>0.67999999999999994</v>
      </c>
      <c r="AY821">
        <v>145289733.03728399</v>
      </c>
      <c r="AZ821">
        <v>145289.73303728399</v>
      </c>
      <c r="BA821">
        <v>14572.1014781472</v>
      </c>
      <c r="BB821">
        <v>0.68624281919778873</v>
      </c>
      <c r="BC821">
        <v>5849</v>
      </c>
      <c r="BD821">
        <v>169</v>
      </c>
      <c r="BE821">
        <v>5680</v>
      </c>
      <c r="BF821">
        <v>0.61458558753516557</v>
      </c>
      <c r="BG821">
        <v>297966</v>
      </c>
      <c r="BH821">
        <v>32.786751760563384</v>
      </c>
      <c r="BI821">
        <v>1497</v>
      </c>
      <c r="BJ821">
        <v>9</v>
      </c>
      <c r="BK821">
        <v>0</v>
      </c>
      <c r="BL821">
        <v>2</v>
      </c>
      <c r="BM821">
        <v>0</v>
      </c>
      <c r="BN821">
        <v>0</v>
      </c>
      <c r="BO821">
        <v>0</v>
      </c>
      <c r="BP821">
        <v>0</v>
      </c>
      <c r="BQ821">
        <v>2</v>
      </c>
      <c r="BR821">
        <v>2</v>
      </c>
      <c r="BS821">
        <v>0</v>
      </c>
      <c r="BT821">
        <v>8882</v>
      </c>
      <c r="BU821">
        <v>0.72</v>
      </c>
      <c r="BV821">
        <v>0.68032899999999996</v>
      </c>
      <c r="BW821">
        <v>83</v>
      </c>
      <c r="BX821">
        <v>1.688809</v>
      </c>
      <c r="BY821">
        <v>1.0686150000000001</v>
      </c>
      <c r="BZ821">
        <v>9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4</v>
      </c>
      <c r="CI821">
        <v>0</v>
      </c>
      <c r="CJ821">
        <v>8979</v>
      </c>
      <c r="CK821">
        <v>1.7819356275754537</v>
      </c>
      <c r="CL821">
        <v>0.68924418604651161</v>
      </c>
      <c r="CM821">
        <v>64</v>
      </c>
      <c r="CN821">
        <v>0.67975948771297923</v>
      </c>
      <c r="CO821">
        <v>720</v>
      </c>
      <c r="CP821">
        <v>-0.52875270890000003</v>
      </c>
      <c r="CQ821">
        <v>-0.2571183353</v>
      </c>
      <c r="CR821">
        <v>7779</v>
      </c>
      <c r="CS821">
        <v>0.86900000000000011</v>
      </c>
      <c r="CT821">
        <v>8059</v>
      </c>
      <c r="CU821">
        <v>0.89983477902000009</v>
      </c>
      <c r="CV821">
        <v>3</v>
      </c>
      <c r="CW821">
        <v>3</v>
      </c>
      <c r="CX821">
        <v>8</v>
      </c>
      <c r="CY821">
        <v>578</v>
      </c>
      <c r="CZ821">
        <v>790</v>
      </c>
      <c r="DA821" s="2">
        <v>4579</v>
      </c>
      <c r="DB821" s="2">
        <v>610</v>
      </c>
      <c r="DC821" s="2">
        <v>120.6</v>
      </c>
      <c r="DD821" s="2">
        <v>264</v>
      </c>
      <c r="DE821">
        <v>170</v>
      </c>
      <c r="DF821">
        <v>16</v>
      </c>
      <c r="DG821">
        <v>10.96</v>
      </c>
      <c r="DH821">
        <v>54.82</v>
      </c>
      <c r="DI821" s="2">
        <v>10.96</v>
      </c>
      <c r="DJ821">
        <v>-1.03</v>
      </c>
      <c r="DK821">
        <v>0.84993671709584695</v>
      </c>
      <c r="DL821">
        <v>0</v>
      </c>
      <c r="DN821">
        <v>181.5</v>
      </c>
      <c r="DO821">
        <v>0.41</v>
      </c>
      <c r="DP821">
        <v>20984.329999999998</v>
      </c>
      <c r="DQ821" s="2">
        <v>0</v>
      </c>
      <c r="DR821" s="2">
        <v>2694.36636198</v>
      </c>
      <c r="DS821">
        <v>5.1977112709454005E-3</v>
      </c>
      <c r="DT821">
        <v>2.1838457335068702</v>
      </c>
      <c r="DU821">
        <v>976811.48460199451</v>
      </c>
      <c r="DV821">
        <v>0</v>
      </c>
    </row>
    <row r="822" spans="1:126" x14ac:dyDescent="0.15">
      <c r="A822" t="s">
        <v>1404</v>
      </c>
      <c r="B822" t="s">
        <v>202</v>
      </c>
      <c r="C822">
        <v>19</v>
      </c>
      <c r="D822">
        <v>135</v>
      </c>
      <c r="E822" t="s">
        <v>1499</v>
      </c>
      <c r="F822">
        <v>19135</v>
      </c>
      <c r="G822" t="s">
        <v>5806</v>
      </c>
      <c r="H822">
        <v>96.3</v>
      </c>
      <c r="I822">
        <v>0.3</v>
      </c>
      <c r="J822">
        <v>0.1</v>
      </c>
      <c r="K822">
        <v>0.4</v>
      </c>
      <c r="L822">
        <v>0.8</v>
      </c>
      <c r="M822">
        <v>2.1</v>
      </c>
      <c r="N822">
        <f t="shared" si="54"/>
        <v>9278.9999999999982</v>
      </c>
      <c r="O822">
        <f t="shared" si="52"/>
        <v>721.00000000000182</v>
      </c>
      <c r="P822">
        <f t="shared" si="53"/>
        <v>0.86520000000000252</v>
      </c>
      <c r="Q822" s="4">
        <v>19135</v>
      </c>
      <c r="R822" s="5">
        <v>41.028846999999999</v>
      </c>
      <c r="S822" s="5">
        <v>-92.869641999999999</v>
      </c>
      <c r="T822">
        <v>7</v>
      </c>
      <c r="U822">
        <v>9.6216558725123164E-2</v>
      </c>
      <c r="V822">
        <v>7979</v>
      </c>
      <c r="W822">
        <v>8019</v>
      </c>
      <c r="X822">
        <v>8002</v>
      </c>
      <c r="Y822">
        <v>7925</v>
      </c>
      <c r="Z822">
        <v>3890</v>
      </c>
      <c r="AA822">
        <v>19123</v>
      </c>
      <c r="AB822">
        <v>3049.2910000000002</v>
      </c>
      <c r="AC822">
        <v>46304</v>
      </c>
      <c r="AD822">
        <v>1</v>
      </c>
      <c r="AE822">
        <v>1.2496875781054737E-4</v>
      </c>
      <c r="AF822">
        <v>13</v>
      </c>
      <c r="AG822">
        <v>592</v>
      </c>
      <c r="AH822">
        <v>2.1959459459459461E-2</v>
      </c>
      <c r="AI822" s="3">
        <v>195115</v>
      </c>
      <c r="AJ822" s="3">
        <v>277577.30387204501</v>
      </c>
      <c r="AK822">
        <v>129</v>
      </c>
      <c r="AL822">
        <v>277849.59999999998</v>
      </c>
      <c r="AM822">
        <v>629795</v>
      </c>
      <c r="AN822">
        <v>56375</v>
      </c>
      <c r="AO822">
        <v>686170</v>
      </c>
      <c r="AP822">
        <v>1</v>
      </c>
      <c r="AQ822">
        <v>0</v>
      </c>
      <c r="AR822">
        <v>1</v>
      </c>
      <c r="AS822">
        <v>0.12470382840753211</v>
      </c>
      <c r="AT822">
        <v>1</v>
      </c>
      <c r="AU822">
        <v>12</v>
      </c>
      <c r="AV822">
        <f t="shared" si="51"/>
        <v>13</v>
      </c>
      <c r="AW822">
        <v>6095</v>
      </c>
      <c r="AX822">
        <v>0.84</v>
      </c>
      <c r="AY822">
        <v>270791517.618846</v>
      </c>
      <c r="AZ822">
        <v>270791.51761884597</v>
      </c>
      <c r="BA822">
        <v>34037.467277046599</v>
      </c>
      <c r="BB822">
        <v>0.29379389243639664</v>
      </c>
      <c r="BC822">
        <v>3556</v>
      </c>
      <c r="BD822">
        <v>718</v>
      </c>
      <c r="BE822">
        <v>2838</v>
      </c>
      <c r="BF822">
        <v>0.35568366963278608</v>
      </c>
      <c r="BG822">
        <v>181570</v>
      </c>
      <c r="BH822">
        <v>22.690577355661084</v>
      </c>
      <c r="BI822">
        <v>1333</v>
      </c>
      <c r="BJ822">
        <v>7</v>
      </c>
      <c r="BK822">
        <v>1</v>
      </c>
      <c r="BL822">
        <v>2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1</v>
      </c>
      <c r="BS822">
        <v>0</v>
      </c>
      <c r="BT822">
        <v>7549</v>
      </c>
      <c r="BU822">
        <v>0.78</v>
      </c>
      <c r="BV822">
        <v>0.65873150000000003</v>
      </c>
      <c r="BW822">
        <v>72</v>
      </c>
      <c r="BX822">
        <v>1.589615</v>
      </c>
      <c r="BY822">
        <v>0.86621099999999995</v>
      </c>
      <c r="BZ822">
        <v>8</v>
      </c>
      <c r="CA822">
        <v>1</v>
      </c>
      <c r="CB822">
        <v>2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7965</v>
      </c>
      <c r="CK822">
        <v>1.5065913370998116</v>
      </c>
      <c r="CL822">
        <v>0.74717128365197039</v>
      </c>
      <c r="CM822">
        <v>57</v>
      </c>
      <c r="CN822">
        <v>0.65502811341988754</v>
      </c>
      <c r="CO822">
        <v>785</v>
      </c>
      <c r="CP822">
        <v>-0.96003226009999998</v>
      </c>
      <c r="CQ822">
        <v>-0.24914390280000001</v>
      </c>
      <c r="CR822">
        <v>6963</v>
      </c>
      <c r="CS822">
        <v>0.87400000000000011</v>
      </c>
      <c r="CT822">
        <v>6950</v>
      </c>
      <c r="CU822">
        <v>0.86797814208000001</v>
      </c>
      <c r="CV822">
        <v>2</v>
      </c>
      <c r="CW822">
        <v>3</v>
      </c>
      <c r="CX822">
        <v>5</v>
      </c>
      <c r="CY822">
        <v>237</v>
      </c>
      <c r="CZ822">
        <v>859</v>
      </c>
      <c r="DA822" s="2">
        <v>5072</v>
      </c>
      <c r="DB822" s="2">
        <v>655</v>
      </c>
      <c r="DC822" s="2">
        <v>149.78</v>
      </c>
      <c r="DD822" s="2">
        <v>416</v>
      </c>
      <c r="DE822">
        <v>238</v>
      </c>
      <c r="DF822">
        <v>8</v>
      </c>
      <c r="DG822">
        <v>24.96</v>
      </c>
      <c r="DH822">
        <v>12.48</v>
      </c>
      <c r="DI822" s="2">
        <v>24.96</v>
      </c>
      <c r="DJ822">
        <v>-2.36</v>
      </c>
      <c r="DK822">
        <v>0.98424518873484867</v>
      </c>
      <c r="DL822">
        <v>3.3783783783783786E-3</v>
      </c>
      <c r="DM822">
        <v>0</v>
      </c>
      <c r="DN822">
        <v>58.7</v>
      </c>
      <c r="DO822">
        <v>0.21299999999999999</v>
      </c>
      <c r="DP822">
        <v>29655.670000000002</v>
      </c>
      <c r="DQ822" s="2">
        <v>0</v>
      </c>
      <c r="DR822" s="2">
        <v>87.667592580000004</v>
      </c>
      <c r="DS822">
        <v>3.155254505113558E-4</v>
      </c>
      <c r="DT822">
        <v>3.9750310393828499</v>
      </c>
      <c r="DU822">
        <v>1104460.784280109</v>
      </c>
      <c r="DV822">
        <v>1</v>
      </c>
    </row>
    <row r="823" spans="1:126" x14ac:dyDescent="0.15">
      <c r="A823" t="s">
        <v>1404</v>
      </c>
      <c r="B823" t="s">
        <v>204</v>
      </c>
      <c r="C823">
        <v>19</v>
      </c>
      <c r="D823">
        <v>137</v>
      </c>
      <c r="E823" t="s">
        <v>1500</v>
      </c>
      <c r="F823">
        <v>19137</v>
      </c>
      <c r="G823" t="s">
        <v>5807</v>
      </c>
      <c r="H823">
        <v>95.6</v>
      </c>
      <c r="I823">
        <v>0.2</v>
      </c>
      <c r="J823">
        <v>0.3</v>
      </c>
      <c r="K823">
        <v>0.2</v>
      </c>
      <c r="L823">
        <v>0.8</v>
      </c>
      <c r="M823">
        <v>2.8</v>
      </c>
      <c r="N823">
        <f t="shared" si="54"/>
        <v>9148.01</v>
      </c>
      <c r="O823">
        <f t="shared" si="52"/>
        <v>851.98999999999978</v>
      </c>
      <c r="P823">
        <f t="shared" si="53"/>
        <v>1.0223880000000001</v>
      </c>
      <c r="Q823" s="4">
        <v>19137</v>
      </c>
      <c r="R823" s="5">
        <v>41.021735</v>
      </c>
      <c r="S823" s="5">
        <v>-95.157790000000006</v>
      </c>
      <c r="T823">
        <v>6</v>
      </c>
      <c r="U823">
        <v>7.1124442116552972E-2</v>
      </c>
      <c r="V823">
        <v>10710</v>
      </c>
      <c r="W823">
        <v>10549</v>
      </c>
      <c r="X823">
        <v>10465</v>
      </c>
      <c r="Y823">
        <v>10149</v>
      </c>
      <c r="Z823">
        <v>5221</v>
      </c>
      <c r="AA823">
        <v>19125</v>
      </c>
      <c r="AB823">
        <v>4094.9159999999997</v>
      </c>
      <c r="AC823">
        <v>42418</v>
      </c>
      <c r="AD823">
        <v>1</v>
      </c>
      <c r="AE823">
        <v>9.5556617295747726E-5</v>
      </c>
      <c r="AF823">
        <v>11</v>
      </c>
      <c r="AG823">
        <v>499</v>
      </c>
      <c r="AH823">
        <v>2.2044088176352707E-2</v>
      </c>
      <c r="AI823" s="3">
        <v>244925</v>
      </c>
      <c r="AJ823" s="3">
        <v>271421.53901587002</v>
      </c>
      <c r="AK823">
        <v>200</v>
      </c>
      <c r="AL823">
        <v>271897.59999999998</v>
      </c>
      <c r="AM823">
        <v>962595</v>
      </c>
      <c r="AN823">
        <v>136025</v>
      </c>
      <c r="AO823">
        <v>1098620</v>
      </c>
      <c r="AP823">
        <v>1</v>
      </c>
      <c r="AQ823">
        <v>0</v>
      </c>
      <c r="AR823">
        <v>1</v>
      </c>
      <c r="AS823">
        <v>9.4795715233671446E-2</v>
      </c>
      <c r="AT823">
        <v>1</v>
      </c>
      <c r="AU823">
        <v>10</v>
      </c>
      <c r="AV823">
        <f t="shared" si="51"/>
        <v>11</v>
      </c>
      <c r="AW823">
        <v>8514</v>
      </c>
      <c r="AX823">
        <v>0.91</v>
      </c>
      <c r="AY823">
        <v>592916220.25088704</v>
      </c>
      <c r="AZ823">
        <v>592916.22025088698</v>
      </c>
      <c r="BA823">
        <v>50366.0554076935</v>
      </c>
      <c r="BB823">
        <v>0.19854642018426727</v>
      </c>
      <c r="BC823">
        <v>14571</v>
      </c>
      <c r="BD823">
        <v>13564</v>
      </c>
      <c r="BE823">
        <v>1007</v>
      </c>
      <c r="BF823">
        <v>9.4024276377217553E-2</v>
      </c>
      <c r="BG823">
        <v>297932</v>
      </c>
      <c r="BH823">
        <v>28.469374104156714</v>
      </c>
      <c r="BI823">
        <v>1624</v>
      </c>
      <c r="BJ823">
        <v>13</v>
      </c>
      <c r="BK823">
        <v>3</v>
      </c>
      <c r="BL823">
        <v>4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2</v>
      </c>
      <c r="BS823">
        <v>0</v>
      </c>
      <c r="BT823">
        <v>10796</v>
      </c>
      <c r="BU823">
        <v>0.81</v>
      </c>
      <c r="BV823">
        <v>0.62986779999999998</v>
      </c>
      <c r="BW823">
        <v>140</v>
      </c>
      <c r="BX823">
        <v>2.1304189999999998</v>
      </c>
      <c r="BY823">
        <v>1.632309</v>
      </c>
      <c r="BZ823">
        <v>15</v>
      </c>
      <c r="CA823">
        <v>2</v>
      </c>
      <c r="CB823">
        <v>3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2</v>
      </c>
      <c r="CI823">
        <v>0</v>
      </c>
      <c r="CJ823">
        <v>10438</v>
      </c>
      <c r="CK823">
        <v>2.2034872580954206</v>
      </c>
      <c r="CL823">
        <v>0.64102564102564108</v>
      </c>
      <c r="CM823">
        <v>130</v>
      </c>
      <c r="CN823">
        <v>1.7481548571745433</v>
      </c>
      <c r="CO823">
        <v>878</v>
      </c>
      <c r="CP823">
        <v>-1.3605131047000001</v>
      </c>
      <c r="CQ823">
        <v>-0.38401119500000003</v>
      </c>
      <c r="CR823">
        <v>8794</v>
      </c>
      <c r="CS823">
        <v>0.8640000000000001</v>
      </c>
      <c r="CT823">
        <v>9521</v>
      </c>
      <c r="CU823">
        <v>0.90644667460500006</v>
      </c>
      <c r="CV823">
        <v>6</v>
      </c>
      <c r="CW823">
        <v>5</v>
      </c>
      <c r="CX823">
        <v>6</v>
      </c>
      <c r="CY823">
        <v>566</v>
      </c>
      <c r="CZ823">
        <v>729</v>
      </c>
      <c r="DA823" s="2">
        <v>6330</v>
      </c>
      <c r="DB823" s="2">
        <v>760</v>
      </c>
      <c r="DC823" s="2">
        <v>153.49</v>
      </c>
      <c r="DD823" s="2">
        <v>429</v>
      </c>
      <c r="DE823">
        <v>158</v>
      </c>
      <c r="DF823">
        <v>19</v>
      </c>
      <c r="DG823">
        <v>28.78</v>
      </c>
      <c r="DH823">
        <v>38.369999999999997</v>
      </c>
      <c r="DI823" s="2">
        <v>67.150000000000006</v>
      </c>
      <c r="DJ823">
        <v>-1.67</v>
      </c>
      <c r="DK823">
        <v>0.85875267939165045</v>
      </c>
      <c r="DL823">
        <v>2.004008016032064E-3</v>
      </c>
      <c r="DN823">
        <v>106.3</v>
      </c>
      <c r="DO823">
        <v>0.40500000000000003</v>
      </c>
      <c r="DP823">
        <v>13566.76</v>
      </c>
      <c r="DQ823" s="2">
        <v>0</v>
      </c>
      <c r="DR823" s="2">
        <v>0</v>
      </c>
      <c r="DS823">
        <v>0</v>
      </c>
      <c r="DT823">
        <v>2.3995495654416401</v>
      </c>
      <c r="DU823">
        <v>652431.76792462484</v>
      </c>
      <c r="DV823">
        <v>0</v>
      </c>
    </row>
    <row r="824" spans="1:126" x14ac:dyDescent="0.15">
      <c r="A824" t="s">
        <v>1404</v>
      </c>
      <c r="B824" t="s">
        <v>1501</v>
      </c>
      <c r="C824">
        <v>19</v>
      </c>
      <c r="D824">
        <v>139</v>
      </c>
      <c r="E824" t="s">
        <v>1502</v>
      </c>
      <c r="F824">
        <v>19139</v>
      </c>
      <c r="G824" t="s">
        <v>5808</v>
      </c>
      <c r="H824">
        <v>80.8</v>
      </c>
      <c r="I824">
        <v>1.3</v>
      </c>
      <c r="J824">
        <v>0.2</v>
      </c>
      <c r="K824">
        <v>0.8</v>
      </c>
      <c r="L824">
        <v>1.1000000000000001</v>
      </c>
      <c r="M824">
        <v>15.9</v>
      </c>
      <c r="N824">
        <f t="shared" si="54"/>
        <v>6785.03</v>
      </c>
      <c r="O824">
        <f t="shared" si="52"/>
        <v>3214.9700000000003</v>
      </c>
      <c r="P824">
        <f t="shared" si="53"/>
        <v>3.8579640000000017</v>
      </c>
      <c r="Q824" s="4">
        <v>19139</v>
      </c>
      <c r="R824" s="5">
        <v>41.483775999999999</v>
      </c>
      <c r="S824" s="5">
        <v>-91.118699000000007</v>
      </c>
      <c r="T824">
        <v>4</v>
      </c>
      <c r="U824">
        <v>3.634005034614806E-2</v>
      </c>
      <c r="V824">
        <v>42729</v>
      </c>
      <c r="W824">
        <v>42857</v>
      </c>
      <c r="X824">
        <v>42913</v>
      </c>
      <c r="Y824">
        <v>42964</v>
      </c>
      <c r="Z824">
        <v>21989</v>
      </c>
      <c r="AA824">
        <v>19127</v>
      </c>
      <c r="AB824">
        <v>17897.298000000003</v>
      </c>
      <c r="AC824">
        <v>53676</v>
      </c>
      <c r="AD824">
        <v>3</v>
      </c>
      <c r="AE824">
        <v>6.9908885419336803E-5</v>
      </c>
      <c r="AF824">
        <v>41</v>
      </c>
      <c r="AG824">
        <v>786</v>
      </c>
      <c r="AH824">
        <v>5.2162849872773538E-2</v>
      </c>
      <c r="AI824" s="3">
        <v>214992</v>
      </c>
      <c r="AJ824" s="3">
        <v>279966.55519810499</v>
      </c>
      <c r="AK824">
        <v>106</v>
      </c>
      <c r="AL824">
        <v>287417.59999999998</v>
      </c>
      <c r="AM824">
        <v>1328583</v>
      </c>
      <c r="AN824">
        <v>130548</v>
      </c>
      <c r="AO824">
        <v>1459131</v>
      </c>
      <c r="AP824">
        <v>6</v>
      </c>
      <c r="AQ824">
        <v>0</v>
      </c>
      <c r="AR824">
        <v>6</v>
      </c>
      <c r="AS824">
        <v>0.14000046666822222</v>
      </c>
      <c r="AT824">
        <v>7</v>
      </c>
      <c r="AU824">
        <v>57</v>
      </c>
      <c r="AV824">
        <f t="shared" si="51"/>
        <v>64</v>
      </c>
      <c r="AW824">
        <v>12471</v>
      </c>
      <c r="AX824">
        <v>0.28000000000000003</v>
      </c>
      <c r="AY824">
        <v>822271342.56992304</v>
      </c>
      <c r="AZ824">
        <v>822271.34256992303</v>
      </c>
      <c r="BA824">
        <v>19387.666282499202</v>
      </c>
      <c r="BB824">
        <v>0.51579183663929518</v>
      </c>
      <c r="BC824">
        <v>8474</v>
      </c>
      <c r="BD824">
        <v>10095</v>
      </c>
      <c r="BE824">
        <v>-1621</v>
      </c>
      <c r="BF824">
        <v>-3.7936764258466149E-2</v>
      </c>
      <c r="BG824">
        <v>860325</v>
      </c>
      <c r="BH824">
        <v>20.048120616130308</v>
      </c>
      <c r="BI824">
        <v>4846</v>
      </c>
      <c r="BJ824">
        <v>35</v>
      </c>
      <c r="BK824">
        <v>5</v>
      </c>
      <c r="BL824">
        <v>4</v>
      </c>
      <c r="BM824">
        <v>0</v>
      </c>
      <c r="BN824">
        <v>0</v>
      </c>
      <c r="BO824">
        <v>2</v>
      </c>
      <c r="BP824">
        <v>1</v>
      </c>
      <c r="BQ824">
        <v>4</v>
      </c>
      <c r="BR824">
        <v>3</v>
      </c>
      <c r="BS824">
        <v>0</v>
      </c>
      <c r="BT824">
        <v>42934</v>
      </c>
      <c r="BU824">
        <v>0.8</v>
      </c>
      <c r="BV824">
        <v>0.60752419999999996</v>
      </c>
      <c r="BW824">
        <v>328</v>
      </c>
      <c r="BX824">
        <v>1.2577449999999999</v>
      </c>
      <c r="BY824">
        <v>4.7051900000000001E-2</v>
      </c>
      <c r="BZ824">
        <v>34</v>
      </c>
      <c r="CA824">
        <v>3</v>
      </c>
      <c r="CB824">
        <v>4</v>
      </c>
      <c r="CC824">
        <v>0</v>
      </c>
      <c r="CD824">
        <v>0</v>
      </c>
      <c r="CE824">
        <v>2</v>
      </c>
      <c r="CF824">
        <v>1</v>
      </c>
      <c r="CG824">
        <v>3</v>
      </c>
      <c r="CH824">
        <v>2</v>
      </c>
      <c r="CI824">
        <v>0</v>
      </c>
      <c r="CJ824">
        <v>42939</v>
      </c>
      <c r="CK824">
        <v>1.1411537297095882</v>
      </c>
      <c r="CL824">
        <v>0.66324997495909987</v>
      </c>
      <c r="CM824">
        <v>278</v>
      </c>
      <c r="CN824">
        <v>-0.14414858159402055</v>
      </c>
      <c r="CO824">
        <v>4342</v>
      </c>
      <c r="CP824">
        <v>-0.2304512336</v>
      </c>
      <c r="CQ824">
        <v>-0.49971674150000001</v>
      </c>
      <c r="CR824">
        <v>38531</v>
      </c>
      <c r="CS824">
        <v>0.89500000000000002</v>
      </c>
      <c r="CT824">
        <v>37687</v>
      </c>
      <c r="CU824">
        <v>0.90183323477200006</v>
      </c>
      <c r="CV824">
        <v>19</v>
      </c>
      <c r="CW824">
        <v>17</v>
      </c>
      <c r="CX824">
        <v>22</v>
      </c>
      <c r="CY824">
        <v>576</v>
      </c>
      <c r="CZ824">
        <v>1144</v>
      </c>
      <c r="DA824" s="2">
        <v>28024</v>
      </c>
      <c r="DB824" s="2">
        <v>3795</v>
      </c>
      <c r="DC824" s="2">
        <v>147.07</v>
      </c>
      <c r="DD824" s="2">
        <v>3476</v>
      </c>
      <c r="DE824">
        <v>286</v>
      </c>
      <c r="DF824">
        <v>14</v>
      </c>
      <c r="DG824">
        <v>35.020000000000003</v>
      </c>
      <c r="DH824">
        <v>7</v>
      </c>
      <c r="DI824" s="2">
        <v>18.68</v>
      </c>
      <c r="DJ824">
        <v>-2.37</v>
      </c>
      <c r="DK824">
        <v>0.87505116469450028</v>
      </c>
      <c r="DL824">
        <v>2.5445292620865142E-3</v>
      </c>
      <c r="DN824">
        <v>137.9</v>
      </c>
      <c r="DO824">
        <v>0.47600000000000003</v>
      </c>
      <c r="DP824">
        <v>12733.300000000001</v>
      </c>
      <c r="DQ824" s="2">
        <v>0</v>
      </c>
      <c r="DR824" s="2">
        <v>5632.4954343899999</v>
      </c>
      <c r="DS824">
        <v>1.9596896529381153E-2</v>
      </c>
      <c r="DT824">
        <v>2.5103335081254698</v>
      </c>
      <c r="DU824">
        <v>721514.03210500302</v>
      </c>
      <c r="DV824">
        <v>0</v>
      </c>
    </row>
    <row r="825" spans="1:126" x14ac:dyDescent="0.15">
      <c r="A825" t="s">
        <v>1404</v>
      </c>
      <c r="B825" t="s">
        <v>1503</v>
      </c>
      <c r="C825">
        <v>19</v>
      </c>
      <c r="D825">
        <v>141</v>
      </c>
      <c r="E825" t="s">
        <v>1504</v>
      </c>
      <c r="F825">
        <v>19141</v>
      </c>
      <c r="G825" t="s">
        <v>5809</v>
      </c>
      <c r="H825">
        <v>94.5</v>
      </c>
      <c r="I825">
        <v>0.4</v>
      </c>
      <c r="J825">
        <v>0.1</v>
      </c>
      <c r="K825">
        <v>0.6</v>
      </c>
      <c r="L825">
        <v>0.7</v>
      </c>
      <c r="M825">
        <v>3.8</v>
      </c>
      <c r="N825">
        <f t="shared" si="54"/>
        <v>8945.7100000000009</v>
      </c>
      <c r="O825">
        <f t="shared" si="52"/>
        <v>1054.2899999999991</v>
      </c>
      <c r="P825">
        <f t="shared" si="53"/>
        <v>1.2651479999999993</v>
      </c>
      <c r="Q825" s="4">
        <v>19141</v>
      </c>
      <c r="R825" s="5">
        <v>43.083745999999998</v>
      </c>
      <c r="S825" s="5">
        <v>-95.625624000000002</v>
      </c>
      <c r="T825">
        <v>7</v>
      </c>
      <c r="U825">
        <v>0.37902567371476098</v>
      </c>
      <c r="V825">
        <v>14302</v>
      </c>
      <c r="W825">
        <v>14173</v>
      </c>
      <c r="X825">
        <v>14092</v>
      </c>
      <c r="Y825">
        <v>13919</v>
      </c>
      <c r="Z825">
        <v>6934</v>
      </c>
      <c r="AA825">
        <v>19129</v>
      </c>
      <c r="AB825">
        <v>5807.3039999999992</v>
      </c>
      <c r="AC825">
        <v>55227</v>
      </c>
      <c r="AD825">
        <v>0</v>
      </c>
      <c r="AE825">
        <v>0</v>
      </c>
      <c r="AF825">
        <v>13</v>
      </c>
      <c r="AG825">
        <v>884</v>
      </c>
      <c r="AH825">
        <v>1.4705882352941176E-2</v>
      </c>
      <c r="AI825" s="3">
        <v>304497</v>
      </c>
      <c r="AJ825" s="3">
        <v>366741.91469522001</v>
      </c>
      <c r="AK825">
        <v>239</v>
      </c>
      <c r="AL825">
        <v>366912</v>
      </c>
      <c r="AM825">
        <v>909746</v>
      </c>
      <c r="AN825">
        <v>215918</v>
      </c>
      <c r="AO825">
        <v>1125664</v>
      </c>
      <c r="AP825">
        <v>8</v>
      </c>
      <c r="AQ825">
        <v>0</v>
      </c>
      <c r="AR825">
        <v>8</v>
      </c>
      <c r="AS825">
        <v>0.56445353841811896</v>
      </c>
      <c r="AT825">
        <v>8</v>
      </c>
      <c r="AU825">
        <v>19</v>
      </c>
      <c r="AV825">
        <f t="shared" si="51"/>
        <v>27</v>
      </c>
      <c r="AW825">
        <v>6322</v>
      </c>
      <c r="AX825">
        <v>0.51</v>
      </c>
      <c r="AY825">
        <v>842325621.49916601</v>
      </c>
      <c r="AZ825">
        <v>842325.62149916601</v>
      </c>
      <c r="BA825">
        <v>56985.3938422797</v>
      </c>
      <c r="BB825">
        <v>0.17548356387037214</v>
      </c>
      <c r="BC825">
        <v>6564</v>
      </c>
      <c r="BD825">
        <v>3244</v>
      </c>
      <c r="BE825">
        <v>3320</v>
      </c>
      <c r="BF825">
        <v>0.23213536568312124</v>
      </c>
      <c r="BG825">
        <v>572380</v>
      </c>
      <c r="BH825">
        <v>40.617371558330966</v>
      </c>
      <c r="BI825">
        <v>2216</v>
      </c>
      <c r="BJ825">
        <v>31</v>
      </c>
      <c r="BK825">
        <v>2</v>
      </c>
      <c r="BL825">
        <v>2</v>
      </c>
      <c r="BM825">
        <v>0</v>
      </c>
      <c r="BN825">
        <v>0</v>
      </c>
      <c r="BO825">
        <v>0</v>
      </c>
      <c r="BP825">
        <v>2</v>
      </c>
      <c r="BQ825">
        <v>4</v>
      </c>
      <c r="BR825">
        <v>3</v>
      </c>
      <c r="BS825">
        <v>0</v>
      </c>
      <c r="BT825">
        <v>13928</v>
      </c>
      <c r="BU825">
        <v>0.76</v>
      </c>
      <c r="BV825">
        <v>0.67102859999999998</v>
      </c>
      <c r="BW825">
        <v>150</v>
      </c>
      <c r="BX825">
        <v>3.1591040000000001</v>
      </c>
      <c r="BY825">
        <v>2.3747579999999999</v>
      </c>
      <c r="BZ825">
        <v>31</v>
      </c>
      <c r="CA825">
        <v>3</v>
      </c>
      <c r="CB825">
        <v>2</v>
      </c>
      <c r="CC825">
        <v>0</v>
      </c>
      <c r="CD825">
        <v>0</v>
      </c>
      <c r="CE825">
        <v>0</v>
      </c>
      <c r="CF825">
        <v>1</v>
      </c>
      <c r="CG825">
        <v>3</v>
      </c>
      <c r="CH825">
        <v>3</v>
      </c>
      <c r="CI825">
        <v>0</v>
      </c>
      <c r="CJ825">
        <v>14066</v>
      </c>
      <c r="CK825">
        <v>3.0570169202331865</v>
      </c>
      <c r="CL825">
        <v>0.70457817448891447</v>
      </c>
      <c r="CM825">
        <v>116</v>
      </c>
      <c r="CN825">
        <v>2.0668362802083831</v>
      </c>
      <c r="CO825">
        <v>1396</v>
      </c>
      <c r="CP825">
        <v>0.43594907999999999</v>
      </c>
      <c r="CQ825">
        <v>0.35472382099999999</v>
      </c>
      <c r="CR825">
        <v>12434</v>
      </c>
      <c r="CS825">
        <v>0.89</v>
      </c>
      <c r="CT825">
        <v>12586</v>
      </c>
      <c r="CU825">
        <v>0.90521995639300001</v>
      </c>
      <c r="CV825">
        <v>4</v>
      </c>
      <c r="CW825">
        <v>9</v>
      </c>
      <c r="CX825">
        <v>8</v>
      </c>
      <c r="CY825">
        <v>907</v>
      </c>
      <c r="CZ825">
        <v>1307</v>
      </c>
      <c r="DA825" s="2">
        <v>9544</v>
      </c>
      <c r="DB825" s="2">
        <v>1285</v>
      </c>
      <c r="DC825" s="2">
        <v>149.53</v>
      </c>
      <c r="DD825" s="2">
        <v>733</v>
      </c>
      <c r="DE825">
        <v>302</v>
      </c>
      <c r="DF825">
        <v>26</v>
      </c>
      <c r="DG825">
        <v>35.6</v>
      </c>
      <c r="DH825">
        <v>49.84</v>
      </c>
      <c r="DI825" s="2">
        <v>21.36</v>
      </c>
      <c r="DJ825">
        <v>-4.2300000000000004</v>
      </c>
      <c r="DK825">
        <v>0.86182129873200719</v>
      </c>
      <c r="DL825">
        <v>9.0497737556561094E-3</v>
      </c>
      <c r="DN825">
        <v>327</v>
      </c>
      <c r="DO825">
        <v>0.90900000000000003</v>
      </c>
      <c r="DP825">
        <v>6615.54</v>
      </c>
      <c r="DQ825" s="2">
        <v>0</v>
      </c>
      <c r="DR825" s="2">
        <v>0</v>
      </c>
      <c r="DS825">
        <v>0</v>
      </c>
      <c r="DT825">
        <v>2.3716646429163299</v>
      </c>
      <c r="DU825">
        <v>870192.2174617165</v>
      </c>
      <c r="DV825">
        <v>1</v>
      </c>
    </row>
    <row r="826" spans="1:126" x14ac:dyDescent="0.15">
      <c r="A826" t="s">
        <v>1404</v>
      </c>
      <c r="B826" t="s">
        <v>734</v>
      </c>
      <c r="C826">
        <v>19</v>
      </c>
      <c r="D826">
        <v>143</v>
      </c>
      <c r="E826" t="s">
        <v>1505</v>
      </c>
      <c r="F826">
        <v>19143</v>
      </c>
      <c r="G826" t="s">
        <v>5810</v>
      </c>
      <c r="H826">
        <v>91.9</v>
      </c>
      <c r="I826">
        <v>0.2</v>
      </c>
      <c r="J826">
        <v>0.3</v>
      </c>
      <c r="K826">
        <v>0.3</v>
      </c>
      <c r="L826">
        <v>0.6</v>
      </c>
      <c r="M826">
        <v>6.7</v>
      </c>
      <c r="N826">
        <f t="shared" si="54"/>
        <v>8491.0800000000017</v>
      </c>
      <c r="O826">
        <f t="shared" si="52"/>
        <v>1508.9199999999983</v>
      </c>
      <c r="P826">
        <f t="shared" si="53"/>
        <v>1.8107039999999985</v>
      </c>
      <c r="Q826" s="4">
        <v>19143</v>
      </c>
      <c r="R826" s="5">
        <v>43.378542000000003</v>
      </c>
      <c r="S826" s="5">
        <v>-95.633787999999996</v>
      </c>
      <c r="T826">
        <v>7</v>
      </c>
      <c r="U826">
        <v>-6.2443851263164964E-2</v>
      </c>
      <c r="V826">
        <v>6413</v>
      </c>
      <c r="W826">
        <v>6279</v>
      </c>
      <c r="X826">
        <v>6211</v>
      </c>
      <c r="Y826">
        <v>6159</v>
      </c>
      <c r="Z826">
        <v>3132</v>
      </c>
      <c r="AA826">
        <v>19131</v>
      </c>
      <c r="AB826">
        <v>2702.71</v>
      </c>
      <c r="AC826">
        <v>49448</v>
      </c>
      <c r="AD826">
        <v>1</v>
      </c>
      <c r="AE826">
        <v>1.6100466913540493E-4</v>
      </c>
      <c r="AF826">
        <v>11</v>
      </c>
      <c r="AG826">
        <v>555</v>
      </c>
      <c r="AH826">
        <v>1.9819819819819819E-2</v>
      </c>
      <c r="AI826" s="3">
        <v>238220</v>
      </c>
      <c r="AJ826" s="3">
        <v>255159.097620835</v>
      </c>
      <c r="AK826">
        <v>240</v>
      </c>
      <c r="AL826">
        <v>255692.79999999999</v>
      </c>
      <c r="AM826">
        <v>1472588</v>
      </c>
      <c r="AN826">
        <v>153860</v>
      </c>
      <c r="AO826">
        <v>1626448</v>
      </c>
      <c r="AP826">
        <v>2</v>
      </c>
      <c r="AQ826">
        <v>0</v>
      </c>
      <c r="AR826">
        <v>2</v>
      </c>
      <c r="AS826">
        <v>0.31852205765249242</v>
      </c>
      <c r="AT826">
        <v>2</v>
      </c>
      <c r="AU826">
        <v>13</v>
      </c>
      <c r="AV826">
        <f t="shared" si="51"/>
        <v>15</v>
      </c>
      <c r="AW826">
        <v>853</v>
      </c>
      <c r="AX826">
        <v>0.17000000000000004</v>
      </c>
      <c r="AY826">
        <v>198538996.12735099</v>
      </c>
      <c r="AZ826">
        <v>198538.99612735098</v>
      </c>
      <c r="BA826">
        <v>28489.245460276801</v>
      </c>
      <c r="BB826">
        <v>0.35100964726999268</v>
      </c>
      <c r="BC826">
        <v>3150</v>
      </c>
      <c r="BD826">
        <v>1579</v>
      </c>
      <c r="BE826">
        <v>1571</v>
      </c>
      <c r="BF826">
        <v>0.24497115234679556</v>
      </c>
      <c r="BG826">
        <v>214377</v>
      </c>
      <c r="BH826">
        <v>34.515697955240704</v>
      </c>
      <c r="BI826">
        <v>1215</v>
      </c>
      <c r="BJ826">
        <v>15</v>
      </c>
      <c r="BK826">
        <v>1</v>
      </c>
      <c r="BL826">
        <v>1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6344</v>
      </c>
      <c r="BU826">
        <v>0.74</v>
      </c>
      <c r="BV826">
        <v>0.62330680000000005</v>
      </c>
      <c r="BW826">
        <v>67</v>
      </c>
      <c r="BX826">
        <v>2.8373270000000002</v>
      </c>
      <c r="BY826">
        <v>1.856789</v>
      </c>
      <c r="BZ826">
        <v>15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6203</v>
      </c>
      <c r="CK826">
        <v>2.9018216991778174</v>
      </c>
      <c r="CL826">
        <v>0.68851045483940509</v>
      </c>
      <c r="CM826">
        <v>59</v>
      </c>
      <c r="CN826">
        <v>2.0873279903369446</v>
      </c>
      <c r="CO826">
        <v>630</v>
      </c>
      <c r="CP826">
        <v>0.118282689</v>
      </c>
      <c r="CQ826">
        <v>0.20189072599999999</v>
      </c>
      <c r="CR826">
        <v>5524</v>
      </c>
      <c r="CS826">
        <v>0.89900000000000002</v>
      </c>
      <c r="CT826">
        <v>5547</v>
      </c>
      <c r="CU826">
        <v>0.88619509411999997</v>
      </c>
      <c r="CW826">
        <v>1</v>
      </c>
      <c r="CX826">
        <v>4</v>
      </c>
      <c r="CY826">
        <v>812</v>
      </c>
      <c r="CZ826">
        <v>836</v>
      </c>
      <c r="DA826" s="2">
        <v>3484</v>
      </c>
      <c r="DB826" s="2">
        <v>305</v>
      </c>
      <c r="DC826" s="2">
        <v>80.5</v>
      </c>
      <c r="DD826" s="2">
        <v>279</v>
      </c>
      <c r="DE826">
        <v>192</v>
      </c>
      <c r="DF826">
        <v>11</v>
      </c>
      <c r="DG826">
        <v>16.100000000000001</v>
      </c>
      <c r="DH826">
        <v>64.400000000000006</v>
      </c>
      <c r="DJ826">
        <v>-3.19</v>
      </c>
      <c r="DK826">
        <v>0.83301150197296614</v>
      </c>
      <c r="DL826">
        <v>0</v>
      </c>
      <c r="DM826">
        <v>0</v>
      </c>
      <c r="DN826">
        <v>216.7</v>
      </c>
      <c r="DO826">
        <v>0.85499999999999998</v>
      </c>
      <c r="DP826">
        <v>8046.0700000000006</v>
      </c>
      <c r="DQ826" s="2">
        <v>0</v>
      </c>
      <c r="DR826" s="2">
        <v>225.33606286</v>
      </c>
      <c r="DS826">
        <v>8.3547425162929889E-4</v>
      </c>
      <c r="DT826">
        <v>2.2795610871958298</v>
      </c>
      <c r="DU826">
        <v>582867.35715614585</v>
      </c>
      <c r="DV826">
        <v>1</v>
      </c>
    </row>
    <row r="827" spans="1:126" x14ac:dyDescent="0.15">
      <c r="A827" t="s">
        <v>1404</v>
      </c>
      <c r="B827" t="s">
        <v>1506</v>
      </c>
      <c r="C827">
        <v>19</v>
      </c>
      <c r="D827">
        <v>145</v>
      </c>
      <c r="E827" t="s">
        <v>1507</v>
      </c>
      <c r="F827">
        <v>19145</v>
      </c>
      <c r="G827" t="s">
        <v>5811</v>
      </c>
      <c r="H827">
        <v>92.7</v>
      </c>
      <c r="I827">
        <v>2.2000000000000002</v>
      </c>
      <c r="J827">
        <v>0.4</v>
      </c>
      <c r="K827">
        <v>0.7</v>
      </c>
      <c r="L827">
        <v>1.2</v>
      </c>
      <c r="M827">
        <v>2.7</v>
      </c>
      <c r="N827">
        <f t="shared" si="54"/>
        <v>8607.510000000002</v>
      </c>
      <c r="O827">
        <f t="shared" si="52"/>
        <v>1392.489999999998</v>
      </c>
      <c r="P827">
        <f t="shared" si="53"/>
        <v>1.6709879999999981</v>
      </c>
      <c r="Q827" s="4">
        <v>19145</v>
      </c>
      <c r="R827" s="5">
        <v>40.739089999999997</v>
      </c>
      <c r="S827" s="5">
        <v>-95.144289999999998</v>
      </c>
      <c r="T827">
        <v>6</v>
      </c>
      <c r="U827">
        <v>0.17979015012357066</v>
      </c>
      <c r="V827">
        <v>15902</v>
      </c>
      <c r="W827">
        <v>15737</v>
      </c>
      <c r="X827">
        <v>15660</v>
      </c>
      <c r="Y827">
        <v>15447</v>
      </c>
      <c r="Z827">
        <v>7971</v>
      </c>
      <c r="AA827">
        <v>19133</v>
      </c>
      <c r="AB827">
        <v>5896.9230000000007</v>
      </c>
      <c r="AC827">
        <v>43912</v>
      </c>
      <c r="AD827">
        <v>2</v>
      </c>
      <c r="AE827">
        <v>1.2771392081736911E-4</v>
      </c>
      <c r="AF827">
        <v>15</v>
      </c>
      <c r="AG827">
        <v>739</v>
      </c>
      <c r="AH827">
        <v>2.0297699594046009E-2</v>
      </c>
      <c r="AI827" s="3">
        <v>317063</v>
      </c>
      <c r="AJ827" s="3">
        <v>342363.37505801005</v>
      </c>
      <c r="AK827">
        <v>193</v>
      </c>
      <c r="AL827">
        <v>342643.20000000001</v>
      </c>
      <c r="AM827">
        <v>1007343</v>
      </c>
      <c r="AN827">
        <v>163698</v>
      </c>
      <c r="AO827">
        <v>1171041</v>
      </c>
      <c r="AP827">
        <v>1</v>
      </c>
      <c r="AQ827">
        <v>1</v>
      </c>
      <c r="AR827">
        <v>2</v>
      </c>
      <c r="AS827">
        <v>0.12708902586261675</v>
      </c>
      <c r="AT827">
        <v>2</v>
      </c>
      <c r="AU827">
        <v>16</v>
      </c>
      <c r="AV827">
        <f t="shared" si="51"/>
        <v>18</v>
      </c>
      <c r="AW827">
        <v>11698</v>
      </c>
      <c r="AX827">
        <v>0.81</v>
      </c>
      <c r="AY827">
        <v>734124416.03279495</v>
      </c>
      <c r="AZ827">
        <v>734124.41603279498</v>
      </c>
      <c r="BA827">
        <v>43677.756860267298</v>
      </c>
      <c r="BB827">
        <v>0.22894948639399526</v>
      </c>
      <c r="BC827">
        <v>4940</v>
      </c>
      <c r="BD827">
        <v>1085</v>
      </c>
      <c r="BE827">
        <v>3855</v>
      </c>
      <c r="BF827">
        <v>0.24242233681297951</v>
      </c>
      <c r="BG827">
        <v>457865</v>
      </c>
      <c r="BH827">
        <v>29.23786717752235</v>
      </c>
      <c r="BI827">
        <v>2275</v>
      </c>
      <c r="BJ827">
        <v>31</v>
      </c>
      <c r="BK827">
        <v>3</v>
      </c>
      <c r="BL827">
        <v>2</v>
      </c>
      <c r="BM827">
        <v>0</v>
      </c>
      <c r="BN827">
        <v>0</v>
      </c>
      <c r="BO827">
        <v>0</v>
      </c>
      <c r="BP827">
        <v>1</v>
      </c>
      <c r="BQ827">
        <v>3</v>
      </c>
      <c r="BR827">
        <v>2</v>
      </c>
      <c r="BS827">
        <v>0</v>
      </c>
      <c r="BT827">
        <v>15260</v>
      </c>
      <c r="BU827">
        <v>0.76</v>
      </c>
      <c r="BV827">
        <v>0.59736990000000001</v>
      </c>
      <c r="BW827">
        <v>140</v>
      </c>
      <c r="BX827">
        <v>2.7522929999999999</v>
      </c>
      <c r="BY827">
        <v>1.438904</v>
      </c>
      <c r="BZ827">
        <v>32</v>
      </c>
      <c r="CA827">
        <v>3</v>
      </c>
      <c r="CB827">
        <v>2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3</v>
      </c>
      <c r="CI827">
        <v>0</v>
      </c>
      <c r="CJ827">
        <v>15543</v>
      </c>
      <c r="CK827">
        <v>2.7021810461300908</v>
      </c>
      <c r="CL827">
        <v>0.64512895288435246</v>
      </c>
      <c r="CM827">
        <v>116</v>
      </c>
      <c r="CN827">
        <v>1.3679983037550183</v>
      </c>
      <c r="CO827">
        <v>1720</v>
      </c>
      <c r="CP827">
        <v>-0.59083016290000001</v>
      </c>
      <c r="CQ827">
        <v>-0.2335672604</v>
      </c>
      <c r="CR827">
        <v>13517</v>
      </c>
      <c r="CS827">
        <v>0.872</v>
      </c>
      <c r="CT827">
        <v>14137</v>
      </c>
      <c r="CU827">
        <v>0.9055398599679999</v>
      </c>
      <c r="CV827">
        <v>14</v>
      </c>
      <c r="CW827">
        <v>17</v>
      </c>
      <c r="CX827">
        <v>13</v>
      </c>
      <c r="CY827">
        <v>480</v>
      </c>
      <c r="CZ827">
        <v>1090</v>
      </c>
      <c r="DA827" s="2">
        <v>8379</v>
      </c>
      <c r="DB827" s="2">
        <v>1175</v>
      </c>
      <c r="DC827" s="2">
        <v>171.83</v>
      </c>
      <c r="DD827" s="2">
        <v>861</v>
      </c>
      <c r="DE827">
        <v>254</v>
      </c>
      <c r="DF827">
        <v>9</v>
      </c>
      <c r="DG827">
        <v>50.91</v>
      </c>
      <c r="DH827">
        <v>25.46</v>
      </c>
      <c r="DI827" s="2">
        <v>31.82</v>
      </c>
      <c r="DJ827">
        <v>-1.83</v>
      </c>
      <c r="DK827">
        <v>0.90505672374260004</v>
      </c>
      <c r="DL827">
        <v>2.7063599458728013E-3</v>
      </c>
      <c r="DN827">
        <v>194.4</v>
      </c>
      <c r="DO827">
        <v>0.54600000000000004</v>
      </c>
      <c r="DP827">
        <v>15798.33</v>
      </c>
      <c r="DQ827" s="2">
        <v>0</v>
      </c>
      <c r="DR827" s="2">
        <v>0</v>
      </c>
      <c r="DS827">
        <v>0</v>
      </c>
      <c r="DT827">
        <v>2.5042135202167399</v>
      </c>
      <c r="DU827">
        <v>858051.73405032849</v>
      </c>
      <c r="DV827">
        <v>0</v>
      </c>
    </row>
    <row r="828" spans="1:126" x14ac:dyDescent="0.15">
      <c r="A828" t="s">
        <v>1404</v>
      </c>
      <c r="B828" t="s">
        <v>1508</v>
      </c>
      <c r="C828">
        <v>19</v>
      </c>
      <c r="D828">
        <v>147</v>
      </c>
      <c r="E828" t="s">
        <v>1509</v>
      </c>
      <c r="F828">
        <v>19147</v>
      </c>
      <c r="G828" t="s">
        <v>5812</v>
      </c>
      <c r="H828">
        <v>96.7</v>
      </c>
      <c r="I828">
        <v>0.5</v>
      </c>
      <c r="J828">
        <v>0.2</v>
      </c>
      <c r="K828">
        <v>0.3</v>
      </c>
      <c r="L828">
        <v>0.7</v>
      </c>
      <c r="M828">
        <v>1.6</v>
      </c>
      <c r="N828">
        <f t="shared" si="54"/>
        <v>9354.3200000000015</v>
      </c>
      <c r="O828">
        <f t="shared" si="52"/>
        <v>645.67999999999847</v>
      </c>
      <c r="P828">
        <f t="shared" si="53"/>
        <v>0.77481599999999839</v>
      </c>
      <c r="Q828" s="4">
        <v>19147</v>
      </c>
      <c r="R828" s="5">
        <v>43.075336999999998</v>
      </c>
      <c r="S828" s="5">
        <v>-94.669055</v>
      </c>
      <c r="T828">
        <v>7</v>
      </c>
      <c r="U828">
        <v>-2.6724579878470923E-2</v>
      </c>
      <c r="V828">
        <v>9402</v>
      </c>
      <c r="W828">
        <v>9263</v>
      </c>
      <c r="X828">
        <v>9208</v>
      </c>
      <c r="Y828">
        <v>9138</v>
      </c>
      <c r="Z828">
        <v>4416</v>
      </c>
      <c r="AA828">
        <v>19135</v>
      </c>
      <c r="AB828">
        <v>3778.4059999999999</v>
      </c>
      <c r="AC828">
        <v>47113</v>
      </c>
      <c r="AD828">
        <v>1</v>
      </c>
      <c r="AE828">
        <v>1.0860121633362293E-4</v>
      </c>
      <c r="AF828">
        <v>18</v>
      </c>
      <c r="AG828">
        <v>874</v>
      </c>
      <c r="AH828">
        <v>2.0594965675057208E-2</v>
      </c>
      <c r="AI828" s="3">
        <v>358769</v>
      </c>
      <c r="AJ828" s="3">
        <v>360859.59796178003</v>
      </c>
      <c r="AK828">
        <v>160</v>
      </c>
      <c r="AL828">
        <v>364448</v>
      </c>
      <c r="AM828">
        <v>967907</v>
      </c>
      <c r="AN828">
        <v>252093</v>
      </c>
      <c r="AO828">
        <v>1220000</v>
      </c>
      <c r="AP828">
        <v>5</v>
      </c>
      <c r="AQ828">
        <v>0</v>
      </c>
      <c r="AR828">
        <v>5</v>
      </c>
      <c r="AS828">
        <v>0.53978192810104719</v>
      </c>
      <c r="AT828">
        <v>5</v>
      </c>
      <c r="AU828">
        <v>16</v>
      </c>
      <c r="AV828">
        <f t="shared" si="51"/>
        <v>21</v>
      </c>
      <c r="AW828">
        <v>4139</v>
      </c>
      <c r="AX828">
        <v>0.53</v>
      </c>
      <c r="AY828">
        <v>633829089.65882599</v>
      </c>
      <c r="AZ828">
        <v>633829.08965882601</v>
      </c>
      <c r="BA828">
        <v>61926.571867034101</v>
      </c>
      <c r="BB828">
        <v>0.16148156919571688</v>
      </c>
      <c r="BC828">
        <v>22963</v>
      </c>
      <c r="BD828">
        <v>18845</v>
      </c>
      <c r="BE828">
        <v>4118</v>
      </c>
      <c r="BF828">
        <v>0.43799191661348646</v>
      </c>
      <c r="BG828">
        <v>308726</v>
      </c>
      <c r="BH828">
        <v>33.528019113814075</v>
      </c>
      <c r="BI828">
        <v>1446</v>
      </c>
      <c r="BJ828">
        <v>22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9279</v>
      </c>
      <c r="BU828">
        <v>0.71</v>
      </c>
      <c r="BV828">
        <v>0.65149049999999997</v>
      </c>
      <c r="BW828">
        <v>139</v>
      </c>
      <c r="BX828">
        <v>2.5864859999999998</v>
      </c>
      <c r="BY828">
        <v>2.4702820000000001</v>
      </c>
      <c r="BZ828">
        <v>18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0</v>
      </c>
      <c r="CJ828">
        <v>9105</v>
      </c>
      <c r="CK828">
        <v>2.3064250411861615</v>
      </c>
      <c r="CL828">
        <v>0.71374324521688326</v>
      </c>
      <c r="CM828">
        <v>86</v>
      </c>
      <c r="CN828">
        <v>1.6555888562489711</v>
      </c>
      <c r="CO828">
        <v>1007.9999999999999</v>
      </c>
      <c r="CP828">
        <v>0.21993664399999999</v>
      </c>
      <c r="CQ828">
        <v>0.31384789499999999</v>
      </c>
      <c r="CR828">
        <v>8053</v>
      </c>
      <c r="CS828">
        <v>0.88300000000000001</v>
      </c>
      <c r="CT828">
        <v>8283</v>
      </c>
      <c r="CU828">
        <v>0.91736863217000009</v>
      </c>
      <c r="CV828">
        <v>6</v>
      </c>
      <c r="CW828">
        <v>2</v>
      </c>
      <c r="CX828">
        <v>6</v>
      </c>
      <c r="CY828">
        <v>956</v>
      </c>
      <c r="CZ828">
        <v>1312</v>
      </c>
      <c r="DA828" s="2">
        <v>5930</v>
      </c>
      <c r="DB828" s="2">
        <v>670</v>
      </c>
      <c r="DC828" s="2">
        <v>108.87</v>
      </c>
      <c r="DD828" s="2">
        <v>258</v>
      </c>
      <c r="DE828">
        <v>351</v>
      </c>
      <c r="DF828">
        <v>27</v>
      </c>
      <c r="DH828">
        <v>54.44</v>
      </c>
      <c r="DI828" s="2">
        <v>21.77</v>
      </c>
      <c r="DJ828">
        <v>-2.29</v>
      </c>
      <c r="DK828">
        <v>0.87880781226917604</v>
      </c>
      <c r="DL828">
        <v>1.4874141876430207E-2</v>
      </c>
      <c r="DM828">
        <v>1202</v>
      </c>
      <c r="DN828">
        <v>272.2</v>
      </c>
      <c r="DO828">
        <v>0.752</v>
      </c>
      <c r="DP828">
        <v>24336.66</v>
      </c>
      <c r="DQ828" s="2">
        <v>0</v>
      </c>
      <c r="DR828" s="2">
        <v>7266.0807610400007</v>
      </c>
      <c r="DS828">
        <v>1.9809120787405415E-2</v>
      </c>
      <c r="DT828">
        <v>2.2277611130858999</v>
      </c>
      <c r="DU828">
        <v>811903.08214193</v>
      </c>
      <c r="DV828">
        <v>1</v>
      </c>
    </row>
    <row r="829" spans="1:126" x14ac:dyDescent="0.15">
      <c r="A829" t="s">
        <v>1404</v>
      </c>
      <c r="B829" t="s">
        <v>1510</v>
      </c>
      <c r="C829">
        <v>19</v>
      </c>
      <c r="D829">
        <v>149</v>
      </c>
      <c r="E829" t="s">
        <v>1511</v>
      </c>
      <c r="F829">
        <v>19149</v>
      </c>
      <c r="G829" t="s">
        <v>5813</v>
      </c>
      <c r="H829">
        <v>95.2</v>
      </c>
      <c r="I829">
        <v>0.3</v>
      </c>
      <c r="J829">
        <v>0.2</v>
      </c>
      <c r="K829">
        <v>0.5</v>
      </c>
      <c r="L829">
        <v>0.9</v>
      </c>
      <c r="M829">
        <v>3</v>
      </c>
      <c r="N829">
        <f t="shared" si="54"/>
        <v>9073.2300000000014</v>
      </c>
      <c r="O829">
        <f t="shared" si="52"/>
        <v>926.76999999999862</v>
      </c>
      <c r="P829">
        <f t="shared" si="53"/>
        <v>1.1121239999999988</v>
      </c>
      <c r="Q829" s="4">
        <v>19149</v>
      </c>
      <c r="R829" s="5">
        <v>42.737585000000003</v>
      </c>
      <c r="S829" s="5">
        <v>-96.215863999999996</v>
      </c>
      <c r="T829">
        <v>3</v>
      </c>
      <c r="U829">
        <v>0.2642971687770807</v>
      </c>
      <c r="V829">
        <v>24911</v>
      </c>
      <c r="W829">
        <v>24899</v>
      </c>
      <c r="X829">
        <v>24853</v>
      </c>
      <c r="Y829">
        <v>24898</v>
      </c>
      <c r="Z829">
        <v>12524</v>
      </c>
      <c r="AA829">
        <v>19137</v>
      </c>
      <c r="AB829">
        <v>10959.529000000002</v>
      </c>
      <c r="AC829">
        <v>57130</v>
      </c>
      <c r="AD829">
        <v>3</v>
      </c>
      <c r="AE829">
        <v>1.2070977346799179E-4</v>
      </c>
      <c r="AF829">
        <v>24</v>
      </c>
      <c r="AG829">
        <v>1331</v>
      </c>
      <c r="AH829">
        <v>1.8031555221637866E-2</v>
      </c>
      <c r="AI829" s="3">
        <v>541817</v>
      </c>
      <c r="AJ829" s="3">
        <v>552209.29158864007</v>
      </c>
      <c r="AK829">
        <v>195</v>
      </c>
      <c r="AL829">
        <v>552972.80000000005</v>
      </c>
      <c r="AM829">
        <v>1816144</v>
      </c>
      <c r="AN829">
        <v>373177</v>
      </c>
      <c r="AO829">
        <v>2189321</v>
      </c>
      <c r="AP829">
        <v>9</v>
      </c>
      <c r="AQ829">
        <v>0</v>
      </c>
      <c r="AR829">
        <v>9</v>
      </c>
      <c r="AS829">
        <v>0.36146029961042608</v>
      </c>
      <c r="AT829">
        <v>8</v>
      </c>
      <c r="AU829">
        <v>21</v>
      </c>
      <c r="AV829">
        <f t="shared" si="51"/>
        <v>29</v>
      </c>
      <c r="AW829">
        <v>15786</v>
      </c>
      <c r="AX829">
        <v>0.65</v>
      </c>
      <c r="AY829">
        <v>652824407.96932697</v>
      </c>
      <c r="AZ829">
        <v>652824.40796932695</v>
      </c>
      <c r="BA829">
        <v>25084.937291186001</v>
      </c>
      <c r="BB829">
        <v>0.39864560488710737</v>
      </c>
      <c r="BC829">
        <v>8845</v>
      </c>
      <c r="BD829">
        <v>15405</v>
      </c>
      <c r="BE829">
        <v>-6560</v>
      </c>
      <c r="BF829">
        <v>-0.26333748143390467</v>
      </c>
      <c r="BG829">
        <v>859829</v>
      </c>
      <c r="BH829">
        <v>34.59658793706997</v>
      </c>
      <c r="BI829">
        <v>3450</v>
      </c>
      <c r="BJ829">
        <v>33</v>
      </c>
      <c r="BK829">
        <v>3</v>
      </c>
      <c r="BL829">
        <v>2</v>
      </c>
      <c r="BM829">
        <v>0</v>
      </c>
      <c r="BN829">
        <v>0</v>
      </c>
      <c r="BO829">
        <v>0</v>
      </c>
      <c r="BP829">
        <v>3</v>
      </c>
      <c r="BQ829">
        <v>4</v>
      </c>
      <c r="BR829">
        <v>5</v>
      </c>
      <c r="BS829">
        <v>0</v>
      </c>
      <c r="BT829">
        <v>24210</v>
      </c>
      <c r="BU829">
        <v>0.77</v>
      </c>
      <c r="BV829">
        <v>0.68290949999999995</v>
      </c>
      <c r="BW829">
        <v>177</v>
      </c>
      <c r="BX829">
        <v>2.0652620000000002</v>
      </c>
      <c r="BY829">
        <v>1.049288</v>
      </c>
      <c r="BZ829">
        <v>30</v>
      </c>
      <c r="CA829">
        <v>4</v>
      </c>
      <c r="CB829">
        <v>2</v>
      </c>
      <c r="CC829">
        <v>0</v>
      </c>
      <c r="CD829">
        <v>0</v>
      </c>
      <c r="CE829">
        <v>0</v>
      </c>
      <c r="CF829">
        <v>3</v>
      </c>
      <c r="CG829">
        <v>3</v>
      </c>
      <c r="CH829">
        <v>5</v>
      </c>
      <c r="CI829">
        <v>0</v>
      </c>
      <c r="CJ829">
        <v>24851</v>
      </c>
      <c r="CK829">
        <v>1.8912719810068004</v>
      </c>
      <c r="CL829">
        <v>0.71424631846009601</v>
      </c>
      <c r="CM829">
        <v>153</v>
      </c>
      <c r="CN829">
        <v>0.69530492298292257</v>
      </c>
      <c r="CO829">
        <v>2957</v>
      </c>
      <c r="CP829">
        <v>1.0538238769999999</v>
      </c>
      <c r="CQ829">
        <v>0.46557661700000003</v>
      </c>
      <c r="CR829">
        <v>22340</v>
      </c>
      <c r="CS829">
        <v>0.90099999999999991</v>
      </c>
      <c r="CT829">
        <v>22744</v>
      </c>
      <c r="CU829">
        <v>0.9285664163920001</v>
      </c>
      <c r="CV829">
        <v>26</v>
      </c>
      <c r="CW829">
        <v>12</v>
      </c>
      <c r="CX829">
        <v>9</v>
      </c>
      <c r="CY829">
        <v>1509</v>
      </c>
      <c r="CZ829">
        <v>1912</v>
      </c>
      <c r="DA829" s="2">
        <v>15663</v>
      </c>
      <c r="DB829" s="2">
        <v>2375</v>
      </c>
      <c r="DC829" s="2">
        <v>132.22999999999999</v>
      </c>
      <c r="DD829" s="2">
        <v>795</v>
      </c>
      <c r="DE829">
        <v>356</v>
      </c>
      <c r="DF829">
        <v>29</v>
      </c>
      <c r="DG829">
        <v>32.06</v>
      </c>
      <c r="DH829">
        <v>20.03</v>
      </c>
      <c r="DI829" s="2">
        <v>20.03</v>
      </c>
      <c r="DJ829">
        <v>-2.69</v>
      </c>
      <c r="DK829">
        <v>0.87950175059106672</v>
      </c>
      <c r="DL829">
        <v>1.5026296018031556E-3</v>
      </c>
      <c r="DM829">
        <v>380</v>
      </c>
      <c r="DN829">
        <v>230.7</v>
      </c>
      <c r="DO829">
        <v>0.42899999999999999</v>
      </c>
      <c r="DP829">
        <v>9179.7000000000007</v>
      </c>
      <c r="DQ829" s="2">
        <v>0</v>
      </c>
      <c r="DR829" s="2">
        <v>3319.479099910001</v>
      </c>
      <c r="DS829">
        <v>6.002966793031592E-3</v>
      </c>
      <c r="DT829">
        <v>2.5358317491341502</v>
      </c>
      <c r="DU829">
        <v>1402245.9826476087</v>
      </c>
      <c r="DV829">
        <v>1</v>
      </c>
    </row>
    <row r="830" spans="1:126" x14ac:dyDescent="0.15">
      <c r="A830" t="s">
        <v>1404</v>
      </c>
      <c r="B830" t="s">
        <v>1512</v>
      </c>
      <c r="C830">
        <v>19</v>
      </c>
      <c r="D830">
        <v>151</v>
      </c>
      <c r="E830" t="s">
        <v>1513</v>
      </c>
      <c r="F830">
        <v>19151</v>
      </c>
      <c r="G830" t="s">
        <v>5814</v>
      </c>
      <c r="H830">
        <v>96.3</v>
      </c>
      <c r="I830">
        <v>0.4</v>
      </c>
      <c r="J830">
        <v>0.1</v>
      </c>
      <c r="K830">
        <v>0.2</v>
      </c>
      <c r="L830">
        <v>0.7</v>
      </c>
      <c r="M830">
        <v>2.2999999999999998</v>
      </c>
      <c r="N830">
        <f t="shared" si="54"/>
        <v>9279.68</v>
      </c>
      <c r="O830">
        <f t="shared" si="52"/>
        <v>720.31999999999971</v>
      </c>
      <c r="P830">
        <f t="shared" si="53"/>
        <v>0.86438399999999993</v>
      </c>
      <c r="Q830" s="4">
        <v>19151</v>
      </c>
      <c r="R830" s="5">
        <v>42.734032999999997</v>
      </c>
      <c r="S830" s="5">
        <v>-94.678279000000003</v>
      </c>
      <c r="T830">
        <v>9</v>
      </c>
      <c r="U830">
        <v>0.29548161967347991</v>
      </c>
      <c r="V830">
        <v>7307</v>
      </c>
      <c r="W830">
        <v>7191</v>
      </c>
      <c r="X830">
        <v>7127</v>
      </c>
      <c r="Y830">
        <v>6962</v>
      </c>
      <c r="Z830">
        <v>3457</v>
      </c>
      <c r="AA830">
        <v>19139</v>
      </c>
      <c r="AB830">
        <v>2889.0550000000003</v>
      </c>
      <c r="AC830">
        <v>45069</v>
      </c>
      <c r="AD830">
        <v>3</v>
      </c>
      <c r="AE830">
        <v>4.2093447453346431E-4</v>
      </c>
      <c r="AF830">
        <v>4</v>
      </c>
      <c r="AG830">
        <v>742</v>
      </c>
      <c r="AH830">
        <v>5.3908355795148251E-3</v>
      </c>
      <c r="AI830" s="3">
        <v>332065</v>
      </c>
      <c r="AJ830" s="3">
        <v>369433.62155286002</v>
      </c>
      <c r="AK830">
        <v>277</v>
      </c>
      <c r="AL830">
        <v>370668.79999999999</v>
      </c>
      <c r="AM830">
        <v>741349</v>
      </c>
      <c r="AN830">
        <v>229984</v>
      </c>
      <c r="AO830">
        <v>971333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13</v>
      </c>
      <c r="AV830">
        <f t="shared" si="51"/>
        <v>13</v>
      </c>
      <c r="AW830">
        <v>3685</v>
      </c>
      <c r="AX830">
        <v>0.67999999999999994</v>
      </c>
      <c r="AY830">
        <v>634880416.99265504</v>
      </c>
      <c r="AZ830">
        <v>634880.41699265502</v>
      </c>
      <c r="BA830">
        <v>72700.697329022398</v>
      </c>
      <c r="BB830">
        <v>0.13755026247881616</v>
      </c>
      <c r="BC830">
        <v>5235</v>
      </c>
      <c r="BD830">
        <v>2538</v>
      </c>
      <c r="BE830">
        <v>2697</v>
      </c>
      <c r="BF830">
        <v>0.36909812508553441</v>
      </c>
      <c r="BG830">
        <v>257670</v>
      </c>
      <c r="BH830">
        <v>36.154062017679244</v>
      </c>
      <c r="BI830">
        <v>1453</v>
      </c>
      <c r="BJ830">
        <v>17</v>
      </c>
      <c r="BK830">
        <v>0</v>
      </c>
      <c r="BL830">
        <v>1</v>
      </c>
      <c r="BM830">
        <v>0</v>
      </c>
      <c r="BN830">
        <v>0</v>
      </c>
      <c r="BO830">
        <v>1</v>
      </c>
      <c r="BP830">
        <v>2</v>
      </c>
      <c r="BQ830">
        <v>0</v>
      </c>
      <c r="BR830">
        <v>4</v>
      </c>
      <c r="BS830">
        <v>0</v>
      </c>
      <c r="BT830">
        <v>7346</v>
      </c>
      <c r="BU830">
        <v>0.81</v>
      </c>
      <c r="BV830">
        <v>0.66237409999999997</v>
      </c>
      <c r="BW830">
        <v>96</v>
      </c>
      <c r="BX830">
        <v>3.403213</v>
      </c>
      <c r="BY830">
        <v>2.8281999999999998</v>
      </c>
      <c r="BZ830">
        <v>16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4</v>
      </c>
      <c r="CI830">
        <v>0</v>
      </c>
      <c r="CJ830">
        <v>7125</v>
      </c>
      <c r="CK830">
        <v>3.2280701754385963</v>
      </c>
      <c r="CL830">
        <v>0.71324960198124887</v>
      </c>
      <c r="CM830">
        <v>79</v>
      </c>
      <c r="CN830">
        <v>2.7296371112632416</v>
      </c>
      <c r="CO830">
        <v>629</v>
      </c>
      <c r="CP830">
        <v>0.21143466599999999</v>
      </c>
      <c r="CQ830">
        <v>5.3232186000000001E-2</v>
      </c>
      <c r="CR830">
        <v>6148</v>
      </c>
      <c r="CS830">
        <v>0.88</v>
      </c>
      <c r="CT830">
        <v>6481</v>
      </c>
      <c r="CU830">
        <v>0.91583269181399996</v>
      </c>
      <c r="CW830">
        <v>5</v>
      </c>
      <c r="CX830">
        <v>2</v>
      </c>
      <c r="CY830">
        <v>902</v>
      </c>
      <c r="CZ830">
        <v>1052</v>
      </c>
      <c r="DA830" s="2">
        <v>4675</v>
      </c>
      <c r="DB830" s="2">
        <v>470</v>
      </c>
      <c r="DC830" s="2">
        <v>83.87</v>
      </c>
      <c r="DD830" s="2">
        <v>249</v>
      </c>
      <c r="DE830">
        <v>224</v>
      </c>
      <c r="DF830">
        <v>26</v>
      </c>
      <c r="DG830">
        <v>13.98</v>
      </c>
      <c r="DH830">
        <v>125.8</v>
      </c>
      <c r="DI830" s="2">
        <v>27.96</v>
      </c>
      <c r="DJ830">
        <v>-2.95</v>
      </c>
      <c r="DK830">
        <v>0.86438197340882061</v>
      </c>
      <c r="DL830">
        <v>5.3908355795148251E-3</v>
      </c>
      <c r="DM830">
        <v>849</v>
      </c>
      <c r="DN830">
        <v>267.60000000000002</v>
      </c>
      <c r="DO830">
        <v>0.72699999999999998</v>
      </c>
      <c r="DP830">
        <v>9577.6400000000012</v>
      </c>
      <c r="DQ830" s="2">
        <v>0</v>
      </c>
      <c r="DR830" s="2">
        <v>1921.8055926500001</v>
      </c>
      <c r="DS830">
        <v>5.0491165165905526E-3</v>
      </c>
      <c r="DT830">
        <v>2.1454549238506102</v>
      </c>
      <c r="DU830">
        <v>795253.20207779703</v>
      </c>
      <c r="DV830">
        <v>0</v>
      </c>
    </row>
    <row r="831" spans="1:126" x14ac:dyDescent="0.15">
      <c r="A831" t="s">
        <v>1404</v>
      </c>
      <c r="B831" t="s">
        <v>365</v>
      </c>
      <c r="C831">
        <v>19</v>
      </c>
      <c r="D831">
        <v>153</v>
      </c>
      <c r="E831" t="s">
        <v>1514</v>
      </c>
      <c r="F831">
        <v>19153</v>
      </c>
      <c r="G831" t="s">
        <v>5815</v>
      </c>
      <c r="H831">
        <v>80.7</v>
      </c>
      <c r="I831">
        <v>5.9</v>
      </c>
      <c r="J831">
        <v>0.2</v>
      </c>
      <c r="K831">
        <v>3.5</v>
      </c>
      <c r="L831">
        <v>2.1</v>
      </c>
      <c r="M831">
        <v>7.6</v>
      </c>
      <c r="N831">
        <f t="shared" si="54"/>
        <v>6621.7600000000011</v>
      </c>
      <c r="O831">
        <f t="shared" si="52"/>
        <v>3378.2399999999989</v>
      </c>
      <c r="P831">
        <f t="shared" si="53"/>
        <v>4.0538879999999997</v>
      </c>
      <c r="Q831" s="4">
        <v>19153</v>
      </c>
      <c r="R831" s="5">
        <v>41.684815999999998</v>
      </c>
      <c r="S831" s="5">
        <v>-93.568971000000005</v>
      </c>
      <c r="T831">
        <v>2</v>
      </c>
      <c r="U831">
        <v>3.9538693200167119E-2</v>
      </c>
      <c r="V831">
        <v>431811</v>
      </c>
      <c r="W831">
        <v>445136</v>
      </c>
      <c r="X831">
        <v>452369</v>
      </c>
      <c r="Y831">
        <v>467252</v>
      </c>
      <c r="Z831">
        <v>245425</v>
      </c>
      <c r="AA831">
        <v>19141</v>
      </c>
      <c r="AB831">
        <v>206491.19500000001</v>
      </c>
      <c r="AC831">
        <v>60061</v>
      </c>
      <c r="AD831">
        <v>15</v>
      </c>
      <c r="AE831">
        <v>3.3158770826471307E-5</v>
      </c>
      <c r="AF831">
        <v>58</v>
      </c>
      <c r="AG831">
        <v>773</v>
      </c>
      <c r="AH831">
        <v>7.5032341526520052E-2</v>
      </c>
      <c r="AI831" s="3">
        <v>197535</v>
      </c>
      <c r="AJ831" s="3">
        <v>367090.07328497001</v>
      </c>
      <c r="AK831">
        <v>45</v>
      </c>
      <c r="AL831">
        <v>378841.60000000003</v>
      </c>
      <c r="AM831">
        <v>779027</v>
      </c>
      <c r="AN831">
        <v>130924</v>
      </c>
      <c r="AO831">
        <v>909951</v>
      </c>
      <c r="AP831">
        <v>51</v>
      </c>
      <c r="AQ831">
        <v>5</v>
      </c>
      <c r="AR831">
        <v>56</v>
      </c>
      <c r="AS831">
        <v>0.1258042485891952</v>
      </c>
      <c r="AT831">
        <v>55</v>
      </c>
      <c r="AU831">
        <v>282</v>
      </c>
      <c r="AV831">
        <f t="shared" si="51"/>
        <v>337</v>
      </c>
      <c r="AW831">
        <v>408855</v>
      </c>
      <c r="AX831">
        <v>0.97</v>
      </c>
      <c r="AY831">
        <v>820568156.05684698</v>
      </c>
      <c r="AZ831">
        <v>820568.15605684696</v>
      </c>
      <c r="BA831">
        <v>2182.3292522225802</v>
      </c>
      <c r="BB831">
        <v>4.5822599819965575</v>
      </c>
      <c r="BC831">
        <v>147630</v>
      </c>
      <c r="BD831">
        <v>279590</v>
      </c>
      <c r="BE831">
        <v>-131960</v>
      </c>
      <c r="BF831">
        <v>-0.30559666150237025</v>
      </c>
      <c r="BG831">
        <v>14232467</v>
      </c>
      <c r="BH831">
        <v>31.462074103221042</v>
      </c>
      <c r="BI831">
        <v>32663</v>
      </c>
      <c r="BJ831">
        <v>273</v>
      </c>
      <c r="BK831">
        <v>51</v>
      </c>
      <c r="BL831">
        <v>80</v>
      </c>
      <c r="BM831">
        <v>9</v>
      </c>
      <c r="BN831">
        <v>39</v>
      </c>
      <c r="BO831">
        <v>49</v>
      </c>
      <c r="BP831">
        <v>10</v>
      </c>
      <c r="BQ831">
        <v>64</v>
      </c>
      <c r="BR831">
        <v>11</v>
      </c>
      <c r="BS831">
        <v>4</v>
      </c>
      <c r="BT831">
        <v>429439</v>
      </c>
      <c r="BU831">
        <v>0.79</v>
      </c>
      <c r="BV831">
        <v>0.68783660000000002</v>
      </c>
      <c r="BW831">
        <v>8999</v>
      </c>
      <c r="BX831">
        <v>1.373885</v>
      </c>
      <c r="BY831">
        <v>2.5122360000000001</v>
      </c>
      <c r="BZ831">
        <v>262</v>
      </c>
      <c r="CA831">
        <v>47</v>
      </c>
      <c r="CB831">
        <v>73</v>
      </c>
      <c r="CC831">
        <v>15</v>
      </c>
      <c r="CD831">
        <v>32</v>
      </c>
      <c r="CE831">
        <v>51</v>
      </c>
      <c r="CF831">
        <v>8</v>
      </c>
      <c r="CG831">
        <v>73</v>
      </c>
      <c r="CH831">
        <v>12</v>
      </c>
      <c r="CI831">
        <v>6</v>
      </c>
      <c r="CJ831">
        <v>460341</v>
      </c>
      <c r="CK831">
        <v>1.2577632667957015</v>
      </c>
      <c r="CL831">
        <v>0.81107457228309399</v>
      </c>
      <c r="CM831">
        <v>9392</v>
      </c>
      <c r="CN831">
        <v>2.9811905183586895</v>
      </c>
      <c r="CO831">
        <v>92934</v>
      </c>
      <c r="CP831">
        <v>-0.1752353069</v>
      </c>
      <c r="CQ831">
        <v>0.119116526</v>
      </c>
      <c r="CR831">
        <v>412081</v>
      </c>
      <c r="CS831">
        <v>0.875</v>
      </c>
      <c r="CT831">
        <v>387766</v>
      </c>
      <c r="CU831">
        <v>0.91372649470699996</v>
      </c>
      <c r="CV831">
        <v>937</v>
      </c>
      <c r="CW831">
        <v>313</v>
      </c>
      <c r="CX831">
        <v>445</v>
      </c>
      <c r="CY831">
        <v>754</v>
      </c>
      <c r="CZ831">
        <v>1164</v>
      </c>
      <c r="DA831" s="2">
        <v>356633</v>
      </c>
      <c r="DB831" s="2">
        <v>63475</v>
      </c>
      <c r="DC831" s="2">
        <v>256.16000000000003</v>
      </c>
      <c r="DD831" s="2">
        <v>66046</v>
      </c>
      <c r="DE831">
        <v>351</v>
      </c>
      <c r="DF831">
        <v>29</v>
      </c>
      <c r="DG831">
        <v>74.83</v>
      </c>
      <c r="DH831">
        <v>3.99</v>
      </c>
      <c r="DI831" s="2">
        <v>9.3000000000000007</v>
      </c>
      <c r="DJ831">
        <v>-2.13</v>
      </c>
      <c r="DK831">
        <v>0.86724377958336496</v>
      </c>
      <c r="DL831">
        <v>1.1642949547218629E-2</v>
      </c>
      <c r="DM831">
        <v>51</v>
      </c>
      <c r="DN831">
        <v>178.1</v>
      </c>
      <c r="DO831">
        <v>0.45100000000000001</v>
      </c>
      <c r="DP831">
        <v>5193.67</v>
      </c>
      <c r="DQ831" s="2">
        <v>0</v>
      </c>
      <c r="DR831" s="2">
        <v>5900.5476938800011</v>
      </c>
      <c r="DS831">
        <v>1.5371115303130175E-2</v>
      </c>
      <c r="DT831">
        <v>2.2178322097277698</v>
      </c>
      <c r="DU831">
        <v>840207.10286480398</v>
      </c>
      <c r="DV831">
        <v>0</v>
      </c>
    </row>
    <row r="832" spans="1:126" x14ac:dyDescent="0.15">
      <c r="A832" t="s">
        <v>1404</v>
      </c>
      <c r="B832" t="s">
        <v>1515</v>
      </c>
      <c r="C832">
        <v>19</v>
      </c>
      <c r="D832">
        <v>155</v>
      </c>
      <c r="E832" t="s">
        <v>1516</v>
      </c>
      <c r="F832">
        <v>19155</v>
      </c>
      <c r="G832" t="s">
        <v>5816</v>
      </c>
      <c r="H832">
        <v>89.7</v>
      </c>
      <c r="I832">
        <v>1.3</v>
      </c>
      <c r="J832">
        <v>0.4</v>
      </c>
      <c r="K832">
        <v>0.6</v>
      </c>
      <c r="L832">
        <v>1.4</v>
      </c>
      <c r="M832">
        <v>6.6</v>
      </c>
      <c r="N832">
        <f t="shared" si="54"/>
        <v>8093.82</v>
      </c>
      <c r="O832">
        <f t="shared" si="52"/>
        <v>1906.1800000000003</v>
      </c>
      <c r="P832">
        <f t="shared" si="53"/>
        <v>2.2874160000000012</v>
      </c>
      <c r="Q832" s="4">
        <v>19155</v>
      </c>
      <c r="R832" s="5">
        <v>41.340184000000001</v>
      </c>
      <c r="S832" s="5">
        <v>-95.544905</v>
      </c>
      <c r="T832">
        <v>2</v>
      </c>
      <c r="U832">
        <v>0.10379404861753729</v>
      </c>
      <c r="V832">
        <v>92793</v>
      </c>
      <c r="W832">
        <v>93153</v>
      </c>
      <c r="X832">
        <v>93213</v>
      </c>
      <c r="Y832">
        <v>93532</v>
      </c>
      <c r="Z832">
        <v>48389</v>
      </c>
      <c r="AA832">
        <v>19143</v>
      </c>
      <c r="AB832">
        <v>39066.305</v>
      </c>
      <c r="AC832">
        <v>51976</v>
      </c>
      <c r="AD832">
        <v>2</v>
      </c>
      <c r="AE832">
        <v>2.1456234645382083E-5</v>
      </c>
      <c r="AF832">
        <v>40</v>
      </c>
      <c r="AG832">
        <v>1188</v>
      </c>
      <c r="AH832">
        <v>3.3670033670033669E-2</v>
      </c>
      <c r="AI832" s="3">
        <v>532833</v>
      </c>
      <c r="AJ832" s="3">
        <v>608358.58118536009</v>
      </c>
      <c r="AK832">
        <v>167</v>
      </c>
      <c r="AL832">
        <v>614406.40000000002</v>
      </c>
      <c r="AM832">
        <v>1920059</v>
      </c>
      <c r="AN832">
        <v>333686</v>
      </c>
      <c r="AO832">
        <v>2253745</v>
      </c>
      <c r="AP832">
        <v>10</v>
      </c>
      <c r="AQ832">
        <v>2</v>
      </c>
      <c r="AR832">
        <v>12</v>
      </c>
      <c r="AS832">
        <v>0.12882032784773437</v>
      </c>
      <c r="AT832">
        <v>12</v>
      </c>
      <c r="AU832">
        <v>49</v>
      </c>
      <c r="AV832">
        <f t="shared" si="51"/>
        <v>61</v>
      </c>
      <c r="AW832">
        <v>81934</v>
      </c>
      <c r="AX832">
        <v>0.85</v>
      </c>
      <c r="AY832">
        <v>292363020.04103601</v>
      </c>
      <c r="AZ832">
        <v>292363.02004103601</v>
      </c>
      <c r="BA832">
        <v>3339.0772235741301</v>
      </c>
      <c r="BB832">
        <v>2.9948393913741396</v>
      </c>
      <c r="BC832">
        <v>34803</v>
      </c>
      <c r="BD832">
        <v>31058</v>
      </c>
      <c r="BE832">
        <v>3745</v>
      </c>
      <c r="BF832">
        <v>4.0358647742825431E-2</v>
      </c>
      <c r="BG832">
        <v>1694491</v>
      </c>
      <c r="BH832">
        <v>18.178698250244064</v>
      </c>
      <c r="BI832">
        <v>9006</v>
      </c>
      <c r="BJ832">
        <v>63</v>
      </c>
      <c r="BK832">
        <v>9</v>
      </c>
      <c r="BL832">
        <v>5</v>
      </c>
      <c r="BM832">
        <v>0</v>
      </c>
      <c r="BN832">
        <v>3</v>
      </c>
      <c r="BO832">
        <v>5</v>
      </c>
      <c r="BP832">
        <v>3</v>
      </c>
      <c r="BQ832">
        <v>8</v>
      </c>
      <c r="BR832">
        <v>6</v>
      </c>
      <c r="BS832">
        <v>0</v>
      </c>
      <c r="BT832">
        <v>90224</v>
      </c>
      <c r="BU832">
        <v>0.77</v>
      </c>
      <c r="BV832">
        <v>0.6274033</v>
      </c>
      <c r="BW832">
        <v>458</v>
      </c>
      <c r="BX832">
        <v>1.13052</v>
      </c>
      <c r="BY832">
        <v>-0.30821490000000001</v>
      </c>
      <c r="BZ832">
        <v>66</v>
      </c>
      <c r="CA832">
        <v>10</v>
      </c>
      <c r="CB832">
        <v>3</v>
      </c>
      <c r="CC832">
        <v>1</v>
      </c>
      <c r="CD832">
        <v>2</v>
      </c>
      <c r="CE832">
        <v>4</v>
      </c>
      <c r="CF832">
        <v>3</v>
      </c>
      <c r="CG832">
        <v>8</v>
      </c>
      <c r="CH832">
        <v>5</v>
      </c>
      <c r="CI832">
        <v>0</v>
      </c>
      <c r="CJ832">
        <v>93207</v>
      </c>
      <c r="CK832">
        <v>1.0943384080594805</v>
      </c>
      <c r="CL832">
        <v>0.66989199632597474</v>
      </c>
      <c r="CM832">
        <v>386</v>
      </c>
      <c r="CN832">
        <v>-0.55115634138890202</v>
      </c>
      <c r="CO832">
        <v>10517</v>
      </c>
      <c r="CP832">
        <v>-0.95243674609999995</v>
      </c>
      <c r="CQ832">
        <v>-0.58515983800000004</v>
      </c>
      <c r="CR832">
        <v>82271</v>
      </c>
      <c r="CS832">
        <v>0.878</v>
      </c>
      <c r="CT832">
        <v>82215</v>
      </c>
      <c r="CU832">
        <v>0.90073109228500003</v>
      </c>
      <c r="CV832">
        <v>143</v>
      </c>
      <c r="CW832">
        <v>50</v>
      </c>
      <c r="CX832">
        <v>48</v>
      </c>
      <c r="CY832">
        <v>1368</v>
      </c>
      <c r="CZ832">
        <v>1758</v>
      </c>
      <c r="DA832" s="2">
        <v>50341</v>
      </c>
      <c r="DB832" s="2">
        <v>9015</v>
      </c>
      <c r="DC832" s="2">
        <v>120.78</v>
      </c>
      <c r="DD832" s="2">
        <v>5220</v>
      </c>
      <c r="DE832">
        <v>433</v>
      </c>
      <c r="DF832">
        <v>37</v>
      </c>
      <c r="DG832">
        <v>16.18</v>
      </c>
      <c r="DH832">
        <v>5.39</v>
      </c>
      <c r="DI832" s="2">
        <v>23.73</v>
      </c>
      <c r="DJ832">
        <v>-1.03</v>
      </c>
      <c r="DK832">
        <v>0.86586416381868236</v>
      </c>
      <c r="DL832">
        <v>3.3670033670033669E-3</v>
      </c>
      <c r="DM832">
        <v>1128</v>
      </c>
      <c r="DN832">
        <v>297.89999999999998</v>
      </c>
      <c r="DO832">
        <v>0.46100000000000002</v>
      </c>
      <c r="DP832">
        <v>6111.69</v>
      </c>
      <c r="DQ832" s="2">
        <v>0</v>
      </c>
      <c r="DR832" s="2">
        <v>154.00423172000001</v>
      </c>
      <c r="DS832">
        <v>2.042742584969818E-4</v>
      </c>
      <c r="DT832">
        <v>2.2937588043835202</v>
      </c>
      <c r="DU832">
        <v>1409300.089469583</v>
      </c>
      <c r="DV832">
        <v>1</v>
      </c>
    </row>
    <row r="833" spans="1:126" x14ac:dyDescent="0.15">
      <c r="A833" t="s">
        <v>1404</v>
      </c>
      <c r="B833" t="s">
        <v>1517</v>
      </c>
      <c r="C833">
        <v>19</v>
      </c>
      <c r="D833">
        <v>157</v>
      </c>
      <c r="E833" t="s">
        <v>1518</v>
      </c>
      <c r="F833">
        <v>19157</v>
      </c>
      <c r="G833" t="s">
        <v>5817</v>
      </c>
      <c r="H833">
        <v>93.6</v>
      </c>
      <c r="I833">
        <v>1.1000000000000001</v>
      </c>
      <c r="J833">
        <v>0.2</v>
      </c>
      <c r="K833">
        <v>1.3</v>
      </c>
      <c r="L833">
        <v>1.3</v>
      </c>
      <c r="M833">
        <v>2.4</v>
      </c>
      <c r="N833">
        <f t="shared" si="54"/>
        <v>8771.35</v>
      </c>
      <c r="O833">
        <f t="shared" si="52"/>
        <v>1228.6499999999996</v>
      </c>
      <c r="P833">
        <f t="shared" si="53"/>
        <v>1.47438</v>
      </c>
      <c r="Q833" s="4">
        <v>19157</v>
      </c>
      <c r="R833" s="5">
        <v>41.684525999999998</v>
      </c>
      <c r="S833" s="5">
        <v>-92.522881999999996</v>
      </c>
      <c r="T833">
        <v>7</v>
      </c>
      <c r="U833">
        <v>0.10332737655520781</v>
      </c>
      <c r="V833">
        <v>18888</v>
      </c>
      <c r="W833">
        <v>18765</v>
      </c>
      <c r="X833">
        <v>18705</v>
      </c>
      <c r="Y833">
        <v>18381</v>
      </c>
      <c r="Z833">
        <v>8566</v>
      </c>
      <c r="AA833">
        <v>19145</v>
      </c>
      <c r="AB833">
        <v>7220.9930000000004</v>
      </c>
      <c r="AC833">
        <v>51006</v>
      </c>
      <c r="AD833">
        <v>1</v>
      </c>
      <c r="AE833">
        <v>5.3461641272387062E-5</v>
      </c>
      <c r="AF833">
        <v>35</v>
      </c>
      <c r="AG833">
        <v>852</v>
      </c>
      <c r="AH833">
        <v>4.1079812206572773E-2</v>
      </c>
      <c r="AI833" s="3">
        <v>334447</v>
      </c>
      <c r="AJ833" s="3">
        <v>374346.65088513499</v>
      </c>
      <c r="AK833">
        <v>160</v>
      </c>
      <c r="AL833">
        <v>375180.80000000005</v>
      </c>
      <c r="AM833">
        <v>1513820</v>
      </c>
      <c r="AN833">
        <v>197071</v>
      </c>
      <c r="AO833">
        <v>1710891</v>
      </c>
      <c r="AP833">
        <v>3</v>
      </c>
      <c r="AQ833">
        <v>0</v>
      </c>
      <c r="AR833">
        <v>3</v>
      </c>
      <c r="AS833">
        <v>0.15987210231814547</v>
      </c>
      <c r="AT833">
        <v>1</v>
      </c>
      <c r="AU833">
        <v>24</v>
      </c>
      <c r="AV833">
        <f t="shared" si="51"/>
        <v>25</v>
      </c>
      <c r="AW833">
        <v>13506</v>
      </c>
      <c r="AX833">
        <v>0.76</v>
      </c>
      <c r="AY833">
        <v>135643693.960437</v>
      </c>
      <c r="AZ833">
        <v>135643.693960437</v>
      </c>
      <c r="BA833">
        <v>7211.0482350295497</v>
      </c>
      <c r="BB833">
        <v>1.3867609360068329</v>
      </c>
      <c r="BC833">
        <v>16584</v>
      </c>
      <c r="BD833">
        <v>11845</v>
      </c>
      <c r="BE833">
        <v>4739</v>
      </c>
      <c r="BF833">
        <v>0.25090004235493435</v>
      </c>
      <c r="BG833">
        <v>388325</v>
      </c>
      <c r="BH833">
        <v>20.760491847099704</v>
      </c>
      <c r="BI833">
        <v>2319</v>
      </c>
      <c r="BJ833">
        <v>17</v>
      </c>
      <c r="BK833">
        <v>4</v>
      </c>
      <c r="BL833">
        <v>2</v>
      </c>
      <c r="BM833">
        <v>0</v>
      </c>
      <c r="BN833">
        <v>1</v>
      </c>
      <c r="BO833">
        <v>1</v>
      </c>
      <c r="BP833">
        <v>2</v>
      </c>
      <c r="BQ833">
        <v>2</v>
      </c>
      <c r="BR833">
        <v>3</v>
      </c>
      <c r="BS833">
        <v>0</v>
      </c>
      <c r="BT833">
        <v>18423</v>
      </c>
      <c r="BU833">
        <v>0.75</v>
      </c>
      <c r="BV833">
        <v>0.67512280000000002</v>
      </c>
      <c r="BW833">
        <v>187</v>
      </c>
      <c r="BX833">
        <v>1.7369589999999999</v>
      </c>
      <c r="BY833">
        <v>1.1780619999999999</v>
      </c>
      <c r="BZ833">
        <v>22</v>
      </c>
      <c r="CA833">
        <v>4</v>
      </c>
      <c r="CB833">
        <v>2</v>
      </c>
      <c r="CC833">
        <v>0</v>
      </c>
      <c r="CD833">
        <v>0</v>
      </c>
      <c r="CE833">
        <v>0</v>
      </c>
      <c r="CF833">
        <v>2</v>
      </c>
      <c r="CG833">
        <v>2</v>
      </c>
      <c r="CH833">
        <v>4</v>
      </c>
      <c r="CI833">
        <v>0</v>
      </c>
      <c r="CJ833">
        <v>18701</v>
      </c>
      <c r="CK833">
        <v>1.9250307470188759</v>
      </c>
      <c r="CL833">
        <v>0.66861049668208328</v>
      </c>
      <c r="CM833">
        <v>145</v>
      </c>
      <c r="CN833">
        <v>0.82037501583655814</v>
      </c>
      <c r="CO833">
        <v>2163</v>
      </c>
      <c r="CP833">
        <v>0.53681358599999995</v>
      </c>
      <c r="CQ833">
        <v>0.24062180699999999</v>
      </c>
      <c r="CR833">
        <v>16190</v>
      </c>
      <c r="CS833">
        <v>0.87400000000000011</v>
      </c>
      <c r="CT833">
        <v>16980</v>
      </c>
      <c r="CU833">
        <v>0.92302274099399995</v>
      </c>
      <c r="CV833">
        <v>16</v>
      </c>
      <c r="CW833">
        <v>10</v>
      </c>
      <c r="CX833">
        <v>17</v>
      </c>
      <c r="CY833">
        <v>810</v>
      </c>
      <c r="CZ833">
        <v>1257</v>
      </c>
      <c r="DA833" s="2">
        <v>13779</v>
      </c>
      <c r="DB833" s="2">
        <v>2015</v>
      </c>
      <c r="DC833" s="2">
        <v>182.79</v>
      </c>
      <c r="DD833" s="2">
        <v>973</v>
      </c>
      <c r="DE833">
        <v>312</v>
      </c>
      <c r="DF833">
        <v>34</v>
      </c>
      <c r="DG833">
        <v>53.76</v>
      </c>
      <c r="DH833">
        <v>16.13</v>
      </c>
      <c r="DI833" s="2">
        <v>37.630000000000003</v>
      </c>
      <c r="DJ833">
        <v>-3.42</v>
      </c>
      <c r="DK833">
        <v>0.93103840070325039</v>
      </c>
      <c r="DL833">
        <v>3.5211267605633804E-3</v>
      </c>
      <c r="DM833">
        <v>664</v>
      </c>
      <c r="DN833">
        <v>123.6</v>
      </c>
      <c r="DO833">
        <v>0.34</v>
      </c>
      <c r="DP833">
        <v>15600.91</v>
      </c>
      <c r="DQ833" s="2">
        <v>0</v>
      </c>
      <c r="DR833" s="2">
        <v>124.69210893</v>
      </c>
      <c r="DS833">
        <v>2.1678531958485079E-4</v>
      </c>
      <c r="DT833">
        <v>2.5423617031797399</v>
      </c>
      <c r="DU833">
        <v>953845.29768833751</v>
      </c>
      <c r="DV833">
        <v>1</v>
      </c>
    </row>
    <row r="834" spans="1:126" x14ac:dyDescent="0.15">
      <c r="A834" t="s">
        <v>1404</v>
      </c>
      <c r="B834" t="s">
        <v>1519</v>
      </c>
      <c r="C834">
        <v>19</v>
      </c>
      <c r="D834">
        <v>159</v>
      </c>
      <c r="E834" t="s">
        <v>1520</v>
      </c>
      <c r="F834">
        <v>19159</v>
      </c>
      <c r="G834" t="s">
        <v>5818</v>
      </c>
      <c r="H834">
        <v>96.8</v>
      </c>
      <c r="I834">
        <v>0.3</v>
      </c>
      <c r="J834">
        <v>0.3</v>
      </c>
      <c r="K834">
        <v>0.3</v>
      </c>
      <c r="L834">
        <v>0.5</v>
      </c>
      <c r="M834">
        <v>1.8</v>
      </c>
      <c r="N834">
        <f t="shared" si="54"/>
        <v>9374</v>
      </c>
      <c r="O834">
        <f t="shared" si="52"/>
        <v>626</v>
      </c>
      <c r="P834">
        <f t="shared" si="53"/>
        <v>0.75120000000000031</v>
      </c>
      <c r="Q834" s="4">
        <v>19159</v>
      </c>
      <c r="R834" s="5">
        <v>40.735334000000002</v>
      </c>
      <c r="S834" s="5">
        <v>-94.244251000000006</v>
      </c>
      <c r="T834">
        <v>9</v>
      </c>
      <c r="U834">
        <v>0.39405595461167603</v>
      </c>
      <c r="V834">
        <v>5123</v>
      </c>
      <c r="W834">
        <v>5082</v>
      </c>
      <c r="X834">
        <v>5061</v>
      </c>
      <c r="Y834">
        <v>4974</v>
      </c>
      <c r="Z834">
        <v>2287</v>
      </c>
      <c r="AA834">
        <v>19147</v>
      </c>
      <c r="AB834">
        <v>1837.34</v>
      </c>
      <c r="AC834">
        <v>47042</v>
      </c>
      <c r="AD834">
        <v>0</v>
      </c>
      <c r="AE834">
        <v>0</v>
      </c>
      <c r="AF834">
        <v>15</v>
      </c>
      <c r="AG834">
        <v>651</v>
      </c>
      <c r="AH834">
        <v>2.3041474654377881E-2</v>
      </c>
      <c r="AI834" s="3">
        <v>269777</v>
      </c>
      <c r="AJ834" s="3">
        <v>342718.40637912502</v>
      </c>
      <c r="AK834">
        <v>170</v>
      </c>
      <c r="AL834">
        <v>344934.40000000002</v>
      </c>
      <c r="AM834">
        <v>983996</v>
      </c>
      <c r="AN834">
        <v>97099</v>
      </c>
      <c r="AO834">
        <v>1081095</v>
      </c>
      <c r="AP834">
        <v>1</v>
      </c>
      <c r="AQ834">
        <v>0</v>
      </c>
      <c r="AR834">
        <v>1</v>
      </c>
      <c r="AS834">
        <v>0.19677292404565133</v>
      </c>
      <c r="AT834">
        <v>1</v>
      </c>
      <c r="AU834">
        <v>4</v>
      </c>
      <c r="AV834">
        <f t="shared" si="51"/>
        <v>5</v>
      </c>
      <c r="AW834">
        <v>2745</v>
      </c>
      <c r="AX834">
        <v>0.66999999999999993</v>
      </c>
      <c r="AY834">
        <v>170630054.46861199</v>
      </c>
      <c r="AZ834">
        <v>170630.05446861198</v>
      </c>
      <c r="BA834">
        <v>30214.150932626198</v>
      </c>
      <c r="BB834">
        <v>0.33097074355320316</v>
      </c>
      <c r="BC834">
        <v>6119</v>
      </c>
      <c r="BD834">
        <v>26739</v>
      </c>
      <c r="BE834">
        <v>-20620</v>
      </c>
      <c r="BF834">
        <v>-4.0249853601405423</v>
      </c>
      <c r="BG834">
        <v>91336</v>
      </c>
      <c r="BH834">
        <v>18.047026279391424</v>
      </c>
      <c r="BI834">
        <v>842</v>
      </c>
      <c r="BJ834">
        <v>5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3</v>
      </c>
      <c r="BS834">
        <v>0</v>
      </c>
      <c r="BT834">
        <v>4944</v>
      </c>
      <c r="BU834">
        <v>0.76</v>
      </c>
      <c r="BV834">
        <v>0.66296849999999996</v>
      </c>
      <c r="BW834">
        <v>57</v>
      </c>
      <c r="BX834">
        <v>2.0226540000000002</v>
      </c>
      <c r="BY834">
        <v>1.5390349999999999</v>
      </c>
      <c r="BZ834">
        <v>8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2</v>
      </c>
      <c r="CI834">
        <v>0</v>
      </c>
      <c r="CJ834">
        <v>5033</v>
      </c>
      <c r="CK834">
        <v>2.3842638585336777</v>
      </c>
      <c r="CL834">
        <v>0.80990962916796505</v>
      </c>
      <c r="CM834">
        <v>48</v>
      </c>
      <c r="CN834">
        <v>2.1205386929590961</v>
      </c>
      <c r="CO834">
        <v>586</v>
      </c>
      <c r="CP834">
        <v>0.52924328899999995</v>
      </c>
      <c r="CQ834">
        <v>0.29852040899999999</v>
      </c>
      <c r="CR834">
        <v>4408</v>
      </c>
      <c r="CS834">
        <v>0.871</v>
      </c>
      <c r="CT834">
        <v>4329</v>
      </c>
      <c r="CU834">
        <v>0.87660069849</v>
      </c>
      <c r="CW834">
        <v>1</v>
      </c>
      <c r="CX834">
        <v>3</v>
      </c>
      <c r="CY834">
        <v>444</v>
      </c>
      <c r="CZ834">
        <v>942</v>
      </c>
      <c r="DA834" s="2">
        <v>2795</v>
      </c>
      <c r="DB834" s="2">
        <v>310</v>
      </c>
      <c r="DC834" s="2">
        <v>118.3</v>
      </c>
      <c r="DD834" s="2">
        <v>111</v>
      </c>
      <c r="DE834">
        <v>258</v>
      </c>
      <c r="DF834">
        <v>9</v>
      </c>
      <c r="DG834">
        <v>39.43</v>
      </c>
      <c r="DH834">
        <v>19.72</v>
      </c>
      <c r="DI834" s="2">
        <v>59.15</v>
      </c>
      <c r="DJ834">
        <v>-1.9</v>
      </c>
      <c r="DK834">
        <v>0.9755650036882314</v>
      </c>
      <c r="DL834">
        <v>7.6804915514592934E-3</v>
      </c>
      <c r="DM834">
        <v>188</v>
      </c>
      <c r="DN834">
        <v>92.3</v>
      </c>
      <c r="DO834">
        <v>0.26500000000000001</v>
      </c>
      <c r="DP834">
        <v>57040.54</v>
      </c>
      <c r="DQ834" s="2">
        <v>0</v>
      </c>
      <c r="DR834" s="2">
        <v>1446.5313716199998</v>
      </c>
      <c r="DS834">
        <v>4.1936456492791081E-3</v>
      </c>
      <c r="DT834">
        <v>4.0573236571722999</v>
      </c>
      <c r="DU834">
        <v>1399510.501292533</v>
      </c>
      <c r="DV834">
        <v>1</v>
      </c>
    </row>
    <row r="835" spans="1:126" x14ac:dyDescent="0.15">
      <c r="A835" t="s">
        <v>1404</v>
      </c>
      <c r="B835" t="s">
        <v>1521</v>
      </c>
      <c r="C835">
        <v>19</v>
      </c>
      <c r="D835">
        <v>161</v>
      </c>
      <c r="E835" t="s">
        <v>1522</v>
      </c>
      <c r="F835">
        <v>19161</v>
      </c>
      <c r="G835" t="s">
        <v>5819</v>
      </c>
      <c r="H835">
        <v>96.9</v>
      </c>
      <c r="I835">
        <v>0.3</v>
      </c>
      <c r="J835">
        <v>0.1</v>
      </c>
      <c r="K835">
        <v>0.1</v>
      </c>
      <c r="L835">
        <v>0.7</v>
      </c>
      <c r="M835">
        <v>1.9</v>
      </c>
      <c r="N835">
        <f t="shared" si="54"/>
        <v>9393.8200000000015</v>
      </c>
      <c r="O835">
        <f t="shared" si="52"/>
        <v>606.17999999999847</v>
      </c>
      <c r="P835">
        <f t="shared" si="53"/>
        <v>0.7274159999999984</v>
      </c>
      <c r="Q835" s="4">
        <v>19161</v>
      </c>
      <c r="R835" s="5">
        <v>42.387526000000001</v>
      </c>
      <c r="S835" s="5">
        <v>-95.105224000000007</v>
      </c>
      <c r="T835">
        <v>9</v>
      </c>
      <c r="U835">
        <v>0.1577947488464414</v>
      </c>
      <c r="V835">
        <v>10307</v>
      </c>
      <c r="W835">
        <v>10162</v>
      </c>
      <c r="X835">
        <v>10101</v>
      </c>
      <c r="Y835">
        <v>9966</v>
      </c>
      <c r="Z835">
        <v>4915</v>
      </c>
      <c r="AA835">
        <v>19149</v>
      </c>
      <c r="AB835">
        <v>4212.1130000000003</v>
      </c>
      <c r="AC835">
        <v>49572</v>
      </c>
      <c r="AD835">
        <v>0</v>
      </c>
      <c r="AE835">
        <v>0</v>
      </c>
      <c r="AF835">
        <v>12</v>
      </c>
      <c r="AG835">
        <v>914</v>
      </c>
      <c r="AH835">
        <v>1.3129102844638949E-2</v>
      </c>
      <c r="AI835" s="3">
        <v>357032</v>
      </c>
      <c r="AJ835" s="3">
        <v>368013.520731795</v>
      </c>
      <c r="AK835">
        <v>160</v>
      </c>
      <c r="AL835">
        <v>370188.79999999999</v>
      </c>
      <c r="AM835">
        <v>1584234</v>
      </c>
      <c r="AN835">
        <v>233802</v>
      </c>
      <c r="AO835">
        <v>1818036</v>
      </c>
      <c r="AP835">
        <v>5</v>
      </c>
      <c r="AQ835">
        <v>0</v>
      </c>
      <c r="AR835">
        <v>5</v>
      </c>
      <c r="AS835">
        <v>0.49202912812438493</v>
      </c>
      <c r="AT835">
        <v>6</v>
      </c>
      <c r="AU835">
        <v>14</v>
      </c>
      <c r="AV835">
        <f t="shared" ref="AV835:AV898" si="55">AT835+AU835</f>
        <v>20</v>
      </c>
      <c r="AW835">
        <v>3885</v>
      </c>
      <c r="AX835">
        <v>0.43999999999999995</v>
      </c>
      <c r="AY835">
        <v>986672215.18269897</v>
      </c>
      <c r="AZ835">
        <v>986672.21518269891</v>
      </c>
      <c r="BA835">
        <v>86022.262109244897</v>
      </c>
      <c r="BB835">
        <v>0.11624897735542448</v>
      </c>
      <c r="BC835">
        <v>3501</v>
      </c>
      <c r="BD835">
        <v>170</v>
      </c>
      <c r="BE835">
        <v>3331</v>
      </c>
      <c r="BF835">
        <v>0.3231784224313573</v>
      </c>
      <c r="BG835">
        <v>380753</v>
      </c>
      <c r="BH835">
        <v>37.694584694584698</v>
      </c>
      <c r="BI835">
        <v>1856</v>
      </c>
      <c r="BJ835">
        <v>23</v>
      </c>
      <c r="BK835">
        <v>1</v>
      </c>
      <c r="BL835">
        <v>2</v>
      </c>
      <c r="BM835">
        <v>0</v>
      </c>
      <c r="BN835">
        <v>0</v>
      </c>
      <c r="BO835">
        <v>1</v>
      </c>
      <c r="BP835">
        <v>1</v>
      </c>
      <c r="BQ835">
        <v>1</v>
      </c>
      <c r="BR835">
        <v>2</v>
      </c>
      <c r="BS835">
        <v>0</v>
      </c>
      <c r="BT835">
        <v>10059</v>
      </c>
      <c r="BU835">
        <v>0.76</v>
      </c>
      <c r="BV835">
        <v>0.61825529999999995</v>
      </c>
      <c r="BW835">
        <v>111</v>
      </c>
      <c r="BX835">
        <v>3.081817</v>
      </c>
      <c r="BY835">
        <v>2.0816569999999999</v>
      </c>
      <c r="BZ835">
        <v>22</v>
      </c>
      <c r="CA835">
        <v>1</v>
      </c>
      <c r="CB835">
        <v>2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2</v>
      </c>
      <c r="CI835">
        <v>0</v>
      </c>
      <c r="CJ835">
        <v>10043</v>
      </c>
      <c r="CK835">
        <v>2.9871552325002493</v>
      </c>
      <c r="CL835">
        <v>0.67763831967213117</v>
      </c>
      <c r="CM835">
        <v>81</v>
      </c>
      <c r="CN835">
        <v>1.8619191789227652</v>
      </c>
      <c r="CO835">
        <v>1045</v>
      </c>
      <c r="CP835">
        <v>0.61835513900000005</v>
      </c>
      <c r="CQ835">
        <v>5.5513435E-2</v>
      </c>
      <c r="CR835">
        <v>8931</v>
      </c>
      <c r="CS835">
        <v>0.89300000000000002</v>
      </c>
      <c r="CT835">
        <v>9008</v>
      </c>
      <c r="CU835">
        <v>0.90776960344500002</v>
      </c>
      <c r="CV835">
        <v>6</v>
      </c>
      <c r="CW835">
        <v>3</v>
      </c>
      <c r="CX835">
        <v>6</v>
      </c>
      <c r="CY835">
        <v>876</v>
      </c>
      <c r="CZ835">
        <v>1367</v>
      </c>
      <c r="DA835" s="2">
        <v>5918</v>
      </c>
      <c r="DB835" s="2">
        <v>915</v>
      </c>
      <c r="DC835" s="2">
        <v>89.37</v>
      </c>
      <c r="DD835" s="2">
        <v>212</v>
      </c>
      <c r="DE835">
        <v>308</v>
      </c>
      <c r="DF835">
        <v>18</v>
      </c>
      <c r="DG835">
        <v>19.86</v>
      </c>
      <c r="DH835">
        <v>69.510000000000005</v>
      </c>
      <c r="DI835" s="2">
        <v>19.86</v>
      </c>
      <c r="DJ835">
        <v>-1.45</v>
      </c>
      <c r="DK835">
        <v>0.9040590199197831</v>
      </c>
      <c r="DL835">
        <v>9.8468271334792128E-3</v>
      </c>
      <c r="DM835">
        <v>1100</v>
      </c>
      <c r="DN835">
        <v>272.60000000000002</v>
      </c>
      <c r="DO835">
        <v>0.73099999999999998</v>
      </c>
      <c r="DP835">
        <v>11241.83</v>
      </c>
      <c r="DQ835" s="2">
        <v>0</v>
      </c>
      <c r="DR835" s="2">
        <v>1294.0233975900003</v>
      </c>
      <c r="DS835">
        <v>2.9266089816509843E-3</v>
      </c>
      <c r="DT835">
        <v>2.3110094717197698</v>
      </c>
      <c r="DU835">
        <v>855509.82312457543</v>
      </c>
      <c r="DV835">
        <v>1</v>
      </c>
    </row>
    <row r="836" spans="1:126" x14ac:dyDescent="0.15">
      <c r="A836" t="s">
        <v>1404</v>
      </c>
      <c r="B836" t="s">
        <v>378</v>
      </c>
      <c r="C836">
        <v>19</v>
      </c>
      <c r="D836">
        <v>163</v>
      </c>
      <c r="E836" t="s">
        <v>1523</v>
      </c>
      <c r="F836">
        <v>19163</v>
      </c>
      <c r="G836" t="s">
        <v>5820</v>
      </c>
      <c r="H836">
        <v>82.8</v>
      </c>
      <c r="I836">
        <v>6.9</v>
      </c>
      <c r="J836">
        <v>0.2</v>
      </c>
      <c r="K836">
        <v>2</v>
      </c>
      <c r="L836">
        <v>2.5</v>
      </c>
      <c r="M836">
        <v>5.6</v>
      </c>
      <c r="N836">
        <f t="shared" si="54"/>
        <v>6945.0999999999985</v>
      </c>
      <c r="O836">
        <f t="shared" si="52"/>
        <v>3054.9000000000015</v>
      </c>
      <c r="P836">
        <f t="shared" si="53"/>
        <v>3.6658800000000031</v>
      </c>
      <c r="Q836" s="4">
        <v>19163</v>
      </c>
      <c r="R836" s="5">
        <v>41.642079000000003</v>
      </c>
      <c r="S836" s="5">
        <v>-90.622288999999995</v>
      </c>
      <c r="T836">
        <v>2</v>
      </c>
      <c r="U836">
        <v>2.7085400062762516E-2</v>
      </c>
      <c r="V836">
        <v>165432</v>
      </c>
      <c r="W836">
        <v>168714</v>
      </c>
      <c r="X836">
        <v>169994</v>
      </c>
      <c r="Y836">
        <v>171724</v>
      </c>
      <c r="Z836">
        <v>90362</v>
      </c>
      <c r="AA836">
        <v>19151</v>
      </c>
      <c r="AB836">
        <v>72537.351999999999</v>
      </c>
      <c r="AC836">
        <v>55114</v>
      </c>
      <c r="AD836">
        <v>6</v>
      </c>
      <c r="AE836">
        <v>3.5295363365765848E-5</v>
      </c>
      <c r="AF836">
        <v>50</v>
      </c>
      <c r="AG836">
        <v>759</v>
      </c>
      <c r="AH836">
        <v>6.5876152832674575E-2</v>
      </c>
      <c r="AI836" s="3">
        <v>220578</v>
      </c>
      <c r="AJ836" s="3">
        <v>293176.60267514503</v>
      </c>
      <c r="AK836">
        <v>95</v>
      </c>
      <c r="AL836">
        <v>299648</v>
      </c>
      <c r="AM836">
        <v>1765252</v>
      </c>
      <c r="AN836">
        <v>177674</v>
      </c>
      <c r="AO836">
        <v>1942926</v>
      </c>
      <c r="AP836">
        <v>5</v>
      </c>
      <c r="AQ836">
        <v>1</v>
      </c>
      <c r="AR836">
        <v>6</v>
      </c>
      <c r="AS836">
        <v>3.5563142359258865E-2</v>
      </c>
      <c r="AT836">
        <v>8</v>
      </c>
      <c r="AU836">
        <v>163</v>
      </c>
      <c r="AV836">
        <f t="shared" si="55"/>
        <v>171</v>
      </c>
      <c r="AW836">
        <v>192965</v>
      </c>
      <c r="AX836">
        <v>0.97</v>
      </c>
      <c r="AY836">
        <v>440069740.77400398</v>
      </c>
      <c r="AZ836">
        <v>440069.74077400396</v>
      </c>
      <c r="BA836">
        <v>2774.8300000190702</v>
      </c>
      <c r="BB836">
        <v>3.6038243784056228</v>
      </c>
      <c r="BC836">
        <v>43514</v>
      </c>
      <c r="BD836">
        <v>59705</v>
      </c>
      <c r="BE836">
        <v>-16191</v>
      </c>
      <c r="BF836">
        <v>-9.787102857971855E-2</v>
      </c>
      <c r="BG836">
        <v>3656684</v>
      </c>
      <c r="BH836">
        <v>21.510665082297024</v>
      </c>
      <c r="BI836">
        <v>14652</v>
      </c>
      <c r="BJ836">
        <v>98</v>
      </c>
      <c r="BK836">
        <v>18</v>
      </c>
      <c r="BL836">
        <v>12</v>
      </c>
      <c r="BM836">
        <v>0</v>
      </c>
      <c r="BN836">
        <v>1</v>
      </c>
      <c r="BO836">
        <v>18</v>
      </c>
      <c r="BP836">
        <v>4</v>
      </c>
      <c r="BQ836">
        <v>21</v>
      </c>
      <c r="BR836">
        <v>6</v>
      </c>
      <c r="BS836">
        <v>2</v>
      </c>
      <c r="BT836">
        <v>166650</v>
      </c>
      <c r="BU836">
        <v>0.79</v>
      </c>
      <c r="BV836">
        <v>0.7038797</v>
      </c>
      <c r="BW836">
        <v>1005</v>
      </c>
      <c r="BX836">
        <v>1.0801080000000001</v>
      </c>
      <c r="BY836">
        <v>0.16988020000000001</v>
      </c>
      <c r="BZ836">
        <v>100</v>
      </c>
      <c r="CA836">
        <v>20</v>
      </c>
      <c r="CB836">
        <v>10</v>
      </c>
      <c r="CC836">
        <v>0</v>
      </c>
      <c r="CD836">
        <v>2</v>
      </c>
      <c r="CE836">
        <v>15</v>
      </c>
      <c r="CF836">
        <v>4</v>
      </c>
      <c r="CG836">
        <v>26</v>
      </c>
      <c r="CH836">
        <v>6</v>
      </c>
      <c r="CI836">
        <v>2</v>
      </c>
      <c r="CJ836">
        <v>171437</v>
      </c>
      <c r="CK836">
        <v>1.0791136102474963</v>
      </c>
      <c r="CL836">
        <v>0.70476673823931291</v>
      </c>
      <c r="CM836">
        <v>904</v>
      </c>
      <c r="CN836">
        <v>-0.23247491835506254</v>
      </c>
      <c r="CO836">
        <v>30871</v>
      </c>
      <c r="CP836">
        <v>-0.178573383</v>
      </c>
      <c r="CQ836">
        <v>-0.26688614770000002</v>
      </c>
      <c r="CR836">
        <v>148906</v>
      </c>
      <c r="CS836">
        <v>0.86199999999999999</v>
      </c>
      <c r="CT836">
        <v>148393</v>
      </c>
      <c r="CU836">
        <v>0.90811206456500004</v>
      </c>
      <c r="CV836">
        <v>173</v>
      </c>
      <c r="CW836">
        <v>117</v>
      </c>
      <c r="CX836">
        <v>142</v>
      </c>
      <c r="CY836">
        <v>655</v>
      </c>
      <c r="CZ836">
        <v>1201</v>
      </c>
      <c r="DA836" s="2">
        <v>113960</v>
      </c>
      <c r="DB836" s="2">
        <v>21075</v>
      </c>
      <c r="DC836" s="2">
        <v>211.29</v>
      </c>
      <c r="DD836" s="2">
        <v>23459</v>
      </c>
      <c r="DE836">
        <v>300</v>
      </c>
      <c r="DF836">
        <v>60</v>
      </c>
      <c r="DG836">
        <v>66.319999999999993</v>
      </c>
      <c r="DH836">
        <v>6.46</v>
      </c>
      <c r="DI836" s="2">
        <v>13.5</v>
      </c>
      <c r="DJ836">
        <v>-2.39</v>
      </c>
      <c r="DK836">
        <v>0.84991703615047742</v>
      </c>
      <c r="DL836">
        <v>6.587615283267457E-3</v>
      </c>
      <c r="DM836">
        <v>290</v>
      </c>
      <c r="DN836">
        <v>125.1</v>
      </c>
      <c r="DO836">
        <v>0.41499999999999998</v>
      </c>
      <c r="DP836">
        <v>5164.97</v>
      </c>
      <c r="DQ836" s="2">
        <v>0</v>
      </c>
      <c r="DR836" s="2">
        <v>1965.3861008500003</v>
      </c>
      <c r="DS836">
        <v>6.5589932216594147E-3</v>
      </c>
      <c r="DT836">
        <v>2.3018663146564302</v>
      </c>
      <c r="DU836">
        <v>689749.63745417004</v>
      </c>
      <c r="DV836">
        <v>0</v>
      </c>
    </row>
    <row r="837" spans="1:126" x14ac:dyDescent="0.15">
      <c r="A837" t="s">
        <v>1404</v>
      </c>
      <c r="B837" t="s">
        <v>220</v>
      </c>
      <c r="C837">
        <v>19</v>
      </c>
      <c r="D837">
        <v>165</v>
      </c>
      <c r="E837" t="s">
        <v>1524</v>
      </c>
      <c r="F837">
        <v>19165</v>
      </c>
      <c r="G837" t="s">
        <v>5821</v>
      </c>
      <c r="H837">
        <v>96.7</v>
      </c>
      <c r="I837">
        <v>0.3</v>
      </c>
      <c r="J837">
        <v>0.2</v>
      </c>
      <c r="K837">
        <v>0.4</v>
      </c>
      <c r="L837">
        <v>0.7</v>
      </c>
      <c r="M837">
        <v>1.8</v>
      </c>
      <c r="N837">
        <f t="shared" si="54"/>
        <v>9354.9100000000017</v>
      </c>
      <c r="O837">
        <f t="shared" si="52"/>
        <v>645.08999999999833</v>
      </c>
      <c r="P837">
        <f t="shared" si="53"/>
        <v>0.77410799999999824</v>
      </c>
      <c r="Q837" s="4">
        <v>19165</v>
      </c>
      <c r="R837" s="5">
        <v>41.679014000000002</v>
      </c>
      <c r="S837" s="5">
        <v>-95.308916999999994</v>
      </c>
      <c r="T837">
        <v>6</v>
      </c>
      <c r="U837">
        <v>0.29569710449299574</v>
      </c>
      <c r="V837">
        <v>12158</v>
      </c>
      <c r="W837">
        <v>12034</v>
      </c>
      <c r="X837">
        <v>11992</v>
      </c>
      <c r="Y837">
        <v>11794</v>
      </c>
      <c r="Z837">
        <v>5823</v>
      </c>
      <c r="AA837">
        <v>19153</v>
      </c>
      <c r="AB837">
        <v>4979.1619999999994</v>
      </c>
      <c r="AC837">
        <v>50952</v>
      </c>
      <c r="AD837">
        <v>1</v>
      </c>
      <c r="AE837">
        <v>8.3388925950633749E-5</v>
      </c>
      <c r="AF837">
        <v>28</v>
      </c>
      <c r="AG837">
        <v>869</v>
      </c>
      <c r="AH837">
        <v>3.2220943613348679E-2</v>
      </c>
      <c r="AI837" s="3">
        <v>372350</v>
      </c>
      <c r="AJ837" s="3">
        <v>378097.96449249005</v>
      </c>
      <c r="AK837">
        <v>252</v>
      </c>
      <c r="AL837">
        <v>378496</v>
      </c>
      <c r="AM837">
        <v>1303042</v>
      </c>
      <c r="AN837">
        <v>221697</v>
      </c>
      <c r="AO837">
        <v>1524739</v>
      </c>
      <c r="AP837">
        <v>4</v>
      </c>
      <c r="AQ837">
        <v>0</v>
      </c>
      <c r="AR837">
        <v>4</v>
      </c>
      <c r="AS837">
        <v>0.33239155725444569</v>
      </c>
      <c r="AT837">
        <v>6</v>
      </c>
      <c r="AU837">
        <v>11</v>
      </c>
      <c r="AV837">
        <f t="shared" si="55"/>
        <v>17</v>
      </c>
      <c r="AW837">
        <v>8145</v>
      </c>
      <c r="AX837">
        <v>0.79</v>
      </c>
      <c r="AY837">
        <v>250243902.96080899</v>
      </c>
      <c r="AZ837">
        <v>250243.90296080901</v>
      </c>
      <c r="BA837">
        <v>19017.535207259501</v>
      </c>
      <c r="BB837">
        <v>0.52583049753906763</v>
      </c>
      <c r="BC837">
        <v>9097</v>
      </c>
      <c r="BD837">
        <v>6071</v>
      </c>
      <c r="BE837">
        <v>3026</v>
      </c>
      <c r="BF837">
        <v>0.24888962000329001</v>
      </c>
      <c r="BG837">
        <v>456115</v>
      </c>
      <c r="BH837">
        <v>38.034939959973315</v>
      </c>
      <c r="BI837">
        <v>1975</v>
      </c>
      <c r="BJ837">
        <v>19</v>
      </c>
      <c r="BK837">
        <v>2</v>
      </c>
      <c r="BL837">
        <v>1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2</v>
      </c>
      <c r="BS837">
        <v>0</v>
      </c>
      <c r="BT837">
        <v>11957</v>
      </c>
      <c r="BU837">
        <v>0.78</v>
      </c>
      <c r="BV837">
        <v>0.67897339999999995</v>
      </c>
      <c r="BW837">
        <v>130</v>
      </c>
      <c r="BX837">
        <v>2.0908250000000002</v>
      </c>
      <c r="BY837">
        <v>1.5653269999999999</v>
      </c>
      <c r="BZ837">
        <v>18</v>
      </c>
      <c r="CA837">
        <v>2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2</v>
      </c>
      <c r="CI837">
        <v>0</v>
      </c>
      <c r="CJ837">
        <v>11962</v>
      </c>
      <c r="CK837">
        <v>2.0063534525998996</v>
      </c>
      <c r="CL837">
        <v>0.70018360514094391</v>
      </c>
      <c r="CM837">
        <v>122</v>
      </c>
      <c r="CN837">
        <v>1.4358329303874988</v>
      </c>
      <c r="CO837">
        <v>1439</v>
      </c>
      <c r="CP837">
        <v>0.55290494599999995</v>
      </c>
      <c r="CQ837">
        <v>0.34889130699999998</v>
      </c>
      <c r="CR837">
        <v>10577</v>
      </c>
      <c r="CS837">
        <v>0.88700000000000001</v>
      </c>
      <c r="CT837">
        <v>10942</v>
      </c>
      <c r="CU837">
        <v>0.91880733945000004</v>
      </c>
      <c r="CV837">
        <v>5</v>
      </c>
      <c r="CW837">
        <v>7</v>
      </c>
      <c r="CX837">
        <v>7</v>
      </c>
      <c r="CY837">
        <v>893</v>
      </c>
      <c r="CZ837">
        <v>1248</v>
      </c>
      <c r="DA837" s="2">
        <v>8796</v>
      </c>
      <c r="DB837" s="2">
        <v>970</v>
      </c>
      <c r="DC837" s="2">
        <v>200.65</v>
      </c>
      <c r="DD837" s="2">
        <v>468</v>
      </c>
      <c r="DE837">
        <v>281</v>
      </c>
      <c r="DF837">
        <v>4</v>
      </c>
      <c r="DG837">
        <v>50.16</v>
      </c>
      <c r="DH837">
        <v>25.08</v>
      </c>
      <c r="DI837" s="2">
        <v>50.16</v>
      </c>
      <c r="DJ837">
        <v>-2.0099999999999998</v>
      </c>
      <c r="DK837">
        <v>0.88794682422451998</v>
      </c>
      <c r="DL837">
        <v>1.1507479861910242E-2</v>
      </c>
      <c r="DM837">
        <v>1046</v>
      </c>
      <c r="DN837">
        <v>153.9</v>
      </c>
      <c r="DO837">
        <v>0.40600000000000003</v>
      </c>
      <c r="DP837">
        <v>12507.349999999999</v>
      </c>
      <c r="DQ837" s="2">
        <v>0</v>
      </c>
      <c r="DR837" s="2">
        <v>0</v>
      </c>
      <c r="DS837">
        <v>0</v>
      </c>
      <c r="DT837">
        <v>2.2672565256151098</v>
      </c>
      <c r="DU837">
        <v>858147.52591921657</v>
      </c>
      <c r="DV837">
        <v>1</v>
      </c>
    </row>
    <row r="838" spans="1:126" x14ac:dyDescent="0.15">
      <c r="A838" t="s">
        <v>1404</v>
      </c>
      <c r="B838" t="s">
        <v>1525</v>
      </c>
      <c r="C838">
        <v>19</v>
      </c>
      <c r="D838">
        <v>167</v>
      </c>
      <c r="E838" t="s">
        <v>1526</v>
      </c>
      <c r="F838">
        <v>19167</v>
      </c>
      <c r="G838" t="s">
        <v>5822</v>
      </c>
      <c r="H838">
        <v>89.3</v>
      </c>
      <c r="I838">
        <v>0.3</v>
      </c>
      <c r="J838">
        <v>0.1</v>
      </c>
      <c r="K838">
        <v>0.8</v>
      </c>
      <c r="L838">
        <v>0.6</v>
      </c>
      <c r="M838">
        <v>8.9</v>
      </c>
      <c r="N838">
        <f t="shared" si="54"/>
        <v>8054.8</v>
      </c>
      <c r="O838">
        <f t="shared" si="52"/>
        <v>1945.1999999999998</v>
      </c>
      <c r="P838">
        <f t="shared" si="53"/>
        <v>2.3342400000000008</v>
      </c>
      <c r="Q838" s="4">
        <v>19167</v>
      </c>
      <c r="R838" s="5">
        <v>43.082645999999997</v>
      </c>
      <c r="S838" s="5">
        <v>-96.17801</v>
      </c>
      <c r="T838">
        <v>7</v>
      </c>
      <c r="U838">
        <v>0.22569988191689394</v>
      </c>
      <c r="V838">
        <v>33776</v>
      </c>
      <c r="W838">
        <v>34261</v>
      </c>
      <c r="X838">
        <v>34509</v>
      </c>
      <c r="Y838">
        <v>34687</v>
      </c>
      <c r="Z838">
        <v>15540</v>
      </c>
      <c r="AA838">
        <v>19155</v>
      </c>
      <c r="AB838">
        <v>13552.985999999999</v>
      </c>
      <c r="AC838">
        <v>61627</v>
      </c>
      <c r="AD838">
        <v>2</v>
      </c>
      <c r="AE838">
        <v>5.7955895563476198E-5</v>
      </c>
      <c r="AF838">
        <v>45</v>
      </c>
      <c r="AG838">
        <v>1618</v>
      </c>
      <c r="AH838">
        <v>2.7812113720642771E-2</v>
      </c>
      <c r="AI838" s="3">
        <v>484491</v>
      </c>
      <c r="AJ838" s="3">
        <v>491432.85634150502</v>
      </c>
      <c r="AK838">
        <v>160</v>
      </c>
      <c r="AL838">
        <v>491936</v>
      </c>
      <c r="AM838">
        <v>1373932</v>
      </c>
      <c r="AN838">
        <v>448748</v>
      </c>
      <c r="AO838">
        <v>1822680</v>
      </c>
      <c r="AP838">
        <v>16</v>
      </c>
      <c r="AQ838">
        <v>0</v>
      </c>
      <c r="AR838">
        <v>16</v>
      </c>
      <c r="AS838">
        <v>0.46700329821079356</v>
      </c>
      <c r="AT838">
        <v>17</v>
      </c>
      <c r="AU838">
        <v>70</v>
      </c>
      <c r="AV838">
        <f t="shared" si="55"/>
        <v>87</v>
      </c>
      <c r="AW838">
        <v>25221</v>
      </c>
      <c r="AX838">
        <v>0.75</v>
      </c>
      <c r="AY838">
        <v>1524755024.0416999</v>
      </c>
      <c r="AZ838">
        <v>1524755.0240416999</v>
      </c>
      <c r="BA838">
        <v>47796.217150779201</v>
      </c>
      <c r="BB838">
        <v>0.20922157852898143</v>
      </c>
      <c r="BC838">
        <v>16488</v>
      </c>
      <c r="BD838">
        <v>11692</v>
      </c>
      <c r="BE838">
        <v>4796</v>
      </c>
      <c r="BF838">
        <v>0.14199431549028896</v>
      </c>
      <c r="BG838">
        <v>1642170</v>
      </c>
      <c r="BH838">
        <v>47.586716508736849</v>
      </c>
      <c r="BI838">
        <v>3863</v>
      </c>
      <c r="BJ838">
        <v>70</v>
      </c>
      <c r="BK838">
        <v>3</v>
      </c>
      <c r="BL838">
        <v>6</v>
      </c>
      <c r="BM838">
        <v>0</v>
      </c>
      <c r="BN838">
        <v>0</v>
      </c>
      <c r="BO838">
        <v>0</v>
      </c>
      <c r="BP838">
        <v>3</v>
      </c>
      <c r="BQ838">
        <v>2</v>
      </c>
      <c r="BR838">
        <v>7</v>
      </c>
      <c r="BS838">
        <v>0</v>
      </c>
      <c r="BT838">
        <v>32244</v>
      </c>
      <c r="BU838">
        <v>0.81</v>
      </c>
      <c r="BV838">
        <v>0.69209679999999996</v>
      </c>
      <c r="BW838">
        <v>275</v>
      </c>
      <c r="BX838">
        <v>2.8222299999999998</v>
      </c>
      <c r="BY838">
        <v>1.851145</v>
      </c>
      <c r="BZ838">
        <v>74</v>
      </c>
      <c r="CA838">
        <v>3</v>
      </c>
      <c r="CB838">
        <v>5</v>
      </c>
      <c r="CC838">
        <v>0</v>
      </c>
      <c r="CD838">
        <v>0</v>
      </c>
      <c r="CE838">
        <v>0</v>
      </c>
      <c r="CF838">
        <v>2</v>
      </c>
      <c r="CG838">
        <v>4</v>
      </c>
      <c r="CH838">
        <v>6</v>
      </c>
      <c r="CI838">
        <v>0</v>
      </c>
      <c r="CJ838">
        <v>34699</v>
      </c>
      <c r="CK838">
        <v>2.7090117870832016</v>
      </c>
      <c r="CL838">
        <v>0.83589297788080752</v>
      </c>
      <c r="CM838">
        <v>252</v>
      </c>
      <c r="CN838">
        <v>2.1085263111595944</v>
      </c>
      <c r="CO838">
        <v>4412</v>
      </c>
      <c r="CP838">
        <v>1.5782271670000001</v>
      </c>
      <c r="CQ838">
        <v>0.81674172899999997</v>
      </c>
      <c r="CR838">
        <v>31847</v>
      </c>
      <c r="CS838">
        <v>0.91</v>
      </c>
      <c r="CT838">
        <v>29689</v>
      </c>
      <c r="CU838">
        <v>0.89207964118000005</v>
      </c>
      <c r="CV838">
        <v>33</v>
      </c>
      <c r="CW838">
        <v>15</v>
      </c>
      <c r="CX838">
        <v>26</v>
      </c>
      <c r="CY838">
        <v>2898</v>
      </c>
      <c r="CZ838">
        <v>2523</v>
      </c>
      <c r="DA838" s="2">
        <v>27573</v>
      </c>
      <c r="DB838" s="2">
        <v>3365</v>
      </c>
      <c r="DC838" s="2">
        <v>170.78</v>
      </c>
      <c r="DD838" s="2">
        <v>2588</v>
      </c>
      <c r="DE838">
        <v>536</v>
      </c>
      <c r="DF838">
        <v>88</v>
      </c>
      <c r="DG838">
        <v>40.520000000000003</v>
      </c>
      <c r="DH838">
        <v>23.16</v>
      </c>
      <c r="DI838" s="2">
        <v>8.68</v>
      </c>
      <c r="DJ838">
        <v>-3.7</v>
      </c>
      <c r="DK838">
        <v>0.86393761700423743</v>
      </c>
      <c r="DL838">
        <v>1.854140914709518E-3</v>
      </c>
      <c r="DM838">
        <v>819</v>
      </c>
      <c r="DN838">
        <v>369.1</v>
      </c>
      <c r="DO838">
        <v>0.75099999999999989</v>
      </c>
      <c r="DP838">
        <v>8354.9000000000015</v>
      </c>
      <c r="DQ838" s="2">
        <v>0</v>
      </c>
      <c r="DR838" s="2">
        <v>584.39062319000004</v>
      </c>
      <c r="DS838">
        <v>1.17516649728546E-3</v>
      </c>
      <c r="DT838">
        <v>2.8663542784870999</v>
      </c>
      <c r="DU838">
        <v>1410062.8583418301</v>
      </c>
      <c r="DV838">
        <v>1</v>
      </c>
    </row>
    <row r="839" spans="1:126" x14ac:dyDescent="0.15">
      <c r="A839" t="s">
        <v>1404</v>
      </c>
      <c r="B839" t="s">
        <v>1527</v>
      </c>
      <c r="C839">
        <v>19</v>
      </c>
      <c r="D839">
        <v>169</v>
      </c>
      <c r="E839" t="s">
        <v>1528</v>
      </c>
      <c r="F839">
        <v>19169</v>
      </c>
      <c r="G839" t="s">
        <v>5823</v>
      </c>
      <c r="H839">
        <v>86.9</v>
      </c>
      <c r="I839">
        <v>2.4</v>
      </c>
      <c r="J839">
        <v>0.1</v>
      </c>
      <c r="K839">
        <v>6</v>
      </c>
      <c r="L839">
        <v>1.6</v>
      </c>
      <c r="M839">
        <v>3</v>
      </c>
      <c r="N839">
        <f t="shared" si="54"/>
        <v>7604.9400000000014</v>
      </c>
      <c r="O839">
        <f t="shared" si="52"/>
        <v>2395.0599999999986</v>
      </c>
      <c r="P839">
        <f t="shared" si="53"/>
        <v>2.8740719999999995</v>
      </c>
      <c r="Q839" s="4">
        <v>19169</v>
      </c>
      <c r="R839" s="5">
        <v>42.037537999999998</v>
      </c>
      <c r="S839" s="5">
        <v>-93.466093000000001</v>
      </c>
      <c r="T839">
        <v>3</v>
      </c>
      <c r="U839">
        <v>4.8786258629602E-3</v>
      </c>
      <c r="V839">
        <v>89734</v>
      </c>
      <c r="W839">
        <v>91939</v>
      </c>
      <c r="X839">
        <v>93586</v>
      </c>
      <c r="Y839">
        <v>96348</v>
      </c>
      <c r="Z839">
        <v>38401</v>
      </c>
      <c r="AA839">
        <v>19157</v>
      </c>
      <c r="AB839">
        <v>32663.559999999998</v>
      </c>
      <c r="AC839">
        <v>50438</v>
      </c>
      <c r="AD839">
        <v>4</v>
      </c>
      <c r="AE839">
        <v>4.2741435684824653E-5</v>
      </c>
      <c r="AF839">
        <v>60</v>
      </c>
      <c r="AG839">
        <v>966</v>
      </c>
      <c r="AH839">
        <v>6.2111801242236024E-2</v>
      </c>
      <c r="AI839" s="3">
        <v>306000</v>
      </c>
      <c r="AJ839" s="3">
        <v>366514.84892230004</v>
      </c>
      <c r="AK839">
        <v>80</v>
      </c>
      <c r="AL839">
        <v>367187.20000000001</v>
      </c>
      <c r="AM839">
        <v>1595036</v>
      </c>
      <c r="AN839">
        <v>198932</v>
      </c>
      <c r="AO839">
        <v>1793968</v>
      </c>
      <c r="AP839">
        <v>8</v>
      </c>
      <c r="AQ839">
        <v>1</v>
      </c>
      <c r="AR839">
        <v>9</v>
      </c>
      <c r="AS839">
        <v>9.7890992940971741E-2</v>
      </c>
      <c r="AT839">
        <v>12</v>
      </c>
      <c r="AU839">
        <v>67</v>
      </c>
      <c r="AV839">
        <f t="shared" si="55"/>
        <v>79</v>
      </c>
      <c r="AW839">
        <v>85343</v>
      </c>
      <c r="AX839">
        <v>0.89</v>
      </c>
      <c r="AY839">
        <v>365711378.75815499</v>
      </c>
      <c r="AZ839">
        <v>365711.37875815498</v>
      </c>
      <c r="BA839">
        <v>4581.7104698133398</v>
      </c>
      <c r="BB839">
        <v>2.1825909921382269</v>
      </c>
      <c r="BC839">
        <v>14814</v>
      </c>
      <c r="BD839">
        <v>23800</v>
      </c>
      <c r="BE839">
        <v>-8986</v>
      </c>
      <c r="BF839">
        <v>-0.10014041500434617</v>
      </c>
      <c r="BG839">
        <v>2253483</v>
      </c>
      <c r="BH839">
        <v>24.079274677836427</v>
      </c>
      <c r="BI839">
        <v>7080</v>
      </c>
      <c r="BJ839">
        <v>73</v>
      </c>
      <c r="BK839">
        <v>22</v>
      </c>
      <c r="BL839">
        <v>15</v>
      </c>
      <c r="BM839">
        <v>0</v>
      </c>
      <c r="BN839">
        <v>1</v>
      </c>
      <c r="BO839">
        <v>2</v>
      </c>
      <c r="BP839">
        <v>2</v>
      </c>
      <c r="BQ839">
        <v>10</v>
      </c>
      <c r="BR839">
        <v>6</v>
      </c>
      <c r="BS839">
        <v>0</v>
      </c>
      <c r="BT839">
        <v>87214</v>
      </c>
      <c r="BU839">
        <v>0.82</v>
      </c>
      <c r="BV839">
        <v>0.65750580000000003</v>
      </c>
      <c r="BW839">
        <v>618</v>
      </c>
      <c r="BX839">
        <v>1.5020519999999999</v>
      </c>
      <c r="BY839">
        <v>0.40299600000000002</v>
      </c>
      <c r="BZ839">
        <v>70</v>
      </c>
      <c r="CA839">
        <v>17</v>
      </c>
      <c r="CB839">
        <v>18</v>
      </c>
      <c r="CC839">
        <v>0</v>
      </c>
      <c r="CD839">
        <v>1</v>
      </c>
      <c r="CE839">
        <v>1</v>
      </c>
      <c r="CF839">
        <v>1</v>
      </c>
      <c r="CG839">
        <v>15</v>
      </c>
      <c r="CH839">
        <v>5</v>
      </c>
      <c r="CI839">
        <v>1</v>
      </c>
      <c r="CJ839">
        <v>95456</v>
      </c>
      <c r="CK839">
        <v>1.351407978545089</v>
      </c>
      <c r="CL839">
        <v>0.6928627059117427</v>
      </c>
      <c r="CM839">
        <v>551</v>
      </c>
      <c r="CN839">
        <v>3.8156977480770141E-2</v>
      </c>
      <c r="CO839">
        <v>19452.000000000004</v>
      </c>
      <c r="CP839">
        <v>1.021471207</v>
      </c>
      <c r="CQ839">
        <v>1.003564941</v>
      </c>
      <c r="CR839">
        <v>81881</v>
      </c>
      <c r="CS839">
        <v>0.84599999999999997</v>
      </c>
      <c r="CT839">
        <v>80402</v>
      </c>
      <c r="CU839">
        <v>0.91560835723099998</v>
      </c>
      <c r="CV839">
        <v>159</v>
      </c>
      <c r="CW839">
        <v>43</v>
      </c>
      <c r="CX839">
        <v>71</v>
      </c>
      <c r="CY839">
        <v>1068</v>
      </c>
      <c r="CZ839">
        <v>1447</v>
      </c>
      <c r="DA839" s="2">
        <v>63312</v>
      </c>
      <c r="DB839" s="2">
        <v>15670</v>
      </c>
      <c r="DC839" s="2">
        <v>226.18</v>
      </c>
      <c r="DD839" s="2">
        <v>11230</v>
      </c>
      <c r="DE839">
        <v>367</v>
      </c>
      <c r="DF839">
        <v>24</v>
      </c>
      <c r="DG839">
        <v>49.78</v>
      </c>
      <c r="DH839">
        <v>14.07</v>
      </c>
      <c r="DI839" s="2">
        <v>17.309999999999999</v>
      </c>
      <c r="DJ839">
        <v>-3.54</v>
      </c>
      <c r="DK839">
        <v>0.88804248366013072</v>
      </c>
      <c r="DL839">
        <v>5.175983436853002E-3</v>
      </c>
      <c r="DN839">
        <v>246.2</v>
      </c>
      <c r="DO839">
        <v>0.67500000000000004</v>
      </c>
      <c r="DP839">
        <v>10323.36</v>
      </c>
      <c r="DQ839" s="2">
        <v>0</v>
      </c>
      <c r="DR839" s="2">
        <v>1051.7065960899999</v>
      </c>
      <c r="DS839">
        <v>8.5363739597671441E-3</v>
      </c>
      <c r="DT839">
        <v>2.2396578458310499</v>
      </c>
      <c r="DU839">
        <v>822373.69336873491</v>
      </c>
      <c r="DV839">
        <v>0</v>
      </c>
    </row>
    <row r="840" spans="1:126" x14ac:dyDescent="0.15">
      <c r="A840" t="s">
        <v>1404</v>
      </c>
      <c r="B840" t="s">
        <v>1529</v>
      </c>
      <c r="C840">
        <v>19</v>
      </c>
      <c r="D840">
        <v>171</v>
      </c>
      <c r="E840" t="s">
        <v>1530</v>
      </c>
      <c r="F840">
        <v>19171</v>
      </c>
      <c r="G840" t="s">
        <v>5824</v>
      </c>
      <c r="H840">
        <v>83.7</v>
      </c>
      <c r="I840">
        <v>0.3</v>
      </c>
      <c r="J840">
        <v>6.7</v>
      </c>
      <c r="K840">
        <v>0.3</v>
      </c>
      <c r="L840">
        <v>1.6</v>
      </c>
      <c r="M840">
        <v>7.4</v>
      </c>
      <c r="N840">
        <f t="shared" si="54"/>
        <v>7108.0800000000017</v>
      </c>
      <c r="O840">
        <f t="shared" si="52"/>
        <v>2891.9199999999983</v>
      </c>
      <c r="P840">
        <f t="shared" si="53"/>
        <v>3.4703039999999992</v>
      </c>
      <c r="Q840" s="4">
        <v>19171</v>
      </c>
      <c r="R840" s="5">
        <v>42.074848000000003</v>
      </c>
      <c r="S840" s="5">
        <v>-92.529410999999996</v>
      </c>
      <c r="T840">
        <v>6</v>
      </c>
      <c r="U840">
        <v>0.15769897218700857</v>
      </c>
      <c r="V840">
        <v>17746</v>
      </c>
      <c r="W840">
        <v>17568</v>
      </c>
      <c r="X840">
        <v>17479</v>
      </c>
      <c r="Y840">
        <v>17204</v>
      </c>
      <c r="Z840">
        <v>8633</v>
      </c>
      <c r="AA840">
        <v>19159</v>
      </c>
      <c r="AB840">
        <v>7047.1190000000006</v>
      </c>
      <c r="AC840">
        <v>55203</v>
      </c>
      <c r="AD840">
        <v>2</v>
      </c>
      <c r="AE840">
        <v>1.1442302191200869E-4</v>
      </c>
      <c r="AF840">
        <v>25</v>
      </c>
      <c r="AG840">
        <v>1132</v>
      </c>
      <c r="AH840">
        <v>2.2084805653710248E-2</v>
      </c>
      <c r="AI840" s="3">
        <v>402701</v>
      </c>
      <c r="AJ840" s="3">
        <v>461446.63296206505</v>
      </c>
      <c r="AK840">
        <v>158</v>
      </c>
      <c r="AL840">
        <v>462348.79999999999</v>
      </c>
      <c r="AM840">
        <v>3747303</v>
      </c>
      <c r="AN840">
        <v>243158</v>
      </c>
      <c r="AO840">
        <v>3990461</v>
      </c>
      <c r="AP840">
        <v>2</v>
      </c>
      <c r="AQ840">
        <v>1</v>
      </c>
      <c r="AR840">
        <v>3</v>
      </c>
      <c r="AS840">
        <v>0.17076502732240437</v>
      </c>
      <c r="AT840">
        <v>3</v>
      </c>
      <c r="AU840">
        <v>16</v>
      </c>
      <c r="AV840">
        <f t="shared" si="55"/>
        <v>19</v>
      </c>
      <c r="AW840">
        <v>13146</v>
      </c>
      <c r="AX840">
        <v>0.84</v>
      </c>
      <c r="AY840">
        <v>561260206.57406104</v>
      </c>
      <c r="AZ840">
        <v>561260.20657406107</v>
      </c>
      <c r="BA840">
        <v>30997.561058164902</v>
      </c>
      <c r="BB840">
        <v>0.32260602636561159</v>
      </c>
      <c r="BC840">
        <v>10009</v>
      </c>
      <c r="BD840">
        <v>0</v>
      </c>
      <c r="BE840">
        <v>10009</v>
      </c>
      <c r="BF840">
        <v>0.56401442578609262</v>
      </c>
      <c r="BG840">
        <v>309473</v>
      </c>
      <c r="BH840">
        <v>17.705417930087535</v>
      </c>
      <c r="BI840">
        <v>2615</v>
      </c>
      <c r="BJ840">
        <v>17</v>
      </c>
      <c r="BK840">
        <v>2</v>
      </c>
      <c r="BL840">
        <v>2</v>
      </c>
      <c r="BM840">
        <v>0</v>
      </c>
      <c r="BN840">
        <v>0</v>
      </c>
      <c r="BO840">
        <v>2</v>
      </c>
      <c r="BP840">
        <v>2</v>
      </c>
      <c r="BQ840">
        <v>2</v>
      </c>
      <c r="BR840">
        <v>3</v>
      </c>
      <c r="BS840">
        <v>0</v>
      </c>
      <c r="BT840">
        <v>17377</v>
      </c>
      <c r="BU840">
        <v>0.79</v>
      </c>
      <c r="BV840">
        <v>0.66732000000000002</v>
      </c>
      <c r="BW840">
        <v>149</v>
      </c>
      <c r="BX840">
        <v>1.7264200000000001</v>
      </c>
      <c r="BY840">
        <v>0.87108600000000003</v>
      </c>
      <c r="BZ840">
        <v>19</v>
      </c>
      <c r="CA840">
        <v>1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3</v>
      </c>
      <c r="CI840">
        <v>0</v>
      </c>
      <c r="CJ840">
        <v>17400</v>
      </c>
      <c r="CK840">
        <v>1.4942528735632186</v>
      </c>
      <c r="CL840">
        <v>0.73650249121947231</v>
      </c>
      <c r="CM840">
        <v>121</v>
      </c>
      <c r="CN840">
        <v>0.56175550180022715</v>
      </c>
      <c r="CO840">
        <v>1475</v>
      </c>
      <c r="CP840">
        <v>-6.1365677600000001E-2</v>
      </c>
      <c r="CQ840">
        <v>-0.2154090421</v>
      </c>
      <c r="CR840">
        <v>15277</v>
      </c>
      <c r="CS840">
        <v>0.88300000000000001</v>
      </c>
      <c r="CT840">
        <v>15279</v>
      </c>
      <c r="CU840">
        <v>0.89251342316000004</v>
      </c>
      <c r="CV840">
        <v>6</v>
      </c>
      <c r="CW840">
        <v>3</v>
      </c>
      <c r="CX840">
        <v>4</v>
      </c>
      <c r="CY840">
        <v>793</v>
      </c>
      <c r="CZ840">
        <v>1640</v>
      </c>
      <c r="DA840" s="2">
        <v>8787</v>
      </c>
      <c r="DB840" s="2">
        <v>1115</v>
      </c>
      <c r="DC840" s="2">
        <v>153.62</v>
      </c>
      <c r="DD840" s="2">
        <v>1975</v>
      </c>
      <c r="DE840">
        <v>405</v>
      </c>
      <c r="DF840">
        <v>23</v>
      </c>
      <c r="DG840">
        <v>34.14</v>
      </c>
      <c r="DH840">
        <v>51.21</v>
      </c>
      <c r="DI840" s="2">
        <v>17.07</v>
      </c>
      <c r="DJ840">
        <v>-3.34</v>
      </c>
      <c r="DK840">
        <v>0.90357858560073101</v>
      </c>
      <c r="DL840">
        <v>9.7173144876325085E-3</v>
      </c>
      <c r="DM840">
        <v>830</v>
      </c>
      <c r="DN840">
        <v>218.6</v>
      </c>
      <c r="DO840">
        <v>0.47100000000000003</v>
      </c>
      <c r="DP840">
        <v>20495.27</v>
      </c>
      <c r="DQ840" s="2">
        <v>0</v>
      </c>
      <c r="DR840" s="2">
        <v>6800.0943232099999</v>
      </c>
      <c r="DS840">
        <v>1.4666469234711455E-2</v>
      </c>
      <c r="DT840">
        <v>2.3728825450325699</v>
      </c>
      <c r="DU840">
        <v>1097099.3972367547</v>
      </c>
      <c r="DV840">
        <v>1</v>
      </c>
    </row>
    <row r="841" spans="1:126" x14ac:dyDescent="0.15">
      <c r="A841" t="s">
        <v>1404</v>
      </c>
      <c r="B841" t="s">
        <v>758</v>
      </c>
      <c r="C841">
        <v>19</v>
      </c>
      <c r="D841">
        <v>173</v>
      </c>
      <c r="E841" t="s">
        <v>1531</v>
      </c>
      <c r="F841">
        <v>19173</v>
      </c>
      <c r="G841" t="s">
        <v>5825</v>
      </c>
      <c r="H841">
        <v>93</v>
      </c>
      <c r="I841">
        <v>0.2</v>
      </c>
      <c r="J841">
        <v>0.1</v>
      </c>
      <c r="K841">
        <v>0.3</v>
      </c>
      <c r="L841">
        <v>0.7</v>
      </c>
      <c r="M841">
        <v>5.8</v>
      </c>
      <c r="N841">
        <f t="shared" si="54"/>
        <v>8683.27</v>
      </c>
      <c r="O841">
        <f t="shared" si="52"/>
        <v>1316.7299999999996</v>
      </c>
      <c r="P841">
        <f t="shared" si="53"/>
        <v>1.580076</v>
      </c>
      <c r="Q841" s="4">
        <v>19173</v>
      </c>
      <c r="R841" s="5">
        <v>40.737949</v>
      </c>
      <c r="S841" s="5">
        <v>-94.697108</v>
      </c>
      <c r="T841">
        <v>9</v>
      </c>
      <c r="U841">
        <v>9.1348372708772746E-2</v>
      </c>
      <c r="V841">
        <v>6292</v>
      </c>
      <c r="W841">
        <v>6225</v>
      </c>
      <c r="X841">
        <v>6213</v>
      </c>
      <c r="Y841">
        <v>6263</v>
      </c>
      <c r="Z841">
        <v>3093</v>
      </c>
      <c r="AA841">
        <v>19161</v>
      </c>
      <c r="AB841">
        <v>2537.1429999999996</v>
      </c>
      <c r="AC841">
        <v>44246</v>
      </c>
      <c r="AD841">
        <v>0</v>
      </c>
      <c r="AE841">
        <v>0</v>
      </c>
      <c r="AF841">
        <v>8</v>
      </c>
      <c r="AG841">
        <v>639</v>
      </c>
      <c r="AH841">
        <v>1.2519561815336464E-2</v>
      </c>
      <c r="AI841" s="3">
        <v>278630</v>
      </c>
      <c r="AJ841" s="3">
        <v>340416.50049294002</v>
      </c>
      <c r="AK841">
        <v>160</v>
      </c>
      <c r="AL841">
        <v>342304</v>
      </c>
      <c r="AM841">
        <v>1066299</v>
      </c>
      <c r="AN841">
        <v>124936</v>
      </c>
      <c r="AO841">
        <v>1191235</v>
      </c>
      <c r="AP841">
        <v>1</v>
      </c>
      <c r="AQ841">
        <v>0</v>
      </c>
      <c r="AR841">
        <v>1</v>
      </c>
      <c r="AS841">
        <v>0.1606425702811245</v>
      </c>
      <c r="AT841">
        <v>1</v>
      </c>
      <c r="AU841">
        <v>6</v>
      </c>
      <c r="AV841">
        <f t="shared" si="55"/>
        <v>7</v>
      </c>
      <c r="AW841">
        <v>2235</v>
      </c>
      <c r="AX841">
        <v>0.47</v>
      </c>
      <c r="AY841">
        <v>426674765.28630197</v>
      </c>
      <c r="AZ841">
        <v>426674.76528630196</v>
      </c>
      <c r="BA841">
        <v>62996.300950005803</v>
      </c>
      <c r="BB841">
        <v>0.15873947913125966</v>
      </c>
      <c r="BC841">
        <v>4847</v>
      </c>
      <c r="BD841">
        <v>6257</v>
      </c>
      <c r="BE841">
        <v>-1410</v>
      </c>
      <c r="BF841">
        <v>-0.22409408773045136</v>
      </c>
      <c r="BG841">
        <v>115641</v>
      </c>
      <c r="BH841">
        <v>18.612747464992758</v>
      </c>
      <c r="BI841">
        <v>1039</v>
      </c>
      <c r="BJ841">
        <v>9</v>
      </c>
      <c r="BK841">
        <v>0</v>
      </c>
      <c r="BL841">
        <v>2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6344</v>
      </c>
      <c r="BU841">
        <v>0.77</v>
      </c>
      <c r="BV841">
        <v>0.61404219999999998</v>
      </c>
      <c r="BW841">
        <v>59</v>
      </c>
      <c r="BX841">
        <v>1.891551</v>
      </c>
      <c r="BY841">
        <v>0.84985909999999998</v>
      </c>
      <c r="BZ841">
        <v>9</v>
      </c>
      <c r="CA841">
        <v>0</v>
      </c>
      <c r="CB841">
        <v>2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6150</v>
      </c>
      <c r="CK841">
        <v>1.9512195121951219</v>
      </c>
      <c r="CL841">
        <v>0.67212746858168759</v>
      </c>
      <c r="CM841">
        <v>45</v>
      </c>
      <c r="CN841">
        <v>0.77585854210899297</v>
      </c>
      <c r="CO841">
        <v>489.99999999999994</v>
      </c>
      <c r="CP841">
        <v>0.19980145099999999</v>
      </c>
      <c r="CQ841">
        <v>0.16412908300000001</v>
      </c>
      <c r="CR841">
        <v>5465</v>
      </c>
      <c r="CS841">
        <v>0.88200000000000001</v>
      </c>
      <c r="CT841">
        <v>5474</v>
      </c>
      <c r="CU841">
        <v>0.88406222482999997</v>
      </c>
      <c r="CV841">
        <v>1</v>
      </c>
      <c r="CW841">
        <v>3</v>
      </c>
      <c r="CX841">
        <v>2</v>
      </c>
      <c r="CY841">
        <v>533</v>
      </c>
      <c r="CZ841">
        <v>948</v>
      </c>
      <c r="DA841" s="2">
        <v>3632</v>
      </c>
      <c r="DB841" s="2">
        <v>335</v>
      </c>
      <c r="DC841" s="2">
        <v>113.62</v>
      </c>
      <c r="DD841" s="2">
        <v>255</v>
      </c>
      <c r="DE841">
        <v>241</v>
      </c>
      <c r="DF841">
        <v>28</v>
      </c>
      <c r="DG841">
        <v>16.23</v>
      </c>
      <c r="DH841">
        <v>64.92</v>
      </c>
      <c r="DI841" s="2">
        <v>48.69</v>
      </c>
      <c r="DJ841">
        <v>-1.44</v>
      </c>
      <c r="DK841">
        <v>0.92138319635358723</v>
      </c>
      <c r="DL841">
        <v>4.6948356807511738E-3</v>
      </c>
      <c r="DN841">
        <v>99.2</v>
      </c>
      <c r="DO841">
        <v>0.28600000000000003</v>
      </c>
      <c r="DP841">
        <v>42186.18</v>
      </c>
      <c r="DQ841" s="2">
        <v>0</v>
      </c>
      <c r="DR841" s="2">
        <v>62.978512109999997</v>
      </c>
      <c r="DS841">
        <v>0</v>
      </c>
      <c r="DT841">
        <v>2.8396346917436799</v>
      </c>
      <c r="DU841">
        <v>972018.31352262862</v>
      </c>
      <c r="DV841">
        <v>1</v>
      </c>
    </row>
    <row r="842" spans="1:126" x14ac:dyDescent="0.15">
      <c r="A842" t="s">
        <v>1404</v>
      </c>
      <c r="B842" t="s">
        <v>390</v>
      </c>
      <c r="C842">
        <v>19</v>
      </c>
      <c r="D842">
        <v>175</v>
      </c>
      <c r="E842" t="s">
        <v>1532</v>
      </c>
      <c r="F842">
        <v>19175</v>
      </c>
      <c r="G842" t="s">
        <v>5826</v>
      </c>
      <c r="H842">
        <v>96</v>
      </c>
      <c r="I842">
        <v>0.7</v>
      </c>
      <c r="J842">
        <v>0.2</v>
      </c>
      <c r="K842">
        <v>0.5</v>
      </c>
      <c r="L842">
        <v>0.8</v>
      </c>
      <c r="M842">
        <v>1.8</v>
      </c>
      <c r="N842">
        <f t="shared" si="54"/>
        <v>9220.66</v>
      </c>
      <c r="O842">
        <f t="shared" si="52"/>
        <v>779.34000000000015</v>
      </c>
      <c r="P842">
        <f t="shared" si="53"/>
        <v>0.93520800000000048</v>
      </c>
      <c r="Q842" s="4">
        <v>19175</v>
      </c>
      <c r="R842" s="5">
        <v>41.028550000000003</v>
      </c>
      <c r="S842" s="5">
        <v>-94.245091000000002</v>
      </c>
      <c r="T842">
        <v>6</v>
      </c>
      <c r="U842">
        <v>0.14417732779930634</v>
      </c>
      <c r="V842">
        <v>12525</v>
      </c>
      <c r="W842">
        <v>12554</v>
      </c>
      <c r="X842">
        <v>12575</v>
      </c>
      <c r="Y842">
        <v>12425</v>
      </c>
      <c r="Z842">
        <v>6170</v>
      </c>
      <c r="AA842">
        <v>19163</v>
      </c>
      <c r="AB842">
        <v>5324.8239999999996</v>
      </c>
      <c r="AC842">
        <v>44351</v>
      </c>
      <c r="AD842">
        <v>1</v>
      </c>
      <c r="AE842">
        <v>7.952286282306163E-5</v>
      </c>
      <c r="AF842">
        <v>21</v>
      </c>
      <c r="AG842">
        <v>648</v>
      </c>
      <c r="AH842">
        <v>3.2407407407407406E-2</v>
      </c>
      <c r="AI842" s="3">
        <v>214412</v>
      </c>
      <c r="AJ842" s="3">
        <v>271132.44519295503</v>
      </c>
      <c r="AK842">
        <v>100</v>
      </c>
      <c r="AL842">
        <v>272627.20000000001</v>
      </c>
      <c r="AM842">
        <v>1868102</v>
      </c>
      <c r="AN842">
        <v>89858</v>
      </c>
      <c r="AO842">
        <v>1957960</v>
      </c>
      <c r="AP842">
        <v>3</v>
      </c>
      <c r="AQ842">
        <v>0</v>
      </c>
      <c r="AR842">
        <v>3</v>
      </c>
      <c r="AS842">
        <v>0.23896765971005257</v>
      </c>
      <c r="AT842">
        <v>3</v>
      </c>
      <c r="AU842">
        <v>10</v>
      </c>
      <c r="AV842">
        <f t="shared" si="55"/>
        <v>13</v>
      </c>
      <c r="AW842">
        <v>11479</v>
      </c>
      <c r="AX842">
        <v>0.92999999999999994</v>
      </c>
      <c r="AY842">
        <v>527176276.03833503</v>
      </c>
      <c r="AZ842">
        <v>527176.27603833505</v>
      </c>
      <c r="BA842">
        <v>42962.696468510701</v>
      </c>
      <c r="BB842">
        <v>0.23276006447429229</v>
      </c>
      <c r="BC842">
        <v>16829</v>
      </c>
      <c r="BD842">
        <v>36829</v>
      </c>
      <c r="BE842">
        <v>-20000</v>
      </c>
      <c r="BF842">
        <v>-1.5968063872255489</v>
      </c>
      <c r="BG842">
        <v>393779</v>
      </c>
      <c r="BH842">
        <v>31.314433399602386</v>
      </c>
      <c r="BI842">
        <v>1580</v>
      </c>
      <c r="BJ842">
        <v>9</v>
      </c>
      <c r="BK842">
        <v>3</v>
      </c>
      <c r="BL842">
        <v>1</v>
      </c>
      <c r="BM842">
        <v>0</v>
      </c>
      <c r="BN842">
        <v>0</v>
      </c>
      <c r="BO842">
        <v>0</v>
      </c>
      <c r="BP842">
        <v>1</v>
      </c>
      <c r="BQ842">
        <v>2</v>
      </c>
      <c r="BR842">
        <v>3</v>
      </c>
      <c r="BS842">
        <v>0</v>
      </c>
      <c r="BT842">
        <v>12241</v>
      </c>
      <c r="BU842">
        <v>0.79</v>
      </c>
      <c r="BV842">
        <v>0.61456920000000004</v>
      </c>
      <c r="BW842">
        <v>105</v>
      </c>
      <c r="BX842">
        <v>1.5521609999999999</v>
      </c>
      <c r="BY842">
        <v>0.46234439999999999</v>
      </c>
      <c r="BZ842">
        <v>10</v>
      </c>
      <c r="CA842">
        <v>3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2</v>
      </c>
      <c r="CH842">
        <v>3</v>
      </c>
      <c r="CI842">
        <v>0</v>
      </c>
      <c r="CJ842">
        <v>12626</v>
      </c>
      <c r="CK842">
        <v>1.663234595279582</v>
      </c>
      <c r="CL842">
        <v>0.73208799311785666</v>
      </c>
      <c r="CM842">
        <v>95</v>
      </c>
      <c r="CN842">
        <v>0.79352380946120138</v>
      </c>
      <c r="CO842">
        <v>993.99999999999989</v>
      </c>
      <c r="CP842">
        <v>-0.72117002230000005</v>
      </c>
      <c r="CQ842">
        <v>0.15211940900000001</v>
      </c>
      <c r="CR842">
        <v>10829</v>
      </c>
      <c r="CS842">
        <v>0.87</v>
      </c>
      <c r="CT842">
        <v>11110</v>
      </c>
      <c r="CU842">
        <v>0.89769856861999997</v>
      </c>
      <c r="CV842">
        <v>18</v>
      </c>
      <c r="CW842">
        <v>5</v>
      </c>
      <c r="CX842">
        <v>8</v>
      </c>
      <c r="CY842">
        <v>372</v>
      </c>
      <c r="CZ842">
        <v>965</v>
      </c>
      <c r="DA842" s="2">
        <v>8461</v>
      </c>
      <c r="DB842" s="2">
        <v>835</v>
      </c>
      <c r="DC842" s="2">
        <v>127.16</v>
      </c>
      <c r="DD842" s="2">
        <v>327</v>
      </c>
      <c r="DE842">
        <v>265</v>
      </c>
      <c r="DF842">
        <v>24</v>
      </c>
      <c r="DG842">
        <v>31.79</v>
      </c>
      <c r="DH842">
        <v>7.95</v>
      </c>
      <c r="DI842" s="2">
        <v>7.95</v>
      </c>
      <c r="DJ842">
        <v>-1.83</v>
      </c>
      <c r="DK842">
        <v>0.95680279088856968</v>
      </c>
      <c r="DL842">
        <v>0</v>
      </c>
      <c r="DN842">
        <v>81.400000000000006</v>
      </c>
      <c r="DO842">
        <v>0.27899999999999997</v>
      </c>
      <c r="DP842">
        <v>8218.44</v>
      </c>
      <c r="DQ842" s="2">
        <v>0</v>
      </c>
      <c r="DR842" s="2">
        <v>1059.5027694</v>
      </c>
      <c r="DS842">
        <v>3.8862671228490774E-3</v>
      </c>
      <c r="DT842">
        <v>3.4473143792686698</v>
      </c>
      <c r="DU842">
        <v>939831.66673975554</v>
      </c>
      <c r="DV842">
        <v>1</v>
      </c>
    </row>
    <row r="843" spans="1:126" x14ac:dyDescent="0.15">
      <c r="A843" t="s">
        <v>1404</v>
      </c>
      <c r="B843" t="s">
        <v>392</v>
      </c>
      <c r="C843">
        <v>19</v>
      </c>
      <c r="D843">
        <v>177</v>
      </c>
      <c r="E843" t="s">
        <v>1533</v>
      </c>
      <c r="F843">
        <v>19177</v>
      </c>
      <c r="G843" t="s">
        <v>5827</v>
      </c>
      <c r="H843">
        <v>97.4</v>
      </c>
      <c r="I843">
        <v>0.2</v>
      </c>
      <c r="J843">
        <v>0.1</v>
      </c>
      <c r="K843">
        <v>0.5</v>
      </c>
      <c r="L843">
        <v>0.6</v>
      </c>
      <c r="M843">
        <v>1.2</v>
      </c>
      <c r="N843">
        <f t="shared" si="54"/>
        <v>9488.8600000000024</v>
      </c>
      <c r="O843">
        <f t="shared" si="52"/>
        <v>511.1399999999976</v>
      </c>
      <c r="P843">
        <f t="shared" si="53"/>
        <v>0.61336799999999736</v>
      </c>
      <c r="Q843" s="4">
        <v>19177</v>
      </c>
      <c r="R843" s="5">
        <v>40.754117000000001</v>
      </c>
      <c r="S843" s="5">
        <v>-91.952943000000005</v>
      </c>
      <c r="T843">
        <v>9</v>
      </c>
      <c r="U843">
        <v>0.23167262515998918</v>
      </c>
      <c r="V843">
        <v>7565</v>
      </c>
      <c r="W843">
        <v>7487</v>
      </c>
      <c r="X843">
        <v>7432</v>
      </c>
      <c r="Y843">
        <v>7297</v>
      </c>
      <c r="Z843">
        <v>3690</v>
      </c>
      <c r="AA843">
        <v>19165</v>
      </c>
      <c r="AB843">
        <v>2853.8850000000002</v>
      </c>
      <c r="AC843">
        <v>45111</v>
      </c>
      <c r="AD843">
        <v>3</v>
      </c>
      <c r="AE843">
        <v>4.0365984930032295E-4</v>
      </c>
      <c r="AF843">
        <v>25</v>
      </c>
      <c r="AG843">
        <v>753</v>
      </c>
      <c r="AH843">
        <v>3.3200531208499334E-2</v>
      </c>
      <c r="AI843" s="3">
        <v>213358</v>
      </c>
      <c r="AJ843" s="3">
        <v>310264.38564280001</v>
      </c>
      <c r="AK843">
        <v>112</v>
      </c>
      <c r="AL843">
        <v>313977.59999999998</v>
      </c>
      <c r="AM843">
        <v>2752903</v>
      </c>
      <c r="AN843">
        <v>76772</v>
      </c>
      <c r="AO843">
        <v>2829675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10</v>
      </c>
      <c r="AV843">
        <f t="shared" si="55"/>
        <v>10</v>
      </c>
      <c r="AW843">
        <v>2699</v>
      </c>
      <c r="AX843">
        <v>0.4</v>
      </c>
      <c r="AY843">
        <v>453236780.84771299</v>
      </c>
      <c r="AZ843">
        <v>453236.780847713</v>
      </c>
      <c r="BA843">
        <v>57857.0862691375</v>
      </c>
      <c r="BB843">
        <v>0.17283967522115376</v>
      </c>
      <c r="BC843">
        <v>7681</v>
      </c>
      <c r="BD843">
        <v>3278</v>
      </c>
      <c r="BE843">
        <v>4403</v>
      </c>
      <c r="BF843">
        <v>0.58202247191011236</v>
      </c>
      <c r="BG843">
        <v>159474</v>
      </c>
      <c r="BH843">
        <v>21.457750269106565</v>
      </c>
      <c r="BI843">
        <v>1334</v>
      </c>
      <c r="BJ843">
        <v>4</v>
      </c>
      <c r="BK843">
        <v>0</v>
      </c>
      <c r="BL843">
        <v>1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1</v>
      </c>
      <c r="BS843">
        <v>0</v>
      </c>
      <c r="BT843">
        <v>7679</v>
      </c>
      <c r="BU843">
        <v>0.71</v>
      </c>
      <c r="BV843">
        <v>0.60777380000000003</v>
      </c>
      <c r="BW843">
        <v>92</v>
      </c>
      <c r="BX843">
        <v>0.91157699999999997</v>
      </c>
      <c r="BY843">
        <v>0.47098400000000001</v>
      </c>
      <c r="BZ843">
        <v>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7415</v>
      </c>
      <c r="CK843">
        <v>0.80917060013486175</v>
      </c>
      <c r="CL843">
        <v>0.671875</v>
      </c>
      <c r="CM843">
        <v>72</v>
      </c>
      <c r="CN843">
        <v>0.1844253911570557</v>
      </c>
      <c r="CO843">
        <v>439</v>
      </c>
      <c r="CP843">
        <v>-0.28264102600000002</v>
      </c>
      <c r="CQ843">
        <v>-0.57530714039999997</v>
      </c>
      <c r="CR843">
        <v>6454</v>
      </c>
      <c r="CS843">
        <v>0.88</v>
      </c>
      <c r="CT843">
        <v>6430</v>
      </c>
      <c r="CU843">
        <v>0.87916566770999993</v>
      </c>
      <c r="CW843">
        <v>1</v>
      </c>
      <c r="CX843">
        <v>7</v>
      </c>
      <c r="CY843">
        <v>397</v>
      </c>
      <c r="CZ843">
        <v>1112</v>
      </c>
      <c r="DA843" s="2">
        <v>3845</v>
      </c>
      <c r="DB843" s="2">
        <v>695</v>
      </c>
      <c r="DC843" s="2">
        <v>147.93</v>
      </c>
      <c r="DD843" s="2">
        <v>156</v>
      </c>
      <c r="DE843">
        <v>317</v>
      </c>
      <c r="DF843">
        <v>13</v>
      </c>
      <c r="DH843">
        <v>94.14</v>
      </c>
      <c r="DI843" s="2">
        <v>67.239999999999995</v>
      </c>
      <c r="DJ843">
        <v>-1.07</v>
      </c>
      <c r="DK843">
        <v>0.96603830182135186</v>
      </c>
      <c r="DL843">
        <v>7.9681274900398405E-3</v>
      </c>
      <c r="DM843">
        <v>670</v>
      </c>
      <c r="DN843">
        <v>99</v>
      </c>
      <c r="DO843">
        <v>0.33</v>
      </c>
      <c r="DP843">
        <v>28960.02</v>
      </c>
      <c r="DQ843" s="2">
        <v>0</v>
      </c>
      <c r="DR843" s="2">
        <v>3468.8319980899996</v>
      </c>
      <c r="DS843">
        <v>1.1048029114177507E-2</v>
      </c>
      <c r="DT843">
        <v>3.6688124532416402</v>
      </c>
      <c r="DU843">
        <v>1151924.9289189223</v>
      </c>
      <c r="DV843">
        <v>1</v>
      </c>
    </row>
    <row r="844" spans="1:126" x14ac:dyDescent="0.15">
      <c r="A844" t="s">
        <v>1404</v>
      </c>
      <c r="B844" t="s">
        <v>1534</v>
      </c>
      <c r="C844">
        <v>19</v>
      </c>
      <c r="D844">
        <v>179</v>
      </c>
      <c r="E844" t="s">
        <v>1535</v>
      </c>
      <c r="F844">
        <v>19179</v>
      </c>
      <c r="G844" t="s">
        <v>5828</v>
      </c>
      <c r="H844">
        <v>87.5</v>
      </c>
      <c r="I844">
        <v>1.3</v>
      </c>
      <c r="J844">
        <v>0.3</v>
      </c>
      <c r="K844">
        <v>0.7</v>
      </c>
      <c r="L844">
        <v>1.3</v>
      </c>
      <c r="M844">
        <v>9.1</v>
      </c>
      <c r="N844">
        <f t="shared" si="54"/>
        <v>7743.0199999999995</v>
      </c>
      <c r="O844">
        <f t="shared" si="52"/>
        <v>2256.9800000000005</v>
      </c>
      <c r="P844">
        <f t="shared" si="53"/>
        <v>2.7083760000000017</v>
      </c>
      <c r="Q844" s="4">
        <v>19179</v>
      </c>
      <c r="R844" s="5">
        <v>41.031263000000003</v>
      </c>
      <c r="S844" s="5">
        <v>-92.409481999999997</v>
      </c>
      <c r="T844">
        <v>5</v>
      </c>
      <c r="U844">
        <v>8.9558477341491249E-2</v>
      </c>
      <c r="V844">
        <v>35449</v>
      </c>
      <c r="W844">
        <v>35406</v>
      </c>
      <c r="X844">
        <v>35315</v>
      </c>
      <c r="Y844">
        <v>35433</v>
      </c>
      <c r="Z844">
        <v>18188</v>
      </c>
      <c r="AA844">
        <v>19167</v>
      </c>
      <c r="AB844">
        <v>14022.195</v>
      </c>
      <c r="AC844">
        <v>42095</v>
      </c>
      <c r="AD844">
        <v>3</v>
      </c>
      <c r="AE844">
        <v>8.4949738071640944E-5</v>
      </c>
      <c r="AF844">
        <v>11</v>
      </c>
      <c r="AG844">
        <v>742</v>
      </c>
      <c r="AH844">
        <v>1.4824797843665768E-2</v>
      </c>
      <c r="AI844" s="3">
        <v>188845</v>
      </c>
      <c r="AJ844" s="3">
        <v>276377.13564386504</v>
      </c>
      <c r="AK844">
        <v>84</v>
      </c>
      <c r="AL844">
        <v>279052.79999999999</v>
      </c>
      <c r="AM844">
        <v>2700070</v>
      </c>
      <c r="AN844">
        <v>93637</v>
      </c>
      <c r="AO844">
        <v>2793707</v>
      </c>
      <c r="AP844">
        <v>5</v>
      </c>
      <c r="AQ844">
        <v>1</v>
      </c>
      <c r="AR844">
        <v>6</v>
      </c>
      <c r="AS844">
        <v>0.16946280291476021</v>
      </c>
      <c r="AT844">
        <v>6</v>
      </c>
      <c r="AU844">
        <v>22</v>
      </c>
      <c r="AV844">
        <f t="shared" si="55"/>
        <v>28</v>
      </c>
      <c r="AW844">
        <v>29647</v>
      </c>
      <c r="AX844">
        <v>0.87</v>
      </c>
      <c r="AY844">
        <v>2026370188.7978599</v>
      </c>
      <c r="AZ844">
        <v>2026370.1887978599</v>
      </c>
      <c r="BA844">
        <v>56867.446245899897</v>
      </c>
      <c r="BB844">
        <v>0.17584753070779915</v>
      </c>
      <c r="BC844">
        <v>10270</v>
      </c>
      <c r="BD844">
        <v>1835</v>
      </c>
      <c r="BE844">
        <v>8435</v>
      </c>
      <c r="BF844">
        <v>0.23794747383565121</v>
      </c>
      <c r="BG844">
        <v>467856</v>
      </c>
      <c r="BH844">
        <v>13.248081551748548</v>
      </c>
      <c r="BI844">
        <v>4793</v>
      </c>
      <c r="BJ844">
        <v>34</v>
      </c>
      <c r="BK844">
        <v>7</v>
      </c>
      <c r="BL844">
        <v>0</v>
      </c>
      <c r="BM844">
        <v>0</v>
      </c>
      <c r="BN844">
        <v>1</v>
      </c>
      <c r="BO844">
        <v>6</v>
      </c>
      <c r="BP844">
        <v>2</v>
      </c>
      <c r="BQ844">
        <v>3</v>
      </c>
      <c r="BR844">
        <v>1</v>
      </c>
      <c r="BS844">
        <v>0</v>
      </c>
      <c r="BT844">
        <v>35334</v>
      </c>
      <c r="BU844">
        <v>0.78</v>
      </c>
      <c r="BV844">
        <v>0.58488969999999996</v>
      </c>
      <c r="BW844">
        <v>303</v>
      </c>
      <c r="BX844">
        <v>1.528273</v>
      </c>
      <c r="BY844">
        <v>0.29769570000000001</v>
      </c>
      <c r="BZ844">
        <v>32</v>
      </c>
      <c r="CA844">
        <v>5</v>
      </c>
      <c r="CB844">
        <v>0</v>
      </c>
      <c r="CC844">
        <v>0</v>
      </c>
      <c r="CD844">
        <v>0</v>
      </c>
      <c r="CE844">
        <v>4</v>
      </c>
      <c r="CF844">
        <v>2</v>
      </c>
      <c r="CG844">
        <v>3</v>
      </c>
      <c r="CH844">
        <v>2</v>
      </c>
      <c r="CI844">
        <v>0</v>
      </c>
      <c r="CJ844">
        <v>35240</v>
      </c>
      <c r="CK844">
        <v>1.362088535754824</v>
      </c>
      <c r="CL844">
        <v>0.65754909727723809</v>
      </c>
      <c r="CM844">
        <v>245</v>
      </c>
      <c r="CN844">
        <v>0.12083042868910544</v>
      </c>
      <c r="CO844">
        <v>3173</v>
      </c>
      <c r="CP844">
        <v>-0.99014496350000003</v>
      </c>
      <c r="CQ844">
        <v>-0.76811550529999995</v>
      </c>
      <c r="CR844">
        <v>30363</v>
      </c>
      <c r="CS844">
        <v>0.8640000000000001</v>
      </c>
      <c r="CT844">
        <v>31124</v>
      </c>
      <c r="CU844">
        <v>0.87798063490999989</v>
      </c>
      <c r="CV844">
        <v>34</v>
      </c>
      <c r="CW844">
        <v>20</v>
      </c>
      <c r="CX844">
        <v>28</v>
      </c>
      <c r="CY844">
        <v>278</v>
      </c>
      <c r="CZ844">
        <v>1097</v>
      </c>
      <c r="DA844" s="2">
        <v>20369</v>
      </c>
      <c r="DB844" s="2">
        <v>2515</v>
      </c>
      <c r="DC844" s="2">
        <v>135.63</v>
      </c>
      <c r="DD844" s="2">
        <v>2825</v>
      </c>
      <c r="DE844">
        <v>324</v>
      </c>
      <c r="DF844">
        <v>12</v>
      </c>
      <c r="DG844">
        <v>42.38</v>
      </c>
      <c r="DH844">
        <v>14.13</v>
      </c>
      <c r="DI844" s="2">
        <v>25.43</v>
      </c>
      <c r="DJ844">
        <v>-1.4</v>
      </c>
      <c r="DK844">
        <v>0.92824803410204137</v>
      </c>
      <c r="DL844">
        <v>2.6954177897574125E-3</v>
      </c>
      <c r="DM844">
        <v>1484</v>
      </c>
      <c r="DN844">
        <v>92.1</v>
      </c>
      <c r="DO844">
        <v>0.34100000000000003</v>
      </c>
      <c r="DP844">
        <v>18971.140000000003</v>
      </c>
      <c r="DQ844" s="2">
        <v>0</v>
      </c>
      <c r="DR844" s="2">
        <v>172.34071581000001</v>
      </c>
      <c r="DS844">
        <v>3.0181205728557466E-4</v>
      </c>
      <c r="DT844">
        <v>3.1760529806946698</v>
      </c>
      <c r="DU844">
        <v>886286.47721119353</v>
      </c>
      <c r="DV844">
        <v>1</v>
      </c>
    </row>
    <row r="845" spans="1:126" x14ac:dyDescent="0.15">
      <c r="A845" t="s">
        <v>1404</v>
      </c>
      <c r="B845" t="s">
        <v>1017</v>
      </c>
      <c r="C845">
        <v>19</v>
      </c>
      <c r="D845">
        <v>181</v>
      </c>
      <c r="E845" t="s">
        <v>1536</v>
      </c>
      <c r="F845">
        <v>19181</v>
      </c>
      <c r="G845" t="s">
        <v>5829</v>
      </c>
      <c r="H845">
        <v>95.8</v>
      </c>
      <c r="I845">
        <v>0.5</v>
      </c>
      <c r="J845">
        <v>0.2</v>
      </c>
      <c r="K845">
        <v>0.5</v>
      </c>
      <c r="L845">
        <v>1.1000000000000001</v>
      </c>
      <c r="M845">
        <v>1.9</v>
      </c>
      <c r="N845">
        <f t="shared" si="54"/>
        <v>9183</v>
      </c>
      <c r="O845">
        <f t="shared" si="52"/>
        <v>817</v>
      </c>
      <c r="P845">
        <f t="shared" si="53"/>
        <v>0.98040000000000038</v>
      </c>
      <c r="Q845" s="4">
        <v>19181</v>
      </c>
      <c r="R845" s="5">
        <v>41.332445999999997</v>
      </c>
      <c r="S845" s="5">
        <v>-93.568751000000006</v>
      </c>
      <c r="T845">
        <v>2</v>
      </c>
      <c r="U845">
        <v>0.12640816605004629</v>
      </c>
      <c r="V845">
        <v>46239</v>
      </c>
      <c r="W845">
        <v>47058</v>
      </c>
      <c r="X845">
        <v>47542</v>
      </c>
      <c r="Y845">
        <v>48466</v>
      </c>
      <c r="Z845">
        <v>24088</v>
      </c>
      <c r="AA845">
        <v>19169</v>
      </c>
      <c r="AB845">
        <v>20608.421999999999</v>
      </c>
      <c r="AC845">
        <v>64447</v>
      </c>
      <c r="AD845">
        <v>3</v>
      </c>
      <c r="AE845">
        <v>6.3102099196499939E-5</v>
      </c>
      <c r="AF845">
        <v>67</v>
      </c>
      <c r="AG845">
        <v>1334</v>
      </c>
      <c r="AH845">
        <v>5.0224887556221891E-2</v>
      </c>
      <c r="AI845" s="3">
        <v>263540</v>
      </c>
      <c r="AJ845" s="3">
        <v>364688.66389870003</v>
      </c>
      <c r="AK845">
        <v>64</v>
      </c>
      <c r="AL845">
        <v>366873.59999999998</v>
      </c>
      <c r="AM845">
        <v>3119289</v>
      </c>
      <c r="AN845">
        <v>124612</v>
      </c>
      <c r="AO845">
        <v>3243901</v>
      </c>
      <c r="AP845">
        <v>2</v>
      </c>
      <c r="AQ845">
        <v>3</v>
      </c>
      <c r="AR845">
        <v>5</v>
      </c>
      <c r="AS845">
        <v>0.10625185940753963</v>
      </c>
      <c r="AT845">
        <v>5</v>
      </c>
      <c r="AU845">
        <v>20</v>
      </c>
      <c r="AV845">
        <f t="shared" si="55"/>
        <v>25</v>
      </c>
      <c r="AW845">
        <v>42279</v>
      </c>
      <c r="AX845">
        <v>0.85</v>
      </c>
      <c r="AY845">
        <v>415564750.47095299</v>
      </c>
      <c r="AZ845">
        <v>415564.750470953</v>
      </c>
      <c r="BA845">
        <v>10364.7661477357</v>
      </c>
      <c r="BB845">
        <v>0.96480710297401284</v>
      </c>
      <c r="BC845">
        <v>8583</v>
      </c>
      <c r="BD845">
        <v>173</v>
      </c>
      <c r="BE845">
        <v>8410</v>
      </c>
      <c r="BF845">
        <v>0.18188109604446462</v>
      </c>
      <c r="BG845">
        <v>669649</v>
      </c>
      <c r="BH845">
        <v>14.085419208278996</v>
      </c>
      <c r="BI845">
        <v>4176</v>
      </c>
      <c r="BJ845">
        <v>42</v>
      </c>
      <c r="BK845">
        <v>1</v>
      </c>
      <c r="BL845">
        <v>5</v>
      </c>
      <c r="BM845">
        <v>0</v>
      </c>
      <c r="BN845">
        <v>1</v>
      </c>
      <c r="BO845">
        <v>1</v>
      </c>
      <c r="BP845">
        <v>0</v>
      </c>
      <c r="BQ845">
        <v>6</v>
      </c>
      <c r="BR845">
        <v>6</v>
      </c>
      <c r="BS845">
        <v>0</v>
      </c>
      <c r="BT845">
        <v>45275</v>
      </c>
      <c r="BU845">
        <v>0.81</v>
      </c>
      <c r="BV845">
        <v>0.71948080000000003</v>
      </c>
      <c r="BW845">
        <v>249</v>
      </c>
      <c r="BX845">
        <v>1.3694090000000001</v>
      </c>
      <c r="BY845">
        <v>0.3888548</v>
      </c>
      <c r="BZ845">
        <v>37</v>
      </c>
      <c r="CA845">
        <v>1</v>
      </c>
      <c r="CB845">
        <v>4</v>
      </c>
      <c r="CC845">
        <v>1</v>
      </c>
      <c r="CD845">
        <v>1</v>
      </c>
      <c r="CE845">
        <v>1</v>
      </c>
      <c r="CF845">
        <v>0</v>
      </c>
      <c r="CG845">
        <v>9</v>
      </c>
      <c r="CH845">
        <v>7</v>
      </c>
      <c r="CI845">
        <v>0</v>
      </c>
      <c r="CJ845">
        <v>47979</v>
      </c>
      <c r="CK845">
        <v>1.2713895662685759</v>
      </c>
      <c r="CL845">
        <v>0.77854753941710464</v>
      </c>
      <c r="CM845">
        <v>225</v>
      </c>
      <c r="CN845">
        <v>0.13637586395904885</v>
      </c>
      <c r="CO845">
        <v>7495</v>
      </c>
      <c r="CP845">
        <v>-0.124934079</v>
      </c>
      <c r="CQ845">
        <v>0.37889414199999999</v>
      </c>
      <c r="CR845">
        <v>43846</v>
      </c>
      <c r="CS845">
        <v>0.89800000000000002</v>
      </c>
      <c r="CT845">
        <v>42632</v>
      </c>
      <c r="CU845">
        <v>0.93880359212100006</v>
      </c>
      <c r="CV845">
        <v>10</v>
      </c>
      <c r="CW845">
        <v>15</v>
      </c>
      <c r="CX845">
        <v>27</v>
      </c>
      <c r="CY845">
        <v>715</v>
      </c>
      <c r="CZ845">
        <v>2031</v>
      </c>
      <c r="DA845" s="2">
        <v>18580</v>
      </c>
      <c r="DB845" s="2">
        <v>6510</v>
      </c>
      <c r="DC845" s="2">
        <v>164.78</v>
      </c>
      <c r="DD845" s="2">
        <v>1521</v>
      </c>
      <c r="DE845">
        <v>617</v>
      </c>
      <c r="DF845">
        <v>35</v>
      </c>
      <c r="DG845">
        <v>29.58</v>
      </c>
      <c r="DH845">
        <v>12.68</v>
      </c>
      <c r="DI845" s="2">
        <v>8.4499999999999993</v>
      </c>
      <c r="DJ845">
        <v>-2.16</v>
      </c>
      <c r="DK845">
        <v>0.9393488654473704</v>
      </c>
      <c r="DL845">
        <v>1.4992503748125937E-3</v>
      </c>
      <c r="DM845">
        <v>316</v>
      </c>
      <c r="DN845">
        <v>148</v>
      </c>
      <c r="DO845">
        <v>0.37799999999999995</v>
      </c>
      <c r="DP845">
        <v>24140.110000000004</v>
      </c>
      <c r="DQ845" s="2">
        <v>0</v>
      </c>
      <c r="DR845" s="2">
        <v>5393.3824115499992</v>
      </c>
      <c r="DS845">
        <v>1.2222994451998183E-2</v>
      </c>
      <c r="DT845">
        <v>3.3250286016856498</v>
      </c>
      <c r="DU845">
        <v>1219865.2132033804</v>
      </c>
      <c r="DV845">
        <v>1</v>
      </c>
    </row>
    <row r="846" spans="1:126" x14ac:dyDescent="0.15">
      <c r="A846" t="s">
        <v>1404</v>
      </c>
      <c r="B846" t="s">
        <v>232</v>
      </c>
      <c r="C846">
        <v>19</v>
      </c>
      <c r="D846">
        <v>183</v>
      </c>
      <c r="E846" t="s">
        <v>1537</v>
      </c>
      <c r="F846">
        <v>19183</v>
      </c>
      <c r="G846" t="s">
        <v>5830</v>
      </c>
      <c r="H846">
        <v>92.7</v>
      </c>
      <c r="I846">
        <v>0.6</v>
      </c>
      <c r="J846">
        <v>0.2</v>
      </c>
      <c r="K846">
        <v>0.3</v>
      </c>
      <c r="L846">
        <v>0.9</v>
      </c>
      <c r="M846">
        <v>5.2</v>
      </c>
      <c r="N846">
        <f t="shared" si="54"/>
        <v>8621.6300000000028</v>
      </c>
      <c r="O846">
        <f t="shared" si="52"/>
        <v>1378.3699999999972</v>
      </c>
      <c r="P846">
        <f t="shared" si="53"/>
        <v>1.6540439999999972</v>
      </c>
      <c r="Q846" s="4">
        <v>19183</v>
      </c>
      <c r="R846" s="5">
        <v>41.329400999999997</v>
      </c>
      <c r="S846" s="5">
        <v>-91.725052000000005</v>
      </c>
      <c r="T846">
        <v>3</v>
      </c>
      <c r="U846">
        <v>0.18866457989328805</v>
      </c>
      <c r="V846">
        <v>21765</v>
      </c>
      <c r="W846">
        <v>21906</v>
      </c>
      <c r="X846">
        <v>22017</v>
      </c>
      <c r="Y846">
        <v>22128</v>
      </c>
      <c r="Z846">
        <v>11027</v>
      </c>
      <c r="AA846">
        <v>19171</v>
      </c>
      <c r="AB846">
        <v>9362.7779999999984</v>
      </c>
      <c r="AC846">
        <v>56390</v>
      </c>
      <c r="AD846">
        <v>1</v>
      </c>
      <c r="AE846">
        <v>4.5419448607893902E-5</v>
      </c>
      <c r="AF846">
        <v>59</v>
      </c>
      <c r="AG846">
        <v>1139</v>
      </c>
      <c r="AH846">
        <v>5.1799824407374892E-2</v>
      </c>
      <c r="AI846" s="3">
        <v>314409</v>
      </c>
      <c r="AJ846" s="3">
        <v>364065.38132010499</v>
      </c>
      <c r="AK846">
        <v>118</v>
      </c>
      <c r="AL846">
        <v>365318.39999999997</v>
      </c>
      <c r="AM846">
        <v>2484646</v>
      </c>
      <c r="AN846">
        <v>200372</v>
      </c>
      <c r="AO846">
        <v>2685018</v>
      </c>
      <c r="AP846">
        <v>9</v>
      </c>
      <c r="AQ846">
        <v>1</v>
      </c>
      <c r="AR846">
        <v>10</v>
      </c>
      <c r="AS846">
        <v>0.45649593718615905</v>
      </c>
      <c r="AT846">
        <v>12</v>
      </c>
      <c r="AU846">
        <v>28</v>
      </c>
      <c r="AV846">
        <f t="shared" si="55"/>
        <v>40</v>
      </c>
      <c r="AW846">
        <v>18723</v>
      </c>
      <c r="AX846">
        <v>0.86</v>
      </c>
      <c r="AY846">
        <v>451211388.02472597</v>
      </c>
      <c r="AZ846">
        <v>451211.38802472595</v>
      </c>
      <c r="BA846">
        <v>21702.155088638301</v>
      </c>
      <c r="BB846">
        <v>0.46078373134635309</v>
      </c>
      <c r="BC846">
        <v>32400</v>
      </c>
      <c r="BD846">
        <v>37366</v>
      </c>
      <c r="BE846">
        <v>-4966</v>
      </c>
      <c r="BF846">
        <v>-0.22816448426372615</v>
      </c>
      <c r="BG846">
        <v>556093</v>
      </c>
      <c r="BH846">
        <v>25.257437434709544</v>
      </c>
      <c r="BI846">
        <v>2558</v>
      </c>
      <c r="BJ846">
        <v>28</v>
      </c>
      <c r="BK846">
        <v>5</v>
      </c>
      <c r="BL846">
        <v>4</v>
      </c>
      <c r="BM846">
        <v>0</v>
      </c>
      <c r="BN846">
        <v>0</v>
      </c>
      <c r="BO846">
        <v>0</v>
      </c>
      <c r="BP846">
        <v>2</v>
      </c>
      <c r="BQ846">
        <v>3</v>
      </c>
      <c r="BR846">
        <v>3</v>
      </c>
      <c r="BS846">
        <v>0</v>
      </c>
      <c r="BT846">
        <v>21258</v>
      </c>
      <c r="BU846">
        <v>0.79</v>
      </c>
      <c r="BV846">
        <v>0.6634004</v>
      </c>
      <c r="BW846">
        <v>211</v>
      </c>
      <c r="BX846">
        <v>2.1168499999999999</v>
      </c>
      <c r="BY846">
        <v>1.360514</v>
      </c>
      <c r="BZ846">
        <v>32</v>
      </c>
      <c r="CA846">
        <v>4</v>
      </c>
      <c r="CB846">
        <v>5</v>
      </c>
      <c r="CC846">
        <v>0</v>
      </c>
      <c r="CD846">
        <v>0</v>
      </c>
      <c r="CE846">
        <v>0</v>
      </c>
      <c r="CF846">
        <v>0</v>
      </c>
      <c r="CG846">
        <v>4</v>
      </c>
      <c r="CH846">
        <v>3</v>
      </c>
      <c r="CI846">
        <v>0</v>
      </c>
      <c r="CJ846">
        <v>22087</v>
      </c>
      <c r="CK846">
        <v>2.173224068456558</v>
      </c>
      <c r="CL846">
        <v>0.75256462864177265</v>
      </c>
      <c r="CM846">
        <v>169</v>
      </c>
      <c r="CN846">
        <v>1.3581057540377819</v>
      </c>
      <c r="CO846">
        <v>2477</v>
      </c>
      <c r="CP846">
        <v>0.16113856500000001</v>
      </c>
      <c r="CQ846">
        <v>1.6621989E-2</v>
      </c>
      <c r="CR846">
        <v>19897</v>
      </c>
      <c r="CS846">
        <v>0.89300000000000002</v>
      </c>
      <c r="CT846">
        <v>19001</v>
      </c>
      <c r="CU846">
        <v>0.90020040080200003</v>
      </c>
      <c r="CV846">
        <v>11</v>
      </c>
      <c r="CW846">
        <v>9</v>
      </c>
      <c r="CX846">
        <v>16</v>
      </c>
      <c r="CY846">
        <v>1187</v>
      </c>
      <c r="CZ846">
        <v>1723</v>
      </c>
      <c r="DA846" s="2">
        <v>13825</v>
      </c>
      <c r="DB846" s="2">
        <v>1905</v>
      </c>
      <c r="DC846" s="2">
        <v>204.41</v>
      </c>
      <c r="DD846" s="2">
        <v>903</v>
      </c>
      <c r="DE846">
        <v>428</v>
      </c>
      <c r="DF846">
        <v>37</v>
      </c>
      <c r="DG846">
        <v>63.59</v>
      </c>
      <c r="DH846">
        <v>13.63</v>
      </c>
      <c r="DI846" s="2">
        <v>27.25</v>
      </c>
      <c r="DJ846">
        <v>-3.28</v>
      </c>
      <c r="DK846">
        <v>0.92104551714486549</v>
      </c>
      <c r="DL846">
        <v>3.2484635645302899E-2</v>
      </c>
      <c r="DM846">
        <v>3054</v>
      </c>
      <c r="DN846">
        <v>192.8</v>
      </c>
      <c r="DO846">
        <v>0.52300000000000002</v>
      </c>
      <c r="DP846">
        <v>38717.870000000003</v>
      </c>
      <c r="DQ846" s="2">
        <v>0</v>
      </c>
      <c r="DR846" s="2">
        <v>3933.0086178200004</v>
      </c>
      <c r="DS846">
        <v>1.0070562807025051E-2</v>
      </c>
      <c r="DT846">
        <v>2.4484003178671401</v>
      </c>
      <c r="DU846">
        <v>894445.68668271496</v>
      </c>
      <c r="DV846">
        <v>0</v>
      </c>
    </row>
    <row r="847" spans="1:126" x14ac:dyDescent="0.15">
      <c r="A847" t="s">
        <v>1404</v>
      </c>
      <c r="B847" t="s">
        <v>1020</v>
      </c>
      <c r="C847">
        <v>19</v>
      </c>
      <c r="D847">
        <v>185</v>
      </c>
      <c r="E847" t="s">
        <v>1538</v>
      </c>
      <c r="F847">
        <v>19185</v>
      </c>
      <c r="G847" t="s">
        <v>5831</v>
      </c>
      <c r="H847">
        <v>97.5</v>
      </c>
      <c r="I847">
        <v>0.3</v>
      </c>
      <c r="J847">
        <v>0.2</v>
      </c>
      <c r="K847">
        <v>0.2</v>
      </c>
      <c r="L847">
        <v>0.7</v>
      </c>
      <c r="M847">
        <v>1.1000000000000001</v>
      </c>
      <c r="N847">
        <f t="shared" si="54"/>
        <v>9508.1200000000008</v>
      </c>
      <c r="O847">
        <f t="shared" si="52"/>
        <v>491.8799999999992</v>
      </c>
      <c r="P847">
        <f t="shared" si="53"/>
        <v>0.59025599999999923</v>
      </c>
      <c r="Q847" s="4">
        <v>19185</v>
      </c>
      <c r="R847" s="5">
        <v>40.739983000000002</v>
      </c>
      <c r="S847" s="5">
        <v>-93.332612999999995</v>
      </c>
      <c r="T847">
        <v>9</v>
      </c>
      <c r="U847">
        <v>0.26820032703914548</v>
      </c>
      <c r="V847">
        <v>6372</v>
      </c>
      <c r="W847">
        <v>6385</v>
      </c>
      <c r="X847">
        <v>6384</v>
      </c>
      <c r="Y847">
        <v>6355</v>
      </c>
      <c r="Z847">
        <v>2947</v>
      </c>
      <c r="AA847">
        <v>19173</v>
      </c>
      <c r="AB847">
        <v>2279.212</v>
      </c>
      <c r="AC847">
        <v>43358</v>
      </c>
      <c r="AD847">
        <v>0</v>
      </c>
      <c r="AE847">
        <v>0</v>
      </c>
      <c r="AF847">
        <v>14</v>
      </c>
      <c r="AG847">
        <v>691</v>
      </c>
      <c r="AH847">
        <v>2.0260492040520984E-2</v>
      </c>
      <c r="AI847" s="3">
        <v>273774</v>
      </c>
      <c r="AJ847" s="3">
        <v>336295.18767330504</v>
      </c>
      <c r="AK847">
        <v>147</v>
      </c>
      <c r="AL847">
        <v>337356.79999999999</v>
      </c>
      <c r="AM847">
        <v>1899612</v>
      </c>
      <c r="AN847">
        <v>99410</v>
      </c>
      <c r="AO847">
        <v>1999022</v>
      </c>
      <c r="AP847">
        <v>1</v>
      </c>
      <c r="AQ847">
        <v>0</v>
      </c>
      <c r="AR847">
        <v>1</v>
      </c>
      <c r="AS847">
        <v>0.15661707126076743</v>
      </c>
      <c r="AT847">
        <v>1</v>
      </c>
      <c r="AU847">
        <v>4</v>
      </c>
      <c r="AV847">
        <f t="shared" si="55"/>
        <v>5</v>
      </c>
      <c r="AW847">
        <v>4451</v>
      </c>
      <c r="AX847">
        <v>0.92</v>
      </c>
      <c r="AY847">
        <v>284671541.30771601</v>
      </c>
      <c r="AZ847">
        <v>284671.54130771599</v>
      </c>
      <c r="BA847">
        <v>43081.138293506097</v>
      </c>
      <c r="BB847">
        <v>0.23212014343426401</v>
      </c>
      <c r="BC847">
        <v>7659</v>
      </c>
      <c r="BD847">
        <v>13272</v>
      </c>
      <c r="BE847">
        <v>-5613</v>
      </c>
      <c r="BF847">
        <v>-0.88088512241054617</v>
      </c>
      <c r="BG847">
        <v>133040</v>
      </c>
      <c r="BH847">
        <v>20.839598997493734</v>
      </c>
      <c r="BI847">
        <v>1114</v>
      </c>
      <c r="BJ847">
        <v>9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2</v>
      </c>
      <c r="BR847">
        <v>0</v>
      </c>
      <c r="BS847">
        <v>0</v>
      </c>
      <c r="BT847">
        <v>6283</v>
      </c>
      <c r="BU847">
        <v>0.76</v>
      </c>
      <c r="BV847">
        <v>0.6156547</v>
      </c>
      <c r="BW847">
        <v>80</v>
      </c>
      <c r="BX847">
        <v>1.9099159999999999</v>
      </c>
      <c r="BY847">
        <v>1.3833770000000001</v>
      </c>
      <c r="BZ847">
        <v>8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1</v>
      </c>
      <c r="CG847">
        <v>2</v>
      </c>
      <c r="CH847">
        <v>0</v>
      </c>
      <c r="CI847">
        <v>0</v>
      </c>
      <c r="CJ847">
        <v>6387</v>
      </c>
      <c r="CK847">
        <v>1.8788163457022078</v>
      </c>
      <c r="CL847">
        <v>0.73473524195591589</v>
      </c>
      <c r="CM847">
        <v>68</v>
      </c>
      <c r="CN847">
        <v>1.5481840307475441</v>
      </c>
      <c r="CO847">
        <v>438</v>
      </c>
      <c r="CP847">
        <v>-1.4130069244000001</v>
      </c>
      <c r="CQ847">
        <v>-0.37223084709999998</v>
      </c>
      <c r="CR847">
        <v>5575</v>
      </c>
      <c r="CS847">
        <v>0.873</v>
      </c>
      <c r="CT847">
        <v>5359</v>
      </c>
      <c r="CU847">
        <v>0.87098674520999997</v>
      </c>
      <c r="CW847">
        <v>1</v>
      </c>
      <c r="CX847">
        <v>5</v>
      </c>
      <c r="CY847">
        <v>385</v>
      </c>
      <c r="CZ847">
        <v>1040</v>
      </c>
      <c r="DA847" s="2">
        <v>3594</v>
      </c>
      <c r="DB847" s="2">
        <v>240</v>
      </c>
      <c r="DC847" s="2">
        <v>140.58000000000001</v>
      </c>
      <c r="DD847" s="2">
        <v>147</v>
      </c>
      <c r="DE847">
        <v>289</v>
      </c>
      <c r="DF847">
        <v>16</v>
      </c>
      <c r="DG847">
        <v>31.24</v>
      </c>
      <c r="DH847">
        <v>62.48</v>
      </c>
      <c r="DI847" s="2">
        <v>31.24</v>
      </c>
      <c r="DJ847">
        <v>-1.9</v>
      </c>
      <c r="DK847">
        <v>0.9156384463097299</v>
      </c>
      <c r="DL847">
        <v>0</v>
      </c>
      <c r="DM847">
        <v>801</v>
      </c>
      <c r="DN847">
        <v>92.7</v>
      </c>
      <c r="DO847">
        <v>0.26600000000000001</v>
      </c>
      <c r="DP847">
        <v>45434.869999999995</v>
      </c>
      <c r="DQ847" s="2">
        <v>0</v>
      </c>
      <c r="DR847" s="2">
        <v>3705.5660502700002</v>
      </c>
      <c r="DS847">
        <v>1.0753384449312064E-2</v>
      </c>
      <c r="DT847">
        <v>3.4291089316508199</v>
      </c>
      <c r="DU847">
        <v>1156833.2160331393</v>
      </c>
      <c r="DV847">
        <v>1</v>
      </c>
    </row>
    <row r="848" spans="1:126" x14ac:dyDescent="0.15">
      <c r="A848" t="s">
        <v>1404</v>
      </c>
      <c r="B848" t="s">
        <v>1022</v>
      </c>
      <c r="C848">
        <v>19</v>
      </c>
      <c r="D848">
        <v>187</v>
      </c>
      <c r="E848" t="s">
        <v>1539</v>
      </c>
      <c r="F848">
        <v>19187</v>
      </c>
      <c r="G848" t="s">
        <v>5832</v>
      </c>
      <c r="H848">
        <v>90</v>
      </c>
      <c r="I848">
        <v>3.8</v>
      </c>
      <c r="J848">
        <v>0.2</v>
      </c>
      <c r="K848">
        <v>0.6</v>
      </c>
      <c r="L848">
        <v>1.6</v>
      </c>
      <c r="M848">
        <v>3.8</v>
      </c>
      <c r="N848">
        <f t="shared" si="54"/>
        <v>8131.8399999999992</v>
      </c>
      <c r="O848">
        <f t="shared" si="52"/>
        <v>1868.1600000000008</v>
      </c>
      <c r="P848">
        <f t="shared" si="53"/>
        <v>2.2417920000000016</v>
      </c>
      <c r="Q848" s="4">
        <v>19187</v>
      </c>
      <c r="R848" s="5">
        <v>42.433579000000002</v>
      </c>
      <c r="S848" s="5">
        <v>-94.175831000000002</v>
      </c>
      <c r="T848">
        <v>5</v>
      </c>
      <c r="U848">
        <v>0.11815632584375256</v>
      </c>
      <c r="V848">
        <v>37895</v>
      </c>
      <c r="W848">
        <v>37399</v>
      </c>
      <c r="X848">
        <v>37295</v>
      </c>
      <c r="Y848">
        <v>37015</v>
      </c>
      <c r="Z848">
        <v>18818</v>
      </c>
      <c r="AA848">
        <v>19175</v>
      </c>
      <c r="AB848">
        <v>14162.113000000001</v>
      </c>
      <c r="AC848">
        <v>42408</v>
      </c>
      <c r="AD848">
        <v>2</v>
      </c>
      <c r="AE848">
        <v>5.3626491486794478E-5</v>
      </c>
      <c r="AF848">
        <v>30</v>
      </c>
      <c r="AG848">
        <v>968</v>
      </c>
      <c r="AH848">
        <v>3.0991735537190084E-2</v>
      </c>
      <c r="AI848" s="3">
        <v>408928</v>
      </c>
      <c r="AJ848" s="3">
        <v>457995.20672402502</v>
      </c>
      <c r="AK848">
        <v>164</v>
      </c>
      <c r="AL848">
        <v>459584</v>
      </c>
      <c r="AM848">
        <v>2292729</v>
      </c>
      <c r="AN848">
        <v>243954</v>
      </c>
      <c r="AO848">
        <v>2536683</v>
      </c>
      <c r="AP848">
        <v>8</v>
      </c>
      <c r="AQ848">
        <v>1</v>
      </c>
      <c r="AR848">
        <v>9</v>
      </c>
      <c r="AS848">
        <v>0.24064814567234419</v>
      </c>
      <c r="AT848">
        <v>9</v>
      </c>
      <c r="AU848">
        <v>32</v>
      </c>
      <c r="AV848">
        <f t="shared" si="55"/>
        <v>41</v>
      </c>
      <c r="AW848">
        <v>33201</v>
      </c>
      <c r="AX848">
        <v>0.92999999999999994</v>
      </c>
      <c r="AY848">
        <v>951284189.07488596</v>
      </c>
      <c r="AZ848">
        <v>951284.18907488592</v>
      </c>
      <c r="BA848">
        <v>23657.090017529001</v>
      </c>
      <c r="BB848">
        <v>0.42270625814884172</v>
      </c>
      <c r="BC848">
        <v>16377</v>
      </c>
      <c r="BD848">
        <v>9983</v>
      </c>
      <c r="BE848">
        <v>6394</v>
      </c>
      <c r="BF848">
        <v>0.16872938382372343</v>
      </c>
      <c r="BG848">
        <v>818612</v>
      </c>
      <c r="BH848">
        <v>21.949644724493901</v>
      </c>
      <c r="BI848">
        <v>4657</v>
      </c>
      <c r="BJ848">
        <v>37</v>
      </c>
      <c r="BK848">
        <v>4</v>
      </c>
      <c r="BL848">
        <v>2</v>
      </c>
      <c r="BM848">
        <v>1</v>
      </c>
      <c r="BN848">
        <v>0</v>
      </c>
      <c r="BO848">
        <v>6</v>
      </c>
      <c r="BP848">
        <v>2</v>
      </c>
      <c r="BQ848">
        <v>7</v>
      </c>
      <c r="BR848">
        <v>2</v>
      </c>
      <c r="BS848">
        <v>0</v>
      </c>
      <c r="BT848">
        <v>38346</v>
      </c>
      <c r="BU848">
        <v>0.78</v>
      </c>
      <c r="BV848">
        <v>0.62371019999999999</v>
      </c>
      <c r="BW848">
        <v>328</v>
      </c>
      <c r="BX848">
        <v>1.5907789999999999</v>
      </c>
      <c r="BY848">
        <v>0.54327000000000003</v>
      </c>
      <c r="BZ848">
        <v>35</v>
      </c>
      <c r="CA848">
        <v>4</v>
      </c>
      <c r="CB848">
        <v>1</v>
      </c>
      <c r="CC848">
        <v>0</v>
      </c>
      <c r="CD848">
        <v>0</v>
      </c>
      <c r="CE848">
        <v>5</v>
      </c>
      <c r="CF848">
        <v>2</v>
      </c>
      <c r="CG848">
        <v>8</v>
      </c>
      <c r="CH848">
        <v>2</v>
      </c>
      <c r="CI848">
        <v>0</v>
      </c>
      <c r="CJ848">
        <v>37053</v>
      </c>
      <c r="CK848">
        <v>1.5383369767630151</v>
      </c>
      <c r="CL848">
        <v>0.70218809980806141</v>
      </c>
      <c r="CM848">
        <v>256</v>
      </c>
      <c r="CN848">
        <v>0.45505728699288839</v>
      </c>
      <c r="CO848">
        <v>3690</v>
      </c>
      <c r="CP848">
        <v>-0.89519783939999997</v>
      </c>
      <c r="CQ848">
        <v>-0.76126505089999996</v>
      </c>
      <c r="CR848">
        <v>31671</v>
      </c>
      <c r="CS848">
        <v>0.85599999999999998</v>
      </c>
      <c r="CT848">
        <v>33537</v>
      </c>
      <c r="CU848">
        <v>0.91002255565400003</v>
      </c>
      <c r="CV848">
        <v>79</v>
      </c>
      <c r="CW848">
        <v>23</v>
      </c>
      <c r="CX848">
        <v>20</v>
      </c>
      <c r="CY848">
        <v>1004</v>
      </c>
      <c r="CZ848">
        <v>1350</v>
      </c>
      <c r="DA848" s="2">
        <v>24477</v>
      </c>
      <c r="DB848" s="2">
        <v>3065</v>
      </c>
      <c r="DC848" s="2">
        <v>161.97</v>
      </c>
      <c r="DD848" s="2">
        <v>3021</v>
      </c>
      <c r="DE848">
        <v>277</v>
      </c>
      <c r="DF848">
        <v>34</v>
      </c>
      <c r="DG848">
        <v>40.49</v>
      </c>
      <c r="DH848">
        <v>24.3</v>
      </c>
      <c r="DI848" s="2">
        <v>21.6</v>
      </c>
      <c r="DJ848">
        <v>-3.2</v>
      </c>
      <c r="DK848">
        <v>0.86088504577822988</v>
      </c>
      <c r="DL848">
        <v>2.0661157024793389E-3</v>
      </c>
      <c r="DN848">
        <v>336.4</v>
      </c>
      <c r="DO848">
        <v>0.748</v>
      </c>
      <c r="DP848">
        <v>18179.849999999999</v>
      </c>
      <c r="DQ848" s="2">
        <v>0</v>
      </c>
      <c r="DR848" s="2">
        <v>144.36755396000001</v>
      </c>
      <c r="DS848">
        <v>3.1412448404056717E-4</v>
      </c>
      <c r="DT848">
        <v>2.0579533243121699</v>
      </c>
      <c r="DU848">
        <v>945802.42060068436</v>
      </c>
      <c r="DV848">
        <v>1</v>
      </c>
    </row>
    <row r="849" spans="1:126" x14ac:dyDescent="0.15">
      <c r="A849" t="s">
        <v>1404</v>
      </c>
      <c r="B849" t="s">
        <v>1267</v>
      </c>
      <c r="C849">
        <v>19</v>
      </c>
      <c r="D849">
        <v>189</v>
      </c>
      <c r="E849" t="s">
        <v>1540</v>
      </c>
      <c r="F849">
        <v>19189</v>
      </c>
      <c r="G849" t="s">
        <v>5833</v>
      </c>
      <c r="H849">
        <v>94.3</v>
      </c>
      <c r="I849">
        <v>0.7</v>
      </c>
      <c r="J849">
        <v>0.2</v>
      </c>
      <c r="K849">
        <v>0.8</v>
      </c>
      <c r="L849">
        <v>0.7</v>
      </c>
      <c r="M849">
        <v>3.3</v>
      </c>
      <c r="N849">
        <f t="shared" si="54"/>
        <v>8905.0399999999991</v>
      </c>
      <c r="O849">
        <f t="shared" si="52"/>
        <v>1094.9600000000009</v>
      </c>
      <c r="P849">
        <f t="shared" si="53"/>
        <v>1.3139520000000016</v>
      </c>
      <c r="Q849" s="4">
        <v>19189</v>
      </c>
      <c r="R849" s="5">
        <v>43.378124</v>
      </c>
      <c r="S849" s="5">
        <v>-93.743487999999999</v>
      </c>
      <c r="T849">
        <v>7</v>
      </c>
      <c r="U849">
        <v>9.2035446469558545E-3</v>
      </c>
      <c r="V849">
        <v>10800</v>
      </c>
      <c r="W849">
        <v>10645</v>
      </c>
      <c r="X849">
        <v>10614</v>
      </c>
      <c r="Y849">
        <v>10578</v>
      </c>
      <c r="Z849">
        <v>5273</v>
      </c>
      <c r="AA849">
        <v>19177</v>
      </c>
      <c r="AB849">
        <v>4484.0149999999994</v>
      </c>
      <c r="AC849">
        <v>47668</v>
      </c>
      <c r="AD849">
        <v>3</v>
      </c>
      <c r="AE849">
        <v>2.8264556246466928E-4</v>
      </c>
      <c r="AF849">
        <v>18</v>
      </c>
      <c r="AG849">
        <v>642</v>
      </c>
      <c r="AH849">
        <v>2.8037383177570093E-2</v>
      </c>
      <c r="AI849" s="3">
        <v>235443</v>
      </c>
      <c r="AJ849" s="3">
        <v>256312.61366054002</v>
      </c>
      <c r="AK849">
        <v>133</v>
      </c>
      <c r="AL849">
        <v>257017.59999999998</v>
      </c>
      <c r="AM849">
        <v>1770898</v>
      </c>
      <c r="AN849">
        <v>171313</v>
      </c>
      <c r="AO849">
        <v>1942211</v>
      </c>
      <c r="AP849">
        <v>2</v>
      </c>
      <c r="AQ849">
        <v>0</v>
      </c>
      <c r="AR849">
        <v>2</v>
      </c>
      <c r="AS849">
        <v>0.18788163457022078</v>
      </c>
      <c r="AT849">
        <v>2</v>
      </c>
      <c r="AU849">
        <v>17</v>
      </c>
      <c r="AV849">
        <f t="shared" si="55"/>
        <v>19</v>
      </c>
      <c r="AW849">
        <v>5051</v>
      </c>
      <c r="AX849">
        <v>0.51</v>
      </c>
      <c r="AY849">
        <v>241706718.61599901</v>
      </c>
      <c r="AZ849">
        <v>241706.71861599901</v>
      </c>
      <c r="BA849">
        <v>22341.2292501433</v>
      </c>
      <c r="BB849">
        <v>0.44760294467395334</v>
      </c>
      <c r="BC849">
        <v>10497</v>
      </c>
      <c r="BD849">
        <v>27411</v>
      </c>
      <c r="BE849">
        <v>-16914</v>
      </c>
      <c r="BF849">
        <v>-1.566111111111111</v>
      </c>
      <c r="BG849">
        <v>442695</v>
      </c>
      <c r="BH849">
        <v>41.708592425098928</v>
      </c>
      <c r="BI849">
        <v>1661</v>
      </c>
      <c r="BJ849">
        <v>16</v>
      </c>
      <c r="BK849">
        <v>1</v>
      </c>
      <c r="BL849">
        <v>2</v>
      </c>
      <c r="BM849">
        <v>0</v>
      </c>
      <c r="BN849">
        <v>0</v>
      </c>
      <c r="BO849">
        <v>0</v>
      </c>
      <c r="BP849">
        <v>1</v>
      </c>
      <c r="BQ849">
        <v>1</v>
      </c>
      <c r="BR849">
        <v>1</v>
      </c>
      <c r="BS849">
        <v>0</v>
      </c>
      <c r="BT849">
        <v>10602</v>
      </c>
      <c r="BU849">
        <v>0.76</v>
      </c>
      <c r="BV849">
        <v>0.70346819999999999</v>
      </c>
      <c r="BW849">
        <v>116</v>
      </c>
      <c r="BX849">
        <v>2.0750799999999998</v>
      </c>
      <c r="BY849">
        <v>1.7020850000000001</v>
      </c>
      <c r="BZ849">
        <v>16</v>
      </c>
      <c r="CA849">
        <v>0</v>
      </c>
      <c r="CB849">
        <v>2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2</v>
      </c>
      <c r="CI849">
        <v>0</v>
      </c>
      <c r="CJ849">
        <v>10606</v>
      </c>
      <c r="CK849">
        <v>2.0742975674146709</v>
      </c>
      <c r="CL849">
        <v>0.7533095723014257</v>
      </c>
      <c r="CM849">
        <v>102</v>
      </c>
      <c r="CN849">
        <v>1.6223781536268196</v>
      </c>
      <c r="CO849">
        <v>1246</v>
      </c>
      <c r="CP849">
        <v>7.9519139999999992E-3</v>
      </c>
      <c r="CQ849">
        <v>0.627397498</v>
      </c>
      <c r="CR849">
        <v>9379</v>
      </c>
      <c r="CS849">
        <v>0.88400000000000001</v>
      </c>
      <c r="CT849">
        <v>9709</v>
      </c>
      <c r="CU849">
        <v>0.9186164801629999</v>
      </c>
      <c r="CV849">
        <v>1</v>
      </c>
      <c r="CW849">
        <v>8</v>
      </c>
      <c r="CX849">
        <v>5</v>
      </c>
      <c r="CY849">
        <v>733</v>
      </c>
      <c r="CZ849">
        <v>975</v>
      </c>
      <c r="DA849" s="2">
        <v>6842</v>
      </c>
      <c r="DB849" s="2">
        <v>1010</v>
      </c>
      <c r="DC849" s="2">
        <v>123.18</v>
      </c>
      <c r="DD849" s="2">
        <v>446</v>
      </c>
      <c r="DE849">
        <v>258</v>
      </c>
      <c r="DF849">
        <v>17</v>
      </c>
      <c r="DG849">
        <v>28.43</v>
      </c>
      <c r="DH849">
        <v>47.38</v>
      </c>
      <c r="DI849" s="2">
        <v>37.9</v>
      </c>
      <c r="DJ849">
        <v>-3.81</v>
      </c>
      <c r="DK849">
        <v>0.83103766092005282</v>
      </c>
      <c r="DL849">
        <v>3.1152647975077881E-3</v>
      </c>
      <c r="DN849">
        <v>148.19999999999999</v>
      </c>
      <c r="DO849">
        <v>0.57200000000000006</v>
      </c>
      <c r="DP849">
        <v>15820.5</v>
      </c>
      <c r="DQ849" s="2">
        <v>0</v>
      </c>
      <c r="DR849" s="2">
        <v>8282.6887417599974</v>
      </c>
      <c r="DS849">
        <v>3.2204370185052109E-2</v>
      </c>
      <c r="DT849">
        <v>2.1636217744213502</v>
      </c>
      <c r="DU849">
        <v>556088.8757695168</v>
      </c>
      <c r="DV849">
        <v>0</v>
      </c>
    </row>
    <row r="850" spans="1:126" x14ac:dyDescent="0.15">
      <c r="A850" t="s">
        <v>1404</v>
      </c>
      <c r="B850" t="s">
        <v>1541</v>
      </c>
      <c r="C850">
        <v>19</v>
      </c>
      <c r="D850">
        <v>191</v>
      </c>
      <c r="E850" t="s">
        <v>1542</v>
      </c>
      <c r="F850">
        <v>19191</v>
      </c>
      <c r="G850" t="s">
        <v>5834</v>
      </c>
      <c r="H850">
        <v>95.7</v>
      </c>
      <c r="I850">
        <v>0.6</v>
      </c>
      <c r="J850">
        <v>0</v>
      </c>
      <c r="K850">
        <v>1.1000000000000001</v>
      </c>
      <c r="L850">
        <v>0.6</v>
      </c>
      <c r="M850">
        <v>2</v>
      </c>
      <c r="N850">
        <f t="shared" si="54"/>
        <v>9164.42</v>
      </c>
      <c r="O850">
        <f t="shared" si="52"/>
        <v>835.57999999999993</v>
      </c>
      <c r="P850">
        <f t="shared" si="53"/>
        <v>1.0026960000000003</v>
      </c>
      <c r="Q850" s="4">
        <v>19191</v>
      </c>
      <c r="R850" s="5">
        <v>43.292988999999999</v>
      </c>
      <c r="S850" s="5">
        <v>-91.850787999999994</v>
      </c>
      <c r="T850">
        <v>7</v>
      </c>
      <c r="U850">
        <v>0.15808034222245829</v>
      </c>
      <c r="V850">
        <v>21033</v>
      </c>
      <c r="W850">
        <v>20957</v>
      </c>
      <c r="X850">
        <v>20884</v>
      </c>
      <c r="Y850">
        <v>20732</v>
      </c>
      <c r="Z850">
        <v>9882</v>
      </c>
      <c r="AA850">
        <v>19179</v>
      </c>
      <c r="AB850">
        <v>8784.4879999999994</v>
      </c>
      <c r="AC850">
        <v>54429</v>
      </c>
      <c r="AD850">
        <v>2</v>
      </c>
      <c r="AE850">
        <v>9.5767094426355101E-5</v>
      </c>
      <c r="AF850">
        <v>47</v>
      </c>
      <c r="AG850">
        <v>1535</v>
      </c>
      <c r="AH850">
        <v>3.0618892508143321E-2</v>
      </c>
      <c r="AI850" s="3">
        <v>376279</v>
      </c>
      <c r="AJ850" s="3">
        <v>441514.86838709505</v>
      </c>
      <c r="AK850">
        <v>114</v>
      </c>
      <c r="AL850">
        <v>441555.19999999995</v>
      </c>
      <c r="AM850">
        <v>1856843</v>
      </c>
      <c r="AN850">
        <v>266083</v>
      </c>
      <c r="AO850">
        <v>2122926</v>
      </c>
      <c r="AP850">
        <v>3</v>
      </c>
      <c r="AQ850">
        <v>2</v>
      </c>
      <c r="AR850">
        <v>5</v>
      </c>
      <c r="AS850">
        <v>0.2385837667605096</v>
      </c>
      <c r="AT850">
        <v>6</v>
      </c>
      <c r="AU850">
        <v>25</v>
      </c>
      <c r="AV850">
        <f t="shared" si="55"/>
        <v>31</v>
      </c>
      <c r="AW850">
        <v>10713</v>
      </c>
      <c r="AX850">
        <v>0.54</v>
      </c>
      <c r="AY850">
        <v>1439723490.3591001</v>
      </c>
      <c r="AZ850">
        <v>1439723.4903591</v>
      </c>
      <c r="BA850">
        <v>67532.812350794295</v>
      </c>
      <c r="BB850">
        <v>0.14807616700539178</v>
      </c>
      <c r="BC850">
        <v>11127</v>
      </c>
      <c r="BD850">
        <v>8423</v>
      </c>
      <c r="BE850">
        <v>2704</v>
      </c>
      <c r="BF850">
        <v>0.12855988209004898</v>
      </c>
      <c r="BG850">
        <v>696457</v>
      </c>
      <c r="BH850">
        <v>33.348831641448001</v>
      </c>
      <c r="BI850">
        <v>2724</v>
      </c>
      <c r="BJ850">
        <v>27</v>
      </c>
      <c r="BK850">
        <v>3</v>
      </c>
      <c r="BL850">
        <v>2</v>
      </c>
      <c r="BM850">
        <v>0</v>
      </c>
      <c r="BN850">
        <v>0</v>
      </c>
      <c r="BO850">
        <v>0</v>
      </c>
      <c r="BP850">
        <v>1</v>
      </c>
      <c r="BQ850">
        <v>3</v>
      </c>
      <c r="BR850">
        <v>5</v>
      </c>
      <c r="BS850">
        <v>0</v>
      </c>
      <c r="BT850">
        <v>20629</v>
      </c>
      <c r="BU850">
        <v>0.85</v>
      </c>
      <c r="BV850">
        <v>0.66306259999999995</v>
      </c>
      <c r="BW850">
        <v>213</v>
      </c>
      <c r="BX850">
        <v>1.987493</v>
      </c>
      <c r="BY850">
        <v>1.273334</v>
      </c>
      <c r="BZ850">
        <v>29</v>
      </c>
      <c r="CA850">
        <v>3</v>
      </c>
      <c r="CB850">
        <v>3</v>
      </c>
      <c r="CC850">
        <v>0</v>
      </c>
      <c r="CD850">
        <v>1</v>
      </c>
      <c r="CE850">
        <v>0</v>
      </c>
      <c r="CF850">
        <v>0</v>
      </c>
      <c r="CG850">
        <v>3</v>
      </c>
      <c r="CH850">
        <v>5</v>
      </c>
      <c r="CI850">
        <v>0</v>
      </c>
      <c r="CJ850">
        <v>20750</v>
      </c>
      <c r="CK850">
        <v>2.1204819277108435</v>
      </c>
      <c r="CL850">
        <v>0.72969058591178404</v>
      </c>
      <c r="CM850">
        <v>192</v>
      </c>
      <c r="CN850">
        <v>1.4718700757860039</v>
      </c>
      <c r="CO850">
        <v>2825</v>
      </c>
      <c r="CP850">
        <v>1.5100147930000001</v>
      </c>
      <c r="CQ850">
        <v>0.98389398500000003</v>
      </c>
      <c r="CR850">
        <v>18359</v>
      </c>
      <c r="CS850">
        <v>0.88800000000000001</v>
      </c>
      <c r="CT850">
        <v>18930</v>
      </c>
      <c r="CU850">
        <v>0.92628147074799994</v>
      </c>
      <c r="CV850">
        <v>43</v>
      </c>
      <c r="CW850">
        <v>13</v>
      </c>
      <c r="CX850">
        <v>20</v>
      </c>
      <c r="CY850">
        <v>1309</v>
      </c>
      <c r="CZ850">
        <v>2446</v>
      </c>
      <c r="DA850" s="2">
        <v>16082</v>
      </c>
      <c r="DB850" s="2">
        <v>2265</v>
      </c>
      <c r="DC850" s="2">
        <v>247.69</v>
      </c>
      <c r="DD850" s="2">
        <v>689</v>
      </c>
      <c r="DE850">
        <v>740</v>
      </c>
      <c r="DF850">
        <v>50</v>
      </c>
      <c r="DG850">
        <v>71.45</v>
      </c>
      <c r="DH850">
        <v>23.82</v>
      </c>
      <c r="DI850" s="2">
        <v>47.63</v>
      </c>
      <c r="DJ850">
        <v>-4.4400000000000004</v>
      </c>
      <c r="DK850">
        <v>0.94351797469430931</v>
      </c>
      <c r="DL850">
        <v>2.4755700325732898E-2</v>
      </c>
      <c r="DM850">
        <v>6290</v>
      </c>
      <c r="DN850">
        <v>117.1</v>
      </c>
      <c r="DO850">
        <v>0.27100000000000002</v>
      </c>
      <c r="DP850">
        <v>30148.18</v>
      </c>
      <c r="DQ850" s="2">
        <v>0</v>
      </c>
      <c r="DR850" s="2">
        <v>1064.9310439800001</v>
      </c>
      <c r="DS850">
        <v>2.3442807120384042E-3</v>
      </c>
      <c r="DT850">
        <v>3.3773408443500399</v>
      </c>
      <c r="DU850">
        <v>1491282.4119951506</v>
      </c>
      <c r="DV850">
        <v>1</v>
      </c>
    </row>
    <row r="851" spans="1:126" x14ac:dyDescent="0.15">
      <c r="A851" t="s">
        <v>1404</v>
      </c>
      <c r="B851" t="s">
        <v>1543</v>
      </c>
      <c r="C851">
        <v>19</v>
      </c>
      <c r="D851">
        <v>193</v>
      </c>
      <c r="E851" t="s">
        <v>1544</v>
      </c>
      <c r="F851">
        <v>19193</v>
      </c>
      <c r="G851" t="s">
        <v>5835</v>
      </c>
      <c r="H851">
        <v>77.599999999999994</v>
      </c>
      <c r="I851">
        <v>2.2999999999999998</v>
      </c>
      <c r="J851">
        <v>1.8</v>
      </c>
      <c r="K851">
        <v>2.2999999999999998</v>
      </c>
      <c r="L851">
        <v>2.2999999999999998</v>
      </c>
      <c r="M851">
        <v>13.7</v>
      </c>
      <c r="N851">
        <f t="shared" si="54"/>
        <v>6228.5599999999986</v>
      </c>
      <c r="O851">
        <f t="shared" si="52"/>
        <v>3771.4400000000014</v>
      </c>
      <c r="P851">
        <f t="shared" si="53"/>
        <v>4.5257280000000035</v>
      </c>
      <c r="Q851" s="4">
        <v>19193</v>
      </c>
      <c r="R851" s="5">
        <v>42.393219999999999</v>
      </c>
      <c r="S851" s="5">
        <v>-96.053296000000003</v>
      </c>
      <c r="T851">
        <v>3</v>
      </c>
      <c r="U851">
        <v>-5.7432018883376269E-2</v>
      </c>
      <c r="V851">
        <v>101948</v>
      </c>
      <c r="W851">
        <v>102372</v>
      </c>
      <c r="X851">
        <v>102530</v>
      </c>
      <c r="Y851">
        <v>102455</v>
      </c>
      <c r="Z851">
        <v>51227</v>
      </c>
      <c r="AA851">
        <v>19181</v>
      </c>
      <c r="AB851">
        <v>41976.797999999995</v>
      </c>
      <c r="AC851">
        <v>46720</v>
      </c>
      <c r="AD851">
        <v>2</v>
      </c>
      <c r="AE851">
        <v>1.9506485906563933E-5</v>
      </c>
      <c r="AF851">
        <v>23</v>
      </c>
      <c r="AG851">
        <v>973</v>
      </c>
      <c r="AH851">
        <v>2.3638232271325797E-2</v>
      </c>
      <c r="AI851" s="3">
        <v>445641</v>
      </c>
      <c r="AJ851" s="3">
        <v>558652.76005500008</v>
      </c>
      <c r="AK851">
        <v>178</v>
      </c>
      <c r="AL851">
        <v>561555.19999999995</v>
      </c>
      <c r="AM851">
        <v>2649292</v>
      </c>
      <c r="AN851">
        <v>223827</v>
      </c>
      <c r="AO851">
        <v>2873119</v>
      </c>
      <c r="AP851">
        <v>26</v>
      </c>
      <c r="AQ851">
        <v>1</v>
      </c>
      <c r="AR851">
        <v>27</v>
      </c>
      <c r="AS851">
        <v>0.26374399249794866</v>
      </c>
      <c r="AT851">
        <v>27</v>
      </c>
      <c r="AU851">
        <v>64</v>
      </c>
      <c r="AV851">
        <f t="shared" si="55"/>
        <v>91</v>
      </c>
      <c r="AW851">
        <v>89514</v>
      </c>
      <c r="AX851">
        <v>0.91</v>
      </c>
      <c r="AY851">
        <v>473273626.66804397</v>
      </c>
      <c r="AZ851">
        <v>473273.62666804396</v>
      </c>
      <c r="BA851">
        <v>4595.9088983504898</v>
      </c>
      <c r="BB851">
        <v>2.175848177406015</v>
      </c>
      <c r="BC851">
        <v>34418</v>
      </c>
      <c r="BD851">
        <v>20957</v>
      </c>
      <c r="BE851">
        <v>13461</v>
      </c>
      <c r="BF851">
        <v>0.13203790167536392</v>
      </c>
      <c r="BG851">
        <v>2431063</v>
      </c>
      <c r="BH851">
        <v>23.710748073734518</v>
      </c>
      <c r="BI851">
        <v>10805</v>
      </c>
      <c r="BJ851">
        <v>89</v>
      </c>
      <c r="BK851">
        <v>15</v>
      </c>
      <c r="BL851">
        <v>6</v>
      </c>
      <c r="BM851">
        <v>0</v>
      </c>
      <c r="BN851">
        <v>2</v>
      </c>
      <c r="BO851">
        <v>14</v>
      </c>
      <c r="BP851">
        <v>2</v>
      </c>
      <c r="BQ851">
        <v>11</v>
      </c>
      <c r="BR851">
        <v>8</v>
      </c>
      <c r="BS851">
        <v>2</v>
      </c>
      <c r="BT851">
        <v>102831</v>
      </c>
      <c r="BU851">
        <v>0.76</v>
      </c>
      <c r="BV851">
        <v>0.60376419999999997</v>
      </c>
      <c r="BW851">
        <v>693</v>
      </c>
      <c r="BX851">
        <v>1.448979</v>
      </c>
      <c r="BY851">
        <v>7.5395000000000004E-2</v>
      </c>
      <c r="BZ851">
        <v>89</v>
      </c>
      <c r="CA851">
        <v>14</v>
      </c>
      <c r="CB851">
        <v>5</v>
      </c>
      <c r="CC851">
        <v>0</v>
      </c>
      <c r="CD851">
        <v>2</v>
      </c>
      <c r="CE851">
        <v>12</v>
      </c>
      <c r="CF851">
        <v>2</v>
      </c>
      <c r="CG851">
        <v>9</v>
      </c>
      <c r="CH851">
        <v>8</v>
      </c>
      <c r="CI851">
        <v>3</v>
      </c>
      <c r="CJ851">
        <v>102486</v>
      </c>
      <c r="CK851">
        <v>1.4050699607751302</v>
      </c>
      <c r="CL851">
        <v>0.69042251361091944</v>
      </c>
      <c r="CM851">
        <v>619</v>
      </c>
      <c r="CN851">
        <v>0.14414858159402055</v>
      </c>
      <c r="CO851">
        <v>11445</v>
      </c>
      <c r="CP851">
        <v>-0.43474306899999998</v>
      </c>
      <c r="CQ851">
        <v>-0.79734715980000004</v>
      </c>
      <c r="CR851">
        <v>90272</v>
      </c>
      <c r="CS851">
        <v>0.878</v>
      </c>
      <c r="CT851">
        <v>86860</v>
      </c>
      <c r="CU851">
        <v>0.85572005834999998</v>
      </c>
      <c r="CV851">
        <v>176</v>
      </c>
      <c r="CW851">
        <v>68</v>
      </c>
      <c r="CX851">
        <v>70</v>
      </c>
      <c r="CY851">
        <v>869</v>
      </c>
      <c r="CZ851">
        <v>1418</v>
      </c>
      <c r="DA851" s="2">
        <v>66911</v>
      </c>
      <c r="DB851" s="2">
        <v>8960</v>
      </c>
      <c r="DC851" s="2">
        <v>164.5</v>
      </c>
      <c r="DD851" s="2">
        <v>15174</v>
      </c>
      <c r="DE851">
        <v>333</v>
      </c>
      <c r="DF851">
        <v>13</v>
      </c>
      <c r="DG851">
        <v>61.69</v>
      </c>
      <c r="DH851">
        <v>11.75</v>
      </c>
      <c r="DI851" s="2">
        <v>17.62</v>
      </c>
      <c r="DJ851">
        <v>-1.51</v>
      </c>
      <c r="DK851">
        <v>0.85779136120778832</v>
      </c>
      <c r="DL851">
        <v>3.0832476875642342E-3</v>
      </c>
      <c r="DM851">
        <v>0</v>
      </c>
      <c r="DN851">
        <v>163.5</v>
      </c>
      <c r="DO851">
        <v>0.29100000000000004</v>
      </c>
      <c r="DP851">
        <v>32794.130000000005</v>
      </c>
      <c r="DQ851" s="2">
        <v>0</v>
      </c>
      <c r="DR851" s="2">
        <v>3416.7029344499997</v>
      </c>
      <c r="DS851">
        <v>6.0843582921244433E-3</v>
      </c>
      <c r="DT851">
        <v>2.43226861672975</v>
      </c>
      <c r="DU851">
        <v>1365853.0895213981</v>
      </c>
      <c r="DV851">
        <v>0</v>
      </c>
    </row>
    <row r="852" spans="1:126" x14ac:dyDescent="0.15">
      <c r="A852" t="s">
        <v>1404</v>
      </c>
      <c r="B852" t="s">
        <v>1034</v>
      </c>
      <c r="C852">
        <v>19</v>
      </c>
      <c r="D852">
        <v>195</v>
      </c>
      <c r="E852" t="s">
        <v>1545</v>
      </c>
      <c r="F852">
        <v>19195</v>
      </c>
      <c r="G852" t="s">
        <v>5836</v>
      </c>
      <c r="H852">
        <v>96.5</v>
      </c>
      <c r="I852">
        <v>0.3</v>
      </c>
      <c r="J852">
        <v>0.1</v>
      </c>
      <c r="K852">
        <v>0.3</v>
      </c>
      <c r="L852">
        <v>0.8</v>
      </c>
      <c r="M852">
        <v>1.9</v>
      </c>
      <c r="N852">
        <f t="shared" si="54"/>
        <v>9316.69</v>
      </c>
      <c r="O852">
        <f t="shared" si="52"/>
        <v>683.30999999999949</v>
      </c>
      <c r="P852">
        <f t="shared" si="53"/>
        <v>0.8199719999999997</v>
      </c>
      <c r="Q852" s="4">
        <v>19195</v>
      </c>
      <c r="R852" s="5">
        <v>43.373491000000001</v>
      </c>
      <c r="S852" s="5">
        <v>-93.248532999999995</v>
      </c>
      <c r="T852">
        <v>9</v>
      </c>
      <c r="U852">
        <v>-0.12741095056110502</v>
      </c>
      <c r="V852">
        <v>7581</v>
      </c>
      <c r="W852">
        <v>7567</v>
      </c>
      <c r="X852">
        <v>7563</v>
      </c>
      <c r="Y852">
        <v>7507</v>
      </c>
      <c r="Z852">
        <v>3887</v>
      </c>
      <c r="AA852">
        <v>19183</v>
      </c>
      <c r="AB852">
        <v>3239.0450000000001</v>
      </c>
      <c r="AC852">
        <v>48459</v>
      </c>
      <c r="AD852">
        <v>2</v>
      </c>
      <c r="AE852">
        <v>2.6444532592886423E-4</v>
      </c>
      <c r="AF852">
        <v>24</v>
      </c>
      <c r="AG852">
        <v>640</v>
      </c>
      <c r="AH852">
        <v>3.7499999999999999E-2</v>
      </c>
      <c r="AI852" s="3">
        <v>234958</v>
      </c>
      <c r="AJ852" s="3">
        <v>256078.60127186001</v>
      </c>
      <c r="AK852">
        <v>139</v>
      </c>
      <c r="AL852">
        <v>257107.20000000001</v>
      </c>
      <c r="AM852">
        <v>2521572</v>
      </c>
      <c r="AN852">
        <v>153956</v>
      </c>
      <c r="AO852">
        <v>2675528</v>
      </c>
      <c r="AP852">
        <v>1</v>
      </c>
      <c r="AQ852">
        <v>1</v>
      </c>
      <c r="AR852">
        <v>2</v>
      </c>
      <c r="AS852">
        <v>0.26430553720100436</v>
      </c>
      <c r="AT852">
        <v>4</v>
      </c>
      <c r="AU852">
        <v>13</v>
      </c>
      <c r="AV852">
        <f t="shared" si="55"/>
        <v>17</v>
      </c>
      <c r="AW852">
        <v>3470</v>
      </c>
      <c r="AX852">
        <v>0.54</v>
      </c>
      <c r="AY852">
        <v>84531017.5339403</v>
      </c>
      <c r="AZ852">
        <v>84531.017533940307</v>
      </c>
      <c r="BA852">
        <v>10706.4253996189</v>
      </c>
      <c r="BB852">
        <v>0.93401855677768553</v>
      </c>
      <c r="BC852">
        <v>8386</v>
      </c>
      <c r="BD852">
        <v>17790</v>
      </c>
      <c r="BE852">
        <v>-9404</v>
      </c>
      <c r="BF852">
        <v>-1.2404695950402322</v>
      </c>
      <c r="BG852">
        <v>162756</v>
      </c>
      <c r="BH852">
        <v>21.520031733439112</v>
      </c>
      <c r="BI852">
        <v>1321</v>
      </c>
      <c r="BJ852">
        <v>12</v>
      </c>
      <c r="BK852">
        <v>1</v>
      </c>
      <c r="BL852">
        <v>1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2</v>
      </c>
      <c r="BS852">
        <v>0</v>
      </c>
      <c r="BT852">
        <v>7541</v>
      </c>
      <c r="BU852">
        <v>0.81</v>
      </c>
      <c r="BV852">
        <v>0.70630179999999998</v>
      </c>
      <c r="BW852">
        <v>73</v>
      </c>
      <c r="BX852">
        <v>2.254343</v>
      </c>
      <c r="BY852">
        <v>1.6402890000000001</v>
      </c>
      <c r="BZ852">
        <v>13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2</v>
      </c>
      <c r="CI852">
        <v>0</v>
      </c>
      <c r="CJ852">
        <v>7608</v>
      </c>
      <c r="CK852">
        <v>2.234490010515247</v>
      </c>
      <c r="CL852">
        <v>0.7283519553072626</v>
      </c>
      <c r="CM852">
        <v>71</v>
      </c>
      <c r="CN852">
        <v>1.5962335579455509</v>
      </c>
      <c r="CO852">
        <v>639</v>
      </c>
      <c r="CP852">
        <v>0.44127521600000003</v>
      </c>
      <c r="CQ852">
        <v>0.28674084999999999</v>
      </c>
      <c r="CR852">
        <v>6659</v>
      </c>
      <c r="CS852">
        <v>0.88</v>
      </c>
      <c r="CT852">
        <v>6740</v>
      </c>
      <c r="CU852">
        <v>0.91880341880299998</v>
      </c>
      <c r="CW852">
        <v>2</v>
      </c>
      <c r="CX852">
        <v>2</v>
      </c>
      <c r="CY852">
        <v>484</v>
      </c>
      <c r="CZ852">
        <v>904</v>
      </c>
      <c r="DA852" s="2">
        <v>3895</v>
      </c>
      <c r="DB852" s="2">
        <v>565</v>
      </c>
      <c r="DC852" s="2">
        <v>132.61000000000001</v>
      </c>
      <c r="DD852" s="2">
        <v>212</v>
      </c>
      <c r="DE852">
        <v>210</v>
      </c>
      <c r="DF852">
        <v>7</v>
      </c>
      <c r="DG852">
        <v>26.52</v>
      </c>
      <c r="DH852">
        <v>92.83</v>
      </c>
      <c r="DI852" s="2">
        <v>39.78</v>
      </c>
      <c r="DJ852">
        <v>-3.51</v>
      </c>
      <c r="DK852">
        <v>0.89484078005430756</v>
      </c>
      <c r="DL852">
        <v>6.2500000000000003E-3</v>
      </c>
      <c r="DM852">
        <v>441</v>
      </c>
      <c r="DN852">
        <v>203.3</v>
      </c>
      <c r="DO852">
        <v>0.79200000000000004</v>
      </c>
      <c r="DP852">
        <v>11657.35</v>
      </c>
      <c r="DQ852" s="2">
        <v>0</v>
      </c>
      <c r="DR852" s="2">
        <v>3944.0730534200002</v>
      </c>
      <c r="DS852">
        <v>1.5108018107503797E-2</v>
      </c>
      <c r="DT852">
        <v>2.1678234025116701</v>
      </c>
      <c r="DU852">
        <v>557363.00511424849</v>
      </c>
      <c r="DV852">
        <v>1</v>
      </c>
    </row>
    <row r="853" spans="1:126" x14ac:dyDescent="0.15">
      <c r="A853" t="s">
        <v>1404</v>
      </c>
      <c r="B853" t="s">
        <v>1546</v>
      </c>
      <c r="C853">
        <v>19</v>
      </c>
      <c r="D853">
        <v>197</v>
      </c>
      <c r="E853" t="s">
        <v>1547</v>
      </c>
      <c r="F853">
        <v>19197</v>
      </c>
      <c r="G853" t="s">
        <v>5837</v>
      </c>
      <c r="H853">
        <v>88.7</v>
      </c>
      <c r="I853">
        <v>0.3</v>
      </c>
      <c r="J853">
        <v>0.2</v>
      </c>
      <c r="K853">
        <v>0.2</v>
      </c>
      <c r="L853">
        <v>0.9</v>
      </c>
      <c r="M853">
        <v>9.6</v>
      </c>
      <c r="N853">
        <f t="shared" si="54"/>
        <v>7960.8300000000008</v>
      </c>
      <c r="O853">
        <f t="shared" si="52"/>
        <v>2039.1699999999992</v>
      </c>
      <c r="P853">
        <f t="shared" si="53"/>
        <v>2.4470039999999997</v>
      </c>
      <c r="Q853" s="4">
        <v>19197</v>
      </c>
      <c r="R853" s="5">
        <v>42.733007000000001</v>
      </c>
      <c r="S853" s="5">
        <v>-93.734735000000001</v>
      </c>
      <c r="T853">
        <v>7</v>
      </c>
      <c r="U853">
        <v>2.8157729933648214E-2</v>
      </c>
      <c r="V853">
        <v>13173</v>
      </c>
      <c r="W853">
        <v>13007</v>
      </c>
      <c r="X853">
        <v>12936</v>
      </c>
      <c r="Y853">
        <v>12840</v>
      </c>
      <c r="Z853">
        <v>6302</v>
      </c>
      <c r="AA853">
        <v>19185</v>
      </c>
      <c r="AB853">
        <v>5188.942</v>
      </c>
      <c r="AC853">
        <v>43698</v>
      </c>
      <c r="AD853">
        <v>2</v>
      </c>
      <c r="AE853">
        <v>1.5460729746444033E-4</v>
      </c>
      <c r="AF853">
        <v>31</v>
      </c>
      <c r="AG853">
        <v>775</v>
      </c>
      <c r="AH853">
        <v>0.04</v>
      </c>
      <c r="AI853" s="3">
        <v>359713</v>
      </c>
      <c r="AJ853" s="3">
        <v>371469.73067553004</v>
      </c>
      <c r="AK853">
        <v>160</v>
      </c>
      <c r="AL853">
        <v>372851.20000000001</v>
      </c>
      <c r="AM853">
        <v>2662165</v>
      </c>
      <c r="AN853">
        <v>245357</v>
      </c>
      <c r="AO853">
        <v>2907522</v>
      </c>
      <c r="AP853">
        <v>4</v>
      </c>
      <c r="AQ853">
        <v>0</v>
      </c>
      <c r="AR853">
        <v>4</v>
      </c>
      <c r="AS853">
        <v>0.30752671638348583</v>
      </c>
      <c r="AT853">
        <v>4</v>
      </c>
      <c r="AU853">
        <v>19</v>
      </c>
      <c r="AV853">
        <f t="shared" si="55"/>
        <v>23</v>
      </c>
      <c r="AW853">
        <v>8895</v>
      </c>
      <c r="AX853">
        <v>0.76</v>
      </c>
      <c r="AY853">
        <v>316163005.07530701</v>
      </c>
      <c r="AZ853">
        <v>316163.00507530704</v>
      </c>
      <c r="BA853">
        <v>21994.270710787699</v>
      </c>
      <c r="BB853">
        <v>0.4546638591246957</v>
      </c>
      <c r="BC853">
        <v>6970</v>
      </c>
      <c r="BD853">
        <v>6428</v>
      </c>
      <c r="BE853">
        <v>542</v>
      </c>
      <c r="BF853">
        <v>4.1144765808851437E-2</v>
      </c>
      <c r="BG853">
        <v>409624</v>
      </c>
      <c r="BH853">
        <v>31.665429808286952</v>
      </c>
      <c r="BI853">
        <v>2128</v>
      </c>
      <c r="BJ853">
        <v>29</v>
      </c>
      <c r="BK853">
        <v>0</v>
      </c>
      <c r="BL853">
        <v>2</v>
      </c>
      <c r="BM853">
        <v>1</v>
      </c>
      <c r="BN853">
        <v>0</v>
      </c>
      <c r="BO853">
        <v>1</v>
      </c>
      <c r="BP853">
        <v>2</v>
      </c>
      <c r="BQ853">
        <v>1</v>
      </c>
      <c r="BR853">
        <v>3</v>
      </c>
      <c r="BS853">
        <v>0</v>
      </c>
      <c r="BT853">
        <v>12716</v>
      </c>
      <c r="BU853">
        <v>0.77</v>
      </c>
      <c r="BV853">
        <v>0.64239080000000004</v>
      </c>
      <c r="BW853">
        <v>157</v>
      </c>
      <c r="BX853">
        <v>3.067002</v>
      </c>
      <c r="BY853">
        <v>2.3792089999999999</v>
      </c>
      <c r="BZ853">
        <v>27</v>
      </c>
      <c r="CA853">
        <v>1</v>
      </c>
      <c r="CB853">
        <v>3</v>
      </c>
      <c r="CC853">
        <v>0</v>
      </c>
      <c r="CD853">
        <v>0</v>
      </c>
      <c r="CE853">
        <v>1</v>
      </c>
      <c r="CF853">
        <v>2</v>
      </c>
      <c r="CG853">
        <v>2</v>
      </c>
      <c r="CH853">
        <v>3</v>
      </c>
      <c r="CI853">
        <v>0</v>
      </c>
      <c r="CJ853">
        <v>12872</v>
      </c>
      <c r="CK853">
        <v>3.0298321939092601</v>
      </c>
      <c r="CL853">
        <v>0.67476354256233873</v>
      </c>
      <c r="CM853">
        <v>128</v>
      </c>
      <c r="CN853">
        <v>2.2095716404142265</v>
      </c>
      <c r="CO853">
        <v>1201</v>
      </c>
      <c r="CP853">
        <v>-0.1802769169</v>
      </c>
      <c r="CQ853">
        <v>-0.34930692050000001</v>
      </c>
      <c r="CR853">
        <v>11343</v>
      </c>
      <c r="CS853">
        <v>0.89</v>
      </c>
      <c r="CT853">
        <v>11619</v>
      </c>
      <c r="CU853">
        <v>0.89383272317999996</v>
      </c>
      <c r="CV853">
        <v>6</v>
      </c>
      <c r="CW853">
        <v>5</v>
      </c>
      <c r="CX853">
        <v>7</v>
      </c>
      <c r="CY853">
        <v>1088</v>
      </c>
      <c r="CZ853">
        <v>1101</v>
      </c>
      <c r="DA853" s="2">
        <v>8259</v>
      </c>
      <c r="DB853" s="2">
        <v>970</v>
      </c>
      <c r="DC853" s="2">
        <v>177.3</v>
      </c>
      <c r="DD853" s="2">
        <v>686</v>
      </c>
      <c r="DE853">
        <v>229</v>
      </c>
      <c r="DF853">
        <v>21</v>
      </c>
      <c r="DG853">
        <v>38.54</v>
      </c>
      <c r="DH853">
        <v>38.54</v>
      </c>
      <c r="DI853" s="2">
        <v>69.38</v>
      </c>
      <c r="DJ853">
        <v>-3.56</v>
      </c>
      <c r="DK853">
        <v>0.80579795559237499</v>
      </c>
      <c r="DL853">
        <v>0</v>
      </c>
      <c r="DM853">
        <v>0</v>
      </c>
      <c r="DN853">
        <v>287</v>
      </c>
      <c r="DO853">
        <v>0.78099999999999992</v>
      </c>
      <c r="DP853">
        <v>14929.230000000001</v>
      </c>
      <c r="DQ853" s="2">
        <v>0</v>
      </c>
      <c r="DR853" s="2">
        <v>1644.2787634800002</v>
      </c>
      <c r="DS853">
        <v>3.1638850919388211E-3</v>
      </c>
      <c r="DT853">
        <v>2.03576401218394</v>
      </c>
      <c r="DU853">
        <v>759037.05485959665</v>
      </c>
      <c r="DV853">
        <v>1</v>
      </c>
    </row>
    <row r="854" spans="1:126" x14ac:dyDescent="0.15">
      <c r="A854" t="s">
        <v>1548</v>
      </c>
      <c r="B854" t="s">
        <v>1273</v>
      </c>
      <c r="C854">
        <v>20</v>
      </c>
      <c r="D854">
        <v>1</v>
      </c>
      <c r="E854" t="s">
        <v>1549</v>
      </c>
      <c r="F854">
        <v>20001</v>
      </c>
      <c r="G854" t="s">
        <v>5838</v>
      </c>
      <c r="H854">
        <v>91.9</v>
      </c>
      <c r="I854">
        <v>1.8</v>
      </c>
      <c r="J854">
        <v>0.7</v>
      </c>
      <c r="K854">
        <v>0.5</v>
      </c>
      <c r="L854">
        <v>2.1</v>
      </c>
      <c r="M854">
        <v>2.9</v>
      </c>
      <c r="N854">
        <f t="shared" si="54"/>
        <v>8462.41</v>
      </c>
      <c r="O854">
        <f t="shared" si="52"/>
        <v>1537.5900000000001</v>
      </c>
      <c r="P854">
        <f t="shared" si="53"/>
        <v>1.8451080000000009</v>
      </c>
      <c r="Q854" s="4">
        <v>20001</v>
      </c>
      <c r="R854" s="5">
        <v>37.884228</v>
      </c>
      <c r="S854" s="5">
        <v>-95.300944999999999</v>
      </c>
      <c r="T854">
        <v>7</v>
      </c>
      <c r="U854">
        <v>0.11611880895085411</v>
      </c>
      <c r="V854">
        <v>13364</v>
      </c>
      <c r="W854">
        <v>13212</v>
      </c>
      <c r="X854">
        <v>13081</v>
      </c>
      <c r="Y854">
        <v>12657</v>
      </c>
      <c r="Z854">
        <v>6366</v>
      </c>
      <c r="AA854">
        <v>19187</v>
      </c>
      <c r="AB854">
        <v>4983.686999999999</v>
      </c>
      <c r="AC854">
        <v>38698</v>
      </c>
      <c r="AD854">
        <v>1</v>
      </c>
      <c r="AE854">
        <v>7.644675483525724E-5</v>
      </c>
      <c r="AF854">
        <v>27</v>
      </c>
      <c r="AG854">
        <v>650</v>
      </c>
      <c r="AH854">
        <v>4.1538461538461538E-2</v>
      </c>
      <c r="AI854" s="3">
        <v>245315</v>
      </c>
      <c r="AJ854" s="3">
        <v>320193.44953238999</v>
      </c>
      <c r="AK854">
        <v>150</v>
      </c>
      <c r="AL854">
        <v>323353.59999999998</v>
      </c>
      <c r="AM854">
        <v>887114</v>
      </c>
      <c r="AN854">
        <v>60811</v>
      </c>
      <c r="AO854">
        <v>947925</v>
      </c>
      <c r="AP854">
        <v>2</v>
      </c>
      <c r="AQ854">
        <v>0</v>
      </c>
      <c r="AR854">
        <v>2</v>
      </c>
      <c r="AS854">
        <v>0.15137753557372086</v>
      </c>
      <c r="AT854">
        <v>2</v>
      </c>
      <c r="AU854">
        <v>22</v>
      </c>
      <c r="AV854">
        <f t="shared" si="55"/>
        <v>24</v>
      </c>
      <c r="AW854">
        <v>9387</v>
      </c>
      <c r="AX854">
        <v>0.88</v>
      </c>
      <c r="AY854">
        <v>819167315.92376494</v>
      </c>
      <c r="AZ854">
        <v>819167.31592376495</v>
      </c>
      <c r="BA854">
        <v>56965.014493436604</v>
      </c>
      <c r="BB854">
        <v>0.17554634346932677</v>
      </c>
      <c r="BC854">
        <v>3157</v>
      </c>
      <c r="BD854">
        <v>2641</v>
      </c>
      <c r="BE854">
        <v>516</v>
      </c>
      <c r="BF854">
        <v>3.8611194253217601E-2</v>
      </c>
      <c r="BG854">
        <v>280813</v>
      </c>
      <c r="BH854">
        <v>21.467242565553093</v>
      </c>
      <c r="BI854">
        <v>2016</v>
      </c>
      <c r="BJ854">
        <v>19</v>
      </c>
      <c r="BK854">
        <v>2</v>
      </c>
      <c r="BL854">
        <v>2</v>
      </c>
      <c r="BM854">
        <v>0</v>
      </c>
      <c r="BN854">
        <v>1</v>
      </c>
      <c r="BO854">
        <v>1</v>
      </c>
      <c r="BP854">
        <v>1</v>
      </c>
      <c r="BQ854">
        <v>1</v>
      </c>
      <c r="BR854">
        <v>3</v>
      </c>
      <c r="BS854">
        <v>0</v>
      </c>
      <c r="BT854">
        <v>13203</v>
      </c>
      <c r="BU854">
        <v>0.78</v>
      </c>
      <c r="BV854">
        <v>0.56417419999999996</v>
      </c>
      <c r="BW854">
        <v>114</v>
      </c>
      <c r="BX854">
        <v>2.272211</v>
      </c>
      <c r="BY854">
        <v>0.79322280000000001</v>
      </c>
      <c r="BZ854">
        <v>16</v>
      </c>
      <c r="CA854">
        <v>1</v>
      </c>
      <c r="CB854">
        <v>2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0</v>
      </c>
      <c r="CJ854">
        <v>12912</v>
      </c>
      <c r="CK854">
        <v>1.6263940520446096</v>
      </c>
      <c r="CL854">
        <v>0.60727355901189384</v>
      </c>
      <c r="CM854">
        <v>99</v>
      </c>
      <c r="CN854">
        <v>0.27416494930627439</v>
      </c>
      <c r="CO854">
        <v>1150</v>
      </c>
      <c r="CP854">
        <v>-0.56358514130000004</v>
      </c>
      <c r="CQ854">
        <v>-0.4372320516</v>
      </c>
      <c r="CR854">
        <v>10667</v>
      </c>
      <c r="CS854">
        <v>0.84499999999999997</v>
      </c>
      <c r="CT854">
        <v>11212</v>
      </c>
      <c r="CU854">
        <v>0.8648312119499999</v>
      </c>
      <c r="CV854">
        <v>17</v>
      </c>
      <c r="CW854">
        <v>7</v>
      </c>
      <c r="CX854">
        <v>6</v>
      </c>
      <c r="CY854">
        <v>211</v>
      </c>
      <c r="CZ854">
        <v>967</v>
      </c>
      <c r="DA854" s="2">
        <v>8507</v>
      </c>
      <c r="DB854" s="2">
        <v>1195</v>
      </c>
      <c r="DC854" s="2">
        <v>114.29</v>
      </c>
      <c r="DD854" s="2">
        <v>850</v>
      </c>
      <c r="DE854">
        <v>277</v>
      </c>
      <c r="DF854">
        <v>34</v>
      </c>
      <c r="DG854">
        <v>60.96</v>
      </c>
      <c r="DH854">
        <v>30.48</v>
      </c>
      <c r="DI854" s="2">
        <v>15.24</v>
      </c>
      <c r="DJ854">
        <v>-1.43</v>
      </c>
      <c r="DK854">
        <v>0.97414752461121412</v>
      </c>
      <c r="DL854">
        <v>0</v>
      </c>
      <c r="DM854">
        <v>0</v>
      </c>
      <c r="DN854">
        <v>223.6</v>
      </c>
      <c r="DO854">
        <v>0.68799999999999994</v>
      </c>
      <c r="DP854">
        <v>6467.4</v>
      </c>
      <c r="DQ854" s="2">
        <v>0</v>
      </c>
      <c r="DR854" s="2">
        <v>172.74504368999999</v>
      </c>
      <c r="DS854">
        <v>5.3422722679691834E-4</v>
      </c>
      <c r="DT854">
        <v>5.27734101359622</v>
      </c>
      <c r="DU854">
        <v>1706447.2151739865</v>
      </c>
      <c r="DV854">
        <v>1</v>
      </c>
    </row>
    <row r="855" spans="1:126" x14ac:dyDescent="0.15">
      <c r="A855" t="s">
        <v>1548</v>
      </c>
      <c r="B855" t="s">
        <v>1550</v>
      </c>
      <c r="C855">
        <v>20</v>
      </c>
      <c r="D855">
        <v>3</v>
      </c>
      <c r="E855" t="s">
        <v>1551</v>
      </c>
      <c r="F855">
        <v>20003</v>
      </c>
      <c r="G855" t="s">
        <v>5839</v>
      </c>
      <c r="H855">
        <v>96</v>
      </c>
      <c r="I855">
        <v>0.5</v>
      </c>
      <c r="J855">
        <v>0.5</v>
      </c>
      <c r="K855">
        <v>0.4</v>
      </c>
      <c r="L855">
        <v>1.1000000000000001</v>
      </c>
      <c r="M855">
        <v>1.5</v>
      </c>
      <c r="N855">
        <f t="shared" si="54"/>
        <v>9220.119999999999</v>
      </c>
      <c r="O855">
        <f t="shared" si="52"/>
        <v>779.88000000000102</v>
      </c>
      <c r="P855">
        <f t="shared" si="53"/>
        <v>0.93585600000000158</v>
      </c>
      <c r="Q855" s="4">
        <v>20003</v>
      </c>
      <c r="R855" s="5">
        <v>38.215114</v>
      </c>
      <c r="S855" s="5">
        <v>-95.292045999999999</v>
      </c>
      <c r="T855">
        <v>6</v>
      </c>
      <c r="U855">
        <v>0.19551526919630952</v>
      </c>
      <c r="V855">
        <v>8066</v>
      </c>
      <c r="W855">
        <v>7962</v>
      </c>
      <c r="X855">
        <v>7896</v>
      </c>
      <c r="Y855">
        <v>7817</v>
      </c>
      <c r="Z855">
        <v>3745</v>
      </c>
      <c r="AA855">
        <v>19189</v>
      </c>
      <c r="AB855">
        <v>2907.1039999999998</v>
      </c>
      <c r="AC855">
        <v>40696</v>
      </c>
      <c r="AD855">
        <v>1</v>
      </c>
      <c r="AE855">
        <v>1.2664640324214793E-4</v>
      </c>
      <c r="AF855">
        <v>35</v>
      </c>
      <c r="AG855">
        <v>707</v>
      </c>
      <c r="AH855">
        <v>4.9504950495049507E-2</v>
      </c>
      <c r="AI855" s="3">
        <v>366176</v>
      </c>
      <c r="AJ855" s="3">
        <v>370973.10300021002</v>
      </c>
      <c r="AK855">
        <v>180</v>
      </c>
      <c r="AL855">
        <v>373984</v>
      </c>
      <c r="AM855">
        <v>1029123</v>
      </c>
      <c r="AN855">
        <v>93627</v>
      </c>
      <c r="AO855">
        <v>1122750</v>
      </c>
      <c r="AP855">
        <v>1</v>
      </c>
      <c r="AQ855">
        <v>0</v>
      </c>
      <c r="AR855">
        <v>1</v>
      </c>
      <c r="AS855">
        <v>0.12559658377292138</v>
      </c>
      <c r="AT855">
        <v>1</v>
      </c>
      <c r="AU855">
        <v>10</v>
      </c>
      <c r="AV855">
        <f t="shared" si="55"/>
        <v>11</v>
      </c>
      <c r="AW855">
        <v>1894</v>
      </c>
      <c r="AX855">
        <v>0.28000000000000003</v>
      </c>
      <c r="AY855">
        <v>261356554.11312401</v>
      </c>
      <c r="AZ855">
        <v>261356.554113124</v>
      </c>
      <c r="BA855">
        <v>32266.419709719401</v>
      </c>
      <c r="BB855">
        <v>0.30991972738108797</v>
      </c>
      <c r="BC855">
        <v>6019</v>
      </c>
      <c r="BD855">
        <v>3951</v>
      </c>
      <c r="BE855">
        <v>2068</v>
      </c>
      <c r="BF855">
        <v>0.25638482519216466</v>
      </c>
      <c r="BG855">
        <v>181034</v>
      </c>
      <c r="BH855">
        <v>22.927304964539008</v>
      </c>
      <c r="BI855">
        <v>1254</v>
      </c>
      <c r="BJ855">
        <v>6</v>
      </c>
      <c r="BK855">
        <v>1</v>
      </c>
      <c r="BL855">
        <v>2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7872</v>
      </c>
      <c r="BU855">
        <v>0.73</v>
      </c>
      <c r="BV855">
        <v>0.59756100000000001</v>
      </c>
      <c r="BW855">
        <v>56</v>
      </c>
      <c r="BX855">
        <v>1.1432929999999999</v>
      </c>
      <c r="BY855">
        <v>-0.124588</v>
      </c>
      <c r="BZ855">
        <v>9</v>
      </c>
      <c r="CA855">
        <v>0</v>
      </c>
      <c r="CB855">
        <v>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7877</v>
      </c>
      <c r="CK855">
        <v>1.5234226228259491</v>
      </c>
      <c r="CL855">
        <v>0.6182394628869825</v>
      </c>
      <c r="CM855">
        <v>44</v>
      </c>
      <c r="CN855">
        <v>-0.11517754313639876</v>
      </c>
      <c r="CO855">
        <v>593</v>
      </c>
      <c r="CP855">
        <v>-0.1762856522</v>
      </c>
      <c r="CQ855">
        <v>-0.2293429005</v>
      </c>
      <c r="CR855">
        <v>6618</v>
      </c>
      <c r="CS855">
        <v>0.85099999999999998</v>
      </c>
      <c r="CT855">
        <v>6703</v>
      </c>
      <c r="CU855">
        <v>0.82953209498999991</v>
      </c>
      <c r="CV855">
        <v>3</v>
      </c>
      <c r="CW855">
        <v>3</v>
      </c>
      <c r="CX855">
        <v>3</v>
      </c>
      <c r="CY855">
        <v>323</v>
      </c>
      <c r="CZ855">
        <v>1095</v>
      </c>
      <c r="DA855" s="2">
        <v>3960</v>
      </c>
      <c r="DB855" s="2">
        <v>475</v>
      </c>
      <c r="DC855" s="2">
        <v>63.32</v>
      </c>
      <c r="DD855" s="2">
        <v>387</v>
      </c>
      <c r="DE855">
        <v>305</v>
      </c>
      <c r="DF855">
        <v>28</v>
      </c>
      <c r="DG855">
        <v>12.66</v>
      </c>
      <c r="DH855">
        <v>25.33</v>
      </c>
      <c r="DI855" s="2">
        <v>12.66</v>
      </c>
      <c r="DJ855">
        <v>-2.42</v>
      </c>
      <c r="DK855">
        <v>0.95458468059075419</v>
      </c>
      <c r="DL855">
        <v>7.0721357850070717E-3</v>
      </c>
      <c r="DM855">
        <v>0</v>
      </c>
      <c r="DN855">
        <v>233.7</v>
      </c>
      <c r="DO855">
        <v>0.59</v>
      </c>
      <c r="DP855">
        <v>6118.39</v>
      </c>
      <c r="DQ855" s="2">
        <v>0</v>
      </c>
      <c r="DR855" s="2">
        <v>115.1677253</v>
      </c>
      <c r="DS855">
        <v>3.0794623941131171E-4</v>
      </c>
      <c r="DT855">
        <v>4.9407637320744602</v>
      </c>
      <c r="DU855">
        <v>1847766.5835761349</v>
      </c>
      <c r="DV855">
        <v>0</v>
      </c>
    </row>
    <row r="856" spans="1:126" x14ac:dyDescent="0.15">
      <c r="A856" t="s">
        <v>1548</v>
      </c>
      <c r="B856" t="s">
        <v>1552</v>
      </c>
      <c r="C856">
        <v>20</v>
      </c>
      <c r="D856">
        <v>5</v>
      </c>
      <c r="E856" t="s">
        <v>1553</v>
      </c>
      <c r="F856">
        <v>20005</v>
      </c>
      <c r="G856" t="s">
        <v>5840</v>
      </c>
      <c r="H856">
        <v>89.5</v>
      </c>
      <c r="I856">
        <v>5</v>
      </c>
      <c r="J856">
        <v>0.5</v>
      </c>
      <c r="K856">
        <v>0.4</v>
      </c>
      <c r="L856">
        <v>2.2999999999999998</v>
      </c>
      <c r="M856">
        <v>2.2999999999999998</v>
      </c>
      <c r="N856">
        <f t="shared" si="54"/>
        <v>8046.24</v>
      </c>
      <c r="O856">
        <f t="shared" si="52"/>
        <v>1953.7600000000002</v>
      </c>
      <c r="P856">
        <f t="shared" si="53"/>
        <v>2.3445120000000013</v>
      </c>
      <c r="Q856" s="4">
        <v>20005</v>
      </c>
      <c r="R856" s="5">
        <v>39.532544000000001</v>
      </c>
      <c r="S856" s="5">
        <v>-95.313396999999995</v>
      </c>
      <c r="T856">
        <v>6</v>
      </c>
      <c r="U856">
        <v>0.1442784048343769</v>
      </c>
      <c r="V856">
        <v>16854</v>
      </c>
      <c r="W856">
        <v>16737</v>
      </c>
      <c r="X856">
        <v>16633</v>
      </c>
      <c r="Y856">
        <v>16414</v>
      </c>
      <c r="Z856">
        <v>7560</v>
      </c>
      <c r="AA856">
        <v>19191</v>
      </c>
      <c r="AB856">
        <v>5984.7649999999994</v>
      </c>
      <c r="AC856">
        <v>43581</v>
      </c>
      <c r="AD856">
        <v>1</v>
      </c>
      <c r="AE856">
        <v>6.0121445319545483E-5</v>
      </c>
      <c r="AF856">
        <v>14</v>
      </c>
      <c r="AG856">
        <v>611</v>
      </c>
      <c r="AH856">
        <v>2.2913256955810146E-2</v>
      </c>
      <c r="AI856" s="3">
        <v>220404</v>
      </c>
      <c r="AJ856" s="3">
        <v>275949.59358444501</v>
      </c>
      <c r="AK856">
        <v>156</v>
      </c>
      <c r="AL856">
        <v>278438.40000000002</v>
      </c>
      <c r="AM856">
        <v>661202</v>
      </c>
      <c r="AN856">
        <v>82229</v>
      </c>
      <c r="AO856">
        <v>743431</v>
      </c>
      <c r="AP856">
        <v>2</v>
      </c>
      <c r="AQ856">
        <v>0</v>
      </c>
      <c r="AR856">
        <v>2</v>
      </c>
      <c r="AS856">
        <v>0.11949572802772303</v>
      </c>
      <c r="AT856">
        <v>2</v>
      </c>
      <c r="AU856">
        <v>17</v>
      </c>
      <c r="AV856">
        <f t="shared" si="55"/>
        <v>19</v>
      </c>
      <c r="AW856">
        <v>0</v>
      </c>
      <c r="AX856">
        <v>0</v>
      </c>
      <c r="AY856">
        <v>493859556.126472</v>
      </c>
      <c r="AZ856">
        <v>493859.55612647202</v>
      </c>
      <c r="BA856">
        <v>28916.498773086601</v>
      </c>
      <c r="BB856">
        <v>0.34582333353951139</v>
      </c>
      <c r="BC856">
        <v>7642</v>
      </c>
      <c r="BD856">
        <v>0</v>
      </c>
      <c r="BE856">
        <v>7642</v>
      </c>
      <c r="BF856">
        <v>0.45342351963925476</v>
      </c>
      <c r="BG856">
        <v>409326</v>
      </c>
      <c r="BH856">
        <v>24.609270726868274</v>
      </c>
      <c r="BI856">
        <v>1990</v>
      </c>
      <c r="BJ856">
        <v>19</v>
      </c>
      <c r="BK856">
        <v>3</v>
      </c>
      <c r="BL856">
        <v>2</v>
      </c>
      <c r="BM856">
        <v>0</v>
      </c>
      <c r="BN856">
        <v>0</v>
      </c>
      <c r="BO856">
        <v>3</v>
      </c>
      <c r="BP856">
        <v>1</v>
      </c>
      <c r="BQ856">
        <v>2</v>
      </c>
      <c r="BR856">
        <v>2</v>
      </c>
      <c r="BS856">
        <v>0</v>
      </c>
      <c r="BT856">
        <v>16411</v>
      </c>
      <c r="BU856">
        <v>0.76</v>
      </c>
      <c r="BV856">
        <v>0.57601729999999995</v>
      </c>
      <c r="BW856">
        <v>153</v>
      </c>
      <c r="BX856">
        <v>1.9499120000000001</v>
      </c>
      <c r="BY856">
        <v>0.71172329999999995</v>
      </c>
      <c r="BZ856">
        <v>18</v>
      </c>
      <c r="CA856">
        <v>3</v>
      </c>
      <c r="CB856">
        <v>2</v>
      </c>
      <c r="CC856">
        <v>0</v>
      </c>
      <c r="CD856">
        <v>0</v>
      </c>
      <c r="CE856">
        <v>2</v>
      </c>
      <c r="CF856">
        <v>1</v>
      </c>
      <c r="CG856">
        <v>3</v>
      </c>
      <c r="CH856">
        <v>1</v>
      </c>
      <c r="CI856">
        <v>0</v>
      </c>
      <c r="CJ856">
        <v>16491</v>
      </c>
      <c r="CK856">
        <v>1.8191740949608877</v>
      </c>
      <c r="CL856">
        <v>0.61184451778511184</v>
      </c>
      <c r="CM856">
        <v>117</v>
      </c>
      <c r="CN856">
        <v>0.37450366786681805</v>
      </c>
      <c r="CO856">
        <v>1585</v>
      </c>
      <c r="CP856">
        <v>1.4588909000000001E-2</v>
      </c>
      <c r="CQ856">
        <v>-0.48648057259999999</v>
      </c>
      <c r="CR856">
        <v>13618</v>
      </c>
      <c r="CS856">
        <v>0.83400000000000007</v>
      </c>
      <c r="CT856">
        <v>14427</v>
      </c>
      <c r="CU856">
        <v>0.86742805957000002</v>
      </c>
      <c r="CV856">
        <v>21</v>
      </c>
      <c r="CW856">
        <v>8</v>
      </c>
      <c r="CX856">
        <v>7</v>
      </c>
      <c r="CY856">
        <v>333</v>
      </c>
      <c r="CZ856">
        <v>912</v>
      </c>
      <c r="DA856" s="2">
        <v>8395</v>
      </c>
      <c r="DB856" s="2">
        <v>1065</v>
      </c>
      <c r="DC856" s="2">
        <v>143.29</v>
      </c>
      <c r="DD856" s="2">
        <v>1564</v>
      </c>
      <c r="DE856">
        <v>217</v>
      </c>
      <c r="DF856">
        <v>39</v>
      </c>
      <c r="DG856">
        <v>47.76</v>
      </c>
      <c r="DH856">
        <v>11.94</v>
      </c>
      <c r="DI856" s="2">
        <v>41.79</v>
      </c>
      <c r="DJ856">
        <v>-0.76</v>
      </c>
      <c r="DK856">
        <v>0.94703816627647408</v>
      </c>
      <c r="DL856">
        <v>0</v>
      </c>
      <c r="DM856">
        <v>0</v>
      </c>
      <c r="DN856">
        <v>80.099999999999994</v>
      </c>
      <c r="DO856">
        <v>0.28699999999999998</v>
      </c>
      <c r="DP856">
        <v>3412.6600000000003</v>
      </c>
      <c r="DQ856" s="2">
        <v>0</v>
      </c>
      <c r="DR856" s="2">
        <v>0</v>
      </c>
      <c r="DS856">
        <v>0</v>
      </c>
      <c r="DT856">
        <v>3.6354657232564098</v>
      </c>
      <c r="DU856">
        <v>1012253.2592383577</v>
      </c>
      <c r="DV856">
        <v>0</v>
      </c>
    </row>
    <row r="857" spans="1:126" x14ac:dyDescent="0.15">
      <c r="A857" t="s">
        <v>1548</v>
      </c>
      <c r="B857" t="s">
        <v>1554</v>
      </c>
      <c r="C857">
        <v>20</v>
      </c>
      <c r="D857">
        <v>7</v>
      </c>
      <c r="E857" t="s">
        <v>1555</v>
      </c>
      <c r="F857">
        <v>20007</v>
      </c>
      <c r="G857" t="s">
        <v>5841</v>
      </c>
      <c r="H857">
        <v>94.8</v>
      </c>
      <c r="I857">
        <v>0.4</v>
      </c>
      <c r="J857">
        <v>0.5</v>
      </c>
      <c r="K857">
        <v>0.4</v>
      </c>
      <c r="L857">
        <v>1.4</v>
      </c>
      <c r="M857">
        <v>2.4</v>
      </c>
      <c r="N857">
        <f t="shared" si="54"/>
        <v>8995.3299999999981</v>
      </c>
      <c r="O857">
        <f t="shared" si="52"/>
        <v>1004.6700000000019</v>
      </c>
      <c r="P857">
        <f t="shared" si="53"/>
        <v>1.2056040000000028</v>
      </c>
      <c r="Q857" s="4">
        <v>20007</v>
      </c>
      <c r="R857" s="5">
        <v>37.222906000000002</v>
      </c>
      <c r="S857" s="5">
        <v>-98.685051999999999</v>
      </c>
      <c r="T857">
        <v>9</v>
      </c>
      <c r="U857">
        <v>7.1970623287367086E-2</v>
      </c>
      <c r="V857">
        <v>4867</v>
      </c>
      <c r="W857">
        <v>4898</v>
      </c>
      <c r="X857">
        <v>4770</v>
      </c>
      <c r="Y857">
        <v>4828</v>
      </c>
      <c r="Z857">
        <v>2401</v>
      </c>
      <c r="AA857">
        <v>19193</v>
      </c>
      <c r="AB857">
        <v>1897.9229999999998</v>
      </c>
      <c r="AC857">
        <v>51811</v>
      </c>
      <c r="AD857">
        <v>1</v>
      </c>
      <c r="AE857">
        <v>2.0964360587002095E-4</v>
      </c>
      <c r="AF857">
        <v>3</v>
      </c>
      <c r="AG857">
        <v>378</v>
      </c>
      <c r="AH857">
        <v>7.9365079365079361E-3</v>
      </c>
      <c r="AI857" s="3">
        <v>590678</v>
      </c>
      <c r="AJ857" s="3">
        <v>725809.53339013003</v>
      </c>
      <c r="AK857">
        <v>519</v>
      </c>
      <c r="AL857">
        <v>727212.8</v>
      </c>
      <c r="AM857">
        <v>505325</v>
      </c>
      <c r="AN857">
        <v>64789</v>
      </c>
      <c r="AO857">
        <v>570114</v>
      </c>
      <c r="AP857">
        <v>1</v>
      </c>
      <c r="AQ857">
        <v>0</v>
      </c>
      <c r="AR857">
        <v>1</v>
      </c>
      <c r="AS857">
        <v>0.20416496529195591</v>
      </c>
      <c r="AT857">
        <v>1</v>
      </c>
      <c r="AU857">
        <v>4</v>
      </c>
      <c r="AV857">
        <f t="shared" si="55"/>
        <v>5</v>
      </c>
      <c r="AW857">
        <v>3176</v>
      </c>
      <c r="AX857">
        <v>0.84</v>
      </c>
      <c r="AY857">
        <v>363090282.48835403</v>
      </c>
      <c r="AZ857">
        <v>363090.28248835402</v>
      </c>
      <c r="BA857">
        <v>69368.850082118603</v>
      </c>
      <c r="BB857">
        <v>0.14415692328994981</v>
      </c>
      <c r="BC857">
        <v>3330</v>
      </c>
      <c r="BD857">
        <v>6000</v>
      </c>
      <c r="BE857">
        <v>-2670</v>
      </c>
      <c r="BF857">
        <v>-0.54859256215327712</v>
      </c>
      <c r="BG857">
        <v>172060</v>
      </c>
      <c r="BH857">
        <v>36.071278825995805</v>
      </c>
      <c r="BI857">
        <v>856</v>
      </c>
      <c r="BJ857">
        <v>10</v>
      </c>
      <c r="BK857">
        <v>1</v>
      </c>
      <c r="BL857">
        <v>2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1</v>
      </c>
      <c r="BS857">
        <v>0</v>
      </c>
      <c r="BT857">
        <v>4593</v>
      </c>
      <c r="BU857">
        <v>0.76</v>
      </c>
      <c r="BV857">
        <v>0.65565910000000005</v>
      </c>
      <c r="BW857">
        <v>74</v>
      </c>
      <c r="BX857">
        <v>3.2658390000000002</v>
      </c>
      <c r="BY857">
        <v>3.1650619999999998</v>
      </c>
      <c r="BZ857">
        <v>13</v>
      </c>
      <c r="CA857">
        <v>1</v>
      </c>
      <c r="CB857">
        <v>2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0</v>
      </c>
      <c r="CJ857">
        <v>4870</v>
      </c>
      <c r="CK857">
        <v>3.6960985626283369</v>
      </c>
      <c r="CL857">
        <v>0.7102516881522406</v>
      </c>
      <c r="CM857">
        <v>53</v>
      </c>
      <c r="CN857">
        <v>3.1196862144000033</v>
      </c>
      <c r="CO857">
        <v>500</v>
      </c>
      <c r="CP857">
        <v>0.79608004899999996</v>
      </c>
      <c r="CQ857">
        <v>-2.1294284000000002E-3</v>
      </c>
      <c r="CR857">
        <v>4203</v>
      </c>
      <c r="CS857">
        <v>0.873</v>
      </c>
      <c r="CT857">
        <v>3976</v>
      </c>
      <c r="CU857">
        <v>0.8499464094300001</v>
      </c>
      <c r="CV857">
        <v>1</v>
      </c>
      <c r="CX857">
        <v>3</v>
      </c>
      <c r="CY857">
        <v>382</v>
      </c>
      <c r="CZ857">
        <v>533</v>
      </c>
      <c r="DA857" s="2">
        <v>3755</v>
      </c>
      <c r="DB857" s="2">
        <v>365</v>
      </c>
      <c r="DC857" s="2">
        <v>242.57</v>
      </c>
      <c r="DD857" s="2">
        <v>191</v>
      </c>
      <c r="DE857">
        <v>122</v>
      </c>
      <c r="DF857">
        <v>17</v>
      </c>
      <c r="DG857">
        <v>60.64</v>
      </c>
      <c r="DH857">
        <v>80.86</v>
      </c>
      <c r="DI857" s="2">
        <v>121.29</v>
      </c>
      <c r="DJ857">
        <v>-1.28</v>
      </c>
      <c r="DK857">
        <v>0.86689025154144894</v>
      </c>
      <c r="DL857">
        <v>0</v>
      </c>
      <c r="DM857">
        <v>0</v>
      </c>
      <c r="DN857">
        <v>232</v>
      </c>
      <c r="DO857">
        <v>0.316</v>
      </c>
      <c r="DP857">
        <v>7519.25</v>
      </c>
      <c r="DQ857" s="2">
        <v>0</v>
      </c>
      <c r="DR857" s="2">
        <v>92.556703600000006</v>
      </c>
      <c r="DS857">
        <v>1.272758451556408E-4</v>
      </c>
      <c r="DT857">
        <v>3.97640246969857</v>
      </c>
      <c r="DU857">
        <v>2891690.7739164126</v>
      </c>
      <c r="DV857">
        <v>1</v>
      </c>
    </row>
    <row r="858" spans="1:126" x14ac:dyDescent="0.15">
      <c r="A858" t="s">
        <v>1548</v>
      </c>
      <c r="B858" t="s">
        <v>1556</v>
      </c>
      <c r="C858">
        <v>20</v>
      </c>
      <c r="D858">
        <v>9</v>
      </c>
      <c r="E858" t="s">
        <v>1557</v>
      </c>
      <c r="F858">
        <v>20009</v>
      </c>
      <c r="G858" t="s">
        <v>5842</v>
      </c>
      <c r="H858">
        <v>83.4</v>
      </c>
      <c r="I858">
        <v>1.3</v>
      </c>
      <c r="J858">
        <v>0.4</v>
      </c>
      <c r="K858">
        <v>0.2</v>
      </c>
      <c r="L858">
        <v>1.3</v>
      </c>
      <c r="M858">
        <v>13.3</v>
      </c>
      <c r="N858">
        <f t="shared" si="54"/>
        <v>7136.0300000000007</v>
      </c>
      <c r="O858">
        <f t="shared" si="52"/>
        <v>2863.9699999999993</v>
      </c>
      <c r="P858">
        <f t="shared" si="53"/>
        <v>3.4367640000000006</v>
      </c>
      <c r="Q858" s="4">
        <v>20009</v>
      </c>
      <c r="R858" s="5">
        <v>38.481239000000002</v>
      </c>
      <c r="S858" s="5">
        <v>-98.767837</v>
      </c>
      <c r="T858">
        <v>7</v>
      </c>
      <c r="U858">
        <v>0.19071867008799398</v>
      </c>
      <c r="V858">
        <v>27556</v>
      </c>
      <c r="W858">
        <v>27566</v>
      </c>
      <c r="X858">
        <v>27399</v>
      </c>
      <c r="Y858">
        <v>27163</v>
      </c>
      <c r="Z858">
        <v>13455</v>
      </c>
      <c r="AA858">
        <v>19195</v>
      </c>
      <c r="AB858">
        <v>11175.46</v>
      </c>
      <c r="AC858">
        <v>44013</v>
      </c>
      <c r="AD858">
        <v>1</v>
      </c>
      <c r="AE858">
        <v>3.6497682397167778E-5</v>
      </c>
      <c r="AF858">
        <v>19</v>
      </c>
      <c r="AG858">
        <v>694</v>
      </c>
      <c r="AH858">
        <v>2.7377521613832854E-2</v>
      </c>
      <c r="AI858" s="3">
        <v>566088</v>
      </c>
      <c r="AJ858" s="3">
        <v>573055.48946714005</v>
      </c>
      <c r="AK858">
        <v>320</v>
      </c>
      <c r="AL858">
        <v>576320</v>
      </c>
      <c r="AM858">
        <v>593565</v>
      </c>
      <c r="AN858">
        <v>146371</v>
      </c>
      <c r="AO858">
        <v>739936</v>
      </c>
      <c r="AP858">
        <v>4</v>
      </c>
      <c r="AQ858">
        <v>0</v>
      </c>
      <c r="AR858">
        <v>4</v>
      </c>
      <c r="AS858">
        <v>0.14510629035768702</v>
      </c>
      <c r="AT858">
        <v>4</v>
      </c>
      <c r="AU858">
        <v>40</v>
      </c>
      <c r="AV858">
        <f t="shared" si="55"/>
        <v>44</v>
      </c>
      <c r="AW858">
        <v>25500</v>
      </c>
      <c r="AX858">
        <v>0.91</v>
      </c>
      <c r="AY858">
        <v>1445739632.6830599</v>
      </c>
      <c r="AZ858">
        <v>1445739.6326830599</v>
      </c>
      <c r="BA858">
        <v>51231.380264999199</v>
      </c>
      <c r="BB858">
        <v>0.19519286711140804</v>
      </c>
      <c r="BC858">
        <v>3891</v>
      </c>
      <c r="BD858">
        <v>1980</v>
      </c>
      <c r="BE858">
        <v>1911</v>
      </c>
      <c r="BF858">
        <v>6.9349687908259544E-2</v>
      </c>
      <c r="BG858">
        <v>965846</v>
      </c>
      <c r="BH858">
        <v>35.25114055257491</v>
      </c>
      <c r="BI858">
        <v>4071</v>
      </c>
      <c r="BJ858">
        <v>35</v>
      </c>
      <c r="BK858">
        <v>9</v>
      </c>
      <c r="BL858">
        <v>6</v>
      </c>
      <c r="BM858">
        <v>0</v>
      </c>
      <c r="BN858">
        <v>0</v>
      </c>
      <c r="BO858">
        <v>2</v>
      </c>
      <c r="BP858">
        <v>1</v>
      </c>
      <c r="BQ858">
        <v>3</v>
      </c>
      <c r="BR858">
        <v>5</v>
      </c>
      <c r="BS858">
        <v>0</v>
      </c>
      <c r="BT858">
        <v>27464</v>
      </c>
      <c r="BU858">
        <v>0.79</v>
      </c>
      <c r="BV858">
        <v>0.52013359999999997</v>
      </c>
      <c r="BW858">
        <v>250</v>
      </c>
      <c r="BX858">
        <v>2.2210890000000001</v>
      </c>
      <c r="BY858">
        <v>0.58871870000000004</v>
      </c>
      <c r="BZ858">
        <v>33</v>
      </c>
      <c r="CA858">
        <v>7</v>
      </c>
      <c r="CB858">
        <v>5</v>
      </c>
      <c r="CC858">
        <v>1</v>
      </c>
      <c r="CD858">
        <v>0</v>
      </c>
      <c r="CE858">
        <v>2</v>
      </c>
      <c r="CF858">
        <v>1</v>
      </c>
      <c r="CG858">
        <v>5</v>
      </c>
      <c r="CH858">
        <v>5</v>
      </c>
      <c r="CI858">
        <v>0</v>
      </c>
      <c r="CJ858">
        <v>27258</v>
      </c>
      <c r="CK858">
        <v>2.1645021645021645</v>
      </c>
      <c r="CL858">
        <v>0.60020895002611874</v>
      </c>
      <c r="CM858">
        <v>206</v>
      </c>
      <c r="CN858">
        <v>0.70590408339424771</v>
      </c>
      <c r="CO858">
        <v>2373</v>
      </c>
      <c r="CP858">
        <v>-0.342146269</v>
      </c>
      <c r="CQ858">
        <v>-0.1427545724</v>
      </c>
      <c r="CR858">
        <v>23563</v>
      </c>
      <c r="CS858">
        <v>0.871</v>
      </c>
      <c r="CT858">
        <v>22155</v>
      </c>
      <c r="CU858">
        <v>0.82167158814000008</v>
      </c>
      <c r="CV858">
        <v>48</v>
      </c>
      <c r="CW858">
        <v>13</v>
      </c>
      <c r="CX858">
        <v>16</v>
      </c>
      <c r="CY858">
        <v>684</v>
      </c>
      <c r="CZ858">
        <v>1019</v>
      </c>
      <c r="DA858" s="2">
        <v>20137</v>
      </c>
      <c r="DB858" s="2">
        <v>2400</v>
      </c>
      <c r="DC858" s="2">
        <v>101.78</v>
      </c>
      <c r="DD858" s="2">
        <v>2219</v>
      </c>
      <c r="DE858">
        <v>221</v>
      </c>
      <c r="DF858">
        <v>16</v>
      </c>
      <c r="DG858">
        <v>50.89</v>
      </c>
      <c r="DH858">
        <v>14.54</v>
      </c>
      <c r="DI858" s="2">
        <v>39.99</v>
      </c>
      <c r="DJ858">
        <v>-0.88</v>
      </c>
      <c r="DK858">
        <v>0.93116441260016114</v>
      </c>
      <c r="DL858">
        <v>0</v>
      </c>
      <c r="DM858">
        <v>0</v>
      </c>
      <c r="DN858">
        <v>396.7</v>
      </c>
      <c r="DO858">
        <v>0.69200000000000006</v>
      </c>
      <c r="DP858">
        <v>16601.150000000001</v>
      </c>
      <c r="DQ858" s="2">
        <v>0</v>
      </c>
      <c r="DR858" s="2">
        <v>306.72864041999998</v>
      </c>
      <c r="DS858">
        <v>5.3221847125242922E-4</v>
      </c>
      <c r="DT858">
        <v>5.0223749123173302</v>
      </c>
      <c r="DU858">
        <v>2894495.1094667236</v>
      </c>
      <c r="DV858">
        <v>0</v>
      </c>
    </row>
    <row r="859" spans="1:126" x14ac:dyDescent="0.15">
      <c r="A859" t="s">
        <v>1548</v>
      </c>
      <c r="B859" t="s">
        <v>1558</v>
      </c>
      <c r="C859">
        <v>20</v>
      </c>
      <c r="D859">
        <v>11</v>
      </c>
      <c r="E859" t="s">
        <v>1559</v>
      </c>
      <c r="F859">
        <v>20011</v>
      </c>
      <c r="G859" t="s">
        <v>5843</v>
      </c>
      <c r="H859">
        <v>92</v>
      </c>
      <c r="I859">
        <v>2.7</v>
      </c>
      <c r="J859">
        <v>0.7</v>
      </c>
      <c r="K859">
        <v>0.5</v>
      </c>
      <c r="L859">
        <v>2.2000000000000002</v>
      </c>
      <c r="M859">
        <v>2</v>
      </c>
      <c r="N859">
        <f t="shared" si="54"/>
        <v>8480.8700000000008</v>
      </c>
      <c r="O859">
        <f t="shared" si="52"/>
        <v>1519.1299999999992</v>
      </c>
      <c r="P859">
        <f t="shared" si="53"/>
        <v>1.8229559999999998</v>
      </c>
      <c r="Q859" s="4">
        <v>20011</v>
      </c>
      <c r="R859" s="5">
        <v>37.856099999999998</v>
      </c>
      <c r="S859" s="5">
        <v>-94.850927999999996</v>
      </c>
      <c r="T859">
        <v>6</v>
      </c>
      <c r="U859">
        <v>4.5265240325688801E-2</v>
      </c>
      <c r="V859">
        <v>15060</v>
      </c>
      <c r="W859">
        <v>14913</v>
      </c>
      <c r="X859">
        <v>14812</v>
      </c>
      <c r="Y859">
        <v>14736</v>
      </c>
      <c r="Z859">
        <v>6930</v>
      </c>
      <c r="AA859">
        <v>19197</v>
      </c>
      <c r="AB859">
        <v>5199.8389999999999</v>
      </c>
      <c r="AC859">
        <v>38280</v>
      </c>
      <c r="AD859">
        <v>1</v>
      </c>
      <c r="AE859">
        <v>6.7512827437213067E-5</v>
      </c>
      <c r="AF859">
        <v>33</v>
      </c>
      <c r="AG859">
        <v>903</v>
      </c>
      <c r="AH859">
        <v>3.6544850498338874E-2</v>
      </c>
      <c r="AI859" s="3">
        <v>334301</v>
      </c>
      <c r="AJ859" s="3">
        <v>406700.68972609501</v>
      </c>
      <c r="AK859">
        <v>160</v>
      </c>
      <c r="AL859">
        <v>408883.20000000001</v>
      </c>
      <c r="AM859">
        <v>1257827</v>
      </c>
      <c r="AN859">
        <v>61840</v>
      </c>
      <c r="AO859">
        <v>1319667</v>
      </c>
      <c r="AP859">
        <v>2</v>
      </c>
      <c r="AQ859">
        <v>0</v>
      </c>
      <c r="AR859">
        <v>2</v>
      </c>
      <c r="AS859">
        <v>0.13411117816670018</v>
      </c>
      <c r="AT859">
        <v>2</v>
      </c>
      <c r="AU859">
        <v>21</v>
      </c>
      <c r="AV859">
        <f t="shared" si="55"/>
        <v>23</v>
      </c>
      <c r="AW859">
        <v>8752</v>
      </c>
      <c r="AX859">
        <v>0.64</v>
      </c>
      <c r="AY859">
        <v>87599945.394645005</v>
      </c>
      <c r="AZ859">
        <v>87599.945394645008</v>
      </c>
      <c r="BA859">
        <v>5707.9412736822096</v>
      </c>
      <c r="BB859">
        <v>1.7519451445843224</v>
      </c>
      <c r="BC859">
        <v>955</v>
      </c>
      <c r="BD859">
        <v>751</v>
      </c>
      <c r="BE859">
        <v>204</v>
      </c>
      <c r="BF859">
        <v>1.3545816733067729E-2</v>
      </c>
      <c r="BG859">
        <v>251638</v>
      </c>
      <c r="BH859">
        <v>16.988792870645423</v>
      </c>
      <c r="BI859">
        <v>2107</v>
      </c>
      <c r="BJ859">
        <v>24</v>
      </c>
      <c r="BK859">
        <v>4</v>
      </c>
      <c r="BL859">
        <v>2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2</v>
      </c>
      <c r="BS859">
        <v>0</v>
      </c>
      <c r="BT859">
        <v>14884</v>
      </c>
      <c r="BU859">
        <v>0.71</v>
      </c>
      <c r="BV859">
        <v>0.60463670000000003</v>
      </c>
      <c r="BW859">
        <v>119</v>
      </c>
      <c r="BX859">
        <v>2.2171460000000001</v>
      </c>
      <c r="BY859">
        <v>0.91066309999999995</v>
      </c>
      <c r="BZ859">
        <v>22</v>
      </c>
      <c r="CA859">
        <v>4</v>
      </c>
      <c r="CB859">
        <v>2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14776</v>
      </c>
      <c r="CK859">
        <v>1.962642122360585</v>
      </c>
      <c r="CL859">
        <v>0.56875227355401969</v>
      </c>
      <c r="CM859">
        <v>97</v>
      </c>
      <c r="CN859">
        <v>0.2515534070954476</v>
      </c>
      <c r="CO859">
        <v>1523</v>
      </c>
      <c r="CP859">
        <v>-0.74416558870000005</v>
      </c>
      <c r="CQ859">
        <v>-0.45609485100000002</v>
      </c>
      <c r="CR859">
        <v>12332</v>
      </c>
      <c r="CS859">
        <v>0.84</v>
      </c>
      <c r="CT859">
        <v>12635</v>
      </c>
      <c r="CU859">
        <v>0.85185640520999995</v>
      </c>
      <c r="CV859">
        <v>11</v>
      </c>
      <c r="CW859">
        <v>4</v>
      </c>
      <c r="CX859">
        <v>9</v>
      </c>
      <c r="CY859">
        <v>430</v>
      </c>
      <c r="CZ859">
        <v>1355</v>
      </c>
      <c r="DA859" s="2">
        <v>9801</v>
      </c>
      <c r="DB859" s="2">
        <v>935</v>
      </c>
      <c r="DC859" s="2">
        <v>80.8</v>
      </c>
      <c r="DD859" s="2">
        <v>1022</v>
      </c>
      <c r="DE859">
        <v>456</v>
      </c>
      <c r="DF859">
        <v>50</v>
      </c>
      <c r="DG859">
        <v>60.6</v>
      </c>
      <c r="DH859">
        <v>13.47</v>
      </c>
      <c r="DI859" s="2">
        <v>20.2</v>
      </c>
      <c r="DJ859">
        <v>-1.85</v>
      </c>
      <c r="DK859">
        <v>0.95802585095467852</v>
      </c>
      <c r="DL859">
        <v>1.1074197120708748E-3</v>
      </c>
      <c r="DM859">
        <v>0</v>
      </c>
      <c r="DN859">
        <v>280.39999999999998</v>
      </c>
      <c r="DO859">
        <v>0.60199999999999998</v>
      </c>
      <c r="DP859">
        <v>9757.9500000000007</v>
      </c>
      <c r="DQ859" s="2">
        <v>0</v>
      </c>
      <c r="DR859" s="2">
        <v>455.14426398000001</v>
      </c>
      <c r="DS859">
        <v>1.1131412373739003E-3</v>
      </c>
      <c r="DT859">
        <v>5.6967087486675299</v>
      </c>
      <c r="DU859">
        <v>2329288.5026231753</v>
      </c>
      <c r="DV859">
        <v>0</v>
      </c>
    </row>
    <row r="860" spans="1:126" x14ac:dyDescent="0.15">
      <c r="A860" t="s">
        <v>1548</v>
      </c>
      <c r="B860" t="s">
        <v>1120</v>
      </c>
      <c r="C860">
        <v>20</v>
      </c>
      <c r="D860">
        <v>13</v>
      </c>
      <c r="E860" t="s">
        <v>1560</v>
      </c>
      <c r="F860">
        <v>20013</v>
      </c>
      <c r="G860" t="s">
        <v>5844</v>
      </c>
      <c r="H860">
        <v>84</v>
      </c>
      <c r="I860">
        <v>1.2</v>
      </c>
      <c r="J860">
        <v>8.6999999999999993</v>
      </c>
      <c r="K860">
        <v>0.3</v>
      </c>
      <c r="L860">
        <v>2.7</v>
      </c>
      <c r="M860">
        <v>3.1</v>
      </c>
      <c r="N860">
        <f t="shared" si="54"/>
        <v>7150.119999999999</v>
      </c>
      <c r="O860">
        <f t="shared" si="52"/>
        <v>2849.880000000001</v>
      </c>
      <c r="P860">
        <f t="shared" si="53"/>
        <v>3.4198560000000024</v>
      </c>
      <c r="Q860" s="4">
        <v>20013</v>
      </c>
      <c r="R860" s="5">
        <v>39.825930999999997</v>
      </c>
      <c r="S860" s="5">
        <v>-95.569905000000006</v>
      </c>
      <c r="T860">
        <v>6</v>
      </c>
      <c r="U860">
        <v>0.12617246990858824</v>
      </c>
      <c r="V860">
        <v>9962</v>
      </c>
      <c r="W860">
        <v>9926</v>
      </c>
      <c r="X860">
        <v>9880</v>
      </c>
      <c r="Y860">
        <v>9704</v>
      </c>
      <c r="Z860">
        <v>4854</v>
      </c>
      <c r="AA860">
        <v>20001</v>
      </c>
      <c r="AB860">
        <v>3918.8410000000003</v>
      </c>
      <c r="AC860">
        <v>43724</v>
      </c>
      <c r="AD860">
        <v>1</v>
      </c>
      <c r="AE860">
        <v>1.0121457489878542E-4</v>
      </c>
      <c r="AF860">
        <v>19</v>
      </c>
      <c r="AG860">
        <v>510</v>
      </c>
      <c r="AH860">
        <v>3.7254901960784313E-2</v>
      </c>
      <c r="AI860" s="3">
        <v>294888</v>
      </c>
      <c r="AJ860" s="3">
        <v>365357.7698756</v>
      </c>
      <c r="AK860">
        <v>175</v>
      </c>
      <c r="AL860">
        <v>366227.20000000001</v>
      </c>
      <c r="AM860">
        <v>1289875</v>
      </c>
      <c r="AN860">
        <v>113821</v>
      </c>
      <c r="AO860">
        <v>1403696</v>
      </c>
      <c r="AP860">
        <v>3</v>
      </c>
      <c r="AQ860">
        <v>0</v>
      </c>
      <c r="AR860">
        <v>3</v>
      </c>
      <c r="AS860">
        <v>0.30223655047350395</v>
      </c>
      <c r="AT860">
        <v>4</v>
      </c>
      <c r="AU860">
        <v>14</v>
      </c>
      <c r="AV860">
        <f t="shared" si="55"/>
        <v>18</v>
      </c>
      <c r="AW860">
        <v>0</v>
      </c>
      <c r="AX860">
        <v>0</v>
      </c>
      <c r="AY860">
        <v>132326979.19783901</v>
      </c>
      <c r="AZ860">
        <v>132326.97919783901</v>
      </c>
      <c r="BA860">
        <v>11491.9055595683</v>
      </c>
      <c r="BB860">
        <v>0.87017770448643117</v>
      </c>
      <c r="BC860">
        <v>4119</v>
      </c>
      <c r="BD860">
        <v>3780</v>
      </c>
      <c r="BE860">
        <v>339</v>
      </c>
      <c r="BF860">
        <v>3.4029311383256378E-2</v>
      </c>
      <c r="BG860">
        <v>349635</v>
      </c>
      <c r="BH860">
        <v>35.388157894736842</v>
      </c>
      <c r="BI860">
        <v>1438</v>
      </c>
      <c r="BJ860">
        <v>14</v>
      </c>
      <c r="BK860">
        <v>0</v>
      </c>
      <c r="BL860">
        <v>2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9927</v>
      </c>
      <c r="BU860">
        <v>0.77</v>
      </c>
      <c r="BV860">
        <v>0.5760168</v>
      </c>
      <c r="BW860">
        <v>130</v>
      </c>
      <c r="BX860">
        <v>1.7125010000000001</v>
      </c>
      <c r="BY860">
        <v>1.069323</v>
      </c>
      <c r="BZ860">
        <v>16</v>
      </c>
      <c r="CA860">
        <v>0</v>
      </c>
      <c r="CB860">
        <v>3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0</v>
      </c>
      <c r="CJ860">
        <v>9804</v>
      </c>
      <c r="CK860">
        <v>2.1419828641370868</v>
      </c>
      <c r="CL860">
        <v>0.59838153753933765</v>
      </c>
      <c r="CM860">
        <v>103</v>
      </c>
      <c r="CN860">
        <v>1.1948786837033762</v>
      </c>
      <c r="CO860">
        <v>992.00000000000011</v>
      </c>
      <c r="CP860">
        <v>-0.64699256370000002</v>
      </c>
      <c r="CQ860">
        <v>-0.58625942190000002</v>
      </c>
      <c r="CR860">
        <v>8246</v>
      </c>
      <c r="CS860">
        <v>0.84599999999999997</v>
      </c>
      <c r="CT860">
        <v>8129</v>
      </c>
      <c r="CU860">
        <v>0.82271062271000006</v>
      </c>
      <c r="CV860">
        <v>27</v>
      </c>
      <c r="CW860">
        <v>3</v>
      </c>
      <c r="CX860">
        <v>11</v>
      </c>
      <c r="CY860">
        <v>372</v>
      </c>
      <c r="CZ860">
        <v>770</v>
      </c>
      <c r="DA860" s="2">
        <v>6966</v>
      </c>
      <c r="DB860" s="2">
        <v>735</v>
      </c>
      <c r="DC860" s="2">
        <v>120.04</v>
      </c>
      <c r="DD860" s="2">
        <v>1383</v>
      </c>
      <c r="DE860">
        <v>161</v>
      </c>
      <c r="DF860">
        <v>32</v>
      </c>
      <c r="DG860">
        <v>40.01</v>
      </c>
      <c r="DH860">
        <v>30.01</v>
      </c>
      <c r="DI860" s="2">
        <v>60.02</v>
      </c>
      <c r="DJ860">
        <v>-2.64</v>
      </c>
      <c r="DK860">
        <v>0.91227516887767557</v>
      </c>
      <c r="DL860">
        <v>3.9215686274509803E-3</v>
      </c>
      <c r="DM860">
        <v>0</v>
      </c>
      <c r="DN860">
        <v>97.2</v>
      </c>
      <c r="DO860">
        <v>0.24600000000000002</v>
      </c>
      <c r="DP860">
        <v>5193.6399999999994</v>
      </c>
      <c r="DQ860" s="2">
        <v>0</v>
      </c>
      <c r="DR860" s="2">
        <v>0</v>
      </c>
      <c r="DS860">
        <v>0</v>
      </c>
      <c r="DT860">
        <v>2.9235659518385702</v>
      </c>
      <c r="DU860">
        <v>1070689.3725571744</v>
      </c>
      <c r="DV860">
        <v>0</v>
      </c>
    </row>
    <row r="861" spans="1:126" x14ac:dyDescent="0.15">
      <c r="A861" t="s">
        <v>1548</v>
      </c>
      <c r="B861" t="s">
        <v>116</v>
      </c>
      <c r="C861">
        <v>20</v>
      </c>
      <c r="D861">
        <v>15</v>
      </c>
      <c r="E861" t="s">
        <v>1561</v>
      </c>
      <c r="F861">
        <v>20015</v>
      </c>
      <c r="G861" t="s">
        <v>5845</v>
      </c>
      <c r="H861">
        <v>91</v>
      </c>
      <c r="I861">
        <v>1.6</v>
      </c>
      <c r="J861">
        <v>0.9</v>
      </c>
      <c r="K861">
        <v>0.7</v>
      </c>
      <c r="L861">
        <v>1.9</v>
      </c>
      <c r="M861">
        <v>3.9</v>
      </c>
      <c r="N861">
        <f t="shared" si="54"/>
        <v>8303.6799999999985</v>
      </c>
      <c r="O861">
        <f t="shared" ref="O861:O924" si="56">10000-N861</f>
        <v>1696.3200000000015</v>
      </c>
      <c r="P861">
        <f t="shared" ref="P861:P924" si="57">O861/833.333333333333</f>
        <v>2.0355840000000027</v>
      </c>
      <c r="Q861" s="4">
        <v>20015</v>
      </c>
      <c r="R861" s="5">
        <v>37.773648999999999</v>
      </c>
      <c r="S861" s="5">
        <v>-96.838840000000005</v>
      </c>
      <c r="T861">
        <v>2</v>
      </c>
      <c r="U861">
        <v>6.0048343488874015E-2</v>
      </c>
      <c r="V861">
        <v>65647</v>
      </c>
      <c r="W861">
        <v>65927</v>
      </c>
      <c r="X861">
        <v>66092</v>
      </c>
      <c r="Y861">
        <v>66250</v>
      </c>
      <c r="Z861">
        <v>33869</v>
      </c>
      <c r="AA861">
        <v>20003</v>
      </c>
      <c r="AB861">
        <v>26815.624</v>
      </c>
      <c r="AC861">
        <v>58897</v>
      </c>
      <c r="AD861">
        <v>0</v>
      </c>
      <c r="AE861">
        <v>0</v>
      </c>
      <c r="AF861">
        <v>91</v>
      </c>
      <c r="AG861">
        <v>1353</v>
      </c>
      <c r="AH861">
        <v>6.7257945306725797E-2</v>
      </c>
      <c r="AI861" s="3">
        <v>768149</v>
      </c>
      <c r="AJ861" s="3">
        <v>915113.83415947005</v>
      </c>
      <c r="AK861">
        <v>87</v>
      </c>
      <c r="AL861">
        <v>925753.6</v>
      </c>
      <c r="AM861">
        <v>730893</v>
      </c>
      <c r="AN861">
        <v>146647</v>
      </c>
      <c r="AO861">
        <v>877540</v>
      </c>
      <c r="AP861">
        <v>2</v>
      </c>
      <c r="AQ861">
        <v>0</v>
      </c>
      <c r="AR861">
        <v>2</v>
      </c>
      <c r="AS861">
        <v>3.0336584403961954E-2</v>
      </c>
      <c r="AT861">
        <v>4</v>
      </c>
      <c r="AU861">
        <v>42</v>
      </c>
      <c r="AV861">
        <f t="shared" si="55"/>
        <v>46</v>
      </c>
      <c r="AW861">
        <v>49994</v>
      </c>
      <c r="AX861">
        <v>0.73</v>
      </c>
      <c r="AY861">
        <v>483716331.27333802</v>
      </c>
      <c r="AZ861">
        <v>483716.331273338</v>
      </c>
      <c r="BA861">
        <v>8248.5062778066294</v>
      </c>
      <c r="BB861">
        <v>1.2123407151796595</v>
      </c>
      <c r="BC861">
        <v>24538</v>
      </c>
      <c r="BD861">
        <v>44621</v>
      </c>
      <c r="BE861">
        <v>-20083</v>
      </c>
      <c r="BF861">
        <v>-0.30592410925099395</v>
      </c>
      <c r="BG861">
        <v>1054891</v>
      </c>
      <c r="BH861">
        <v>15.960948374992435</v>
      </c>
      <c r="BI861">
        <v>5949</v>
      </c>
      <c r="BJ861">
        <v>53</v>
      </c>
      <c r="BK861">
        <v>7</v>
      </c>
      <c r="BL861">
        <v>6</v>
      </c>
      <c r="BM861">
        <v>0</v>
      </c>
      <c r="BN861">
        <v>0</v>
      </c>
      <c r="BO861">
        <v>2</v>
      </c>
      <c r="BP861">
        <v>2</v>
      </c>
      <c r="BQ861">
        <v>5</v>
      </c>
      <c r="BR861">
        <v>4</v>
      </c>
      <c r="BS861">
        <v>0</v>
      </c>
      <c r="BT861">
        <v>64084</v>
      </c>
      <c r="BU861">
        <v>0.79</v>
      </c>
      <c r="BV861">
        <v>0.58097799999999999</v>
      </c>
      <c r="BW861">
        <v>298</v>
      </c>
      <c r="BX861">
        <v>1.2327570000000001</v>
      </c>
      <c r="BY861">
        <v>-0.54080899999999998</v>
      </c>
      <c r="BZ861">
        <v>60</v>
      </c>
      <c r="CA861">
        <v>7</v>
      </c>
      <c r="CB861">
        <v>7</v>
      </c>
      <c r="CC861">
        <v>0</v>
      </c>
      <c r="CD861">
        <v>0</v>
      </c>
      <c r="CE861">
        <v>2</v>
      </c>
      <c r="CF861">
        <v>1</v>
      </c>
      <c r="CG861">
        <v>3</v>
      </c>
      <c r="CH861">
        <v>5</v>
      </c>
      <c r="CI861">
        <v>0</v>
      </c>
      <c r="CJ861">
        <v>66183</v>
      </c>
      <c r="CK861">
        <v>1.2843177250955684</v>
      </c>
      <c r="CL861">
        <v>0.62510484315464065</v>
      </c>
      <c r="CM861">
        <v>277</v>
      </c>
      <c r="CN861">
        <v>-0.56458194457658051</v>
      </c>
      <c r="CO861">
        <v>10652</v>
      </c>
      <c r="CP861">
        <v>9.2210979999999998E-2</v>
      </c>
      <c r="CQ861">
        <v>0.19053168000000001</v>
      </c>
      <c r="CR861">
        <v>58291</v>
      </c>
      <c r="CS861">
        <v>0.872</v>
      </c>
      <c r="CT861">
        <v>56653</v>
      </c>
      <c r="CU861">
        <v>0.88098621198000004</v>
      </c>
      <c r="CV861">
        <v>75</v>
      </c>
      <c r="CW861">
        <v>16</v>
      </c>
      <c r="CX861">
        <v>43</v>
      </c>
      <c r="CY861">
        <v>816</v>
      </c>
      <c r="CZ861">
        <v>2042</v>
      </c>
      <c r="DA861" s="2">
        <v>30146</v>
      </c>
      <c r="DB861" s="2">
        <v>7210</v>
      </c>
      <c r="DC861" s="2">
        <v>144.37</v>
      </c>
      <c r="DD861" s="2">
        <v>4230</v>
      </c>
      <c r="DE861">
        <v>625</v>
      </c>
      <c r="DF861">
        <v>51</v>
      </c>
      <c r="DG861">
        <v>28.87</v>
      </c>
      <c r="DH861">
        <v>13.68</v>
      </c>
      <c r="DI861" s="2">
        <v>21.28</v>
      </c>
      <c r="DJ861">
        <v>0.57999999999999996</v>
      </c>
      <c r="DK861">
        <v>0.95850935170129759</v>
      </c>
      <c r="DL861">
        <v>7.3909830007390983E-4</v>
      </c>
      <c r="DM861">
        <v>0</v>
      </c>
      <c r="DN861">
        <v>386.2</v>
      </c>
      <c r="DO861">
        <v>0.41499999999999998</v>
      </c>
      <c r="DP861">
        <v>610.75</v>
      </c>
      <c r="DQ861" s="2">
        <v>0</v>
      </c>
      <c r="DR861" s="2">
        <v>9228.5716022099987</v>
      </c>
      <c r="DS861">
        <v>9.9687157714968659E-3</v>
      </c>
      <c r="DT861">
        <v>6.3489786738253402</v>
      </c>
      <c r="DU861">
        <v>5877589.8636170346</v>
      </c>
      <c r="DV861">
        <v>0</v>
      </c>
    </row>
    <row r="862" spans="1:126" x14ac:dyDescent="0.15">
      <c r="A862" t="s">
        <v>1548</v>
      </c>
      <c r="B862" t="s">
        <v>1562</v>
      </c>
      <c r="C862">
        <v>20</v>
      </c>
      <c r="D862">
        <v>17</v>
      </c>
      <c r="E862" t="s">
        <v>1563</v>
      </c>
      <c r="F862">
        <v>20017</v>
      </c>
      <c r="G862" t="s">
        <v>5846</v>
      </c>
      <c r="H862">
        <v>93.1</v>
      </c>
      <c r="I862">
        <v>1.2</v>
      </c>
      <c r="J862">
        <v>0.4</v>
      </c>
      <c r="K862">
        <v>0.3</v>
      </c>
      <c r="L862">
        <v>1.4</v>
      </c>
      <c r="M862">
        <v>3.6</v>
      </c>
      <c r="N862">
        <f t="shared" si="54"/>
        <v>8684.2199999999975</v>
      </c>
      <c r="O862">
        <f t="shared" si="56"/>
        <v>1315.7800000000025</v>
      </c>
      <c r="P862">
        <f t="shared" si="57"/>
        <v>1.5789360000000034</v>
      </c>
      <c r="Q862" s="4">
        <v>20017</v>
      </c>
      <c r="R862" s="5">
        <v>38.299475000000001</v>
      </c>
      <c r="S862" s="5">
        <v>-96.594029000000006</v>
      </c>
      <c r="T862">
        <v>9</v>
      </c>
      <c r="U862">
        <v>0.25172169336668332</v>
      </c>
      <c r="V862">
        <v>2788</v>
      </c>
      <c r="W862">
        <v>2746</v>
      </c>
      <c r="X862">
        <v>2722</v>
      </c>
      <c r="Y862">
        <v>2654</v>
      </c>
      <c r="Z862">
        <v>1302</v>
      </c>
      <c r="AA862">
        <v>20005</v>
      </c>
      <c r="AB862">
        <v>969.13900000000001</v>
      </c>
      <c r="AC862">
        <v>38707</v>
      </c>
      <c r="AD862">
        <v>0</v>
      </c>
      <c r="AE862">
        <v>0</v>
      </c>
      <c r="AF862">
        <v>15</v>
      </c>
      <c r="AG862">
        <v>252</v>
      </c>
      <c r="AH862">
        <v>5.9523809523809521E-2</v>
      </c>
      <c r="AI862" s="3">
        <v>392577</v>
      </c>
      <c r="AJ862" s="3">
        <v>494757.77495085</v>
      </c>
      <c r="AK862">
        <v>400</v>
      </c>
      <c r="AL862">
        <v>497958.39999999997</v>
      </c>
      <c r="AM862">
        <v>587495</v>
      </c>
      <c r="AN862">
        <v>29970</v>
      </c>
      <c r="AO862">
        <v>617465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3</v>
      </c>
      <c r="AV862">
        <f t="shared" si="55"/>
        <v>3</v>
      </c>
      <c r="AW862">
        <v>82</v>
      </c>
      <c r="AX862">
        <v>4.0000000000000036E-2</v>
      </c>
      <c r="AY862">
        <v>59884645.784657799</v>
      </c>
      <c r="AZ862">
        <v>59884.645784657798</v>
      </c>
      <c r="BA862">
        <v>19743.981762255</v>
      </c>
      <c r="BB862">
        <v>0.50648345001600525</v>
      </c>
      <c r="BC862">
        <v>4521</v>
      </c>
      <c r="BD862">
        <v>3917</v>
      </c>
      <c r="BE862">
        <v>604</v>
      </c>
      <c r="BF862">
        <v>0.21664275466284075</v>
      </c>
      <c r="BG862">
        <v>48697</v>
      </c>
      <c r="BH862">
        <v>17.890154298310065</v>
      </c>
      <c r="BI862">
        <v>442</v>
      </c>
      <c r="BJ862">
        <v>5</v>
      </c>
      <c r="BK862">
        <v>1</v>
      </c>
      <c r="BL862">
        <v>2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2798</v>
      </c>
      <c r="BU862">
        <v>0.67</v>
      </c>
      <c r="BV862">
        <v>0.64014800000000005</v>
      </c>
      <c r="BW862">
        <v>49</v>
      </c>
      <c r="BX862">
        <v>2.8591850000000001</v>
      </c>
      <c r="BY862">
        <v>3.0285259999999998</v>
      </c>
      <c r="BZ862">
        <v>3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2683</v>
      </c>
      <c r="CK862">
        <v>1.4908684308609765</v>
      </c>
      <c r="CL862">
        <v>0.64880040837161812</v>
      </c>
      <c r="CM862">
        <v>22</v>
      </c>
      <c r="CN862">
        <v>0.45435067629880005</v>
      </c>
      <c r="CO862">
        <v>325</v>
      </c>
      <c r="CP862">
        <v>0.25703567199999999</v>
      </c>
      <c r="CQ862">
        <v>7.2797534999999997E-2</v>
      </c>
      <c r="CR862">
        <v>2309</v>
      </c>
      <c r="CS862">
        <v>0.86499999999999999</v>
      </c>
      <c r="CT862">
        <v>2180</v>
      </c>
      <c r="CU862">
        <v>0.84653818701000005</v>
      </c>
      <c r="CW862">
        <v>0</v>
      </c>
      <c r="CY862">
        <v>212</v>
      </c>
      <c r="CZ862">
        <v>380</v>
      </c>
      <c r="DA862" s="2">
        <v>1507</v>
      </c>
      <c r="DB862" s="2">
        <v>170</v>
      </c>
      <c r="DC862" s="2">
        <v>259.26</v>
      </c>
      <c r="DD862" s="2">
        <v>114</v>
      </c>
      <c r="DE862">
        <v>103</v>
      </c>
      <c r="DF862">
        <v>16</v>
      </c>
      <c r="DG862">
        <v>74.069999999999993</v>
      </c>
      <c r="DH862">
        <v>37.04</v>
      </c>
      <c r="DI862" s="2">
        <v>185.19</v>
      </c>
      <c r="DJ862">
        <v>-0.88</v>
      </c>
      <c r="DK862">
        <v>0.84480496819732176</v>
      </c>
      <c r="DL862">
        <v>0</v>
      </c>
      <c r="DM862">
        <v>0</v>
      </c>
      <c r="DN862">
        <v>125.1</v>
      </c>
      <c r="DO862">
        <v>0.25</v>
      </c>
      <c r="DP862">
        <v>732.47</v>
      </c>
      <c r="DQ862" s="2">
        <v>0</v>
      </c>
      <c r="DR862" s="2">
        <v>27223.741342969995</v>
      </c>
      <c r="DS862">
        <v>4.4047097216963531E-2</v>
      </c>
      <c r="DT862">
        <v>6.6216852672275399</v>
      </c>
      <c r="DU862">
        <v>3297323.8009721981</v>
      </c>
      <c r="DV862">
        <v>1</v>
      </c>
    </row>
    <row r="863" spans="1:126" x14ac:dyDescent="0.15">
      <c r="A863" t="s">
        <v>1548</v>
      </c>
      <c r="B863" t="s">
        <v>1564</v>
      </c>
      <c r="C863">
        <v>20</v>
      </c>
      <c r="D863">
        <v>19</v>
      </c>
      <c r="E863" t="s">
        <v>1565</v>
      </c>
      <c r="F863">
        <v>20019</v>
      </c>
      <c r="G863" t="s">
        <v>5847</v>
      </c>
      <c r="H863">
        <v>89.7</v>
      </c>
      <c r="I863">
        <v>0.4</v>
      </c>
      <c r="J863">
        <v>4</v>
      </c>
      <c r="K863">
        <v>0.1</v>
      </c>
      <c r="L863">
        <v>3.5</v>
      </c>
      <c r="M863">
        <v>2.4</v>
      </c>
      <c r="N863">
        <f t="shared" ref="N863:N926" si="58">H863^2+I863^2+J863^2+K863^2+L863^2+M863^2</f>
        <v>8080.27</v>
      </c>
      <c r="O863">
        <f t="shared" si="56"/>
        <v>1919.7299999999996</v>
      </c>
      <c r="P863">
        <f t="shared" si="57"/>
        <v>2.3036760000000003</v>
      </c>
      <c r="Q863" s="4">
        <v>20019</v>
      </c>
      <c r="R863" s="5">
        <v>37.154259000000003</v>
      </c>
      <c r="S863" s="5">
        <v>-96.245396</v>
      </c>
      <c r="T863">
        <v>8</v>
      </c>
      <c r="U863">
        <v>0.18470450725591944</v>
      </c>
      <c r="V863">
        <v>3654</v>
      </c>
      <c r="W863">
        <v>3572</v>
      </c>
      <c r="X863">
        <v>3520</v>
      </c>
      <c r="Y863">
        <v>3389</v>
      </c>
      <c r="Z863">
        <v>1649</v>
      </c>
      <c r="AA863">
        <v>20007</v>
      </c>
      <c r="AB863">
        <v>1218.2380000000001</v>
      </c>
      <c r="AC863">
        <v>37993</v>
      </c>
      <c r="AD863">
        <v>0</v>
      </c>
      <c r="AE863">
        <v>0</v>
      </c>
      <c r="AF863">
        <v>6</v>
      </c>
      <c r="AG863">
        <v>312</v>
      </c>
      <c r="AH863">
        <v>1.9230769230769232E-2</v>
      </c>
      <c r="AI863" s="3">
        <v>310310</v>
      </c>
      <c r="AJ863" s="3">
        <v>408883.12331004004</v>
      </c>
      <c r="AK863">
        <v>306</v>
      </c>
      <c r="AL863">
        <v>412716.79999999999</v>
      </c>
      <c r="AM863">
        <v>497392</v>
      </c>
      <c r="AN863">
        <v>22877</v>
      </c>
      <c r="AO863">
        <v>520269</v>
      </c>
      <c r="AP863">
        <v>1</v>
      </c>
      <c r="AQ863">
        <v>0</v>
      </c>
      <c r="AR863">
        <v>1</v>
      </c>
      <c r="AS863">
        <v>0.27995520716685329</v>
      </c>
      <c r="AT863">
        <v>1</v>
      </c>
      <c r="AU863">
        <v>4</v>
      </c>
      <c r="AV863">
        <f t="shared" si="55"/>
        <v>5</v>
      </c>
      <c r="AW863">
        <v>0</v>
      </c>
      <c r="AX863">
        <v>0</v>
      </c>
      <c r="AY863">
        <v>348958708.67330801</v>
      </c>
      <c r="AZ863">
        <v>348958.70867330802</v>
      </c>
      <c r="BA863">
        <v>80533.233864938098</v>
      </c>
      <c r="BB863">
        <v>0.12417233879830222</v>
      </c>
      <c r="BC863">
        <v>883</v>
      </c>
      <c r="BD863">
        <v>2975</v>
      </c>
      <c r="BE863">
        <v>-2092</v>
      </c>
      <c r="BF863">
        <v>-0.57252326217843463</v>
      </c>
      <c r="BG863">
        <v>58408</v>
      </c>
      <c r="BH863">
        <v>16.593181818181819</v>
      </c>
      <c r="BI863">
        <v>813</v>
      </c>
      <c r="BJ863">
        <v>4</v>
      </c>
      <c r="BK863">
        <v>1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0</v>
      </c>
      <c r="BT863">
        <v>3745</v>
      </c>
      <c r="BU863">
        <v>0.61</v>
      </c>
      <c r="BV863">
        <v>0.60721309999999995</v>
      </c>
      <c r="BW863">
        <v>40</v>
      </c>
      <c r="BX863">
        <v>1.869159</v>
      </c>
      <c r="BY863">
        <v>1.1089530000000001</v>
      </c>
      <c r="BZ863">
        <v>4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3474</v>
      </c>
      <c r="CK863">
        <v>2.0149683362118593</v>
      </c>
      <c r="CL863">
        <v>0.64811133200795223</v>
      </c>
      <c r="CM863">
        <v>27</v>
      </c>
      <c r="CN863">
        <v>0.86913115372865324</v>
      </c>
      <c r="CO863">
        <v>313</v>
      </c>
      <c r="CP863">
        <v>-1.4069311288999999</v>
      </c>
      <c r="CQ863">
        <v>-0.60784625699999995</v>
      </c>
      <c r="CR863">
        <v>2882</v>
      </c>
      <c r="CS863">
        <v>0.85599999999999998</v>
      </c>
      <c r="CT863">
        <v>2861</v>
      </c>
      <c r="CU863">
        <v>0.77878950186999996</v>
      </c>
      <c r="CW863">
        <v>1</v>
      </c>
      <c r="CY863">
        <v>227</v>
      </c>
      <c r="CZ863">
        <v>463</v>
      </c>
      <c r="DA863" s="2">
        <v>1806</v>
      </c>
      <c r="DB863" s="2">
        <v>195</v>
      </c>
      <c r="DC863" s="2">
        <v>112.61</v>
      </c>
      <c r="DD863" s="2">
        <v>408</v>
      </c>
      <c r="DE863">
        <v>146</v>
      </c>
      <c r="DF863">
        <v>36</v>
      </c>
      <c r="DG863">
        <v>28.15</v>
      </c>
      <c r="DH863">
        <v>56.31</v>
      </c>
      <c r="DI863" s="2">
        <v>56.31</v>
      </c>
      <c r="DJ863">
        <v>0.23</v>
      </c>
      <c r="DK863">
        <v>0.92755631465308885</v>
      </c>
      <c r="DL863">
        <v>0</v>
      </c>
      <c r="DM863">
        <v>0</v>
      </c>
      <c r="DN863">
        <v>106.2</v>
      </c>
      <c r="DO863">
        <v>0.25700000000000001</v>
      </c>
      <c r="DP863">
        <v>464.32</v>
      </c>
      <c r="DQ863" s="2">
        <v>0</v>
      </c>
      <c r="DR863" s="2">
        <v>4679.0700838499997</v>
      </c>
      <c r="DS863">
        <v>1.1337241623917417E-2</v>
      </c>
      <c r="DV863">
        <v>1</v>
      </c>
    </row>
    <row r="864" spans="1:126" x14ac:dyDescent="0.15">
      <c r="A864" t="s">
        <v>1548</v>
      </c>
      <c r="B864" t="s">
        <v>122</v>
      </c>
      <c r="C864">
        <v>20</v>
      </c>
      <c r="D864">
        <v>21</v>
      </c>
      <c r="E864" t="s">
        <v>1566</v>
      </c>
      <c r="F864">
        <v>20021</v>
      </c>
      <c r="G864" t="s">
        <v>5848</v>
      </c>
      <c r="H864">
        <v>89.2</v>
      </c>
      <c r="I864">
        <v>0.5</v>
      </c>
      <c r="J864">
        <v>4</v>
      </c>
      <c r="K864">
        <v>0.3</v>
      </c>
      <c r="L864">
        <v>4</v>
      </c>
      <c r="M864">
        <v>2</v>
      </c>
      <c r="N864">
        <f t="shared" si="58"/>
        <v>7992.9800000000005</v>
      </c>
      <c r="O864">
        <f t="shared" si="56"/>
        <v>2007.0199999999995</v>
      </c>
      <c r="P864">
        <f t="shared" si="57"/>
        <v>2.4084240000000001</v>
      </c>
      <c r="Q864" s="4">
        <v>20021</v>
      </c>
      <c r="R864" s="5">
        <v>37.169392000000002</v>
      </c>
      <c r="S864" s="5">
        <v>-94.845697999999999</v>
      </c>
      <c r="T864">
        <v>6</v>
      </c>
      <c r="U864">
        <v>0.21595051323489201</v>
      </c>
      <c r="V864">
        <v>21521</v>
      </c>
      <c r="W864">
        <v>21179</v>
      </c>
      <c r="X864">
        <v>20952</v>
      </c>
      <c r="Y864">
        <v>20517</v>
      </c>
      <c r="Z864">
        <v>10718</v>
      </c>
      <c r="AA864">
        <v>20009</v>
      </c>
      <c r="AB864">
        <v>8136.2490000000007</v>
      </c>
      <c r="AC864">
        <v>41388</v>
      </c>
      <c r="AD864">
        <v>0</v>
      </c>
      <c r="AE864">
        <v>0</v>
      </c>
      <c r="AF864">
        <v>20</v>
      </c>
      <c r="AG864">
        <v>729</v>
      </c>
      <c r="AH864">
        <v>2.7434842249657063E-2</v>
      </c>
      <c r="AI864" s="3">
        <v>308233</v>
      </c>
      <c r="AJ864" s="3">
        <v>376042.79912643001</v>
      </c>
      <c r="AK864">
        <v>123</v>
      </c>
      <c r="AL864">
        <v>378252.79999999999</v>
      </c>
      <c r="AM864">
        <v>720132</v>
      </c>
      <c r="AN864">
        <v>86576</v>
      </c>
      <c r="AO864">
        <v>806708</v>
      </c>
      <c r="AP864">
        <v>2</v>
      </c>
      <c r="AQ864">
        <v>0</v>
      </c>
      <c r="AR864">
        <v>2</v>
      </c>
      <c r="AS864">
        <v>9.4433164927522559E-2</v>
      </c>
      <c r="AT864">
        <v>3</v>
      </c>
      <c r="AU864">
        <v>29</v>
      </c>
      <c r="AV864">
        <f t="shared" si="55"/>
        <v>32</v>
      </c>
      <c r="AW864">
        <v>14781</v>
      </c>
      <c r="AX864">
        <v>0.78</v>
      </c>
      <c r="AY864">
        <v>444002053.414985</v>
      </c>
      <c r="AZ864">
        <v>444002.05341498501</v>
      </c>
      <c r="BA864">
        <v>19518.0852913253</v>
      </c>
      <c r="BB864">
        <v>0.51234533770812252</v>
      </c>
      <c r="BC864">
        <v>2897</v>
      </c>
      <c r="BD864">
        <v>0</v>
      </c>
      <c r="BE864">
        <v>2897</v>
      </c>
      <c r="BF864">
        <v>0.13461270387063798</v>
      </c>
      <c r="BG864">
        <v>239218</v>
      </c>
      <c r="BH864">
        <v>11.417430316914853</v>
      </c>
      <c r="BI864">
        <v>3402</v>
      </c>
      <c r="BJ864">
        <v>26</v>
      </c>
      <c r="BK864">
        <v>5</v>
      </c>
      <c r="BL864">
        <v>2</v>
      </c>
      <c r="BM864">
        <v>0</v>
      </c>
      <c r="BN864">
        <v>1</v>
      </c>
      <c r="BO864">
        <v>0</v>
      </c>
      <c r="BP864">
        <v>0</v>
      </c>
      <c r="BQ864">
        <v>1</v>
      </c>
      <c r="BR864">
        <v>2</v>
      </c>
      <c r="BS864">
        <v>0</v>
      </c>
      <c r="BT864">
        <v>21064</v>
      </c>
      <c r="BU864">
        <v>0.67</v>
      </c>
      <c r="BV864">
        <v>0.60139379999999998</v>
      </c>
      <c r="BW864">
        <v>136</v>
      </c>
      <c r="BX864">
        <v>1.756551</v>
      </c>
      <c r="BY864">
        <v>0.32840419999999998</v>
      </c>
      <c r="BZ864">
        <v>24</v>
      </c>
      <c r="CA864">
        <v>4</v>
      </c>
      <c r="CB864">
        <v>2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2</v>
      </c>
      <c r="CI864">
        <v>0</v>
      </c>
      <c r="CJ864">
        <v>20748</v>
      </c>
      <c r="CK864">
        <v>1.6387121650279546</v>
      </c>
      <c r="CL864">
        <v>0.69468309288377372</v>
      </c>
      <c r="CM864">
        <v>115</v>
      </c>
      <c r="CN864">
        <v>0.31726820164566288</v>
      </c>
      <c r="CO864">
        <v>1976</v>
      </c>
      <c r="CP864">
        <v>-1.1398907708999999</v>
      </c>
      <c r="CQ864">
        <v>-0.58139418310000002</v>
      </c>
      <c r="CR864">
        <v>17373</v>
      </c>
      <c r="CS864">
        <v>0.85099999999999998</v>
      </c>
      <c r="CT864">
        <v>17927</v>
      </c>
      <c r="CU864">
        <v>0.83672621521000001</v>
      </c>
      <c r="CV864">
        <v>25</v>
      </c>
      <c r="CW864">
        <v>7</v>
      </c>
      <c r="CX864">
        <v>5</v>
      </c>
      <c r="CY864">
        <v>359</v>
      </c>
      <c r="CZ864">
        <v>1119</v>
      </c>
      <c r="DA864" s="2">
        <v>8949</v>
      </c>
      <c r="DB864" s="2">
        <v>1195</v>
      </c>
      <c r="DC864" s="2">
        <v>81.040000000000006</v>
      </c>
      <c r="DD864" s="2">
        <v>2053</v>
      </c>
      <c r="DE864">
        <v>331</v>
      </c>
      <c r="DF864">
        <v>64</v>
      </c>
      <c r="DG864">
        <v>28.6</v>
      </c>
      <c r="DH864">
        <v>23.83</v>
      </c>
      <c r="DI864" s="2">
        <v>28.6</v>
      </c>
      <c r="DJ864">
        <v>-0.98</v>
      </c>
      <c r="DK864">
        <v>0.97333510688342906</v>
      </c>
      <c r="DL864">
        <v>0</v>
      </c>
      <c r="DM864">
        <v>0</v>
      </c>
      <c r="DN864">
        <v>212.5</v>
      </c>
      <c r="DO864">
        <v>0.54600000000000004</v>
      </c>
      <c r="DP864">
        <v>1643.4699999999998</v>
      </c>
      <c r="DQ864" s="2">
        <v>0</v>
      </c>
      <c r="DR864" s="2">
        <v>3763.5575149400001</v>
      </c>
      <c r="DS864">
        <v>9.9498379621530894E-3</v>
      </c>
      <c r="DT864">
        <v>4.0739829817633701</v>
      </c>
      <c r="DU864">
        <v>1540995.4700043437</v>
      </c>
      <c r="DV864">
        <v>0</v>
      </c>
    </row>
    <row r="865" spans="1:126" x14ac:dyDescent="0.15">
      <c r="A865" t="s">
        <v>1548</v>
      </c>
      <c r="B865" t="s">
        <v>534</v>
      </c>
      <c r="C865">
        <v>20</v>
      </c>
      <c r="D865">
        <v>23</v>
      </c>
      <c r="E865" t="s">
        <v>1567</v>
      </c>
      <c r="F865">
        <v>20023</v>
      </c>
      <c r="G865" t="s">
        <v>5849</v>
      </c>
      <c r="H865">
        <v>93.3</v>
      </c>
      <c r="I865">
        <v>0.1</v>
      </c>
      <c r="J865">
        <v>0.2</v>
      </c>
      <c r="K865">
        <v>0.7</v>
      </c>
      <c r="L865">
        <v>0.5</v>
      </c>
      <c r="M865">
        <v>5.2</v>
      </c>
      <c r="N865">
        <f t="shared" si="58"/>
        <v>8732.7200000000012</v>
      </c>
      <c r="O865">
        <f t="shared" si="56"/>
        <v>1267.2799999999988</v>
      </c>
      <c r="P865">
        <f t="shared" si="57"/>
        <v>1.5207359999999992</v>
      </c>
      <c r="Q865" s="4">
        <v>20023</v>
      </c>
      <c r="R865" s="5">
        <v>39.789917000000003</v>
      </c>
      <c r="S865" s="5">
        <v>-101.72732499999999</v>
      </c>
      <c r="T865">
        <v>9</v>
      </c>
      <c r="U865">
        <v>0.1630699498612273</v>
      </c>
      <c r="V865">
        <v>2724</v>
      </c>
      <c r="W865">
        <v>2695</v>
      </c>
      <c r="X865">
        <v>2682</v>
      </c>
      <c r="Y865">
        <v>2673</v>
      </c>
      <c r="Z865">
        <v>1229</v>
      </c>
      <c r="AA865">
        <v>20011</v>
      </c>
      <c r="AB865">
        <v>1026.04</v>
      </c>
      <c r="AC865">
        <v>44500</v>
      </c>
      <c r="AD865">
        <v>0</v>
      </c>
      <c r="AE865">
        <v>0</v>
      </c>
      <c r="AF865">
        <v>16</v>
      </c>
      <c r="AG865">
        <v>393</v>
      </c>
      <c r="AH865">
        <v>4.0712468193384227E-2</v>
      </c>
      <c r="AI865" s="3">
        <v>546666</v>
      </c>
      <c r="AJ865" s="3">
        <v>652728.33317712508</v>
      </c>
      <c r="AK865">
        <v>544</v>
      </c>
      <c r="AL865">
        <v>653369.59999999998</v>
      </c>
      <c r="AM865">
        <v>570307</v>
      </c>
      <c r="AN865">
        <v>75675</v>
      </c>
      <c r="AO865">
        <v>645982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f t="shared" si="55"/>
        <v>2</v>
      </c>
      <c r="AW865">
        <v>18</v>
      </c>
      <c r="AX865">
        <v>1.0000000000000009E-2</v>
      </c>
      <c r="AY865">
        <v>155189149.498808</v>
      </c>
      <c r="AZ865">
        <v>155189.14949880799</v>
      </c>
      <c r="BA865">
        <v>49056.228880380397</v>
      </c>
      <c r="BB865">
        <v>0.20384771166133014</v>
      </c>
      <c r="BC865">
        <v>1462</v>
      </c>
      <c r="BD865">
        <v>0</v>
      </c>
      <c r="BE865">
        <v>1462</v>
      </c>
      <c r="BF865">
        <v>0.53671071953010274</v>
      </c>
      <c r="BG865">
        <v>86761</v>
      </c>
      <c r="BH865">
        <v>32.34936614466816</v>
      </c>
      <c r="BI865">
        <v>613</v>
      </c>
      <c r="BJ865">
        <v>7</v>
      </c>
      <c r="BK865">
        <v>0</v>
      </c>
      <c r="BL865">
        <v>2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2700</v>
      </c>
      <c r="BU865">
        <v>0.7</v>
      </c>
      <c r="BV865">
        <v>0.67114689999999999</v>
      </c>
      <c r="BW865">
        <v>43</v>
      </c>
      <c r="BX865">
        <v>4.0740740000000004</v>
      </c>
      <c r="BY865">
        <v>3.9024320000000001</v>
      </c>
      <c r="BZ865">
        <v>6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2687</v>
      </c>
      <c r="CK865">
        <v>2.97729810197246</v>
      </c>
      <c r="CL865">
        <v>0.74737945492662472</v>
      </c>
      <c r="CM865">
        <v>41</v>
      </c>
      <c r="CN865">
        <v>3.405156934811691</v>
      </c>
      <c r="CO865">
        <v>334</v>
      </c>
      <c r="CP865">
        <v>0.34505091599999999</v>
      </c>
      <c r="CQ865">
        <v>0.32908122699999998</v>
      </c>
      <c r="CR865">
        <v>2369</v>
      </c>
      <c r="CS865">
        <v>0.88400000000000001</v>
      </c>
      <c r="CT865">
        <v>2130</v>
      </c>
      <c r="CU865">
        <v>0.83063949402999993</v>
      </c>
      <c r="CV865">
        <v>1</v>
      </c>
      <c r="CW865">
        <v>2</v>
      </c>
      <c r="CX865">
        <v>2</v>
      </c>
      <c r="CY865">
        <v>361</v>
      </c>
      <c r="CZ865">
        <v>602</v>
      </c>
      <c r="DA865" s="2">
        <v>1733</v>
      </c>
      <c r="DB865" s="2">
        <v>220</v>
      </c>
      <c r="DC865" s="2">
        <v>185.6</v>
      </c>
      <c r="DD865" s="2">
        <v>142</v>
      </c>
      <c r="DE865">
        <v>182</v>
      </c>
      <c r="DF865">
        <v>10</v>
      </c>
      <c r="DH865">
        <v>74.239999999999995</v>
      </c>
      <c r="DI865" s="2">
        <v>111.36</v>
      </c>
      <c r="DJ865">
        <v>-0.14000000000000001</v>
      </c>
      <c r="DK865">
        <v>0.92913223064906181</v>
      </c>
      <c r="DL865">
        <v>2.5445292620865142E-3</v>
      </c>
      <c r="DM865">
        <v>0</v>
      </c>
      <c r="DN865">
        <v>70.7</v>
      </c>
      <c r="DO865">
        <v>0.11199999999999999</v>
      </c>
      <c r="DP865">
        <v>36786.629999999997</v>
      </c>
      <c r="DQ865" s="2">
        <v>0</v>
      </c>
      <c r="DR865" s="2">
        <v>140.22435653000002</v>
      </c>
      <c r="DS865">
        <v>2.1461809754192725E-4</v>
      </c>
      <c r="DT865">
        <v>3.3694327852719299</v>
      </c>
      <c r="DU865">
        <v>2201484.9511400065</v>
      </c>
      <c r="DV865">
        <v>0</v>
      </c>
    </row>
    <row r="866" spans="1:126" x14ac:dyDescent="0.15">
      <c r="A866" t="s">
        <v>1548</v>
      </c>
      <c r="B866" t="s">
        <v>286</v>
      </c>
      <c r="C866">
        <v>20</v>
      </c>
      <c r="D866">
        <v>25</v>
      </c>
      <c r="E866" t="s">
        <v>1568</v>
      </c>
      <c r="F866">
        <v>20025</v>
      </c>
      <c r="G866" t="s">
        <v>5850</v>
      </c>
      <c r="H866">
        <v>88.8</v>
      </c>
      <c r="I866">
        <v>0</v>
      </c>
      <c r="J866">
        <v>0.5</v>
      </c>
      <c r="K866">
        <v>0.8</v>
      </c>
      <c r="L866">
        <v>2.6</v>
      </c>
      <c r="M866">
        <v>7.4</v>
      </c>
      <c r="N866">
        <f t="shared" si="58"/>
        <v>7947.85</v>
      </c>
      <c r="O866">
        <f t="shared" si="56"/>
        <v>2052.1499999999996</v>
      </c>
      <c r="P866">
        <f t="shared" si="57"/>
        <v>2.4625800000000004</v>
      </c>
      <c r="Q866" s="4">
        <v>20025</v>
      </c>
      <c r="R866" s="5">
        <v>37.233831000000002</v>
      </c>
      <c r="S866" s="5">
        <v>-99.813868999999997</v>
      </c>
      <c r="T866">
        <v>9</v>
      </c>
      <c r="U866">
        <v>0.45392623952302186</v>
      </c>
      <c r="V866">
        <v>2198</v>
      </c>
      <c r="W866">
        <v>2170</v>
      </c>
      <c r="X866">
        <v>2145</v>
      </c>
      <c r="Y866">
        <v>2081</v>
      </c>
      <c r="Z866">
        <v>1033</v>
      </c>
      <c r="AA866">
        <v>20013</v>
      </c>
      <c r="AB866">
        <v>831.94899999999996</v>
      </c>
      <c r="AC866">
        <v>42589</v>
      </c>
      <c r="AD866">
        <v>0</v>
      </c>
      <c r="AE866">
        <v>0</v>
      </c>
      <c r="AF866">
        <v>4</v>
      </c>
      <c r="AG866">
        <v>283</v>
      </c>
      <c r="AH866">
        <v>1.4134275618374558E-2</v>
      </c>
      <c r="AI866" s="3">
        <v>503272</v>
      </c>
      <c r="AJ866" s="3">
        <v>623763.74960546498</v>
      </c>
      <c r="AK866">
        <v>500</v>
      </c>
      <c r="AL866">
        <v>625452.80000000005</v>
      </c>
      <c r="AM866">
        <v>532504</v>
      </c>
      <c r="AN866">
        <v>40749</v>
      </c>
      <c r="AO866">
        <v>573253</v>
      </c>
      <c r="AP866">
        <v>1</v>
      </c>
      <c r="AQ866">
        <v>0</v>
      </c>
      <c r="AR866">
        <v>1</v>
      </c>
      <c r="AS866">
        <v>0.46082949308755761</v>
      </c>
      <c r="AT866">
        <v>1</v>
      </c>
      <c r="AU866">
        <v>0</v>
      </c>
      <c r="AV866">
        <f t="shared" si="55"/>
        <v>1</v>
      </c>
      <c r="AW866">
        <v>2145</v>
      </c>
      <c r="AX866">
        <v>1</v>
      </c>
      <c r="AY866">
        <v>273812186.06435198</v>
      </c>
      <c r="AZ866">
        <v>273812.18606435199</v>
      </c>
      <c r="BA866">
        <v>114447.384619287</v>
      </c>
      <c r="BB866">
        <v>8.7376396002978404E-2</v>
      </c>
      <c r="BC866">
        <v>4928</v>
      </c>
      <c r="BD866">
        <v>0</v>
      </c>
      <c r="BE866">
        <v>4928</v>
      </c>
      <c r="BF866">
        <v>2.2420382165605095</v>
      </c>
      <c r="BG866">
        <v>96392</v>
      </c>
      <c r="BH866">
        <v>44.937995337995339</v>
      </c>
      <c r="BI866">
        <v>366</v>
      </c>
      <c r="BJ866">
        <v>4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2081</v>
      </c>
      <c r="BU866">
        <v>0.65</v>
      </c>
      <c r="BV866">
        <v>0.70627669999999998</v>
      </c>
      <c r="BW866">
        <v>28</v>
      </c>
      <c r="BX866">
        <v>2.883229</v>
      </c>
      <c r="BY866">
        <v>2.8047240000000002</v>
      </c>
      <c r="BZ866">
        <v>5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2120</v>
      </c>
      <c r="CK866">
        <v>2.8301886792452828</v>
      </c>
      <c r="CL866">
        <v>0.65655261459005809</v>
      </c>
      <c r="CM866">
        <v>25</v>
      </c>
      <c r="CN866">
        <v>2.3169764659156535</v>
      </c>
      <c r="CO866">
        <v>341</v>
      </c>
      <c r="CP866">
        <v>-3.7676206800000001E-2</v>
      </c>
      <c r="CQ866">
        <v>0.214063645</v>
      </c>
      <c r="CR866">
        <v>1836</v>
      </c>
      <c r="CS866">
        <v>0.88099999999999989</v>
      </c>
      <c r="CT866">
        <v>1838</v>
      </c>
      <c r="CU866">
        <v>0.85062611806999999</v>
      </c>
      <c r="CW866">
        <v>0</v>
      </c>
      <c r="CX866">
        <v>2</v>
      </c>
      <c r="CY866">
        <v>282</v>
      </c>
      <c r="CZ866">
        <v>438</v>
      </c>
      <c r="DA866" s="2">
        <v>1446</v>
      </c>
      <c r="DB866" s="2">
        <v>190</v>
      </c>
      <c r="DC866" s="2">
        <v>45.6</v>
      </c>
      <c r="DD866" s="2">
        <v>178</v>
      </c>
      <c r="DE866">
        <v>166</v>
      </c>
      <c r="DF866">
        <v>11</v>
      </c>
      <c r="DG866">
        <v>45.6</v>
      </c>
      <c r="DH866">
        <v>45.6</v>
      </c>
      <c r="DI866" s="2">
        <v>45.6</v>
      </c>
      <c r="DJ866">
        <v>0.22</v>
      </c>
      <c r="DK866">
        <v>0.87917468088826722</v>
      </c>
      <c r="DL866">
        <v>0</v>
      </c>
      <c r="DM866">
        <v>0</v>
      </c>
      <c r="DN866">
        <v>238.4</v>
      </c>
      <c r="DO866">
        <v>0.38700000000000001</v>
      </c>
      <c r="DP866">
        <v>49118.11</v>
      </c>
      <c r="DQ866" s="2">
        <v>0</v>
      </c>
      <c r="DR866" s="2">
        <v>0</v>
      </c>
      <c r="DS866">
        <v>0</v>
      </c>
      <c r="DT866">
        <v>2.8060325594735702</v>
      </c>
      <c r="DU866">
        <v>1755040.9212139111</v>
      </c>
      <c r="DV866">
        <v>0</v>
      </c>
    </row>
    <row r="867" spans="1:126" x14ac:dyDescent="0.15">
      <c r="A867" t="s">
        <v>1548</v>
      </c>
      <c r="B867" t="s">
        <v>130</v>
      </c>
      <c r="C867">
        <v>20</v>
      </c>
      <c r="D867">
        <v>27</v>
      </c>
      <c r="E867" t="s">
        <v>1569</v>
      </c>
      <c r="F867">
        <v>20027</v>
      </c>
      <c r="G867" t="s">
        <v>5851</v>
      </c>
      <c r="H867">
        <v>95.9</v>
      </c>
      <c r="I867">
        <v>0.4</v>
      </c>
      <c r="J867">
        <v>0.4</v>
      </c>
      <c r="K867">
        <v>0.3</v>
      </c>
      <c r="L867">
        <v>1.1000000000000001</v>
      </c>
      <c r="M867">
        <v>1.9</v>
      </c>
      <c r="N867">
        <f t="shared" si="58"/>
        <v>9202.0400000000009</v>
      </c>
      <c r="O867">
        <f t="shared" si="56"/>
        <v>797.95999999999913</v>
      </c>
      <c r="P867">
        <f t="shared" si="57"/>
        <v>0.95755199999999929</v>
      </c>
      <c r="Q867" s="4">
        <v>20027</v>
      </c>
      <c r="R867" s="5">
        <v>39.344963999999997</v>
      </c>
      <c r="S867" s="5">
        <v>-97.168852999999999</v>
      </c>
      <c r="T867">
        <v>6</v>
      </c>
      <c r="U867">
        <v>0.17917680294209676</v>
      </c>
      <c r="V867">
        <v>8547</v>
      </c>
      <c r="W867">
        <v>8460</v>
      </c>
      <c r="X867">
        <v>8421</v>
      </c>
      <c r="Y867">
        <v>8294</v>
      </c>
      <c r="Z867">
        <v>4057</v>
      </c>
      <c r="AA867">
        <v>20015</v>
      </c>
      <c r="AB867">
        <v>3397.8580000000006</v>
      </c>
      <c r="AC867">
        <v>52066</v>
      </c>
      <c r="AD867">
        <v>0</v>
      </c>
      <c r="AE867">
        <v>0</v>
      </c>
      <c r="AF867">
        <v>14</v>
      </c>
      <c r="AG867">
        <v>541</v>
      </c>
      <c r="AH867">
        <v>2.5878003696857672E-2</v>
      </c>
      <c r="AI867" s="3">
        <v>362520</v>
      </c>
      <c r="AJ867" s="3">
        <v>412993.56820467004</v>
      </c>
      <c r="AK867">
        <v>322</v>
      </c>
      <c r="AL867">
        <v>419494.40000000002</v>
      </c>
      <c r="AM867">
        <v>502350</v>
      </c>
      <c r="AN867">
        <v>110784</v>
      </c>
      <c r="AO867">
        <v>613134</v>
      </c>
      <c r="AP867">
        <v>2</v>
      </c>
      <c r="AQ867">
        <v>1</v>
      </c>
      <c r="AR867">
        <v>3</v>
      </c>
      <c r="AS867">
        <v>0.35460992907801414</v>
      </c>
      <c r="AT867">
        <v>3</v>
      </c>
      <c r="AU867">
        <v>8</v>
      </c>
      <c r="AV867">
        <f t="shared" si="55"/>
        <v>11</v>
      </c>
      <c r="AW867">
        <v>7849</v>
      </c>
      <c r="AX867">
        <v>0.94</v>
      </c>
      <c r="AY867">
        <v>371040479.49266499</v>
      </c>
      <c r="AZ867">
        <v>371040.47949266498</v>
      </c>
      <c r="BA867">
        <v>42072.096550604401</v>
      </c>
      <c r="BB867">
        <v>0.23768722787494034</v>
      </c>
      <c r="BC867">
        <v>8919</v>
      </c>
      <c r="BD867">
        <v>12575</v>
      </c>
      <c r="BE867">
        <v>-3656</v>
      </c>
      <c r="BF867">
        <v>-0.42775242775242778</v>
      </c>
      <c r="BG867">
        <v>213413</v>
      </c>
      <c r="BH867">
        <v>25.342952143450898</v>
      </c>
      <c r="BI867">
        <v>1440</v>
      </c>
      <c r="BJ867">
        <v>16</v>
      </c>
      <c r="BK867">
        <v>2</v>
      </c>
      <c r="BL867">
        <v>3</v>
      </c>
      <c r="BM867">
        <v>0</v>
      </c>
      <c r="BN867">
        <v>2</v>
      </c>
      <c r="BO867">
        <v>0</v>
      </c>
      <c r="BP867">
        <v>1</v>
      </c>
      <c r="BQ867">
        <v>0</v>
      </c>
      <c r="BR867">
        <v>1</v>
      </c>
      <c r="BS867">
        <v>0</v>
      </c>
      <c r="BT867">
        <v>8704</v>
      </c>
      <c r="BU867">
        <v>0.79</v>
      </c>
      <c r="BV867">
        <v>0.58330939999999998</v>
      </c>
      <c r="BW867">
        <v>86</v>
      </c>
      <c r="BX867">
        <v>2.8722430000000001</v>
      </c>
      <c r="BY867">
        <v>1.5456220000000001</v>
      </c>
      <c r="BZ867">
        <v>17</v>
      </c>
      <c r="CA867">
        <v>3</v>
      </c>
      <c r="CB867">
        <v>3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1</v>
      </c>
      <c r="CI867">
        <v>0</v>
      </c>
      <c r="CJ867">
        <v>8337</v>
      </c>
      <c r="CK867">
        <v>2.9986805805445602</v>
      </c>
      <c r="CL867">
        <v>0.62548786696080094</v>
      </c>
      <c r="CM867">
        <v>60</v>
      </c>
      <c r="CN867">
        <v>1.4966014500790956</v>
      </c>
      <c r="CO867">
        <v>1018.9999999999999</v>
      </c>
      <c r="CP867">
        <v>3.8605570000000001E-3</v>
      </c>
      <c r="CQ867">
        <v>0.45518527600000003</v>
      </c>
      <c r="CR867">
        <v>7277</v>
      </c>
      <c r="CS867">
        <v>0.873</v>
      </c>
      <c r="CT867">
        <v>7222</v>
      </c>
      <c r="CU867">
        <v>0.88453063023</v>
      </c>
      <c r="CV867">
        <v>5</v>
      </c>
      <c r="CW867">
        <v>4</v>
      </c>
      <c r="CX867">
        <v>10</v>
      </c>
      <c r="CY867">
        <v>361</v>
      </c>
      <c r="CZ867">
        <v>751</v>
      </c>
      <c r="DA867" s="2">
        <v>4949</v>
      </c>
      <c r="DB867" s="2">
        <v>640</v>
      </c>
      <c r="DC867" s="2">
        <v>95.17</v>
      </c>
      <c r="DD867" s="2">
        <v>278</v>
      </c>
      <c r="DE867">
        <v>143</v>
      </c>
      <c r="DF867">
        <v>8</v>
      </c>
      <c r="DG867">
        <v>47.59</v>
      </c>
      <c r="DH867">
        <v>35.69</v>
      </c>
      <c r="DI867" s="2">
        <v>47.59</v>
      </c>
      <c r="DJ867">
        <v>-0.8</v>
      </c>
      <c r="DK867">
        <v>0.90633896060906982</v>
      </c>
      <c r="DL867">
        <v>3.6968576709796672E-3</v>
      </c>
      <c r="DM867">
        <v>0</v>
      </c>
      <c r="DN867">
        <v>264.8</v>
      </c>
      <c r="DO867">
        <v>0.63100000000000001</v>
      </c>
      <c r="DP867">
        <v>13442.810000000001</v>
      </c>
      <c r="DQ867" s="2">
        <v>0</v>
      </c>
      <c r="DR867" s="2">
        <v>849.13724224999999</v>
      </c>
      <c r="DS867">
        <v>2.0241868314969159E-3</v>
      </c>
      <c r="DT867">
        <v>4.9559230339540896</v>
      </c>
      <c r="DU867">
        <v>2078981.9595747506</v>
      </c>
      <c r="DV867">
        <v>1</v>
      </c>
    </row>
    <row r="868" spans="1:126" x14ac:dyDescent="0.15">
      <c r="A868" t="s">
        <v>1548</v>
      </c>
      <c r="B868" t="s">
        <v>1570</v>
      </c>
      <c r="C868">
        <v>20</v>
      </c>
      <c r="D868">
        <v>29</v>
      </c>
      <c r="E868" t="s">
        <v>1571</v>
      </c>
      <c r="F868">
        <v>20029</v>
      </c>
      <c r="G868" t="s">
        <v>5852</v>
      </c>
      <c r="H868">
        <v>94.8</v>
      </c>
      <c r="I868">
        <v>0.5</v>
      </c>
      <c r="J868">
        <v>0.3</v>
      </c>
      <c r="K868">
        <v>0.2</v>
      </c>
      <c r="L868">
        <v>1.3</v>
      </c>
      <c r="M868">
        <v>3</v>
      </c>
      <c r="N868">
        <f t="shared" si="58"/>
        <v>8998.11</v>
      </c>
      <c r="O868">
        <f t="shared" si="56"/>
        <v>1001.8899999999994</v>
      </c>
      <c r="P868">
        <f t="shared" si="57"/>
        <v>1.2022679999999997</v>
      </c>
      <c r="Q868" s="4">
        <v>20029</v>
      </c>
      <c r="R868" s="5">
        <v>39.487329000000003</v>
      </c>
      <c r="S868" s="5">
        <v>-97.641390000000001</v>
      </c>
      <c r="T868">
        <v>7</v>
      </c>
      <c r="U868">
        <v>0.12834261933336405</v>
      </c>
      <c r="V868">
        <v>9479</v>
      </c>
      <c r="W868">
        <v>9414</v>
      </c>
      <c r="X868">
        <v>9339</v>
      </c>
      <c r="Y868">
        <v>9185</v>
      </c>
      <c r="Z868">
        <v>4378</v>
      </c>
      <c r="AA868">
        <v>20017</v>
      </c>
      <c r="AB868">
        <v>3454.3519999999999</v>
      </c>
      <c r="AC868">
        <v>39282</v>
      </c>
      <c r="AD868">
        <v>1</v>
      </c>
      <c r="AE868">
        <v>1.0707784559374665E-4</v>
      </c>
      <c r="AF868">
        <v>12</v>
      </c>
      <c r="AG868">
        <v>461</v>
      </c>
      <c r="AH868">
        <v>2.6030368763557483E-2</v>
      </c>
      <c r="AI868" s="3">
        <v>321962</v>
      </c>
      <c r="AJ868" s="3">
        <v>457818.01168220502</v>
      </c>
      <c r="AK868">
        <v>240</v>
      </c>
      <c r="AL868">
        <v>459846.40000000002</v>
      </c>
      <c r="AM868">
        <v>601196</v>
      </c>
      <c r="AN868">
        <v>80776</v>
      </c>
      <c r="AO868">
        <v>681972</v>
      </c>
      <c r="AP868">
        <v>1</v>
      </c>
      <c r="AQ868">
        <v>0</v>
      </c>
      <c r="AR868">
        <v>1</v>
      </c>
      <c r="AS868">
        <v>0.10622477161674103</v>
      </c>
      <c r="AT868">
        <v>2</v>
      </c>
      <c r="AU868">
        <v>8</v>
      </c>
      <c r="AV868">
        <f t="shared" si="55"/>
        <v>10</v>
      </c>
      <c r="AW868">
        <v>2125</v>
      </c>
      <c r="AX868">
        <v>0.24</v>
      </c>
      <c r="AY868">
        <v>496171562.16136098</v>
      </c>
      <c r="AZ868">
        <v>496171.56216136098</v>
      </c>
      <c r="BA868">
        <v>48133.522687614197</v>
      </c>
      <c r="BB868">
        <v>0.20775541538689871</v>
      </c>
      <c r="BC868">
        <v>1809</v>
      </c>
      <c r="BD868">
        <v>0</v>
      </c>
      <c r="BE868">
        <v>1809</v>
      </c>
      <c r="BF868">
        <v>0.19084291591940078</v>
      </c>
      <c r="BG868">
        <v>249073</v>
      </c>
      <c r="BH868">
        <v>26.670200235571262</v>
      </c>
      <c r="BI868">
        <v>1874</v>
      </c>
      <c r="BJ868">
        <v>18</v>
      </c>
      <c r="BK868">
        <v>3</v>
      </c>
      <c r="BL868">
        <v>3</v>
      </c>
      <c r="BM868">
        <v>0</v>
      </c>
      <c r="BN868">
        <v>0</v>
      </c>
      <c r="BO868">
        <v>1</v>
      </c>
      <c r="BP868">
        <v>0</v>
      </c>
      <c r="BQ868">
        <v>2</v>
      </c>
      <c r="BR868">
        <v>1</v>
      </c>
      <c r="BS868">
        <v>0</v>
      </c>
      <c r="BT868">
        <v>9263</v>
      </c>
      <c r="BU868">
        <v>0.74</v>
      </c>
      <c r="BV868">
        <v>0.58619779999999999</v>
      </c>
      <c r="BW868">
        <v>109</v>
      </c>
      <c r="BX868">
        <v>3.0227789999999999</v>
      </c>
      <c r="BY868">
        <v>1.9914719999999999</v>
      </c>
      <c r="BZ868">
        <v>21</v>
      </c>
      <c r="CA868">
        <v>3</v>
      </c>
      <c r="CB868">
        <v>3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0</v>
      </c>
      <c r="CJ868">
        <v>9331</v>
      </c>
      <c r="CK868">
        <v>3.3222591362126246</v>
      </c>
      <c r="CL868">
        <v>0.64504848195835318</v>
      </c>
      <c r="CM868">
        <v>87</v>
      </c>
      <c r="CN868">
        <v>2.2526748927536149</v>
      </c>
      <c r="CO868">
        <v>786</v>
      </c>
      <c r="CP868">
        <v>-0.57283801629999997</v>
      </c>
      <c r="CQ868">
        <v>0.12842772299999999</v>
      </c>
      <c r="CR868">
        <v>7849</v>
      </c>
      <c r="CS868">
        <v>0.85499999999999998</v>
      </c>
      <c r="CT868">
        <v>7830</v>
      </c>
      <c r="CU868">
        <v>0.85090691648000005</v>
      </c>
      <c r="CV868">
        <v>17</v>
      </c>
      <c r="CW868">
        <v>3</v>
      </c>
      <c r="CX868">
        <v>3</v>
      </c>
      <c r="CY868">
        <v>361</v>
      </c>
      <c r="CZ868">
        <v>711</v>
      </c>
      <c r="DA868" s="2">
        <v>5464</v>
      </c>
      <c r="DB868" s="2">
        <v>565</v>
      </c>
      <c r="DC868" s="2">
        <v>161.43</v>
      </c>
      <c r="DD868" s="2">
        <v>467</v>
      </c>
      <c r="DE868">
        <v>190</v>
      </c>
      <c r="DF868">
        <v>13</v>
      </c>
      <c r="DG868">
        <v>53.81</v>
      </c>
      <c r="DH868">
        <v>43.05</v>
      </c>
      <c r="DI868" s="2">
        <v>43.05</v>
      </c>
      <c r="DJ868">
        <v>-1.49</v>
      </c>
      <c r="DK868">
        <v>0.96390257235325905</v>
      </c>
      <c r="DL868">
        <v>0</v>
      </c>
      <c r="DM868">
        <v>0</v>
      </c>
      <c r="DN868">
        <v>141.1</v>
      </c>
      <c r="DO868">
        <v>0.312</v>
      </c>
      <c r="DP868">
        <v>5071.55</v>
      </c>
      <c r="DQ868" s="2">
        <v>0</v>
      </c>
      <c r="DR868" s="2">
        <v>94.388184690000003</v>
      </c>
      <c r="DS868">
        <v>2.0525808876181262E-4</v>
      </c>
      <c r="DT868">
        <v>4.8241186303275096</v>
      </c>
      <c r="DU868">
        <v>2218353.5853290362</v>
      </c>
      <c r="DV868">
        <v>1</v>
      </c>
    </row>
    <row r="869" spans="1:126" x14ac:dyDescent="0.15">
      <c r="A869" t="s">
        <v>1548</v>
      </c>
      <c r="B869" t="s">
        <v>1572</v>
      </c>
      <c r="C869">
        <v>20</v>
      </c>
      <c r="D869">
        <v>31</v>
      </c>
      <c r="E869" t="s">
        <v>1573</v>
      </c>
      <c r="F869">
        <v>20031</v>
      </c>
      <c r="G869" t="s">
        <v>5853</v>
      </c>
      <c r="H869">
        <v>95.1</v>
      </c>
      <c r="I869">
        <v>0.5</v>
      </c>
      <c r="J869">
        <v>0.7</v>
      </c>
      <c r="K869">
        <v>0.4</v>
      </c>
      <c r="L869">
        <v>1.3</v>
      </c>
      <c r="M869">
        <v>2</v>
      </c>
      <c r="N869">
        <f t="shared" si="58"/>
        <v>9050.5999999999985</v>
      </c>
      <c r="O869">
        <f t="shared" si="56"/>
        <v>949.40000000000146</v>
      </c>
      <c r="P869">
        <f t="shared" si="57"/>
        <v>1.1392800000000021</v>
      </c>
      <c r="Q869" s="4">
        <v>20031</v>
      </c>
      <c r="R869" s="5">
        <v>38.236449999999998</v>
      </c>
      <c r="S869" s="5">
        <v>-95.729136999999994</v>
      </c>
      <c r="T869">
        <v>6</v>
      </c>
      <c r="U869">
        <v>0.26415337474255329</v>
      </c>
      <c r="V869">
        <v>8553</v>
      </c>
      <c r="W869">
        <v>8493</v>
      </c>
      <c r="X869">
        <v>8458</v>
      </c>
      <c r="Y869">
        <v>8293</v>
      </c>
      <c r="Z869">
        <v>4336</v>
      </c>
      <c r="AA869">
        <v>20019</v>
      </c>
      <c r="AB869">
        <v>3585.8429999999998</v>
      </c>
      <c r="AC869">
        <v>57433</v>
      </c>
      <c r="AD869">
        <v>2</v>
      </c>
      <c r="AE869">
        <v>2.3646252069047056E-4</v>
      </c>
      <c r="AF869">
        <v>22</v>
      </c>
      <c r="AG869">
        <v>667</v>
      </c>
      <c r="AH869">
        <v>3.2983508245877063E-2</v>
      </c>
      <c r="AI869" s="3">
        <v>329243</v>
      </c>
      <c r="AJ869" s="3">
        <v>401210.35268889501</v>
      </c>
      <c r="AK869">
        <v>152</v>
      </c>
      <c r="AL869">
        <v>418963.20000000001</v>
      </c>
      <c r="AM869">
        <v>839722</v>
      </c>
      <c r="AN869">
        <v>62979</v>
      </c>
      <c r="AO869">
        <v>902701</v>
      </c>
      <c r="AP869">
        <v>1</v>
      </c>
      <c r="AQ869">
        <v>0</v>
      </c>
      <c r="AR869">
        <v>1</v>
      </c>
      <c r="AS869">
        <v>0.11774402449075709</v>
      </c>
      <c r="AT869">
        <v>2</v>
      </c>
      <c r="AU869">
        <v>7</v>
      </c>
      <c r="AV869">
        <f t="shared" si="55"/>
        <v>9</v>
      </c>
      <c r="AW869">
        <v>3887</v>
      </c>
      <c r="AX869">
        <v>0.58000000000000007</v>
      </c>
      <c r="AY869">
        <v>184158198.15716001</v>
      </c>
      <c r="AZ869">
        <v>184158.19815716002</v>
      </c>
      <c r="BA869">
        <v>20799.693955662198</v>
      </c>
      <c r="BB869">
        <v>0.48077630475316435</v>
      </c>
      <c r="BC869">
        <v>13227</v>
      </c>
      <c r="BD869">
        <v>0</v>
      </c>
      <c r="BE869">
        <v>13227</v>
      </c>
      <c r="BF869">
        <v>1.5464749210803226</v>
      </c>
      <c r="BG869">
        <v>289621</v>
      </c>
      <c r="BH869">
        <v>34.242255852447386</v>
      </c>
      <c r="BI869">
        <v>1156</v>
      </c>
      <c r="BJ869">
        <v>8</v>
      </c>
      <c r="BK869">
        <v>2</v>
      </c>
      <c r="BL869">
        <v>2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3</v>
      </c>
      <c r="BS869">
        <v>0</v>
      </c>
      <c r="BT869">
        <v>8436</v>
      </c>
      <c r="BU869">
        <v>0.75</v>
      </c>
      <c r="BV869">
        <v>0.64758990000000005</v>
      </c>
      <c r="BW869">
        <v>77</v>
      </c>
      <c r="BX869">
        <v>1.8966339999999999</v>
      </c>
      <c r="BY869">
        <v>1.0141469999999999</v>
      </c>
      <c r="BZ869">
        <v>7</v>
      </c>
      <c r="CA869">
        <v>2</v>
      </c>
      <c r="CB869">
        <v>2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2</v>
      </c>
      <c r="CI869">
        <v>0</v>
      </c>
      <c r="CJ869">
        <v>8444</v>
      </c>
      <c r="CK869">
        <v>1.7764092846991946</v>
      </c>
      <c r="CL869">
        <v>0.63657105606258146</v>
      </c>
      <c r="CM869">
        <v>59</v>
      </c>
      <c r="CN869">
        <v>0.42255319506482492</v>
      </c>
      <c r="CO869">
        <v>977</v>
      </c>
      <c r="CP869">
        <v>0.43429411699999998</v>
      </c>
      <c r="CQ869">
        <v>4.2991438999999999E-2</v>
      </c>
      <c r="CR869">
        <v>7264</v>
      </c>
      <c r="CS869">
        <v>0.86799999999999999</v>
      </c>
      <c r="CT869">
        <v>7381</v>
      </c>
      <c r="CU869">
        <v>0.88490527602000002</v>
      </c>
      <c r="CV869">
        <v>9</v>
      </c>
      <c r="CW869">
        <v>2</v>
      </c>
      <c r="CX869">
        <v>8</v>
      </c>
      <c r="CY869">
        <v>361</v>
      </c>
      <c r="CZ869">
        <v>971</v>
      </c>
      <c r="DA869" s="2">
        <v>6660</v>
      </c>
      <c r="DB869" s="2">
        <v>775</v>
      </c>
      <c r="DC869" s="2">
        <v>142.65</v>
      </c>
      <c r="DD869" s="2">
        <v>321</v>
      </c>
      <c r="DE869">
        <v>282</v>
      </c>
      <c r="DF869">
        <v>20</v>
      </c>
      <c r="DG869">
        <v>23.78</v>
      </c>
      <c r="DH869">
        <v>71.33</v>
      </c>
      <c r="DI869" s="2">
        <v>11.89</v>
      </c>
      <c r="DJ869">
        <v>-0.95</v>
      </c>
      <c r="DK869">
        <v>0.97691370811224532</v>
      </c>
      <c r="DL869">
        <v>4.4977511244377807E-3</v>
      </c>
      <c r="DM869">
        <v>0</v>
      </c>
      <c r="DN869">
        <v>260.60000000000002</v>
      </c>
      <c r="DO869">
        <v>0.626</v>
      </c>
      <c r="DP869">
        <v>17980.66</v>
      </c>
      <c r="DQ869" s="2">
        <v>0</v>
      </c>
      <c r="DR869" s="2">
        <v>0</v>
      </c>
      <c r="DS869">
        <v>0</v>
      </c>
      <c r="DT869">
        <v>5.0731755518657096</v>
      </c>
      <c r="DU869">
        <v>2125473.8633714239</v>
      </c>
      <c r="DV869">
        <v>1</v>
      </c>
    </row>
    <row r="870" spans="1:126" x14ac:dyDescent="0.15">
      <c r="A870" t="s">
        <v>1548</v>
      </c>
      <c r="B870" t="s">
        <v>1574</v>
      </c>
      <c r="C870">
        <v>20</v>
      </c>
      <c r="D870">
        <v>33</v>
      </c>
      <c r="E870" t="s">
        <v>1575</v>
      </c>
      <c r="F870">
        <v>20033</v>
      </c>
      <c r="G870" t="s">
        <v>5854</v>
      </c>
      <c r="H870">
        <v>94.3</v>
      </c>
      <c r="I870">
        <v>0.3</v>
      </c>
      <c r="J870">
        <v>0.1</v>
      </c>
      <c r="K870">
        <v>0.3</v>
      </c>
      <c r="L870">
        <v>1.2</v>
      </c>
      <c r="M870">
        <v>3.9</v>
      </c>
      <c r="N870">
        <f t="shared" si="58"/>
        <v>8909.33</v>
      </c>
      <c r="O870">
        <f t="shared" si="56"/>
        <v>1090.67</v>
      </c>
      <c r="P870">
        <f t="shared" si="57"/>
        <v>1.3088040000000005</v>
      </c>
      <c r="Q870" s="4">
        <v>20033</v>
      </c>
      <c r="R870" s="5">
        <v>37.181441999999997</v>
      </c>
      <c r="S870" s="5">
        <v>-99.251293000000004</v>
      </c>
      <c r="T870">
        <v>9</v>
      </c>
      <c r="U870">
        <v>-3.487576354471205E-2</v>
      </c>
      <c r="V870">
        <v>1893</v>
      </c>
      <c r="W870">
        <v>1911</v>
      </c>
      <c r="X870">
        <v>2010</v>
      </c>
      <c r="Y870">
        <v>1825</v>
      </c>
      <c r="Z870">
        <v>893</v>
      </c>
      <c r="AA870">
        <v>20021</v>
      </c>
      <c r="AB870">
        <v>760.92900000000009</v>
      </c>
      <c r="AC870">
        <v>45288</v>
      </c>
      <c r="AD870">
        <v>0</v>
      </c>
      <c r="AE870">
        <v>0</v>
      </c>
      <c r="AF870">
        <v>3</v>
      </c>
      <c r="AG870">
        <v>234</v>
      </c>
      <c r="AH870">
        <v>1.282051282051282E-2</v>
      </c>
      <c r="AI870" s="3">
        <v>485080</v>
      </c>
      <c r="AJ870" s="3">
        <v>504509.61439312506</v>
      </c>
      <c r="AK870">
        <v>774</v>
      </c>
      <c r="AL870">
        <v>505440</v>
      </c>
      <c r="AM870">
        <v>282534</v>
      </c>
      <c r="AN870">
        <v>34322</v>
      </c>
      <c r="AO870">
        <v>316856</v>
      </c>
      <c r="AP870">
        <v>1</v>
      </c>
      <c r="AQ870">
        <v>0</v>
      </c>
      <c r="AR870">
        <v>1</v>
      </c>
      <c r="AS870">
        <v>0.52328623757195181</v>
      </c>
      <c r="AT870">
        <v>1</v>
      </c>
      <c r="AU870">
        <v>6</v>
      </c>
      <c r="AV870">
        <f t="shared" si="55"/>
        <v>7</v>
      </c>
      <c r="AW870">
        <v>1293</v>
      </c>
      <c r="AX870">
        <v>0.97</v>
      </c>
      <c r="AY870">
        <v>247372420.46461999</v>
      </c>
      <c r="AZ870">
        <v>247372.42046461999</v>
      </c>
      <c r="BA870">
        <v>125752.058766117</v>
      </c>
      <c r="BB870">
        <v>7.9521560904213445E-2</v>
      </c>
      <c r="BC870">
        <v>2171</v>
      </c>
      <c r="BD870">
        <v>3875</v>
      </c>
      <c r="BE870">
        <v>-1704</v>
      </c>
      <c r="BF870">
        <v>-0.90015847860538822</v>
      </c>
      <c r="BG870">
        <v>80973</v>
      </c>
      <c r="BH870">
        <v>40.285074626865672</v>
      </c>
      <c r="BI870">
        <v>414</v>
      </c>
      <c r="BJ870">
        <v>7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1873</v>
      </c>
      <c r="BU870">
        <v>0.62</v>
      </c>
      <c r="BV870">
        <v>0.62276209999999999</v>
      </c>
      <c r="BW870">
        <v>33</v>
      </c>
      <c r="BX870">
        <v>4.8051259999999996</v>
      </c>
      <c r="BY870">
        <v>4.5403279999999997</v>
      </c>
      <c r="BZ870">
        <v>8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1949</v>
      </c>
      <c r="CK870">
        <v>5.13083632632119</v>
      </c>
      <c r="CL870">
        <v>0.74121405750798719</v>
      </c>
      <c r="CM870">
        <v>18</v>
      </c>
      <c r="CN870">
        <v>4.3004326842216125</v>
      </c>
      <c r="CO870">
        <v>187</v>
      </c>
      <c r="CP870">
        <v>0.33190887600000002</v>
      </c>
      <c r="CQ870">
        <v>0.45574611700000001</v>
      </c>
      <c r="CR870">
        <v>1633</v>
      </c>
      <c r="CS870">
        <v>0.88800000000000001</v>
      </c>
      <c r="CT870">
        <v>1539</v>
      </c>
      <c r="CU870">
        <v>0.83056133055999992</v>
      </c>
      <c r="CW870">
        <v>0</v>
      </c>
      <c r="CX870">
        <v>1</v>
      </c>
      <c r="CY870">
        <v>228</v>
      </c>
      <c r="CZ870">
        <v>357</v>
      </c>
      <c r="DA870" s="2">
        <v>1299</v>
      </c>
      <c r="DB870" s="2">
        <v>140</v>
      </c>
      <c r="DC870" s="2">
        <v>102.3</v>
      </c>
      <c r="DD870" s="2">
        <v>40</v>
      </c>
      <c r="DE870">
        <v>107</v>
      </c>
      <c r="DF870">
        <v>7</v>
      </c>
      <c r="DH870">
        <v>153.44999999999999</v>
      </c>
      <c r="DI870" s="2">
        <v>51.15</v>
      </c>
      <c r="DJ870">
        <v>-1.26</v>
      </c>
      <c r="DK870">
        <v>0.89756947307660595</v>
      </c>
      <c r="DL870">
        <v>0</v>
      </c>
      <c r="DM870">
        <v>0</v>
      </c>
      <c r="DN870">
        <v>213.1</v>
      </c>
      <c r="DO870">
        <v>0.41700000000000004</v>
      </c>
      <c r="DP870">
        <v>1061.04</v>
      </c>
      <c r="DQ870" s="2">
        <v>0</v>
      </c>
      <c r="DR870" s="2">
        <v>0</v>
      </c>
      <c r="DS870">
        <v>0</v>
      </c>
      <c r="DT870">
        <v>3.7603277629832799</v>
      </c>
      <c r="DU870">
        <v>1900620.0645222689</v>
      </c>
      <c r="DV870">
        <v>1</v>
      </c>
    </row>
    <row r="871" spans="1:126" x14ac:dyDescent="0.15">
      <c r="A871" t="s">
        <v>1548</v>
      </c>
      <c r="B871" t="s">
        <v>1576</v>
      </c>
      <c r="C871">
        <v>20</v>
      </c>
      <c r="D871">
        <v>35</v>
      </c>
      <c r="E871" t="s">
        <v>1577</v>
      </c>
      <c r="F871">
        <v>20035</v>
      </c>
      <c r="G871" t="s">
        <v>5855</v>
      </c>
      <c r="H871">
        <v>82.2</v>
      </c>
      <c r="I871">
        <v>2.7</v>
      </c>
      <c r="J871">
        <v>1.8</v>
      </c>
      <c r="K871">
        <v>1.6</v>
      </c>
      <c r="L871">
        <v>2.7</v>
      </c>
      <c r="M871">
        <v>9.1</v>
      </c>
      <c r="N871">
        <f t="shared" si="58"/>
        <v>6860.0300000000007</v>
      </c>
      <c r="O871">
        <f t="shared" si="56"/>
        <v>3139.9699999999993</v>
      </c>
      <c r="P871">
        <f t="shared" si="57"/>
        <v>3.7679640000000005</v>
      </c>
      <c r="Q871" s="4">
        <v>20035</v>
      </c>
      <c r="R871" s="5">
        <v>37.234507000000001</v>
      </c>
      <c r="S871" s="5">
        <v>-96.837247000000005</v>
      </c>
      <c r="T871">
        <v>4</v>
      </c>
      <c r="U871">
        <v>6.6688707749811615E-2</v>
      </c>
      <c r="V871">
        <v>36259</v>
      </c>
      <c r="W871">
        <v>36201</v>
      </c>
      <c r="X871">
        <v>36079</v>
      </c>
      <c r="Y871">
        <v>35690</v>
      </c>
      <c r="Z871">
        <v>17406</v>
      </c>
      <c r="AA871">
        <v>20023</v>
      </c>
      <c r="AB871">
        <v>13069.627</v>
      </c>
      <c r="AC871">
        <v>43860</v>
      </c>
      <c r="AD871">
        <v>2</v>
      </c>
      <c r="AE871">
        <v>5.5433908922087642E-5</v>
      </c>
      <c r="AF871">
        <v>35</v>
      </c>
      <c r="AG871">
        <v>990</v>
      </c>
      <c r="AH871">
        <v>3.5353535353535352E-2</v>
      </c>
      <c r="AI871" s="3">
        <v>574614</v>
      </c>
      <c r="AJ871" s="3">
        <v>720473.42100815999</v>
      </c>
      <c r="AK871">
        <v>160</v>
      </c>
      <c r="AL871">
        <v>724908.8</v>
      </c>
      <c r="AM871">
        <v>431222</v>
      </c>
      <c r="AN871">
        <v>132717</v>
      </c>
      <c r="AO871">
        <v>563939</v>
      </c>
      <c r="AP871">
        <v>5</v>
      </c>
      <c r="AQ871">
        <v>0</v>
      </c>
      <c r="AR871">
        <v>5</v>
      </c>
      <c r="AS871">
        <v>0.13811773155437695</v>
      </c>
      <c r="AT871">
        <v>6</v>
      </c>
      <c r="AU871">
        <v>34</v>
      </c>
      <c r="AV871">
        <f t="shared" si="55"/>
        <v>40</v>
      </c>
      <c r="AW871">
        <v>26885</v>
      </c>
      <c r="AX871">
        <v>0.78</v>
      </c>
      <c r="AY871">
        <v>1063231814.819</v>
      </c>
      <c r="AZ871">
        <v>1063231.814819</v>
      </c>
      <c r="BA871">
        <v>29298.676795638799</v>
      </c>
      <c r="BB871">
        <v>0.34131234218360779</v>
      </c>
      <c r="BC871">
        <v>10763</v>
      </c>
      <c r="BD871">
        <v>5815</v>
      </c>
      <c r="BE871">
        <v>4948</v>
      </c>
      <c r="BF871">
        <v>0.13646267133677156</v>
      </c>
      <c r="BG871">
        <v>612736</v>
      </c>
      <c r="BH871">
        <v>16.983175808642148</v>
      </c>
      <c r="BI871">
        <v>4391</v>
      </c>
      <c r="BJ871">
        <v>45</v>
      </c>
      <c r="BK871">
        <v>11</v>
      </c>
      <c r="BL871">
        <v>3</v>
      </c>
      <c r="BM871">
        <v>0</v>
      </c>
      <c r="BN871">
        <v>1</v>
      </c>
      <c r="BO871">
        <v>1</v>
      </c>
      <c r="BP871">
        <v>0</v>
      </c>
      <c r="BQ871">
        <v>1</v>
      </c>
      <c r="BR871">
        <v>3</v>
      </c>
      <c r="BS871">
        <v>0</v>
      </c>
      <c r="BT871">
        <v>33634</v>
      </c>
      <c r="BU871">
        <v>0.75</v>
      </c>
      <c r="BV871">
        <v>0.53404870000000004</v>
      </c>
      <c r="BW871">
        <v>236</v>
      </c>
      <c r="BX871">
        <v>1.9325680000000001</v>
      </c>
      <c r="BY871">
        <v>0.1511943</v>
      </c>
      <c r="BZ871">
        <v>46</v>
      </c>
      <c r="CA871">
        <v>9</v>
      </c>
      <c r="CB871">
        <v>3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2</v>
      </c>
      <c r="CI871">
        <v>0</v>
      </c>
      <c r="CJ871">
        <v>35920</v>
      </c>
      <c r="CK871">
        <v>1.6982182628062361</v>
      </c>
      <c r="CL871">
        <v>0.60819217149966509</v>
      </c>
      <c r="CM871">
        <v>185</v>
      </c>
      <c r="CN871">
        <v>-8.1966840514246977E-2</v>
      </c>
      <c r="CO871">
        <v>3373</v>
      </c>
      <c r="CP871">
        <v>-0.45608229550000001</v>
      </c>
      <c r="CQ871">
        <v>-0.2824279999</v>
      </c>
      <c r="CR871">
        <v>30528</v>
      </c>
      <c r="CS871">
        <v>0.85499999999999998</v>
      </c>
      <c r="CT871">
        <v>30458</v>
      </c>
      <c r="CU871">
        <v>0.84169825625000005</v>
      </c>
      <c r="CV871">
        <v>41</v>
      </c>
      <c r="CW871">
        <v>14</v>
      </c>
      <c r="CX871">
        <v>18</v>
      </c>
      <c r="CY871">
        <v>512</v>
      </c>
      <c r="CZ871">
        <v>1508</v>
      </c>
      <c r="DA871" s="2">
        <v>20257</v>
      </c>
      <c r="DB871" s="2">
        <v>2855</v>
      </c>
      <c r="DC871" s="2">
        <v>121.53</v>
      </c>
      <c r="DD871" s="2">
        <v>4438</v>
      </c>
      <c r="DE871">
        <v>437</v>
      </c>
      <c r="DF871">
        <v>53</v>
      </c>
      <c r="DG871">
        <v>30.38</v>
      </c>
      <c r="DH871">
        <v>8.2899999999999991</v>
      </c>
      <c r="DI871" s="2">
        <v>8.2899999999999991</v>
      </c>
      <c r="DJ871">
        <v>-1.25</v>
      </c>
      <c r="DK871">
        <v>0.94123359333395984</v>
      </c>
      <c r="DL871">
        <v>4.0404040404040404E-3</v>
      </c>
      <c r="DM871">
        <v>0</v>
      </c>
      <c r="DN871">
        <v>350.8</v>
      </c>
      <c r="DO871">
        <v>0.51400000000000001</v>
      </c>
      <c r="DP871">
        <v>4167.4000000000005</v>
      </c>
      <c r="DQ871" s="2">
        <v>0</v>
      </c>
      <c r="DR871" s="2">
        <v>0</v>
      </c>
      <c r="DS871">
        <v>0</v>
      </c>
      <c r="DT871">
        <v>6.14223224853089</v>
      </c>
      <c r="DU871">
        <v>4452558.2086038291</v>
      </c>
      <c r="DV871">
        <v>0</v>
      </c>
    </row>
    <row r="872" spans="1:126" x14ac:dyDescent="0.15">
      <c r="A872" t="s">
        <v>1548</v>
      </c>
      <c r="B872" t="s">
        <v>298</v>
      </c>
      <c r="C872">
        <v>20</v>
      </c>
      <c r="D872">
        <v>37</v>
      </c>
      <c r="E872" t="s">
        <v>1578</v>
      </c>
      <c r="F872">
        <v>20037</v>
      </c>
      <c r="G872" t="s">
        <v>5856</v>
      </c>
      <c r="H872">
        <v>89</v>
      </c>
      <c r="I872">
        <v>1.9</v>
      </c>
      <c r="J872">
        <v>0.8</v>
      </c>
      <c r="K872">
        <v>1.2</v>
      </c>
      <c r="L872">
        <v>2.5</v>
      </c>
      <c r="M872">
        <v>4.5</v>
      </c>
      <c r="N872">
        <f t="shared" si="58"/>
        <v>7953.19</v>
      </c>
      <c r="O872">
        <f t="shared" si="56"/>
        <v>2046.8100000000004</v>
      </c>
      <c r="P872">
        <f t="shared" si="57"/>
        <v>2.4561720000000014</v>
      </c>
      <c r="Q872" s="4">
        <v>20037</v>
      </c>
      <c r="R872" s="5">
        <v>37.505820999999997</v>
      </c>
      <c r="S872" s="5">
        <v>-94.853897000000003</v>
      </c>
      <c r="T872">
        <v>4</v>
      </c>
      <c r="U872">
        <v>5.1216369252044772E-2</v>
      </c>
      <c r="V872">
        <v>39133</v>
      </c>
      <c r="W872">
        <v>39277</v>
      </c>
      <c r="X872">
        <v>39304</v>
      </c>
      <c r="Y872">
        <v>39032</v>
      </c>
      <c r="Z872">
        <v>17871</v>
      </c>
      <c r="AA872">
        <v>20025</v>
      </c>
      <c r="AB872">
        <v>14029.19</v>
      </c>
      <c r="AC872">
        <v>36534</v>
      </c>
      <c r="AD872">
        <v>1</v>
      </c>
      <c r="AE872">
        <v>2.5442703032770201E-5</v>
      </c>
      <c r="AF872">
        <v>29</v>
      </c>
      <c r="AG872">
        <v>846</v>
      </c>
      <c r="AH872">
        <v>3.4278959810874705E-2</v>
      </c>
      <c r="AI872" s="3">
        <v>323222</v>
      </c>
      <c r="AJ872" s="3">
        <v>377443.85185857001</v>
      </c>
      <c r="AK872">
        <v>133</v>
      </c>
      <c r="AL872">
        <v>380870.40000000002</v>
      </c>
      <c r="AM872">
        <v>624206</v>
      </c>
      <c r="AN872">
        <v>89239</v>
      </c>
      <c r="AO872">
        <v>713445</v>
      </c>
      <c r="AP872">
        <v>5</v>
      </c>
      <c r="AQ872">
        <v>0</v>
      </c>
      <c r="AR872">
        <v>5</v>
      </c>
      <c r="AS872">
        <v>0.12730096494131427</v>
      </c>
      <c r="AT872">
        <v>5</v>
      </c>
      <c r="AU872">
        <v>44</v>
      </c>
      <c r="AV872">
        <f t="shared" si="55"/>
        <v>49</v>
      </c>
      <c r="AW872">
        <v>20592</v>
      </c>
      <c r="AX872">
        <v>0.99</v>
      </c>
      <c r="AY872">
        <v>1374316945.08618</v>
      </c>
      <c r="AZ872">
        <v>1374316.94508618</v>
      </c>
      <c r="BA872">
        <v>36103.507547834102</v>
      </c>
      <c r="BB872">
        <v>0.27698139818550438</v>
      </c>
      <c r="BC872">
        <v>937</v>
      </c>
      <c r="BD872">
        <v>4817</v>
      </c>
      <c r="BE872">
        <v>-3880</v>
      </c>
      <c r="BF872">
        <v>-9.9149055784120824E-2</v>
      </c>
      <c r="BG872">
        <v>761383</v>
      </c>
      <c r="BH872">
        <v>19.371641563199674</v>
      </c>
      <c r="BI872">
        <v>4215</v>
      </c>
      <c r="BJ872">
        <v>36</v>
      </c>
      <c r="BK872">
        <v>2</v>
      </c>
      <c r="BL872">
        <v>4</v>
      </c>
      <c r="BM872">
        <v>0</v>
      </c>
      <c r="BN872">
        <v>0</v>
      </c>
      <c r="BO872">
        <v>2</v>
      </c>
      <c r="BP872">
        <v>1</v>
      </c>
      <c r="BQ872">
        <v>5</v>
      </c>
      <c r="BR872">
        <v>1</v>
      </c>
      <c r="BS872">
        <v>0</v>
      </c>
      <c r="BT872">
        <v>38869</v>
      </c>
      <c r="BU872">
        <v>0.73</v>
      </c>
      <c r="BV872">
        <v>0.53300840000000005</v>
      </c>
      <c r="BW872">
        <v>283</v>
      </c>
      <c r="BX872">
        <v>1.3121</v>
      </c>
      <c r="BY872">
        <v>-0.29629129999999998</v>
      </c>
      <c r="BZ872">
        <v>38</v>
      </c>
      <c r="CA872">
        <v>3</v>
      </c>
      <c r="CB872">
        <v>4</v>
      </c>
      <c r="CC872">
        <v>0</v>
      </c>
      <c r="CD872">
        <v>0</v>
      </c>
      <c r="CE872">
        <v>1</v>
      </c>
      <c r="CF872">
        <v>1</v>
      </c>
      <c r="CG872">
        <v>2</v>
      </c>
      <c r="CH872">
        <v>1</v>
      </c>
      <c r="CI872">
        <v>0</v>
      </c>
      <c r="CJ872">
        <v>39374</v>
      </c>
      <c r="CK872">
        <v>1.2698735205973486</v>
      </c>
      <c r="CL872">
        <v>0.62694017954526382</v>
      </c>
      <c r="CM872">
        <v>225</v>
      </c>
      <c r="CN872">
        <v>-0.28476410971759936</v>
      </c>
      <c r="CO872">
        <v>5556</v>
      </c>
      <c r="CP872">
        <v>-0.51812765549999995</v>
      </c>
      <c r="CQ872">
        <v>-0.47217352439999999</v>
      </c>
      <c r="CR872">
        <v>32377</v>
      </c>
      <c r="CS872">
        <v>0.82599999999999996</v>
      </c>
      <c r="CT872">
        <v>32050</v>
      </c>
      <c r="CU872">
        <v>0.83857752249000006</v>
      </c>
      <c r="CV872">
        <v>75</v>
      </c>
      <c r="CW872">
        <v>20</v>
      </c>
      <c r="CX872">
        <v>30</v>
      </c>
      <c r="CY872">
        <v>370</v>
      </c>
      <c r="CZ872">
        <v>1248</v>
      </c>
      <c r="DA872" s="2">
        <v>23160</v>
      </c>
      <c r="DB872" s="2">
        <v>3645</v>
      </c>
      <c r="DC872" s="2">
        <v>127.3</v>
      </c>
      <c r="DD872" s="2">
        <v>3105</v>
      </c>
      <c r="DE872">
        <v>375</v>
      </c>
      <c r="DF872">
        <v>34</v>
      </c>
      <c r="DG872">
        <v>45.83</v>
      </c>
      <c r="DH872">
        <v>15.28</v>
      </c>
      <c r="DI872" s="2">
        <v>22.91</v>
      </c>
      <c r="DJ872">
        <v>-1</v>
      </c>
      <c r="DK872">
        <v>0.94119521567220055</v>
      </c>
      <c r="DL872">
        <v>0</v>
      </c>
      <c r="DM872">
        <v>0</v>
      </c>
      <c r="DN872">
        <v>251.2</v>
      </c>
      <c r="DO872">
        <v>0.625</v>
      </c>
      <c r="DP872">
        <v>6739.4699999999993</v>
      </c>
      <c r="DQ872" s="2">
        <v>0</v>
      </c>
      <c r="DR872" s="2">
        <v>34.953133469999997</v>
      </c>
      <c r="DS872">
        <v>0</v>
      </c>
      <c r="DT872">
        <v>4.8636655549364001</v>
      </c>
      <c r="DU872">
        <v>1852426.2453748488</v>
      </c>
      <c r="DV872">
        <v>0</v>
      </c>
    </row>
    <row r="873" spans="1:126" x14ac:dyDescent="0.15">
      <c r="A873" t="s">
        <v>1548</v>
      </c>
      <c r="B873" t="s">
        <v>843</v>
      </c>
      <c r="C873">
        <v>20</v>
      </c>
      <c r="D873">
        <v>39</v>
      </c>
      <c r="E873" t="s">
        <v>1579</v>
      </c>
      <c r="F873">
        <v>20039</v>
      </c>
      <c r="G873" t="s">
        <v>5857</v>
      </c>
      <c r="H873">
        <v>96.9</v>
      </c>
      <c r="I873">
        <v>0.6</v>
      </c>
      <c r="J873">
        <v>0.4</v>
      </c>
      <c r="K873">
        <v>0.2</v>
      </c>
      <c r="L873">
        <v>0.8</v>
      </c>
      <c r="M873">
        <v>1</v>
      </c>
      <c r="N873">
        <f t="shared" si="58"/>
        <v>9391.8100000000013</v>
      </c>
      <c r="O873">
        <f t="shared" si="56"/>
        <v>608.18999999999869</v>
      </c>
      <c r="P873">
        <f t="shared" si="57"/>
        <v>0.7298279999999987</v>
      </c>
      <c r="Q873" s="4">
        <v>20039</v>
      </c>
      <c r="R873" s="5">
        <v>39.783541999999997</v>
      </c>
      <c r="S873" s="5">
        <v>-100.45970800000001</v>
      </c>
      <c r="T873">
        <v>9</v>
      </c>
      <c r="U873">
        <v>0.12320225349776426</v>
      </c>
      <c r="V873">
        <v>2939</v>
      </c>
      <c r="W873">
        <v>2915</v>
      </c>
      <c r="X873">
        <v>2905</v>
      </c>
      <c r="Y873">
        <v>2925</v>
      </c>
      <c r="Z873">
        <v>1398</v>
      </c>
      <c r="AA873">
        <v>20027</v>
      </c>
      <c r="AB873">
        <v>1142.9059999999999</v>
      </c>
      <c r="AC873">
        <v>40657</v>
      </c>
      <c r="AD873">
        <v>1</v>
      </c>
      <c r="AE873">
        <v>3.4423407917383823E-4</v>
      </c>
      <c r="AF873">
        <v>2</v>
      </c>
      <c r="AG873">
        <v>293</v>
      </c>
      <c r="AH873">
        <v>6.8259385665529011E-3</v>
      </c>
      <c r="AI873" s="3">
        <v>462433</v>
      </c>
      <c r="AJ873" s="3">
        <v>571850.22099176003</v>
      </c>
      <c r="AK873">
        <v>653</v>
      </c>
      <c r="AL873">
        <v>572307.19999999995</v>
      </c>
      <c r="AM873">
        <v>834289</v>
      </c>
      <c r="AN873">
        <v>72356</v>
      </c>
      <c r="AO873">
        <v>906645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f t="shared" si="55"/>
        <v>1</v>
      </c>
      <c r="AW873">
        <v>32</v>
      </c>
      <c r="AX873">
        <v>2.0000000000000018E-2</v>
      </c>
      <c r="AY873">
        <v>232414063.56357399</v>
      </c>
      <c r="AZ873">
        <v>232414.06356357399</v>
      </c>
      <c r="BA873">
        <v>67309.307188350693</v>
      </c>
      <c r="BB873">
        <v>0.1485678640550725</v>
      </c>
      <c r="BC873">
        <v>895</v>
      </c>
      <c r="BD873">
        <v>870</v>
      </c>
      <c r="BE873">
        <v>25</v>
      </c>
      <c r="BF873">
        <v>8.5062946580469548E-3</v>
      </c>
      <c r="BG873">
        <v>104385</v>
      </c>
      <c r="BH873">
        <v>35.9328743545611</v>
      </c>
      <c r="BI873">
        <v>705</v>
      </c>
      <c r="BJ873">
        <v>7</v>
      </c>
      <c r="BK873">
        <v>1</v>
      </c>
      <c r="BL873">
        <v>2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2855</v>
      </c>
      <c r="BU873">
        <v>0.61</v>
      </c>
      <c r="BV873">
        <v>0.64312420000000003</v>
      </c>
      <c r="BW873">
        <v>46</v>
      </c>
      <c r="BX873">
        <v>3.8528899999999999</v>
      </c>
      <c r="BY873">
        <v>3.6713260000000001</v>
      </c>
      <c r="BZ873">
        <v>7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2890</v>
      </c>
      <c r="CK873">
        <v>3.4602076124567476</v>
      </c>
      <c r="CL873">
        <v>0.75393700787401574</v>
      </c>
      <c r="CM873">
        <v>38</v>
      </c>
      <c r="CN873">
        <v>3.5330534704416801</v>
      </c>
      <c r="CO873">
        <v>472</v>
      </c>
      <c r="CP873">
        <v>-1.0785064968</v>
      </c>
      <c r="CQ873">
        <v>-0.1785031366</v>
      </c>
      <c r="CR873">
        <v>2532</v>
      </c>
      <c r="CS873">
        <v>0.8640000000000001</v>
      </c>
      <c r="CT873">
        <v>2342</v>
      </c>
      <c r="CU873">
        <v>0.85770234986999994</v>
      </c>
      <c r="CV873">
        <v>1</v>
      </c>
      <c r="CW873">
        <v>1</v>
      </c>
      <c r="CX873">
        <v>1</v>
      </c>
      <c r="CY873">
        <v>338</v>
      </c>
      <c r="CZ873">
        <v>436</v>
      </c>
      <c r="DA873" s="2">
        <v>1718</v>
      </c>
      <c r="DB873" s="2">
        <v>275</v>
      </c>
      <c r="DC873" s="2">
        <v>102.39</v>
      </c>
      <c r="DD873" s="2">
        <v>102</v>
      </c>
      <c r="DE873">
        <v>104</v>
      </c>
      <c r="DF873">
        <v>18</v>
      </c>
      <c r="DG873">
        <v>102.39</v>
      </c>
      <c r="DH873">
        <v>102.39</v>
      </c>
      <c r="DI873" s="2">
        <v>68.260000000000005</v>
      </c>
      <c r="DJ873">
        <v>-0.83</v>
      </c>
      <c r="DK873">
        <v>0.93586962868134416</v>
      </c>
      <c r="DL873">
        <v>1.3651877133105802E-2</v>
      </c>
      <c r="DM873">
        <v>0</v>
      </c>
      <c r="DN873">
        <v>366.2</v>
      </c>
      <c r="DO873">
        <v>0.63600000000000001</v>
      </c>
      <c r="DP873">
        <v>4867</v>
      </c>
      <c r="DQ873" s="2">
        <v>0</v>
      </c>
      <c r="DR873" s="2">
        <v>0</v>
      </c>
      <c r="DS873">
        <v>0</v>
      </c>
      <c r="DT873">
        <v>3.4022855506035201</v>
      </c>
      <c r="DU873">
        <v>1947152.5170663588</v>
      </c>
      <c r="DV873">
        <v>0</v>
      </c>
    </row>
    <row r="874" spans="1:126" x14ac:dyDescent="0.15">
      <c r="A874" t="s">
        <v>1548</v>
      </c>
      <c r="B874" t="s">
        <v>1447</v>
      </c>
      <c r="C874">
        <v>20</v>
      </c>
      <c r="D874">
        <v>41</v>
      </c>
      <c r="E874" t="s">
        <v>1580</v>
      </c>
      <c r="F874">
        <v>20041</v>
      </c>
      <c r="G874" t="s">
        <v>5858</v>
      </c>
      <c r="H874">
        <v>92.7</v>
      </c>
      <c r="I874">
        <v>0.7</v>
      </c>
      <c r="J874">
        <v>0.4</v>
      </c>
      <c r="K874">
        <v>0.3</v>
      </c>
      <c r="L874">
        <v>2</v>
      </c>
      <c r="M874">
        <v>3.9</v>
      </c>
      <c r="N874">
        <f t="shared" si="58"/>
        <v>8613.24</v>
      </c>
      <c r="O874">
        <f t="shared" si="56"/>
        <v>1386.7600000000002</v>
      </c>
      <c r="P874">
        <f t="shared" si="57"/>
        <v>1.6641120000000009</v>
      </c>
      <c r="Q874" s="4">
        <v>20041</v>
      </c>
      <c r="R874" s="5">
        <v>38.867735000000003</v>
      </c>
      <c r="S874" s="5">
        <v>-97.157943000000003</v>
      </c>
      <c r="T874">
        <v>7</v>
      </c>
      <c r="U874">
        <v>7.8494225069947604E-2</v>
      </c>
      <c r="V874">
        <v>19766</v>
      </c>
      <c r="W874">
        <v>19641</v>
      </c>
      <c r="X874">
        <v>19516</v>
      </c>
      <c r="Y874">
        <v>19203</v>
      </c>
      <c r="Z874">
        <v>9847</v>
      </c>
      <c r="AA874">
        <v>20029</v>
      </c>
      <c r="AB874">
        <v>7751.268</v>
      </c>
      <c r="AC874">
        <v>49096</v>
      </c>
      <c r="AD874">
        <v>1</v>
      </c>
      <c r="AE874">
        <v>5.1240008198401312E-5</v>
      </c>
      <c r="AF874">
        <v>34</v>
      </c>
      <c r="AG874">
        <v>1011</v>
      </c>
      <c r="AH874">
        <v>3.3630069238377844E-2</v>
      </c>
      <c r="AI874" s="3">
        <v>510193</v>
      </c>
      <c r="AJ874" s="3">
        <v>542121.78891514998</v>
      </c>
      <c r="AK874">
        <v>174</v>
      </c>
      <c r="AL874">
        <v>545702.40000000002</v>
      </c>
      <c r="AM874">
        <v>925838</v>
      </c>
      <c r="AN874">
        <v>141225</v>
      </c>
      <c r="AO874">
        <v>1067063</v>
      </c>
      <c r="AP874">
        <v>4</v>
      </c>
      <c r="AQ874">
        <v>0</v>
      </c>
      <c r="AR874">
        <v>4</v>
      </c>
      <c r="AS874">
        <v>0.20365561834937124</v>
      </c>
      <c r="AT874">
        <v>4</v>
      </c>
      <c r="AU874">
        <v>8</v>
      </c>
      <c r="AV874">
        <f t="shared" si="55"/>
        <v>12</v>
      </c>
      <c r="AW874">
        <v>9273</v>
      </c>
      <c r="AX874">
        <v>0.51</v>
      </c>
      <c r="AY874">
        <v>201935022.417308</v>
      </c>
      <c r="AZ874">
        <v>201935.02241730801</v>
      </c>
      <c r="BA874">
        <v>10483.399221965999</v>
      </c>
      <c r="BB874">
        <v>0.95388907626897135</v>
      </c>
      <c r="BC874">
        <v>3539</v>
      </c>
      <c r="BD874">
        <v>2280</v>
      </c>
      <c r="BE874">
        <v>1259</v>
      </c>
      <c r="BF874">
        <v>6.3695234240615198E-2</v>
      </c>
      <c r="BG874">
        <v>413785</v>
      </c>
      <c r="BH874">
        <v>21.202346792375486</v>
      </c>
      <c r="BI874">
        <v>2605</v>
      </c>
      <c r="BJ874">
        <v>30</v>
      </c>
      <c r="BK874">
        <v>6</v>
      </c>
      <c r="BL874">
        <v>4</v>
      </c>
      <c r="BM874">
        <v>0</v>
      </c>
      <c r="BN874">
        <v>1</v>
      </c>
      <c r="BO874">
        <v>2</v>
      </c>
      <c r="BP874">
        <v>0</v>
      </c>
      <c r="BQ874">
        <v>0</v>
      </c>
      <c r="BR874">
        <v>3</v>
      </c>
      <c r="BS874">
        <v>0</v>
      </c>
      <c r="BT874">
        <v>19015</v>
      </c>
      <c r="BU874">
        <v>0.77</v>
      </c>
      <c r="BV874">
        <v>0.57791559999999997</v>
      </c>
      <c r="BW874">
        <v>183</v>
      </c>
      <c r="BX874">
        <v>2.419143</v>
      </c>
      <c r="BY874">
        <v>1.132822</v>
      </c>
      <c r="BZ874">
        <v>31</v>
      </c>
      <c r="CA874">
        <v>3</v>
      </c>
      <c r="CB874">
        <v>5</v>
      </c>
      <c r="CC874">
        <v>0</v>
      </c>
      <c r="CD874">
        <v>1</v>
      </c>
      <c r="CE874">
        <v>2</v>
      </c>
      <c r="CF874">
        <v>0</v>
      </c>
      <c r="CG874">
        <v>0</v>
      </c>
      <c r="CH874">
        <v>1</v>
      </c>
      <c r="CI874">
        <v>0</v>
      </c>
      <c r="CJ874">
        <v>19360</v>
      </c>
      <c r="CK874">
        <v>2.2210743801652892</v>
      </c>
      <c r="CL874">
        <v>0.61586766733037224</v>
      </c>
      <c r="CM874">
        <v>143</v>
      </c>
      <c r="CN874">
        <v>0.79847008431981958</v>
      </c>
      <c r="CO874">
        <v>2200</v>
      </c>
      <c r="CP874">
        <v>0.40434483399999999</v>
      </c>
      <c r="CQ874">
        <v>5.9498921000000003E-2</v>
      </c>
      <c r="CR874">
        <v>16633</v>
      </c>
      <c r="CS874">
        <v>0.8640000000000001</v>
      </c>
      <c r="CT874">
        <v>16801</v>
      </c>
      <c r="CU874">
        <v>0.87244990069999995</v>
      </c>
      <c r="CV874">
        <v>4</v>
      </c>
      <c r="CW874">
        <v>8</v>
      </c>
      <c r="CX874">
        <v>8</v>
      </c>
      <c r="CY874">
        <v>640</v>
      </c>
      <c r="CZ874">
        <v>1491</v>
      </c>
      <c r="DA874" s="2">
        <v>10005</v>
      </c>
      <c r="DB874" s="2">
        <v>1395</v>
      </c>
      <c r="DC874" s="2">
        <v>122.39</v>
      </c>
      <c r="DD874" s="2">
        <v>1073</v>
      </c>
      <c r="DE874">
        <v>399</v>
      </c>
      <c r="DF874">
        <v>20</v>
      </c>
      <c r="DG874">
        <v>35.700000000000003</v>
      </c>
      <c r="DH874">
        <v>30.6</v>
      </c>
      <c r="DI874" s="2">
        <v>71.400000000000006</v>
      </c>
      <c r="DJ874">
        <v>-0.96</v>
      </c>
      <c r="DK874">
        <v>0.95323926435682182</v>
      </c>
      <c r="DL874">
        <v>1.9782393669634025E-3</v>
      </c>
      <c r="DM874">
        <v>0</v>
      </c>
      <c r="DN874">
        <v>400</v>
      </c>
      <c r="DO874">
        <v>0.72299999999999998</v>
      </c>
      <c r="DP874">
        <v>25172.819999999996</v>
      </c>
      <c r="DQ874" s="2">
        <v>0</v>
      </c>
      <c r="DR874" s="2">
        <v>920.02249595000001</v>
      </c>
      <c r="DS874">
        <v>1.6859413512016806E-3</v>
      </c>
      <c r="DT874">
        <v>5.7644951350132603</v>
      </c>
      <c r="DU874">
        <v>3145698.8299650601</v>
      </c>
      <c r="DV874">
        <v>0</v>
      </c>
    </row>
    <row r="875" spans="1:126" x14ac:dyDescent="0.15">
      <c r="A875" t="s">
        <v>1548</v>
      </c>
      <c r="B875" t="s">
        <v>1581</v>
      </c>
      <c r="C875">
        <v>20</v>
      </c>
      <c r="D875">
        <v>43</v>
      </c>
      <c r="E875" t="s">
        <v>1582</v>
      </c>
      <c r="F875">
        <v>20043</v>
      </c>
      <c r="G875" t="s">
        <v>5859</v>
      </c>
      <c r="H875">
        <v>91.7</v>
      </c>
      <c r="I875">
        <v>3</v>
      </c>
      <c r="J875">
        <v>1</v>
      </c>
      <c r="K875">
        <v>0.2</v>
      </c>
      <c r="L875">
        <v>2</v>
      </c>
      <c r="M875">
        <v>2.1</v>
      </c>
      <c r="N875">
        <f t="shared" si="58"/>
        <v>8427.340000000002</v>
      </c>
      <c r="O875">
        <f t="shared" si="56"/>
        <v>1572.659999999998</v>
      </c>
      <c r="P875">
        <f t="shared" si="57"/>
        <v>1.8871919999999984</v>
      </c>
      <c r="Q875" s="4">
        <v>20043</v>
      </c>
      <c r="R875" s="5">
        <v>39.788502000000001</v>
      </c>
      <c r="S875" s="5">
        <v>-95.147225000000006</v>
      </c>
      <c r="T875">
        <v>3</v>
      </c>
      <c r="U875">
        <v>4.3395494871431781E-2</v>
      </c>
      <c r="V875">
        <v>7931</v>
      </c>
      <c r="W875">
        <v>7904</v>
      </c>
      <c r="X875">
        <v>7859</v>
      </c>
      <c r="Y875">
        <v>7786</v>
      </c>
      <c r="Z875">
        <v>3803</v>
      </c>
      <c r="AA875">
        <v>20031</v>
      </c>
      <c r="AB875">
        <v>3094.223</v>
      </c>
      <c r="AC875">
        <v>47209</v>
      </c>
      <c r="AD875">
        <v>0</v>
      </c>
      <c r="AE875">
        <v>0</v>
      </c>
      <c r="AF875">
        <v>13</v>
      </c>
      <c r="AG875">
        <v>422</v>
      </c>
      <c r="AH875">
        <v>3.0805687203791468E-2</v>
      </c>
      <c r="AI875" s="3">
        <v>179549</v>
      </c>
      <c r="AJ875" s="3">
        <v>251778.97007107502</v>
      </c>
      <c r="AK875">
        <v>160</v>
      </c>
      <c r="AL875">
        <v>254144</v>
      </c>
      <c r="AM875">
        <v>571656</v>
      </c>
      <c r="AN875">
        <v>75131</v>
      </c>
      <c r="AO875">
        <v>646787</v>
      </c>
      <c r="AP875">
        <v>1</v>
      </c>
      <c r="AQ875">
        <v>0</v>
      </c>
      <c r="AR875">
        <v>1</v>
      </c>
      <c r="AS875">
        <v>0.12651821862348178</v>
      </c>
      <c r="AT875">
        <v>1</v>
      </c>
      <c r="AU875">
        <v>10</v>
      </c>
      <c r="AV875">
        <f t="shared" si="55"/>
        <v>11</v>
      </c>
      <c r="AW875">
        <v>0</v>
      </c>
      <c r="AX875">
        <v>0</v>
      </c>
      <c r="AY875">
        <v>69330375.277482599</v>
      </c>
      <c r="AZ875">
        <v>69330.375277482599</v>
      </c>
      <c r="BA875">
        <v>8369.1880151610003</v>
      </c>
      <c r="BB875">
        <v>1.1948590450931131</v>
      </c>
      <c r="BC875">
        <v>3082</v>
      </c>
      <c r="BD875">
        <v>965</v>
      </c>
      <c r="BE875">
        <v>2117</v>
      </c>
      <c r="BF875">
        <v>0.26692724750977176</v>
      </c>
      <c r="BG875">
        <v>167105</v>
      </c>
      <c r="BH875">
        <v>21.262883318488356</v>
      </c>
      <c r="BI875">
        <v>1141</v>
      </c>
      <c r="BJ875">
        <v>11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7624</v>
      </c>
      <c r="BU875">
        <v>0.67</v>
      </c>
      <c r="BV875">
        <v>0.58628060000000004</v>
      </c>
      <c r="BW875">
        <v>61</v>
      </c>
      <c r="BX875">
        <v>1.573977</v>
      </c>
      <c r="BY875">
        <v>0.33211030000000002</v>
      </c>
      <c r="BZ875">
        <v>10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2</v>
      </c>
      <c r="CH875">
        <v>0</v>
      </c>
      <c r="CI875">
        <v>0</v>
      </c>
      <c r="CJ875">
        <v>7846</v>
      </c>
      <c r="CK875">
        <v>1.6568952332398676</v>
      </c>
      <c r="CL875">
        <v>0.71371644295302017</v>
      </c>
      <c r="CM875">
        <v>41</v>
      </c>
      <c r="CN875">
        <v>0.35683840051460963</v>
      </c>
      <c r="CO875">
        <v>688</v>
      </c>
      <c r="CP875">
        <v>0.45550268599999999</v>
      </c>
      <c r="CQ875">
        <v>-0.32925365940000001</v>
      </c>
      <c r="CR875">
        <v>6687</v>
      </c>
      <c r="CS875">
        <v>0.86</v>
      </c>
      <c r="CT875">
        <v>6694</v>
      </c>
      <c r="CU875">
        <v>0.86304151625000003</v>
      </c>
      <c r="CV875">
        <v>1</v>
      </c>
      <c r="CW875">
        <v>1</v>
      </c>
      <c r="CX875">
        <v>2</v>
      </c>
      <c r="CY875">
        <v>293</v>
      </c>
      <c r="CZ875">
        <v>636</v>
      </c>
      <c r="DA875" s="2">
        <v>3698</v>
      </c>
      <c r="DB875" s="2">
        <v>615</v>
      </c>
      <c r="DC875" s="2">
        <v>38.21</v>
      </c>
      <c r="DD875" s="2">
        <v>652</v>
      </c>
      <c r="DE875">
        <v>159</v>
      </c>
      <c r="DF875">
        <v>16</v>
      </c>
      <c r="DH875">
        <v>50.95</v>
      </c>
      <c r="DI875" s="2">
        <v>25.47</v>
      </c>
      <c r="DJ875">
        <v>-2.0699999999999998</v>
      </c>
      <c r="DK875">
        <v>0.92266178034965385</v>
      </c>
      <c r="DL875">
        <v>4.7393364928909956E-3</v>
      </c>
      <c r="DM875">
        <v>0</v>
      </c>
      <c r="DN875">
        <v>38.799999999999997</v>
      </c>
      <c r="DO875">
        <v>0.153</v>
      </c>
      <c r="DP875">
        <v>5887.84</v>
      </c>
      <c r="DQ875" s="2">
        <v>0</v>
      </c>
      <c r="DR875" s="2">
        <v>662.76235572000007</v>
      </c>
      <c r="DS875">
        <v>2.6078274577341983E-3</v>
      </c>
      <c r="DT875">
        <v>2.5665912981983601</v>
      </c>
      <c r="DU875">
        <v>652283.77888932405</v>
      </c>
      <c r="DV875">
        <v>1</v>
      </c>
    </row>
    <row r="876" spans="1:126" x14ac:dyDescent="0.15">
      <c r="A876" t="s">
        <v>1548</v>
      </c>
      <c r="B876" t="s">
        <v>551</v>
      </c>
      <c r="C876">
        <v>20</v>
      </c>
      <c r="D876">
        <v>45</v>
      </c>
      <c r="E876" t="s">
        <v>1583</v>
      </c>
      <c r="F876">
        <v>20045</v>
      </c>
      <c r="G876" t="s">
        <v>5860</v>
      </c>
      <c r="H876">
        <v>81.7</v>
      </c>
      <c r="I876">
        <v>3.8</v>
      </c>
      <c r="J876">
        <v>2.4</v>
      </c>
      <c r="K876">
        <v>3.7</v>
      </c>
      <c r="L876">
        <v>3.3</v>
      </c>
      <c r="M876">
        <v>5.0999999999999996</v>
      </c>
      <c r="N876">
        <f t="shared" si="58"/>
        <v>6745.68</v>
      </c>
      <c r="O876">
        <f t="shared" si="56"/>
        <v>3254.3199999999997</v>
      </c>
      <c r="P876">
        <f t="shared" si="57"/>
        <v>3.9051840000000011</v>
      </c>
      <c r="Q876" s="4">
        <v>20045</v>
      </c>
      <c r="R876" s="5">
        <v>38.896417</v>
      </c>
      <c r="S876" s="5">
        <v>-95.290947000000003</v>
      </c>
      <c r="T876">
        <v>3</v>
      </c>
      <c r="U876">
        <v>8.0843366577890333E-2</v>
      </c>
      <c r="V876">
        <v>111073</v>
      </c>
      <c r="W876">
        <v>113703</v>
      </c>
      <c r="X876">
        <v>114967</v>
      </c>
      <c r="Y876">
        <v>117866</v>
      </c>
      <c r="Z876">
        <v>53249</v>
      </c>
      <c r="AA876">
        <v>20033</v>
      </c>
      <c r="AB876">
        <v>45019.892</v>
      </c>
      <c r="AC876">
        <v>50939</v>
      </c>
      <c r="AD876">
        <v>5</v>
      </c>
      <c r="AE876">
        <v>4.3490740821279151E-5</v>
      </c>
      <c r="AF876">
        <v>86</v>
      </c>
      <c r="AG876">
        <v>945</v>
      </c>
      <c r="AH876">
        <v>9.1005291005291006E-2</v>
      </c>
      <c r="AI876" s="3">
        <v>210676</v>
      </c>
      <c r="AJ876" s="3">
        <v>291761.98931481503</v>
      </c>
      <c r="AK876">
        <v>74</v>
      </c>
      <c r="AL876">
        <v>303680</v>
      </c>
      <c r="AM876">
        <v>719281</v>
      </c>
      <c r="AN876">
        <v>77980</v>
      </c>
      <c r="AO876">
        <v>797261</v>
      </c>
      <c r="AP876">
        <v>8</v>
      </c>
      <c r="AQ876">
        <v>2</v>
      </c>
      <c r="AR876">
        <v>10</v>
      </c>
      <c r="AS876">
        <v>8.7948427042382343E-2</v>
      </c>
      <c r="AT876">
        <v>10</v>
      </c>
      <c r="AU876">
        <v>54</v>
      </c>
      <c r="AV876">
        <f t="shared" si="55"/>
        <v>64</v>
      </c>
      <c r="AW876">
        <v>117230</v>
      </c>
      <c r="AX876">
        <v>0.95</v>
      </c>
      <c r="AY876">
        <v>479072080.43300498</v>
      </c>
      <c r="AZ876">
        <v>479072.080433005</v>
      </c>
      <c r="BA876">
        <v>4799.0023563143104</v>
      </c>
      <c r="BB876">
        <v>2.0837664284207844</v>
      </c>
      <c r="BC876">
        <v>40336</v>
      </c>
      <c r="BD876">
        <v>19626</v>
      </c>
      <c r="BE876">
        <v>20710</v>
      </c>
      <c r="BF876">
        <v>0.18645395370612119</v>
      </c>
      <c r="BG876">
        <v>2162379</v>
      </c>
      <c r="BH876">
        <v>18.808692929275356</v>
      </c>
      <c r="BI876">
        <v>6705</v>
      </c>
      <c r="BJ876">
        <v>59</v>
      </c>
      <c r="BK876">
        <v>13</v>
      </c>
      <c r="BL876">
        <v>9</v>
      </c>
      <c r="BM876">
        <v>0</v>
      </c>
      <c r="BN876">
        <v>9</v>
      </c>
      <c r="BO876">
        <v>1</v>
      </c>
      <c r="BP876">
        <v>2</v>
      </c>
      <c r="BQ876">
        <v>8</v>
      </c>
      <c r="BR876">
        <v>4</v>
      </c>
      <c r="BS876">
        <v>0</v>
      </c>
      <c r="BT876">
        <v>116383</v>
      </c>
      <c r="BU876">
        <v>0.78</v>
      </c>
      <c r="BV876">
        <v>0.5740054</v>
      </c>
      <c r="BW876">
        <v>684</v>
      </c>
      <c r="BX876">
        <v>0.90219360000000004</v>
      </c>
      <c r="BY876">
        <v>-0.65312539999999997</v>
      </c>
      <c r="BZ876">
        <v>72</v>
      </c>
      <c r="CA876">
        <v>11</v>
      </c>
      <c r="CB876">
        <v>8</v>
      </c>
      <c r="CC876">
        <v>2</v>
      </c>
      <c r="CD876">
        <v>9</v>
      </c>
      <c r="CE876">
        <v>2</v>
      </c>
      <c r="CF876">
        <v>2</v>
      </c>
      <c r="CG876">
        <v>16</v>
      </c>
      <c r="CH876">
        <v>4</v>
      </c>
      <c r="CI876">
        <v>0</v>
      </c>
      <c r="CJ876">
        <v>116463</v>
      </c>
      <c r="CK876">
        <v>1.08188866850416</v>
      </c>
      <c r="CL876">
        <v>0.61134955302722471</v>
      </c>
      <c r="CM876">
        <v>622</v>
      </c>
      <c r="CN876">
        <v>-0.59991247928099722</v>
      </c>
      <c r="CO876">
        <v>27273.999999999996</v>
      </c>
      <c r="CP876">
        <v>0.83756948099999995</v>
      </c>
      <c r="CQ876">
        <v>0.59336074100000002</v>
      </c>
      <c r="CR876">
        <v>98863</v>
      </c>
      <c r="CS876">
        <v>0.83099999999999996</v>
      </c>
      <c r="CT876">
        <v>91413</v>
      </c>
      <c r="CU876">
        <v>0.86923674551999996</v>
      </c>
      <c r="CV876">
        <v>305</v>
      </c>
      <c r="CW876">
        <v>71</v>
      </c>
      <c r="CX876">
        <v>103</v>
      </c>
      <c r="CY876">
        <v>615</v>
      </c>
      <c r="CZ876">
        <v>1486</v>
      </c>
      <c r="DA876" s="2">
        <v>70620</v>
      </c>
      <c r="DB876" s="2">
        <v>19160</v>
      </c>
      <c r="DC876" s="2">
        <v>196.81</v>
      </c>
      <c r="DD876" s="2">
        <v>18050</v>
      </c>
      <c r="DE876">
        <v>500</v>
      </c>
      <c r="DF876">
        <v>64</v>
      </c>
      <c r="DG876">
        <v>71.73</v>
      </c>
      <c r="DH876">
        <v>2.62</v>
      </c>
      <c r="DI876" s="2">
        <v>19.239999999999998</v>
      </c>
      <c r="DJ876">
        <v>0.36</v>
      </c>
      <c r="DK876">
        <v>0.88849228198750685</v>
      </c>
      <c r="DL876">
        <v>1.3756613756613757E-2</v>
      </c>
      <c r="DM876">
        <v>0</v>
      </c>
      <c r="DN876">
        <v>128.30000000000001</v>
      </c>
      <c r="DO876">
        <v>0.43200000000000005</v>
      </c>
      <c r="DP876">
        <v>3423.2599999999998</v>
      </c>
      <c r="DQ876" s="2">
        <v>0</v>
      </c>
      <c r="DR876" s="2">
        <v>902.32264148000002</v>
      </c>
      <c r="DS876">
        <v>2.9712917040236437E-3</v>
      </c>
      <c r="DT876">
        <v>4.4154649105058201</v>
      </c>
      <c r="DU876">
        <v>1340888.3840224075</v>
      </c>
      <c r="DV876">
        <v>1</v>
      </c>
    </row>
    <row r="877" spans="1:126" x14ac:dyDescent="0.15">
      <c r="A877" t="s">
        <v>1548</v>
      </c>
      <c r="B877" t="s">
        <v>1150</v>
      </c>
      <c r="C877">
        <v>20</v>
      </c>
      <c r="D877">
        <v>47</v>
      </c>
      <c r="E877" t="s">
        <v>1584</v>
      </c>
      <c r="F877">
        <v>20047</v>
      </c>
      <c r="G877" t="s">
        <v>5861</v>
      </c>
      <c r="H877">
        <v>80.5</v>
      </c>
      <c r="I877">
        <v>0.2</v>
      </c>
      <c r="J877">
        <v>0.4</v>
      </c>
      <c r="K877">
        <v>0.4</v>
      </c>
      <c r="L877">
        <v>1</v>
      </c>
      <c r="M877">
        <v>17.600000000000001</v>
      </c>
      <c r="N877">
        <f t="shared" si="58"/>
        <v>6791.37</v>
      </c>
      <c r="O877">
        <f t="shared" si="56"/>
        <v>3208.63</v>
      </c>
      <c r="P877">
        <f t="shared" si="57"/>
        <v>3.8503560000000014</v>
      </c>
      <c r="Q877" s="4">
        <v>20047</v>
      </c>
      <c r="R877" s="5">
        <v>37.883595</v>
      </c>
      <c r="S877" s="5">
        <v>-99.304745999999994</v>
      </c>
      <c r="T877">
        <v>9</v>
      </c>
      <c r="U877">
        <v>0.18988571007478014</v>
      </c>
      <c r="V877">
        <v>3021</v>
      </c>
      <c r="W877">
        <v>3006</v>
      </c>
      <c r="X877">
        <v>2991</v>
      </c>
      <c r="Y877">
        <v>2950</v>
      </c>
      <c r="Z877">
        <v>1502</v>
      </c>
      <c r="AA877">
        <v>20035</v>
      </c>
      <c r="AB877">
        <v>1182.0339999999999</v>
      </c>
      <c r="AC877">
        <v>47303</v>
      </c>
      <c r="AD877">
        <v>0</v>
      </c>
      <c r="AE877">
        <v>0</v>
      </c>
      <c r="AF877">
        <v>0</v>
      </c>
      <c r="AG877">
        <v>292</v>
      </c>
      <c r="AH877">
        <v>0</v>
      </c>
      <c r="AI877" s="3">
        <v>394445</v>
      </c>
      <c r="AJ877" s="3">
        <v>398011.82334495004</v>
      </c>
      <c r="AK877">
        <v>400</v>
      </c>
      <c r="AL877">
        <v>398163.20000000001</v>
      </c>
      <c r="AM877">
        <v>483602</v>
      </c>
      <c r="AN877">
        <v>87145</v>
      </c>
      <c r="AO877">
        <v>570747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5</v>
      </c>
      <c r="AV877">
        <f t="shared" si="55"/>
        <v>6</v>
      </c>
      <c r="AW877">
        <v>1671</v>
      </c>
      <c r="AX877">
        <v>0.86</v>
      </c>
      <c r="AY877">
        <v>363580496.19374502</v>
      </c>
      <c r="AZ877">
        <v>363580.496193745</v>
      </c>
      <c r="BA877">
        <v>105947.603300446</v>
      </c>
      <c r="BB877">
        <v>9.4386278580007324E-2</v>
      </c>
      <c r="BC877">
        <v>1035</v>
      </c>
      <c r="BD877">
        <v>0</v>
      </c>
      <c r="BE877">
        <v>1035</v>
      </c>
      <c r="BF877">
        <v>0.34260178748758691</v>
      </c>
      <c r="BG877">
        <v>69735</v>
      </c>
      <c r="BH877">
        <v>23.31494483450351</v>
      </c>
      <c r="BI877">
        <v>651</v>
      </c>
      <c r="BJ877">
        <v>4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3071</v>
      </c>
      <c r="BU877">
        <v>0.75</v>
      </c>
      <c r="BV877">
        <v>0.57329949999999996</v>
      </c>
      <c r="BW877">
        <v>36</v>
      </c>
      <c r="BX877">
        <v>1.9537610000000001</v>
      </c>
      <c r="BY877">
        <v>1.0598620000000001</v>
      </c>
      <c r="BZ877">
        <v>2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3022</v>
      </c>
      <c r="CK877">
        <v>1.3236267372600927</v>
      </c>
      <c r="CL877">
        <v>0.72097865694950547</v>
      </c>
      <c r="CM877">
        <v>34</v>
      </c>
      <c r="CN877">
        <v>1.1008994613896275</v>
      </c>
      <c r="CO877">
        <v>286</v>
      </c>
      <c r="CP877">
        <v>-0.9027236032</v>
      </c>
      <c r="CQ877">
        <v>-1.33583234E-2</v>
      </c>
      <c r="CR877">
        <v>2658</v>
      </c>
      <c r="CS877">
        <v>0.89800000000000002</v>
      </c>
      <c r="CT877">
        <v>2435</v>
      </c>
      <c r="CU877">
        <v>0.82993593477000005</v>
      </c>
      <c r="CW877">
        <v>1</v>
      </c>
      <c r="CX877">
        <v>1</v>
      </c>
      <c r="CY877">
        <v>311</v>
      </c>
      <c r="CZ877">
        <v>419</v>
      </c>
      <c r="DA877" s="2">
        <v>1986</v>
      </c>
      <c r="DB877" s="2">
        <v>215</v>
      </c>
      <c r="DC877" s="2">
        <v>135.82</v>
      </c>
      <c r="DD877" s="2">
        <v>185</v>
      </c>
      <c r="DE877">
        <v>126</v>
      </c>
      <c r="DF877">
        <v>5</v>
      </c>
      <c r="DG877">
        <v>67.91</v>
      </c>
      <c r="DH877">
        <v>67.91</v>
      </c>
      <c r="DI877" s="2">
        <v>67.91</v>
      </c>
      <c r="DJ877">
        <v>-3.01</v>
      </c>
      <c r="DK877">
        <v>0.92347222046166133</v>
      </c>
      <c r="DL877">
        <v>0</v>
      </c>
      <c r="DM877">
        <v>0</v>
      </c>
      <c r="DN877">
        <v>239.1</v>
      </c>
      <c r="DO877">
        <v>0.61099999999999999</v>
      </c>
      <c r="DP877">
        <v>17781.82</v>
      </c>
      <c r="DQ877" s="2">
        <v>0</v>
      </c>
      <c r="DR877" s="2">
        <v>59.49072408</v>
      </c>
      <c r="DS877">
        <v>0</v>
      </c>
      <c r="DT877">
        <v>4.0748190292973598</v>
      </c>
      <c r="DU877">
        <v>1622442.9841259306</v>
      </c>
      <c r="DV877">
        <v>1</v>
      </c>
    </row>
    <row r="878" spans="1:126" x14ac:dyDescent="0.15">
      <c r="A878" t="s">
        <v>1548</v>
      </c>
      <c r="B878" t="s">
        <v>1585</v>
      </c>
      <c r="C878">
        <v>20</v>
      </c>
      <c r="D878">
        <v>49</v>
      </c>
      <c r="E878" t="s">
        <v>1586</v>
      </c>
      <c r="F878">
        <v>20049</v>
      </c>
      <c r="G878" t="s">
        <v>5862</v>
      </c>
      <c r="H878">
        <v>93.5</v>
      </c>
      <c r="I878">
        <v>0</v>
      </c>
      <c r="J878">
        <v>1.1000000000000001</v>
      </c>
      <c r="K878">
        <v>0.4</v>
      </c>
      <c r="L878">
        <v>2.2000000000000002</v>
      </c>
      <c r="M878">
        <v>2.7</v>
      </c>
      <c r="N878">
        <f t="shared" si="58"/>
        <v>8755.75</v>
      </c>
      <c r="O878">
        <f t="shared" si="56"/>
        <v>1244.25</v>
      </c>
      <c r="P878">
        <f t="shared" si="57"/>
        <v>1.4931000000000005</v>
      </c>
      <c r="Q878" s="4">
        <v>20049</v>
      </c>
      <c r="R878" s="5">
        <v>37.456026000000001</v>
      </c>
      <c r="S878" s="5">
        <v>-96.244641999999999</v>
      </c>
      <c r="T878">
        <v>8</v>
      </c>
      <c r="U878">
        <v>0.30576563676294799</v>
      </c>
      <c r="V878">
        <v>2856</v>
      </c>
      <c r="W878">
        <v>2734</v>
      </c>
      <c r="X878">
        <v>2683</v>
      </c>
      <c r="Y878">
        <v>2571</v>
      </c>
      <c r="Z878">
        <v>1288</v>
      </c>
      <c r="AA878">
        <v>20037</v>
      </c>
      <c r="AB878">
        <v>956.25699999999995</v>
      </c>
      <c r="AC878">
        <v>36458</v>
      </c>
      <c r="AD878">
        <v>0</v>
      </c>
      <c r="AE878">
        <v>0</v>
      </c>
      <c r="AF878">
        <v>9</v>
      </c>
      <c r="AG878">
        <v>315</v>
      </c>
      <c r="AH878">
        <v>2.8571428571428571E-2</v>
      </c>
      <c r="AI878" s="3">
        <v>316385</v>
      </c>
      <c r="AJ878" s="3">
        <v>412328.83870442503</v>
      </c>
      <c r="AK878">
        <v>320</v>
      </c>
      <c r="AL878">
        <v>416262.39999999997</v>
      </c>
      <c r="AM878">
        <v>582448</v>
      </c>
      <c r="AN878">
        <v>26509</v>
      </c>
      <c r="AO878">
        <v>608957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</v>
      </c>
      <c r="AV878">
        <f t="shared" si="55"/>
        <v>2</v>
      </c>
      <c r="AW878">
        <v>0</v>
      </c>
      <c r="AX878">
        <v>0</v>
      </c>
      <c r="AY878">
        <v>213495920.04461101</v>
      </c>
      <c r="AZ878">
        <v>213495.920044611</v>
      </c>
      <c r="BA878">
        <v>63642.980098686698</v>
      </c>
      <c r="BB878">
        <v>0.15712652023041193</v>
      </c>
      <c r="BC878">
        <v>1354</v>
      </c>
      <c r="BD878">
        <v>0</v>
      </c>
      <c r="BE878">
        <v>1354</v>
      </c>
      <c r="BF878">
        <v>0.47408963585434172</v>
      </c>
      <c r="BG878">
        <v>42980</v>
      </c>
      <c r="BH878">
        <v>16.019381289601192</v>
      </c>
      <c r="BI878">
        <v>628</v>
      </c>
      <c r="BJ878">
        <v>3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3001</v>
      </c>
      <c r="BU878">
        <v>0.6</v>
      </c>
      <c r="BV878">
        <v>0.58698320000000004</v>
      </c>
      <c r="BW878">
        <v>35</v>
      </c>
      <c r="BX878">
        <v>1.332889</v>
      </c>
      <c r="BY878">
        <v>0.72875670000000004</v>
      </c>
      <c r="BZ878">
        <v>5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2693</v>
      </c>
      <c r="CK878">
        <v>2.2279985146676569</v>
      </c>
      <c r="CL878">
        <v>0.72664543524416136</v>
      </c>
      <c r="CM878">
        <v>20</v>
      </c>
      <c r="CN878">
        <v>1.3284281048860718</v>
      </c>
      <c r="CO878">
        <v>257</v>
      </c>
      <c r="CP878">
        <v>-1.4387916360999999</v>
      </c>
      <c r="CQ878">
        <v>-0.2034852912</v>
      </c>
      <c r="CR878">
        <v>2215</v>
      </c>
      <c r="CS878">
        <v>0.8590000000000001</v>
      </c>
      <c r="CT878">
        <v>2188</v>
      </c>
      <c r="CU878">
        <v>0.78828510938999996</v>
      </c>
      <c r="CW878">
        <v>0</v>
      </c>
      <c r="CX878">
        <v>1</v>
      </c>
      <c r="CY878">
        <v>150</v>
      </c>
      <c r="CZ878">
        <v>488</v>
      </c>
      <c r="DA878" s="2">
        <v>1627</v>
      </c>
      <c r="DB878" s="2">
        <v>160</v>
      </c>
      <c r="DC878" s="2">
        <v>75.33</v>
      </c>
      <c r="DD878" s="2">
        <v>150</v>
      </c>
      <c r="DE878">
        <v>143</v>
      </c>
      <c r="DF878">
        <v>10</v>
      </c>
      <c r="DG878">
        <v>37.659999999999997</v>
      </c>
      <c r="DH878">
        <v>150.66</v>
      </c>
      <c r="DI878" s="2">
        <v>75.33</v>
      </c>
      <c r="DJ878">
        <v>0.13</v>
      </c>
      <c r="DK878">
        <v>0.90639568879687726</v>
      </c>
      <c r="DL878">
        <v>0</v>
      </c>
      <c r="DM878">
        <v>0</v>
      </c>
      <c r="DN878">
        <v>140.1</v>
      </c>
      <c r="DO878">
        <v>0.34899999999999998</v>
      </c>
      <c r="DP878">
        <v>1665.7800000000002</v>
      </c>
      <c r="DQ878" s="2">
        <v>0</v>
      </c>
      <c r="DR878" s="2">
        <v>0</v>
      </c>
      <c r="DS878">
        <v>0</v>
      </c>
      <c r="DT878">
        <v>3.9471083928108399</v>
      </c>
      <c r="DU878">
        <v>1643032.8126515828</v>
      </c>
      <c r="DV878">
        <v>0</v>
      </c>
    </row>
    <row r="879" spans="1:126" x14ac:dyDescent="0.15">
      <c r="A879" t="s">
        <v>1548</v>
      </c>
      <c r="B879" t="s">
        <v>1587</v>
      </c>
      <c r="C879">
        <v>20</v>
      </c>
      <c r="D879">
        <v>51</v>
      </c>
      <c r="E879" t="s">
        <v>1588</v>
      </c>
      <c r="F879">
        <v>20051</v>
      </c>
      <c r="G879" t="s">
        <v>5863</v>
      </c>
      <c r="H879">
        <v>91.7</v>
      </c>
      <c r="I879">
        <v>0.8</v>
      </c>
      <c r="J879">
        <v>0.2</v>
      </c>
      <c r="K879">
        <v>1.4</v>
      </c>
      <c r="L879">
        <v>1.3</v>
      </c>
      <c r="M879">
        <v>4.5999999999999996</v>
      </c>
      <c r="N879">
        <f t="shared" si="58"/>
        <v>8434.380000000001</v>
      </c>
      <c r="O879">
        <f t="shared" si="56"/>
        <v>1565.619999999999</v>
      </c>
      <c r="P879">
        <f t="shared" si="57"/>
        <v>1.8787439999999995</v>
      </c>
      <c r="Q879" s="4">
        <v>20051</v>
      </c>
      <c r="R879" s="5">
        <v>38.914597000000001</v>
      </c>
      <c r="S879" s="5">
        <v>-99.317312999999999</v>
      </c>
      <c r="T879">
        <v>5</v>
      </c>
      <c r="U879">
        <v>0.11196265377594432</v>
      </c>
      <c r="V879">
        <v>28525</v>
      </c>
      <c r="W879">
        <v>28878</v>
      </c>
      <c r="X879">
        <v>28993</v>
      </c>
      <c r="Y879">
        <v>28929</v>
      </c>
      <c r="Z879">
        <v>13515</v>
      </c>
      <c r="AA879">
        <v>20039</v>
      </c>
      <c r="AB879">
        <v>11405.17</v>
      </c>
      <c r="AC879">
        <v>45579</v>
      </c>
      <c r="AD879">
        <v>2</v>
      </c>
      <c r="AE879">
        <v>6.8982168109543685E-5</v>
      </c>
      <c r="AF879">
        <v>19</v>
      </c>
      <c r="AG879">
        <v>645</v>
      </c>
      <c r="AH879">
        <v>2.9457364341085271E-2</v>
      </c>
      <c r="AI879" s="3">
        <v>496526</v>
      </c>
      <c r="AJ879" s="3">
        <v>575943.00899861509</v>
      </c>
      <c r="AK879">
        <v>287</v>
      </c>
      <c r="AL879">
        <v>576332.80000000005</v>
      </c>
      <c r="AM879">
        <v>765163</v>
      </c>
      <c r="AN879">
        <v>83902</v>
      </c>
      <c r="AO879">
        <v>849065</v>
      </c>
      <c r="AP879">
        <v>1</v>
      </c>
      <c r="AQ879">
        <v>1</v>
      </c>
      <c r="AR879">
        <v>2</v>
      </c>
      <c r="AS879">
        <v>6.9256873744719158E-2</v>
      </c>
      <c r="AT879">
        <v>3</v>
      </c>
      <c r="AU879">
        <v>31</v>
      </c>
      <c r="AV879">
        <f t="shared" si="55"/>
        <v>34</v>
      </c>
      <c r="AW879">
        <v>32333</v>
      </c>
      <c r="AX879">
        <v>0.97</v>
      </c>
      <c r="AY879">
        <v>73991597.830297396</v>
      </c>
      <c r="AZ879">
        <v>73991.597830297396</v>
      </c>
      <c r="BA879">
        <v>2691.5953271486501</v>
      </c>
      <c r="BB879">
        <v>3.7152687475474</v>
      </c>
      <c r="BC879">
        <v>3915</v>
      </c>
      <c r="BD879">
        <v>596</v>
      </c>
      <c r="BE879">
        <v>3319</v>
      </c>
      <c r="BF879">
        <v>0.11635407537248028</v>
      </c>
      <c r="BG879">
        <v>912996</v>
      </c>
      <c r="BH879">
        <v>31.490221777670474</v>
      </c>
      <c r="BI879">
        <v>3314</v>
      </c>
      <c r="BJ879">
        <v>25</v>
      </c>
      <c r="BK879">
        <v>7</v>
      </c>
      <c r="BL879">
        <v>2</v>
      </c>
      <c r="BM879">
        <v>1</v>
      </c>
      <c r="BN879">
        <v>0</v>
      </c>
      <c r="BO879">
        <v>0</v>
      </c>
      <c r="BP879">
        <v>1</v>
      </c>
      <c r="BQ879">
        <v>4</v>
      </c>
      <c r="BR879">
        <v>2</v>
      </c>
      <c r="BS879">
        <v>0</v>
      </c>
      <c r="BT879">
        <v>27739</v>
      </c>
      <c r="BU879">
        <v>0.81</v>
      </c>
      <c r="BV879">
        <v>0.560701</v>
      </c>
      <c r="BW879">
        <v>234</v>
      </c>
      <c r="BX879">
        <v>1.514114</v>
      </c>
      <c r="BY879">
        <v>0.121492</v>
      </c>
      <c r="BZ879">
        <v>23</v>
      </c>
      <c r="CA879">
        <v>5</v>
      </c>
      <c r="CB879">
        <v>4</v>
      </c>
      <c r="CC879">
        <v>0</v>
      </c>
      <c r="CD879">
        <v>0</v>
      </c>
      <c r="CE879">
        <v>0</v>
      </c>
      <c r="CF879">
        <v>1</v>
      </c>
      <c r="CG879">
        <v>3</v>
      </c>
      <c r="CH879">
        <v>2</v>
      </c>
      <c r="CI879">
        <v>0</v>
      </c>
      <c r="CJ879">
        <v>29006</v>
      </c>
      <c r="CK879">
        <v>1.3100737778390679</v>
      </c>
      <c r="CL879">
        <v>0.64112528049915163</v>
      </c>
      <c r="CM879">
        <v>202</v>
      </c>
      <c r="CN879">
        <v>-2.1198320822650081E-3</v>
      </c>
      <c r="CO879">
        <v>4798</v>
      </c>
      <c r="CP879">
        <v>0.90691623600000004</v>
      </c>
      <c r="CQ879">
        <v>0.388108287</v>
      </c>
      <c r="CR879">
        <v>24879</v>
      </c>
      <c r="CS879">
        <v>0.85599999999999998</v>
      </c>
      <c r="CT879">
        <v>24417</v>
      </c>
      <c r="CU879">
        <v>0.87299726456000004</v>
      </c>
      <c r="CV879">
        <v>77</v>
      </c>
      <c r="CW879">
        <v>28</v>
      </c>
      <c r="CX879">
        <v>19</v>
      </c>
      <c r="CY879">
        <v>441</v>
      </c>
      <c r="CZ879">
        <v>909</v>
      </c>
      <c r="DA879" s="2">
        <v>25345</v>
      </c>
      <c r="DB879" s="2">
        <v>3340</v>
      </c>
      <c r="DC879" s="2">
        <v>172.05</v>
      </c>
      <c r="DD879" s="2">
        <v>1653</v>
      </c>
      <c r="DE879">
        <v>184</v>
      </c>
      <c r="DF879">
        <v>20</v>
      </c>
      <c r="DG879">
        <v>72.260000000000005</v>
      </c>
      <c r="DH879">
        <v>6.88</v>
      </c>
      <c r="DI879" s="2">
        <v>24.09</v>
      </c>
      <c r="DJ879">
        <v>-2.31</v>
      </c>
      <c r="DK879">
        <v>0.92087423417907621</v>
      </c>
      <c r="DL879">
        <v>0</v>
      </c>
      <c r="DM879">
        <v>0</v>
      </c>
      <c r="DN879">
        <v>294.60000000000002</v>
      </c>
      <c r="DO879">
        <v>0.48200000000000004</v>
      </c>
      <c r="DP879">
        <v>25560.030000000002</v>
      </c>
      <c r="DQ879" s="2">
        <v>0</v>
      </c>
      <c r="DR879" s="2">
        <v>0</v>
      </c>
      <c r="DS879">
        <v>0</v>
      </c>
      <c r="DT879">
        <v>3.9264792436284202</v>
      </c>
      <c r="DU879">
        <v>2262958.7766222497</v>
      </c>
      <c r="DV879">
        <v>1</v>
      </c>
    </row>
    <row r="880" spans="1:126" x14ac:dyDescent="0.15">
      <c r="A880" t="s">
        <v>1548</v>
      </c>
      <c r="B880" t="s">
        <v>1589</v>
      </c>
      <c r="C880">
        <v>20</v>
      </c>
      <c r="D880">
        <v>53</v>
      </c>
      <c r="E880" t="s">
        <v>1590</v>
      </c>
      <c r="F880">
        <v>20053</v>
      </c>
      <c r="G880" t="s">
        <v>5864</v>
      </c>
      <c r="H880">
        <v>88.2</v>
      </c>
      <c r="I880">
        <v>4.5999999999999996</v>
      </c>
      <c r="J880">
        <v>0.5</v>
      </c>
      <c r="K880">
        <v>0.4</v>
      </c>
      <c r="L880">
        <v>1.3</v>
      </c>
      <c r="M880">
        <v>5</v>
      </c>
      <c r="N880">
        <f t="shared" si="58"/>
        <v>7827.5</v>
      </c>
      <c r="O880">
        <f t="shared" si="56"/>
        <v>2172.5</v>
      </c>
      <c r="P880">
        <f t="shared" si="57"/>
        <v>2.6070000000000011</v>
      </c>
      <c r="Q880" s="4">
        <v>20053</v>
      </c>
      <c r="R880" s="5">
        <v>38.700845000000001</v>
      </c>
      <c r="S880" s="5">
        <v>-98.205354999999997</v>
      </c>
      <c r="T880">
        <v>7</v>
      </c>
      <c r="U880">
        <v>4.9019844478404719E-2</v>
      </c>
      <c r="V880">
        <v>6477</v>
      </c>
      <c r="W880">
        <v>6443</v>
      </c>
      <c r="X880">
        <v>6410</v>
      </c>
      <c r="Y880">
        <v>6305</v>
      </c>
      <c r="Z880">
        <v>3449</v>
      </c>
      <c r="AA880">
        <v>20041</v>
      </c>
      <c r="AB880">
        <v>2277.4039999999995</v>
      </c>
      <c r="AC880">
        <v>47736</v>
      </c>
      <c r="AD880">
        <v>0</v>
      </c>
      <c r="AE880">
        <v>0</v>
      </c>
      <c r="AF880">
        <v>3</v>
      </c>
      <c r="AG880">
        <v>435</v>
      </c>
      <c r="AH880">
        <v>6.8965517241379309E-3</v>
      </c>
      <c r="AI880" s="3">
        <v>381185</v>
      </c>
      <c r="AJ880" s="3">
        <v>458140.27243243001</v>
      </c>
      <c r="AK880">
        <v>240</v>
      </c>
      <c r="AL880">
        <v>463020.80000000005</v>
      </c>
      <c r="AM880">
        <v>641148</v>
      </c>
      <c r="AN880">
        <v>62791</v>
      </c>
      <c r="AO880">
        <v>703939</v>
      </c>
      <c r="AP880">
        <v>1</v>
      </c>
      <c r="AQ880">
        <v>0</v>
      </c>
      <c r="AR880">
        <v>1</v>
      </c>
      <c r="AS880">
        <v>0.15520720161415491</v>
      </c>
      <c r="AT880">
        <v>1</v>
      </c>
      <c r="AU880">
        <v>8</v>
      </c>
      <c r="AV880">
        <f t="shared" si="55"/>
        <v>9</v>
      </c>
      <c r="AW880">
        <v>3319</v>
      </c>
      <c r="AX880">
        <v>0.61</v>
      </c>
      <c r="AY880">
        <v>94190306.532096699</v>
      </c>
      <c r="AZ880">
        <v>94190.3065320967</v>
      </c>
      <c r="BA880">
        <v>14422.611416392599</v>
      </c>
      <c r="BB880">
        <v>0.69335571147913599</v>
      </c>
      <c r="BC880">
        <v>3215</v>
      </c>
      <c r="BD880">
        <v>2245</v>
      </c>
      <c r="BE880">
        <v>970</v>
      </c>
      <c r="BF880">
        <v>0.1497606916782461</v>
      </c>
      <c r="BG880">
        <v>222983</v>
      </c>
      <c r="BH880">
        <v>34.786739469578784</v>
      </c>
      <c r="BI880">
        <v>951</v>
      </c>
      <c r="BJ880">
        <v>14</v>
      </c>
      <c r="BK880">
        <v>0</v>
      </c>
      <c r="BL880">
        <v>2</v>
      </c>
      <c r="BM880">
        <v>0</v>
      </c>
      <c r="BN880">
        <v>1</v>
      </c>
      <c r="BO880">
        <v>1</v>
      </c>
      <c r="BP880">
        <v>1</v>
      </c>
      <c r="BQ880">
        <v>0</v>
      </c>
      <c r="BR880">
        <v>0</v>
      </c>
      <c r="BS880">
        <v>0</v>
      </c>
      <c r="BT880">
        <v>6179</v>
      </c>
      <c r="BU880">
        <v>0.72</v>
      </c>
      <c r="BV880">
        <v>0.56783919999999999</v>
      </c>
      <c r="BW880">
        <v>73</v>
      </c>
      <c r="BX880">
        <v>3.0749309999999999</v>
      </c>
      <c r="BY880">
        <v>1.959525</v>
      </c>
      <c r="BZ880">
        <v>14</v>
      </c>
      <c r="CA880">
        <v>0</v>
      </c>
      <c r="CB880">
        <v>2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6375</v>
      </c>
      <c r="CK880">
        <v>2.9803921568627452</v>
      </c>
      <c r="CL880">
        <v>0.65207982688146193</v>
      </c>
      <c r="CM880">
        <v>64</v>
      </c>
      <c r="CN880">
        <v>2.1056998683832413</v>
      </c>
      <c r="CO880">
        <v>792</v>
      </c>
      <c r="CP880">
        <v>0.45151617799999999</v>
      </c>
      <c r="CQ880">
        <v>0.156829624</v>
      </c>
      <c r="CR880">
        <v>5553</v>
      </c>
      <c r="CS880">
        <v>0.877</v>
      </c>
      <c r="CT880">
        <v>5492</v>
      </c>
      <c r="CU880">
        <v>0.88292836857000001</v>
      </c>
      <c r="CV880">
        <v>2</v>
      </c>
      <c r="CW880">
        <v>2</v>
      </c>
      <c r="CX880">
        <v>3</v>
      </c>
      <c r="CY880">
        <v>284</v>
      </c>
      <c r="CZ880">
        <v>711</v>
      </c>
      <c r="DA880" s="2">
        <v>3749</v>
      </c>
      <c r="DB880" s="2">
        <v>380</v>
      </c>
      <c r="DC880" s="2">
        <v>140.66999999999999</v>
      </c>
      <c r="DD880" s="2">
        <v>622</v>
      </c>
      <c r="DE880">
        <v>185</v>
      </c>
      <c r="DF880">
        <v>13</v>
      </c>
      <c r="DG880">
        <v>15.63</v>
      </c>
      <c r="DH880">
        <v>46.89</v>
      </c>
      <c r="DI880" s="2">
        <v>78.150000000000006</v>
      </c>
      <c r="DJ880">
        <v>-0.19</v>
      </c>
      <c r="DK880">
        <v>0.86698059997114263</v>
      </c>
      <c r="DL880">
        <v>0</v>
      </c>
      <c r="DM880">
        <v>0</v>
      </c>
      <c r="DN880">
        <v>258.39999999999998</v>
      </c>
      <c r="DO880">
        <v>0.59099999999999997</v>
      </c>
      <c r="DP880">
        <v>21806.1</v>
      </c>
      <c r="DQ880" s="2">
        <v>0</v>
      </c>
      <c r="DR880" s="2">
        <v>1945.22609061</v>
      </c>
      <c r="DS880">
        <v>0</v>
      </c>
      <c r="DT880">
        <v>4.30797648293803</v>
      </c>
      <c r="DU880">
        <v>1994682.7175111533</v>
      </c>
      <c r="DV880">
        <v>0</v>
      </c>
    </row>
    <row r="881" spans="1:126" x14ac:dyDescent="0.15">
      <c r="A881" t="s">
        <v>1548</v>
      </c>
      <c r="B881" t="s">
        <v>1591</v>
      </c>
      <c r="C881">
        <v>20</v>
      </c>
      <c r="D881">
        <v>55</v>
      </c>
      <c r="E881" t="s">
        <v>1592</v>
      </c>
      <c r="F881">
        <v>20055</v>
      </c>
      <c r="G881" t="s">
        <v>5865</v>
      </c>
      <c r="H881">
        <v>46.4</v>
      </c>
      <c r="I881">
        <v>1.9</v>
      </c>
      <c r="J881">
        <v>0.4</v>
      </c>
      <c r="K881">
        <v>3.3</v>
      </c>
      <c r="L881">
        <v>1.3</v>
      </c>
      <c r="M881">
        <v>46.7</v>
      </c>
      <c r="N881">
        <f t="shared" si="58"/>
        <v>4350.2000000000007</v>
      </c>
      <c r="O881">
        <f t="shared" si="56"/>
        <v>5649.7999999999993</v>
      </c>
      <c r="P881">
        <f t="shared" si="57"/>
        <v>6.7797600000000013</v>
      </c>
      <c r="Q881" s="4">
        <v>20055</v>
      </c>
      <c r="R881" s="5">
        <v>38.049807999999999</v>
      </c>
      <c r="S881" s="5">
        <v>-100.73996699999999</v>
      </c>
      <c r="T881">
        <v>5</v>
      </c>
      <c r="U881">
        <v>0.2437889800351144</v>
      </c>
      <c r="V881">
        <v>36608</v>
      </c>
      <c r="W881">
        <v>37099</v>
      </c>
      <c r="X881">
        <v>37133</v>
      </c>
      <c r="Y881">
        <v>37191</v>
      </c>
      <c r="Z881">
        <v>18124</v>
      </c>
      <c r="AA881">
        <v>20043</v>
      </c>
      <c r="AB881">
        <v>15187.218999999999</v>
      </c>
      <c r="AC881">
        <v>49227</v>
      </c>
      <c r="AD881">
        <v>1</v>
      </c>
      <c r="AE881">
        <v>2.6930223790159697E-5</v>
      </c>
      <c r="AF881">
        <v>9</v>
      </c>
      <c r="AG881">
        <v>499</v>
      </c>
      <c r="AH881">
        <v>1.8036072144288578E-2</v>
      </c>
      <c r="AI881" s="3">
        <v>815905</v>
      </c>
      <c r="AJ881" s="3">
        <v>833267.27967204002</v>
      </c>
      <c r="AK881">
        <v>834</v>
      </c>
      <c r="AL881">
        <v>833721.60000000009</v>
      </c>
      <c r="AM881">
        <v>895094</v>
      </c>
      <c r="AN881">
        <v>199257</v>
      </c>
      <c r="AO881">
        <v>1094351</v>
      </c>
      <c r="AP881">
        <v>3</v>
      </c>
      <c r="AQ881">
        <v>0</v>
      </c>
      <c r="AR881">
        <v>3</v>
      </c>
      <c r="AS881">
        <v>8.0864713334591234E-2</v>
      </c>
      <c r="AT881">
        <v>3</v>
      </c>
      <c r="AU881">
        <v>25</v>
      </c>
      <c r="AV881">
        <f t="shared" si="55"/>
        <v>28</v>
      </c>
      <c r="AW881">
        <v>37133</v>
      </c>
      <c r="AX881">
        <v>1</v>
      </c>
      <c r="AY881">
        <v>167503087.365668</v>
      </c>
      <c r="AZ881">
        <v>167503.08736566801</v>
      </c>
      <c r="BA881">
        <v>4133.6575381964303</v>
      </c>
      <c r="BB881">
        <v>2.4191650874791946</v>
      </c>
      <c r="BC881">
        <v>17636</v>
      </c>
      <c r="BD881">
        <v>6350</v>
      </c>
      <c r="BE881">
        <v>11286</v>
      </c>
      <c r="BF881">
        <v>0.30829326923076922</v>
      </c>
      <c r="BG881">
        <v>711697</v>
      </c>
      <c r="BH881">
        <v>19.166159480785286</v>
      </c>
      <c r="BI881">
        <v>3265</v>
      </c>
      <c r="BJ881">
        <v>23</v>
      </c>
      <c r="BK881">
        <v>7</v>
      </c>
      <c r="BL881">
        <v>4</v>
      </c>
      <c r="BM881">
        <v>0</v>
      </c>
      <c r="BN881">
        <v>0</v>
      </c>
      <c r="BO881">
        <v>0</v>
      </c>
      <c r="BP881">
        <v>2</v>
      </c>
      <c r="BQ881">
        <v>6</v>
      </c>
      <c r="BR881">
        <v>2</v>
      </c>
      <c r="BS881">
        <v>0</v>
      </c>
      <c r="BT881">
        <v>42074</v>
      </c>
      <c r="BU881">
        <v>0.72</v>
      </c>
      <c r="BV881">
        <v>0.37734610000000002</v>
      </c>
      <c r="BW881">
        <v>180</v>
      </c>
      <c r="BX881">
        <v>1.045776</v>
      </c>
      <c r="BY881">
        <v>-1.7400739999999999</v>
      </c>
      <c r="BZ881">
        <v>26</v>
      </c>
      <c r="CA881">
        <v>5</v>
      </c>
      <c r="CB881">
        <v>5</v>
      </c>
      <c r="CC881">
        <v>0</v>
      </c>
      <c r="CD881">
        <v>0</v>
      </c>
      <c r="CE881">
        <v>0</v>
      </c>
      <c r="CF881">
        <v>2</v>
      </c>
      <c r="CG881">
        <v>1</v>
      </c>
      <c r="CH881">
        <v>1</v>
      </c>
      <c r="CI881">
        <v>0</v>
      </c>
      <c r="CJ881">
        <v>37147</v>
      </c>
      <c r="CK881">
        <v>1.0768029719762027</v>
      </c>
      <c r="CL881">
        <v>0.54947979675780301</v>
      </c>
      <c r="CM881">
        <v>149</v>
      </c>
      <c r="CN881">
        <v>-1.068395369461564</v>
      </c>
      <c r="CO881">
        <v>3466</v>
      </c>
      <c r="CP881">
        <v>0.186214304</v>
      </c>
      <c r="CQ881">
        <v>-0.5798739892</v>
      </c>
      <c r="CR881">
        <v>33978</v>
      </c>
      <c r="CS881">
        <v>0.91500000000000004</v>
      </c>
      <c r="CT881">
        <v>28591</v>
      </c>
      <c r="CU881">
        <v>0.76463251258999998</v>
      </c>
      <c r="CV881">
        <v>45</v>
      </c>
      <c r="CW881">
        <v>22</v>
      </c>
      <c r="CX881">
        <v>20</v>
      </c>
      <c r="CY881">
        <v>1053</v>
      </c>
      <c r="CZ881">
        <v>786</v>
      </c>
      <c r="DA881" s="2">
        <v>23985</v>
      </c>
      <c r="DB881" s="2">
        <v>2885</v>
      </c>
      <c r="DC881" s="2">
        <v>105.13</v>
      </c>
      <c r="DD881" s="2">
        <v>9023</v>
      </c>
      <c r="DE881">
        <v>195</v>
      </c>
      <c r="DF881">
        <v>15</v>
      </c>
      <c r="DG881">
        <v>32.35</v>
      </c>
      <c r="DH881">
        <v>2.7</v>
      </c>
      <c r="DI881" s="2">
        <v>13.48</v>
      </c>
      <c r="DJ881">
        <v>-0.35</v>
      </c>
      <c r="DK881">
        <v>0.78629864996537591</v>
      </c>
      <c r="DL881">
        <v>0</v>
      </c>
      <c r="DM881">
        <v>0</v>
      </c>
      <c r="DN881">
        <v>155.69999999999999</v>
      </c>
      <c r="DO881">
        <v>0.185</v>
      </c>
      <c r="DP881">
        <v>46852.43</v>
      </c>
      <c r="DQ881" s="2">
        <v>0</v>
      </c>
      <c r="DR881" s="2">
        <v>239.37169355</v>
      </c>
      <c r="DS881">
        <v>2.8711200343615898E-4</v>
      </c>
      <c r="DT881">
        <v>4.5176256783506297</v>
      </c>
      <c r="DU881">
        <v>3766442.1087555727</v>
      </c>
      <c r="DV881">
        <v>0</v>
      </c>
    </row>
    <row r="882" spans="1:126" x14ac:dyDescent="0.15">
      <c r="A882" t="s">
        <v>1548</v>
      </c>
      <c r="B882" t="s">
        <v>1154</v>
      </c>
      <c r="C882">
        <v>20</v>
      </c>
      <c r="D882">
        <v>57</v>
      </c>
      <c r="E882" t="s">
        <v>1593</v>
      </c>
      <c r="F882">
        <v>20057</v>
      </c>
      <c r="G882" t="s">
        <v>5866</v>
      </c>
      <c r="H882">
        <v>44</v>
      </c>
      <c r="I882">
        <v>1.8</v>
      </c>
      <c r="J882">
        <v>0.4</v>
      </c>
      <c r="K882">
        <v>1.4</v>
      </c>
      <c r="L882">
        <v>1.3</v>
      </c>
      <c r="M882">
        <v>51.2</v>
      </c>
      <c r="N882">
        <f t="shared" si="58"/>
        <v>4564.4900000000007</v>
      </c>
      <c r="O882">
        <f t="shared" si="56"/>
        <v>5435.5099999999993</v>
      </c>
      <c r="P882">
        <f t="shared" si="57"/>
        <v>6.5226120000000014</v>
      </c>
      <c r="Q882" s="4">
        <v>20057</v>
      </c>
      <c r="R882" s="5">
        <v>37.688415999999997</v>
      </c>
      <c r="S882" s="5">
        <v>-99.884748000000002</v>
      </c>
      <c r="T882">
        <v>5</v>
      </c>
      <c r="U882">
        <v>0.10246688346080848</v>
      </c>
      <c r="V882">
        <v>33725</v>
      </c>
      <c r="W882">
        <v>34604</v>
      </c>
      <c r="X882">
        <v>34714</v>
      </c>
      <c r="Y882">
        <v>34578</v>
      </c>
      <c r="Z882">
        <v>16851</v>
      </c>
      <c r="AA882">
        <v>20045</v>
      </c>
      <c r="AB882">
        <v>13283.855000000001</v>
      </c>
      <c r="AC882">
        <v>50777</v>
      </c>
      <c r="AD882">
        <v>1</v>
      </c>
      <c r="AE882">
        <v>2.880682145532062E-5</v>
      </c>
      <c r="AF882">
        <v>6</v>
      </c>
      <c r="AG882">
        <v>655</v>
      </c>
      <c r="AH882">
        <v>9.1603053435114507E-3</v>
      </c>
      <c r="AI882" s="3">
        <v>699719</v>
      </c>
      <c r="AJ882" s="3">
        <v>702892.20889230503</v>
      </c>
      <c r="AK882">
        <v>400</v>
      </c>
      <c r="AL882">
        <v>703584</v>
      </c>
      <c r="AM882">
        <v>983437</v>
      </c>
      <c r="AN882">
        <v>152501</v>
      </c>
      <c r="AO882">
        <v>1135938</v>
      </c>
      <c r="AP882">
        <v>5</v>
      </c>
      <c r="AQ882">
        <v>0</v>
      </c>
      <c r="AR882">
        <v>5</v>
      </c>
      <c r="AS882">
        <v>0.14449196624667668</v>
      </c>
      <c r="AT882">
        <v>6</v>
      </c>
      <c r="AU882">
        <v>19</v>
      </c>
      <c r="AV882">
        <f t="shared" si="55"/>
        <v>25</v>
      </c>
      <c r="AW882">
        <v>34714</v>
      </c>
      <c r="AX882">
        <v>1</v>
      </c>
      <c r="AY882">
        <v>2512415523.0659699</v>
      </c>
      <c r="AZ882">
        <v>2512415.5230659698</v>
      </c>
      <c r="BA882">
        <v>77351.2160004912</v>
      </c>
      <c r="BB882">
        <v>0.12928044983722684</v>
      </c>
      <c r="BC882">
        <v>13695</v>
      </c>
      <c r="BD882">
        <v>28465</v>
      </c>
      <c r="BE882">
        <v>-14770</v>
      </c>
      <c r="BF882">
        <v>-0.4379540400296516</v>
      </c>
      <c r="BG882">
        <v>557821</v>
      </c>
      <c r="BH882">
        <v>16.069049951028404</v>
      </c>
      <c r="BI882">
        <v>3107</v>
      </c>
      <c r="BJ882">
        <v>23</v>
      </c>
      <c r="BK882">
        <v>5</v>
      </c>
      <c r="BL882">
        <v>3</v>
      </c>
      <c r="BM882">
        <v>0</v>
      </c>
      <c r="BN882">
        <v>0</v>
      </c>
      <c r="BO882">
        <v>0</v>
      </c>
      <c r="BP882">
        <v>1</v>
      </c>
      <c r="BQ882">
        <v>4</v>
      </c>
      <c r="BR882">
        <v>1</v>
      </c>
      <c r="BS882">
        <v>0</v>
      </c>
      <c r="BT882">
        <v>33692</v>
      </c>
      <c r="BU882">
        <v>0.68</v>
      </c>
      <c r="BV882">
        <v>0.38797219999999999</v>
      </c>
      <c r="BW882">
        <v>184</v>
      </c>
      <c r="BX882">
        <v>1.098184</v>
      </c>
      <c r="BY882">
        <v>-1.442898</v>
      </c>
      <c r="BZ882">
        <v>21</v>
      </c>
      <c r="CA882">
        <v>5</v>
      </c>
      <c r="CB882">
        <v>3</v>
      </c>
      <c r="CC882">
        <v>0</v>
      </c>
      <c r="CD882">
        <v>0</v>
      </c>
      <c r="CE882">
        <v>0</v>
      </c>
      <c r="CF882">
        <v>1</v>
      </c>
      <c r="CG882">
        <v>3</v>
      </c>
      <c r="CH882">
        <v>1</v>
      </c>
      <c r="CI882">
        <v>0</v>
      </c>
      <c r="CJ882">
        <v>34865</v>
      </c>
      <c r="CK882">
        <v>0.97519001864333865</v>
      </c>
      <c r="CL882">
        <v>0.54735877462852656</v>
      </c>
      <c r="CM882">
        <v>166</v>
      </c>
      <c r="CN882">
        <v>-1.0245855064280873</v>
      </c>
      <c r="CO882">
        <v>2997</v>
      </c>
      <c r="CP882">
        <v>0.41977124399999999</v>
      </c>
      <c r="CQ882">
        <v>-0.24351635799999999</v>
      </c>
      <c r="CR882">
        <v>31826</v>
      </c>
      <c r="CS882">
        <v>0.92200000000000004</v>
      </c>
      <c r="CT882">
        <v>26238</v>
      </c>
      <c r="CU882">
        <v>0.76328001580000004</v>
      </c>
      <c r="CV882">
        <v>30</v>
      </c>
      <c r="CW882">
        <v>18</v>
      </c>
      <c r="CX882">
        <v>16</v>
      </c>
      <c r="CY882">
        <v>624</v>
      </c>
      <c r="CZ882">
        <v>949</v>
      </c>
      <c r="DA882" s="2">
        <v>22186</v>
      </c>
      <c r="DB882" s="2">
        <v>2070</v>
      </c>
      <c r="DC882" s="2">
        <v>68.930000000000007</v>
      </c>
      <c r="DD882" s="2">
        <v>4166</v>
      </c>
      <c r="DE882">
        <v>225</v>
      </c>
      <c r="DF882">
        <v>32</v>
      </c>
      <c r="DG882">
        <v>37.340000000000003</v>
      </c>
      <c r="DH882">
        <v>14.36</v>
      </c>
      <c r="DI882" s="2">
        <v>22.98</v>
      </c>
      <c r="DJ882">
        <v>-0.84</v>
      </c>
      <c r="DK882">
        <v>0.87024791380539901</v>
      </c>
      <c r="DL882">
        <v>0</v>
      </c>
      <c r="DM882">
        <v>0</v>
      </c>
      <c r="DN882">
        <v>500.6</v>
      </c>
      <c r="DO882">
        <v>0.7</v>
      </c>
      <c r="DP882">
        <v>32505.06</v>
      </c>
      <c r="DQ882" s="2">
        <v>0</v>
      </c>
      <c r="DR882" s="2">
        <v>882.42198873999996</v>
      </c>
      <c r="DS882">
        <v>2.630621935780234E-4</v>
      </c>
      <c r="DT882">
        <v>4.1009775532274499</v>
      </c>
      <c r="DU882">
        <v>2885382.1908099824</v>
      </c>
      <c r="DV882">
        <v>0</v>
      </c>
    </row>
    <row r="883" spans="1:126" x14ac:dyDescent="0.15">
      <c r="A883" t="s">
        <v>1548</v>
      </c>
      <c r="B883" t="s">
        <v>162</v>
      </c>
      <c r="C883">
        <v>20</v>
      </c>
      <c r="D883">
        <v>59</v>
      </c>
      <c r="E883" t="s">
        <v>1594</v>
      </c>
      <c r="F883">
        <v>20059</v>
      </c>
      <c r="G883" t="s">
        <v>5867</v>
      </c>
      <c r="H883">
        <v>91.9</v>
      </c>
      <c r="I883">
        <v>1.2</v>
      </c>
      <c r="J883">
        <v>0.7</v>
      </c>
      <c r="K883">
        <v>0.4</v>
      </c>
      <c r="L883">
        <v>2.2000000000000002</v>
      </c>
      <c r="M883">
        <v>3.6</v>
      </c>
      <c r="N883">
        <f t="shared" si="58"/>
        <v>8465.5</v>
      </c>
      <c r="O883">
        <f t="shared" si="56"/>
        <v>1534.5</v>
      </c>
      <c r="P883">
        <f t="shared" si="57"/>
        <v>1.8414000000000006</v>
      </c>
      <c r="Q883" s="4">
        <v>20059</v>
      </c>
      <c r="R883" s="5">
        <v>38.558019000000002</v>
      </c>
      <c r="S883" s="5">
        <v>-95.278962000000007</v>
      </c>
      <c r="T883">
        <v>6</v>
      </c>
      <c r="U883">
        <v>0.10357199023117307</v>
      </c>
      <c r="V883">
        <v>25916</v>
      </c>
      <c r="W883">
        <v>25834</v>
      </c>
      <c r="X883">
        <v>25753</v>
      </c>
      <c r="Y883">
        <v>25461</v>
      </c>
      <c r="Z883">
        <v>13052</v>
      </c>
      <c r="AA883">
        <v>20047</v>
      </c>
      <c r="AB883">
        <v>10763.501</v>
      </c>
      <c r="AC883">
        <v>51081</v>
      </c>
      <c r="AD883">
        <v>1</v>
      </c>
      <c r="AE883">
        <v>3.8830427523007026E-5</v>
      </c>
      <c r="AF883">
        <v>31</v>
      </c>
      <c r="AG883">
        <v>1024</v>
      </c>
      <c r="AH883">
        <v>3.02734375E-2</v>
      </c>
      <c r="AI883" s="3">
        <v>361776</v>
      </c>
      <c r="AJ883" s="3">
        <v>365927.46205153002</v>
      </c>
      <c r="AK883">
        <v>98</v>
      </c>
      <c r="AL883">
        <v>369088</v>
      </c>
      <c r="AM883">
        <v>603028</v>
      </c>
      <c r="AN883">
        <v>106130</v>
      </c>
      <c r="AO883">
        <v>709158</v>
      </c>
      <c r="AP883">
        <v>1</v>
      </c>
      <c r="AQ883">
        <v>0</v>
      </c>
      <c r="AR883">
        <v>1</v>
      </c>
      <c r="AS883">
        <v>3.8708678485716498E-2</v>
      </c>
      <c r="AT883">
        <v>1</v>
      </c>
      <c r="AU883">
        <v>23</v>
      </c>
      <c r="AV883">
        <f t="shared" si="55"/>
        <v>24</v>
      </c>
      <c r="AW883">
        <v>15722</v>
      </c>
      <c r="AX883">
        <v>0.61</v>
      </c>
      <c r="AY883">
        <v>140597583.026986</v>
      </c>
      <c r="AZ883">
        <v>140597.58302698602</v>
      </c>
      <c r="BA883">
        <v>5660.2305448709003</v>
      </c>
      <c r="BB883">
        <v>1.7667124900171505</v>
      </c>
      <c r="BC883">
        <v>7922</v>
      </c>
      <c r="BD883">
        <v>8461</v>
      </c>
      <c r="BE883">
        <v>-539</v>
      </c>
      <c r="BF883">
        <v>-2.0797962648556875E-2</v>
      </c>
      <c r="BG883">
        <v>424373</v>
      </c>
      <c r="BH883">
        <v>16.478585019221061</v>
      </c>
      <c r="BI883">
        <v>2534</v>
      </c>
      <c r="BJ883">
        <v>28</v>
      </c>
      <c r="BK883">
        <v>7</v>
      </c>
      <c r="BL883">
        <v>2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2</v>
      </c>
      <c r="BS883">
        <v>0</v>
      </c>
      <c r="BT883">
        <v>26441</v>
      </c>
      <c r="BU883">
        <v>0.77</v>
      </c>
      <c r="BV883">
        <v>0.58975129999999998</v>
      </c>
      <c r="BW883">
        <v>186</v>
      </c>
      <c r="BX883">
        <v>1.512802</v>
      </c>
      <c r="BY883">
        <v>9.0976000000000001E-2</v>
      </c>
      <c r="BZ883">
        <v>24</v>
      </c>
      <c r="CA883">
        <v>6</v>
      </c>
      <c r="CB883">
        <v>2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25614</v>
      </c>
      <c r="CK883">
        <v>1.3273990786288747</v>
      </c>
      <c r="CL883">
        <v>0.64235197849085279</v>
      </c>
      <c r="CM883">
        <v>156</v>
      </c>
      <c r="CN883">
        <v>-0.11871059660684045</v>
      </c>
      <c r="CO883">
        <v>2836</v>
      </c>
      <c r="CP883">
        <v>-2.4950868500000001E-2</v>
      </c>
      <c r="CQ883">
        <v>-0.26677357239999999</v>
      </c>
      <c r="CR883">
        <v>21919</v>
      </c>
      <c r="CS883">
        <v>0.85699999999999998</v>
      </c>
      <c r="CT883">
        <v>22469</v>
      </c>
      <c r="CU883">
        <v>0.87951082597999997</v>
      </c>
      <c r="CV883">
        <v>40</v>
      </c>
      <c r="CW883">
        <v>7</v>
      </c>
      <c r="CX883">
        <v>12</v>
      </c>
      <c r="CY883">
        <v>687</v>
      </c>
      <c r="CZ883">
        <v>1548</v>
      </c>
      <c r="DA883" s="2">
        <v>14232</v>
      </c>
      <c r="DB883" s="2">
        <v>2245</v>
      </c>
      <c r="DC883" s="2">
        <v>116.55</v>
      </c>
      <c r="DD883" s="2">
        <v>1828</v>
      </c>
      <c r="DE883">
        <v>491</v>
      </c>
      <c r="DF883">
        <v>50</v>
      </c>
      <c r="DG883">
        <v>46.62</v>
      </c>
      <c r="DH883">
        <v>19.43</v>
      </c>
      <c r="DI883" s="2">
        <v>23.31</v>
      </c>
      <c r="DJ883">
        <v>-1.97</v>
      </c>
      <c r="DK883">
        <v>0.98094124541152539</v>
      </c>
      <c r="DL883">
        <v>9.765625E-4</v>
      </c>
      <c r="DM883">
        <v>0</v>
      </c>
      <c r="DN883">
        <v>233.3</v>
      </c>
      <c r="DO883">
        <v>0.60699999999999998</v>
      </c>
      <c r="DP883">
        <v>4756.12</v>
      </c>
      <c r="DQ883" s="2">
        <v>0</v>
      </c>
      <c r="DR883" s="2">
        <v>304.79781324999999</v>
      </c>
      <c r="DS883">
        <v>8.2581377259000565E-4</v>
      </c>
      <c r="DT883">
        <v>4.5142579758736403</v>
      </c>
      <c r="DU883">
        <v>1666158.4477992503</v>
      </c>
      <c r="DV883">
        <v>0</v>
      </c>
    </row>
    <row r="884" spans="1:126" x14ac:dyDescent="0.15">
      <c r="A884" t="s">
        <v>1548</v>
      </c>
      <c r="B884" t="s">
        <v>1595</v>
      </c>
      <c r="C884">
        <v>20</v>
      </c>
      <c r="D884">
        <v>61</v>
      </c>
      <c r="E884" t="s">
        <v>1596</v>
      </c>
      <c r="F884">
        <v>20061</v>
      </c>
      <c r="G884" t="s">
        <v>5868</v>
      </c>
      <c r="H884">
        <v>59.9</v>
      </c>
      <c r="I884">
        <v>17.5</v>
      </c>
      <c r="J884">
        <v>0.8</v>
      </c>
      <c r="K884">
        <v>3.1</v>
      </c>
      <c r="L884">
        <v>6.3</v>
      </c>
      <c r="M884">
        <v>12.4</v>
      </c>
      <c r="N884">
        <f t="shared" si="58"/>
        <v>4097.96</v>
      </c>
      <c r="O884">
        <f t="shared" si="56"/>
        <v>5902.04</v>
      </c>
      <c r="P884">
        <f t="shared" si="57"/>
        <v>7.082448000000003</v>
      </c>
      <c r="Q884" s="4">
        <v>20061</v>
      </c>
      <c r="R884" s="5">
        <v>39.002155999999999</v>
      </c>
      <c r="S884" s="5">
        <v>-96.768037000000007</v>
      </c>
      <c r="T884">
        <v>4</v>
      </c>
      <c r="U884">
        <v>-0.10789361244295763</v>
      </c>
      <c r="V884">
        <v>34110</v>
      </c>
      <c r="W884">
        <v>36458</v>
      </c>
      <c r="X884">
        <v>36787</v>
      </c>
      <c r="Y884">
        <v>36682</v>
      </c>
      <c r="Z884">
        <v>16963</v>
      </c>
      <c r="AA884">
        <v>20049</v>
      </c>
      <c r="AB884">
        <v>13426.087999999998</v>
      </c>
      <c r="AC884">
        <v>43992</v>
      </c>
      <c r="AD884">
        <v>3</v>
      </c>
      <c r="AE884">
        <v>8.1550547747845701E-5</v>
      </c>
      <c r="AF884">
        <v>5</v>
      </c>
      <c r="AG884">
        <v>238</v>
      </c>
      <c r="AH884">
        <v>2.100840336134454E-2</v>
      </c>
      <c r="AI884" s="3">
        <v>145694</v>
      </c>
      <c r="AJ884" s="3">
        <v>246156.78027692501</v>
      </c>
      <c r="AK884">
        <v>166</v>
      </c>
      <c r="AL884">
        <v>258528</v>
      </c>
      <c r="AM884">
        <v>790356</v>
      </c>
      <c r="AN884">
        <v>28982</v>
      </c>
      <c r="AO884">
        <v>819338</v>
      </c>
      <c r="AP884">
        <v>1</v>
      </c>
      <c r="AQ884">
        <v>0</v>
      </c>
      <c r="AR884">
        <v>1</v>
      </c>
      <c r="AS884">
        <v>2.7428822206374461E-2</v>
      </c>
      <c r="AT884">
        <v>1</v>
      </c>
      <c r="AU884">
        <v>6</v>
      </c>
      <c r="AV884">
        <f t="shared" si="55"/>
        <v>7</v>
      </c>
      <c r="AW884">
        <v>33497</v>
      </c>
      <c r="AX884">
        <v>0.86</v>
      </c>
      <c r="AY884">
        <v>102417494.98040301</v>
      </c>
      <c r="AZ884">
        <v>102417.494980403</v>
      </c>
      <c r="BA884">
        <v>3507.4697673130099</v>
      </c>
      <c r="BB884">
        <v>2.8510580741685949</v>
      </c>
      <c r="BC884">
        <v>13835</v>
      </c>
      <c r="BD884">
        <v>35891</v>
      </c>
      <c r="BE884">
        <v>-22056</v>
      </c>
      <c r="BF884">
        <v>-0.64661389621811782</v>
      </c>
      <c r="BG884">
        <v>415686</v>
      </c>
      <c r="BH884">
        <v>11.299806997036997</v>
      </c>
      <c r="BI884">
        <v>1959</v>
      </c>
      <c r="BJ884">
        <v>18</v>
      </c>
      <c r="BK884">
        <v>5</v>
      </c>
      <c r="BL884">
        <v>2</v>
      </c>
      <c r="BM884">
        <v>0</v>
      </c>
      <c r="BN884">
        <v>0</v>
      </c>
      <c r="BO884">
        <v>2</v>
      </c>
      <c r="BP884">
        <v>1</v>
      </c>
      <c r="BQ884">
        <v>2</v>
      </c>
      <c r="BR884">
        <v>0</v>
      </c>
      <c r="BS884">
        <v>0</v>
      </c>
      <c r="BT884">
        <v>31751</v>
      </c>
      <c r="BU884">
        <v>0.69</v>
      </c>
      <c r="BV884">
        <v>0.37590560000000001</v>
      </c>
      <c r="BW884">
        <v>182</v>
      </c>
      <c r="BX884">
        <v>0.94485209999999997</v>
      </c>
      <c r="BY884">
        <v>-1.5940289999999999</v>
      </c>
      <c r="BZ884">
        <v>18</v>
      </c>
      <c r="CA884">
        <v>4</v>
      </c>
      <c r="CB884">
        <v>3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36722</v>
      </c>
      <c r="CK884">
        <v>0.76248570339306143</v>
      </c>
      <c r="CL884">
        <v>0.53265888104291148</v>
      </c>
      <c r="CM884">
        <v>152</v>
      </c>
      <c r="CN884">
        <v>-1.3870767924954037</v>
      </c>
      <c r="CO884">
        <v>3509</v>
      </c>
      <c r="CP884">
        <v>-0.85232941689999997</v>
      </c>
      <c r="CQ884">
        <v>-0.53395270439999998</v>
      </c>
      <c r="CR884">
        <v>30060</v>
      </c>
      <c r="CS884">
        <v>0.80900000000000005</v>
      </c>
      <c r="CT884">
        <v>29335</v>
      </c>
      <c r="CU884">
        <v>0.86690663667000001</v>
      </c>
      <c r="CV884">
        <v>93</v>
      </c>
      <c r="CW884">
        <v>49</v>
      </c>
      <c r="CX884">
        <v>13</v>
      </c>
      <c r="CY884">
        <v>141</v>
      </c>
      <c r="CZ884">
        <v>343</v>
      </c>
      <c r="DA884" s="2">
        <v>34327</v>
      </c>
      <c r="DB884" s="2">
        <v>2175</v>
      </c>
      <c r="DC884" s="2">
        <v>109.67</v>
      </c>
      <c r="DD884" s="2">
        <v>10999</v>
      </c>
      <c r="DE884">
        <v>99</v>
      </c>
      <c r="DF884">
        <v>7</v>
      </c>
      <c r="DG884">
        <v>21.4</v>
      </c>
      <c r="DH884">
        <v>2.67</v>
      </c>
      <c r="DI884" s="2">
        <v>18.72</v>
      </c>
      <c r="DJ884">
        <v>0.39</v>
      </c>
      <c r="DK884">
        <v>0.94449325298227793</v>
      </c>
      <c r="DL884">
        <v>0</v>
      </c>
      <c r="DM884">
        <v>0</v>
      </c>
      <c r="DN884">
        <v>66</v>
      </c>
      <c r="DO884">
        <v>0.25700000000000001</v>
      </c>
      <c r="DP884">
        <v>1503.8500000000001</v>
      </c>
      <c r="DQ884" s="2">
        <v>0</v>
      </c>
      <c r="DR884" s="2">
        <v>10860.469501840002</v>
      </c>
      <c r="DS884">
        <v>4.200887452068984E-2</v>
      </c>
      <c r="DT884">
        <v>7.12284776324557</v>
      </c>
      <c r="DU884">
        <v>1841455.5865363507</v>
      </c>
      <c r="DV884">
        <v>1</v>
      </c>
    </row>
    <row r="885" spans="1:126" x14ac:dyDescent="0.15">
      <c r="A885" t="s">
        <v>1548</v>
      </c>
      <c r="B885" t="s">
        <v>1597</v>
      </c>
      <c r="C885">
        <v>20</v>
      </c>
      <c r="D885">
        <v>63</v>
      </c>
      <c r="E885" t="s">
        <v>1598</v>
      </c>
      <c r="F885">
        <v>20063</v>
      </c>
      <c r="G885" t="s">
        <v>5869</v>
      </c>
      <c r="H885">
        <v>97.1</v>
      </c>
      <c r="I885">
        <v>0.3</v>
      </c>
      <c r="J885">
        <v>0.1</v>
      </c>
      <c r="K885">
        <v>0.4</v>
      </c>
      <c r="L885">
        <v>0.6</v>
      </c>
      <c r="M885">
        <v>1.6</v>
      </c>
      <c r="N885">
        <f t="shared" si="58"/>
        <v>9431.5899999999983</v>
      </c>
      <c r="O885">
        <f t="shared" si="56"/>
        <v>568.41000000000167</v>
      </c>
      <c r="P885">
        <f t="shared" si="57"/>
        <v>0.68209200000000225</v>
      </c>
      <c r="Q885" s="4">
        <v>20063</v>
      </c>
      <c r="R885" s="5">
        <v>38.917239000000002</v>
      </c>
      <c r="S885" s="5">
        <v>-100.48736</v>
      </c>
      <c r="T885">
        <v>9</v>
      </c>
      <c r="U885">
        <v>-0.16023243355151032</v>
      </c>
      <c r="V885">
        <v>2771</v>
      </c>
      <c r="W885">
        <v>2786</v>
      </c>
      <c r="X885">
        <v>2735</v>
      </c>
      <c r="Y885">
        <v>2703</v>
      </c>
      <c r="Z885">
        <v>1319</v>
      </c>
      <c r="AA885">
        <v>20051</v>
      </c>
      <c r="AB885">
        <v>1102.1690000000001</v>
      </c>
      <c r="AC885">
        <v>46364</v>
      </c>
      <c r="AD885">
        <v>0</v>
      </c>
      <c r="AE885">
        <v>0</v>
      </c>
      <c r="AF885">
        <v>10</v>
      </c>
      <c r="AG885">
        <v>395</v>
      </c>
      <c r="AH885">
        <v>2.5316455696202531E-2</v>
      </c>
      <c r="AI885" s="3">
        <v>578663</v>
      </c>
      <c r="AJ885" s="3">
        <v>685864.42771364504</v>
      </c>
      <c r="AK885">
        <v>759</v>
      </c>
      <c r="AL885">
        <v>685792</v>
      </c>
      <c r="AM885">
        <v>619311</v>
      </c>
      <c r="AN885">
        <v>89807</v>
      </c>
      <c r="AO885">
        <v>709118</v>
      </c>
      <c r="AP885">
        <v>1</v>
      </c>
      <c r="AQ885">
        <v>0</v>
      </c>
      <c r="AR885">
        <v>1</v>
      </c>
      <c r="AS885">
        <v>0.35893754486719309</v>
      </c>
      <c r="AT885">
        <v>1</v>
      </c>
      <c r="AU885">
        <v>6</v>
      </c>
      <c r="AV885">
        <f t="shared" si="55"/>
        <v>7</v>
      </c>
      <c r="AW885">
        <v>1066</v>
      </c>
      <c r="AX885">
        <v>0.54</v>
      </c>
      <c r="AY885">
        <v>19257366.1698163</v>
      </c>
      <c r="AZ885">
        <v>19257.366169816301</v>
      </c>
      <c r="BA885">
        <v>6269.3661259134897</v>
      </c>
      <c r="BB885">
        <v>1.5950575862313245</v>
      </c>
      <c r="BC885">
        <v>3605</v>
      </c>
      <c r="BD885">
        <v>0</v>
      </c>
      <c r="BE885">
        <v>3605</v>
      </c>
      <c r="BF885">
        <v>1.3009743774810538</v>
      </c>
      <c r="BG885">
        <v>116793</v>
      </c>
      <c r="BH885">
        <v>42.703107861060332</v>
      </c>
      <c r="BI885">
        <v>579</v>
      </c>
      <c r="BJ885">
        <v>9</v>
      </c>
      <c r="BK885">
        <v>1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2480</v>
      </c>
      <c r="BU885">
        <v>0.73</v>
      </c>
      <c r="BV885">
        <v>0.69339850000000003</v>
      </c>
      <c r="BW885">
        <v>45</v>
      </c>
      <c r="BX885">
        <v>4.4354839999999998</v>
      </c>
      <c r="BY885">
        <v>4.6097479999999997</v>
      </c>
      <c r="BZ885">
        <v>9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2706</v>
      </c>
      <c r="CK885">
        <v>4.434589800443459</v>
      </c>
      <c r="CL885">
        <v>0.71844155844155844</v>
      </c>
      <c r="CM885">
        <v>42</v>
      </c>
      <c r="CN885">
        <v>4.6290066569726891</v>
      </c>
      <c r="CO885">
        <v>295</v>
      </c>
      <c r="CP885">
        <v>0.25609185499999998</v>
      </c>
      <c r="CQ885">
        <v>0.352617024</v>
      </c>
      <c r="CR885">
        <v>2320</v>
      </c>
      <c r="CS885">
        <v>0.88400000000000001</v>
      </c>
      <c r="CT885">
        <v>2139</v>
      </c>
      <c r="CU885">
        <v>0.84338184338</v>
      </c>
      <c r="CV885">
        <v>1</v>
      </c>
      <c r="CW885">
        <v>1</v>
      </c>
      <c r="CX885">
        <v>5</v>
      </c>
      <c r="CY885">
        <v>462</v>
      </c>
      <c r="CZ885">
        <v>564</v>
      </c>
      <c r="DA885" s="2">
        <v>2339</v>
      </c>
      <c r="DB885" s="2">
        <v>200</v>
      </c>
      <c r="DC885" s="2">
        <v>144.46</v>
      </c>
      <c r="DD885" s="2">
        <v>85</v>
      </c>
      <c r="DE885">
        <v>134</v>
      </c>
      <c r="DF885">
        <v>6</v>
      </c>
      <c r="DG885">
        <v>36.11</v>
      </c>
      <c r="DH885">
        <v>144.46</v>
      </c>
      <c r="DI885" s="2">
        <v>108.34</v>
      </c>
      <c r="DJ885">
        <v>-1.79</v>
      </c>
      <c r="DK885">
        <v>0.92381748962695043</v>
      </c>
      <c r="DL885">
        <v>0</v>
      </c>
      <c r="DM885">
        <v>0</v>
      </c>
      <c r="DN885">
        <v>10.4</v>
      </c>
      <c r="DO885">
        <v>1.4999999999999999E-2</v>
      </c>
      <c r="DP885">
        <v>26018.99</v>
      </c>
      <c r="DQ885" s="2">
        <v>0</v>
      </c>
      <c r="DR885" s="2">
        <v>0</v>
      </c>
      <c r="DS885">
        <v>0</v>
      </c>
      <c r="DT885">
        <v>4.2928282800566597</v>
      </c>
      <c r="DU885">
        <v>2943987.2918366166</v>
      </c>
      <c r="DV885">
        <v>0</v>
      </c>
    </row>
    <row r="886" spans="1:126" x14ac:dyDescent="0.15">
      <c r="A886" t="s">
        <v>1548</v>
      </c>
      <c r="B886" t="s">
        <v>247</v>
      </c>
      <c r="C886">
        <v>20</v>
      </c>
      <c r="D886">
        <v>65</v>
      </c>
      <c r="E886" t="s">
        <v>1599</v>
      </c>
      <c r="F886">
        <v>20065</v>
      </c>
      <c r="G886" t="s">
        <v>5870</v>
      </c>
      <c r="H886">
        <v>90.8</v>
      </c>
      <c r="I886">
        <v>3.7</v>
      </c>
      <c r="J886">
        <v>0.5</v>
      </c>
      <c r="K886">
        <v>0.2</v>
      </c>
      <c r="L886">
        <v>2.5</v>
      </c>
      <c r="M886">
        <v>2.2999999999999998</v>
      </c>
      <c r="N886">
        <f t="shared" si="58"/>
        <v>8270.1600000000017</v>
      </c>
      <c r="O886">
        <f t="shared" si="56"/>
        <v>1729.8399999999983</v>
      </c>
      <c r="P886">
        <f t="shared" si="57"/>
        <v>2.0758079999999985</v>
      </c>
      <c r="Q886" s="4">
        <v>20065</v>
      </c>
      <c r="R886" s="5">
        <v>39.354971999999997</v>
      </c>
      <c r="S886" s="5">
        <v>-99.879893999999993</v>
      </c>
      <c r="T886">
        <v>9</v>
      </c>
      <c r="U886">
        <v>3.7107553355882658E-2</v>
      </c>
      <c r="V886">
        <v>2617</v>
      </c>
      <c r="W886">
        <v>2602</v>
      </c>
      <c r="X886">
        <v>2593</v>
      </c>
      <c r="Y886">
        <v>2592</v>
      </c>
      <c r="Z886">
        <v>1253</v>
      </c>
      <c r="AA886">
        <v>20053</v>
      </c>
      <c r="AB886">
        <v>1026.25</v>
      </c>
      <c r="AC886">
        <v>43826</v>
      </c>
      <c r="AD886">
        <v>0</v>
      </c>
      <c r="AE886">
        <v>0</v>
      </c>
      <c r="AF886">
        <v>3</v>
      </c>
      <c r="AG886">
        <v>431</v>
      </c>
      <c r="AH886">
        <v>6.9605568445475635E-3</v>
      </c>
      <c r="AI886" s="3">
        <v>482836</v>
      </c>
      <c r="AJ886" s="3">
        <v>575056.21241249505</v>
      </c>
      <c r="AK886">
        <v>388</v>
      </c>
      <c r="AL886">
        <v>575180.80000000005</v>
      </c>
      <c r="AM886">
        <v>957159</v>
      </c>
      <c r="AN886">
        <v>78965</v>
      </c>
      <c r="AO886">
        <v>1036124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f t="shared" si="55"/>
        <v>1</v>
      </c>
      <c r="AW886">
        <v>2303</v>
      </c>
      <c r="AX886">
        <v>0.98</v>
      </c>
      <c r="AY886">
        <v>114467528.501893</v>
      </c>
      <c r="AZ886">
        <v>114467.528501893</v>
      </c>
      <c r="BA886">
        <v>38822.009099100404</v>
      </c>
      <c r="BB886">
        <v>0.25758584452631339</v>
      </c>
      <c r="BC886">
        <v>5341</v>
      </c>
      <c r="BD886">
        <v>155</v>
      </c>
      <c r="BE886">
        <v>5186</v>
      </c>
      <c r="BF886">
        <v>1.9816583874665648</v>
      </c>
      <c r="BG886">
        <v>101378</v>
      </c>
      <c r="BH886">
        <v>39.096799074431161</v>
      </c>
      <c r="BI886">
        <v>616</v>
      </c>
      <c r="BJ886">
        <v>4</v>
      </c>
      <c r="BK886">
        <v>0</v>
      </c>
      <c r="BL886">
        <v>3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2435</v>
      </c>
      <c r="BU886">
        <v>0.79</v>
      </c>
      <c r="BV886">
        <v>0.66032480000000005</v>
      </c>
      <c r="BW886">
        <v>49</v>
      </c>
      <c r="BX886">
        <v>2.874743</v>
      </c>
      <c r="BY886">
        <v>3.4455040000000001</v>
      </c>
      <c r="BZ886">
        <v>5</v>
      </c>
      <c r="CA886">
        <v>0</v>
      </c>
      <c r="CB886">
        <v>2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2555</v>
      </c>
      <c r="CK886">
        <v>2.7397260273972601</v>
      </c>
      <c r="CL886">
        <v>0.66766317887394122</v>
      </c>
      <c r="CM886">
        <v>41</v>
      </c>
      <c r="CN886">
        <v>2.9677649151710113</v>
      </c>
      <c r="CO886">
        <v>394</v>
      </c>
      <c r="CP886">
        <v>0.13798438599999999</v>
      </c>
      <c r="CQ886">
        <v>0.277718884</v>
      </c>
      <c r="CR886">
        <v>2251</v>
      </c>
      <c r="CS886">
        <v>0.86900000000000011</v>
      </c>
      <c r="CT886">
        <v>2125</v>
      </c>
      <c r="CU886">
        <v>0.86152748036999993</v>
      </c>
      <c r="CW886">
        <v>0</v>
      </c>
      <c r="CX886">
        <v>1</v>
      </c>
      <c r="CY886">
        <v>372</v>
      </c>
      <c r="CZ886">
        <v>607</v>
      </c>
      <c r="DA886" s="2">
        <v>2142</v>
      </c>
      <c r="DB886" s="2">
        <v>165</v>
      </c>
      <c r="DC886" s="2">
        <v>269.95999999999998</v>
      </c>
      <c r="DD886" s="2">
        <v>210</v>
      </c>
      <c r="DE886">
        <v>212</v>
      </c>
      <c r="DF886">
        <v>8</v>
      </c>
      <c r="DH886">
        <v>38.57</v>
      </c>
      <c r="DI886" s="2">
        <v>38.57</v>
      </c>
      <c r="DJ886">
        <v>-1.28</v>
      </c>
      <c r="DK886">
        <v>0.94763439345864853</v>
      </c>
      <c r="DL886">
        <v>0</v>
      </c>
      <c r="DM886">
        <v>0</v>
      </c>
      <c r="DN886">
        <v>366</v>
      </c>
      <c r="DO886">
        <v>0.60099999999999998</v>
      </c>
      <c r="DP886">
        <v>45936.89</v>
      </c>
      <c r="DQ886" s="2">
        <v>0</v>
      </c>
      <c r="DR886" s="2">
        <v>1.34349377</v>
      </c>
      <c r="DS886">
        <v>1.4375666804420452E-6</v>
      </c>
      <c r="DT886">
        <v>4.9006302561967399</v>
      </c>
      <c r="DU886">
        <v>2818748.4312634459</v>
      </c>
      <c r="DV886">
        <v>0</v>
      </c>
    </row>
    <row r="887" spans="1:126" x14ac:dyDescent="0.15">
      <c r="A887" t="s">
        <v>1548</v>
      </c>
      <c r="B887" t="s">
        <v>316</v>
      </c>
      <c r="C887">
        <v>20</v>
      </c>
      <c r="D887">
        <v>67</v>
      </c>
      <c r="E887" t="s">
        <v>1600</v>
      </c>
      <c r="F887">
        <v>20067</v>
      </c>
      <c r="G887" t="s">
        <v>5871</v>
      </c>
      <c r="H887">
        <v>54.2</v>
      </c>
      <c r="I887">
        <v>0.4</v>
      </c>
      <c r="J887">
        <v>0.4</v>
      </c>
      <c r="K887">
        <v>0.3</v>
      </c>
      <c r="L887">
        <v>0.8</v>
      </c>
      <c r="M887">
        <v>43.9</v>
      </c>
      <c r="N887">
        <f t="shared" si="58"/>
        <v>4865.8999999999996</v>
      </c>
      <c r="O887">
        <f t="shared" si="56"/>
        <v>5134.1000000000004</v>
      </c>
      <c r="P887">
        <f t="shared" si="57"/>
        <v>6.1609200000000026</v>
      </c>
      <c r="Q887" s="4">
        <v>20067</v>
      </c>
      <c r="R887" s="5">
        <v>37.547536999999998</v>
      </c>
      <c r="S887" s="5">
        <v>-101.299362</v>
      </c>
      <c r="T887">
        <v>7</v>
      </c>
      <c r="U887">
        <v>0.32766171919713621</v>
      </c>
      <c r="V887">
        <v>7817</v>
      </c>
      <c r="W887">
        <v>7856</v>
      </c>
      <c r="X887">
        <v>7816</v>
      </c>
      <c r="Y887">
        <v>7727</v>
      </c>
      <c r="Z887">
        <v>3985</v>
      </c>
      <c r="AA887">
        <v>20055</v>
      </c>
      <c r="AB887">
        <v>3072.7470000000003</v>
      </c>
      <c r="AC887">
        <v>55432</v>
      </c>
      <c r="AD887">
        <v>0</v>
      </c>
      <c r="AE887">
        <v>0</v>
      </c>
      <c r="AF887">
        <v>3</v>
      </c>
      <c r="AG887">
        <v>329</v>
      </c>
      <c r="AH887">
        <v>9.11854103343465E-3</v>
      </c>
      <c r="AI887" s="3">
        <v>363512</v>
      </c>
      <c r="AJ887" s="3">
        <v>367871.36320213502</v>
      </c>
      <c r="AK887">
        <v>320</v>
      </c>
      <c r="AL887">
        <v>368064</v>
      </c>
      <c r="AM887">
        <v>723646</v>
      </c>
      <c r="AN887">
        <v>83541</v>
      </c>
      <c r="AO887">
        <v>807187</v>
      </c>
      <c r="AP887">
        <v>4</v>
      </c>
      <c r="AQ887">
        <v>0</v>
      </c>
      <c r="AR887">
        <v>4</v>
      </c>
      <c r="AS887">
        <v>0.50916496945010181</v>
      </c>
      <c r="AT887">
        <v>4</v>
      </c>
      <c r="AU887">
        <v>8</v>
      </c>
      <c r="AV887">
        <f t="shared" si="55"/>
        <v>12</v>
      </c>
      <c r="AW887">
        <v>7816</v>
      </c>
      <c r="AX887">
        <v>1</v>
      </c>
      <c r="AY887">
        <v>484915319.54733902</v>
      </c>
      <c r="AZ887">
        <v>484915.31954733899</v>
      </c>
      <c r="BA887">
        <v>61496.1030212642</v>
      </c>
      <c r="BB887">
        <v>0.16261193000379531</v>
      </c>
      <c r="BC887">
        <v>8745</v>
      </c>
      <c r="BD887">
        <v>20800</v>
      </c>
      <c r="BE887">
        <v>-12055</v>
      </c>
      <c r="BF887">
        <v>-1.5421517206089292</v>
      </c>
      <c r="BG887">
        <v>212754</v>
      </c>
      <c r="BH887">
        <v>27.220317297850563</v>
      </c>
      <c r="BI887">
        <v>1114</v>
      </c>
      <c r="BJ887">
        <v>10</v>
      </c>
      <c r="BK887">
        <v>1</v>
      </c>
      <c r="BL887">
        <v>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7353</v>
      </c>
      <c r="BU887">
        <v>0.66</v>
      </c>
      <c r="BV887">
        <v>0.50753380000000003</v>
      </c>
      <c r="BW887">
        <v>62</v>
      </c>
      <c r="BX887">
        <v>1.7679860000000001</v>
      </c>
      <c r="BY887">
        <v>0.1533148</v>
      </c>
      <c r="BZ887">
        <v>12</v>
      </c>
      <c r="CA887">
        <v>0</v>
      </c>
      <c r="CB887">
        <v>3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7792</v>
      </c>
      <c r="CK887">
        <v>1.9250513347022586</v>
      </c>
      <c r="CL887">
        <v>0.56079766536964981</v>
      </c>
      <c r="CM887">
        <v>48</v>
      </c>
      <c r="CN887">
        <v>0.13213619979451882</v>
      </c>
      <c r="CO887">
        <v>703</v>
      </c>
      <c r="CP887">
        <v>2.1009910999999999E-2</v>
      </c>
      <c r="CQ887">
        <v>-0.1358613165</v>
      </c>
      <c r="CR887">
        <v>7223</v>
      </c>
      <c r="CS887">
        <v>0.93500000000000005</v>
      </c>
      <c r="CT887">
        <v>6222</v>
      </c>
      <c r="CU887">
        <v>0.77908822861999993</v>
      </c>
      <c r="CV887">
        <v>1</v>
      </c>
      <c r="CW887">
        <v>3</v>
      </c>
      <c r="CX887">
        <v>4</v>
      </c>
      <c r="CY887">
        <v>475</v>
      </c>
      <c r="CZ887">
        <v>521</v>
      </c>
      <c r="DA887" s="2">
        <v>4824</v>
      </c>
      <c r="DB887" s="2">
        <v>615</v>
      </c>
      <c r="DC887" s="2">
        <v>163.52000000000001</v>
      </c>
      <c r="DD887" s="2">
        <v>1923</v>
      </c>
      <c r="DE887">
        <v>170</v>
      </c>
      <c r="DF887">
        <v>19</v>
      </c>
      <c r="DG887">
        <v>25.16</v>
      </c>
      <c r="DH887">
        <v>12.58</v>
      </c>
      <c r="DI887" s="2">
        <v>37.74</v>
      </c>
      <c r="DJ887">
        <v>-0.97</v>
      </c>
      <c r="DK887">
        <v>0.8845265080657585</v>
      </c>
      <c r="DL887">
        <v>0</v>
      </c>
      <c r="DM887">
        <v>0</v>
      </c>
      <c r="DN887">
        <v>132.1</v>
      </c>
      <c r="DO887">
        <v>0.36</v>
      </c>
      <c r="DP887">
        <v>37448.089999999997</v>
      </c>
      <c r="DQ887" s="2">
        <v>0</v>
      </c>
      <c r="DR887" s="2">
        <v>0</v>
      </c>
      <c r="DS887">
        <v>0</v>
      </c>
      <c r="DT887">
        <v>3.17026231192835</v>
      </c>
      <c r="DU887">
        <v>1166859.4275775962</v>
      </c>
      <c r="DV887">
        <v>1</v>
      </c>
    </row>
    <row r="888" spans="1:126" x14ac:dyDescent="0.15">
      <c r="A888" t="s">
        <v>1548</v>
      </c>
      <c r="B888" t="s">
        <v>1601</v>
      </c>
      <c r="C888">
        <v>20</v>
      </c>
      <c r="D888">
        <v>69</v>
      </c>
      <c r="E888" t="s">
        <v>1602</v>
      </c>
      <c r="F888">
        <v>20069</v>
      </c>
      <c r="G888" t="s">
        <v>5872</v>
      </c>
      <c r="H888">
        <v>84.1</v>
      </c>
      <c r="I888">
        <v>0.4</v>
      </c>
      <c r="J888">
        <v>0.3</v>
      </c>
      <c r="K888">
        <v>0.2</v>
      </c>
      <c r="L888">
        <v>0.8</v>
      </c>
      <c r="M888">
        <v>14.2</v>
      </c>
      <c r="N888">
        <f t="shared" si="58"/>
        <v>7275.38</v>
      </c>
      <c r="O888">
        <f t="shared" si="56"/>
        <v>2724.62</v>
      </c>
      <c r="P888">
        <f t="shared" si="57"/>
        <v>3.2695440000000011</v>
      </c>
      <c r="Q888" s="4">
        <v>20069</v>
      </c>
      <c r="R888" s="5">
        <v>37.744512999999998</v>
      </c>
      <c r="S888" s="5">
        <v>-100.451716</v>
      </c>
      <c r="T888">
        <v>9</v>
      </c>
      <c r="U888">
        <v>0.88318634356629855</v>
      </c>
      <c r="V888">
        <v>5982</v>
      </c>
      <c r="W888">
        <v>6043</v>
      </c>
      <c r="X888">
        <v>6065</v>
      </c>
      <c r="Y888">
        <v>6050</v>
      </c>
      <c r="Z888">
        <v>2933</v>
      </c>
      <c r="AA888">
        <v>20057</v>
      </c>
      <c r="AB888">
        <v>2427.826</v>
      </c>
      <c r="AC888">
        <v>61000</v>
      </c>
      <c r="AD888">
        <v>0</v>
      </c>
      <c r="AE888">
        <v>0</v>
      </c>
      <c r="AF888">
        <v>5</v>
      </c>
      <c r="AG888">
        <v>418</v>
      </c>
      <c r="AH888">
        <v>1.1961722488038277E-2</v>
      </c>
      <c r="AI888" s="3">
        <v>547153</v>
      </c>
      <c r="AJ888" s="3">
        <v>556074.26089363999</v>
      </c>
      <c r="AK888">
        <v>455</v>
      </c>
      <c r="AL888">
        <v>556409.59999999998</v>
      </c>
      <c r="AM888">
        <v>811748</v>
      </c>
      <c r="AN888">
        <v>134102</v>
      </c>
      <c r="AO888">
        <v>945850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4</v>
      </c>
      <c r="AV888">
        <f t="shared" si="55"/>
        <v>4</v>
      </c>
      <c r="AW888">
        <v>6065</v>
      </c>
      <c r="AX888">
        <v>1</v>
      </c>
      <c r="AY888">
        <v>278745762.22987098</v>
      </c>
      <c r="AZ888">
        <v>278745.76222987095</v>
      </c>
      <c r="BA888">
        <v>47231.713894897199</v>
      </c>
      <c r="BB888">
        <v>0.21172214970332412</v>
      </c>
      <c r="BC888">
        <v>3820</v>
      </c>
      <c r="BD888">
        <v>0</v>
      </c>
      <c r="BE888">
        <v>3820</v>
      </c>
      <c r="BF888">
        <v>0.63858241390839188</v>
      </c>
      <c r="BG888">
        <v>151682</v>
      </c>
      <c r="BH888">
        <v>25.009398186314922</v>
      </c>
      <c r="BI888">
        <v>839</v>
      </c>
      <c r="BJ888">
        <v>14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6005</v>
      </c>
      <c r="BU888">
        <v>0.73</v>
      </c>
      <c r="BV888">
        <v>0.52424539999999997</v>
      </c>
      <c r="BW888">
        <v>50</v>
      </c>
      <c r="BX888">
        <v>2.4979179999999999</v>
      </c>
      <c r="BY888">
        <v>0.75748479999999996</v>
      </c>
      <c r="BZ888">
        <v>14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6095</v>
      </c>
      <c r="CK888">
        <v>2.6251025430680888</v>
      </c>
      <c r="CL888">
        <v>0.65925925925925921</v>
      </c>
      <c r="CM888">
        <v>39</v>
      </c>
      <c r="CN888">
        <v>1.1835729125979628</v>
      </c>
      <c r="CO888">
        <v>585</v>
      </c>
      <c r="CP888">
        <v>0.19472778900000001</v>
      </c>
      <c r="CQ888">
        <v>0.43897557599999998</v>
      </c>
      <c r="CR888">
        <v>5523</v>
      </c>
      <c r="CS888">
        <v>0.9</v>
      </c>
      <c r="CT888">
        <v>4630</v>
      </c>
      <c r="CU888">
        <v>0.81293706294000001</v>
      </c>
      <c r="CV888">
        <v>1</v>
      </c>
      <c r="CX888">
        <v>1</v>
      </c>
      <c r="CY888">
        <v>907</v>
      </c>
      <c r="CZ888">
        <v>664</v>
      </c>
      <c r="DA888" s="2">
        <v>5222</v>
      </c>
      <c r="DB888" s="2">
        <v>445</v>
      </c>
      <c r="DC888" s="2">
        <v>66.569999999999993</v>
      </c>
      <c r="DD888" s="2">
        <v>97</v>
      </c>
      <c r="DE888">
        <v>164</v>
      </c>
      <c r="DF888">
        <v>13</v>
      </c>
      <c r="DG888">
        <v>49.93</v>
      </c>
      <c r="DH888">
        <v>83.21</v>
      </c>
      <c r="DI888" s="2">
        <v>33.28</v>
      </c>
      <c r="DJ888">
        <v>-0.96</v>
      </c>
      <c r="DK888">
        <v>0.89449568950549485</v>
      </c>
      <c r="DL888">
        <v>0</v>
      </c>
      <c r="DM888">
        <v>0</v>
      </c>
      <c r="DN888">
        <v>337.9</v>
      </c>
      <c r="DO888">
        <v>0.622</v>
      </c>
      <c r="DP888">
        <v>52038.459999999992</v>
      </c>
      <c r="DQ888" s="2">
        <v>0</v>
      </c>
      <c r="DR888" s="2">
        <v>916.67598222999993</v>
      </c>
      <c r="DS888">
        <v>1.6474828731339291E-3</v>
      </c>
      <c r="DT888">
        <v>5.1442070701451899</v>
      </c>
      <c r="DU888">
        <v>2862286.1982166567</v>
      </c>
      <c r="DV888">
        <v>1</v>
      </c>
    </row>
    <row r="889" spans="1:126" x14ac:dyDescent="0.15">
      <c r="A889" t="s">
        <v>1548</v>
      </c>
      <c r="B889" t="s">
        <v>1603</v>
      </c>
      <c r="C889">
        <v>20</v>
      </c>
      <c r="D889">
        <v>71</v>
      </c>
      <c r="E889" t="s">
        <v>1604</v>
      </c>
      <c r="F889">
        <v>20071</v>
      </c>
      <c r="G889" t="s">
        <v>5873</v>
      </c>
      <c r="H889">
        <v>84.7</v>
      </c>
      <c r="I889">
        <v>0.2</v>
      </c>
      <c r="J889">
        <v>0.3</v>
      </c>
      <c r="K889">
        <v>0.3</v>
      </c>
      <c r="L889">
        <v>0.7</v>
      </c>
      <c r="M889">
        <v>13.7</v>
      </c>
      <c r="N889">
        <f t="shared" si="58"/>
        <v>7362.49</v>
      </c>
      <c r="O889">
        <f t="shared" si="56"/>
        <v>2637.51</v>
      </c>
      <c r="P889">
        <f t="shared" si="57"/>
        <v>3.1650120000000013</v>
      </c>
      <c r="Q889" s="4">
        <v>20071</v>
      </c>
      <c r="R889" s="5">
        <v>38.480404</v>
      </c>
      <c r="S889" s="5">
        <v>-101.80597</v>
      </c>
      <c r="T889">
        <v>9</v>
      </c>
      <c r="U889">
        <v>-7.4898210923698305E-2</v>
      </c>
      <c r="V889">
        <v>1234</v>
      </c>
      <c r="W889">
        <v>1223</v>
      </c>
      <c r="X889">
        <v>1224</v>
      </c>
      <c r="Y889">
        <v>1299</v>
      </c>
      <c r="Z889">
        <v>621</v>
      </c>
      <c r="AA889">
        <v>20059</v>
      </c>
      <c r="AB889">
        <v>527.06299999999999</v>
      </c>
      <c r="AC889">
        <v>47750</v>
      </c>
      <c r="AD889">
        <v>1</v>
      </c>
      <c r="AE889">
        <v>8.1699346405228761E-4</v>
      </c>
      <c r="AF889">
        <v>8</v>
      </c>
      <c r="AG889">
        <v>262</v>
      </c>
      <c r="AH889">
        <v>3.0534351145038167E-2</v>
      </c>
      <c r="AI889" s="3">
        <v>497397</v>
      </c>
      <c r="AJ889" s="3">
        <v>498178.00813632004</v>
      </c>
      <c r="AK889">
        <v>640</v>
      </c>
      <c r="AL889">
        <v>497952</v>
      </c>
      <c r="AM889">
        <v>1143811</v>
      </c>
      <c r="AN889">
        <v>80282</v>
      </c>
      <c r="AO889">
        <v>1224093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f t="shared" si="55"/>
        <v>0</v>
      </c>
      <c r="AW889">
        <v>0</v>
      </c>
      <c r="AX889">
        <v>0</v>
      </c>
      <c r="AY889">
        <v>140768906.168055</v>
      </c>
      <c r="AZ889">
        <v>140768.90616805499</v>
      </c>
      <c r="BA889">
        <v>91866.6280724557</v>
      </c>
      <c r="BB889">
        <v>0.10885345647075395</v>
      </c>
      <c r="BC889">
        <v>1773</v>
      </c>
      <c r="BD889">
        <v>130</v>
      </c>
      <c r="BE889">
        <v>1643</v>
      </c>
      <c r="BF889">
        <v>1.3314424635332254</v>
      </c>
      <c r="BG889">
        <v>39254</v>
      </c>
      <c r="BH889">
        <v>32.070261437908499</v>
      </c>
      <c r="BI889">
        <v>240</v>
      </c>
      <c r="BJ889">
        <v>4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1</v>
      </c>
      <c r="BS889">
        <v>0</v>
      </c>
      <c r="BT889">
        <v>1234</v>
      </c>
      <c r="BU889">
        <v>0.61</v>
      </c>
      <c r="BV889">
        <v>0.75404859999999996</v>
      </c>
      <c r="BW889">
        <v>27</v>
      </c>
      <c r="BX889">
        <v>4.8622360000000002</v>
      </c>
      <c r="BY889">
        <v>5.8908129999999996</v>
      </c>
      <c r="BZ889">
        <v>4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0</v>
      </c>
      <c r="CJ889">
        <v>1305</v>
      </c>
      <c r="CK889">
        <v>5.3639846743295019</v>
      </c>
      <c r="CL889">
        <v>0.70230607966457026</v>
      </c>
      <c r="CM889">
        <v>18</v>
      </c>
      <c r="CN889">
        <v>5.1405927994926435</v>
      </c>
      <c r="CO889">
        <v>192</v>
      </c>
      <c r="CP889">
        <v>0</v>
      </c>
      <c r="CQ889">
        <v>0</v>
      </c>
      <c r="CR889">
        <v>1210</v>
      </c>
      <c r="CS889">
        <v>0.90500000000000003</v>
      </c>
      <c r="CT889">
        <v>1004</v>
      </c>
      <c r="CU889">
        <v>0.8635724331900001</v>
      </c>
      <c r="CW889">
        <v>0</v>
      </c>
      <c r="CX889">
        <v>1</v>
      </c>
      <c r="CY889">
        <v>325</v>
      </c>
      <c r="CZ889">
        <v>387</v>
      </c>
      <c r="DA889" s="2">
        <v>1270</v>
      </c>
      <c r="DB889" s="2">
        <v>130</v>
      </c>
      <c r="DC889" s="2">
        <v>0</v>
      </c>
      <c r="DD889" s="2">
        <v>157</v>
      </c>
      <c r="DE889">
        <v>120</v>
      </c>
      <c r="DF889">
        <v>9</v>
      </c>
      <c r="DH889">
        <v>77.52</v>
      </c>
      <c r="DI889" s="2">
        <v>77.52</v>
      </c>
      <c r="DJ889">
        <v>-1.8</v>
      </c>
      <c r="DK889">
        <v>0.86056610715384285</v>
      </c>
      <c r="DL889">
        <v>0</v>
      </c>
      <c r="DM889">
        <v>0</v>
      </c>
      <c r="DN889">
        <v>10.4</v>
      </c>
      <c r="DO889">
        <v>0.02</v>
      </c>
      <c r="DP889">
        <v>27575.34</v>
      </c>
      <c r="DQ889" s="2">
        <v>0</v>
      </c>
      <c r="DR889" s="2">
        <v>889.44393249999996</v>
      </c>
      <c r="DS889">
        <v>1.7862041572259976E-3</v>
      </c>
      <c r="DT889">
        <v>2.458209512427</v>
      </c>
      <c r="DU889">
        <v>1224070.3431320495</v>
      </c>
      <c r="DV889">
        <v>1</v>
      </c>
    </row>
    <row r="890" spans="1:126" x14ac:dyDescent="0.15">
      <c r="A890" t="s">
        <v>1548</v>
      </c>
      <c r="B890" t="s">
        <v>1605</v>
      </c>
      <c r="C890">
        <v>20</v>
      </c>
      <c r="D890">
        <v>73</v>
      </c>
      <c r="E890" t="s">
        <v>1606</v>
      </c>
      <c r="F890">
        <v>20073</v>
      </c>
      <c r="G890" t="s">
        <v>5874</v>
      </c>
      <c r="H890">
        <v>93.5</v>
      </c>
      <c r="I890">
        <v>0.3</v>
      </c>
      <c r="J890">
        <v>0.9</v>
      </c>
      <c r="K890">
        <v>0.3</v>
      </c>
      <c r="L890">
        <v>1.6</v>
      </c>
      <c r="M890">
        <v>3.3</v>
      </c>
      <c r="N890">
        <f t="shared" si="58"/>
        <v>8756.6899999999987</v>
      </c>
      <c r="O890">
        <f t="shared" si="56"/>
        <v>1243.3100000000013</v>
      </c>
      <c r="P890">
        <f t="shared" si="57"/>
        <v>1.4919720000000021</v>
      </c>
      <c r="Q890" s="4">
        <v>20073</v>
      </c>
      <c r="R890" s="5">
        <v>37.879347000000003</v>
      </c>
      <c r="S890" s="5">
        <v>-96.241731999999999</v>
      </c>
      <c r="T890">
        <v>6</v>
      </c>
      <c r="U890">
        <v>0.14199151679698091</v>
      </c>
      <c r="V890">
        <v>6654</v>
      </c>
      <c r="W890">
        <v>6495</v>
      </c>
      <c r="X890">
        <v>6393</v>
      </c>
      <c r="Y890">
        <v>6233</v>
      </c>
      <c r="Z890">
        <v>3116</v>
      </c>
      <c r="AA890">
        <v>20061</v>
      </c>
      <c r="AB890">
        <v>2403.1850000000004</v>
      </c>
      <c r="AC890">
        <v>38838</v>
      </c>
      <c r="AD890">
        <v>2</v>
      </c>
      <c r="AE890">
        <v>3.1284217112466763E-4</v>
      </c>
      <c r="AF890">
        <v>21</v>
      </c>
      <c r="AG890">
        <v>551</v>
      </c>
      <c r="AH890">
        <v>3.8112522686025406E-2</v>
      </c>
      <c r="AI890" s="3">
        <v>701012</v>
      </c>
      <c r="AJ890" s="3">
        <v>731710.77169473504</v>
      </c>
      <c r="AK890">
        <v>306</v>
      </c>
      <c r="AL890">
        <v>737702.40000000002</v>
      </c>
      <c r="AM890">
        <v>474778</v>
      </c>
      <c r="AN890">
        <v>53050</v>
      </c>
      <c r="AO890">
        <v>527828</v>
      </c>
      <c r="AP890">
        <v>1</v>
      </c>
      <c r="AQ890">
        <v>0</v>
      </c>
      <c r="AR890">
        <v>1</v>
      </c>
      <c r="AS890">
        <v>0.15396458814472672</v>
      </c>
      <c r="AT890">
        <v>1</v>
      </c>
      <c r="AU890">
        <v>5</v>
      </c>
      <c r="AV890">
        <f t="shared" si="55"/>
        <v>6</v>
      </c>
      <c r="AW890">
        <v>3200</v>
      </c>
      <c r="AX890">
        <v>0.64</v>
      </c>
      <c r="AY890">
        <v>304999266.80681998</v>
      </c>
      <c r="AZ890">
        <v>304999.26680682</v>
      </c>
      <c r="BA890">
        <v>40061.667638939798</v>
      </c>
      <c r="BB890">
        <v>0.24961517054472382</v>
      </c>
      <c r="BC890">
        <v>2184</v>
      </c>
      <c r="BD890">
        <v>100</v>
      </c>
      <c r="BE890">
        <v>2084</v>
      </c>
      <c r="BF890">
        <v>0.31319507063420499</v>
      </c>
      <c r="BG890">
        <v>135575</v>
      </c>
      <c r="BH890">
        <v>21.206788675113405</v>
      </c>
      <c r="BI890">
        <v>1296</v>
      </c>
      <c r="BJ890">
        <v>5</v>
      </c>
      <c r="BK890">
        <v>2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6666</v>
      </c>
      <c r="BU890">
        <v>0.72</v>
      </c>
      <c r="BV890">
        <v>0.42110120000000001</v>
      </c>
      <c r="BW890">
        <v>70</v>
      </c>
      <c r="BX890">
        <v>1.3501350000000001</v>
      </c>
      <c r="BY890">
        <v>-0.3599677</v>
      </c>
      <c r="BZ890">
        <v>8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0</v>
      </c>
      <c r="CJ890">
        <v>6311</v>
      </c>
      <c r="CK890">
        <v>1.9014419267944858</v>
      </c>
      <c r="CL890">
        <v>0.43335374566238005</v>
      </c>
      <c r="CM890">
        <v>50</v>
      </c>
      <c r="CN890">
        <v>-0.13072297840634217</v>
      </c>
      <c r="CO890">
        <v>534</v>
      </c>
      <c r="CP890">
        <v>-0.89280350119999996</v>
      </c>
      <c r="CQ890">
        <v>-0.3011178478</v>
      </c>
      <c r="CR890">
        <v>5354</v>
      </c>
      <c r="CS890">
        <v>0.86299999999999999</v>
      </c>
      <c r="CT890">
        <v>5410</v>
      </c>
      <c r="CU890">
        <v>0.84923609108999998</v>
      </c>
      <c r="CV890">
        <v>1</v>
      </c>
      <c r="CW890">
        <v>3</v>
      </c>
      <c r="CX890">
        <v>3</v>
      </c>
      <c r="CY890">
        <v>437</v>
      </c>
      <c r="CZ890">
        <v>883</v>
      </c>
      <c r="DA890" s="2">
        <v>3605</v>
      </c>
      <c r="DB890" s="2">
        <v>380</v>
      </c>
      <c r="DC890" s="2">
        <v>93.4</v>
      </c>
      <c r="DD890" s="2">
        <v>294</v>
      </c>
      <c r="DE890">
        <v>248</v>
      </c>
      <c r="DF890">
        <v>63</v>
      </c>
      <c r="DG890">
        <v>77.83</v>
      </c>
      <c r="DH890">
        <v>62.27</v>
      </c>
      <c r="DI890" s="2">
        <v>31.13</v>
      </c>
      <c r="DJ890">
        <v>0.66</v>
      </c>
      <c r="DK890">
        <v>0.8763730150125818</v>
      </c>
      <c r="DL890">
        <v>0</v>
      </c>
      <c r="DM890">
        <v>0</v>
      </c>
      <c r="DN890">
        <v>282.39999999999998</v>
      </c>
      <c r="DO890">
        <v>0.38900000000000001</v>
      </c>
      <c r="DP890">
        <v>3438.04</v>
      </c>
      <c r="DQ890" s="2">
        <v>0</v>
      </c>
      <c r="DR890" s="2">
        <v>3634.7662636999999</v>
      </c>
      <c r="DS890">
        <v>4.9271507191367414E-3</v>
      </c>
      <c r="DV890">
        <v>0</v>
      </c>
    </row>
    <row r="891" spans="1:126" x14ac:dyDescent="0.15">
      <c r="A891" t="s">
        <v>1548</v>
      </c>
      <c r="B891" t="s">
        <v>692</v>
      </c>
      <c r="C891">
        <v>20</v>
      </c>
      <c r="D891">
        <v>75</v>
      </c>
      <c r="E891" t="s">
        <v>1607</v>
      </c>
      <c r="F891">
        <v>20075</v>
      </c>
      <c r="G891" t="s">
        <v>5875</v>
      </c>
      <c r="H891">
        <v>67</v>
      </c>
      <c r="I891">
        <v>0.3</v>
      </c>
      <c r="J891">
        <v>0.7</v>
      </c>
      <c r="K891">
        <v>0.3</v>
      </c>
      <c r="L891">
        <v>1.1000000000000001</v>
      </c>
      <c r="M891">
        <v>30.7</v>
      </c>
      <c r="N891">
        <f t="shared" si="58"/>
        <v>5433.37</v>
      </c>
      <c r="O891">
        <f t="shared" si="56"/>
        <v>4566.63</v>
      </c>
      <c r="P891">
        <f t="shared" si="57"/>
        <v>5.4799560000000023</v>
      </c>
      <c r="Q891" s="4">
        <v>20075</v>
      </c>
      <c r="R891" s="5">
        <v>37.995244</v>
      </c>
      <c r="S891" s="5">
        <v>-101.793689</v>
      </c>
      <c r="T891">
        <v>9</v>
      </c>
      <c r="U891">
        <v>0.43521291411703439</v>
      </c>
      <c r="V891">
        <v>2656</v>
      </c>
      <c r="W891">
        <v>2632</v>
      </c>
      <c r="X891">
        <v>2586</v>
      </c>
      <c r="Y891">
        <v>2561</v>
      </c>
      <c r="Z891">
        <v>1339</v>
      </c>
      <c r="AA891">
        <v>20063</v>
      </c>
      <c r="AB891">
        <v>1079.759</v>
      </c>
      <c r="AC891">
        <v>45114</v>
      </c>
      <c r="AD891">
        <v>1</v>
      </c>
      <c r="AE891">
        <v>3.8669760247486468E-4</v>
      </c>
      <c r="AF891">
        <v>4</v>
      </c>
      <c r="AG891">
        <v>397</v>
      </c>
      <c r="AH891">
        <v>1.0075566750629723E-2</v>
      </c>
      <c r="AI891" s="3">
        <v>635157</v>
      </c>
      <c r="AJ891" s="3">
        <v>637765.018890935</v>
      </c>
      <c r="AK891">
        <v>640</v>
      </c>
      <c r="AL891">
        <v>638502.40000000002</v>
      </c>
      <c r="AM891">
        <v>964645</v>
      </c>
      <c r="AN891">
        <v>78870</v>
      </c>
      <c r="AO891">
        <v>1043515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f t="shared" si="55"/>
        <v>1</v>
      </c>
      <c r="AW891">
        <v>2586</v>
      </c>
      <c r="AX891">
        <v>1</v>
      </c>
      <c r="AY891">
        <v>212852589.317792</v>
      </c>
      <c r="AZ891">
        <v>212852.58931779201</v>
      </c>
      <c r="BA891">
        <v>79662.847918265703</v>
      </c>
      <c r="BB891">
        <v>0.12552902967089535</v>
      </c>
      <c r="BC891">
        <v>2617</v>
      </c>
      <c r="BD891">
        <v>2042</v>
      </c>
      <c r="BE891">
        <v>575</v>
      </c>
      <c r="BF891">
        <v>0.21649096385542169</v>
      </c>
      <c r="BG891">
        <v>144332</v>
      </c>
      <c r="BH891">
        <v>55.812838360402168</v>
      </c>
      <c r="BI891">
        <v>423</v>
      </c>
      <c r="BJ891">
        <v>5</v>
      </c>
      <c r="BK891">
        <v>0</v>
      </c>
      <c r="BL891">
        <v>2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2625</v>
      </c>
      <c r="BU891">
        <v>0.52</v>
      </c>
      <c r="BV891">
        <v>0.5538151</v>
      </c>
      <c r="BW891">
        <v>23</v>
      </c>
      <c r="BX891">
        <v>3.0476190000000001</v>
      </c>
      <c r="BY891">
        <v>1.554538</v>
      </c>
      <c r="BZ891">
        <v>6</v>
      </c>
      <c r="CA891">
        <v>0</v>
      </c>
      <c r="CB891">
        <v>2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2593</v>
      </c>
      <c r="CK891">
        <v>3.4708831469340531</v>
      </c>
      <c r="CL891">
        <v>0.68569194683346368</v>
      </c>
      <c r="CM891">
        <v>16</v>
      </c>
      <c r="CN891">
        <v>2.0866213796428563</v>
      </c>
      <c r="CO891">
        <v>180</v>
      </c>
      <c r="CP891">
        <v>-0.2318199484</v>
      </c>
      <c r="CQ891">
        <v>-0.1289538566</v>
      </c>
      <c r="CR891">
        <v>2254</v>
      </c>
      <c r="CS891">
        <v>0.91500000000000004</v>
      </c>
      <c r="CT891">
        <v>1918</v>
      </c>
      <c r="CU891">
        <v>0.75446724024</v>
      </c>
      <c r="CW891">
        <v>1</v>
      </c>
      <c r="CX891">
        <v>1</v>
      </c>
      <c r="CY891">
        <v>670</v>
      </c>
      <c r="CZ891">
        <v>593</v>
      </c>
      <c r="DA891" s="2">
        <v>1790</v>
      </c>
      <c r="DB891" s="2">
        <v>135</v>
      </c>
      <c r="DC891" s="2">
        <v>114.99</v>
      </c>
      <c r="DD891" s="2">
        <v>310</v>
      </c>
      <c r="DE891">
        <v>206</v>
      </c>
      <c r="DF891">
        <v>20</v>
      </c>
      <c r="DH891">
        <v>38.33</v>
      </c>
      <c r="DJ891">
        <v>-0.59</v>
      </c>
      <c r="DK891">
        <v>0.90136611892807605</v>
      </c>
      <c r="DL891">
        <v>0</v>
      </c>
      <c r="DM891">
        <v>0</v>
      </c>
      <c r="DN891">
        <v>4.4000000000000004</v>
      </c>
      <c r="DO891">
        <v>6.9999999999999993E-3</v>
      </c>
      <c r="DP891">
        <v>112176.43</v>
      </c>
      <c r="DQ891" s="2">
        <v>0</v>
      </c>
      <c r="DR891" s="2">
        <v>0</v>
      </c>
      <c r="DS891">
        <v>0</v>
      </c>
      <c r="DT891">
        <v>3.0782564416569702</v>
      </c>
      <c r="DU891">
        <v>1965474.1258134355</v>
      </c>
      <c r="DV891">
        <v>1</v>
      </c>
    </row>
    <row r="892" spans="1:126" x14ac:dyDescent="0.15">
      <c r="A892" t="s">
        <v>1548</v>
      </c>
      <c r="B892" t="s">
        <v>1608</v>
      </c>
      <c r="C892">
        <v>20</v>
      </c>
      <c r="D892">
        <v>77</v>
      </c>
      <c r="E892" t="s">
        <v>1609</v>
      </c>
      <c r="F892">
        <v>20077</v>
      </c>
      <c r="G892" t="s">
        <v>5876</v>
      </c>
      <c r="H892">
        <v>92.5</v>
      </c>
      <c r="I892">
        <v>0.3</v>
      </c>
      <c r="J892">
        <v>1</v>
      </c>
      <c r="K892">
        <v>0.1</v>
      </c>
      <c r="L892">
        <v>1.1000000000000001</v>
      </c>
      <c r="M892">
        <v>4.9000000000000004</v>
      </c>
      <c r="N892">
        <f t="shared" si="58"/>
        <v>8582.57</v>
      </c>
      <c r="O892">
        <f t="shared" si="56"/>
        <v>1417.4300000000003</v>
      </c>
      <c r="P892">
        <f t="shared" si="57"/>
        <v>1.700916000000001</v>
      </c>
      <c r="Q892" s="4">
        <v>20077</v>
      </c>
      <c r="R892" s="5">
        <v>37.188184</v>
      </c>
      <c r="S892" s="5">
        <v>-98.066590000000005</v>
      </c>
      <c r="T892">
        <v>8</v>
      </c>
      <c r="U892">
        <v>3.2439487001566708E-2</v>
      </c>
      <c r="V892">
        <v>5998</v>
      </c>
      <c r="W892">
        <v>5906</v>
      </c>
      <c r="X892">
        <v>5861</v>
      </c>
      <c r="Y892">
        <v>5783</v>
      </c>
      <c r="Z892">
        <v>2838</v>
      </c>
      <c r="AA892">
        <v>20065</v>
      </c>
      <c r="AB892">
        <v>2199.922</v>
      </c>
      <c r="AC892">
        <v>43973</v>
      </c>
      <c r="AD892">
        <v>2</v>
      </c>
      <c r="AE892">
        <v>3.4123869646817952E-4</v>
      </c>
      <c r="AF892">
        <v>11</v>
      </c>
      <c r="AG892">
        <v>482</v>
      </c>
      <c r="AH892">
        <v>2.2821576763485476E-2</v>
      </c>
      <c r="AI892" s="3">
        <v>506006</v>
      </c>
      <c r="AJ892" s="3">
        <v>512811.11156312004</v>
      </c>
      <c r="AK892">
        <v>307</v>
      </c>
      <c r="AL892">
        <v>513920</v>
      </c>
      <c r="AM892">
        <v>646113</v>
      </c>
      <c r="AN892">
        <v>85229</v>
      </c>
      <c r="AO892">
        <v>731342</v>
      </c>
      <c r="AP892">
        <v>2</v>
      </c>
      <c r="AQ892">
        <v>0</v>
      </c>
      <c r="AR892">
        <v>2</v>
      </c>
      <c r="AS892">
        <v>0.33863867253640367</v>
      </c>
      <c r="AT892">
        <v>1</v>
      </c>
      <c r="AU892">
        <v>16</v>
      </c>
      <c r="AV892">
        <f t="shared" si="55"/>
        <v>17</v>
      </c>
      <c r="AW892">
        <v>715</v>
      </c>
      <c r="AX892">
        <v>0.16000000000000003</v>
      </c>
      <c r="AY892">
        <v>328514327.437186</v>
      </c>
      <c r="AZ892">
        <v>328514.32743718603</v>
      </c>
      <c r="BA892">
        <v>50317.857512381401</v>
      </c>
      <c r="BB892">
        <v>0.19873660156415368</v>
      </c>
      <c r="BC892">
        <v>4307</v>
      </c>
      <c r="BD892">
        <v>0</v>
      </c>
      <c r="BE892">
        <v>4307</v>
      </c>
      <c r="BF892">
        <v>0.71807269089696568</v>
      </c>
      <c r="BG892">
        <v>215789</v>
      </c>
      <c r="BH892">
        <v>36.817778536085989</v>
      </c>
      <c r="BI892">
        <v>1088</v>
      </c>
      <c r="BJ892">
        <v>14</v>
      </c>
      <c r="BK892">
        <v>0</v>
      </c>
      <c r="BL892">
        <v>3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1</v>
      </c>
      <c r="BS892">
        <v>0</v>
      </c>
      <c r="BT892">
        <v>5667</v>
      </c>
      <c r="BU892">
        <v>0.78</v>
      </c>
      <c r="BV892">
        <v>0.60598180000000001</v>
      </c>
      <c r="BW892">
        <v>63</v>
      </c>
      <c r="BX892">
        <v>3.3527439999999999</v>
      </c>
      <c r="BY892">
        <v>2.233114</v>
      </c>
      <c r="BZ892">
        <v>13</v>
      </c>
      <c r="CA892">
        <v>0</v>
      </c>
      <c r="CB892">
        <v>2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5832</v>
      </c>
      <c r="CK892">
        <v>2.7434842249657061</v>
      </c>
      <c r="CL892">
        <v>0.56291234684260127</v>
      </c>
      <c r="CM892">
        <v>51</v>
      </c>
      <c r="CN892">
        <v>1.2803785776880647</v>
      </c>
      <c r="CO892">
        <v>598</v>
      </c>
      <c r="CP892">
        <v>0.37865426899999999</v>
      </c>
      <c r="CQ892">
        <v>-0.2470294052</v>
      </c>
      <c r="CR892">
        <v>5037</v>
      </c>
      <c r="CS892">
        <v>0.86799999999999999</v>
      </c>
      <c r="CT892">
        <v>4876</v>
      </c>
      <c r="CU892">
        <v>0.82042364844000004</v>
      </c>
      <c r="CV892">
        <v>1</v>
      </c>
      <c r="CW892">
        <v>4</v>
      </c>
      <c r="CX892">
        <v>3</v>
      </c>
      <c r="CY892">
        <v>377</v>
      </c>
      <c r="CZ892">
        <v>713</v>
      </c>
      <c r="DA892" s="2">
        <v>4202</v>
      </c>
      <c r="DB892" s="2">
        <v>490</v>
      </c>
      <c r="DC892" s="2">
        <v>153.58000000000001</v>
      </c>
      <c r="DD892" s="2">
        <v>223</v>
      </c>
      <c r="DE892">
        <v>176</v>
      </c>
      <c r="DF892">
        <v>38</v>
      </c>
      <c r="DG892">
        <v>17.059999999999999</v>
      </c>
      <c r="DH892">
        <v>51.19</v>
      </c>
      <c r="DI892" s="2">
        <v>51.19</v>
      </c>
      <c r="DJ892">
        <v>-1.26</v>
      </c>
      <c r="DK892">
        <v>0.90657620660624583</v>
      </c>
      <c r="DL892">
        <v>0</v>
      </c>
      <c r="DM892">
        <v>0</v>
      </c>
      <c r="DN892">
        <v>344.1</v>
      </c>
      <c r="DO892">
        <v>0.66299999999999992</v>
      </c>
      <c r="DP892">
        <v>19923.86</v>
      </c>
      <c r="DQ892" s="2">
        <v>0</v>
      </c>
      <c r="DR892" s="2">
        <v>89.084414629999998</v>
      </c>
      <c r="DS892">
        <v>1.7334368096590911E-4</v>
      </c>
      <c r="DT892">
        <v>2.47710573694757</v>
      </c>
      <c r="DU892">
        <v>1273034.1803320951</v>
      </c>
      <c r="DV892">
        <v>0</v>
      </c>
    </row>
    <row r="893" spans="1:126" x14ac:dyDescent="0.15">
      <c r="A893" t="s">
        <v>1548</v>
      </c>
      <c r="B893" t="s">
        <v>1610</v>
      </c>
      <c r="C893">
        <v>20</v>
      </c>
      <c r="D893">
        <v>79</v>
      </c>
      <c r="E893" t="s">
        <v>1611</v>
      </c>
      <c r="F893">
        <v>20079</v>
      </c>
      <c r="G893" t="s">
        <v>5877</v>
      </c>
      <c r="H893">
        <v>84.6</v>
      </c>
      <c r="I893">
        <v>1.5</v>
      </c>
      <c r="J893">
        <v>0.5</v>
      </c>
      <c r="K893">
        <v>0.7</v>
      </c>
      <c r="L893">
        <v>1.8</v>
      </c>
      <c r="M893">
        <v>10.8</v>
      </c>
      <c r="N893">
        <f t="shared" si="58"/>
        <v>7280.0299999999988</v>
      </c>
      <c r="O893">
        <f t="shared" si="56"/>
        <v>2719.9700000000012</v>
      </c>
      <c r="P893">
        <f t="shared" si="57"/>
        <v>3.2639640000000028</v>
      </c>
      <c r="Q893" s="4">
        <v>20079</v>
      </c>
      <c r="R893" s="5">
        <v>38.050144000000003</v>
      </c>
      <c r="S893" s="5">
        <v>-97.436706000000001</v>
      </c>
      <c r="T893">
        <v>2</v>
      </c>
      <c r="U893">
        <v>5.3467740063884987E-2</v>
      </c>
      <c r="V893">
        <v>34572</v>
      </c>
      <c r="W893">
        <v>34797</v>
      </c>
      <c r="X893">
        <v>34835</v>
      </c>
      <c r="Y893">
        <v>34783</v>
      </c>
      <c r="Z893">
        <v>16789</v>
      </c>
      <c r="AA893">
        <v>20067</v>
      </c>
      <c r="AB893">
        <v>13608.286000000002</v>
      </c>
      <c r="AC893">
        <v>51327</v>
      </c>
      <c r="AD893">
        <v>2</v>
      </c>
      <c r="AE893">
        <v>5.7413520884168223E-5</v>
      </c>
      <c r="AF893">
        <v>51</v>
      </c>
      <c r="AG893">
        <v>744</v>
      </c>
      <c r="AH893">
        <v>6.8548387096774188E-2</v>
      </c>
      <c r="AI893" s="3">
        <v>339584</v>
      </c>
      <c r="AJ893" s="3">
        <v>345443.20158468501</v>
      </c>
      <c r="AK893">
        <v>120</v>
      </c>
      <c r="AL893">
        <v>345945.59999999998</v>
      </c>
      <c r="AM893">
        <v>579409</v>
      </c>
      <c r="AN893">
        <v>115014</v>
      </c>
      <c r="AO893">
        <v>694423</v>
      </c>
      <c r="AP893">
        <v>3</v>
      </c>
      <c r="AQ893">
        <v>1</v>
      </c>
      <c r="AR893">
        <v>4</v>
      </c>
      <c r="AS893">
        <v>0.11495243842860017</v>
      </c>
      <c r="AT893">
        <v>4</v>
      </c>
      <c r="AU893">
        <v>53</v>
      </c>
      <c r="AV893">
        <f t="shared" si="55"/>
        <v>57</v>
      </c>
      <c r="AW893">
        <v>29552</v>
      </c>
      <c r="AX893">
        <v>0.85</v>
      </c>
      <c r="AY893">
        <v>166882958.10206899</v>
      </c>
      <c r="AZ893">
        <v>166882.95810206898</v>
      </c>
      <c r="BA893">
        <v>5022.7253406117197</v>
      </c>
      <c r="BB893">
        <v>1.9909509921125998</v>
      </c>
      <c r="BC893">
        <v>4145</v>
      </c>
      <c r="BD893">
        <v>7070</v>
      </c>
      <c r="BE893">
        <v>-2925</v>
      </c>
      <c r="BF893">
        <v>-8.4606039569593894E-2</v>
      </c>
      <c r="BG893">
        <v>580247</v>
      </c>
      <c r="BH893">
        <v>16.657011626237978</v>
      </c>
      <c r="BI893">
        <v>3984</v>
      </c>
      <c r="BJ893">
        <v>54</v>
      </c>
      <c r="BK893">
        <v>7</v>
      </c>
      <c r="BL893">
        <v>3</v>
      </c>
      <c r="BM893">
        <v>0</v>
      </c>
      <c r="BN893">
        <v>1</v>
      </c>
      <c r="BO893">
        <v>2</v>
      </c>
      <c r="BP893">
        <v>2</v>
      </c>
      <c r="BQ893">
        <v>2</v>
      </c>
      <c r="BR893">
        <v>3</v>
      </c>
      <c r="BS893">
        <v>0</v>
      </c>
      <c r="BT893">
        <v>34247</v>
      </c>
      <c r="BU893">
        <v>0.8</v>
      </c>
      <c r="BV893">
        <v>0.60630660000000003</v>
      </c>
      <c r="BW893">
        <v>229</v>
      </c>
      <c r="BX893">
        <v>2.1607729999999998</v>
      </c>
      <c r="BY893">
        <v>0.62077740000000003</v>
      </c>
      <c r="BZ893">
        <v>54</v>
      </c>
      <c r="CA893">
        <v>4</v>
      </c>
      <c r="CB893">
        <v>2</v>
      </c>
      <c r="CC893">
        <v>0</v>
      </c>
      <c r="CD893">
        <v>2</v>
      </c>
      <c r="CE893">
        <v>0</v>
      </c>
      <c r="CF893">
        <v>2</v>
      </c>
      <c r="CG893">
        <v>1</v>
      </c>
      <c r="CH893">
        <v>2</v>
      </c>
      <c r="CI893">
        <v>0</v>
      </c>
      <c r="CJ893">
        <v>34797</v>
      </c>
      <c r="CK893">
        <v>1.9254533436790529</v>
      </c>
      <c r="CL893">
        <v>0.64669954304845501</v>
      </c>
      <c r="CM893">
        <v>199</v>
      </c>
      <c r="CN893">
        <v>0.36107806467913967</v>
      </c>
      <c r="CO893">
        <v>4700</v>
      </c>
      <c r="CP893">
        <v>0.37355989099999998</v>
      </c>
      <c r="CQ893">
        <v>0.42305622900000001</v>
      </c>
      <c r="CR893">
        <v>30603</v>
      </c>
      <c r="CS893">
        <v>0.871</v>
      </c>
      <c r="CT893">
        <v>29213</v>
      </c>
      <c r="CU893">
        <v>0.86461280520000006</v>
      </c>
      <c r="CV893">
        <v>119</v>
      </c>
      <c r="CW893">
        <v>20</v>
      </c>
      <c r="CX893">
        <v>30</v>
      </c>
      <c r="CY893">
        <v>574</v>
      </c>
      <c r="CZ893">
        <v>1095</v>
      </c>
      <c r="DA893" s="2">
        <v>20537</v>
      </c>
      <c r="DB893" s="2">
        <v>3610</v>
      </c>
      <c r="DC893" s="2">
        <v>138.16999999999999</v>
      </c>
      <c r="DD893" s="2">
        <v>2473</v>
      </c>
      <c r="DE893">
        <v>276</v>
      </c>
      <c r="DF893">
        <v>13</v>
      </c>
      <c r="DG893">
        <v>34.54</v>
      </c>
      <c r="DH893">
        <v>17.27</v>
      </c>
      <c r="DI893" s="2">
        <v>20.149999999999999</v>
      </c>
      <c r="DJ893">
        <v>-1.71</v>
      </c>
      <c r="DK893">
        <v>0.90733956841311725</v>
      </c>
      <c r="DL893">
        <v>4.0322580645161289E-3</v>
      </c>
      <c r="DM893">
        <v>0</v>
      </c>
      <c r="DN893">
        <v>234</v>
      </c>
      <c r="DO893">
        <v>0.69200000000000006</v>
      </c>
      <c r="DP893">
        <v>2646.9399999999996</v>
      </c>
      <c r="DQ893" s="2">
        <v>0</v>
      </c>
      <c r="DR893" s="2">
        <v>204.41248712999999</v>
      </c>
      <c r="DS893">
        <v>5.9087703138065639E-4</v>
      </c>
      <c r="DT893">
        <v>4.9284314164836198</v>
      </c>
      <c r="DU893">
        <v>1704969.1634342757</v>
      </c>
      <c r="DV893">
        <v>1</v>
      </c>
    </row>
    <row r="894" spans="1:126" x14ac:dyDescent="0.15">
      <c r="A894" t="s">
        <v>1548</v>
      </c>
      <c r="B894" t="s">
        <v>1612</v>
      </c>
      <c r="C894">
        <v>20</v>
      </c>
      <c r="D894">
        <v>81</v>
      </c>
      <c r="E894" t="s">
        <v>1613</v>
      </c>
      <c r="F894">
        <v>20081</v>
      </c>
      <c r="G894" t="s">
        <v>5878</v>
      </c>
      <c r="H894">
        <v>71.3</v>
      </c>
      <c r="I894">
        <v>0.1</v>
      </c>
      <c r="J894">
        <v>0.4</v>
      </c>
      <c r="K894">
        <v>0.2</v>
      </c>
      <c r="L894">
        <v>1</v>
      </c>
      <c r="M894">
        <v>27</v>
      </c>
      <c r="N894">
        <f t="shared" si="58"/>
        <v>5813.9</v>
      </c>
      <c r="O894">
        <f t="shared" si="56"/>
        <v>4186.1000000000004</v>
      </c>
      <c r="P894">
        <f t="shared" si="57"/>
        <v>5.0233200000000027</v>
      </c>
      <c r="Q894" s="4">
        <v>20081</v>
      </c>
      <c r="R894" s="5">
        <v>37.554979000000003</v>
      </c>
      <c r="S894" s="5">
        <v>-100.879952</v>
      </c>
      <c r="T894">
        <v>9</v>
      </c>
      <c r="U894">
        <v>0.51270119424850213</v>
      </c>
      <c r="V894">
        <v>4222</v>
      </c>
      <c r="W894">
        <v>4198</v>
      </c>
      <c r="X894">
        <v>4130</v>
      </c>
      <c r="Y894">
        <v>4092</v>
      </c>
      <c r="Z894">
        <v>1983</v>
      </c>
      <c r="AA894">
        <v>20069</v>
      </c>
      <c r="AB894">
        <v>1659.8690000000001</v>
      </c>
      <c r="AC894">
        <v>56484</v>
      </c>
      <c r="AD894">
        <v>0</v>
      </c>
      <c r="AE894">
        <v>0</v>
      </c>
      <c r="AF894">
        <v>0</v>
      </c>
      <c r="AG894">
        <v>187</v>
      </c>
      <c r="AH894">
        <v>0</v>
      </c>
      <c r="AI894" s="3">
        <v>363603</v>
      </c>
      <c r="AJ894" s="3">
        <v>369613.00001446001</v>
      </c>
      <c r="AK894">
        <v>878</v>
      </c>
      <c r="AL894">
        <v>369760</v>
      </c>
      <c r="AM894">
        <v>545204</v>
      </c>
      <c r="AN894">
        <v>103036</v>
      </c>
      <c r="AO894">
        <v>648240</v>
      </c>
      <c r="AP894">
        <v>3</v>
      </c>
      <c r="AQ894">
        <v>0</v>
      </c>
      <c r="AR894">
        <v>3</v>
      </c>
      <c r="AS894">
        <v>0.71462601238685086</v>
      </c>
      <c r="AT894">
        <v>3</v>
      </c>
      <c r="AU894">
        <v>1</v>
      </c>
      <c r="AV894">
        <f t="shared" si="55"/>
        <v>4</v>
      </c>
      <c r="AW894">
        <v>4130</v>
      </c>
      <c r="AX894">
        <v>1</v>
      </c>
      <c r="AY894">
        <v>226944805.42744401</v>
      </c>
      <c r="AZ894">
        <v>226944.80542744402</v>
      </c>
      <c r="BA894">
        <v>52745.826610852702</v>
      </c>
      <c r="BB894">
        <v>0.18958845926859458</v>
      </c>
      <c r="BC894">
        <v>10178</v>
      </c>
      <c r="BD894">
        <v>0</v>
      </c>
      <c r="BE894">
        <v>10178</v>
      </c>
      <c r="BF894">
        <v>2.4107058266224537</v>
      </c>
      <c r="BG894">
        <v>132739</v>
      </c>
      <c r="BH894">
        <v>32.140193704600485</v>
      </c>
      <c r="BI894">
        <v>526</v>
      </c>
      <c r="BJ894">
        <v>8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1</v>
      </c>
      <c r="BS894">
        <v>0</v>
      </c>
      <c r="BT894">
        <v>4006</v>
      </c>
      <c r="BU894">
        <v>0.64</v>
      </c>
      <c r="BV894">
        <v>0.55752840000000004</v>
      </c>
      <c r="BW894">
        <v>36</v>
      </c>
      <c r="BX894">
        <v>2.7458809999999998</v>
      </c>
      <c r="BY894">
        <v>1.284044</v>
      </c>
      <c r="BZ894">
        <v>8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4073</v>
      </c>
      <c r="CK894">
        <v>2.7007120058924623</v>
      </c>
      <c r="CL894">
        <v>0.57377722975750101</v>
      </c>
      <c r="CM894">
        <v>34</v>
      </c>
      <c r="CN894">
        <v>1.2676595851944747</v>
      </c>
      <c r="CO894">
        <v>343</v>
      </c>
      <c r="CP894">
        <v>0.34390927799999998</v>
      </c>
      <c r="CQ894">
        <v>-0.1170448161</v>
      </c>
      <c r="CR894">
        <v>3724</v>
      </c>
      <c r="CS894">
        <v>0.91799999999999993</v>
      </c>
      <c r="CT894">
        <v>3310</v>
      </c>
      <c r="CU894">
        <v>0.76830781960999994</v>
      </c>
      <c r="CV894">
        <v>1</v>
      </c>
      <c r="CX894">
        <v>2</v>
      </c>
      <c r="CY894">
        <v>1006</v>
      </c>
      <c r="CZ894">
        <v>288</v>
      </c>
      <c r="DA894" s="2">
        <v>2936</v>
      </c>
      <c r="DB894" s="2">
        <v>330</v>
      </c>
      <c r="DC894" s="2">
        <v>72.45</v>
      </c>
      <c r="DD894" s="2">
        <v>586</v>
      </c>
      <c r="DE894">
        <v>64</v>
      </c>
      <c r="DF894">
        <v>12</v>
      </c>
      <c r="DG894">
        <v>48.3</v>
      </c>
      <c r="DH894">
        <v>48.3</v>
      </c>
      <c r="DI894" s="2">
        <v>24.15</v>
      </c>
      <c r="DJ894">
        <v>-0.61</v>
      </c>
      <c r="DK894">
        <v>0.80575792828992066</v>
      </c>
      <c r="DL894">
        <v>0</v>
      </c>
      <c r="DM894">
        <v>0</v>
      </c>
      <c r="DN894">
        <v>192.7</v>
      </c>
      <c r="DO894">
        <v>0.51400000000000001</v>
      </c>
      <c r="DP894">
        <v>16682.37</v>
      </c>
      <c r="DQ894" s="2">
        <v>0</v>
      </c>
      <c r="DR894" s="2">
        <v>143.78383700000001</v>
      </c>
      <c r="DS894">
        <v>3.8885761594818264E-4</v>
      </c>
      <c r="DT894">
        <v>4.6286378088263502</v>
      </c>
      <c r="DU894">
        <v>1711485.1161916312</v>
      </c>
      <c r="DV894">
        <v>0</v>
      </c>
    </row>
    <row r="895" spans="1:126" x14ac:dyDescent="0.15">
      <c r="A895" t="s">
        <v>1548</v>
      </c>
      <c r="B895" t="s">
        <v>1614</v>
      </c>
      <c r="C895">
        <v>20</v>
      </c>
      <c r="D895">
        <v>83</v>
      </c>
      <c r="E895" t="s">
        <v>1615</v>
      </c>
      <c r="F895">
        <v>20083</v>
      </c>
      <c r="G895" t="s">
        <v>5879</v>
      </c>
      <c r="H895">
        <v>91.2</v>
      </c>
      <c r="I895">
        <v>1</v>
      </c>
      <c r="J895">
        <v>0.2</v>
      </c>
      <c r="K895">
        <v>0.4</v>
      </c>
      <c r="L895">
        <v>1</v>
      </c>
      <c r="M895">
        <v>6.2</v>
      </c>
      <c r="N895">
        <f t="shared" si="58"/>
        <v>8358.0800000000017</v>
      </c>
      <c r="O895">
        <f t="shared" si="56"/>
        <v>1641.9199999999983</v>
      </c>
      <c r="P895">
        <f t="shared" si="57"/>
        <v>1.9703039999999987</v>
      </c>
      <c r="Q895" s="4">
        <v>20083</v>
      </c>
      <c r="R895" s="5">
        <v>38.087493000000002</v>
      </c>
      <c r="S895" s="5">
        <v>-99.898407000000006</v>
      </c>
      <c r="T895">
        <v>9</v>
      </c>
      <c r="U895">
        <v>0.29932119218199815</v>
      </c>
      <c r="V895">
        <v>1949</v>
      </c>
      <c r="W895">
        <v>1941</v>
      </c>
      <c r="X895">
        <v>1939</v>
      </c>
      <c r="Y895">
        <v>1866</v>
      </c>
      <c r="Z895">
        <v>938</v>
      </c>
      <c r="AA895">
        <v>20071</v>
      </c>
      <c r="AB895">
        <v>799.00300000000004</v>
      </c>
      <c r="AC895">
        <v>54856</v>
      </c>
      <c r="AD895">
        <v>0</v>
      </c>
      <c r="AE895">
        <v>0</v>
      </c>
      <c r="AF895">
        <v>0</v>
      </c>
      <c r="AG895">
        <v>399</v>
      </c>
      <c r="AH895">
        <v>0</v>
      </c>
      <c r="AI895" s="3">
        <v>542530</v>
      </c>
      <c r="AJ895" s="3">
        <v>550394.05628180003</v>
      </c>
      <c r="AK895">
        <v>640</v>
      </c>
      <c r="AL895">
        <v>550585.59999999998</v>
      </c>
      <c r="AM895">
        <v>596750</v>
      </c>
      <c r="AN895">
        <v>90950</v>
      </c>
      <c r="AO895">
        <v>687700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f t="shared" si="55"/>
        <v>0</v>
      </c>
      <c r="AW895">
        <v>1939</v>
      </c>
      <c r="AX895">
        <v>1</v>
      </c>
      <c r="AY895">
        <v>172049344.07593301</v>
      </c>
      <c r="AZ895">
        <v>172049.34407593301</v>
      </c>
      <c r="BA895">
        <v>82959.144973133007</v>
      </c>
      <c r="BB895">
        <v>0.12054126164437423</v>
      </c>
      <c r="BC895">
        <v>2715</v>
      </c>
      <c r="BD895">
        <v>5530</v>
      </c>
      <c r="BE895">
        <v>-2815</v>
      </c>
      <c r="BF895">
        <v>-1.4443304258594152</v>
      </c>
      <c r="BG895">
        <v>51536</v>
      </c>
      <c r="BH895">
        <v>26.578648788035071</v>
      </c>
      <c r="BI895">
        <v>387</v>
      </c>
      <c r="BJ895">
        <v>4</v>
      </c>
      <c r="BK895">
        <v>1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1906</v>
      </c>
      <c r="BU895">
        <v>0.6</v>
      </c>
      <c r="BV895">
        <v>0.71215079999999997</v>
      </c>
      <c r="BW895">
        <v>23</v>
      </c>
      <c r="BX895">
        <v>3.1479539999999999</v>
      </c>
      <c r="BY895">
        <v>2.8762979999999998</v>
      </c>
      <c r="BZ895">
        <v>2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1914</v>
      </c>
      <c r="CK895">
        <v>1.567398119122257</v>
      </c>
      <c r="CL895">
        <v>0.70013210039630114</v>
      </c>
      <c r="CM895">
        <v>14</v>
      </c>
      <c r="CN895">
        <v>0.60627197552779233</v>
      </c>
      <c r="CO895">
        <v>229</v>
      </c>
      <c r="CP895">
        <v>0.108803657</v>
      </c>
      <c r="CQ895">
        <v>0.66587817400000004</v>
      </c>
      <c r="CR895">
        <v>1693</v>
      </c>
      <c r="CS895">
        <v>0.89500000000000002</v>
      </c>
      <c r="CT895">
        <v>1612</v>
      </c>
      <c r="CU895">
        <v>0.85356454721000008</v>
      </c>
      <c r="CW895">
        <v>0</v>
      </c>
      <c r="CX895">
        <v>1</v>
      </c>
      <c r="CY895">
        <v>391</v>
      </c>
      <c r="CZ895">
        <v>584</v>
      </c>
      <c r="DA895" s="2">
        <v>1315</v>
      </c>
      <c r="DB895" s="2">
        <v>175</v>
      </c>
      <c r="DC895" s="2">
        <v>51.28</v>
      </c>
      <c r="DD895" s="2">
        <v>78</v>
      </c>
      <c r="DE895">
        <v>148</v>
      </c>
      <c r="DF895">
        <v>4</v>
      </c>
      <c r="DG895">
        <v>51.28</v>
      </c>
      <c r="DH895">
        <v>102.56</v>
      </c>
      <c r="DI895" s="2">
        <v>51.28</v>
      </c>
      <c r="DJ895">
        <v>-0.94</v>
      </c>
      <c r="DK895">
        <v>0.9492857537832009</v>
      </c>
      <c r="DL895">
        <v>0</v>
      </c>
      <c r="DM895">
        <v>0</v>
      </c>
      <c r="DN895">
        <v>332.4</v>
      </c>
      <c r="DO895">
        <v>0.625</v>
      </c>
      <c r="DP895">
        <v>55954.37</v>
      </c>
      <c r="DQ895" s="2">
        <v>0</v>
      </c>
      <c r="DR895" s="2">
        <v>0</v>
      </c>
      <c r="DS895">
        <v>0</v>
      </c>
      <c r="DT895">
        <v>3.6101867905866998</v>
      </c>
      <c r="DU895">
        <v>1987716.8602072524</v>
      </c>
      <c r="DV895">
        <v>1</v>
      </c>
    </row>
    <row r="896" spans="1:126" x14ac:dyDescent="0.15">
      <c r="A896" t="s">
        <v>1548</v>
      </c>
      <c r="B896" t="s">
        <v>174</v>
      </c>
      <c r="C896">
        <v>20</v>
      </c>
      <c r="D896">
        <v>85</v>
      </c>
      <c r="E896" t="s">
        <v>1616</v>
      </c>
      <c r="F896">
        <v>20085</v>
      </c>
      <c r="G896" t="s">
        <v>5880</v>
      </c>
      <c r="H896">
        <v>85.9</v>
      </c>
      <c r="I896">
        <v>0.5</v>
      </c>
      <c r="J896">
        <v>7.2</v>
      </c>
      <c r="K896">
        <v>0.4</v>
      </c>
      <c r="L896">
        <v>2.8</v>
      </c>
      <c r="M896">
        <v>3.3</v>
      </c>
      <c r="N896">
        <f t="shared" si="58"/>
        <v>7449.7900000000018</v>
      </c>
      <c r="O896">
        <f t="shared" si="56"/>
        <v>2550.2099999999982</v>
      </c>
      <c r="P896">
        <f t="shared" si="57"/>
        <v>3.0602519999999989</v>
      </c>
      <c r="Q896" s="4">
        <v>20085</v>
      </c>
      <c r="R896" s="5">
        <v>39.411144999999998</v>
      </c>
      <c r="S896" s="5">
        <v>-95.794484999999995</v>
      </c>
      <c r="T896">
        <v>3</v>
      </c>
      <c r="U896">
        <v>0.10744850363939677</v>
      </c>
      <c r="V896">
        <v>13401</v>
      </c>
      <c r="W896">
        <v>13464</v>
      </c>
      <c r="X896">
        <v>13400</v>
      </c>
      <c r="Y896">
        <v>13284</v>
      </c>
      <c r="Z896">
        <v>6724</v>
      </c>
      <c r="AA896">
        <v>20073</v>
      </c>
      <c r="AB896">
        <v>5465.1139999999996</v>
      </c>
      <c r="AC896">
        <v>54077</v>
      </c>
      <c r="AD896">
        <v>1</v>
      </c>
      <c r="AE896">
        <v>7.4626865671641792E-5</v>
      </c>
      <c r="AF896">
        <v>36</v>
      </c>
      <c r="AG896">
        <v>1054</v>
      </c>
      <c r="AH896">
        <v>3.4155597722960153E-2</v>
      </c>
      <c r="AI896" s="3">
        <v>329244</v>
      </c>
      <c r="AJ896" s="3">
        <v>419979.74918174505</v>
      </c>
      <c r="AK896">
        <v>120</v>
      </c>
      <c r="AL896">
        <v>421056</v>
      </c>
      <c r="AM896">
        <v>1180845</v>
      </c>
      <c r="AN896">
        <v>83257</v>
      </c>
      <c r="AO896">
        <v>1264102</v>
      </c>
      <c r="AP896">
        <v>1</v>
      </c>
      <c r="AQ896">
        <v>0</v>
      </c>
      <c r="AR896">
        <v>1</v>
      </c>
      <c r="AS896">
        <v>7.427213309566251E-2</v>
      </c>
      <c r="AT896">
        <v>1</v>
      </c>
      <c r="AU896">
        <v>4</v>
      </c>
      <c r="AV896">
        <f t="shared" si="55"/>
        <v>5</v>
      </c>
      <c r="AW896">
        <v>4542</v>
      </c>
      <c r="AX896">
        <v>0.36</v>
      </c>
      <c r="AY896">
        <v>387251691.49347699</v>
      </c>
      <c r="AZ896">
        <v>387251.69149347697</v>
      </c>
      <c r="BA896">
        <v>30660.028676876598</v>
      </c>
      <c r="BB896">
        <v>0.32615755534311919</v>
      </c>
      <c r="BC896">
        <v>2152</v>
      </c>
      <c r="BD896">
        <v>235</v>
      </c>
      <c r="BE896">
        <v>1917</v>
      </c>
      <c r="BF896">
        <v>0.14304902619207521</v>
      </c>
      <c r="BG896">
        <v>284712</v>
      </c>
      <c r="BH896">
        <v>21.247164179104477</v>
      </c>
      <c r="BI896">
        <v>1701</v>
      </c>
      <c r="BJ896">
        <v>13</v>
      </c>
      <c r="BK896">
        <v>1</v>
      </c>
      <c r="BL896">
        <v>2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1</v>
      </c>
      <c r="BS896">
        <v>0</v>
      </c>
      <c r="BT896">
        <v>13412</v>
      </c>
      <c r="BU896">
        <v>0.78</v>
      </c>
      <c r="BV896">
        <v>0.62882139999999997</v>
      </c>
      <c r="BW896">
        <v>88</v>
      </c>
      <c r="BX896">
        <v>1.342082</v>
      </c>
      <c r="BY896">
        <v>7.8808600000000006E-2</v>
      </c>
      <c r="BZ896">
        <v>12</v>
      </c>
      <c r="CA896">
        <v>0</v>
      </c>
      <c r="CB896">
        <v>2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13464</v>
      </c>
      <c r="CK896">
        <v>1.1883541295306002</v>
      </c>
      <c r="CL896">
        <v>0.6358335238966385</v>
      </c>
      <c r="CM896">
        <v>63</v>
      </c>
      <c r="CN896">
        <v>-0.51794563876675026</v>
      </c>
      <c r="CO896">
        <v>1436</v>
      </c>
      <c r="CP896">
        <v>-0.13415468829999999</v>
      </c>
      <c r="CQ896">
        <v>-0.1218984424</v>
      </c>
      <c r="CR896">
        <v>11648</v>
      </c>
      <c r="CS896">
        <v>0.875</v>
      </c>
      <c r="CT896">
        <v>11270</v>
      </c>
      <c r="CU896">
        <v>0.85619469026999995</v>
      </c>
      <c r="CV896">
        <v>4</v>
      </c>
      <c r="CW896">
        <v>5</v>
      </c>
      <c r="CX896">
        <v>9</v>
      </c>
      <c r="CY896">
        <v>430</v>
      </c>
      <c r="CZ896">
        <v>1567</v>
      </c>
      <c r="DA896" s="2">
        <v>6785</v>
      </c>
      <c r="DB896" s="2">
        <v>1100</v>
      </c>
      <c r="DC896" s="2">
        <v>134.66999999999999</v>
      </c>
      <c r="DD896" s="2">
        <v>1662</v>
      </c>
      <c r="DE896">
        <v>495</v>
      </c>
      <c r="DF896">
        <v>61</v>
      </c>
      <c r="DG896">
        <v>22.45</v>
      </c>
      <c r="DH896">
        <v>7.48</v>
      </c>
      <c r="DI896" s="2">
        <v>14.96</v>
      </c>
      <c r="DJ896">
        <v>-2.85</v>
      </c>
      <c r="DK896">
        <v>0.94292682630511115</v>
      </c>
      <c r="DL896">
        <v>0</v>
      </c>
      <c r="DM896">
        <v>0</v>
      </c>
      <c r="DN896">
        <v>96.2</v>
      </c>
      <c r="DO896">
        <v>0.23199999999999998</v>
      </c>
      <c r="DP896">
        <v>10980.39</v>
      </c>
      <c r="DQ896" s="2">
        <v>0</v>
      </c>
      <c r="DR896" s="2">
        <v>70.121827819999993</v>
      </c>
      <c r="DS896">
        <v>1.6653843228311673E-4</v>
      </c>
      <c r="DT896">
        <v>5.7909247934858898</v>
      </c>
      <c r="DU896">
        <v>2438303.629845995</v>
      </c>
      <c r="DV896">
        <v>1</v>
      </c>
    </row>
    <row r="897" spans="1:126" x14ac:dyDescent="0.15">
      <c r="A897" t="s">
        <v>1548</v>
      </c>
      <c r="B897" t="s">
        <v>176</v>
      </c>
      <c r="C897">
        <v>20</v>
      </c>
      <c r="D897">
        <v>87</v>
      </c>
      <c r="E897" t="s">
        <v>1617</v>
      </c>
      <c r="F897">
        <v>20087</v>
      </c>
      <c r="G897" t="s">
        <v>5881</v>
      </c>
      <c r="H897">
        <v>95</v>
      </c>
      <c r="I897">
        <v>0.5</v>
      </c>
      <c r="J897">
        <v>0.9</v>
      </c>
      <c r="K897">
        <v>0.2</v>
      </c>
      <c r="L897">
        <v>1.6</v>
      </c>
      <c r="M897">
        <v>1.8</v>
      </c>
      <c r="N897">
        <f t="shared" si="58"/>
        <v>9031.9</v>
      </c>
      <c r="O897">
        <f t="shared" si="56"/>
        <v>968.10000000000036</v>
      </c>
      <c r="P897">
        <f t="shared" si="57"/>
        <v>1.1617200000000008</v>
      </c>
      <c r="Q897" s="4">
        <v>20087</v>
      </c>
      <c r="R897" s="5">
        <v>39.239643999999998</v>
      </c>
      <c r="S897" s="5">
        <v>-95.375314000000003</v>
      </c>
      <c r="T897">
        <v>3</v>
      </c>
      <c r="U897">
        <v>0.17966410554557344</v>
      </c>
      <c r="V897">
        <v>19036</v>
      </c>
      <c r="W897">
        <v>18932</v>
      </c>
      <c r="X897">
        <v>18898</v>
      </c>
      <c r="Y897">
        <v>18814</v>
      </c>
      <c r="Z897">
        <v>9933</v>
      </c>
      <c r="AA897">
        <v>20075</v>
      </c>
      <c r="AB897">
        <v>8213.4830000000002</v>
      </c>
      <c r="AC897">
        <v>57236</v>
      </c>
      <c r="AD897">
        <v>1</v>
      </c>
      <c r="AE897">
        <v>5.2915652449994711E-5</v>
      </c>
      <c r="AF897">
        <v>74</v>
      </c>
      <c r="AG897">
        <v>996</v>
      </c>
      <c r="AH897">
        <v>7.4297188755020074E-2</v>
      </c>
      <c r="AI897" s="3">
        <v>243634</v>
      </c>
      <c r="AJ897" s="3">
        <v>340847.09232227004</v>
      </c>
      <c r="AK897">
        <v>99</v>
      </c>
      <c r="AL897">
        <v>356467.20000000001</v>
      </c>
      <c r="AM897">
        <v>1079878</v>
      </c>
      <c r="AN897">
        <v>85687</v>
      </c>
      <c r="AO897">
        <v>1165565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13</v>
      </c>
      <c r="AV897">
        <f t="shared" si="55"/>
        <v>13</v>
      </c>
      <c r="AW897">
        <v>8425</v>
      </c>
      <c r="AX897">
        <v>0.45999999999999996</v>
      </c>
      <c r="AY897">
        <v>366408299.94974297</v>
      </c>
      <c r="AZ897">
        <v>366408.29994974297</v>
      </c>
      <c r="BA897">
        <v>20329.6387317353</v>
      </c>
      <c r="BB897">
        <v>0.49189265642923791</v>
      </c>
      <c r="BC897">
        <v>6012</v>
      </c>
      <c r="BD897">
        <v>6119</v>
      </c>
      <c r="BE897">
        <v>-107</v>
      </c>
      <c r="BF897">
        <v>-5.6209287665475944E-3</v>
      </c>
      <c r="BG897">
        <v>184489</v>
      </c>
      <c r="BH897">
        <v>9.7623558048470738</v>
      </c>
      <c r="BI897">
        <v>2442</v>
      </c>
      <c r="BJ897">
        <v>20</v>
      </c>
      <c r="BK897">
        <v>3</v>
      </c>
      <c r="BL897">
        <v>1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2</v>
      </c>
      <c r="BS897">
        <v>0</v>
      </c>
      <c r="BT897">
        <v>18207</v>
      </c>
      <c r="BU897">
        <v>0.77</v>
      </c>
      <c r="BV897">
        <v>0.62495639999999997</v>
      </c>
      <c r="BW897">
        <v>111</v>
      </c>
      <c r="BX897">
        <v>1.4829460000000001</v>
      </c>
      <c r="BY897">
        <v>0.1099137</v>
      </c>
      <c r="BZ897">
        <v>20</v>
      </c>
      <c r="CA897">
        <v>3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0</v>
      </c>
      <c r="CJ897">
        <v>18854</v>
      </c>
      <c r="CK897">
        <v>1.3790177150737244</v>
      </c>
      <c r="CL897">
        <v>0.61747707482468983</v>
      </c>
      <c r="CM897">
        <v>87</v>
      </c>
      <c r="CN897">
        <v>-0.43032591269979659</v>
      </c>
      <c r="CO897">
        <v>2051</v>
      </c>
      <c r="CP897">
        <v>0.25587253399999998</v>
      </c>
      <c r="CQ897">
        <v>7.5111706E-2</v>
      </c>
      <c r="CR897">
        <v>16670</v>
      </c>
      <c r="CS897">
        <v>0.88099999999999989</v>
      </c>
      <c r="CT897">
        <v>16371</v>
      </c>
      <c r="CU897">
        <v>0.87864033900999994</v>
      </c>
      <c r="CV897">
        <v>4</v>
      </c>
      <c r="CW897">
        <v>3</v>
      </c>
      <c r="CX897">
        <v>9</v>
      </c>
      <c r="CY897">
        <v>529</v>
      </c>
      <c r="CZ897">
        <v>1501</v>
      </c>
      <c r="DA897" s="2">
        <v>7114</v>
      </c>
      <c r="DB897" s="2">
        <v>2000</v>
      </c>
      <c r="DC897" s="2">
        <v>85.05</v>
      </c>
      <c r="DD897" s="2">
        <v>813</v>
      </c>
      <c r="DE897">
        <v>479</v>
      </c>
      <c r="DF897">
        <v>31</v>
      </c>
      <c r="DG897">
        <v>15.95</v>
      </c>
      <c r="DH897">
        <v>31.89</v>
      </c>
      <c r="DI897" s="2">
        <v>21.26</v>
      </c>
      <c r="DJ897">
        <v>-1.06</v>
      </c>
      <c r="DK897">
        <v>0.97978935616539564</v>
      </c>
      <c r="DL897">
        <v>4.0160642570281121E-3</v>
      </c>
      <c r="DM897">
        <v>0</v>
      </c>
      <c r="DN897">
        <v>95</v>
      </c>
      <c r="DO897">
        <v>0.27300000000000002</v>
      </c>
      <c r="DP897">
        <v>5339.8799999999992</v>
      </c>
      <c r="DQ897" s="2">
        <v>0</v>
      </c>
      <c r="DR897" s="2">
        <v>949.50399930000003</v>
      </c>
      <c r="DS897">
        <v>2.6636466807927915E-3</v>
      </c>
      <c r="DT897">
        <v>5.09619834643419</v>
      </c>
      <c r="DU897">
        <v>1816627.5551980257</v>
      </c>
      <c r="DV897">
        <v>0</v>
      </c>
    </row>
    <row r="898" spans="1:126" x14ac:dyDescent="0.15">
      <c r="A898" t="s">
        <v>1548</v>
      </c>
      <c r="B898" t="s">
        <v>1618</v>
      </c>
      <c r="C898">
        <v>20</v>
      </c>
      <c r="D898">
        <v>89</v>
      </c>
      <c r="E898" t="s">
        <v>1619</v>
      </c>
      <c r="F898">
        <v>20089</v>
      </c>
      <c r="G898" t="s">
        <v>5882</v>
      </c>
      <c r="H898">
        <v>96.2</v>
      </c>
      <c r="I898">
        <v>0.1</v>
      </c>
      <c r="J898">
        <v>0.6</v>
      </c>
      <c r="K898">
        <v>0.2</v>
      </c>
      <c r="L898">
        <v>0.9</v>
      </c>
      <c r="M898">
        <v>2</v>
      </c>
      <c r="N898">
        <f t="shared" si="58"/>
        <v>9259.6600000000017</v>
      </c>
      <c r="O898">
        <f t="shared" si="56"/>
        <v>740.33999999999833</v>
      </c>
      <c r="P898">
        <f t="shared" si="57"/>
        <v>0.88840799999999831</v>
      </c>
      <c r="Q898" s="4">
        <v>20089</v>
      </c>
      <c r="R898" s="5">
        <v>39.777002000000003</v>
      </c>
      <c r="S898" s="5">
        <v>-98.222617999999997</v>
      </c>
      <c r="T898">
        <v>9</v>
      </c>
      <c r="U898">
        <v>0.26333927602676976</v>
      </c>
      <c r="V898">
        <v>3085</v>
      </c>
      <c r="W898">
        <v>3060</v>
      </c>
      <c r="X898">
        <v>3038</v>
      </c>
      <c r="Y898">
        <v>2966</v>
      </c>
      <c r="Z898">
        <v>1447</v>
      </c>
      <c r="AA898">
        <v>20077</v>
      </c>
      <c r="AB898">
        <v>1201.4070000000002</v>
      </c>
      <c r="AC898">
        <v>40553</v>
      </c>
      <c r="AD898">
        <v>0</v>
      </c>
      <c r="AE898">
        <v>0</v>
      </c>
      <c r="AF898">
        <v>4</v>
      </c>
      <c r="AG898">
        <v>453</v>
      </c>
      <c r="AH898">
        <v>8.8300220750551876E-3</v>
      </c>
      <c r="AI898" s="3">
        <v>463695</v>
      </c>
      <c r="AJ898" s="3">
        <v>582258.77014150505</v>
      </c>
      <c r="AK898">
        <v>500</v>
      </c>
      <c r="AL898">
        <v>585286.40000000002</v>
      </c>
      <c r="AM898">
        <v>781718</v>
      </c>
      <c r="AN898">
        <v>101401</v>
      </c>
      <c r="AO898">
        <v>883119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f t="shared" si="55"/>
        <v>1</v>
      </c>
      <c r="AW898">
        <v>515</v>
      </c>
      <c r="AX898">
        <v>0.28000000000000003</v>
      </c>
      <c r="AY898">
        <v>328744851.68602002</v>
      </c>
      <c r="AZ898">
        <v>328744.85168602003</v>
      </c>
      <c r="BA898">
        <v>86547.759114035201</v>
      </c>
      <c r="BB898">
        <v>0.11554314175626447</v>
      </c>
      <c r="BC898">
        <v>1382</v>
      </c>
      <c r="BD898">
        <v>0</v>
      </c>
      <c r="BE898">
        <v>1382</v>
      </c>
      <c r="BF898">
        <v>0.44797406807131279</v>
      </c>
      <c r="BG898">
        <v>86076</v>
      </c>
      <c r="BH898">
        <v>28.333113890717577</v>
      </c>
      <c r="BI898">
        <v>820</v>
      </c>
      <c r="BJ898">
        <v>9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3059</v>
      </c>
      <c r="BU898">
        <v>0.69</v>
      </c>
      <c r="BV898">
        <v>0.59841330000000004</v>
      </c>
      <c r="BW898">
        <v>44</v>
      </c>
      <c r="BX898">
        <v>3.2690419999999998</v>
      </c>
      <c r="BY898">
        <v>2.6685310000000002</v>
      </c>
      <c r="BZ898">
        <v>8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3030</v>
      </c>
      <c r="CK898">
        <v>2.9702970297029703</v>
      </c>
      <c r="CL898">
        <v>0.62872742545149096</v>
      </c>
      <c r="CM898">
        <v>32</v>
      </c>
      <c r="CN898">
        <v>2.1014602042187112</v>
      </c>
      <c r="CO898">
        <v>289</v>
      </c>
      <c r="CP898">
        <v>0.18997125000000001</v>
      </c>
      <c r="CQ898">
        <v>0.16243128200000001</v>
      </c>
      <c r="CR898">
        <v>2570</v>
      </c>
      <c r="CS898">
        <v>0.86799999999999999</v>
      </c>
      <c r="CT898">
        <v>2468</v>
      </c>
      <c r="CU898">
        <v>0.84344059406000005</v>
      </c>
      <c r="CW898">
        <v>1</v>
      </c>
      <c r="CY898">
        <v>420</v>
      </c>
      <c r="CZ898">
        <v>663</v>
      </c>
      <c r="DA898" s="2">
        <v>1798</v>
      </c>
      <c r="DB898" s="2">
        <v>220</v>
      </c>
      <c r="DC898" s="2">
        <v>32.83</v>
      </c>
      <c r="DD898" s="2">
        <v>88</v>
      </c>
      <c r="DE898">
        <v>129</v>
      </c>
      <c r="DF898">
        <v>10</v>
      </c>
      <c r="DG898">
        <v>98.49</v>
      </c>
      <c r="DH898">
        <v>164.15</v>
      </c>
      <c r="DI898" s="2">
        <v>32.83</v>
      </c>
      <c r="DJ898">
        <v>-0.2</v>
      </c>
      <c r="DK898">
        <v>0.95156730178242166</v>
      </c>
      <c r="DL898">
        <v>0</v>
      </c>
      <c r="DM898">
        <v>0</v>
      </c>
      <c r="DN898">
        <v>332.2</v>
      </c>
      <c r="DO898">
        <v>0.57999999999999996</v>
      </c>
      <c r="DP898">
        <v>10135.630000000001</v>
      </c>
      <c r="DQ898" s="2">
        <v>0</v>
      </c>
      <c r="DR898" s="2">
        <v>0</v>
      </c>
      <c r="DS898">
        <v>0</v>
      </c>
      <c r="DT898">
        <v>4.8844880995264397</v>
      </c>
      <c r="DU898">
        <v>2858824.4556146716</v>
      </c>
      <c r="DV898">
        <v>1</v>
      </c>
    </row>
    <row r="899" spans="1:126" x14ac:dyDescent="0.15">
      <c r="A899" t="s">
        <v>1548</v>
      </c>
      <c r="B899" t="s">
        <v>331</v>
      </c>
      <c r="C899">
        <v>20</v>
      </c>
      <c r="D899">
        <v>91</v>
      </c>
      <c r="E899" t="s">
        <v>1620</v>
      </c>
      <c r="F899">
        <v>20091</v>
      </c>
      <c r="G899" t="s">
        <v>5883</v>
      </c>
      <c r="H899">
        <v>82</v>
      </c>
      <c r="I899">
        <v>4.2</v>
      </c>
      <c r="J899">
        <v>0.3</v>
      </c>
      <c r="K899">
        <v>4.2</v>
      </c>
      <c r="L899">
        <v>2.2000000000000002</v>
      </c>
      <c r="M899">
        <v>7.2</v>
      </c>
      <c r="N899">
        <f t="shared" si="58"/>
        <v>6816.0500000000011</v>
      </c>
      <c r="O899">
        <f t="shared" si="56"/>
        <v>3183.9499999999989</v>
      </c>
      <c r="P899">
        <f t="shared" si="57"/>
        <v>3.8207400000000002</v>
      </c>
      <c r="Q899" s="4">
        <v>20091</v>
      </c>
      <c r="R899" s="5">
        <v>38.883907000000001</v>
      </c>
      <c r="S899" s="5">
        <v>-94.822329999999994</v>
      </c>
      <c r="T899">
        <v>1</v>
      </c>
      <c r="U899">
        <v>3.205718260296473E-2</v>
      </c>
      <c r="V899">
        <v>546046</v>
      </c>
      <c r="W899">
        <v>560025</v>
      </c>
      <c r="X899">
        <v>566814</v>
      </c>
      <c r="Y899">
        <v>578920</v>
      </c>
      <c r="Z899">
        <v>309285</v>
      </c>
      <c r="AA899">
        <v>20079</v>
      </c>
      <c r="AB899">
        <v>262667.28600000002</v>
      </c>
      <c r="AC899">
        <v>76113</v>
      </c>
      <c r="AD899">
        <v>8</v>
      </c>
      <c r="AE899">
        <v>1.4113977424693109E-5</v>
      </c>
      <c r="AF899">
        <v>49</v>
      </c>
      <c r="AG899">
        <v>571</v>
      </c>
      <c r="AH899">
        <v>8.5814360770577927E-2</v>
      </c>
      <c r="AI899" s="3">
        <v>99354</v>
      </c>
      <c r="AJ899" s="3">
        <v>303008.64968226501</v>
      </c>
      <c r="AK899">
        <v>42</v>
      </c>
      <c r="AL899">
        <v>307315.20000000001</v>
      </c>
      <c r="AM899">
        <v>399142</v>
      </c>
      <c r="AN899">
        <v>43749</v>
      </c>
      <c r="AO899">
        <v>442891</v>
      </c>
      <c r="AP899">
        <v>37</v>
      </c>
      <c r="AQ899">
        <v>8</v>
      </c>
      <c r="AR899">
        <v>45</v>
      </c>
      <c r="AS899">
        <v>8.0353555644837288E-2</v>
      </c>
      <c r="AT899">
        <v>48</v>
      </c>
      <c r="AU899">
        <v>424</v>
      </c>
      <c r="AV899">
        <f t="shared" ref="AV899:AV962" si="59">AT899+AU899</f>
        <v>472</v>
      </c>
      <c r="AW899">
        <v>610687</v>
      </c>
      <c r="AX899">
        <v>0.98</v>
      </c>
      <c r="AY899">
        <v>920272309.96714604</v>
      </c>
      <c r="AZ899">
        <v>920272.30996714602</v>
      </c>
      <c r="BA899">
        <v>2061.65190795731</v>
      </c>
      <c r="BB899">
        <v>4.8504793468787009</v>
      </c>
      <c r="BC899">
        <v>410467</v>
      </c>
      <c r="BD899">
        <v>569989</v>
      </c>
      <c r="BE899">
        <v>-159522</v>
      </c>
      <c r="BF899">
        <v>-0.29214022261860723</v>
      </c>
      <c r="BG899">
        <v>18113761</v>
      </c>
      <c r="BH899">
        <v>31.95715172878581</v>
      </c>
      <c r="BI899">
        <v>39871</v>
      </c>
      <c r="BJ899">
        <v>264</v>
      </c>
      <c r="BK899">
        <v>29</v>
      </c>
      <c r="BL899">
        <v>29</v>
      </c>
      <c r="BM899">
        <v>3</v>
      </c>
      <c r="BN899">
        <v>26</v>
      </c>
      <c r="BO899">
        <v>12</v>
      </c>
      <c r="BP899">
        <v>7</v>
      </c>
      <c r="BQ899">
        <v>99</v>
      </c>
      <c r="BR899">
        <v>24</v>
      </c>
      <c r="BS899">
        <v>3</v>
      </c>
      <c r="BT899">
        <v>542737</v>
      </c>
      <c r="BU899">
        <v>0.81</v>
      </c>
      <c r="BV899">
        <v>0.71698119999999999</v>
      </c>
      <c r="BW899">
        <v>2651</v>
      </c>
      <c r="BX899">
        <v>0.91388650000000005</v>
      </c>
      <c r="BY899">
        <v>-7.7349399999999999E-2</v>
      </c>
      <c r="BZ899">
        <v>273</v>
      </c>
      <c r="CA899">
        <v>28</v>
      </c>
      <c r="CB899">
        <v>33</v>
      </c>
      <c r="CC899">
        <v>4</v>
      </c>
      <c r="CD899">
        <v>28</v>
      </c>
      <c r="CE899">
        <v>10</v>
      </c>
      <c r="CF899">
        <v>6</v>
      </c>
      <c r="CG899">
        <v>94</v>
      </c>
      <c r="CH899">
        <v>25</v>
      </c>
      <c r="CI899">
        <v>4</v>
      </c>
      <c r="CJ899">
        <v>573964</v>
      </c>
      <c r="CK899">
        <v>0.8798461227533434</v>
      </c>
      <c r="CL899">
        <v>0.71544051881269699</v>
      </c>
      <c r="CM899">
        <v>2705</v>
      </c>
      <c r="CN899">
        <v>-0.47130933295692007</v>
      </c>
      <c r="CO899">
        <v>170414</v>
      </c>
      <c r="CP899">
        <v>1.1468209920000001</v>
      </c>
      <c r="CQ899">
        <v>1.179784787</v>
      </c>
      <c r="CR899">
        <v>515169</v>
      </c>
      <c r="CS899">
        <v>0.88400000000000001</v>
      </c>
      <c r="CT899">
        <v>488165</v>
      </c>
      <c r="CU899">
        <v>0.90803637451499997</v>
      </c>
      <c r="CV899">
        <v>1202</v>
      </c>
      <c r="CW899">
        <v>466</v>
      </c>
      <c r="CX899">
        <v>682</v>
      </c>
      <c r="CY899">
        <v>447</v>
      </c>
      <c r="CZ899">
        <v>879</v>
      </c>
      <c r="DA899" s="2">
        <v>452309</v>
      </c>
      <c r="DB899" s="2">
        <v>109935</v>
      </c>
      <c r="DC899" s="2">
        <v>285.57</v>
      </c>
      <c r="DD899" s="2">
        <v>74253</v>
      </c>
      <c r="DE899">
        <v>303</v>
      </c>
      <c r="DF899">
        <v>25</v>
      </c>
      <c r="DG899">
        <v>76.55</v>
      </c>
      <c r="DH899">
        <v>2.65</v>
      </c>
      <c r="DI899" s="2">
        <v>6.53</v>
      </c>
      <c r="DJ899">
        <v>-1.69</v>
      </c>
      <c r="DK899">
        <v>0.90407029409988526</v>
      </c>
      <c r="DL899">
        <v>0</v>
      </c>
      <c r="DM899">
        <v>0</v>
      </c>
      <c r="DN899">
        <v>89.4</v>
      </c>
      <c r="DO899">
        <v>0.28199999999999997</v>
      </c>
      <c r="DP899">
        <v>299.31</v>
      </c>
      <c r="DQ899" s="2">
        <v>0</v>
      </c>
      <c r="DR899" s="2">
        <v>194.85513408000003</v>
      </c>
      <c r="DS899">
        <v>6.3405628511280915E-4</v>
      </c>
      <c r="DT899">
        <v>4.4009632712278597</v>
      </c>
      <c r="DU899">
        <v>1352482.9078900439</v>
      </c>
      <c r="DV899">
        <v>1</v>
      </c>
    </row>
    <row r="900" spans="1:126" x14ac:dyDescent="0.15">
      <c r="A900" t="s">
        <v>1548</v>
      </c>
      <c r="B900" t="s">
        <v>1621</v>
      </c>
      <c r="C900">
        <v>20</v>
      </c>
      <c r="D900">
        <v>93</v>
      </c>
      <c r="E900" t="s">
        <v>1622</v>
      </c>
      <c r="F900">
        <v>20093</v>
      </c>
      <c r="G900" t="s">
        <v>5884</v>
      </c>
      <c r="H900">
        <v>68.5</v>
      </c>
      <c r="I900">
        <v>0.4</v>
      </c>
      <c r="J900">
        <v>0.9</v>
      </c>
      <c r="K900">
        <v>0.3</v>
      </c>
      <c r="L900">
        <v>1.3</v>
      </c>
      <c r="M900">
        <v>28.5</v>
      </c>
      <c r="N900">
        <f t="shared" si="58"/>
        <v>5507.25</v>
      </c>
      <c r="O900">
        <f t="shared" si="56"/>
        <v>4492.75</v>
      </c>
      <c r="P900">
        <f t="shared" si="57"/>
        <v>5.391300000000002</v>
      </c>
      <c r="Q900" s="4">
        <v>20093</v>
      </c>
      <c r="R900" s="5">
        <v>37.994461000000001</v>
      </c>
      <c r="S900" s="5">
        <v>-101.308136</v>
      </c>
      <c r="T900">
        <v>9</v>
      </c>
      <c r="U900">
        <v>0.36282631922575187</v>
      </c>
      <c r="V900">
        <v>3952</v>
      </c>
      <c r="W900">
        <v>3950</v>
      </c>
      <c r="X900">
        <v>3952</v>
      </c>
      <c r="Y900">
        <v>3934</v>
      </c>
      <c r="Z900">
        <v>1962</v>
      </c>
      <c r="AA900">
        <v>20081</v>
      </c>
      <c r="AB900">
        <v>1592.328</v>
      </c>
      <c r="AC900">
        <v>50506</v>
      </c>
      <c r="AD900">
        <v>0</v>
      </c>
      <c r="AE900">
        <v>0</v>
      </c>
      <c r="AF900">
        <v>4</v>
      </c>
      <c r="AG900">
        <v>343</v>
      </c>
      <c r="AH900">
        <v>1.1661807580174927E-2</v>
      </c>
      <c r="AI900" s="3">
        <v>546828</v>
      </c>
      <c r="AJ900" s="3">
        <v>557146.79988353001</v>
      </c>
      <c r="AK900">
        <v>530</v>
      </c>
      <c r="AL900">
        <v>557804.80000000005</v>
      </c>
      <c r="AM900">
        <v>57751</v>
      </c>
      <c r="AN900">
        <v>81736</v>
      </c>
      <c r="AO900">
        <v>139487</v>
      </c>
      <c r="AP900">
        <v>1</v>
      </c>
      <c r="AQ900">
        <v>0</v>
      </c>
      <c r="AR900">
        <v>1</v>
      </c>
      <c r="AS900">
        <v>0.25316455696202528</v>
      </c>
      <c r="AT900">
        <v>1</v>
      </c>
      <c r="AU900">
        <v>0</v>
      </c>
      <c r="AV900">
        <f t="shared" si="59"/>
        <v>1</v>
      </c>
      <c r="AW900">
        <v>2718</v>
      </c>
      <c r="AX900">
        <v>0.9</v>
      </c>
      <c r="AY900">
        <v>156619200.26189801</v>
      </c>
      <c r="AZ900">
        <v>156619.20026189802</v>
      </c>
      <c r="BA900">
        <v>34401.432826751603</v>
      </c>
      <c r="BB900">
        <v>0.29068556680068558</v>
      </c>
      <c r="BC900">
        <v>6268</v>
      </c>
      <c r="BD900">
        <v>2955</v>
      </c>
      <c r="BE900">
        <v>3313</v>
      </c>
      <c r="BF900">
        <v>0.83830971659919029</v>
      </c>
      <c r="BG900">
        <v>103285</v>
      </c>
      <c r="BH900">
        <v>26.13486842105263</v>
      </c>
      <c r="BI900">
        <v>419</v>
      </c>
      <c r="BJ900">
        <v>7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4169</v>
      </c>
      <c r="BU900">
        <v>0.64</v>
      </c>
      <c r="BV900">
        <v>0.49949440000000001</v>
      </c>
      <c r="BW900">
        <v>26</v>
      </c>
      <c r="BX900">
        <v>1.918925</v>
      </c>
      <c r="BY900">
        <v>-7.6110899999999995E-2</v>
      </c>
      <c r="BZ900">
        <v>6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3941</v>
      </c>
      <c r="CK900">
        <v>1.7761989342806395</v>
      </c>
      <c r="CL900">
        <v>0.62432432432432428</v>
      </c>
      <c r="CM900">
        <v>24</v>
      </c>
      <c r="CN900">
        <v>0.25579307125997763</v>
      </c>
      <c r="CO900">
        <v>352</v>
      </c>
      <c r="CP900">
        <v>0.55815054500000005</v>
      </c>
      <c r="CQ900">
        <v>-0.2114281707</v>
      </c>
      <c r="CR900">
        <v>3626</v>
      </c>
      <c r="CS900">
        <v>0.91700000000000004</v>
      </c>
      <c r="CT900">
        <v>2984</v>
      </c>
      <c r="CU900">
        <v>0.79025710419000006</v>
      </c>
      <c r="CV900">
        <v>2</v>
      </c>
      <c r="CW900">
        <v>1</v>
      </c>
      <c r="CX900">
        <v>4</v>
      </c>
      <c r="CY900">
        <v>900</v>
      </c>
      <c r="CZ900">
        <v>512</v>
      </c>
      <c r="DA900" s="2">
        <v>2380</v>
      </c>
      <c r="DB900" s="2">
        <v>225</v>
      </c>
      <c r="DC900" s="2">
        <v>50.98</v>
      </c>
      <c r="DD900" s="2">
        <v>644</v>
      </c>
      <c r="DE900">
        <v>116</v>
      </c>
      <c r="DF900">
        <v>10</v>
      </c>
      <c r="DH900">
        <v>25.49</v>
      </c>
      <c r="DI900" s="2">
        <v>50.98</v>
      </c>
      <c r="DJ900">
        <v>-0.36</v>
      </c>
      <c r="DK900">
        <v>0.83283591915556632</v>
      </c>
      <c r="DL900">
        <v>2.9154518950437317E-3</v>
      </c>
      <c r="DM900">
        <v>0</v>
      </c>
      <c r="DN900">
        <v>71.099999999999994</v>
      </c>
      <c r="DO900">
        <v>0.13</v>
      </c>
      <c r="DP900">
        <v>56214.17</v>
      </c>
      <c r="DQ900" s="2">
        <v>0</v>
      </c>
      <c r="DR900" s="2">
        <v>0</v>
      </c>
      <c r="DS900">
        <v>0</v>
      </c>
      <c r="DT900">
        <v>3.4221804384507699</v>
      </c>
      <c r="DU900">
        <v>1908908.6750339442</v>
      </c>
      <c r="DV900">
        <v>0</v>
      </c>
    </row>
    <row r="901" spans="1:126" x14ac:dyDescent="0.15">
      <c r="A901" t="s">
        <v>1548</v>
      </c>
      <c r="B901" t="s">
        <v>1623</v>
      </c>
      <c r="C901">
        <v>20</v>
      </c>
      <c r="D901">
        <v>95</v>
      </c>
      <c r="E901" t="s">
        <v>1624</v>
      </c>
      <c r="F901">
        <v>20095</v>
      </c>
      <c r="G901" t="s">
        <v>5885</v>
      </c>
      <c r="H901">
        <v>95.3</v>
      </c>
      <c r="I901">
        <v>0.2</v>
      </c>
      <c r="J901">
        <v>0.5</v>
      </c>
      <c r="K901">
        <v>0.5</v>
      </c>
      <c r="L901">
        <v>1.1000000000000001</v>
      </c>
      <c r="M901">
        <v>2.5</v>
      </c>
      <c r="N901">
        <f t="shared" si="58"/>
        <v>9090.09</v>
      </c>
      <c r="O901">
        <f t="shared" si="56"/>
        <v>909.90999999999985</v>
      </c>
      <c r="P901">
        <f t="shared" si="57"/>
        <v>1.0918920000000003</v>
      </c>
      <c r="Q901" s="4">
        <v>20095</v>
      </c>
      <c r="R901" s="5">
        <v>37.552951</v>
      </c>
      <c r="S901" s="5">
        <v>-98.144529000000006</v>
      </c>
      <c r="T901">
        <v>2</v>
      </c>
      <c r="U901">
        <v>0.13864065904886008</v>
      </c>
      <c r="V901">
        <v>7876</v>
      </c>
      <c r="W901">
        <v>7820</v>
      </c>
      <c r="X901">
        <v>7790</v>
      </c>
      <c r="Y901">
        <v>7628</v>
      </c>
      <c r="Z901">
        <v>3854</v>
      </c>
      <c r="AA901">
        <v>20083</v>
      </c>
      <c r="AB901">
        <v>3015.085</v>
      </c>
      <c r="AC901">
        <v>50844</v>
      </c>
      <c r="AD901">
        <v>0</v>
      </c>
      <c r="AE901">
        <v>0</v>
      </c>
      <c r="AF901">
        <v>16</v>
      </c>
      <c r="AG901">
        <v>808</v>
      </c>
      <c r="AH901">
        <v>1.9801980198019802E-2</v>
      </c>
      <c r="AI901" s="3">
        <v>542010</v>
      </c>
      <c r="AJ901" s="3">
        <v>552551.380538275</v>
      </c>
      <c r="AK901">
        <v>234</v>
      </c>
      <c r="AL901">
        <v>554720</v>
      </c>
      <c r="AM901">
        <v>865927</v>
      </c>
      <c r="AN901">
        <v>112418</v>
      </c>
      <c r="AO901">
        <v>978345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9</v>
      </c>
      <c r="AV901">
        <f t="shared" si="59"/>
        <v>9</v>
      </c>
      <c r="AW901">
        <v>2978</v>
      </c>
      <c r="AX901">
        <v>0.52</v>
      </c>
      <c r="AY901">
        <v>124410388.40583</v>
      </c>
      <c r="AZ901">
        <v>124410.38840583</v>
      </c>
      <c r="BA901">
        <v>14335.975542497699</v>
      </c>
      <c r="BB901">
        <v>0.69754583288426431</v>
      </c>
      <c r="BC901">
        <v>2605</v>
      </c>
      <c r="BD901">
        <v>2371</v>
      </c>
      <c r="BE901">
        <v>234</v>
      </c>
      <c r="BF901">
        <v>2.9710512950736415E-2</v>
      </c>
      <c r="BG901">
        <v>203984</v>
      </c>
      <c r="BH901">
        <v>26.185365853658535</v>
      </c>
      <c r="BI901">
        <v>1111</v>
      </c>
      <c r="BJ901">
        <v>9</v>
      </c>
      <c r="BK901">
        <v>1</v>
      </c>
      <c r="BL901">
        <v>3</v>
      </c>
      <c r="BM901">
        <v>0</v>
      </c>
      <c r="BN901">
        <v>0</v>
      </c>
      <c r="BO901">
        <v>0</v>
      </c>
      <c r="BP901">
        <v>1</v>
      </c>
      <c r="BQ901">
        <v>3</v>
      </c>
      <c r="BR901">
        <v>1</v>
      </c>
      <c r="BS901">
        <v>0</v>
      </c>
      <c r="BT901">
        <v>7571</v>
      </c>
      <c r="BU901">
        <v>0.78</v>
      </c>
      <c r="BV901">
        <v>0.60582009999999997</v>
      </c>
      <c r="BW901">
        <v>75</v>
      </c>
      <c r="BX901">
        <v>2.3774929999999999</v>
      </c>
      <c r="BY901">
        <v>1.277201</v>
      </c>
      <c r="BZ901">
        <v>12</v>
      </c>
      <c r="CA901">
        <v>2</v>
      </c>
      <c r="CB901">
        <v>3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1</v>
      </c>
      <c r="CI901">
        <v>0</v>
      </c>
      <c r="CJ901">
        <v>7708</v>
      </c>
      <c r="CK901">
        <v>2.4649714582252207</v>
      </c>
      <c r="CL901">
        <v>0.59046052631578949</v>
      </c>
      <c r="CM901">
        <v>61</v>
      </c>
      <c r="CN901">
        <v>1.0005607428290837</v>
      </c>
      <c r="CO901">
        <v>823</v>
      </c>
      <c r="CP901">
        <v>0.55721910799999996</v>
      </c>
      <c r="CQ901">
        <v>0.30189775000000002</v>
      </c>
      <c r="CR901">
        <v>6647</v>
      </c>
      <c r="CS901">
        <v>0.86699999999999999</v>
      </c>
      <c r="CT901">
        <v>6687</v>
      </c>
      <c r="CU901">
        <v>0.85562974902000011</v>
      </c>
      <c r="CV901">
        <v>4</v>
      </c>
      <c r="CW901">
        <v>2</v>
      </c>
      <c r="CX901">
        <v>1</v>
      </c>
      <c r="CY901">
        <v>480</v>
      </c>
      <c r="CZ901">
        <v>1214</v>
      </c>
      <c r="DA901" s="2">
        <v>4940</v>
      </c>
      <c r="DB901" s="2">
        <v>555</v>
      </c>
      <c r="DC901" s="2">
        <v>101.99</v>
      </c>
      <c r="DD901" s="2">
        <v>218</v>
      </c>
      <c r="DE901">
        <v>326</v>
      </c>
      <c r="DF901">
        <v>32</v>
      </c>
      <c r="DG901">
        <v>25.5</v>
      </c>
      <c r="DH901">
        <v>50.99</v>
      </c>
      <c r="DI901" s="2">
        <v>50.99</v>
      </c>
      <c r="DJ901">
        <v>-0.77</v>
      </c>
      <c r="DK901">
        <v>0.93760262725779964</v>
      </c>
      <c r="DL901">
        <v>0</v>
      </c>
      <c r="DM901">
        <v>0</v>
      </c>
      <c r="DN901">
        <v>334.6</v>
      </c>
      <c r="DO901">
        <v>0.60099999999999998</v>
      </c>
      <c r="DP901">
        <v>25669.73</v>
      </c>
      <c r="DQ901" s="2">
        <v>0</v>
      </c>
      <c r="DR901" s="2">
        <v>227.04298298999998</v>
      </c>
      <c r="DS901">
        <v>3.6850864741310932E-4</v>
      </c>
      <c r="DT901">
        <v>3.0202267806887999</v>
      </c>
      <c r="DU901">
        <v>1675380.199783691</v>
      </c>
      <c r="DV901">
        <v>0</v>
      </c>
    </row>
    <row r="902" spans="1:126" x14ac:dyDescent="0.15">
      <c r="A902" t="s">
        <v>1548</v>
      </c>
      <c r="B902" t="s">
        <v>573</v>
      </c>
      <c r="C902">
        <v>20</v>
      </c>
      <c r="D902">
        <v>97</v>
      </c>
      <c r="E902" t="s">
        <v>1625</v>
      </c>
      <c r="F902">
        <v>20097</v>
      </c>
      <c r="G902" t="s">
        <v>5886</v>
      </c>
      <c r="H902">
        <v>93.1</v>
      </c>
      <c r="I902">
        <v>0.5</v>
      </c>
      <c r="J902">
        <v>0.9</v>
      </c>
      <c r="K902">
        <v>0.6</v>
      </c>
      <c r="L902">
        <v>1</v>
      </c>
      <c r="M902">
        <v>3.9</v>
      </c>
      <c r="N902">
        <f t="shared" si="58"/>
        <v>8685.239999999998</v>
      </c>
      <c r="O902">
        <f t="shared" si="56"/>
        <v>1314.760000000002</v>
      </c>
      <c r="P902">
        <f t="shared" si="57"/>
        <v>1.5777120000000031</v>
      </c>
      <c r="Q902" s="4">
        <v>20097</v>
      </c>
      <c r="R902" s="5">
        <v>37.561230999999999</v>
      </c>
      <c r="S902" s="5">
        <v>-99.286539000000005</v>
      </c>
      <c r="T902">
        <v>9</v>
      </c>
      <c r="U902">
        <v>7.633808874311114E-2</v>
      </c>
      <c r="V902">
        <v>2503</v>
      </c>
      <c r="W902">
        <v>2529</v>
      </c>
      <c r="X902">
        <v>2536</v>
      </c>
      <c r="Y902">
        <v>2566</v>
      </c>
      <c r="Z902">
        <v>1208</v>
      </c>
      <c r="AA902">
        <v>20085</v>
      </c>
      <c r="AB902">
        <v>978.90200000000004</v>
      </c>
      <c r="AC902">
        <v>43963</v>
      </c>
      <c r="AD902">
        <v>0</v>
      </c>
      <c r="AE902">
        <v>0</v>
      </c>
      <c r="AF902">
        <v>6</v>
      </c>
      <c r="AG902">
        <v>403</v>
      </c>
      <c r="AH902">
        <v>1.488833746898263E-2</v>
      </c>
      <c r="AI902" s="3">
        <v>455235</v>
      </c>
      <c r="AJ902" s="3">
        <v>462488.30359535501</v>
      </c>
      <c r="AK902">
        <v>346</v>
      </c>
      <c r="AL902">
        <v>462508.79999999999</v>
      </c>
      <c r="AM902">
        <v>705266</v>
      </c>
      <c r="AN902">
        <v>57002</v>
      </c>
      <c r="AO902">
        <v>762268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f t="shared" si="59"/>
        <v>0</v>
      </c>
      <c r="AW902">
        <v>370</v>
      </c>
      <c r="AX902">
        <v>0.24</v>
      </c>
      <c r="AY902">
        <v>352325565.96210098</v>
      </c>
      <c r="AZ902">
        <v>352325.56596210098</v>
      </c>
      <c r="BA902">
        <v>107537.65191745599</v>
      </c>
      <c r="BB902">
        <v>9.299068578953E-2</v>
      </c>
      <c r="BC902">
        <v>3720</v>
      </c>
      <c r="BD902">
        <v>3377</v>
      </c>
      <c r="BE902">
        <v>343</v>
      </c>
      <c r="BF902">
        <v>0.13703555733120257</v>
      </c>
      <c r="BG902">
        <v>100666</v>
      </c>
      <c r="BH902">
        <v>39.694794952681391</v>
      </c>
      <c r="BI902">
        <v>414</v>
      </c>
      <c r="BJ902">
        <v>11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2322</v>
      </c>
      <c r="BU902">
        <v>0.64</v>
      </c>
      <c r="BV902">
        <v>0.54567310000000002</v>
      </c>
      <c r="BW902">
        <v>40</v>
      </c>
      <c r="BX902">
        <v>5.5986219999999998</v>
      </c>
      <c r="BY902">
        <v>4.706588</v>
      </c>
      <c r="BZ902">
        <v>12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2530</v>
      </c>
      <c r="CK902">
        <v>5.5335968379446641</v>
      </c>
      <c r="CL902">
        <v>0.70835913312693499</v>
      </c>
      <c r="CM902">
        <v>39</v>
      </c>
      <c r="CN902">
        <v>5.5878773688505605</v>
      </c>
      <c r="CO902">
        <v>397</v>
      </c>
      <c r="CP902">
        <v>0.60431743599999999</v>
      </c>
      <c r="CQ902">
        <v>0.37050007200000001</v>
      </c>
      <c r="CR902">
        <v>2194</v>
      </c>
      <c r="CS902">
        <v>0.85400000000000009</v>
      </c>
      <c r="CT902">
        <v>2050</v>
      </c>
      <c r="CU902">
        <v>0.85126353790999998</v>
      </c>
      <c r="CV902">
        <v>13</v>
      </c>
      <c r="CW902">
        <v>0</v>
      </c>
      <c r="CX902">
        <v>1</v>
      </c>
      <c r="CY902">
        <v>264</v>
      </c>
      <c r="CZ902">
        <v>639</v>
      </c>
      <c r="DA902" s="2">
        <v>2314</v>
      </c>
      <c r="DB902" s="2">
        <v>235</v>
      </c>
      <c r="DC902" s="2">
        <v>158.54</v>
      </c>
      <c r="DD902" s="2">
        <v>114</v>
      </c>
      <c r="DE902">
        <v>186</v>
      </c>
      <c r="DF902">
        <v>11</v>
      </c>
      <c r="DG902">
        <v>39.64</v>
      </c>
      <c r="DH902">
        <v>118.91</v>
      </c>
      <c r="DI902" s="2">
        <v>79.27</v>
      </c>
      <c r="DJ902">
        <v>-2.08</v>
      </c>
      <c r="DK902">
        <v>0.86812525398969764</v>
      </c>
      <c r="DL902">
        <v>0</v>
      </c>
      <c r="DM902">
        <v>0</v>
      </c>
      <c r="DN902">
        <v>186.6</v>
      </c>
      <c r="DO902">
        <v>0.39299999999999996</v>
      </c>
      <c r="DP902">
        <v>47311.09</v>
      </c>
      <c r="DQ902" s="2">
        <v>0</v>
      </c>
      <c r="DR902" s="2">
        <v>0</v>
      </c>
      <c r="DS902">
        <v>0</v>
      </c>
      <c r="DT902">
        <v>4.1727274490446904</v>
      </c>
      <c r="DU902">
        <v>1929923.1651847209</v>
      </c>
      <c r="DV902">
        <v>0</v>
      </c>
    </row>
    <row r="903" spans="1:126" x14ac:dyDescent="0.15">
      <c r="A903" t="s">
        <v>1548</v>
      </c>
      <c r="B903" t="s">
        <v>1626</v>
      </c>
      <c r="C903">
        <v>20</v>
      </c>
      <c r="D903">
        <v>99</v>
      </c>
      <c r="E903" t="s">
        <v>1627</v>
      </c>
      <c r="F903">
        <v>20099</v>
      </c>
      <c r="G903" t="s">
        <v>5887</v>
      </c>
      <c r="H903">
        <v>85.5</v>
      </c>
      <c r="I903">
        <v>4.5999999999999996</v>
      </c>
      <c r="J903">
        <v>1.9</v>
      </c>
      <c r="K903">
        <v>0.4</v>
      </c>
      <c r="L903">
        <v>3.7</v>
      </c>
      <c r="M903">
        <v>4</v>
      </c>
      <c r="N903">
        <f t="shared" si="58"/>
        <v>7364.869999999999</v>
      </c>
      <c r="O903">
        <f t="shared" si="56"/>
        <v>2635.130000000001</v>
      </c>
      <c r="P903">
        <f t="shared" si="57"/>
        <v>3.1621560000000022</v>
      </c>
      <c r="Q903" s="4">
        <v>20099</v>
      </c>
      <c r="R903" s="5">
        <v>37.191468</v>
      </c>
      <c r="S903" s="5">
        <v>-95.297472999999997</v>
      </c>
      <c r="T903">
        <v>7</v>
      </c>
      <c r="U903">
        <v>0.16384740607874901</v>
      </c>
      <c r="V903">
        <v>21574</v>
      </c>
      <c r="W903">
        <v>21225</v>
      </c>
      <c r="X903">
        <v>21048</v>
      </c>
      <c r="Y903">
        <v>20632</v>
      </c>
      <c r="Z903">
        <v>10542</v>
      </c>
      <c r="AA903">
        <v>20087</v>
      </c>
      <c r="AB903">
        <v>8034.2449999999999</v>
      </c>
      <c r="AC903">
        <v>41439</v>
      </c>
      <c r="AD903">
        <v>1</v>
      </c>
      <c r="AE903">
        <v>4.7510452299505891E-5</v>
      </c>
      <c r="AF903">
        <v>38</v>
      </c>
      <c r="AG903">
        <v>977</v>
      </c>
      <c r="AH903">
        <v>3.8894575230296824E-2</v>
      </c>
      <c r="AI903" s="3">
        <v>370531</v>
      </c>
      <c r="AJ903" s="3">
        <v>412988.02119163005</v>
      </c>
      <c r="AK903">
        <v>133</v>
      </c>
      <c r="AL903">
        <v>418150.40000000002</v>
      </c>
      <c r="AM903">
        <v>637038</v>
      </c>
      <c r="AN903">
        <v>92213</v>
      </c>
      <c r="AO903">
        <v>729251</v>
      </c>
      <c r="AP903">
        <v>1</v>
      </c>
      <c r="AQ903">
        <v>0</v>
      </c>
      <c r="AR903">
        <v>1</v>
      </c>
      <c r="AS903">
        <v>4.7114252061248522E-2</v>
      </c>
      <c r="AT903">
        <v>1</v>
      </c>
      <c r="AU903">
        <v>35</v>
      </c>
      <c r="AV903">
        <f t="shared" si="59"/>
        <v>36</v>
      </c>
      <c r="AW903">
        <v>16031</v>
      </c>
      <c r="AX903">
        <v>0.85</v>
      </c>
      <c r="AY903">
        <v>1298770886.45169</v>
      </c>
      <c r="AZ903">
        <v>1298770.88645169</v>
      </c>
      <c r="BA903">
        <v>56899.855873030501</v>
      </c>
      <c r="BB903">
        <v>0.1757473695946534</v>
      </c>
      <c r="BC903">
        <v>8313</v>
      </c>
      <c r="BD903">
        <v>31149</v>
      </c>
      <c r="BE903">
        <v>-22836</v>
      </c>
      <c r="BF903">
        <v>-1.0584963381848522</v>
      </c>
      <c r="BG903">
        <v>473108</v>
      </c>
      <c r="BH903">
        <v>22.477575066514632</v>
      </c>
      <c r="BI903">
        <v>3021</v>
      </c>
      <c r="BJ903">
        <v>23</v>
      </c>
      <c r="BK903">
        <v>5</v>
      </c>
      <c r="BL903">
        <v>2</v>
      </c>
      <c r="BM903">
        <v>0</v>
      </c>
      <c r="BN903">
        <v>0</v>
      </c>
      <c r="BO903">
        <v>2</v>
      </c>
      <c r="BP903">
        <v>0</v>
      </c>
      <c r="BQ903">
        <v>1</v>
      </c>
      <c r="BR903">
        <v>3</v>
      </c>
      <c r="BS903">
        <v>0</v>
      </c>
      <c r="BT903">
        <v>21776</v>
      </c>
      <c r="BU903">
        <v>0.73</v>
      </c>
      <c r="BV903">
        <v>0.53874610000000001</v>
      </c>
      <c r="BW903">
        <v>153</v>
      </c>
      <c r="BX903">
        <v>1.6531960000000001</v>
      </c>
      <c r="BY903">
        <v>-3.2390099999999998E-2</v>
      </c>
      <c r="BZ903">
        <v>18</v>
      </c>
      <c r="CA903">
        <v>4</v>
      </c>
      <c r="CB903">
        <v>2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3</v>
      </c>
      <c r="CI903">
        <v>0</v>
      </c>
      <c r="CJ903">
        <v>20876</v>
      </c>
      <c r="CK903">
        <v>1.3412531136232995</v>
      </c>
      <c r="CL903">
        <v>0.49089909601759102</v>
      </c>
      <c r="CM903">
        <v>112</v>
      </c>
      <c r="CN903">
        <v>-0.84227994735329648</v>
      </c>
      <c r="CO903">
        <v>2241</v>
      </c>
      <c r="CP903">
        <v>-1.0153547184</v>
      </c>
      <c r="CQ903">
        <v>-0.58421692599999997</v>
      </c>
      <c r="CR903">
        <v>17413</v>
      </c>
      <c r="CS903">
        <v>0.84</v>
      </c>
      <c r="CT903">
        <v>18252</v>
      </c>
      <c r="CU903">
        <v>0.85842161451999999</v>
      </c>
      <c r="CV903">
        <v>14</v>
      </c>
      <c r="CW903">
        <v>6</v>
      </c>
      <c r="CX903">
        <v>14</v>
      </c>
      <c r="CY903">
        <v>506</v>
      </c>
      <c r="CZ903">
        <v>1491</v>
      </c>
      <c r="DA903" s="2">
        <v>14365</v>
      </c>
      <c r="DB903" s="2">
        <v>1370</v>
      </c>
      <c r="DC903" s="2">
        <v>105.18</v>
      </c>
      <c r="DD903" s="2">
        <v>2421</v>
      </c>
      <c r="DE903">
        <v>482</v>
      </c>
      <c r="DF903">
        <v>79</v>
      </c>
      <c r="DG903">
        <v>28.69</v>
      </c>
      <c r="DH903">
        <v>28.69</v>
      </c>
      <c r="DI903" s="2">
        <v>33.47</v>
      </c>
      <c r="DJ903">
        <v>-1.05</v>
      </c>
      <c r="DK903">
        <v>0.97375658177048618</v>
      </c>
      <c r="DL903">
        <v>4.0941658137154556E-3</v>
      </c>
      <c r="DM903">
        <v>0</v>
      </c>
      <c r="DN903">
        <v>269.3</v>
      </c>
      <c r="DO903">
        <v>0.621</v>
      </c>
      <c r="DP903">
        <v>3433.3999999999996</v>
      </c>
      <c r="DQ903" s="2">
        <v>0</v>
      </c>
      <c r="DR903" s="2">
        <v>3455.3049869600013</v>
      </c>
      <c r="DS903">
        <v>7.6273119124138601E-3</v>
      </c>
      <c r="DT903">
        <v>5.3010929930458897</v>
      </c>
      <c r="DU903">
        <v>2216654.1554793362</v>
      </c>
      <c r="DV903">
        <v>0</v>
      </c>
    </row>
    <row r="904" spans="1:126" x14ac:dyDescent="0.15">
      <c r="A904" t="s">
        <v>1548</v>
      </c>
      <c r="B904" t="s">
        <v>1628</v>
      </c>
      <c r="C904">
        <v>20</v>
      </c>
      <c r="D904">
        <v>101</v>
      </c>
      <c r="E904" t="s">
        <v>1629</v>
      </c>
      <c r="F904">
        <v>20101</v>
      </c>
      <c r="G904" t="s">
        <v>5888</v>
      </c>
      <c r="H904">
        <v>93</v>
      </c>
      <c r="I904">
        <v>0.5</v>
      </c>
      <c r="J904">
        <v>0.5</v>
      </c>
      <c r="K904">
        <v>0.2</v>
      </c>
      <c r="L904">
        <v>1.5</v>
      </c>
      <c r="M904">
        <v>4.2</v>
      </c>
      <c r="N904">
        <f t="shared" si="58"/>
        <v>8669.43</v>
      </c>
      <c r="O904">
        <f t="shared" si="56"/>
        <v>1330.5699999999997</v>
      </c>
      <c r="P904">
        <f t="shared" si="57"/>
        <v>1.5966840000000002</v>
      </c>
      <c r="Q904" s="4">
        <v>20101</v>
      </c>
      <c r="R904" s="5">
        <v>38.481285999999997</v>
      </c>
      <c r="S904" s="5">
        <v>-100.466185</v>
      </c>
      <c r="T904">
        <v>9</v>
      </c>
      <c r="U904">
        <v>0.91376271673519305</v>
      </c>
      <c r="V904">
        <v>1666</v>
      </c>
      <c r="W904">
        <v>1652</v>
      </c>
      <c r="X904">
        <v>1674</v>
      </c>
      <c r="Y904">
        <v>1630</v>
      </c>
      <c r="Z904">
        <v>803</v>
      </c>
      <c r="AA904">
        <v>20089</v>
      </c>
      <c r="AB904">
        <v>712.75599999999997</v>
      </c>
      <c r="AC904">
        <v>56507</v>
      </c>
      <c r="AD904">
        <v>0</v>
      </c>
      <c r="AE904">
        <v>0</v>
      </c>
      <c r="AF904">
        <v>5</v>
      </c>
      <c r="AG904">
        <v>315</v>
      </c>
      <c r="AH904">
        <v>1.5873015873015872E-2</v>
      </c>
      <c r="AI904" s="3">
        <v>452332</v>
      </c>
      <c r="AJ904" s="3">
        <v>459144.19234066003</v>
      </c>
      <c r="AK904">
        <v>633</v>
      </c>
      <c r="AL904">
        <v>459187.20000000001</v>
      </c>
      <c r="AM904">
        <v>665186</v>
      </c>
      <c r="AN904">
        <v>64404</v>
      </c>
      <c r="AO904">
        <v>729590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f t="shared" si="59"/>
        <v>1</v>
      </c>
      <c r="AW904">
        <v>0</v>
      </c>
      <c r="AX904">
        <v>0</v>
      </c>
      <c r="AY904">
        <v>129955183.105066</v>
      </c>
      <c r="AZ904">
        <v>129955.183105066</v>
      </c>
      <c r="BA904">
        <v>60468.236320574499</v>
      </c>
      <c r="BB904">
        <v>0.16537608186527297</v>
      </c>
      <c r="BC904">
        <v>2695</v>
      </c>
      <c r="BD904">
        <v>0</v>
      </c>
      <c r="BE904">
        <v>2695</v>
      </c>
      <c r="BF904">
        <v>1.6176470588235294</v>
      </c>
      <c r="BG904">
        <v>111410</v>
      </c>
      <c r="BH904">
        <v>66.553166069295102</v>
      </c>
      <c r="BI904">
        <v>298</v>
      </c>
      <c r="BJ904">
        <v>5</v>
      </c>
      <c r="BK904">
        <v>1</v>
      </c>
      <c r="BL904">
        <v>1</v>
      </c>
      <c r="BM904">
        <v>0</v>
      </c>
      <c r="BN904">
        <v>1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1742</v>
      </c>
      <c r="BU904">
        <v>0.69</v>
      </c>
      <c r="BV904">
        <v>0.73200290000000001</v>
      </c>
      <c r="BW904">
        <v>39</v>
      </c>
      <c r="BX904">
        <v>5.1664750000000002</v>
      </c>
      <c r="BY904">
        <v>6.0402709999999997</v>
      </c>
      <c r="BZ904">
        <v>5</v>
      </c>
      <c r="CA904">
        <v>1</v>
      </c>
      <c r="CB904">
        <v>2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1687</v>
      </c>
      <c r="CK904">
        <v>5.3349140486069944</v>
      </c>
      <c r="CL904">
        <v>0.68285504047093448</v>
      </c>
      <c r="CM904">
        <v>21</v>
      </c>
      <c r="CN904">
        <v>4.7738618492607978</v>
      </c>
      <c r="CO904">
        <v>188</v>
      </c>
      <c r="CP904">
        <v>0.41707865700000002</v>
      </c>
      <c r="CQ904">
        <v>4.1027136999999998E-2</v>
      </c>
      <c r="CR904">
        <v>1480</v>
      </c>
      <c r="CS904">
        <v>0.88700000000000001</v>
      </c>
      <c r="CT904">
        <v>1353</v>
      </c>
      <c r="CU904">
        <v>0.83387270765999999</v>
      </c>
      <c r="CW904">
        <v>0</v>
      </c>
      <c r="CX904">
        <v>1</v>
      </c>
      <c r="CY904">
        <v>266</v>
      </c>
      <c r="CZ904">
        <v>450</v>
      </c>
      <c r="DA904" s="2">
        <v>1395</v>
      </c>
      <c r="DB904" s="2">
        <v>120</v>
      </c>
      <c r="DC904" s="2">
        <v>116.28</v>
      </c>
      <c r="DD904" s="2">
        <v>28</v>
      </c>
      <c r="DE904">
        <v>155</v>
      </c>
      <c r="DF904">
        <v>9</v>
      </c>
      <c r="DG904">
        <v>58.14</v>
      </c>
      <c r="DH904">
        <v>116.28</v>
      </c>
      <c r="DI904" s="2">
        <v>58.14</v>
      </c>
      <c r="DJ904">
        <v>-0.9</v>
      </c>
      <c r="DK904">
        <v>0.91681110334886762</v>
      </c>
      <c r="DL904">
        <v>0</v>
      </c>
      <c r="DM904">
        <v>0</v>
      </c>
      <c r="DN904">
        <v>54.9</v>
      </c>
      <c r="DO904">
        <v>0.114</v>
      </c>
      <c r="DP904">
        <v>51357.8</v>
      </c>
      <c r="DQ904" s="2">
        <v>0</v>
      </c>
      <c r="DR904" s="2">
        <v>0</v>
      </c>
      <c r="DS904">
        <v>0</v>
      </c>
      <c r="DT904">
        <v>2.6326493453214601</v>
      </c>
      <c r="DU904">
        <v>1208878.8814599945</v>
      </c>
      <c r="DV904">
        <v>1</v>
      </c>
    </row>
    <row r="905" spans="1:126" x14ac:dyDescent="0.15">
      <c r="A905" t="s">
        <v>1548</v>
      </c>
      <c r="B905" t="s">
        <v>1630</v>
      </c>
      <c r="C905">
        <v>20</v>
      </c>
      <c r="D905">
        <v>103</v>
      </c>
      <c r="E905" t="s">
        <v>1631</v>
      </c>
      <c r="F905">
        <v>20103</v>
      </c>
      <c r="G905" t="s">
        <v>5889</v>
      </c>
      <c r="H905">
        <v>80.3</v>
      </c>
      <c r="I905">
        <v>9.1999999999999993</v>
      </c>
      <c r="J905">
        <v>0.7</v>
      </c>
      <c r="K905">
        <v>1.2</v>
      </c>
      <c r="L905">
        <v>2.9</v>
      </c>
      <c r="M905">
        <v>5.7</v>
      </c>
      <c r="N905">
        <f t="shared" si="58"/>
        <v>6575.5599999999986</v>
      </c>
      <c r="O905">
        <f t="shared" si="56"/>
        <v>3424.4400000000014</v>
      </c>
      <c r="P905">
        <f t="shared" si="57"/>
        <v>4.1093280000000032</v>
      </c>
      <c r="Q905" s="4">
        <v>20103</v>
      </c>
      <c r="R905" s="5">
        <v>39.189511000000003</v>
      </c>
      <c r="S905" s="5">
        <v>-95.038977000000003</v>
      </c>
      <c r="T905">
        <v>1</v>
      </c>
      <c r="U905">
        <v>6.8798144903287159E-2</v>
      </c>
      <c r="V905">
        <v>76286</v>
      </c>
      <c r="W905">
        <v>77687</v>
      </c>
      <c r="X905">
        <v>78227</v>
      </c>
      <c r="Y905">
        <v>79010</v>
      </c>
      <c r="Z905">
        <v>42746</v>
      </c>
      <c r="AA905">
        <v>20091</v>
      </c>
      <c r="AB905">
        <v>30141</v>
      </c>
      <c r="AC905">
        <v>63726</v>
      </c>
      <c r="AD905">
        <v>1</v>
      </c>
      <c r="AE905">
        <v>1.2783310110319966E-5</v>
      </c>
      <c r="AF905">
        <v>99</v>
      </c>
      <c r="AG905">
        <v>1133</v>
      </c>
      <c r="AH905">
        <v>8.7378640776699032E-2</v>
      </c>
      <c r="AI905" s="3">
        <v>184471</v>
      </c>
      <c r="AJ905" s="3">
        <v>296220.24957034999</v>
      </c>
      <c r="AK905">
        <v>70</v>
      </c>
      <c r="AL905">
        <v>299750.40000000002</v>
      </c>
      <c r="AM905">
        <v>1062624</v>
      </c>
      <c r="AN905">
        <v>71777</v>
      </c>
      <c r="AO905">
        <v>1134401</v>
      </c>
      <c r="AP905">
        <v>3</v>
      </c>
      <c r="AQ905">
        <v>0</v>
      </c>
      <c r="AR905">
        <v>3</v>
      </c>
      <c r="AS905">
        <v>3.8616499543038092E-2</v>
      </c>
      <c r="AT905">
        <v>3</v>
      </c>
      <c r="AU905">
        <v>27</v>
      </c>
      <c r="AV905">
        <f t="shared" si="59"/>
        <v>30</v>
      </c>
      <c r="AW905">
        <v>71326</v>
      </c>
      <c r="AX905">
        <v>0.85</v>
      </c>
      <c r="AY905">
        <v>921861705.03980505</v>
      </c>
      <c r="AZ905">
        <v>921861.70503980503</v>
      </c>
      <c r="BA905">
        <v>13428.2918877498</v>
      </c>
      <c r="BB905">
        <v>0.74469635331077955</v>
      </c>
      <c r="BC905">
        <v>23301</v>
      </c>
      <c r="BD905">
        <v>17014</v>
      </c>
      <c r="BE905">
        <v>6287</v>
      </c>
      <c r="BF905">
        <v>8.2413549012925039E-2</v>
      </c>
      <c r="BG905">
        <v>1049697</v>
      </c>
      <c r="BH905">
        <v>13.418602272872537</v>
      </c>
      <c r="BI905">
        <v>6060</v>
      </c>
      <c r="BJ905">
        <v>40</v>
      </c>
      <c r="BK905">
        <v>6</v>
      </c>
      <c r="BL905">
        <v>4</v>
      </c>
      <c r="BM905">
        <v>0</v>
      </c>
      <c r="BN905">
        <v>0</v>
      </c>
      <c r="BO905">
        <v>3</v>
      </c>
      <c r="BP905">
        <v>2</v>
      </c>
      <c r="BQ905">
        <v>4</v>
      </c>
      <c r="BR905">
        <v>4</v>
      </c>
      <c r="BS905">
        <v>0</v>
      </c>
      <c r="BT905">
        <v>75227</v>
      </c>
      <c r="BU905">
        <v>0.77</v>
      </c>
      <c r="BV905">
        <v>0.54574160000000005</v>
      </c>
      <c r="BW905">
        <v>318</v>
      </c>
      <c r="BX905">
        <v>0.83746529999999997</v>
      </c>
      <c r="BY905">
        <v>-1.08487</v>
      </c>
      <c r="BZ905">
        <v>43</v>
      </c>
      <c r="CA905">
        <v>5</v>
      </c>
      <c r="CB905">
        <v>3</v>
      </c>
      <c r="CC905">
        <v>2</v>
      </c>
      <c r="CD905">
        <v>0</v>
      </c>
      <c r="CE905">
        <v>0</v>
      </c>
      <c r="CF905">
        <v>1</v>
      </c>
      <c r="CG905">
        <v>5</v>
      </c>
      <c r="CH905">
        <v>3</v>
      </c>
      <c r="CI905">
        <v>0</v>
      </c>
      <c r="CJ905">
        <v>78784</v>
      </c>
      <c r="CK905">
        <v>0.78696181965881395</v>
      </c>
      <c r="CL905">
        <v>0.63052809573361079</v>
      </c>
      <c r="CM905">
        <v>268</v>
      </c>
      <c r="CN905">
        <v>-1.1171515073536593</v>
      </c>
      <c r="CO905">
        <v>13096</v>
      </c>
      <c r="CP905">
        <v>0.24145881199999999</v>
      </c>
      <c r="CQ905">
        <v>-5.7498537600000003E-2</v>
      </c>
      <c r="CR905">
        <v>68155</v>
      </c>
      <c r="CS905">
        <v>0.85599999999999998</v>
      </c>
      <c r="CT905">
        <v>67895</v>
      </c>
      <c r="CU905">
        <v>0.902579776921</v>
      </c>
      <c r="CV905">
        <v>152</v>
      </c>
      <c r="CW905">
        <v>32</v>
      </c>
      <c r="CX905">
        <v>34</v>
      </c>
      <c r="CY905">
        <v>535</v>
      </c>
      <c r="CZ905">
        <v>1828</v>
      </c>
      <c r="DA905" s="2">
        <v>33107</v>
      </c>
      <c r="DB905" s="2">
        <v>6990</v>
      </c>
      <c r="DC905" s="2">
        <v>134.30000000000001</v>
      </c>
      <c r="DD905" s="2">
        <v>12595</v>
      </c>
      <c r="DE905">
        <v>607</v>
      </c>
      <c r="DF905">
        <v>91</v>
      </c>
      <c r="DG905">
        <v>14.07</v>
      </c>
      <c r="DH905">
        <v>6.4</v>
      </c>
      <c r="DI905" s="2">
        <v>20.46</v>
      </c>
      <c r="DJ905">
        <v>-0.35</v>
      </c>
      <c r="DK905">
        <v>0.94175236215990588</v>
      </c>
      <c r="DL905">
        <v>8.8261253309797002E-4</v>
      </c>
      <c r="DM905">
        <v>61</v>
      </c>
      <c r="DN905">
        <v>79.099999999999994</v>
      </c>
      <c r="DO905">
        <v>0.26400000000000001</v>
      </c>
      <c r="DP905">
        <v>2762.13</v>
      </c>
      <c r="DQ905" s="2">
        <v>0</v>
      </c>
      <c r="DR905" s="2">
        <v>44.473848390000001</v>
      </c>
      <c r="DS905">
        <v>1.4837219178122864E-4</v>
      </c>
      <c r="DT905">
        <v>5.26498255579678</v>
      </c>
      <c r="DU905">
        <v>1578180.6270931072</v>
      </c>
      <c r="DV905">
        <v>1</v>
      </c>
    </row>
    <row r="906" spans="1:126" x14ac:dyDescent="0.15">
      <c r="A906" t="s">
        <v>1548</v>
      </c>
      <c r="B906" t="s">
        <v>337</v>
      </c>
      <c r="C906">
        <v>20</v>
      </c>
      <c r="D906">
        <v>105</v>
      </c>
      <c r="E906" t="s">
        <v>1632</v>
      </c>
      <c r="F906">
        <v>20105</v>
      </c>
      <c r="G906" t="s">
        <v>5890</v>
      </c>
      <c r="H906">
        <v>96.1</v>
      </c>
      <c r="I906">
        <v>0.2</v>
      </c>
      <c r="J906">
        <v>0.5</v>
      </c>
      <c r="K906">
        <v>0.2</v>
      </c>
      <c r="L906">
        <v>0.7</v>
      </c>
      <c r="M906">
        <v>2.2000000000000002</v>
      </c>
      <c r="N906">
        <f t="shared" si="58"/>
        <v>9240.8700000000008</v>
      </c>
      <c r="O906">
        <f t="shared" si="56"/>
        <v>759.1299999999992</v>
      </c>
      <c r="P906">
        <f t="shared" si="57"/>
        <v>0.91095599999999932</v>
      </c>
      <c r="Q906" s="4">
        <v>20105</v>
      </c>
      <c r="R906" s="5">
        <v>39.047280000000001</v>
      </c>
      <c r="S906" s="5">
        <v>-98.214284000000006</v>
      </c>
      <c r="T906">
        <v>9</v>
      </c>
      <c r="U906">
        <v>0.17943174919337934</v>
      </c>
      <c r="V906">
        <v>3240</v>
      </c>
      <c r="W906">
        <v>3180</v>
      </c>
      <c r="X906">
        <v>3154</v>
      </c>
      <c r="Y906">
        <v>3142</v>
      </c>
      <c r="Z906">
        <v>1596</v>
      </c>
      <c r="AA906">
        <v>20093</v>
      </c>
      <c r="AB906">
        <v>1297.8039999999999</v>
      </c>
      <c r="AC906">
        <v>44276</v>
      </c>
      <c r="AD906">
        <v>0</v>
      </c>
      <c r="AE906">
        <v>0</v>
      </c>
      <c r="AF906">
        <v>8</v>
      </c>
      <c r="AG906">
        <v>431</v>
      </c>
      <c r="AH906">
        <v>1.8561484918793503E-2</v>
      </c>
      <c r="AI906" s="3">
        <v>397172</v>
      </c>
      <c r="AJ906" s="3">
        <v>460412.62777298002</v>
      </c>
      <c r="AK906">
        <v>309</v>
      </c>
      <c r="AL906">
        <v>460780.80000000005</v>
      </c>
      <c r="AM906">
        <v>1078370</v>
      </c>
      <c r="AN906">
        <v>71647</v>
      </c>
      <c r="AO906">
        <v>1150017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f t="shared" si="59"/>
        <v>1</v>
      </c>
      <c r="AW906">
        <v>423</v>
      </c>
      <c r="AX906">
        <v>0.18999999999999995</v>
      </c>
      <c r="AY906">
        <v>70980764.973048598</v>
      </c>
      <c r="AZ906">
        <v>70980.764973048601</v>
      </c>
      <c r="BA906">
        <v>20072.985633561198</v>
      </c>
      <c r="BB906">
        <v>0.49818199357849458</v>
      </c>
      <c r="BC906">
        <v>5233</v>
      </c>
      <c r="BD906">
        <v>0</v>
      </c>
      <c r="BE906">
        <v>5233</v>
      </c>
      <c r="BF906">
        <v>1.6151234567901234</v>
      </c>
      <c r="BG906">
        <v>102010</v>
      </c>
      <c r="BH906">
        <v>32.343056436271404</v>
      </c>
      <c r="BI906">
        <v>620</v>
      </c>
      <c r="BJ906">
        <v>7</v>
      </c>
      <c r="BK906">
        <v>2</v>
      </c>
      <c r="BL906">
        <v>2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3123</v>
      </c>
      <c r="BU906">
        <v>0.76</v>
      </c>
      <c r="BV906">
        <v>0.60673299999999997</v>
      </c>
      <c r="BW906">
        <v>45</v>
      </c>
      <c r="BX906">
        <v>3.8424589999999998</v>
      </c>
      <c r="BY906">
        <v>3.124161</v>
      </c>
      <c r="BZ906">
        <v>7</v>
      </c>
      <c r="CA906">
        <v>2</v>
      </c>
      <c r="CB906">
        <v>2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3153</v>
      </c>
      <c r="CK906">
        <v>3.4887408816999685</v>
      </c>
      <c r="CL906">
        <v>0.66175814368585451</v>
      </c>
      <c r="CM906">
        <v>35</v>
      </c>
      <c r="CN906">
        <v>2.7713271422144534</v>
      </c>
      <c r="CO906">
        <v>379</v>
      </c>
      <c r="CP906">
        <v>0.63843663299999998</v>
      </c>
      <c r="CQ906">
        <v>8.5295675000000001E-2</v>
      </c>
      <c r="CR906">
        <v>2685</v>
      </c>
      <c r="CS906">
        <v>0.86699999999999999</v>
      </c>
      <c r="CT906">
        <v>2579</v>
      </c>
      <c r="CU906">
        <v>0.83887614679</v>
      </c>
      <c r="CW906">
        <v>0</v>
      </c>
      <c r="CX906">
        <v>1</v>
      </c>
      <c r="CY906">
        <v>264</v>
      </c>
      <c r="CZ906">
        <v>670</v>
      </c>
      <c r="DA906" s="2">
        <v>1882</v>
      </c>
      <c r="DB906" s="2">
        <v>245</v>
      </c>
      <c r="DC906" s="2">
        <v>222.43</v>
      </c>
      <c r="DD906" s="2">
        <v>79</v>
      </c>
      <c r="DE906">
        <v>207</v>
      </c>
      <c r="DF906">
        <v>14</v>
      </c>
      <c r="DG906">
        <v>63.55</v>
      </c>
      <c r="DH906">
        <v>63.55</v>
      </c>
      <c r="DI906" s="2">
        <v>95.33</v>
      </c>
      <c r="DJ906">
        <v>-1.33</v>
      </c>
      <c r="DK906">
        <v>0.93312217376854356</v>
      </c>
      <c r="DL906">
        <v>0</v>
      </c>
      <c r="DM906">
        <v>0</v>
      </c>
      <c r="DN906">
        <v>221.8</v>
      </c>
      <c r="DO906">
        <v>0.495</v>
      </c>
      <c r="DP906">
        <v>13767.970000000001</v>
      </c>
      <c r="DQ906" s="2">
        <v>0</v>
      </c>
      <c r="DR906" s="2">
        <v>386.24538139999999</v>
      </c>
      <c r="DS906">
        <v>8.3823976755758906E-4</v>
      </c>
      <c r="DT906">
        <v>4.5825693143372899</v>
      </c>
      <c r="DU906">
        <v>2111559.9547157879</v>
      </c>
      <c r="DV906">
        <v>0</v>
      </c>
    </row>
    <row r="907" spans="1:126" x14ac:dyDescent="0.15">
      <c r="A907" t="s">
        <v>1548</v>
      </c>
      <c r="B907" t="s">
        <v>1481</v>
      </c>
      <c r="C907">
        <v>20</v>
      </c>
      <c r="D907">
        <v>107</v>
      </c>
      <c r="E907" t="s">
        <v>1633</v>
      </c>
      <c r="F907">
        <v>20107</v>
      </c>
      <c r="G907" t="s">
        <v>5891</v>
      </c>
      <c r="H907">
        <v>95.1</v>
      </c>
      <c r="I907">
        <v>0.4</v>
      </c>
      <c r="J907">
        <v>0.6</v>
      </c>
      <c r="K907">
        <v>0.3</v>
      </c>
      <c r="L907">
        <v>1.6</v>
      </c>
      <c r="M907">
        <v>1.9</v>
      </c>
      <c r="N907">
        <f t="shared" si="58"/>
        <v>9050.7899999999991</v>
      </c>
      <c r="O907">
        <f t="shared" si="56"/>
        <v>949.21000000000095</v>
      </c>
      <c r="P907">
        <f t="shared" si="57"/>
        <v>1.1390520000000015</v>
      </c>
      <c r="Q907" s="4">
        <v>20107</v>
      </c>
      <c r="R907" s="5">
        <v>38.216549000000001</v>
      </c>
      <c r="S907" s="5">
        <v>-94.844932</v>
      </c>
      <c r="T907">
        <v>1</v>
      </c>
      <c r="U907">
        <v>0.10491412544540769</v>
      </c>
      <c r="V907">
        <v>9613</v>
      </c>
      <c r="W907">
        <v>9551</v>
      </c>
      <c r="X907">
        <v>9528</v>
      </c>
      <c r="Y907">
        <v>9580</v>
      </c>
      <c r="Z907">
        <v>4755</v>
      </c>
      <c r="AA907">
        <v>20095</v>
      </c>
      <c r="AB907">
        <v>3625.3510000000006</v>
      </c>
      <c r="AC907">
        <v>46964</v>
      </c>
      <c r="AD907">
        <v>0</v>
      </c>
      <c r="AE907">
        <v>0</v>
      </c>
      <c r="AF907">
        <v>24</v>
      </c>
      <c r="AG907">
        <v>913</v>
      </c>
      <c r="AH907">
        <v>2.628696604600219E-2</v>
      </c>
      <c r="AI907" s="3">
        <v>354658</v>
      </c>
      <c r="AJ907" s="3">
        <v>380200.42155476502</v>
      </c>
      <c r="AK907">
        <v>135</v>
      </c>
      <c r="AL907">
        <v>388064</v>
      </c>
      <c r="AM907">
        <v>1015688</v>
      </c>
      <c r="AN907">
        <v>68922</v>
      </c>
      <c r="AO907">
        <v>1084610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13</v>
      </c>
      <c r="AV907">
        <f t="shared" si="59"/>
        <v>13</v>
      </c>
      <c r="AW907">
        <v>6096</v>
      </c>
      <c r="AX907">
        <v>0.8</v>
      </c>
      <c r="AY907">
        <v>160748957.64061099</v>
      </c>
      <c r="AZ907">
        <v>160748.95764061098</v>
      </c>
      <c r="BA907">
        <v>16721.150680660401</v>
      </c>
      <c r="BB907">
        <v>0.59804496658031736</v>
      </c>
      <c r="BC907">
        <v>2072</v>
      </c>
      <c r="BD907">
        <v>112</v>
      </c>
      <c r="BE907">
        <v>1960</v>
      </c>
      <c r="BF907">
        <v>0.2038905648600853</v>
      </c>
      <c r="BG907">
        <v>167630</v>
      </c>
      <c r="BH907">
        <v>17.593408900083961</v>
      </c>
      <c r="BI907">
        <v>1394</v>
      </c>
      <c r="BJ907">
        <v>7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9335</v>
      </c>
      <c r="BU907">
        <v>0.65</v>
      </c>
      <c r="BV907">
        <v>0.61658659999999998</v>
      </c>
      <c r="BW907">
        <v>62</v>
      </c>
      <c r="BX907">
        <v>0.96411360000000002</v>
      </c>
      <c r="BY907">
        <v>-0.18457419999999999</v>
      </c>
      <c r="BZ907">
        <v>7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9496</v>
      </c>
      <c r="CK907">
        <v>1.0530749789385003</v>
      </c>
      <c r="CL907">
        <v>0.61990008326394674</v>
      </c>
      <c r="CM907">
        <v>42</v>
      </c>
      <c r="CN907">
        <v>-0.70378425131198263</v>
      </c>
      <c r="CO907">
        <v>750</v>
      </c>
      <c r="CP907">
        <v>-0.5452074549</v>
      </c>
      <c r="CQ907">
        <v>-0.707081442</v>
      </c>
      <c r="CR907">
        <v>8116</v>
      </c>
      <c r="CS907">
        <v>0.85199999999999998</v>
      </c>
      <c r="CT907">
        <v>7892</v>
      </c>
      <c r="CU907">
        <v>0.84200567644000002</v>
      </c>
      <c r="CV907">
        <v>6</v>
      </c>
      <c r="CW907">
        <v>3</v>
      </c>
      <c r="CX907">
        <v>2</v>
      </c>
      <c r="CY907">
        <v>406</v>
      </c>
      <c r="CZ907">
        <v>1388</v>
      </c>
      <c r="DA907" s="2">
        <v>4233</v>
      </c>
      <c r="DB907" s="2">
        <v>850</v>
      </c>
      <c r="DC907" s="2">
        <v>115.59</v>
      </c>
      <c r="DD907" s="2">
        <v>353</v>
      </c>
      <c r="DE907">
        <v>414</v>
      </c>
      <c r="DF907">
        <v>42</v>
      </c>
      <c r="DG907">
        <v>52.54</v>
      </c>
      <c r="DH907">
        <v>63.05</v>
      </c>
      <c r="DI907" s="2">
        <v>63.05</v>
      </c>
      <c r="DJ907">
        <v>-1.53</v>
      </c>
      <c r="DK907">
        <v>0.94787654585544379</v>
      </c>
      <c r="DL907">
        <v>0</v>
      </c>
      <c r="DN907">
        <v>210.9</v>
      </c>
      <c r="DO907">
        <v>0.55899999999999994</v>
      </c>
      <c r="DP907">
        <v>10639.51</v>
      </c>
      <c r="DQ907" s="2">
        <v>0</v>
      </c>
      <c r="DR907" s="2">
        <v>6438.8498278500001</v>
      </c>
      <c r="DS907">
        <v>1.6592240500959379E-2</v>
      </c>
      <c r="DT907">
        <v>4.4528654710670503</v>
      </c>
      <c r="DU907">
        <v>1727996.7861641638</v>
      </c>
      <c r="DV907">
        <v>0</v>
      </c>
    </row>
    <row r="908" spans="1:126" x14ac:dyDescent="0.15">
      <c r="A908" t="s">
        <v>1548</v>
      </c>
      <c r="B908" t="s">
        <v>341</v>
      </c>
      <c r="C908">
        <v>20</v>
      </c>
      <c r="D908">
        <v>109</v>
      </c>
      <c r="E908" t="s">
        <v>1634</v>
      </c>
      <c r="F908">
        <v>20109</v>
      </c>
      <c r="G908" t="s">
        <v>5892</v>
      </c>
      <c r="H908">
        <v>94.7</v>
      </c>
      <c r="I908">
        <v>0.6</v>
      </c>
      <c r="J908">
        <v>0.4</v>
      </c>
      <c r="K908">
        <v>0.4</v>
      </c>
      <c r="L908">
        <v>1.1000000000000001</v>
      </c>
      <c r="M908">
        <v>2.9</v>
      </c>
      <c r="N908">
        <f t="shared" si="58"/>
        <v>8978.39</v>
      </c>
      <c r="O908">
        <f t="shared" si="56"/>
        <v>1021.6100000000006</v>
      </c>
      <c r="P908">
        <f t="shared" si="57"/>
        <v>1.2259320000000011</v>
      </c>
      <c r="Q908" s="4">
        <v>20109</v>
      </c>
      <c r="R908" s="5">
        <v>38.913269999999997</v>
      </c>
      <c r="S908" s="5">
        <v>-101.157402</v>
      </c>
      <c r="T908">
        <v>9</v>
      </c>
      <c r="U908">
        <v>5.5822796596561704E-2</v>
      </c>
      <c r="V908">
        <v>2766</v>
      </c>
      <c r="W908">
        <v>2783</v>
      </c>
      <c r="X908">
        <v>2793</v>
      </c>
      <c r="Y908">
        <v>2781</v>
      </c>
      <c r="Z908">
        <v>1372</v>
      </c>
      <c r="AA908">
        <v>20097</v>
      </c>
      <c r="AB908">
        <v>1129.011</v>
      </c>
      <c r="AC908">
        <v>46875</v>
      </c>
      <c r="AD908">
        <v>0</v>
      </c>
      <c r="AE908">
        <v>0</v>
      </c>
      <c r="AF908">
        <v>2</v>
      </c>
      <c r="AG908">
        <v>325</v>
      </c>
      <c r="AH908">
        <v>6.1538461538461538E-3</v>
      </c>
      <c r="AI908" s="3">
        <v>566439</v>
      </c>
      <c r="AJ908" s="3">
        <v>686715.30141039006</v>
      </c>
      <c r="AK908">
        <v>640</v>
      </c>
      <c r="AL908">
        <v>686828.8</v>
      </c>
      <c r="AM908">
        <v>1439024</v>
      </c>
      <c r="AN908">
        <v>64201</v>
      </c>
      <c r="AO908">
        <v>1503225</v>
      </c>
      <c r="AP908">
        <v>1</v>
      </c>
      <c r="AQ908">
        <v>0</v>
      </c>
      <c r="AR908">
        <v>1</v>
      </c>
      <c r="AS908">
        <v>0.35932446999640677</v>
      </c>
      <c r="AT908">
        <v>0</v>
      </c>
      <c r="AU908">
        <v>0</v>
      </c>
      <c r="AV908">
        <f t="shared" si="59"/>
        <v>0</v>
      </c>
      <c r="AW908">
        <v>0</v>
      </c>
      <c r="AX908">
        <v>0</v>
      </c>
      <c r="AY908">
        <v>34255895.537971303</v>
      </c>
      <c r="AZ908">
        <v>34255.895537971301</v>
      </c>
      <c r="BA908">
        <v>11232.520218490299</v>
      </c>
      <c r="BB908">
        <v>0.89027215669183501</v>
      </c>
      <c r="BC908">
        <v>4017</v>
      </c>
      <c r="BD908">
        <v>3345</v>
      </c>
      <c r="BE908">
        <v>672</v>
      </c>
      <c r="BF908">
        <v>0.24295010845986983</v>
      </c>
      <c r="BG908">
        <v>149521</v>
      </c>
      <c r="BH908">
        <v>53.534192624418189</v>
      </c>
      <c r="BI908">
        <v>507</v>
      </c>
      <c r="BJ908">
        <v>5</v>
      </c>
      <c r="BK908">
        <v>1</v>
      </c>
      <c r="BL908">
        <v>2</v>
      </c>
      <c r="BM908">
        <v>0</v>
      </c>
      <c r="BN908">
        <v>0</v>
      </c>
      <c r="BO908">
        <v>0</v>
      </c>
      <c r="BP908">
        <v>0</v>
      </c>
      <c r="BQ908">
        <v>2</v>
      </c>
      <c r="BR908">
        <v>1</v>
      </c>
      <c r="BS908">
        <v>0</v>
      </c>
      <c r="BT908">
        <v>2549</v>
      </c>
      <c r="BU908">
        <v>0.71</v>
      </c>
      <c r="BV908">
        <v>0.6953163</v>
      </c>
      <c r="BW908">
        <v>31</v>
      </c>
      <c r="BX908">
        <v>4.3154180000000002</v>
      </c>
      <c r="BY908">
        <v>3.6593680000000002</v>
      </c>
      <c r="BZ908">
        <v>4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2793</v>
      </c>
      <c r="CK908">
        <v>3.2223415682062302</v>
      </c>
      <c r="CL908">
        <v>0.70791819611955953</v>
      </c>
      <c r="CM908">
        <v>25</v>
      </c>
      <c r="CN908">
        <v>2.3685590465841022</v>
      </c>
      <c r="CO908">
        <v>290</v>
      </c>
      <c r="CP908">
        <v>-1.1247129974000001</v>
      </c>
      <c r="CQ908">
        <v>0.34959146600000002</v>
      </c>
      <c r="CR908">
        <v>2495</v>
      </c>
      <c r="CS908">
        <v>0.88</v>
      </c>
      <c r="CT908">
        <v>2252</v>
      </c>
      <c r="CU908">
        <v>0.84496602841000001</v>
      </c>
      <c r="CW908">
        <v>2</v>
      </c>
      <c r="CX908">
        <v>3</v>
      </c>
      <c r="CY908">
        <v>229</v>
      </c>
      <c r="CZ908">
        <v>452</v>
      </c>
      <c r="DA908" s="2">
        <v>2357</v>
      </c>
      <c r="DB908" s="2">
        <v>285</v>
      </c>
      <c r="DC908" s="2">
        <v>250.18</v>
      </c>
      <c r="DD908" s="2">
        <v>128</v>
      </c>
      <c r="DE908">
        <v>121</v>
      </c>
      <c r="DF908">
        <v>5</v>
      </c>
      <c r="DG908">
        <v>35.74</v>
      </c>
      <c r="DH908">
        <v>35.74</v>
      </c>
      <c r="DI908" s="2">
        <v>142.96</v>
      </c>
      <c r="DJ908">
        <v>-1.43</v>
      </c>
      <c r="DK908">
        <v>0.92908327286786396</v>
      </c>
      <c r="DL908">
        <v>0</v>
      </c>
      <c r="DM908">
        <v>0</v>
      </c>
      <c r="DN908">
        <v>16.5</v>
      </c>
      <c r="DO908">
        <v>2.4E-2</v>
      </c>
      <c r="DP908">
        <v>26926.32</v>
      </c>
      <c r="DQ908" s="2">
        <v>0</v>
      </c>
      <c r="DR908" s="2">
        <v>17.098102040000001</v>
      </c>
      <c r="DS908">
        <v>0</v>
      </c>
      <c r="DT908">
        <v>3.3457313815239802</v>
      </c>
      <c r="DU908">
        <v>2297944.6698944578</v>
      </c>
      <c r="DV908">
        <v>1</v>
      </c>
    </row>
    <row r="909" spans="1:126" x14ac:dyDescent="0.15">
      <c r="A909" t="s">
        <v>1548</v>
      </c>
      <c r="B909" t="s">
        <v>1487</v>
      </c>
      <c r="C909">
        <v>20</v>
      </c>
      <c r="D909">
        <v>111</v>
      </c>
      <c r="E909" t="s">
        <v>1635</v>
      </c>
      <c r="F909">
        <v>20111</v>
      </c>
      <c r="G909" t="s">
        <v>5893</v>
      </c>
      <c r="H909">
        <v>73.3</v>
      </c>
      <c r="I909">
        <v>2.2000000000000002</v>
      </c>
      <c r="J909">
        <v>0.4</v>
      </c>
      <c r="K909">
        <v>2.2999999999999998</v>
      </c>
      <c r="L909">
        <v>1.8</v>
      </c>
      <c r="M909">
        <v>20.100000000000001</v>
      </c>
      <c r="N909">
        <f t="shared" si="58"/>
        <v>5790.4299999999994</v>
      </c>
      <c r="O909">
        <f t="shared" si="56"/>
        <v>4209.5700000000006</v>
      </c>
      <c r="P909">
        <f t="shared" si="57"/>
        <v>5.051484000000003</v>
      </c>
      <c r="Q909" s="4">
        <v>20111</v>
      </c>
      <c r="R909" s="5">
        <v>38.455497999999999</v>
      </c>
      <c r="S909" s="5">
        <v>-96.161589000000006</v>
      </c>
      <c r="T909">
        <v>4</v>
      </c>
      <c r="U909">
        <v>0.12584181148137544</v>
      </c>
      <c r="V909">
        <v>34103</v>
      </c>
      <c r="W909">
        <v>33510</v>
      </c>
      <c r="X909">
        <v>33462</v>
      </c>
      <c r="Y909">
        <v>33119</v>
      </c>
      <c r="Z909">
        <v>15393</v>
      </c>
      <c r="AA909">
        <v>20099</v>
      </c>
      <c r="AB909">
        <v>12659.088000000002</v>
      </c>
      <c r="AC909">
        <v>40021</v>
      </c>
      <c r="AD909">
        <v>1</v>
      </c>
      <c r="AE909">
        <v>2.9884645269260652E-5</v>
      </c>
      <c r="AF909">
        <v>43</v>
      </c>
      <c r="AG909">
        <v>946</v>
      </c>
      <c r="AH909">
        <v>4.5454545454545456E-2</v>
      </c>
      <c r="AI909" s="3">
        <v>534673</v>
      </c>
      <c r="AJ909" s="3">
        <v>542385.14230442501</v>
      </c>
      <c r="AK909">
        <v>152</v>
      </c>
      <c r="AL909">
        <v>547334.40000000002</v>
      </c>
      <c r="AM909">
        <v>717710</v>
      </c>
      <c r="AN909">
        <v>102167</v>
      </c>
      <c r="AO909">
        <v>819877</v>
      </c>
      <c r="AP909">
        <v>9</v>
      </c>
      <c r="AQ909">
        <v>0</v>
      </c>
      <c r="AR909">
        <v>9</v>
      </c>
      <c r="AS909">
        <v>0.26857654431512984</v>
      </c>
      <c r="AT909">
        <v>10</v>
      </c>
      <c r="AU909">
        <v>28</v>
      </c>
      <c r="AV909">
        <f t="shared" si="59"/>
        <v>38</v>
      </c>
      <c r="AW909">
        <v>25380</v>
      </c>
      <c r="AX909">
        <v>0.8</v>
      </c>
      <c r="AY909">
        <v>120118523.039166</v>
      </c>
      <c r="AZ909">
        <v>120118.523039166</v>
      </c>
      <c r="BA909">
        <v>3342.4693720263099</v>
      </c>
      <c r="BB909">
        <v>2.9918000397226336</v>
      </c>
      <c r="BC909">
        <v>16738</v>
      </c>
      <c r="BD909">
        <v>12742</v>
      </c>
      <c r="BE909">
        <v>3996</v>
      </c>
      <c r="BF909">
        <v>0.1171744421311908</v>
      </c>
      <c r="BG909">
        <v>520018</v>
      </c>
      <c r="BH909">
        <v>15.540553463630387</v>
      </c>
      <c r="BI909">
        <v>3354</v>
      </c>
      <c r="BJ909">
        <v>28</v>
      </c>
      <c r="BK909">
        <v>9</v>
      </c>
      <c r="BL909">
        <v>1</v>
      </c>
      <c r="BM909">
        <v>1</v>
      </c>
      <c r="BN909">
        <v>0</v>
      </c>
      <c r="BO909">
        <v>2</v>
      </c>
      <c r="BP909">
        <v>1</v>
      </c>
      <c r="BQ909">
        <v>4</v>
      </c>
      <c r="BR909">
        <v>1</v>
      </c>
      <c r="BS909">
        <v>0</v>
      </c>
      <c r="BT909">
        <v>33601</v>
      </c>
      <c r="BU909">
        <v>0.78</v>
      </c>
      <c r="BV909">
        <v>0.47591139999999998</v>
      </c>
      <c r="BW909">
        <v>249</v>
      </c>
      <c r="BX909">
        <v>1.398768</v>
      </c>
      <c r="BY909">
        <v>-0.53490939999999998</v>
      </c>
      <c r="BZ909">
        <v>27</v>
      </c>
      <c r="CA909">
        <v>5</v>
      </c>
      <c r="CB909">
        <v>2</v>
      </c>
      <c r="CC909">
        <v>0</v>
      </c>
      <c r="CD909">
        <v>0</v>
      </c>
      <c r="CE909">
        <v>1</v>
      </c>
      <c r="CF909">
        <v>1</v>
      </c>
      <c r="CG909">
        <v>2</v>
      </c>
      <c r="CH909">
        <v>1</v>
      </c>
      <c r="CI909">
        <v>0</v>
      </c>
      <c r="CJ909">
        <v>33243</v>
      </c>
      <c r="CK909">
        <v>1.1731793159462143</v>
      </c>
      <c r="CL909">
        <v>0.58213637923427619</v>
      </c>
      <c r="CM909">
        <v>201</v>
      </c>
      <c r="CN909">
        <v>-0.51653241737857358</v>
      </c>
      <c r="CO909">
        <v>3912.0000000000005</v>
      </c>
      <c r="CP909">
        <v>0.34258790900000002</v>
      </c>
      <c r="CQ909">
        <v>-9.7841277899999995E-2</v>
      </c>
      <c r="CR909">
        <v>28299</v>
      </c>
      <c r="CS909">
        <v>0.85</v>
      </c>
      <c r="CT909">
        <v>26839</v>
      </c>
      <c r="CU909">
        <v>0.80676785269999995</v>
      </c>
      <c r="CV909">
        <v>94</v>
      </c>
      <c r="CW909">
        <v>23</v>
      </c>
      <c r="CX909">
        <v>23</v>
      </c>
      <c r="CY909">
        <v>569</v>
      </c>
      <c r="CZ909">
        <v>1486</v>
      </c>
      <c r="DA909" s="2">
        <v>20650</v>
      </c>
      <c r="DB909" s="2">
        <v>2860</v>
      </c>
      <c r="DC909" s="2">
        <v>113.4</v>
      </c>
      <c r="DD909" s="2">
        <v>3949</v>
      </c>
      <c r="DE909">
        <v>445</v>
      </c>
      <c r="DF909">
        <v>34</v>
      </c>
      <c r="DG909">
        <v>50.73</v>
      </c>
      <c r="DH909">
        <v>11.94</v>
      </c>
      <c r="DI909" s="2">
        <v>17.91</v>
      </c>
      <c r="DJ909">
        <v>-0.48</v>
      </c>
      <c r="DK909">
        <v>0.89957787283068347</v>
      </c>
      <c r="DL909">
        <v>0</v>
      </c>
      <c r="DN909">
        <v>258.7</v>
      </c>
      <c r="DO909">
        <v>0.47</v>
      </c>
      <c r="DP909">
        <v>12099.89</v>
      </c>
      <c r="DQ909" s="2">
        <v>0</v>
      </c>
      <c r="DR909" s="2">
        <v>1986.5174931399999</v>
      </c>
      <c r="DS909">
        <v>3.6294374796429748E-3</v>
      </c>
      <c r="DT909">
        <v>5.1834799527105497</v>
      </c>
      <c r="DU909">
        <v>2837096.889828857</v>
      </c>
      <c r="DV909">
        <v>0</v>
      </c>
    </row>
    <row r="910" spans="1:126" x14ac:dyDescent="0.15">
      <c r="A910" t="s">
        <v>1548</v>
      </c>
      <c r="B910" t="s">
        <v>1638</v>
      </c>
      <c r="C910">
        <v>20</v>
      </c>
      <c r="D910">
        <v>113</v>
      </c>
      <c r="E910" t="s">
        <v>1639</v>
      </c>
      <c r="F910">
        <v>20113</v>
      </c>
      <c r="G910" t="s">
        <v>5894</v>
      </c>
      <c r="H910">
        <v>93.1</v>
      </c>
      <c r="I910">
        <v>1</v>
      </c>
      <c r="J910">
        <v>0.3</v>
      </c>
      <c r="K910">
        <v>0.5</v>
      </c>
      <c r="L910">
        <v>1.6</v>
      </c>
      <c r="M910">
        <v>3.5</v>
      </c>
      <c r="N910">
        <f t="shared" si="58"/>
        <v>8683.7599999999984</v>
      </c>
      <c r="O910">
        <f t="shared" si="56"/>
        <v>1316.2400000000016</v>
      </c>
      <c r="P910">
        <f t="shared" si="57"/>
        <v>1.5794880000000024</v>
      </c>
      <c r="Q910" s="4">
        <v>20113</v>
      </c>
      <c r="R910" s="5">
        <v>38.395811999999999</v>
      </c>
      <c r="S910" s="5">
        <v>-97.647488999999993</v>
      </c>
      <c r="T910">
        <v>7</v>
      </c>
      <c r="U910">
        <v>0.18922851500928373</v>
      </c>
      <c r="V910">
        <v>29208</v>
      </c>
      <c r="W910">
        <v>29308</v>
      </c>
      <c r="X910">
        <v>29252</v>
      </c>
      <c r="Y910">
        <v>28615</v>
      </c>
      <c r="Z910">
        <v>14409</v>
      </c>
      <c r="AA910">
        <v>20105</v>
      </c>
      <c r="AB910">
        <v>12219.931000000002</v>
      </c>
      <c r="AC910">
        <v>56128</v>
      </c>
      <c r="AD910">
        <v>2</v>
      </c>
      <c r="AE910">
        <v>6.837139340899768E-5</v>
      </c>
      <c r="AF910">
        <v>33</v>
      </c>
      <c r="AG910">
        <v>1147</v>
      </c>
      <c r="AH910">
        <v>2.8770706190061029E-2</v>
      </c>
      <c r="AI910" s="3">
        <v>571577</v>
      </c>
      <c r="AJ910" s="3">
        <v>574894.86693248001</v>
      </c>
      <c r="AK910">
        <v>221</v>
      </c>
      <c r="AL910">
        <v>610297.59999999998</v>
      </c>
      <c r="AM910">
        <v>446952</v>
      </c>
      <c r="AN910">
        <v>196798</v>
      </c>
      <c r="AO910">
        <v>643750</v>
      </c>
      <c r="AP910">
        <v>3</v>
      </c>
      <c r="AQ910">
        <v>0</v>
      </c>
      <c r="AR910">
        <v>3</v>
      </c>
      <c r="AS910">
        <v>0.10236113006687594</v>
      </c>
      <c r="AT910">
        <v>2</v>
      </c>
      <c r="AU910">
        <v>14</v>
      </c>
      <c r="AV910">
        <f t="shared" si="59"/>
        <v>16</v>
      </c>
      <c r="AW910">
        <v>16536</v>
      </c>
      <c r="AX910">
        <v>0.61</v>
      </c>
      <c r="AY910">
        <v>412173180.50388002</v>
      </c>
      <c r="AZ910">
        <v>412173.18050388002</v>
      </c>
      <c r="BA910">
        <v>30780.2437348946</v>
      </c>
      <c r="BB910">
        <v>0.32488371717028713</v>
      </c>
      <c r="BC910">
        <v>9301</v>
      </c>
      <c r="BD910">
        <v>2745</v>
      </c>
      <c r="BE910">
        <v>6556</v>
      </c>
      <c r="BF910">
        <v>0.22445905231443442</v>
      </c>
      <c r="BG910">
        <v>258735</v>
      </c>
      <c r="BH910">
        <v>8.8450362368385065</v>
      </c>
      <c r="BI910">
        <v>3458</v>
      </c>
      <c r="BJ910">
        <v>29</v>
      </c>
      <c r="BK910">
        <v>3</v>
      </c>
      <c r="BL910">
        <v>3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1</v>
      </c>
      <c r="BS910">
        <v>0</v>
      </c>
      <c r="BT910">
        <v>11982</v>
      </c>
      <c r="BU910">
        <v>0.77</v>
      </c>
      <c r="BV910">
        <v>0.63219950000000003</v>
      </c>
      <c r="BW910">
        <v>120</v>
      </c>
      <c r="BX910">
        <v>3.0879650000000001</v>
      </c>
      <c r="BY910">
        <v>2.0015000000000001</v>
      </c>
      <c r="BZ910">
        <v>31</v>
      </c>
      <c r="CA910">
        <v>3</v>
      </c>
      <c r="CB910">
        <v>3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12208</v>
      </c>
      <c r="CK910">
        <v>3.0307994757536041</v>
      </c>
      <c r="CL910">
        <v>0.69337264453275216</v>
      </c>
      <c r="CM910">
        <v>92</v>
      </c>
      <c r="CN910">
        <v>1.8711051179459137</v>
      </c>
      <c r="CO910">
        <v>4252</v>
      </c>
      <c r="CP910">
        <v>0.74696888400000006</v>
      </c>
      <c r="CQ910">
        <v>0.67795829799999996</v>
      </c>
      <c r="CR910">
        <v>25531</v>
      </c>
      <c r="CS910">
        <v>0.871</v>
      </c>
      <c r="CT910">
        <v>29840</v>
      </c>
      <c r="CU910">
        <v>0.88387560668999998</v>
      </c>
      <c r="CV910">
        <v>26</v>
      </c>
      <c r="CW910">
        <v>14</v>
      </c>
      <c r="CX910">
        <v>22</v>
      </c>
      <c r="CY910">
        <v>856</v>
      </c>
      <c r="CZ910">
        <v>1657</v>
      </c>
      <c r="DA910" s="2">
        <v>22451</v>
      </c>
      <c r="DB910" s="2">
        <v>2880</v>
      </c>
      <c r="DC910" s="2">
        <v>122.76</v>
      </c>
      <c r="DD910" s="2">
        <v>1521</v>
      </c>
      <c r="DE910">
        <v>378</v>
      </c>
      <c r="DF910">
        <v>22</v>
      </c>
      <c r="DG910">
        <v>57.49</v>
      </c>
      <c r="DH910">
        <v>20.29</v>
      </c>
      <c r="DI910" s="2">
        <v>40.58</v>
      </c>
      <c r="DJ910">
        <v>-1.81</v>
      </c>
      <c r="DK910">
        <v>0.9467648278359696</v>
      </c>
      <c r="DL910">
        <v>3.4873583260680036E-3</v>
      </c>
      <c r="DN910">
        <v>458.9</v>
      </c>
      <c r="DO910">
        <v>0.78500000000000003</v>
      </c>
      <c r="DP910">
        <v>7563.15</v>
      </c>
      <c r="DQ910" s="2">
        <v>0</v>
      </c>
      <c r="DR910" s="2">
        <v>0</v>
      </c>
      <c r="DS910">
        <v>4.1523291202037494E-4</v>
      </c>
      <c r="DT910">
        <v>4.0830678349863696</v>
      </c>
      <c r="DU910">
        <v>2491886.5003293771</v>
      </c>
      <c r="DV910">
        <v>1</v>
      </c>
    </row>
    <row r="911" spans="1:126" x14ac:dyDescent="0.15">
      <c r="A911" t="s">
        <v>1548</v>
      </c>
      <c r="B911" t="s">
        <v>196</v>
      </c>
      <c r="C911">
        <v>20</v>
      </c>
      <c r="D911">
        <v>115</v>
      </c>
      <c r="E911" t="s">
        <v>1636</v>
      </c>
      <c r="F911">
        <v>20115</v>
      </c>
      <c r="G911" t="s">
        <v>5895</v>
      </c>
      <c r="H911">
        <v>94.7</v>
      </c>
      <c r="I911">
        <v>0.8</v>
      </c>
      <c r="J911">
        <v>0.5</v>
      </c>
      <c r="K911">
        <v>0.2</v>
      </c>
      <c r="L911">
        <v>1.5</v>
      </c>
      <c r="M911">
        <v>2.2999999999999998</v>
      </c>
      <c r="N911">
        <f t="shared" si="58"/>
        <v>8976.5600000000013</v>
      </c>
      <c r="O911">
        <f t="shared" si="56"/>
        <v>1023.4399999999987</v>
      </c>
      <c r="P911">
        <f t="shared" si="57"/>
        <v>1.2281279999999988</v>
      </c>
      <c r="Q911" s="4">
        <v>20115</v>
      </c>
      <c r="R911" s="5">
        <v>38.359647000000002</v>
      </c>
      <c r="S911" s="5">
        <v>-97.102771000000004</v>
      </c>
      <c r="T911">
        <v>6</v>
      </c>
      <c r="U911">
        <v>0.14324633395758285</v>
      </c>
      <c r="V911">
        <v>12565</v>
      </c>
      <c r="W911">
        <v>12401</v>
      </c>
      <c r="X911">
        <v>12290</v>
      </c>
      <c r="Y911">
        <v>12044</v>
      </c>
      <c r="Z911">
        <v>5753</v>
      </c>
      <c r="AA911">
        <v>20101</v>
      </c>
      <c r="AB911">
        <v>4673.6329999999998</v>
      </c>
      <c r="AC911">
        <v>45927</v>
      </c>
      <c r="AD911">
        <v>2</v>
      </c>
      <c r="AE911">
        <v>1.6273393002441008E-4</v>
      </c>
      <c r="AF911">
        <v>40</v>
      </c>
      <c r="AG911">
        <v>981</v>
      </c>
      <c r="AH911">
        <v>4.0774719673802244E-2</v>
      </c>
      <c r="AI911" s="3">
        <v>596296</v>
      </c>
      <c r="AJ911" s="3">
        <v>604345.01257045509</v>
      </c>
      <c r="AK911">
        <v>203</v>
      </c>
      <c r="AL911">
        <v>578822.40000000002</v>
      </c>
      <c r="AM911">
        <v>841665</v>
      </c>
      <c r="AN911">
        <v>138238</v>
      </c>
      <c r="AO911">
        <v>979903</v>
      </c>
      <c r="AP911">
        <v>2</v>
      </c>
      <c r="AQ911">
        <v>0</v>
      </c>
      <c r="AR911">
        <v>2</v>
      </c>
      <c r="AS911">
        <v>0.161277316345456</v>
      </c>
      <c r="AT911">
        <v>6</v>
      </c>
      <c r="AU911">
        <v>50</v>
      </c>
      <c r="AV911">
        <f t="shared" si="59"/>
        <v>56</v>
      </c>
      <c r="AW911">
        <v>2985</v>
      </c>
      <c r="AX911">
        <v>0.30000000000000004</v>
      </c>
      <c r="AY911">
        <v>852409433.96585</v>
      </c>
      <c r="AZ911">
        <v>852409.43396585004</v>
      </c>
      <c r="BA911">
        <v>77899.093293088401</v>
      </c>
      <c r="BB911">
        <v>0.12837119890954174</v>
      </c>
      <c r="BC911">
        <v>10324</v>
      </c>
      <c r="BD911">
        <v>1000</v>
      </c>
      <c r="BE911">
        <v>9324</v>
      </c>
      <c r="BF911">
        <v>0.74206128133704741</v>
      </c>
      <c r="BG911">
        <v>505844</v>
      </c>
      <c r="BH911">
        <v>41.158991049633848</v>
      </c>
      <c r="BI911">
        <v>1901</v>
      </c>
      <c r="BJ911">
        <v>15</v>
      </c>
      <c r="BK911">
        <v>5</v>
      </c>
      <c r="BL911">
        <v>2</v>
      </c>
      <c r="BM911">
        <v>0</v>
      </c>
      <c r="BN911">
        <v>0</v>
      </c>
      <c r="BO911">
        <v>1</v>
      </c>
      <c r="BP911">
        <v>0</v>
      </c>
      <c r="BQ911">
        <v>1</v>
      </c>
      <c r="BR911">
        <v>1</v>
      </c>
      <c r="BS911">
        <v>0</v>
      </c>
      <c r="BT911">
        <v>10123</v>
      </c>
      <c r="BU911">
        <v>0.8</v>
      </c>
      <c r="BV911">
        <v>0.62195869999999998</v>
      </c>
      <c r="BW911">
        <v>150</v>
      </c>
      <c r="BX911">
        <v>2.469624</v>
      </c>
      <c r="BY911">
        <v>2.1405059999999998</v>
      </c>
      <c r="BZ911">
        <v>18</v>
      </c>
      <c r="CA911">
        <v>4</v>
      </c>
      <c r="CB911">
        <v>2</v>
      </c>
      <c r="CC911">
        <v>0</v>
      </c>
      <c r="CD911">
        <v>0</v>
      </c>
      <c r="CE911">
        <v>1</v>
      </c>
      <c r="CF911">
        <v>1</v>
      </c>
      <c r="CG911">
        <v>1</v>
      </c>
      <c r="CH911">
        <v>1</v>
      </c>
      <c r="CI911">
        <v>0</v>
      </c>
      <c r="CJ911">
        <v>9998</v>
      </c>
      <c r="CK911">
        <v>2.8005601120224046</v>
      </c>
      <c r="CL911">
        <v>0.67491515837104077</v>
      </c>
      <c r="CM911">
        <v>121</v>
      </c>
      <c r="CN911">
        <v>2.3671458251959256</v>
      </c>
      <c r="CO911">
        <v>1349</v>
      </c>
      <c r="CP911">
        <v>0.40757298800000002</v>
      </c>
      <c r="CQ911">
        <v>0.241972521</v>
      </c>
      <c r="CR911">
        <v>10493</v>
      </c>
      <c r="CS911">
        <v>0.88300000000000001</v>
      </c>
      <c r="CT911">
        <v>10542</v>
      </c>
      <c r="CU911">
        <v>0.88821002964000006</v>
      </c>
      <c r="CV911">
        <v>6</v>
      </c>
      <c r="CW911">
        <v>3</v>
      </c>
      <c r="CX911">
        <v>4</v>
      </c>
      <c r="CY911">
        <v>600</v>
      </c>
      <c r="CZ911">
        <v>1325</v>
      </c>
      <c r="DA911" s="2">
        <v>6622</v>
      </c>
      <c r="DB911" s="2">
        <v>1035</v>
      </c>
      <c r="DC911" s="2">
        <v>199.96</v>
      </c>
      <c r="DD911" s="2">
        <v>516</v>
      </c>
      <c r="DE911">
        <v>287</v>
      </c>
      <c r="DF911">
        <v>24</v>
      </c>
      <c r="DG911">
        <v>8.18</v>
      </c>
      <c r="DH911">
        <v>49.1</v>
      </c>
      <c r="DI911" s="2">
        <v>40.92</v>
      </c>
      <c r="DJ911">
        <v>-0.81</v>
      </c>
      <c r="DK911">
        <v>0.92064511584850472</v>
      </c>
      <c r="DL911">
        <v>2.0387359836901123E-3</v>
      </c>
      <c r="DN911">
        <v>356.2</v>
      </c>
      <c r="DO911">
        <v>0.60599999999999998</v>
      </c>
      <c r="DP911">
        <v>9443.2199999999993</v>
      </c>
      <c r="DQ911" s="2">
        <v>0</v>
      </c>
      <c r="DR911" s="2">
        <v>239.51593133</v>
      </c>
      <c r="DS911">
        <v>0</v>
      </c>
      <c r="DT911">
        <v>6.02100125111492</v>
      </c>
      <c r="DU911">
        <v>3485090.3945733407</v>
      </c>
      <c r="DV911">
        <v>1</v>
      </c>
    </row>
    <row r="912" spans="1:126" x14ac:dyDescent="0.15">
      <c r="A912" t="s">
        <v>1548</v>
      </c>
      <c r="B912" t="s">
        <v>198</v>
      </c>
      <c r="C912">
        <v>20</v>
      </c>
      <c r="D912">
        <v>117</v>
      </c>
      <c r="E912" t="s">
        <v>1637</v>
      </c>
      <c r="F912">
        <v>20117</v>
      </c>
      <c r="G912" t="s">
        <v>5896</v>
      </c>
      <c r="H912">
        <v>96.1</v>
      </c>
      <c r="I912">
        <v>0.3</v>
      </c>
      <c r="J912">
        <v>0.3</v>
      </c>
      <c r="K912">
        <v>0.2</v>
      </c>
      <c r="L912">
        <v>1.2</v>
      </c>
      <c r="M912">
        <v>1.9</v>
      </c>
      <c r="N912">
        <f t="shared" si="58"/>
        <v>9240.4800000000014</v>
      </c>
      <c r="O912">
        <f t="shared" si="56"/>
        <v>759.51999999999862</v>
      </c>
      <c r="P912">
        <f t="shared" si="57"/>
        <v>0.91142399999999868</v>
      </c>
      <c r="Q912" s="4">
        <v>20117</v>
      </c>
      <c r="R912" s="5">
        <v>39.782708999999997</v>
      </c>
      <c r="S912" s="5">
        <v>-96.521242999999998</v>
      </c>
      <c r="T912">
        <v>6</v>
      </c>
      <c r="U912">
        <v>0.19358128532847368</v>
      </c>
      <c r="V912">
        <v>10083</v>
      </c>
      <c r="W912">
        <v>10042</v>
      </c>
      <c r="X912">
        <v>10005</v>
      </c>
      <c r="Y912">
        <v>9839</v>
      </c>
      <c r="Z912">
        <v>4938</v>
      </c>
      <c r="AA912">
        <v>20103</v>
      </c>
      <c r="AB912">
        <v>4103.7950000000001</v>
      </c>
      <c r="AC912">
        <v>45374</v>
      </c>
      <c r="AD912">
        <v>3</v>
      </c>
      <c r="AE912">
        <v>2.9985007496251872E-4</v>
      </c>
      <c r="AF912">
        <v>16</v>
      </c>
      <c r="AG912">
        <v>796</v>
      </c>
      <c r="AH912">
        <v>2.0100502512562814E-2</v>
      </c>
      <c r="AI912" s="3">
        <v>438438</v>
      </c>
      <c r="AJ912" s="3">
        <v>576112.945578165</v>
      </c>
      <c r="AK912">
        <v>256</v>
      </c>
      <c r="AL912">
        <v>576825.59999999998</v>
      </c>
      <c r="AM912">
        <v>767671</v>
      </c>
      <c r="AN912">
        <v>154912</v>
      </c>
      <c r="AO912">
        <v>922583</v>
      </c>
      <c r="AP912">
        <v>7</v>
      </c>
      <c r="AQ912">
        <v>0</v>
      </c>
      <c r="AR912">
        <v>7</v>
      </c>
      <c r="AS912">
        <v>0.69707229635530776</v>
      </c>
      <c r="AT912">
        <v>3</v>
      </c>
      <c r="AU912">
        <v>20</v>
      </c>
      <c r="AV912">
        <f t="shared" si="59"/>
        <v>23</v>
      </c>
      <c r="AW912">
        <v>1964</v>
      </c>
      <c r="AX912">
        <v>0.27</v>
      </c>
      <c r="AY912">
        <v>185308725.29829499</v>
      </c>
      <c r="AZ912">
        <v>185308.725298295</v>
      </c>
      <c r="BA912">
        <v>6282.8111712065302</v>
      </c>
      <c r="BB912">
        <v>1.5916442063114931</v>
      </c>
      <c r="BC912">
        <v>2910</v>
      </c>
      <c r="BD912">
        <v>283</v>
      </c>
      <c r="BE912">
        <v>2627</v>
      </c>
      <c r="BF912">
        <v>0.26053753843102251</v>
      </c>
      <c r="BG912">
        <v>757042</v>
      </c>
      <c r="BH912">
        <v>75.666366816591704</v>
      </c>
      <c r="BI912">
        <v>1857</v>
      </c>
      <c r="BJ912">
        <v>53</v>
      </c>
      <c r="BK912">
        <v>8</v>
      </c>
      <c r="BL912">
        <v>7</v>
      </c>
      <c r="BM912">
        <v>0</v>
      </c>
      <c r="BN912">
        <v>0</v>
      </c>
      <c r="BO912">
        <v>2</v>
      </c>
      <c r="BP912">
        <v>1</v>
      </c>
      <c r="BQ912">
        <v>2</v>
      </c>
      <c r="BR912">
        <v>3</v>
      </c>
      <c r="BS912">
        <v>0</v>
      </c>
      <c r="BT912">
        <v>28866</v>
      </c>
      <c r="BU912">
        <v>0.81</v>
      </c>
      <c r="BV912">
        <v>0.58733709999999995</v>
      </c>
      <c r="BW912">
        <v>280</v>
      </c>
      <c r="BX912">
        <v>2.6328550000000002</v>
      </c>
      <c r="BY912">
        <v>1.335286</v>
      </c>
      <c r="BZ912">
        <v>55</v>
      </c>
      <c r="CA912">
        <v>4</v>
      </c>
      <c r="CB912">
        <v>6</v>
      </c>
      <c r="CC912">
        <v>1</v>
      </c>
      <c r="CD912">
        <v>1</v>
      </c>
      <c r="CE912">
        <v>2</v>
      </c>
      <c r="CF912">
        <v>1</v>
      </c>
      <c r="CG912">
        <v>4</v>
      </c>
      <c r="CH912">
        <v>2</v>
      </c>
      <c r="CI912">
        <v>0</v>
      </c>
      <c r="CJ912">
        <v>29161</v>
      </c>
      <c r="CK912">
        <v>2.6062206371523611</v>
      </c>
      <c r="CL912">
        <v>0.78419743638798545</v>
      </c>
      <c r="CM912">
        <v>232</v>
      </c>
      <c r="CN912">
        <v>1.9226876986143624</v>
      </c>
      <c r="CO912">
        <v>873</v>
      </c>
      <c r="CP912">
        <v>0.342957401</v>
      </c>
      <c r="CQ912">
        <v>0.209269229</v>
      </c>
      <c r="CR912">
        <v>8646</v>
      </c>
      <c r="CS912">
        <v>0.871</v>
      </c>
      <c r="CT912">
        <v>8571</v>
      </c>
      <c r="CU912">
        <v>0.86351583215999994</v>
      </c>
      <c r="CV912">
        <v>4</v>
      </c>
      <c r="CW912">
        <v>6</v>
      </c>
      <c r="CX912">
        <v>5</v>
      </c>
      <c r="CY912">
        <v>510</v>
      </c>
      <c r="CZ912">
        <v>1188</v>
      </c>
      <c r="DA912" s="2">
        <v>7512</v>
      </c>
      <c r="DB912" s="2">
        <v>835</v>
      </c>
      <c r="DC912" s="2">
        <v>152.19</v>
      </c>
      <c r="DD912" s="2">
        <v>290</v>
      </c>
      <c r="DE912">
        <v>274</v>
      </c>
      <c r="DF912">
        <v>22</v>
      </c>
      <c r="DG912">
        <v>69.989999999999995</v>
      </c>
      <c r="DH912">
        <v>69.989999999999995</v>
      </c>
      <c r="DI912" s="2">
        <v>119.98</v>
      </c>
      <c r="DJ912">
        <v>-1.38</v>
      </c>
      <c r="DK912">
        <v>0.91699624576336902</v>
      </c>
      <c r="DL912">
        <v>0</v>
      </c>
      <c r="DN912">
        <v>293</v>
      </c>
      <c r="DO912">
        <v>0.50600000000000001</v>
      </c>
      <c r="DP912">
        <v>8804.7199999999993</v>
      </c>
      <c r="DQ912" s="2">
        <v>0</v>
      </c>
      <c r="DR912" s="2">
        <v>100.84172933000001</v>
      </c>
      <c r="DS912">
        <v>1.742187734994361E-4</v>
      </c>
      <c r="DT912">
        <v>4.1253574488871196</v>
      </c>
      <c r="DU912">
        <v>2379611.785668782</v>
      </c>
      <c r="DV912">
        <v>1</v>
      </c>
    </row>
    <row r="913" spans="1:126" x14ac:dyDescent="0.15">
      <c r="A913" t="s">
        <v>1548</v>
      </c>
      <c r="B913" t="s">
        <v>1640</v>
      </c>
      <c r="C913">
        <v>20</v>
      </c>
      <c r="D913">
        <v>119</v>
      </c>
      <c r="E913" t="s">
        <v>1641</v>
      </c>
      <c r="F913">
        <v>20119</v>
      </c>
      <c r="G913" t="s">
        <v>5897</v>
      </c>
      <c r="H913">
        <v>82.2</v>
      </c>
      <c r="I913">
        <v>0.7</v>
      </c>
      <c r="J913">
        <v>0.7</v>
      </c>
      <c r="K913">
        <v>0.4</v>
      </c>
      <c r="L913">
        <v>1.3</v>
      </c>
      <c r="M913">
        <v>14.8</v>
      </c>
      <c r="N913">
        <f t="shared" si="58"/>
        <v>6978.7099999999991</v>
      </c>
      <c r="O913">
        <f t="shared" si="56"/>
        <v>3021.2900000000009</v>
      </c>
      <c r="P913">
        <f t="shared" si="57"/>
        <v>3.6255480000000024</v>
      </c>
      <c r="Q913" s="4">
        <v>20119</v>
      </c>
      <c r="R913" s="5">
        <v>37.243886000000003</v>
      </c>
      <c r="S913" s="5">
        <v>-100.360094</v>
      </c>
      <c r="T913">
        <v>9</v>
      </c>
      <c r="U913">
        <v>0.48626271472343652</v>
      </c>
      <c r="V913">
        <v>4504</v>
      </c>
      <c r="W913">
        <v>4444</v>
      </c>
      <c r="X913">
        <v>4383</v>
      </c>
      <c r="Y913">
        <v>4293</v>
      </c>
      <c r="Z913">
        <v>2094</v>
      </c>
      <c r="AA913">
        <v>20107</v>
      </c>
      <c r="AB913">
        <v>1708.5380000000002</v>
      </c>
      <c r="AC913">
        <v>52250</v>
      </c>
      <c r="AD913">
        <v>0</v>
      </c>
      <c r="AE913">
        <v>0</v>
      </c>
      <c r="AF913">
        <v>6</v>
      </c>
      <c r="AG913">
        <v>439</v>
      </c>
      <c r="AH913">
        <v>1.366742596810934E-2</v>
      </c>
      <c r="AI913" s="3">
        <v>617997</v>
      </c>
      <c r="AJ913" s="3">
        <v>625974.88591779</v>
      </c>
      <c r="AK913">
        <v>559</v>
      </c>
      <c r="AL913">
        <v>627020.80000000005</v>
      </c>
      <c r="AM913">
        <v>872726</v>
      </c>
      <c r="AN913">
        <v>129872</v>
      </c>
      <c r="AO913">
        <v>1002598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2</v>
      </c>
      <c r="AV913">
        <f t="shared" si="59"/>
        <v>3</v>
      </c>
      <c r="AW913">
        <v>2673</v>
      </c>
      <c r="AX913">
        <v>0.99</v>
      </c>
      <c r="AY913">
        <v>394230816.875072</v>
      </c>
      <c r="AZ913">
        <v>394230.81687507202</v>
      </c>
      <c r="BA913">
        <v>85181.588299192998</v>
      </c>
      <c r="BB913">
        <v>0.11739626132440571</v>
      </c>
      <c r="BC913">
        <v>2937</v>
      </c>
      <c r="BD913">
        <v>0</v>
      </c>
      <c r="BE913">
        <v>2937</v>
      </c>
      <c r="BF913">
        <v>0.65208703374777977</v>
      </c>
      <c r="BG913">
        <v>175867</v>
      </c>
      <c r="BH913">
        <v>40.124800365046774</v>
      </c>
      <c r="BI913">
        <v>683</v>
      </c>
      <c r="BJ913">
        <v>14</v>
      </c>
      <c r="BK913">
        <v>1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4407</v>
      </c>
      <c r="BU913">
        <v>0.67</v>
      </c>
      <c r="BV913">
        <v>0.60343749999999996</v>
      </c>
      <c r="BW913">
        <v>51</v>
      </c>
      <c r="BX913">
        <v>3.8574999999999999</v>
      </c>
      <c r="BY913">
        <v>2.7644120000000001</v>
      </c>
      <c r="BZ913">
        <v>13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4367</v>
      </c>
      <c r="CK913">
        <v>3.4348523013510417</v>
      </c>
      <c r="CL913">
        <v>0.55613407094044909</v>
      </c>
      <c r="CM913">
        <v>42</v>
      </c>
      <c r="CN913">
        <v>2.0625966160438529</v>
      </c>
      <c r="CO913">
        <v>477</v>
      </c>
      <c r="CP913">
        <v>0.86008873500000005</v>
      </c>
      <c r="CQ913">
        <v>0.14031769599999999</v>
      </c>
      <c r="CR913">
        <v>3830</v>
      </c>
      <c r="CS913">
        <v>0.88800000000000001</v>
      </c>
      <c r="CT913">
        <v>3603</v>
      </c>
      <c r="CU913">
        <v>0.82457627118999999</v>
      </c>
      <c r="CW913">
        <v>1</v>
      </c>
      <c r="CX913">
        <v>1</v>
      </c>
      <c r="CY913">
        <v>637</v>
      </c>
      <c r="CZ913">
        <v>607</v>
      </c>
      <c r="DA913" s="2">
        <v>2903</v>
      </c>
      <c r="DB913" s="2">
        <v>240</v>
      </c>
      <c r="DC913" s="2">
        <v>161.18</v>
      </c>
      <c r="DD913" s="2">
        <v>513</v>
      </c>
      <c r="DE913">
        <v>154</v>
      </c>
      <c r="DF913">
        <v>11</v>
      </c>
      <c r="DG913">
        <v>69.08</v>
      </c>
      <c r="DH913">
        <v>69.08</v>
      </c>
      <c r="DI913" s="2">
        <v>92.1</v>
      </c>
      <c r="DJ913">
        <v>-0.16</v>
      </c>
      <c r="DK913">
        <v>0.91287821785542644</v>
      </c>
      <c r="DL913">
        <v>0</v>
      </c>
      <c r="DM913">
        <v>0</v>
      </c>
      <c r="DN913">
        <v>300.3</v>
      </c>
      <c r="DO913">
        <v>0.46200000000000002</v>
      </c>
      <c r="DP913">
        <v>41592.800000000003</v>
      </c>
      <c r="DQ913" s="2">
        <v>0</v>
      </c>
      <c r="DR913" s="2">
        <v>1021.0216452199999</v>
      </c>
      <c r="DS913">
        <v>1.6283682527410573E-3</v>
      </c>
      <c r="DT913">
        <v>3.79024509776962</v>
      </c>
      <c r="DU913">
        <v>2376562.5133995856</v>
      </c>
      <c r="DV913">
        <v>1</v>
      </c>
    </row>
    <row r="914" spans="1:126" x14ac:dyDescent="0.15">
      <c r="A914" t="s">
        <v>1548</v>
      </c>
      <c r="B914" t="s">
        <v>1340</v>
      </c>
      <c r="C914">
        <v>20</v>
      </c>
      <c r="D914">
        <v>121</v>
      </c>
      <c r="E914" t="s">
        <v>1642</v>
      </c>
      <c r="F914">
        <v>20121</v>
      </c>
      <c r="G914" t="s">
        <v>5898</v>
      </c>
      <c r="H914">
        <v>93.7</v>
      </c>
      <c r="I914">
        <v>1.3</v>
      </c>
      <c r="J914">
        <v>0.5</v>
      </c>
      <c r="K914">
        <v>0.3</v>
      </c>
      <c r="L914">
        <v>1.7</v>
      </c>
      <c r="M914">
        <v>2.5</v>
      </c>
      <c r="N914">
        <f t="shared" si="58"/>
        <v>8790.86</v>
      </c>
      <c r="O914">
        <f t="shared" si="56"/>
        <v>1209.1399999999994</v>
      </c>
      <c r="P914">
        <f t="shared" si="57"/>
        <v>1.4509679999999998</v>
      </c>
      <c r="Q914" s="4">
        <v>20121</v>
      </c>
      <c r="R914" s="5">
        <v>38.566772</v>
      </c>
      <c r="S914" s="5">
        <v>-94.832963000000007</v>
      </c>
      <c r="T914">
        <v>1</v>
      </c>
      <c r="U914">
        <v>0.11110996690086902</v>
      </c>
      <c r="V914">
        <v>32546</v>
      </c>
      <c r="W914">
        <v>32765</v>
      </c>
      <c r="X914">
        <v>32688</v>
      </c>
      <c r="Y914">
        <v>32751</v>
      </c>
      <c r="Z914">
        <v>16978</v>
      </c>
      <c r="AA914">
        <v>20109</v>
      </c>
      <c r="AB914">
        <v>14070.703000000001</v>
      </c>
      <c r="AC914">
        <v>60966</v>
      </c>
      <c r="AD914">
        <v>1</v>
      </c>
      <c r="AE914">
        <v>3.0592266275085661E-5</v>
      </c>
      <c r="AF914">
        <v>79</v>
      </c>
      <c r="AG914">
        <v>1305</v>
      </c>
      <c r="AH914">
        <v>6.0536398467432952E-2</v>
      </c>
      <c r="AI914" s="3">
        <v>295743</v>
      </c>
      <c r="AJ914" s="3">
        <v>368422.94060472504</v>
      </c>
      <c r="AK914">
        <v>80</v>
      </c>
      <c r="AL914">
        <v>377728</v>
      </c>
      <c r="AM914">
        <v>774638</v>
      </c>
      <c r="AN914">
        <v>92796</v>
      </c>
      <c r="AO914">
        <v>867434</v>
      </c>
      <c r="AP914">
        <v>2</v>
      </c>
      <c r="AQ914">
        <v>0</v>
      </c>
      <c r="AR914">
        <v>2</v>
      </c>
      <c r="AS914">
        <v>6.10407446970853E-2</v>
      </c>
      <c r="AT914">
        <v>2</v>
      </c>
      <c r="AU914">
        <v>24</v>
      </c>
      <c r="AV914">
        <f t="shared" si="59"/>
        <v>26</v>
      </c>
      <c r="AW914">
        <v>6187</v>
      </c>
      <c r="AX914">
        <v>0.18000000000000005</v>
      </c>
      <c r="AY914">
        <v>370484321.64679301</v>
      </c>
      <c r="AZ914">
        <v>370484.32164679299</v>
      </c>
      <c r="BA914">
        <v>12697.0618693414</v>
      </c>
      <c r="BB914">
        <v>0.78758378142160723</v>
      </c>
      <c r="BC914">
        <v>8449</v>
      </c>
      <c r="BD914">
        <v>13100</v>
      </c>
      <c r="BE914">
        <v>-4651</v>
      </c>
      <c r="BF914">
        <v>-0.1429054261660419</v>
      </c>
      <c r="BG914">
        <v>522120</v>
      </c>
      <c r="BH914">
        <v>15.972834067547725</v>
      </c>
      <c r="BI914">
        <v>3188</v>
      </c>
      <c r="BJ914">
        <v>27</v>
      </c>
      <c r="BK914">
        <v>6</v>
      </c>
      <c r="BL914">
        <v>4</v>
      </c>
      <c r="BM914">
        <v>0</v>
      </c>
      <c r="BN914">
        <v>0</v>
      </c>
      <c r="BO914">
        <v>1</v>
      </c>
      <c r="BP914">
        <v>0</v>
      </c>
      <c r="BQ914">
        <v>4</v>
      </c>
      <c r="BR914">
        <v>2</v>
      </c>
      <c r="BS914">
        <v>0</v>
      </c>
      <c r="BT914">
        <v>30969</v>
      </c>
      <c r="BU914">
        <v>0.77</v>
      </c>
      <c r="BV914">
        <v>0.66018370000000004</v>
      </c>
      <c r="BW914">
        <v>206</v>
      </c>
      <c r="BX914">
        <v>1.420776</v>
      </c>
      <c r="BY914">
        <v>0.3223586</v>
      </c>
      <c r="BZ914">
        <v>30</v>
      </c>
      <c r="CA914">
        <v>6</v>
      </c>
      <c r="CB914">
        <v>3</v>
      </c>
      <c r="CC914">
        <v>0</v>
      </c>
      <c r="CD914">
        <v>0</v>
      </c>
      <c r="CE914">
        <v>0</v>
      </c>
      <c r="CF914">
        <v>0</v>
      </c>
      <c r="CG914">
        <v>3</v>
      </c>
      <c r="CH914">
        <v>2</v>
      </c>
      <c r="CI914">
        <v>0</v>
      </c>
      <c r="CJ914">
        <v>32740</v>
      </c>
      <c r="CK914">
        <v>1.3439218081857056</v>
      </c>
      <c r="CL914">
        <v>0.6816867801587666</v>
      </c>
      <c r="CM914">
        <v>179</v>
      </c>
      <c r="CN914">
        <v>-4.9462748586183519E-2</v>
      </c>
      <c r="CO914">
        <v>4362</v>
      </c>
      <c r="CP914">
        <v>0.38874925599999999</v>
      </c>
      <c r="CQ914">
        <v>0.457406217</v>
      </c>
      <c r="CR914">
        <v>28523</v>
      </c>
      <c r="CS914">
        <v>0.877</v>
      </c>
      <c r="CT914">
        <v>28510</v>
      </c>
      <c r="CU914">
        <v>0.90295623106700007</v>
      </c>
      <c r="CV914">
        <v>45</v>
      </c>
      <c r="CW914">
        <v>8</v>
      </c>
      <c r="CX914">
        <v>13</v>
      </c>
      <c r="CY914">
        <v>589</v>
      </c>
      <c r="CZ914">
        <v>2079</v>
      </c>
      <c r="DA914" s="2">
        <v>13628</v>
      </c>
      <c r="DB914" s="2">
        <v>3630</v>
      </c>
      <c r="DC914" s="2">
        <v>124.87</v>
      </c>
      <c r="DD914" s="2">
        <v>1438</v>
      </c>
      <c r="DE914">
        <v>727</v>
      </c>
      <c r="DF914">
        <v>78</v>
      </c>
      <c r="DG914">
        <v>24.36</v>
      </c>
      <c r="DH914">
        <v>9.14</v>
      </c>
      <c r="DI914" s="2">
        <v>18.27</v>
      </c>
      <c r="DJ914">
        <v>-1.1499999999999999</v>
      </c>
      <c r="DK914">
        <v>0.95994157089094245</v>
      </c>
      <c r="DL914">
        <v>0</v>
      </c>
      <c r="DN914">
        <v>240.8</v>
      </c>
      <c r="DO914">
        <v>0.59099999999999997</v>
      </c>
      <c r="DP914">
        <v>3349.81</v>
      </c>
      <c r="DQ914" s="2">
        <v>0</v>
      </c>
      <c r="DR914" s="2">
        <v>1501.0790793100002</v>
      </c>
      <c r="DS914">
        <v>3.9739677952441181E-3</v>
      </c>
      <c r="DT914">
        <v>4.9566756830276102</v>
      </c>
      <c r="DU914">
        <v>1872275.1923986531</v>
      </c>
      <c r="DV914">
        <v>1</v>
      </c>
    </row>
    <row r="915" spans="1:126" x14ac:dyDescent="0.15">
      <c r="A915" t="s">
        <v>1548</v>
      </c>
      <c r="B915" t="s">
        <v>937</v>
      </c>
      <c r="C915">
        <v>20</v>
      </c>
      <c r="D915">
        <v>123</v>
      </c>
      <c r="E915" t="s">
        <v>1643</v>
      </c>
      <c r="F915">
        <v>20123</v>
      </c>
      <c r="G915" t="s">
        <v>5899</v>
      </c>
      <c r="H915">
        <v>97.2</v>
      </c>
      <c r="I915">
        <v>0.2</v>
      </c>
      <c r="J915">
        <v>0.4</v>
      </c>
      <c r="K915">
        <v>0.3</v>
      </c>
      <c r="L915">
        <v>0.8</v>
      </c>
      <c r="M915">
        <v>1.1000000000000001</v>
      </c>
      <c r="N915">
        <f t="shared" si="58"/>
        <v>9449.98</v>
      </c>
      <c r="O915">
        <f t="shared" si="56"/>
        <v>550.02000000000044</v>
      </c>
      <c r="P915">
        <f t="shared" si="57"/>
        <v>0.66002400000000072</v>
      </c>
      <c r="Q915" s="4">
        <v>20123</v>
      </c>
      <c r="R915" s="5">
        <v>39.393025999999999</v>
      </c>
      <c r="S915" s="5">
        <v>-98.207362000000003</v>
      </c>
      <c r="T915">
        <v>7</v>
      </c>
      <c r="U915">
        <v>0.3741339753957556</v>
      </c>
      <c r="V915">
        <v>6359</v>
      </c>
      <c r="W915">
        <v>6324</v>
      </c>
      <c r="X915">
        <v>6296</v>
      </c>
      <c r="Y915">
        <v>6286</v>
      </c>
      <c r="Z915">
        <v>2915</v>
      </c>
      <c r="AA915">
        <v>20111</v>
      </c>
      <c r="AB915">
        <v>2478.9450000000002</v>
      </c>
      <c r="AC915">
        <v>48217</v>
      </c>
      <c r="AD915">
        <v>0</v>
      </c>
      <c r="AE915">
        <v>0</v>
      </c>
      <c r="AF915">
        <v>8</v>
      </c>
      <c r="AG915">
        <v>415</v>
      </c>
      <c r="AH915">
        <v>1.9277108433734941E-2</v>
      </c>
      <c r="AI915" s="3">
        <v>438999</v>
      </c>
      <c r="AJ915" s="3">
        <v>449146.18467344</v>
      </c>
      <c r="AK915">
        <v>390</v>
      </c>
      <c r="AL915">
        <v>459936</v>
      </c>
      <c r="AM915">
        <v>560906</v>
      </c>
      <c r="AN915">
        <v>105677</v>
      </c>
      <c r="AO915">
        <v>666583</v>
      </c>
      <c r="AP915">
        <v>3</v>
      </c>
      <c r="AQ915">
        <v>1</v>
      </c>
      <c r="AR915">
        <v>4</v>
      </c>
      <c r="AS915">
        <v>0.63251106894370657</v>
      </c>
      <c r="AT915">
        <v>3</v>
      </c>
      <c r="AU915">
        <v>10</v>
      </c>
      <c r="AV915">
        <f t="shared" si="59"/>
        <v>13</v>
      </c>
      <c r="AW915">
        <v>164</v>
      </c>
      <c r="AX915">
        <v>3.0000000000000027E-2</v>
      </c>
      <c r="AY915">
        <v>391675475.83357298</v>
      </c>
      <c r="AZ915">
        <v>391675.47583357297</v>
      </c>
      <c r="BA915">
        <v>56959.342855631498</v>
      </c>
      <c r="BB915">
        <v>0.17556382322292388</v>
      </c>
      <c r="BC915">
        <v>2016</v>
      </c>
      <c r="BD915">
        <v>0</v>
      </c>
      <c r="BE915">
        <v>2016</v>
      </c>
      <c r="BF915">
        <v>0.31703097971379146</v>
      </c>
      <c r="BG915">
        <v>265570</v>
      </c>
      <c r="BH915">
        <v>42.180749682337989</v>
      </c>
      <c r="BI915">
        <v>1018</v>
      </c>
      <c r="BJ915">
        <v>11</v>
      </c>
      <c r="BK915">
        <v>1</v>
      </c>
      <c r="BL915">
        <v>2</v>
      </c>
      <c r="BM915">
        <v>0</v>
      </c>
      <c r="BN915">
        <v>0</v>
      </c>
      <c r="BO915">
        <v>0</v>
      </c>
      <c r="BP915">
        <v>2</v>
      </c>
      <c r="BQ915">
        <v>1</v>
      </c>
      <c r="BR915">
        <v>1</v>
      </c>
      <c r="BS915">
        <v>0</v>
      </c>
      <c r="BT915">
        <v>6344</v>
      </c>
      <c r="BU915">
        <v>0.73</v>
      </c>
      <c r="BV915">
        <v>0.63703259999999995</v>
      </c>
      <c r="BW915">
        <v>103</v>
      </c>
      <c r="BX915">
        <v>2.8373270000000002</v>
      </c>
      <c r="BY915">
        <v>2.7667830000000002</v>
      </c>
      <c r="BZ915">
        <v>12</v>
      </c>
      <c r="CA915">
        <v>1</v>
      </c>
      <c r="CB915">
        <v>2</v>
      </c>
      <c r="CC915">
        <v>0</v>
      </c>
      <c r="CD915">
        <v>0</v>
      </c>
      <c r="CE915">
        <v>0</v>
      </c>
      <c r="CF915">
        <v>1</v>
      </c>
      <c r="CG915">
        <v>2</v>
      </c>
      <c r="CH915">
        <v>1</v>
      </c>
      <c r="CI915">
        <v>0</v>
      </c>
      <c r="CJ915">
        <v>6255</v>
      </c>
      <c r="CK915">
        <v>3.0375699440447641</v>
      </c>
      <c r="CL915">
        <v>0.69584604552921847</v>
      </c>
      <c r="CM915">
        <v>82</v>
      </c>
      <c r="CN915">
        <v>2.8645997538341139</v>
      </c>
      <c r="CO915">
        <v>913</v>
      </c>
      <c r="CP915">
        <v>0.63270150400000003</v>
      </c>
      <c r="CQ915">
        <v>0.61509100100000003</v>
      </c>
      <c r="CR915">
        <v>5452</v>
      </c>
      <c r="CS915">
        <v>0.86799999999999999</v>
      </c>
      <c r="CT915">
        <v>5488</v>
      </c>
      <c r="CU915">
        <v>0.9023090586150001</v>
      </c>
      <c r="CV915">
        <v>5</v>
      </c>
      <c r="CW915">
        <v>3</v>
      </c>
      <c r="CX915">
        <v>5</v>
      </c>
      <c r="CY915">
        <v>562</v>
      </c>
      <c r="CZ915">
        <v>581</v>
      </c>
      <c r="DA915" s="2">
        <v>5260</v>
      </c>
      <c r="DB915" s="2">
        <v>745</v>
      </c>
      <c r="DC915" s="2">
        <v>109.75</v>
      </c>
      <c r="DD915" s="2">
        <v>132</v>
      </c>
      <c r="DE915">
        <v>109</v>
      </c>
      <c r="DF915">
        <v>9</v>
      </c>
      <c r="DG915">
        <v>62.72</v>
      </c>
      <c r="DH915">
        <v>47.04</v>
      </c>
      <c r="DI915" s="2">
        <v>31.36</v>
      </c>
      <c r="DJ915">
        <v>0.32</v>
      </c>
      <c r="DK915">
        <v>0.90185854637482088</v>
      </c>
      <c r="DL915">
        <v>4.8192771084337354E-3</v>
      </c>
      <c r="DN915">
        <v>229.6</v>
      </c>
      <c r="DO915">
        <v>0.51300000000000001</v>
      </c>
      <c r="DP915">
        <v>8168.61</v>
      </c>
      <c r="DQ915" s="2">
        <v>0</v>
      </c>
      <c r="DR915" s="2">
        <v>21.04543808</v>
      </c>
      <c r="DS915">
        <v>4.575753082515828E-5</v>
      </c>
      <c r="DT915">
        <v>4.2110747407150102</v>
      </c>
      <c r="DU915">
        <v>1936824.871945499</v>
      </c>
      <c r="DV915">
        <v>0</v>
      </c>
    </row>
    <row r="916" spans="1:126" x14ac:dyDescent="0.15">
      <c r="A916" t="s">
        <v>1548</v>
      </c>
      <c r="B916" t="s">
        <v>204</v>
      </c>
      <c r="C916">
        <v>20</v>
      </c>
      <c r="D916">
        <v>125</v>
      </c>
      <c r="E916" t="s">
        <v>1644</v>
      </c>
      <c r="F916">
        <v>20125</v>
      </c>
      <c r="G916" t="s">
        <v>5900</v>
      </c>
      <c r="H916">
        <v>80.900000000000006</v>
      </c>
      <c r="I916">
        <v>5.7</v>
      </c>
      <c r="J916">
        <v>3.1</v>
      </c>
      <c r="K916">
        <v>0.6</v>
      </c>
      <c r="L916">
        <v>4.5</v>
      </c>
      <c r="M916">
        <v>5.2</v>
      </c>
      <c r="N916">
        <f t="shared" si="58"/>
        <v>6634.56</v>
      </c>
      <c r="O916">
        <f t="shared" si="56"/>
        <v>3365.4399999999996</v>
      </c>
      <c r="P916">
        <f t="shared" si="57"/>
        <v>4.0385280000000012</v>
      </c>
      <c r="Q916" s="4">
        <v>20125</v>
      </c>
      <c r="R916" s="5">
        <v>37.189537000000001</v>
      </c>
      <c r="S916" s="5">
        <v>-95.742402999999996</v>
      </c>
      <c r="T916">
        <v>5</v>
      </c>
      <c r="U916">
        <v>3.5402329634539605E-2</v>
      </c>
      <c r="V916">
        <v>35167</v>
      </c>
      <c r="W916">
        <v>34602</v>
      </c>
      <c r="X916">
        <v>34184</v>
      </c>
      <c r="Y916">
        <v>33384</v>
      </c>
      <c r="Z916">
        <v>16654</v>
      </c>
      <c r="AA916">
        <v>20113</v>
      </c>
      <c r="AB916">
        <v>12604.713</v>
      </c>
      <c r="AC916">
        <v>41083</v>
      </c>
      <c r="AD916">
        <v>3</v>
      </c>
      <c r="AE916">
        <v>8.7760355721975191E-5</v>
      </c>
      <c r="AF916">
        <v>47</v>
      </c>
      <c r="AG916">
        <v>1012</v>
      </c>
      <c r="AH916">
        <v>4.6442687747035576E-2</v>
      </c>
      <c r="AI916" s="3">
        <v>335669</v>
      </c>
      <c r="AJ916" s="3">
        <v>411856.98157562001</v>
      </c>
      <c r="AK916">
        <v>118</v>
      </c>
      <c r="AL916">
        <v>416928</v>
      </c>
      <c r="AM916">
        <v>875797</v>
      </c>
      <c r="AN916">
        <v>99958</v>
      </c>
      <c r="AO916">
        <v>975755</v>
      </c>
      <c r="AP916">
        <v>2</v>
      </c>
      <c r="AQ916">
        <v>0</v>
      </c>
      <c r="AR916">
        <v>2</v>
      </c>
      <c r="AS916">
        <v>5.7800127160279761E-2</v>
      </c>
      <c r="AT916">
        <v>2</v>
      </c>
      <c r="AU916">
        <v>46</v>
      </c>
      <c r="AV916">
        <f t="shared" si="59"/>
        <v>48</v>
      </c>
      <c r="AW916">
        <v>24027</v>
      </c>
      <c r="AX916">
        <v>0.75</v>
      </c>
      <c r="AY916">
        <v>2690088046.1599202</v>
      </c>
      <c r="AZ916">
        <v>2690088.0461599203</v>
      </c>
      <c r="BA916">
        <v>74300.915586289295</v>
      </c>
      <c r="BB916">
        <v>0.13458784351569006</v>
      </c>
      <c r="BC916">
        <v>8796</v>
      </c>
      <c r="BD916">
        <v>184</v>
      </c>
      <c r="BE916">
        <v>8612</v>
      </c>
      <c r="BF916">
        <v>0.24488867404100434</v>
      </c>
      <c r="BG916">
        <v>588526</v>
      </c>
      <c r="BH916">
        <v>17.216417037210391</v>
      </c>
      <c r="BI916">
        <v>4613</v>
      </c>
      <c r="BJ916">
        <v>52</v>
      </c>
      <c r="BK916">
        <v>5</v>
      </c>
      <c r="BL916">
        <v>7</v>
      </c>
      <c r="BM916">
        <v>0</v>
      </c>
      <c r="BN916">
        <v>0</v>
      </c>
      <c r="BO916">
        <v>4</v>
      </c>
      <c r="BP916">
        <v>2</v>
      </c>
      <c r="BQ916">
        <v>4</v>
      </c>
      <c r="BR916">
        <v>4</v>
      </c>
      <c r="BS916">
        <v>0</v>
      </c>
      <c r="BT916">
        <v>34254</v>
      </c>
      <c r="BU916">
        <v>0.68</v>
      </c>
      <c r="BV916">
        <v>0.52721969999999996</v>
      </c>
      <c r="BW916">
        <v>249</v>
      </c>
      <c r="BX916">
        <v>2.2771059999999999</v>
      </c>
      <c r="BY916">
        <v>0.47571150000000001</v>
      </c>
      <c r="BZ916">
        <v>53</v>
      </c>
      <c r="CA916">
        <v>4</v>
      </c>
      <c r="CB916">
        <v>6</v>
      </c>
      <c r="CC916">
        <v>1</v>
      </c>
      <c r="CD916">
        <v>0</v>
      </c>
      <c r="CE916">
        <v>5</v>
      </c>
      <c r="CF916">
        <v>1</v>
      </c>
      <c r="CG916">
        <v>5</v>
      </c>
      <c r="CH916">
        <v>3</v>
      </c>
      <c r="CI916">
        <v>0</v>
      </c>
      <c r="CJ916">
        <v>33977</v>
      </c>
      <c r="CK916">
        <v>2.2956706007004737</v>
      </c>
      <c r="CL916">
        <v>0.61008205178597752</v>
      </c>
      <c r="CM916">
        <v>183</v>
      </c>
      <c r="CN916">
        <v>0.527838188483987</v>
      </c>
      <c r="CO916">
        <v>3024</v>
      </c>
      <c r="CP916">
        <v>-1.0813125034</v>
      </c>
      <c r="CQ916">
        <v>-0.65051066099999999</v>
      </c>
      <c r="CR916">
        <v>27694</v>
      </c>
      <c r="CS916">
        <v>0.83799999999999997</v>
      </c>
      <c r="CT916">
        <v>28802</v>
      </c>
      <c r="CU916">
        <v>0.83371022877000001</v>
      </c>
      <c r="CV916">
        <v>68</v>
      </c>
      <c r="CW916">
        <v>18</v>
      </c>
      <c r="CX916">
        <v>12</v>
      </c>
      <c r="CY916">
        <v>493</v>
      </c>
      <c r="CZ916">
        <v>1591</v>
      </c>
      <c r="DA916" s="2">
        <v>21316</v>
      </c>
      <c r="DB916" s="2">
        <v>2430</v>
      </c>
      <c r="DC916" s="2">
        <v>102.06</v>
      </c>
      <c r="DD916" s="2">
        <v>4957</v>
      </c>
      <c r="DE916">
        <v>564</v>
      </c>
      <c r="DF916">
        <v>143</v>
      </c>
      <c r="DG916">
        <v>29.16</v>
      </c>
      <c r="DH916">
        <v>11.66</v>
      </c>
      <c r="DI916" s="2">
        <v>26.25</v>
      </c>
      <c r="DJ916">
        <v>-0.81</v>
      </c>
      <c r="DK916">
        <v>0.91160935326169534</v>
      </c>
      <c r="DL916">
        <v>1.976284584980237E-3</v>
      </c>
      <c r="DM916">
        <v>0</v>
      </c>
      <c r="DN916">
        <v>187</v>
      </c>
      <c r="DO916">
        <v>0.46200000000000002</v>
      </c>
      <c r="DP916">
        <v>2005.21</v>
      </c>
      <c r="DQ916" s="2">
        <v>0</v>
      </c>
      <c r="DR916" s="2">
        <v>323.87437765999999</v>
      </c>
      <c r="DS916">
        <v>7.7681448390129709E-4</v>
      </c>
      <c r="DT916">
        <v>5.1614993468424597</v>
      </c>
      <c r="DU916">
        <v>2151973.5996803329</v>
      </c>
      <c r="DV916">
        <v>0</v>
      </c>
    </row>
    <row r="917" spans="1:126" x14ac:dyDescent="0.15">
      <c r="A917" t="s">
        <v>1548</v>
      </c>
      <c r="B917" t="s">
        <v>1645</v>
      </c>
      <c r="C917">
        <v>20</v>
      </c>
      <c r="D917">
        <v>127</v>
      </c>
      <c r="E917" t="s">
        <v>1646</v>
      </c>
      <c r="F917">
        <v>20127</v>
      </c>
      <c r="G917" t="s">
        <v>5901</v>
      </c>
      <c r="H917">
        <v>94.1</v>
      </c>
      <c r="I917">
        <v>0.4</v>
      </c>
      <c r="J917">
        <v>0.4</v>
      </c>
      <c r="K917">
        <v>0.2</v>
      </c>
      <c r="L917">
        <v>1.2</v>
      </c>
      <c r="M917">
        <v>3.6</v>
      </c>
      <c r="N917">
        <f t="shared" si="58"/>
        <v>8869.57</v>
      </c>
      <c r="O917">
        <f t="shared" si="56"/>
        <v>1130.4300000000003</v>
      </c>
      <c r="P917">
        <f t="shared" si="57"/>
        <v>1.3565160000000009</v>
      </c>
      <c r="Q917" s="4">
        <v>20127</v>
      </c>
      <c r="R917" s="5">
        <v>38.688203999999999</v>
      </c>
      <c r="S917" s="5">
        <v>-96.651448000000002</v>
      </c>
      <c r="T917">
        <v>8</v>
      </c>
      <c r="U917">
        <v>0.27570151607944854</v>
      </c>
      <c r="V917">
        <v>5917</v>
      </c>
      <c r="W917">
        <v>5808</v>
      </c>
      <c r="X917">
        <v>5750</v>
      </c>
      <c r="Y917">
        <v>5624</v>
      </c>
      <c r="Z917">
        <v>2858</v>
      </c>
      <c r="AA917">
        <v>20115</v>
      </c>
      <c r="AB917">
        <v>2318.33</v>
      </c>
      <c r="AC917">
        <v>47089</v>
      </c>
      <c r="AD917">
        <v>0</v>
      </c>
      <c r="AE917">
        <v>0</v>
      </c>
      <c r="AF917">
        <v>6</v>
      </c>
      <c r="AG917">
        <v>454</v>
      </c>
      <c r="AH917">
        <v>1.3215859030837005E-2</v>
      </c>
      <c r="AI917" s="3">
        <v>389152</v>
      </c>
      <c r="AJ917" s="3">
        <v>444977.91696170502</v>
      </c>
      <c r="AK917">
        <v>295</v>
      </c>
      <c r="AL917">
        <v>449856</v>
      </c>
      <c r="AM917">
        <v>743300</v>
      </c>
      <c r="AN917">
        <v>60941</v>
      </c>
      <c r="AO917">
        <v>804241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7</v>
      </c>
      <c r="AV917">
        <f t="shared" si="59"/>
        <v>7</v>
      </c>
      <c r="AW917">
        <v>0</v>
      </c>
      <c r="AX917">
        <v>0</v>
      </c>
      <c r="AY917">
        <v>202037335.217381</v>
      </c>
      <c r="AZ917">
        <v>202037.33521738101</v>
      </c>
      <c r="BA917">
        <v>32947.516675763203</v>
      </c>
      <c r="BB917">
        <v>0.30351301126607166</v>
      </c>
      <c r="BC917">
        <v>5278</v>
      </c>
      <c r="BD917">
        <v>2000</v>
      </c>
      <c r="BE917">
        <v>3278</v>
      </c>
      <c r="BF917">
        <v>0.55399695791786374</v>
      </c>
      <c r="BG917">
        <v>132765</v>
      </c>
      <c r="BH917">
        <v>23.089565217391304</v>
      </c>
      <c r="BI917">
        <v>1104</v>
      </c>
      <c r="BJ917">
        <v>9</v>
      </c>
      <c r="BK917">
        <v>0</v>
      </c>
      <c r="BL917">
        <v>2</v>
      </c>
      <c r="BM917">
        <v>0</v>
      </c>
      <c r="BN917">
        <v>1</v>
      </c>
      <c r="BO917">
        <v>0</v>
      </c>
      <c r="BP917">
        <v>0</v>
      </c>
      <c r="BQ917">
        <v>1</v>
      </c>
      <c r="BR917">
        <v>1</v>
      </c>
      <c r="BS917">
        <v>0</v>
      </c>
      <c r="BT917">
        <v>5994</v>
      </c>
      <c r="BU917">
        <v>0.64</v>
      </c>
      <c r="BV917">
        <v>0.59150530000000001</v>
      </c>
      <c r="BW917">
        <v>73</v>
      </c>
      <c r="BX917">
        <v>2.3356690000000002</v>
      </c>
      <c r="BY917">
        <v>1.599677</v>
      </c>
      <c r="BZ917">
        <v>12</v>
      </c>
      <c r="CA917">
        <v>0</v>
      </c>
      <c r="CB917">
        <v>2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0</v>
      </c>
      <c r="CJ917">
        <v>5678</v>
      </c>
      <c r="CK917">
        <v>2.8178936245156745</v>
      </c>
      <c r="CL917">
        <v>0.64339527875439473</v>
      </c>
      <c r="CM917">
        <v>51</v>
      </c>
      <c r="CN917">
        <v>1.7693531779971932</v>
      </c>
      <c r="CO917">
        <v>528</v>
      </c>
      <c r="CP917">
        <v>-2.7538977400000001E-2</v>
      </c>
      <c r="CQ917">
        <v>0.110058105</v>
      </c>
      <c r="CR917">
        <v>4935</v>
      </c>
      <c r="CS917">
        <v>0.878</v>
      </c>
      <c r="CT917">
        <v>4864</v>
      </c>
      <c r="CU917">
        <v>0.85900285804999998</v>
      </c>
      <c r="CV917">
        <v>2</v>
      </c>
      <c r="CW917">
        <v>1</v>
      </c>
      <c r="CX917">
        <v>3</v>
      </c>
      <c r="CY917">
        <v>321</v>
      </c>
      <c r="CZ917">
        <v>678</v>
      </c>
      <c r="DA917" s="2">
        <v>2878</v>
      </c>
      <c r="DB917" s="2">
        <v>530</v>
      </c>
      <c r="DC917" s="2">
        <v>209.02</v>
      </c>
      <c r="DD917" s="2">
        <v>213</v>
      </c>
      <c r="DE917">
        <v>180</v>
      </c>
      <c r="DF917">
        <v>8</v>
      </c>
      <c r="DG917">
        <v>52.26</v>
      </c>
      <c r="DH917">
        <v>69.67</v>
      </c>
      <c r="DI917" s="2">
        <v>52.26</v>
      </c>
      <c r="DJ917">
        <v>-0.4</v>
      </c>
      <c r="DK917">
        <v>0.93547765397582439</v>
      </c>
      <c r="DL917">
        <v>0</v>
      </c>
      <c r="DM917">
        <v>0</v>
      </c>
      <c r="DN917">
        <v>127.9</v>
      </c>
      <c r="DO917">
        <v>0.28300000000000003</v>
      </c>
      <c r="DP917">
        <v>3693.28</v>
      </c>
      <c r="DQ917" s="2">
        <v>0</v>
      </c>
      <c r="DR917" s="2">
        <v>2821.9649576999996</v>
      </c>
      <c r="DS917">
        <v>6.2730477772404945E-3</v>
      </c>
      <c r="DT917">
        <v>6.9337489867197002</v>
      </c>
      <c r="DU917">
        <v>3119188.5841697776</v>
      </c>
      <c r="DV917">
        <v>0</v>
      </c>
    </row>
    <row r="918" spans="1:126" x14ac:dyDescent="0.15">
      <c r="A918" t="s">
        <v>1548</v>
      </c>
      <c r="B918" t="s">
        <v>1647</v>
      </c>
      <c r="C918">
        <v>20</v>
      </c>
      <c r="D918">
        <v>129</v>
      </c>
      <c r="E918" t="s">
        <v>1648</v>
      </c>
      <c r="F918">
        <v>20129</v>
      </c>
      <c r="G918" t="s">
        <v>5902</v>
      </c>
      <c r="H918">
        <v>76.3</v>
      </c>
      <c r="I918">
        <v>0.4</v>
      </c>
      <c r="J918">
        <v>0.8</v>
      </c>
      <c r="K918">
        <v>1.9</v>
      </c>
      <c r="L918">
        <v>1.4</v>
      </c>
      <c r="M918">
        <v>19.3</v>
      </c>
      <c r="N918">
        <f t="shared" si="58"/>
        <v>6200.5499999999993</v>
      </c>
      <c r="O918">
        <f t="shared" si="56"/>
        <v>3799.4500000000007</v>
      </c>
      <c r="P918">
        <f t="shared" si="57"/>
        <v>4.5593400000000024</v>
      </c>
      <c r="Q918" s="4">
        <v>20129</v>
      </c>
      <c r="R918" s="5">
        <v>37.185248999999999</v>
      </c>
      <c r="S918" s="5">
        <v>-101.809516</v>
      </c>
      <c r="T918">
        <v>9</v>
      </c>
      <c r="U918">
        <v>0.12275738514123491</v>
      </c>
      <c r="V918">
        <v>3207</v>
      </c>
      <c r="W918">
        <v>3159</v>
      </c>
      <c r="X918">
        <v>3106</v>
      </c>
      <c r="Y918">
        <v>2952</v>
      </c>
      <c r="Z918">
        <v>1475</v>
      </c>
      <c r="AA918">
        <v>20117</v>
      </c>
      <c r="AB918">
        <v>1137.172</v>
      </c>
      <c r="AC918">
        <v>46028</v>
      </c>
      <c r="AD918">
        <v>0</v>
      </c>
      <c r="AE918">
        <v>0</v>
      </c>
      <c r="AF918">
        <v>0</v>
      </c>
      <c r="AG918">
        <v>323</v>
      </c>
      <c r="AH918">
        <v>0</v>
      </c>
      <c r="AI918" s="3">
        <v>456844</v>
      </c>
      <c r="AJ918" s="3">
        <v>467025.57419201004</v>
      </c>
      <c r="AK918">
        <v>483</v>
      </c>
      <c r="AL918">
        <v>467193.59999999998</v>
      </c>
      <c r="AM918">
        <v>1418247</v>
      </c>
      <c r="AN918">
        <v>50441</v>
      </c>
      <c r="AO918">
        <v>1468688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3</v>
      </c>
      <c r="AV918">
        <f t="shared" si="59"/>
        <v>3</v>
      </c>
      <c r="AW918">
        <v>2328</v>
      </c>
      <c r="AX918">
        <v>0.97</v>
      </c>
      <c r="AY918">
        <v>470379737.93914402</v>
      </c>
      <c r="AZ918">
        <v>470379.73793914402</v>
      </c>
      <c r="BA918">
        <v>134141.81343621699</v>
      </c>
      <c r="BB918">
        <v>7.454797086633165E-2</v>
      </c>
      <c r="BC918">
        <v>7252</v>
      </c>
      <c r="BD918">
        <v>2510</v>
      </c>
      <c r="BE918">
        <v>4742</v>
      </c>
      <c r="BF918">
        <v>1.4786404739632055</v>
      </c>
      <c r="BG918">
        <v>89792</v>
      </c>
      <c r="BH918">
        <v>28.90920798454604</v>
      </c>
      <c r="BI918">
        <v>455</v>
      </c>
      <c r="BJ918">
        <v>9</v>
      </c>
      <c r="BK918">
        <v>1</v>
      </c>
      <c r="BL918">
        <v>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3031</v>
      </c>
      <c r="BU918">
        <v>0.54</v>
      </c>
      <c r="BV918">
        <v>0.65088210000000002</v>
      </c>
      <c r="BW918">
        <v>30</v>
      </c>
      <c r="BX918">
        <v>3.9590900000000002</v>
      </c>
      <c r="BY918">
        <v>2.9315069999999999</v>
      </c>
      <c r="BZ918">
        <v>8</v>
      </c>
      <c r="CA918">
        <v>0</v>
      </c>
      <c r="CB918">
        <v>2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3075</v>
      </c>
      <c r="CK918">
        <v>3.2520325203252032</v>
      </c>
      <c r="CL918">
        <v>0.65270684371807963</v>
      </c>
      <c r="CM918">
        <v>27</v>
      </c>
      <c r="CN918">
        <v>2.1982658693088131</v>
      </c>
      <c r="CO918">
        <v>216</v>
      </c>
      <c r="CP918">
        <v>-0.21032920190000001</v>
      </c>
      <c r="CQ918">
        <v>-0.43360629909999998</v>
      </c>
      <c r="CR918">
        <v>2657</v>
      </c>
      <c r="CS918">
        <v>0.88800000000000001</v>
      </c>
      <c r="CT918">
        <v>2543</v>
      </c>
      <c r="CU918">
        <v>0.83362318841000005</v>
      </c>
      <c r="CV918">
        <v>1</v>
      </c>
      <c r="CW918">
        <v>1</v>
      </c>
      <c r="CX918">
        <v>2</v>
      </c>
      <c r="CY918">
        <v>684</v>
      </c>
      <c r="CZ918">
        <v>476</v>
      </c>
      <c r="DA918" s="2">
        <v>2003</v>
      </c>
      <c r="DB918" s="2">
        <v>130</v>
      </c>
      <c r="DC918" s="2">
        <v>286.35000000000002</v>
      </c>
      <c r="DD918" s="2">
        <v>441</v>
      </c>
      <c r="DE918">
        <v>134</v>
      </c>
      <c r="DF918">
        <v>23</v>
      </c>
      <c r="DG918">
        <v>159.08000000000001</v>
      </c>
      <c r="DH918">
        <v>63.63</v>
      </c>
      <c r="DI918" s="2">
        <v>31.82</v>
      </c>
      <c r="DJ918">
        <v>-1.59</v>
      </c>
      <c r="DK918">
        <v>0.90824876763183926</v>
      </c>
      <c r="DL918">
        <v>0</v>
      </c>
      <c r="DM918">
        <v>0</v>
      </c>
      <c r="DN918">
        <v>54.5</v>
      </c>
      <c r="DO918">
        <v>0.115</v>
      </c>
      <c r="DP918">
        <v>77560.459999999992</v>
      </c>
      <c r="DQ918" s="2">
        <v>107712</v>
      </c>
      <c r="DR918" s="2">
        <v>0</v>
      </c>
      <c r="DS918">
        <v>0</v>
      </c>
      <c r="DT918">
        <v>2.52652766293027</v>
      </c>
      <c r="DU918">
        <v>1180377.5543439793</v>
      </c>
      <c r="DV918">
        <v>1</v>
      </c>
    </row>
    <row r="919" spans="1:126" x14ac:dyDescent="0.15">
      <c r="A919" t="s">
        <v>1548</v>
      </c>
      <c r="B919" t="s">
        <v>1649</v>
      </c>
      <c r="C919">
        <v>20</v>
      </c>
      <c r="D919">
        <v>131</v>
      </c>
      <c r="E919" t="s">
        <v>1650</v>
      </c>
      <c r="F919">
        <v>20131</v>
      </c>
      <c r="G919" t="s">
        <v>5903</v>
      </c>
      <c r="H919">
        <v>96.7</v>
      </c>
      <c r="I919">
        <v>0.5</v>
      </c>
      <c r="J919">
        <v>0.4</v>
      </c>
      <c r="K919">
        <v>0.1</v>
      </c>
      <c r="L919">
        <v>1</v>
      </c>
      <c r="M919">
        <v>1.2</v>
      </c>
      <c r="N919">
        <f t="shared" si="58"/>
        <v>9353.7500000000018</v>
      </c>
      <c r="O919">
        <f t="shared" si="56"/>
        <v>646.24999999999818</v>
      </c>
      <c r="P919">
        <f t="shared" si="57"/>
        <v>0.77549999999999808</v>
      </c>
      <c r="Q919" s="4">
        <v>20131</v>
      </c>
      <c r="R919" s="5">
        <v>39.791043000000002</v>
      </c>
      <c r="S919" s="5">
        <v>-96.005381</v>
      </c>
      <c r="T919">
        <v>6</v>
      </c>
      <c r="U919">
        <v>0.39163464634763284</v>
      </c>
      <c r="V919">
        <v>10170</v>
      </c>
      <c r="W919">
        <v>10136</v>
      </c>
      <c r="X919">
        <v>10159</v>
      </c>
      <c r="Y919">
        <v>10081</v>
      </c>
      <c r="Z919">
        <v>4749</v>
      </c>
      <c r="AA919">
        <v>20119</v>
      </c>
      <c r="AB919">
        <v>4172.7629999999999</v>
      </c>
      <c r="AC919">
        <v>48653</v>
      </c>
      <c r="AD919">
        <v>2</v>
      </c>
      <c r="AE919">
        <v>1.9686977064671719E-4</v>
      </c>
      <c r="AF919">
        <v>16</v>
      </c>
      <c r="AG919">
        <v>903</v>
      </c>
      <c r="AH919">
        <v>1.7718715393133997E-2</v>
      </c>
      <c r="AI919" s="3">
        <v>382602</v>
      </c>
      <c r="AJ919" s="3">
        <v>459151.83183884004</v>
      </c>
      <c r="AK919">
        <v>240</v>
      </c>
      <c r="AL919">
        <v>460435.19999999995</v>
      </c>
      <c r="AM919">
        <v>1156217</v>
      </c>
      <c r="AN919">
        <v>153682</v>
      </c>
      <c r="AO919">
        <v>1309899</v>
      </c>
      <c r="AP919">
        <v>7</v>
      </c>
      <c r="AQ919">
        <v>0</v>
      </c>
      <c r="AR919">
        <v>7</v>
      </c>
      <c r="AS919">
        <v>0.69060773480662985</v>
      </c>
      <c r="AT919">
        <v>7</v>
      </c>
      <c r="AU919">
        <v>15</v>
      </c>
      <c r="AV919">
        <f t="shared" si="59"/>
        <v>22</v>
      </c>
      <c r="AW919">
        <v>720</v>
      </c>
      <c r="AX919">
        <v>8.9999999999999969E-2</v>
      </c>
      <c r="AY919">
        <v>398611592.118972</v>
      </c>
      <c r="AZ919">
        <v>398611.59211897198</v>
      </c>
      <c r="BA919">
        <v>37944.840422261797</v>
      </c>
      <c r="BB919">
        <v>0.26354044156509659</v>
      </c>
      <c r="BC919">
        <v>7893</v>
      </c>
      <c r="BD919">
        <v>0</v>
      </c>
      <c r="BE919">
        <v>7893</v>
      </c>
      <c r="BF919">
        <v>0.77610619469026554</v>
      </c>
      <c r="BG919">
        <v>708095</v>
      </c>
      <c r="BH919">
        <v>69.701250123043607</v>
      </c>
      <c r="BI919">
        <v>1666</v>
      </c>
      <c r="BJ919">
        <v>10</v>
      </c>
      <c r="BK919">
        <v>2</v>
      </c>
      <c r="BL919">
        <v>4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2</v>
      </c>
      <c r="BS919">
        <v>0</v>
      </c>
      <c r="BT919">
        <v>9968</v>
      </c>
      <c r="BU919">
        <v>0.8</v>
      </c>
      <c r="BV919">
        <v>0.70550290000000004</v>
      </c>
      <c r="BW919">
        <v>92</v>
      </c>
      <c r="BX919">
        <v>1.9060999999999999</v>
      </c>
      <c r="BY919">
        <v>1.2992630000000001</v>
      </c>
      <c r="BZ919">
        <v>10</v>
      </c>
      <c r="CA919">
        <v>2</v>
      </c>
      <c r="CB919">
        <v>3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0</v>
      </c>
      <c r="CJ919">
        <v>10175</v>
      </c>
      <c r="CK919">
        <v>1.6707616707616708</v>
      </c>
      <c r="CL919">
        <v>0.66710910538890367</v>
      </c>
      <c r="CM919">
        <v>78</v>
      </c>
      <c r="CN919">
        <v>0.55327617347116709</v>
      </c>
      <c r="CO919">
        <v>1318</v>
      </c>
      <c r="CP919">
        <v>0.71619504700000003</v>
      </c>
      <c r="CQ919">
        <v>0.92964151299999997</v>
      </c>
      <c r="CR919">
        <v>8957</v>
      </c>
      <c r="CS919">
        <v>0.875</v>
      </c>
      <c r="CT919">
        <v>8756</v>
      </c>
      <c r="CU919">
        <v>0.89201451906000007</v>
      </c>
      <c r="CW919">
        <v>8</v>
      </c>
      <c r="CX919">
        <v>10</v>
      </c>
      <c r="CY919">
        <v>822</v>
      </c>
      <c r="CZ919">
        <v>1332</v>
      </c>
      <c r="DA919" s="2">
        <v>7908</v>
      </c>
      <c r="DB919" s="2">
        <v>860</v>
      </c>
      <c r="DC919" s="2">
        <v>147.62</v>
      </c>
      <c r="DD919" s="2">
        <v>284</v>
      </c>
      <c r="DE919">
        <v>293</v>
      </c>
      <c r="DF919">
        <v>29</v>
      </c>
      <c r="DG919">
        <v>29.52</v>
      </c>
      <c r="DH919">
        <v>59.05</v>
      </c>
      <c r="DI919" s="2">
        <v>29.52</v>
      </c>
      <c r="DJ919">
        <v>-3.62</v>
      </c>
      <c r="DK919">
        <v>0.9423186496672783</v>
      </c>
      <c r="DL919">
        <v>3.3222591362126247E-3</v>
      </c>
      <c r="DN919">
        <v>191.6</v>
      </c>
      <c r="DO919">
        <v>0.41499999999999998</v>
      </c>
      <c r="DP919">
        <v>8559.94</v>
      </c>
      <c r="DQ919" s="2">
        <v>0</v>
      </c>
      <c r="DR919" s="2">
        <v>0</v>
      </c>
      <c r="DS919">
        <v>0</v>
      </c>
      <c r="DT919">
        <v>4.2717451142389198</v>
      </c>
      <c r="DU919">
        <v>1966861.8160236196</v>
      </c>
      <c r="DV919">
        <v>1</v>
      </c>
    </row>
    <row r="920" spans="1:126" x14ac:dyDescent="0.15">
      <c r="A920" t="s">
        <v>1548</v>
      </c>
      <c r="B920" t="s">
        <v>1651</v>
      </c>
      <c r="C920">
        <v>20</v>
      </c>
      <c r="D920">
        <v>133</v>
      </c>
      <c r="E920" t="s">
        <v>1652</v>
      </c>
      <c r="F920">
        <v>20133</v>
      </c>
      <c r="G920" t="s">
        <v>5904</v>
      </c>
      <c r="H920">
        <v>91.7</v>
      </c>
      <c r="I920">
        <v>1.2</v>
      </c>
      <c r="J920">
        <v>0.9</v>
      </c>
      <c r="K920">
        <v>0.5</v>
      </c>
      <c r="L920">
        <v>1.6</v>
      </c>
      <c r="M920">
        <v>4.2</v>
      </c>
      <c r="N920">
        <f t="shared" si="58"/>
        <v>8431.59</v>
      </c>
      <c r="O920">
        <f t="shared" si="56"/>
        <v>1568.4099999999999</v>
      </c>
      <c r="P920">
        <f t="shared" si="57"/>
        <v>1.8820920000000005</v>
      </c>
      <c r="Q920" s="4">
        <v>20133</v>
      </c>
      <c r="R920" s="5">
        <v>37.564283000000003</v>
      </c>
      <c r="S920" s="5">
        <v>-95.315683000000007</v>
      </c>
      <c r="T920">
        <v>7</v>
      </c>
      <c r="U920">
        <v>1.0351385650780712E-2</v>
      </c>
      <c r="V920">
        <v>16501</v>
      </c>
      <c r="W920">
        <v>16453</v>
      </c>
      <c r="X920">
        <v>16423</v>
      </c>
      <c r="Y920">
        <v>16262</v>
      </c>
      <c r="Z920">
        <v>7942</v>
      </c>
      <c r="AA920">
        <v>20121</v>
      </c>
      <c r="AB920">
        <v>6501.5370000000003</v>
      </c>
      <c r="AC920">
        <v>43195</v>
      </c>
      <c r="AD920">
        <v>2</v>
      </c>
      <c r="AE920">
        <v>1.2178042988491749E-4</v>
      </c>
      <c r="AF920">
        <v>23</v>
      </c>
      <c r="AG920">
        <v>702</v>
      </c>
      <c r="AH920">
        <v>3.2763532763532763E-2</v>
      </c>
      <c r="AI920" s="3">
        <v>308150</v>
      </c>
      <c r="AJ920" s="3">
        <v>365741.71865934</v>
      </c>
      <c r="AK920">
        <v>129</v>
      </c>
      <c r="AL920">
        <v>369977.60000000003</v>
      </c>
      <c r="AM920">
        <v>881251</v>
      </c>
      <c r="AN920">
        <v>74310</v>
      </c>
      <c r="AO920">
        <v>955561</v>
      </c>
      <c r="AP920">
        <v>3</v>
      </c>
      <c r="AQ920">
        <v>0</v>
      </c>
      <c r="AR920">
        <v>3</v>
      </c>
      <c r="AS920">
        <v>0.182337567616848</v>
      </c>
      <c r="AT920">
        <v>2</v>
      </c>
      <c r="AU920">
        <v>32</v>
      </c>
      <c r="AV920">
        <f t="shared" si="59"/>
        <v>34</v>
      </c>
      <c r="AW920">
        <v>12901</v>
      </c>
      <c r="AX920">
        <v>0.97</v>
      </c>
      <c r="AY920">
        <v>1094873459.8138399</v>
      </c>
      <c r="AZ920">
        <v>1094873.45981384</v>
      </c>
      <c r="BA920">
        <v>64448.610250484198</v>
      </c>
      <c r="BB920">
        <v>0.15516238381455047</v>
      </c>
      <c r="BC920">
        <v>18092</v>
      </c>
      <c r="BD920">
        <v>30898</v>
      </c>
      <c r="BE920">
        <v>-12806</v>
      </c>
      <c r="BF920">
        <v>-0.77607417732258654</v>
      </c>
      <c r="BG920">
        <v>372490</v>
      </c>
      <c r="BH920">
        <v>22.680996163916458</v>
      </c>
      <c r="BI920">
        <v>2414</v>
      </c>
      <c r="BJ920">
        <v>22</v>
      </c>
      <c r="BK920">
        <v>3</v>
      </c>
      <c r="BL920">
        <v>4</v>
      </c>
      <c r="BM920">
        <v>0</v>
      </c>
      <c r="BN920">
        <v>0</v>
      </c>
      <c r="BO920">
        <v>0</v>
      </c>
      <c r="BP920">
        <v>1</v>
      </c>
      <c r="BQ920">
        <v>3</v>
      </c>
      <c r="BR920">
        <v>3</v>
      </c>
      <c r="BS920">
        <v>0</v>
      </c>
      <c r="BT920">
        <v>16046</v>
      </c>
      <c r="BU920">
        <v>0.75</v>
      </c>
      <c r="BV920">
        <v>0.57586680000000001</v>
      </c>
      <c r="BW920">
        <v>133</v>
      </c>
      <c r="BX920">
        <v>2.2435499999999999</v>
      </c>
      <c r="BY920">
        <v>0.80004209999999998</v>
      </c>
      <c r="BZ920">
        <v>22</v>
      </c>
      <c r="CA920">
        <v>3</v>
      </c>
      <c r="CB920">
        <v>5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3</v>
      </c>
      <c r="CI920">
        <v>0</v>
      </c>
      <c r="CJ920">
        <v>16390</v>
      </c>
      <c r="CK920">
        <v>2.1964612568639414</v>
      </c>
      <c r="CL920">
        <v>0.56445993031358888</v>
      </c>
      <c r="CM920">
        <v>104</v>
      </c>
      <c r="CN920">
        <v>0.39146232452493812</v>
      </c>
      <c r="CO920">
        <v>1611</v>
      </c>
      <c r="CP920">
        <v>-1.0192553632000001</v>
      </c>
      <c r="CQ920">
        <v>-0.53590556580000004</v>
      </c>
      <c r="CR920">
        <v>13756</v>
      </c>
      <c r="CS920">
        <v>0.84299999999999997</v>
      </c>
      <c r="CT920">
        <v>13811</v>
      </c>
      <c r="CU920">
        <v>0.85614926032000005</v>
      </c>
      <c r="CV920">
        <v>16</v>
      </c>
      <c r="CW920">
        <v>5</v>
      </c>
      <c r="CX920">
        <v>9</v>
      </c>
      <c r="CY920">
        <v>344</v>
      </c>
      <c r="CZ920">
        <v>1081</v>
      </c>
      <c r="DA920" s="2">
        <v>9183</v>
      </c>
      <c r="DB920" s="2">
        <v>1055</v>
      </c>
      <c r="DC920" s="2">
        <v>85.21</v>
      </c>
      <c r="DD920" s="2">
        <v>887</v>
      </c>
      <c r="DE920">
        <v>334</v>
      </c>
      <c r="DF920">
        <v>24</v>
      </c>
      <c r="DG920">
        <v>36.520000000000003</v>
      </c>
      <c r="DH920">
        <v>24.35</v>
      </c>
      <c r="DI920" s="2">
        <v>42.6</v>
      </c>
      <c r="DJ920">
        <v>-1.01</v>
      </c>
      <c r="DK920">
        <v>0.89697225377251344</v>
      </c>
      <c r="DL920">
        <v>4.2735042735042739E-3</v>
      </c>
      <c r="DN920">
        <v>212.6</v>
      </c>
      <c r="DO920">
        <v>0.59099999999999997</v>
      </c>
      <c r="DP920">
        <v>14242.43</v>
      </c>
      <c r="DQ920" s="2">
        <v>0</v>
      </c>
      <c r="DR920" s="2">
        <v>3247.4080429800001</v>
      </c>
      <c r="DS920">
        <v>8.7773106441654831E-3</v>
      </c>
      <c r="DT920">
        <v>5.1743756439416</v>
      </c>
      <c r="DU920">
        <v>1914403.0822439678</v>
      </c>
      <c r="DV920">
        <v>1</v>
      </c>
    </row>
    <row r="921" spans="1:126" x14ac:dyDescent="0.15">
      <c r="A921" t="s">
        <v>1548</v>
      </c>
      <c r="B921" t="s">
        <v>1653</v>
      </c>
      <c r="C921">
        <v>20</v>
      </c>
      <c r="D921">
        <v>135</v>
      </c>
      <c r="E921" t="s">
        <v>1654</v>
      </c>
      <c r="F921">
        <v>20135</v>
      </c>
      <c r="G921" t="s">
        <v>5905</v>
      </c>
      <c r="H921">
        <v>91</v>
      </c>
      <c r="I921">
        <v>0.5</v>
      </c>
      <c r="J921">
        <v>0.1</v>
      </c>
      <c r="K921">
        <v>0.1</v>
      </c>
      <c r="L921">
        <v>0.9</v>
      </c>
      <c r="M921">
        <v>7.4</v>
      </c>
      <c r="N921">
        <f t="shared" si="58"/>
        <v>8336.84</v>
      </c>
      <c r="O921">
        <f t="shared" si="56"/>
        <v>1663.1599999999999</v>
      </c>
      <c r="P921">
        <f t="shared" si="57"/>
        <v>1.9957920000000005</v>
      </c>
      <c r="Q921" s="4">
        <v>20135</v>
      </c>
      <c r="R921" s="5">
        <v>38.480437000000002</v>
      </c>
      <c r="S921" s="5">
        <v>-99.908744999999996</v>
      </c>
      <c r="T921">
        <v>9</v>
      </c>
      <c r="U921">
        <v>0.15895343263740822</v>
      </c>
      <c r="V921">
        <v>3102</v>
      </c>
      <c r="W921">
        <v>3104</v>
      </c>
      <c r="X921">
        <v>3077</v>
      </c>
      <c r="Y921">
        <v>3010</v>
      </c>
      <c r="Z921">
        <v>1514</v>
      </c>
      <c r="AA921">
        <v>20123</v>
      </c>
      <c r="AB921">
        <v>1272.9169999999999</v>
      </c>
      <c r="AC921">
        <v>44904</v>
      </c>
      <c r="AD921">
        <v>0</v>
      </c>
      <c r="AE921">
        <v>0</v>
      </c>
      <c r="AF921">
        <v>9</v>
      </c>
      <c r="AG921">
        <v>557</v>
      </c>
      <c r="AH921">
        <v>1.615798922800718E-2</v>
      </c>
      <c r="AI921" s="3">
        <v>678149</v>
      </c>
      <c r="AJ921" s="3">
        <v>687839.10653331503</v>
      </c>
      <c r="AK921">
        <v>435</v>
      </c>
      <c r="AL921">
        <v>688044.79999999993</v>
      </c>
      <c r="AM921">
        <v>1290353</v>
      </c>
      <c r="AN921">
        <v>79700</v>
      </c>
      <c r="AO921">
        <v>1370053</v>
      </c>
      <c r="AP921">
        <v>1</v>
      </c>
      <c r="AQ921">
        <v>0</v>
      </c>
      <c r="AR921">
        <v>1</v>
      </c>
      <c r="AS921">
        <v>0.32216494845360821</v>
      </c>
      <c r="AT921">
        <v>1</v>
      </c>
      <c r="AU921">
        <v>3</v>
      </c>
      <c r="AV921">
        <f t="shared" si="59"/>
        <v>4</v>
      </c>
      <c r="AW921">
        <v>1717</v>
      </c>
      <c r="AX921">
        <v>0.77</v>
      </c>
      <c r="AY921">
        <v>192344047.579422</v>
      </c>
      <c r="AZ921">
        <v>192344.04757942201</v>
      </c>
      <c r="BA921">
        <v>55335.048503288803</v>
      </c>
      <c r="BB921">
        <v>0.18071728986386734</v>
      </c>
      <c r="BC921">
        <v>2124</v>
      </c>
      <c r="BD921">
        <v>0</v>
      </c>
      <c r="BE921">
        <v>2124</v>
      </c>
      <c r="BF921">
        <v>0.68471953578336553</v>
      </c>
      <c r="BG921">
        <v>126889</v>
      </c>
      <c r="BH921">
        <v>41.237894052648684</v>
      </c>
      <c r="BI921">
        <v>743</v>
      </c>
      <c r="BJ921">
        <v>7</v>
      </c>
      <c r="BK921">
        <v>0</v>
      </c>
      <c r="BL921">
        <v>2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2835</v>
      </c>
      <c r="BU921">
        <v>0.62</v>
      </c>
      <c r="BV921">
        <v>0.62679819999999997</v>
      </c>
      <c r="BW921">
        <v>48</v>
      </c>
      <c r="BX921">
        <v>3.1746029999999998</v>
      </c>
      <c r="BY921">
        <v>3.1603850000000002</v>
      </c>
      <c r="BZ921">
        <v>9</v>
      </c>
      <c r="CA921">
        <v>0</v>
      </c>
      <c r="CB921">
        <v>2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3083</v>
      </c>
      <c r="CK921">
        <v>3.5679532922478105</v>
      </c>
      <c r="CL921">
        <v>0.69556840077071291</v>
      </c>
      <c r="CM921">
        <v>35</v>
      </c>
      <c r="CN921">
        <v>3.0751697406724383</v>
      </c>
      <c r="CO921">
        <v>310</v>
      </c>
      <c r="CP921">
        <v>-4.5718027899999999E-2</v>
      </c>
      <c r="CQ921">
        <v>0.30940133800000003</v>
      </c>
      <c r="CR921">
        <v>2675</v>
      </c>
      <c r="CS921">
        <v>0.89400000000000002</v>
      </c>
      <c r="CT921">
        <v>2541</v>
      </c>
      <c r="CU921">
        <v>0.85277947464999992</v>
      </c>
      <c r="CW921">
        <v>0</v>
      </c>
      <c r="CX921">
        <v>2</v>
      </c>
      <c r="CY921">
        <v>309</v>
      </c>
      <c r="CZ921">
        <v>872</v>
      </c>
      <c r="DA921" s="2">
        <v>2820</v>
      </c>
      <c r="DB921" s="2">
        <v>270</v>
      </c>
      <c r="DC921" s="2">
        <v>65.08</v>
      </c>
      <c r="DD921" s="2">
        <v>95</v>
      </c>
      <c r="DE921">
        <v>225</v>
      </c>
      <c r="DF921">
        <v>16</v>
      </c>
      <c r="DG921">
        <v>32.54</v>
      </c>
      <c r="DH921">
        <v>130.16999999999999</v>
      </c>
      <c r="DI921" s="2">
        <v>65.08</v>
      </c>
      <c r="DJ921">
        <v>-1.54</v>
      </c>
      <c r="DK921">
        <v>0.95655527030195431</v>
      </c>
      <c r="DL921">
        <v>0</v>
      </c>
      <c r="DM921">
        <v>0</v>
      </c>
      <c r="DN921">
        <v>511.6</v>
      </c>
      <c r="DO921">
        <v>0.74</v>
      </c>
      <c r="DP921">
        <v>89021.750000000015</v>
      </c>
      <c r="DQ921" s="2">
        <v>0</v>
      </c>
      <c r="DR921" s="2">
        <v>0</v>
      </c>
      <c r="DS921">
        <v>0</v>
      </c>
      <c r="DT921">
        <v>2.93932520428746</v>
      </c>
      <c r="DU921">
        <v>2022387.4223189245</v>
      </c>
      <c r="DV921">
        <v>0</v>
      </c>
    </row>
    <row r="922" spans="1:126" x14ac:dyDescent="0.15">
      <c r="A922" t="s">
        <v>1548</v>
      </c>
      <c r="B922" t="s">
        <v>1655</v>
      </c>
      <c r="C922">
        <v>20</v>
      </c>
      <c r="D922">
        <v>137</v>
      </c>
      <c r="E922" t="s">
        <v>1656</v>
      </c>
      <c r="F922">
        <v>20137</v>
      </c>
      <c r="G922" t="s">
        <v>5906</v>
      </c>
      <c r="H922">
        <v>91.1</v>
      </c>
      <c r="I922">
        <v>2.9</v>
      </c>
      <c r="J922">
        <v>0.2</v>
      </c>
      <c r="K922">
        <v>0.5</v>
      </c>
      <c r="L922">
        <v>1.1000000000000001</v>
      </c>
      <c r="M922">
        <v>4.2</v>
      </c>
      <c r="N922">
        <f t="shared" si="58"/>
        <v>8326.7599999999984</v>
      </c>
      <c r="O922">
        <f t="shared" si="56"/>
        <v>1673.2400000000016</v>
      </c>
      <c r="P922">
        <f t="shared" si="57"/>
        <v>2.0078880000000026</v>
      </c>
      <c r="Q922" s="4">
        <v>20137</v>
      </c>
      <c r="R922" s="5">
        <v>39.783867000000001</v>
      </c>
      <c r="S922" s="5">
        <v>-99.899235000000004</v>
      </c>
      <c r="T922">
        <v>7</v>
      </c>
      <c r="U922">
        <v>0.19467833535498102</v>
      </c>
      <c r="V922">
        <v>5658</v>
      </c>
      <c r="W922">
        <v>5628</v>
      </c>
      <c r="X922">
        <v>5590</v>
      </c>
      <c r="Y922">
        <v>5539</v>
      </c>
      <c r="Z922">
        <v>3009</v>
      </c>
      <c r="AA922">
        <v>20125</v>
      </c>
      <c r="AB922">
        <v>2114.069</v>
      </c>
      <c r="AC922">
        <v>47852</v>
      </c>
      <c r="AD922">
        <v>1</v>
      </c>
      <c r="AE922">
        <v>1.7889087656529517E-4</v>
      </c>
      <c r="AF922">
        <v>7</v>
      </c>
      <c r="AG922">
        <v>367</v>
      </c>
      <c r="AH922">
        <v>1.9073569482288829E-2</v>
      </c>
      <c r="AI922" s="3">
        <v>502195</v>
      </c>
      <c r="AJ922" s="3">
        <v>561947.09003060497</v>
      </c>
      <c r="AK922">
        <v>440</v>
      </c>
      <c r="AL922">
        <v>564108.79999999993</v>
      </c>
      <c r="AM922">
        <v>342344</v>
      </c>
      <c r="AN922">
        <v>77227</v>
      </c>
      <c r="AO922">
        <v>419571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f t="shared" si="59"/>
        <v>6</v>
      </c>
      <c r="AW922">
        <v>3521</v>
      </c>
      <c r="AX922">
        <v>0.74</v>
      </c>
      <c r="AY922">
        <v>524067372.42112899</v>
      </c>
      <c r="AZ922">
        <v>524067.37242112897</v>
      </c>
      <c r="BA922">
        <v>87736.247386206698</v>
      </c>
      <c r="BB922">
        <v>0.1139779771521449</v>
      </c>
      <c r="BC922">
        <v>2024</v>
      </c>
      <c r="BD922">
        <v>470</v>
      </c>
      <c r="BE922">
        <v>1554</v>
      </c>
      <c r="BF922">
        <v>0.27465535524920465</v>
      </c>
      <c r="BG922">
        <v>181945</v>
      </c>
      <c r="BH922">
        <v>32.548300536672627</v>
      </c>
      <c r="BI922">
        <v>737</v>
      </c>
      <c r="BJ922">
        <v>11</v>
      </c>
      <c r="BK922">
        <v>3</v>
      </c>
      <c r="BL922">
        <v>2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1</v>
      </c>
      <c r="BS922">
        <v>0</v>
      </c>
      <c r="BT922">
        <v>5330</v>
      </c>
      <c r="BU922">
        <v>0.74</v>
      </c>
      <c r="BV922">
        <v>0.5550448</v>
      </c>
      <c r="BW922">
        <v>84</v>
      </c>
      <c r="BX922">
        <v>3.3771110000000002</v>
      </c>
      <c r="BY922">
        <v>2.70025</v>
      </c>
      <c r="BZ922">
        <v>11</v>
      </c>
      <c r="CA922">
        <v>2</v>
      </c>
      <c r="CB922">
        <v>2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5525</v>
      </c>
      <c r="CK922">
        <v>2.8959276018099547</v>
      </c>
      <c r="CL922">
        <v>0.69052569052569057</v>
      </c>
      <c r="CM922">
        <v>67</v>
      </c>
      <c r="CN922">
        <v>2.5423852773298328</v>
      </c>
      <c r="CO922">
        <v>536</v>
      </c>
      <c r="CP922">
        <v>-0.28439748739999998</v>
      </c>
      <c r="CQ922">
        <v>7.3152434000000002E-2</v>
      </c>
      <c r="CR922">
        <v>4870</v>
      </c>
      <c r="CS922">
        <v>0.88</v>
      </c>
      <c r="CT922">
        <v>4781</v>
      </c>
      <c r="CU922">
        <v>0.87088420274</v>
      </c>
      <c r="CV922">
        <v>4</v>
      </c>
      <c r="CW922">
        <v>3</v>
      </c>
      <c r="CX922">
        <v>3</v>
      </c>
      <c r="CY922">
        <v>309</v>
      </c>
      <c r="CZ922">
        <v>586</v>
      </c>
      <c r="DA922" s="2">
        <v>3919</v>
      </c>
      <c r="DB922" s="2">
        <v>385</v>
      </c>
      <c r="DC922" s="2">
        <v>88.94</v>
      </c>
      <c r="DD922" s="2">
        <v>436</v>
      </c>
      <c r="DE922">
        <v>149</v>
      </c>
      <c r="DF922">
        <v>20</v>
      </c>
      <c r="DG922">
        <v>53.36</v>
      </c>
      <c r="DH922">
        <v>53.36</v>
      </c>
      <c r="DI922" s="2">
        <v>17.79</v>
      </c>
      <c r="DJ922">
        <v>1.57</v>
      </c>
      <c r="DK922">
        <v>0.93669988749390176</v>
      </c>
      <c r="DL922">
        <v>0</v>
      </c>
      <c r="DN922">
        <v>253.4</v>
      </c>
      <c r="DO922">
        <v>0.436</v>
      </c>
      <c r="DP922">
        <v>15423.92</v>
      </c>
      <c r="DQ922" s="2">
        <v>0</v>
      </c>
      <c r="DR922" s="2">
        <v>0</v>
      </c>
      <c r="DS922">
        <v>0</v>
      </c>
      <c r="DT922">
        <v>5.0712571316862602</v>
      </c>
      <c r="DU922">
        <v>2860740.7750469777</v>
      </c>
      <c r="DV922">
        <v>0</v>
      </c>
    </row>
    <row r="923" spans="1:126" x14ac:dyDescent="0.15">
      <c r="A923" t="s">
        <v>1548</v>
      </c>
      <c r="B923" t="s">
        <v>1657</v>
      </c>
      <c r="C923">
        <v>20</v>
      </c>
      <c r="D923">
        <v>139</v>
      </c>
      <c r="E923" t="s">
        <v>1658</v>
      </c>
      <c r="F923">
        <v>20139</v>
      </c>
      <c r="G923" t="s">
        <v>5907</v>
      </c>
      <c r="H923">
        <v>95.5</v>
      </c>
      <c r="I923">
        <v>0.3</v>
      </c>
      <c r="J923">
        <v>0.7</v>
      </c>
      <c r="K923">
        <v>0.2</v>
      </c>
      <c r="L923">
        <v>1.3</v>
      </c>
      <c r="M923">
        <v>2</v>
      </c>
      <c r="N923">
        <f t="shared" si="58"/>
        <v>9126.5600000000013</v>
      </c>
      <c r="O923">
        <f t="shared" si="56"/>
        <v>873.43999999999869</v>
      </c>
      <c r="P923">
        <f t="shared" si="57"/>
        <v>1.0481279999999988</v>
      </c>
      <c r="Q923" s="4">
        <v>20139</v>
      </c>
      <c r="R923" s="5">
        <v>38.648409000000001</v>
      </c>
      <c r="S923" s="5">
        <v>-95.707595999999995</v>
      </c>
      <c r="T923">
        <v>3</v>
      </c>
      <c r="U923">
        <v>0.20856190810333364</v>
      </c>
      <c r="V923">
        <v>16300</v>
      </c>
      <c r="W923">
        <v>16165</v>
      </c>
      <c r="X923">
        <v>16080</v>
      </c>
      <c r="Y923">
        <v>15859</v>
      </c>
      <c r="Z923">
        <v>8181</v>
      </c>
      <c r="AA923">
        <v>20127</v>
      </c>
      <c r="AB923">
        <v>6369.585</v>
      </c>
      <c r="AC923">
        <v>49915</v>
      </c>
      <c r="AD923">
        <v>1</v>
      </c>
      <c r="AE923">
        <v>6.2189054726368155E-5</v>
      </c>
      <c r="AF923">
        <v>34</v>
      </c>
      <c r="AG923">
        <v>1014</v>
      </c>
      <c r="AH923">
        <v>3.3530571992110451E-2</v>
      </c>
      <c r="AI923" s="3">
        <v>442279</v>
      </c>
      <c r="AJ923" s="3">
        <v>451530.82427888503</v>
      </c>
      <c r="AK923">
        <v>135</v>
      </c>
      <c r="AL923">
        <v>460345.59999999998</v>
      </c>
      <c r="AM923">
        <v>484224</v>
      </c>
      <c r="AN923">
        <v>107424</v>
      </c>
      <c r="AO923">
        <v>591648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</v>
      </c>
      <c r="AV923">
        <f t="shared" si="59"/>
        <v>4</v>
      </c>
      <c r="AW923">
        <v>7459</v>
      </c>
      <c r="AX923">
        <v>0.5</v>
      </c>
      <c r="AY923">
        <v>190212574.288728</v>
      </c>
      <c r="AZ923">
        <v>190212.57428872801</v>
      </c>
      <c r="BA923">
        <v>11416.9015783206</v>
      </c>
      <c r="BB923">
        <v>0.87589438617819615</v>
      </c>
      <c r="BC923">
        <v>2075</v>
      </c>
      <c r="BD923">
        <v>997</v>
      </c>
      <c r="BE923">
        <v>1078</v>
      </c>
      <c r="BF923">
        <v>6.6134969325153378E-2</v>
      </c>
      <c r="BG923">
        <v>254254</v>
      </c>
      <c r="BH923">
        <v>15.81181592039801</v>
      </c>
      <c r="BI923">
        <v>2077</v>
      </c>
      <c r="BJ923">
        <v>14</v>
      </c>
      <c r="BK923">
        <v>1</v>
      </c>
      <c r="BL923">
        <v>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16104</v>
      </c>
      <c r="BU923">
        <v>0.73</v>
      </c>
      <c r="BV923">
        <v>0.5998251</v>
      </c>
      <c r="BW923">
        <v>123</v>
      </c>
      <c r="BX923">
        <v>1.1177349999999999</v>
      </c>
      <c r="BY923">
        <v>-5.6450399999999998E-2</v>
      </c>
      <c r="BZ923">
        <v>16</v>
      </c>
      <c r="CA923">
        <v>1</v>
      </c>
      <c r="CB923">
        <v>2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0</v>
      </c>
      <c r="CJ923">
        <v>15955</v>
      </c>
      <c r="CK923">
        <v>1.3162018176120338</v>
      </c>
      <c r="CL923">
        <v>0.63696734919756504</v>
      </c>
      <c r="CM923">
        <v>92</v>
      </c>
      <c r="CN923">
        <v>-0.19290471948611571</v>
      </c>
      <c r="CO923">
        <v>1667</v>
      </c>
      <c r="CP923">
        <v>-0.44515842160000002</v>
      </c>
      <c r="CQ923">
        <v>-0.2337044247</v>
      </c>
      <c r="CR923">
        <v>13617</v>
      </c>
      <c r="CS923">
        <v>0.86199999999999999</v>
      </c>
      <c r="CT923">
        <v>14002</v>
      </c>
      <c r="CU923">
        <v>0.87196516059000007</v>
      </c>
      <c r="CV923">
        <v>1</v>
      </c>
      <c r="CW923">
        <v>2</v>
      </c>
      <c r="CX923">
        <v>1</v>
      </c>
      <c r="CY923">
        <v>360</v>
      </c>
      <c r="CZ923">
        <v>1532</v>
      </c>
      <c r="DA923" s="2">
        <v>6014</v>
      </c>
      <c r="DB923" s="2">
        <v>1600</v>
      </c>
      <c r="DC923" s="2">
        <v>117.71</v>
      </c>
      <c r="DD923" s="2">
        <v>595</v>
      </c>
      <c r="DE923">
        <v>479</v>
      </c>
      <c r="DF923">
        <v>26</v>
      </c>
      <c r="DG923">
        <v>6.2</v>
      </c>
      <c r="DH923">
        <v>30.98</v>
      </c>
      <c r="DI923" s="2">
        <v>18.59</v>
      </c>
      <c r="DJ923">
        <v>-1.17</v>
      </c>
      <c r="DK923">
        <v>0.97632942102157239</v>
      </c>
      <c r="DL923">
        <v>0</v>
      </c>
      <c r="DM923">
        <v>0</v>
      </c>
      <c r="DN923">
        <v>211.9</v>
      </c>
      <c r="DO923">
        <v>0.45700000000000002</v>
      </c>
      <c r="DP923">
        <v>8641.7800000000007</v>
      </c>
      <c r="DQ923" s="2">
        <v>0</v>
      </c>
      <c r="DR923" s="2">
        <v>737.22981832000005</v>
      </c>
      <c r="DS923">
        <v>1.6014695353102103E-3</v>
      </c>
      <c r="DT923">
        <v>4.7152093936217998</v>
      </c>
      <c r="DU923">
        <v>2170625.8974324637</v>
      </c>
      <c r="DV923">
        <v>0</v>
      </c>
    </row>
    <row r="924" spans="1:126" x14ac:dyDescent="0.15">
      <c r="A924" t="s">
        <v>1548</v>
      </c>
      <c r="B924" t="s">
        <v>1659</v>
      </c>
      <c r="C924">
        <v>20</v>
      </c>
      <c r="D924">
        <v>141</v>
      </c>
      <c r="E924" t="s">
        <v>1660</v>
      </c>
      <c r="F924">
        <v>20141</v>
      </c>
      <c r="G924" t="s">
        <v>5908</v>
      </c>
      <c r="H924">
        <v>97</v>
      </c>
      <c r="I924">
        <v>0.2</v>
      </c>
      <c r="J924">
        <v>0.3</v>
      </c>
      <c r="K924">
        <v>0.4</v>
      </c>
      <c r="L924">
        <v>0.8</v>
      </c>
      <c r="M924">
        <v>1.2</v>
      </c>
      <c r="N924">
        <f t="shared" si="58"/>
        <v>9411.3700000000008</v>
      </c>
      <c r="O924">
        <f t="shared" si="56"/>
        <v>588.6299999999992</v>
      </c>
      <c r="P924">
        <f t="shared" si="57"/>
        <v>0.70635599999999932</v>
      </c>
      <c r="Q924" s="4">
        <v>20141</v>
      </c>
      <c r="R924" s="5">
        <v>39.348261000000001</v>
      </c>
      <c r="S924" s="5">
        <v>-98.767942000000005</v>
      </c>
      <c r="T924">
        <v>9</v>
      </c>
      <c r="U924">
        <v>0.12412064879254546</v>
      </c>
      <c r="V924">
        <v>3852</v>
      </c>
      <c r="W924">
        <v>3811</v>
      </c>
      <c r="X924">
        <v>3782</v>
      </c>
      <c r="Y924">
        <v>3642</v>
      </c>
      <c r="Z924">
        <v>1796</v>
      </c>
      <c r="AA924">
        <v>20129</v>
      </c>
      <c r="AB924">
        <v>1437.4959999999996</v>
      </c>
      <c r="AC924">
        <v>40216</v>
      </c>
      <c r="AD924">
        <v>1</v>
      </c>
      <c r="AE924">
        <v>2.6441036488630354E-4</v>
      </c>
      <c r="AF924">
        <v>9</v>
      </c>
      <c r="AG924">
        <v>343</v>
      </c>
      <c r="AH924">
        <v>2.6239067055393587E-2</v>
      </c>
      <c r="AI924" s="3">
        <v>440051</v>
      </c>
      <c r="AJ924" s="3">
        <v>571201.83798147505</v>
      </c>
      <c r="AK924">
        <v>503</v>
      </c>
      <c r="AL924">
        <v>572358.39999999991</v>
      </c>
      <c r="AM924">
        <v>1352200</v>
      </c>
      <c r="AN924">
        <v>55799</v>
      </c>
      <c r="AO924">
        <v>1407999</v>
      </c>
      <c r="AP924">
        <v>2</v>
      </c>
      <c r="AQ924">
        <v>1</v>
      </c>
      <c r="AR924">
        <v>3</v>
      </c>
      <c r="AS924">
        <v>0.78719496195224348</v>
      </c>
      <c r="AT924">
        <v>2</v>
      </c>
      <c r="AU924">
        <v>3</v>
      </c>
      <c r="AV924">
        <f t="shared" si="59"/>
        <v>5</v>
      </c>
      <c r="AW924">
        <v>2353</v>
      </c>
      <c r="AX924">
        <v>0.83</v>
      </c>
      <c r="AY924">
        <v>280871544.00347501</v>
      </c>
      <c r="AZ924">
        <v>280871.54400347499</v>
      </c>
      <c r="BA924">
        <v>63231.913537407403</v>
      </c>
      <c r="BB924">
        <v>0.15814798952880169</v>
      </c>
      <c r="BC924">
        <v>2871</v>
      </c>
      <c r="BD924">
        <v>0</v>
      </c>
      <c r="BE924">
        <v>2871</v>
      </c>
      <c r="BF924">
        <v>0.74532710280373837</v>
      </c>
      <c r="BG924">
        <v>162930</v>
      </c>
      <c r="BH924">
        <v>43.080380750925436</v>
      </c>
      <c r="BI924">
        <v>833</v>
      </c>
      <c r="BJ924">
        <v>11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3849</v>
      </c>
      <c r="BU924">
        <v>0.67</v>
      </c>
      <c r="BV924">
        <v>0.62601359999999995</v>
      </c>
      <c r="BW924">
        <v>54</v>
      </c>
      <c r="BX924">
        <v>3.117693</v>
      </c>
      <c r="BY924">
        <v>2.6509999999999998</v>
      </c>
      <c r="BZ924">
        <v>10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3763</v>
      </c>
      <c r="CK924">
        <v>2.9231995748073345</v>
      </c>
      <c r="CL924">
        <v>0.62623509369676322</v>
      </c>
      <c r="CM924">
        <v>45</v>
      </c>
      <c r="CN924">
        <v>2.2971913664811803</v>
      </c>
      <c r="CO924">
        <v>408</v>
      </c>
      <c r="CP924">
        <v>0.832853234</v>
      </c>
      <c r="CQ924">
        <v>0.22318068299999999</v>
      </c>
      <c r="CR924">
        <v>3143</v>
      </c>
      <c r="CS924">
        <v>0.85699999999999998</v>
      </c>
      <c r="CT924">
        <v>3151</v>
      </c>
      <c r="CU924">
        <v>0.84833659491000002</v>
      </c>
      <c r="CV924">
        <v>3</v>
      </c>
      <c r="CW924">
        <v>2</v>
      </c>
      <c r="CX924">
        <v>3</v>
      </c>
      <c r="CY924">
        <v>332</v>
      </c>
      <c r="CZ924">
        <v>454</v>
      </c>
      <c r="DA924" s="2">
        <v>2694</v>
      </c>
      <c r="DB924" s="2">
        <v>330</v>
      </c>
      <c r="DC924" s="2">
        <v>209.53</v>
      </c>
      <c r="DD924" s="2">
        <v>87</v>
      </c>
      <c r="DE924">
        <v>88</v>
      </c>
      <c r="DF924">
        <v>11</v>
      </c>
      <c r="DG924">
        <v>26.19</v>
      </c>
      <c r="DH924">
        <v>52.38</v>
      </c>
      <c r="DI924" s="2">
        <v>130.96</v>
      </c>
      <c r="DJ924">
        <v>-1.07</v>
      </c>
      <c r="DK924">
        <v>0.95951151116575129</v>
      </c>
      <c r="DL924">
        <v>0</v>
      </c>
      <c r="DM924">
        <v>0</v>
      </c>
      <c r="DN924">
        <v>296.10000000000002</v>
      </c>
      <c r="DO924">
        <v>0.51900000000000002</v>
      </c>
      <c r="DP924">
        <v>11378.670000000002</v>
      </c>
      <c r="DQ924" s="2">
        <v>0</v>
      </c>
      <c r="DR924" s="2">
        <v>0</v>
      </c>
      <c r="DS924">
        <v>0</v>
      </c>
      <c r="DT924">
        <v>4.5843925766318101</v>
      </c>
      <c r="DU924">
        <v>2623915.6001328598</v>
      </c>
      <c r="DV924">
        <v>1</v>
      </c>
    </row>
    <row r="925" spans="1:126" x14ac:dyDescent="0.15">
      <c r="A925" t="s">
        <v>1548</v>
      </c>
      <c r="B925" t="s">
        <v>1661</v>
      </c>
      <c r="C925">
        <v>20</v>
      </c>
      <c r="D925">
        <v>143</v>
      </c>
      <c r="E925" t="s">
        <v>1662</v>
      </c>
      <c r="F925">
        <v>20143</v>
      </c>
      <c r="G925" t="s">
        <v>5909</v>
      </c>
      <c r="H925">
        <v>95.7</v>
      </c>
      <c r="I925">
        <v>0.8</v>
      </c>
      <c r="J925">
        <v>0.3</v>
      </c>
      <c r="K925">
        <v>0.1</v>
      </c>
      <c r="L925">
        <v>1.1000000000000001</v>
      </c>
      <c r="M925">
        <v>2</v>
      </c>
      <c r="N925">
        <f t="shared" si="58"/>
        <v>9164.4399999999987</v>
      </c>
      <c r="O925">
        <f t="shared" ref="O925:O988" si="60">10000-N925</f>
        <v>835.56000000000131</v>
      </c>
      <c r="P925">
        <f t="shared" ref="P925:P988" si="61">O925/833.333333333333</f>
        <v>1.002672000000002</v>
      </c>
      <c r="Q925" s="4">
        <v>20143</v>
      </c>
      <c r="R925" s="5">
        <v>39.137962999999999</v>
      </c>
      <c r="S925" s="5">
        <v>-97.654802000000004</v>
      </c>
      <c r="T925">
        <v>9</v>
      </c>
      <c r="U925">
        <v>0.18123784411030872</v>
      </c>
      <c r="V925">
        <v>6099</v>
      </c>
      <c r="W925">
        <v>6075</v>
      </c>
      <c r="X925">
        <v>6048</v>
      </c>
      <c r="Y925">
        <v>5934</v>
      </c>
      <c r="Z925">
        <v>3077</v>
      </c>
      <c r="AA925">
        <v>20131</v>
      </c>
      <c r="AB925">
        <v>2604.5319999999997</v>
      </c>
      <c r="AC925">
        <v>52479</v>
      </c>
      <c r="AD925">
        <v>0</v>
      </c>
      <c r="AE925">
        <v>0</v>
      </c>
      <c r="AF925">
        <v>11</v>
      </c>
      <c r="AG925">
        <v>525</v>
      </c>
      <c r="AH925">
        <v>2.0952380952380951E-2</v>
      </c>
      <c r="AI925" s="3">
        <v>419823</v>
      </c>
      <c r="AJ925" s="3">
        <v>461268.30494382005</v>
      </c>
      <c r="AK925">
        <v>247</v>
      </c>
      <c r="AL925">
        <v>462041.60000000003</v>
      </c>
      <c r="AM925">
        <v>358260</v>
      </c>
      <c r="AN925">
        <v>87746</v>
      </c>
      <c r="AO925">
        <v>446006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5</v>
      </c>
      <c r="AV925">
        <f t="shared" si="59"/>
        <v>5</v>
      </c>
      <c r="AW925">
        <v>4391</v>
      </c>
      <c r="AX925">
        <v>0.81</v>
      </c>
      <c r="AY925">
        <v>53724817.863178998</v>
      </c>
      <c r="AZ925">
        <v>53724.817863179</v>
      </c>
      <c r="BA925">
        <v>8712.1332857580292</v>
      </c>
      <c r="BB925">
        <v>1.1478244962513697</v>
      </c>
      <c r="BC925">
        <v>2351</v>
      </c>
      <c r="BD925">
        <v>0</v>
      </c>
      <c r="BE925">
        <v>2351</v>
      </c>
      <c r="BF925">
        <v>0.38547302836530578</v>
      </c>
      <c r="BG925">
        <v>224915</v>
      </c>
      <c r="BH925">
        <v>37.188326719576722</v>
      </c>
      <c r="BI925">
        <v>877</v>
      </c>
      <c r="BJ925">
        <v>9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5974</v>
      </c>
      <c r="BU925">
        <v>0.8</v>
      </c>
      <c r="BV925">
        <v>0.65757509999999997</v>
      </c>
      <c r="BW925">
        <v>72</v>
      </c>
      <c r="BX925">
        <v>1.8413120000000001</v>
      </c>
      <c r="BY925">
        <v>1.4162980000000001</v>
      </c>
      <c r="BZ925">
        <v>8</v>
      </c>
      <c r="CA925">
        <v>0</v>
      </c>
      <c r="CB925">
        <v>2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6054</v>
      </c>
      <c r="CK925">
        <v>1.8169805087545425</v>
      </c>
      <c r="CL925">
        <v>0.66462723770677545</v>
      </c>
      <c r="CM925">
        <v>56</v>
      </c>
      <c r="CN925">
        <v>0.94827155146654685</v>
      </c>
      <c r="CO925">
        <v>731</v>
      </c>
      <c r="CP925">
        <v>0.65303131000000003</v>
      </c>
      <c r="CQ925">
        <v>0.45696208500000002</v>
      </c>
      <c r="CR925">
        <v>5265</v>
      </c>
      <c r="CS925">
        <v>0.88400000000000001</v>
      </c>
      <c r="CT925">
        <v>5148</v>
      </c>
      <c r="CU925">
        <v>0.86867816091999994</v>
      </c>
      <c r="CW925">
        <v>3</v>
      </c>
      <c r="CX925">
        <v>3</v>
      </c>
      <c r="CY925">
        <v>516</v>
      </c>
      <c r="CZ925">
        <v>792</v>
      </c>
      <c r="DA925" s="2">
        <v>2786</v>
      </c>
      <c r="DB925" s="2">
        <v>550</v>
      </c>
      <c r="DC925" s="2">
        <v>33.1</v>
      </c>
      <c r="DD925" s="2">
        <v>194</v>
      </c>
      <c r="DE925">
        <v>208</v>
      </c>
      <c r="DF925">
        <v>18</v>
      </c>
      <c r="DH925">
        <v>33.1</v>
      </c>
      <c r="DI925" s="2">
        <v>66.2</v>
      </c>
      <c r="DJ925">
        <v>-1.67</v>
      </c>
      <c r="DK925">
        <v>0.8797326492355112</v>
      </c>
      <c r="DL925">
        <v>7.619047619047619E-3</v>
      </c>
      <c r="DN925">
        <v>276.7</v>
      </c>
      <c r="DO925">
        <v>0.61699999999999999</v>
      </c>
      <c r="DP925">
        <v>7981.65</v>
      </c>
      <c r="DQ925" s="2">
        <v>0</v>
      </c>
      <c r="DR925" s="2">
        <v>1609.7440747000001</v>
      </c>
      <c r="DS925">
        <v>3.4839832910889402E-3</v>
      </c>
      <c r="DT925">
        <v>4.5446311045446004</v>
      </c>
      <c r="DU925">
        <v>2099808.6269535548</v>
      </c>
      <c r="DV925">
        <v>1</v>
      </c>
    </row>
    <row r="926" spans="1:126" x14ac:dyDescent="0.15">
      <c r="A926" t="s">
        <v>1548</v>
      </c>
      <c r="B926" t="s">
        <v>1663</v>
      </c>
      <c r="C926">
        <v>20</v>
      </c>
      <c r="D926">
        <v>145</v>
      </c>
      <c r="E926" t="s">
        <v>1664</v>
      </c>
      <c r="F926">
        <v>20145</v>
      </c>
      <c r="G926" t="s">
        <v>5910</v>
      </c>
      <c r="H926">
        <v>86.3</v>
      </c>
      <c r="I926">
        <v>4.5999999999999996</v>
      </c>
      <c r="J926">
        <v>0.5</v>
      </c>
      <c r="K926">
        <v>0.5</v>
      </c>
      <c r="L926">
        <v>1.5</v>
      </c>
      <c r="M926">
        <v>6.6</v>
      </c>
      <c r="N926">
        <f t="shared" si="58"/>
        <v>7515.16</v>
      </c>
      <c r="O926">
        <f t="shared" si="60"/>
        <v>2484.84</v>
      </c>
      <c r="P926">
        <f t="shared" si="61"/>
        <v>2.9818080000000013</v>
      </c>
      <c r="Q926" s="4">
        <v>20145</v>
      </c>
      <c r="R926" s="5">
        <v>38.181477000000001</v>
      </c>
      <c r="S926" s="5">
        <v>-99.234772000000007</v>
      </c>
      <c r="T926">
        <v>7</v>
      </c>
      <c r="U926">
        <v>0.21184048987887621</v>
      </c>
      <c r="V926">
        <v>6945</v>
      </c>
      <c r="W926">
        <v>6959</v>
      </c>
      <c r="X926">
        <v>6911</v>
      </c>
      <c r="Y926">
        <v>6771</v>
      </c>
      <c r="Z926">
        <v>3731</v>
      </c>
      <c r="AA926">
        <v>20133</v>
      </c>
      <c r="AB926">
        <v>2457.9980000000005</v>
      </c>
      <c r="AC926">
        <v>43250</v>
      </c>
      <c r="AD926">
        <v>0</v>
      </c>
      <c r="AE926">
        <v>0</v>
      </c>
      <c r="AF926">
        <v>7</v>
      </c>
      <c r="AG926">
        <v>401</v>
      </c>
      <c r="AH926">
        <v>1.7456359102244388E-2</v>
      </c>
      <c r="AI926" s="3">
        <v>480379</v>
      </c>
      <c r="AJ926" s="3">
        <v>482727.44652771502</v>
      </c>
      <c r="AK926">
        <v>400</v>
      </c>
      <c r="AL926">
        <v>482944</v>
      </c>
      <c r="AM926">
        <v>574060</v>
      </c>
      <c r="AN926">
        <v>99258</v>
      </c>
      <c r="AO926">
        <v>673318</v>
      </c>
      <c r="AP926">
        <v>2</v>
      </c>
      <c r="AQ926">
        <v>0</v>
      </c>
      <c r="AR926">
        <v>2</v>
      </c>
      <c r="AS926">
        <v>0.28739761459979885</v>
      </c>
      <c r="AT926">
        <v>2</v>
      </c>
      <c r="AU926">
        <v>1</v>
      </c>
      <c r="AV926">
        <f t="shared" si="59"/>
        <v>3</v>
      </c>
      <c r="AW926">
        <v>3931</v>
      </c>
      <c r="AX926">
        <v>0.69</v>
      </c>
      <c r="AY926">
        <v>561819681.95614302</v>
      </c>
      <c r="AZ926">
        <v>561819.681956143</v>
      </c>
      <c r="BA926">
        <v>77791.414069473496</v>
      </c>
      <c r="BB926">
        <v>0.12854889089777002</v>
      </c>
      <c r="BC926">
        <v>11830</v>
      </c>
      <c r="BD926">
        <v>9620</v>
      </c>
      <c r="BE926">
        <v>2210</v>
      </c>
      <c r="BF926">
        <v>0.31821454283657308</v>
      </c>
      <c r="BG926">
        <v>153547</v>
      </c>
      <c r="BH926">
        <v>22.217768774417596</v>
      </c>
      <c r="BI926">
        <v>979</v>
      </c>
      <c r="BJ926">
        <v>7</v>
      </c>
      <c r="BK926">
        <v>2</v>
      </c>
      <c r="BL926">
        <v>2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6206</v>
      </c>
      <c r="BU926">
        <v>0.81</v>
      </c>
      <c r="BV926">
        <v>0.58173370000000002</v>
      </c>
      <c r="BW926">
        <v>69</v>
      </c>
      <c r="BX926">
        <v>1.933613</v>
      </c>
      <c r="BY926">
        <v>0.95734799999999998</v>
      </c>
      <c r="BZ926">
        <v>9</v>
      </c>
      <c r="CA926">
        <v>3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6884</v>
      </c>
      <c r="CK926">
        <v>2.0337013364323067</v>
      </c>
      <c r="CL926">
        <v>0.65792129162462154</v>
      </c>
      <c r="CM926">
        <v>62</v>
      </c>
      <c r="CN926">
        <v>1.0698085908497408</v>
      </c>
      <c r="CO926">
        <v>804</v>
      </c>
      <c r="CP926">
        <v>-0.53648402299999998</v>
      </c>
      <c r="CQ926">
        <v>-0.14572683689999999</v>
      </c>
      <c r="CR926">
        <v>5948</v>
      </c>
      <c r="CS926">
        <v>0.872</v>
      </c>
      <c r="CT926">
        <v>5862</v>
      </c>
      <c r="CU926">
        <v>0.87359954036000009</v>
      </c>
      <c r="CV926">
        <v>44</v>
      </c>
      <c r="CW926">
        <v>2</v>
      </c>
      <c r="CX926">
        <v>8</v>
      </c>
      <c r="CY926">
        <v>392</v>
      </c>
      <c r="CZ926">
        <v>586</v>
      </c>
      <c r="DA926" s="2">
        <v>4437</v>
      </c>
      <c r="DB926" s="2">
        <v>405</v>
      </c>
      <c r="DC926" s="2">
        <v>157.80000000000001</v>
      </c>
      <c r="DD926" s="2">
        <v>643</v>
      </c>
      <c r="DE926">
        <v>108</v>
      </c>
      <c r="DF926">
        <v>2</v>
      </c>
      <c r="DG926">
        <v>71.73</v>
      </c>
      <c r="DH926">
        <v>14.35</v>
      </c>
      <c r="DI926" s="2">
        <v>86.07</v>
      </c>
      <c r="DJ926">
        <v>-2.0699999999999998</v>
      </c>
      <c r="DK926">
        <v>0.81770019089094237</v>
      </c>
      <c r="DL926">
        <v>0</v>
      </c>
      <c r="DM926">
        <v>0</v>
      </c>
      <c r="DN926">
        <v>366.1</v>
      </c>
      <c r="DO926">
        <v>0.73299999999999998</v>
      </c>
      <c r="DP926">
        <v>23938.17</v>
      </c>
      <c r="DQ926" s="2">
        <v>0</v>
      </c>
      <c r="DR926" s="2">
        <v>264.19131372999999</v>
      </c>
      <c r="DS926">
        <v>5.45284549440929E-4</v>
      </c>
      <c r="DT926">
        <v>4.4307559279066</v>
      </c>
      <c r="DU926">
        <v>2139806.9908469249</v>
      </c>
      <c r="DV926">
        <v>0</v>
      </c>
    </row>
    <row r="927" spans="1:126" x14ac:dyDescent="0.15">
      <c r="A927" t="s">
        <v>1548</v>
      </c>
      <c r="B927" t="s">
        <v>360</v>
      </c>
      <c r="C927">
        <v>20</v>
      </c>
      <c r="D927">
        <v>147</v>
      </c>
      <c r="E927" t="s">
        <v>1665</v>
      </c>
      <c r="F927">
        <v>20147</v>
      </c>
      <c r="G927" t="s">
        <v>5911</v>
      </c>
      <c r="H927">
        <v>95.6</v>
      </c>
      <c r="I927">
        <v>0.4</v>
      </c>
      <c r="J927">
        <v>0.3</v>
      </c>
      <c r="K927">
        <v>0.7</v>
      </c>
      <c r="L927">
        <v>0.9</v>
      </c>
      <c r="M927">
        <v>2.1</v>
      </c>
      <c r="N927">
        <f t="shared" ref="N927:N990" si="62">H927^2+I927^2+J927^2+K927^2+L927^2+M927^2</f>
        <v>9145.3199999999979</v>
      </c>
      <c r="O927">
        <f t="shared" si="60"/>
        <v>854.68000000000211</v>
      </c>
      <c r="P927">
        <f t="shared" si="61"/>
        <v>1.025616000000003</v>
      </c>
      <c r="Q927" s="4">
        <v>20147</v>
      </c>
      <c r="R927" s="5">
        <v>39.784506</v>
      </c>
      <c r="S927" s="5">
        <v>-99.342150000000004</v>
      </c>
      <c r="T927">
        <v>7</v>
      </c>
      <c r="U927">
        <v>0.14378438851013703</v>
      </c>
      <c r="V927">
        <v>5579</v>
      </c>
      <c r="W927">
        <v>5560</v>
      </c>
      <c r="X927">
        <v>5501</v>
      </c>
      <c r="Y927">
        <v>5415</v>
      </c>
      <c r="Z927">
        <v>2663</v>
      </c>
      <c r="AA927">
        <v>20135</v>
      </c>
      <c r="AB927">
        <v>2188.116</v>
      </c>
      <c r="AC927">
        <v>44170</v>
      </c>
      <c r="AD927">
        <v>0</v>
      </c>
      <c r="AE927">
        <v>0</v>
      </c>
      <c r="AF927">
        <v>19</v>
      </c>
      <c r="AG927">
        <v>441</v>
      </c>
      <c r="AH927">
        <v>4.3083900226757371E-2</v>
      </c>
      <c r="AI927" s="3">
        <v>495030</v>
      </c>
      <c r="AJ927" s="3">
        <v>566957.22248499503</v>
      </c>
      <c r="AK927">
        <v>400</v>
      </c>
      <c r="AL927">
        <v>572697.59999999998</v>
      </c>
      <c r="AM927">
        <v>823583</v>
      </c>
      <c r="AN927">
        <v>75268</v>
      </c>
      <c r="AO927">
        <v>898851</v>
      </c>
      <c r="AP927">
        <v>1</v>
      </c>
      <c r="AQ927">
        <v>0</v>
      </c>
      <c r="AR927">
        <v>1</v>
      </c>
      <c r="AS927">
        <v>0.17985611510791369</v>
      </c>
      <c r="AT927">
        <v>1</v>
      </c>
      <c r="AU927">
        <v>8</v>
      </c>
      <c r="AV927">
        <f t="shared" si="59"/>
        <v>9</v>
      </c>
      <c r="AW927">
        <v>3209</v>
      </c>
      <c r="AX927">
        <v>0.73</v>
      </c>
      <c r="AY927">
        <v>535425404.41695201</v>
      </c>
      <c r="AZ927">
        <v>535425.40441695205</v>
      </c>
      <c r="BA927">
        <v>89340.444413574907</v>
      </c>
      <c r="BB927">
        <v>0.11193138858486069</v>
      </c>
      <c r="BC927">
        <v>1223</v>
      </c>
      <c r="BD927">
        <v>475</v>
      </c>
      <c r="BE927">
        <v>748</v>
      </c>
      <c r="BF927">
        <v>0.13407420684710522</v>
      </c>
      <c r="BG927">
        <v>241506</v>
      </c>
      <c r="BH927">
        <v>43.902199600072713</v>
      </c>
      <c r="BI927">
        <v>1029</v>
      </c>
      <c r="BJ927">
        <v>12</v>
      </c>
      <c r="BK927">
        <v>2</v>
      </c>
      <c r="BL927">
        <v>1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5272</v>
      </c>
      <c r="BU927">
        <v>0.77</v>
      </c>
      <c r="BV927">
        <v>0.62546900000000005</v>
      </c>
      <c r="BW927">
        <v>93</v>
      </c>
      <c r="BX927">
        <v>3.224583</v>
      </c>
      <c r="BY927">
        <v>3.1950310000000002</v>
      </c>
      <c r="BZ927">
        <v>13</v>
      </c>
      <c r="CA927">
        <v>2</v>
      </c>
      <c r="CB927">
        <v>1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5483</v>
      </c>
      <c r="CK927">
        <v>3.2828743388655841</v>
      </c>
      <c r="CL927">
        <v>0.6604016477857878</v>
      </c>
      <c r="CM927">
        <v>69</v>
      </c>
      <c r="CN927">
        <v>2.8342154939883155</v>
      </c>
      <c r="CO927">
        <v>625</v>
      </c>
      <c r="CP927">
        <v>0.42264702500000001</v>
      </c>
      <c r="CQ927">
        <v>0.15578171399999999</v>
      </c>
      <c r="CR927">
        <v>4738</v>
      </c>
      <c r="CS927">
        <v>0.87599999999999989</v>
      </c>
      <c r="CT927">
        <v>4647</v>
      </c>
      <c r="CU927">
        <v>0.85465879265</v>
      </c>
      <c r="CV927">
        <v>8</v>
      </c>
      <c r="CW927">
        <v>2</v>
      </c>
      <c r="CX927">
        <v>1</v>
      </c>
      <c r="CY927">
        <v>391</v>
      </c>
      <c r="CZ927">
        <v>633</v>
      </c>
      <c r="DA927" s="2">
        <v>4091</v>
      </c>
      <c r="DB927" s="2">
        <v>455</v>
      </c>
      <c r="DC927" s="2">
        <v>198.56</v>
      </c>
      <c r="DD927" s="2">
        <v>171</v>
      </c>
      <c r="DE927">
        <v>162</v>
      </c>
      <c r="DF927">
        <v>3</v>
      </c>
      <c r="DG927">
        <v>90.25</v>
      </c>
      <c r="DH927">
        <v>108.3</v>
      </c>
      <c r="DI927" s="2">
        <v>108.3</v>
      </c>
      <c r="DJ927">
        <v>0.15</v>
      </c>
      <c r="DK927">
        <v>0.903775528755833</v>
      </c>
      <c r="DL927">
        <v>0</v>
      </c>
      <c r="DM927">
        <v>0</v>
      </c>
      <c r="DN927">
        <v>283.3</v>
      </c>
      <c r="DO927">
        <v>0.48899999999999999</v>
      </c>
      <c r="DP927">
        <v>13180.2</v>
      </c>
      <c r="DQ927" s="2">
        <v>0</v>
      </c>
      <c r="DR927" s="2">
        <v>0</v>
      </c>
      <c r="DS927">
        <v>0</v>
      </c>
      <c r="DT927">
        <v>6.1005717639810699</v>
      </c>
      <c r="DU927">
        <v>3493782.8078597249</v>
      </c>
      <c r="DV927">
        <v>0</v>
      </c>
    </row>
    <row r="928" spans="1:126" x14ac:dyDescent="0.15">
      <c r="A928" t="s">
        <v>1548</v>
      </c>
      <c r="B928" t="s">
        <v>1666</v>
      </c>
      <c r="C928">
        <v>20</v>
      </c>
      <c r="D928">
        <v>149</v>
      </c>
      <c r="E928" t="s">
        <v>1667</v>
      </c>
      <c r="F928">
        <v>20149</v>
      </c>
      <c r="G928" t="s">
        <v>5912</v>
      </c>
      <c r="H928">
        <v>91.1</v>
      </c>
      <c r="I928">
        <v>1</v>
      </c>
      <c r="J928">
        <v>0.6</v>
      </c>
      <c r="K928">
        <v>0.7</v>
      </c>
      <c r="L928">
        <v>2.2000000000000002</v>
      </c>
      <c r="M928">
        <v>4.4000000000000004</v>
      </c>
      <c r="N928">
        <f t="shared" si="62"/>
        <v>8325.26</v>
      </c>
      <c r="O928">
        <f t="shared" si="60"/>
        <v>1674.7399999999998</v>
      </c>
      <c r="P928">
        <f t="shared" si="61"/>
        <v>2.0096880000000006</v>
      </c>
      <c r="Q928" s="4">
        <v>20149</v>
      </c>
      <c r="R928" s="5">
        <v>39.382187000000002</v>
      </c>
      <c r="S928" s="5">
        <v>-96.337113000000002</v>
      </c>
      <c r="T928">
        <v>3</v>
      </c>
      <c r="U928">
        <v>0.17852478674412556</v>
      </c>
      <c r="V928">
        <v>21620</v>
      </c>
      <c r="W928">
        <v>22338</v>
      </c>
      <c r="X928">
        <v>22625</v>
      </c>
      <c r="Y928">
        <v>23121</v>
      </c>
      <c r="Z928">
        <v>11271</v>
      </c>
      <c r="AA928">
        <v>20137</v>
      </c>
      <c r="AB928">
        <v>9126.9480000000003</v>
      </c>
      <c r="AC928">
        <v>60216</v>
      </c>
      <c r="AD928">
        <v>0</v>
      </c>
      <c r="AE928">
        <v>0</v>
      </c>
      <c r="AF928">
        <v>34</v>
      </c>
      <c r="AG928">
        <v>890</v>
      </c>
      <c r="AH928">
        <v>3.8202247191011236E-2</v>
      </c>
      <c r="AI928" s="3">
        <v>409659</v>
      </c>
      <c r="AJ928" s="3">
        <v>538251.90222064999</v>
      </c>
      <c r="AK928">
        <v>160</v>
      </c>
      <c r="AL928">
        <v>551756.80000000005</v>
      </c>
      <c r="AM928">
        <v>541498</v>
      </c>
      <c r="AN928">
        <v>90356</v>
      </c>
      <c r="AO928">
        <v>631854</v>
      </c>
      <c r="AP928">
        <v>3</v>
      </c>
      <c r="AQ928">
        <v>2</v>
      </c>
      <c r="AR928">
        <v>5</v>
      </c>
      <c r="AS928">
        <v>0.22383382576775002</v>
      </c>
      <c r="AT928">
        <v>6</v>
      </c>
      <c r="AU928">
        <v>26</v>
      </c>
      <c r="AV928">
        <f t="shared" si="59"/>
        <v>32</v>
      </c>
      <c r="AW928">
        <v>20424</v>
      </c>
      <c r="AX928">
        <v>0.91</v>
      </c>
      <c r="AY928">
        <v>419109051.89575797</v>
      </c>
      <c r="AZ928">
        <v>419109.05189575796</v>
      </c>
      <c r="BA928">
        <v>22940.112279421901</v>
      </c>
      <c r="BB928">
        <v>0.43591765716728231</v>
      </c>
      <c r="BC928">
        <v>26449</v>
      </c>
      <c r="BD928">
        <v>10402</v>
      </c>
      <c r="BE928">
        <v>16047</v>
      </c>
      <c r="BF928">
        <v>0.74222941720629043</v>
      </c>
      <c r="BG928">
        <v>515819</v>
      </c>
      <c r="BH928">
        <v>22.798629834254143</v>
      </c>
      <c r="BI928">
        <v>2424</v>
      </c>
      <c r="BJ928">
        <v>15</v>
      </c>
      <c r="BK928">
        <v>0</v>
      </c>
      <c r="BL928">
        <v>2</v>
      </c>
      <c r="BM928">
        <v>0</v>
      </c>
      <c r="BN928">
        <v>0</v>
      </c>
      <c r="BO928">
        <v>0</v>
      </c>
      <c r="BP928">
        <v>0</v>
      </c>
      <c r="BQ928">
        <v>2</v>
      </c>
      <c r="BR928">
        <v>2</v>
      </c>
      <c r="BS928">
        <v>0</v>
      </c>
      <c r="BT928">
        <v>19994</v>
      </c>
      <c r="BU928">
        <v>0.78</v>
      </c>
      <c r="BV928">
        <v>0.68722930000000004</v>
      </c>
      <c r="BW928">
        <v>126</v>
      </c>
      <c r="BX928">
        <v>1.0503150000000001</v>
      </c>
      <c r="BY928">
        <v>0.1074584</v>
      </c>
      <c r="BZ928">
        <v>18</v>
      </c>
      <c r="CA928">
        <v>2</v>
      </c>
      <c r="CB928">
        <v>3</v>
      </c>
      <c r="CC928">
        <v>0</v>
      </c>
      <c r="CD928">
        <v>0</v>
      </c>
      <c r="CE928">
        <v>0</v>
      </c>
      <c r="CF928">
        <v>0</v>
      </c>
      <c r="CG928">
        <v>3</v>
      </c>
      <c r="CH928">
        <v>2</v>
      </c>
      <c r="CI928">
        <v>0</v>
      </c>
      <c r="CJ928">
        <v>22849</v>
      </c>
      <c r="CK928">
        <v>1.2254365617751324</v>
      </c>
      <c r="CL928">
        <v>0.70481076659974717</v>
      </c>
      <c r="CM928">
        <v>110</v>
      </c>
      <c r="CN928">
        <v>-0.176652673522084</v>
      </c>
      <c r="CO928">
        <v>3838</v>
      </c>
      <c r="CP928">
        <v>1.0081440669999999</v>
      </c>
      <c r="CQ928">
        <v>0.53644765400000005</v>
      </c>
      <c r="CR928">
        <v>20658</v>
      </c>
      <c r="CS928">
        <v>0.88200000000000001</v>
      </c>
      <c r="CT928">
        <v>18918</v>
      </c>
      <c r="CU928">
        <v>0.88785687095999999</v>
      </c>
      <c r="CV928">
        <v>7</v>
      </c>
      <c r="CW928">
        <v>5</v>
      </c>
      <c r="CX928">
        <v>13</v>
      </c>
      <c r="CY928">
        <v>508</v>
      </c>
      <c r="CZ928">
        <v>1410</v>
      </c>
      <c r="DA928" s="2">
        <v>13696</v>
      </c>
      <c r="DB928" s="2">
        <v>2160</v>
      </c>
      <c r="DC928" s="2">
        <v>207.13</v>
      </c>
      <c r="DD928" s="2">
        <v>1335</v>
      </c>
      <c r="DE928">
        <v>450</v>
      </c>
      <c r="DF928">
        <v>52</v>
      </c>
      <c r="DG928">
        <v>35.26</v>
      </c>
      <c r="DH928">
        <v>26.44</v>
      </c>
      <c r="DI928" s="2">
        <v>30.85</v>
      </c>
      <c r="DJ928">
        <v>-0.09</v>
      </c>
      <c r="DK928">
        <v>0.90732536084890114</v>
      </c>
      <c r="DL928">
        <v>2.2471910112359553E-3</v>
      </c>
      <c r="DM928">
        <v>18</v>
      </c>
      <c r="DN928">
        <v>199.4</v>
      </c>
      <c r="DO928">
        <v>0.375</v>
      </c>
      <c r="DP928">
        <v>11193.48</v>
      </c>
      <c r="DQ928" s="2">
        <v>0</v>
      </c>
      <c r="DR928" s="2">
        <v>14112.739269849999</v>
      </c>
      <c r="DS928">
        <v>1.9527241310781672E-2</v>
      </c>
      <c r="DT928">
        <v>5.7803342976773102</v>
      </c>
      <c r="DU928">
        <v>3189338.7550166803</v>
      </c>
      <c r="DV928">
        <v>1</v>
      </c>
    </row>
    <row r="929" spans="1:126" x14ac:dyDescent="0.15">
      <c r="A929" t="s">
        <v>1548</v>
      </c>
      <c r="B929" t="s">
        <v>1668</v>
      </c>
      <c r="C929">
        <v>20</v>
      </c>
      <c r="D929">
        <v>151</v>
      </c>
      <c r="E929" t="s">
        <v>1669</v>
      </c>
      <c r="F929">
        <v>20151</v>
      </c>
      <c r="G929" t="s">
        <v>5913</v>
      </c>
      <c r="H929">
        <v>91.3</v>
      </c>
      <c r="I929">
        <v>1</v>
      </c>
      <c r="J929">
        <v>0.4</v>
      </c>
      <c r="K929">
        <v>0.3</v>
      </c>
      <c r="L929">
        <v>1.6</v>
      </c>
      <c r="M929">
        <v>5.4</v>
      </c>
      <c r="N929">
        <f t="shared" si="62"/>
        <v>8368.659999999998</v>
      </c>
      <c r="O929">
        <f t="shared" si="60"/>
        <v>1631.340000000002</v>
      </c>
      <c r="P929">
        <f t="shared" si="61"/>
        <v>1.9576080000000031</v>
      </c>
      <c r="Q929" s="4">
        <v>20151</v>
      </c>
      <c r="R929" s="5">
        <v>37.647593999999998</v>
      </c>
      <c r="S929" s="5">
        <v>-98.740120000000005</v>
      </c>
      <c r="T929">
        <v>7</v>
      </c>
      <c r="U929">
        <v>0.18183612330226323</v>
      </c>
      <c r="V929">
        <v>9670</v>
      </c>
      <c r="W929">
        <v>9758</v>
      </c>
      <c r="X929">
        <v>9739</v>
      </c>
      <c r="Y929">
        <v>9685</v>
      </c>
      <c r="Z929">
        <v>4649</v>
      </c>
      <c r="AA929">
        <v>20139</v>
      </c>
      <c r="AB929">
        <v>3727.096</v>
      </c>
      <c r="AC929">
        <v>49550</v>
      </c>
      <c r="AD929">
        <v>0</v>
      </c>
      <c r="AE929">
        <v>0</v>
      </c>
      <c r="AF929">
        <v>7</v>
      </c>
      <c r="AG929">
        <v>543</v>
      </c>
      <c r="AH929">
        <v>1.289134438305709E-2</v>
      </c>
      <c r="AI929" s="3">
        <v>464527</v>
      </c>
      <c r="AJ929" s="3">
        <v>470423.386305305</v>
      </c>
      <c r="AK929">
        <v>302</v>
      </c>
      <c r="AL929">
        <v>470905.59999999998</v>
      </c>
      <c r="AM929">
        <v>401429</v>
      </c>
      <c r="AN929">
        <v>102417</v>
      </c>
      <c r="AO929">
        <v>503846</v>
      </c>
      <c r="AP929">
        <v>1</v>
      </c>
      <c r="AQ929">
        <v>0</v>
      </c>
      <c r="AR929">
        <v>1</v>
      </c>
      <c r="AS929">
        <v>0.10248001639680264</v>
      </c>
      <c r="AT929">
        <v>1</v>
      </c>
      <c r="AU929">
        <v>8</v>
      </c>
      <c r="AV929">
        <f t="shared" si="59"/>
        <v>9</v>
      </c>
      <c r="AW929">
        <v>7686</v>
      </c>
      <c r="AX929">
        <v>0.84</v>
      </c>
      <c r="AY929">
        <v>587613147.71335495</v>
      </c>
      <c r="AZ929">
        <v>587613.14771335491</v>
      </c>
      <c r="BA929">
        <v>60504.153864567503</v>
      </c>
      <c r="BB929">
        <v>0.16527790839590947</v>
      </c>
      <c r="BC929">
        <v>9069</v>
      </c>
      <c r="BD929">
        <v>1415</v>
      </c>
      <c r="BE929">
        <v>7654</v>
      </c>
      <c r="BF929">
        <v>0.79152016546018611</v>
      </c>
      <c r="BG929">
        <v>303376</v>
      </c>
      <c r="BH929">
        <v>31.150631481671631</v>
      </c>
      <c r="BI929">
        <v>1443</v>
      </c>
      <c r="BJ929">
        <v>17</v>
      </c>
      <c r="BK929">
        <v>3</v>
      </c>
      <c r="BL929">
        <v>2</v>
      </c>
      <c r="BM929">
        <v>0</v>
      </c>
      <c r="BN929">
        <v>0</v>
      </c>
      <c r="BO929">
        <v>1</v>
      </c>
      <c r="BP929">
        <v>0</v>
      </c>
      <c r="BQ929">
        <v>2</v>
      </c>
      <c r="BR929">
        <v>2</v>
      </c>
      <c r="BS929">
        <v>0</v>
      </c>
      <c r="BT929">
        <v>9304</v>
      </c>
      <c r="BU929">
        <v>0.82</v>
      </c>
      <c r="BV929">
        <v>0.56675229999999999</v>
      </c>
      <c r="BW929">
        <v>105</v>
      </c>
      <c r="BX929">
        <v>2.9019780000000002</v>
      </c>
      <c r="BY929">
        <v>1.6701870000000001</v>
      </c>
      <c r="BZ929">
        <v>16</v>
      </c>
      <c r="CA929">
        <v>3</v>
      </c>
      <c r="CB929">
        <v>2</v>
      </c>
      <c r="CC929">
        <v>0</v>
      </c>
      <c r="CD929">
        <v>0</v>
      </c>
      <c r="CE929">
        <v>1</v>
      </c>
      <c r="CF929">
        <v>0</v>
      </c>
      <c r="CG929">
        <v>2</v>
      </c>
      <c r="CH929">
        <v>2</v>
      </c>
      <c r="CI929">
        <v>0</v>
      </c>
      <c r="CJ929">
        <v>9770</v>
      </c>
      <c r="CK929">
        <v>2.6612077789150463</v>
      </c>
      <c r="CL929">
        <v>0.619964116783559</v>
      </c>
      <c r="CM929">
        <v>82</v>
      </c>
      <c r="CN929">
        <v>1.3665850823668417</v>
      </c>
      <c r="CO929">
        <v>1352</v>
      </c>
      <c r="CP929">
        <v>-4.8358076299999997E-2</v>
      </c>
      <c r="CQ929">
        <v>0.17810427300000001</v>
      </c>
      <c r="CR929">
        <v>8431</v>
      </c>
      <c r="CS929">
        <v>0.871</v>
      </c>
      <c r="CT929">
        <v>7929</v>
      </c>
      <c r="CU929">
        <v>0.86201834861999993</v>
      </c>
      <c r="CV929">
        <v>6</v>
      </c>
      <c r="CW929">
        <v>6</v>
      </c>
      <c r="CX929">
        <v>8</v>
      </c>
      <c r="CY929">
        <v>548</v>
      </c>
      <c r="CZ929">
        <v>821</v>
      </c>
      <c r="DA929" s="2">
        <v>7282</v>
      </c>
      <c r="DB929" s="2">
        <v>920</v>
      </c>
      <c r="DC929" s="2">
        <v>182.22</v>
      </c>
      <c r="DD929" s="2">
        <v>487</v>
      </c>
      <c r="DE929">
        <v>236</v>
      </c>
      <c r="DF929">
        <v>19</v>
      </c>
      <c r="DG929">
        <v>50.62</v>
      </c>
      <c r="DH929">
        <v>10.119999999999999</v>
      </c>
      <c r="DI929" s="2">
        <v>50.62</v>
      </c>
      <c r="DJ929">
        <v>-1.42</v>
      </c>
      <c r="DK929">
        <v>0.89043048089777344</v>
      </c>
      <c r="DL929">
        <v>0</v>
      </c>
      <c r="DM929">
        <v>0</v>
      </c>
      <c r="DN929">
        <v>235.4</v>
      </c>
      <c r="DO929">
        <v>0.504</v>
      </c>
      <c r="DP929">
        <v>33034.74</v>
      </c>
      <c r="DQ929" s="2">
        <v>0</v>
      </c>
      <c r="DR929" s="2">
        <v>0</v>
      </c>
      <c r="DS929">
        <v>0</v>
      </c>
      <c r="DT929">
        <v>3.9895362694650101</v>
      </c>
      <c r="DU929">
        <v>1878694.9706941822</v>
      </c>
      <c r="DV929">
        <v>0</v>
      </c>
    </row>
    <row r="930" spans="1:126" x14ac:dyDescent="0.15">
      <c r="A930" t="s">
        <v>1548</v>
      </c>
      <c r="B930" t="s">
        <v>1670</v>
      </c>
      <c r="C930">
        <v>20</v>
      </c>
      <c r="D930">
        <v>153</v>
      </c>
      <c r="E930" t="s">
        <v>1671</v>
      </c>
      <c r="F930">
        <v>20153</v>
      </c>
      <c r="G930" t="s">
        <v>5914</v>
      </c>
      <c r="H930">
        <v>95.3</v>
      </c>
      <c r="I930">
        <v>0.3</v>
      </c>
      <c r="J930">
        <v>0.1</v>
      </c>
      <c r="K930">
        <v>0.2</v>
      </c>
      <c r="L930">
        <v>0.9</v>
      </c>
      <c r="M930">
        <v>3.2</v>
      </c>
      <c r="N930">
        <f t="shared" si="62"/>
        <v>9093.2800000000007</v>
      </c>
      <c r="O930">
        <f t="shared" si="60"/>
        <v>906.71999999999935</v>
      </c>
      <c r="P930">
        <f t="shared" si="61"/>
        <v>1.0880639999999997</v>
      </c>
      <c r="Q930" s="4">
        <v>20153</v>
      </c>
      <c r="R930" s="5">
        <v>39.786197999999999</v>
      </c>
      <c r="S930" s="5">
        <v>-101.07673800000001</v>
      </c>
      <c r="T930">
        <v>9</v>
      </c>
      <c r="U930">
        <v>0.20123823036954572</v>
      </c>
      <c r="V930">
        <v>2555</v>
      </c>
      <c r="W930">
        <v>2553</v>
      </c>
      <c r="X930">
        <v>2545</v>
      </c>
      <c r="Y930">
        <v>2504</v>
      </c>
      <c r="Z930">
        <v>1233</v>
      </c>
      <c r="AA930">
        <v>20141</v>
      </c>
      <c r="AB930">
        <v>967.17100000000005</v>
      </c>
      <c r="AC930">
        <v>41579</v>
      </c>
      <c r="AD930">
        <v>0</v>
      </c>
      <c r="AE930">
        <v>0</v>
      </c>
      <c r="AF930">
        <v>6</v>
      </c>
      <c r="AG930">
        <v>307</v>
      </c>
      <c r="AH930">
        <v>1.9543973941368076E-2</v>
      </c>
      <c r="AI930" s="3">
        <v>609204</v>
      </c>
      <c r="AJ930" s="3">
        <v>684425.43151454499</v>
      </c>
      <c r="AK930">
        <v>1160</v>
      </c>
      <c r="AL930">
        <v>684665.6</v>
      </c>
      <c r="AM930">
        <v>987846</v>
      </c>
      <c r="AN930">
        <v>81687</v>
      </c>
      <c r="AO930">
        <v>1069533</v>
      </c>
      <c r="AP930">
        <v>1</v>
      </c>
      <c r="AQ930">
        <v>0</v>
      </c>
      <c r="AR930">
        <v>1</v>
      </c>
      <c r="AS930">
        <v>0.39169604386995693</v>
      </c>
      <c r="AT930">
        <v>1</v>
      </c>
      <c r="AU930">
        <v>5</v>
      </c>
      <c r="AV930">
        <f t="shared" si="59"/>
        <v>6</v>
      </c>
      <c r="AW930">
        <v>17</v>
      </c>
      <c r="AX930">
        <v>1.0000000000000009E-2</v>
      </c>
      <c r="AY930">
        <v>149635700.60216799</v>
      </c>
      <c r="AZ930">
        <v>149635.70060216798</v>
      </c>
      <c r="BA930">
        <v>50541.997980210203</v>
      </c>
      <c r="BB930">
        <v>0.19785525700656936</v>
      </c>
      <c r="BC930">
        <v>2125</v>
      </c>
      <c r="BD930">
        <v>0</v>
      </c>
      <c r="BE930">
        <v>2125</v>
      </c>
      <c r="BF930">
        <v>0.83170254403131116</v>
      </c>
      <c r="BG930">
        <v>115415</v>
      </c>
      <c r="BH930">
        <v>45.349705304518665</v>
      </c>
      <c r="BI930">
        <v>585</v>
      </c>
      <c r="BJ930">
        <v>8</v>
      </c>
      <c r="BK930">
        <v>1</v>
      </c>
      <c r="BL930">
        <v>2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1</v>
      </c>
      <c r="BS930">
        <v>0</v>
      </c>
      <c r="BT930">
        <v>2425</v>
      </c>
      <c r="BU930">
        <v>0.6</v>
      </c>
      <c r="BV930">
        <v>0.74471149999999997</v>
      </c>
      <c r="BW930">
        <v>34</v>
      </c>
      <c r="BX930">
        <v>5.3608250000000002</v>
      </c>
      <c r="BY930">
        <v>5.0937530000000004</v>
      </c>
      <c r="BZ930">
        <v>8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2555</v>
      </c>
      <c r="CK930">
        <v>3.9138943248532287</v>
      </c>
      <c r="CL930">
        <v>0.6962391513982642</v>
      </c>
      <c r="CM930">
        <v>25</v>
      </c>
      <c r="CN930">
        <v>3.1239258785645334</v>
      </c>
      <c r="CO930">
        <v>379</v>
      </c>
      <c r="CP930">
        <v>-0.1905214251</v>
      </c>
      <c r="CQ930">
        <v>0.31449884099999997</v>
      </c>
      <c r="CR930">
        <v>2176</v>
      </c>
      <c r="CS930">
        <v>0.871</v>
      </c>
      <c r="CT930">
        <v>2031</v>
      </c>
      <c r="CU930">
        <v>0.85466377440000008</v>
      </c>
      <c r="CW930">
        <v>3</v>
      </c>
      <c r="CX930">
        <v>1</v>
      </c>
      <c r="CY930">
        <v>317</v>
      </c>
      <c r="CZ930">
        <v>471</v>
      </c>
      <c r="DA930" s="2">
        <v>1868</v>
      </c>
      <c r="DB930" s="2">
        <v>240</v>
      </c>
      <c r="DC930" s="2">
        <v>231.75</v>
      </c>
      <c r="DD930" s="2">
        <v>66</v>
      </c>
      <c r="DE930">
        <v>128</v>
      </c>
      <c r="DF930">
        <v>9</v>
      </c>
      <c r="DG930">
        <v>38.619999999999997</v>
      </c>
      <c r="DH930">
        <v>38.619999999999997</v>
      </c>
      <c r="DI930" s="2">
        <v>38.619999999999997</v>
      </c>
      <c r="DJ930">
        <v>-1.5</v>
      </c>
      <c r="DK930">
        <v>0.85887978411172616</v>
      </c>
      <c r="DL930">
        <v>6.5146579804560263E-3</v>
      </c>
      <c r="DM930">
        <v>0</v>
      </c>
      <c r="DN930">
        <v>23.9</v>
      </c>
      <c r="DO930">
        <v>3.5000000000000003E-2</v>
      </c>
      <c r="DP930">
        <v>3147.4</v>
      </c>
      <c r="DQ930" s="2">
        <v>0</v>
      </c>
      <c r="DR930" s="2">
        <v>75.868044890000007</v>
      </c>
      <c r="DS930">
        <v>1.1081092177495116E-4</v>
      </c>
      <c r="DT930">
        <v>4.1024495718611798</v>
      </c>
      <c r="DU930">
        <v>2808806.0975880777</v>
      </c>
      <c r="DV930">
        <v>1</v>
      </c>
    </row>
    <row r="931" spans="1:126" x14ac:dyDescent="0.15">
      <c r="A931" t="s">
        <v>1548</v>
      </c>
      <c r="B931" t="s">
        <v>1672</v>
      </c>
      <c r="C931">
        <v>20</v>
      </c>
      <c r="D931">
        <v>155</v>
      </c>
      <c r="E931" t="s">
        <v>1673</v>
      </c>
      <c r="F931">
        <v>20155</v>
      </c>
      <c r="G931" t="s">
        <v>5915</v>
      </c>
      <c r="H931">
        <v>86.1</v>
      </c>
      <c r="I931">
        <v>2.9</v>
      </c>
      <c r="J931">
        <v>0.6</v>
      </c>
      <c r="K931">
        <v>0.5</v>
      </c>
      <c r="L931">
        <v>1.9</v>
      </c>
      <c r="M931">
        <v>8.1</v>
      </c>
      <c r="N931">
        <f t="shared" si="62"/>
        <v>7491.449999999998</v>
      </c>
      <c r="O931">
        <f t="shared" si="60"/>
        <v>2508.550000000002</v>
      </c>
      <c r="P931">
        <f t="shared" si="61"/>
        <v>3.0102600000000037</v>
      </c>
      <c r="Q931" s="4">
        <v>20155</v>
      </c>
      <c r="R931" s="5">
        <v>37.948185000000002</v>
      </c>
      <c r="S931" s="5">
        <v>-98.078345999999996</v>
      </c>
      <c r="T931">
        <v>4</v>
      </c>
      <c r="U931">
        <v>8.6079595633896375E-2</v>
      </c>
      <c r="V931">
        <v>64346</v>
      </c>
      <c r="W931">
        <v>64223</v>
      </c>
      <c r="X931">
        <v>64058</v>
      </c>
      <c r="Y931">
        <v>63488</v>
      </c>
      <c r="Z931">
        <v>32037</v>
      </c>
      <c r="AA931">
        <v>20143</v>
      </c>
      <c r="AB931">
        <v>24347.838999999996</v>
      </c>
      <c r="AC931">
        <v>45288</v>
      </c>
      <c r="AD931">
        <v>1</v>
      </c>
      <c r="AE931">
        <v>1.561085266477255E-5</v>
      </c>
      <c r="AF931">
        <v>94</v>
      </c>
      <c r="AG931">
        <v>1633</v>
      </c>
      <c r="AH931">
        <v>5.7562767911818739E-2</v>
      </c>
      <c r="AI931" s="3">
        <v>789525</v>
      </c>
      <c r="AJ931" s="3">
        <v>803420.46082545503</v>
      </c>
      <c r="AK931">
        <v>160</v>
      </c>
      <c r="AL931">
        <v>813651.2</v>
      </c>
      <c r="AM931">
        <v>550521</v>
      </c>
      <c r="AN931">
        <v>226386</v>
      </c>
      <c r="AO931">
        <v>776907</v>
      </c>
      <c r="AP931">
        <v>10</v>
      </c>
      <c r="AQ931">
        <v>0</v>
      </c>
      <c r="AR931">
        <v>10</v>
      </c>
      <c r="AS931">
        <v>0.15570745683010759</v>
      </c>
      <c r="AT931">
        <v>10</v>
      </c>
      <c r="AU931">
        <v>71</v>
      </c>
      <c r="AV931">
        <f t="shared" si="59"/>
        <v>81</v>
      </c>
      <c r="AW931">
        <v>51157</v>
      </c>
      <c r="AX931">
        <v>0.78</v>
      </c>
      <c r="AY931">
        <v>2273448355.54597</v>
      </c>
      <c r="AZ931">
        <v>2273448.3555459701</v>
      </c>
      <c r="BA931">
        <v>35061.932053039804</v>
      </c>
      <c r="BB931">
        <v>0.28520961094991965</v>
      </c>
      <c r="BC931">
        <v>32464</v>
      </c>
      <c r="BD931">
        <v>14776</v>
      </c>
      <c r="BE931">
        <v>17688</v>
      </c>
      <c r="BF931">
        <v>0.27488888198178596</v>
      </c>
      <c r="BG931">
        <v>1127224</v>
      </c>
      <c r="BH931">
        <v>17.596927784195572</v>
      </c>
      <c r="BI931">
        <v>7315</v>
      </c>
      <c r="BJ931">
        <v>73</v>
      </c>
      <c r="BK931">
        <v>7</v>
      </c>
      <c r="BL931">
        <v>6</v>
      </c>
      <c r="BM931">
        <v>0</v>
      </c>
      <c r="BN931">
        <v>2</v>
      </c>
      <c r="BO931">
        <v>6</v>
      </c>
      <c r="BP931">
        <v>1</v>
      </c>
      <c r="BQ931">
        <v>4</v>
      </c>
      <c r="BR931">
        <v>3</v>
      </c>
      <c r="BS931">
        <v>0</v>
      </c>
      <c r="BT931">
        <v>63357</v>
      </c>
      <c r="BU931">
        <v>0.8</v>
      </c>
      <c r="BV931">
        <v>0.54025639999999997</v>
      </c>
      <c r="BW931">
        <v>349</v>
      </c>
      <c r="BX931">
        <v>1.6099250000000001</v>
      </c>
      <c r="BY931">
        <v>-0.32968750000000002</v>
      </c>
      <c r="BZ931">
        <v>76</v>
      </c>
      <c r="CA931">
        <v>7</v>
      </c>
      <c r="CB931">
        <v>5</v>
      </c>
      <c r="CC931">
        <v>0</v>
      </c>
      <c r="CD931">
        <v>1</v>
      </c>
      <c r="CE931">
        <v>6</v>
      </c>
      <c r="CF931">
        <v>0</v>
      </c>
      <c r="CG931">
        <v>4</v>
      </c>
      <c r="CH931">
        <v>2</v>
      </c>
      <c r="CI931">
        <v>0</v>
      </c>
      <c r="CJ931">
        <v>63781</v>
      </c>
      <c r="CK931">
        <v>1.5835436885592888</v>
      </c>
      <c r="CL931">
        <v>0.58719434493039357</v>
      </c>
      <c r="CM931">
        <v>292</v>
      </c>
      <c r="CN931">
        <v>-0.38792927105449648</v>
      </c>
      <c r="CO931">
        <v>6604</v>
      </c>
      <c r="CP931">
        <v>6.4603082000000006E-2</v>
      </c>
      <c r="CQ931">
        <v>-4.0700836300000001E-2</v>
      </c>
      <c r="CR931">
        <v>54848</v>
      </c>
      <c r="CS931">
        <v>0.86199999999999999</v>
      </c>
      <c r="CT931">
        <v>54630</v>
      </c>
      <c r="CU931">
        <v>0.86105281071000006</v>
      </c>
      <c r="CV931">
        <v>85</v>
      </c>
      <c r="CW931">
        <v>31</v>
      </c>
      <c r="CX931">
        <v>38</v>
      </c>
      <c r="CY931">
        <v>1209</v>
      </c>
      <c r="CZ931">
        <v>2464</v>
      </c>
      <c r="DA931" s="2">
        <v>37936</v>
      </c>
      <c r="DB931" s="2">
        <v>5770</v>
      </c>
      <c r="DC931" s="2">
        <v>119.96</v>
      </c>
      <c r="DD931" s="2">
        <v>5509</v>
      </c>
      <c r="DE931">
        <v>721</v>
      </c>
      <c r="DF931">
        <v>43</v>
      </c>
      <c r="DG931">
        <v>45.18</v>
      </c>
      <c r="DH931">
        <v>14.02</v>
      </c>
      <c r="DI931" s="2">
        <v>17.14</v>
      </c>
      <c r="DJ931">
        <v>-0.42</v>
      </c>
      <c r="DK931">
        <v>0.92316899401538899</v>
      </c>
      <c r="DL931">
        <v>0</v>
      </c>
      <c r="DM931">
        <v>658</v>
      </c>
      <c r="DN931">
        <v>408.7</v>
      </c>
      <c r="DO931">
        <v>0.499</v>
      </c>
      <c r="DP931">
        <v>64778.55</v>
      </c>
      <c r="DQ931" s="2">
        <v>0</v>
      </c>
      <c r="DR931" s="2">
        <v>63.07625144</v>
      </c>
      <c r="DS931">
        <v>7.7522961243331305E-5</v>
      </c>
      <c r="DT931">
        <v>4.7565691335174902</v>
      </c>
      <c r="DU931">
        <v>3870188.1833694661</v>
      </c>
      <c r="DV931">
        <v>0</v>
      </c>
    </row>
    <row r="932" spans="1:126" x14ac:dyDescent="0.15">
      <c r="A932" t="s">
        <v>1548</v>
      </c>
      <c r="B932" t="s">
        <v>1674</v>
      </c>
      <c r="C932">
        <v>20</v>
      </c>
      <c r="D932">
        <v>157</v>
      </c>
      <c r="E932" t="s">
        <v>1675</v>
      </c>
      <c r="F932">
        <v>20157</v>
      </c>
      <c r="G932" t="s">
        <v>5916</v>
      </c>
      <c r="H932">
        <v>97.4</v>
      </c>
      <c r="I932">
        <v>0.4</v>
      </c>
      <c r="J932">
        <v>0.2</v>
      </c>
      <c r="K932">
        <v>0.3</v>
      </c>
      <c r="L932">
        <v>0.5</v>
      </c>
      <c r="M932">
        <v>1.1000000000000001</v>
      </c>
      <c r="N932">
        <f t="shared" si="62"/>
        <v>9488.51</v>
      </c>
      <c r="O932">
        <f t="shared" si="60"/>
        <v>511.48999999999978</v>
      </c>
      <c r="P932">
        <f t="shared" si="61"/>
        <v>0.613788</v>
      </c>
      <c r="Q932" s="4">
        <v>20157</v>
      </c>
      <c r="R932" s="5">
        <v>39.82891</v>
      </c>
      <c r="S932" s="5">
        <v>-97.650920999999997</v>
      </c>
      <c r="T932">
        <v>9</v>
      </c>
      <c r="U932">
        <v>0.47082511346309253</v>
      </c>
      <c r="V932">
        <v>4965</v>
      </c>
      <c r="W932">
        <v>4868</v>
      </c>
      <c r="X932">
        <v>4806</v>
      </c>
      <c r="Y932">
        <v>4681</v>
      </c>
      <c r="Z932">
        <v>2301</v>
      </c>
      <c r="AA932">
        <v>20145</v>
      </c>
      <c r="AB932">
        <v>1991.65</v>
      </c>
      <c r="AC932">
        <v>40449</v>
      </c>
      <c r="AD932">
        <v>2</v>
      </c>
      <c r="AE932">
        <v>4.1614648356221392E-4</v>
      </c>
      <c r="AF932">
        <v>11</v>
      </c>
      <c r="AG932">
        <v>575</v>
      </c>
      <c r="AH932">
        <v>1.9130434782608695E-2</v>
      </c>
      <c r="AI932" s="3">
        <v>361076</v>
      </c>
      <c r="AJ932" s="3">
        <v>459116.96285229002</v>
      </c>
      <c r="AK932">
        <v>280</v>
      </c>
      <c r="AL932">
        <v>461030.40000000002</v>
      </c>
      <c r="AM932">
        <v>519209</v>
      </c>
      <c r="AN932">
        <v>131399</v>
      </c>
      <c r="AO932">
        <v>650608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10</v>
      </c>
      <c r="AV932">
        <f t="shared" si="59"/>
        <v>10</v>
      </c>
      <c r="AW932">
        <v>496</v>
      </c>
      <c r="AX932">
        <v>0.14000000000000001</v>
      </c>
      <c r="AY932">
        <v>465261108.533445</v>
      </c>
      <c r="AZ932">
        <v>465261.10853344499</v>
      </c>
      <c r="BA932">
        <v>79564.034818518499</v>
      </c>
      <c r="BB932">
        <v>0.12568492815641502</v>
      </c>
      <c r="BC932">
        <v>1850</v>
      </c>
      <c r="BD932">
        <v>3030</v>
      </c>
      <c r="BE932">
        <v>-1180</v>
      </c>
      <c r="BF932">
        <v>-0.23766364551863042</v>
      </c>
      <c r="BG932">
        <v>189932</v>
      </c>
      <c r="BH932">
        <v>39.519766957969203</v>
      </c>
      <c r="BI932">
        <v>1176</v>
      </c>
      <c r="BJ932">
        <v>16</v>
      </c>
      <c r="BK932">
        <v>2</v>
      </c>
      <c r="BL932">
        <v>2</v>
      </c>
      <c r="BM932">
        <v>0</v>
      </c>
      <c r="BN932">
        <v>0</v>
      </c>
      <c r="BO932">
        <v>0</v>
      </c>
      <c r="BP932">
        <v>1</v>
      </c>
      <c r="BQ932">
        <v>1</v>
      </c>
      <c r="BR932">
        <v>1</v>
      </c>
      <c r="BS932">
        <v>0</v>
      </c>
      <c r="BT932">
        <v>4808</v>
      </c>
      <c r="BU932">
        <v>0.75</v>
      </c>
      <c r="BV932">
        <v>0.66558680000000003</v>
      </c>
      <c r="BW932">
        <v>71</v>
      </c>
      <c r="BX932">
        <v>4.7836939999999997</v>
      </c>
      <c r="BY932">
        <v>4.2353569999999996</v>
      </c>
      <c r="BZ932">
        <v>17</v>
      </c>
      <c r="CA932">
        <v>2</v>
      </c>
      <c r="CB932">
        <v>2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</v>
      </c>
      <c r="CI932">
        <v>0</v>
      </c>
      <c r="CJ932">
        <v>4773</v>
      </c>
      <c r="CK932">
        <v>4.8187722606327261</v>
      </c>
      <c r="CL932">
        <v>0.70684210526315794</v>
      </c>
      <c r="CM932">
        <v>47</v>
      </c>
      <c r="CN932">
        <v>3.9379413981542966</v>
      </c>
      <c r="CO932">
        <v>525</v>
      </c>
      <c r="CP932">
        <v>0.25738389699999997</v>
      </c>
      <c r="CQ932">
        <v>0.210370117</v>
      </c>
      <c r="CR932">
        <v>4095</v>
      </c>
      <c r="CS932">
        <v>0.87</v>
      </c>
      <c r="CT932">
        <v>4066</v>
      </c>
      <c r="CU932">
        <v>0.86225680933999993</v>
      </c>
      <c r="CV932">
        <v>1</v>
      </c>
      <c r="CW932">
        <v>1</v>
      </c>
      <c r="CX932">
        <v>4</v>
      </c>
      <c r="CY932">
        <v>567</v>
      </c>
      <c r="CZ932">
        <v>882</v>
      </c>
      <c r="DA932" s="2">
        <v>3465</v>
      </c>
      <c r="DB932" s="2">
        <v>435</v>
      </c>
      <c r="DC932" s="2">
        <v>207.47</v>
      </c>
      <c r="DD932" s="2">
        <v>111</v>
      </c>
      <c r="DE932">
        <v>239</v>
      </c>
      <c r="DF932">
        <v>18</v>
      </c>
      <c r="DG932">
        <v>124.48</v>
      </c>
      <c r="DH932">
        <v>103.73</v>
      </c>
      <c r="DI932" s="2">
        <v>124.48</v>
      </c>
      <c r="DJ932">
        <v>-1.61</v>
      </c>
      <c r="DK932">
        <v>0.8978386821610963</v>
      </c>
      <c r="DL932">
        <v>0</v>
      </c>
      <c r="DN932">
        <v>345.2</v>
      </c>
      <c r="DO932">
        <v>0.7659999999999999</v>
      </c>
      <c r="DP932">
        <v>6948.16</v>
      </c>
      <c r="DQ932" s="2">
        <v>0</v>
      </c>
      <c r="DR932" s="2">
        <v>1007.41586717</v>
      </c>
      <c r="DS932">
        <v>2.1851399655228808E-3</v>
      </c>
      <c r="DT932">
        <v>4.9875732725619999</v>
      </c>
      <c r="DU932">
        <v>2299422.9008785682</v>
      </c>
      <c r="DV932">
        <v>1</v>
      </c>
    </row>
    <row r="933" spans="1:126" x14ac:dyDescent="0.15">
      <c r="A933" t="s">
        <v>1548</v>
      </c>
      <c r="B933" t="s">
        <v>1676</v>
      </c>
      <c r="C933">
        <v>20</v>
      </c>
      <c r="D933">
        <v>159</v>
      </c>
      <c r="E933" t="s">
        <v>1677</v>
      </c>
      <c r="F933">
        <v>20159</v>
      </c>
      <c r="G933" t="s">
        <v>5917</v>
      </c>
      <c r="H933">
        <v>86.1</v>
      </c>
      <c r="I933">
        <v>1.1000000000000001</v>
      </c>
      <c r="J933">
        <v>0.5</v>
      </c>
      <c r="K933">
        <v>0.4</v>
      </c>
      <c r="L933">
        <v>1.8</v>
      </c>
      <c r="M933">
        <v>10.1</v>
      </c>
      <c r="N933">
        <f t="shared" si="62"/>
        <v>7520.079999999999</v>
      </c>
      <c r="O933">
        <f t="shared" si="60"/>
        <v>2479.920000000001</v>
      </c>
      <c r="P933">
        <f t="shared" si="61"/>
        <v>2.9759040000000021</v>
      </c>
      <c r="Q933" s="4">
        <v>20159</v>
      </c>
      <c r="R933" s="5">
        <v>38.347178</v>
      </c>
      <c r="S933" s="5">
        <v>-98.201414999999997</v>
      </c>
      <c r="T933">
        <v>7</v>
      </c>
      <c r="U933">
        <v>0.33267504997939479</v>
      </c>
      <c r="V933">
        <v>10077</v>
      </c>
      <c r="W933">
        <v>10050</v>
      </c>
      <c r="X933">
        <v>10014</v>
      </c>
      <c r="Y933">
        <v>9925</v>
      </c>
      <c r="Z933">
        <v>4634</v>
      </c>
      <c r="AA933">
        <v>20147</v>
      </c>
      <c r="AB933">
        <v>3866.4639999999999</v>
      </c>
      <c r="AC933">
        <v>48460</v>
      </c>
      <c r="AD933">
        <v>1</v>
      </c>
      <c r="AE933">
        <v>9.9860195725983621E-5</v>
      </c>
      <c r="AF933">
        <v>15</v>
      </c>
      <c r="AG933">
        <v>532</v>
      </c>
      <c r="AH933">
        <v>2.819548872180451E-2</v>
      </c>
      <c r="AI933" s="3">
        <v>457603</v>
      </c>
      <c r="AJ933" s="3">
        <v>464788.15925135504</v>
      </c>
      <c r="AK933">
        <v>270</v>
      </c>
      <c r="AL933">
        <v>466131.20000000001</v>
      </c>
      <c r="AM933">
        <v>461251</v>
      </c>
      <c r="AN933">
        <v>127139</v>
      </c>
      <c r="AO933">
        <v>588390</v>
      </c>
      <c r="AP933">
        <v>2</v>
      </c>
      <c r="AQ933">
        <v>0</v>
      </c>
      <c r="AR933">
        <v>2</v>
      </c>
      <c r="AS933">
        <v>0.19900497512437809</v>
      </c>
      <c r="AT933">
        <v>2</v>
      </c>
      <c r="AU933">
        <v>16</v>
      </c>
      <c r="AV933">
        <f t="shared" si="59"/>
        <v>18</v>
      </c>
      <c r="AW933">
        <v>6464</v>
      </c>
      <c r="AX933">
        <v>0.8</v>
      </c>
      <c r="AY933">
        <v>487801281.83156401</v>
      </c>
      <c r="AZ933">
        <v>487801.28183156403</v>
      </c>
      <c r="BA933">
        <v>45312.956982275296</v>
      </c>
      <c r="BB933">
        <v>0.22068742951186388</v>
      </c>
      <c r="BC933">
        <v>5906</v>
      </c>
      <c r="BD933">
        <v>2470</v>
      </c>
      <c r="BE933">
        <v>3436</v>
      </c>
      <c r="BF933">
        <v>0.34097449637789023</v>
      </c>
      <c r="BG933">
        <v>268371</v>
      </c>
      <c r="BH933">
        <v>26.79958058717795</v>
      </c>
      <c r="BI933">
        <v>1482</v>
      </c>
      <c r="BJ933">
        <v>18</v>
      </c>
      <c r="BK933">
        <v>2</v>
      </c>
      <c r="BL933">
        <v>2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10079</v>
      </c>
      <c r="BU933">
        <v>0.78</v>
      </c>
      <c r="BV933">
        <v>0.51491869999999995</v>
      </c>
      <c r="BW933">
        <v>91</v>
      </c>
      <c r="BX933">
        <v>2.381189</v>
      </c>
      <c r="BY933">
        <v>0.685562</v>
      </c>
      <c r="BZ933">
        <v>18</v>
      </c>
      <c r="CA933">
        <v>2</v>
      </c>
      <c r="CB933">
        <v>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0</v>
      </c>
      <c r="CJ933">
        <v>10008</v>
      </c>
      <c r="CK933">
        <v>2.398081534772182</v>
      </c>
      <c r="CL933">
        <v>0.47240759753593431</v>
      </c>
      <c r="CM933">
        <v>74</v>
      </c>
      <c r="CN933">
        <v>0.36390450745549302</v>
      </c>
      <c r="CO933">
        <v>1006</v>
      </c>
      <c r="CP933">
        <v>-6.8281288600000004E-2</v>
      </c>
      <c r="CQ933">
        <v>-3.8631167199999997E-2</v>
      </c>
      <c r="CR933">
        <v>8697</v>
      </c>
      <c r="CS933">
        <v>0.872</v>
      </c>
      <c r="CT933">
        <v>8243</v>
      </c>
      <c r="CU933">
        <v>0.84090909090999999</v>
      </c>
      <c r="CV933">
        <v>1</v>
      </c>
      <c r="CW933">
        <v>4</v>
      </c>
      <c r="CX933">
        <v>3</v>
      </c>
      <c r="CY933">
        <v>822</v>
      </c>
      <c r="CZ933">
        <v>795</v>
      </c>
      <c r="DA933" s="2">
        <v>6006</v>
      </c>
      <c r="DB933" s="2">
        <v>765</v>
      </c>
      <c r="DC933" s="2">
        <v>69.92</v>
      </c>
      <c r="DD933" s="2">
        <v>961</v>
      </c>
      <c r="DE933">
        <v>223</v>
      </c>
      <c r="DF933">
        <v>15</v>
      </c>
      <c r="DG933">
        <v>29.97</v>
      </c>
      <c r="DH933">
        <v>49.95</v>
      </c>
      <c r="DI933" s="2">
        <v>29.97</v>
      </c>
      <c r="DJ933">
        <v>-1.62</v>
      </c>
      <c r="DK933">
        <v>0.88383598883748582</v>
      </c>
      <c r="DL933">
        <v>1.8796992481203006E-3</v>
      </c>
      <c r="DM933">
        <v>0</v>
      </c>
      <c r="DN933">
        <v>302.60000000000002</v>
      </c>
      <c r="DO933">
        <v>0.64800000000000002</v>
      </c>
      <c r="DP933">
        <v>10229.460000000001</v>
      </c>
      <c r="DQ933" s="2">
        <v>0</v>
      </c>
      <c r="DR933" s="2">
        <v>262.23563336000001</v>
      </c>
      <c r="DS933">
        <v>5.6257905639982904E-4</v>
      </c>
      <c r="DT933">
        <v>4.2249501625408001</v>
      </c>
      <c r="DU933">
        <v>1969381.0892053382</v>
      </c>
      <c r="DV933">
        <v>0</v>
      </c>
    </row>
    <row r="934" spans="1:126" x14ac:dyDescent="0.15">
      <c r="A934" t="s">
        <v>1548</v>
      </c>
      <c r="B934" t="s">
        <v>1678</v>
      </c>
      <c r="C934">
        <v>20</v>
      </c>
      <c r="D934">
        <v>161</v>
      </c>
      <c r="E934" t="s">
        <v>1679</v>
      </c>
      <c r="F934">
        <v>20161</v>
      </c>
      <c r="G934" t="s">
        <v>5918</v>
      </c>
      <c r="H934">
        <v>79.5</v>
      </c>
      <c r="I934">
        <v>6.1</v>
      </c>
      <c r="J934">
        <v>0.5</v>
      </c>
      <c r="K934">
        <v>4.2</v>
      </c>
      <c r="L934">
        <v>3.2</v>
      </c>
      <c r="M934">
        <v>6.5</v>
      </c>
      <c r="N934">
        <f t="shared" si="62"/>
        <v>6427.84</v>
      </c>
      <c r="O934">
        <f t="shared" si="60"/>
        <v>3572.16</v>
      </c>
      <c r="P934">
        <f t="shared" si="61"/>
        <v>4.2865920000000015</v>
      </c>
      <c r="Q934" s="4">
        <v>20161</v>
      </c>
      <c r="R934" s="5">
        <v>39.291210999999997</v>
      </c>
      <c r="S934" s="5">
        <v>-96.727489000000006</v>
      </c>
      <c r="T934">
        <v>3</v>
      </c>
      <c r="U934">
        <v>8.8076292480578799E-2</v>
      </c>
      <c r="V934">
        <v>71927</v>
      </c>
      <c r="W934">
        <v>74478</v>
      </c>
      <c r="X934">
        <v>75022</v>
      </c>
      <c r="Y934">
        <v>76659</v>
      </c>
      <c r="Z934">
        <v>31137</v>
      </c>
      <c r="AA934">
        <v>20149</v>
      </c>
      <c r="AB934">
        <v>24963.035</v>
      </c>
      <c r="AC934">
        <v>44437</v>
      </c>
      <c r="AD934">
        <v>2</v>
      </c>
      <c r="AE934">
        <v>2.6658846738290101E-5</v>
      </c>
      <c r="AF934">
        <v>28</v>
      </c>
      <c r="AG934">
        <v>493</v>
      </c>
      <c r="AH934">
        <v>5.6795131845841784E-2</v>
      </c>
      <c r="AI934" s="3">
        <v>218180</v>
      </c>
      <c r="AJ934" s="3">
        <v>390257.36994211003</v>
      </c>
      <c r="AK934">
        <v>157</v>
      </c>
      <c r="AL934">
        <v>398176</v>
      </c>
      <c r="AM934">
        <v>365927</v>
      </c>
      <c r="AN934">
        <v>52774</v>
      </c>
      <c r="AO934">
        <v>418701</v>
      </c>
      <c r="AP934">
        <v>1</v>
      </c>
      <c r="AQ934">
        <v>1</v>
      </c>
      <c r="AR934">
        <v>2</v>
      </c>
      <c r="AS934">
        <v>2.6853567496441903E-2</v>
      </c>
      <c r="AT934">
        <v>2</v>
      </c>
      <c r="AU934">
        <v>23</v>
      </c>
      <c r="AV934">
        <f t="shared" si="59"/>
        <v>25</v>
      </c>
      <c r="AW934">
        <v>67531</v>
      </c>
      <c r="AX934">
        <v>0.84</v>
      </c>
      <c r="AY934">
        <v>927026977.38707399</v>
      </c>
      <c r="AZ934">
        <v>927026.97738707403</v>
      </c>
      <c r="BA934">
        <v>15080.857518269901</v>
      </c>
      <c r="BB934">
        <v>0.66309226699379464</v>
      </c>
      <c r="BC934">
        <v>13563</v>
      </c>
      <c r="BD934">
        <v>7568</v>
      </c>
      <c r="BE934">
        <v>5995</v>
      </c>
      <c r="BF934">
        <v>8.3348394900385106E-2</v>
      </c>
      <c r="BG934">
        <v>2001229</v>
      </c>
      <c r="BH934">
        <v>26.675228599610779</v>
      </c>
      <c r="BI934">
        <v>4166</v>
      </c>
      <c r="BJ934">
        <v>51</v>
      </c>
      <c r="BK934">
        <v>14</v>
      </c>
      <c r="BL934">
        <v>10</v>
      </c>
      <c r="BM934">
        <v>0</v>
      </c>
      <c r="BN934">
        <v>0</v>
      </c>
      <c r="BO934">
        <v>0</v>
      </c>
      <c r="BP934">
        <v>2</v>
      </c>
      <c r="BQ934">
        <v>4</v>
      </c>
      <c r="BR934">
        <v>5</v>
      </c>
      <c r="BS934">
        <v>0</v>
      </c>
      <c r="BT934">
        <v>71341</v>
      </c>
      <c r="BU934">
        <v>0.76</v>
      </c>
      <c r="BV934">
        <v>0.40764699999999998</v>
      </c>
      <c r="BW934">
        <v>497</v>
      </c>
      <c r="BX934">
        <v>1.205478</v>
      </c>
      <c r="BY934">
        <v>-1.090276</v>
      </c>
      <c r="BZ934">
        <v>53</v>
      </c>
      <c r="CA934">
        <v>12</v>
      </c>
      <c r="CB934">
        <v>10</v>
      </c>
      <c r="CC934">
        <v>1</v>
      </c>
      <c r="CD934">
        <v>0</v>
      </c>
      <c r="CE934">
        <v>4</v>
      </c>
      <c r="CF934">
        <v>1</v>
      </c>
      <c r="CG934">
        <v>5</v>
      </c>
      <c r="CH934">
        <v>4</v>
      </c>
      <c r="CI934">
        <v>0</v>
      </c>
      <c r="CJ934">
        <v>74675</v>
      </c>
      <c r="CK934">
        <v>1.2052226314027452</v>
      </c>
      <c r="CL934">
        <v>0.60941516245487359</v>
      </c>
      <c r="CM934">
        <v>423</v>
      </c>
      <c r="CN934">
        <v>-0.43456557686432662</v>
      </c>
      <c r="CO934">
        <v>13959</v>
      </c>
      <c r="CP934">
        <v>1.1248607509999999</v>
      </c>
      <c r="CQ934">
        <v>0.60307125699999997</v>
      </c>
      <c r="CR934">
        <v>61487</v>
      </c>
      <c r="CS934">
        <v>0.81499999999999995</v>
      </c>
      <c r="CT934">
        <v>62001</v>
      </c>
      <c r="CU934">
        <v>0.88474178895</v>
      </c>
      <c r="CV934">
        <v>136</v>
      </c>
      <c r="CW934">
        <v>44</v>
      </c>
      <c r="CX934">
        <v>46</v>
      </c>
      <c r="CY934">
        <v>911</v>
      </c>
      <c r="CZ934">
        <v>776</v>
      </c>
      <c r="DA934" s="2">
        <v>41384</v>
      </c>
      <c r="DB934" s="2">
        <v>8425</v>
      </c>
      <c r="DC934" s="2">
        <v>136.62</v>
      </c>
      <c r="DD934" s="2">
        <v>12529</v>
      </c>
      <c r="DE934">
        <v>210</v>
      </c>
      <c r="DF934">
        <v>41</v>
      </c>
      <c r="DG934">
        <v>50.4</v>
      </c>
      <c r="DH934">
        <v>2.65</v>
      </c>
      <c r="DI934" s="2">
        <v>18.57</v>
      </c>
      <c r="DJ934">
        <v>-0.11</v>
      </c>
      <c r="DK934">
        <v>0.83579154826290214</v>
      </c>
      <c r="DL934">
        <v>4.0567951318458417E-3</v>
      </c>
      <c r="DM934">
        <v>694</v>
      </c>
      <c r="DN934">
        <v>70.900000000000006</v>
      </c>
      <c r="DO934">
        <v>0.17699999999999999</v>
      </c>
      <c r="DP934">
        <v>2408.0499999999997</v>
      </c>
      <c r="DQ934" s="2">
        <v>0</v>
      </c>
      <c r="DR934" s="2">
        <v>4642.4661792600009</v>
      </c>
      <c r="DS934">
        <v>1.1659333015168668E-2</v>
      </c>
      <c r="DT934">
        <v>6.1039486970980397</v>
      </c>
      <c r="DU934">
        <v>2430445.876415709</v>
      </c>
      <c r="DV934">
        <v>0</v>
      </c>
    </row>
    <row r="935" spans="1:126" x14ac:dyDescent="0.15">
      <c r="A935" t="s">
        <v>1548</v>
      </c>
      <c r="B935" t="s">
        <v>1680</v>
      </c>
      <c r="C935">
        <v>20</v>
      </c>
      <c r="D935">
        <v>163</v>
      </c>
      <c r="E935" t="s">
        <v>1681</v>
      </c>
      <c r="F935">
        <v>20163</v>
      </c>
      <c r="G935" t="s">
        <v>5919</v>
      </c>
      <c r="H935">
        <v>96.1</v>
      </c>
      <c r="I935">
        <v>0.4</v>
      </c>
      <c r="J935">
        <v>0.2</v>
      </c>
      <c r="K935">
        <v>0.4</v>
      </c>
      <c r="L935">
        <v>0.8</v>
      </c>
      <c r="M935">
        <v>2.1</v>
      </c>
      <c r="N935">
        <f t="shared" si="62"/>
        <v>9240.619999999999</v>
      </c>
      <c r="O935">
        <f t="shared" si="60"/>
        <v>759.38000000000102</v>
      </c>
      <c r="P935">
        <f t="shared" si="61"/>
        <v>0.91125600000000151</v>
      </c>
      <c r="Q935" s="4">
        <v>20163</v>
      </c>
      <c r="R935" s="5">
        <v>39.346006000000003</v>
      </c>
      <c r="S935" s="5">
        <v>-99.324492000000006</v>
      </c>
      <c r="T935">
        <v>9</v>
      </c>
      <c r="U935">
        <v>8.1181121154403818E-2</v>
      </c>
      <c r="V935">
        <v>5205</v>
      </c>
      <c r="W935">
        <v>5174</v>
      </c>
      <c r="X935">
        <v>5186</v>
      </c>
      <c r="Y935">
        <v>5180</v>
      </c>
      <c r="Z935">
        <v>2609</v>
      </c>
      <c r="AA935">
        <v>20151</v>
      </c>
      <c r="AB935">
        <v>2127.6970000000001</v>
      </c>
      <c r="AC935">
        <v>43558</v>
      </c>
      <c r="AD935">
        <v>0</v>
      </c>
      <c r="AE935">
        <v>0</v>
      </c>
      <c r="AF935">
        <v>12</v>
      </c>
      <c r="AG935">
        <v>440</v>
      </c>
      <c r="AH935">
        <v>2.7272727272727271E-2</v>
      </c>
      <c r="AI935" s="3">
        <v>551421</v>
      </c>
      <c r="AJ935" s="3">
        <v>569943.15133561508</v>
      </c>
      <c r="AK935">
        <v>500</v>
      </c>
      <c r="AL935">
        <v>573056</v>
      </c>
      <c r="AM935">
        <v>405300</v>
      </c>
      <c r="AN935">
        <v>82323</v>
      </c>
      <c r="AO935">
        <v>487623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7</v>
      </c>
      <c r="AV935">
        <f t="shared" si="59"/>
        <v>7</v>
      </c>
      <c r="AW935">
        <v>3176</v>
      </c>
      <c r="AX935">
        <v>0.84</v>
      </c>
      <c r="AY935">
        <v>256221667.86989</v>
      </c>
      <c r="AZ935">
        <v>256221.66786988999</v>
      </c>
      <c r="BA935">
        <v>45111.936873188701</v>
      </c>
      <c r="BB935">
        <v>0.22167081914727726</v>
      </c>
      <c r="BC935">
        <v>4044</v>
      </c>
      <c r="BD935">
        <v>0</v>
      </c>
      <c r="BE935">
        <v>4044</v>
      </c>
      <c r="BF935">
        <v>0.77694524495677231</v>
      </c>
      <c r="BG935">
        <v>157446</v>
      </c>
      <c r="BH935">
        <v>30.359814886232165</v>
      </c>
      <c r="BI935">
        <v>902</v>
      </c>
      <c r="BJ935">
        <v>8</v>
      </c>
      <c r="BK935">
        <v>1</v>
      </c>
      <c r="BL935">
        <v>1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4984</v>
      </c>
      <c r="BU935">
        <v>0.7</v>
      </c>
      <c r="BV935">
        <v>0.64138790000000001</v>
      </c>
      <c r="BW935">
        <v>69</v>
      </c>
      <c r="BX935">
        <v>2.2070630000000002</v>
      </c>
      <c r="BY935">
        <v>1.9562139999999999</v>
      </c>
      <c r="BZ935">
        <v>9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2</v>
      </c>
      <c r="CG935">
        <v>0</v>
      </c>
      <c r="CH935">
        <v>1</v>
      </c>
      <c r="CI935">
        <v>0</v>
      </c>
      <c r="CJ935">
        <v>5171</v>
      </c>
      <c r="CK935">
        <v>2.5140204989363757</v>
      </c>
      <c r="CL935">
        <v>0.65863453815261042</v>
      </c>
      <c r="CM935">
        <v>48</v>
      </c>
      <c r="CN935">
        <v>1.5905806723928442</v>
      </c>
      <c r="CO935">
        <v>616</v>
      </c>
      <c r="CP935">
        <v>0.33386433500000001</v>
      </c>
      <c r="CQ935">
        <v>0.31006833</v>
      </c>
      <c r="CR935">
        <v>4444</v>
      </c>
      <c r="CS935">
        <v>0.8590000000000001</v>
      </c>
      <c r="CT935">
        <v>4180</v>
      </c>
      <c r="CU935">
        <v>0.85407279028999994</v>
      </c>
      <c r="CV935">
        <v>1</v>
      </c>
      <c r="CW935">
        <v>2</v>
      </c>
      <c r="CX935">
        <v>6</v>
      </c>
      <c r="CY935">
        <v>338</v>
      </c>
      <c r="CZ935">
        <v>688</v>
      </c>
      <c r="DA935" s="2">
        <v>4168</v>
      </c>
      <c r="DB935" s="2">
        <v>380</v>
      </c>
      <c r="DC935" s="2">
        <v>115.61</v>
      </c>
      <c r="DD935" s="2">
        <v>166</v>
      </c>
      <c r="DE935">
        <v>156</v>
      </c>
      <c r="DF935">
        <v>26</v>
      </c>
      <c r="DH935">
        <v>57.8</v>
      </c>
      <c r="DI935" s="2">
        <v>38.54</v>
      </c>
      <c r="DJ935">
        <v>-0.94</v>
      </c>
      <c r="DK935">
        <v>0.94134064535082995</v>
      </c>
      <c r="DL935">
        <v>0</v>
      </c>
      <c r="DM935">
        <v>0</v>
      </c>
      <c r="DN935">
        <v>335.8</v>
      </c>
      <c r="DO935">
        <v>0.60399999999999998</v>
      </c>
      <c r="DP935">
        <v>26827.559999999998</v>
      </c>
      <c r="DQ935" s="2">
        <v>0</v>
      </c>
      <c r="DR935" s="2">
        <v>60.065247859999999</v>
      </c>
      <c r="DS935">
        <v>1.0481564866993801E-4</v>
      </c>
      <c r="DT935">
        <v>5.2868358658746297</v>
      </c>
      <c r="DU935">
        <v>3029653.013954652</v>
      </c>
      <c r="DV935">
        <v>1</v>
      </c>
    </row>
    <row r="936" spans="1:126" x14ac:dyDescent="0.15">
      <c r="A936" t="s">
        <v>1548</v>
      </c>
      <c r="B936" t="s">
        <v>1366</v>
      </c>
      <c r="C936">
        <v>20</v>
      </c>
      <c r="D936">
        <v>165</v>
      </c>
      <c r="E936" t="s">
        <v>1682</v>
      </c>
      <c r="F936">
        <v>20165</v>
      </c>
      <c r="G936" t="s">
        <v>5920</v>
      </c>
      <c r="H936">
        <v>95.7</v>
      </c>
      <c r="I936">
        <v>0.2</v>
      </c>
      <c r="J936">
        <v>0.5</v>
      </c>
      <c r="K936">
        <v>0.2</v>
      </c>
      <c r="L936">
        <v>0.8</v>
      </c>
      <c r="M936">
        <v>2.5</v>
      </c>
      <c r="N936">
        <f t="shared" si="62"/>
        <v>9165.7100000000009</v>
      </c>
      <c r="O936">
        <f t="shared" si="60"/>
        <v>834.28999999999905</v>
      </c>
      <c r="P936">
        <f t="shared" si="61"/>
        <v>1.0011479999999993</v>
      </c>
      <c r="Q936" s="4">
        <v>20165</v>
      </c>
      <c r="R936" s="5">
        <v>38.523592000000001</v>
      </c>
      <c r="S936" s="5">
        <v>-99.309183000000004</v>
      </c>
      <c r="T936">
        <v>9</v>
      </c>
      <c r="U936">
        <v>1.7706341485195613E-2</v>
      </c>
      <c r="V936">
        <v>3262</v>
      </c>
      <c r="W936">
        <v>3222</v>
      </c>
      <c r="X936">
        <v>3184</v>
      </c>
      <c r="Y936">
        <v>3099</v>
      </c>
      <c r="Z936">
        <v>1586</v>
      </c>
      <c r="AA936">
        <v>20153</v>
      </c>
      <c r="AB936">
        <v>1315.27</v>
      </c>
      <c r="AC936">
        <v>38854</v>
      </c>
      <c r="AD936">
        <v>1</v>
      </c>
      <c r="AE936">
        <v>3.1407035175879397E-4</v>
      </c>
      <c r="AF936">
        <v>7</v>
      </c>
      <c r="AG936">
        <v>528</v>
      </c>
      <c r="AH936">
        <v>1.3257575757575758E-2</v>
      </c>
      <c r="AI936" s="3">
        <v>453137</v>
      </c>
      <c r="AJ936" s="3">
        <v>459367.588357225</v>
      </c>
      <c r="AK936">
        <v>366</v>
      </c>
      <c r="AL936">
        <v>459808</v>
      </c>
      <c r="AM936">
        <v>457773</v>
      </c>
      <c r="AN936">
        <v>88026</v>
      </c>
      <c r="AO936">
        <v>545799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6</v>
      </c>
      <c r="AV936">
        <f t="shared" si="59"/>
        <v>6</v>
      </c>
      <c r="AW936">
        <v>660</v>
      </c>
      <c r="AX936">
        <v>0.28000000000000003</v>
      </c>
      <c r="AY936">
        <v>142593780.44423401</v>
      </c>
      <c r="AZ936">
        <v>142593.78044423403</v>
      </c>
      <c r="BA936">
        <v>40110.537887274702</v>
      </c>
      <c r="BB936">
        <v>0.24931104210329119</v>
      </c>
      <c r="BC936">
        <v>2492</v>
      </c>
      <c r="BD936">
        <v>7125</v>
      </c>
      <c r="BE936">
        <v>-4633</v>
      </c>
      <c r="BF936">
        <v>-1.4202942979767015</v>
      </c>
      <c r="BG936">
        <v>104157</v>
      </c>
      <c r="BH936">
        <v>32.712625628140707</v>
      </c>
      <c r="BI936">
        <v>712</v>
      </c>
      <c r="BJ936">
        <v>6</v>
      </c>
      <c r="BK936">
        <v>1</v>
      </c>
      <c r="BL936">
        <v>2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3143</v>
      </c>
      <c r="BU936">
        <v>0.66</v>
      </c>
      <c r="BV936">
        <v>0.68817620000000002</v>
      </c>
      <c r="BW936">
        <v>59</v>
      </c>
      <c r="BX936">
        <v>3.1816740000000001</v>
      </c>
      <c r="BY936">
        <v>3.7233499999999999</v>
      </c>
      <c r="BZ936">
        <v>5</v>
      </c>
      <c r="CA936">
        <v>0</v>
      </c>
      <c r="CB936">
        <v>2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3187</v>
      </c>
      <c r="CK936">
        <v>2.5101976780671476</v>
      </c>
      <c r="CL936">
        <v>0.68053749458170787</v>
      </c>
      <c r="CM936">
        <v>42</v>
      </c>
      <c r="CN936">
        <v>2.3643193824195721</v>
      </c>
      <c r="CO936">
        <v>346</v>
      </c>
      <c r="CP936">
        <v>0.17357199400000001</v>
      </c>
      <c r="CQ936">
        <v>9.2423583000000004E-2</v>
      </c>
      <c r="CR936">
        <v>2710</v>
      </c>
      <c r="CS936">
        <v>0.86900000000000011</v>
      </c>
      <c r="CT936">
        <v>2721</v>
      </c>
      <c r="CU936">
        <v>0.86563020544000002</v>
      </c>
      <c r="CW936">
        <v>1</v>
      </c>
      <c r="CX936">
        <v>1</v>
      </c>
      <c r="CY936">
        <v>304</v>
      </c>
      <c r="CZ936">
        <v>729</v>
      </c>
      <c r="DA936" s="2">
        <v>2439</v>
      </c>
      <c r="DB936" s="2">
        <v>345</v>
      </c>
      <c r="DC936" s="2">
        <v>94.16</v>
      </c>
      <c r="DD936" s="2">
        <v>60</v>
      </c>
      <c r="DE936">
        <v>166</v>
      </c>
      <c r="DF936">
        <v>19</v>
      </c>
      <c r="DG936">
        <v>94.16</v>
      </c>
      <c r="DH936">
        <v>125.55</v>
      </c>
      <c r="DI936" s="2">
        <v>188.32</v>
      </c>
      <c r="DJ936">
        <v>-2.57</v>
      </c>
      <c r="DK936">
        <v>0.86558590448363304</v>
      </c>
      <c r="DL936">
        <v>0</v>
      </c>
      <c r="DM936">
        <v>0</v>
      </c>
      <c r="DN936">
        <v>388.8</v>
      </c>
      <c r="DO936">
        <v>0.84200000000000008</v>
      </c>
      <c r="DP936">
        <v>46219.270000000004</v>
      </c>
      <c r="DQ936" s="2">
        <v>0</v>
      </c>
      <c r="DR936" s="2">
        <v>0</v>
      </c>
      <c r="DS936">
        <v>0</v>
      </c>
      <c r="DT936">
        <v>3.62205605832896</v>
      </c>
      <c r="DU936">
        <v>1665450.3520681225</v>
      </c>
      <c r="DV936">
        <v>0</v>
      </c>
    </row>
    <row r="937" spans="1:126" x14ac:dyDescent="0.15">
      <c r="A937" t="s">
        <v>1548</v>
      </c>
      <c r="B937" t="s">
        <v>216</v>
      </c>
      <c r="C937">
        <v>20</v>
      </c>
      <c r="D937">
        <v>167</v>
      </c>
      <c r="E937" t="s">
        <v>1683</v>
      </c>
      <c r="F937">
        <v>20167</v>
      </c>
      <c r="G937" t="s">
        <v>5921</v>
      </c>
      <c r="H937">
        <v>95.3</v>
      </c>
      <c r="I937">
        <v>0.8</v>
      </c>
      <c r="J937">
        <v>0.6</v>
      </c>
      <c r="K937">
        <v>0.5</v>
      </c>
      <c r="L937">
        <v>1.2</v>
      </c>
      <c r="M937">
        <v>1.6</v>
      </c>
      <c r="N937">
        <f t="shared" si="62"/>
        <v>9087.34</v>
      </c>
      <c r="O937">
        <f t="shared" si="60"/>
        <v>912.65999999999985</v>
      </c>
      <c r="P937">
        <f t="shared" si="61"/>
        <v>1.0951920000000002</v>
      </c>
      <c r="Q937" s="4">
        <v>20167</v>
      </c>
      <c r="R937" s="5">
        <v>38.916040000000002</v>
      </c>
      <c r="S937" s="5">
        <v>-98.770949000000002</v>
      </c>
      <c r="T937">
        <v>7</v>
      </c>
      <c r="U937">
        <v>9.4508554119107444E-3</v>
      </c>
      <c r="V937">
        <v>6926</v>
      </c>
      <c r="W937">
        <v>6959</v>
      </c>
      <c r="X937">
        <v>6988</v>
      </c>
      <c r="Y937">
        <v>7045</v>
      </c>
      <c r="Z937">
        <v>3365</v>
      </c>
      <c r="AA937">
        <v>20155</v>
      </c>
      <c r="AB937">
        <v>2766.8580000000002</v>
      </c>
      <c r="AC937">
        <v>41102</v>
      </c>
      <c r="AD937">
        <v>1</v>
      </c>
      <c r="AE937">
        <v>1.4310246136233542E-4</v>
      </c>
      <c r="AF937">
        <v>5</v>
      </c>
      <c r="AG937">
        <v>504</v>
      </c>
      <c r="AH937">
        <v>9.9206349206349201E-3</v>
      </c>
      <c r="AI937" s="3">
        <v>435529</v>
      </c>
      <c r="AJ937" s="3">
        <v>567205.53805238998</v>
      </c>
      <c r="AK937">
        <v>283</v>
      </c>
      <c r="AL937">
        <v>575379.19999999995</v>
      </c>
      <c r="AM937">
        <v>1174292</v>
      </c>
      <c r="AN937">
        <v>65182</v>
      </c>
      <c r="AO937">
        <v>1239474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</v>
      </c>
      <c r="AV937">
        <f t="shared" si="59"/>
        <v>5</v>
      </c>
      <c r="AW937">
        <v>5929</v>
      </c>
      <c r="AX937">
        <v>0.98</v>
      </c>
      <c r="AY937">
        <v>50833499.917558402</v>
      </c>
      <c r="AZ937">
        <v>50833.499917558402</v>
      </c>
      <c r="BA937">
        <v>6882.3404462731996</v>
      </c>
      <c r="BB937">
        <v>1.4529940909004317</v>
      </c>
      <c r="BC937">
        <v>7103</v>
      </c>
      <c r="BD937">
        <v>4175</v>
      </c>
      <c r="BE937">
        <v>2928</v>
      </c>
      <c r="BF937">
        <v>0.42275483684666476</v>
      </c>
      <c r="BG937">
        <v>221612</v>
      </c>
      <c r="BH937">
        <v>31.713222667429878</v>
      </c>
      <c r="BI937">
        <v>1219</v>
      </c>
      <c r="BJ937">
        <v>10</v>
      </c>
      <c r="BK937">
        <v>4</v>
      </c>
      <c r="BL937">
        <v>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6596</v>
      </c>
      <c r="BU937">
        <v>0.67</v>
      </c>
      <c r="BV937">
        <v>0.62085219999999997</v>
      </c>
      <c r="BW937">
        <v>78</v>
      </c>
      <c r="BX937">
        <v>2.5773190000000001</v>
      </c>
      <c r="BY937">
        <v>1.870306</v>
      </c>
      <c r="BZ937">
        <v>11</v>
      </c>
      <c r="CA937">
        <v>4</v>
      </c>
      <c r="CB937">
        <v>2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7001</v>
      </c>
      <c r="CK937">
        <v>2.4282245393515209</v>
      </c>
      <c r="CL937">
        <v>0.71684587813620071</v>
      </c>
      <c r="CM937">
        <v>66</v>
      </c>
      <c r="CN937">
        <v>1.7891382774316666</v>
      </c>
      <c r="CO937">
        <v>857.99999999999989</v>
      </c>
      <c r="CP937">
        <v>-0.28368811900000002</v>
      </c>
      <c r="CQ937">
        <v>-0.29578510489999998</v>
      </c>
      <c r="CR937">
        <v>6049</v>
      </c>
      <c r="CS937">
        <v>0.85799999999999998</v>
      </c>
      <c r="CT937">
        <v>5596</v>
      </c>
      <c r="CU937">
        <v>0.83865979381</v>
      </c>
      <c r="CV937">
        <v>1</v>
      </c>
      <c r="CW937">
        <v>2</v>
      </c>
      <c r="CX937">
        <v>1</v>
      </c>
      <c r="CY937">
        <v>397</v>
      </c>
      <c r="CZ937">
        <v>700</v>
      </c>
      <c r="DA937" s="2">
        <v>5824</v>
      </c>
      <c r="DB937" s="2">
        <v>730</v>
      </c>
      <c r="DC937" s="2">
        <v>230.78</v>
      </c>
      <c r="DD937" s="2">
        <v>321</v>
      </c>
      <c r="DE937">
        <v>157</v>
      </c>
      <c r="DF937">
        <v>8</v>
      </c>
      <c r="DG937">
        <v>115.39</v>
      </c>
      <c r="DH937">
        <v>43.27</v>
      </c>
      <c r="DI937" s="2">
        <v>86.54</v>
      </c>
      <c r="DJ937">
        <v>0.12</v>
      </c>
      <c r="DK937">
        <v>0.93752654817474845</v>
      </c>
      <c r="DL937">
        <v>0</v>
      </c>
      <c r="DM937">
        <v>0</v>
      </c>
      <c r="DN937">
        <v>273</v>
      </c>
      <c r="DO937">
        <v>0.46600000000000003</v>
      </c>
      <c r="DP937">
        <v>44611.03</v>
      </c>
      <c r="DQ937" s="2">
        <v>0</v>
      </c>
      <c r="DR937" s="2">
        <v>0</v>
      </c>
      <c r="DS937">
        <v>0</v>
      </c>
      <c r="DT937">
        <v>4.7045540772926699</v>
      </c>
      <c r="DU937">
        <v>2706902.5613493943</v>
      </c>
      <c r="DV937">
        <v>1</v>
      </c>
    </row>
    <row r="938" spans="1:126" x14ac:dyDescent="0.15">
      <c r="A938" t="s">
        <v>1548</v>
      </c>
      <c r="B938" t="s">
        <v>376</v>
      </c>
      <c r="C938">
        <v>20</v>
      </c>
      <c r="D938">
        <v>169</v>
      </c>
      <c r="E938" t="s">
        <v>1684</v>
      </c>
      <c r="F938">
        <v>20169</v>
      </c>
      <c r="G938" t="s">
        <v>5922</v>
      </c>
      <c r="H938">
        <v>82.1</v>
      </c>
      <c r="I938">
        <v>3.1</v>
      </c>
      <c r="J938">
        <v>0.4</v>
      </c>
      <c r="K938">
        <v>2</v>
      </c>
      <c r="L938">
        <v>2.5</v>
      </c>
      <c r="M938">
        <v>9.6999999999999993</v>
      </c>
      <c r="N938">
        <f t="shared" si="62"/>
        <v>6854.5199999999986</v>
      </c>
      <c r="O938">
        <f t="shared" si="60"/>
        <v>3145.4800000000014</v>
      </c>
      <c r="P938">
        <f t="shared" si="61"/>
        <v>3.7745760000000028</v>
      </c>
      <c r="Q938" s="4">
        <v>20169</v>
      </c>
      <c r="R938" s="5">
        <v>38.786327</v>
      </c>
      <c r="S938" s="5">
        <v>-97.650153000000003</v>
      </c>
      <c r="T938">
        <v>5</v>
      </c>
      <c r="U938">
        <v>7.981893415485726E-2</v>
      </c>
      <c r="V938">
        <v>55493</v>
      </c>
      <c r="W938">
        <v>55793</v>
      </c>
      <c r="X938">
        <v>55735</v>
      </c>
      <c r="Y938">
        <v>55491</v>
      </c>
      <c r="Z938">
        <v>28008</v>
      </c>
      <c r="AA938">
        <v>20157</v>
      </c>
      <c r="AB938">
        <v>23370.965999999997</v>
      </c>
      <c r="AC938">
        <v>47801</v>
      </c>
      <c r="AD938">
        <v>2</v>
      </c>
      <c r="AE938">
        <v>3.5884094375168207E-5</v>
      </c>
      <c r="AF938">
        <v>16</v>
      </c>
      <c r="AG938">
        <v>674</v>
      </c>
      <c r="AH938">
        <v>2.3738872403560832E-2</v>
      </c>
      <c r="AI938" s="3">
        <v>364468</v>
      </c>
      <c r="AJ938" s="3">
        <v>460945.07455357502</v>
      </c>
      <c r="AK938">
        <v>175</v>
      </c>
      <c r="AL938">
        <v>461644.80000000005</v>
      </c>
      <c r="AM938">
        <v>852501</v>
      </c>
      <c r="AN938">
        <v>104926</v>
      </c>
      <c r="AO938">
        <v>957427</v>
      </c>
      <c r="AP938">
        <v>2</v>
      </c>
      <c r="AQ938">
        <v>1</v>
      </c>
      <c r="AR938">
        <v>3</v>
      </c>
      <c r="AS938">
        <v>5.3770186224078288E-2</v>
      </c>
      <c r="AT938">
        <v>4</v>
      </c>
      <c r="AU938">
        <v>74</v>
      </c>
      <c r="AV938">
        <f t="shared" si="59"/>
        <v>78</v>
      </c>
      <c r="AW938">
        <v>53392</v>
      </c>
      <c r="AX938">
        <v>0.89</v>
      </c>
      <c r="AY938">
        <v>148313773.306416</v>
      </c>
      <c r="AZ938">
        <v>148313.773306416</v>
      </c>
      <c r="BA938">
        <v>2767.0043516946998</v>
      </c>
      <c r="BB938">
        <v>3.6140167231306766</v>
      </c>
      <c r="BC938">
        <v>16256</v>
      </c>
      <c r="BD938">
        <v>4398</v>
      </c>
      <c r="BE938">
        <v>11858</v>
      </c>
      <c r="BF938">
        <v>0.21368460886958715</v>
      </c>
      <c r="BG938">
        <v>1434173</v>
      </c>
      <c r="BH938">
        <v>25.731999641159057</v>
      </c>
      <c r="BI938">
        <v>5411</v>
      </c>
      <c r="BJ938">
        <v>61</v>
      </c>
      <c r="BK938">
        <v>9</v>
      </c>
      <c r="BL938">
        <v>6</v>
      </c>
      <c r="BM938">
        <v>0</v>
      </c>
      <c r="BN938">
        <v>4</v>
      </c>
      <c r="BO938">
        <v>5</v>
      </c>
      <c r="BP938">
        <v>1</v>
      </c>
      <c r="BQ938">
        <v>7</v>
      </c>
      <c r="BR938">
        <v>2</v>
      </c>
      <c r="BS938">
        <v>0</v>
      </c>
      <c r="BT938">
        <v>54364</v>
      </c>
      <c r="BU938">
        <v>0.84</v>
      </c>
      <c r="BV938">
        <v>0.5523962</v>
      </c>
      <c r="BW938">
        <v>431</v>
      </c>
      <c r="BX938">
        <v>1.7474799999999999</v>
      </c>
      <c r="BY938">
        <v>0.1699483</v>
      </c>
      <c r="BZ938">
        <v>59</v>
      </c>
      <c r="CA938">
        <v>10</v>
      </c>
      <c r="CB938">
        <v>4</v>
      </c>
      <c r="CC938">
        <v>0</v>
      </c>
      <c r="CD938">
        <v>3</v>
      </c>
      <c r="CE938">
        <v>2</v>
      </c>
      <c r="CF938">
        <v>1</v>
      </c>
      <c r="CG938">
        <v>5</v>
      </c>
      <c r="CH938">
        <v>2</v>
      </c>
      <c r="CI938">
        <v>0</v>
      </c>
      <c r="CJ938">
        <v>55650</v>
      </c>
      <c r="CK938">
        <v>1.545372866127583</v>
      </c>
      <c r="CL938">
        <v>0.59284591411787413</v>
      </c>
      <c r="CM938">
        <v>340</v>
      </c>
      <c r="CN938">
        <v>-0.14838824575855056</v>
      </c>
      <c r="CO938">
        <v>6534</v>
      </c>
      <c r="CP938">
        <v>-0.11294569879999999</v>
      </c>
      <c r="CQ938">
        <v>-0.1088072155</v>
      </c>
      <c r="CR938">
        <v>47651</v>
      </c>
      <c r="CS938">
        <v>0.85599999999999998</v>
      </c>
      <c r="CT938">
        <v>46059</v>
      </c>
      <c r="CU938">
        <v>0.85107162483999999</v>
      </c>
      <c r="CV938">
        <v>163</v>
      </c>
      <c r="CW938">
        <v>37</v>
      </c>
      <c r="CX938">
        <v>47</v>
      </c>
      <c r="CY938">
        <v>423</v>
      </c>
      <c r="CZ938">
        <v>947</v>
      </c>
      <c r="DA938" s="2">
        <v>39242</v>
      </c>
      <c r="DB938" s="2">
        <v>5495</v>
      </c>
      <c r="DC938" s="2">
        <v>156.08000000000001</v>
      </c>
      <c r="DD938" s="2">
        <v>6911</v>
      </c>
      <c r="DE938">
        <v>249</v>
      </c>
      <c r="DF938">
        <v>15</v>
      </c>
      <c r="DG938">
        <v>64.59</v>
      </c>
      <c r="DH938">
        <v>3.59</v>
      </c>
      <c r="DI938" s="2">
        <v>12.56</v>
      </c>
      <c r="DJ938">
        <v>-1.03</v>
      </c>
      <c r="DK938">
        <v>0.91048048113963365</v>
      </c>
      <c r="DL938">
        <v>0</v>
      </c>
      <c r="DM938">
        <v>0</v>
      </c>
      <c r="DN938">
        <v>283.2</v>
      </c>
      <c r="DO938">
        <v>0.60899999999999999</v>
      </c>
      <c r="DP938">
        <v>9501.26</v>
      </c>
      <c r="DQ938" s="2">
        <v>0</v>
      </c>
      <c r="DR938" s="2">
        <v>3173.9311233700005</v>
      </c>
      <c r="DS938">
        <v>6.1796163728154198E-3</v>
      </c>
      <c r="DT938">
        <v>4.2600864148120703</v>
      </c>
      <c r="DU938">
        <v>1966646.7409486354</v>
      </c>
      <c r="DV938">
        <v>0</v>
      </c>
    </row>
    <row r="939" spans="1:126" x14ac:dyDescent="0.15">
      <c r="A939" t="s">
        <v>1548</v>
      </c>
      <c r="B939" t="s">
        <v>378</v>
      </c>
      <c r="C939">
        <v>20</v>
      </c>
      <c r="D939">
        <v>171</v>
      </c>
      <c r="E939" t="s">
        <v>1685</v>
      </c>
      <c r="F939">
        <v>20171</v>
      </c>
      <c r="G939" t="s">
        <v>5923</v>
      </c>
      <c r="H939">
        <v>83</v>
      </c>
      <c r="I939">
        <v>0.3</v>
      </c>
      <c r="J939">
        <v>0.5</v>
      </c>
      <c r="K939">
        <v>0.4</v>
      </c>
      <c r="L939">
        <v>0.5</v>
      </c>
      <c r="M939">
        <v>15.3</v>
      </c>
      <c r="N939">
        <f t="shared" si="62"/>
        <v>7123.84</v>
      </c>
      <c r="O939">
        <f t="shared" si="60"/>
        <v>2876.16</v>
      </c>
      <c r="P939">
        <f t="shared" si="61"/>
        <v>3.4513920000000011</v>
      </c>
      <c r="Q939" s="4">
        <v>20171</v>
      </c>
      <c r="R939" s="5">
        <v>38.481876999999997</v>
      </c>
      <c r="S939" s="5">
        <v>-100.90636000000001</v>
      </c>
      <c r="T939">
        <v>7</v>
      </c>
      <c r="U939">
        <v>0.73060084081315591</v>
      </c>
      <c r="V939">
        <v>4872</v>
      </c>
      <c r="W939">
        <v>4965</v>
      </c>
      <c r="X939">
        <v>4928</v>
      </c>
      <c r="Y939">
        <v>4989</v>
      </c>
      <c r="Z939">
        <v>2517</v>
      </c>
      <c r="AA939">
        <v>20159</v>
      </c>
      <c r="AB939">
        <v>2228.2290000000003</v>
      </c>
      <c r="AC939">
        <v>51850</v>
      </c>
      <c r="AD939">
        <v>0</v>
      </c>
      <c r="AE939">
        <v>0</v>
      </c>
      <c r="AF939">
        <v>2</v>
      </c>
      <c r="AG939">
        <v>269</v>
      </c>
      <c r="AH939">
        <v>7.4349442379182153E-3</v>
      </c>
      <c r="AI939" s="3">
        <v>453429</v>
      </c>
      <c r="AJ939" s="3">
        <v>459253.747083725</v>
      </c>
      <c r="AK939">
        <v>600</v>
      </c>
      <c r="AL939">
        <v>459328</v>
      </c>
      <c r="AM939">
        <v>484141</v>
      </c>
      <c r="AN939">
        <v>92693</v>
      </c>
      <c r="AO939">
        <v>576834</v>
      </c>
      <c r="AP939">
        <v>4</v>
      </c>
      <c r="AQ939">
        <v>1</v>
      </c>
      <c r="AR939">
        <v>5</v>
      </c>
      <c r="AS939">
        <v>1.0070493454179255</v>
      </c>
      <c r="AT939">
        <v>6</v>
      </c>
      <c r="AU939">
        <v>1</v>
      </c>
      <c r="AV939">
        <f t="shared" si="59"/>
        <v>7</v>
      </c>
      <c r="AW939">
        <v>0</v>
      </c>
      <c r="AX939">
        <v>0</v>
      </c>
      <c r="AY939">
        <v>273777086.84160697</v>
      </c>
      <c r="AZ939">
        <v>273777.086841607</v>
      </c>
      <c r="BA939">
        <v>53496.5755401758</v>
      </c>
      <c r="BB939">
        <v>0.18692785283966493</v>
      </c>
      <c r="BC939">
        <v>5892</v>
      </c>
      <c r="BD939">
        <v>25105</v>
      </c>
      <c r="BE939">
        <v>-19213</v>
      </c>
      <c r="BF939">
        <v>-3.9435550082101805</v>
      </c>
      <c r="BG939">
        <v>273722</v>
      </c>
      <c r="BH939">
        <v>55.544237012987011</v>
      </c>
      <c r="BI939">
        <v>869</v>
      </c>
      <c r="BJ939">
        <v>8</v>
      </c>
      <c r="BK939">
        <v>1</v>
      </c>
      <c r="BL939">
        <v>1</v>
      </c>
      <c r="BM939">
        <v>0</v>
      </c>
      <c r="BN939">
        <v>0</v>
      </c>
      <c r="BO939">
        <v>0</v>
      </c>
      <c r="BP939">
        <v>2</v>
      </c>
      <c r="BQ939">
        <v>2</v>
      </c>
      <c r="BR939">
        <v>1</v>
      </c>
      <c r="BS939">
        <v>0</v>
      </c>
      <c r="BT939">
        <v>4560</v>
      </c>
      <c r="BU939">
        <v>0.79</v>
      </c>
      <c r="BV939">
        <v>0.61693089999999995</v>
      </c>
      <c r="BW939">
        <v>53</v>
      </c>
      <c r="BX939">
        <v>3.2894739999999998</v>
      </c>
      <c r="BY939">
        <v>2.3061889999999998</v>
      </c>
      <c r="BZ939">
        <v>8</v>
      </c>
      <c r="CA939">
        <v>2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4976</v>
      </c>
      <c r="CK939">
        <v>2.612540192926045</v>
      </c>
      <c r="CL939">
        <v>0.66386282756389514</v>
      </c>
      <c r="CM939">
        <v>45</v>
      </c>
      <c r="CN939">
        <v>1.6273244284854376</v>
      </c>
      <c r="CO939">
        <v>574</v>
      </c>
      <c r="CP939">
        <v>0.17438350799999999</v>
      </c>
      <c r="CQ939">
        <v>0.45565403999999998</v>
      </c>
      <c r="CR939">
        <v>4504</v>
      </c>
      <c r="CS939">
        <v>0.90799999999999992</v>
      </c>
      <c r="CT939">
        <v>4107</v>
      </c>
      <c r="CU939">
        <v>0.83421516755000003</v>
      </c>
      <c r="CV939">
        <v>3</v>
      </c>
      <c r="CW939">
        <v>2</v>
      </c>
      <c r="CX939">
        <v>3</v>
      </c>
      <c r="CY939">
        <v>699</v>
      </c>
      <c r="CZ939">
        <v>453</v>
      </c>
      <c r="DA939" s="2">
        <v>3380</v>
      </c>
      <c r="DB939" s="2">
        <v>430</v>
      </c>
      <c r="DC939" s="2">
        <v>238.33</v>
      </c>
      <c r="DD939" s="2">
        <v>237</v>
      </c>
      <c r="DE939">
        <v>105</v>
      </c>
      <c r="DF939">
        <v>14</v>
      </c>
      <c r="DG939">
        <v>19.86</v>
      </c>
      <c r="DH939">
        <v>19.86</v>
      </c>
      <c r="DI939" s="2">
        <v>19.86</v>
      </c>
      <c r="DJ939">
        <v>-1.5</v>
      </c>
      <c r="DK939">
        <v>0.91890020267781725</v>
      </c>
      <c r="DL939">
        <v>2.2304832713754646E-2</v>
      </c>
      <c r="DM939">
        <v>5125</v>
      </c>
      <c r="DN939">
        <v>123.6</v>
      </c>
      <c r="DO939">
        <v>0.26500000000000001</v>
      </c>
      <c r="DP939">
        <v>13692.83</v>
      </c>
      <c r="DQ939" s="2">
        <v>0</v>
      </c>
      <c r="DR939" s="2">
        <v>0</v>
      </c>
      <c r="DS939">
        <v>0</v>
      </c>
      <c r="DT939">
        <v>3.3556387439414102</v>
      </c>
      <c r="DU939">
        <v>1541338.8329771201</v>
      </c>
      <c r="DV939">
        <v>0</v>
      </c>
    </row>
    <row r="940" spans="1:126" x14ac:dyDescent="0.15">
      <c r="A940" t="s">
        <v>1548</v>
      </c>
      <c r="B940" t="s">
        <v>618</v>
      </c>
      <c r="C940">
        <v>20</v>
      </c>
      <c r="D940">
        <v>173</v>
      </c>
      <c r="E940" t="s">
        <v>1686</v>
      </c>
      <c r="F940">
        <v>20173</v>
      </c>
      <c r="G940" t="s">
        <v>5924</v>
      </c>
      <c r="H940">
        <v>69.900000000000006</v>
      </c>
      <c r="I940">
        <v>9</v>
      </c>
      <c r="J940">
        <v>0.9</v>
      </c>
      <c r="K940">
        <v>4</v>
      </c>
      <c r="L940">
        <v>3.2</v>
      </c>
      <c r="M940">
        <v>13</v>
      </c>
      <c r="N940">
        <f t="shared" si="62"/>
        <v>5163.0600000000013</v>
      </c>
      <c r="O940">
        <f t="shared" si="60"/>
        <v>4836.9399999999987</v>
      </c>
      <c r="P940">
        <f t="shared" si="61"/>
        <v>5.8043280000000008</v>
      </c>
      <c r="Q940" s="4">
        <v>20173</v>
      </c>
      <c r="R940" s="5">
        <v>37.681044999999997</v>
      </c>
      <c r="S940" s="5">
        <v>-97.461054000000004</v>
      </c>
      <c r="T940">
        <v>2</v>
      </c>
      <c r="U940">
        <v>8.1789140665334908E-2</v>
      </c>
      <c r="V940">
        <v>497062</v>
      </c>
      <c r="W940">
        <v>503788</v>
      </c>
      <c r="X940">
        <v>506529</v>
      </c>
      <c r="Y940">
        <v>510715</v>
      </c>
      <c r="Z940">
        <v>260304</v>
      </c>
      <c r="AA940">
        <v>20161</v>
      </c>
      <c r="AB940">
        <v>207858.174</v>
      </c>
      <c r="AC940">
        <v>50657</v>
      </c>
      <c r="AD940">
        <v>8</v>
      </c>
      <c r="AE940">
        <v>1.5793765016415643E-5</v>
      </c>
      <c r="AF940">
        <v>72</v>
      </c>
      <c r="AG940">
        <v>1344</v>
      </c>
      <c r="AH940">
        <v>5.3571428571428568E-2</v>
      </c>
      <c r="AI940" s="3">
        <v>486723</v>
      </c>
      <c r="AJ940" s="3">
        <v>638413.73005666002</v>
      </c>
      <c r="AK940">
        <v>92</v>
      </c>
      <c r="AL940">
        <v>646067.19999999995</v>
      </c>
      <c r="AM940">
        <v>730303</v>
      </c>
      <c r="AN940">
        <v>178836</v>
      </c>
      <c r="AO940">
        <v>909139</v>
      </c>
      <c r="AP940">
        <v>34</v>
      </c>
      <c r="AQ940">
        <v>3</v>
      </c>
      <c r="AR940">
        <v>37</v>
      </c>
      <c r="AS940">
        <v>7.3443591351917872E-2</v>
      </c>
      <c r="AT940">
        <v>34</v>
      </c>
      <c r="AU940">
        <v>489</v>
      </c>
      <c r="AV940">
        <f t="shared" si="59"/>
        <v>523</v>
      </c>
      <c r="AW940">
        <v>534258</v>
      </c>
      <c r="AX940">
        <v>0.92999999999999994</v>
      </c>
      <c r="AY940">
        <v>1039890130.53992</v>
      </c>
      <c r="AZ940">
        <v>1039890.1305399199</v>
      </c>
      <c r="BA940">
        <v>2292.7300942239399</v>
      </c>
      <c r="BB940">
        <v>4.3616123961529247</v>
      </c>
      <c r="BC940">
        <v>745693</v>
      </c>
      <c r="BD940">
        <v>733934</v>
      </c>
      <c r="BE940">
        <v>11759</v>
      </c>
      <c r="BF940">
        <v>2.3657008582430361E-2</v>
      </c>
      <c r="BG940">
        <v>12580941</v>
      </c>
      <c r="BH940">
        <v>24.837553229923657</v>
      </c>
      <c r="BI940">
        <v>43268</v>
      </c>
      <c r="BJ940">
        <v>338</v>
      </c>
      <c r="BK940">
        <v>31</v>
      </c>
      <c r="BL940">
        <v>21</v>
      </c>
      <c r="BM940">
        <v>5</v>
      </c>
      <c r="BN940">
        <v>13</v>
      </c>
      <c r="BO940">
        <v>33</v>
      </c>
      <c r="BP940">
        <v>9</v>
      </c>
      <c r="BQ940">
        <v>42</v>
      </c>
      <c r="BR940">
        <v>13</v>
      </c>
      <c r="BS940">
        <v>3</v>
      </c>
      <c r="BT940">
        <v>490864</v>
      </c>
      <c r="BU940">
        <v>0.77</v>
      </c>
      <c r="BV940">
        <v>0.55162080000000002</v>
      </c>
      <c r="BW940">
        <v>2181</v>
      </c>
      <c r="BX940">
        <v>1.03491</v>
      </c>
      <c r="BY940">
        <v>-0.86565990000000004</v>
      </c>
      <c r="BZ940">
        <v>350</v>
      </c>
      <c r="CA940">
        <v>27</v>
      </c>
      <c r="CB940">
        <v>22</v>
      </c>
      <c r="CC940">
        <v>4</v>
      </c>
      <c r="CD940">
        <v>14</v>
      </c>
      <c r="CE940">
        <v>31</v>
      </c>
      <c r="CF940">
        <v>8</v>
      </c>
      <c r="CG940">
        <v>42</v>
      </c>
      <c r="CH940">
        <v>10</v>
      </c>
      <c r="CI940">
        <v>3</v>
      </c>
      <c r="CJ940">
        <v>509294</v>
      </c>
      <c r="CK940">
        <v>1.0033497351235239</v>
      </c>
      <c r="CL940">
        <v>0.66660227649625137</v>
      </c>
      <c r="CM940">
        <v>1965</v>
      </c>
      <c r="CN940">
        <v>-0.69530492298292257</v>
      </c>
      <c r="CO940">
        <v>79998</v>
      </c>
      <c r="CP940">
        <v>-0.25980748510000001</v>
      </c>
      <c r="CQ940">
        <v>-0.29371080789999998</v>
      </c>
      <c r="CR940">
        <v>435894</v>
      </c>
      <c r="CS940">
        <v>0.85</v>
      </c>
      <c r="CT940">
        <v>412064</v>
      </c>
      <c r="CU940">
        <v>0.83365464692000002</v>
      </c>
      <c r="CV940">
        <v>956</v>
      </c>
      <c r="CW940">
        <v>294</v>
      </c>
      <c r="CX940">
        <v>442</v>
      </c>
      <c r="CY940">
        <v>1004</v>
      </c>
      <c r="CZ940">
        <v>2042</v>
      </c>
      <c r="DA940" s="2">
        <v>331232</v>
      </c>
      <c r="DB940" s="2">
        <v>57280</v>
      </c>
      <c r="DC940" s="2">
        <v>173.32</v>
      </c>
      <c r="DD940" s="2">
        <v>103332</v>
      </c>
      <c r="DE940">
        <v>544</v>
      </c>
      <c r="DF940">
        <v>68</v>
      </c>
      <c r="DG940">
        <v>52.23</v>
      </c>
      <c r="DH940">
        <v>4.16</v>
      </c>
      <c r="DI940" s="2">
        <v>8.9</v>
      </c>
      <c r="DJ940">
        <v>-0.7</v>
      </c>
      <c r="DK940">
        <v>0.89530800886746675</v>
      </c>
      <c r="DL940">
        <v>2.232142857142857E-3</v>
      </c>
      <c r="DN940">
        <v>360.8</v>
      </c>
      <c r="DO940">
        <v>0.56000000000000005</v>
      </c>
      <c r="DP940">
        <v>1415.8200000000002</v>
      </c>
      <c r="DQ940" s="2">
        <v>0</v>
      </c>
      <c r="DR940" s="2">
        <v>8.8826872899999998</v>
      </c>
      <c r="DS940">
        <v>8.333377953949682E-6</v>
      </c>
      <c r="DT940">
        <v>4.6157465008361198</v>
      </c>
      <c r="DU940">
        <v>2982082.4177049892</v>
      </c>
      <c r="DV940">
        <v>0</v>
      </c>
    </row>
    <row r="941" spans="1:126" x14ac:dyDescent="0.15">
      <c r="A941" t="s">
        <v>1548</v>
      </c>
      <c r="B941" t="s">
        <v>1687</v>
      </c>
      <c r="C941">
        <v>20</v>
      </c>
      <c r="D941">
        <v>175</v>
      </c>
      <c r="E941" t="s">
        <v>1688</v>
      </c>
      <c r="F941">
        <v>20175</v>
      </c>
      <c r="G941" t="s">
        <v>5925</v>
      </c>
      <c r="H941">
        <v>36</v>
      </c>
      <c r="I941">
        <v>3</v>
      </c>
      <c r="J941">
        <v>0.3</v>
      </c>
      <c r="K941">
        <v>2.6</v>
      </c>
      <c r="L941">
        <v>1.5</v>
      </c>
      <c r="M941">
        <v>56.6</v>
      </c>
      <c r="N941">
        <f t="shared" si="62"/>
        <v>4517.66</v>
      </c>
      <c r="O941">
        <f t="shared" si="60"/>
        <v>5482.34</v>
      </c>
      <c r="P941">
        <f t="shared" si="61"/>
        <v>6.5788080000000022</v>
      </c>
      <c r="Q941" s="4">
        <v>20175</v>
      </c>
      <c r="R941" s="5">
        <v>37.180622999999997</v>
      </c>
      <c r="S941" s="5">
        <v>-100.85493200000001</v>
      </c>
      <c r="T941">
        <v>5</v>
      </c>
      <c r="U941">
        <v>9.9562629034592828E-2</v>
      </c>
      <c r="V941">
        <v>23013</v>
      </c>
      <c r="W941">
        <v>23319</v>
      </c>
      <c r="X941">
        <v>23274</v>
      </c>
      <c r="Y941">
        <v>23174</v>
      </c>
      <c r="Z941">
        <v>11268</v>
      </c>
      <c r="AA941">
        <v>20163</v>
      </c>
      <c r="AB941">
        <v>9149.3549999999996</v>
      </c>
      <c r="AC941">
        <v>47134</v>
      </c>
      <c r="AD941">
        <v>2</v>
      </c>
      <c r="AE941">
        <v>8.5932800549969919E-5</v>
      </c>
      <c r="AF941">
        <v>4</v>
      </c>
      <c r="AG941">
        <v>363</v>
      </c>
      <c r="AH941">
        <v>1.1019283746556474E-2</v>
      </c>
      <c r="AI941" s="3">
        <v>401816</v>
      </c>
      <c r="AJ941" s="3">
        <v>409172.75804580003</v>
      </c>
      <c r="AK941">
        <v>320</v>
      </c>
      <c r="AL941">
        <v>409952</v>
      </c>
      <c r="AM941">
        <v>642036</v>
      </c>
      <c r="AN941">
        <v>78027</v>
      </c>
      <c r="AO941">
        <v>720063</v>
      </c>
      <c r="AP941">
        <v>2</v>
      </c>
      <c r="AQ941">
        <v>0</v>
      </c>
      <c r="AR941">
        <v>2</v>
      </c>
      <c r="AS941">
        <v>8.5766971139414214E-2</v>
      </c>
      <c r="AT941">
        <v>2</v>
      </c>
      <c r="AU941">
        <v>4</v>
      </c>
      <c r="AV941">
        <f t="shared" si="59"/>
        <v>6</v>
      </c>
      <c r="AW941">
        <v>23274</v>
      </c>
      <c r="AX941">
        <v>1</v>
      </c>
      <c r="AY941">
        <v>2293084942.4541302</v>
      </c>
      <c r="AZ941">
        <v>2293084.9424541304</v>
      </c>
      <c r="BA941">
        <v>101922.15270130101</v>
      </c>
      <c r="BB941">
        <v>9.8114097229741432E-2</v>
      </c>
      <c r="BC941">
        <v>28101</v>
      </c>
      <c r="BD941">
        <v>28935</v>
      </c>
      <c r="BE941">
        <v>-834</v>
      </c>
      <c r="BF941">
        <v>-3.6240385868856737E-2</v>
      </c>
      <c r="BG941">
        <v>421848</v>
      </c>
      <c r="BH941">
        <v>18.125290023201856</v>
      </c>
      <c r="BI941">
        <v>2282</v>
      </c>
      <c r="BJ941">
        <v>20</v>
      </c>
      <c r="BK941">
        <v>3</v>
      </c>
      <c r="BL941">
        <v>4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2</v>
      </c>
      <c r="BS941">
        <v>0</v>
      </c>
      <c r="BT941">
        <v>23013</v>
      </c>
      <c r="BU941">
        <v>0.56000000000000005</v>
      </c>
      <c r="BV941">
        <v>0.34803030000000001</v>
      </c>
      <c r="BW941">
        <v>132</v>
      </c>
      <c r="BX941">
        <v>1.347065</v>
      </c>
      <c r="BY941">
        <v>-1.3269040000000001</v>
      </c>
      <c r="BZ941">
        <v>19</v>
      </c>
      <c r="CA941">
        <v>3</v>
      </c>
      <c r="CB941">
        <v>2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2</v>
      </c>
      <c r="CI941">
        <v>0</v>
      </c>
      <c r="CJ941">
        <v>23296</v>
      </c>
      <c r="CK941">
        <v>1.2019230769230771</v>
      </c>
      <c r="CL941">
        <v>0.50849788780823268</v>
      </c>
      <c r="CM941">
        <v>125</v>
      </c>
      <c r="CN941">
        <v>-0.83450722971832469</v>
      </c>
      <c r="CO941">
        <v>1289</v>
      </c>
      <c r="CP941">
        <v>-6.1098915400000002E-2</v>
      </c>
      <c r="CQ941">
        <v>-0.59722974480000002</v>
      </c>
      <c r="CR941">
        <v>21502</v>
      </c>
      <c r="CS941">
        <v>0.92900000000000005</v>
      </c>
      <c r="CT941">
        <v>17237</v>
      </c>
      <c r="CU941">
        <v>0.73758865248000005</v>
      </c>
      <c r="CV941">
        <v>14</v>
      </c>
      <c r="CW941">
        <v>7</v>
      </c>
      <c r="CX941">
        <v>11</v>
      </c>
      <c r="CY941">
        <v>462</v>
      </c>
      <c r="CZ941">
        <v>569</v>
      </c>
      <c r="DA941" s="2">
        <v>15024</v>
      </c>
      <c r="DB941" s="2">
        <v>1380</v>
      </c>
      <c r="DC941" s="2">
        <v>98.33</v>
      </c>
      <c r="DD941" s="2">
        <v>9449</v>
      </c>
      <c r="DE941">
        <v>206</v>
      </c>
      <c r="DF941">
        <v>25</v>
      </c>
      <c r="DG941">
        <v>42.75</v>
      </c>
      <c r="DH941">
        <v>8.5500000000000007</v>
      </c>
      <c r="DI941" s="2">
        <v>17.100000000000001</v>
      </c>
      <c r="DJ941">
        <v>-0.21</v>
      </c>
      <c r="DK941">
        <v>0.76853584725346924</v>
      </c>
      <c r="DL941">
        <v>0</v>
      </c>
      <c r="DM941">
        <v>0</v>
      </c>
      <c r="DN941">
        <v>56</v>
      </c>
      <c r="DO941">
        <v>0.13600000000000001</v>
      </c>
      <c r="DP941">
        <v>50442.67</v>
      </c>
      <c r="DQ941" s="2">
        <v>0</v>
      </c>
      <c r="DR941" s="2">
        <v>0</v>
      </c>
      <c r="DS941">
        <v>0</v>
      </c>
      <c r="DT941">
        <v>4.6307321210986796</v>
      </c>
      <c r="DU941">
        <v>1898377.8945086459</v>
      </c>
      <c r="DV941">
        <v>1</v>
      </c>
    </row>
    <row r="942" spans="1:126" x14ac:dyDescent="0.15">
      <c r="A942" t="s">
        <v>1548</v>
      </c>
      <c r="B942" t="s">
        <v>1689</v>
      </c>
      <c r="C942">
        <v>20</v>
      </c>
      <c r="D942">
        <v>177</v>
      </c>
      <c r="E942" t="s">
        <v>1690</v>
      </c>
      <c r="F942">
        <v>20177</v>
      </c>
      <c r="G942" t="s">
        <v>5926</v>
      </c>
      <c r="H942">
        <v>75.599999999999994</v>
      </c>
      <c r="I942">
        <v>8.1999999999999993</v>
      </c>
      <c r="J942">
        <v>1</v>
      </c>
      <c r="K942">
        <v>1.2</v>
      </c>
      <c r="L942">
        <v>3.2</v>
      </c>
      <c r="M942">
        <v>10.8</v>
      </c>
      <c r="N942">
        <f t="shared" si="62"/>
        <v>5911.9199999999983</v>
      </c>
      <c r="O942">
        <f t="shared" si="60"/>
        <v>4088.0800000000017</v>
      </c>
      <c r="P942">
        <f t="shared" si="61"/>
        <v>4.9056960000000043</v>
      </c>
      <c r="Q942" s="4">
        <v>20177</v>
      </c>
      <c r="R942" s="5">
        <v>39.041804999999997</v>
      </c>
      <c r="S942" s="5">
        <v>-95.755663999999996</v>
      </c>
      <c r="T942">
        <v>3</v>
      </c>
      <c r="U942">
        <v>8.1446539020508107E-2</v>
      </c>
      <c r="V942">
        <v>177688</v>
      </c>
      <c r="W942">
        <v>178600</v>
      </c>
      <c r="X942">
        <v>178792</v>
      </c>
      <c r="Y942">
        <v>178515</v>
      </c>
      <c r="Z942">
        <v>91874</v>
      </c>
      <c r="AA942">
        <v>20165</v>
      </c>
      <c r="AB942">
        <v>72519.593999999997</v>
      </c>
      <c r="AC942">
        <v>50378</v>
      </c>
      <c r="AD942">
        <v>6</v>
      </c>
      <c r="AE942">
        <v>3.3558548480916371E-5</v>
      </c>
      <c r="AF942">
        <v>47</v>
      </c>
      <c r="AG942">
        <v>826</v>
      </c>
      <c r="AH942">
        <v>5.6900726392251813E-2</v>
      </c>
      <c r="AI942" s="3">
        <v>194274</v>
      </c>
      <c r="AJ942" s="3">
        <v>348171.11673797504</v>
      </c>
      <c r="AK942">
        <v>75</v>
      </c>
      <c r="AL942">
        <v>356064</v>
      </c>
      <c r="AM942">
        <v>500556</v>
      </c>
      <c r="AN942">
        <v>64849</v>
      </c>
      <c r="AO942">
        <v>565405</v>
      </c>
      <c r="AP942">
        <v>14</v>
      </c>
      <c r="AQ942">
        <v>2</v>
      </c>
      <c r="AR942">
        <v>16</v>
      </c>
      <c r="AS942">
        <v>8.9585666293393054E-2</v>
      </c>
      <c r="AT942">
        <v>17</v>
      </c>
      <c r="AU942">
        <v>93</v>
      </c>
      <c r="AV942">
        <f t="shared" si="59"/>
        <v>110</v>
      </c>
      <c r="AW942">
        <v>165226</v>
      </c>
      <c r="AX942">
        <v>0.91</v>
      </c>
      <c r="AY942">
        <v>385971723.65074098</v>
      </c>
      <c r="AZ942">
        <v>385971.72365074098</v>
      </c>
      <c r="BA942">
        <v>2269.8472652885998</v>
      </c>
      <c r="BB942">
        <v>4.4055827689042983</v>
      </c>
      <c r="BC942">
        <v>596761</v>
      </c>
      <c r="BD942">
        <v>644854</v>
      </c>
      <c r="BE942">
        <v>-48093</v>
      </c>
      <c r="BF942">
        <v>-0.27065980820314256</v>
      </c>
      <c r="BG942">
        <v>4266741</v>
      </c>
      <c r="BH942">
        <v>23.864272450668935</v>
      </c>
      <c r="BI942">
        <v>16973</v>
      </c>
      <c r="BJ942">
        <v>157</v>
      </c>
      <c r="BK942">
        <v>40</v>
      </c>
      <c r="BL942">
        <v>41</v>
      </c>
      <c r="BM942">
        <v>5</v>
      </c>
      <c r="BN942">
        <v>28</v>
      </c>
      <c r="BO942">
        <v>22</v>
      </c>
      <c r="BP942">
        <v>3</v>
      </c>
      <c r="BQ942">
        <v>15</v>
      </c>
      <c r="BR942">
        <v>6</v>
      </c>
      <c r="BS942">
        <v>0</v>
      </c>
      <c r="BT942">
        <v>176255</v>
      </c>
      <c r="BU942">
        <v>0.79</v>
      </c>
      <c r="BV942">
        <v>0.63856080000000004</v>
      </c>
      <c r="BW942">
        <v>1327</v>
      </c>
      <c r="BX942">
        <v>1.7985310000000001</v>
      </c>
      <c r="BY942">
        <v>0.62773089999999998</v>
      </c>
      <c r="BZ942">
        <v>149</v>
      </c>
      <c r="CA942">
        <v>38</v>
      </c>
      <c r="CB942">
        <v>38</v>
      </c>
      <c r="CC942">
        <v>8</v>
      </c>
      <c r="CD942">
        <v>28</v>
      </c>
      <c r="CE942">
        <v>22</v>
      </c>
      <c r="CF942">
        <v>2</v>
      </c>
      <c r="CG942">
        <v>17</v>
      </c>
      <c r="CH942">
        <v>8</v>
      </c>
      <c r="CI942">
        <v>1</v>
      </c>
      <c r="CJ942">
        <v>178537</v>
      </c>
      <c r="CK942">
        <v>1.7419358452309606</v>
      </c>
      <c r="CL942">
        <v>0.6934972172368159</v>
      </c>
      <c r="CM942">
        <v>1174</v>
      </c>
      <c r="CN942">
        <v>0.54126379167166538</v>
      </c>
      <c r="CO942">
        <v>27854.000000000004</v>
      </c>
      <c r="CP942">
        <v>-0.22025942679999999</v>
      </c>
      <c r="CQ942">
        <v>-0.11912453050000001</v>
      </c>
      <c r="CR942">
        <v>151505</v>
      </c>
      <c r="CS942">
        <v>0.84799999999999998</v>
      </c>
      <c r="CT942">
        <v>150502</v>
      </c>
      <c r="CU942">
        <v>0.85598546880000004</v>
      </c>
      <c r="CV942">
        <v>569</v>
      </c>
      <c r="CW942">
        <v>107</v>
      </c>
      <c r="CX942">
        <v>124</v>
      </c>
      <c r="CY942">
        <v>362</v>
      </c>
      <c r="CZ942">
        <v>1264</v>
      </c>
      <c r="DA942" s="2">
        <v>122876</v>
      </c>
      <c r="DB942" s="2">
        <v>19425</v>
      </c>
      <c r="DC942" s="2">
        <v>152.66</v>
      </c>
      <c r="DD942" s="2">
        <v>30752</v>
      </c>
      <c r="DE942">
        <v>405</v>
      </c>
      <c r="DF942">
        <v>34</v>
      </c>
      <c r="DG942">
        <v>40.26</v>
      </c>
      <c r="DH942">
        <v>3.36</v>
      </c>
      <c r="DI942" s="2">
        <v>14.54</v>
      </c>
      <c r="DJ942">
        <v>-1.76</v>
      </c>
      <c r="DK942">
        <v>0.8415897134974315</v>
      </c>
      <c r="DL942">
        <v>1.2106537530266344E-3</v>
      </c>
      <c r="DM942">
        <v>261</v>
      </c>
      <c r="DN942">
        <v>130.5</v>
      </c>
      <c r="DO942">
        <v>0.39700000000000002</v>
      </c>
      <c r="DP942">
        <v>3702.81</v>
      </c>
      <c r="DQ942" s="2">
        <v>0</v>
      </c>
      <c r="DR942" s="2">
        <v>118.49475655000001</v>
      </c>
      <c r="DS942">
        <v>3.32792231004707E-4</v>
      </c>
      <c r="DT942">
        <v>4.71398341060371</v>
      </c>
      <c r="DU942">
        <v>1678479.7891131993</v>
      </c>
      <c r="DV942">
        <v>0</v>
      </c>
    </row>
    <row r="943" spans="1:126" x14ac:dyDescent="0.15">
      <c r="A943" t="s">
        <v>1548</v>
      </c>
      <c r="B943" t="s">
        <v>1691</v>
      </c>
      <c r="C943">
        <v>20</v>
      </c>
      <c r="D943">
        <v>179</v>
      </c>
      <c r="E943" t="s">
        <v>1692</v>
      </c>
      <c r="F943">
        <v>20179</v>
      </c>
      <c r="G943" t="s">
        <v>5927</v>
      </c>
      <c r="H943">
        <v>95.3</v>
      </c>
      <c r="I943">
        <v>0.1</v>
      </c>
      <c r="J943">
        <v>0.2</v>
      </c>
      <c r="K943">
        <v>0.2</v>
      </c>
      <c r="L943">
        <v>0.9</v>
      </c>
      <c r="M943">
        <v>3.3</v>
      </c>
      <c r="N943">
        <f t="shared" si="62"/>
        <v>9093.880000000001</v>
      </c>
      <c r="O943">
        <f t="shared" si="60"/>
        <v>906.11999999999898</v>
      </c>
      <c r="P943">
        <f t="shared" si="61"/>
        <v>1.0873439999999992</v>
      </c>
      <c r="Q943" s="4">
        <v>20179</v>
      </c>
      <c r="R943" s="5">
        <v>39.350546999999999</v>
      </c>
      <c r="S943" s="5">
        <v>-100.441228</v>
      </c>
      <c r="T943">
        <v>9</v>
      </c>
      <c r="U943">
        <v>0.16741919858205417</v>
      </c>
      <c r="V943">
        <v>2562</v>
      </c>
      <c r="W943">
        <v>2540</v>
      </c>
      <c r="X943">
        <v>2531</v>
      </c>
      <c r="Y943">
        <v>2475</v>
      </c>
      <c r="Z943">
        <v>1228</v>
      </c>
      <c r="AA943">
        <v>20167</v>
      </c>
      <c r="AB943">
        <v>1021.8390000000001</v>
      </c>
      <c r="AC943">
        <v>49750</v>
      </c>
      <c r="AD943">
        <v>1</v>
      </c>
      <c r="AE943">
        <v>3.9510075069142629E-4</v>
      </c>
      <c r="AF943">
        <v>4</v>
      </c>
      <c r="AG943">
        <v>384</v>
      </c>
      <c r="AH943">
        <v>1.0416666666666666E-2</v>
      </c>
      <c r="AI943" s="3">
        <v>561880</v>
      </c>
      <c r="AJ943" s="3">
        <v>573411.67501571006</v>
      </c>
      <c r="AK943">
        <v>891</v>
      </c>
      <c r="AL943">
        <v>573862.40000000002</v>
      </c>
      <c r="AM943">
        <v>583081</v>
      </c>
      <c r="AN943">
        <v>110786</v>
      </c>
      <c r="AO943">
        <v>693867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3</v>
      </c>
      <c r="AV943">
        <f t="shared" si="59"/>
        <v>3</v>
      </c>
      <c r="AW943">
        <v>1063</v>
      </c>
      <c r="AX943">
        <v>0.59000000000000008</v>
      </c>
      <c r="AY943">
        <v>79321855.364751294</v>
      </c>
      <c r="AZ943">
        <v>79321.855364751289</v>
      </c>
      <c r="BA943">
        <v>27866.277655018101</v>
      </c>
      <c r="BB943">
        <v>0.3588566841900831</v>
      </c>
      <c r="BC943">
        <v>2368</v>
      </c>
      <c r="BD943">
        <v>0</v>
      </c>
      <c r="BE943">
        <v>2368</v>
      </c>
      <c r="BF943">
        <v>0.92427790788446529</v>
      </c>
      <c r="BG943">
        <v>190956</v>
      </c>
      <c r="BH943">
        <v>75.446858949032006</v>
      </c>
      <c r="BI943">
        <v>611</v>
      </c>
      <c r="BJ943">
        <v>9</v>
      </c>
      <c r="BK943">
        <v>1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2435</v>
      </c>
      <c r="BU943">
        <v>0.71</v>
      </c>
      <c r="BV943">
        <v>0.6818632</v>
      </c>
      <c r="BW943">
        <v>39</v>
      </c>
      <c r="BX943">
        <v>4.9281319999999997</v>
      </c>
      <c r="BY943">
        <v>4.6445780000000001</v>
      </c>
      <c r="BZ943">
        <v>7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2541</v>
      </c>
      <c r="CK943">
        <v>3.9354584809130264</v>
      </c>
      <c r="CL943">
        <v>0.73053892215568861</v>
      </c>
      <c r="CM943">
        <v>29</v>
      </c>
      <c r="CN943">
        <v>3.5274005848889733</v>
      </c>
      <c r="CO943">
        <v>284</v>
      </c>
      <c r="CP943">
        <v>0.74235115699999998</v>
      </c>
      <c r="CQ943">
        <v>0.32440982299999999</v>
      </c>
      <c r="CR943">
        <v>2222</v>
      </c>
      <c r="CS943">
        <v>0.88500000000000001</v>
      </c>
      <c r="CT943">
        <v>2085</v>
      </c>
      <c r="CU943">
        <v>0.84390955506999998</v>
      </c>
      <c r="CW943">
        <v>1</v>
      </c>
      <c r="CY943">
        <v>423</v>
      </c>
      <c r="CZ943">
        <v>573</v>
      </c>
      <c r="DA943" s="2">
        <v>2223</v>
      </c>
      <c r="DB943" s="2">
        <v>205</v>
      </c>
      <c r="DC943" s="2">
        <v>117.51</v>
      </c>
      <c r="DD943" s="2">
        <v>53</v>
      </c>
      <c r="DE943">
        <v>150</v>
      </c>
      <c r="DF943">
        <v>6</v>
      </c>
      <c r="DG943">
        <v>39.17</v>
      </c>
      <c r="DH943">
        <v>78.34</v>
      </c>
      <c r="DI943" s="2">
        <v>39.17</v>
      </c>
      <c r="DJ943">
        <v>-1.21</v>
      </c>
      <c r="DK943">
        <v>0.84740513988752042</v>
      </c>
      <c r="DL943">
        <v>0</v>
      </c>
      <c r="DN943">
        <v>20.6</v>
      </c>
      <c r="DO943">
        <v>3.6000000000000004E-2</v>
      </c>
      <c r="DP943">
        <v>7705.7</v>
      </c>
      <c r="DQ943" s="2">
        <v>0</v>
      </c>
      <c r="DR943" s="2">
        <v>20.388719219999999</v>
      </c>
      <c r="DS943">
        <v>0</v>
      </c>
      <c r="DT943">
        <v>4.5727798928149399</v>
      </c>
      <c r="DU943">
        <v>2624146.4439625242</v>
      </c>
      <c r="DV943">
        <v>1</v>
      </c>
    </row>
    <row r="944" spans="1:126" x14ac:dyDescent="0.15">
      <c r="A944" t="s">
        <v>1548</v>
      </c>
      <c r="B944" t="s">
        <v>1693</v>
      </c>
      <c r="C944">
        <v>20</v>
      </c>
      <c r="D944">
        <v>181</v>
      </c>
      <c r="E944" t="s">
        <v>1694</v>
      </c>
      <c r="F944">
        <v>20181</v>
      </c>
      <c r="G944" t="s">
        <v>5928</v>
      </c>
      <c r="H944">
        <v>86.8</v>
      </c>
      <c r="I944">
        <v>0.6</v>
      </c>
      <c r="J944">
        <v>0.2</v>
      </c>
      <c r="K944">
        <v>0.3</v>
      </c>
      <c r="L944">
        <v>1.4</v>
      </c>
      <c r="M944">
        <v>10.8</v>
      </c>
      <c r="N944">
        <f t="shared" si="62"/>
        <v>7653.33</v>
      </c>
      <c r="O944">
        <f t="shared" si="60"/>
        <v>2346.67</v>
      </c>
      <c r="P944">
        <f t="shared" si="61"/>
        <v>2.8160040000000013</v>
      </c>
      <c r="Q944" s="4">
        <v>20181</v>
      </c>
      <c r="R944" s="5">
        <v>39.351351999999999</v>
      </c>
      <c r="S944" s="5">
        <v>-101.719859</v>
      </c>
      <c r="T944">
        <v>7</v>
      </c>
      <c r="U944">
        <v>-4.6216241108523182E-2</v>
      </c>
      <c r="V944">
        <v>6036</v>
      </c>
      <c r="W944">
        <v>6078</v>
      </c>
      <c r="X944">
        <v>6054</v>
      </c>
      <c r="Y944">
        <v>5960</v>
      </c>
      <c r="Z944">
        <v>2993</v>
      </c>
      <c r="AA944">
        <v>20169</v>
      </c>
      <c r="AB944">
        <v>2404.2179999999998</v>
      </c>
      <c r="AC944">
        <v>39029</v>
      </c>
      <c r="AD944">
        <v>1</v>
      </c>
      <c r="AE944">
        <v>1.6518004625041294E-4</v>
      </c>
      <c r="AF944">
        <v>6</v>
      </c>
      <c r="AG944">
        <v>416</v>
      </c>
      <c r="AH944">
        <v>1.4423076923076924E-2</v>
      </c>
      <c r="AI944" s="3">
        <v>594906</v>
      </c>
      <c r="AJ944" s="3">
        <v>675879.98215724505</v>
      </c>
      <c r="AK944">
        <v>520</v>
      </c>
      <c r="AL944">
        <v>675891.19999999995</v>
      </c>
      <c r="AM944">
        <v>709193</v>
      </c>
      <c r="AN944">
        <v>116693</v>
      </c>
      <c r="AO944">
        <v>825886</v>
      </c>
      <c r="AP944">
        <v>3</v>
      </c>
      <c r="AQ944">
        <v>0</v>
      </c>
      <c r="AR944">
        <v>3</v>
      </c>
      <c r="AS944">
        <v>0.4935834155972359</v>
      </c>
      <c r="AT944">
        <v>3</v>
      </c>
      <c r="AU944">
        <v>2</v>
      </c>
      <c r="AV944">
        <f t="shared" si="59"/>
        <v>5</v>
      </c>
      <c r="AW944">
        <v>1632</v>
      </c>
      <c r="AX944">
        <v>0.38</v>
      </c>
      <c r="AY944">
        <v>25514369.885807998</v>
      </c>
      <c r="AZ944">
        <v>25514.369885807999</v>
      </c>
      <c r="BA944">
        <v>3775.5865955993399</v>
      </c>
      <c r="BB944">
        <v>2.6485950584885449</v>
      </c>
      <c r="BC944">
        <v>5385</v>
      </c>
      <c r="BD944">
        <v>10715</v>
      </c>
      <c r="BE944">
        <v>-5330</v>
      </c>
      <c r="BF944">
        <v>-0.88303512259774686</v>
      </c>
      <c r="BG944">
        <v>190746</v>
      </c>
      <c r="BH944">
        <v>31.507433102081269</v>
      </c>
      <c r="BI944">
        <v>787</v>
      </c>
      <c r="BJ944">
        <v>10</v>
      </c>
      <c r="BK944">
        <v>3</v>
      </c>
      <c r="BL944">
        <v>2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0</v>
      </c>
      <c r="BT944">
        <v>5860</v>
      </c>
      <c r="BU944">
        <v>0.64</v>
      </c>
      <c r="BV944">
        <v>0.56794789999999995</v>
      </c>
      <c r="BW944">
        <v>65</v>
      </c>
      <c r="BX944">
        <v>2.901024</v>
      </c>
      <c r="BY944">
        <v>1.7701309999999999</v>
      </c>
      <c r="BZ944">
        <v>9</v>
      </c>
      <c r="CA944">
        <v>3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6063</v>
      </c>
      <c r="CK944">
        <v>2.474022761009401</v>
      </c>
      <c r="CL944">
        <v>0.66607414931437281</v>
      </c>
      <c r="CM944">
        <v>51</v>
      </c>
      <c r="CN944">
        <v>1.4556180298219721</v>
      </c>
      <c r="CO944">
        <v>467.99999999999994</v>
      </c>
      <c r="CP944">
        <v>-8.7494170299999993E-2</v>
      </c>
      <c r="CQ944">
        <v>-0.2013772187</v>
      </c>
      <c r="CR944">
        <v>5073</v>
      </c>
      <c r="CS944">
        <v>0.85</v>
      </c>
      <c r="CT944">
        <v>4774</v>
      </c>
      <c r="CU944">
        <v>0.82476299913999995</v>
      </c>
      <c r="CV944">
        <v>2</v>
      </c>
      <c r="CW944">
        <v>3</v>
      </c>
      <c r="CX944">
        <v>3</v>
      </c>
      <c r="CY944">
        <v>398</v>
      </c>
      <c r="CZ944">
        <v>615</v>
      </c>
      <c r="DA944" s="2">
        <v>3994</v>
      </c>
      <c r="DB944" s="2">
        <v>495</v>
      </c>
      <c r="DC944" s="2">
        <v>147.18</v>
      </c>
      <c r="DD944" s="2">
        <v>436</v>
      </c>
      <c r="DE944">
        <v>180</v>
      </c>
      <c r="DF944">
        <v>15</v>
      </c>
      <c r="DG944">
        <v>130.83000000000001</v>
      </c>
      <c r="DH944">
        <v>16.350000000000001</v>
      </c>
      <c r="DI944" s="2">
        <v>49.06</v>
      </c>
      <c r="DJ944">
        <v>-1.34</v>
      </c>
      <c r="DK944">
        <v>0.87131748545148313</v>
      </c>
      <c r="DL944">
        <v>2.403846153846154E-3</v>
      </c>
      <c r="DN944">
        <v>95</v>
      </c>
      <c r="DO944">
        <v>0.14199999999999999</v>
      </c>
      <c r="DP944">
        <v>35041</v>
      </c>
      <c r="DQ944" s="2">
        <v>0</v>
      </c>
      <c r="DR944" s="2">
        <v>47.12989958</v>
      </c>
      <c r="DS944">
        <v>6.9730586081162183E-5</v>
      </c>
      <c r="DT944">
        <v>3.6841221339352201</v>
      </c>
      <c r="DU944">
        <v>2490065.7300520367</v>
      </c>
      <c r="DV944">
        <v>1</v>
      </c>
    </row>
    <row r="945" spans="1:126" x14ac:dyDescent="0.15">
      <c r="A945" t="s">
        <v>1548</v>
      </c>
      <c r="B945" t="s">
        <v>1695</v>
      </c>
      <c r="C945">
        <v>20</v>
      </c>
      <c r="D945">
        <v>183</v>
      </c>
      <c r="E945" t="s">
        <v>1696</v>
      </c>
      <c r="F945">
        <v>20183</v>
      </c>
      <c r="G945" t="s">
        <v>5929</v>
      </c>
      <c r="H945">
        <v>96.3</v>
      </c>
      <c r="I945">
        <v>0.3</v>
      </c>
      <c r="J945">
        <v>0.3</v>
      </c>
      <c r="K945">
        <v>0.2</v>
      </c>
      <c r="L945">
        <v>1.5</v>
      </c>
      <c r="M945">
        <v>1.5</v>
      </c>
      <c r="N945">
        <f t="shared" si="62"/>
        <v>9278.41</v>
      </c>
      <c r="O945">
        <f t="shared" si="60"/>
        <v>721.59000000000015</v>
      </c>
      <c r="P945">
        <f t="shared" si="61"/>
        <v>0.86590800000000046</v>
      </c>
      <c r="Q945" s="4">
        <v>20183</v>
      </c>
      <c r="R945" s="5">
        <v>39.784660000000002</v>
      </c>
      <c r="S945" s="5">
        <v>-98.785428999999993</v>
      </c>
      <c r="T945">
        <v>9</v>
      </c>
      <c r="U945">
        <v>0.18446145719385862</v>
      </c>
      <c r="V945">
        <v>3835</v>
      </c>
      <c r="W945">
        <v>3779</v>
      </c>
      <c r="X945">
        <v>3740</v>
      </c>
      <c r="Y945">
        <v>3690</v>
      </c>
      <c r="Z945">
        <v>1746</v>
      </c>
      <c r="AA945">
        <v>20171</v>
      </c>
      <c r="AB945">
        <v>1428.1980000000001</v>
      </c>
      <c r="AC945">
        <v>43848</v>
      </c>
      <c r="AD945">
        <v>1</v>
      </c>
      <c r="AE945">
        <v>2.6737967914438503E-4</v>
      </c>
      <c r="AF945">
        <v>4</v>
      </c>
      <c r="AG945">
        <v>497</v>
      </c>
      <c r="AH945">
        <v>8.0482897384305842E-3</v>
      </c>
      <c r="AI945" s="3">
        <v>500364</v>
      </c>
      <c r="AJ945" s="3">
        <v>573096.25536741002</v>
      </c>
      <c r="AK945">
        <v>427</v>
      </c>
      <c r="AL945">
        <v>573798.39999999991</v>
      </c>
      <c r="AM945">
        <v>753867</v>
      </c>
      <c r="AN945">
        <v>105672</v>
      </c>
      <c r="AO945">
        <v>859539</v>
      </c>
      <c r="AP945">
        <v>1</v>
      </c>
      <c r="AQ945">
        <v>0</v>
      </c>
      <c r="AR945">
        <v>1</v>
      </c>
      <c r="AS945">
        <v>0.26462026991267534</v>
      </c>
      <c r="AT945">
        <v>1</v>
      </c>
      <c r="AU945">
        <v>4</v>
      </c>
      <c r="AV945">
        <f t="shared" si="59"/>
        <v>5</v>
      </c>
      <c r="AW945">
        <v>2216</v>
      </c>
      <c r="AX945">
        <v>0.85</v>
      </c>
      <c r="AY945">
        <v>442718224.87562299</v>
      </c>
      <c r="AZ945">
        <v>442718.22487562301</v>
      </c>
      <c r="BA945">
        <v>97792.625011275901</v>
      </c>
      <c r="BB945">
        <v>0.1022571998537411</v>
      </c>
      <c r="BC945">
        <v>1099</v>
      </c>
      <c r="BD945">
        <v>75</v>
      </c>
      <c r="BE945">
        <v>1024</v>
      </c>
      <c r="BF945">
        <v>0.26701434159061277</v>
      </c>
      <c r="BG945">
        <v>126184</v>
      </c>
      <c r="BH945">
        <v>33.739037433155083</v>
      </c>
      <c r="BI945">
        <v>910</v>
      </c>
      <c r="BJ945">
        <v>11</v>
      </c>
      <c r="BK945">
        <v>2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3753</v>
      </c>
      <c r="BU945">
        <v>0.77</v>
      </c>
      <c r="BV945">
        <v>0.680037</v>
      </c>
      <c r="BW945">
        <v>94</v>
      </c>
      <c r="BX945">
        <v>3.7303489999999999</v>
      </c>
      <c r="BY945">
        <v>4.9647680000000003</v>
      </c>
      <c r="BZ945">
        <v>14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3739</v>
      </c>
      <c r="CK945">
        <v>4.2792190425247387</v>
      </c>
      <c r="CL945">
        <v>0.65639195327709277</v>
      </c>
      <c r="CM945">
        <v>78</v>
      </c>
      <c r="CN945">
        <v>5.1427126315749092</v>
      </c>
      <c r="CO945">
        <v>374</v>
      </c>
      <c r="CP945">
        <v>0.73279257900000005</v>
      </c>
      <c r="CQ945">
        <v>0.48963366899999999</v>
      </c>
      <c r="CR945">
        <v>3174</v>
      </c>
      <c r="CS945">
        <v>0.86</v>
      </c>
      <c r="CT945">
        <v>3149</v>
      </c>
      <c r="CU945">
        <v>0.85152409045999999</v>
      </c>
      <c r="CW945">
        <v>2</v>
      </c>
      <c r="CX945">
        <v>5</v>
      </c>
      <c r="CY945">
        <v>390</v>
      </c>
      <c r="CZ945">
        <v>713</v>
      </c>
      <c r="DA945" s="2">
        <v>2532</v>
      </c>
      <c r="DB945" s="2">
        <v>295</v>
      </c>
      <c r="DC945" s="2">
        <v>107.93</v>
      </c>
      <c r="DD945" s="2">
        <v>94</v>
      </c>
      <c r="DE945">
        <v>162</v>
      </c>
      <c r="DF945">
        <v>15</v>
      </c>
      <c r="DG945">
        <v>53.97</v>
      </c>
      <c r="DH945">
        <v>107.93</v>
      </c>
      <c r="DI945" s="2">
        <v>53.97</v>
      </c>
      <c r="DJ945">
        <v>-0.94</v>
      </c>
      <c r="DK945">
        <v>0.91303331174904667</v>
      </c>
      <c r="DL945">
        <v>4.0241448692152921E-3</v>
      </c>
      <c r="DM945">
        <v>0</v>
      </c>
      <c r="DN945">
        <v>340.5</v>
      </c>
      <c r="DO945">
        <v>0.54899999999999993</v>
      </c>
      <c r="DP945">
        <v>9037.1</v>
      </c>
      <c r="DQ945" s="2">
        <v>0</v>
      </c>
      <c r="DR945" s="2">
        <v>435.37869081000002</v>
      </c>
      <c r="DS945">
        <v>7.5876418707249811E-4</v>
      </c>
      <c r="DT945">
        <v>4.8249844445725998</v>
      </c>
      <c r="DU945">
        <v>2768568.3543206458</v>
      </c>
      <c r="DV945">
        <v>0</v>
      </c>
    </row>
    <row r="946" spans="1:126" x14ac:dyDescent="0.15">
      <c r="A946" t="s">
        <v>1548</v>
      </c>
      <c r="B946" t="s">
        <v>1697</v>
      </c>
      <c r="C946">
        <v>20</v>
      </c>
      <c r="D946">
        <v>185</v>
      </c>
      <c r="E946" t="s">
        <v>1698</v>
      </c>
      <c r="F946">
        <v>20185</v>
      </c>
      <c r="G946" t="s">
        <v>5930</v>
      </c>
      <c r="H946">
        <v>85.8</v>
      </c>
      <c r="I946">
        <v>0.2</v>
      </c>
      <c r="J946">
        <v>0.7</v>
      </c>
      <c r="K946">
        <v>0.4</v>
      </c>
      <c r="L946">
        <v>1.1000000000000001</v>
      </c>
      <c r="M946">
        <v>11.9</v>
      </c>
      <c r="N946">
        <f t="shared" si="62"/>
        <v>7505.1499999999987</v>
      </c>
      <c r="O946">
        <f t="shared" si="60"/>
        <v>2494.8500000000013</v>
      </c>
      <c r="P946">
        <f t="shared" si="61"/>
        <v>2.9938200000000026</v>
      </c>
      <c r="Q946" s="4">
        <v>20185</v>
      </c>
      <c r="R946" s="5">
        <v>38.035629999999998</v>
      </c>
      <c r="S946" s="5">
        <v>-98.719888999999995</v>
      </c>
      <c r="T946">
        <v>9</v>
      </c>
      <c r="U946">
        <v>0.15701354997685238</v>
      </c>
      <c r="V946">
        <v>4398</v>
      </c>
      <c r="W946">
        <v>4363</v>
      </c>
      <c r="X946">
        <v>4320</v>
      </c>
      <c r="Y946">
        <v>4220</v>
      </c>
      <c r="Z946">
        <v>2129</v>
      </c>
      <c r="AA946">
        <v>20173</v>
      </c>
      <c r="AB946">
        <v>1734.6480000000001</v>
      </c>
      <c r="AC946">
        <v>47377</v>
      </c>
      <c r="AD946">
        <v>1</v>
      </c>
      <c r="AE946">
        <v>2.3148148148148149E-4</v>
      </c>
      <c r="AF946">
        <v>9</v>
      </c>
      <c r="AG946">
        <v>536</v>
      </c>
      <c r="AH946">
        <v>1.6791044776119403E-2</v>
      </c>
      <c r="AI946" s="3">
        <v>498769</v>
      </c>
      <c r="AJ946" s="3">
        <v>506908.66664480005</v>
      </c>
      <c r="AK946">
        <v>320</v>
      </c>
      <c r="AL946">
        <v>508652.79999999999</v>
      </c>
      <c r="AM946">
        <v>386658</v>
      </c>
      <c r="AN946">
        <v>125593</v>
      </c>
      <c r="AO946">
        <v>512251</v>
      </c>
      <c r="AP946">
        <v>1</v>
      </c>
      <c r="AQ946">
        <v>0</v>
      </c>
      <c r="AR946">
        <v>1</v>
      </c>
      <c r="AS946">
        <v>0.22920009168003666</v>
      </c>
      <c r="AT946">
        <v>1</v>
      </c>
      <c r="AU946">
        <v>1</v>
      </c>
      <c r="AV946">
        <f t="shared" si="59"/>
        <v>2</v>
      </c>
      <c r="AW946">
        <v>31</v>
      </c>
      <c r="AX946">
        <v>1.0000000000000009E-2</v>
      </c>
      <c r="AY946">
        <v>333977370.95714402</v>
      </c>
      <c r="AZ946">
        <v>333977.37095714401</v>
      </c>
      <c r="BA946">
        <v>69845.095449820001</v>
      </c>
      <c r="BB946">
        <v>0.14317397571865972</v>
      </c>
      <c r="BC946">
        <v>1930</v>
      </c>
      <c r="BD946">
        <v>0</v>
      </c>
      <c r="BE946">
        <v>1930</v>
      </c>
      <c r="BF946">
        <v>0.43883583447021374</v>
      </c>
      <c r="BG946">
        <v>150090</v>
      </c>
      <c r="BH946">
        <v>34.743055555555557</v>
      </c>
      <c r="BI946">
        <v>951</v>
      </c>
      <c r="BJ946">
        <v>11</v>
      </c>
      <c r="BK946">
        <v>2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4342</v>
      </c>
      <c r="BU946">
        <v>0.67</v>
      </c>
      <c r="BV946">
        <v>0.60519400000000001</v>
      </c>
      <c r="BW946">
        <v>65</v>
      </c>
      <c r="BX946">
        <v>3.4546290000000002</v>
      </c>
      <c r="BY946">
        <v>2.9509159999999999</v>
      </c>
      <c r="BZ946">
        <v>12</v>
      </c>
      <c r="CA946">
        <v>2</v>
      </c>
      <c r="CB946">
        <v>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4296</v>
      </c>
      <c r="CK946">
        <v>3.9571694599627563</v>
      </c>
      <c r="CL946">
        <v>0.67018950437317781</v>
      </c>
      <c r="CM946">
        <v>54</v>
      </c>
      <c r="CN946">
        <v>3.5125617603131181</v>
      </c>
      <c r="CO946">
        <v>469.00000000000006</v>
      </c>
      <c r="CP946">
        <v>-0.52388406440000002</v>
      </c>
      <c r="CQ946">
        <v>-0.34266258249999998</v>
      </c>
      <c r="CR946">
        <v>3746</v>
      </c>
      <c r="CS946">
        <v>0.88700000000000001</v>
      </c>
      <c r="CT946">
        <v>3382</v>
      </c>
      <c r="CU946">
        <v>0.80596388071999991</v>
      </c>
      <c r="CV946">
        <v>2</v>
      </c>
      <c r="CW946">
        <v>1</v>
      </c>
      <c r="CX946">
        <v>2</v>
      </c>
      <c r="CY946">
        <v>420</v>
      </c>
      <c r="CZ946">
        <v>751</v>
      </c>
      <c r="DA946" s="2">
        <v>2694</v>
      </c>
      <c r="DB946" s="2">
        <v>245</v>
      </c>
      <c r="DC946" s="2">
        <v>91.76</v>
      </c>
      <c r="DD946" s="2">
        <v>190</v>
      </c>
      <c r="DE946">
        <v>210</v>
      </c>
      <c r="DF946">
        <v>1</v>
      </c>
      <c r="DG946">
        <v>45.88</v>
      </c>
      <c r="DH946">
        <v>68.819999999999993</v>
      </c>
      <c r="DI946" s="2">
        <v>68.819999999999993</v>
      </c>
      <c r="DJ946">
        <v>-1.52</v>
      </c>
      <c r="DK946">
        <v>0.90830624998746912</v>
      </c>
      <c r="DL946">
        <v>0</v>
      </c>
      <c r="DM946">
        <v>0</v>
      </c>
      <c r="DN946">
        <v>154.1</v>
      </c>
      <c r="DO946">
        <v>0.29699999999999999</v>
      </c>
      <c r="DP946">
        <v>34001.760000000002</v>
      </c>
      <c r="DQ946" s="2">
        <v>0</v>
      </c>
      <c r="DR946" s="2">
        <v>182.14493707999998</v>
      </c>
      <c r="DS946">
        <v>3.5809493012048697E-4</v>
      </c>
      <c r="DT946">
        <v>4.2875828393513098</v>
      </c>
      <c r="DU946">
        <v>2180891.0164679941</v>
      </c>
      <c r="DV946">
        <v>1</v>
      </c>
    </row>
    <row r="947" spans="1:126" x14ac:dyDescent="0.15">
      <c r="A947" t="s">
        <v>1548</v>
      </c>
      <c r="B947" t="s">
        <v>1699</v>
      </c>
      <c r="C947">
        <v>20</v>
      </c>
      <c r="D947">
        <v>187</v>
      </c>
      <c r="E947" t="s">
        <v>1700</v>
      </c>
      <c r="F947">
        <v>20187</v>
      </c>
      <c r="G947" t="s">
        <v>5931</v>
      </c>
      <c r="H947">
        <v>60.4</v>
      </c>
      <c r="I947">
        <v>0.5</v>
      </c>
      <c r="J947">
        <v>0.9</v>
      </c>
      <c r="K947">
        <v>0</v>
      </c>
      <c r="L947">
        <v>1</v>
      </c>
      <c r="M947">
        <v>37</v>
      </c>
      <c r="N947">
        <f t="shared" si="62"/>
        <v>5019.2199999999993</v>
      </c>
      <c r="O947">
        <f t="shared" si="60"/>
        <v>4980.7800000000007</v>
      </c>
      <c r="P947">
        <f t="shared" si="61"/>
        <v>5.9769360000000029</v>
      </c>
      <c r="Q947" s="4">
        <v>20187</v>
      </c>
      <c r="R947" s="5">
        <v>37.565931999999997</v>
      </c>
      <c r="S947" s="5">
        <v>-101.789383</v>
      </c>
      <c r="T947">
        <v>9</v>
      </c>
      <c r="U947">
        <v>0.14190803636695037</v>
      </c>
      <c r="V947">
        <v>2200</v>
      </c>
      <c r="W947">
        <v>2187</v>
      </c>
      <c r="X947">
        <v>2149</v>
      </c>
      <c r="Y947">
        <v>2066</v>
      </c>
      <c r="Z947">
        <v>999</v>
      </c>
      <c r="AA947">
        <v>20175</v>
      </c>
      <c r="AB947">
        <v>892.9079999999999</v>
      </c>
      <c r="AC947">
        <v>43780</v>
      </c>
      <c r="AD947">
        <v>0</v>
      </c>
      <c r="AE947">
        <v>0</v>
      </c>
      <c r="AF947">
        <v>1</v>
      </c>
      <c r="AG947">
        <v>278</v>
      </c>
      <c r="AH947">
        <v>3.5971223021582736E-3</v>
      </c>
      <c r="AI947" s="3">
        <v>429179</v>
      </c>
      <c r="AJ947" s="3">
        <v>435424.836673285</v>
      </c>
      <c r="AK947">
        <v>640</v>
      </c>
      <c r="AL947">
        <v>435276.79999999999</v>
      </c>
      <c r="AM947">
        <v>462474</v>
      </c>
      <c r="AN947">
        <v>84598</v>
      </c>
      <c r="AO947">
        <v>547072</v>
      </c>
      <c r="AP947">
        <v>1</v>
      </c>
      <c r="AQ947">
        <v>0</v>
      </c>
      <c r="AR947">
        <v>1</v>
      </c>
      <c r="AS947">
        <v>0.45724737082761779</v>
      </c>
      <c r="AT947">
        <v>1</v>
      </c>
      <c r="AU947">
        <v>1</v>
      </c>
      <c r="AV947">
        <f t="shared" si="59"/>
        <v>2</v>
      </c>
      <c r="AW947">
        <v>1188</v>
      </c>
      <c r="AX947">
        <v>0.99</v>
      </c>
      <c r="AY947">
        <v>218813424.493965</v>
      </c>
      <c r="AZ947">
        <v>218813.42449396499</v>
      </c>
      <c r="BA947">
        <v>91035.183977544395</v>
      </c>
      <c r="BB947">
        <v>0.10984763871589137</v>
      </c>
      <c r="BC947">
        <v>7856</v>
      </c>
      <c r="BD947">
        <v>14799</v>
      </c>
      <c r="BE947">
        <v>-6943</v>
      </c>
      <c r="BF947">
        <v>-3.1559090909090908</v>
      </c>
      <c r="BG947">
        <v>87194</v>
      </c>
      <c r="BH947">
        <v>40.574220567705908</v>
      </c>
      <c r="BI947">
        <v>324</v>
      </c>
      <c r="BJ947">
        <v>5</v>
      </c>
      <c r="BK947">
        <v>0</v>
      </c>
      <c r="BL947">
        <v>2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2107</v>
      </c>
      <c r="BU947">
        <v>0.62</v>
      </c>
      <c r="BV947">
        <v>0.51849529999999999</v>
      </c>
      <c r="BW947">
        <v>17</v>
      </c>
      <c r="BX947">
        <v>3.3222589999999999</v>
      </c>
      <c r="BY947">
        <v>1.4223779999999999</v>
      </c>
      <c r="BZ947">
        <v>5</v>
      </c>
      <c r="CA947">
        <v>0</v>
      </c>
      <c r="CB947">
        <v>2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2127</v>
      </c>
      <c r="CK947">
        <v>3.291020216267043</v>
      </c>
      <c r="CL947">
        <v>0.61507293354943271</v>
      </c>
      <c r="CM947">
        <v>14</v>
      </c>
      <c r="CN947">
        <v>1.6697210701307381</v>
      </c>
      <c r="CO947">
        <v>238</v>
      </c>
      <c r="CP947">
        <v>0</v>
      </c>
      <c r="CQ947">
        <v>0</v>
      </c>
      <c r="CR947">
        <v>1902</v>
      </c>
      <c r="CS947">
        <v>0.92500000000000004</v>
      </c>
      <c r="CT947">
        <v>1602</v>
      </c>
      <c r="CU947">
        <v>0.75874125873999998</v>
      </c>
      <c r="CW947">
        <v>0</v>
      </c>
      <c r="CX947">
        <v>2</v>
      </c>
      <c r="CY947">
        <v>305</v>
      </c>
      <c r="CZ947">
        <v>411</v>
      </c>
      <c r="DA947" s="2">
        <v>1595</v>
      </c>
      <c r="DB947" s="2">
        <v>120</v>
      </c>
      <c r="DC947" s="2">
        <v>45.58</v>
      </c>
      <c r="DD947" s="2">
        <v>535</v>
      </c>
      <c r="DE947">
        <v>138</v>
      </c>
      <c r="DF947">
        <v>9</v>
      </c>
      <c r="DH947">
        <v>45.58</v>
      </c>
      <c r="DI947" s="2">
        <v>45.58</v>
      </c>
      <c r="DJ947">
        <v>-1.59</v>
      </c>
      <c r="DK947">
        <v>0.76790103896043371</v>
      </c>
      <c r="DL947">
        <v>0</v>
      </c>
      <c r="DM947">
        <v>0</v>
      </c>
      <c r="DN947">
        <v>145.80000000000001</v>
      </c>
      <c r="DO947">
        <v>0.34100000000000003</v>
      </c>
      <c r="DP947">
        <v>74143.42</v>
      </c>
      <c r="DQ947" s="2">
        <v>0</v>
      </c>
      <c r="DR947" s="2">
        <v>0</v>
      </c>
      <c r="DS947">
        <v>0</v>
      </c>
      <c r="DT947">
        <v>3.0653212306473399</v>
      </c>
      <c r="DU947">
        <v>1334263.2162482359</v>
      </c>
      <c r="DV947">
        <v>1</v>
      </c>
    </row>
    <row r="948" spans="1:126" x14ac:dyDescent="0.15">
      <c r="A948" t="s">
        <v>1548</v>
      </c>
      <c r="B948" t="s">
        <v>1701</v>
      </c>
      <c r="C948">
        <v>20</v>
      </c>
      <c r="D948">
        <v>189</v>
      </c>
      <c r="E948" t="s">
        <v>1702</v>
      </c>
      <c r="F948">
        <v>20189</v>
      </c>
      <c r="G948" t="s">
        <v>5932</v>
      </c>
      <c r="H948">
        <v>65.400000000000006</v>
      </c>
      <c r="I948">
        <v>0.2</v>
      </c>
      <c r="J948">
        <v>0.6</v>
      </c>
      <c r="K948">
        <v>0.3</v>
      </c>
      <c r="L948">
        <v>0.8</v>
      </c>
      <c r="M948">
        <v>32.6</v>
      </c>
      <c r="N948">
        <f t="shared" si="62"/>
        <v>5341.0500000000011</v>
      </c>
      <c r="O948">
        <f t="shared" si="60"/>
        <v>4658.9499999999989</v>
      </c>
      <c r="P948">
        <f t="shared" si="61"/>
        <v>5.5907400000000012</v>
      </c>
      <c r="Q948" s="4">
        <v>20189</v>
      </c>
      <c r="R948" s="5">
        <v>37.200969000000001</v>
      </c>
      <c r="S948" s="5">
        <v>-101.317577</v>
      </c>
      <c r="T948">
        <v>7</v>
      </c>
      <c r="U948">
        <v>-7.5390319396808639E-2</v>
      </c>
      <c r="V948">
        <v>5633</v>
      </c>
      <c r="W948">
        <v>5744</v>
      </c>
      <c r="X948">
        <v>5772</v>
      </c>
      <c r="Y948">
        <v>5786</v>
      </c>
      <c r="Z948">
        <v>2893</v>
      </c>
      <c r="AA948">
        <v>20177</v>
      </c>
      <c r="AB948">
        <v>2246.1619999999998</v>
      </c>
      <c r="AC948">
        <v>55433</v>
      </c>
      <c r="AD948">
        <v>0</v>
      </c>
      <c r="AE948">
        <v>0</v>
      </c>
      <c r="AF948">
        <v>4</v>
      </c>
      <c r="AG948">
        <v>315</v>
      </c>
      <c r="AH948">
        <v>1.2698412698412698E-2</v>
      </c>
      <c r="AI948" s="3">
        <v>455566</v>
      </c>
      <c r="AJ948" s="3">
        <v>465448.01386416005</v>
      </c>
      <c r="AK948">
        <v>320</v>
      </c>
      <c r="AL948">
        <v>465779.19999999995</v>
      </c>
      <c r="AM948">
        <v>475074</v>
      </c>
      <c r="AN948">
        <v>117650</v>
      </c>
      <c r="AO948">
        <v>592724</v>
      </c>
      <c r="AP948">
        <v>1</v>
      </c>
      <c r="AQ948">
        <v>0</v>
      </c>
      <c r="AR948">
        <v>1</v>
      </c>
      <c r="AS948">
        <v>0.17409470752089137</v>
      </c>
      <c r="AT948">
        <v>1</v>
      </c>
      <c r="AU948">
        <v>6</v>
      </c>
      <c r="AV948">
        <f t="shared" si="59"/>
        <v>7</v>
      </c>
      <c r="AW948">
        <v>5772</v>
      </c>
      <c r="AX948">
        <v>1</v>
      </c>
      <c r="AY948">
        <v>523984706.489057</v>
      </c>
      <c r="AZ948">
        <v>523984.70648905699</v>
      </c>
      <c r="BA948">
        <v>95735.7445478468</v>
      </c>
      <c r="BB948">
        <v>0.10445419364762136</v>
      </c>
      <c r="BC948">
        <v>11425</v>
      </c>
      <c r="BD948">
        <v>600</v>
      </c>
      <c r="BE948">
        <v>10825</v>
      </c>
      <c r="BF948">
        <v>1.921711343866501</v>
      </c>
      <c r="BG948">
        <v>137578</v>
      </c>
      <c r="BH948">
        <v>23.835412335412336</v>
      </c>
      <c r="BI948">
        <v>784</v>
      </c>
      <c r="BJ948">
        <v>9</v>
      </c>
      <c r="BK948">
        <v>0</v>
      </c>
      <c r="BL948">
        <v>1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5129</v>
      </c>
      <c r="BU948">
        <v>0.62</v>
      </c>
      <c r="BV948">
        <v>0.59513150000000004</v>
      </c>
      <c r="BW948">
        <v>57</v>
      </c>
      <c r="BX948">
        <v>2.1446679999999998</v>
      </c>
      <c r="BY948">
        <v>1.323283</v>
      </c>
      <c r="BZ948">
        <v>10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5845</v>
      </c>
      <c r="CK948">
        <v>1.881950384944397</v>
      </c>
      <c r="CL948">
        <v>0.69824922760041197</v>
      </c>
      <c r="CM948">
        <v>43</v>
      </c>
      <c r="CN948">
        <v>0.88114353552815494</v>
      </c>
      <c r="CO948">
        <v>475.00000000000006</v>
      </c>
      <c r="CP948">
        <v>1.106152606</v>
      </c>
      <c r="CQ948">
        <v>-0.203846263</v>
      </c>
      <c r="CR948">
        <v>5386</v>
      </c>
      <c r="CS948">
        <v>0.92599999999999993</v>
      </c>
      <c r="CT948">
        <v>4253</v>
      </c>
      <c r="CU948">
        <v>0.78155940593999995</v>
      </c>
      <c r="CV948">
        <v>3</v>
      </c>
      <c r="CW948">
        <v>2</v>
      </c>
      <c r="CX948">
        <v>1</v>
      </c>
      <c r="CY948">
        <v>468</v>
      </c>
      <c r="CZ948">
        <v>480</v>
      </c>
      <c r="DA948" s="2">
        <v>3430</v>
      </c>
      <c r="DB948" s="2">
        <v>360</v>
      </c>
      <c r="DC948" s="2">
        <v>103.16</v>
      </c>
      <c r="DD948" s="2">
        <v>872</v>
      </c>
      <c r="DE948">
        <v>154</v>
      </c>
      <c r="DF948">
        <v>20</v>
      </c>
      <c r="DG948">
        <v>68.78</v>
      </c>
      <c r="DH948">
        <v>17.190000000000001</v>
      </c>
      <c r="DI948" s="2">
        <v>17.190000000000001</v>
      </c>
      <c r="DJ948">
        <v>-1.18</v>
      </c>
      <c r="DK948">
        <v>0.93010013916754108</v>
      </c>
      <c r="DL948">
        <v>0</v>
      </c>
      <c r="DM948">
        <v>0</v>
      </c>
      <c r="DN948">
        <v>112.9</v>
      </c>
      <c r="DO948">
        <v>0.23600000000000002</v>
      </c>
      <c r="DP948">
        <v>59769.96</v>
      </c>
      <c r="DQ948" s="2">
        <v>923</v>
      </c>
      <c r="DR948" s="2">
        <v>0</v>
      </c>
      <c r="DS948">
        <v>0</v>
      </c>
      <c r="DT948">
        <v>4.0140318381364999</v>
      </c>
      <c r="DU948">
        <v>1869652.5383417483</v>
      </c>
      <c r="DV948">
        <v>1</v>
      </c>
    </row>
    <row r="949" spans="1:126" x14ac:dyDescent="0.15">
      <c r="A949" t="s">
        <v>1548</v>
      </c>
      <c r="B949" t="s">
        <v>1703</v>
      </c>
      <c r="C949">
        <v>20</v>
      </c>
      <c r="D949">
        <v>191</v>
      </c>
      <c r="E949" t="s">
        <v>1704</v>
      </c>
      <c r="F949">
        <v>20191</v>
      </c>
      <c r="G949" t="s">
        <v>5933</v>
      </c>
      <c r="H949">
        <v>91.3</v>
      </c>
      <c r="I949">
        <v>0.9</v>
      </c>
      <c r="J949">
        <v>1.1000000000000001</v>
      </c>
      <c r="K949">
        <v>0.2</v>
      </c>
      <c r="L949">
        <v>2</v>
      </c>
      <c r="M949">
        <v>4.5</v>
      </c>
      <c r="N949">
        <f t="shared" si="62"/>
        <v>8361.9999999999982</v>
      </c>
      <c r="O949">
        <f t="shared" si="60"/>
        <v>1638.0000000000018</v>
      </c>
      <c r="P949">
        <f t="shared" si="61"/>
        <v>1.9656000000000029</v>
      </c>
      <c r="Q949" s="4">
        <v>20191</v>
      </c>
      <c r="R949" s="5">
        <v>37.236662000000003</v>
      </c>
      <c r="S949" s="5">
        <v>-97.493352000000002</v>
      </c>
      <c r="T949">
        <v>2</v>
      </c>
      <c r="U949">
        <v>2.2426746120377563E-2</v>
      </c>
      <c r="V949">
        <v>24000</v>
      </c>
      <c r="W949">
        <v>23763</v>
      </c>
      <c r="X949">
        <v>23638</v>
      </c>
      <c r="Y949">
        <v>23406</v>
      </c>
      <c r="Z949">
        <v>11830</v>
      </c>
      <c r="AA949">
        <v>20179</v>
      </c>
      <c r="AB949">
        <v>9509.0049999999992</v>
      </c>
      <c r="AC949">
        <v>50141</v>
      </c>
      <c r="AD949">
        <v>1</v>
      </c>
      <c r="AE949">
        <v>4.2304763516371946E-5</v>
      </c>
      <c r="AF949">
        <v>26</v>
      </c>
      <c r="AG949">
        <v>1096</v>
      </c>
      <c r="AH949">
        <v>2.3722627737226276E-2</v>
      </c>
      <c r="AI949" s="3">
        <v>719611</v>
      </c>
      <c r="AJ949" s="3">
        <v>756237.95462654007</v>
      </c>
      <c r="AK949">
        <v>178</v>
      </c>
      <c r="AL949">
        <v>758310.39999999991</v>
      </c>
      <c r="AM949">
        <v>624446</v>
      </c>
      <c r="AN949">
        <v>195420</v>
      </c>
      <c r="AO949">
        <v>819866</v>
      </c>
      <c r="AP949">
        <v>2</v>
      </c>
      <c r="AQ949">
        <v>0</v>
      </c>
      <c r="AR949">
        <v>2</v>
      </c>
      <c r="AS949">
        <v>8.4164457349661229E-2</v>
      </c>
      <c r="AT949">
        <v>2</v>
      </c>
      <c r="AU949">
        <v>29</v>
      </c>
      <c r="AV949">
        <f t="shared" si="59"/>
        <v>31</v>
      </c>
      <c r="AW949">
        <v>23638</v>
      </c>
      <c r="AX949">
        <v>1</v>
      </c>
      <c r="AY949">
        <v>312192628.23536199</v>
      </c>
      <c r="AZ949">
        <v>312192.628235362</v>
      </c>
      <c r="BA949">
        <v>12147.336375459399</v>
      </c>
      <c r="BB949">
        <v>0.82322574191675923</v>
      </c>
      <c r="BC949">
        <v>3778</v>
      </c>
      <c r="BD949">
        <v>1999</v>
      </c>
      <c r="BE949">
        <v>1779</v>
      </c>
      <c r="BF949">
        <v>7.4124999999999996E-2</v>
      </c>
      <c r="BG949">
        <v>501551</v>
      </c>
      <c r="BH949">
        <v>21.217996446399866</v>
      </c>
      <c r="BI949">
        <v>3225</v>
      </c>
      <c r="BJ949">
        <v>33</v>
      </c>
      <c r="BK949">
        <v>4</v>
      </c>
      <c r="BL949">
        <v>3</v>
      </c>
      <c r="BM949">
        <v>0</v>
      </c>
      <c r="BN949">
        <v>1</v>
      </c>
      <c r="BO949">
        <v>0</v>
      </c>
      <c r="BP949">
        <v>3</v>
      </c>
      <c r="BQ949">
        <v>0</v>
      </c>
      <c r="BR949">
        <v>0</v>
      </c>
      <c r="BS949">
        <v>0</v>
      </c>
      <c r="BT949">
        <v>23488</v>
      </c>
      <c r="BU949">
        <v>0.75</v>
      </c>
      <c r="BV949">
        <v>0.57842309999999997</v>
      </c>
      <c r="BW949">
        <v>160</v>
      </c>
      <c r="BX949">
        <v>1.873297</v>
      </c>
      <c r="BY949">
        <v>0.30128490000000002</v>
      </c>
      <c r="BZ949">
        <v>34</v>
      </c>
      <c r="CA949">
        <v>4</v>
      </c>
      <c r="CB949">
        <v>2</v>
      </c>
      <c r="CC949">
        <v>0</v>
      </c>
      <c r="CD949">
        <v>1</v>
      </c>
      <c r="CE949">
        <v>0</v>
      </c>
      <c r="CF949">
        <v>3</v>
      </c>
      <c r="CG949">
        <v>0</v>
      </c>
      <c r="CH949">
        <v>0</v>
      </c>
      <c r="CI949">
        <v>0</v>
      </c>
      <c r="CJ949">
        <v>23498</v>
      </c>
      <c r="CK949">
        <v>1.8724997872159332</v>
      </c>
      <c r="CL949">
        <v>0.58204393505253105</v>
      </c>
      <c r="CM949">
        <v>124</v>
      </c>
      <c r="CN949">
        <v>-1.1305771105413377E-2</v>
      </c>
      <c r="CO949">
        <v>2540</v>
      </c>
      <c r="CP949">
        <v>-0.42536894590000002</v>
      </c>
      <c r="CQ949">
        <v>-0.17195017409999999</v>
      </c>
      <c r="CR949">
        <v>20455</v>
      </c>
      <c r="CS949">
        <v>0.87</v>
      </c>
      <c r="CT949">
        <v>20472</v>
      </c>
      <c r="CU949">
        <v>0.85764940533</v>
      </c>
      <c r="CV949">
        <v>22</v>
      </c>
      <c r="CW949">
        <v>8</v>
      </c>
      <c r="CX949">
        <v>8</v>
      </c>
      <c r="CY949">
        <v>738</v>
      </c>
      <c r="CZ949">
        <v>1628</v>
      </c>
      <c r="DA949" s="2">
        <v>11223</v>
      </c>
      <c r="DB949" s="2">
        <v>1825</v>
      </c>
      <c r="DC949" s="2">
        <v>114.45</v>
      </c>
      <c r="DD949" s="2">
        <v>1324</v>
      </c>
      <c r="DE949">
        <v>420</v>
      </c>
      <c r="DF949">
        <v>56</v>
      </c>
      <c r="DG949">
        <v>29.67</v>
      </c>
      <c r="DH949">
        <v>33.909999999999997</v>
      </c>
      <c r="DI949" s="2">
        <v>16.96</v>
      </c>
      <c r="DJ949">
        <v>-1.1499999999999999</v>
      </c>
      <c r="DK949">
        <v>0.92118658553023791</v>
      </c>
      <c r="DL949">
        <v>0</v>
      </c>
      <c r="DM949">
        <v>0</v>
      </c>
      <c r="DN949">
        <v>639.70000000000005</v>
      </c>
      <c r="DO949">
        <v>0.85599999999999998</v>
      </c>
      <c r="DP949">
        <v>6012.2500000000009</v>
      </c>
      <c r="DQ949" s="2">
        <v>0</v>
      </c>
      <c r="DR949" s="2">
        <v>1365.52406608</v>
      </c>
      <c r="DS949">
        <v>1.8007466047660697E-3</v>
      </c>
      <c r="DT949">
        <v>3.71239083607079</v>
      </c>
      <c r="DU949">
        <v>2815144.5798571748</v>
      </c>
      <c r="DV949">
        <v>0</v>
      </c>
    </row>
    <row r="950" spans="1:126" x14ac:dyDescent="0.15">
      <c r="A950" t="s">
        <v>1548</v>
      </c>
      <c r="B950" t="s">
        <v>994</v>
      </c>
      <c r="C950">
        <v>20</v>
      </c>
      <c r="D950">
        <v>193</v>
      </c>
      <c r="E950" t="s">
        <v>1705</v>
      </c>
      <c r="F950">
        <v>20193</v>
      </c>
      <c r="G950" t="s">
        <v>5934</v>
      </c>
      <c r="H950">
        <v>92.9</v>
      </c>
      <c r="I950">
        <v>0.6</v>
      </c>
      <c r="J950">
        <v>0.3</v>
      </c>
      <c r="K950">
        <v>0.5</v>
      </c>
      <c r="L950">
        <v>1.1000000000000001</v>
      </c>
      <c r="M950">
        <v>4.7</v>
      </c>
      <c r="N950">
        <f t="shared" si="62"/>
        <v>8654.4100000000017</v>
      </c>
      <c r="O950">
        <f t="shared" si="60"/>
        <v>1345.5899999999983</v>
      </c>
      <c r="P950">
        <f t="shared" si="61"/>
        <v>1.6147079999999985</v>
      </c>
      <c r="Q950" s="4">
        <v>20193</v>
      </c>
      <c r="R950" s="5">
        <v>39.357712999999997</v>
      </c>
      <c r="S950" s="5">
        <v>-101.08338500000001</v>
      </c>
      <c r="T950">
        <v>7</v>
      </c>
      <c r="U950">
        <v>4.8501992864731586E-2</v>
      </c>
      <c r="V950">
        <v>7854</v>
      </c>
      <c r="W950">
        <v>7947</v>
      </c>
      <c r="X950">
        <v>7925</v>
      </c>
      <c r="Y950">
        <v>7875</v>
      </c>
      <c r="Z950">
        <v>3801</v>
      </c>
      <c r="AA950">
        <v>20181</v>
      </c>
      <c r="AB950">
        <v>3256.4989999999998</v>
      </c>
      <c r="AC950">
        <v>48504</v>
      </c>
      <c r="AD950">
        <v>1</v>
      </c>
      <c r="AE950">
        <v>1.2618296529968455E-4</v>
      </c>
      <c r="AF950">
        <v>16</v>
      </c>
      <c r="AG950">
        <v>460</v>
      </c>
      <c r="AH950">
        <v>3.4782608695652174E-2</v>
      </c>
      <c r="AI950" s="3">
        <v>675079</v>
      </c>
      <c r="AJ950" s="3">
        <v>687798.27292627504</v>
      </c>
      <c r="AK950">
        <v>552</v>
      </c>
      <c r="AL950">
        <v>687980.8</v>
      </c>
      <c r="AM950">
        <v>743905</v>
      </c>
      <c r="AN950">
        <v>153159</v>
      </c>
      <c r="AO950">
        <v>897064</v>
      </c>
      <c r="AP950">
        <v>2</v>
      </c>
      <c r="AQ950">
        <v>0</v>
      </c>
      <c r="AR950">
        <v>2</v>
      </c>
      <c r="AS950">
        <v>0.25166729583490627</v>
      </c>
      <c r="AT950">
        <v>2</v>
      </c>
      <c r="AU950">
        <v>9</v>
      </c>
      <c r="AV950">
        <f t="shared" si="59"/>
        <v>11</v>
      </c>
      <c r="AW950">
        <v>0</v>
      </c>
      <c r="AX950">
        <v>0</v>
      </c>
      <c r="AY950">
        <v>44538053.822210602</v>
      </c>
      <c r="AZ950">
        <v>44538.053822210604</v>
      </c>
      <c r="BA950">
        <v>5475.7704302078801</v>
      </c>
      <c r="BB950">
        <v>1.8262270355297499</v>
      </c>
      <c r="BC950">
        <v>3502</v>
      </c>
      <c r="BD950">
        <v>0</v>
      </c>
      <c r="BE950">
        <v>3502</v>
      </c>
      <c r="BF950">
        <v>0.44588744588744589</v>
      </c>
      <c r="BG950">
        <v>286138</v>
      </c>
      <c r="BH950">
        <v>36.105741324921134</v>
      </c>
      <c r="BI950">
        <v>1152</v>
      </c>
      <c r="BJ950">
        <v>14</v>
      </c>
      <c r="BK950">
        <v>0</v>
      </c>
      <c r="BL950">
        <v>3</v>
      </c>
      <c r="BM950">
        <v>0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0</v>
      </c>
      <c r="BT950">
        <v>7343</v>
      </c>
      <c r="BU950">
        <v>0.71</v>
      </c>
      <c r="BV950">
        <v>0.65895230000000005</v>
      </c>
      <c r="BW950">
        <v>105</v>
      </c>
      <c r="BX950">
        <v>2.996051</v>
      </c>
      <c r="BY950">
        <v>2.7350810000000001</v>
      </c>
      <c r="BZ950">
        <v>16</v>
      </c>
      <c r="CA950">
        <v>0</v>
      </c>
      <c r="CB950">
        <v>2</v>
      </c>
      <c r="CC950">
        <v>0</v>
      </c>
      <c r="CD950">
        <v>1</v>
      </c>
      <c r="CE950">
        <v>1</v>
      </c>
      <c r="CF950">
        <v>1</v>
      </c>
      <c r="CG950">
        <v>0</v>
      </c>
      <c r="CH950">
        <v>1</v>
      </c>
      <c r="CI950">
        <v>0</v>
      </c>
      <c r="CJ950">
        <v>7855</v>
      </c>
      <c r="CK950">
        <v>2.8007638446849139</v>
      </c>
      <c r="CL950">
        <v>0.76960567124501555</v>
      </c>
      <c r="CM950">
        <v>78</v>
      </c>
      <c r="CN950">
        <v>2.4137821310057559</v>
      </c>
      <c r="CO950">
        <v>1212</v>
      </c>
      <c r="CP950">
        <v>-0.32624061770000001</v>
      </c>
      <c r="CQ950">
        <v>0.40132061099999999</v>
      </c>
      <c r="CR950">
        <v>6954</v>
      </c>
      <c r="CS950">
        <v>0.88</v>
      </c>
      <c r="CT950">
        <v>6503</v>
      </c>
      <c r="CU950">
        <v>0.87267215245000007</v>
      </c>
      <c r="CV950">
        <v>12</v>
      </c>
      <c r="CW950">
        <v>4</v>
      </c>
      <c r="CX950">
        <v>4</v>
      </c>
      <c r="CY950">
        <v>566</v>
      </c>
      <c r="CZ950">
        <v>720</v>
      </c>
      <c r="DA950" s="2">
        <v>6284</v>
      </c>
      <c r="DB950" s="2">
        <v>835</v>
      </c>
      <c r="DC950" s="2">
        <v>276.8</v>
      </c>
      <c r="DD950" s="2">
        <v>436</v>
      </c>
      <c r="DE950">
        <v>220</v>
      </c>
      <c r="DF950">
        <v>7</v>
      </c>
      <c r="DG950">
        <v>88.07</v>
      </c>
      <c r="DH950">
        <v>12.58</v>
      </c>
      <c r="DI950" s="2">
        <v>12.58</v>
      </c>
      <c r="DJ950">
        <v>-1.58</v>
      </c>
      <c r="DK950">
        <v>0.85547469259153375</v>
      </c>
      <c r="DL950">
        <v>0</v>
      </c>
      <c r="DM950">
        <v>0</v>
      </c>
      <c r="DN950">
        <v>107</v>
      </c>
      <c r="DO950">
        <v>0.16699999999999998</v>
      </c>
      <c r="DP950">
        <v>13953.91</v>
      </c>
      <c r="DQ950" s="2">
        <v>0</v>
      </c>
      <c r="DR950" s="2">
        <v>473.45165223999999</v>
      </c>
      <c r="DS950">
        <v>6.8817516327984729E-4</v>
      </c>
      <c r="DT950">
        <v>3.5379241633242899</v>
      </c>
      <c r="DU950">
        <v>2434023.8962231758</v>
      </c>
      <c r="DV950">
        <v>0</v>
      </c>
    </row>
    <row r="951" spans="1:126" x14ac:dyDescent="0.15">
      <c r="A951" t="s">
        <v>1548</v>
      </c>
      <c r="B951" t="s">
        <v>1706</v>
      </c>
      <c r="C951">
        <v>20</v>
      </c>
      <c r="D951">
        <v>195</v>
      </c>
      <c r="E951" t="s">
        <v>1707</v>
      </c>
      <c r="F951">
        <v>20195</v>
      </c>
      <c r="G951" t="s">
        <v>5935</v>
      </c>
      <c r="H951">
        <v>96.7</v>
      </c>
      <c r="I951">
        <v>0.4</v>
      </c>
      <c r="J951">
        <v>0.2</v>
      </c>
      <c r="K951">
        <v>0.2</v>
      </c>
      <c r="L951">
        <v>0.7</v>
      </c>
      <c r="M951">
        <v>1.7</v>
      </c>
      <c r="N951">
        <f t="shared" si="62"/>
        <v>9354.510000000002</v>
      </c>
      <c r="O951">
        <f t="shared" si="60"/>
        <v>645.48999999999796</v>
      </c>
      <c r="P951">
        <f t="shared" si="61"/>
        <v>0.77458799999999783</v>
      </c>
      <c r="Q951" s="4">
        <v>20195</v>
      </c>
      <c r="R951" s="5">
        <v>38.921301999999997</v>
      </c>
      <c r="S951" s="5">
        <v>-99.865423000000007</v>
      </c>
      <c r="T951">
        <v>9</v>
      </c>
      <c r="U951">
        <v>0.11443794995473042</v>
      </c>
      <c r="V951">
        <v>2977</v>
      </c>
      <c r="W951">
        <v>2959</v>
      </c>
      <c r="X951">
        <v>2951</v>
      </c>
      <c r="Y951">
        <v>2906</v>
      </c>
      <c r="Z951">
        <v>1447</v>
      </c>
      <c r="AA951">
        <v>20183</v>
      </c>
      <c r="AB951">
        <v>1267.027</v>
      </c>
      <c r="AC951">
        <v>54000</v>
      </c>
      <c r="AD951">
        <v>0</v>
      </c>
      <c r="AE951">
        <v>0</v>
      </c>
      <c r="AF951">
        <v>8</v>
      </c>
      <c r="AG951">
        <v>384</v>
      </c>
      <c r="AH951">
        <v>2.0833333333333332E-2</v>
      </c>
      <c r="AI951" s="3">
        <v>446696</v>
      </c>
      <c r="AJ951" s="3">
        <v>569263.60714930505</v>
      </c>
      <c r="AK951">
        <v>455</v>
      </c>
      <c r="AL951">
        <v>575417.59999999998</v>
      </c>
      <c r="AM951">
        <v>739653</v>
      </c>
      <c r="AN951">
        <v>60519</v>
      </c>
      <c r="AO951">
        <v>800172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f t="shared" si="59"/>
        <v>7</v>
      </c>
      <c r="AW951">
        <v>1621</v>
      </c>
      <c r="AX951">
        <v>0.76</v>
      </c>
      <c r="AY951">
        <v>16056490.382110201</v>
      </c>
      <c r="AZ951">
        <v>16056.490382110202</v>
      </c>
      <c r="BA951">
        <v>4852.0991659818401</v>
      </c>
      <c r="BB951">
        <v>2.060963648498817</v>
      </c>
      <c r="BC951">
        <v>2162</v>
      </c>
      <c r="BD951">
        <v>3276</v>
      </c>
      <c r="BE951">
        <v>-1114</v>
      </c>
      <c r="BF951">
        <v>-0.37420221699697681</v>
      </c>
      <c r="BG951">
        <v>91873</v>
      </c>
      <c r="BH951">
        <v>31.132836326668926</v>
      </c>
      <c r="BI951">
        <v>544</v>
      </c>
      <c r="BJ951">
        <v>6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0</v>
      </c>
      <c r="BT951">
        <v>2920</v>
      </c>
      <c r="BU951">
        <v>0.84</v>
      </c>
      <c r="BV951">
        <v>0.72620600000000002</v>
      </c>
      <c r="BW951">
        <v>43</v>
      </c>
      <c r="BX951">
        <v>2.7397260000000001</v>
      </c>
      <c r="BY951">
        <v>2.8492060000000001</v>
      </c>
      <c r="BZ951">
        <v>7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2916</v>
      </c>
      <c r="CK951">
        <v>3.0864197530864197</v>
      </c>
      <c r="CL951">
        <v>0.70177777777777772</v>
      </c>
      <c r="CM951">
        <v>25</v>
      </c>
      <c r="CN951">
        <v>2.1099395325477714</v>
      </c>
      <c r="CO951">
        <v>427.99999999999994</v>
      </c>
      <c r="CP951">
        <v>0.225674033</v>
      </c>
      <c r="CQ951">
        <v>0.122176597</v>
      </c>
      <c r="CR951">
        <v>2577</v>
      </c>
      <c r="CS951">
        <v>0.88099999999999989</v>
      </c>
      <c r="CT951">
        <v>2447</v>
      </c>
      <c r="CU951">
        <v>0.87380382774999998</v>
      </c>
      <c r="CV951">
        <v>2</v>
      </c>
      <c r="CW951">
        <v>0</v>
      </c>
      <c r="CX951">
        <v>4</v>
      </c>
      <c r="CY951">
        <v>254</v>
      </c>
      <c r="CZ951">
        <v>557</v>
      </c>
      <c r="DA951" s="2">
        <v>2507</v>
      </c>
      <c r="DB951" s="2">
        <v>255</v>
      </c>
      <c r="DC951" s="2">
        <v>234.9</v>
      </c>
      <c r="DD951" s="2">
        <v>130</v>
      </c>
      <c r="DE951">
        <v>129</v>
      </c>
      <c r="DF951">
        <v>8</v>
      </c>
      <c r="DG951">
        <v>100.67</v>
      </c>
      <c r="DH951">
        <v>33.56</v>
      </c>
      <c r="DI951" s="2">
        <v>100.67</v>
      </c>
      <c r="DJ951">
        <v>0.81</v>
      </c>
      <c r="DK951">
        <v>0.8527253434102835</v>
      </c>
      <c r="DL951">
        <v>0</v>
      </c>
      <c r="DM951">
        <v>0</v>
      </c>
      <c r="DN951">
        <v>374.6</v>
      </c>
      <c r="DO951">
        <v>0.67400000000000004</v>
      </c>
      <c r="DP951">
        <v>28894.34</v>
      </c>
      <c r="DQ951" s="2">
        <v>0</v>
      </c>
      <c r="DR951" s="2">
        <v>67.691226540000002</v>
      </c>
      <c r="DS951">
        <v>1.1763840490124043E-4</v>
      </c>
      <c r="DT951">
        <v>3.9973288108238898</v>
      </c>
      <c r="DU951">
        <v>2300133.3507351368</v>
      </c>
      <c r="DV951">
        <v>1</v>
      </c>
    </row>
    <row r="952" spans="1:126" x14ac:dyDescent="0.15">
      <c r="A952" t="s">
        <v>1548</v>
      </c>
      <c r="B952" t="s">
        <v>1708</v>
      </c>
      <c r="C952">
        <v>20</v>
      </c>
      <c r="D952">
        <v>197</v>
      </c>
      <c r="E952" t="s">
        <v>1709</v>
      </c>
      <c r="F952">
        <v>20197</v>
      </c>
      <c r="G952" t="s">
        <v>5936</v>
      </c>
      <c r="H952">
        <v>94.5</v>
      </c>
      <c r="I952">
        <v>0.4</v>
      </c>
      <c r="J952">
        <v>0.5</v>
      </c>
      <c r="K952">
        <v>0.1</v>
      </c>
      <c r="L952">
        <v>1.6</v>
      </c>
      <c r="M952">
        <v>2.9</v>
      </c>
      <c r="N952">
        <f t="shared" si="62"/>
        <v>8941.64</v>
      </c>
      <c r="O952">
        <f t="shared" si="60"/>
        <v>1058.3600000000006</v>
      </c>
      <c r="P952">
        <f t="shared" si="61"/>
        <v>1.2700320000000012</v>
      </c>
      <c r="Q952" s="4">
        <v>20197</v>
      </c>
      <c r="R952" s="5">
        <v>38.955154</v>
      </c>
      <c r="S952" s="5">
        <v>-96.201262</v>
      </c>
      <c r="T952">
        <v>3</v>
      </c>
      <c r="U952">
        <v>0.42835557640002059</v>
      </c>
      <c r="V952">
        <v>7048</v>
      </c>
      <c r="W952">
        <v>7034</v>
      </c>
      <c r="X952">
        <v>6997</v>
      </c>
      <c r="Y952">
        <v>6873</v>
      </c>
      <c r="Z952">
        <v>3599</v>
      </c>
      <c r="AA952">
        <v>20185</v>
      </c>
      <c r="AB952">
        <v>2873.326</v>
      </c>
      <c r="AC952">
        <v>54688</v>
      </c>
      <c r="AD952">
        <v>0</v>
      </c>
      <c r="AE952">
        <v>0</v>
      </c>
      <c r="AF952">
        <v>15</v>
      </c>
      <c r="AG952">
        <v>617</v>
      </c>
      <c r="AH952">
        <v>2.4311183144246355E-2</v>
      </c>
      <c r="AI952" s="3">
        <v>396309</v>
      </c>
      <c r="AJ952" s="3">
        <v>508350.60141656001</v>
      </c>
      <c r="AK952">
        <v>180</v>
      </c>
      <c r="AL952">
        <v>511910.40000000002</v>
      </c>
      <c r="AM952">
        <v>581591</v>
      </c>
      <c r="AN952">
        <v>56790</v>
      </c>
      <c r="AO952">
        <v>638381</v>
      </c>
      <c r="AP952">
        <v>3</v>
      </c>
      <c r="AQ952">
        <v>0</v>
      </c>
      <c r="AR952">
        <v>3</v>
      </c>
      <c r="AS952">
        <v>0.42649985783338074</v>
      </c>
      <c r="AT952">
        <v>3</v>
      </c>
      <c r="AU952">
        <v>2</v>
      </c>
      <c r="AV952">
        <f t="shared" si="59"/>
        <v>5</v>
      </c>
      <c r="AW952">
        <v>1287</v>
      </c>
      <c r="AX952">
        <v>0.20999999999999996</v>
      </c>
      <c r="AY952">
        <v>77838053.369900703</v>
      </c>
      <c r="AZ952">
        <v>77838.053369900706</v>
      </c>
      <c r="BA952">
        <v>11191.7838878481</v>
      </c>
      <c r="BB952">
        <v>0.89351260712404179</v>
      </c>
      <c r="BC952">
        <v>1120</v>
      </c>
      <c r="BD952">
        <v>787</v>
      </c>
      <c r="BE952">
        <v>333</v>
      </c>
      <c r="BF952">
        <v>4.7247446083995462E-2</v>
      </c>
      <c r="BG952">
        <v>104854</v>
      </c>
      <c r="BH952">
        <v>14.985565242246677</v>
      </c>
      <c r="BI952">
        <v>947</v>
      </c>
      <c r="BJ952">
        <v>9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6846</v>
      </c>
      <c r="BU952">
        <v>0.72</v>
      </c>
      <c r="BV952">
        <v>0.65629079999999995</v>
      </c>
      <c r="BW952">
        <v>58</v>
      </c>
      <c r="BX952">
        <v>1.606778</v>
      </c>
      <c r="BY952">
        <v>0.75197950000000002</v>
      </c>
      <c r="BZ952">
        <v>12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2</v>
      </c>
      <c r="CH952">
        <v>0</v>
      </c>
      <c r="CI952">
        <v>0</v>
      </c>
      <c r="CJ952">
        <v>6988</v>
      </c>
      <c r="CK952">
        <v>2.1465369204350315</v>
      </c>
      <c r="CL952">
        <v>0.7205558006175562</v>
      </c>
      <c r="CM952">
        <v>42</v>
      </c>
      <c r="CN952">
        <v>0.94261866591384014</v>
      </c>
      <c r="CO952">
        <v>918.99999999999989</v>
      </c>
      <c r="CP952">
        <v>0.85724745400000002</v>
      </c>
      <c r="CQ952">
        <v>0.43985597999999998</v>
      </c>
      <c r="CR952">
        <v>6181</v>
      </c>
      <c r="CS952">
        <v>0.89</v>
      </c>
      <c r="CT952">
        <v>6019</v>
      </c>
      <c r="CU952">
        <v>0.89892149485999995</v>
      </c>
      <c r="CV952">
        <v>4</v>
      </c>
      <c r="CX952">
        <v>3</v>
      </c>
      <c r="CY952">
        <v>272</v>
      </c>
      <c r="CZ952">
        <v>953</v>
      </c>
      <c r="DA952" s="2">
        <v>2877</v>
      </c>
      <c r="DB952" s="2">
        <v>530</v>
      </c>
      <c r="DC952" s="2">
        <v>127.64</v>
      </c>
      <c r="DD952" s="2">
        <v>252</v>
      </c>
      <c r="DE952">
        <v>311</v>
      </c>
      <c r="DF952">
        <v>18</v>
      </c>
      <c r="DG952">
        <v>42.55</v>
      </c>
      <c r="DH952">
        <v>56.73</v>
      </c>
      <c r="DI952" s="2">
        <v>14.18</v>
      </c>
      <c r="DJ952">
        <v>0.4</v>
      </c>
      <c r="DK952">
        <v>0.8533114312316904</v>
      </c>
      <c r="DL952">
        <v>0</v>
      </c>
      <c r="DN952">
        <v>150.9</v>
      </c>
      <c r="DO952">
        <v>0.29899999999999999</v>
      </c>
      <c r="DP952">
        <v>8214.9700000000012</v>
      </c>
      <c r="DQ952" s="2">
        <v>0</v>
      </c>
      <c r="DR952" s="2">
        <v>256.44202636</v>
      </c>
      <c r="DS952">
        <v>5.0095148816921861E-4</v>
      </c>
      <c r="DT952">
        <v>6.5454257326029603</v>
      </c>
      <c r="DU952">
        <v>3350671.5049470747</v>
      </c>
      <c r="DV952">
        <v>1</v>
      </c>
    </row>
    <row r="953" spans="1:126" x14ac:dyDescent="0.15">
      <c r="A953" t="s">
        <v>1548</v>
      </c>
      <c r="B953" t="s">
        <v>1710</v>
      </c>
      <c r="C953">
        <v>20</v>
      </c>
      <c r="D953">
        <v>199</v>
      </c>
      <c r="E953" t="s">
        <v>1711</v>
      </c>
      <c r="F953">
        <v>20199</v>
      </c>
      <c r="G953" t="s">
        <v>5937</v>
      </c>
      <c r="H953">
        <v>91.2</v>
      </c>
      <c r="I953">
        <v>0.1</v>
      </c>
      <c r="J953">
        <v>0.5</v>
      </c>
      <c r="K953">
        <v>0.1</v>
      </c>
      <c r="L953">
        <v>0.9</v>
      </c>
      <c r="M953">
        <v>7.3</v>
      </c>
      <c r="N953">
        <f t="shared" si="62"/>
        <v>8371.8100000000013</v>
      </c>
      <c r="O953">
        <f t="shared" si="60"/>
        <v>1628.1899999999987</v>
      </c>
      <c r="P953">
        <f t="shared" si="61"/>
        <v>1.9538279999999992</v>
      </c>
      <c r="Q953" s="4">
        <v>20199</v>
      </c>
      <c r="R953" s="5">
        <v>38.926625999999999</v>
      </c>
      <c r="S953" s="5">
        <v>-101.771103</v>
      </c>
      <c r="T953">
        <v>9</v>
      </c>
      <c r="U953">
        <v>7.6652047302386811E-2</v>
      </c>
      <c r="V953">
        <v>1508</v>
      </c>
      <c r="W953">
        <v>1569</v>
      </c>
      <c r="X953">
        <v>1595</v>
      </c>
      <c r="Y953">
        <v>1506</v>
      </c>
      <c r="Z953">
        <v>761</v>
      </c>
      <c r="AA953">
        <v>20187</v>
      </c>
      <c r="AB953">
        <v>633.80700000000002</v>
      </c>
      <c r="AC953">
        <v>47279</v>
      </c>
      <c r="AD953">
        <v>0</v>
      </c>
      <c r="AE953">
        <v>0</v>
      </c>
      <c r="AF953">
        <v>0</v>
      </c>
      <c r="AG953">
        <v>294</v>
      </c>
      <c r="AH953">
        <v>0</v>
      </c>
      <c r="AI953" s="3">
        <v>487914</v>
      </c>
      <c r="AJ953" s="3">
        <v>584736.44898023503</v>
      </c>
      <c r="AK953">
        <v>640</v>
      </c>
      <c r="AL953">
        <v>585036.80000000005</v>
      </c>
      <c r="AM953">
        <v>668631</v>
      </c>
      <c r="AN953">
        <v>68646</v>
      </c>
      <c r="AO953">
        <v>737277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</v>
      </c>
      <c r="AV953">
        <f t="shared" si="59"/>
        <v>2</v>
      </c>
      <c r="AW953">
        <v>0</v>
      </c>
      <c r="AX953">
        <v>0</v>
      </c>
      <c r="AY953">
        <v>86984712.290694296</v>
      </c>
      <c r="AZ953">
        <v>86984.712290694297</v>
      </c>
      <c r="BA953">
        <v>49824.8961659673</v>
      </c>
      <c r="BB953">
        <v>0.20070287686480839</v>
      </c>
      <c r="BC953">
        <v>4194</v>
      </c>
      <c r="BD953">
        <v>3840</v>
      </c>
      <c r="BE953">
        <v>354</v>
      </c>
      <c r="BF953">
        <v>0.23474801061007958</v>
      </c>
      <c r="BG953">
        <v>44816</v>
      </c>
      <c r="BH953">
        <v>28.097805642633229</v>
      </c>
      <c r="BI953">
        <v>320</v>
      </c>
      <c r="BJ953">
        <v>4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1408</v>
      </c>
      <c r="BU953">
        <v>0.66</v>
      </c>
      <c r="BV953">
        <v>0.72563180000000005</v>
      </c>
      <c r="BW953">
        <v>28</v>
      </c>
      <c r="BX953">
        <v>3.5511360000000001</v>
      </c>
      <c r="BY953">
        <v>4.3733490000000002</v>
      </c>
      <c r="BZ953">
        <v>4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1514</v>
      </c>
      <c r="CK953">
        <v>3.9630118890356671</v>
      </c>
      <c r="CL953">
        <v>0.72743846855059258</v>
      </c>
      <c r="CM953">
        <v>22</v>
      </c>
      <c r="CN953">
        <v>4.0962221936300836</v>
      </c>
      <c r="CO953">
        <v>254</v>
      </c>
      <c r="CP953">
        <v>0</v>
      </c>
      <c r="CQ953">
        <v>0</v>
      </c>
      <c r="CR953">
        <v>1338</v>
      </c>
      <c r="CS953">
        <v>0.88300000000000001</v>
      </c>
      <c r="CT953">
        <v>1182</v>
      </c>
      <c r="CU953">
        <v>0.82983970406999996</v>
      </c>
      <c r="CV953">
        <v>1</v>
      </c>
      <c r="CW953">
        <v>0</v>
      </c>
      <c r="CX953">
        <v>0</v>
      </c>
      <c r="CY953">
        <v>217</v>
      </c>
      <c r="CZ953">
        <v>450</v>
      </c>
      <c r="DA953" s="2">
        <v>1204</v>
      </c>
      <c r="DB953" s="2">
        <v>90</v>
      </c>
      <c r="DC953" s="2">
        <v>63.73</v>
      </c>
      <c r="DD953" s="2">
        <v>8</v>
      </c>
      <c r="DE953">
        <v>137</v>
      </c>
      <c r="DF953">
        <v>11</v>
      </c>
      <c r="DG953">
        <v>127.47</v>
      </c>
      <c r="DH953">
        <v>63.73</v>
      </c>
      <c r="DI953" s="2">
        <v>127.47</v>
      </c>
      <c r="DJ953">
        <v>-1.45</v>
      </c>
      <c r="DK953">
        <v>0.73334440085752817</v>
      </c>
      <c r="DL953">
        <v>3.4013605442176869E-3</v>
      </c>
      <c r="DN953">
        <v>43.1</v>
      </c>
      <c r="DO953">
        <v>7.400000000000001E-2</v>
      </c>
      <c r="DP953">
        <v>39269.01</v>
      </c>
      <c r="DQ953" s="2">
        <v>0</v>
      </c>
      <c r="DR953" s="2">
        <v>46.898846509999998</v>
      </c>
      <c r="DS953">
        <v>8.0165106179474517E-5</v>
      </c>
      <c r="DT953">
        <v>3.51769218833283</v>
      </c>
      <c r="DU953">
        <v>2057979.3812472364</v>
      </c>
      <c r="DV953">
        <v>0</v>
      </c>
    </row>
    <row r="954" spans="1:126" x14ac:dyDescent="0.15">
      <c r="A954" t="s">
        <v>1548</v>
      </c>
      <c r="B954" t="s">
        <v>232</v>
      </c>
      <c r="C954">
        <v>20</v>
      </c>
      <c r="D954">
        <v>201</v>
      </c>
      <c r="E954" t="s">
        <v>1712</v>
      </c>
      <c r="F954">
        <v>20201</v>
      </c>
      <c r="G954" t="s">
        <v>5938</v>
      </c>
      <c r="H954">
        <v>95.8</v>
      </c>
      <c r="I954">
        <v>0.4</v>
      </c>
      <c r="J954">
        <v>0.1</v>
      </c>
      <c r="K954">
        <v>0.3</v>
      </c>
      <c r="L954">
        <v>0.8</v>
      </c>
      <c r="M954">
        <v>2.5</v>
      </c>
      <c r="N954">
        <f t="shared" si="62"/>
        <v>9184.7899999999991</v>
      </c>
      <c r="O954">
        <f t="shared" si="60"/>
        <v>815.21000000000095</v>
      </c>
      <c r="P954">
        <f t="shared" si="61"/>
        <v>0.97825200000000145</v>
      </c>
      <c r="Q954" s="4">
        <v>20201</v>
      </c>
      <c r="R954" s="5">
        <v>39.776713999999998</v>
      </c>
      <c r="S954" s="5">
        <v>-97.095611000000005</v>
      </c>
      <c r="T954">
        <v>9</v>
      </c>
      <c r="U954">
        <v>0.33166074439936222</v>
      </c>
      <c r="V954">
        <v>5806</v>
      </c>
      <c r="W954">
        <v>5717</v>
      </c>
      <c r="X954">
        <v>5686</v>
      </c>
      <c r="Y954">
        <v>5569</v>
      </c>
      <c r="Z954">
        <v>2694</v>
      </c>
      <c r="AA954">
        <v>20189</v>
      </c>
      <c r="AB954">
        <v>2300.067</v>
      </c>
      <c r="AC954">
        <v>45159</v>
      </c>
      <c r="AD954">
        <v>2</v>
      </c>
      <c r="AE954">
        <v>3.5174111853675694E-4</v>
      </c>
      <c r="AF954">
        <v>16</v>
      </c>
      <c r="AG954">
        <v>732</v>
      </c>
      <c r="AH954">
        <v>2.185792349726776E-2</v>
      </c>
      <c r="AI954" s="3">
        <v>490063</v>
      </c>
      <c r="AJ954" s="3">
        <v>572645.923060945</v>
      </c>
      <c r="AK954">
        <v>261</v>
      </c>
      <c r="AL954">
        <v>575283.19999999995</v>
      </c>
      <c r="AM954">
        <v>706162</v>
      </c>
      <c r="AN954">
        <v>144685</v>
      </c>
      <c r="AO954">
        <v>850847</v>
      </c>
      <c r="AP954">
        <v>2</v>
      </c>
      <c r="AQ954">
        <v>0</v>
      </c>
      <c r="AR954">
        <v>2</v>
      </c>
      <c r="AS954">
        <v>0.3498338289312577</v>
      </c>
      <c r="AT954">
        <v>3</v>
      </c>
      <c r="AU954">
        <v>7</v>
      </c>
      <c r="AV954">
        <f t="shared" si="59"/>
        <v>10</v>
      </c>
      <c r="AW954">
        <v>1395</v>
      </c>
      <c r="AX954">
        <v>0.33999999999999997</v>
      </c>
      <c r="AY954">
        <v>536957247.53656495</v>
      </c>
      <c r="AZ954">
        <v>536957.24753656494</v>
      </c>
      <c r="BA954">
        <v>83219.3208952696</v>
      </c>
      <c r="BB954">
        <v>0.12016440283843298</v>
      </c>
      <c r="BC954">
        <v>2241</v>
      </c>
      <c r="BD954">
        <v>190</v>
      </c>
      <c r="BE954">
        <v>2051</v>
      </c>
      <c r="BF954">
        <v>0.35325525318635892</v>
      </c>
      <c r="BG954">
        <v>209961</v>
      </c>
      <c r="BH954">
        <v>36.925958494548013</v>
      </c>
      <c r="BI954">
        <v>1228</v>
      </c>
      <c r="BJ954">
        <v>16</v>
      </c>
      <c r="BK954">
        <v>2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5683</v>
      </c>
      <c r="BU954">
        <v>0.73</v>
      </c>
      <c r="BV954">
        <v>0.65122380000000002</v>
      </c>
      <c r="BW954">
        <v>100</v>
      </c>
      <c r="BX954">
        <v>3.5192679999999998</v>
      </c>
      <c r="BY954">
        <v>3.5827619999999998</v>
      </c>
      <c r="BZ954">
        <v>19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0</v>
      </c>
      <c r="CJ954">
        <v>5628</v>
      </c>
      <c r="CK954">
        <v>4.0867093105899084</v>
      </c>
      <c r="CL954">
        <v>0.70808823529411768</v>
      </c>
      <c r="CM954">
        <v>76</v>
      </c>
      <c r="CN954">
        <v>3.9252224056607066</v>
      </c>
      <c r="CO954">
        <v>552</v>
      </c>
      <c r="CP954">
        <v>0.83874217600000001</v>
      </c>
      <c r="CQ954">
        <v>0.27417940600000001</v>
      </c>
      <c r="CR954">
        <v>4898</v>
      </c>
      <c r="CS954">
        <v>0.878</v>
      </c>
      <c r="CT954">
        <v>4749</v>
      </c>
      <c r="CU954">
        <v>0.84456991032999995</v>
      </c>
      <c r="CW954">
        <v>1</v>
      </c>
      <c r="CX954">
        <v>3</v>
      </c>
      <c r="CY954">
        <v>590</v>
      </c>
      <c r="CZ954">
        <v>1121</v>
      </c>
      <c r="DA954" s="2">
        <v>3633</v>
      </c>
      <c r="DB954" s="2">
        <v>340</v>
      </c>
      <c r="DC954" s="2">
        <v>124.36</v>
      </c>
      <c r="DD954" s="2">
        <v>159</v>
      </c>
      <c r="DE954">
        <v>277</v>
      </c>
      <c r="DF954">
        <v>22</v>
      </c>
      <c r="DG954">
        <v>35.53</v>
      </c>
      <c r="DH954">
        <v>35.53</v>
      </c>
      <c r="DI954" s="2">
        <v>88.83</v>
      </c>
      <c r="DJ954">
        <v>-2.95</v>
      </c>
      <c r="DK954">
        <v>0.94077088047863233</v>
      </c>
      <c r="DL954">
        <v>0</v>
      </c>
      <c r="DM954">
        <v>0</v>
      </c>
      <c r="DN954">
        <v>370.7</v>
      </c>
      <c r="DO954">
        <v>0.628</v>
      </c>
      <c r="DP954">
        <v>15498.920000000002</v>
      </c>
      <c r="DQ954" s="2">
        <v>0</v>
      </c>
      <c r="DR954" s="2">
        <v>128.26244838999997</v>
      </c>
      <c r="DS954">
        <v>2.2295772097846768E-4</v>
      </c>
      <c r="DT954">
        <v>5.8119678004491897</v>
      </c>
      <c r="DU954">
        <v>3343527.4345393712</v>
      </c>
      <c r="DV954">
        <v>0</v>
      </c>
    </row>
    <row r="955" spans="1:126" x14ac:dyDescent="0.15">
      <c r="A955" t="s">
        <v>1548</v>
      </c>
      <c r="B955" t="s">
        <v>1713</v>
      </c>
      <c r="C955">
        <v>20</v>
      </c>
      <c r="D955">
        <v>203</v>
      </c>
      <c r="E955" t="s">
        <v>1714</v>
      </c>
      <c r="F955">
        <v>20203</v>
      </c>
      <c r="G955" t="s">
        <v>5939</v>
      </c>
      <c r="H955">
        <v>73.7</v>
      </c>
      <c r="I955">
        <v>0.6</v>
      </c>
      <c r="J955">
        <v>0.2</v>
      </c>
      <c r="K955">
        <v>0.1</v>
      </c>
      <c r="L955">
        <v>0.7</v>
      </c>
      <c r="M955">
        <v>24.6</v>
      </c>
      <c r="N955">
        <f t="shared" si="62"/>
        <v>6037.75</v>
      </c>
      <c r="O955">
        <f t="shared" si="60"/>
        <v>3962.25</v>
      </c>
      <c r="P955">
        <f t="shared" si="61"/>
        <v>4.7547000000000015</v>
      </c>
      <c r="Q955" s="4">
        <v>20203</v>
      </c>
      <c r="R955" s="5">
        <v>38.481921999999997</v>
      </c>
      <c r="S955" s="5">
        <v>-101.34743400000001</v>
      </c>
      <c r="T955">
        <v>9</v>
      </c>
      <c r="U955">
        <v>0.77721970676922769</v>
      </c>
      <c r="V955">
        <v>2239</v>
      </c>
      <c r="W955">
        <v>2220</v>
      </c>
      <c r="X955">
        <v>2204</v>
      </c>
      <c r="Y955">
        <v>2160</v>
      </c>
      <c r="Z955">
        <v>1018</v>
      </c>
      <c r="AA955">
        <v>20191</v>
      </c>
      <c r="AB955">
        <v>843.95900000000006</v>
      </c>
      <c r="AC955">
        <v>57171</v>
      </c>
      <c r="AD955">
        <v>1</v>
      </c>
      <c r="AE955">
        <v>4.5372050816696913E-4</v>
      </c>
      <c r="AF955">
        <v>2</v>
      </c>
      <c r="AG955">
        <v>265</v>
      </c>
      <c r="AH955">
        <v>7.5471698113207548E-3</v>
      </c>
      <c r="AI955" s="3">
        <v>463779</v>
      </c>
      <c r="AJ955" s="3">
        <v>459881.73108205001</v>
      </c>
      <c r="AK955">
        <v>800</v>
      </c>
      <c r="AL955">
        <v>459897.60000000003</v>
      </c>
      <c r="AM955">
        <v>687814</v>
      </c>
      <c r="AN955">
        <v>84805</v>
      </c>
      <c r="AO955">
        <v>772619</v>
      </c>
      <c r="AP955">
        <v>2</v>
      </c>
      <c r="AQ955">
        <v>0</v>
      </c>
      <c r="AR955">
        <v>2</v>
      </c>
      <c r="AS955">
        <v>0.9009009009009008</v>
      </c>
      <c r="AT955">
        <v>2</v>
      </c>
      <c r="AU955">
        <v>2</v>
      </c>
      <c r="AV955">
        <f t="shared" si="59"/>
        <v>4</v>
      </c>
      <c r="AW955">
        <v>0</v>
      </c>
      <c r="AX955">
        <v>0</v>
      </c>
      <c r="AY955">
        <v>177395590.11722901</v>
      </c>
      <c r="AZ955">
        <v>177395.590117229</v>
      </c>
      <c r="BA955">
        <v>70131.874969402095</v>
      </c>
      <c r="BB955">
        <v>0.14258851633958039</v>
      </c>
      <c r="BC955">
        <v>1598</v>
      </c>
      <c r="BD955">
        <v>1610</v>
      </c>
      <c r="BE955">
        <v>-12</v>
      </c>
      <c r="BF955">
        <v>-5.3595355069227333E-3</v>
      </c>
      <c r="BG955">
        <v>102420</v>
      </c>
      <c r="BH955">
        <v>46.470054446460978</v>
      </c>
      <c r="BI955">
        <v>391</v>
      </c>
      <c r="BJ955">
        <v>6</v>
      </c>
      <c r="BK955">
        <v>1</v>
      </c>
      <c r="BL955">
        <v>2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2109</v>
      </c>
      <c r="BU955">
        <v>0.62</v>
      </c>
      <c r="BV955">
        <v>0.63967359999999995</v>
      </c>
      <c r="BW955">
        <v>28</v>
      </c>
      <c r="BX955">
        <v>4.7415839999999996</v>
      </c>
      <c r="BY955">
        <v>3.9390360000000002</v>
      </c>
      <c r="BZ955">
        <v>8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2174</v>
      </c>
      <c r="CK955">
        <v>4.5998160073597054</v>
      </c>
      <c r="CL955">
        <v>0.69703389830508478</v>
      </c>
      <c r="CM955">
        <v>18</v>
      </c>
      <c r="CN955">
        <v>3.4758180042205247</v>
      </c>
      <c r="CO955">
        <v>177</v>
      </c>
      <c r="CP955">
        <v>-0.40568086599999997</v>
      </c>
      <c r="CQ955">
        <v>-0.26567671809999999</v>
      </c>
      <c r="CR955">
        <v>1967</v>
      </c>
      <c r="CS955">
        <v>0.91500000000000004</v>
      </c>
      <c r="CT955">
        <v>1646</v>
      </c>
      <c r="CU955">
        <v>0.79318936877000001</v>
      </c>
      <c r="CW955">
        <v>1</v>
      </c>
      <c r="CX955">
        <v>2</v>
      </c>
      <c r="CY955">
        <v>432</v>
      </c>
      <c r="CZ955">
        <v>407</v>
      </c>
      <c r="DA955" s="2">
        <v>1431</v>
      </c>
      <c r="DB955" s="2">
        <v>140</v>
      </c>
      <c r="DC955" s="2">
        <v>45.62</v>
      </c>
      <c r="DD955" s="2">
        <v>126</v>
      </c>
      <c r="DE955">
        <v>94</v>
      </c>
      <c r="DF955">
        <v>14</v>
      </c>
      <c r="DH955">
        <v>45.62</v>
      </c>
      <c r="DI955" s="2">
        <v>45.62</v>
      </c>
      <c r="DJ955">
        <v>-1.8</v>
      </c>
      <c r="DK955">
        <v>0.92522731732139663</v>
      </c>
      <c r="DL955">
        <v>4.1509433962264149E-2</v>
      </c>
      <c r="DM955">
        <v>7443</v>
      </c>
      <c r="DN955">
        <v>114.7</v>
      </c>
      <c r="DO955">
        <v>0.27600000000000002</v>
      </c>
      <c r="DP955">
        <v>21105.059999999998</v>
      </c>
      <c r="DQ955" s="2">
        <v>0</v>
      </c>
      <c r="DR955" s="2">
        <v>0</v>
      </c>
      <c r="DS955">
        <v>0</v>
      </c>
      <c r="DT955">
        <v>3.2288644175126899</v>
      </c>
      <c r="DU955">
        <v>1484946.9963394841</v>
      </c>
      <c r="DV955">
        <v>0</v>
      </c>
    </row>
    <row r="956" spans="1:126" x14ac:dyDescent="0.15">
      <c r="A956" t="s">
        <v>1548</v>
      </c>
      <c r="B956" t="s">
        <v>1715</v>
      </c>
      <c r="C956">
        <v>20</v>
      </c>
      <c r="D956">
        <v>205</v>
      </c>
      <c r="E956" t="s">
        <v>1716</v>
      </c>
      <c r="F956">
        <v>20205</v>
      </c>
      <c r="G956" t="s">
        <v>5940</v>
      </c>
      <c r="H956">
        <v>94.2</v>
      </c>
      <c r="I956">
        <v>0.3</v>
      </c>
      <c r="J956">
        <v>0.8</v>
      </c>
      <c r="K956">
        <v>0.4</v>
      </c>
      <c r="L956">
        <v>1.9</v>
      </c>
      <c r="M956">
        <v>2.2999999999999998</v>
      </c>
      <c r="N956">
        <f t="shared" si="62"/>
        <v>8883.4300000000021</v>
      </c>
      <c r="O956">
        <f t="shared" si="60"/>
        <v>1116.5699999999979</v>
      </c>
      <c r="P956">
        <f t="shared" si="61"/>
        <v>1.3398839999999979</v>
      </c>
      <c r="Q956" s="4">
        <v>20205</v>
      </c>
      <c r="R956" s="5">
        <v>37.558515</v>
      </c>
      <c r="S956" s="5">
        <v>-95.745175000000003</v>
      </c>
      <c r="T956">
        <v>7</v>
      </c>
      <c r="U956">
        <v>0.17098701974322314</v>
      </c>
      <c r="V956">
        <v>9368</v>
      </c>
      <c r="W956">
        <v>9177</v>
      </c>
      <c r="X956">
        <v>9061</v>
      </c>
      <c r="Y956">
        <v>8852</v>
      </c>
      <c r="Z956">
        <v>4461</v>
      </c>
      <c r="AA956">
        <v>20193</v>
      </c>
      <c r="AB956">
        <v>3428.3510000000001</v>
      </c>
      <c r="AC956">
        <v>40306</v>
      </c>
      <c r="AD956">
        <v>0</v>
      </c>
      <c r="AE956">
        <v>0</v>
      </c>
      <c r="AF956">
        <v>23</v>
      </c>
      <c r="AG956">
        <v>423</v>
      </c>
      <c r="AH956">
        <v>5.4373522458628844E-2</v>
      </c>
      <c r="AI956" s="3">
        <v>254671</v>
      </c>
      <c r="AJ956" s="3">
        <v>365067.40370904002</v>
      </c>
      <c r="AK956">
        <v>210</v>
      </c>
      <c r="AL956">
        <v>368025.59999999998</v>
      </c>
      <c r="AM956">
        <v>585983</v>
      </c>
      <c r="AN956">
        <v>54585</v>
      </c>
      <c r="AO956">
        <v>640568</v>
      </c>
      <c r="AP956">
        <v>2</v>
      </c>
      <c r="AQ956">
        <v>0</v>
      </c>
      <c r="AR956">
        <v>2</v>
      </c>
      <c r="AS956">
        <v>0.2179361447096001</v>
      </c>
      <c r="AT956">
        <v>2</v>
      </c>
      <c r="AU956">
        <v>16</v>
      </c>
      <c r="AV956">
        <f t="shared" si="59"/>
        <v>18</v>
      </c>
      <c r="AW956">
        <v>2215</v>
      </c>
      <c r="AX956">
        <v>0.30000000000000004</v>
      </c>
      <c r="AY956">
        <v>932317742.84314001</v>
      </c>
      <c r="AZ956">
        <v>932317.74284314003</v>
      </c>
      <c r="BA956">
        <v>90156.277691246403</v>
      </c>
      <c r="BB956">
        <v>0.11091851012578946</v>
      </c>
      <c r="BC956">
        <v>6462</v>
      </c>
      <c r="BD956">
        <v>11940</v>
      </c>
      <c r="BE956">
        <v>-5478</v>
      </c>
      <c r="BF956">
        <v>-0.5847566182749786</v>
      </c>
      <c r="BG956">
        <v>224730</v>
      </c>
      <c r="BH956">
        <v>24.801898245226795</v>
      </c>
      <c r="BI956">
        <v>1438</v>
      </c>
      <c r="BJ956">
        <v>15</v>
      </c>
      <c r="BK956">
        <v>1</v>
      </c>
      <c r="BL956">
        <v>3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9474</v>
      </c>
      <c r="BU956">
        <v>0.62</v>
      </c>
      <c r="BV956">
        <v>0.54873499999999997</v>
      </c>
      <c r="BW956">
        <v>82</v>
      </c>
      <c r="BX956">
        <v>2.1110410000000002</v>
      </c>
      <c r="BY956">
        <v>0.69799</v>
      </c>
      <c r="BZ956">
        <v>15</v>
      </c>
      <c r="CA956">
        <v>1</v>
      </c>
      <c r="CB956">
        <v>4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0</v>
      </c>
      <c r="CJ956">
        <v>8988</v>
      </c>
      <c r="CK956">
        <v>2.447708055184691</v>
      </c>
      <c r="CL956">
        <v>0.63592814371257489</v>
      </c>
      <c r="CM956">
        <v>65</v>
      </c>
      <c r="CN956">
        <v>1.1107920111068643</v>
      </c>
      <c r="CO956">
        <v>686</v>
      </c>
      <c r="CP956">
        <v>-0.55220419060000003</v>
      </c>
      <c r="CQ956">
        <v>-0.7175872136</v>
      </c>
      <c r="CR956">
        <v>7366</v>
      </c>
      <c r="CS956">
        <v>0.83799999999999997</v>
      </c>
      <c r="CT956">
        <v>7672</v>
      </c>
      <c r="CU956">
        <v>0.81890706023000004</v>
      </c>
      <c r="CV956">
        <v>2</v>
      </c>
      <c r="CW956">
        <v>3</v>
      </c>
      <c r="CX956">
        <v>6</v>
      </c>
      <c r="CY956">
        <v>214</v>
      </c>
      <c r="CZ956">
        <v>649</v>
      </c>
      <c r="DA956" s="2">
        <v>5190</v>
      </c>
      <c r="DB956" s="2">
        <v>620</v>
      </c>
      <c r="DC956" s="2">
        <v>98.85</v>
      </c>
      <c r="DD956" s="2">
        <v>489</v>
      </c>
      <c r="DE956">
        <v>202</v>
      </c>
      <c r="DF956">
        <v>22</v>
      </c>
      <c r="DG956">
        <v>21.97</v>
      </c>
      <c r="DH956">
        <v>32.950000000000003</v>
      </c>
      <c r="DI956" s="2">
        <v>32.950000000000003</v>
      </c>
      <c r="DJ956">
        <v>-1.75</v>
      </c>
      <c r="DK956">
        <v>0.93993426813418102</v>
      </c>
      <c r="DL956">
        <v>0</v>
      </c>
      <c r="DN956">
        <v>215</v>
      </c>
      <c r="DO956">
        <v>0.58200000000000007</v>
      </c>
      <c r="DP956">
        <v>2262.44</v>
      </c>
      <c r="DQ956" s="2">
        <v>0</v>
      </c>
      <c r="DR956" s="2">
        <v>1140.0659089199999</v>
      </c>
      <c r="DS956">
        <v>3.0977912188535255E-3</v>
      </c>
      <c r="DT956">
        <v>4.4315135477479899</v>
      </c>
      <c r="DU956">
        <v>1630910.4323180825</v>
      </c>
      <c r="DV956">
        <v>1</v>
      </c>
    </row>
    <row r="957" spans="1:126" x14ac:dyDescent="0.15">
      <c r="A957" t="s">
        <v>1548</v>
      </c>
      <c r="B957" t="s">
        <v>1717</v>
      </c>
      <c r="C957">
        <v>20</v>
      </c>
      <c r="D957">
        <v>207</v>
      </c>
      <c r="E957" t="s">
        <v>1718</v>
      </c>
      <c r="F957">
        <v>20207</v>
      </c>
      <c r="G957" t="s">
        <v>5941</v>
      </c>
      <c r="H957">
        <v>94.9</v>
      </c>
      <c r="I957">
        <v>0.4</v>
      </c>
      <c r="J957">
        <v>0.8</v>
      </c>
      <c r="K957">
        <v>0.1</v>
      </c>
      <c r="L957">
        <v>1.8</v>
      </c>
      <c r="M957">
        <v>2.1</v>
      </c>
      <c r="N957">
        <f t="shared" si="62"/>
        <v>9014.4699999999993</v>
      </c>
      <c r="O957">
        <f t="shared" si="60"/>
        <v>985.53000000000065</v>
      </c>
      <c r="P957">
        <f t="shared" si="61"/>
        <v>1.1826360000000011</v>
      </c>
      <c r="Q957" s="4">
        <v>20207</v>
      </c>
      <c r="R957" s="5">
        <v>37.888193000000001</v>
      </c>
      <c r="S957" s="5">
        <v>-95.758469000000005</v>
      </c>
      <c r="T957">
        <v>9</v>
      </c>
      <c r="U957">
        <v>0.10041581602315022</v>
      </c>
      <c r="V957">
        <v>3311</v>
      </c>
      <c r="W957">
        <v>3246</v>
      </c>
      <c r="X957">
        <v>3211</v>
      </c>
      <c r="Y957">
        <v>3145</v>
      </c>
      <c r="Z957">
        <v>1627</v>
      </c>
      <c r="AA957">
        <v>20195</v>
      </c>
      <c r="AB957">
        <v>1272.942</v>
      </c>
      <c r="AC957">
        <v>35787</v>
      </c>
      <c r="AD957">
        <v>0</v>
      </c>
      <c r="AE957">
        <v>0</v>
      </c>
      <c r="AF957">
        <v>6</v>
      </c>
      <c r="AG957">
        <v>315</v>
      </c>
      <c r="AH957">
        <v>1.9047619047619049E-2</v>
      </c>
      <c r="AI957" s="3">
        <v>294643</v>
      </c>
      <c r="AJ957" s="3">
        <v>318604.18977121002</v>
      </c>
      <c r="AK957">
        <v>320</v>
      </c>
      <c r="AL957">
        <v>323520</v>
      </c>
      <c r="AM957">
        <v>615459</v>
      </c>
      <c r="AN957">
        <v>44335</v>
      </c>
      <c r="AO957">
        <v>659794</v>
      </c>
      <c r="AP957">
        <v>1</v>
      </c>
      <c r="AQ957">
        <v>0</v>
      </c>
      <c r="AR957">
        <v>1</v>
      </c>
      <c r="AS957">
        <v>0.30807147258163892</v>
      </c>
      <c r="AT957">
        <v>1</v>
      </c>
      <c r="AU957">
        <v>1</v>
      </c>
      <c r="AV957">
        <f t="shared" si="59"/>
        <v>2</v>
      </c>
      <c r="AW957">
        <v>1301</v>
      </c>
      <c r="AX957">
        <v>0.58000000000000007</v>
      </c>
      <c r="AY957">
        <v>232321671.57907799</v>
      </c>
      <c r="AZ957">
        <v>232321.67157907799</v>
      </c>
      <c r="BA957">
        <v>61139.9222737694</v>
      </c>
      <c r="BB957">
        <v>0.16355925274524363</v>
      </c>
      <c r="BC957">
        <v>1435</v>
      </c>
      <c r="BD957">
        <v>0</v>
      </c>
      <c r="BE957">
        <v>1435</v>
      </c>
      <c r="BF957">
        <v>0.43340380549682878</v>
      </c>
      <c r="BG957">
        <v>55785</v>
      </c>
      <c r="BH957">
        <v>17.373092494549983</v>
      </c>
      <c r="BI957">
        <v>780</v>
      </c>
      <c r="BJ957">
        <v>2</v>
      </c>
      <c r="BK957">
        <v>1</v>
      </c>
      <c r="BL957">
        <v>2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3240</v>
      </c>
      <c r="BU957">
        <v>0.68</v>
      </c>
      <c r="BV957">
        <v>0.58657369999999998</v>
      </c>
      <c r="BW957">
        <v>44</v>
      </c>
      <c r="BX957">
        <v>1.54321</v>
      </c>
      <c r="BY957">
        <v>1.121078</v>
      </c>
      <c r="BZ957">
        <v>4</v>
      </c>
      <c r="CA957">
        <v>1</v>
      </c>
      <c r="CB957">
        <v>2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3157</v>
      </c>
      <c r="CK957">
        <v>2.2172949002217295</v>
      </c>
      <c r="CL957">
        <v>0.63548528765920065</v>
      </c>
      <c r="CM957">
        <v>24</v>
      </c>
      <c r="CN957">
        <v>0.94473849799610521</v>
      </c>
      <c r="CO957">
        <v>266</v>
      </c>
      <c r="CP957">
        <v>-1.8949982428000001</v>
      </c>
      <c r="CQ957">
        <v>-0.4932732185</v>
      </c>
      <c r="CR957">
        <v>2635</v>
      </c>
      <c r="CS957">
        <v>0.85199999999999998</v>
      </c>
      <c r="CT957">
        <v>2626</v>
      </c>
      <c r="CU957">
        <v>0.83305227656000003</v>
      </c>
      <c r="CW957">
        <v>1</v>
      </c>
      <c r="CY957">
        <v>227</v>
      </c>
      <c r="CZ957">
        <v>495</v>
      </c>
      <c r="DA957" s="2">
        <v>1732</v>
      </c>
      <c r="DB957" s="2">
        <v>275</v>
      </c>
      <c r="DC957" s="2">
        <v>93.14</v>
      </c>
      <c r="DD957" s="2">
        <v>170</v>
      </c>
      <c r="DE957">
        <v>152</v>
      </c>
      <c r="DF957">
        <v>10</v>
      </c>
      <c r="DG957">
        <v>31.05</v>
      </c>
      <c r="DH957">
        <v>62.09</v>
      </c>
      <c r="DI957" s="2">
        <v>62.09</v>
      </c>
      <c r="DJ957">
        <v>-0.36</v>
      </c>
      <c r="DK957">
        <v>0.98400776532956835</v>
      </c>
      <c r="DL957">
        <v>3.1746031746031746E-3</v>
      </c>
      <c r="DN957">
        <v>200</v>
      </c>
      <c r="DO957">
        <v>0.622</v>
      </c>
      <c r="DP957">
        <v>1654.49</v>
      </c>
      <c r="DQ957" s="2">
        <v>0</v>
      </c>
      <c r="DR957" s="2">
        <v>83.580964220000013</v>
      </c>
      <c r="DS957">
        <v>2.583480271951966E-4</v>
      </c>
      <c r="DT957">
        <v>5.9177949932418903</v>
      </c>
      <c r="DU957">
        <v>1914525.0362136164</v>
      </c>
      <c r="DV957">
        <v>1</v>
      </c>
    </row>
    <row r="958" spans="1:126" x14ac:dyDescent="0.15">
      <c r="A958" t="s">
        <v>1548</v>
      </c>
      <c r="B958" t="s">
        <v>1719</v>
      </c>
      <c r="C958">
        <v>20</v>
      </c>
      <c r="D958">
        <v>209</v>
      </c>
      <c r="E958" t="s">
        <v>1720</v>
      </c>
      <c r="F958">
        <v>20209</v>
      </c>
      <c r="G958" t="s">
        <v>5942</v>
      </c>
      <c r="H958">
        <v>43.3</v>
      </c>
      <c r="I958">
        <v>24.8</v>
      </c>
      <c r="J958">
        <v>0.5</v>
      </c>
      <c r="K958">
        <v>2.5</v>
      </c>
      <c r="L958">
        <v>2.5</v>
      </c>
      <c r="M958">
        <v>26.4</v>
      </c>
      <c r="N958">
        <f t="shared" si="62"/>
        <v>3199.64</v>
      </c>
      <c r="O958">
        <f t="shared" si="60"/>
        <v>6800.3600000000006</v>
      </c>
      <c r="P958">
        <f t="shared" si="61"/>
        <v>8.1604320000000037</v>
      </c>
      <c r="Q958" s="4">
        <v>20209</v>
      </c>
      <c r="R958" s="5">
        <v>39.115383999999999</v>
      </c>
      <c r="S958" s="5">
        <v>-94.763086999999999</v>
      </c>
      <c r="T958">
        <v>1</v>
      </c>
      <c r="U958">
        <v>3.0593747398125225E-2</v>
      </c>
      <c r="V958">
        <v>157274</v>
      </c>
      <c r="W958">
        <v>159466</v>
      </c>
      <c r="X958">
        <v>160806</v>
      </c>
      <c r="Y958">
        <v>163384</v>
      </c>
      <c r="Z958">
        <v>82821</v>
      </c>
      <c r="AA958">
        <v>20197</v>
      </c>
      <c r="AB958">
        <v>63970.609000000004</v>
      </c>
      <c r="AC958">
        <v>40113</v>
      </c>
      <c r="AD958">
        <v>5</v>
      </c>
      <c r="AE958">
        <v>3.1093367162916805E-5</v>
      </c>
      <c r="AF958">
        <v>16</v>
      </c>
      <c r="AG958">
        <v>164</v>
      </c>
      <c r="AH958">
        <v>9.7560975609756101E-2</v>
      </c>
      <c r="AI958" s="3">
        <v>12009</v>
      </c>
      <c r="AJ958" s="3">
        <v>97025.213615075001</v>
      </c>
      <c r="AK958">
        <v>27</v>
      </c>
      <c r="AL958">
        <v>99648</v>
      </c>
      <c r="AM958">
        <v>629377</v>
      </c>
      <c r="AN958">
        <v>6980</v>
      </c>
      <c r="AO958">
        <v>636357</v>
      </c>
      <c r="AP958">
        <v>30</v>
      </c>
      <c r="AQ958">
        <v>1</v>
      </c>
      <c r="AR958">
        <v>31</v>
      </c>
      <c r="AS958">
        <v>0.19439880601507531</v>
      </c>
      <c r="AT958">
        <v>33</v>
      </c>
      <c r="AU958">
        <v>149</v>
      </c>
      <c r="AV958">
        <f t="shared" si="59"/>
        <v>182</v>
      </c>
      <c r="AW958">
        <v>84447</v>
      </c>
      <c r="AX958">
        <v>0.99</v>
      </c>
      <c r="AY958">
        <v>224204195.97516301</v>
      </c>
      <c r="AZ958">
        <v>224204.19597516302</v>
      </c>
      <c r="BA958">
        <v>1395.6169900995701</v>
      </c>
      <c r="BB958">
        <v>7.1652896682538598</v>
      </c>
      <c r="BC958">
        <v>1384740</v>
      </c>
      <c r="BD958">
        <v>1786221</v>
      </c>
      <c r="BE958">
        <v>-401481</v>
      </c>
      <c r="BF958">
        <v>-2.5527487060798353</v>
      </c>
      <c r="BG958">
        <v>2033168</v>
      </c>
      <c r="BH958">
        <v>12.643607825578648</v>
      </c>
      <c r="BI958">
        <v>13374</v>
      </c>
      <c r="BJ958">
        <v>131</v>
      </c>
      <c r="BK958">
        <v>11</v>
      </c>
      <c r="BL958">
        <v>6</v>
      </c>
      <c r="BM958">
        <v>0</v>
      </c>
      <c r="BN958">
        <v>2</v>
      </c>
      <c r="BO958">
        <v>12</v>
      </c>
      <c r="BP958">
        <v>3</v>
      </c>
      <c r="BQ958">
        <v>11</v>
      </c>
      <c r="BR958">
        <v>1</v>
      </c>
      <c r="BS958">
        <v>1</v>
      </c>
      <c r="BT958">
        <v>155085</v>
      </c>
      <c r="BU958">
        <v>0.72</v>
      </c>
      <c r="BV958">
        <v>0.51998290000000003</v>
      </c>
      <c r="BW958">
        <v>750</v>
      </c>
      <c r="BX958">
        <v>1.1477580000000001</v>
      </c>
      <c r="BY958">
        <v>-0.84601309999999996</v>
      </c>
      <c r="BZ958">
        <v>133</v>
      </c>
      <c r="CA958">
        <v>11</v>
      </c>
      <c r="CB958">
        <v>5</v>
      </c>
      <c r="CC958">
        <v>0</v>
      </c>
      <c r="CD958">
        <v>2</v>
      </c>
      <c r="CE958">
        <v>11</v>
      </c>
      <c r="CF958">
        <v>2</v>
      </c>
      <c r="CG958">
        <v>6</v>
      </c>
      <c r="CH958">
        <v>1</v>
      </c>
      <c r="CI958">
        <v>2</v>
      </c>
      <c r="CJ958">
        <v>162147</v>
      </c>
      <c r="CK958">
        <v>1.0669330915773958</v>
      </c>
      <c r="CL958">
        <v>0.60253182595477861</v>
      </c>
      <c r="CM958">
        <v>662</v>
      </c>
      <c r="CN958">
        <v>-0.8465196115178264</v>
      </c>
      <c r="CO958">
        <v>13530</v>
      </c>
      <c r="CP958">
        <v>-1.3174995747</v>
      </c>
      <c r="CQ958">
        <v>-1.730553625</v>
      </c>
      <c r="CR958">
        <v>134429</v>
      </c>
      <c r="CS958">
        <v>0.81900000000000006</v>
      </c>
      <c r="CT958">
        <v>120000</v>
      </c>
      <c r="CU958">
        <v>0.75474557920999996</v>
      </c>
      <c r="CV958">
        <v>210</v>
      </c>
      <c r="CW958">
        <v>68</v>
      </c>
      <c r="CX958">
        <v>69</v>
      </c>
      <c r="CY958">
        <v>38</v>
      </c>
      <c r="CZ958">
        <v>226</v>
      </c>
      <c r="DA958" s="2">
        <v>108802</v>
      </c>
      <c r="DB958" s="2">
        <v>8905</v>
      </c>
      <c r="DC958" s="2">
        <v>70.459999999999994</v>
      </c>
      <c r="DD958" s="2">
        <v>61589</v>
      </c>
      <c r="DE958">
        <v>73</v>
      </c>
      <c r="DF958">
        <v>26</v>
      </c>
      <c r="DG958">
        <v>19.329999999999998</v>
      </c>
      <c r="DH958">
        <v>3.74</v>
      </c>
      <c r="DI958" s="2">
        <v>8.11</v>
      </c>
      <c r="DJ958">
        <v>-0.17</v>
      </c>
      <c r="DK958">
        <v>0.98617703389124822</v>
      </c>
      <c r="DL958">
        <v>1.8292682926829267E-2</v>
      </c>
      <c r="DM958">
        <v>6</v>
      </c>
      <c r="DN958">
        <v>11.5</v>
      </c>
      <c r="DO958">
        <v>0.115</v>
      </c>
      <c r="DP958">
        <v>0</v>
      </c>
      <c r="DQ958" s="2">
        <v>0</v>
      </c>
      <c r="DR958" s="2">
        <v>0</v>
      </c>
      <c r="DS958">
        <v>0</v>
      </c>
      <c r="DT958">
        <v>3.2960256396103702</v>
      </c>
      <c r="DU958">
        <v>328442.36293589417</v>
      </c>
      <c r="DV958">
        <v>1</v>
      </c>
    </row>
    <row r="959" spans="1:126" x14ac:dyDescent="0.15">
      <c r="A959" t="s">
        <v>1721</v>
      </c>
      <c r="B959" t="s">
        <v>1405</v>
      </c>
      <c r="C959">
        <v>21</v>
      </c>
      <c r="D959">
        <v>1</v>
      </c>
      <c r="E959" t="s">
        <v>1722</v>
      </c>
      <c r="F959">
        <v>21001</v>
      </c>
      <c r="G959" t="s">
        <v>5943</v>
      </c>
      <c r="H959">
        <v>94.1</v>
      </c>
      <c r="I959">
        <v>2.7</v>
      </c>
      <c r="J959">
        <v>0.2</v>
      </c>
      <c r="K959">
        <v>0.2</v>
      </c>
      <c r="L959">
        <v>1.1000000000000001</v>
      </c>
      <c r="M959">
        <v>1.7</v>
      </c>
      <c r="N959">
        <f t="shared" si="62"/>
        <v>8866.2800000000007</v>
      </c>
      <c r="O959">
        <f t="shared" si="60"/>
        <v>1133.7199999999993</v>
      </c>
      <c r="P959">
        <f t="shared" si="61"/>
        <v>1.3604639999999997</v>
      </c>
      <c r="Q959" s="4">
        <v>21001</v>
      </c>
      <c r="R959" s="5">
        <v>37.105559</v>
      </c>
      <c r="S959" s="5">
        <v>-85.281379999999999</v>
      </c>
      <c r="T959">
        <v>7</v>
      </c>
      <c r="U959">
        <v>5.6443717975743983E-2</v>
      </c>
      <c r="V959">
        <v>18651</v>
      </c>
      <c r="W959">
        <v>19032</v>
      </c>
      <c r="X959">
        <v>18852</v>
      </c>
      <c r="Y959">
        <v>19298</v>
      </c>
      <c r="Z959">
        <v>9506</v>
      </c>
      <c r="AA959">
        <v>20199</v>
      </c>
      <c r="AB959">
        <v>6591.0549999999994</v>
      </c>
      <c r="AC959">
        <v>33362</v>
      </c>
      <c r="AD959">
        <v>1</v>
      </c>
      <c r="AE959">
        <v>5.3044769785699128E-5</v>
      </c>
      <c r="AF959">
        <v>20</v>
      </c>
      <c r="AG959">
        <v>1243</v>
      </c>
      <c r="AH959">
        <v>1.6090104585679808E-2</v>
      </c>
      <c r="AI959" s="3">
        <v>170177</v>
      </c>
      <c r="AJ959" s="3">
        <v>259380.70541787002</v>
      </c>
      <c r="AK959">
        <v>80</v>
      </c>
      <c r="AL959">
        <v>263840</v>
      </c>
      <c r="AM959">
        <v>252479</v>
      </c>
      <c r="AN959">
        <v>61918</v>
      </c>
      <c r="AO959">
        <v>314397</v>
      </c>
      <c r="AP959">
        <v>3</v>
      </c>
      <c r="AQ959">
        <v>0</v>
      </c>
      <c r="AR959">
        <v>3</v>
      </c>
      <c r="AS959">
        <v>0.15762925598991173</v>
      </c>
      <c r="AT959">
        <v>3</v>
      </c>
      <c r="AU959">
        <v>18</v>
      </c>
      <c r="AV959">
        <f t="shared" si="59"/>
        <v>21</v>
      </c>
      <c r="AW959">
        <v>14780</v>
      </c>
      <c r="AX959">
        <v>0.81</v>
      </c>
      <c r="AY959">
        <v>143671893.104177</v>
      </c>
      <c r="AZ959">
        <v>143671.893104177</v>
      </c>
      <c r="BA959">
        <v>8334.4299538318101</v>
      </c>
      <c r="BB959">
        <v>1.1998421074260073</v>
      </c>
      <c r="BC959">
        <v>1215</v>
      </c>
      <c r="BD959">
        <v>32266</v>
      </c>
      <c r="BE959">
        <v>-31051</v>
      </c>
      <c r="BF959">
        <v>-1.6648437081121656</v>
      </c>
      <c r="BG959">
        <v>296755</v>
      </c>
      <c r="BH959">
        <v>15.741300657755145</v>
      </c>
      <c r="BI959">
        <v>2631</v>
      </c>
      <c r="BJ959">
        <v>6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18029</v>
      </c>
      <c r="BU959">
        <v>0.79</v>
      </c>
      <c r="BV959">
        <v>0.52601989999999998</v>
      </c>
      <c r="BW959">
        <v>44</v>
      </c>
      <c r="BX959">
        <v>0.4437295</v>
      </c>
      <c r="BY959">
        <v>-1.7756620000000001</v>
      </c>
      <c r="BZ959">
        <v>7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18967</v>
      </c>
      <c r="CK959">
        <v>0.42178520588390361</v>
      </c>
      <c r="CL959">
        <v>0.59551794389594104</v>
      </c>
      <c r="CM959">
        <v>37</v>
      </c>
      <c r="CN959">
        <v>-1.8477869650409986</v>
      </c>
      <c r="CO959">
        <v>1667</v>
      </c>
      <c r="CP959">
        <v>0.16969646999999999</v>
      </c>
      <c r="CQ959">
        <v>-0.42523953310000001</v>
      </c>
      <c r="CR959">
        <v>15947</v>
      </c>
      <c r="CS959">
        <v>0.83799999999999997</v>
      </c>
      <c r="CT959">
        <v>14361</v>
      </c>
      <c r="CU959">
        <v>0.85548600883999992</v>
      </c>
      <c r="CV959">
        <v>34</v>
      </c>
      <c r="CW959">
        <v>3</v>
      </c>
      <c r="CX959">
        <v>7</v>
      </c>
      <c r="CY959">
        <v>959</v>
      </c>
      <c r="CZ959">
        <v>1819</v>
      </c>
      <c r="DA959" s="2">
        <v>8169</v>
      </c>
      <c r="DB959" s="2">
        <v>885</v>
      </c>
      <c r="DC959" s="2">
        <v>101.43</v>
      </c>
      <c r="DD959" s="2">
        <v>924</v>
      </c>
      <c r="DE959">
        <v>503</v>
      </c>
      <c r="DF959">
        <v>48</v>
      </c>
      <c r="DG959">
        <v>16.02</v>
      </c>
      <c r="DH959">
        <v>10.68</v>
      </c>
      <c r="DI959" s="2">
        <v>5.34</v>
      </c>
      <c r="DJ959">
        <v>0.24</v>
      </c>
      <c r="DK959">
        <v>0.98361118129947056</v>
      </c>
      <c r="DL959">
        <v>8.045052292839903E-4</v>
      </c>
      <c r="DM959">
        <v>0</v>
      </c>
      <c r="DN959">
        <v>34.299999999999997</v>
      </c>
      <c r="DO959">
        <v>0.13100000000000001</v>
      </c>
      <c r="DP959">
        <v>8894.3900000000012</v>
      </c>
      <c r="DQ959" s="2">
        <v>0</v>
      </c>
      <c r="DR959" s="2">
        <v>334.45709449000003</v>
      </c>
      <c r="DS959">
        <v>1.267651207129245E-3</v>
      </c>
      <c r="DT959">
        <v>5.0673966665150001</v>
      </c>
      <c r="DU959">
        <v>1336981.9364933176</v>
      </c>
      <c r="DV959">
        <v>1</v>
      </c>
    </row>
    <row r="960" spans="1:126" x14ac:dyDescent="0.15">
      <c r="A960" t="s">
        <v>1721</v>
      </c>
      <c r="B960" t="s">
        <v>1273</v>
      </c>
      <c r="C960">
        <v>21</v>
      </c>
      <c r="D960">
        <v>3</v>
      </c>
      <c r="E960" t="s">
        <v>1723</v>
      </c>
      <c r="F960">
        <v>21003</v>
      </c>
      <c r="G960" t="s">
        <v>5944</v>
      </c>
      <c r="H960">
        <v>96.2</v>
      </c>
      <c r="I960">
        <v>0.8</v>
      </c>
      <c r="J960">
        <v>0.3</v>
      </c>
      <c r="K960">
        <v>0.2</v>
      </c>
      <c r="L960">
        <v>1.1000000000000001</v>
      </c>
      <c r="M960">
        <v>1.5</v>
      </c>
      <c r="N960">
        <f t="shared" si="62"/>
        <v>9258.67</v>
      </c>
      <c r="O960">
        <f t="shared" si="60"/>
        <v>741.32999999999993</v>
      </c>
      <c r="P960">
        <f t="shared" si="61"/>
        <v>0.88959600000000028</v>
      </c>
      <c r="Q960" s="4">
        <v>21003</v>
      </c>
      <c r="R960" s="5">
        <v>36.750770000000003</v>
      </c>
      <c r="S960" s="5">
        <v>-86.192458000000002</v>
      </c>
      <c r="T960">
        <v>3</v>
      </c>
      <c r="U960">
        <v>0.11324085466869203</v>
      </c>
      <c r="V960">
        <v>20007</v>
      </c>
      <c r="W960">
        <v>20219</v>
      </c>
      <c r="X960">
        <v>20355</v>
      </c>
      <c r="Y960">
        <v>20662</v>
      </c>
      <c r="Z960">
        <v>10565</v>
      </c>
      <c r="AA960">
        <v>20201</v>
      </c>
      <c r="AB960">
        <v>7660.259</v>
      </c>
      <c r="AC960">
        <v>41326</v>
      </c>
      <c r="AD960">
        <v>0</v>
      </c>
      <c r="AE960">
        <v>0</v>
      </c>
      <c r="AF960">
        <v>63</v>
      </c>
      <c r="AG960">
        <v>1080</v>
      </c>
      <c r="AH960">
        <v>5.8333333333333334E-2</v>
      </c>
      <c r="AI960" s="3">
        <v>145691</v>
      </c>
      <c r="AJ960" s="3">
        <v>220375.751733315</v>
      </c>
      <c r="AK960">
        <v>75</v>
      </c>
      <c r="AL960">
        <v>225318.39999999999</v>
      </c>
      <c r="AM960">
        <v>277500</v>
      </c>
      <c r="AN960">
        <v>56150</v>
      </c>
      <c r="AO960">
        <v>333650</v>
      </c>
      <c r="AP960">
        <v>2</v>
      </c>
      <c r="AQ960">
        <v>1</v>
      </c>
      <c r="AR960">
        <v>3</v>
      </c>
      <c r="AS960">
        <v>0.14837529056827736</v>
      </c>
      <c r="AT960">
        <v>3</v>
      </c>
      <c r="AU960">
        <v>8</v>
      </c>
      <c r="AV960">
        <f t="shared" si="59"/>
        <v>11</v>
      </c>
      <c r="AW960">
        <v>6678</v>
      </c>
      <c r="AX960">
        <v>0.31999999999999995</v>
      </c>
      <c r="AY960">
        <v>437778325.85340899</v>
      </c>
      <c r="AZ960">
        <v>437778.32585340901</v>
      </c>
      <c r="BA960">
        <v>24491.6518495975</v>
      </c>
      <c r="BB960">
        <v>0.40830239060271234</v>
      </c>
      <c r="BC960">
        <v>533</v>
      </c>
      <c r="BD960">
        <v>30210</v>
      </c>
      <c r="BE960">
        <v>-29677</v>
      </c>
      <c r="BF960">
        <v>-1.4833308342080271</v>
      </c>
      <c r="BG960">
        <v>192306</v>
      </c>
      <c r="BH960">
        <v>9.4476050110537955</v>
      </c>
      <c r="BI960">
        <v>2753</v>
      </c>
      <c r="BJ960">
        <v>8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0</v>
      </c>
      <c r="BT960">
        <v>18982</v>
      </c>
      <c r="BU960">
        <v>0.77</v>
      </c>
      <c r="BV960">
        <v>0.50717179999999995</v>
      </c>
      <c r="BW960">
        <v>73</v>
      </c>
      <c r="BX960">
        <v>0.57949640000000002</v>
      </c>
      <c r="BY960">
        <v>-1.5441229999999999</v>
      </c>
      <c r="BZ960">
        <v>7</v>
      </c>
      <c r="CA960">
        <v>1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20436</v>
      </c>
      <c r="CK960">
        <v>0.53826580544137803</v>
      </c>
      <c r="CL960">
        <v>0.53657799274486095</v>
      </c>
      <c r="CM960">
        <v>61</v>
      </c>
      <c r="CN960">
        <v>-1.8004440485370801</v>
      </c>
      <c r="CO960">
        <v>1485</v>
      </c>
      <c r="CP960">
        <v>0.114852685</v>
      </c>
      <c r="CQ960">
        <v>-6.99401298E-2</v>
      </c>
      <c r="CR960">
        <v>17640</v>
      </c>
      <c r="CS960">
        <v>0.85199999999999998</v>
      </c>
      <c r="CT960">
        <v>16086</v>
      </c>
      <c r="CU960">
        <v>0.86347982945000001</v>
      </c>
      <c r="CV960">
        <v>11</v>
      </c>
      <c r="CW960">
        <v>6</v>
      </c>
      <c r="CX960">
        <v>3</v>
      </c>
      <c r="CY960">
        <v>819</v>
      </c>
      <c r="CZ960">
        <v>1665</v>
      </c>
      <c r="DA960" s="2">
        <v>7712</v>
      </c>
      <c r="DB960" s="2">
        <v>1045</v>
      </c>
      <c r="DC960" s="2">
        <v>54.16</v>
      </c>
      <c r="DD960" s="2">
        <v>712</v>
      </c>
      <c r="DE960">
        <v>455</v>
      </c>
      <c r="DF960">
        <v>54</v>
      </c>
      <c r="DG960">
        <v>24.62</v>
      </c>
      <c r="DH960">
        <v>9.85</v>
      </c>
      <c r="DI960" s="2">
        <v>4.92</v>
      </c>
      <c r="DJ960">
        <v>-1.5</v>
      </c>
      <c r="DK960">
        <v>0.95690880013178581</v>
      </c>
      <c r="DL960">
        <v>0</v>
      </c>
      <c r="DM960">
        <v>0</v>
      </c>
      <c r="DN960">
        <v>63.7</v>
      </c>
      <c r="DO960">
        <v>0.27300000000000002</v>
      </c>
      <c r="DP960">
        <v>7809.65</v>
      </c>
      <c r="DQ960" s="2">
        <v>0</v>
      </c>
      <c r="DR960" s="2">
        <v>14.15954365</v>
      </c>
      <c r="DS960">
        <v>6.2842376157473163E-5</v>
      </c>
      <c r="DT960">
        <v>3.82489727319359</v>
      </c>
      <c r="DU960">
        <v>861819.73376034258</v>
      </c>
      <c r="DV960">
        <v>1</v>
      </c>
    </row>
    <row r="961" spans="1:126" x14ac:dyDescent="0.15">
      <c r="A961" t="s">
        <v>1721</v>
      </c>
      <c r="B961" t="s">
        <v>1550</v>
      </c>
      <c r="C961">
        <v>21</v>
      </c>
      <c r="D961">
        <v>5</v>
      </c>
      <c r="E961" t="s">
        <v>1724</v>
      </c>
      <c r="F961">
        <v>21005</v>
      </c>
      <c r="G961" t="s">
        <v>5945</v>
      </c>
      <c r="H961">
        <v>94.8</v>
      </c>
      <c r="I961">
        <v>2</v>
      </c>
      <c r="J961">
        <v>0.1</v>
      </c>
      <c r="K961">
        <v>0.5</v>
      </c>
      <c r="L961">
        <v>1.2</v>
      </c>
      <c r="M961">
        <v>1.3</v>
      </c>
      <c r="N961">
        <f t="shared" si="62"/>
        <v>8994.43</v>
      </c>
      <c r="O961">
        <f t="shared" si="60"/>
        <v>1005.5699999999997</v>
      </c>
      <c r="P961">
        <f t="shared" si="61"/>
        <v>1.2066840000000001</v>
      </c>
      <c r="Q961" s="4">
        <v>21005</v>
      </c>
      <c r="R961" s="5">
        <v>38.005395999999998</v>
      </c>
      <c r="S961" s="5">
        <v>-84.986417000000003</v>
      </c>
      <c r="T961">
        <v>6</v>
      </c>
      <c r="U961">
        <v>7.0592638373692326E-2</v>
      </c>
      <c r="V961">
        <v>21442</v>
      </c>
      <c r="W961">
        <v>21664</v>
      </c>
      <c r="X961">
        <v>21761</v>
      </c>
      <c r="Y961">
        <v>21865</v>
      </c>
      <c r="Z961">
        <v>11776</v>
      </c>
      <c r="AA961">
        <v>20203</v>
      </c>
      <c r="AB961">
        <v>9443.5779999999995</v>
      </c>
      <c r="AC961">
        <v>53974</v>
      </c>
      <c r="AD961">
        <v>1</v>
      </c>
      <c r="AE961">
        <v>4.5953770506870091E-5</v>
      </c>
      <c r="AF961">
        <v>39</v>
      </c>
      <c r="AG961">
        <v>676</v>
      </c>
      <c r="AH961">
        <v>5.7692307692307696E-2</v>
      </c>
      <c r="AI961" s="3">
        <v>81023</v>
      </c>
      <c r="AJ961" s="3">
        <v>129173.07644560501</v>
      </c>
      <c r="AK961">
        <v>65</v>
      </c>
      <c r="AL961">
        <v>130752</v>
      </c>
      <c r="AM961">
        <v>782153</v>
      </c>
      <c r="AN961">
        <v>32534</v>
      </c>
      <c r="AO961">
        <v>814687</v>
      </c>
      <c r="AP961">
        <v>3</v>
      </c>
      <c r="AQ961">
        <v>3</v>
      </c>
      <c r="AR961">
        <v>6</v>
      </c>
      <c r="AS961">
        <v>0.27695716395864106</v>
      </c>
      <c r="AT961">
        <v>6</v>
      </c>
      <c r="AU961">
        <v>17</v>
      </c>
      <c r="AV961">
        <f t="shared" si="59"/>
        <v>23</v>
      </c>
      <c r="AW961">
        <v>18596</v>
      </c>
      <c r="AX961">
        <v>0.81</v>
      </c>
      <c r="AY961">
        <v>133504409.783602</v>
      </c>
      <c r="AZ961">
        <v>133504.40978360199</v>
      </c>
      <c r="BA961">
        <v>6938.3311655758798</v>
      </c>
      <c r="BB961">
        <v>1.4412687664166868</v>
      </c>
      <c r="BC961">
        <v>2851</v>
      </c>
      <c r="BD961">
        <v>0</v>
      </c>
      <c r="BE961">
        <v>2851</v>
      </c>
      <c r="BF961">
        <v>0.1329633429717377</v>
      </c>
      <c r="BG961">
        <v>259205</v>
      </c>
      <c r="BH961">
        <v>11.911447084233261</v>
      </c>
      <c r="BI961">
        <v>1814</v>
      </c>
      <c r="BJ961">
        <v>23</v>
      </c>
      <c r="BK961">
        <v>0</v>
      </c>
      <c r="BL961">
        <v>1</v>
      </c>
      <c r="BM961">
        <v>0</v>
      </c>
      <c r="BN961">
        <v>0</v>
      </c>
      <c r="BO961">
        <v>1</v>
      </c>
      <c r="BP961">
        <v>0</v>
      </c>
      <c r="BQ961">
        <v>2</v>
      </c>
      <c r="BR961">
        <v>1</v>
      </c>
      <c r="BS961">
        <v>0</v>
      </c>
      <c r="BT961">
        <v>21790</v>
      </c>
      <c r="BU961">
        <v>0.78</v>
      </c>
      <c r="BV961">
        <v>0.65491560000000004</v>
      </c>
      <c r="BW961">
        <v>71</v>
      </c>
      <c r="BX961">
        <v>1.2849930000000001</v>
      </c>
      <c r="BY961">
        <v>-0.31773289999999998</v>
      </c>
      <c r="BZ961">
        <v>19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  <c r="CI961">
        <v>0</v>
      </c>
      <c r="CJ961">
        <v>21886</v>
      </c>
      <c r="CK961">
        <v>1.0052088092844742</v>
      </c>
      <c r="CL961">
        <v>0.6278899975663178</v>
      </c>
      <c r="CM961">
        <v>74</v>
      </c>
      <c r="CN961">
        <v>-0.93979222313748678</v>
      </c>
      <c r="CO961">
        <v>2268</v>
      </c>
      <c r="CP961">
        <v>0.84999831100000001</v>
      </c>
      <c r="CQ961">
        <v>0.61145224499999995</v>
      </c>
      <c r="CR961">
        <v>19249</v>
      </c>
      <c r="CS961">
        <v>0.87400000000000011</v>
      </c>
      <c r="CT961">
        <v>17861</v>
      </c>
      <c r="CU961">
        <v>0.90230012572999996</v>
      </c>
      <c r="CV961">
        <v>17</v>
      </c>
      <c r="CW961">
        <v>11</v>
      </c>
      <c r="CX961">
        <v>7</v>
      </c>
      <c r="CY961">
        <v>499</v>
      </c>
      <c r="CZ961">
        <v>1039</v>
      </c>
      <c r="DA961" s="2">
        <v>7553</v>
      </c>
      <c r="DB961" s="2">
        <v>2070</v>
      </c>
      <c r="DC961" s="2">
        <v>110.04</v>
      </c>
      <c r="DD961" s="2">
        <v>957</v>
      </c>
      <c r="DE961">
        <v>315</v>
      </c>
      <c r="DF961">
        <v>27</v>
      </c>
      <c r="DG961">
        <v>13.75</v>
      </c>
      <c r="DH961">
        <v>4.58</v>
      </c>
      <c r="DI961" s="2">
        <v>4.58</v>
      </c>
      <c r="DJ961">
        <v>-0.45</v>
      </c>
      <c r="DK961">
        <v>0.93703022598521413</v>
      </c>
      <c r="DL961">
        <v>4.4378698224852072E-3</v>
      </c>
      <c r="DM961">
        <v>0</v>
      </c>
      <c r="DN961">
        <v>12.3</v>
      </c>
      <c r="DO961">
        <v>9.3000000000000013E-2</v>
      </c>
      <c r="DP961">
        <v>3.98</v>
      </c>
      <c r="DQ961" s="2">
        <v>0</v>
      </c>
      <c r="DR961" s="2">
        <v>533.68962247000002</v>
      </c>
      <c r="DS961">
        <v>4.0816937597817245E-3</v>
      </c>
      <c r="DT961">
        <v>4.1596501115315503</v>
      </c>
      <c r="DU961">
        <v>543882.57138297323</v>
      </c>
      <c r="DV961">
        <v>1</v>
      </c>
    </row>
    <row r="962" spans="1:126" x14ac:dyDescent="0.15">
      <c r="A962" t="s">
        <v>1721</v>
      </c>
      <c r="B962" t="s">
        <v>1725</v>
      </c>
      <c r="C962">
        <v>21</v>
      </c>
      <c r="D962">
        <v>7</v>
      </c>
      <c r="E962" t="s">
        <v>1726</v>
      </c>
      <c r="F962">
        <v>21007</v>
      </c>
      <c r="G962" t="s">
        <v>5946</v>
      </c>
      <c r="H962">
        <v>94.1</v>
      </c>
      <c r="I962">
        <v>2.9</v>
      </c>
      <c r="J962">
        <v>0.1</v>
      </c>
      <c r="K962">
        <v>0.2</v>
      </c>
      <c r="L962">
        <v>1.6</v>
      </c>
      <c r="M962">
        <v>1.1000000000000001</v>
      </c>
      <c r="N962">
        <f t="shared" si="62"/>
        <v>8867.0399999999991</v>
      </c>
      <c r="O962">
        <f t="shared" si="60"/>
        <v>1132.9600000000009</v>
      </c>
      <c r="P962">
        <f t="shared" si="61"/>
        <v>1.3595520000000016</v>
      </c>
      <c r="Q962" s="4">
        <v>21007</v>
      </c>
      <c r="R962" s="5">
        <v>37.051322999999996</v>
      </c>
      <c r="S962" s="5">
        <v>-89.010367000000002</v>
      </c>
      <c r="T962">
        <v>9</v>
      </c>
      <c r="U962">
        <v>0.10020595825891726</v>
      </c>
      <c r="V962">
        <v>8268</v>
      </c>
      <c r="W962">
        <v>8274</v>
      </c>
      <c r="X962">
        <v>8256</v>
      </c>
      <c r="Y962">
        <v>8217</v>
      </c>
      <c r="Z962">
        <v>4241</v>
      </c>
      <c r="AA962">
        <v>20205</v>
      </c>
      <c r="AB962">
        <v>3005.4830000000002</v>
      </c>
      <c r="AC962">
        <v>42244</v>
      </c>
      <c r="AD962">
        <v>1</v>
      </c>
      <c r="AE962">
        <v>1.2112403100775194E-4</v>
      </c>
      <c r="AF962">
        <v>9</v>
      </c>
      <c r="AG962">
        <v>408</v>
      </c>
      <c r="AH962">
        <v>2.2058823529411766E-2</v>
      </c>
      <c r="AI962" s="3">
        <v>107186</v>
      </c>
      <c r="AJ962" s="3">
        <v>157861.53179370001</v>
      </c>
      <c r="AK962">
        <v>70</v>
      </c>
      <c r="AL962">
        <v>175116.79999999999</v>
      </c>
      <c r="AM962">
        <v>345730</v>
      </c>
      <c r="AN962">
        <v>61249</v>
      </c>
      <c r="AO962">
        <v>406979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11</v>
      </c>
      <c r="AV962">
        <f t="shared" si="59"/>
        <v>11</v>
      </c>
      <c r="AW962">
        <v>4882</v>
      </c>
      <c r="AX962">
        <v>0.61</v>
      </c>
      <c r="AY962">
        <v>145972636.81381199</v>
      </c>
      <c r="AZ962">
        <v>145972.63681381199</v>
      </c>
      <c r="BA962">
        <v>17114.560126795801</v>
      </c>
      <c r="BB962">
        <v>0.5842978099298779</v>
      </c>
      <c r="BC962">
        <v>698</v>
      </c>
      <c r="BD962">
        <v>1815</v>
      </c>
      <c r="BE962">
        <v>-1117</v>
      </c>
      <c r="BF962">
        <v>-0.13509917755200773</v>
      </c>
      <c r="BG962">
        <v>124406</v>
      </c>
      <c r="BH962">
        <v>15.068556201550388</v>
      </c>
      <c r="BI962">
        <v>1347</v>
      </c>
      <c r="BJ962">
        <v>13</v>
      </c>
      <c r="BK962">
        <v>0</v>
      </c>
      <c r="BL962">
        <v>1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1</v>
      </c>
      <c r="BS962">
        <v>0</v>
      </c>
      <c r="BT962">
        <v>8161</v>
      </c>
      <c r="BU962">
        <v>0.8</v>
      </c>
      <c r="BV962">
        <v>0.61338570000000003</v>
      </c>
      <c r="BW962">
        <v>29</v>
      </c>
      <c r="BX962">
        <v>1.9605440000000001</v>
      </c>
      <c r="BY962">
        <v>3.7603600000000001E-2</v>
      </c>
      <c r="BZ962">
        <v>11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0</v>
      </c>
      <c r="CJ962">
        <v>8213</v>
      </c>
      <c r="CK962">
        <v>1.7046146353342264</v>
      </c>
      <c r="CL962">
        <v>0.6382107160412912</v>
      </c>
      <c r="CM962">
        <v>20</v>
      </c>
      <c r="CN962">
        <v>-0.43951185172294499</v>
      </c>
      <c r="CO962">
        <v>639</v>
      </c>
      <c r="CP962">
        <v>-0.45867517299999999</v>
      </c>
      <c r="CQ962">
        <v>0.38851165199999999</v>
      </c>
      <c r="CR962">
        <v>7012</v>
      </c>
      <c r="CS962">
        <v>0.85499999999999998</v>
      </c>
      <c r="CT962">
        <v>6871</v>
      </c>
      <c r="CU962">
        <v>0.88697478992000001</v>
      </c>
      <c r="CV962">
        <v>1</v>
      </c>
      <c r="CW962">
        <v>2</v>
      </c>
      <c r="CY962">
        <v>237</v>
      </c>
      <c r="CZ962">
        <v>576</v>
      </c>
      <c r="DA962" s="2">
        <v>3202</v>
      </c>
      <c r="DB962" s="2">
        <v>565</v>
      </c>
      <c r="DC962" s="2">
        <v>96.02</v>
      </c>
      <c r="DD962" s="2">
        <v>462</v>
      </c>
      <c r="DE962">
        <v>141</v>
      </c>
      <c r="DF962">
        <v>3</v>
      </c>
      <c r="DG962">
        <v>24</v>
      </c>
      <c r="DH962">
        <v>24</v>
      </c>
      <c r="DI962" s="2">
        <v>48.01</v>
      </c>
      <c r="DJ962">
        <v>-0.55000000000000004</v>
      </c>
      <c r="DK962">
        <v>0.89681488254063035</v>
      </c>
      <c r="DL962">
        <v>0</v>
      </c>
      <c r="DM962">
        <v>0</v>
      </c>
      <c r="DN962">
        <v>83.8</v>
      </c>
      <c r="DO962">
        <v>0.47100000000000003</v>
      </c>
      <c r="DP962">
        <v>2597.4229999999998</v>
      </c>
      <c r="DQ962" s="2">
        <v>0</v>
      </c>
      <c r="DR962" s="2">
        <v>1728.6731654800001</v>
      </c>
      <c r="DS962">
        <v>8.1542031133946015E-3</v>
      </c>
      <c r="DT962">
        <v>3.50428977880089</v>
      </c>
      <c r="DU962">
        <v>613660.01233631966</v>
      </c>
      <c r="DV962">
        <v>0</v>
      </c>
    </row>
    <row r="963" spans="1:126" x14ac:dyDescent="0.15">
      <c r="A963" t="s">
        <v>1721</v>
      </c>
      <c r="B963" t="s">
        <v>1727</v>
      </c>
      <c r="C963">
        <v>21</v>
      </c>
      <c r="D963">
        <v>9</v>
      </c>
      <c r="E963" t="s">
        <v>1728</v>
      </c>
      <c r="F963">
        <v>21009</v>
      </c>
      <c r="G963" t="s">
        <v>5947</v>
      </c>
      <c r="H963">
        <v>91.5</v>
      </c>
      <c r="I963">
        <v>3.8</v>
      </c>
      <c r="J963">
        <v>0.1</v>
      </c>
      <c r="K963">
        <v>0.4</v>
      </c>
      <c r="L963">
        <v>1.4</v>
      </c>
      <c r="M963">
        <v>2.6</v>
      </c>
      <c r="N963">
        <f t="shared" si="62"/>
        <v>8395.58</v>
      </c>
      <c r="O963">
        <f t="shared" si="60"/>
        <v>1604.42</v>
      </c>
      <c r="P963">
        <f t="shared" si="61"/>
        <v>1.9253040000000008</v>
      </c>
      <c r="Q963" s="4">
        <v>21009</v>
      </c>
      <c r="R963" s="5">
        <v>36.963670999999998</v>
      </c>
      <c r="S963" s="5">
        <v>-85.925162</v>
      </c>
      <c r="T963">
        <v>6</v>
      </c>
      <c r="U963">
        <v>0.13496513265035318</v>
      </c>
      <c r="V963">
        <v>42229</v>
      </c>
      <c r="W963">
        <v>42691</v>
      </c>
      <c r="X963">
        <v>42925</v>
      </c>
      <c r="Y963">
        <v>43549</v>
      </c>
      <c r="Z963">
        <v>22184</v>
      </c>
      <c r="AA963">
        <v>20207</v>
      </c>
      <c r="AB963">
        <v>16270.643999999998</v>
      </c>
      <c r="AC963">
        <v>38370</v>
      </c>
      <c r="AD963">
        <v>4</v>
      </c>
      <c r="AE963">
        <v>9.3185789167152006E-5</v>
      </c>
      <c r="AF963">
        <v>55</v>
      </c>
      <c r="AG963">
        <v>1869</v>
      </c>
      <c r="AH963">
        <v>2.9427501337613696E-2</v>
      </c>
      <c r="AI963" s="3">
        <v>248663</v>
      </c>
      <c r="AJ963" s="3">
        <v>312026.44766021502</v>
      </c>
      <c r="AK963">
        <v>68</v>
      </c>
      <c r="AL963">
        <v>319968</v>
      </c>
      <c r="AM963">
        <v>450915</v>
      </c>
      <c r="AN963">
        <v>127183</v>
      </c>
      <c r="AO963">
        <v>578098</v>
      </c>
      <c r="AP963">
        <v>5</v>
      </c>
      <c r="AQ963">
        <v>1</v>
      </c>
      <c r="AR963">
        <v>6</v>
      </c>
      <c r="AS963">
        <v>0.14054484551779062</v>
      </c>
      <c r="AT963">
        <v>7</v>
      </c>
      <c r="AU963">
        <v>39</v>
      </c>
      <c r="AV963">
        <f t="shared" ref="AV963:AV1026" si="63">AT963+AU963</f>
        <v>46</v>
      </c>
      <c r="AW963">
        <v>26081</v>
      </c>
      <c r="AX963">
        <v>0.59000000000000008</v>
      </c>
      <c r="AY963">
        <v>228503789.08146501</v>
      </c>
      <c r="AZ963">
        <v>228503.78908146502</v>
      </c>
      <c r="BA963">
        <v>6013.2504389794804</v>
      </c>
      <c r="BB963">
        <v>1.6629940996931301</v>
      </c>
      <c r="BC963">
        <v>2980</v>
      </c>
      <c r="BD963">
        <v>24633</v>
      </c>
      <c r="BE963">
        <v>-21653</v>
      </c>
      <c r="BF963">
        <v>-0.51275190035283813</v>
      </c>
      <c r="BG963">
        <v>684612</v>
      </c>
      <c r="BH963">
        <v>15.949027373325567</v>
      </c>
      <c r="BI963">
        <v>4856</v>
      </c>
      <c r="BJ963">
        <v>26</v>
      </c>
      <c r="BK963">
        <v>1</v>
      </c>
      <c r="BL963">
        <v>2</v>
      </c>
      <c r="BM963">
        <v>0</v>
      </c>
      <c r="BN963">
        <v>1</v>
      </c>
      <c r="BO963">
        <v>3</v>
      </c>
      <c r="BP963">
        <v>1</v>
      </c>
      <c r="BQ963">
        <v>3</v>
      </c>
      <c r="BR963">
        <v>2</v>
      </c>
      <c r="BS963">
        <v>0</v>
      </c>
      <c r="BT963">
        <v>41747</v>
      </c>
      <c r="BU963">
        <v>0.81</v>
      </c>
      <c r="BV963">
        <v>0.52701220000000004</v>
      </c>
      <c r="BW963">
        <v>128</v>
      </c>
      <c r="BX963">
        <v>0.93419890000000005</v>
      </c>
      <c r="BY963">
        <v>-1.301466</v>
      </c>
      <c r="BZ963">
        <v>27</v>
      </c>
      <c r="CA963">
        <v>2</v>
      </c>
      <c r="CB963">
        <v>2</v>
      </c>
      <c r="CC963">
        <v>0</v>
      </c>
      <c r="CD963">
        <v>1</v>
      </c>
      <c r="CE963">
        <v>1</v>
      </c>
      <c r="CF963">
        <v>1</v>
      </c>
      <c r="CG963">
        <v>2</v>
      </c>
      <c r="CH963">
        <v>2</v>
      </c>
      <c r="CI963">
        <v>0</v>
      </c>
      <c r="CJ963">
        <v>43073</v>
      </c>
      <c r="CK963">
        <v>0.8822232024702249</v>
      </c>
      <c r="CL963">
        <v>0.58327759197324414</v>
      </c>
      <c r="CM963">
        <v>116</v>
      </c>
      <c r="CN963">
        <v>-1.3630520288964003</v>
      </c>
      <c r="CO963">
        <v>3785</v>
      </c>
      <c r="CP963">
        <v>0.38984316099999999</v>
      </c>
      <c r="CQ963">
        <v>0.30146252699999998</v>
      </c>
      <c r="CR963">
        <v>36850</v>
      </c>
      <c r="CS963">
        <v>0.84299999999999997</v>
      </c>
      <c r="CT963">
        <v>34121</v>
      </c>
      <c r="CU963">
        <v>0.87670643457999997</v>
      </c>
      <c r="CV963">
        <v>51</v>
      </c>
      <c r="CW963">
        <v>13</v>
      </c>
      <c r="CX963">
        <v>36</v>
      </c>
      <c r="CY963">
        <v>1624</v>
      </c>
      <c r="CZ963">
        <v>2718</v>
      </c>
      <c r="DA963" s="2">
        <v>24328</v>
      </c>
      <c r="DB963" s="2">
        <v>3075</v>
      </c>
      <c r="DC963" s="2">
        <v>113.88</v>
      </c>
      <c r="DD963" s="2">
        <v>2962</v>
      </c>
      <c r="DE963">
        <v>702</v>
      </c>
      <c r="DF963">
        <v>73</v>
      </c>
      <c r="DG963">
        <v>37.19</v>
      </c>
      <c r="DH963">
        <v>4.6500000000000004</v>
      </c>
      <c r="DI963" s="2">
        <v>11.62</v>
      </c>
      <c r="DJ963">
        <v>-1.47</v>
      </c>
      <c r="DK963">
        <v>0.96677430900455641</v>
      </c>
      <c r="DL963">
        <v>1.0700909577314071E-3</v>
      </c>
      <c r="DM963">
        <v>0</v>
      </c>
      <c r="DN963">
        <v>100.8</v>
      </c>
      <c r="DO963">
        <v>0.30299999999999999</v>
      </c>
      <c r="DP963">
        <v>5914.1600000000008</v>
      </c>
      <c r="DQ963" s="2">
        <v>0</v>
      </c>
      <c r="DR963" s="2">
        <v>0</v>
      </c>
      <c r="DS963">
        <v>0</v>
      </c>
      <c r="DT963">
        <v>5.8237537613533696</v>
      </c>
      <c r="DU963">
        <v>1863414.8435127151</v>
      </c>
      <c r="DV963">
        <v>1</v>
      </c>
    </row>
    <row r="964" spans="1:126" x14ac:dyDescent="0.15">
      <c r="A964" t="s">
        <v>1721</v>
      </c>
      <c r="B964" t="s">
        <v>1729</v>
      </c>
      <c r="C964">
        <v>21</v>
      </c>
      <c r="D964">
        <v>11</v>
      </c>
      <c r="E964" t="s">
        <v>1730</v>
      </c>
      <c r="F964">
        <v>21011</v>
      </c>
      <c r="G964" t="s">
        <v>5948</v>
      </c>
      <c r="H964">
        <v>96</v>
      </c>
      <c r="I964">
        <v>1.3</v>
      </c>
      <c r="J964">
        <v>0.2</v>
      </c>
      <c r="K964">
        <v>0.1</v>
      </c>
      <c r="L964">
        <v>1</v>
      </c>
      <c r="M964">
        <v>1.4</v>
      </c>
      <c r="N964">
        <f t="shared" si="62"/>
        <v>9220.7000000000007</v>
      </c>
      <c r="O964">
        <f t="shared" si="60"/>
        <v>779.29999999999927</v>
      </c>
      <c r="P964">
        <f t="shared" si="61"/>
        <v>0.93515999999999944</v>
      </c>
      <c r="Q964" s="4">
        <v>21011</v>
      </c>
      <c r="R964" s="5">
        <v>38.152248999999998</v>
      </c>
      <c r="S964" s="5">
        <v>-83.737640999999996</v>
      </c>
      <c r="T964">
        <v>8</v>
      </c>
      <c r="U964">
        <v>7.9775588016542498E-2</v>
      </c>
      <c r="V964">
        <v>11665</v>
      </c>
      <c r="W964">
        <v>11870</v>
      </c>
      <c r="X964">
        <v>11978</v>
      </c>
      <c r="Y964">
        <v>12194</v>
      </c>
      <c r="Z964">
        <v>6167</v>
      </c>
      <c r="AA964">
        <v>20209</v>
      </c>
      <c r="AB964">
        <v>3801.0390000000002</v>
      </c>
      <c r="AC964">
        <v>33483</v>
      </c>
      <c r="AD964">
        <v>1</v>
      </c>
      <c r="AE964">
        <v>8.3486391718149948E-5</v>
      </c>
      <c r="AF964">
        <v>23</v>
      </c>
      <c r="AG964">
        <v>690</v>
      </c>
      <c r="AH964">
        <v>3.3333333333333333E-2</v>
      </c>
      <c r="AI964" s="3">
        <v>142253</v>
      </c>
      <c r="AJ964" s="3">
        <v>178429.96660195501</v>
      </c>
      <c r="AK964">
        <v>106</v>
      </c>
      <c r="AL964">
        <v>181734.39999999999</v>
      </c>
      <c r="AM964">
        <v>1046586</v>
      </c>
      <c r="AN964">
        <v>40174</v>
      </c>
      <c r="AO964">
        <v>1086760</v>
      </c>
      <c r="AP964">
        <v>2</v>
      </c>
      <c r="AQ964">
        <v>0</v>
      </c>
      <c r="AR964">
        <v>2</v>
      </c>
      <c r="AS964">
        <v>0.16849199663016007</v>
      </c>
      <c r="AT964">
        <v>2</v>
      </c>
      <c r="AU964">
        <v>6</v>
      </c>
      <c r="AV964">
        <f t="shared" si="63"/>
        <v>8</v>
      </c>
      <c r="AW964">
        <v>12408</v>
      </c>
      <c r="AX964">
        <v>0.96</v>
      </c>
      <c r="AY964">
        <v>79436131.633388504</v>
      </c>
      <c r="AZ964">
        <v>79436.131633388504</v>
      </c>
      <c r="BA964">
        <v>7167.9509810806303</v>
      </c>
      <c r="BB964">
        <v>1.3950988262049211</v>
      </c>
      <c r="BC964">
        <v>1191</v>
      </c>
      <c r="BD964">
        <v>996</v>
      </c>
      <c r="BE964">
        <v>195</v>
      </c>
      <c r="BF964">
        <v>1.6716673810544362E-2</v>
      </c>
      <c r="BG964">
        <v>136674</v>
      </c>
      <c r="BH964">
        <v>11.410419101686426</v>
      </c>
      <c r="BI964">
        <v>1603</v>
      </c>
      <c r="BJ964">
        <v>6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11618</v>
      </c>
      <c r="BU964">
        <v>0.77</v>
      </c>
      <c r="BV964">
        <v>0.50822239999999996</v>
      </c>
      <c r="BW964">
        <v>43</v>
      </c>
      <c r="BX964">
        <v>0.60251330000000003</v>
      </c>
      <c r="BY964">
        <v>-1.5416129999999999</v>
      </c>
      <c r="BZ964">
        <v>5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12164</v>
      </c>
      <c r="CK964">
        <v>0.49325879644853665</v>
      </c>
      <c r="CL964">
        <v>0.4711934156378601</v>
      </c>
      <c r="CM964">
        <v>38</v>
      </c>
      <c r="CN964">
        <v>-2.085914768948768</v>
      </c>
      <c r="CO964">
        <v>839</v>
      </c>
      <c r="CP964">
        <v>-0.83200084880000003</v>
      </c>
      <c r="CQ964">
        <v>-0.37939094130000001</v>
      </c>
      <c r="CR964">
        <v>10148</v>
      </c>
      <c r="CS964">
        <v>0.82499999999999996</v>
      </c>
      <c r="CT964">
        <v>9484</v>
      </c>
      <c r="CU964">
        <v>0.85635052689999991</v>
      </c>
      <c r="CV964">
        <v>29</v>
      </c>
      <c r="CW964">
        <v>1</v>
      </c>
      <c r="CX964">
        <v>1</v>
      </c>
      <c r="CY964">
        <v>804</v>
      </c>
      <c r="CZ964">
        <v>1016</v>
      </c>
      <c r="DA964" s="2">
        <v>3855</v>
      </c>
      <c r="DB964" s="2">
        <v>695</v>
      </c>
      <c r="DC964" s="2">
        <v>50.16</v>
      </c>
      <c r="DD964" s="2">
        <v>467</v>
      </c>
      <c r="DE964">
        <v>282</v>
      </c>
      <c r="DF964">
        <v>26</v>
      </c>
      <c r="DG964">
        <v>16.72</v>
      </c>
      <c r="DH964">
        <v>16.72</v>
      </c>
      <c r="DI964" s="2">
        <v>8.36</v>
      </c>
      <c r="DJ964">
        <v>0.32</v>
      </c>
      <c r="DK964">
        <v>0.94772693721749279</v>
      </c>
      <c r="DL964">
        <v>2.8985507246376812E-3</v>
      </c>
      <c r="DM964">
        <v>0</v>
      </c>
      <c r="DN964">
        <v>37.6</v>
      </c>
      <c r="DO964">
        <v>0.19600000000000001</v>
      </c>
      <c r="DP964">
        <v>86.91</v>
      </c>
      <c r="DQ964" s="2">
        <v>19463</v>
      </c>
      <c r="DR964" s="2">
        <v>277.88295009000001</v>
      </c>
      <c r="DS964">
        <v>1.5290569236049974E-3</v>
      </c>
      <c r="DT964">
        <v>3.6306615055423399</v>
      </c>
      <c r="DU964">
        <v>659816.09031283378</v>
      </c>
      <c r="DV964">
        <v>1</v>
      </c>
    </row>
    <row r="965" spans="1:126" x14ac:dyDescent="0.15">
      <c r="A965" t="s">
        <v>1721</v>
      </c>
      <c r="B965" t="s">
        <v>1731</v>
      </c>
      <c r="C965">
        <v>21</v>
      </c>
      <c r="D965">
        <v>13</v>
      </c>
      <c r="E965" t="s">
        <v>1732</v>
      </c>
      <c r="F965">
        <v>21013</v>
      </c>
      <c r="G965" t="s">
        <v>5949</v>
      </c>
      <c r="H965">
        <v>95.1</v>
      </c>
      <c r="I965">
        <v>2.2000000000000002</v>
      </c>
      <c r="J965">
        <v>0.2</v>
      </c>
      <c r="K965">
        <v>0.3</v>
      </c>
      <c r="L965">
        <v>1.5</v>
      </c>
      <c r="M965">
        <v>0.7</v>
      </c>
      <c r="N965">
        <f t="shared" si="62"/>
        <v>9051.7199999999993</v>
      </c>
      <c r="O965">
        <f t="shared" si="60"/>
        <v>948.28000000000065</v>
      </c>
      <c r="P965">
        <f t="shared" si="61"/>
        <v>1.1379360000000012</v>
      </c>
      <c r="Q965" s="4">
        <v>21013</v>
      </c>
      <c r="R965" s="5">
        <v>36.722679999999997</v>
      </c>
      <c r="S965" s="5">
        <v>-83.681045999999995</v>
      </c>
      <c r="T965">
        <v>7</v>
      </c>
      <c r="U965">
        <v>0.10476473474879416</v>
      </c>
      <c r="V965">
        <v>28613</v>
      </c>
      <c r="W965">
        <v>28234</v>
      </c>
      <c r="X965">
        <v>27950</v>
      </c>
      <c r="Y965">
        <v>27379</v>
      </c>
      <c r="Z965">
        <v>14788</v>
      </c>
      <c r="AA965">
        <v>21001</v>
      </c>
      <c r="AB965">
        <v>7448.5789999999997</v>
      </c>
      <c r="AC965">
        <v>22443</v>
      </c>
      <c r="AD965">
        <v>0</v>
      </c>
      <c r="AE965">
        <v>0</v>
      </c>
      <c r="AF965">
        <v>8</v>
      </c>
      <c r="AG965">
        <v>81</v>
      </c>
      <c r="AH965">
        <v>9.8765432098765427E-2</v>
      </c>
      <c r="AI965" s="3">
        <v>8065</v>
      </c>
      <c r="AJ965" s="3">
        <v>229759.88485060501</v>
      </c>
      <c r="AK965">
        <v>39</v>
      </c>
      <c r="AL965">
        <v>231270.40000000002</v>
      </c>
      <c r="AM965">
        <v>384001</v>
      </c>
      <c r="AN965">
        <v>2092</v>
      </c>
      <c r="AO965">
        <v>386093</v>
      </c>
      <c r="AP965">
        <v>2</v>
      </c>
      <c r="AQ965">
        <v>1</v>
      </c>
      <c r="AR965">
        <v>3</v>
      </c>
      <c r="AS965">
        <v>0.10625487001487567</v>
      </c>
      <c r="AT965">
        <v>3</v>
      </c>
      <c r="AU965">
        <v>14</v>
      </c>
      <c r="AV965">
        <f t="shared" si="63"/>
        <v>17</v>
      </c>
      <c r="AW965">
        <v>17131</v>
      </c>
      <c r="AX965">
        <v>0.63</v>
      </c>
      <c r="AY965">
        <v>1095284863.20134</v>
      </c>
      <c r="AZ965">
        <v>1095284.86320134</v>
      </c>
      <c r="BA965">
        <v>36427.973399799797</v>
      </c>
      <c r="BB965">
        <v>0.27451431047918134</v>
      </c>
      <c r="BC965">
        <v>2757</v>
      </c>
      <c r="BD965">
        <v>11910</v>
      </c>
      <c r="BE965">
        <v>-9153</v>
      </c>
      <c r="BF965">
        <v>-0.31988956068919722</v>
      </c>
      <c r="BG965">
        <v>418923</v>
      </c>
      <c r="BH965">
        <v>14.988300536672631</v>
      </c>
      <c r="BI965">
        <v>4603</v>
      </c>
      <c r="BJ965">
        <v>22</v>
      </c>
      <c r="BK965">
        <v>3</v>
      </c>
      <c r="BL965">
        <v>1</v>
      </c>
      <c r="BM965">
        <v>0</v>
      </c>
      <c r="BN965">
        <v>1</v>
      </c>
      <c r="BO965">
        <v>1</v>
      </c>
      <c r="BP965">
        <v>0</v>
      </c>
      <c r="BQ965">
        <v>2</v>
      </c>
      <c r="BR965">
        <v>1</v>
      </c>
      <c r="BS965">
        <v>0</v>
      </c>
      <c r="BT965">
        <v>28972</v>
      </c>
      <c r="BU965">
        <v>0.44</v>
      </c>
      <c r="BV965">
        <v>0.42463390000000001</v>
      </c>
      <c r="BW965">
        <v>111</v>
      </c>
      <c r="BX965">
        <v>1.0699989999999999</v>
      </c>
      <c r="BY965">
        <v>-1.352787</v>
      </c>
      <c r="BZ965">
        <v>22</v>
      </c>
      <c r="CA965">
        <v>3</v>
      </c>
      <c r="CB965">
        <v>1</v>
      </c>
      <c r="CC965">
        <v>0</v>
      </c>
      <c r="CD965">
        <v>1</v>
      </c>
      <c r="CE965">
        <v>1</v>
      </c>
      <c r="CF965">
        <v>0</v>
      </c>
      <c r="CG965">
        <v>3</v>
      </c>
      <c r="CH965">
        <v>0</v>
      </c>
      <c r="CI965">
        <v>0</v>
      </c>
      <c r="CJ965">
        <v>27713</v>
      </c>
      <c r="CK965">
        <v>1.1186085952441094</v>
      </c>
      <c r="CL965">
        <v>0.48002835012403178</v>
      </c>
      <c r="CM965">
        <v>88</v>
      </c>
      <c r="CN965">
        <v>-1.3630520288964003</v>
      </c>
      <c r="CO965">
        <v>1509</v>
      </c>
      <c r="CP965">
        <v>-1.2979626395999999</v>
      </c>
      <c r="CQ965">
        <v>-0.83910846130000005</v>
      </c>
      <c r="CR965">
        <v>21487</v>
      </c>
      <c r="CS965">
        <v>0.79299999999999993</v>
      </c>
      <c r="CT965">
        <v>22919</v>
      </c>
      <c r="CU965">
        <v>0.86775550003000002</v>
      </c>
      <c r="CV965">
        <v>4</v>
      </c>
      <c r="CW965">
        <v>14</v>
      </c>
      <c r="CX965">
        <v>12</v>
      </c>
      <c r="CZ965">
        <v>148</v>
      </c>
      <c r="DA965" s="2">
        <v>10979</v>
      </c>
      <c r="DB965" s="2">
        <v>1320</v>
      </c>
      <c r="DC965" s="2">
        <v>68.14</v>
      </c>
      <c r="DD965" s="2">
        <v>1398</v>
      </c>
      <c r="DE965">
        <v>54</v>
      </c>
      <c r="DF965">
        <v>9</v>
      </c>
      <c r="DG965">
        <v>28.69</v>
      </c>
      <c r="DH965">
        <v>10.76</v>
      </c>
      <c r="DI965" s="2">
        <v>14.34</v>
      </c>
      <c r="DJ965">
        <v>0.12</v>
      </c>
      <c r="DK965">
        <v>1</v>
      </c>
      <c r="DL965">
        <v>0</v>
      </c>
      <c r="DM965">
        <v>0</v>
      </c>
      <c r="DN965">
        <v>1</v>
      </c>
      <c r="DO965">
        <v>4.0000000000000001E-3</v>
      </c>
      <c r="DP965">
        <v>0</v>
      </c>
      <c r="DQ965" s="2">
        <v>0</v>
      </c>
      <c r="DR965" s="2">
        <v>136.56108060000003</v>
      </c>
      <c r="DS965">
        <v>5.9048161719792071E-4</v>
      </c>
      <c r="DT965">
        <v>1.92643336058764</v>
      </c>
      <c r="DU965">
        <v>445527.0138764478</v>
      </c>
      <c r="DV965">
        <v>1</v>
      </c>
    </row>
    <row r="966" spans="1:126" x14ac:dyDescent="0.15">
      <c r="A966" t="s">
        <v>1721</v>
      </c>
      <c r="B966" t="s">
        <v>277</v>
      </c>
      <c r="C966">
        <v>21</v>
      </c>
      <c r="D966">
        <v>15</v>
      </c>
      <c r="E966" t="s">
        <v>1733</v>
      </c>
      <c r="F966">
        <v>21015</v>
      </c>
      <c r="G966" t="s">
        <v>5950</v>
      </c>
      <c r="H966">
        <v>90</v>
      </c>
      <c r="I966">
        <v>2.5</v>
      </c>
      <c r="J966">
        <v>0.2</v>
      </c>
      <c r="K966">
        <v>2.1</v>
      </c>
      <c r="L966">
        <v>1.7</v>
      </c>
      <c r="M966">
        <v>3.5</v>
      </c>
      <c r="N966">
        <f t="shared" si="62"/>
        <v>8125.84</v>
      </c>
      <c r="O966">
        <f t="shared" si="60"/>
        <v>1874.1599999999999</v>
      </c>
      <c r="P966">
        <f t="shared" si="61"/>
        <v>2.2489920000000008</v>
      </c>
      <c r="Q966" s="4">
        <v>21015</v>
      </c>
      <c r="R966" s="5">
        <v>38.974595000000001</v>
      </c>
      <c r="S966" s="5">
        <v>-84.731431000000001</v>
      </c>
      <c r="T966">
        <v>1</v>
      </c>
      <c r="U966">
        <v>1.1214314213551244E-2</v>
      </c>
      <c r="V966">
        <v>119406</v>
      </c>
      <c r="W966">
        <v>123030</v>
      </c>
      <c r="X966">
        <v>124617</v>
      </c>
      <c r="Y966">
        <v>127793</v>
      </c>
      <c r="Z966">
        <v>67529</v>
      </c>
      <c r="AA966">
        <v>21003</v>
      </c>
      <c r="AB966">
        <v>54672.901000000005</v>
      </c>
      <c r="AC966">
        <v>66730</v>
      </c>
      <c r="AD966">
        <v>1</v>
      </c>
      <c r="AE966">
        <v>8.0245873355962668E-6</v>
      </c>
      <c r="AF966">
        <v>48</v>
      </c>
      <c r="AG966">
        <v>608</v>
      </c>
      <c r="AH966">
        <v>7.8947368421052627E-2</v>
      </c>
      <c r="AI966" s="3">
        <v>67211</v>
      </c>
      <c r="AJ966" s="3">
        <v>157520.09273021502</v>
      </c>
      <c r="AK966">
        <v>45</v>
      </c>
      <c r="AL966">
        <v>164467.20000000001</v>
      </c>
      <c r="AM966">
        <v>289299</v>
      </c>
      <c r="AN966">
        <v>39073</v>
      </c>
      <c r="AO966">
        <v>328372</v>
      </c>
      <c r="AP966">
        <v>12</v>
      </c>
      <c r="AQ966">
        <v>2</v>
      </c>
      <c r="AR966">
        <v>14</v>
      </c>
      <c r="AS966">
        <v>0.11379338372754613</v>
      </c>
      <c r="AT966">
        <v>18</v>
      </c>
      <c r="AU966">
        <v>179</v>
      </c>
      <c r="AV966">
        <f t="shared" si="63"/>
        <v>197</v>
      </c>
      <c r="AW966">
        <v>71082</v>
      </c>
      <c r="AX966">
        <v>0.99</v>
      </c>
      <c r="AY966">
        <v>254953935.249385</v>
      </c>
      <c r="AZ966">
        <v>254953.93524938499</v>
      </c>
      <c r="BA966">
        <v>2957.4141642160498</v>
      </c>
      <c r="BB966">
        <v>3.381332287170808</v>
      </c>
      <c r="BC966">
        <v>430849</v>
      </c>
      <c r="BD966">
        <v>481951</v>
      </c>
      <c r="BE966">
        <v>-51102</v>
      </c>
      <c r="BF966">
        <v>-0.42796844379679411</v>
      </c>
      <c r="BG966">
        <v>2332808</v>
      </c>
      <c r="BH966">
        <v>18.719821533177658</v>
      </c>
      <c r="BI966">
        <v>7704</v>
      </c>
      <c r="BJ966">
        <v>54</v>
      </c>
      <c r="BK966">
        <v>2</v>
      </c>
      <c r="BL966">
        <v>3</v>
      </c>
      <c r="BM966">
        <v>1</v>
      </c>
      <c r="BN966">
        <v>0</v>
      </c>
      <c r="BO966">
        <v>9</v>
      </c>
      <c r="BP966">
        <v>1</v>
      </c>
      <c r="BQ966">
        <v>14</v>
      </c>
      <c r="BR966">
        <v>3</v>
      </c>
      <c r="BS966">
        <v>1</v>
      </c>
      <c r="BT966">
        <v>118576</v>
      </c>
      <c r="BU966">
        <v>0.81</v>
      </c>
      <c r="BV966">
        <v>0.60725470000000004</v>
      </c>
      <c r="BW966">
        <v>301</v>
      </c>
      <c r="BX966">
        <v>0.74214009999999997</v>
      </c>
      <c r="BY966">
        <v>-1.1208199999999999</v>
      </c>
      <c r="BZ966">
        <v>64</v>
      </c>
      <c r="CA966">
        <v>2</v>
      </c>
      <c r="CB966">
        <v>1</v>
      </c>
      <c r="CC966">
        <v>0</v>
      </c>
      <c r="CD966">
        <v>0</v>
      </c>
      <c r="CE966">
        <v>9</v>
      </c>
      <c r="CF966">
        <v>2</v>
      </c>
      <c r="CG966">
        <v>13</v>
      </c>
      <c r="CH966">
        <v>3</v>
      </c>
      <c r="CI966">
        <v>1</v>
      </c>
      <c r="CJ966">
        <v>126190</v>
      </c>
      <c r="CK966">
        <v>0.75283302955860221</v>
      </c>
      <c r="CL966">
        <v>0.60132837102776981</v>
      </c>
      <c r="CM966">
        <v>340</v>
      </c>
      <c r="CN966">
        <v>-1.4047420598476119</v>
      </c>
      <c r="CO966">
        <v>22356</v>
      </c>
      <c r="CP966">
        <v>1.417902596</v>
      </c>
      <c r="CQ966">
        <v>1.0788432569999999</v>
      </c>
      <c r="CR966">
        <v>113822</v>
      </c>
      <c r="CS966">
        <v>0.88700000000000001</v>
      </c>
      <c r="CT966">
        <v>104003</v>
      </c>
      <c r="CU966">
        <v>0.91650619340100004</v>
      </c>
      <c r="CV966">
        <v>104</v>
      </c>
      <c r="CW966">
        <v>84</v>
      </c>
      <c r="CX966">
        <v>84</v>
      </c>
      <c r="CY966">
        <v>485</v>
      </c>
      <c r="CZ966">
        <v>968</v>
      </c>
      <c r="DA966" s="2">
        <v>98423</v>
      </c>
      <c r="DB966" s="2">
        <v>16320</v>
      </c>
      <c r="DC966" s="2">
        <v>164.74</v>
      </c>
      <c r="DD966" s="2">
        <v>10343</v>
      </c>
      <c r="DE966">
        <v>305</v>
      </c>
      <c r="DF966">
        <v>22</v>
      </c>
      <c r="DG966">
        <v>28.93</v>
      </c>
      <c r="DH966">
        <v>4.82</v>
      </c>
      <c r="DI966" s="2">
        <v>8.0399999999999991</v>
      </c>
      <c r="DJ966">
        <v>0.28999999999999998</v>
      </c>
      <c r="DK966">
        <v>0.97182008897353112</v>
      </c>
      <c r="DL966">
        <v>3.2894736842105261E-3</v>
      </c>
      <c r="DM966">
        <v>0</v>
      </c>
      <c r="DN966">
        <v>14.5</v>
      </c>
      <c r="DO966">
        <v>8.5999999999999993E-2</v>
      </c>
      <c r="DP966">
        <v>28.65</v>
      </c>
      <c r="DQ966" s="2">
        <v>0</v>
      </c>
      <c r="DR966" s="2">
        <v>447.85159566000004</v>
      </c>
      <c r="DS966">
        <v>2.7230450549732711E-3</v>
      </c>
      <c r="DT966">
        <v>4.9510711475276201</v>
      </c>
      <c r="DU966">
        <v>814288.80863465462</v>
      </c>
      <c r="DV966">
        <v>1</v>
      </c>
    </row>
    <row r="967" spans="1:126" x14ac:dyDescent="0.15">
      <c r="A967" t="s">
        <v>1721</v>
      </c>
      <c r="B967" t="s">
        <v>1558</v>
      </c>
      <c r="C967">
        <v>21</v>
      </c>
      <c r="D967">
        <v>17</v>
      </c>
      <c r="E967" t="s">
        <v>1734</v>
      </c>
      <c r="F967">
        <v>21017</v>
      </c>
      <c r="G967" t="s">
        <v>5951</v>
      </c>
      <c r="H967">
        <v>85.2</v>
      </c>
      <c r="I967">
        <v>5.9</v>
      </c>
      <c r="J967">
        <v>0.1</v>
      </c>
      <c r="K967">
        <v>0.3</v>
      </c>
      <c r="L967">
        <v>1.6</v>
      </c>
      <c r="M967">
        <v>6.8</v>
      </c>
      <c r="N967">
        <f t="shared" si="62"/>
        <v>7342.7500000000018</v>
      </c>
      <c r="O967">
        <f t="shared" si="60"/>
        <v>2657.2499999999982</v>
      </c>
      <c r="P967">
        <f t="shared" si="61"/>
        <v>3.188699999999999</v>
      </c>
      <c r="Q967" s="4">
        <v>21017</v>
      </c>
      <c r="R967" s="5">
        <v>38.202562</v>
      </c>
      <c r="S967" s="5">
        <v>-84.209860000000006</v>
      </c>
      <c r="T967">
        <v>2</v>
      </c>
      <c r="U967">
        <v>4.9760121617652635E-2</v>
      </c>
      <c r="V967">
        <v>20004</v>
      </c>
      <c r="W967">
        <v>19972</v>
      </c>
      <c r="X967">
        <v>20013</v>
      </c>
      <c r="Y967">
        <v>20093</v>
      </c>
      <c r="Z967">
        <v>10504</v>
      </c>
      <c r="AA967">
        <v>21005</v>
      </c>
      <c r="AB967">
        <v>7893.3519999999999</v>
      </c>
      <c r="AC967">
        <v>45208</v>
      </c>
      <c r="AD967">
        <v>1</v>
      </c>
      <c r="AE967">
        <v>4.9967521111277669E-5</v>
      </c>
      <c r="AF967">
        <v>35</v>
      </c>
      <c r="AG967">
        <v>907</v>
      </c>
      <c r="AH967">
        <v>3.8588754134509372E-2</v>
      </c>
      <c r="AI967" s="3">
        <v>183764</v>
      </c>
      <c r="AJ967" s="3">
        <v>185420.08890378001</v>
      </c>
      <c r="AK967">
        <v>75</v>
      </c>
      <c r="AL967">
        <v>186675.20000000001</v>
      </c>
      <c r="AM967">
        <v>314408</v>
      </c>
      <c r="AN967">
        <v>82278</v>
      </c>
      <c r="AO967">
        <v>396686</v>
      </c>
      <c r="AP967">
        <v>1</v>
      </c>
      <c r="AQ967">
        <v>1</v>
      </c>
      <c r="AR967">
        <v>2</v>
      </c>
      <c r="AS967">
        <v>0.1001401962747847</v>
      </c>
      <c r="AT967">
        <v>3</v>
      </c>
      <c r="AU967">
        <v>22</v>
      </c>
      <c r="AV967">
        <f t="shared" si="63"/>
        <v>25</v>
      </c>
      <c r="AW967">
        <v>14811</v>
      </c>
      <c r="AX967">
        <v>0.76</v>
      </c>
      <c r="AY967">
        <v>345259195.15952802</v>
      </c>
      <c r="AZ967">
        <v>345259.195159528</v>
      </c>
      <c r="BA967">
        <v>17955.780776075298</v>
      </c>
      <c r="BB967">
        <v>0.55692370745159869</v>
      </c>
      <c r="BC967">
        <v>4338</v>
      </c>
      <c r="BD967">
        <v>10327</v>
      </c>
      <c r="BE967">
        <v>-5989</v>
      </c>
      <c r="BF967">
        <v>-0.29939012197560488</v>
      </c>
      <c r="BG967">
        <v>342402</v>
      </c>
      <c r="BH967">
        <v>17.108979163543697</v>
      </c>
      <c r="BI967">
        <v>1635</v>
      </c>
      <c r="BJ967">
        <v>19</v>
      </c>
      <c r="BK967">
        <v>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3</v>
      </c>
      <c r="BS967">
        <v>0</v>
      </c>
      <c r="BT967">
        <v>19729</v>
      </c>
      <c r="BU967">
        <v>0.77</v>
      </c>
      <c r="BV967">
        <v>0.54630109999999998</v>
      </c>
      <c r="BW967">
        <v>114</v>
      </c>
      <c r="BX967">
        <v>1.216483</v>
      </c>
      <c r="BY967">
        <v>-0.55223869999999997</v>
      </c>
      <c r="BZ967">
        <v>19</v>
      </c>
      <c r="CA967">
        <v>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0</v>
      </c>
      <c r="CJ967">
        <v>20019</v>
      </c>
      <c r="CK967">
        <v>1.1489085368899545</v>
      </c>
      <c r="CL967">
        <v>0.58706283343212806</v>
      </c>
      <c r="CM967">
        <v>96</v>
      </c>
      <c r="CN967">
        <v>-0.7306354576873394</v>
      </c>
      <c r="CO967">
        <v>1706.9999999999998</v>
      </c>
      <c r="CP967">
        <v>5.0332297999999998E-2</v>
      </c>
      <c r="CQ967">
        <v>7.8249234000000001E-2</v>
      </c>
      <c r="CR967">
        <v>17036</v>
      </c>
      <c r="CS967">
        <v>0.84599999999999997</v>
      </c>
      <c r="CT967">
        <v>15883</v>
      </c>
      <c r="CU967">
        <v>0.84712245414999998</v>
      </c>
      <c r="CV967">
        <v>17</v>
      </c>
      <c r="CW967">
        <v>14</v>
      </c>
      <c r="CX967">
        <v>12</v>
      </c>
      <c r="CY967">
        <v>2242</v>
      </c>
      <c r="CZ967">
        <v>1413</v>
      </c>
      <c r="DA967" s="2">
        <v>10289</v>
      </c>
      <c r="DB967" s="2">
        <v>1340</v>
      </c>
      <c r="DC967" s="2">
        <v>150.02000000000001</v>
      </c>
      <c r="DD967" s="2">
        <v>2001</v>
      </c>
      <c r="DE967">
        <v>446</v>
      </c>
      <c r="DF967">
        <v>37</v>
      </c>
      <c r="DG967">
        <v>35</v>
      </c>
      <c r="DH967">
        <v>5</v>
      </c>
      <c r="DI967" s="2">
        <v>15</v>
      </c>
      <c r="DJ967">
        <v>-3.18</v>
      </c>
      <c r="DK967">
        <v>0.92302083106593236</v>
      </c>
      <c r="DL967">
        <v>0</v>
      </c>
      <c r="DM967">
        <v>0</v>
      </c>
      <c r="DN967">
        <v>79</v>
      </c>
      <c r="DO967">
        <v>0.45600000000000002</v>
      </c>
      <c r="DP967">
        <v>1538.79</v>
      </c>
      <c r="DQ967" s="2">
        <v>0</v>
      </c>
      <c r="DR967" s="2">
        <v>9157.5407180400016</v>
      </c>
      <c r="DS967">
        <v>4.9056007268540709E-2</v>
      </c>
      <c r="DT967">
        <v>5.9285090819496302</v>
      </c>
      <c r="DU967">
        <v>1106705.6185747636</v>
      </c>
      <c r="DV967">
        <v>0</v>
      </c>
    </row>
    <row r="968" spans="1:126" x14ac:dyDescent="0.15">
      <c r="A968" t="s">
        <v>1721</v>
      </c>
      <c r="B968" t="s">
        <v>1735</v>
      </c>
      <c r="C968">
        <v>21</v>
      </c>
      <c r="D968">
        <v>19</v>
      </c>
      <c r="E968" t="s">
        <v>1736</v>
      </c>
      <c r="F968">
        <v>21019</v>
      </c>
      <c r="G968" t="s">
        <v>5952</v>
      </c>
      <c r="H968">
        <v>93.8</v>
      </c>
      <c r="I968">
        <v>2.8</v>
      </c>
      <c r="J968">
        <v>0.2</v>
      </c>
      <c r="K968">
        <v>0.4</v>
      </c>
      <c r="L968">
        <v>1.4</v>
      </c>
      <c r="M968">
        <v>1.4</v>
      </c>
      <c r="N968">
        <f t="shared" si="62"/>
        <v>8810.3999999999978</v>
      </c>
      <c r="O968">
        <f t="shared" si="60"/>
        <v>1189.6000000000022</v>
      </c>
      <c r="P968">
        <f t="shared" si="61"/>
        <v>1.4275200000000032</v>
      </c>
      <c r="Q968" s="4">
        <v>21019</v>
      </c>
      <c r="R968" s="5">
        <v>38.360004000000004</v>
      </c>
      <c r="S968" s="5">
        <v>-82.681405999999996</v>
      </c>
      <c r="T968">
        <v>2</v>
      </c>
      <c r="U968">
        <v>5.4010747925953985E-2</v>
      </c>
      <c r="V968">
        <v>49358</v>
      </c>
      <c r="W968">
        <v>49242</v>
      </c>
      <c r="X968">
        <v>48917</v>
      </c>
      <c r="Y968">
        <v>48507</v>
      </c>
      <c r="Z968">
        <v>26284</v>
      </c>
      <c r="AA968">
        <v>21007</v>
      </c>
      <c r="AB968">
        <v>16568.741999999998</v>
      </c>
      <c r="AC968">
        <v>42319</v>
      </c>
      <c r="AD968">
        <v>1</v>
      </c>
      <c r="AE968">
        <v>2.0442790849806817E-5</v>
      </c>
      <c r="AF968">
        <v>26</v>
      </c>
      <c r="AG968">
        <v>214</v>
      </c>
      <c r="AH968">
        <v>0.12149532710280374</v>
      </c>
      <c r="AI968" s="3">
        <v>21800</v>
      </c>
      <c r="AJ968" s="3">
        <v>102314.79686686001</v>
      </c>
      <c r="AK968">
        <v>63</v>
      </c>
      <c r="AL968">
        <v>103571.20000000001</v>
      </c>
      <c r="AM968">
        <v>449042</v>
      </c>
      <c r="AN968">
        <v>11392</v>
      </c>
      <c r="AO968">
        <v>460434</v>
      </c>
      <c r="AP968">
        <v>3</v>
      </c>
      <c r="AQ968">
        <v>0</v>
      </c>
      <c r="AR968">
        <v>3</v>
      </c>
      <c r="AS968">
        <v>6.0923601803338619E-2</v>
      </c>
      <c r="AT968">
        <v>1</v>
      </c>
      <c r="AU968">
        <v>27</v>
      </c>
      <c r="AV968">
        <f t="shared" si="63"/>
        <v>28</v>
      </c>
      <c r="AW968">
        <v>40689</v>
      </c>
      <c r="AX968">
        <v>0.99</v>
      </c>
      <c r="AY968">
        <v>197857466.55995101</v>
      </c>
      <c r="AZ968">
        <v>197857.46655995102</v>
      </c>
      <c r="BA968">
        <v>3980.8889884782502</v>
      </c>
      <c r="BB968">
        <v>2.5120017234699725</v>
      </c>
      <c r="BC968">
        <v>16718</v>
      </c>
      <c r="BD968">
        <v>24260</v>
      </c>
      <c r="BE968">
        <v>-7542</v>
      </c>
      <c r="BF968">
        <v>-0.15280197738968354</v>
      </c>
      <c r="BG968">
        <v>839415</v>
      </c>
      <c r="BH968">
        <v>17.15998528119059</v>
      </c>
      <c r="BI968">
        <v>6249</v>
      </c>
      <c r="BJ968">
        <v>59</v>
      </c>
      <c r="BK968">
        <v>9</v>
      </c>
      <c r="BL968">
        <v>4</v>
      </c>
      <c r="BM968">
        <v>0</v>
      </c>
      <c r="BN968">
        <v>1</v>
      </c>
      <c r="BO968">
        <v>16</v>
      </c>
      <c r="BP968">
        <v>1</v>
      </c>
      <c r="BQ968">
        <v>4</v>
      </c>
      <c r="BR968">
        <v>3</v>
      </c>
      <c r="BS968">
        <v>0</v>
      </c>
      <c r="BT968">
        <v>48527</v>
      </c>
      <c r="BU968">
        <v>0.76</v>
      </c>
      <c r="BV968">
        <v>0.54051939999999998</v>
      </c>
      <c r="BW968">
        <v>319</v>
      </c>
      <c r="BX968">
        <v>1.9988870000000001</v>
      </c>
      <c r="BY968">
        <v>0.16536090000000001</v>
      </c>
      <c r="BZ968">
        <v>57</v>
      </c>
      <c r="CA968">
        <v>7</v>
      </c>
      <c r="CB968">
        <v>2</v>
      </c>
      <c r="CC968">
        <v>0</v>
      </c>
      <c r="CD968">
        <v>1</v>
      </c>
      <c r="CE968">
        <v>13</v>
      </c>
      <c r="CF968">
        <v>1</v>
      </c>
      <c r="CG968">
        <v>3</v>
      </c>
      <c r="CH968">
        <v>3</v>
      </c>
      <c r="CI968">
        <v>0</v>
      </c>
      <c r="CJ968">
        <v>48709</v>
      </c>
      <c r="CK968">
        <v>1.7861175552772588</v>
      </c>
      <c r="CL968">
        <v>0.52191900926078139</v>
      </c>
      <c r="CM968">
        <v>271</v>
      </c>
      <c r="CN968">
        <v>-0.29112360596439446</v>
      </c>
      <c r="CO968">
        <v>5090</v>
      </c>
      <c r="CP968">
        <v>-0.35912694649999999</v>
      </c>
      <c r="CQ968">
        <v>0.28037171500000002</v>
      </c>
      <c r="CR968">
        <v>40405</v>
      </c>
      <c r="CS968">
        <v>0.83900000000000008</v>
      </c>
      <c r="CT968">
        <v>40819</v>
      </c>
      <c r="CU968">
        <v>0.89275155832999997</v>
      </c>
      <c r="CV968">
        <v>241</v>
      </c>
      <c r="CW968">
        <v>32</v>
      </c>
      <c r="CX968">
        <v>51</v>
      </c>
      <c r="CY968">
        <v>117</v>
      </c>
      <c r="CZ968">
        <v>299</v>
      </c>
      <c r="DA968" s="2">
        <v>30594</v>
      </c>
      <c r="DB968" s="2">
        <v>3505</v>
      </c>
      <c r="DC968" s="2">
        <v>135.01</v>
      </c>
      <c r="DD968" s="2">
        <v>2593</v>
      </c>
      <c r="DE968">
        <v>76</v>
      </c>
      <c r="DF968">
        <v>4</v>
      </c>
      <c r="DG968">
        <v>40.909999999999997</v>
      </c>
      <c r="DH968">
        <v>6.14</v>
      </c>
      <c r="DI968" s="2">
        <v>6.14</v>
      </c>
      <c r="DJ968">
        <v>0.28000000000000003</v>
      </c>
      <c r="DK968">
        <v>0.90880733944954128</v>
      </c>
      <c r="DL968">
        <v>0</v>
      </c>
      <c r="DM968">
        <v>0</v>
      </c>
      <c r="DN968">
        <v>6.8</v>
      </c>
      <c r="DO968">
        <v>6.4000000000000001E-2</v>
      </c>
      <c r="DP968">
        <v>11.9</v>
      </c>
      <c r="DQ968" s="2">
        <v>0</v>
      </c>
      <c r="DR968" s="2">
        <v>0</v>
      </c>
      <c r="DS968">
        <v>0</v>
      </c>
      <c r="DT968">
        <v>3.39156689721458</v>
      </c>
      <c r="DU968">
        <v>351268.65342479077</v>
      </c>
      <c r="DV968">
        <v>1</v>
      </c>
    </row>
    <row r="969" spans="1:126" x14ac:dyDescent="0.15">
      <c r="A969" t="s">
        <v>1721</v>
      </c>
      <c r="B969" t="s">
        <v>1737</v>
      </c>
      <c r="C969">
        <v>21</v>
      </c>
      <c r="D969">
        <v>21</v>
      </c>
      <c r="E969" t="s">
        <v>1738</v>
      </c>
      <c r="F969">
        <v>21021</v>
      </c>
      <c r="G969" t="s">
        <v>5953</v>
      </c>
      <c r="H969">
        <v>86.9</v>
      </c>
      <c r="I969">
        <v>7.4</v>
      </c>
      <c r="J969">
        <v>0.2</v>
      </c>
      <c r="K969">
        <v>0.7</v>
      </c>
      <c r="L969">
        <v>2</v>
      </c>
      <c r="M969">
        <v>2.8</v>
      </c>
      <c r="N969">
        <f t="shared" si="62"/>
        <v>7618.7400000000007</v>
      </c>
      <c r="O969">
        <f t="shared" si="60"/>
        <v>2381.2599999999993</v>
      </c>
      <c r="P969">
        <f t="shared" si="61"/>
        <v>2.8575120000000003</v>
      </c>
      <c r="Q969" s="4">
        <v>21021</v>
      </c>
      <c r="R969" s="5">
        <v>37.618104000000002</v>
      </c>
      <c r="S969" s="5">
        <v>-84.868352000000002</v>
      </c>
      <c r="T969">
        <v>7</v>
      </c>
      <c r="U969">
        <v>4.3507579024960032E-2</v>
      </c>
      <c r="V969">
        <v>28445</v>
      </c>
      <c r="W969">
        <v>29150</v>
      </c>
      <c r="X969">
        <v>29388</v>
      </c>
      <c r="Y969">
        <v>29714</v>
      </c>
      <c r="Z969">
        <v>14586</v>
      </c>
      <c r="AA969">
        <v>21009</v>
      </c>
      <c r="AB969">
        <v>9905.6669999999995</v>
      </c>
      <c r="AC969">
        <v>39704</v>
      </c>
      <c r="AD969">
        <v>1</v>
      </c>
      <c r="AE969">
        <v>3.4027494215325983E-5</v>
      </c>
      <c r="AF969">
        <v>46</v>
      </c>
      <c r="AG969">
        <v>620</v>
      </c>
      <c r="AH969">
        <v>7.4193548387096769E-2</v>
      </c>
      <c r="AI969" s="3">
        <v>101549</v>
      </c>
      <c r="AJ969" s="3">
        <v>115464.97747423501</v>
      </c>
      <c r="AK969">
        <v>70</v>
      </c>
      <c r="AL969">
        <v>116934.40000000001</v>
      </c>
      <c r="AM969">
        <v>457792</v>
      </c>
      <c r="AN969">
        <v>39803</v>
      </c>
      <c r="AO969">
        <v>497595</v>
      </c>
      <c r="AP969">
        <v>3</v>
      </c>
      <c r="AQ969">
        <v>1</v>
      </c>
      <c r="AR969">
        <v>4</v>
      </c>
      <c r="AS969">
        <v>0.137221269296741</v>
      </c>
      <c r="AT969">
        <v>3</v>
      </c>
      <c r="AU969">
        <v>25</v>
      </c>
      <c r="AV969">
        <f t="shared" si="63"/>
        <v>28</v>
      </c>
      <c r="AW969">
        <v>23560</v>
      </c>
      <c r="AX969">
        <v>0.8</v>
      </c>
      <c r="AY969">
        <v>1014237051.10294</v>
      </c>
      <c r="AZ969">
        <v>1014237.05110294</v>
      </c>
      <c r="BA969">
        <v>36732.2926115796</v>
      </c>
      <c r="BB969">
        <v>0.27224001795214847</v>
      </c>
      <c r="BC969">
        <v>89657</v>
      </c>
      <c r="BD969">
        <v>141480</v>
      </c>
      <c r="BE969">
        <v>-51823</v>
      </c>
      <c r="BF969">
        <v>-1.8218667604148358</v>
      </c>
      <c r="BG969">
        <v>603011</v>
      </c>
      <c r="BH969">
        <v>20.518953314277937</v>
      </c>
      <c r="BI969">
        <v>2894</v>
      </c>
      <c r="BJ969">
        <v>30</v>
      </c>
      <c r="BK969">
        <v>3</v>
      </c>
      <c r="BL969">
        <v>3</v>
      </c>
      <c r="BM969">
        <v>0</v>
      </c>
      <c r="BN969">
        <v>2</v>
      </c>
      <c r="BO969">
        <v>3</v>
      </c>
      <c r="BP969">
        <v>1</v>
      </c>
      <c r="BQ969">
        <v>3</v>
      </c>
      <c r="BR969">
        <v>2</v>
      </c>
      <c r="BS969">
        <v>0</v>
      </c>
      <c r="BT969">
        <v>29263</v>
      </c>
      <c r="BU969">
        <v>0.81</v>
      </c>
      <c r="BV969">
        <v>0.5547993</v>
      </c>
      <c r="BW969">
        <v>201</v>
      </c>
      <c r="BX969">
        <v>1.6061240000000001</v>
      </c>
      <c r="BY969">
        <v>-6.5389299999999997E-2</v>
      </c>
      <c r="BZ969">
        <v>33</v>
      </c>
      <c r="CA969">
        <v>3</v>
      </c>
      <c r="CB969">
        <v>2</v>
      </c>
      <c r="CC969">
        <v>0</v>
      </c>
      <c r="CD969">
        <v>2</v>
      </c>
      <c r="CE969">
        <v>2</v>
      </c>
      <c r="CF969">
        <v>1</v>
      </c>
      <c r="CG969">
        <v>5</v>
      </c>
      <c r="CH969">
        <v>2</v>
      </c>
      <c r="CI969">
        <v>0</v>
      </c>
      <c r="CJ969">
        <v>29788</v>
      </c>
      <c r="CK969">
        <v>1.6785282664160066</v>
      </c>
      <c r="CL969">
        <v>0.61560276630678146</v>
      </c>
      <c r="CM969">
        <v>185</v>
      </c>
      <c r="CN969">
        <v>9.2566000925572017E-2</v>
      </c>
      <c r="CO969">
        <v>3278</v>
      </c>
      <c r="CP969">
        <v>0.70788518300000003</v>
      </c>
      <c r="CQ969">
        <v>0.43603584499999998</v>
      </c>
      <c r="CR969">
        <v>25119</v>
      </c>
      <c r="CS969">
        <v>0.83900000000000008</v>
      </c>
      <c r="CT969">
        <v>23240</v>
      </c>
      <c r="CU969">
        <v>0.88976528211000006</v>
      </c>
      <c r="CV969">
        <v>51</v>
      </c>
      <c r="CW969">
        <v>22</v>
      </c>
      <c r="CX969">
        <v>27</v>
      </c>
      <c r="CY969">
        <v>460</v>
      </c>
      <c r="CZ969">
        <v>947</v>
      </c>
      <c r="DA969" s="2">
        <v>18476</v>
      </c>
      <c r="DB969" s="2">
        <v>2315</v>
      </c>
      <c r="DC969" s="2">
        <v>217.14</v>
      </c>
      <c r="DD969" s="2">
        <v>3233</v>
      </c>
      <c r="DE969">
        <v>259</v>
      </c>
      <c r="DF969">
        <v>26</v>
      </c>
      <c r="DG969">
        <v>62.04</v>
      </c>
      <c r="DH969">
        <v>6.89</v>
      </c>
      <c r="DI969" s="2">
        <v>37.909999999999997</v>
      </c>
      <c r="DJ969">
        <v>-0.23</v>
      </c>
      <c r="DK969">
        <v>0.96952210263025729</v>
      </c>
      <c r="DL969">
        <v>8.0645161290322578E-3</v>
      </c>
      <c r="DM969">
        <v>0</v>
      </c>
      <c r="DN969">
        <v>25.5</v>
      </c>
      <c r="DO969">
        <v>0.221</v>
      </c>
      <c r="DP969">
        <v>278.53999999999996</v>
      </c>
      <c r="DQ969" s="2">
        <v>0</v>
      </c>
      <c r="DR969" s="2">
        <v>1509.3029074700003</v>
      </c>
      <c r="DS969">
        <v>1.2907261742229833E-2</v>
      </c>
      <c r="DT969">
        <v>4.5229920820612</v>
      </c>
      <c r="DU969">
        <v>528893.36532057717</v>
      </c>
      <c r="DV969">
        <v>1</v>
      </c>
    </row>
    <row r="970" spans="1:126" x14ac:dyDescent="0.15">
      <c r="A970" t="s">
        <v>1721</v>
      </c>
      <c r="B970" t="s">
        <v>1739</v>
      </c>
      <c r="C970">
        <v>21</v>
      </c>
      <c r="D970">
        <v>23</v>
      </c>
      <c r="E970" t="s">
        <v>1740</v>
      </c>
      <c r="F970">
        <v>21023</v>
      </c>
      <c r="G970" t="s">
        <v>5954</v>
      </c>
      <c r="H970">
        <v>97.2</v>
      </c>
      <c r="I970">
        <v>0.3</v>
      </c>
      <c r="J970">
        <v>0.2</v>
      </c>
      <c r="K970">
        <v>0.1</v>
      </c>
      <c r="L970">
        <v>1.1000000000000001</v>
      </c>
      <c r="M970">
        <v>1.1000000000000001</v>
      </c>
      <c r="N970">
        <f t="shared" si="62"/>
        <v>9450.4</v>
      </c>
      <c r="O970">
        <f t="shared" si="60"/>
        <v>549.60000000000036</v>
      </c>
      <c r="P970">
        <f t="shared" si="61"/>
        <v>0.65952000000000066</v>
      </c>
      <c r="Q970" s="4">
        <v>21023</v>
      </c>
      <c r="R970" s="5">
        <v>38.680365000000002</v>
      </c>
      <c r="S970" s="5">
        <v>-84.115234999999998</v>
      </c>
      <c r="T970">
        <v>1</v>
      </c>
      <c r="U970">
        <v>2.2960354269354128E-2</v>
      </c>
      <c r="V970">
        <v>8488</v>
      </c>
      <c r="W970">
        <v>8459</v>
      </c>
      <c r="X970">
        <v>8425</v>
      </c>
      <c r="Y970">
        <v>8278</v>
      </c>
      <c r="Z970">
        <v>4414</v>
      </c>
      <c r="AA970">
        <v>21011</v>
      </c>
      <c r="AB970">
        <v>3242.82</v>
      </c>
      <c r="AC970">
        <v>36327</v>
      </c>
      <c r="AD970">
        <v>0</v>
      </c>
      <c r="AE970">
        <v>0</v>
      </c>
      <c r="AF970">
        <v>22</v>
      </c>
      <c r="AG970">
        <v>587</v>
      </c>
      <c r="AH970">
        <v>3.7478705281090291E-2</v>
      </c>
      <c r="AI970" s="3">
        <v>86813</v>
      </c>
      <c r="AJ970" s="3">
        <v>131591.72832456502</v>
      </c>
      <c r="AK970">
        <v>89</v>
      </c>
      <c r="AL970">
        <v>133702.39999999999</v>
      </c>
      <c r="AM970">
        <v>449978</v>
      </c>
      <c r="AN970">
        <v>31423</v>
      </c>
      <c r="AO970">
        <v>481401</v>
      </c>
      <c r="AP970">
        <v>1</v>
      </c>
      <c r="AQ970">
        <v>0</v>
      </c>
      <c r="AR970">
        <v>1</v>
      </c>
      <c r="AS970">
        <v>0.11821728336682824</v>
      </c>
      <c r="AT970">
        <v>1</v>
      </c>
      <c r="AU970">
        <v>1</v>
      </c>
      <c r="AV970">
        <f t="shared" si="63"/>
        <v>2</v>
      </c>
      <c r="AW970">
        <v>7442</v>
      </c>
      <c r="AX970">
        <v>0.94</v>
      </c>
      <c r="AY970">
        <v>349964854.37583399</v>
      </c>
      <c r="AZ970">
        <v>349964.85437583399</v>
      </c>
      <c r="BA970">
        <v>41618.233563319103</v>
      </c>
      <c r="BB970">
        <v>0.240279299331283</v>
      </c>
      <c r="BC970">
        <v>4113</v>
      </c>
      <c r="BD970">
        <v>850</v>
      </c>
      <c r="BE970">
        <v>3263</v>
      </c>
      <c r="BF970">
        <v>0.38442507068803017</v>
      </c>
      <c r="BG970">
        <v>90378</v>
      </c>
      <c r="BH970">
        <v>10.727359050445104</v>
      </c>
      <c r="BI970">
        <v>1110</v>
      </c>
      <c r="BJ970">
        <v>10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8653</v>
      </c>
      <c r="BU970">
        <v>0.83</v>
      </c>
      <c r="BV970">
        <v>0.52283559999999996</v>
      </c>
      <c r="BW970">
        <v>35</v>
      </c>
      <c r="BX970">
        <v>1.2712349999999999</v>
      </c>
      <c r="BY970">
        <v>-0.92422709999999997</v>
      </c>
      <c r="BZ970">
        <v>11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8388</v>
      </c>
      <c r="CK970">
        <v>1.4306151645207439</v>
      </c>
      <c r="CL970">
        <v>0.52561392096275816</v>
      </c>
      <c r="CM970">
        <v>29</v>
      </c>
      <c r="CN970">
        <v>-0.98360208617096367</v>
      </c>
      <c r="CO970">
        <v>705</v>
      </c>
      <c r="CP970">
        <v>0.402718568</v>
      </c>
      <c r="CQ970">
        <v>-9.3787287600000005E-2</v>
      </c>
      <c r="CR970">
        <v>7091</v>
      </c>
      <c r="CS970">
        <v>0.85499999999999998</v>
      </c>
      <c r="CT970">
        <v>6926</v>
      </c>
      <c r="CU970">
        <v>0.89090192989000005</v>
      </c>
      <c r="CV970">
        <v>1</v>
      </c>
      <c r="CW970">
        <v>2</v>
      </c>
      <c r="CX970">
        <v>2</v>
      </c>
      <c r="CY970">
        <v>589</v>
      </c>
      <c r="CZ970">
        <v>933</v>
      </c>
      <c r="DA970" s="2">
        <v>2937</v>
      </c>
      <c r="DB970" s="2">
        <v>405</v>
      </c>
      <c r="DC970" s="2">
        <v>83.17</v>
      </c>
      <c r="DD970" s="2">
        <v>93</v>
      </c>
      <c r="DE970">
        <v>287</v>
      </c>
      <c r="DF970">
        <v>42</v>
      </c>
      <c r="DH970">
        <v>11.88</v>
      </c>
      <c r="DI970" s="2">
        <v>23.76</v>
      </c>
      <c r="DJ970">
        <v>0.5</v>
      </c>
      <c r="DK970">
        <v>0.95771370647253296</v>
      </c>
      <c r="DL970">
        <v>3.4071550255536627E-3</v>
      </c>
      <c r="DM970">
        <v>0</v>
      </c>
      <c r="DN970">
        <v>7</v>
      </c>
      <c r="DO970">
        <v>5.5E-2</v>
      </c>
      <c r="DP970">
        <v>13.54</v>
      </c>
      <c r="DQ970" s="2">
        <v>0</v>
      </c>
      <c r="DR970" s="2">
        <v>0</v>
      </c>
      <c r="DS970">
        <v>0</v>
      </c>
      <c r="DT970">
        <v>4.3398247976882098</v>
      </c>
      <c r="DU970">
        <v>580244.99103042809</v>
      </c>
      <c r="DV970">
        <v>1</v>
      </c>
    </row>
    <row r="971" spans="1:126" x14ac:dyDescent="0.15">
      <c r="A971" t="s">
        <v>1721</v>
      </c>
      <c r="B971" t="s">
        <v>1741</v>
      </c>
      <c r="C971">
        <v>21</v>
      </c>
      <c r="D971">
        <v>25</v>
      </c>
      <c r="E971" t="s">
        <v>1742</v>
      </c>
      <c r="F971">
        <v>21025</v>
      </c>
      <c r="G971" t="s">
        <v>5955</v>
      </c>
      <c r="H971">
        <v>97.8</v>
      </c>
      <c r="I971">
        <v>0.3</v>
      </c>
      <c r="J971">
        <v>0.1</v>
      </c>
      <c r="K971">
        <v>0.5</v>
      </c>
      <c r="L971">
        <v>0.7</v>
      </c>
      <c r="M971">
        <v>0.6</v>
      </c>
      <c r="N971">
        <f t="shared" si="62"/>
        <v>9566.0400000000009</v>
      </c>
      <c r="O971">
        <f t="shared" si="60"/>
        <v>433.95999999999913</v>
      </c>
      <c r="P971">
        <f t="shared" si="61"/>
        <v>0.5207519999999991</v>
      </c>
      <c r="Q971" s="4">
        <v>21025</v>
      </c>
      <c r="R971" s="5">
        <v>37.506632000000003</v>
      </c>
      <c r="S971" s="5">
        <v>-83.28304</v>
      </c>
      <c r="T971">
        <v>7</v>
      </c>
      <c r="U971">
        <v>0.12169360283891743</v>
      </c>
      <c r="V971">
        <v>13922</v>
      </c>
      <c r="W971">
        <v>13663</v>
      </c>
      <c r="X971">
        <v>13591</v>
      </c>
      <c r="Y971">
        <v>13361</v>
      </c>
      <c r="Z971">
        <v>7438</v>
      </c>
      <c r="AA971">
        <v>21013</v>
      </c>
      <c r="AB971">
        <v>3774.7460000000001</v>
      </c>
      <c r="AC971">
        <v>25817</v>
      </c>
      <c r="AD971">
        <v>1</v>
      </c>
      <c r="AE971">
        <v>7.3578103156500627E-5</v>
      </c>
      <c r="AF971">
        <v>22</v>
      </c>
      <c r="AG971">
        <v>120</v>
      </c>
      <c r="AH971">
        <v>0.18333333333333332</v>
      </c>
      <c r="AI971" s="3">
        <v>22224</v>
      </c>
      <c r="AJ971" s="3">
        <v>315145.38374234503</v>
      </c>
      <c r="AK971">
        <v>88</v>
      </c>
      <c r="AL971">
        <v>317004.79999999999</v>
      </c>
      <c r="AM971">
        <v>702490</v>
      </c>
      <c r="AN971">
        <v>7027</v>
      </c>
      <c r="AO971">
        <v>709517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4</v>
      </c>
      <c r="AV971">
        <f t="shared" si="63"/>
        <v>4</v>
      </c>
      <c r="AW971">
        <v>2157</v>
      </c>
      <c r="AX971">
        <v>0.16000000000000003</v>
      </c>
      <c r="AY971">
        <v>336265370.49704599</v>
      </c>
      <c r="AZ971">
        <v>336265.37049704598</v>
      </c>
      <c r="BA971">
        <v>20810.8539759655</v>
      </c>
      <c r="BB971">
        <v>0.48051848384256707</v>
      </c>
      <c r="BC971">
        <v>2293</v>
      </c>
      <c r="BD971">
        <v>5470</v>
      </c>
      <c r="BE971">
        <v>-3177</v>
      </c>
      <c r="BF971">
        <v>-0.22819997126849589</v>
      </c>
      <c r="BG971">
        <v>199841</v>
      </c>
      <c r="BH971">
        <v>14.703921712898241</v>
      </c>
      <c r="BI971">
        <v>2917</v>
      </c>
      <c r="BJ971">
        <v>4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15575</v>
      </c>
      <c r="BU971">
        <v>0.74</v>
      </c>
      <c r="BV971">
        <v>0.40950910000000001</v>
      </c>
      <c r="BW971">
        <v>64</v>
      </c>
      <c r="BX971">
        <v>0.38523269999999998</v>
      </c>
      <c r="BY971">
        <v>-2.140263</v>
      </c>
      <c r="BZ971">
        <v>4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0</v>
      </c>
      <c r="CJ971">
        <v>13433</v>
      </c>
      <c r="CK971">
        <v>0.44666120747413085</v>
      </c>
      <c r="CL971">
        <v>0.44150577448646744</v>
      </c>
      <c r="CM971">
        <v>52</v>
      </c>
      <c r="CN971">
        <v>-2.1106461432418597</v>
      </c>
      <c r="CO971">
        <v>791</v>
      </c>
      <c r="CP971">
        <v>-1.7915167114999999</v>
      </c>
      <c r="CQ971">
        <v>-0.75832598279999996</v>
      </c>
      <c r="CR971">
        <v>10764</v>
      </c>
      <c r="CS971">
        <v>0.80099999999999993</v>
      </c>
      <c r="CT971">
        <v>11430</v>
      </c>
      <c r="CU971">
        <v>0.87375886525000002</v>
      </c>
      <c r="CV971">
        <v>21</v>
      </c>
      <c r="CW971">
        <v>4</v>
      </c>
      <c r="CX971">
        <v>8</v>
      </c>
      <c r="CY971">
        <v>95</v>
      </c>
      <c r="CZ971">
        <v>194</v>
      </c>
      <c r="DA971" s="2">
        <v>4133</v>
      </c>
      <c r="DB971" s="2">
        <v>405</v>
      </c>
      <c r="DC971" s="2">
        <v>44.3</v>
      </c>
      <c r="DD971" s="2">
        <v>313</v>
      </c>
      <c r="DE971">
        <v>64</v>
      </c>
      <c r="DF971">
        <v>8</v>
      </c>
      <c r="DG971">
        <v>22.15</v>
      </c>
      <c r="DH971">
        <v>14.77</v>
      </c>
      <c r="DI971" s="2">
        <v>14.77</v>
      </c>
      <c r="DJ971">
        <v>-1.36</v>
      </c>
      <c r="DK971">
        <v>0.9989200863930886</v>
      </c>
      <c r="DL971">
        <v>2.5000000000000001E-2</v>
      </c>
      <c r="DM971">
        <v>0</v>
      </c>
      <c r="DN971">
        <v>10.5</v>
      </c>
      <c r="DO971">
        <v>3.2000000000000001E-2</v>
      </c>
      <c r="DP971">
        <v>0</v>
      </c>
      <c r="DQ971" s="2">
        <v>0</v>
      </c>
      <c r="DR971" s="2">
        <v>0</v>
      </c>
      <c r="DS971">
        <v>0</v>
      </c>
      <c r="DT971">
        <v>3.4667306604453798</v>
      </c>
      <c r="DU971">
        <v>1098970.2596683556</v>
      </c>
      <c r="DV971">
        <v>1</v>
      </c>
    </row>
    <row r="972" spans="1:126" x14ac:dyDescent="0.15">
      <c r="A972" t="s">
        <v>1721</v>
      </c>
      <c r="B972" t="s">
        <v>1743</v>
      </c>
      <c r="C972">
        <v>21</v>
      </c>
      <c r="D972">
        <v>27</v>
      </c>
      <c r="E972" t="s">
        <v>1744</v>
      </c>
      <c r="F972">
        <v>21027</v>
      </c>
      <c r="G972" t="s">
        <v>5956</v>
      </c>
      <c r="H972">
        <v>95.4</v>
      </c>
      <c r="I972">
        <v>2</v>
      </c>
      <c r="J972">
        <v>0.3</v>
      </c>
      <c r="K972">
        <v>0.2</v>
      </c>
      <c r="L972">
        <v>1.2</v>
      </c>
      <c r="M972">
        <v>0.9</v>
      </c>
      <c r="N972">
        <f t="shared" si="62"/>
        <v>9107.5400000000027</v>
      </c>
      <c r="O972">
        <f t="shared" si="60"/>
        <v>892.45999999999731</v>
      </c>
      <c r="P972">
        <f t="shared" si="61"/>
        <v>1.0709519999999972</v>
      </c>
      <c r="Q972" s="4">
        <v>21027</v>
      </c>
      <c r="R972" s="5">
        <v>37.777988000000001</v>
      </c>
      <c r="S972" s="5">
        <v>-86.432918999999998</v>
      </c>
      <c r="T972">
        <v>8</v>
      </c>
      <c r="U972">
        <v>0.18224625173339062</v>
      </c>
      <c r="V972">
        <v>20068</v>
      </c>
      <c r="W972">
        <v>20076</v>
      </c>
      <c r="X972">
        <v>20061</v>
      </c>
      <c r="Y972">
        <v>19971</v>
      </c>
      <c r="Z972">
        <v>10445</v>
      </c>
      <c r="AA972">
        <v>21015</v>
      </c>
      <c r="AB972">
        <v>7033.7489999999998</v>
      </c>
      <c r="AC972">
        <v>43479</v>
      </c>
      <c r="AD972">
        <v>1</v>
      </c>
      <c r="AE972">
        <v>4.9847963710682422E-5</v>
      </c>
      <c r="AF972">
        <v>50</v>
      </c>
      <c r="AG972">
        <v>1304</v>
      </c>
      <c r="AH972">
        <v>3.834355828220859E-2</v>
      </c>
      <c r="AI972" s="3">
        <v>259774</v>
      </c>
      <c r="AJ972" s="3">
        <v>363009.44655069005</v>
      </c>
      <c r="AK972">
        <v>101</v>
      </c>
      <c r="AL972">
        <v>374752</v>
      </c>
      <c r="AM972">
        <v>326729</v>
      </c>
      <c r="AN972">
        <v>83946</v>
      </c>
      <c r="AO972">
        <v>410675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</v>
      </c>
      <c r="AV972">
        <f t="shared" si="63"/>
        <v>13</v>
      </c>
      <c r="AW972">
        <v>0</v>
      </c>
      <c r="AX972">
        <v>0</v>
      </c>
      <c r="AY972">
        <v>606916755.90076005</v>
      </c>
      <c r="AZ972">
        <v>606916.75590076006</v>
      </c>
      <c r="BA972">
        <v>32726.819983752801</v>
      </c>
      <c r="BB972">
        <v>0.30555978261757455</v>
      </c>
      <c r="BC972">
        <v>9495</v>
      </c>
      <c r="BD972">
        <v>223315</v>
      </c>
      <c r="BE972">
        <v>-213820</v>
      </c>
      <c r="BF972">
        <v>-10.654773769184771</v>
      </c>
      <c r="BG972">
        <v>304861</v>
      </c>
      <c r="BH972">
        <v>15.196700064802354</v>
      </c>
      <c r="BI972">
        <v>2973</v>
      </c>
      <c r="BJ972">
        <v>22</v>
      </c>
      <c r="BK972">
        <v>2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0</v>
      </c>
      <c r="BT972">
        <v>19057</v>
      </c>
      <c r="BU972">
        <v>0.67</v>
      </c>
      <c r="BV972">
        <v>0.57900819999999997</v>
      </c>
      <c r="BW972">
        <v>71</v>
      </c>
      <c r="BX972">
        <v>1.364328</v>
      </c>
      <c r="BY972">
        <v>-0.49973849999999997</v>
      </c>
      <c r="BZ972">
        <v>20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0</v>
      </c>
      <c r="CJ972">
        <v>19899</v>
      </c>
      <c r="CK972">
        <v>1.2060907583295641</v>
      </c>
      <c r="CL972">
        <v>0.56044728883887751</v>
      </c>
      <c r="CM972">
        <v>65</v>
      </c>
      <c r="CN972">
        <v>-1.0182260101812921</v>
      </c>
      <c r="CO972">
        <v>1056</v>
      </c>
      <c r="CP972">
        <v>0.179286379</v>
      </c>
      <c r="CQ972">
        <v>-2.71034512E-2</v>
      </c>
      <c r="CR972">
        <v>17078</v>
      </c>
      <c r="CS972">
        <v>0.85299999999999998</v>
      </c>
      <c r="CT972">
        <v>15794</v>
      </c>
      <c r="CU972">
        <v>0.86190679778000001</v>
      </c>
      <c r="CV972">
        <v>20</v>
      </c>
      <c r="CW972">
        <v>3</v>
      </c>
      <c r="CX972">
        <v>6</v>
      </c>
      <c r="CY972">
        <v>1024</v>
      </c>
      <c r="CZ972">
        <v>1942</v>
      </c>
      <c r="DA972" s="2">
        <v>7078</v>
      </c>
      <c r="DB972" s="2">
        <v>1165</v>
      </c>
      <c r="DC972" s="2">
        <v>19.96</v>
      </c>
      <c r="DD972" s="2">
        <v>883</v>
      </c>
      <c r="DE972">
        <v>521</v>
      </c>
      <c r="DF972">
        <v>35</v>
      </c>
      <c r="DG972">
        <v>4.99</v>
      </c>
      <c r="DH972">
        <v>14.97</v>
      </c>
      <c r="DI972" s="2">
        <v>4.99</v>
      </c>
      <c r="DJ972">
        <v>0.35</v>
      </c>
      <c r="DK972">
        <v>0.9876854496600892</v>
      </c>
      <c r="DL972">
        <v>7.668711656441718E-4</v>
      </c>
      <c r="DM972">
        <v>0</v>
      </c>
      <c r="DN972">
        <v>73.8</v>
      </c>
      <c r="DO972">
        <v>0.20699999999999999</v>
      </c>
      <c r="DP972">
        <v>4138.2699999999995</v>
      </c>
      <c r="DQ972" s="2">
        <v>0</v>
      </c>
      <c r="DR972" s="2">
        <v>1274.0422369199998</v>
      </c>
      <c r="DS972">
        <v>3.3996942962812734E-3</v>
      </c>
      <c r="DT972">
        <v>5.1855809910458204</v>
      </c>
      <c r="DU972">
        <v>1943306.8475564034</v>
      </c>
      <c r="DV972">
        <v>1</v>
      </c>
    </row>
    <row r="973" spans="1:126" x14ac:dyDescent="0.15">
      <c r="A973" t="s">
        <v>1721</v>
      </c>
      <c r="B973" t="s">
        <v>1745</v>
      </c>
      <c r="C973">
        <v>21</v>
      </c>
      <c r="D973">
        <v>29</v>
      </c>
      <c r="E973" t="s">
        <v>1746</v>
      </c>
      <c r="F973">
        <v>21029</v>
      </c>
      <c r="G973" t="s">
        <v>5957</v>
      </c>
      <c r="H973">
        <v>96</v>
      </c>
      <c r="I973">
        <v>0.6</v>
      </c>
      <c r="J973">
        <v>0.3</v>
      </c>
      <c r="K973">
        <v>0.5</v>
      </c>
      <c r="L973">
        <v>1.1000000000000001</v>
      </c>
      <c r="M973">
        <v>1.4</v>
      </c>
      <c r="N973">
        <f t="shared" si="62"/>
        <v>9219.869999999999</v>
      </c>
      <c r="O973">
        <f t="shared" si="60"/>
        <v>780.13000000000102</v>
      </c>
      <c r="P973">
        <f t="shared" si="61"/>
        <v>0.93615600000000154</v>
      </c>
      <c r="Q973" s="4">
        <v>21029</v>
      </c>
      <c r="R973" s="5">
        <v>37.969928000000003</v>
      </c>
      <c r="S973" s="5">
        <v>-85.702641</v>
      </c>
      <c r="T973">
        <v>1</v>
      </c>
      <c r="U973">
        <v>0.15735517762047405</v>
      </c>
      <c r="V973">
        <v>74431</v>
      </c>
      <c r="W973">
        <v>76093</v>
      </c>
      <c r="X973">
        <v>76961</v>
      </c>
      <c r="Y973">
        <v>78707</v>
      </c>
      <c r="Z973">
        <v>42302</v>
      </c>
      <c r="AA973">
        <v>21017</v>
      </c>
      <c r="AB973">
        <v>32748.517999999996</v>
      </c>
      <c r="AC973">
        <v>55975</v>
      </c>
      <c r="AD973">
        <v>0</v>
      </c>
      <c r="AE973">
        <v>0</v>
      </c>
      <c r="AF973">
        <v>23</v>
      </c>
      <c r="AG973">
        <v>488</v>
      </c>
      <c r="AH973">
        <v>4.7131147540983603E-2</v>
      </c>
      <c r="AI973" s="3">
        <v>46149</v>
      </c>
      <c r="AJ973" s="3">
        <v>190096.64937657001</v>
      </c>
      <c r="AK973">
        <v>41</v>
      </c>
      <c r="AL973">
        <v>192134.39999999999</v>
      </c>
      <c r="AM973">
        <v>487463</v>
      </c>
      <c r="AN973">
        <v>23731</v>
      </c>
      <c r="AO973">
        <v>511194</v>
      </c>
      <c r="AP973">
        <v>0</v>
      </c>
      <c r="AQ973">
        <v>0</v>
      </c>
      <c r="AR973">
        <v>0</v>
      </c>
      <c r="AS973">
        <v>0</v>
      </c>
      <c r="AT973">
        <v>6</v>
      </c>
      <c r="AU973">
        <v>40</v>
      </c>
      <c r="AV973">
        <f t="shared" si="63"/>
        <v>46</v>
      </c>
      <c r="AW973">
        <v>76961</v>
      </c>
      <c r="AX973">
        <v>0.99</v>
      </c>
      <c r="AY973">
        <v>290945346.403328</v>
      </c>
      <c r="AZ973">
        <v>290945.346403328</v>
      </c>
      <c r="BA973">
        <v>4807.3545151971302</v>
      </c>
      <c r="BB973">
        <v>2.0801461528139327</v>
      </c>
      <c r="BC973">
        <v>3696</v>
      </c>
      <c r="BD973">
        <v>430</v>
      </c>
      <c r="BE973">
        <v>3266</v>
      </c>
      <c r="BF973">
        <v>4.3879566309736537E-2</v>
      </c>
      <c r="BG973">
        <v>746174</v>
      </c>
      <c r="BH973">
        <v>9.6954821273112355</v>
      </c>
      <c r="BI973">
        <v>6976</v>
      </c>
      <c r="BJ973">
        <v>32</v>
      </c>
      <c r="BK973">
        <v>4</v>
      </c>
      <c r="BL973">
        <v>2</v>
      </c>
      <c r="BM973">
        <v>0</v>
      </c>
      <c r="BN973">
        <v>0</v>
      </c>
      <c r="BO973">
        <v>0</v>
      </c>
      <c r="BP973">
        <v>0</v>
      </c>
      <c r="BQ973">
        <v>7</v>
      </c>
      <c r="BR973">
        <v>4</v>
      </c>
      <c r="BS973">
        <v>0</v>
      </c>
      <c r="BT973">
        <v>75653</v>
      </c>
      <c r="BU973">
        <v>0.8</v>
      </c>
      <c r="BV973">
        <v>0.53714910000000005</v>
      </c>
      <c r="BW973">
        <v>173</v>
      </c>
      <c r="BX973">
        <v>0.64769410000000005</v>
      </c>
      <c r="BY973">
        <v>-1.5854470000000001</v>
      </c>
      <c r="BZ973">
        <v>36</v>
      </c>
      <c r="CA973">
        <v>3</v>
      </c>
      <c r="CB973">
        <v>3</v>
      </c>
      <c r="CC973">
        <v>1</v>
      </c>
      <c r="CD973">
        <v>0</v>
      </c>
      <c r="CE973">
        <v>1</v>
      </c>
      <c r="CF973">
        <v>0</v>
      </c>
      <c r="CG973">
        <v>7</v>
      </c>
      <c r="CH973">
        <v>4</v>
      </c>
      <c r="CI973">
        <v>0</v>
      </c>
      <c r="CJ973">
        <v>78041</v>
      </c>
      <c r="CK973">
        <v>0.70475775553875519</v>
      </c>
      <c r="CL973">
        <v>0.59815916277669023</v>
      </c>
      <c r="CM973">
        <v>154</v>
      </c>
      <c r="CN973">
        <v>-1.5821013440637843</v>
      </c>
      <c r="CO973">
        <v>6542.9999999999991</v>
      </c>
      <c r="CP973">
        <v>0.70664884299999997</v>
      </c>
      <c r="CQ973">
        <v>0.451952876</v>
      </c>
      <c r="CR973">
        <v>69832</v>
      </c>
      <c r="CS973">
        <v>0.88300000000000001</v>
      </c>
      <c r="CT973">
        <v>63266</v>
      </c>
      <c r="CU973">
        <v>0.90570962479600003</v>
      </c>
      <c r="CV973">
        <v>64</v>
      </c>
      <c r="CW973">
        <v>25</v>
      </c>
      <c r="CX973">
        <v>13</v>
      </c>
      <c r="CY973">
        <v>198</v>
      </c>
      <c r="CZ973">
        <v>713</v>
      </c>
      <c r="DA973" s="2">
        <v>29790</v>
      </c>
      <c r="DB973" s="2">
        <v>5505</v>
      </c>
      <c r="DC973" s="2">
        <v>108</v>
      </c>
      <c r="DD973" s="2">
        <v>2694</v>
      </c>
      <c r="DE973">
        <v>219</v>
      </c>
      <c r="DF973">
        <v>5</v>
      </c>
      <c r="DG973">
        <v>9.11</v>
      </c>
      <c r="DH973">
        <v>5.2</v>
      </c>
      <c r="DI973" s="2">
        <v>5.2</v>
      </c>
      <c r="DJ973">
        <v>-0.87</v>
      </c>
      <c r="DK973">
        <v>0.97150534139417977</v>
      </c>
      <c r="DL973">
        <v>4.0983606557377051E-3</v>
      </c>
      <c r="DM973">
        <v>0</v>
      </c>
      <c r="DN973">
        <v>35.9</v>
      </c>
      <c r="DO973">
        <v>0.184</v>
      </c>
      <c r="DP973">
        <v>68.3</v>
      </c>
      <c r="DQ973" s="2">
        <v>0</v>
      </c>
      <c r="DR973" s="2">
        <v>627.76118711000004</v>
      </c>
      <c r="DS973">
        <v>3.2673024045210019E-3</v>
      </c>
      <c r="DT973">
        <v>5.6009345040312803</v>
      </c>
      <c r="DU973">
        <v>1076132.1903713476</v>
      </c>
      <c r="DV973">
        <v>0</v>
      </c>
    </row>
    <row r="974" spans="1:126" x14ac:dyDescent="0.15">
      <c r="A974" t="s">
        <v>1721</v>
      </c>
      <c r="B974" t="s">
        <v>116</v>
      </c>
      <c r="C974">
        <v>21</v>
      </c>
      <c r="D974">
        <v>31</v>
      </c>
      <c r="E974" t="s">
        <v>1747</v>
      </c>
      <c r="F974">
        <v>21031</v>
      </c>
      <c r="G974" t="s">
        <v>5958</v>
      </c>
      <c r="H974">
        <v>96</v>
      </c>
      <c r="I974">
        <v>0.4</v>
      </c>
      <c r="J974">
        <v>0.2</v>
      </c>
      <c r="K974">
        <v>0.1</v>
      </c>
      <c r="L974">
        <v>0.8</v>
      </c>
      <c r="M974">
        <v>2.5</v>
      </c>
      <c r="N974">
        <f t="shared" si="62"/>
        <v>9223.1</v>
      </c>
      <c r="O974">
        <f t="shared" si="60"/>
        <v>776.89999999999964</v>
      </c>
      <c r="P974">
        <f t="shared" si="61"/>
        <v>0.93227999999999989</v>
      </c>
      <c r="Q974" s="4">
        <v>21031</v>
      </c>
      <c r="R974" s="5">
        <v>37.207013000000003</v>
      </c>
      <c r="S974" s="5">
        <v>-86.682471000000007</v>
      </c>
      <c r="T974">
        <v>3</v>
      </c>
      <c r="U974">
        <v>0.15174491201596763</v>
      </c>
      <c r="V974">
        <v>12748</v>
      </c>
      <c r="W974">
        <v>12797</v>
      </c>
      <c r="X974">
        <v>12835</v>
      </c>
      <c r="Y974">
        <v>12723</v>
      </c>
      <c r="Z974">
        <v>6772</v>
      </c>
      <c r="AA974">
        <v>21019</v>
      </c>
      <c r="AB974">
        <v>4457.6390000000001</v>
      </c>
      <c r="AC974">
        <v>33536</v>
      </c>
      <c r="AD974">
        <v>0</v>
      </c>
      <c r="AE974">
        <v>0</v>
      </c>
      <c r="AF974">
        <v>23</v>
      </c>
      <c r="AG974">
        <v>697</v>
      </c>
      <c r="AH974">
        <v>3.2998565279770443E-2</v>
      </c>
      <c r="AI974" s="3">
        <v>152552</v>
      </c>
      <c r="AJ974" s="3">
        <v>272695.824164855</v>
      </c>
      <c r="AK974">
        <v>107</v>
      </c>
      <c r="AL974">
        <v>276185.60000000003</v>
      </c>
      <c r="AM974">
        <v>272759</v>
      </c>
      <c r="AN974">
        <v>41759</v>
      </c>
      <c r="AO974">
        <v>314518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15</v>
      </c>
      <c r="AV974">
        <f t="shared" si="63"/>
        <v>15</v>
      </c>
      <c r="AW974">
        <v>247</v>
      </c>
      <c r="AX974">
        <v>2.0000000000000018E-2</v>
      </c>
      <c r="AY974">
        <v>106181222.220625</v>
      </c>
      <c r="AZ974">
        <v>106181.222220625</v>
      </c>
      <c r="BA974">
        <v>8124.4884881635098</v>
      </c>
      <c r="BB974">
        <v>1.2308467190973198</v>
      </c>
      <c r="BC974">
        <v>1740</v>
      </c>
      <c r="BD974">
        <v>0</v>
      </c>
      <c r="BE974">
        <v>1740</v>
      </c>
      <c r="BF974">
        <v>0.13649199874490117</v>
      </c>
      <c r="BG974">
        <v>152167</v>
      </c>
      <c r="BH974">
        <v>11.855629139072848</v>
      </c>
      <c r="BI974">
        <v>2215</v>
      </c>
      <c r="BJ974">
        <v>16</v>
      </c>
      <c r="BK974">
        <v>1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13329</v>
      </c>
      <c r="BU974">
        <v>0.76</v>
      </c>
      <c r="BV974">
        <v>0.51570990000000005</v>
      </c>
      <c r="BW974">
        <v>34</v>
      </c>
      <c r="BX974">
        <v>1.4254629999999999</v>
      </c>
      <c r="BY974">
        <v>-1.009255</v>
      </c>
      <c r="BZ974">
        <v>17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12879</v>
      </c>
      <c r="CK974">
        <v>1.5529155990371921</v>
      </c>
      <c r="CL974">
        <v>0.57014084507042251</v>
      </c>
      <c r="CM974">
        <v>33</v>
      </c>
      <c r="CN974">
        <v>-0.82037501583655814</v>
      </c>
      <c r="CO974">
        <v>701</v>
      </c>
      <c r="CP974">
        <v>-0.11922513360000001</v>
      </c>
      <c r="CQ974">
        <v>-2.4370578300000001E-2</v>
      </c>
      <c r="CR974">
        <v>10828</v>
      </c>
      <c r="CS974">
        <v>0.83499999999999996</v>
      </c>
      <c r="CT974">
        <v>10084</v>
      </c>
      <c r="CU974">
        <v>0.85317149568999995</v>
      </c>
      <c r="CV974">
        <v>8</v>
      </c>
      <c r="CW974">
        <v>1</v>
      </c>
      <c r="CX974">
        <v>1</v>
      </c>
      <c r="CY974">
        <v>349</v>
      </c>
      <c r="CZ974">
        <v>998</v>
      </c>
      <c r="DA974" s="2">
        <v>4843</v>
      </c>
      <c r="DB974" s="2">
        <v>630</v>
      </c>
      <c r="DC974" s="2">
        <v>15.63</v>
      </c>
      <c r="DD974" s="2">
        <v>244</v>
      </c>
      <c r="DE974">
        <v>255</v>
      </c>
      <c r="DF974">
        <v>16</v>
      </c>
      <c r="DG974">
        <v>7.82</v>
      </c>
      <c r="DH974">
        <v>15.63</v>
      </c>
      <c r="DI974" s="2">
        <v>7.82</v>
      </c>
      <c r="DJ974">
        <v>-0.06</v>
      </c>
      <c r="DK974">
        <v>0.9739302008495464</v>
      </c>
      <c r="DL974">
        <v>2.8694404591104736E-3</v>
      </c>
      <c r="DM974">
        <v>0</v>
      </c>
      <c r="DN974">
        <v>58.7</v>
      </c>
      <c r="DO974">
        <v>0.217</v>
      </c>
      <c r="DP974">
        <v>7206.03</v>
      </c>
      <c r="DQ974" s="2">
        <v>0</v>
      </c>
      <c r="DR974" s="2">
        <v>350.48743286000001</v>
      </c>
      <c r="DS974">
        <v>1.2690351300657962E-3</v>
      </c>
      <c r="DT974">
        <v>4.0363171475074404</v>
      </c>
      <c r="DU974">
        <v>1114772.6731746311</v>
      </c>
      <c r="DV974">
        <v>0</v>
      </c>
    </row>
    <row r="975" spans="1:126" x14ac:dyDescent="0.15">
      <c r="A975" t="s">
        <v>1721</v>
      </c>
      <c r="B975" t="s">
        <v>1748</v>
      </c>
      <c r="C975">
        <v>21</v>
      </c>
      <c r="D975">
        <v>33</v>
      </c>
      <c r="E975" t="s">
        <v>1749</v>
      </c>
      <c r="F975">
        <v>21033</v>
      </c>
      <c r="G975" t="s">
        <v>5959</v>
      </c>
      <c r="H975">
        <v>92.1</v>
      </c>
      <c r="I975">
        <v>5.0999999999999996</v>
      </c>
      <c r="J975">
        <v>0.1</v>
      </c>
      <c r="K975">
        <v>0.3</v>
      </c>
      <c r="L975">
        <v>1.5</v>
      </c>
      <c r="M975">
        <v>1</v>
      </c>
      <c r="N975">
        <f t="shared" si="62"/>
        <v>8511.77</v>
      </c>
      <c r="O975">
        <f t="shared" si="60"/>
        <v>1488.2299999999996</v>
      </c>
      <c r="P975">
        <f t="shared" si="61"/>
        <v>1.785876</v>
      </c>
      <c r="Q975" s="4">
        <v>21033</v>
      </c>
      <c r="R975" s="5">
        <v>37.148642000000002</v>
      </c>
      <c r="S975" s="5">
        <v>-87.870508999999998</v>
      </c>
      <c r="T975">
        <v>7</v>
      </c>
      <c r="U975">
        <v>9.6161099222679236E-2</v>
      </c>
      <c r="V975">
        <v>12977</v>
      </c>
      <c r="W975">
        <v>12880</v>
      </c>
      <c r="X975">
        <v>12826</v>
      </c>
      <c r="Y975">
        <v>12747</v>
      </c>
      <c r="Z975">
        <v>6642</v>
      </c>
      <c r="AA975">
        <v>21021</v>
      </c>
      <c r="AB975">
        <v>4787.9350000000004</v>
      </c>
      <c r="AC975">
        <v>42537</v>
      </c>
      <c r="AD975">
        <v>0</v>
      </c>
      <c r="AE975">
        <v>0</v>
      </c>
      <c r="AF975">
        <v>13</v>
      </c>
      <c r="AG975">
        <v>538</v>
      </c>
      <c r="AH975">
        <v>2.4163568773234202E-2</v>
      </c>
      <c r="AI975" s="3">
        <v>133499</v>
      </c>
      <c r="AJ975" s="3">
        <v>220666.437653745</v>
      </c>
      <c r="AK975">
        <v>89</v>
      </c>
      <c r="AL975">
        <v>222848</v>
      </c>
      <c r="AM975">
        <v>220639</v>
      </c>
      <c r="AN975">
        <v>44657</v>
      </c>
      <c r="AO975">
        <v>265296</v>
      </c>
      <c r="AP975">
        <v>2</v>
      </c>
      <c r="AQ975">
        <v>0</v>
      </c>
      <c r="AR975">
        <v>2</v>
      </c>
      <c r="AS975">
        <v>0.15527950310559005</v>
      </c>
      <c r="AT975">
        <v>3</v>
      </c>
      <c r="AU975">
        <v>12</v>
      </c>
      <c r="AV975">
        <f t="shared" si="63"/>
        <v>15</v>
      </c>
      <c r="AW975">
        <v>8423</v>
      </c>
      <c r="AX975">
        <v>0.65999999999999992</v>
      </c>
      <c r="AY975">
        <v>67342108.992092296</v>
      </c>
      <c r="AZ975">
        <v>67342.108992092297</v>
      </c>
      <c r="BA975">
        <v>5104.2626301221999</v>
      </c>
      <c r="BB975">
        <v>1.9591468395427361</v>
      </c>
      <c r="BC975">
        <v>2966</v>
      </c>
      <c r="BD975">
        <v>3635</v>
      </c>
      <c r="BE975">
        <v>-669</v>
      </c>
      <c r="BF975">
        <v>-5.1552747168066577E-2</v>
      </c>
      <c r="BG975">
        <v>245253</v>
      </c>
      <c r="BH975">
        <v>19.121549976610012</v>
      </c>
      <c r="BI975">
        <v>1887</v>
      </c>
      <c r="BJ975">
        <v>19</v>
      </c>
      <c r="BK975">
        <v>3</v>
      </c>
      <c r="BL975">
        <v>1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1</v>
      </c>
      <c r="BS975">
        <v>0</v>
      </c>
      <c r="BT975">
        <v>12870</v>
      </c>
      <c r="BU975">
        <v>0.85</v>
      </c>
      <c r="BV975">
        <v>0.60953780000000002</v>
      </c>
      <c r="BW975">
        <v>81</v>
      </c>
      <c r="BX975">
        <v>2.0202019999999998</v>
      </c>
      <c r="BY975">
        <v>0.43345139999999999</v>
      </c>
      <c r="BZ975">
        <v>19</v>
      </c>
      <c r="CA975">
        <v>3</v>
      </c>
      <c r="CB975">
        <v>2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1</v>
      </c>
      <c r="CI975">
        <v>0</v>
      </c>
      <c r="CJ975">
        <v>12744</v>
      </c>
      <c r="CK975">
        <v>2.1186440677966103</v>
      </c>
      <c r="CL975">
        <v>0.59680211834199004</v>
      </c>
      <c r="CM975">
        <v>69</v>
      </c>
      <c r="CN975">
        <v>0.25861951403633099</v>
      </c>
      <c r="CO975">
        <v>1242</v>
      </c>
      <c r="CP975">
        <v>-0.17896586289999999</v>
      </c>
      <c r="CQ975">
        <v>4.9995489999999998E-3</v>
      </c>
      <c r="CR975">
        <v>10641</v>
      </c>
      <c r="CS975">
        <v>0.84099999999999997</v>
      </c>
      <c r="CT975">
        <v>10537</v>
      </c>
      <c r="CU975">
        <v>0.89094344715999996</v>
      </c>
      <c r="CV975">
        <v>4</v>
      </c>
      <c r="CW975">
        <v>4</v>
      </c>
      <c r="CX975">
        <v>7</v>
      </c>
      <c r="CY975">
        <v>314</v>
      </c>
      <c r="CZ975">
        <v>810</v>
      </c>
      <c r="DA975" s="2">
        <v>6087</v>
      </c>
      <c r="DB975" s="2">
        <v>670</v>
      </c>
      <c r="DC975" s="2">
        <v>116.98</v>
      </c>
      <c r="DD975" s="2">
        <v>936</v>
      </c>
      <c r="DE975">
        <v>244</v>
      </c>
      <c r="DF975">
        <v>13</v>
      </c>
      <c r="DG975">
        <v>31.19</v>
      </c>
      <c r="DH975">
        <v>15.6</v>
      </c>
      <c r="DI975" s="2">
        <v>15.6</v>
      </c>
      <c r="DJ975">
        <v>-0.52</v>
      </c>
      <c r="DK975">
        <v>0.89820897534812993</v>
      </c>
      <c r="DL975">
        <v>3.7174721189591076E-3</v>
      </c>
      <c r="DM975">
        <v>0</v>
      </c>
      <c r="DN975">
        <v>92.8</v>
      </c>
      <c r="DO975">
        <v>0.39399999999999996</v>
      </c>
      <c r="DP975">
        <v>5766.2900000000009</v>
      </c>
      <c r="DQ975" s="2">
        <v>0</v>
      </c>
      <c r="DR975" s="2">
        <v>0</v>
      </c>
      <c r="DS975">
        <v>0</v>
      </c>
      <c r="DT975">
        <v>4.1766216133656302</v>
      </c>
      <c r="DU975">
        <v>930751.77329530392</v>
      </c>
      <c r="DV975">
        <v>1</v>
      </c>
    </row>
    <row r="976" spans="1:126" x14ac:dyDescent="0.15">
      <c r="A976" t="s">
        <v>1721</v>
      </c>
      <c r="B976" t="s">
        <v>1750</v>
      </c>
      <c r="C976">
        <v>21</v>
      </c>
      <c r="D976">
        <v>35</v>
      </c>
      <c r="E976" t="s">
        <v>1751</v>
      </c>
      <c r="F976">
        <v>21035</v>
      </c>
      <c r="G976" t="s">
        <v>5960</v>
      </c>
      <c r="H976">
        <v>90.5</v>
      </c>
      <c r="I976">
        <v>3.7</v>
      </c>
      <c r="J976">
        <v>0.2</v>
      </c>
      <c r="K976">
        <v>1.7</v>
      </c>
      <c r="L976">
        <v>1.4</v>
      </c>
      <c r="M976">
        <v>2.4</v>
      </c>
      <c r="N976">
        <f t="shared" si="62"/>
        <v>8214.59</v>
      </c>
      <c r="O976">
        <f t="shared" si="60"/>
        <v>1785.4099999999999</v>
      </c>
      <c r="P976">
        <f t="shared" si="61"/>
        <v>2.1424920000000007</v>
      </c>
      <c r="Q976" s="4">
        <v>21035</v>
      </c>
      <c r="R976" s="5">
        <v>36.620978000000001</v>
      </c>
      <c r="S976" s="5">
        <v>-88.274085999999997</v>
      </c>
      <c r="T976">
        <v>7</v>
      </c>
      <c r="U976">
        <v>5.3691708102449963E-2</v>
      </c>
      <c r="V976">
        <v>37198</v>
      </c>
      <c r="W976">
        <v>37981</v>
      </c>
      <c r="X976">
        <v>38106</v>
      </c>
      <c r="Y976">
        <v>38642</v>
      </c>
      <c r="Z976">
        <v>17063</v>
      </c>
      <c r="AA976">
        <v>21023</v>
      </c>
      <c r="AB976">
        <v>12691.628000000001</v>
      </c>
      <c r="AC976">
        <v>37034</v>
      </c>
      <c r="AD976">
        <v>2</v>
      </c>
      <c r="AE976">
        <v>5.2485172938644833E-5</v>
      </c>
      <c r="AF976">
        <v>33</v>
      </c>
      <c r="AG976">
        <v>821</v>
      </c>
      <c r="AH976">
        <v>4.0194884287454324E-2</v>
      </c>
      <c r="AI976" s="3">
        <v>176076</v>
      </c>
      <c r="AJ976" s="3">
        <v>246414.57553343501</v>
      </c>
      <c r="AK976">
        <v>64</v>
      </c>
      <c r="AL976">
        <v>262918.40000000002</v>
      </c>
      <c r="AM976">
        <v>70174</v>
      </c>
      <c r="AN976">
        <v>90188</v>
      </c>
      <c r="AO976">
        <v>160362</v>
      </c>
      <c r="AP976">
        <v>3</v>
      </c>
      <c r="AQ976">
        <v>0</v>
      </c>
      <c r="AR976">
        <v>3</v>
      </c>
      <c r="AS976">
        <v>7.8986861851978618E-2</v>
      </c>
      <c r="AT976">
        <v>3</v>
      </c>
      <c r="AU976">
        <v>26</v>
      </c>
      <c r="AV976">
        <f t="shared" si="63"/>
        <v>29</v>
      </c>
      <c r="AW976">
        <v>33605</v>
      </c>
      <c r="AX976">
        <v>0.94</v>
      </c>
      <c r="AY976">
        <v>900602836.07497394</v>
      </c>
      <c r="AZ976">
        <v>900602.83607497392</v>
      </c>
      <c r="BA976">
        <v>26390.8196102986</v>
      </c>
      <c r="BB976">
        <v>0.37891964507603459</v>
      </c>
      <c r="BC976">
        <v>9146</v>
      </c>
      <c r="BD976">
        <v>4380</v>
      </c>
      <c r="BE976">
        <v>4766</v>
      </c>
      <c r="BF976">
        <v>0.12812516801978602</v>
      </c>
      <c r="BG976">
        <v>824035</v>
      </c>
      <c r="BH976">
        <v>21.624809741248097</v>
      </c>
      <c r="BI976">
        <v>4350</v>
      </c>
      <c r="BJ976">
        <v>36</v>
      </c>
      <c r="BK976">
        <v>0</v>
      </c>
      <c r="BL976">
        <v>4</v>
      </c>
      <c r="BM976">
        <v>0</v>
      </c>
      <c r="BN976">
        <v>0</v>
      </c>
      <c r="BO976">
        <v>1</v>
      </c>
      <c r="BP976">
        <v>1</v>
      </c>
      <c r="BQ976">
        <v>3</v>
      </c>
      <c r="BR976">
        <v>1</v>
      </c>
      <c r="BS976">
        <v>0</v>
      </c>
      <c r="BT976">
        <v>36348</v>
      </c>
      <c r="BU976">
        <v>0.76</v>
      </c>
      <c r="BV976">
        <v>0.51807639999999999</v>
      </c>
      <c r="BW976">
        <v>173</v>
      </c>
      <c r="BX976">
        <v>1.265544</v>
      </c>
      <c r="BY976">
        <v>-0.80044420000000005</v>
      </c>
      <c r="BZ976">
        <v>35</v>
      </c>
      <c r="CA976">
        <v>1</v>
      </c>
      <c r="CB976">
        <v>4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2</v>
      </c>
      <c r="CI976">
        <v>0</v>
      </c>
      <c r="CJ976">
        <v>38221</v>
      </c>
      <c r="CK976">
        <v>1.1511996023128646</v>
      </c>
      <c r="CL976">
        <v>0.58240272035240925</v>
      </c>
      <c r="CM976">
        <v>154</v>
      </c>
      <c r="CN976">
        <v>-0.87690387136362491</v>
      </c>
      <c r="CO976">
        <v>5066</v>
      </c>
      <c r="CP976">
        <v>1.139199568</v>
      </c>
      <c r="CQ976">
        <v>0.66972879600000002</v>
      </c>
      <c r="CR976">
        <v>32283</v>
      </c>
      <c r="CS976">
        <v>0.84</v>
      </c>
      <c r="CT976">
        <v>30056</v>
      </c>
      <c r="CU976">
        <v>0.87738946611000002</v>
      </c>
      <c r="CV976">
        <v>22</v>
      </c>
      <c r="CW976">
        <v>17</v>
      </c>
      <c r="CX976">
        <v>21</v>
      </c>
      <c r="CY976">
        <v>978</v>
      </c>
      <c r="CZ976">
        <v>1217</v>
      </c>
      <c r="DA976" s="2">
        <v>22811</v>
      </c>
      <c r="DB976" s="2">
        <v>3680</v>
      </c>
      <c r="DC976" s="2">
        <v>143.4</v>
      </c>
      <c r="DD976" s="2">
        <v>3315</v>
      </c>
      <c r="DE976">
        <v>353</v>
      </c>
      <c r="DF976">
        <v>40</v>
      </c>
      <c r="DG976">
        <v>39.83</v>
      </c>
      <c r="DH976">
        <v>2.66</v>
      </c>
      <c r="DI976" s="2">
        <v>5.31</v>
      </c>
      <c r="DJ976">
        <v>-0.57999999999999996</v>
      </c>
      <c r="DK976">
        <v>0.98993048456348398</v>
      </c>
      <c r="DL976">
        <v>1.2180267965895249E-3</v>
      </c>
      <c r="DM976">
        <v>0</v>
      </c>
      <c r="DN976">
        <v>101.4</v>
      </c>
      <c r="DO976">
        <v>0.39</v>
      </c>
      <c r="DP976">
        <v>5428.21</v>
      </c>
      <c r="DQ976" s="2">
        <v>0</v>
      </c>
      <c r="DR976" s="2">
        <v>1062.8505917</v>
      </c>
      <c r="DS976">
        <v>4.042511116323544E-3</v>
      </c>
      <c r="DT976">
        <v>3.8926942393570201</v>
      </c>
      <c r="DU976">
        <v>1023460.9411009648</v>
      </c>
      <c r="DV976">
        <v>1</v>
      </c>
    </row>
    <row r="977" spans="1:126" x14ac:dyDescent="0.15">
      <c r="A977" t="s">
        <v>1721</v>
      </c>
      <c r="B977" t="s">
        <v>1752</v>
      </c>
      <c r="C977">
        <v>21</v>
      </c>
      <c r="D977">
        <v>37</v>
      </c>
      <c r="E977" t="s">
        <v>1753</v>
      </c>
      <c r="F977">
        <v>21037</v>
      </c>
      <c r="G977" t="s">
        <v>5961</v>
      </c>
      <c r="H977">
        <v>93.4</v>
      </c>
      <c r="I977">
        <v>2.5</v>
      </c>
      <c r="J977">
        <v>0.1</v>
      </c>
      <c r="K977">
        <v>0.8</v>
      </c>
      <c r="L977">
        <v>1.5</v>
      </c>
      <c r="M977">
        <v>1.7</v>
      </c>
      <c r="N977">
        <f t="shared" si="62"/>
        <v>8735.6</v>
      </c>
      <c r="O977">
        <f t="shared" si="60"/>
        <v>1264.3999999999996</v>
      </c>
      <c r="P977">
        <f t="shared" si="61"/>
        <v>1.5172800000000002</v>
      </c>
      <c r="Q977" s="4">
        <v>21037</v>
      </c>
      <c r="R977" s="5">
        <v>38.946981000000001</v>
      </c>
      <c r="S977" s="5">
        <v>-84.379582999999997</v>
      </c>
      <c r="T977">
        <v>1</v>
      </c>
      <c r="U977">
        <v>8.0527950072224949E-2</v>
      </c>
      <c r="V977">
        <v>90119</v>
      </c>
      <c r="W977">
        <v>91268</v>
      </c>
      <c r="X977">
        <v>91475</v>
      </c>
      <c r="Y977">
        <v>91906</v>
      </c>
      <c r="Z977">
        <v>48987</v>
      </c>
      <c r="AA977">
        <v>21025</v>
      </c>
      <c r="AB977">
        <v>39276.050000000003</v>
      </c>
      <c r="AC977">
        <v>54621</v>
      </c>
      <c r="AD977">
        <v>5</v>
      </c>
      <c r="AE977">
        <v>5.4659743099207432E-5</v>
      </c>
      <c r="AF977">
        <v>46</v>
      </c>
      <c r="AG977">
        <v>504</v>
      </c>
      <c r="AH977">
        <v>9.1269841269841265E-2</v>
      </c>
      <c r="AI977" s="3">
        <v>42164</v>
      </c>
      <c r="AJ977" s="3">
        <v>96843.989032020007</v>
      </c>
      <c r="AK977">
        <v>50</v>
      </c>
      <c r="AL977">
        <v>102041.60000000001</v>
      </c>
      <c r="AM977">
        <v>582888</v>
      </c>
      <c r="AN977">
        <v>24863</v>
      </c>
      <c r="AO977">
        <v>607751</v>
      </c>
      <c r="AP977">
        <v>7</v>
      </c>
      <c r="AQ977">
        <v>3</v>
      </c>
      <c r="AR977">
        <v>10</v>
      </c>
      <c r="AS977">
        <v>0.10956742779506508</v>
      </c>
      <c r="AT977">
        <v>12</v>
      </c>
      <c r="AU977">
        <v>69</v>
      </c>
      <c r="AV977">
        <f t="shared" si="63"/>
        <v>81</v>
      </c>
      <c r="AW977">
        <v>67375</v>
      </c>
      <c r="AX977">
        <v>0.98</v>
      </c>
      <c r="AY977">
        <v>354519917.523368</v>
      </c>
      <c r="AZ977">
        <v>354519.91752336803</v>
      </c>
      <c r="BA977">
        <v>3865.94297564816</v>
      </c>
      <c r="BB977">
        <v>2.5866910254472675</v>
      </c>
      <c r="BC977">
        <v>13480</v>
      </c>
      <c r="BD977">
        <v>19245</v>
      </c>
      <c r="BE977">
        <v>-5765</v>
      </c>
      <c r="BF977">
        <v>-6.39709717151766E-2</v>
      </c>
      <c r="BG977">
        <v>1461631</v>
      </c>
      <c r="BH977">
        <v>15.978474993167533</v>
      </c>
      <c r="BI977">
        <v>7067</v>
      </c>
      <c r="BJ977">
        <v>50</v>
      </c>
      <c r="BK977">
        <v>7</v>
      </c>
      <c r="BL977">
        <v>1</v>
      </c>
      <c r="BM977">
        <v>0</v>
      </c>
      <c r="BN977">
        <v>0</v>
      </c>
      <c r="BO977">
        <v>3</v>
      </c>
      <c r="BP977">
        <v>4</v>
      </c>
      <c r="BQ977">
        <v>9</v>
      </c>
      <c r="BR977">
        <v>3</v>
      </c>
      <c r="BS977">
        <v>0</v>
      </c>
      <c r="BT977">
        <v>88423</v>
      </c>
      <c r="BU977">
        <v>0.78</v>
      </c>
      <c r="BV977">
        <v>0.6066783</v>
      </c>
      <c r="BW977">
        <v>375</v>
      </c>
      <c r="BX977">
        <v>0.87081410000000004</v>
      </c>
      <c r="BY977">
        <v>-0.75084680000000004</v>
      </c>
      <c r="BZ977">
        <v>48</v>
      </c>
      <c r="CA977">
        <v>6</v>
      </c>
      <c r="CB977">
        <v>1</v>
      </c>
      <c r="CC977">
        <v>1</v>
      </c>
      <c r="CD977">
        <v>1</v>
      </c>
      <c r="CE977">
        <v>4</v>
      </c>
      <c r="CF977">
        <v>5</v>
      </c>
      <c r="CG977">
        <v>11</v>
      </c>
      <c r="CH977">
        <v>2</v>
      </c>
      <c r="CI977">
        <v>0</v>
      </c>
      <c r="CJ977">
        <v>91737</v>
      </c>
      <c r="CK977">
        <v>0.8611574392011947</v>
      </c>
      <c r="CL977">
        <v>0.63156488249626663</v>
      </c>
      <c r="CM977">
        <v>326</v>
      </c>
      <c r="CN977">
        <v>-1.0238788957339988</v>
      </c>
      <c r="CO977">
        <v>15808</v>
      </c>
      <c r="CP977">
        <v>0.85310048100000002</v>
      </c>
      <c r="CQ977">
        <v>0.67641841300000005</v>
      </c>
      <c r="CR977">
        <v>79746</v>
      </c>
      <c r="CS977">
        <v>0.86499999999999999</v>
      </c>
      <c r="CT977">
        <v>77322</v>
      </c>
      <c r="CU977">
        <v>0.89925227682999997</v>
      </c>
      <c r="CV977">
        <v>115</v>
      </c>
      <c r="CW977">
        <v>42</v>
      </c>
      <c r="CX977">
        <v>54</v>
      </c>
      <c r="CY977">
        <v>292</v>
      </c>
      <c r="CZ977">
        <v>756</v>
      </c>
      <c r="DA977" s="2">
        <v>40819</v>
      </c>
      <c r="DB977" s="2">
        <v>11620</v>
      </c>
      <c r="DC977" s="2">
        <v>181.34</v>
      </c>
      <c r="DD977" s="2">
        <v>5854</v>
      </c>
      <c r="DE977">
        <v>231</v>
      </c>
      <c r="DF977">
        <v>14</v>
      </c>
      <c r="DG977">
        <v>56.05</v>
      </c>
      <c r="DH977">
        <v>3.3</v>
      </c>
      <c r="DI977" s="2">
        <v>8.7899999999999991</v>
      </c>
      <c r="DJ977">
        <v>0.39</v>
      </c>
      <c r="DK977">
        <v>0.97860734275685424</v>
      </c>
      <c r="DL977">
        <v>0</v>
      </c>
      <c r="DM977">
        <v>0</v>
      </c>
      <c r="DN977">
        <v>1.7</v>
      </c>
      <c r="DO977">
        <v>1.7000000000000001E-2</v>
      </c>
      <c r="DP977">
        <v>22.1</v>
      </c>
      <c r="DQ977" s="2">
        <v>0</v>
      </c>
      <c r="DR977" s="2">
        <v>137.85242169</v>
      </c>
      <c r="DS977">
        <v>1.3509433572974159E-3</v>
      </c>
      <c r="DT977">
        <v>3.30990873986776</v>
      </c>
      <c r="DU977">
        <v>337748.38367009006</v>
      </c>
      <c r="DV977">
        <v>0</v>
      </c>
    </row>
    <row r="978" spans="1:126" x14ac:dyDescent="0.15">
      <c r="A978" t="s">
        <v>1721</v>
      </c>
      <c r="B978" t="s">
        <v>1754</v>
      </c>
      <c r="C978">
        <v>21</v>
      </c>
      <c r="D978">
        <v>39</v>
      </c>
      <c r="E978" t="s">
        <v>1755</v>
      </c>
      <c r="F978">
        <v>21039</v>
      </c>
      <c r="G978" t="s">
        <v>5962</v>
      </c>
      <c r="H978">
        <v>96.1</v>
      </c>
      <c r="I978">
        <v>0.7</v>
      </c>
      <c r="J978">
        <v>0.5</v>
      </c>
      <c r="K978">
        <v>0.3</v>
      </c>
      <c r="L978">
        <v>0.8</v>
      </c>
      <c r="M978">
        <v>1.6</v>
      </c>
      <c r="N978">
        <f t="shared" si="62"/>
        <v>9239.239999999998</v>
      </c>
      <c r="O978">
        <f t="shared" si="60"/>
        <v>760.76000000000204</v>
      </c>
      <c r="P978">
        <f t="shared" si="61"/>
        <v>0.91291200000000283</v>
      </c>
      <c r="Q978" s="4">
        <v>21039</v>
      </c>
      <c r="R978" s="5">
        <v>36.857726</v>
      </c>
      <c r="S978" s="5">
        <v>-88.975757000000002</v>
      </c>
      <c r="T978">
        <v>9</v>
      </c>
      <c r="U978">
        <v>0.20238108830131213</v>
      </c>
      <c r="V978">
        <v>5081</v>
      </c>
      <c r="W978">
        <v>5031</v>
      </c>
      <c r="X978">
        <v>4984</v>
      </c>
      <c r="Y978">
        <v>4860</v>
      </c>
      <c r="Z978">
        <v>2570</v>
      </c>
      <c r="AA978">
        <v>21027</v>
      </c>
      <c r="AB978">
        <v>1852.104</v>
      </c>
      <c r="AC978">
        <v>38829</v>
      </c>
      <c r="AD978">
        <v>1</v>
      </c>
      <c r="AE978">
        <v>2.0064205457463884E-4</v>
      </c>
      <c r="AF978">
        <v>8</v>
      </c>
      <c r="AG978">
        <v>325</v>
      </c>
      <c r="AH978">
        <v>2.4615384615384615E-2</v>
      </c>
      <c r="AI978" s="3">
        <v>98620</v>
      </c>
      <c r="AJ978" s="3">
        <v>121237.79926402001</v>
      </c>
      <c r="AK978">
        <v>69</v>
      </c>
      <c r="AL978">
        <v>127379.2</v>
      </c>
      <c r="AM978">
        <v>973029</v>
      </c>
      <c r="AN978">
        <v>49233</v>
      </c>
      <c r="AO978">
        <v>1022262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f t="shared" si="63"/>
        <v>7</v>
      </c>
      <c r="AW978">
        <v>4152</v>
      </c>
      <c r="AX978">
        <v>0.92</v>
      </c>
      <c r="AY978">
        <v>126334861.433893</v>
      </c>
      <c r="AZ978">
        <v>126334.86143389299</v>
      </c>
      <c r="BA978">
        <v>24160.386479763802</v>
      </c>
      <c r="BB978">
        <v>0.41390066373217071</v>
      </c>
      <c r="BC978">
        <v>1059</v>
      </c>
      <c r="BD978">
        <v>10330</v>
      </c>
      <c r="BE978">
        <v>-9271</v>
      </c>
      <c r="BF978">
        <v>-1.8246408187364691</v>
      </c>
      <c r="BG978">
        <v>165702</v>
      </c>
      <c r="BH978">
        <v>33.246789727126803</v>
      </c>
      <c r="BI978">
        <v>883</v>
      </c>
      <c r="BJ978">
        <v>5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5209</v>
      </c>
      <c r="BU978">
        <v>0.81</v>
      </c>
      <c r="BV978">
        <v>0.64825370000000004</v>
      </c>
      <c r="BW978">
        <v>29</v>
      </c>
      <c r="BX978">
        <v>0.95987710000000004</v>
      </c>
      <c r="BY978">
        <v>-0.29265269999999999</v>
      </c>
      <c r="BZ978">
        <v>5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4974</v>
      </c>
      <c r="CK978">
        <v>1.0052271813429834</v>
      </c>
      <c r="CL978">
        <v>0.6627024291497976</v>
      </c>
      <c r="CM978">
        <v>20</v>
      </c>
      <c r="CN978">
        <v>-0.69601153367701085</v>
      </c>
      <c r="CO978">
        <v>361</v>
      </c>
      <c r="CP978">
        <v>0.33791845500000001</v>
      </c>
      <c r="CQ978">
        <v>0.62062562399999999</v>
      </c>
      <c r="CR978">
        <v>4164</v>
      </c>
      <c r="CS978">
        <v>0.86</v>
      </c>
      <c r="CT978">
        <v>4070</v>
      </c>
      <c r="CU978">
        <v>0.87084487534999999</v>
      </c>
      <c r="CW978">
        <v>1</v>
      </c>
      <c r="CX978">
        <v>2</v>
      </c>
      <c r="CY978">
        <v>252</v>
      </c>
      <c r="CZ978">
        <v>488</v>
      </c>
      <c r="DA978" s="2">
        <v>2103</v>
      </c>
      <c r="DB978" s="2">
        <v>250</v>
      </c>
      <c r="DC978" s="2">
        <v>39.99</v>
      </c>
      <c r="DD978" s="2">
        <v>169</v>
      </c>
      <c r="DE978">
        <v>143</v>
      </c>
      <c r="DF978">
        <v>21</v>
      </c>
      <c r="DI978" s="2">
        <v>20</v>
      </c>
      <c r="DJ978">
        <v>-1.03</v>
      </c>
      <c r="DK978">
        <v>0.98268099776921514</v>
      </c>
      <c r="DL978">
        <v>0</v>
      </c>
      <c r="DM978">
        <v>0</v>
      </c>
      <c r="DN978">
        <v>57.3</v>
      </c>
      <c r="DO978">
        <v>0.44299999999999995</v>
      </c>
      <c r="DP978">
        <v>1896.7600000000002</v>
      </c>
      <c r="DQ978" s="2">
        <v>0</v>
      </c>
      <c r="DR978" s="2">
        <v>1829.8259794800001</v>
      </c>
      <c r="DS978">
        <v>1.1416501085546151E-2</v>
      </c>
      <c r="DT978">
        <v>3.4170654107268801</v>
      </c>
      <c r="DU978">
        <v>435263.05836606142</v>
      </c>
      <c r="DV978">
        <v>1</v>
      </c>
    </row>
    <row r="979" spans="1:126" x14ac:dyDescent="0.15">
      <c r="A979" t="s">
        <v>1721</v>
      </c>
      <c r="B979" t="s">
        <v>282</v>
      </c>
      <c r="C979">
        <v>21</v>
      </c>
      <c r="D979">
        <v>41</v>
      </c>
      <c r="E979" t="s">
        <v>1756</v>
      </c>
      <c r="F979">
        <v>21041</v>
      </c>
      <c r="G979" t="s">
        <v>5963</v>
      </c>
      <c r="H979">
        <v>88.6</v>
      </c>
      <c r="I979">
        <v>1.5</v>
      </c>
      <c r="J979">
        <v>0.2</v>
      </c>
      <c r="K979">
        <v>0.5</v>
      </c>
      <c r="L979">
        <v>1.9</v>
      </c>
      <c r="M979">
        <v>7.3</v>
      </c>
      <c r="N979">
        <f t="shared" si="62"/>
        <v>7909.3999999999987</v>
      </c>
      <c r="O979">
        <f t="shared" si="60"/>
        <v>2090.6000000000013</v>
      </c>
      <c r="P979">
        <f t="shared" si="61"/>
        <v>2.5087200000000025</v>
      </c>
      <c r="Q979" s="4">
        <v>21041</v>
      </c>
      <c r="R979" s="5">
        <v>38.668393999999999</v>
      </c>
      <c r="S979" s="5">
        <v>-85.124024000000006</v>
      </c>
      <c r="T979">
        <v>6</v>
      </c>
      <c r="U979">
        <v>-0.37919249125126919</v>
      </c>
      <c r="V979">
        <v>10851</v>
      </c>
      <c r="W979">
        <v>10871</v>
      </c>
      <c r="X979">
        <v>10830</v>
      </c>
      <c r="Y979">
        <v>10654</v>
      </c>
      <c r="Z979">
        <v>5508</v>
      </c>
      <c r="AA979">
        <v>21029</v>
      </c>
      <c r="AB979">
        <v>3806.26</v>
      </c>
      <c r="AC979">
        <v>41439</v>
      </c>
      <c r="AD979">
        <v>1</v>
      </c>
      <c r="AE979">
        <v>9.233610341643582E-5</v>
      </c>
      <c r="AF979">
        <v>21</v>
      </c>
      <c r="AG979">
        <v>278</v>
      </c>
      <c r="AH979">
        <v>7.5539568345323743E-2</v>
      </c>
      <c r="AI979" s="3">
        <v>53562</v>
      </c>
      <c r="AJ979" s="3">
        <v>82284.456671079999</v>
      </c>
      <c r="AK979">
        <v>108</v>
      </c>
      <c r="AL979">
        <v>87859.199999999997</v>
      </c>
      <c r="AM979">
        <v>216623</v>
      </c>
      <c r="AN979">
        <v>15483</v>
      </c>
      <c r="AO979">
        <v>232106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15</v>
      </c>
      <c r="AV979">
        <f t="shared" si="63"/>
        <v>15</v>
      </c>
      <c r="AW979">
        <v>7739</v>
      </c>
      <c r="AX979">
        <v>0.71</v>
      </c>
      <c r="AY979">
        <v>59290988.571968302</v>
      </c>
      <c r="AZ979">
        <v>59290.988571968301</v>
      </c>
      <c r="BA979">
        <v>5698.0532263074701</v>
      </c>
      <c r="BB979">
        <v>1.7549853612863382</v>
      </c>
      <c r="BC979">
        <v>1791241</v>
      </c>
      <c r="BD979">
        <v>2439592</v>
      </c>
      <c r="BE979">
        <v>-648351</v>
      </c>
      <c r="BF979">
        <v>-59.750345590268175</v>
      </c>
      <c r="BG979">
        <v>177781</v>
      </c>
      <c r="BH979">
        <v>16.415604801477379</v>
      </c>
      <c r="BI979">
        <v>1004</v>
      </c>
      <c r="BJ979">
        <v>10</v>
      </c>
      <c r="BK979">
        <v>1</v>
      </c>
      <c r="BL979">
        <v>1</v>
      </c>
      <c r="BM979">
        <v>0</v>
      </c>
      <c r="BN979">
        <v>0</v>
      </c>
      <c r="BO979">
        <v>1</v>
      </c>
      <c r="BP979">
        <v>0</v>
      </c>
      <c r="BQ979">
        <v>1</v>
      </c>
      <c r="BR979">
        <v>0</v>
      </c>
      <c r="BS979">
        <v>0</v>
      </c>
      <c r="BT979">
        <v>10703</v>
      </c>
      <c r="BU979">
        <v>0.78</v>
      </c>
      <c r="BV979">
        <v>0.47973480000000002</v>
      </c>
      <c r="BW979">
        <v>49</v>
      </c>
      <c r="BX979">
        <v>1.308044</v>
      </c>
      <c r="BY979">
        <v>-1.003317</v>
      </c>
      <c r="BZ979">
        <v>12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10751</v>
      </c>
      <c r="CK979">
        <v>1.2091898428053203</v>
      </c>
      <c r="CL979">
        <v>0.49257127559898273</v>
      </c>
      <c r="CM979">
        <v>46</v>
      </c>
      <c r="CN979">
        <v>-1.1588415383048711</v>
      </c>
      <c r="CO979">
        <v>568</v>
      </c>
      <c r="CP979">
        <v>5.6198054999999997E-2</v>
      </c>
      <c r="CQ979">
        <v>-0.27265898220000001</v>
      </c>
      <c r="CR979">
        <v>8759</v>
      </c>
      <c r="CS979">
        <v>0.82099999999999995</v>
      </c>
      <c r="CT979">
        <v>8800</v>
      </c>
      <c r="CU979">
        <v>0.86733238230999998</v>
      </c>
      <c r="CV979">
        <v>8</v>
      </c>
      <c r="CW979">
        <v>4</v>
      </c>
      <c r="CX979">
        <v>4</v>
      </c>
      <c r="CY979">
        <v>232</v>
      </c>
      <c r="CZ979">
        <v>435</v>
      </c>
      <c r="DA979" s="2">
        <v>8126</v>
      </c>
      <c r="DB979" s="2">
        <v>585</v>
      </c>
      <c r="DC979" s="2">
        <v>82.17</v>
      </c>
      <c r="DD979" s="2">
        <v>791</v>
      </c>
      <c r="DE979">
        <v>127</v>
      </c>
      <c r="DF979">
        <v>9</v>
      </c>
      <c r="DG979">
        <v>9.1300000000000008</v>
      </c>
      <c r="DH979">
        <v>9.1300000000000008</v>
      </c>
      <c r="DI979" s="2">
        <v>18.260000000000002</v>
      </c>
      <c r="DJ979">
        <v>0.37</v>
      </c>
      <c r="DK979">
        <v>0.94049886113289272</v>
      </c>
      <c r="DL979">
        <v>0</v>
      </c>
      <c r="DM979">
        <v>0</v>
      </c>
      <c r="DN979">
        <v>21.2</v>
      </c>
      <c r="DO979">
        <v>0.24199999999999999</v>
      </c>
      <c r="DP979">
        <v>10.5</v>
      </c>
      <c r="DQ979" s="2">
        <v>0</v>
      </c>
      <c r="DR979" s="2">
        <v>86.453501619999997</v>
      </c>
      <c r="DS979">
        <v>9.8400055560715323E-4</v>
      </c>
      <c r="DT979">
        <v>4.3679909953336304</v>
      </c>
      <c r="DU979">
        <v>383768.19445721648</v>
      </c>
      <c r="DV979">
        <v>1</v>
      </c>
    </row>
    <row r="980" spans="1:126" x14ac:dyDescent="0.15">
      <c r="A980" t="s">
        <v>1721</v>
      </c>
      <c r="B980" t="s">
        <v>1757</v>
      </c>
      <c r="C980">
        <v>21</v>
      </c>
      <c r="D980">
        <v>43</v>
      </c>
      <c r="E980" t="s">
        <v>1758</v>
      </c>
      <c r="F980">
        <v>21043</v>
      </c>
      <c r="G980" t="s">
        <v>5964</v>
      </c>
      <c r="H980">
        <v>97.2</v>
      </c>
      <c r="I980">
        <v>0.5</v>
      </c>
      <c r="J980">
        <v>0.2</v>
      </c>
      <c r="K980">
        <v>0.2</v>
      </c>
      <c r="L980">
        <v>0.8</v>
      </c>
      <c r="M980">
        <v>1.2</v>
      </c>
      <c r="N980">
        <f t="shared" si="62"/>
        <v>9450.2500000000018</v>
      </c>
      <c r="O980">
        <f t="shared" si="60"/>
        <v>549.74999999999818</v>
      </c>
      <c r="P980">
        <f t="shared" si="61"/>
        <v>0.65969999999999807</v>
      </c>
      <c r="Q980" s="4">
        <v>21043</v>
      </c>
      <c r="R980" s="5">
        <v>38.309548999999997</v>
      </c>
      <c r="S980" s="5">
        <v>-83.048795999999996</v>
      </c>
      <c r="T980">
        <v>6</v>
      </c>
      <c r="U980">
        <v>0.16167308525665941</v>
      </c>
      <c r="V980">
        <v>27594</v>
      </c>
      <c r="W980">
        <v>27439</v>
      </c>
      <c r="X980">
        <v>27326</v>
      </c>
      <c r="Y980">
        <v>27436</v>
      </c>
      <c r="Z980">
        <v>14083</v>
      </c>
      <c r="AA980">
        <v>21031</v>
      </c>
      <c r="AB980">
        <v>8828.5609999999997</v>
      </c>
      <c r="AC980">
        <v>36696</v>
      </c>
      <c r="AD980">
        <v>1</v>
      </c>
      <c r="AE980">
        <v>3.6595184073775893E-5</v>
      </c>
      <c r="AF980">
        <v>48</v>
      </c>
      <c r="AG980">
        <v>786</v>
      </c>
      <c r="AH980">
        <v>6.1068702290076333E-2</v>
      </c>
      <c r="AI980" s="3">
        <v>105842</v>
      </c>
      <c r="AJ980" s="3">
        <v>262077.13865284502</v>
      </c>
      <c r="AK980">
        <v>90</v>
      </c>
      <c r="AL980">
        <v>263788.79999999999</v>
      </c>
      <c r="AM980">
        <v>360835</v>
      </c>
      <c r="AN980">
        <v>31928</v>
      </c>
      <c r="AO980">
        <v>392763</v>
      </c>
      <c r="AP980">
        <v>2</v>
      </c>
      <c r="AQ980">
        <v>0</v>
      </c>
      <c r="AR980">
        <v>2</v>
      </c>
      <c r="AS980">
        <v>7.2888953679069932E-2</v>
      </c>
      <c r="AT980">
        <v>2</v>
      </c>
      <c r="AU980">
        <v>12</v>
      </c>
      <c r="AV980">
        <f t="shared" si="63"/>
        <v>14</v>
      </c>
      <c r="AW980">
        <v>24579</v>
      </c>
      <c r="AX980">
        <v>0.92999999999999994</v>
      </c>
      <c r="AY980">
        <v>161178452.99987301</v>
      </c>
      <c r="AZ980">
        <v>161178.452999873</v>
      </c>
      <c r="BA980">
        <v>5978.4615306389396</v>
      </c>
      <c r="BB980">
        <v>1.6726711293116348</v>
      </c>
      <c r="BC980">
        <v>4452</v>
      </c>
      <c r="BD980">
        <v>26530</v>
      </c>
      <c r="BE980">
        <v>-22078</v>
      </c>
      <c r="BF980">
        <v>-0.80010147133434806</v>
      </c>
      <c r="BG980">
        <v>354339</v>
      </c>
      <c r="BH980">
        <v>12.967100929517676</v>
      </c>
      <c r="BI980">
        <v>4451</v>
      </c>
      <c r="BJ980">
        <v>13</v>
      </c>
      <c r="BK980">
        <v>1</v>
      </c>
      <c r="BL980">
        <v>1</v>
      </c>
      <c r="BM980">
        <v>0</v>
      </c>
      <c r="BN980">
        <v>1</v>
      </c>
      <c r="BO980">
        <v>0</v>
      </c>
      <c r="BP980">
        <v>0</v>
      </c>
      <c r="BQ980">
        <v>2</v>
      </c>
      <c r="BR980">
        <v>0</v>
      </c>
      <c r="BS980">
        <v>0</v>
      </c>
      <c r="BT980">
        <v>26771</v>
      </c>
      <c r="BU980">
        <v>0.75</v>
      </c>
      <c r="BV980">
        <v>0.467642</v>
      </c>
      <c r="BW980">
        <v>94</v>
      </c>
      <c r="BX980">
        <v>0.67236940000000001</v>
      </c>
      <c r="BY980">
        <v>-1.708078</v>
      </c>
      <c r="BZ980">
        <v>12</v>
      </c>
      <c r="CA980">
        <v>1</v>
      </c>
      <c r="CB980">
        <v>1</v>
      </c>
      <c r="CC980">
        <v>0</v>
      </c>
      <c r="CD980">
        <v>0</v>
      </c>
      <c r="CE980">
        <v>1</v>
      </c>
      <c r="CF980">
        <v>1</v>
      </c>
      <c r="CG980">
        <v>2</v>
      </c>
      <c r="CH980">
        <v>0</v>
      </c>
      <c r="CI980">
        <v>0</v>
      </c>
      <c r="CJ980">
        <v>27240</v>
      </c>
      <c r="CK980">
        <v>0.66079295154185025</v>
      </c>
      <c r="CL980">
        <v>0.47197202500794744</v>
      </c>
      <c r="CM980">
        <v>80</v>
      </c>
      <c r="CN980">
        <v>-1.9580182333187788</v>
      </c>
      <c r="CO980">
        <v>1950.0000000000002</v>
      </c>
      <c r="CP980">
        <v>-0.4393706309</v>
      </c>
      <c r="CQ980">
        <v>-0.28769228870000002</v>
      </c>
      <c r="CR980">
        <v>22548</v>
      </c>
      <c r="CS980">
        <v>0.83200000000000007</v>
      </c>
      <c r="CT980">
        <v>22489</v>
      </c>
      <c r="CU980">
        <v>0.87396886435999999</v>
      </c>
      <c r="CV980">
        <v>41</v>
      </c>
      <c r="CW980">
        <v>8</v>
      </c>
      <c r="CX980">
        <v>5</v>
      </c>
      <c r="CY980">
        <v>496</v>
      </c>
      <c r="CZ980">
        <v>1167</v>
      </c>
      <c r="DA980" s="2">
        <v>8951</v>
      </c>
      <c r="DB980" s="2">
        <v>1535</v>
      </c>
      <c r="DC980" s="2">
        <v>73.52</v>
      </c>
      <c r="DD980" s="2">
        <v>547</v>
      </c>
      <c r="DE980">
        <v>310</v>
      </c>
      <c r="DF980">
        <v>26</v>
      </c>
      <c r="DG980">
        <v>22.06</v>
      </c>
      <c r="DH980">
        <v>11.03</v>
      </c>
      <c r="DI980" s="2">
        <v>11.03</v>
      </c>
      <c r="DJ980">
        <v>0.12</v>
      </c>
      <c r="DK980">
        <v>0.97415959637950911</v>
      </c>
      <c r="DL980">
        <v>1.2722646310432571E-3</v>
      </c>
      <c r="DM980">
        <v>0</v>
      </c>
      <c r="DN980">
        <v>26.4</v>
      </c>
      <c r="DO980">
        <v>0.1</v>
      </c>
      <c r="DP980">
        <v>6.9</v>
      </c>
      <c r="DQ980" s="2">
        <v>0</v>
      </c>
      <c r="DR980" s="2">
        <v>214.86243418000001</v>
      </c>
      <c r="DS980">
        <v>8.1452447632727402E-4</v>
      </c>
      <c r="DT980">
        <v>3.2191527102058202</v>
      </c>
      <c r="DU980">
        <v>849176.43044194102</v>
      </c>
      <c r="DV980">
        <v>0</v>
      </c>
    </row>
    <row r="981" spans="1:126" x14ac:dyDescent="0.15">
      <c r="A981" t="s">
        <v>1721</v>
      </c>
      <c r="B981" t="s">
        <v>1759</v>
      </c>
      <c r="C981">
        <v>21</v>
      </c>
      <c r="D981">
        <v>45</v>
      </c>
      <c r="E981" t="s">
        <v>1760</v>
      </c>
      <c r="F981">
        <v>21045</v>
      </c>
      <c r="G981" t="s">
        <v>5965</v>
      </c>
      <c r="H981">
        <v>96.1</v>
      </c>
      <c r="I981">
        <v>0.5</v>
      </c>
      <c r="J981">
        <v>0.2</v>
      </c>
      <c r="K981">
        <v>0.2</v>
      </c>
      <c r="L981">
        <v>0.7</v>
      </c>
      <c r="M981">
        <v>2.4</v>
      </c>
      <c r="N981">
        <f t="shared" si="62"/>
        <v>9241.7900000000009</v>
      </c>
      <c r="O981">
        <f t="shared" si="60"/>
        <v>758.20999999999913</v>
      </c>
      <c r="P981">
        <f t="shared" si="61"/>
        <v>0.90985199999999933</v>
      </c>
      <c r="Q981" s="4">
        <v>21045</v>
      </c>
      <c r="R981" s="5">
        <v>37.321961999999999</v>
      </c>
      <c r="S981" s="5">
        <v>-84.928219999999996</v>
      </c>
      <c r="T981">
        <v>9</v>
      </c>
      <c r="U981">
        <v>0.15644198349210447</v>
      </c>
      <c r="V981">
        <v>15984</v>
      </c>
      <c r="W981">
        <v>16002</v>
      </c>
      <c r="X981">
        <v>15954</v>
      </c>
      <c r="Y981">
        <v>15737</v>
      </c>
      <c r="Z981">
        <v>8116</v>
      </c>
      <c r="AA981">
        <v>21033</v>
      </c>
      <c r="AB981">
        <v>5093.7000000000007</v>
      </c>
      <c r="AC981">
        <v>32341</v>
      </c>
      <c r="AD981">
        <v>0</v>
      </c>
      <c r="AE981">
        <v>0</v>
      </c>
      <c r="AF981">
        <v>68</v>
      </c>
      <c r="AG981">
        <v>1118</v>
      </c>
      <c r="AH981">
        <v>6.0822898032200361E-2</v>
      </c>
      <c r="AI981" s="3">
        <v>179089</v>
      </c>
      <c r="AJ981" s="3">
        <v>284308.63335447502</v>
      </c>
      <c r="AK981">
        <v>95</v>
      </c>
      <c r="AL981">
        <v>285280</v>
      </c>
      <c r="AM981">
        <v>912723</v>
      </c>
      <c r="AN981">
        <v>55897</v>
      </c>
      <c r="AO981">
        <v>968620</v>
      </c>
      <c r="AP981">
        <v>2</v>
      </c>
      <c r="AQ981">
        <v>0</v>
      </c>
      <c r="AR981">
        <v>2</v>
      </c>
      <c r="AS981">
        <v>0.12498437695288089</v>
      </c>
      <c r="AT981">
        <v>2</v>
      </c>
      <c r="AU981">
        <v>27</v>
      </c>
      <c r="AV981">
        <f t="shared" si="63"/>
        <v>29</v>
      </c>
      <c r="AW981">
        <v>14022</v>
      </c>
      <c r="AX981">
        <v>0.9</v>
      </c>
      <c r="AY981">
        <v>406125037.87597197</v>
      </c>
      <c r="AZ981">
        <v>406125.03787597199</v>
      </c>
      <c r="BA981">
        <v>26285.413074133899</v>
      </c>
      <c r="BB981">
        <v>0.38043914211264485</v>
      </c>
      <c r="BC981">
        <v>1562</v>
      </c>
      <c r="BD981">
        <v>3200</v>
      </c>
      <c r="BE981">
        <v>-1638</v>
      </c>
      <c r="BF981">
        <v>-0.10247747747747747</v>
      </c>
      <c r="BG981">
        <v>215252</v>
      </c>
      <c r="BH981">
        <v>13.492039613889933</v>
      </c>
      <c r="BI981">
        <v>2803</v>
      </c>
      <c r="BJ981">
        <v>8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1</v>
      </c>
      <c r="BS981">
        <v>0</v>
      </c>
      <c r="BT981">
        <v>16498</v>
      </c>
      <c r="BU981">
        <v>0.77</v>
      </c>
      <c r="BV981">
        <v>0.47678880000000001</v>
      </c>
      <c r="BW981">
        <v>50</v>
      </c>
      <c r="BX981">
        <v>0.66674750000000005</v>
      </c>
      <c r="BY981">
        <v>-1.749884</v>
      </c>
      <c r="BZ981">
        <v>6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0</v>
      </c>
      <c r="CJ981">
        <v>15844</v>
      </c>
      <c r="CK981">
        <v>0.56803837414794245</v>
      </c>
      <c r="CL981">
        <v>0.56845543630424633</v>
      </c>
      <c r="CM981">
        <v>41</v>
      </c>
      <c r="CN981">
        <v>-1.7107044903878612</v>
      </c>
      <c r="CO981">
        <v>921</v>
      </c>
      <c r="CP981">
        <v>-0.2014206731</v>
      </c>
      <c r="CQ981">
        <v>-0.50008946180000002</v>
      </c>
      <c r="CR981">
        <v>13208</v>
      </c>
      <c r="CS981">
        <v>0.83799999999999997</v>
      </c>
      <c r="CT981">
        <v>12116</v>
      </c>
      <c r="CU981">
        <v>0.84291061206999995</v>
      </c>
      <c r="CV981">
        <v>11</v>
      </c>
      <c r="CW981">
        <v>2</v>
      </c>
      <c r="CX981">
        <v>2</v>
      </c>
      <c r="CY981">
        <v>625</v>
      </c>
      <c r="CZ981">
        <v>1583</v>
      </c>
      <c r="DA981" s="2">
        <v>6347</v>
      </c>
      <c r="DB981" s="2">
        <v>785</v>
      </c>
      <c r="DC981" s="2">
        <v>31.12</v>
      </c>
      <c r="DD981" s="2">
        <v>447</v>
      </c>
      <c r="DE981">
        <v>408</v>
      </c>
      <c r="DF981">
        <v>15</v>
      </c>
      <c r="DG981">
        <v>12.45</v>
      </c>
      <c r="DH981">
        <v>12.45</v>
      </c>
      <c r="DJ981">
        <v>-1.97</v>
      </c>
      <c r="DK981">
        <v>0.95391676764067024</v>
      </c>
      <c r="DL981">
        <v>4.4722719141323791E-3</v>
      </c>
      <c r="DM981">
        <v>0</v>
      </c>
      <c r="DN981">
        <v>54.5</v>
      </c>
      <c r="DO981">
        <v>0.19</v>
      </c>
      <c r="DP981">
        <v>393.84</v>
      </c>
      <c r="DQ981" s="2">
        <v>0</v>
      </c>
      <c r="DR981" s="2">
        <v>570.85381985999993</v>
      </c>
      <c r="DS981">
        <v>2.0010246647002945E-3</v>
      </c>
      <c r="DT981">
        <v>5.2360356437593598</v>
      </c>
      <c r="DU981">
        <v>1493736.2484516702</v>
      </c>
      <c r="DV981">
        <v>0</v>
      </c>
    </row>
    <row r="982" spans="1:126" x14ac:dyDescent="0.15">
      <c r="A982" t="s">
        <v>1721</v>
      </c>
      <c r="B982" t="s">
        <v>1130</v>
      </c>
      <c r="C982">
        <v>21</v>
      </c>
      <c r="D982">
        <v>47</v>
      </c>
      <c r="E982" t="s">
        <v>1761</v>
      </c>
      <c r="F982">
        <v>21047</v>
      </c>
      <c r="G982" t="s">
        <v>5966</v>
      </c>
      <c r="H982">
        <v>68.599999999999994</v>
      </c>
      <c r="I982">
        <v>20.9</v>
      </c>
      <c r="J982">
        <v>0.4</v>
      </c>
      <c r="K982">
        <v>1</v>
      </c>
      <c r="L982">
        <v>3</v>
      </c>
      <c r="M982">
        <v>6.1</v>
      </c>
      <c r="N982">
        <f t="shared" si="62"/>
        <v>5190.1399999999985</v>
      </c>
      <c r="O982">
        <f t="shared" si="60"/>
        <v>4809.8600000000015</v>
      </c>
      <c r="P982">
        <f t="shared" si="61"/>
        <v>5.7718320000000043</v>
      </c>
      <c r="Q982" s="4">
        <v>21047</v>
      </c>
      <c r="R982" s="5">
        <v>36.892059000000003</v>
      </c>
      <c r="S982" s="5">
        <v>-87.492986000000002</v>
      </c>
      <c r="T982">
        <v>2</v>
      </c>
      <c r="U982">
        <v>4.0469002520912643E-2</v>
      </c>
      <c r="V982">
        <v>73722</v>
      </c>
      <c r="W982">
        <v>74459</v>
      </c>
      <c r="X982">
        <v>74159</v>
      </c>
      <c r="Y982">
        <v>73095</v>
      </c>
      <c r="Z982">
        <v>34179</v>
      </c>
      <c r="AA982">
        <v>21035</v>
      </c>
      <c r="AB982">
        <v>24002.512999999999</v>
      </c>
      <c r="AC982">
        <v>39521</v>
      </c>
      <c r="AD982">
        <v>2</v>
      </c>
      <c r="AE982">
        <v>2.696907994983751E-5</v>
      </c>
      <c r="AF982">
        <v>53</v>
      </c>
      <c r="AG982">
        <v>1179</v>
      </c>
      <c r="AH982">
        <v>4.4953350296861747E-2</v>
      </c>
      <c r="AI982" s="3">
        <v>360276</v>
      </c>
      <c r="AJ982" s="3">
        <v>459203.17259758501</v>
      </c>
      <c r="AK982">
        <v>100</v>
      </c>
      <c r="AL982">
        <v>463392</v>
      </c>
      <c r="AM982">
        <v>435717</v>
      </c>
      <c r="AN982">
        <v>143419</v>
      </c>
      <c r="AO982">
        <v>579136</v>
      </c>
      <c r="AP982">
        <v>6</v>
      </c>
      <c r="AQ982">
        <v>1</v>
      </c>
      <c r="AR982">
        <v>7</v>
      </c>
      <c r="AS982">
        <v>9.4011469399266703E-2</v>
      </c>
      <c r="AT982">
        <v>7</v>
      </c>
      <c r="AU982">
        <v>70</v>
      </c>
      <c r="AV982">
        <f t="shared" si="63"/>
        <v>77</v>
      </c>
      <c r="AW982">
        <v>59198</v>
      </c>
      <c r="AX982">
        <v>0.78</v>
      </c>
      <c r="AY982">
        <v>296490926.292786</v>
      </c>
      <c r="AZ982">
        <v>296490.92629278603</v>
      </c>
      <c r="BA982">
        <v>4126.8583854517701</v>
      </c>
      <c r="BB982">
        <v>2.4231507519745663</v>
      </c>
      <c r="BC982">
        <v>21375</v>
      </c>
      <c r="BD982">
        <v>180627</v>
      </c>
      <c r="BE982">
        <v>-159252</v>
      </c>
      <c r="BF982">
        <v>-2.1601692846097502</v>
      </c>
      <c r="BG982">
        <v>938141</v>
      </c>
      <c r="BH982">
        <v>12.650399816610257</v>
      </c>
      <c r="BI982">
        <v>5310</v>
      </c>
      <c r="BJ982">
        <v>75</v>
      </c>
      <c r="BK982">
        <v>15</v>
      </c>
      <c r="BL982">
        <v>3</v>
      </c>
      <c r="BM982">
        <v>1</v>
      </c>
      <c r="BN982">
        <v>1</v>
      </c>
      <c r="BO982">
        <v>2</v>
      </c>
      <c r="BP982">
        <v>1</v>
      </c>
      <c r="BQ982">
        <v>3</v>
      </c>
      <c r="BR982">
        <v>3</v>
      </c>
      <c r="BS982">
        <v>0</v>
      </c>
      <c r="BT982">
        <v>80938</v>
      </c>
      <c r="BU982">
        <v>0.73</v>
      </c>
      <c r="BV982">
        <v>0.41952709999999999</v>
      </c>
      <c r="BW982">
        <v>271</v>
      </c>
      <c r="BX982">
        <v>1.284934</v>
      </c>
      <c r="BY982">
        <v>-1.4766060000000001</v>
      </c>
      <c r="BZ982">
        <v>66</v>
      </c>
      <c r="CA982">
        <v>13</v>
      </c>
      <c r="CB982">
        <v>3</v>
      </c>
      <c r="CC982">
        <v>1</v>
      </c>
      <c r="CD982">
        <v>1</v>
      </c>
      <c r="CE982">
        <v>1</v>
      </c>
      <c r="CF982">
        <v>1</v>
      </c>
      <c r="CG982">
        <v>6</v>
      </c>
      <c r="CH982">
        <v>3</v>
      </c>
      <c r="CI982">
        <v>0</v>
      </c>
      <c r="CJ982">
        <v>73965</v>
      </c>
      <c r="CK982">
        <v>1.2843912661393901</v>
      </c>
      <c r="CL982">
        <v>0.50082120534695929</v>
      </c>
      <c r="CM982">
        <v>249</v>
      </c>
      <c r="CN982">
        <v>-1.1977051264797294</v>
      </c>
      <c r="CO982">
        <v>5924</v>
      </c>
      <c r="CP982">
        <v>0.33382547200000001</v>
      </c>
      <c r="CQ982">
        <v>-0.1119990852</v>
      </c>
      <c r="CR982">
        <v>58419</v>
      </c>
      <c r="CS982">
        <v>0.8</v>
      </c>
      <c r="CT982">
        <v>60821</v>
      </c>
      <c r="CU982">
        <v>0.86538132172000004</v>
      </c>
      <c r="CV982">
        <v>245</v>
      </c>
      <c r="CW982">
        <v>97</v>
      </c>
      <c r="CX982">
        <v>34</v>
      </c>
      <c r="CY982">
        <v>1345</v>
      </c>
      <c r="CZ982">
        <v>1716</v>
      </c>
      <c r="DA982" s="2">
        <v>69897</v>
      </c>
      <c r="DB982" s="2">
        <v>3615</v>
      </c>
      <c r="DC982" s="2">
        <v>64.72</v>
      </c>
      <c r="DD982" s="2">
        <v>20394</v>
      </c>
      <c r="DE982">
        <v>420</v>
      </c>
      <c r="DF982">
        <v>103</v>
      </c>
      <c r="DG982">
        <v>20.22</v>
      </c>
      <c r="DH982">
        <v>1.35</v>
      </c>
      <c r="DI982" s="2">
        <v>6.74</v>
      </c>
      <c r="DJ982">
        <v>-0.63</v>
      </c>
      <c r="DK982">
        <v>0.8937453507866191</v>
      </c>
      <c r="DL982">
        <v>5.9372349448685328E-3</v>
      </c>
      <c r="DM982">
        <v>0</v>
      </c>
      <c r="DN982">
        <v>202.2</v>
      </c>
      <c r="DO982">
        <v>0.45</v>
      </c>
      <c r="DP982">
        <v>20140.23</v>
      </c>
      <c r="DQ982" s="2">
        <v>0</v>
      </c>
      <c r="DR982" s="2">
        <v>9138.1179025699985</v>
      </c>
      <c r="DS982">
        <v>2.8800670831458032E-3</v>
      </c>
      <c r="DT982">
        <v>4.4145852783226101</v>
      </c>
      <c r="DU982">
        <v>2045683.5012924708</v>
      </c>
      <c r="DV982">
        <v>0</v>
      </c>
    </row>
    <row r="983" spans="1:126" x14ac:dyDescent="0.15">
      <c r="A983" t="s">
        <v>1721</v>
      </c>
      <c r="B983" t="s">
        <v>286</v>
      </c>
      <c r="C983">
        <v>21</v>
      </c>
      <c r="D983">
        <v>49</v>
      </c>
      <c r="E983" t="s">
        <v>1762</v>
      </c>
      <c r="F983">
        <v>21049</v>
      </c>
      <c r="G983" t="s">
        <v>5967</v>
      </c>
      <c r="H983">
        <v>91</v>
      </c>
      <c r="I983">
        <v>4.8</v>
      </c>
      <c r="J983">
        <v>0.1</v>
      </c>
      <c r="K983">
        <v>0.4</v>
      </c>
      <c r="L983">
        <v>1.3</v>
      </c>
      <c r="M983">
        <v>2.5</v>
      </c>
      <c r="N983">
        <f t="shared" si="62"/>
        <v>8312.1500000000015</v>
      </c>
      <c r="O983">
        <f t="shared" si="60"/>
        <v>1687.8499999999985</v>
      </c>
      <c r="P983">
        <f t="shared" si="61"/>
        <v>2.0254199999999991</v>
      </c>
      <c r="Q983" s="4">
        <v>21049</v>
      </c>
      <c r="R983" s="5">
        <v>37.970132999999997</v>
      </c>
      <c r="S983" s="5">
        <v>-84.144974000000005</v>
      </c>
      <c r="T983">
        <v>2</v>
      </c>
      <c r="U983">
        <v>2.6663047563229045E-2</v>
      </c>
      <c r="V983">
        <v>35555</v>
      </c>
      <c r="W983">
        <v>35633</v>
      </c>
      <c r="X983">
        <v>35657</v>
      </c>
      <c r="Y983">
        <v>35666</v>
      </c>
      <c r="Z983">
        <v>19183</v>
      </c>
      <c r="AA983">
        <v>21037</v>
      </c>
      <c r="AB983">
        <v>14062.909999999998</v>
      </c>
      <c r="AC983">
        <v>47959</v>
      </c>
      <c r="AD983">
        <v>1</v>
      </c>
      <c r="AE983">
        <v>2.8044984154583953E-5</v>
      </c>
      <c r="AF983">
        <v>46</v>
      </c>
      <c r="AG983">
        <v>883</v>
      </c>
      <c r="AH983">
        <v>5.2095130237825596E-2</v>
      </c>
      <c r="AI983" s="3">
        <v>137397</v>
      </c>
      <c r="AJ983" s="3">
        <v>161576.56915153001</v>
      </c>
      <c r="AK983">
        <v>63</v>
      </c>
      <c r="AL983">
        <v>163315.20000000001</v>
      </c>
      <c r="AM983">
        <v>430519</v>
      </c>
      <c r="AN983">
        <v>55646</v>
      </c>
      <c r="AO983">
        <v>486165</v>
      </c>
      <c r="AP983">
        <v>2</v>
      </c>
      <c r="AQ983">
        <v>1</v>
      </c>
      <c r="AR983">
        <v>3</v>
      </c>
      <c r="AS983">
        <v>8.419162012740998E-2</v>
      </c>
      <c r="AT983">
        <v>3</v>
      </c>
      <c r="AU983">
        <v>31</v>
      </c>
      <c r="AV983">
        <f t="shared" si="63"/>
        <v>34</v>
      </c>
      <c r="AW983">
        <v>28591</v>
      </c>
      <c r="AX983">
        <v>0.78</v>
      </c>
      <c r="AY983">
        <v>111746923.725907</v>
      </c>
      <c r="AZ983">
        <v>111746.92372590699</v>
      </c>
      <c r="BA983">
        <v>3399.7917793341599</v>
      </c>
      <c r="BB983">
        <v>2.9413566033030629</v>
      </c>
      <c r="BC983">
        <v>28177</v>
      </c>
      <c r="BD983">
        <v>49702</v>
      </c>
      <c r="BE983">
        <v>-21525</v>
      </c>
      <c r="BF983">
        <v>-0.60540008437631843</v>
      </c>
      <c r="BG983">
        <v>688675</v>
      </c>
      <c r="BH983">
        <v>19.313879462658104</v>
      </c>
      <c r="BI983">
        <v>3001</v>
      </c>
      <c r="BJ983">
        <v>33</v>
      </c>
      <c r="BK983">
        <v>2</v>
      </c>
      <c r="BL983">
        <v>3</v>
      </c>
      <c r="BM983">
        <v>0</v>
      </c>
      <c r="BN983">
        <v>0</v>
      </c>
      <c r="BO983">
        <v>3</v>
      </c>
      <c r="BP983">
        <v>0</v>
      </c>
      <c r="BQ983">
        <v>2</v>
      </c>
      <c r="BR983">
        <v>4</v>
      </c>
      <c r="BS983">
        <v>0</v>
      </c>
      <c r="BT983">
        <v>36159</v>
      </c>
      <c r="BU983">
        <v>0.79</v>
      </c>
      <c r="BV983">
        <v>0.57107359999999996</v>
      </c>
      <c r="BW983">
        <v>148</v>
      </c>
      <c r="BX983">
        <v>1.2998149999999999</v>
      </c>
      <c r="BY983">
        <v>-0.61987159999999997</v>
      </c>
      <c r="BZ983">
        <v>33</v>
      </c>
      <c r="CA983">
        <v>1</v>
      </c>
      <c r="CB983">
        <v>2</v>
      </c>
      <c r="CC983">
        <v>0</v>
      </c>
      <c r="CD983">
        <v>0</v>
      </c>
      <c r="CE983">
        <v>3</v>
      </c>
      <c r="CF983">
        <v>0</v>
      </c>
      <c r="CG983">
        <v>1</v>
      </c>
      <c r="CH983">
        <v>3</v>
      </c>
      <c r="CI983">
        <v>0</v>
      </c>
      <c r="CJ983">
        <v>35710</v>
      </c>
      <c r="CK983">
        <v>1.2041444973396809</v>
      </c>
      <c r="CL983">
        <v>0.59507450011580332</v>
      </c>
      <c r="CM983">
        <v>123</v>
      </c>
      <c r="CN983">
        <v>-0.88891625316312661</v>
      </c>
      <c r="CO983">
        <v>4141</v>
      </c>
      <c r="CP983">
        <v>-8.9827861199999998E-2</v>
      </c>
      <c r="CQ983">
        <v>0.35713539599999999</v>
      </c>
      <c r="CR983">
        <v>30367</v>
      </c>
      <c r="CS983">
        <v>0.84900000000000009</v>
      </c>
      <c r="CT983">
        <v>29262</v>
      </c>
      <c r="CU983">
        <v>0.88329084589000006</v>
      </c>
      <c r="CV983">
        <v>17</v>
      </c>
      <c r="CW983">
        <v>20</v>
      </c>
      <c r="CX983">
        <v>18</v>
      </c>
      <c r="CY983">
        <v>842</v>
      </c>
      <c r="CZ983">
        <v>1345</v>
      </c>
      <c r="DA983" s="2">
        <v>19107</v>
      </c>
      <c r="DB983" s="2">
        <v>3425</v>
      </c>
      <c r="DC983" s="2">
        <v>123.55</v>
      </c>
      <c r="DD983" s="2">
        <v>2532</v>
      </c>
      <c r="DE983">
        <v>398</v>
      </c>
      <c r="DF983">
        <v>29</v>
      </c>
      <c r="DG983">
        <v>19.66</v>
      </c>
      <c r="DH983">
        <v>2.81</v>
      </c>
      <c r="DI983" s="2">
        <v>2.81</v>
      </c>
      <c r="DJ983">
        <v>-0.51</v>
      </c>
      <c r="DK983">
        <v>0.93913258659213816</v>
      </c>
      <c r="DL983">
        <v>1.1325028312570782E-3</v>
      </c>
      <c r="DM983">
        <v>0</v>
      </c>
      <c r="DN983">
        <v>47.8</v>
      </c>
      <c r="DO983">
        <v>0.30099999999999999</v>
      </c>
      <c r="DP983">
        <v>123.23</v>
      </c>
      <c r="DQ983" s="2">
        <v>0</v>
      </c>
      <c r="DR983" s="2">
        <v>1098.77904257</v>
      </c>
      <c r="DS983">
        <v>6.7279687602090918E-3</v>
      </c>
      <c r="DT983">
        <v>4.2642275966112599</v>
      </c>
      <c r="DU983">
        <v>696413.18278608727</v>
      </c>
      <c r="DV983">
        <v>0</v>
      </c>
    </row>
    <row r="984" spans="1:126" x14ac:dyDescent="0.15">
      <c r="A984" t="s">
        <v>1721</v>
      </c>
      <c r="B984" t="s">
        <v>130</v>
      </c>
      <c r="C984">
        <v>21</v>
      </c>
      <c r="D984">
        <v>51</v>
      </c>
      <c r="E984" t="s">
        <v>1763</v>
      </c>
      <c r="F984">
        <v>21051</v>
      </c>
      <c r="G984" t="s">
        <v>5968</v>
      </c>
      <c r="H984">
        <v>92.9</v>
      </c>
      <c r="I984">
        <v>4.0999999999999996</v>
      </c>
      <c r="J984">
        <v>0.1</v>
      </c>
      <c r="K984">
        <v>0.1</v>
      </c>
      <c r="L984">
        <v>0.8</v>
      </c>
      <c r="M984">
        <v>1.8</v>
      </c>
      <c r="N984">
        <f t="shared" si="62"/>
        <v>8651.1200000000008</v>
      </c>
      <c r="O984">
        <f t="shared" si="60"/>
        <v>1348.8799999999992</v>
      </c>
      <c r="P984">
        <f t="shared" si="61"/>
        <v>1.6186559999999997</v>
      </c>
      <c r="Q984" s="4">
        <v>21051</v>
      </c>
      <c r="R984" s="5">
        <v>37.157316999999999</v>
      </c>
      <c r="S984" s="5">
        <v>-83.718433000000005</v>
      </c>
      <c r="T984">
        <v>7</v>
      </c>
      <c r="U984">
        <v>0.20726291192362029</v>
      </c>
      <c r="V984">
        <v>21833</v>
      </c>
      <c r="W984">
        <v>21446</v>
      </c>
      <c r="X984">
        <v>21300</v>
      </c>
      <c r="Y984">
        <v>20990</v>
      </c>
      <c r="Z984">
        <v>12117</v>
      </c>
      <c r="AA984">
        <v>21039</v>
      </c>
      <c r="AB984">
        <v>5170.2139999999999</v>
      </c>
      <c r="AC984">
        <v>21549</v>
      </c>
      <c r="AD984">
        <v>0</v>
      </c>
      <c r="AE984">
        <v>0</v>
      </c>
      <c r="AF984">
        <v>23</v>
      </c>
      <c r="AG984">
        <v>243</v>
      </c>
      <c r="AH984">
        <v>9.4650205761316872E-2</v>
      </c>
      <c r="AI984" s="3">
        <v>35124</v>
      </c>
      <c r="AJ984" s="3">
        <v>300318.80723184999</v>
      </c>
      <c r="AK984">
        <v>86</v>
      </c>
      <c r="AL984">
        <v>301497.59999999998</v>
      </c>
      <c r="AM984">
        <v>732237</v>
      </c>
      <c r="AN984">
        <v>11832</v>
      </c>
      <c r="AO984">
        <v>744069</v>
      </c>
      <c r="AP984">
        <v>1</v>
      </c>
      <c r="AQ984">
        <v>0</v>
      </c>
      <c r="AR984">
        <v>1</v>
      </c>
      <c r="AS984">
        <v>4.6628741956542007E-2</v>
      </c>
      <c r="AT984">
        <v>1</v>
      </c>
      <c r="AU984">
        <v>5</v>
      </c>
      <c r="AV984">
        <f t="shared" si="63"/>
        <v>6</v>
      </c>
      <c r="AW984">
        <v>19464</v>
      </c>
      <c r="AX984">
        <v>0.92999999999999994</v>
      </c>
      <c r="AY984">
        <v>203943579.652769</v>
      </c>
      <c r="AZ984">
        <v>203943.579652769</v>
      </c>
      <c r="BA984">
        <v>8283.81321400456</v>
      </c>
      <c r="BB984">
        <v>1.2071735252424651</v>
      </c>
      <c r="BC984">
        <v>13962</v>
      </c>
      <c r="BD984">
        <v>10485</v>
      </c>
      <c r="BE984">
        <v>3477</v>
      </c>
      <c r="BF984">
        <v>0.15925433976091238</v>
      </c>
      <c r="BG984">
        <v>197843</v>
      </c>
      <c r="BH984">
        <v>9.2884037558685453</v>
      </c>
      <c r="BI984">
        <v>3668</v>
      </c>
      <c r="BJ984">
        <v>13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23629</v>
      </c>
      <c r="BU984">
        <v>0.71</v>
      </c>
      <c r="BV984">
        <v>0.39576499999999998</v>
      </c>
      <c r="BW984">
        <v>65</v>
      </c>
      <c r="BX984">
        <v>0.59249220000000002</v>
      </c>
      <c r="BY984">
        <v>-2.2243360000000001</v>
      </c>
      <c r="BZ984">
        <v>12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21123</v>
      </c>
      <c r="CK984">
        <v>0.56810112199971596</v>
      </c>
      <c r="CL984">
        <v>0.50516592541909</v>
      </c>
      <c r="CM984">
        <v>50</v>
      </c>
      <c r="CN984">
        <v>-1.9884024931645774</v>
      </c>
      <c r="CO984">
        <v>1260</v>
      </c>
      <c r="CP984">
        <v>-1.4297329961</v>
      </c>
      <c r="CQ984">
        <v>-0.81045270329999997</v>
      </c>
      <c r="CR984">
        <v>16453</v>
      </c>
      <c r="CS984">
        <v>0.78799999999999992</v>
      </c>
      <c r="CT984">
        <v>17947</v>
      </c>
      <c r="CU984">
        <v>0.85453795379999997</v>
      </c>
      <c r="CV984">
        <v>2</v>
      </c>
      <c r="CW984">
        <v>2</v>
      </c>
      <c r="CX984">
        <v>6</v>
      </c>
      <c r="CY984">
        <v>309</v>
      </c>
      <c r="CZ984">
        <v>349</v>
      </c>
      <c r="DA984" s="2">
        <v>5778</v>
      </c>
      <c r="DB984" s="2">
        <v>615</v>
      </c>
      <c r="DC984" s="2">
        <v>23.4</v>
      </c>
      <c r="DD984" s="2">
        <v>1406</v>
      </c>
      <c r="DE984">
        <v>85</v>
      </c>
      <c r="DF984">
        <v>7</v>
      </c>
      <c r="DG984">
        <v>4.68</v>
      </c>
      <c r="DH984">
        <v>9.36</v>
      </c>
      <c r="DI984" s="2">
        <v>4.68</v>
      </c>
      <c r="DJ984">
        <v>-1.46</v>
      </c>
      <c r="DK984">
        <v>0.97201343810499941</v>
      </c>
      <c r="DL984">
        <v>0</v>
      </c>
      <c r="DM984">
        <v>0</v>
      </c>
      <c r="DN984">
        <v>9.6</v>
      </c>
      <c r="DO984">
        <v>3.2000000000000001E-2</v>
      </c>
      <c r="DP984">
        <v>0</v>
      </c>
      <c r="DQ984" s="2">
        <v>77330</v>
      </c>
      <c r="DR984" s="2">
        <v>0</v>
      </c>
      <c r="DS984">
        <v>0</v>
      </c>
      <c r="DT984">
        <v>4.3167076104986402</v>
      </c>
      <c r="DU984">
        <v>1301476.9844670747</v>
      </c>
      <c r="DV984">
        <v>1</v>
      </c>
    </row>
    <row r="985" spans="1:126" x14ac:dyDescent="0.15">
      <c r="A985" t="s">
        <v>1721</v>
      </c>
      <c r="B985" t="s">
        <v>1134</v>
      </c>
      <c r="C985">
        <v>21</v>
      </c>
      <c r="D985">
        <v>53</v>
      </c>
      <c r="E985" t="s">
        <v>1764</v>
      </c>
      <c r="F985">
        <v>21053</v>
      </c>
      <c r="G985" t="s">
        <v>5969</v>
      </c>
      <c r="H985">
        <v>96</v>
      </c>
      <c r="I985">
        <v>0.4</v>
      </c>
      <c r="J985">
        <v>0.2</v>
      </c>
      <c r="K985">
        <v>0.1</v>
      </c>
      <c r="L985">
        <v>1</v>
      </c>
      <c r="M985">
        <v>2.2000000000000002</v>
      </c>
      <c r="N985">
        <f t="shared" si="62"/>
        <v>9222.0500000000011</v>
      </c>
      <c r="O985">
        <f t="shared" si="60"/>
        <v>777.94999999999891</v>
      </c>
      <c r="P985">
        <f t="shared" si="61"/>
        <v>0.93353999999999904</v>
      </c>
      <c r="Q985" s="4">
        <v>21053</v>
      </c>
      <c r="R985" s="5">
        <v>36.727257999999999</v>
      </c>
      <c r="S985" s="5">
        <v>-85.136098000000004</v>
      </c>
      <c r="T985">
        <v>9</v>
      </c>
      <c r="U985">
        <v>0.17383273514803677</v>
      </c>
      <c r="V985">
        <v>10244</v>
      </c>
      <c r="W985">
        <v>10192</v>
      </c>
      <c r="X985">
        <v>10188</v>
      </c>
      <c r="Y985">
        <v>10177</v>
      </c>
      <c r="Z985">
        <v>5184</v>
      </c>
      <c r="AA985">
        <v>21041</v>
      </c>
      <c r="AB985">
        <v>3189.846</v>
      </c>
      <c r="AC985">
        <v>28025</v>
      </c>
      <c r="AD985">
        <v>1</v>
      </c>
      <c r="AE985">
        <v>9.8154691794267768E-5</v>
      </c>
      <c r="AF985">
        <v>11</v>
      </c>
      <c r="AG985">
        <v>508</v>
      </c>
      <c r="AH985">
        <v>2.1653543307086614E-2</v>
      </c>
      <c r="AI985" s="3">
        <v>74050</v>
      </c>
      <c r="AJ985" s="3">
        <v>126237.11099046</v>
      </c>
      <c r="AK985">
        <v>85</v>
      </c>
      <c r="AL985">
        <v>131552</v>
      </c>
      <c r="AM985">
        <v>623115</v>
      </c>
      <c r="AN985">
        <v>27326</v>
      </c>
      <c r="AO985">
        <v>650441</v>
      </c>
      <c r="AP985">
        <v>2</v>
      </c>
      <c r="AQ985">
        <v>0</v>
      </c>
      <c r="AR985">
        <v>2</v>
      </c>
      <c r="AS985">
        <v>0.19623233908948196</v>
      </c>
      <c r="AT985">
        <v>2</v>
      </c>
      <c r="AU985">
        <v>11</v>
      </c>
      <c r="AV985">
        <f t="shared" si="63"/>
        <v>13</v>
      </c>
      <c r="AW985">
        <v>10188</v>
      </c>
      <c r="AX985">
        <v>0.97</v>
      </c>
      <c r="AY985">
        <v>364514760.65211099</v>
      </c>
      <c r="AZ985">
        <v>364514.76065211097</v>
      </c>
      <c r="BA985">
        <v>37708.362142125501</v>
      </c>
      <c r="BB985">
        <v>0.26519316756079958</v>
      </c>
      <c r="BC985">
        <v>595</v>
      </c>
      <c r="BD985">
        <v>0</v>
      </c>
      <c r="BE985">
        <v>595</v>
      </c>
      <c r="BF985">
        <v>5.808278016399844E-2</v>
      </c>
      <c r="BG985">
        <v>170128</v>
      </c>
      <c r="BH985">
        <v>16.698861405575187</v>
      </c>
      <c r="BI985">
        <v>1819</v>
      </c>
      <c r="BJ985">
        <v>4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2</v>
      </c>
      <c r="BS985">
        <v>0</v>
      </c>
      <c r="BT985">
        <v>9403</v>
      </c>
      <c r="BU985">
        <v>0.55000000000000004</v>
      </c>
      <c r="BV985">
        <v>0.56022559999999999</v>
      </c>
      <c r="BW985">
        <v>30</v>
      </c>
      <c r="BX985">
        <v>0.85079229999999995</v>
      </c>
      <c r="BY985">
        <v>-1.001911</v>
      </c>
      <c r="BZ985">
        <v>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2</v>
      </c>
      <c r="CI985">
        <v>0</v>
      </c>
      <c r="CJ985">
        <v>10195</v>
      </c>
      <c r="CK985">
        <v>0.78469838155958804</v>
      </c>
      <c r="CL985">
        <v>0.58903191204076155</v>
      </c>
      <c r="CM985">
        <v>26</v>
      </c>
      <c r="CN985">
        <v>-1.3602255861200467</v>
      </c>
      <c r="CO985">
        <v>501</v>
      </c>
      <c r="CP985">
        <v>-0.25754470740000002</v>
      </c>
      <c r="CQ985">
        <v>-0.27139172</v>
      </c>
      <c r="CR985">
        <v>8434</v>
      </c>
      <c r="CS985">
        <v>0.82900000000000007</v>
      </c>
      <c r="CT985">
        <v>8083</v>
      </c>
      <c r="CU985">
        <v>0.85721401294999988</v>
      </c>
      <c r="CV985">
        <v>19</v>
      </c>
      <c r="CW985">
        <v>3</v>
      </c>
      <c r="CX985">
        <v>4</v>
      </c>
      <c r="CY985">
        <v>330</v>
      </c>
      <c r="CZ985">
        <v>676</v>
      </c>
      <c r="DA985" s="2">
        <v>5436</v>
      </c>
      <c r="DB985" s="2">
        <v>520</v>
      </c>
      <c r="DC985" s="2">
        <v>29.57</v>
      </c>
      <c r="DD985" s="2">
        <v>295</v>
      </c>
      <c r="DE985">
        <v>135</v>
      </c>
      <c r="DF985">
        <v>10</v>
      </c>
      <c r="DG985">
        <v>9.86</v>
      </c>
      <c r="DH985">
        <v>19.71</v>
      </c>
      <c r="DI985" s="2">
        <v>9.86</v>
      </c>
      <c r="DJ985">
        <v>0.62</v>
      </c>
      <c r="DK985">
        <v>0.97716407832545582</v>
      </c>
      <c r="DL985">
        <v>0</v>
      </c>
      <c r="DM985">
        <v>0</v>
      </c>
      <c r="DN985">
        <v>6.5</v>
      </c>
      <c r="DO985">
        <v>4.7E-2</v>
      </c>
      <c r="DP985">
        <v>10.01</v>
      </c>
      <c r="DQ985" s="2">
        <v>0</v>
      </c>
      <c r="DR985" s="2">
        <v>54.288741659999999</v>
      </c>
      <c r="DS985">
        <v>4.1267365666884578E-4</v>
      </c>
      <c r="DT985">
        <v>3.21268102304278</v>
      </c>
      <c r="DU985">
        <v>422634.61394332378</v>
      </c>
      <c r="DV985">
        <v>1</v>
      </c>
    </row>
    <row r="986" spans="1:126" x14ac:dyDescent="0.15">
      <c r="A986" t="s">
        <v>1721</v>
      </c>
      <c r="B986" t="s">
        <v>300</v>
      </c>
      <c r="C986">
        <v>21</v>
      </c>
      <c r="D986">
        <v>55</v>
      </c>
      <c r="E986" t="s">
        <v>1765</v>
      </c>
      <c r="F986">
        <v>21055</v>
      </c>
      <c r="G986" t="s">
        <v>5970</v>
      </c>
      <c r="H986">
        <v>97.3</v>
      </c>
      <c r="I986">
        <v>0.8</v>
      </c>
      <c r="J986">
        <v>0.3</v>
      </c>
      <c r="K986">
        <v>0.2</v>
      </c>
      <c r="L986">
        <v>0.8</v>
      </c>
      <c r="M986">
        <v>0.5</v>
      </c>
      <c r="N986">
        <f t="shared" si="62"/>
        <v>9468.9499999999989</v>
      </c>
      <c r="O986">
        <f t="shared" si="60"/>
        <v>531.05000000000109</v>
      </c>
      <c r="P986">
        <f t="shared" si="61"/>
        <v>0.63726000000000149</v>
      </c>
      <c r="Q986" s="4">
        <v>21055</v>
      </c>
      <c r="R986" s="5">
        <v>37.358148999999997</v>
      </c>
      <c r="S986" s="5">
        <v>-88.105009999999993</v>
      </c>
      <c r="T986">
        <v>7</v>
      </c>
      <c r="U986">
        <v>0.20784994878907997</v>
      </c>
      <c r="V986">
        <v>9321</v>
      </c>
      <c r="W986">
        <v>9254</v>
      </c>
      <c r="X986">
        <v>9222</v>
      </c>
      <c r="Y986">
        <v>9170</v>
      </c>
      <c r="Z986">
        <v>4715</v>
      </c>
      <c r="AA986">
        <v>21043</v>
      </c>
      <c r="AB986">
        <v>3150.5860000000002</v>
      </c>
      <c r="AC986">
        <v>35316</v>
      </c>
      <c r="AD986">
        <v>0</v>
      </c>
      <c r="AE986">
        <v>0</v>
      </c>
      <c r="AF986">
        <v>25</v>
      </c>
      <c r="AG986">
        <v>592</v>
      </c>
      <c r="AH986">
        <v>4.2229729729729729E-2</v>
      </c>
      <c r="AI986" s="3">
        <v>148795</v>
      </c>
      <c r="AJ986" s="3">
        <v>230369.92383672501</v>
      </c>
      <c r="AK986">
        <v>106</v>
      </c>
      <c r="AL986">
        <v>237420.80000000002</v>
      </c>
      <c r="AM986">
        <v>168222</v>
      </c>
      <c r="AN986">
        <v>44527</v>
      </c>
      <c r="AO986">
        <v>212749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11</v>
      </c>
      <c r="AV986">
        <f t="shared" si="63"/>
        <v>11</v>
      </c>
      <c r="AW986">
        <v>5455</v>
      </c>
      <c r="AX986">
        <v>0.58000000000000007</v>
      </c>
      <c r="AY986">
        <v>259122822.21447501</v>
      </c>
      <c r="AZ986">
        <v>259122.82221447502</v>
      </c>
      <c r="BA986">
        <v>26743.744157556201</v>
      </c>
      <c r="BB986">
        <v>0.37391922167242958</v>
      </c>
      <c r="BC986">
        <v>4975</v>
      </c>
      <c r="BD986">
        <v>12450</v>
      </c>
      <c r="BE986">
        <v>-7475</v>
      </c>
      <c r="BF986">
        <v>-0.80195258019525806</v>
      </c>
      <c r="BG986">
        <v>124138</v>
      </c>
      <c r="BH986">
        <v>13.461071351116894</v>
      </c>
      <c r="BI986">
        <v>1677</v>
      </c>
      <c r="BJ986">
        <v>16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9110</v>
      </c>
      <c r="BU986">
        <v>0.81</v>
      </c>
      <c r="BV986">
        <v>0.53761970000000003</v>
      </c>
      <c r="BW986">
        <v>46</v>
      </c>
      <c r="BX986">
        <v>1.975851</v>
      </c>
      <c r="BY986">
        <v>-0.12571840000000001</v>
      </c>
      <c r="BZ986">
        <v>16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9192</v>
      </c>
      <c r="CK986">
        <v>2.0670147954743254</v>
      </c>
      <c r="CL986">
        <v>0.60275258054426029</v>
      </c>
      <c r="CM986">
        <v>37</v>
      </c>
      <c r="CN986">
        <v>1.1305771105413377E-2</v>
      </c>
      <c r="CO986">
        <v>642</v>
      </c>
      <c r="CP986">
        <v>2.7348210000000001E-2</v>
      </c>
      <c r="CQ986">
        <v>-0.27394632369999999</v>
      </c>
      <c r="CR986">
        <v>7773</v>
      </c>
      <c r="CS986">
        <v>0.84799999999999998</v>
      </c>
      <c r="CT986">
        <v>7382</v>
      </c>
      <c r="CU986">
        <v>0.87456978966999999</v>
      </c>
      <c r="CW986">
        <v>1</v>
      </c>
      <c r="CX986">
        <v>4</v>
      </c>
      <c r="CY986">
        <v>313</v>
      </c>
      <c r="CZ986">
        <v>862</v>
      </c>
      <c r="DA986" s="2">
        <v>3429</v>
      </c>
      <c r="DB986" s="2">
        <v>600</v>
      </c>
      <c r="DC986" s="2">
        <v>75.63</v>
      </c>
      <c r="DD986" s="2">
        <v>240</v>
      </c>
      <c r="DE986">
        <v>226</v>
      </c>
      <c r="DF986">
        <v>43</v>
      </c>
      <c r="DG986">
        <v>43.22</v>
      </c>
      <c r="DH986">
        <v>21.61</v>
      </c>
      <c r="DI986" s="2">
        <v>32.409999999999997</v>
      </c>
      <c r="DJ986">
        <v>0.46</v>
      </c>
      <c r="DK986">
        <v>0.94048187103061254</v>
      </c>
      <c r="DL986">
        <v>0</v>
      </c>
      <c r="DM986">
        <v>0</v>
      </c>
      <c r="DN986">
        <v>79.900000000000006</v>
      </c>
      <c r="DO986">
        <v>0.32600000000000001</v>
      </c>
      <c r="DP986">
        <v>6957.21</v>
      </c>
      <c r="DQ986" s="2">
        <v>0</v>
      </c>
      <c r="DR986" s="2">
        <v>2324.79245846</v>
      </c>
      <c r="DS986">
        <v>7.5529853420458516E-3</v>
      </c>
      <c r="DT986">
        <v>4.5265659973424102</v>
      </c>
      <c r="DU986">
        <v>1074700.920341833</v>
      </c>
      <c r="DV986">
        <v>1</v>
      </c>
    </row>
    <row r="987" spans="1:126" x14ac:dyDescent="0.15">
      <c r="A987" t="s">
        <v>1721</v>
      </c>
      <c r="B987" t="s">
        <v>1140</v>
      </c>
      <c r="C987">
        <v>21</v>
      </c>
      <c r="D987">
        <v>57</v>
      </c>
      <c r="E987" t="s">
        <v>1766</v>
      </c>
      <c r="F987">
        <v>21057</v>
      </c>
      <c r="G987" t="s">
        <v>5971</v>
      </c>
      <c r="H987">
        <v>94.9</v>
      </c>
      <c r="I987">
        <v>2.6</v>
      </c>
      <c r="J987">
        <v>0.1</v>
      </c>
      <c r="K987">
        <v>0.1</v>
      </c>
      <c r="L987">
        <v>1.4</v>
      </c>
      <c r="M987">
        <v>0.9</v>
      </c>
      <c r="N987">
        <f t="shared" si="62"/>
        <v>9015.56</v>
      </c>
      <c r="O987">
        <f t="shared" si="60"/>
        <v>984.44000000000051</v>
      </c>
      <c r="P987">
        <f t="shared" si="61"/>
        <v>1.181328000000001</v>
      </c>
      <c r="Q987" s="4">
        <v>21057</v>
      </c>
      <c r="R987" s="5">
        <v>36.784224000000002</v>
      </c>
      <c r="S987" s="5">
        <v>-85.393507</v>
      </c>
      <c r="T987">
        <v>9</v>
      </c>
      <c r="U987">
        <v>0.29093086441047694</v>
      </c>
      <c r="V987">
        <v>6857</v>
      </c>
      <c r="W987">
        <v>6829</v>
      </c>
      <c r="X987">
        <v>6807</v>
      </c>
      <c r="Y987">
        <v>6748</v>
      </c>
      <c r="Z987">
        <v>3431</v>
      </c>
      <c r="AA987">
        <v>21045</v>
      </c>
      <c r="AB987">
        <v>2281.8959999999997</v>
      </c>
      <c r="AC987">
        <v>32019</v>
      </c>
      <c r="AD987">
        <v>0</v>
      </c>
      <c r="AE987">
        <v>0</v>
      </c>
      <c r="AF987">
        <v>8</v>
      </c>
      <c r="AG987">
        <v>371</v>
      </c>
      <c r="AH987">
        <v>2.15633423180593E-2</v>
      </c>
      <c r="AI987" s="3">
        <v>65445</v>
      </c>
      <c r="AJ987" s="3">
        <v>195315.97054555002</v>
      </c>
      <c r="AK987">
        <v>95</v>
      </c>
      <c r="AL987">
        <v>198956.79999999999</v>
      </c>
      <c r="AM987">
        <v>308597</v>
      </c>
      <c r="AN987">
        <v>15592</v>
      </c>
      <c r="AO987">
        <v>324189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8</v>
      </c>
      <c r="AV987">
        <f t="shared" si="63"/>
        <v>8</v>
      </c>
      <c r="AW987">
        <v>3006</v>
      </c>
      <c r="AX987">
        <v>0.48</v>
      </c>
      <c r="AY987">
        <v>234542570.02331099</v>
      </c>
      <c r="AZ987">
        <v>234542.57002331098</v>
      </c>
      <c r="BA987">
        <v>32917.276008532899</v>
      </c>
      <c r="BB987">
        <v>0.30379184466563314</v>
      </c>
      <c r="BC987">
        <v>11229</v>
      </c>
      <c r="BD987">
        <v>15478</v>
      </c>
      <c r="BE987">
        <v>-4249</v>
      </c>
      <c r="BF987">
        <v>-0.61965874289047684</v>
      </c>
      <c r="BG987">
        <v>123803</v>
      </c>
      <c r="BH987">
        <v>18.187600998971647</v>
      </c>
      <c r="BI987">
        <v>1197</v>
      </c>
      <c r="BJ987">
        <v>4</v>
      </c>
      <c r="BK987">
        <v>0</v>
      </c>
      <c r="BL987">
        <v>1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6706</v>
      </c>
      <c r="BU987">
        <v>0.76</v>
      </c>
      <c r="BV987">
        <v>0.52017860000000005</v>
      </c>
      <c r="BW987">
        <v>25</v>
      </c>
      <c r="BX987">
        <v>0.89472119999999999</v>
      </c>
      <c r="BY987">
        <v>-1.236653</v>
      </c>
      <c r="BZ987">
        <v>3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6748</v>
      </c>
      <c r="CK987">
        <v>0.59276822762299941</v>
      </c>
      <c r="CL987">
        <v>0.54831892411143135</v>
      </c>
      <c r="CM987">
        <v>21</v>
      </c>
      <c r="CN987">
        <v>-1.6774937877657097</v>
      </c>
      <c r="CO987">
        <v>503.00000000000006</v>
      </c>
      <c r="CP987">
        <v>-1.1169007396999999</v>
      </c>
      <c r="CQ987">
        <v>-0.5532074669</v>
      </c>
      <c r="CR987">
        <v>5559</v>
      </c>
      <c r="CS987">
        <v>0.82400000000000007</v>
      </c>
      <c r="CT987">
        <v>5280</v>
      </c>
      <c r="CU987">
        <v>0.85641677255000004</v>
      </c>
      <c r="CV987">
        <v>10</v>
      </c>
      <c r="CW987">
        <v>2</v>
      </c>
      <c r="CX987">
        <v>4</v>
      </c>
      <c r="CY987">
        <v>149</v>
      </c>
      <c r="CZ987">
        <v>546</v>
      </c>
      <c r="DA987" s="2">
        <v>2983</v>
      </c>
      <c r="DB987" s="2">
        <v>295</v>
      </c>
      <c r="DC987" s="2">
        <v>117.84</v>
      </c>
      <c r="DD987" s="2">
        <v>354</v>
      </c>
      <c r="DE987">
        <v>153</v>
      </c>
      <c r="DF987">
        <v>23</v>
      </c>
      <c r="DG987">
        <v>14.73</v>
      </c>
      <c r="DH987">
        <v>29.46</v>
      </c>
      <c r="DI987" s="2">
        <v>14.73</v>
      </c>
      <c r="DJ987">
        <v>0.65</v>
      </c>
      <c r="DK987">
        <v>0.97674383069753223</v>
      </c>
      <c r="DL987">
        <v>0</v>
      </c>
      <c r="DM987">
        <v>0</v>
      </c>
      <c r="DN987">
        <v>6.6</v>
      </c>
      <c r="DO987">
        <v>3.3000000000000002E-2</v>
      </c>
      <c r="DP987">
        <v>7.6</v>
      </c>
      <c r="DQ987" s="2">
        <v>0</v>
      </c>
      <c r="DR987" s="2">
        <v>0</v>
      </c>
      <c r="DS987">
        <v>0</v>
      </c>
      <c r="DT987">
        <v>3.1002366368919501</v>
      </c>
      <c r="DU987">
        <v>616813.16051878431</v>
      </c>
      <c r="DV987">
        <v>1</v>
      </c>
    </row>
    <row r="988" spans="1:126" x14ac:dyDescent="0.15">
      <c r="A988" t="s">
        <v>1721</v>
      </c>
      <c r="B988" t="s">
        <v>1288</v>
      </c>
      <c r="C988">
        <v>21</v>
      </c>
      <c r="D988">
        <v>59</v>
      </c>
      <c r="E988" t="s">
        <v>1767</v>
      </c>
      <c r="F988">
        <v>21059</v>
      </c>
      <c r="G988" t="s">
        <v>5972</v>
      </c>
      <c r="H988">
        <v>90</v>
      </c>
      <c r="I988">
        <v>4.7</v>
      </c>
      <c r="J988">
        <v>0.1</v>
      </c>
      <c r="K988">
        <v>0.7</v>
      </c>
      <c r="L988">
        <v>1.8</v>
      </c>
      <c r="M988">
        <v>2.6</v>
      </c>
      <c r="N988">
        <f t="shared" si="62"/>
        <v>8132.59</v>
      </c>
      <c r="O988">
        <f t="shared" si="60"/>
        <v>1867.4099999999999</v>
      </c>
      <c r="P988">
        <f t="shared" si="61"/>
        <v>2.2408920000000006</v>
      </c>
      <c r="Q988" s="4">
        <v>21059</v>
      </c>
      <c r="R988" s="5">
        <v>37.731670999999999</v>
      </c>
      <c r="S988" s="5">
        <v>-87.087138999999993</v>
      </c>
      <c r="T988">
        <v>3</v>
      </c>
      <c r="U988">
        <v>8.2047257822199779E-2</v>
      </c>
      <c r="V988">
        <v>96711</v>
      </c>
      <c r="W988">
        <v>97631</v>
      </c>
      <c r="X988">
        <v>98173</v>
      </c>
      <c r="Y988">
        <v>99364</v>
      </c>
      <c r="Z988">
        <v>50805</v>
      </c>
      <c r="AA988">
        <v>21047</v>
      </c>
      <c r="AB988">
        <v>37744.820999999996</v>
      </c>
      <c r="AC988">
        <v>45989</v>
      </c>
      <c r="AD988">
        <v>1</v>
      </c>
      <c r="AE988">
        <v>1.018610004787467E-5</v>
      </c>
      <c r="AF988">
        <v>44</v>
      </c>
      <c r="AG988">
        <v>837</v>
      </c>
      <c r="AH988">
        <v>5.2568697729988054E-2</v>
      </c>
      <c r="AI988" s="3">
        <v>237234</v>
      </c>
      <c r="AJ988" s="3">
        <v>293354.05223511503</v>
      </c>
      <c r="AK988">
        <v>55</v>
      </c>
      <c r="AL988">
        <v>304832</v>
      </c>
      <c r="AM988">
        <v>363748</v>
      </c>
      <c r="AN988">
        <v>120814</v>
      </c>
      <c r="AO988">
        <v>484562</v>
      </c>
      <c r="AP988">
        <v>15</v>
      </c>
      <c r="AQ988">
        <v>0</v>
      </c>
      <c r="AR988">
        <v>15</v>
      </c>
      <c r="AS988">
        <v>0.15363972508731857</v>
      </c>
      <c r="AT988">
        <v>17</v>
      </c>
      <c r="AU988">
        <v>84</v>
      </c>
      <c r="AV988">
        <f t="shared" si="63"/>
        <v>101</v>
      </c>
      <c r="AW988">
        <v>86977</v>
      </c>
      <c r="AX988">
        <v>0.89</v>
      </c>
      <c r="AY988">
        <v>375334089.21993703</v>
      </c>
      <c r="AZ988">
        <v>375334.08921993704</v>
      </c>
      <c r="BA988">
        <v>4091.13423091603</v>
      </c>
      <c r="BB988">
        <v>2.444309923744775</v>
      </c>
      <c r="BC988">
        <v>353861</v>
      </c>
      <c r="BD988">
        <v>550160</v>
      </c>
      <c r="BE988">
        <v>-196299</v>
      </c>
      <c r="BF988">
        <v>-2.0297484257219964</v>
      </c>
      <c r="BG988">
        <v>3156053</v>
      </c>
      <c r="BH988">
        <v>32.147871614394994</v>
      </c>
      <c r="BI988">
        <v>10566</v>
      </c>
      <c r="BJ988">
        <v>91</v>
      </c>
      <c r="BK988">
        <v>15</v>
      </c>
      <c r="BL988">
        <v>6</v>
      </c>
      <c r="BM988">
        <v>0</v>
      </c>
      <c r="BN988">
        <v>0</v>
      </c>
      <c r="BO988">
        <v>14</v>
      </c>
      <c r="BP988">
        <v>2</v>
      </c>
      <c r="BQ988">
        <v>9</v>
      </c>
      <c r="BR988">
        <v>4</v>
      </c>
      <c r="BS988">
        <v>0</v>
      </c>
      <c r="BT988">
        <v>95394</v>
      </c>
      <c r="BU988">
        <v>0.82</v>
      </c>
      <c r="BV988">
        <v>0.61200900000000003</v>
      </c>
      <c r="BW988">
        <v>438</v>
      </c>
      <c r="BX988">
        <v>1.4780800000000001</v>
      </c>
      <c r="BY988">
        <v>-0.2153514</v>
      </c>
      <c r="BZ988">
        <v>88</v>
      </c>
      <c r="CA988">
        <v>13</v>
      </c>
      <c r="CB988">
        <v>6</v>
      </c>
      <c r="CC988">
        <v>0</v>
      </c>
      <c r="CD988">
        <v>1</v>
      </c>
      <c r="CE988">
        <v>9</v>
      </c>
      <c r="CF988">
        <v>3</v>
      </c>
      <c r="CG988">
        <v>11</v>
      </c>
      <c r="CH988">
        <v>5</v>
      </c>
      <c r="CI988">
        <v>0</v>
      </c>
      <c r="CJ988">
        <v>98336</v>
      </c>
      <c r="CK988">
        <v>1.3830133420110642</v>
      </c>
      <c r="CL988">
        <v>0.62159567554794115</v>
      </c>
      <c r="CM988">
        <v>412</v>
      </c>
      <c r="CN988">
        <v>-0.50028037141454185</v>
      </c>
      <c r="CO988">
        <v>10667</v>
      </c>
      <c r="CP988">
        <v>0.75389724000000002</v>
      </c>
      <c r="CQ988">
        <v>0.70755821799999996</v>
      </c>
      <c r="CR988">
        <v>85079</v>
      </c>
      <c r="CS988">
        <v>0.85499999999999998</v>
      </c>
      <c r="CT988">
        <v>82108</v>
      </c>
      <c r="CU988">
        <v>0.9069483240220001</v>
      </c>
      <c r="CV988">
        <v>219</v>
      </c>
      <c r="CW988">
        <v>59</v>
      </c>
      <c r="CX988">
        <v>60</v>
      </c>
      <c r="CY988">
        <v>853</v>
      </c>
      <c r="CZ988">
        <v>1194</v>
      </c>
      <c r="DA988" s="2">
        <v>57629</v>
      </c>
      <c r="DB988" s="2">
        <v>7700</v>
      </c>
      <c r="DC988" s="2">
        <v>107.92</v>
      </c>
      <c r="DD988" s="2">
        <v>8345</v>
      </c>
      <c r="DE988">
        <v>226</v>
      </c>
      <c r="DF988">
        <v>19</v>
      </c>
      <c r="DG988">
        <v>39.71</v>
      </c>
      <c r="DH988">
        <v>1.02</v>
      </c>
      <c r="DI988" s="2">
        <v>7.13</v>
      </c>
      <c r="DJ988">
        <v>-1.2</v>
      </c>
      <c r="DK988">
        <v>0.97119299931712988</v>
      </c>
      <c r="DL988">
        <v>0</v>
      </c>
      <c r="DM988">
        <v>0</v>
      </c>
      <c r="DN988">
        <v>151.5</v>
      </c>
      <c r="DO988">
        <v>0.51300000000000001</v>
      </c>
      <c r="DP988">
        <v>1442.57</v>
      </c>
      <c r="DQ988" s="2">
        <v>0</v>
      </c>
      <c r="DR988" s="2">
        <v>221.49239432000005</v>
      </c>
      <c r="DS988">
        <v>7.2660479974359649E-4</v>
      </c>
      <c r="DT988">
        <v>3.1304436683403298</v>
      </c>
      <c r="DU988">
        <v>954259.40430751943</v>
      </c>
      <c r="DV988">
        <v>0</v>
      </c>
    </row>
    <row r="989" spans="1:126" x14ac:dyDescent="0.15">
      <c r="A989" t="s">
        <v>1721</v>
      </c>
      <c r="B989" t="s">
        <v>1768</v>
      </c>
      <c r="C989">
        <v>21</v>
      </c>
      <c r="D989">
        <v>61</v>
      </c>
      <c r="E989" t="s">
        <v>1769</v>
      </c>
      <c r="F989">
        <v>21061</v>
      </c>
      <c r="G989" t="s">
        <v>5973</v>
      </c>
      <c r="H989">
        <v>96.5</v>
      </c>
      <c r="I989">
        <v>1.4</v>
      </c>
      <c r="J989">
        <v>0.3</v>
      </c>
      <c r="K989">
        <v>0.2</v>
      </c>
      <c r="L989">
        <v>0.8</v>
      </c>
      <c r="M989">
        <v>0.8</v>
      </c>
      <c r="N989">
        <f t="shared" si="62"/>
        <v>9315.619999999999</v>
      </c>
      <c r="O989">
        <f t="shared" ref="O989:O1052" si="64">10000-N989</f>
        <v>684.38000000000102</v>
      </c>
      <c r="P989">
        <f t="shared" ref="P989:P1052" si="65">O989/833.333333333333</f>
        <v>0.82125600000000154</v>
      </c>
      <c r="Q989" s="4">
        <v>21061</v>
      </c>
      <c r="R989" s="5">
        <v>37.227513999999999</v>
      </c>
      <c r="S989" s="5">
        <v>-86.218014999999994</v>
      </c>
      <c r="T989">
        <v>3</v>
      </c>
      <c r="U989">
        <v>0.14954659776835844</v>
      </c>
      <c r="V989">
        <v>12141</v>
      </c>
      <c r="W989">
        <v>12137</v>
      </c>
      <c r="X989">
        <v>12105</v>
      </c>
      <c r="Y989">
        <v>11986</v>
      </c>
      <c r="Z989">
        <v>6284</v>
      </c>
      <c r="AA989">
        <v>21049</v>
      </c>
      <c r="AB989">
        <v>4091.3489999999997</v>
      </c>
      <c r="AC989">
        <v>41710</v>
      </c>
      <c r="AD989">
        <v>1</v>
      </c>
      <c r="AE989">
        <v>8.2610491532424622E-5</v>
      </c>
      <c r="AF989">
        <v>23</v>
      </c>
      <c r="AG989">
        <v>638</v>
      </c>
      <c r="AH989">
        <v>3.6050156739811913E-2</v>
      </c>
      <c r="AI989" s="3">
        <v>84989</v>
      </c>
      <c r="AJ989" s="3">
        <v>193846.04396649502</v>
      </c>
      <c r="AK989">
        <v>84</v>
      </c>
      <c r="AL989">
        <v>197139.19999999998</v>
      </c>
      <c r="AM989">
        <v>192100</v>
      </c>
      <c r="AN989">
        <v>28497</v>
      </c>
      <c r="AO989">
        <v>220597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</v>
      </c>
      <c r="AV989">
        <f t="shared" si="63"/>
        <v>3</v>
      </c>
      <c r="AW989">
        <v>9366</v>
      </c>
      <c r="AX989">
        <v>0.75</v>
      </c>
      <c r="AY989">
        <v>180075893.174382</v>
      </c>
      <c r="AZ989">
        <v>180075.89317438201</v>
      </c>
      <c r="BA989">
        <v>15486.9651034014</v>
      </c>
      <c r="BB989">
        <v>0.64570430250428479</v>
      </c>
      <c r="BC989">
        <v>5352</v>
      </c>
      <c r="BD989">
        <v>7110</v>
      </c>
      <c r="BE989">
        <v>-1758</v>
      </c>
      <c r="BF989">
        <v>-0.14479861625895726</v>
      </c>
      <c r="BG989">
        <v>166919</v>
      </c>
      <c r="BH989">
        <v>13.789260636100785</v>
      </c>
      <c r="BI989">
        <v>1699</v>
      </c>
      <c r="BJ989">
        <v>2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11926</v>
      </c>
      <c r="BU989">
        <v>0.77</v>
      </c>
      <c r="BV989">
        <v>0.55444499999999997</v>
      </c>
      <c r="BW989">
        <v>22</v>
      </c>
      <c r="BX989">
        <v>0.33540160000000002</v>
      </c>
      <c r="BY989">
        <v>-1.7901370000000001</v>
      </c>
      <c r="BZ989">
        <v>3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12031</v>
      </c>
      <c r="CK989">
        <v>0.41559305128418256</v>
      </c>
      <c r="CL989">
        <v>0.53840830449826993</v>
      </c>
      <c r="CM989">
        <v>20</v>
      </c>
      <c r="CN989">
        <v>-2.1311378533704213</v>
      </c>
      <c r="CO989">
        <v>922.00000000000011</v>
      </c>
      <c r="CP989">
        <v>0.27731107599999999</v>
      </c>
      <c r="CQ989">
        <v>-0.2407734862</v>
      </c>
      <c r="CR989">
        <v>10227</v>
      </c>
      <c r="CS989">
        <v>0.85299999999999998</v>
      </c>
      <c r="CT989">
        <v>9470</v>
      </c>
      <c r="CU989">
        <v>0.86353800379000001</v>
      </c>
      <c r="CV989">
        <v>4</v>
      </c>
      <c r="CW989">
        <v>1</v>
      </c>
      <c r="CX989">
        <v>1</v>
      </c>
      <c r="CY989">
        <v>312</v>
      </c>
      <c r="CZ989">
        <v>969</v>
      </c>
      <c r="DA989" s="2">
        <v>3046</v>
      </c>
      <c r="DB989" s="2">
        <v>495</v>
      </c>
      <c r="DC989" s="2">
        <v>107.78</v>
      </c>
      <c r="DD989" s="2">
        <v>339</v>
      </c>
      <c r="DE989">
        <v>303</v>
      </c>
      <c r="DF989">
        <v>11</v>
      </c>
      <c r="DG989">
        <v>8.2899999999999991</v>
      </c>
      <c r="DH989">
        <v>16.579999999999998</v>
      </c>
      <c r="DI989" s="2">
        <v>8.2899999999999991</v>
      </c>
      <c r="DJ989">
        <v>0.62</v>
      </c>
      <c r="DK989">
        <v>0.98223299485815807</v>
      </c>
      <c r="DL989">
        <v>0</v>
      </c>
      <c r="DM989">
        <v>0</v>
      </c>
      <c r="DN989">
        <v>21.5</v>
      </c>
      <c r="DO989">
        <v>0.111</v>
      </c>
      <c r="DP989">
        <v>6092.5899999999992</v>
      </c>
      <c r="DQ989" s="2">
        <v>0</v>
      </c>
      <c r="DR989" s="2">
        <v>705.5791941</v>
      </c>
      <c r="DS989">
        <v>2.556158978283873E-3</v>
      </c>
      <c r="DT989">
        <v>3.8417976148072399</v>
      </c>
      <c r="DU989">
        <v>757368.90834500734</v>
      </c>
      <c r="DV989">
        <v>1</v>
      </c>
    </row>
    <row r="990" spans="1:126" x14ac:dyDescent="0.15">
      <c r="A990" t="s">
        <v>1721</v>
      </c>
      <c r="B990" t="s">
        <v>1770</v>
      </c>
      <c r="C990">
        <v>21</v>
      </c>
      <c r="D990">
        <v>63</v>
      </c>
      <c r="E990" t="s">
        <v>1771</v>
      </c>
      <c r="F990">
        <v>21063</v>
      </c>
      <c r="G990" t="s">
        <v>5974</v>
      </c>
      <c r="H990">
        <v>95.2</v>
      </c>
      <c r="I990">
        <v>3.3</v>
      </c>
      <c r="J990">
        <v>0.1</v>
      </c>
      <c r="K990">
        <v>0.1</v>
      </c>
      <c r="L990">
        <v>0.5</v>
      </c>
      <c r="M990">
        <v>0.8</v>
      </c>
      <c r="N990">
        <f t="shared" si="62"/>
        <v>9074.84</v>
      </c>
      <c r="O990">
        <f t="shared" si="64"/>
        <v>925.15999999999985</v>
      </c>
      <c r="P990">
        <f t="shared" si="65"/>
        <v>1.1101920000000003</v>
      </c>
      <c r="Q990" s="4">
        <v>21063</v>
      </c>
      <c r="R990" s="5">
        <v>38.115437999999997</v>
      </c>
      <c r="S990" s="5">
        <v>-83.097209000000007</v>
      </c>
      <c r="T990">
        <v>9</v>
      </c>
      <c r="U990">
        <v>0.10208790060479812</v>
      </c>
      <c r="V990">
        <v>7774</v>
      </c>
      <c r="W990">
        <v>7781</v>
      </c>
      <c r="X990">
        <v>7725</v>
      </c>
      <c r="Y990">
        <v>7548</v>
      </c>
      <c r="Z990">
        <v>4282</v>
      </c>
      <c r="AA990">
        <v>21051</v>
      </c>
      <c r="AB990">
        <v>1835.7840000000003</v>
      </c>
      <c r="AC990">
        <v>28224</v>
      </c>
      <c r="AD990">
        <v>1</v>
      </c>
      <c r="AE990">
        <v>1.2944983818770226E-4</v>
      </c>
      <c r="AF990">
        <v>22</v>
      </c>
      <c r="AG990">
        <v>389</v>
      </c>
      <c r="AH990">
        <v>5.6555269922879174E-2</v>
      </c>
      <c r="AI990" s="3">
        <v>56336</v>
      </c>
      <c r="AJ990" s="3">
        <v>149961.93089069999</v>
      </c>
      <c r="AK990">
        <v>100</v>
      </c>
      <c r="AL990">
        <v>150540.79999999999</v>
      </c>
      <c r="AM990">
        <v>111732</v>
      </c>
      <c r="AN990">
        <v>15535</v>
      </c>
      <c r="AO990">
        <v>127267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f t="shared" si="63"/>
        <v>0</v>
      </c>
      <c r="AW990">
        <v>7725</v>
      </c>
      <c r="AX990">
        <v>1</v>
      </c>
      <c r="AY990">
        <v>160220948.214306</v>
      </c>
      <c r="AZ990">
        <v>160220.948214306</v>
      </c>
      <c r="BA990">
        <v>23553.418337458999</v>
      </c>
      <c r="BB990">
        <v>0.42456682324094552</v>
      </c>
      <c r="BC990">
        <v>477</v>
      </c>
      <c r="BD990">
        <v>2105</v>
      </c>
      <c r="BE990">
        <v>-1628</v>
      </c>
      <c r="BF990">
        <v>-0.20941600205814254</v>
      </c>
      <c r="BG990">
        <v>42828</v>
      </c>
      <c r="BH990">
        <v>5.5440776699029124</v>
      </c>
      <c r="BI990">
        <v>1390</v>
      </c>
      <c r="BJ990">
        <v>3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9083</v>
      </c>
      <c r="BU990">
        <v>0.55000000000000004</v>
      </c>
      <c r="BV990">
        <v>0.4382297</v>
      </c>
      <c r="BW990">
        <v>16</v>
      </c>
      <c r="BX990">
        <v>0.33028740000000001</v>
      </c>
      <c r="BY990">
        <v>-2.251655</v>
      </c>
      <c r="BZ990">
        <v>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7647</v>
      </c>
      <c r="CK990">
        <v>0.26154047338825681</v>
      </c>
      <c r="CL990">
        <v>0.47865123703112528</v>
      </c>
      <c r="CM990">
        <v>10</v>
      </c>
      <c r="CN990">
        <v>-2.4999886356845327</v>
      </c>
      <c r="CO990">
        <v>308</v>
      </c>
      <c r="CP990">
        <v>-4.9496976999999998E-2</v>
      </c>
      <c r="CQ990">
        <v>-0.65194238790000003</v>
      </c>
      <c r="CR990">
        <v>6158</v>
      </c>
      <c r="CS990">
        <v>0.80900000000000005</v>
      </c>
      <c r="CT990">
        <v>6243</v>
      </c>
      <c r="CU990">
        <v>0.86113266097999996</v>
      </c>
      <c r="CV990">
        <v>10</v>
      </c>
      <c r="CW990">
        <v>3</v>
      </c>
      <c r="CX990">
        <v>1</v>
      </c>
      <c r="CY990">
        <v>225</v>
      </c>
      <c r="CZ990">
        <v>585</v>
      </c>
      <c r="DA990" s="2">
        <v>1794</v>
      </c>
      <c r="DB990" s="2">
        <v>235</v>
      </c>
      <c r="DC990" s="2">
        <v>39.28</v>
      </c>
      <c r="DD990" s="2">
        <v>224</v>
      </c>
      <c r="DE990">
        <v>177</v>
      </c>
      <c r="DF990">
        <v>5</v>
      </c>
      <c r="DH990">
        <v>13.09</v>
      </c>
      <c r="DI990" s="2">
        <v>13.09</v>
      </c>
      <c r="DJ990">
        <v>0.28999999999999998</v>
      </c>
      <c r="DK990">
        <v>0.95817949446180062</v>
      </c>
      <c r="DL990">
        <v>0</v>
      </c>
      <c r="DM990">
        <v>0</v>
      </c>
      <c r="DN990">
        <v>8.1</v>
      </c>
      <c r="DO990">
        <v>5.4000000000000006E-2</v>
      </c>
      <c r="DP990">
        <v>0</v>
      </c>
      <c r="DQ990" s="2">
        <v>0</v>
      </c>
      <c r="DR990" s="2">
        <v>0</v>
      </c>
      <c r="DS990">
        <v>0</v>
      </c>
      <c r="DT990">
        <v>2.4500216978288698</v>
      </c>
      <c r="DU990">
        <v>368828.22640851629</v>
      </c>
      <c r="DV990">
        <v>1</v>
      </c>
    </row>
    <row r="991" spans="1:126" x14ac:dyDescent="0.15">
      <c r="A991" t="s">
        <v>1721</v>
      </c>
      <c r="B991" t="s">
        <v>1772</v>
      </c>
      <c r="C991">
        <v>21</v>
      </c>
      <c r="D991">
        <v>65</v>
      </c>
      <c r="E991" t="s">
        <v>1773</v>
      </c>
      <c r="F991">
        <v>21065</v>
      </c>
      <c r="G991" t="s">
        <v>5975</v>
      </c>
      <c r="H991">
        <v>98.2</v>
      </c>
      <c r="I991">
        <v>0.2</v>
      </c>
      <c r="J991">
        <v>0.2</v>
      </c>
      <c r="K991">
        <v>0.1</v>
      </c>
      <c r="L991">
        <v>0.6</v>
      </c>
      <c r="M991">
        <v>0.7</v>
      </c>
      <c r="N991">
        <f t="shared" ref="N991:N1054" si="66">H991^2+I991^2+J991^2+K991^2+L991^2+M991^2</f>
        <v>9644.1800000000021</v>
      </c>
      <c r="O991">
        <f t="shared" si="64"/>
        <v>355.81999999999789</v>
      </c>
      <c r="P991">
        <f t="shared" si="65"/>
        <v>0.42698399999999764</v>
      </c>
      <c r="Q991" s="4">
        <v>21065</v>
      </c>
      <c r="R991" s="5">
        <v>37.692449000000003</v>
      </c>
      <c r="S991" s="5">
        <v>-83.963982999999999</v>
      </c>
      <c r="T991">
        <v>6</v>
      </c>
      <c r="U991">
        <v>0.19404160890821698</v>
      </c>
      <c r="V991">
        <v>14647</v>
      </c>
      <c r="W991">
        <v>14547</v>
      </c>
      <c r="X991">
        <v>14476</v>
      </c>
      <c r="Y991">
        <v>14370</v>
      </c>
      <c r="Z991">
        <v>7765</v>
      </c>
      <c r="AA991">
        <v>21053</v>
      </c>
      <c r="AB991">
        <v>4518.1149999999998</v>
      </c>
      <c r="AC991">
        <v>29770</v>
      </c>
      <c r="AD991">
        <v>1</v>
      </c>
      <c r="AE991">
        <v>6.9079856313898866E-5</v>
      </c>
      <c r="AF991">
        <v>22</v>
      </c>
      <c r="AG991">
        <v>380</v>
      </c>
      <c r="AH991">
        <v>5.7894736842105263E-2</v>
      </c>
      <c r="AI991" s="3">
        <v>52286</v>
      </c>
      <c r="AJ991" s="3">
        <v>161969.585453245</v>
      </c>
      <c r="AK991">
        <v>100</v>
      </c>
      <c r="AL991">
        <v>163660.79999999999</v>
      </c>
      <c r="AM991">
        <v>202171</v>
      </c>
      <c r="AN991">
        <v>14428</v>
      </c>
      <c r="AO991">
        <v>216599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9</v>
      </c>
      <c r="AV991">
        <f t="shared" si="63"/>
        <v>9</v>
      </c>
      <c r="AW991">
        <v>13033</v>
      </c>
      <c r="AX991">
        <v>0.92999999999999994</v>
      </c>
      <c r="AY991">
        <v>262566753.19791201</v>
      </c>
      <c r="AZ991">
        <v>262566.75319791201</v>
      </c>
      <c r="BA991">
        <v>17140.2207507764</v>
      </c>
      <c r="BB991">
        <v>0.58342305769586023</v>
      </c>
      <c r="BC991">
        <v>365</v>
      </c>
      <c r="BD991">
        <v>55</v>
      </c>
      <c r="BE991">
        <v>310</v>
      </c>
      <c r="BF991">
        <v>2.1164743633508568E-2</v>
      </c>
      <c r="BG991">
        <v>136220</v>
      </c>
      <c r="BH991">
        <v>9.4100580270793035</v>
      </c>
      <c r="BI991">
        <v>2238</v>
      </c>
      <c r="BJ991">
        <v>13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1</v>
      </c>
      <c r="BS991">
        <v>0</v>
      </c>
      <c r="BT991">
        <v>14859</v>
      </c>
      <c r="BU991">
        <v>0.8</v>
      </c>
      <c r="BV991">
        <v>0.46301300000000001</v>
      </c>
      <c r="BW991">
        <v>61</v>
      </c>
      <c r="BX991">
        <v>1.0767880000000001</v>
      </c>
      <c r="BY991">
        <v>-1.356406</v>
      </c>
      <c r="BZ991">
        <v>14</v>
      </c>
      <c r="CA991">
        <v>2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1</v>
      </c>
      <c r="CI991">
        <v>0</v>
      </c>
      <c r="CJ991">
        <v>14435</v>
      </c>
      <c r="CK991">
        <v>1.2469691721510219</v>
      </c>
      <c r="CL991">
        <v>0.50605232331120653</v>
      </c>
      <c r="CM991">
        <v>54</v>
      </c>
      <c r="CN991">
        <v>-1.169440698716196</v>
      </c>
      <c r="CO991">
        <v>591</v>
      </c>
      <c r="CP991">
        <v>-0.68515151389999995</v>
      </c>
      <c r="CQ991">
        <v>-0.3127632528</v>
      </c>
      <c r="CR991">
        <v>11785</v>
      </c>
      <c r="CS991">
        <v>0.82200000000000006</v>
      </c>
      <c r="CT991">
        <v>11849</v>
      </c>
      <c r="CU991">
        <v>0.86793099509000005</v>
      </c>
      <c r="CV991">
        <v>10</v>
      </c>
      <c r="CW991">
        <v>7</v>
      </c>
      <c r="CX991">
        <v>5</v>
      </c>
      <c r="CY991">
        <v>268</v>
      </c>
      <c r="CZ991">
        <v>519</v>
      </c>
      <c r="DA991" s="2">
        <v>4055</v>
      </c>
      <c r="DB991" s="2">
        <v>820</v>
      </c>
      <c r="DC991" s="2">
        <v>82.83</v>
      </c>
      <c r="DD991" s="2">
        <v>304</v>
      </c>
      <c r="DE991">
        <v>114</v>
      </c>
      <c r="DF991">
        <v>3</v>
      </c>
      <c r="DG991">
        <v>27.61</v>
      </c>
      <c r="DH991">
        <v>13.8</v>
      </c>
      <c r="DI991" s="2">
        <v>13.8</v>
      </c>
      <c r="DJ991">
        <v>0.55000000000000004</v>
      </c>
      <c r="DK991">
        <v>0.93977355314998279</v>
      </c>
      <c r="DL991">
        <v>0</v>
      </c>
      <c r="DM991">
        <v>0</v>
      </c>
      <c r="DN991">
        <v>11.2</v>
      </c>
      <c r="DO991">
        <v>7.0999999999999994E-2</v>
      </c>
      <c r="DP991">
        <v>2.2000000000000002</v>
      </c>
      <c r="DQ991" s="2">
        <v>5627</v>
      </c>
      <c r="DR991" s="2">
        <v>349.51445346999998</v>
      </c>
      <c r="DS991">
        <v>2.1356027434242045E-3</v>
      </c>
      <c r="DT991">
        <v>4.2594119182233401</v>
      </c>
      <c r="DU991">
        <v>697098.76206596638</v>
      </c>
      <c r="DV991">
        <v>1</v>
      </c>
    </row>
    <row r="992" spans="1:126" x14ac:dyDescent="0.15">
      <c r="A992" t="s">
        <v>1721</v>
      </c>
      <c r="B992" t="s">
        <v>160</v>
      </c>
      <c r="C992">
        <v>21</v>
      </c>
      <c r="D992">
        <v>67</v>
      </c>
      <c r="E992" t="s">
        <v>1774</v>
      </c>
      <c r="F992">
        <v>21067</v>
      </c>
      <c r="G992" t="s">
        <v>5976</v>
      </c>
      <c r="H992">
        <v>73</v>
      </c>
      <c r="I992">
        <v>14.3</v>
      </c>
      <c r="J992">
        <v>0.2</v>
      </c>
      <c r="K992">
        <v>3.2</v>
      </c>
      <c r="L992">
        <v>2.2999999999999998</v>
      </c>
      <c r="M992">
        <v>6.9</v>
      </c>
      <c r="N992">
        <f t="shared" si="66"/>
        <v>5596.6699999999992</v>
      </c>
      <c r="O992">
        <f t="shared" si="64"/>
        <v>4403.3300000000008</v>
      </c>
      <c r="P992">
        <f t="shared" si="65"/>
        <v>5.2839960000000028</v>
      </c>
      <c r="Q992" s="4">
        <v>21067</v>
      </c>
      <c r="R992" s="5">
        <v>38.040675999999998</v>
      </c>
      <c r="S992" s="5">
        <v>-84.458274000000003</v>
      </c>
      <c r="T992">
        <v>2</v>
      </c>
      <c r="U992">
        <v>-7.4775793419651852E-3</v>
      </c>
      <c r="V992">
        <v>296766</v>
      </c>
      <c r="W992">
        <v>304473</v>
      </c>
      <c r="X992">
        <v>308306</v>
      </c>
      <c r="Y992">
        <v>315055</v>
      </c>
      <c r="Z992">
        <v>164163</v>
      </c>
      <c r="AA992">
        <v>21055</v>
      </c>
      <c r="AB992">
        <v>130440.26499999998</v>
      </c>
      <c r="AC992">
        <v>49778</v>
      </c>
      <c r="AD992">
        <v>5</v>
      </c>
      <c r="AE992">
        <v>1.6217653889317757E-5</v>
      </c>
      <c r="AF992">
        <v>51</v>
      </c>
      <c r="AG992">
        <v>718</v>
      </c>
      <c r="AH992">
        <v>7.1030640668523673E-2</v>
      </c>
      <c r="AI992" s="3">
        <v>114857</v>
      </c>
      <c r="AJ992" s="3">
        <v>181537.430093145</v>
      </c>
      <c r="AK992">
        <v>59</v>
      </c>
      <c r="AL992">
        <v>182739.19999999998</v>
      </c>
      <c r="AM992">
        <v>456055</v>
      </c>
      <c r="AN992">
        <v>69261</v>
      </c>
      <c r="AO992">
        <v>525316</v>
      </c>
      <c r="AP992">
        <v>17</v>
      </c>
      <c r="AQ992">
        <v>8</v>
      </c>
      <c r="AR992">
        <v>25</v>
      </c>
      <c r="AS992">
        <v>8.2109086848423343E-2</v>
      </c>
      <c r="AT992">
        <v>29</v>
      </c>
      <c r="AU992">
        <v>203</v>
      </c>
      <c r="AV992">
        <f t="shared" si="63"/>
        <v>232</v>
      </c>
      <c r="AW992">
        <v>292446</v>
      </c>
      <c r="AX992">
        <v>0.99</v>
      </c>
      <c r="AY992">
        <v>519337928.99578798</v>
      </c>
      <c r="AZ992">
        <v>519337.92899578798</v>
      </c>
      <c r="BA992">
        <v>1998.0215421913499</v>
      </c>
      <c r="BB992">
        <v>5.0049510422357111</v>
      </c>
      <c r="BC992">
        <v>875492</v>
      </c>
      <c r="BD992">
        <v>1000397</v>
      </c>
      <c r="BE992">
        <v>-124905</v>
      </c>
      <c r="BF992">
        <v>-0.42088716362386525</v>
      </c>
      <c r="BG992">
        <v>6801400</v>
      </c>
      <c r="BH992">
        <v>22.060550232561155</v>
      </c>
      <c r="BI992">
        <v>19231</v>
      </c>
      <c r="BJ992">
        <v>181</v>
      </c>
      <c r="BK992">
        <v>37</v>
      </c>
      <c r="BL992">
        <v>30</v>
      </c>
      <c r="BM992">
        <v>2</v>
      </c>
      <c r="BN992">
        <v>21</v>
      </c>
      <c r="BO992">
        <v>15</v>
      </c>
      <c r="BP992">
        <v>3</v>
      </c>
      <c r="BQ992">
        <v>42</v>
      </c>
      <c r="BR992">
        <v>7</v>
      </c>
      <c r="BS992">
        <v>1</v>
      </c>
      <c r="BT992">
        <v>296545</v>
      </c>
      <c r="BU992">
        <v>0.75</v>
      </c>
      <c r="BV992">
        <v>0.58152130000000002</v>
      </c>
      <c r="BW992">
        <v>1846</v>
      </c>
      <c r="BX992">
        <v>1.143165</v>
      </c>
      <c r="BY992">
        <v>-0.35098299999999999</v>
      </c>
      <c r="BZ992">
        <v>193</v>
      </c>
      <c r="CA992">
        <v>37</v>
      </c>
      <c r="CB992">
        <v>31</v>
      </c>
      <c r="CC992">
        <v>5</v>
      </c>
      <c r="CD992">
        <v>21</v>
      </c>
      <c r="CE992">
        <v>16</v>
      </c>
      <c r="CF992">
        <v>3</v>
      </c>
      <c r="CG992">
        <v>48</v>
      </c>
      <c r="CH992">
        <v>8</v>
      </c>
      <c r="CI992">
        <v>1</v>
      </c>
      <c r="CJ992">
        <v>311399</v>
      </c>
      <c r="CK992">
        <v>1.1657070189692325</v>
      </c>
      <c r="CL992">
        <v>0.64106468913460901</v>
      </c>
      <c r="CM992">
        <v>1849</v>
      </c>
      <c r="CN992">
        <v>-0.28829716318804111</v>
      </c>
      <c r="CO992">
        <v>70397</v>
      </c>
      <c r="CP992">
        <v>1.1732237029999999</v>
      </c>
      <c r="CQ992">
        <v>0.88861951800000005</v>
      </c>
      <c r="CR992">
        <v>263888</v>
      </c>
      <c r="CS992">
        <v>0.83400000000000007</v>
      </c>
      <c r="CT992">
        <v>241864</v>
      </c>
      <c r="CU992">
        <v>0.86825855298999999</v>
      </c>
      <c r="CV992">
        <v>921</v>
      </c>
      <c r="CW992">
        <v>429</v>
      </c>
      <c r="CX992">
        <v>386</v>
      </c>
      <c r="CY992">
        <v>2815</v>
      </c>
      <c r="CZ992">
        <v>1207</v>
      </c>
      <c r="DA992" s="2">
        <v>244477</v>
      </c>
      <c r="DB992" s="2">
        <v>45685</v>
      </c>
      <c r="DC992" s="2">
        <v>267.49</v>
      </c>
      <c r="DD992" s="2">
        <v>73993</v>
      </c>
      <c r="DE992">
        <v>445</v>
      </c>
      <c r="DF992">
        <v>59</v>
      </c>
      <c r="DG992">
        <v>84.3</v>
      </c>
      <c r="DH992">
        <v>1.95</v>
      </c>
      <c r="DI992" s="2">
        <v>16.54</v>
      </c>
      <c r="DJ992">
        <v>-2.39</v>
      </c>
      <c r="DK992">
        <v>0.9284153338499177</v>
      </c>
      <c r="DL992">
        <v>9.7493036211699167E-3</v>
      </c>
      <c r="DM992">
        <v>0</v>
      </c>
      <c r="DN992">
        <v>58.3</v>
      </c>
      <c r="DO992">
        <v>0.32700000000000001</v>
      </c>
      <c r="DP992">
        <v>100.1</v>
      </c>
      <c r="DQ992" s="2">
        <v>0</v>
      </c>
      <c r="DR992" s="2">
        <v>7813.4188792000014</v>
      </c>
      <c r="DS992">
        <v>4.2478306698466951E-2</v>
      </c>
      <c r="DT992">
        <v>5.4733076367705102</v>
      </c>
      <c r="DU992">
        <v>1000187.8588973335</v>
      </c>
      <c r="DV992">
        <v>0</v>
      </c>
    </row>
    <row r="993" spans="1:126" x14ac:dyDescent="0.15">
      <c r="A993" t="s">
        <v>1721</v>
      </c>
      <c r="B993" t="s">
        <v>1775</v>
      </c>
      <c r="C993">
        <v>21</v>
      </c>
      <c r="D993">
        <v>69</v>
      </c>
      <c r="E993" t="s">
        <v>1776</v>
      </c>
      <c r="F993">
        <v>21069</v>
      </c>
      <c r="G993" t="s">
        <v>5977</v>
      </c>
      <c r="H993">
        <v>96.6</v>
      </c>
      <c r="I993">
        <v>1.3</v>
      </c>
      <c r="J993">
        <v>0.1</v>
      </c>
      <c r="K993">
        <v>0.2</v>
      </c>
      <c r="L993">
        <v>0.8</v>
      </c>
      <c r="M993">
        <v>1</v>
      </c>
      <c r="N993">
        <f t="shared" si="66"/>
        <v>9334.94</v>
      </c>
      <c r="O993">
        <f t="shared" si="64"/>
        <v>665.05999999999949</v>
      </c>
      <c r="P993">
        <f t="shared" si="65"/>
        <v>0.79807199999999967</v>
      </c>
      <c r="Q993" s="4">
        <v>21069</v>
      </c>
      <c r="R993" s="5">
        <v>38.368431000000001</v>
      </c>
      <c r="S993" s="5">
        <v>-83.706152000000003</v>
      </c>
      <c r="T993">
        <v>7</v>
      </c>
      <c r="U993">
        <v>8.8091682245026337E-2</v>
      </c>
      <c r="V993">
        <v>14415</v>
      </c>
      <c r="W993">
        <v>14505</v>
      </c>
      <c r="X993">
        <v>14544</v>
      </c>
      <c r="Y993">
        <v>14588</v>
      </c>
      <c r="Z993">
        <v>7520</v>
      </c>
      <c r="AA993">
        <v>21057</v>
      </c>
      <c r="AB993">
        <v>5170.8930000000009</v>
      </c>
      <c r="AC993">
        <v>35469</v>
      </c>
      <c r="AD993">
        <v>1</v>
      </c>
      <c r="AE993">
        <v>6.8756875687568753E-5</v>
      </c>
      <c r="AF993">
        <v>26</v>
      </c>
      <c r="AG993">
        <v>1087</v>
      </c>
      <c r="AH993">
        <v>2.391904323827047E-2</v>
      </c>
      <c r="AI993" s="3">
        <v>183198</v>
      </c>
      <c r="AJ993" s="3">
        <v>223066.766202745</v>
      </c>
      <c r="AK993">
        <v>102</v>
      </c>
      <c r="AL993">
        <v>224953.60000000001</v>
      </c>
      <c r="AM993">
        <v>345484</v>
      </c>
      <c r="AN993">
        <v>67836</v>
      </c>
      <c r="AO993">
        <v>413320</v>
      </c>
      <c r="AP993">
        <v>3</v>
      </c>
      <c r="AQ993">
        <v>1</v>
      </c>
      <c r="AR993">
        <v>4</v>
      </c>
      <c r="AS993">
        <v>0.27576697690451568</v>
      </c>
      <c r="AT993">
        <v>4</v>
      </c>
      <c r="AU993">
        <v>18</v>
      </c>
      <c r="AV993">
        <f t="shared" si="63"/>
        <v>22</v>
      </c>
      <c r="AW993">
        <v>12487</v>
      </c>
      <c r="AX993">
        <v>0.91</v>
      </c>
      <c r="AY993">
        <v>365035759.22425902</v>
      </c>
      <c r="AZ993">
        <v>365035.759224259</v>
      </c>
      <c r="BA993">
        <v>26582.620549478201</v>
      </c>
      <c r="BB993">
        <v>0.37618563532466676</v>
      </c>
      <c r="BC993">
        <v>8082</v>
      </c>
      <c r="BD993">
        <v>23511</v>
      </c>
      <c r="BE993">
        <v>-15429</v>
      </c>
      <c r="BF993">
        <v>-1.0703433922996879</v>
      </c>
      <c r="BG993">
        <v>275627</v>
      </c>
      <c r="BH993">
        <v>18.951251375137513</v>
      </c>
      <c r="BI993">
        <v>1980</v>
      </c>
      <c r="BJ993">
        <v>10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2</v>
      </c>
      <c r="BQ993">
        <v>2</v>
      </c>
      <c r="BR993">
        <v>1</v>
      </c>
      <c r="BS993">
        <v>0</v>
      </c>
      <c r="BT993">
        <v>14667</v>
      </c>
      <c r="BU993">
        <v>0.79</v>
      </c>
      <c r="BV993">
        <v>0.51964719999999998</v>
      </c>
      <c r="BW993">
        <v>86</v>
      </c>
      <c r="BX993">
        <v>1.090884</v>
      </c>
      <c r="BY993">
        <v>-0.79009050000000003</v>
      </c>
      <c r="BZ993">
        <v>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0</v>
      </c>
      <c r="CJ993">
        <v>14510</v>
      </c>
      <c r="CK993">
        <v>0.82701585113714682</v>
      </c>
      <c r="CL993">
        <v>0.55441557196279601</v>
      </c>
      <c r="CM993">
        <v>93</v>
      </c>
      <c r="CN993">
        <v>-0.88255675691633162</v>
      </c>
      <c r="CO993">
        <v>1008</v>
      </c>
      <c r="CP993">
        <v>-0.24856228450000001</v>
      </c>
      <c r="CQ993">
        <v>-0.1726990071</v>
      </c>
      <c r="CR993">
        <v>12327</v>
      </c>
      <c r="CS993">
        <v>0.84</v>
      </c>
      <c r="CT993">
        <v>11273</v>
      </c>
      <c r="CU993">
        <v>0.83941689623999993</v>
      </c>
      <c r="CV993">
        <v>9</v>
      </c>
      <c r="CW993">
        <v>4</v>
      </c>
      <c r="CX993">
        <v>7</v>
      </c>
      <c r="CY993">
        <v>1485</v>
      </c>
      <c r="CZ993">
        <v>1610</v>
      </c>
      <c r="DA993" s="2">
        <v>6391</v>
      </c>
      <c r="DB993" s="2">
        <v>725</v>
      </c>
      <c r="DC993" s="2">
        <v>55.14</v>
      </c>
      <c r="DD993" s="2">
        <v>509</v>
      </c>
      <c r="DE993">
        <v>445</v>
      </c>
      <c r="DF993">
        <v>16</v>
      </c>
      <c r="DG993">
        <v>13.79</v>
      </c>
      <c r="DH993">
        <v>13.79</v>
      </c>
      <c r="DI993" s="2">
        <v>6.89</v>
      </c>
      <c r="DJ993">
        <v>-0.86</v>
      </c>
      <c r="DK993">
        <v>0.96841668577167872</v>
      </c>
      <c r="DL993">
        <v>2.7598896044158236E-3</v>
      </c>
      <c r="DM993">
        <v>0</v>
      </c>
      <c r="DN993">
        <v>28.4</v>
      </c>
      <c r="DO993">
        <v>0.13100000000000001</v>
      </c>
      <c r="DP993">
        <v>314.43</v>
      </c>
      <c r="DQ993" s="2">
        <v>0</v>
      </c>
      <c r="DR993" s="2">
        <v>1104.04260718</v>
      </c>
      <c r="DS993">
        <v>4.9078623508572424E-3</v>
      </c>
      <c r="DT993">
        <v>5.8252229727490104</v>
      </c>
      <c r="DU993">
        <v>1310404.8785225919</v>
      </c>
      <c r="DV993">
        <v>1</v>
      </c>
    </row>
    <row r="994" spans="1:126" x14ac:dyDescent="0.15">
      <c r="A994" t="s">
        <v>1721</v>
      </c>
      <c r="B994" t="s">
        <v>866</v>
      </c>
      <c r="C994">
        <v>21</v>
      </c>
      <c r="D994">
        <v>71</v>
      </c>
      <c r="E994" t="s">
        <v>1777</v>
      </c>
      <c r="F994">
        <v>21071</v>
      </c>
      <c r="G994" t="s">
        <v>5978</v>
      </c>
      <c r="H994">
        <v>97.9</v>
      </c>
      <c r="I994">
        <v>0.7</v>
      </c>
      <c r="J994">
        <v>0.1</v>
      </c>
      <c r="K994">
        <v>0.2</v>
      </c>
      <c r="L994">
        <v>0.5</v>
      </c>
      <c r="M994">
        <v>0.6</v>
      </c>
      <c r="N994">
        <f t="shared" si="66"/>
        <v>9585.5600000000031</v>
      </c>
      <c r="O994">
        <f t="shared" si="64"/>
        <v>414.43999999999687</v>
      </c>
      <c r="P994">
        <f t="shared" si="65"/>
        <v>0.49732799999999644</v>
      </c>
      <c r="Q994" s="4">
        <v>21071</v>
      </c>
      <c r="R994" s="5">
        <v>37.559877999999998</v>
      </c>
      <c r="S994" s="5">
        <v>-82.743360999999993</v>
      </c>
      <c r="T994">
        <v>7</v>
      </c>
      <c r="U994">
        <v>0.12324761950696633</v>
      </c>
      <c r="V994">
        <v>39454</v>
      </c>
      <c r="W994">
        <v>39087</v>
      </c>
      <c r="X994">
        <v>38649</v>
      </c>
      <c r="Y994">
        <v>37529</v>
      </c>
      <c r="Z994">
        <v>21046</v>
      </c>
      <c r="AA994">
        <v>21059</v>
      </c>
      <c r="AB994">
        <v>10897.187</v>
      </c>
      <c r="AC994">
        <v>30096</v>
      </c>
      <c r="AD994">
        <v>1</v>
      </c>
      <c r="AE994">
        <v>2.5873890656938085E-5</v>
      </c>
      <c r="AF994">
        <v>7</v>
      </c>
      <c r="AG994">
        <v>87</v>
      </c>
      <c r="AH994">
        <v>8.0459770114942528E-2</v>
      </c>
      <c r="AI994" s="3">
        <v>8160</v>
      </c>
      <c r="AJ994" s="3">
        <v>251741.433338945</v>
      </c>
      <c r="AK994">
        <v>40</v>
      </c>
      <c r="AL994">
        <v>253113.60000000001</v>
      </c>
      <c r="AM994">
        <v>711484</v>
      </c>
      <c r="AN994">
        <v>1932</v>
      </c>
      <c r="AO994">
        <v>713416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12</v>
      </c>
      <c r="AV994">
        <f t="shared" si="63"/>
        <v>12</v>
      </c>
      <c r="AW994">
        <v>9568</v>
      </c>
      <c r="AX994">
        <v>0.25</v>
      </c>
      <c r="AY994">
        <v>1505171755.71175</v>
      </c>
      <c r="AZ994">
        <v>1505171.7557117501</v>
      </c>
      <c r="BA994">
        <v>35696.800817717398</v>
      </c>
      <c r="BB994">
        <v>0.28013714873397561</v>
      </c>
      <c r="BC994">
        <v>30144</v>
      </c>
      <c r="BD994">
        <v>34673</v>
      </c>
      <c r="BE994">
        <v>-4529</v>
      </c>
      <c r="BF994">
        <v>-0.11479190956557003</v>
      </c>
      <c r="BG994">
        <v>507428</v>
      </c>
      <c r="BH994">
        <v>13.129136588268778</v>
      </c>
      <c r="BI994">
        <v>6302</v>
      </c>
      <c r="BJ994">
        <v>23</v>
      </c>
      <c r="BK994">
        <v>1</v>
      </c>
      <c r="BL994">
        <v>2</v>
      </c>
      <c r="BM994">
        <v>0</v>
      </c>
      <c r="BN994">
        <v>0</v>
      </c>
      <c r="BO994">
        <v>4</v>
      </c>
      <c r="BP994">
        <v>0</v>
      </c>
      <c r="BQ994">
        <v>0</v>
      </c>
      <c r="BR994">
        <v>0</v>
      </c>
      <c r="BS994">
        <v>0</v>
      </c>
      <c r="BT994">
        <v>41899</v>
      </c>
      <c r="BU994">
        <v>0.73</v>
      </c>
      <c r="BV994">
        <v>0.47697230000000002</v>
      </c>
      <c r="BW994">
        <v>167</v>
      </c>
      <c r="BX994">
        <v>0.71600759999999997</v>
      </c>
      <c r="BY994">
        <v>-1.542181</v>
      </c>
      <c r="BZ994">
        <v>21</v>
      </c>
      <c r="CA994">
        <v>0</v>
      </c>
      <c r="CB994">
        <v>2</v>
      </c>
      <c r="CC994">
        <v>0</v>
      </c>
      <c r="CD994">
        <v>0</v>
      </c>
      <c r="CE994">
        <v>4</v>
      </c>
      <c r="CF994">
        <v>0</v>
      </c>
      <c r="CG994">
        <v>0</v>
      </c>
      <c r="CH994">
        <v>0</v>
      </c>
      <c r="CI994">
        <v>0</v>
      </c>
      <c r="CJ994">
        <v>38095</v>
      </c>
      <c r="CK994">
        <v>0.70875442971518576</v>
      </c>
      <c r="CL994">
        <v>0.49651538897595787</v>
      </c>
      <c r="CM994">
        <v>156</v>
      </c>
      <c r="CN994">
        <v>-1.6061261076627877</v>
      </c>
      <c r="CO994">
        <v>2806</v>
      </c>
      <c r="CP994">
        <v>-1.8629132495</v>
      </c>
      <c r="CQ994">
        <v>-0.43878561469999999</v>
      </c>
      <c r="CR994">
        <v>30186</v>
      </c>
      <c r="CS994">
        <v>0.80599999999999994</v>
      </c>
      <c r="CT994">
        <v>31997</v>
      </c>
      <c r="CU994">
        <v>0.85978500085000009</v>
      </c>
      <c r="CV994">
        <v>348</v>
      </c>
      <c r="CW994">
        <v>28</v>
      </c>
      <c r="CX994">
        <v>22</v>
      </c>
      <c r="CY994">
        <v>76</v>
      </c>
      <c r="CZ994">
        <v>140</v>
      </c>
      <c r="DA994" s="2">
        <v>15129</v>
      </c>
      <c r="DB994" s="2">
        <v>2025</v>
      </c>
      <c r="DC994" s="2">
        <v>108.45</v>
      </c>
      <c r="DD994" s="2">
        <v>812</v>
      </c>
      <c r="DE994">
        <v>45</v>
      </c>
      <c r="DF994">
        <v>3</v>
      </c>
      <c r="DG994">
        <v>28.4</v>
      </c>
      <c r="DH994">
        <v>7.75</v>
      </c>
      <c r="DI994" s="2">
        <v>12.91</v>
      </c>
      <c r="DJ994">
        <v>0.04</v>
      </c>
      <c r="DK994">
        <v>0.9916666666666667</v>
      </c>
      <c r="DL994">
        <v>0</v>
      </c>
      <c r="DM994">
        <v>0</v>
      </c>
      <c r="DN994">
        <v>8.5</v>
      </c>
      <c r="DO994">
        <v>3.4000000000000002E-2</v>
      </c>
      <c r="DP994">
        <v>6.5</v>
      </c>
      <c r="DQ994" s="2">
        <v>0</v>
      </c>
      <c r="DR994" s="2">
        <v>0.76552977999999994</v>
      </c>
      <c r="DS994">
        <v>3.0242272698108671E-6</v>
      </c>
      <c r="DT994">
        <v>2.8566775149348098</v>
      </c>
      <c r="DU994">
        <v>723063.92984420352</v>
      </c>
      <c r="DV994">
        <v>1</v>
      </c>
    </row>
    <row r="995" spans="1:126" x14ac:dyDescent="0.15">
      <c r="A995" t="s">
        <v>1721</v>
      </c>
      <c r="B995" t="s">
        <v>162</v>
      </c>
      <c r="C995">
        <v>21</v>
      </c>
      <c r="D995">
        <v>73</v>
      </c>
      <c r="E995" t="s">
        <v>1778</v>
      </c>
      <c r="F995">
        <v>21073</v>
      </c>
      <c r="G995" t="s">
        <v>5979</v>
      </c>
      <c r="H995">
        <v>83.2</v>
      </c>
      <c r="I995">
        <v>10.3</v>
      </c>
      <c r="J995">
        <v>0.2</v>
      </c>
      <c r="K995">
        <v>1.4</v>
      </c>
      <c r="L995">
        <v>2.1</v>
      </c>
      <c r="M995">
        <v>2.8</v>
      </c>
      <c r="N995">
        <f t="shared" si="66"/>
        <v>7042.5800000000008</v>
      </c>
      <c r="O995">
        <f t="shared" si="64"/>
        <v>2957.4199999999992</v>
      </c>
      <c r="P995">
        <f t="shared" si="65"/>
        <v>3.5489040000000003</v>
      </c>
      <c r="Q995" s="4">
        <v>21073</v>
      </c>
      <c r="R995" s="5">
        <v>38.234918999999998</v>
      </c>
      <c r="S995" s="5">
        <v>-84.868786</v>
      </c>
      <c r="T995">
        <v>4</v>
      </c>
      <c r="U995">
        <v>4.8759255348129478E-2</v>
      </c>
      <c r="V995">
        <v>49399</v>
      </c>
      <c r="W995">
        <v>49509</v>
      </c>
      <c r="X995">
        <v>49778</v>
      </c>
      <c r="Y995">
        <v>50008</v>
      </c>
      <c r="Z995">
        <v>26857</v>
      </c>
      <c r="AA995">
        <v>21061</v>
      </c>
      <c r="AB995">
        <v>20224.456000000002</v>
      </c>
      <c r="AC995">
        <v>47964</v>
      </c>
      <c r="AD995">
        <v>1</v>
      </c>
      <c r="AE995">
        <v>2.0089196030374866E-5</v>
      </c>
      <c r="AF995">
        <v>36</v>
      </c>
      <c r="AG995">
        <v>579</v>
      </c>
      <c r="AH995">
        <v>6.2176165803108807E-2</v>
      </c>
      <c r="AI995" s="3">
        <v>78536</v>
      </c>
      <c r="AJ995" s="3">
        <v>132960.53657236</v>
      </c>
      <c r="AK995">
        <v>70</v>
      </c>
      <c r="AL995">
        <v>135763.20000000001</v>
      </c>
      <c r="AM995">
        <v>404768</v>
      </c>
      <c r="AN995">
        <v>32001</v>
      </c>
      <c r="AO995">
        <v>436769</v>
      </c>
      <c r="AP995">
        <v>3</v>
      </c>
      <c r="AQ995">
        <v>5</v>
      </c>
      <c r="AR995">
        <v>8</v>
      </c>
      <c r="AS995">
        <v>0.16158678220121594</v>
      </c>
      <c r="AT995">
        <v>8</v>
      </c>
      <c r="AU995">
        <v>32</v>
      </c>
      <c r="AV995">
        <f t="shared" si="63"/>
        <v>40</v>
      </c>
      <c r="AW995">
        <v>57771</v>
      </c>
      <c r="AX995">
        <v>0.98</v>
      </c>
      <c r="AY995">
        <v>222991524.91140601</v>
      </c>
      <c r="AZ995">
        <v>222991.52491140601</v>
      </c>
      <c r="BA995">
        <v>4692.6286522182199</v>
      </c>
      <c r="BB995">
        <v>2.1310017777078887</v>
      </c>
      <c r="BC995">
        <v>12135</v>
      </c>
      <c r="BD995">
        <v>15512</v>
      </c>
      <c r="BE995">
        <v>-3377</v>
      </c>
      <c r="BF995">
        <v>-6.8361707726877066E-2</v>
      </c>
      <c r="BG995">
        <v>921989</v>
      </c>
      <c r="BH995">
        <v>18.522017758849291</v>
      </c>
      <c r="BI995">
        <v>4237</v>
      </c>
      <c r="BJ995">
        <v>43</v>
      </c>
      <c r="BK995">
        <v>9</v>
      </c>
      <c r="BL995">
        <v>23</v>
      </c>
      <c r="BM995">
        <v>4</v>
      </c>
      <c r="BN995">
        <v>17</v>
      </c>
      <c r="BO995">
        <v>9</v>
      </c>
      <c r="BP995">
        <v>2</v>
      </c>
      <c r="BQ995">
        <v>6</v>
      </c>
      <c r="BR995">
        <v>2</v>
      </c>
      <c r="BS995">
        <v>0</v>
      </c>
      <c r="BT995">
        <v>48968</v>
      </c>
      <c r="BU995">
        <v>0.78</v>
      </c>
      <c r="BV995">
        <v>0.63172530000000005</v>
      </c>
      <c r="BW995">
        <v>482</v>
      </c>
      <c r="BX995">
        <v>2.3484720000000001</v>
      </c>
      <c r="BY995">
        <v>1.377556</v>
      </c>
      <c r="BZ995">
        <v>43</v>
      </c>
      <c r="CA995">
        <v>8</v>
      </c>
      <c r="CB995">
        <v>21</v>
      </c>
      <c r="CC995">
        <v>5</v>
      </c>
      <c r="CD995">
        <v>15</v>
      </c>
      <c r="CE995">
        <v>7</v>
      </c>
      <c r="CF995">
        <v>1</v>
      </c>
      <c r="CG995">
        <v>4</v>
      </c>
      <c r="CH995">
        <v>2</v>
      </c>
      <c r="CI995">
        <v>0</v>
      </c>
      <c r="CJ995">
        <v>49992</v>
      </c>
      <c r="CK995">
        <v>2.1203392542806849</v>
      </c>
      <c r="CL995">
        <v>0.67980424713798826</v>
      </c>
      <c r="CM995">
        <v>448</v>
      </c>
      <c r="CN995">
        <v>1.2401017681250297</v>
      </c>
      <c r="CO995">
        <v>7395</v>
      </c>
      <c r="CP995">
        <v>0.60347415100000001</v>
      </c>
      <c r="CQ995">
        <v>0.36257623100000003</v>
      </c>
      <c r="CR995">
        <v>42635</v>
      </c>
      <c r="CS995">
        <v>0.84400000000000008</v>
      </c>
      <c r="CT995">
        <v>40804</v>
      </c>
      <c r="CU995">
        <v>0.89196601779000007</v>
      </c>
      <c r="CV995">
        <v>52</v>
      </c>
      <c r="CW995">
        <v>37</v>
      </c>
      <c r="CX995">
        <v>20</v>
      </c>
      <c r="CY995">
        <v>441</v>
      </c>
      <c r="CZ995">
        <v>869</v>
      </c>
      <c r="DA995" s="2">
        <v>39539</v>
      </c>
      <c r="DB995" s="2">
        <v>5515</v>
      </c>
      <c r="DC995" s="2">
        <v>161.13</v>
      </c>
      <c r="DD995" s="2">
        <v>8562</v>
      </c>
      <c r="DE995">
        <v>248</v>
      </c>
      <c r="DF995">
        <v>16</v>
      </c>
      <c r="DG995">
        <v>34.24</v>
      </c>
      <c r="DH995">
        <v>4.03</v>
      </c>
      <c r="DI995" s="2">
        <v>16.11</v>
      </c>
      <c r="DJ995">
        <v>-0.34</v>
      </c>
      <c r="DK995">
        <v>0.92735815422226753</v>
      </c>
      <c r="DL995">
        <v>6.9084628670120895E-3</v>
      </c>
      <c r="DM995">
        <v>0</v>
      </c>
      <c r="DN995">
        <v>18.2</v>
      </c>
      <c r="DO995">
        <v>0.13800000000000001</v>
      </c>
      <c r="DP995">
        <v>6.1099999999999994</v>
      </c>
      <c r="DQ995" s="2">
        <v>0</v>
      </c>
      <c r="DR995" s="2">
        <v>781.20646380000005</v>
      </c>
      <c r="DS995">
        <v>5.7541830521665649E-3</v>
      </c>
      <c r="DT995">
        <v>3.8036359285009098</v>
      </c>
      <c r="DU995">
        <v>516393.78528825479</v>
      </c>
      <c r="DV995">
        <v>1</v>
      </c>
    </row>
    <row r="996" spans="1:126" x14ac:dyDescent="0.15">
      <c r="A996" t="s">
        <v>1721</v>
      </c>
      <c r="B996" t="s">
        <v>312</v>
      </c>
      <c r="C996">
        <v>21</v>
      </c>
      <c r="D996">
        <v>75</v>
      </c>
      <c r="E996" t="s">
        <v>1779</v>
      </c>
      <c r="F996">
        <v>21075</v>
      </c>
      <c r="G996" t="s">
        <v>5980</v>
      </c>
      <c r="H996">
        <v>73</v>
      </c>
      <c r="I996">
        <v>23.6</v>
      </c>
      <c r="J996">
        <v>0.2</v>
      </c>
      <c r="K996">
        <v>0.7</v>
      </c>
      <c r="L996">
        <v>1.7</v>
      </c>
      <c r="M996">
        <v>0.8</v>
      </c>
      <c r="N996">
        <f t="shared" si="66"/>
        <v>5890.02</v>
      </c>
      <c r="O996">
        <f t="shared" si="64"/>
        <v>4109.9799999999996</v>
      </c>
      <c r="P996">
        <f t="shared" si="65"/>
        <v>4.9319760000000015</v>
      </c>
      <c r="Q996" s="4">
        <v>21075</v>
      </c>
      <c r="R996" s="5">
        <v>36.552511000000003</v>
      </c>
      <c r="S996" s="5">
        <v>-89.187658999999996</v>
      </c>
      <c r="T996">
        <v>9</v>
      </c>
      <c r="U996">
        <v>9.3525368109783333E-2</v>
      </c>
      <c r="V996">
        <v>6758</v>
      </c>
      <c r="W996">
        <v>6550</v>
      </c>
      <c r="X996">
        <v>6422</v>
      </c>
      <c r="Y996">
        <v>6269</v>
      </c>
      <c r="Z996">
        <v>3311</v>
      </c>
      <c r="AA996">
        <v>21063</v>
      </c>
      <c r="AB996">
        <v>1925.502</v>
      </c>
      <c r="AC996">
        <v>28359</v>
      </c>
      <c r="AD996">
        <v>0</v>
      </c>
      <c r="AE996">
        <v>0</v>
      </c>
      <c r="AF996">
        <v>5</v>
      </c>
      <c r="AG996">
        <v>178</v>
      </c>
      <c r="AH996">
        <v>2.8089887640449437E-2</v>
      </c>
      <c r="AI996" s="3">
        <v>83382</v>
      </c>
      <c r="AJ996" s="3">
        <v>131759.97791828</v>
      </c>
      <c r="AK996">
        <v>97</v>
      </c>
      <c r="AL996">
        <v>147558.39999999999</v>
      </c>
      <c r="AM996">
        <v>199312</v>
      </c>
      <c r="AN996">
        <v>32701</v>
      </c>
      <c r="AO996">
        <v>232013</v>
      </c>
      <c r="AP996">
        <v>2</v>
      </c>
      <c r="AQ996">
        <v>0</v>
      </c>
      <c r="AR996">
        <v>2</v>
      </c>
      <c r="AS996">
        <v>0.30534351145038169</v>
      </c>
      <c r="AT996">
        <v>2</v>
      </c>
      <c r="AU996">
        <v>6</v>
      </c>
      <c r="AV996">
        <f t="shared" si="63"/>
        <v>8</v>
      </c>
      <c r="AW996">
        <v>3874</v>
      </c>
      <c r="AX996">
        <v>0.67999999999999994</v>
      </c>
      <c r="AY996">
        <v>81252206.105997294</v>
      </c>
      <c r="AZ996">
        <v>81252.206105997291</v>
      </c>
      <c r="BA996">
        <v>9710.1087334143795</v>
      </c>
      <c r="BB996">
        <v>1.0298545850045993</v>
      </c>
      <c r="BC996">
        <v>7589</v>
      </c>
      <c r="BD996">
        <v>6891</v>
      </c>
      <c r="BE996">
        <v>698</v>
      </c>
      <c r="BF996">
        <v>0.10328499556081681</v>
      </c>
      <c r="BG996">
        <v>232224</v>
      </c>
      <c r="BH996">
        <v>36.160697601993149</v>
      </c>
      <c r="BI996">
        <v>943</v>
      </c>
      <c r="BJ996">
        <v>6</v>
      </c>
      <c r="BK996">
        <v>0</v>
      </c>
      <c r="BL996">
        <v>1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1</v>
      </c>
      <c r="BS996">
        <v>0</v>
      </c>
      <c r="BT996">
        <v>6814</v>
      </c>
      <c r="BU996">
        <v>0.79</v>
      </c>
      <c r="BV996">
        <v>0.53071579999999996</v>
      </c>
      <c r="BW996">
        <v>53</v>
      </c>
      <c r="BX996">
        <v>1.32081</v>
      </c>
      <c r="BY996">
        <v>-0.26910309999999998</v>
      </c>
      <c r="BZ996">
        <v>7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6250</v>
      </c>
      <c r="CK996">
        <v>1.6</v>
      </c>
      <c r="CL996">
        <v>0.48324892871055708</v>
      </c>
      <c r="CM996">
        <v>39</v>
      </c>
      <c r="CN996">
        <v>-0.51087953182586698</v>
      </c>
      <c r="CO996">
        <v>407</v>
      </c>
      <c r="CP996">
        <v>-8.6913305999999996E-2</v>
      </c>
      <c r="CQ996">
        <v>-0.61270953920000004</v>
      </c>
      <c r="CR996">
        <v>4818</v>
      </c>
      <c r="CS996">
        <v>0.78299999999999992</v>
      </c>
      <c r="CT996">
        <v>5535</v>
      </c>
      <c r="CU996">
        <v>0.87958271237000007</v>
      </c>
      <c r="CW996">
        <v>1</v>
      </c>
      <c r="CX996">
        <v>7</v>
      </c>
      <c r="CY996">
        <v>143</v>
      </c>
      <c r="CZ996">
        <v>259</v>
      </c>
      <c r="DA996" s="2">
        <v>2962</v>
      </c>
      <c r="DB996" s="2">
        <v>365</v>
      </c>
      <c r="DC996" s="2">
        <v>78.31</v>
      </c>
      <c r="DD996" s="2">
        <v>1785</v>
      </c>
      <c r="DE996">
        <v>54</v>
      </c>
      <c r="DF996">
        <v>2</v>
      </c>
      <c r="DH996">
        <v>46.99</v>
      </c>
      <c r="DI996" s="2">
        <v>31.32</v>
      </c>
      <c r="DJ996">
        <v>-0.46</v>
      </c>
      <c r="DK996">
        <v>0.95639346621572996</v>
      </c>
      <c r="DL996">
        <v>0</v>
      </c>
      <c r="DM996">
        <v>0</v>
      </c>
      <c r="DN996">
        <v>76.3</v>
      </c>
      <c r="DO996">
        <v>0.51400000000000001</v>
      </c>
      <c r="DP996">
        <v>1833.2</v>
      </c>
      <c r="DQ996" s="2">
        <v>0</v>
      </c>
      <c r="DR996" s="2">
        <v>5771.2049396700004</v>
      </c>
      <c r="DS996">
        <v>3.9111346829346902E-2</v>
      </c>
      <c r="DT996">
        <v>2.6244954794048598</v>
      </c>
      <c r="DU996">
        <v>387266.35374821408</v>
      </c>
      <c r="DV996">
        <v>1</v>
      </c>
    </row>
    <row r="997" spans="1:126" x14ac:dyDescent="0.15">
      <c r="A997" t="s">
        <v>1721</v>
      </c>
      <c r="B997" t="s">
        <v>1158</v>
      </c>
      <c r="C997">
        <v>21</v>
      </c>
      <c r="D997">
        <v>77</v>
      </c>
      <c r="E997" t="s">
        <v>1780</v>
      </c>
      <c r="F997">
        <v>21077</v>
      </c>
      <c r="G997" t="s">
        <v>5981</v>
      </c>
      <c r="H997">
        <v>92.6</v>
      </c>
      <c r="I997">
        <v>1.3</v>
      </c>
      <c r="J997">
        <v>0.1</v>
      </c>
      <c r="K997">
        <v>0.2</v>
      </c>
      <c r="L997">
        <v>1.5</v>
      </c>
      <c r="M997">
        <v>4.3</v>
      </c>
      <c r="N997">
        <f t="shared" si="66"/>
        <v>8597.24</v>
      </c>
      <c r="O997">
        <f t="shared" si="64"/>
        <v>1402.7600000000002</v>
      </c>
      <c r="P997">
        <f t="shared" si="65"/>
        <v>1.6833120000000008</v>
      </c>
      <c r="Q997" s="4">
        <v>21077</v>
      </c>
      <c r="R997" s="5">
        <v>38.760103000000001</v>
      </c>
      <c r="S997" s="5">
        <v>-84.862153000000006</v>
      </c>
      <c r="T997">
        <v>1</v>
      </c>
      <c r="U997">
        <v>9.3250426556190646E-2</v>
      </c>
      <c r="V997">
        <v>8513</v>
      </c>
      <c r="W997">
        <v>8554</v>
      </c>
      <c r="X997">
        <v>8567</v>
      </c>
      <c r="Y997">
        <v>8591</v>
      </c>
      <c r="Z997">
        <v>4603</v>
      </c>
      <c r="AA997">
        <v>21065</v>
      </c>
      <c r="AB997">
        <v>3342.1419999999998</v>
      </c>
      <c r="AC997">
        <v>48370</v>
      </c>
      <c r="AD997">
        <v>0</v>
      </c>
      <c r="AE997">
        <v>0</v>
      </c>
      <c r="AF997">
        <v>15</v>
      </c>
      <c r="AG997">
        <v>185</v>
      </c>
      <c r="AH997">
        <v>8.1081081081081086E-2</v>
      </c>
      <c r="AI997" s="3">
        <v>27783</v>
      </c>
      <c r="AJ997" s="3">
        <v>62937.516735135003</v>
      </c>
      <c r="AK997">
        <v>85</v>
      </c>
      <c r="AL997">
        <v>66995.200000000012</v>
      </c>
      <c r="AM997">
        <v>383181</v>
      </c>
      <c r="AN997">
        <v>12428</v>
      </c>
      <c r="AO997">
        <v>395609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3</v>
      </c>
      <c r="AV997">
        <f t="shared" si="63"/>
        <v>3</v>
      </c>
      <c r="AW997">
        <v>3000</v>
      </c>
      <c r="AX997">
        <v>0.35</v>
      </c>
      <c r="AY997">
        <v>44523433.819858097</v>
      </c>
      <c r="AZ997">
        <v>44523.433819858095</v>
      </c>
      <c r="BA997">
        <v>5598.4612686596101</v>
      </c>
      <c r="BB997">
        <v>1.786205087455077</v>
      </c>
      <c r="BC997">
        <v>192005</v>
      </c>
      <c r="BD997">
        <v>193950</v>
      </c>
      <c r="BE997">
        <v>-1945</v>
      </c>
      <c r="BF997">
        <v>-0.22847409843768354</v>
      </c>
      <c r="BG997">
        <v>44504</v>
      </c>
      <c r="BH997">
        <v>5.1948173222831793</v>
      </c>
      <c r="BI997">
        <v>711</v>
      </c>
      <c r="BJ997">
        <v>4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8202</v>
      </c>
      <c r="BU997">
        <v>0.74</v>
      </c>
      <c r="BV997">
        <v>0.54627890000000001</v>
      </c>
      <c r="BW997">
        <v>25</v>
      </c>
      <c r="BX997">
        <v>0.48768590000000001</v>
      </c>
      <c r="BY997">
        <v>-1.513498</v>
      </c>
      <c r="BZ997">
        <v>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8606</v>
      </c>
      <c r="CK997">
        <v>0.23239600278875203</v>
      </c>
      <c r="CL997">
        <v>0.51618887015177062</v>
      </c>
      <c r="CM997">
        <v>23</v>
      </c>
      <c r="CN997">
        <v>-2.2025055334733432</v>
      </c>
      <c r="CO997">
        <v>515</v>
      </c>
      <c r="CP997">
        <v>-0.67515987</v>
      </c>
      <c r="CQ997">
        <v>-0.14545082309999999</v>
      </c>
      <c r="CR997">
        <v>7396</v>
      </c>
      <c r="CS997">
        <v>0.85499999999999998</v>
      </c>
      <c r="CT997">
        <v>6810</v>
      </c>
      <c r="CU997">
        <v>0.86268656715999992</v>
      </c>
      <c r="CV997">
        <v>5</v>
      </c>
      <c r="CW997">
        <v>1</v>
      </c>
      <c r="CX997">
        <v>3</v>
      </c>
      <c r="CY997">
        <v>198</v>
      </c>
      <c r="CZ997">
        <v>269</v>
      </c>
      <c r="DA997" s="2">
        <v>3502</v>
      </c>
      <c r="DB997" s="2">
        <v>360</v>
      </c>
      <c r="DC997" s="2">
        <v>47.2</v>
      </c>
      <c r="DD997" s="2">
        <v>505</v>
      </c>
      <c r="DE997">
        <v>56</v>
      </c>
      <c r="DF997">
        <v>4</v>
      </c>
      <c r="DG997">
        <v>11.8</v>
      </c>
      <c r="DH997">
        <v>11.8</v>
      </c>
      <c r="DI997" s="2">
        <v>11.8</v>
      </c>
      <c r="DJ997">
        <v>0.63</v>
      </c>
      <c r="DK997">
        <v>0.97044955548356904</v>
      </c>
      <c r="DL997">
        <v>0</v>
      </c>
      <c r="DM997">
        <v>0</v>
      </c>
      <c r="DN997">
        <v>5.4</v>
      </c>
      <c r="DO997">
        <v>8.1000000000000003E-2</v>
      </c>
      <c r="DP997">
        <v>0</v>
      </c>
      <c r="DQ997" s="2">
        <v>0</v>
      </c>
      <c r="DR997" s="2">
        <v>0</v>
      </c>
      <c r="DS997">
        <v>0</v>
      </c>
      <c r="DT997">
        <v>4.5198784714933202</v>
      </c>
      <c r="DU997">
        <v>302810.16217338934</v>
      </c>
      <c r="DV997">
        <v>1</v>
      </c>
    </row>
    <row r="998" spans="1:126" x14ac:dyDescent="0.15">
      <c r="A998" t="s">
        <v>1721</v>
      </c>
      <c r="B998" t="s">
        <v>1781</v>
      </c>
      <c r="C998">
        <v>21</v>
      </c>
      <c r="D998">
        <v>79</v>
      </c>
      <c r="E998" t="s">
        <v>1782</v>
      </c>
      <c r="F998">
        <v>21079</v>
      </c>
      <c r="G998" t="s">
        <v>5982</v>
      </c>
      <c r="H998">
        <v>94.4</v>
      </c>
      <c r="I998">
        <v>2</v>
      </c>
      <c r="J998">
        <v>0.1</v>
      </c>
      <c r="K998">
        <v>0.2</v>
      </c>
      <c r="L998">
        <v>0.9</v>
      </c>
      <c r="M998">
        <v>2.4</v>
      </c>
      <c r="N998">
        <f t="shared" si="66"/>
        <v>8921.9800000000014</v>
      </c>
      <c r="O998">
        <f t="shared" si="64"/>
        <v>1078.0199999999986</v>
      </c>
      <c r="P998">
        <f t="shared" si="65"/>
        <v>1.2936239999999988</v>
      </c>
      <c r="Q998" s="4">
        <v>21079</v>
      </c>
      <c r="R998" s="5">
        <v>37.630161999999999</v>
      </c>
      <c r="S998" s="5">
        <v>-84.545856000000001</v>
      </c>
      <c r="T998">
        <v>6</v>
      </c>
      <c r="U998">
        <v>7.6765420771774451E-2</v>
      </c>
      <c r="V998">
        <v>16892</v>
      </c>
      <c r="W998">
        <v>16880</v>
      </c>
      <c r="X998">
        <v>16976</v>
      </c>
      <c r="Y998">
        <v>17219</v>
      </c>
      <c r="Z998">
        <v>9227</v>
      </c>
      <c r="AA998">
        <v>21067</v>
      </c>
      <c r="AB998">
        <v>6683.0509999999995</v>
      </c>
      <c r="AC998">
        <v>44243</v>
      </c>
      <c r="AD998">
        <v>2</v>
      </c>
      <c r="AE998">
        <v>1.17813383600377E-4</v>
      </c>
      <c r="AF998">
        <v>29</v>
      </c>
      <c r="AG998">
        <v>805</v>
      </c>
      <c r="AH998">
        <v>3.6024844720496892E-2</v>
      </c>
      <c r="AI998" s="3">
        <v>127235</v>
      </c>
      <c r="AJ998" s="3">
        <v>147249.57223268499</v>
      </c>
      <c r="AK998">
        <v>82</v>
      </c>
      <c r="AL998">
        <v>149689.59999999998</v>
      </c>
      <c r="AM998">
        <v>448081</v>
      </c>
      <c r="AN998">
        <v>49161</v>
      </c>
      <c r="AO998">
        <v>497242</v>
      </c>
      <c r="AP998">
        <v>4</v>
      </c>
      <c r="AQ998">
        <v>0</v>
      </c>
      <c r="AR998">
        <v>4</v>
      </c>
      <c r="AS998">
        <v>0.23696682464454977</v>
      </c>
      <c r="AT998">
        <v>3</v>
      </c>
      <c r="AU998">
        <v>11</v>
      </c>
      <c r="AV998">
        <f t="shared" si="63"/>
        <v>14</v>
      </c>
      <c r="AW998">
        <v>16608</v>
      </c>
      <c r="AX998">
        <v>0.96</v>
      </c>
      <c r="AY998">
        <v>324674103.94553798</v>
      </c>
      <c r="AZ998">
        <v>324674.10394553799</v>
      </c>
      <c r="BA998">
        <v>21915.8044105931</v>
      </c>
      <c r="BB998">
        <v>0.4562917159073776</v>
      </c>
      <c r="BC998">
        <v>4691</v>
      </c>
      <c r="BD998">
        <v>15025</v>
      </c>
      <c r="BE998">
        <v>-10334</v>
      </c>
      <c r="BF998">
        <v>-0.61176888467913804</v>
      </c>
      <c r="BG998">
        <v>149173</v>
      </c>
      <c r="BH998">
        <v>8.7872879359095197</v>
      </c>
      <c r="BI998">
        <v>1971</v>
      </c>
      <c r="BJ998">
        <v>11</v>
      </c>
      <c r="BK998">
        <v>0</v>
      </c>
      <c r="BL998">
        <v>2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17085</v>
      </c>
      <c r="BU998">
        <v>0.79</v>
      </c>
      <c r="BV998">
        <v>0.54423310000000003</v>
      </c>
      <c r="BW998">
        <v>43</v>
      </c>
      <c r="BX998">
        <v>0.7609013</v>
      </c>
      <c r="BY998">
        <v>-1.418312</v>
      </c>
      <c r="BZ998">
        <v>11</v>
      </c>
      <c r="CA998">
        <v>0</v>
      </c>
      <c r="CB998">
        <v>2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16934</v>
      </c>
      <c r="CK998">
        <v>0.76768631156253686</v>
      </c>
      <c r="CL998">
        <v>0.59515600033638882</v>
      </c>
      <c r="CM998">
        <v>35</v>
      </c>
      <c r="CN998">
        <v>-1.518506381595834</v>
      </c>
      <c r="CO998">
        <v>1426</v>
      </c>
      <c r="CP998">
        <v>0.44136389300000001</v>
      </c>
      <c r="CQ998">
        <v>-2.76583907E-2</v>
      </c>
      <c r="CR998">
        <v>14787</v>
      </c>
      <c r="CS998">
        <v>0.85499999999999998</v>
      </c>
      <c r="CT998">
        <v>13226</v>
      </c>
      <c r="CU998">
        <v>0.86055469954000008</v>
      </c>
      <c r="CV998">
        <v>5</v>
      </c>
      <c r="CW998">
        <v>4</v>
      </c>
      <c r="CX998">
        <v>5</v>
      </c>
      <c r="CY998">
        <v>650</v>
      </c>
      <c r="CZ998">
        <v>1215</v>
      </c>
      <c r="DA998" s="2">
        <v>5245</v>
      </c>
      <c r="DB998" s="2">
        <v>1005</v>
      </c>
      <c r="DC998" s="2">
        <v>70.94</v>
      </c>
      <c r="DD998" s="2">
        <v>696</v>
      </c>
      <c r="DE998">
        <v>358</v>
      </c>
      <c r="DF998">
        <v>43</v>
      </c>
      <c r="DG998">
        <v>11.82</v>
      </c>
      <c r="DH998">
        <v>11.82</v>
      </c>
      <c r="DI998" s="2">
        <v>17.739999999999998</v>
      </c>
      <c r="DJ998">
        <v>-1.23</v>
      </c>
      <c r="DK998">
        <v>0.94786811804927884</v>
      </c>
      <c r="DL998">
        <v>0</v>
      </c>
      <c r="DM998">
        <v>0</v>
      </c>
      <c r="DN998">
        <v>18.600000000000001</v>
      </c>
      <c r="DO998">
        <v>0.12</v>
      </c>
      <c r="DP998">
        <v>20.7</v>
      </c>
      <c r="DQ998" s="2">
        <v>0</v>
      </c>
      <c r="DR998" s="2">
        <v>900.6739717800001</v>
      </c>
      <c r="DS998">
        <v>6.0169442085204325E-3</v>
      </c>
      <c r="DT998">
        <v>3.85318111483631</v>
      </c>
      <c r="DU998">
        <v>576781.13980740122</v>
      </c>
      <c r="DV998">
        <v>1</v>
      </c>
    </row>
    <row r="999" spans="1:126" x14ac:dyDescent="0.15">
      <c r="A999" t="s">
        <v>1721</v>
      </c>
      <c r="B999" t="s">
        <v>316</v>
      </c>
      <c r="C999">
        <v>21</v>
      </c>
      <c r="D999">
        <v>81</v>
      </c>
      <c r="E999" t="s">
        <v>1783</v>
      </c>
      <c r="F999">
        <v>21081</v>
      </c>
      <c r="G999" t="s">
        <v>5983</v>
      </c>
      <c r="H999">
        <v>95.5</v>
      </c>
      <c r="I999">
        <v>0.7</v>
      </c>
      <c r="J999">
        <v>0.2</v>
      </c>
      <c r="K999">
        <v>0.3</v>
      </c>
      <c r="L999">
        <v>1</v>
      </c>
      <c r="M999">
        <v>2.2999999999999998</v>
      </c>
      <c r="N999">
        <f t="shared" si="66"/>
        <v>9127.1600000000017</v>
      </c>
      <c r="O999">
        <f t="shared" si="64"/>
        <v>872.83999999999833</v>
      </c>
      <c r="P999">
        <f t="shared" si="65"/>
        <v>1.0474079999999983</v>
      </c>
      <c r="Q999" s="4">
        <v>21081</v>
      </c>
      <c r="R999" s="5">
        <v>38.649160000000002</v>
      </c>
      <c r="S999" s="5">
        <v>-84.625927000000004</v>
      </c>
      <c r="T999">
        <v>1</v>
      </c>
      <c r="U999">
        <v>0.10598427133550983</v>
      </c>
      <c r="V999">
        <v>24683</v>
      </c>
      <c r="W999">
        <v>24667</v>
      </c>
      <c r="X999">
        <v>24670</v>
      </c>
      <c r="Y999">
        <v>24734</v>
      </c>
      <c r="Z999">
        <v>12691</v>
      </c>
      <c r="AA999">
        <v>21069</v>
      </c>
      <c r="AB999">
        <v>8752.1949999999997</v>
      </c>
      <c r="AC999">
        <v>44824</v>
      </c>
      <c r="AD999">
        <v>3</v>
      </c>
      <c r="AE999">
        <v>1.2160518848804216E-4</v>
      </c>
      <c r="AF999">
        <v>38</v>
      </c>
      <c r="AG999">
        <v>812</v>
      </c>
      <c r="AH999">
        <v>4.6798029556650245E-2</v>
      </c>
      <c r="AI999" s="3">
        <v>98372</v>
      </c>
      <c r="AJ999" s="3">
        <v>165097.38568593501</v>
      </c>
      <c r="AK999">
        <v>72</v>
      </c>
      <c r="AL999">
        <v>166880</v>
      </c>
      <c r="AM999">
        <v>387660</v>
      </c>
      <c r="AN999">
        <v>43673</v>
      </c>
      <c r="AO999">
        <v>431333</v>
      </c>
      <c r="AP999">
        <v>2</v>
      </c>
      <c r="AQ999">
        <v>0</v>
      </c>
      <c r="AR999">
        <v>2</v>
      </c>
      <c r="AS999">
        <v>8.1079985405602628E-2</v>
      </c>
      <c r="AT999">
        <v>2</v>
      </c>
      <c r="AU999">
        <v>13</v>
      </c>
      <c r="AV999">
        <f t="shared" si="63"/>
        <v>15</v>
      </c>
      <c r="AW999">
        <v>20589</v>
      </c>
      <c r="AX999">
        <v>0.79</v>
      </c>
      <c r="AY999">
        <v>92765223.5777082</v>
      </c>
      <c r="AZ999">
        <v>92765.223577708195</v>
      </c>
      <c r="BA999">
        <v>4190.2590841679103</v>
      </c>
      <c r="BB999">
        <v>2.3864872789806912</v>
      </c>
      <c r="BC999">
        <v>3875</v>
      </c>
      <c r="BD999">
        <v>20610</v>
      </c>
      <c r="BE999">
        <v>-16735</v>
      </c>
      <c r="BF999">
        <v>-0.67799700198517199</v>
      </c>
      <c r="BG999">
        <v>256125</v>
      </c>
      <c r="BH999">
        <v>10.382042967166599</v>
      </c>
      <c r="BI999">
        <v>2129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3</v>
      </c>
      <c r="BR999">
        <v>1</v>
      </c>
      <c r="BS999">
        <v>0</v>
      </c>
      <c r="BT999">
        <v>25542</v>
      </c>
      <c r="BU999">
        <v>0.81</v>
      </c>
      <c r="BV999">
        <v>0.4730898</v>
      </c>
      <c r="BW999">
        <v>90</v>
      </c>
      <c r="BX999">
        <v>0.97878010000000004</v>
      </c>
      <c r="BY999">
        <v>-1.4750890000000001</v>
      </c>
      <c r="BZ999">
        <v>18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1</v>
      </c>
      <c r="CI999">
        <v>0</v>
      </c>
      <c r="CJ999">
        <v>24846</v>
      </c>
      <c r="CK999">
        <v>0.84520647186669884</v>
      </c>
      <c r="CL999">
        <v>0.53382945736434106</v>
      </c>
      <c r="CM999">
        <v>75</v>
      </c>
      <c r="CN999">
        <v>-1.5439443665830141</v>
      </c>
      <c r="CO999">
        <v>1652.0000000000002</v>
      </c>
      <c r="CP999">
        <v>0.15496575400000001</v>
      </c>
      <c r="CQ999">
        <v>-5.8536315999999998E-2</v>
      </c>
      <c r="CR999">
        <v>21157</v>
      </c>
      <c r="CS999">
        <v>0.85400000000000009</v>
      </c>
      <c r="CT999">
        <v>20067</v>
      </c>
      <c r="CU999">
        <v>0.88580394296999998</v>
      </c>
      <c r="CV999">
        <v>22</v>
      </c>
      <c r="CW999">
        <v>7</v>
      </c>
      <c r="CX999">
        <v>13</v>
      </c>
      <c r="CY999">
        <v>584</v>
      </c>
      <c r="CZ999">
        <v>1214</v>
      </c>
      <c r="DA999" s="2">
        <v>8252</v>
      </c>
      <c r="DB999" s="2">
        <v>1690</v>
      </c>
      <c r="DC999" s="2">
        <v>68.680000000000007</v>
      </c>
      <c r="DD999" s="2">
        <v>1258</v>
      </c>
      <c r="DE999">
        <v>353</v>
      </c>
      <c r="DF999">
        <v>20</v>
      </c>
      <c r="DG999">
        <v>16.16</v>
      </c>
      <c r="DH999">
        <v>4.04</v>
      </c>
      <c r="DI999" s="2">
        <v>8.08</v>
      </c>
      <c r="DJ999">
        <v>-0.93</v>
      </c>
      <c r="DK999">
        <v>0.9673077705038019</v>
      </c>
      <c r="DL999">
        <v>0</v>
      </c>
      <c r="DM999">
        <v>0</v>
      </c>
      <c r="DN999">
        <v>14.3</v>
      </c>
      <c r="DO999">
        <v>8.8000000000000009E-2</v>
      </c>
      <c r="DP999">
        <v>11.45</v>
      </c>
      <c r="DQ999" s="2">
        <v>0</v>
      </c>
      <c r="DR999" s="2">
        <v>0</v>
      </c>
      <c r="DS999">
        <v>0</v>
      </c>
      <c r="DT999">
        <v>3.0863150636929499</v>
      </c>
      <c r="DU999">
        <v>515044.25782907946</v>
      </c>
      <c r="DV999">
        <v>1</v>
      </c>
    </row>
    <row r="1000" spans="1:126" x14ac:dyDescent="0.15">
      <c r="A1000" t="s">
        <v>1721</v>
      </c>
      <c r="B1000" t="s">
        <v>1784</v>
      </c>
      <c r="C1000">
        <v>21</v>
      </c>
      <c r="D1000">
        <v>83</v>
      </c>
      <c r="E1000" t="s">
        <v>1785</v>
      </c>
      <c r="F1000">
        <v>21083</v>
      </c>
      <c r="G1000" t="s">
        <v>5984</v>
      </c>
      <c r="H1000">
        <v>87.8</v>
      </c>
      <c r="I1000">
        <v>4.3</v>
      </c>
      <c r="J1000">
        <v>0.2</v>
      </c>
      <c r="K1000">
        <v>0.3</v>
      </c>
      <c r="L1000">
        <v>1.7</v>
      </c>
      <c r="M1000">
        <v>5.7</v>
      </c>
      <c r="N1000">
        <f t="shared" si="66"/>
        <v>7762.8399999999992</v>
      </c>
      <c r="O1000">
        <f t="shared" si="64"/>
        <v>2237.1600000000008</v>
      </c>
      <c r="P1000">
        <f t="shared" si="65"/>
        <v>2.6845920000000021</v>
      </c>
      <c r="Q1000" s="4">
        <v>21083</v>
      </c>
      <c r="R1000" s="5">
        <v>36.723343999999997</v>
      </c>
      <c r="S1000" s="5">
        <v>-88.649896999999996</v>
      </c>
      <c r="T1000">
        <v>7</v>
      </c>
      <c r="U1000">
        <v>0.11277715013761851</v>
      </c>
      <c r="V1000">
        <v>37200</v>
      </c>
      <c r="W1000">
        <v>37451</v>
      </c>
      <c r="X1000">
        <v>37502</v>
      </c>
      <c r="Y1000">
        <v>37165</v>
      </c>
      <c r="Z1000">
        <v>19072</v>
      </c>
      <c r="AA1000">
        <v>21071</v>
      </c>
      <c r="AB1000">
        <v>13653.915000000001</v>
      </c>
      <c r="AC1000">
        <v>39530</v>
      </c>
      <c r="AD1000">
        <v>2</v>
      </c>
      <c r="AE1000">
        <v>5.3330489040584503E-5</v>
      </c>
      <c r="AF1000">
        <v>53</v>
      </c>
      <c r="AG1000">
        <v>1442</v>
      </c>
      <c r="AH1000">
        <v>3.6754507628294034E-2</v>
      </c>
      <c r="AI1000" s="3">
        <v>291813</v>
      </c>
      <c r="AJ1000" s="3">
        <v>353119.47862578003</v>
      </c>
      <c r="AK1000">
        <v>58</v>
      </c>
      <c r="AL1000">
        <v>356160</v>
      </c>
      <c r="AM1000">
        <v>282709</v>
      </c>
      <c r="AN1000">
        <v>151728</v>
      </c>
      <c r="AO1000">
        <v>434437</v>
      </c>
      <c r="AP1000">
        <v>4</v>
      </c>
      <c r="AQ1000">
        <v>0</v>
      </c>
      <c r="AR1000">
        <v>4</v>
      </c>
      <c r="AS1000">
        <v>0.10680622680302261</v>
      </c>
      <c r="AT1000">
        <v>3</v>
      </c>
      <c r="AU1000">
        <v>41</v>
      </c>
      <c r="AV1000">
        <f t="shared" si="63"/>
        <v>44</v>
      </c>
      <c r="AW1000">
        <v>35792</v>
      </c>
      <c r="AX1000">
        <v>0.92999999999999994</v>
      </c>
      <c r="AY1000">
        <v>239539263.20919001</v>
      </c>
      <c r="AZ1000">
        <v>239539.26320919002</v>
      </c>
      <c r="BA1000">
        <v>6418.1607727958299</v>
      </c>
      <c r="BB1000">
        <v>1.5580787633719366</v>
      </c>
      <c r="BC1000">
        <v>27616</v>
      </c>
      <c r="BD1000">
        <v>31615</v>
      </c>
      <c r="BE1000">
        <v>-3999</v>
      </c>
      <c r="BF1000">
        <v>-0.1075</v>
      </c>
      <c r="BG1000">
        <v>514597</v>
      </c>
      <c r="BH1000">
        <v>13.721854834408832</v>
      </c>
      <c r="BI1000">
        <v>5119</v>
      </c>
      <c r="BJ1000">
        <v>40</v>
      </c>
      <c r="BK1000">
        <v>0</v>
      </c>
      <c r="BL1000">
        <v>2</v>
      </c>
      <c r="BM1000">
        <v>0</v>
      </c>
      <c r="BN1000">
        <v>0</v>
      </c>
      <c r="BO1000">
        <v>1</v>
      </c>
      <c r="BP1000">
        <v>0</v>
      </c>
      <c r="BQ1000">
        <v>2</v>
      </c>
      <c r="BR1000">
        <v>1</v>
      </c>
      <c r="BS1000">
        <v>0</v>
      </c>
      <c r="BT1000">
        <v>37719</v>
      </c>
      <c r="BU1000">
        <v>0.8</v>
      </c>
      <c r="BV1000">
        <v>0.56442400000000004</v>
      </c>
      <c r="BW1000">
        <v>191</v>
      </c>
      <c r="BX1000">
        <v>1.2195450000000001</v>
      </c>
      <c r="BY1000">
        <v>-0.58229299999999995</v>
      </c>
      <c r="BZ1000">
        <v>39</v>
      </c>
      <c r="CA1000">
        <v>0</v>
      </c>
      <c r="CB1000">
        <v>2</v>
      </c>
      <c r="CC1000">
        <v>0</v>
      </c>
      <c r="CD1000">
        <v>0</v>
      </c>
      <c r="CE1000">
        <v>0</v>
      </c>
      <c r="CF1000">
        <v>1</v>
      </c>
      <c r="CG1000">
        <v>3</v>
      </c>
      <c r="CH1000">
        <v>2</v>
      </c>
      <c r="CI1000">
        <v>0</v>
      </c>
      <c r="CJ1000">
        <v>37654</v>
      </c>
      <c r="CK1000">
        <v>1.2482073617676741</v>
      </c>
      <c r="CL1000">
        <v>0.64019656425503801</v>
      </c>
      <c r="CM1000">
        <v>170</v>
      </c>
      <c r="CN1000">
        <v>-0.48190849336824509</v>
      </c>
      <c r="CO1000">
        <v>3730</v>
      </c>
      <c r="CP1000">
        <v>0.46541624199999998</v>
      </c>
      <c r="CQ1000">
        <v>0.15027344400000001</v>
      </c>
      <c r="CR1000">
        <v>31761</v>
      </c>
      <c r="CS1000">
        <v>0.84900000000000009</v>
      </c>
      <c r="CT1000">
        <v>29165</v>
      </c>
      <c r="CU1000">
        <v>0.84570723233</v>
      </c>
      <c r="CV1000">
        <v>24</v>
      </c>
      <c r="CW1000">
        <v>16</v>
      </c>
      <c r="CX1000">
        <v>16</v>
      </c>
      <c r="CY1000">
        <v>1565</v>
      </c>
      <c r="CZ1000">
        <v>2070</v>
      </c>
      <c r="DA1000" s="2">
        <v>17173</v>
      </c>
      <c r="DB1000" s="2">
        <v>2475</v>
      </c>
      <c r="DC1000" s="2">
        <v>85.44</v>
      </c>
      <c r="DD1000" s="2">
        <v>3038</v>
      </c>
      <c r="DE1000">
        <v>594</v>
      </c>
      <c r="DF1000">
        <v>21</v>
      </c>
      <c r="DG1000">
        <v>24.03</v>
      </c>
      <c r="DH1000">
        <v>5.34</v>
      </c>
      <c r="DI1000" s="2">
        <v>5.34</v>
      </c>
      <c r="DJ1000">
        <v>-2.48</v>
      </c>
      <c r="DK1000">
        <v>0.94407377327260955</v>
      </c>
      <c r="DL1000">
        <v>0</v>
      </c>
      <c r="DM1000">
        <v>0</v>
      </c>
      <c r="DN1000">
        <v>168.3</v>
      </c>
      <c r="DO1000">
        <v>0.48299999999999998</v>
      </c>
      <c r="DP1000">
        <v>13602.460000000001</v>
      </c>
      <c r="DQ1000" s="2">
        <v>0</v>
      </c>
      <c r="DR1000" s="2">
        <v>642.86520402999997</v>
      </c>
      <c r="DS1000">
        <v>1.5433629678537739E-3</v>
      </c>
      <c r="DT1000">
        <v>3.5562036688214</v>
      </c>
      <c r="DU1000">
        <v>1266577.4986874298</v>
      </c>
      <c r="DV1000">
        <v>1</v>
      </c>
    </row>
    <row r="1001" spans="1:126" x14ac:dyDescent="0.15">
      <c r="A1001" t="s">
        <v>1721</v>
      </c>
      <c r="B1001" t="s">
        <v>1786</v>
      </c>
      <c r="C1001">
        <v>21</v>
      </c>
      <c r="D1001">
        <v>85</v>
      </c>
      <c r="E1001" t="s">
        <v>1787</v>
      </c>
      <c r="F1001">
        <v>21085</v>
      </c>
      <c r="G1001" t="s">
        <v>5985</v>
      </c>
      <c r="H1001">
        <v>96.7</v>
      </c>
      <c r="I1001">
        <v>1</v>
      </c>
      <c r="J1001">
        <v>0.2</v>
      </c>
      <c r="K1001">
        <v>0.2</v>
      </c>
      <c r="L1001">
        <v>0.9</v>
      </c>
      <c r="M1001">
        <v>1</v>
      </c>
      <c r="N1001">
        <f t="shared" si="66"/>
        <v>9353.7800000000025</v>
      </c>
      <c r="O1001">
        <f t="shared" si="64"/>
        <v>646.21999999999753</v>
      </c>
      <c r="P1001">
        <f t="shared" si="65"/>
        <v>0.77546399999999727</v>
      </c>
      <c r="Q1001" s="4">
        <v>21085</v>
      </c>
      <c r="R1001" s="5">
        <v>37.458576999999998</v>
      </c>
      <c r="S1001" s="5">
        <v>-86.344010999999995</v>
      </c>
      <c r="T1001">
        <v>6</v>
      </c>
      <c r="U1001">
        <v>0.18848483170023916</v>
      </c>
      <c r="V1001">
        <v>25772</v>
      </c>
      <c r="W1001">
        <v>25934</v>
      </c>
      <c r="X1001">
        <v>26001</v>
      </c>
      <c r="Y1001">
        <v>26130</v>
      </c>
      <c r="Z1001">
        <v>13442</v>
      </c>
      <c r="AA1001">
        <v>21073</v>
      </c>
      <c r="AB1001">
        <v>8912.9539999999997</v>
      </c>
      <c r="AC1001">
        <v>35030</v>
      </c>
      <c r="AD1001">
        <v>1</v>
      </c>
      <c r="AE1001">
        <v>3.8460059228491213E-5</v>
      </c>
      <c r="AF1001">
        <v>48</v>
      </c>
      <c r="AG1001">
        <v>1407</v>
      </c>
      <c r="AH1001">
        <v>3.4115138592750532E-2</v>
      </c>
      <c r="AI1001" s="3">
        <v>200895</v>
      </c>
      <c r="AJ1001" s="3">
        <v>319124.02900760004</v>
      </c>
      <c r="AK1001">
        <v>82</v>
      </c>
      <c r="AL1001">
        <v>326950.40000000002</v>
      </c>
      <c r="AM1001">
        <v>406337</v>
      </c>
      <c r="AN1001">
        <v>76358</v>
      </c>
      <c r="AO1001">
        <v>482695</v>
      </c>
      <c r="AP1001">
        <v>3</v>
      </c>
      <c r="AQ1001">
        <v>0</v>
      </c>
      <c r="AR1001">
        <v>3</v>
      </c>
      <c r="AS1001">
        <v>0.1156782601989666</v>
      </c>
      <c r="AT1001">
        <v>4</v>
      </c>
      <c r="AU1001">
        <v>22</v>
      </c>
      <c r="AV1001">
        <f t="shared" si="63"/>
        <v>26</v>
      </c>
      <c r="AW1001">
        <v>26064</v>
      </c>
      <c r="AX1001">
        <v>0.96</v>
      </c>
      <c r="AY1001">
        <v>163469797.023626</v>
      </c>
      <c r="AZ1001">
        <v>163469.79702362599</v>
      </c>
      <c r="BA1001">
        <v>6811.50154334124</v>
      </c>
      <c r="BB1001">
        <v>1.4681050773270043</v>
      </c>
      <c r="BC1001">
        <v>3939</v>
      </c>
      <c r="BD1001">
        <v>28623</v>
      </c>
      <c r="BE1001">
        <v>-24684</v>
      </c>
      <c r="BF1001">
        <v>-0.95778364116094983</v>
      </c>
      <c r="BG1001">
        <v>456526</v>
      </c>
      <c r="BH1001">
        <v>17.558016999346179</v>
      </c>
      <c r="BI1001">
        <v>3249</v>
      </c>
      <c r="BJ1001">
        <v>13</v>
      </c>
      <c r="BK1001">
        <v>2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25581</v>
      </c>
      <c r="BU1001">
        <v>0.75</v>
      </c>
      <c r="BV1001">
        <v>0.50481719999999997</v>
      </c>
      <c r="BW1001">
        <v>90</v>
      </c>
      <c r="BX1001">
        <v>0.70364729999999998</v>
      </c>
      <c r="BY1001">
        <v>-1.4916309999999999</v>
      </c>
      <c r="BZ1001">
        <v>15</v>
      </c>
      <c r="CA1001">
        <v>2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2</v>
      </c>
      <c r="CH1001">
        <v>0</v>
      </c>
      <c r="CI1001">
        <v>0</v>
      </c>
      <c r="CJ1001">
        <v>26144</v>
      </c>
      <c r="CK1001">
        <v>0.80324357405140756</v>
      </c>
      <c r="CL1001">
        <v>0.5257457184983555</v>
      </c>
      <c r="CM1001">
        <v>95</v>
      </c>
      <c r="CN1001">
        <v>-1.4874155110559473</v>
      </c>
      <c r="CO1001">
        <v>1282</v>
      </c>
      <c r="CP1001">
        <v>0.19435686199999999</v>
      </c>
      <c r="CQ1001">
        <v>-0.1713294393</v>
      </c>
      <c r="CR1001">
        <v>21821</v>
      </c>
      <c r="CS1001">
        <v>0.83</v>
      </c>
      <c r="CT1001">
        <v>20411</v>
      </c>
      <c r="CU1001">
        <v>0.86472760848999997</v>
      </c>
      <c r="CV1001">
        <v>27</v>
      </c>
      <c r="CW1001">
        <v>10</v>
      </c>
      <c r="CX1001">
        <v>18</v>
      </c>
      <c r="CY1001">
        <v>739</v>
      </c>
      <c r="CZ1001">
        <v>2093</v>
      </c>
      <c r="DA1001" s="2">
        <v>12374</v>
      </c>
      <c r="DB1001" s="2">
        <v>1190</v>
      </c>
      <c r="DC1001" s="2">
        <v>80.78</v>
      </c>
      <c r="DD1001" s="2">
        <v>1040</v>
      </c>
      <c r="DE1001">
        <v>635</v>
      </c>
      <c r="DF1001">
        <v>22</v>
      </c>
      <c r="DG1001">
        <v>19.23</v>
      </c>
      <c r="DH1001">
        <v>7.69</v>
      </c>
      <c r="DI1001" s="2">
        <v>3.85</v>
      </c>
      <c r="DJ1001">
        <v>0.21</v>
      </c>
      <c r="DK1001">
        <v>0.97797356828193838</v>
      </c>
      <c r="DL1001">
        <v>0</v>
      </c>
      <c r="DM1001">
        <v>0</v>
      </c>
      <c r="DN1001">
        <v>97.8</v>
      </c>
      <c r="DO1001">
        <v>0.30199999999999999</v>
      </c>
      <c r="DP1001">
        <v>8330.91</v>
      </c>
      <c r="DQ1001" s="2">
        <v>0</v>
      </c>
      <c r="DR1001" s="2">
        <v>0</v>
      </c>
      <c r="DS1001">
        <v>0</v>
      </c>
      <c r="DT1001">
        <v>4.5623738106487801</v>
      </c>
      <c r="DU1001">
        <v>1491669.942341143</v>
      </c>
      <c r="DV1001">
        <v>1</v>
      </c>
    </row>
    <row r="1002" spans="1:126" x14ac:dyDescent="0.15">
      <c r="A1002" t="s">
        <v>1721</v>
      </c>
      <c r="B1002" t="s">
        <v>1788</v>
      </c>
      <c r="C1002">
        <v>21</v>
      </c>
      <c r="D1002">
        <v>87</v>
      </c>
      <c r="E1002" t="s">
        <v>1789</v>
      </c>
      <c r="F1002">
        <v>21087</v>
      </c>
      <c r="G1002" t="s">
        <v>5986</v>
      </c>
      <c r="H1002">
        <v>95</v>
      </c>
      <c r="I1002">
        <v>2</v>
      </c>
      <c r="J1002">
        <v>0.3</v>
      </c>
      <c r="K1002">
        <v>0.2</v>
      </c>
      <c r="L1002">
        <v>1.2</v>
      </c>
      <c r="M1002">
        <v>1.4</v>
      </c>
      <c r="N1002">
        <f t="shared" si="66"/>
        <v>9032.5300000000007</v>
      </c>
      <c r="O1002">
        <f t="shared" si="64"/>
        <v>967.46999999999935</v>
      </c>
      <c r="P1002">
        <f t="shared" si="65"/>
        <v>1.1609639999999997</v>
      </c>
      <c r="Q1002" s="4">
        <v>21087</v>
      </c>
      <c r="R1002" s="5">
        <v>37.269637000000003</v>
      </c>
      <c r="S1002" s="5">
        <v>-85.561402999999999</v>
      </c>
      <c r="T1002">
        <v>8</v>
      </c>
      <c r="U1002">
        <v>0.19913095775035944</v>
      </c>
      <c r="V1002">
        <v>11309</v>
      </c>
      <c r="W1002">
        <v>11186</v>
      </c>
      <c r="X1002">
        <v>11149</v>
      </c>
      <c r="Y1002">
        <v>10970</v>
      </c>
      <c r="Z1002">
        <v>5701</v>
      </c>
      <c r="AA1002">
        <v>21075</v>
      </c>
      <c r="AB1002">
        <v>3909.8589999999995</v>
      </c>
      <c r="AC1002">
        <v>34982</v>
      </c>
      <c r="AD1002">
        <v>0</v>
      </c>
      <c r="AE1002">
        <v>0</v>
      </c>
      <c r="AF1002">
        <v>21</v>
      </c>
      <c r="AG1002">
        <v>1050</v>
      </c>
      <c r="AH1002">
        <v>0.02</v>
      </c>
      <c r="AI1002" s="3">
        <v>152535</v>
      </c>
      <c r="AJ1002" s="3">
        <v>183064.70134113001</v>
      </c>
      <c r="AK1002">
        <v>84</v>
      </c>
      <c r="AL1002">
        <v>184832</v>
      </c>
      <c r="AM1002">
        <v>631488</v>
      </c>
      <c r="AN1002">
        <v>62246</v>
      </c>
      <c r="AO1002">
        <v>693734</v>
      </c>
      <c r="AP1002">
        <v>1</v>
      </c>
      <c r="AQ1002">
        <v>0</v>
      </c>
      <c r="AR1002">
        <v>1</v>
      </c>
      <c r="AS1002">
        <v>8.939746111210442E-2</v>
      </c>
      <c r="AT1002">
        <v>1</v>
      </c>
      <c r="AU1002">
        <v>7</v>
      </c>
      <c r="AV1002">
        <f t="shared" si="63"/>
        <v>8</v>
      </c>
      <c r="AW1002">
        <v>10215</v>
      </c>
      <c r="AX1002">
        <v>0.9</v>
      </c>
      <c r="AY1002">
        <v>280990362.59483802</v>
      </c>
      <c r="AZ1002">
        <v>280990.36259483802</v>
      </c>
      <c r="BA1002">
        <v>24126.671067102099</v>
      </c>
      <c r="BB1002">
        <v>0.41447906228702602</v>
      </c>
      <c r="BC1002">
        <v>1204</v>
      </c>
      <c r="BD1002">
        <v>15973</v>
      </c>
      <c r="BE1002">
        <v>-14769</v>
      </c>
      <c r="BF1002">
        <v>-1.3059510124679459</v>
      </c>
      <c r="BG1002">
        <v>144986</v>
      </c>
      <c r="BH1002">
        <v>13.00439501300565</v>
      </c>
      <c r="BI1002">
        <v>1977</v>
      </c>
      <c r="BJ1002">
        <v>15</v>
      </c>
      <c r="BK1002">
        <v>2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</v>
      </c>
      <c r="BS1002">
        <v>0</v>
      </c>
      <c r="BT1002">
        <v>11510</v>
      </c>
      <c r="BU1002">
        <v>0.84</v>
      </c>
      <c r="BV1002">
        <v>0.55188519999999996</v>
      </c>
      <c r="BW1002">
        <v>37</v>
      </c>
      <c r="BX1002">
        <v>1.737619</v>
      </c>
      <c r="BY1002">
        <v>-0.53229020000000005</v>
      </c>
      <c r="BZ1002">
        <v>16</v>
      </c>
      <c r="CA1002">
        <v>2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11047</v>
      </c>
      <c r="CK1002">
        <v>1.8104462750067891</v>
      </c>
      <c r="CL1002">
        <v>0.5708240272716586</v>
      </c>
      <c r="CM1002">
        <v>27</v>
      </c>
      <c r="CN1002">
        <v>-0.63524301398541405</v>
      </c>
      <c r="CO1002">
        <v>632</v>
      </c>
      <c r="CP1002">
        <v>0.29816555900000002</v>
      </c>
      <c r="CQ1002">
        <v>4.8873564000000001E-2</v>
      </c>
      <c r="CR1002">
        <v>9280</v>
      </c>
      <c r="CS1002">
        <v>0.84499999999999997</v>
      </c>
      <c r="CT1002">
        <v>8923</v>
      </c>
      <c r="CU1002">
        <v>0.85893939393999996</v>
      </c>
      <c r="CV1002">
        <v>14</v>
      </c>
      <c r="CW1002">
        <v>4</v>
      </c>
      <c r="CY1002">
        <v>815</v>
      </c>
      <c r="CZ1002">
        <v>1529</v>
      </c>
      <c r="DA1002" s="2">
        <v>4124</v>
      </c>
      <c r="DB1002" s="2">
        <v>495</v>
      </c>
      <c r="DC1002" s="2">
        <v>89.45</v>
      </c>
      <c r="DD1002" s="2">
        <v>591</v>
      </c>
      <c r="DE1002">
        <v>381</v>
      </c>
      <c r="DF1002">
        <v>25</v>
      </c>
      <c r="DG1002">
        <v>8.94</v>
      </c>
      <c r="DH1002">
        <v>8.94</v>
      </c>
      <c r="DI1002" s="2">
        <v>26.83</v>
      </c>
      <c r="DJ1002">
        <v>-3.72</v>
      </c>
      <c r="DK1002">
        <v>0.93865014586816142</v>
      </c>
      <c r="DL1002">
        <v>1.9047619047619048E-3</v>
      </c>
      <c r="DM1002">
        <v>0</v>
      </c>
      <c r="DN1002">
        <v>46.8</v>
      </c>
      <c r="DO1002">
        <v>0.248</v>
      </c>
      <c r="DP1002">
        <v>13575.949999999999</v>
      </c>
      <c r="DQ1002" s="2">
        <v>0</v>
      </c>
      <c r="DR1002" s="2">
        <v>1398.28944755</v>
      </c>
      <c r="DS1002">
        <v>7.5651906185841729E-3</v>
      </c>
      <c r="DT1002">
        <v>5.1113526391814998</v>
      </c>
      <c r="DU1002">
        <v>944741.53100519499</v>
      </c>
      <c r="DV1002">
        <v>1</v>
      </c>
    </row>
    <row r="1003" spans="1:126" x14ac:dyDescent="0.15">
      <c r="A1003" t="s">
        <v>1721</v>
      </c>
      <c r="B1003" t="s">
        <v>1790</v>
      </c>
      <c r="C1003">
        <v>21</v>
      </c>
      <c r="D1003">
        <v>89</v>
      </c>
      <c r="E1003" t="s">
        <v>1791</v>
      </c>
      <c r="F1003">
        <v>21089</v>
      </c>
      <c r="G1003" t="s">
        <v>5987</v>
      </c>
      <c r="H1003">
        <v>96.9</v>
      </c>
      <c r="I1003">
        <v>0.7</v>
      </c>
      <c r="J1003">
        <v>0.2</v>
      </c>
      <c r="K1003">
        <v>0.5</v>
      </c>
      <c r="L1003">
        <v>0.9</v>
      </c>
      <c r="M1003">
        <v>0.8</v>
      </c>
      <c r="N1003">
        <f t="shared" si="66"/>
        <v>9391.84</v>
      </c>
      <c r="O1003">
        <f t="shared" si="64"/>
        <v>608.15999999999985</v>
      </c>
      <c r="P1003">
        <f t="shared" si="65"/>
        <v>0.72979200000000011</v>
      </c>
      <c r="Q1003" s="4">
        <v>21089</v>
      </c>
      <c r="R1003" s="5">
        <v>38.563561999999997</v>
      </c>
      <c r="S1003" s="5">
        <v>-82.933819999999997</v>
      </c>
      <c r="T1003">
        <v>2</v>
      </c>
      <c r="U1003">
        <v>6.2531646404952901E-2</v>
      </c>
      <c r="V1003">
        <v>36922</v>
      </c>
      <c r="W1003">
        <v>36656</v>
      </c>
      <c r="X1003">
        <v>36477</v>
      </c>
      <c r="Y1003">
        <v>35982</v>
      </c>
      <c r="Z1003">
        <v>19045</v>
      </c>
      <c r="AA1003">
        <v>21077</v>
      </c>
      <c r="AB1003">
        <v>12478.720000000001</v>
      </c>
      <c r="AC1003">
        <v>45370</v>
      </c>
      <c r="AD1003">
        <v>1</v>
      </c>
      <c r="AE1003">
        <v>2.7414535186555912E-5</v>
      </c>
      <c r="AF1003">
        <v>39</v>
      </c>
      <c r="AG1003">
        <v>604</v>
      </c>
      <c r="AH1003">
        <v>6.4569536423841056E-2</v>
      </c>
      <c r="AI1003" s="3">
        <v>78632</v>
      </c>
      <c r="AJ1003" s="3">
        <v>220446.138604145</v>
      </c>
      <c r="AK1003">
        <v>79</v>
      </c>
      <c r="AL1003">
        <v>226899.19999999998</v>
      </c>
      <c r="AM1003">
        <v>275223</v>
      </c>
      <c r="AN1003">
        <v>27680</v>
      </c>
      <c r="AO1003">
        <v>302903</v>
      </c>
      <c r="AP1003">
        <v>1</v>
      </c>
      <c r="AQ1003">
        <v>0</v>
      </c>
      <c r="AR1003">
        <v>1</v>
      </c>
      <c r="AS1003">
        <v>2.7280663465735489E-2</v>
      </c>
      <c r="AT1003">
        <v>1</v>
      </c>
      <c r="AU1003">
        <v>15</v>
      </c>
      <c r="AV1003">
        <f t="shared" si="63"/>
        <v>16</v>
      </c>
      <c r="AW1003">
        <v>35088</v>
      </c>
      <c r="AX1003">
        <v>0.96</v>
      </c>
      <c r="AY1003">
        <v>232298519.02846101</v>
      </c>
      <c r="AZ1003">
        <v>232298.51902846101</v>
      </c>
      <c r="BA1003">
        <v>6143.7986107119596</v>
      </c>
      <c r="BB1003">
        <v>1.6276575183575515</v>
      </c>
      <c r="BC1003">
        <v>2284</v>
      </c>
      <c r="BD1003">
        <v>1279</v>
      </c>
      <c r="BE1003">
        <v>1005</v>
      </c>
      <c r="BF1003">
        <v>2.7219543903363848E-2</v>
      </c>
      <c r="BG1003">
        <v>380515</v>
      </c>
      <c r="BH1003">
        <v>10.431641856512323</v>
      </c>
      <c r="BI1003">
        <v>5025</v>
      </c>
      <c r="BJ1003">
        <v>29</v>
      </c>
      <c r="BK1003">
        <v>3</v>
      </c>
      <c r="BL1003">
        <v>0</v>
      </c>
      <c r="BM1003">
        <v>0</v>
      </c>
      <c r="BN1003">
        <v>0</v>
      </c>
      <c r="BO1003">
        <v>6</v>
      </c>
      <c r="BP1003">
        <v>0</v>
      </c>
      <c r="BQ1003">
        <v>1</v>
      </c>
      <c r="BR1003">
        <v>4</v>
      </c>
      <c r="BS1003">
        <v>0</v>
      </c>
      <c r="BT1003">
        <v>38020</v>
      </c>
      <c r="BU1003">
        <v>0.77</v>
      </c>
      <c r="BV1003">
        <v>0.53550489999999995</v>
      </c>
      <c r="BW1003">
        <v>136</v>
      </c>
      <c r="BX1003">
        <v>1.130984</v>
      </c>
      <c r="BY1003">
        <v>-0.99877329999999998</v>
      </c>
      <c r="BZ1003">
        <v>27</v>
      </c>
      <c r="CA1003">
        <v>2</v>
      </c>
      <c r="CB1003">
        <v>0</v>
      </c>
      <c r="CC1003">
        <v>0</v>
      </c>
      <c r="CD1003">
        <v>1</v>
      </c>
      <c r="CE1003">
        <v>6</v>
      </c>
      <c r="CF1003">
        <v>0</v>
      </c>
      <c r="CG1003">
        <v>1</v>
      </c>
      <c r="CH1003">
        <v>3</v>
      </c>
      <c r="CI1003">
        <v>0</v>
      </c>
      <c r="CJ1003">
        <v>36299</v>
      </c>
      <c r="CK1003">
        <v>1.1019587316455</v>
      </c>
      <c r="CL1003">
        <v>0.54742312689475958</v>
      </c>
      <c r="CM1003">
        <v>110</v>
      </c>
      <c r="CN1003">
        <v>-1.2415149895132063</v>
      </c>
      <c r="CO1003">
        <v>3517.9999999999995</v>
      </c>
      <c r="CP1003">
        <v>0.193932721</v>
      </c>
      <c r="CQ1003">
        <v>0.35162684700000002</v>
      </c>
      <c r="CR1003">
        <v>30488</v>
      </c>
      <c r="CS1003">
        <v>0.84799999999999998</v>
      </c>
      <c r="CT1003">
        <v>30830</v>
      </c>
      <c r="CU1003">
        <v>0.88479759838999994</v>
      </c>
      <c r="CV1003">
        <v>43</v>
      </c>
      <c r="CW1003">
        <v>15</v>
      </c>
      <c r="CX1003">
        <v>27</v>
      </c>
      <c r="CY1003">
        <v>393</v>
      </c>
      <c r="CZ1003">
        <v>900</v>
      </c>
      <c r="DA1003" s="2">
        <v>12109</v>
      </c>
      <c r="DB1003" s="2">
        <v>2520</v>
      </c>
      <c r="DC1003" s="2">
        <v>101.32</v>
      </c>
      <c r="DD1003" s="2">
        <v>1094</v>
      </c>
      <c r="DE1003">
        <v>268</v>
      </c>
      <c r="DF1003">
        <v>14</v>
      </c>
      <c r="DG1003">
        <v>8.2100000000000009</v>
      </c>
      <c r="DH1003">
        <v>10.95</v>
      </c>
      <c r="DI1003" s="2">
        <v>5.48</v>
      </c>
      <c r="DJ1003">
        <v>0.62</v>
      </c>
      <c r="DK1003">
        <v>0.98003357411740766</v>
      </c>
      <c r="DL1003">
        <v>0</v>
      </c>
      <c r="DM1003">
        <v>0</v>
      </c>
      <c r="DN1003">
        <v>25.9</v>
      </c>
      <c r="DO1003">
        <v>0.111</v>
      </c>
      <c r="DP1003">
        <v>4.8</v>
      </c>
      <c r="DQ1003" s="2">
        <v>0</v>
      </c>
      <c r="DR1003" s="2">
        <v>0</v>
      </c>
      <c r="DS1003">
        <v>0</v>
      </c>
      <c r="DT1003">
        <v>3.94701916496662</v>
      </c>
      <c r="DU1003">
        <v>895575.49091559404</v>
      </c>
      <c r="DV1003">
        <v>1</v>
      </c>
    </row>
    <row r="1004" spans="1:126" x14ac:dyDescent="0.15">
      <c r="A1004" t="s">
        <v>1721</v>
      </c>
      <c r="B1004" t="s">
        <v>889</v>
      </c>
      <c r="C1004">
        <v>21</v>
      </c>
      <c r="D1004">
        <v>91</v>
      </c>
      <c r="E1004" t="s">
        <v>1792</v>
      </c>
      <c r="F1004">
        <v>21091</v>
      </c>
      <c r="G1004" t="s">
        <v>5988</v>
      </c>
      <c r="H1004">
        <v>96.7</v>
      </c>
      <c r="I1004">
        <v>0.8</v>
      </c>
      <c r="J1004">
        <v>0.2</v>
      </c>
      <c r="K1004">
        <v>0.2</v>
      </c>
      <c r="L1004">
        <v>1</v>
      </c>
      <c r="M1004">
        <v>1.1000000000000001</v>
      </c>
      <c r="N1004">
        <f t="shared" si="66"/>
        <v>9353.8200000000015</v>
      </c>
      <c r="O1004">
        <f t="shared" si="64"/>
        <v>646.17999999999847</v>
      </c>
      <c r="P1004">
        <f t="shared" si="65"/>
        <v>0.77541599999999844</v>
      </c>
      <c r="Q1004" s="4">
        <v>21091</v>
      </c>
      <c r="R1004" s="5">
        <v>37.843325</v>
      </c>
      <c r="S1004" s="5">
        <v>-86.792760999999999</v>
      </c>
      <c r="T1004">
        <v>3</v>
      </c>
      <c r="U1004">
        <v>-0.2615919774799137</v>
      </c>
      <c r="V1004">
        <v>8588</v>
      </c>
      <c r="W1004">
        <v>8654</v>
      </c>
      <c r="X1004">
        <v>8669</v>
      </c>
      <c r="Y1004">
        <v>8645</v>
      </c>
      <c r="Z1004">
        <v>4415</v>
      </c>
      <c r="AA1004">
        <v>21079</v>
      </c>
      <c r="AB1004">
        <v>3093.886</v>
      </c>
      <c r="AC1004">
        <v>50476</v>
      </c>
      <c r="AD1004">
        <v>0</v>
      </c>
      <c r="AE1004">
        <v>0</v>
      </c>
      <c r="AF1004">
        <v>15</v>
      </c>
      <c r="AG1004">
        <v>350</v>
      </c>
      <c r="AH1004">
        <v>4.2857142857142858E-2</v>
      </c>
      <c r="AI1004" s="3">
        <v>52195</v>
      </c>
      <c r="AJ1004" s="3">
        <v>120098.08650961501</v>
      </c>
      <c r="AK1004">
        <v>80</v>
      </c>
      <c r="AL1004">
        <v>127315.20000000001</v>
      </c>
      <c r="AM1004">
        <v>318699</v>
      </c>
      <c r="AN1004">
        <v>28665</v>
      </c>
      <c r="AO1004">
        <v>347364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13</v>
      </c>
      <c r="AV1004">
        <f t="shared" si="63"/>
        <v>13</v>
      </c>
      <c r="AW1004">
        <v>929</v>
      </c>
      <c r="AX1004">
        <v>0.10999999999999999</v>
      </c>
      <c r="AY1004">
        <v>235198457.43902099</v>
      </c>
      <c r="AZ1004">
        <v>235198.457439021</v>
      </c>
      <c r="BA1004">
        <v>27623.0793232838</v>
      </c>
      <c r="BB1004">
        <v>0.36201612003376066</v>
      </c>
      <c r="BC1004">
        <v>657835</v>
      </c>
      <c r="BD1004">
        <v>684035</v>
      </c>
      <c r="BE1004">
        <v>-26200</v>
      </c>
      <c r="BF1004">
        <v>-3.0507685142058687</v>
      </c>
      <c r="BG1004">
        <v>166563</v>
      </c>
      <c r="BH1004">
        <v>19.213634790633289</v>
      </c>
      <c r="BI1004">
        <v>1231</v>
      </c>
      <c r="BJ1004">
        <v>12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1</v>
      </c>
      <c r="BS1004">
        <v>0</v>
      </c>
      <c r="BT1004">
        <v>8635</v>
      </c>
      <c r="BU1004">
        <v>0.84</v>
      </c>
      <c r="BV1004">
        <v>0.63921019999999995</v>
      </c>
      <c r="BW1004">
        <v>38</v>
      </c>
      <c r="BX1004">
        <v>1.6213089999999999</v>
      </c>
      <c r="BY1004">
        <v>-3.4604000000000002E-3</v>
      </c>
      <c r="BZ1004">
        <v>11</v>
      </c>
      <c r="CA1004">
        <v>0</v>
      </c>
      <c r="CB1004">
        <v>0</v>
      </c>
      <c r="CC1004">
        <v>0</v>
      </c>
      <c r="CD1004">
        <v>0</v>
      </c>
      <c r="CE1004">
        <v>2</v>
      </c>
      <c r="CF1004">
        <v>0</v>
      </c>
      <c r="CG1004">
        <v>0</v>
      </c>
      <c r="CH1004">
        <v>1</v>
      </c>
      <c r="CI1004">
        <v>0</v>
      </c>
      <c r="CJ1004">
        <v>8720</v>
      </c>
      <c r="CK1004">
        <v>1.6055045871559634</v>
      </c>
      <c r="CL1004">
        <v>0.64172617199627446</v>
      </c>
      <c r="CM1004">
        <v>29</v>
      </c>
      <c r="CN1004">
        <v>-0.37450366786681805</v>
      </c>
      <c r="CO1004">
        <v>524</v>
      </c>
      <c r="CP1004">
        <v>1.13268024</v>
      </c>
      <c r="CQ1004">
        <v>0.694498595</v>
      </c>
      <c r="CR1004">
        <v>7542</v>
      </c>
      <c r="CS1004">
        <v>0.86799999999999999</v>
      </c>
      <c r="CT1004">
        <v>7291</v>
      </c>
      <c r="CU1004">
        <v>0.91297530380199998</v>
      </c>
      <c r="CV1004">
        <v>3</v>
      </c>
      <c r="CW1004">
        <v>5</v>
      </c>
      <c r="CY1004">
        <v>143</v>
      </c>
      <c r="CZ1004">
        <v>537</v>
      </c>
      <c r="DA1004" s="2">
        <v>5694</v>
      </c>
      <c r="DB1004" s="2">
        <v>305</v>
      </c>
      <c r="DC1004" s="2">
        <v>103.6</v>
      </c>
      <c r="DD1004" s="2">
        <v>277</v>
      </c>
      <c r="DE1004">
        <v>143</v>
      </c>
      <c r="DF1004">
        <v>18</v>
      </c>
      <c r="DH1004">
        <v>34.53</v>
      </c>
      <c r="DI1004" s="2">
        <v>34.53</v>
      </c>
      <c r="DJ1004">
        <v>0.48</v>
      </c>
      <c r="DK1004">
        <v>0.95240923460101545</v>
      </c>
      <c r="DL1004">
        <v>0</v>
      </c>
      <c r="DM1004">
        <v>0</v>
      </c>
      <c r="DN1004">
        <v>33.6</v>
      </c>
      <c r="DO1004">
        <v>0.27100000000000002</v>
      </c>
      <c r="DP1004">
        <v>643.54</v>
      </c>
      <c r="DQ1004" s="2">
        <v>0</v>
      </c>
      <c r="DR1004" s="2">
        <v>0</v>
      </c>
      <c r="DS1004">
        <v>0</v>
      </c>
      <c r="DT1004">
        <v>4.78596846202979</v>
      </c>
      <c r="DU1004">
        <v>609326.53193701513</v>
      </c>
      <c r="DV1004">
        <v>1</v>
      </c>
    </row>
    <row r="1005" spans="1:126" x14ac:dyDescent="0.15">
      <c r="A1005" t="s">
        <v>1721</v>
      </c>
      <c r="B1005" t="s">
        <v>1165</v>
      </c>
      <c r="C1005">
        <v>21</v>
      </c>
      <c r="D1005">
        <v>93</v>
      </c>
      <c r="E1005" t="s">
        <v>1793</v>
      </c>
      <c r="F1005">
        <v>21093</v>
      </c>
      <c r="G1005" t="s">
        <v>5989</v>
      </c>
      <c r="H1005">
        <v>77.8</v>
      </c>
      <c r="I1005">
        <v>11.3</v>
      </c>
      <c r="J1005">
        <v>0.5</v>
      </c>
      <c r="K1005">
        <v>2</v>
      </c>
      <c r="L1005">
        <v>3.5</v>
      </c>
      <c r="M1005">
        <v>5</v>
      </c>
      <c r="N1005">
        <f t="shared" si="66"/>
        <v>6222.0299999999988</v>
      </c>
      <c r="O1005">
        <f t="shared" si="64"/>
        <v>3777.9700000000012</v>
      </c>
      <c r="P1005">
        <f t="shared" si="65"/>
        <v>4.5335640000000028</v>
      </c>
      <c r="Q1005" s="4">
        <v>21093</v>
      </c>
      <c r="R1005" s="5">
        <v>37.695836</v>
      </c>
      <c r="S1005" s="5">
        <v>-85.963183000000001</v>
      </c>
      <c r="T1005">
        <v>3</v>
      </c>
      <c r="U1005">
        <v>6.8560277168083841E-2</v>
      </c>
      <c r="V1005">
        <v>104513</v>
      </c>
      <c r="W1005">
        <v>107565</v>
      </c>
      <c r="X1005">
        <v>107529</v>
      </c>
      <c r="Y1005">
        <v>106224</v>
      </c>
      <c r="Z1005">
        <v>56752</v>
      </c>
      <c r="AA1005">
        <v>21081</v>
      </c>
      <c r="AB1005">
        <v>42606.528999999995</v>
      </c>
      <c r="AC1005">
        <v>50765</v>
      </c>
      <c r="AD1005">
        <v>3</v>
      </c>
      <c r="AE1005">
        <v>2.7899450380827496E-5</v>
      </c>
      <c r="AF1005">
        <v>69</v>
      </c>
      <c r="AG1005">
        <v>1357</v>
      </c>
      <c r="AH1005">
        <v>5.0847457627118647E-2</v>
      </c>
      <c r="AI1005" s="3">
        <v>202970</v>
      </c>
      <c r="AJ1005" s="3">
        <v>398910.281063125</v>
      </c>
      <c r="AK1005">
        <v>59</v>
      </c>
      <c r="AL1005">
        <v>403129.59999999998</v>
      </c>
      <c r="AM1005">
        <v>889742</v>
      </c>
      <c r="AN1005">
        <v>101343</v>
      </c>
      <c r="AO1005">
        <v>991085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64</v>
      </c>
      <c r="AV1005">
        <f t="shared" si="63"/>
        <v>64</v>
      </c>
      <c r="AW1005">
        <v>92757</v>
      </c>
      <c r="AX1005">
        <v>0.98</v>
      </c>
      <c r="AY1005">
        <v>961132057.60936701</v>
      </c>
      <c r="AZ1005">
        <v>961132.05760936707</v>
      </c>
      <c r="BA1005">
        <v>10165.9869278692</v>
      </c>
      <c r="BB1005">
        <v>0.9836723252698506</v>
      </c>
      <c r="BC1005">
        <v>74842</v>
      </c>
      <c r="BD1005">
        <v>62855</v>
      </c>
      <c r="BE1005">
        <v>11987</v>
      </c>
      <c r="BF1005">
        <v>0.11469386583487222</v>
      </c>
      <c r="BG1005">
        <v>1541753</v>
      </c>
      <c r="BH1005">
        <v>14.338020440997312</v>
      </c>
      <c r="BI1005">
        <v>8069</v>
      </c>
      <c r="BJ1005">
        <v>77</v>
      </c>
      <c r="BK1005">
        <v>5</v>
      </c>
      <c r="BL1005">
        <v>7</v>
      </c>
      <c r="BM1005">
        <v>0</v>
      </c>
      <c r="BN1005">
        <v>1</v>
      </c>
      <c r="BO1005">
        <v>6</v>
      </c>
      <c r="BP1005">
        <v>1</v>
      </c>
      <c r="BQ1005">
        <v>8</v>
      </c>
      <c r="BR1005">
        <v>3</v>
      </c>
      <c r="BS1005">
        <v>0</v>
      </c>
      <c r="BT1005">
        <v>99770</v>
      </c>
      <c r="BU1005">
        <v>0.8</v>
      </c>
      <c r="BV1005">
        <v>0.54715619999999998</v>
      </c>
      <c r="BW1005">
        <v>429</v>
      </c>
      <c r="BX1005">
        <v>1.08249</v>
      </c>
      <c r="BY1005">
        <v>-0.89213310000000001</v>
      </c>
      <c r="BZ1005">
        <v>82</v>
      </c>
      <c r="CA1005">
        <v>4</v>
      </c>
      <c r="CB1005">
        <v>3</v>
      </c>
      <c r="CC1005">
        <v>0</v>
      </c>
      <c r="CD1005">
        <v>2</v>
      </c>
      <c r="CE1005">
        <v>5</v>
      </c>
      <c r="CF1005">
        <v>1</v>
      </c>
      <c r="CG1005">
        <v>11</v>
      </c>
      <c r="CH1005">
        <v>3</v>
      </c>
      <c r="CI1005">
        <v>0</v>
      </c>
      <c r="CJ1005">
        <v>108463</v>
      </c>
      <c r="CK1005">
        <v>1.0233904649511816</v>
      </c>
      <c r="CL1005">
        <v>0.55972939799617505</v>
      </c>
      <c r="CM1005">
        <v>389</v>
      </c>
      <c r="CN1005">
        <v>-1.175800194962991</v>
      </c>
      <c r="CO1005">
        <v>14206.999999999998</v>
      </c>
      <c r="CP1005">
        <v>0.91407512599999996</v>
      </c>
      <c r="CQ1005">
        <v>0.47790007499999998</v>
      </c>
      <c r="CR1005">
        <v>89469</v>
      </c>
      <c r="CS1005">
        <v>0.84200000000000008</v>
      </c>
      <c r="CT1005">
        <v>88104</v>
      </c>
      <c r="CU1005">
        <v>0.89768464424000005</v>
      </c>
      <c r="CV1005">
        <v>330</v>
      </c>
      <c r="CW1005">
        <v>95</v>
      </c>
      <c r="CX1005">
        <v>70</v>
      </c>
      <c r="CY1005">
        <v>984</v>
      </c>
      <c r="CZ1005">
        <v>2068</v>
      </c>
      <c r="DA1005" s="2">
        <v>64582</v>
      </c>
      <c r="DB1005" s="2">
        <v>8330</v>
      </c>
      <c r="DC1005" s="2">
        <v>114.61</v>
      </c>
      <c r="DD1005" s="2">
        <v>21721</v>
      </c>
      <c r="DE1005">
        <v>568</v>
      </c>
      <c r="DF1005">
        <v>44</v>
      </c>
      <c r="DG1005">
        <v>28.65</v>
      </c>
      <c r="DH1005">
        <v>2.77</v>
      </c>
      <c r="DI1005" s="2">
        <v>9.24</v>
      </c>
      <c r="DJ1005">
        <v>-0.69</v>
      </c>
      <c r="DK1005">
        <v>0.98879144701187371</v>
      </c>
      <c r="DL1005">
        <v>2.2107590272660281E-3</v>
      </c>
      <c r="DM1005">
        <v>0</v>
      </c>
      <c r="DN1005">
        <v>90.8</v>
      </c>
      <c r="DO1005">
        <v>0.22600000000000001</v>
      </c>
      <c r="DP1005">
        <v>2078.48</v>
      </c>
      <c r="DQ1005" s="2">
        <v>0</v>
      </c>
      <c r="DR1005" s="2">
        <v>833.55324787999996</v>
      </c>
      <c r="DS1005">
        <v>2.0677053927077049E-3</v>
      </c>
      <c r="DT1005">
        <v>5.14130379771062</v>
      </c>
      <c r="DU1005">
        <v>2072611.7434495629</v>
      </c>
      <c r="DV1005">
        <v>1</v>
      </c>
    </row>
    <row r="1006" spans="1:126" x14ac:dyDescent="0.15">
      <c r="A1006" t="s">
        <v>1721</v>
      </c>
      <c r="B1006" t="s">
        <v>1794</v>
      </c>
      <c r="C1006">
        <v>21</v>
      </c>
      <c r="D1006">
        <v>95</v>
      </c>
      <c r="E1006" t="s">
        <v>1795</v>
      </c>
      <c r="F1006">
        <v>21095</v>
      </c>
      <c r="G1006" t="s">
        <v>5990</v>
      </c>
      <c r="H1006">
        <v>95.7</v>
      </c>
      <c r="I1006">
        <v>2.2000000000000002</v>
      </c>
      <c r="J1006">
        <v>0.1</v>
      </c>
      <c r="K1006">
        <v>0.3</v>
      </c>
      <c r="L1006">
        <v>0.9</v>
      </c>
      <c r="M1006">
        <v>0.7</v>
      </c>
      <c r="N1006">
        <f t="shared" si="66"/>
        <v>9164.73</v>
      </c>
      <c r="O1006">
        <f t="shared" si="64"/>
        <v>835.27000000000044</v>
      </c>
      <c r="P1006">
        <f t="shared" si="65"/>
        <v>1.0023240000000009</v>
      </c>
      <c r="Q1006" s="4">
        <v>21095</v>
      </c>
      <c r="R1006" s="5">
        <v>36.859223</v>
      </c>
      <c r="S1006" s="5">
        <v>-83.221496999999999</v>
      </c>
      <c r="T1006">
        <v>7</v>
      </c>
      <c r="U1006">
        <v>8.6500853352168977E-2</v>
      </c>
      <c r="V1006">
        <v>29210</v>
      </c>
      <c r="W1006">
        <v>28744</v>
      </c>
      <c r="X1006">
        <v>28400</v>
      </c>
      <c r="Y1006">
        <v>27507</v>
      </c>
      <c r="Z1006">
        <v>15026</v>
      </c>
      <c r="AA1006">
        <v>21083</v>
      </c>
      <c r="AB1006">
        <v>7150.8679999999995</v>
      </c>
      <c r="AC1006">
        <v>25814</v>
      </c>
      <c r="AD1006">
        <v>0</v>
      </c>
      <c r="AE1006">
        <v>0</v>
      </c>
      <c r="AF1006">
        <v>4</v>
      </c>
      <c r="AG1006">
        <v>34</v>
      </c>
      <c r="AH1006">
        <v>0.11764705882352941</v>
      </c>
      <c r="AI1006" s="3">
        <v>6265</v>
      </c>
      <c r="AJ1006" s="3">
        <v>298129.08083804004</v>
      </c>
      <c r="AK1006">
        <v>39</v>
      </c>
      <c r="AL1006">
        <v>299507.20000000001</v>
      </c>
      <c r="AM1006">
        <v>15690</v>
      </c>
      <c r="AN1006">
        <v>1174</v>
      </c>
      <c r="AO1006">
        <v>16864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9</v>
      </c>
      <c r="AV1006">
        <f t="shared" si="63"/>
        <v>9</v>
      </c>
      <c r="AW1006">
        <v>11016</v>
      </c>
      <c r="AX1006">
        <v>0.4</v>
      </c>
      <c r="AY1006">
        <v>1196906539.5798199</v>
      </c>
      <c r="AZ1006">
        <v>1196906.5395798199</v>
      </c>
      <c r="BA1006">
        <v>35904.471720176</v>
      </c>
      <c r="BB1006">
        <v>0.27851683985035891</v>
      </c>
      <c r="BC1006">
        <v>15404</v>
      </c>
      <c r="BD1006">
        <v>22790</v>
      </c>
      <c r="BE1006">
        <v>-7386</v>
      </c>
      <c r="BF1006">
        <v>-0.25285861006504623</v>
      </c>
      <c r="BG1006">
        <v>368429</v>
      </c>
      <c r="BH1006">
        <v>12.972852112676057</v>
      </c>
      <c r="BI1006">
        <v>4951</v>
      </c>
      <c r="BJ1006">
        <v>22</v>
      </c>
      <c r="BK1006">
        <v>2</v>
      </c>
      <c r="BL1006">
        <v>2</v>
      </c>
      <c r="BM1006">
        <v>0</v>
      </c>
      <c r="BN1006">
        <v>0</v>
      </c>
      <c r="BO1006">
        <v>2</v>
      </c>
      <c r="BP1006">
        <v>0</v>
      </c>
      <c r="BQ1006">
        <v>1</v>
      </c>
      <c r="BR1006">
        <v>2</v>
      </c>
      <c r="BS1006">
        <v>0</v>
      </c>
      <c r="BT1006">
        <v>30956</v>
      </c>
      <c r="BU1006">
        <v>0.76</v>
      </c>
      <c r="BV1006">
        <v>0.41729100000000002</v>
      </c>
      <c r="BW1006">
        <v>122</v>
      </c>
      <c r="BX1006">
        <v>1.0014209999999999</v>
      </c>
      <c r="BY1006">
        <v>-1.6475420000000001</v>
      </c>
      <c r="BZ1006">
        <v>22</v>
      </c>
      <c r="CA1006">
        <v>1</v>
      </c>
      <c r="CB1006">
        <v>2</v>
      </c>
      <c r="CC1006">
        <v>0</v>
      </c>
      <c r="CD1006">
        <v>0</v>
      </c>
      <c r="CE1006">
        <v>2</v>
      </c>
      <c r="CF1006">
        <v>1</v>
      </c>
      <c r="CG1006">
        <v>1</v>
      </c>
      <c r="CH1006">
        <v>2</v>
      </c>
      <c r="CI1006">
        <v>0</v>
      </c>
      <c r="CJ1006">
        <v>28056</v>
      </c>
      <c r="CK1006">
        <v>1.1049329911605361</v>
      </c>
      <c r="CL1006">
        <v>0.5301990049751244</v>
      </c>
      <c r="CM1006">
        <v>81</v>
      </c>
      <c r="CN1006">
        <v>-1.3312545476624249</v>
      </c>
      <c r="CO1006">
        <v>1821</v>
      </c>
      <c r="CP1006">
        <v>-1.3439671479999999</v>
      </c>
      <c r="CQ1006">
        <v>-0.59073650440000003</v>
      </c>
      <c r="CR1006">
        <v>21333</v>
      </c>
      <c r="CS1006">
        <v>0.77800000000000002</v>
      </c>
      <c r="CT1006">
        <v>23397</v>
      </c>
      <c r="CU1006">
        <v>0.85763705657999989</v>
      </c>
      <c r="CV1006">
        <v>5</v>
      </c>
      <c r="CW1006">
        <v>8</v>
      </c>
      <c r="CX1006">
        <v>14</v>
      </c>
      <c r="CZ1006">
        <v>51</v>
      </c>
      <c r="DA1006" s="2">
        <v>8362</v>
      </c>
      <c r="DB1006" s="2">
        <v>1020</v>
      </c>
      <c r="DC1006" s="2">
        <v>59.65</v>
      </c>
      <c r="DD1006" s="2">
        <v>1306</v>
      </c>
      <c r="DE1006">
        <v>16</v>
      </c>
      <c r="DF1006">
        <v>1</v>
      </c>
      <c r="DG1006">
        <v>31.58</v>
      </c>
      <c r="DH1006">
        <v>14.04</v>
      </c>
      <c r="DI1006" s="2">
        <v>10.53</v>
      </c>
      <c r="DJ1006">
        <v>0.37</v>
      </c>
      <c r="DL1006">
        <v>0</v>
      </c>
      <c r="DM1006">
        <v>0</v>
      </c>
      <c r="DN1006">
        <v>3.7</v>
      </c>
      <c r="DO1006">
        <v>1.3000000000000001E-2</v>
      </c>
      <c r="DP1006">
        <v>0</v>
      </c>
      <c r="DQ1006" s="2">
        <v>815</v>
      </c>
      <c r="DR1006" s="2">
        <v>18979.172483570001</v>
      </c>
      <c r="DS1006">
        <v>6.3368000781180225E-2</v>
      </c>
      <c r="DT1006">
        <v>1.26133090108697</v>
      </c>
      <c r="DU1006">
        <v>377777.68645803537</v>
      </c>
      <c r="DV1006">
        <v>0</v>
      </c>
    </row>
    <row r="1007" spans="1:126" x14ac:dyDescent="0.15">
      <c r="A1007" t="s">
        <v>1721</v>
      </c>
      <c r="B1007" t="s">
        <v>1311</v>
      </c>
      <c r="C1007">
        <v>21</v>
      </c>
      <c r="D1007">
        <v>97</v>
      </c>
      <c r="E1007" t="s">
        <v>1796</v>
      </c>
      <c r="F1007">
        <v>21097</v>
      </c>
      <c r="G1007" t="s">
        <v>5991</v>
      </c>
      <c r="H1007">
        <v>94.7</v>
      </c>
      <c r="I1007">
        <v>2</v>
      </c>
      <c r="J1007">
        <v>0.2</v>
      </c>
      <c r="K1007">
        <v>0.2</v>
      </c>
      <c r="L1007">
        <v>1.1000000000000001</v>
      </c>
      <c r="M1007">
        <v>1.8</v>
      </c>
      <c r="N1007">
        <f t="shared" si="66"/>
        <v>8976.6200000000008</v>
      </c>
      <c r="O1007">
        <f t="shared" si="64"/>
        <v>1023.3799999999992</v>
      </c>
      <c r="P1007">
        <f t="shared" si="65"/>
        <v>1.2280559999999996</v>
      </c>
      <c r="Q1007" s="4">
        <v>21097</v>
      </c>
      <c r="R1007" s="5">
        <v>38.444578</v>
      </c>
      <c r="S1007" s="5">
        <v>-84.334130999999999</v>
      </c>
      <c r="T1007">
        <v>6</v>
      </c>
      <c r="U1007">
        <v>9.536159871017845E-2</v>
      </c>
      <c r="V1007">
        <v>18781</v>
      </c>
      <c r="W1007">
        <v>18643</v>
      </c>
      <c r="X1007">
        <v>18648</v>
      </c>
      <c r="Y1007">
        <v>18636</v>
      </c>
      <c r="Z1007">
        <v>9760</v>
      </c>
      <c r="AA1007">
        <v>21085</v>
      </c>
      <c r="AB1007">
        <v>6724.616</v>
      </c>
      <c r="AC1007">
        <v>35681</v>
      </c>
      <c r="AD1007">
        <v>1</v>
      </c>
      <c r="AE1007">
        <v>5.3625053625053626E-5</v>
      </c>
      <c r="AF1007">
        <v>62</v>
      </c>
      <c r="AG1007">
        <v>1064</v>
      </c>
      <c r="AH1007">
        <v>5.827067669172932E-2</v>
      </c>
      <c r="AI1007" s="3">
        <v>164457</v>
      </c>
      <c r="AJ1007" s="3">
        <v>196072.67252679501</v>
      </c>
      <c r="AK1007">
        <v>88</v>
      </c>
      <c r="AL1007">
        <v>198329.59999999998</v>
      </c>
      <c r="AM1007">
        <v>50850</v>
      </c>
      <c r="AN1007">
        <v>65826</v>
      </c>
      <c r="AO1007">
        <v>116676</v>
      </c>
      <c r="AP1007">
        <v>1</v>
      </c>
      <c r="AQ1007">
        <v>0</v>
      </c>
      <c r="AR1007">
        <v>1</v>
      </c>
      <c r="AS1007">
        <v>5.3639435713136299E-2</v>
      </c>
      <c r="AT1007">
        <v>1</v>
      </c>
      <c r="AU1007">
        <v>19</v>
      </c>
      <c r="AV1007">
        <f t="shared" si="63"/>
        <v>20</v>
      </c>
      <c r="AW1007">
        <v>8459</v>
      </c>
      <c r="AX1007">
        <v>0.43999999999999995</v>
      </c>
      <c r="AY1007">
        <v>402135928.18115199</v>
      </c>
      <c r="AZ1007">
        <v>402135.92818115198</v>
      </c>
      <c r="BA1007">
        <v>22363.646991588401</v>
      </c>
      <c r="BB1007">
        <v>0.44715425904197476</v>
      </c>
      <c r="BC1007">
        <v>2394</v>
      </c>
      <c r="BD1007">
        <v>2154</v>
      </c>
      <c r="BE1007">
        <v>240</v>
      </c>
      <c r="BF1007">
        <v>1.2778872264522656E-2</v>
      </c>
      <c r="BG1007">
        <v>241921</v>
      </c>
      <c r="BH1007">
        <v>12.973026598026598</v>
      </c>
      <c r="BI1007">
        <v>2027</v>
      </c>
      <c r="BJ1007">
        <v>18</v>
      </c>
      <c r="BK1007">
        <v>1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2</v>
      </c>
      <c r="BR1007">
        <v>1</v>
      </c>
      <c r="BS1007">
        <v>0</v>
      </c>
      <c r="BT1007">
        <v>18794</v>
      </c>
      <c r="BU1007">
        <v>0.79</v>
      </c>
      <c r="BV1007">
        <v>0.52976889999999999</v>
      </c>
      <c r="BW1007">
        <v>68</v>
      </c>
      <c r="BX1007">
        <v>1.223795</v>
      </c>
      <c r="BY1007">
        <v>-0.96181150000000004</v>
      </c>
      <c r="BZ1007">
        <v>20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1</v>
      </c>
      <c r="CI1007">
        <v>0</v>
      </c>
      <c r="CJ1007">
        <v>18643</v>
      </c>
      <c r="CK1007">
        <v>1.3409858928284073</v>
      </c>
      <c r="CL1007">
        <v>0.55734516028633674</v>
      </c>
      <c r="CM1007">
        <v>69</v>
      </c>
      <c r="CN1007">
        <v>-0.87690387136362491</v>
      </c>
      <c r="CO1007">
        <v>1487</v>
      </c>
      <c r="CP1007">
        <v>0.18351355</v>
      </c>
      <c r="CQ1007">
        <v>0.29561438200000001</v>
      </c>
      <c r="CR1007">
        <v>15783</v>
      </c>
      <c r="CS1007">
        <v>0.84</v>
      </c>
      <c r="CT1007">
        <v>15476</v>
      </c>
      <c r="CU1007">
        <v>0.88198591675000004</v>
      </c>
      <c r="CV1007">
        <v>8</v>
      </c>
      <c r="CW1007">
        <v>7</v>
      </c>
      <c r="CX1007">
        <v>10</v>
      </c>
      <c r="CY1007">
        <v>1080</v>
      </c>
      <c r="CZ1007">
        <v>1662</v>
      </c>
      <c r="DA1007" s="2">
        <v>7753</v>
      </c>
      <c r="DB1007" s="2">
        <v>1315</v>
      </c>
      <c r="DC1007" s="2">
        <v>48.6</v>
      </c>
      <c r="DD1007" s="2">
        <v>1007</v>
      </c>
      <c r="DE1007">
        <v>524</v>
      </c>
      <c r="DF1007">
        <v>28</v>
      </c>
      <c r="DG1007">
        <v>16.2</v>
      </c>
      <c r="DH1007">
        <v>10.8</v>
      </c>
      <c r="DI1007" s="2">
        <v>5.4</v>
      </c>
      <c r="DJ1007">
        <v>-1.72</v>
      </c>
      <c r="DK1007">
        <v>0.94267802525888222</v>
      </c>
      <c r="DL1007">
        <v>9.3984962406015032E-4</v>
      </c>
      <c r="DM1007">
        <v>0</v>
      </c>
      <c r="DN1007">
        <v>35</v>
      </c>
      <c r="DO1007">
        <v>0.182</v>
      </c>
      <c r="DP1007">
        <v>411.01</v>
      </c>
      <c r="DQ1007" s="2">
        <v>0</v>
      </c>
      <c r="DR1007" s="2">
        <v>451.75284434000002</v>
      </c>
      <c r="DS1007">
        <v>2.2777883096557453E-3</v>
      </c>
      <c r="DT1007">
        <v>5.4583555831340398</v>
      </c>
      <c r="DU1007">
        <v>1082553.4794607407</v>
      </c>
      <c r="DV1007">
        <v>0</v>
      </c>
    </row>
    <row r="1008" spans="1:126" x14ac:dyDescent="0.15">
      <c r="A1008" t="s">
        <v>1721</v>
      </c>
      <c r="B1008" t="s">
        <v>895</v>
      </c>
      <c r="C1008">
        <v>21</v>
      </c>
      <c r="D1008">
        <v>99</v>
      </c>
      <c r="E1008" t="s">
        <v>1797</v>
      </c>
      <c r="F1008">
        <v>21099</v>
      </c>
      <c r="G1008" t="s">
        <v>5992</v>
      </c>
      <c r="H1008">
        <v>92.2</v>
      </c>
      <c r="I1008">
        <v>4.9000000000000004</v>
      </c>
      <c r="J1008">
        <v>0.2</v>
      </c>
      <c r="K1008">
        <v>0.2</v>
      </c>
      <c r="L1008">
        <v>1.2</v>
      </c>
      <c r="M1008">
        <v>1.4</v>
      </c>
      <c r="N1008">
        <f t="shared" si="66"/>
        <v>8528.3300000000017</v>
      </c>
      <c r="O1008">
        <f t="shared" si="64"/>
        <v>1471.6699999999983</v>
      </c>
      <c r="P1008">
        <f t="shared" si="65"/>
        <v>1.7660039999999986</v>
      </c>
      <c r="Q1008" s="4">
        <v>21099</v>
      </c>
      <c r="R1008" s="5">
        <v>37.316434999999998</v>
      </c>
      <c r="S1008" s="5">
        <v>-85.879099999999994</v>
      </c>
      <c r="T1008">
        <v>8</v>
      </c>
      <c r="U1008">
        <v>0.2249768342477442</v>
      </c>
      <c r="V1008">
        <v>18278</v>
      </c>
      <c r="W1008">
        <v>18427</v>
      </c>
      <c r="X1008">
        <v>18441</v>
      </c>
      <c r="Y1008">
        <v>18404</v>
      </c>
      <c r="Z1008">
        <v>9530</v>
      </c>
      <c r="AA1008">
        <v>21087</v>
      </c>
      <c r="AB1008">
        <v>6162.5819999999994</v>
      </c>
      <c r="AC1008">
        <v>34774</v>
      </c>
      <c r="AD1008">
        <v>1</v>
      </c>
      <c r="AE1008">
        <v>5.4226994197711623E-5</v>
      </c>
      <c r="AF1008">
        <v>59</v>
      </c>
      <c r="AG1008">
        <v>1372</v>
      </c>
      <c r="AH1008">
        <v>4.3002915451895045E-2</v>
      </c>
      <c r="AI1008" s="3">
        <v>182385</v>
      </c>
      <c r="AJ1008" s="3">
        <v>263985.82338727004</v>
      </c>
      <c r="AK1008">
        <v>78</v>
      </c>
      <c r="AL1008">
        <v>267475.20000000001</v>
      </c>
      <c r="AM1008">
        <v>31781</v>
      </c>
      <c r="AN1008">
        <v>73938</v>
      </c>
      <c r="AO1008">
        <v>105719</v>
      </c>
      <c r="AP1008">
        <v>2</v>
      </c>
      <c r="AQ1008">
        <v>0</v>
      </c>
      <c r="AR1008">
        <v>2</v>
      </c>
      <c r="AS1008">
        <v>0.10853638682368265</v>
      </c>
      <c r="AT1008">
        <v>2</v>
      </c>
      <c r="AU1008">
        <v>17</v>
      </c>
      <c r="AV1008">
        <f t="shared" si="63"/>
        <v>19</v>
      </c>
      <c r="AW1008">
        <v>4020</v>
      </c>
      <c r="AX1008">
        <v>0.21999999999999997</v>
      </c>
      <c r="AY1008">
        <v>132410643.06728201</v>
      </c>
      <c r="AZ1008">
        <v>132410.64306728201</v>
      </c>
      <c r="BA1008">
        <v>7573.6399387846404</v>
      </c>
      <c r="BB1008">
        <v>1.3203690802344537</v>
      </c>
      <c r="BC1008">
        <v>1633</v>
      </c>
      <c r="BD1008">
        <v>13290</v>
      </c>
      <c r="BE1008">
        <v>-11657</v>
      </c>
      <c r="BF1008">
        <v>-0.63776124302440096</v>
      </c>
      <c r="BG1008">
        <v>199008</v>
      </c>
      <c r="BH1008">
        <v>10.791605661298194</v>
      </c>
      <c r="BI1008">
        <v>2557</v>
      </c>
      <c r="BJ1008">
        <v>18</v>
      </c>
      <c r="BK1008">
        <v>0</v>
      </c>
      <c r="BL1008">
        <v>2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18396</v>
      </c>
      <c r="BU1008">
        <v>0.81</v>
      </c>
      <c r="BV1008">
        <v>0.48183749999999997</v>
      </c>
      <c r="BW1008">
        <v>59</v>
      </c>
      <c r="BX1008">
        <v>1.1959120000000001</v>
      </c>
      <c r="BY1008">
        <v>-1.30362</v>
      </c>
      <c r="BZ1008">
        <v>18</v>
      </c>
      <c r="CA1008">
        <v>0</v>
      </c>
      <c r="CB1008">
        <v>2</v>
      </c>
      <c r="CC1008">
        <v>0</v>
      </c>
      <c r="CD1008">
        <v>0</v>
      </c>
      <c r="CE1008">
        <v>0</v>
      </c>
      <c r="CF1008">
        <v>0</v>
      </c>
      <c r="CG1008">
        <v>2</v>
      </c>
      <c r="CH1008">
        <v>1</v>
      </c>
      <c r="CI1008">
        <v>0</v>
      </c>
      <c r="CJ1008">
        <v>18533</v>
      </c>
      <c r="CK1008">
        <v>1.2410295149193331</v>
      </c>
      <c r="CL1008">
        <v>0.52426569551104429</v>
      </c>
      <c r="CM1008">
        <v>50</v>
      </c>
      <c r="CN1008">
        <v>-1.2839116311585064</v>
      </c>
      <c r="CO1008">
        <v>1065</v>
      </c>
      <c r="CP1008">
        <v>0.61380823399999995</v>
      </c>
      <c r="CQ1008">
        <v>-0.2797447347</v>
      </c>
      <c r="CR1008">
        <v>15404</v>
      </c>
      <c r="CS1008">
        <v>0.83400000000000007</v>
      </c>
      <c r="CT1008">
        <v>14513</v>
      </c>
      <c r="CU1008">
        <v>0.84300899427999998</v>
      </c>
      <c r="CV1008">
        <v>11</v>
      </c>
      <c r="CW1008">
        <v>5</v>
      </c>
      <c r="CX1008">
        <v>8</v>
      </c>
      <c r="CY1008">
        <v>1451</v>
      </c>
      <c r="CZ1008">
        <v>1964</v>
      </c>
      <c r="DA1008" s="2">
        <v>9062</v>
      </c>
      <c r="DB1008" s="2">
        <v>680</v>
      </c>
      <c r="DC1008" s="2">
        <v>75.38</v>
      </c>
      <c r="DD1008" s="2">
        <v>1236</v>
      </c>
      <c r="DE1008">
        <v>551</v>
      </c>
      <c r="DF1008">
        <v>57</v>
      </c>
      <c r="DG1008">
        <v>37.69</v>
      </c>
      <c r="DH1008">
        <v>10.77</v>
      </c>
      <c r="DI1008" s="2">
        <v>26.92</v>
      </c>
      <c r="DJ1008">
        <v>-7.0000000000000007E-2</v>
      </c>
      <c r="DK1008">
        <v>0.93013679853058095</v>
      </c>
      <c r="DL1008">
        <v>2.9154518950437317E-3</v>
      </c>
      <c r="DM1008">
        <v>0</v>
      </c>
      <c r="DN1008">
        <v>33</v>
      </c>
      <c r="DO1008">
        <v>0.122</v>
      </c>
      <c r="DP1008">
        <v>15486.53</v>
      </c>
      <c r="DQ1008" s="2">
        <v>0</v>
      </c>
      <c r="DR1008" s="2">
        <v>1458.4114377500002</v>
      </c>
      <c r="DS1008">
        <v>4.6830372055087733E-3</v>
      </c>
      <c r="DT1008">
        <v>4.9214322627106899</v>
      </c>
      <c r="DU1008">
        <v>1316361.0787549943</v>
      </c>
      <c r="DV1008">
        <v>1</v>
      </c>
    </row>
    <row r="1009" spans="1:126" x14ac:dyDescent="0.15">
      <c r="A1009" t="s">
        <v>1721</v>
      </c>
      <c r="B1009" t="s">
        <v>1167</v>
      </c>
      <c r="C1009">
        <v>21</v>
      </c>
      <c r="D1009">
        <v>101</v>
      </c>
      <c r="E1009" t="s">
        <v>1798</v>
      </c>
      <c r="F1009">
        <v>21101</v>
      </c>
      <c r="G1009" t="s">
        <v>5993</v>
      </c>
      <c r="H1009">
        <v>88.2</v>
      </c>
      <c r="I1009">
        <v>7.7</v>
      </c>
      <c r="J1009">
        <v>0.2</v>
      </c>
      <c r="K1009">
        <v>0.4</v>
      </c>
      <c r="L1009">
        <v>1.7</v>
      </c>
      <c r="M1009">
        <v>1.9</v>
      </c>
      <c r="N1009">
        <f t="shared" si="66"/>
        <v>7845.2300000000005</v>
      </c>
      <c r="O1009">
        <f t="shared" si="64"/>
        <v>2154.7699999999995</v>
      </c>
      <c r="P1009">
        <f t="shared" si="65"/>
        <v>2.5857240000000004</v>
      </c>
      <c r="Q1009" s="4">
        <v>21101</v>
      </c>
      <c r="R1009" s="5">
        <v>37.792541999999997</v>
      </c>
      <c r="S1009" s="5">
        <v>-87.572576999999995</v>
      </c>
      <c r="T1009">
        <v>2</v>
      </c>
      <c r="U1009">
        <v>6.3565860564690144E-2</v>
      </c>
      <c r="V1009">
        <v>46254</v>
      </c>
      <c r="W1009">
        <v>46394</v>
      </c>
      <c r="X1009">
        <v>46396</v>
      </c>
      <c r="Y1009">
        <v>46365</v>
      </c>
      <c r="Z1009">
        <v>24878</v>
      </c>
      <c r="AA1009">
        <v>21089</v>
      </c>
      <c r="AB1009">
        <v>18012.893999999997</v>
      </c>
      <c r="AC1009">
        <v>41036</v>
      </c>
      <c r="AD1009">
        <v>1</v>
      </c>
      <c r="AE1009">
        <v>2.1553582205362532E-5</v>
      </c>
      <c r="AF1009">
        <v>14</v>
      </c>
      <c r="AG1009">
        <v>465</v>
      </c>
      <c r="AH1009">
        <v>3.0107526881720432E-2</v>
      </c>
      <c r="AI1009" s="3">
        <v>175914</v>
      </c>
      <c r="AJ1009" s="3">
        <v>279468.07176423504</v>
      </c>
      <c r="AK1009">
        <v>60</v>
      </c>
      <c r="AL1009">
        <v>299046.40000000002</v>
      </c>
      <c r="AM1009">
        <v>186104</v>
      </c>
      <c r="AN1009">
        <v>90159</v>
      </c>
      <c r="AO1009">
        <v>276263</v>
      </c>
      <c r="AP1009">
        <v>5</v>
      </c>
      <c r="AQ1009">
        <v>2</v>
      </c>
      <c r="AR1009">
        <v>7</v>
      </c>
      <c r="AS1009">
        <v>0.15088157951459241</v>
      </c>
      <c r="AT1009">
        <v>7</v>
      </c>
      <c r="AU1009">
        <v>66</v>
      </c>
      <c r="AV1009">
        <f t="shared" si="63"/>
        <v>73</v>
      </c>
      <c r="AW1009">
        <v>41526</v>
      </c>
      <c r="AX1009">
        <v>0.87</v>
      </c>
      <c r="AY1009">
        <v>192094262.93446299</v>
      </c>
      <c r="AZ1009">
        <v>192094.26293446298</v>
      </c>
      <c r="BA1009">
        <v>4251.4849603336197</v>
      </c>
      <c r="BB1009">
        <v>2.3521193402540668</v>
      </c>
      <c r="BC1009">
        <v>387234</v>
      </c>
      <c r="BD1009">
        <v>494556</v>
      </c>
      <c r="BE1009">
        <v>-107322</v>
      </c>
      <c r="BF1009">
        <v>-2.3202750032429629</v>
      </c>
      <c r="BG1009">
        <v>733378</v>
      </c>
      <c r="BH1009">
        <v>15.806923010604363</v>
      </c>
      <c r="BI1009">
        <v>4567</v>
      </c>
      <c r="BJ1009">
        <v>36</v>
      </c>
      <c r="BK1009">
        <v>4</v>
      </c>
      <c r="BL1009">
        <v>4</v>
      </c>
      <c r="BM1009">
        <v>0</v>
      </c>
      <c r="BN1009">
        <v>0</v>
      </c>
      <c r="BO1009">
        <v>4</v>
      </c>
      <c r="BP1009">
        <v>1</v>
      </c>
      <c r="BQ1009">
        <v>3</v>
      </c>
      <c r="BR1009">
        <v>3</v>
      </c>
      <c r="BS1009">
        <v>1</v>
      </c>
      <c r="BT1009">
        <v>45496</v>
      </c>
      <c r="BU1009">
        <v>0.82</v>
      </c>
      <c r="BV1009">
        <v>0.56844399999999995</v>
      </c>
      <c r="BW1009">
        <v>194</v>
      </c>
      <c r="BX1009">
        <v>1.230877</v>
      </c>
      <c r="BY1009">
        <v>-0.68368110000000004</v>
      </c>
      <c r="BZ1009">
        <v>40</v>
      </c>
      <c r="CA1009">
        <v>5</v>
      </c>
      <c r="CB1009">
        <v>4</v>
      </c>
      <c r="CC1009">
        <v>0</v>
      </c>
      <c r="CD1009">
        <v>0</v>
      </c>
      <c r="CE1009">
        <v>4</v>
      </c>
      <c r="CF1009">
        <v>1</v>
      </c>
      <c r="CG1009">
        <v>3</v>
      </c>
      <c r="CH1009">
        <v>1</v>
      </c>
      <c r="CI1009">
        <v>0</v>
      </c>
      <c r="CJ1009">
        <v>46432</v>
      </c>
      <c r="CK1009">
        <v>1.2491385251550653</v>
      </c>
      <c r="CL1009">
        <v>0.57992588209647788</v>
      </c>
      <c r="CM1009">
        <v>172</v>
      </c>
      <c r="CN1009">
        <v>-0.87619726066953663</v>
      </c>
      <c r="CO1009">
        <v>4352</v>
      </c>
      <c r="CP1009">
        <v>0.14306797399999999</v>
      </c>
      <c r="CQ1009">
        <v>0.35001222799999998</v>
      </c>
      <c r="CR1009">
        <v>38917</v>
      </c>
      <c r="CS1009">
        <v>0.83900000000000008</v>
      </c>
      <c r="CT1009">
        <v>38715</v>
      </c>
      <c r="CU1009">
        <v>0.90093693693700005</v>
      </c>
      <c r="CV1009">
        <v>42</v>
      </c>
      <c r="CW1009">
        <v>23</v>
      </c>
      <c r="CX1009">
        <v>23</v>
      </c>
      <c r="CY1009">
        <v>370</v>
      </c>
      <c r="CZ1009">
        <v>665</v>
      </c>
      <c r="DA1009" s="2">
        <v>25410</v>
      </c>
      <c r="DB1009" s="2">
        <v>3735</v>
      </c>
      <c r="DC1009" s="2">
        <v>107.88</v>
      </c>
      <c r="DD1009" s="2">
        <v>5336</v>
      </c>
      <c r="DE1009">
        <v>153</v>
      </c>
      <c r="DF1009">
        <v>5</v>
      </c>
      <c r="DG1009">
        <v>32.36</v>
      </c>
      <c r="DH1009">
        <v>4.32</v>
      </c>
      <c r="DI1009" s="2">
        <v>8.6300000000000008</v>
      </c>
      <c r="DJ1009">
        <v>-0.72</v>
      </c>
      <c r="DK1009">
        <v>0.98170128585558858</v>
      </c>
      <c r="DL1009">
        <v>0</v>
      </c>
      <c r="DN1009">
        <v>166.1</v>
      </c>
      <c r="DO1009">
        <v>0.55899999999999994</v>
      </c>
      <c r="DP1009">
        <v>2385.38</v>
      </c>
      <c r="DQ1009" s="2">
        <v>0</v>
      </c>
      <c r="DR1009" s="2">
        <v>2019.6683192399998</v>
      </c>
      <c r="DS1009">
        <v>5.4855666924199719E-3</v>
      </c>
      <c r="DT1009">
        <v>2.64339231529569</v>
      </c>
      <c r="DU1009">
        <v>790496.95567684108</v>
      </c>
      <c r="DV1009">
        <v>1</v>
      </c>
    </row>
    <row r="1010" spans="1:126" x14ac:dyDescent="0.15">
      <c r="A1010" t="s">
        <v>1721</v>
      </c>
      <c r="B1010" t="s">
        <v>170</v>
      </c>
      <c r="C1010">
        <v>21</v>
      </c>
      <c r="D1010">
        <v>103</v>
      </c>
      <c r="E1010" t="s">
        <v>1799</v>
      </c>
      <c r="F1010">
        <v>21103</v>
      </c>
      <c r="G1010" t="s">
        <v>5994</v>
      </c>
      <c r="H1010">
        <v>92.6</v>
      </c>
      <c r="I1010">
        <v>2.7</v>
      </c>
      <c r="J1010">
        <v>0.2</v>
      </c>
      <c r="K1010">
        <v>0.2</v>
      </c>
      <c r="L1010">
        <v>1.4</v>
      </c>
      <c r="M1010">
        <v>2.9</v>
      </c>
      <c r="N1010">
        <f t="shared" si="66"/>
        <v>8592.5</v>
      </c>
      <c r="O1010">
        <f t="shared" si="64"/>
        <v>1407.5</v>
      </c>
      <c r="P1010">
        <f t="shared" si="65"/>
        <v>1.6890000000000007</v>
      </c>
      <c r="Q1010" s="4">
        <v>21103</v>
      </c>
      <c r="R1010" s="5">
        <v>38.451585000000001</v>
      </c>
      <c r="S1010" s="5">
        <v>-85.119889999999998</v>
      </c>
      <c r="T1010">
        <v>1</v>
      </c>
      <c r="U1010">
        <v>0.10992296211118846</v>
      </c>
      <c r="V1010">
        <v>15428</v>
      </c>
      <c r="W1010">
        <v>15427</v>
      </c>
      <c r="X1010">
        <v>15455</v>
      </c>
      <c r="Y1010">
        <v>15566</v>
      </c>
      <c r="Z1010">
        <v>8152</v>
      </c>
      <c r="AA1010">
        <v>21091</v>
      </c>
      <c r="AB1010">
        <v>6019.3060000000005</v>
      </c>
      <c r="AC1010">
        <v>46495</v>
      </c>
      <c r="AD1010">
        <v>1</v>
      </c>
      <c r="AE1010">
        <v>6.470397929472663E-5</v>
      </c>
      <c r="AF1010">
        <v>55</v>
      </c>
      <c r="AG1010">
        <v>869</v>
      </c>
      <c r="AH1010">
        <v>6.3291139240506333E-2</v>
      </c>
      <c r="AI1010" s="3">
        <v>128509</v>
      </c>
      <c r="AJ1010" s="3">
        <v>183216.191779535</v>
      </c>
      <c r="AK1010">
        <v>84</v>
      </c>
      <c r="AL1010">
        <v>186323.20000000001</v>
      </c>
      <c r="AM1010">
        <v>55932</v>
      </c>
      <c r="AN1010">
        <v>51686</v>
      </c>
      <c r="AO1010">
        <v>107618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f t="shared" si="63"/>
        <v>6</v>
      </c>
      <c r="AW1010">
        <v>10232</v>
      </c>
      <c r="AX1010">
        <v>0.65999999999999992</v>
      </c>
      <c r="AY1010">
        <v>166849114.40759999</v>
      </c>
      <c r="AZ1010">
        <v>166849.11440759999</v>
      </c>
      <c r="BA1010">
        <v>11111.022021709699</v>
      </c>
      <c r="BB1010">
        <v>0.90000721629937497</v>
      </c>
      <c r="BC1010">
        <v>3446</v>
      </c>
      <c r="BD1010">
        <v>19</v>
      </c>
      <c r="BE1010">
        <v>3427</v>
      </c>
      <c r="BF1010">
        <v>0.22212859735545762</v>
      </c>
      <c r="BG1010">
        <v>236778</v>
      </c>
      <c r="BH1010">
        <v>15.320478809446781</v>
      </c>
      <c r="BI1010">
        <v>1607</v>
      </c>
      <c r="BJ1010">
        <v>18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16060</v>
      </c>
      <c r="BU1010">
        <v>0.76</v>
      </c>
      <c r="BV1010">
        <v>0.57933520000000005</v>
      </c>
      <c r="BW1010">
        <v>72</v>
      </c>
      <c r="BX1010">
        <v>1.3075969999999999</v>
      </c>
      <c r="BY1010">
        <v>-0.49358299999999999</v>
      </c>
      <c r="BZ1010">
        <v>18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15573</v>
      </c>
      <c r="CK1010">
        <v>1.3484877672895397</v>
      </c>
      <c r="CL1010">
        <v>0.58771069294568801</v>
      </c>
      <c r="CM1010">
        <v>57</v>
      </c>
      <c r="CN1010">
        <v>-0.74194122879275282</v>
      </c>
      <c r="CO1010">
        <v>950</v>
      </c>
      <c r="CP1010">
        <v>0.63186985600000001</v>
      </c>
      <c r="CQ1010">
        <v>0.12252201</v>
      </c>
      <c r="CR1010">
        <v>13400</v>
      </c>
      <c r="CS1010">
        <v>0.85599999999999998</v>
      </c>
      <c r="CT1010">
        <v>12481</v>
      </c>
      <c r="CU1010">
        <v>0.87932507474999999</v>
      </c>
      <c r="CV1010">
        <v>7</v>
      </c>
      <c r="CW1010">
        <v>4</v>
      </c>
      <c r="CX1010">
        <v>6</v>
      </c>
      <c r="CY1010">
        <v>853</v>
      </c>
      <c r="CZ1010">
        <v>1310</v>
      </c>
      <c r="DA1010" s="2">
        <v>5732</v>
      </c>
      <c r="DB1010" s="2">
        <v>930</v>
      </c>
      <c r="DC1010" s="2">
        <v>84.17</v>
      </c>
      <c r="DD1010" s="2">
        <v>1035</v>
      </c>
      <c r="DE1010">
        <v>371</v>
      </c>
      <c r="DF1010">
        <v>19</v>
      </c>
      <c r="DG1010">
        <v>6.47</v>
      </c>
      <c r="DH1010">
        <v>12.95</v>
      </c>
      <c r="DI1010" s="2">
        <v>6.47</v>
      </c>
      <c r="DJ1010">
        <v>-0.46</v>
      </c>
      <c r="DK1010">
        <v>0.96815009065512925</v>
      </c>
      <c r="DL1010">
        <v>1.1507479861910242E-3</v>
      </c>
      <c r="DM1010">
        <v>411</v>
      </c>
      <c r="DN1010">
        <v>34.6</v>
      </c>
      <c r="DO1010">
        <v>0.19</v>
      </c>
      <c r="DP1010">
        <v>103.03</v>
      </c>
      <c r="DQ1010" s="2">
        <v>0</v>
      </c>
      <c r="DR1010" s="2">
        <v>2418.37129383</v>
      </c>
      <c r="DS1010">
        <v>1.2979445722043199E-2</v>
      </c>
      <c r="DT1010">
        <v>5.27601153852099</v>
      </c>
      <c r="DU1010">
        <v>983043.35309415415</v>
      </c>
      <c r="DV1010">
        <v>1</v>
      </c>
    </row>
    <row r="1011" spans="1:126" x14ac:dyDescent="0.15">
      <c r="A1011" t="s">
        <v>1721</v>
      </c>
      <c r="B1011" t="s">
        <v>1800</v>
      </c>
      <c r="C1011">
        <v>21</v>
      </c>
      <c r="D1011">
        <v>105</v>
      </c>
      <c r="E1011" t="s">
        <v>1801</v>
      </c>
      <c r="F1011">
        <v>21105</v>
      </c>
      <c r="G1011" t="s">
        <v>5995</v>
      </c>
      <c r="H1011">
        <v>87.7</v>
      </c>
      <c r="I1011">
        <v>9.1999999999999993</v>
      </c>
      <c r="J1011">
        <v>0.2</v>
      </c>
      <c r="K1011">
        <v>0.2</v>
      </c>
      <c r="L1011">
        <v>1.5</v>
      </c>
      <c r="M1011">
        <v>1.2</v>
      </c>
      <c r="N1011">
        <f t="shared" si="66"/>
        <v>7779.7000000000007</v>
      </c>
      <c r="O1011">
        <f t="shared" si="64"/>
        <v>2220.2999999999993</v>
      </c>
      <c r="P1011">
        <f t="shared" si="65"/>
        <v>2.6643600000000003</v>
      </c>
      <c r="Q1011" s="4">
        <v>21105</v>
      </c>
      <c r="R1011" s="5">
        <v>36.675896000000002</v>
      </c>
      <c r="S1011" s="5">
        <v>-88.972083999999995</v>
      </c>
      <c r="T1011">
        <v>9</v>
      </c>
      <c r="U1011">
        <v>0.18363256602768877</v>
      </c>
      <c r="V1011">
        <v>4869</v>
      </c>
      <c r="W1011">
        <v>4790</v>
      </c>
      <c r="X1011">
        <v>4720</v>
      </c>
      <c r="Y1011">
        <v>4608</v>
      </c>
      <c r="Z1011">
        <v>2330</v>
      </c>
      <c r="AA1011">
        <v>21093</v>
      </c>
      <c r="AB1011">
        <v>1530.1490000000001</v>
      </c>
      <c r="AC1011">
        <v>41218</v>
      </c>
      <c r="AD1011">
        <v>0</v>
      </c>
      <c r="AE1011">
        <v>0</v>
      </c>
      <c r="AF1011">
        <v>7</v>
      </c>
      <c r="AG1011">
        <v>298</v>
      </c>
      <c r="AH1011">
        <v>2.3489932885906041E-2</v>
      </c>
      <c r="AI1011" s="3">
        <v>141131</v>
      </c>
      <c r="AJ1011" s="3">
        <v>155055.415073955</v>
      </c>
      <c r="AK1011">
        <v>85</v>
      </c>
      <c r="AL1011">
        <v>161888</v>
      </c>
      <c r="AM1011">
        <v>76486</v>
      </c>
      <c r="AN1011">
        <v>59438</v>
      </c>
      <c r="AO1011">
        <v>135924</v>
      </c>
      <c r="AP1011">
        <v>2</v>
      </c>
      <c r="AQ1011">
        <v>0</v>
      </c>
      <c r="AR1011">
        <v>2</v>
      </c>
      <c r="AS1011">
        <v>0.41753653444676408</v>
      </c>
      <c r="AT1011">
        <v>2</v>
      </c>
      <c r="AU1011">
        <v>1</v>
      </c>
      <c r="AV1011">
        <f t="shared" si="63"/>
        <v>3</v>
      </c>
      <c r="AW1011">
        <v>1667</v>
      </c>
      <c r="AX1011">
        <v>0.39</v>
      </c>
      <c r="AY1011">
        <v>91302987.202424303</v>
      </c>
      <c r="AZ1011">
        <v>91302.987202424309</v>
      </c>
      <c r="BA1011">
        <v>17052.7596807851</v>
      </c>
      <c r="BB1011">
        <v>0.58641534784941063</v>
      </c>
      <c r="BC1011">
        <v>1798</v>
      </c>
      <c r="BD1011">
        <v>6025</v>
      </c>
      <c r="BE1011">
        <v>-4227</v>
      </c>
      <c r="BF1011">
        <v>-0.86814540973505849</v>
      </c>
      <c r="BG1011">
        <v>108737</v>
      </c>
      <c r="BH1011">
        <v>23.037500000000001</v>
      </c>
      <c r="BI1011">
        <v>878</v>
      </c>
      <c r="BJ1011">
        <v>5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4851</v>
      </c>
      <c r="BU1011">
        <v>0.78</v>
      </c>
      <c r="BV1011">
        <v>0.56732229999999995</v>
      </c>
      <c r="BW1011">
        <v>26</v>
      </c>
      <c r="BX1011">
        <v>1.236858</v>
      </c>
      <c r="BY1011">
        <v>-0.49654399999999999</v>
      </c>
      <c r="BZ1011">
        <v>5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0</v>
      </c>
      <c r="CJ1011">
        <v>4707</v>
      </c>
      <c r="CK1011">
        <v>1.4871468026343744</v>
      </c>
      <c r="CL1011">
        <v>0.59815436241610742</v>
      </c>
      <c r="CM1011">
        <v>19</v>
      </c>
      <c r="CN1011">
        <v>-0.5158258066844853</v>
      </c>
      <c r="CO1011">
        <v>226</v>
      </c>
      <c r="CP1011">
        <v>0.15265704599999999</v>
      </c>
      <c r="CQ1011">
        <v>3.8495841000000003E-2</v>
      </c>
      <c r="CR1011">
        <v>3922</v>
      </c>
      <c r="CS1011">
        <v>0.85599999999999998</v>
      </c>
      <c r="CT1011">
        <v>3929</v>
      </c>
      <c r="CU1011">
        <v>0.8749025721</v>
      </c>
      <c r="CW1011">
        <v>1</v>
      </c>
      <c r="CX1011">
        <v>1</v>
      </c>
      <c r="CY1011">
        <v>322</v>
      </c>
      <c r="CZ1011">
        <v>410</v>
      </c>
      <c r="DA1011" s="2">
        <v>1835</v>
      </c>
      <c r="DB1011" s="2">
        <v>115</v>
      </c>
      <c r="DC1011" s="2">
        <v>105.37</v>
      </c>
      <c r="DD1011" s="2">
        <v>557</v>
      </c>
      <c r="DE1011">
        <v>98</v>
      </c>
      <c r="DF1011">
        <v>6</v>
      </c>
      <c r="DG1011">
        <v>21.07</v>
      </c>
      <c r="DH1011">
        <v>42.15</v>
      </c>
      <c r="DI1011" s="2">
        <v>63.22</v>
      </c>
      <c r="DJ1011">
        <v>-0.84</v>
      </c>
      <c r="DK1011">
        <v>0.94128150441788128</v>
      </c>
      <c r="DL1011">
        <v>0</v>
      </c>
      <c r="DM1011">
        <v>0</v>
      </c>
      <c r="DN1011">
        <v>76</v>
      </c>
      <c r="DO1011">
        <v>0.47700000000000004</v>
      </c>
      <c r="DP1011">
        <v>5095.63</v>
      </c>
      <c r="DQ1011" s="2">
        <v>0</v>
      </c>
      <c r="DR1011" s="2">
        <v>1930.89526088</v>
      </c>
      <c r="DS1011">
        <v>1.1476772027202757E-2</v>
      </c>
      <c r="DT1011">
        <v>2.9796477814490898</v>
      </c>
      <c r="DU1011">
        <v>482369.22004323028</v>
      </c>
      <c r="DV1011">
        <v>1</v>
      </c>
    </row>
    <row r="1012" spans="1:126" x14ac:dyDescent="0.15">
      <c r="A1012" t="s">
        <v>1721</v>
      </c>
      <c r="B1012" t="s">
        <v>1802</v>
      </c>
      <c r="C1012">
        <v>21</v>
      </c>
      <c r="D1012">
        <v>107</v>
      </c>
      <c r="E1012" t="s">
        <v>1803</v>
      </c>
      <c r="F1012">
        <v>21107</v>
      </c>
      <c r="G1012" t="s">
        <v>5996</v>
      </c>
      <c r="H1012">
        <v>89.4</v>
      </c>
      <c r="I1012">
        <v>6.5</v>
      </c>
      <c r="J1012">
        <v>0.1</v>
      </c>
      <c r="K1012">
        <v>0.5</v>
      </c>
      <c r="L1012">
        <v>1.8</v>
      </c>
      <c r="M1012">
        <v>1.6</v>
      </c>
      <c r="N1012">
        <f t="shared" si="66"/>
        <v>8040.670000000001</v>
      </c>
      <c r="O1012">
        <f t="shared" si="64"/>
        <v>1959.329999999999</v>
      </c>
      <c r="P1012">
        <f t="shared" si="65"/>
        <v>2.3511959999999998</v>
      </c>
      <c r="Q1012" s="4">
        <v>21107</v>
      </c>
      <c r="R1012" s="5">
        <v>37.311070000000001</v>
      </c>
      <c r="S1012" s="5">
        <v>-87.542196000000004</v>
      </c>
      <c r="T1012">
        <v>5</v>
      </c>
      <c r="U1012">
        <v>0.1119190050025589</v>
      </c>
      <c r="V1012">
        <v>46891</v>
      </c>
      <c r="W1012">
        <v>46684</v>
      </c>
      <c r="X1012">
        <v>46518</v>
      </c>
      <c r="Y1012">
        <v>46067</v>
      </c>
      <c r="Z1012">
        <v>24558</v>
      </c>
      <c r="AA1012">
        <v>21095</v>
      </c>
      <c r="AB1012">
        <v>17193.18</v>
      </c>
      <c r="AC1012">
        <v>42346</v>
      </c>
      <c r="AD1012">
        <v>0</v>
      </c>
      <c r="AE1012">
        <v>0</v>
      </c>
      <c r="AF1012">
        <v>31</v>
      </c>
      <c r="AG1012">
        <v>731</v>
      </c>
      <c r="AH1012">
        <v>4.240766073871409E-2</v>
      </c>
      <c r="AI1012" s="3">
        <v>162955</v>
      </c>
      <c r="AJ1012" s="3">
        <v>346876.91418467503</v>
      </c>
      <c r="AK1012">
        <v>84</v>
      </c>
      <c r="AL1012">
        <v>354720</v>
      </c>
      <c r="AM1012">
        <v>96650</v>
      </c>
      <c r="AN1012">
        <v>59865</v>
      </c>
      <c r="AO1012">
        <v>156515</v>
      </c>
      <c r="AP1012">
        <v>4</v>
      </c>
      <c r="AQ1012">
        <v>1</v>
      </c>
      <c r="AR1012">
        <v>5</v>
      </c>
      <c r="AS1012">
        <v>0.10710307600034273</v>
      </c>
      <c r="AT1012">
        <v>4</v>
      </c>
      <c r="AU1012">
        <v>38</v>
      </c>
      <c r="AV1012">
        <f t="shared" si="63"/>
        <v>42</v>
      </c>
      <c r="AW1012">
        <v>34062</v>
      </c>
      <c r="AX1012">
        <v>0.75</v>
      </c>
      <c r="AY1012">
        <v>171005829.08144701</v>
      </c>
      <c r="AZ1012">
        <v>171005.82908144701</v>
      </c>
      <c r="BA1012">
        <v>3685.4100819233499</v>
      </c>
      <c r="BB1012">
        <v>2.7134022477035113</v>
      </c>
      <c r="BC1012">
        <v>11234</v>
      </c>
      <c r="BD1012">
        <v>38395</v>
      </c>
      <c r="BE1012">
        <v>-27161</v>
      </c>
      <c r="BF1012">
        <v>-0.57923695378644091</v>
      </c>
      <c r="BG1012">
        <v>660374</v>
      </c>
      <c r="BH1012">
        <v>14.196096134829528</v>
      </c>
      <c r="BI1012">
        <v>6129</v>
      </c>
      <c r="BJ1012">
        <v>67</v>
      </c>
      <c r="BK1012">
        <v>6</v>
      </c>
      <c r="BL1012">
        <v>4</v>
      </c>
      <c r="BM1012">
        <v>0</v>
      </c>
      <c r="BN1012">
        <v>1</v>
      </c>
      <c r="BO1012">
        <v>6</v>
      </c>
      <c r="BP1012">
        <v>1</v>
      </c>
      <c r="BQ1012">
        <v>3</v>
      </c>
      <c r="BR1012">
        <v>2</v>
      </c>
      <c r="BS1012">
        <v>0</v>
      </c>
      <c r="BT1012">
        <v>46167</v>
      </c>
      <c r="BU1012">
        <v>0.79</v>
      </c>
      <c r="BV1012">
        <v>0.54005250000000005</v>
      </c>
      <c r="BW1012">
        <v>263</v>
      </c>
      <c r="BX1012">
        <v>1.949444</v>
      </c>
      <c r="BY1012">
        <v>-2.5638600000000001E-2</v>
      </c>
      <c r="BZ1012">
        <v>74</v>
      </c>
      <c r="CA1012">
        <v>5</v>
      </c>
      <c r="CB1012">
        <v>2</v>
      </c>
      <c r="CC1012">
        <v>1</v>
      </c>
      <c r="CD1012">
        <v>1</v>
      </c>
      <c r="CE1012">
        <v>5</v>
      </c>
      <c r="CF1012">
        <v>1</v>
      </c>
      <c r="CG1012">
        <v>1</v>
      </c>
      <c r="CH1012">
        <v>2</v>
      </c>
      <c r="CI1012">
        <v>0</v>
      </c>
      <c r="CJ1012">
        <v>46304</v>
      </c>
      <c r="CK1012">
        <v>1.9868693849343471</v>
      </c>
      <c r="CL1012">
        <v>0.61169735416989013</v>
      </c>
      <c r="CM1012">
        <v>232</v>
      </c>
      <c r="CN1012">
        <v>0.1533345206171689</v>
      </c>
      <c r="CO1012">
        <v>4122</v>
      </c>
      <c r="CP1012">
        <v>0.18117850099999999</v>
      </c>
      <c r="CQ1012">
        <v>0.25389656700000002</v>
      </c>
      <c r="CR1012">
        <v>39082</v>
      </c>
      <c r="CS1012">
        <v>0.84699999999999998</v>
      </c>
      <c r="CT1012">
        <v>38263</v>
      </c>
      <c r="CU1012">
        <v>0.88349194729000002</v>
      </c>
      <c r="CV1012">
        <v>33</v>
      </c>
      <c r="CW1012">
        <v>21</v>
      </c>
      <c r="CX1012">
        <v>57</v>
      </c>
      <c r="CY1012">
        <v>450</v>
      </c>
      <c r="CZ1012">
        <v>1104</v>
      </c>
      <c r="DA1012" s="2">
        <v>23188</v>
      </c>
      <c r="DB1012" s="2">
        <v>3205</v>
      </c>
      <c r="DC1012" s="2">
        <v>122.23</v>
      </c>
      <c r="DD1012" s="2">
        <v>4605</v>
      </c>
      <c r="DE1012">
        <v>341</v>
      </c>
      <c r="DF1012">
        <v>15</v>
      </c>
      <c r="DG1012">
        <v>25.73</v>
      </c>
      <c r="DH1012">
        <v>6.43</v>
      </c>
      <c r="DI1012" s="2">
        <v>8.58</v>
      </c>
      <c r="DJ1012">
        <v>-0.21</v>
      </c>
      <c r="DK1012">
        <v>0.9833941885796692</v>
      </c>
      <c r="DL1012">
        <v>0</v>
      </c>
      <c r="DM1012">
        <v>0</v>
      </c>
      <c r="DN1012">
        <v>123.8</v>
      </c>
      <c r="DO1012">
        <v>0.35100000000000003</v>
      </c>
      <c r="DP1012">
        <v>5117.1000000000004</v>
      </c>
      <c r="DQ1012" s="2">
        <v>0</v>
      </c>
      <c r="DR1012" s="2">
        <v>1288.6614036499998</v>
      </c>
      <c r="DS1012">
        <v>3.5342259322396542E-3</v>
      </c>
      <c r="DT1012">
        <v>4.0644593352235097</v>
      </c>
      <c r="DU1012">
        <v>1441745.0153904834</v>
      </c>
      <c r="DV1012">
        <v>1</v>
      </c>
    </row>
    <row r="1013" spans="1:126" x14ac:dyDescent="0.15">
      <c r="A1013" t="s">
        <v>1721</v>
      </c>
      <c r="B1013" t="s">
        <v>174</v>
      </c>
      <c r="C1013">
        <v>21</v>
      </c>
      <c r="D1013">
        <v>109</v>
      </c>
      <c r="E1013" t="s">
        <v>1804</v>
      </c>
      <c r="F1013">
        <v>21109</v>
      </c>
      <c r="G1013" t="s">
        <v>5997</v>
      </c>
      <c r="H1013">
        <v>98.5</v>
      </c>
      <c r="I1013">
        <v>0.1</v>
      </c>
      <c r="J1013">
        <v>0.1</v>
      </c>
      <c r="K1013">
        <v>0.1</v>
      </c>
      <c r="L1013">
        <v>0.5</v>
      </c>
      <c r="M1013">
        <v>0.6</v>
      </c>
      <c r="N1013">
        <f t="shared" si="66"/>
        <v>9702.8900000000012</v>
      </c>
      <c r="O1013">
        <f t="shared" si="64"/>
        <v>297.10999999999876</v>
      </c>
      <c r="P1013">
        <f t="shared" si="65"/>
        <v>0.35653199999999863</v>
      </c>
      <c r="Q1013" s="4">
        <v>21109</v>
      </c>
      <c r="R1013" s="5">
        <v>37.403458000000001</v>
      </c>
      <c r="S1013" s="5">
        <v>-84.020576000000005</v>
      </c>
      <c r="T1013">
        <v>9</v>
      </c>
      <c r="U1013">
        <v>0.21542674039228116</v>
      </c>
      <c r="V1013">
        <v>13475</v>
      </c>
      <c r="W1013">
        <v>13370</v>
      </c>
      <c r="X1013">
        <v>13357</v>
      </c>
      <c r="Y1013">
        <v>13330</v>
      </c>
      <c r="Z1013">
        <v>7235</v>
      </c>
      <c r="AA1013">
        <v>21097</v>
      </c>
      <c r="AB1013">
        <v>3929.8379999999997</v>
      </c>
      <c r="AC1013">
        <v>29826</v>
      </c>
      <c r="AD1013">
        <v>1</v>
      </c>
      <c r="AE1013">
        <v>7.4867110878191204E-5</v>
      </c>
      <c r="AF1013">
        <v>35</v>
      </c>
      <c r="AG1013">
        <v>588</v>
      </c>
      <c r="AH1013">
        <v>5.9523809523809521E-2</v>
      </c>
      <c r="AI1013" s="3">
        <v>77803</v>
      </c>
      <c r="AJ1013" s="3">
        <v>220925.64066744002</v>
      </c>
      <c r="AK1013">
        <v>80</v>
      </c>
      <c r="AL1013">
        <v>221817.59999999998</v>
      </c>
      <c r="AM1013">
        <v>12009</v>
      </c>
      <c r="AN1013">
        <v>25450</v>
      </c>
      <c r="AO1013">
        <v>37459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8</v>
      </c>
      <c r="AV1013">
        <f t="shared" si="63"/>
        <v>8</v>
      </c>
      <c r="AW1013">
        <v>13357</v>
      </c>
      <c r="AX1013">
        <v>1</v>
      </c>
      <c r="AY1013">
        <v>334367034.06408697</v>
      </c>
      <c r="AZ1013">
        <v>334367.03406408697</v>
      </c>
      <c r="BA1013">
        <v>24714.105155646401</v>
      </c>
      <c r="BB1013">
        <v>0.40462723359883873</v>
      </c>
      <c r="BC1013">
        <v>0</v>
      </c>
      <c r="BD1013">
        <v>10945</v>
      </c>
      <c r="BE1013">
        <v>-10945</v>
      </c>
      <c r="BF1013">
        <v>-0.81224489795918364</v>
      </c>
      <c r="BG1013">
        <v>107261</v>
      </c>
      <c r="BH1013">
        <v>8.030321179905668</v>
      </c>
      <c r="BI1013">
        <v>2497</v>
      </c>
      <c r="BJ1013">
        <v>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13243</v>
      </c>
      <c r="BU1013">
        <v>0.54</v>
      </c>
      <c r="BV1013">
        <v>0.49653069999999999</v>
      </c>
      <c r="BW1013">
        <v>35</v>
      </c>
      <c r="BX1013">
        <v>0.1510232</v>
      </c>
      <c r="BY1013">
        <v>-1.959622</v>
      </c>
      <c r="BZ1013">
        <v>2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13324</v>
      </c>
      <c r="CK1013">
        <v>0.22515761032722906</v>
      </c>
      <c r="CL1013">
        <v>0.53290512793513745</v>
      </c>
      <c r="CM1013">
        <v>30</v>
      </c>
      <c r="CN1013">
        <v>-2.1424436244758347</v>
      </c>
      <c r="CO1013">
        <v>750</v>
      </c>
      <c r="CP1013">
        <v>-1.2101862789</v>
      </c>
      <c r="CQ1013">
        <v>-0.6813823443</v>
      </c>
      <c r="CR1013">
        <v>10682</v>
      </c>
      <c r="CS1013">
        <v>0.8</v>
      </c>
      <c r="CT1013">
        <v>10699</v>
      </c>
      <c r="CU1013">
        <v>0.86684388593999995</v>
      </c>
      <c r="CV1013">
        <v>4</v>
      </c>
      <c r="CW1013">
        <v>5</v>
      </c>
      <c r="CX1013">
        <v>2</v>
      </c>
      <c r="CY1013">
        <v>385</v>
      </c>
      <c r="CZ1013">
        <v>855</v>
      </c>
      <c r="DA1013" s="2">
        <v>3617</v>
      </c>
      <c r="DB1013" s="2">
        <v>425</v>
      </c>
      <c r="DC1013" s="2">
        <v>74.48</v>
      </c>
      <c r="DD1013" s="2">
        <v>40</v>
      </c>
      <c r="DE1013">
        <v>224</v>
      </c>
      <c r="DF1013">
        <v>23</v>
      </c>
      <c r="DG1013">
        <v>7.45</v>
      </c>
      <c r="DH1013">
        <v>14.9</v>
      </c>
      <c r="DJ1013">
        <v>-0.82</v>
      </c>
      <c r="DK1013">
        <v>0.95982160070948419</v>
      </c>
      <c r="DL1013">
        <v>0</v>
      </c>
      <c r="DM1013">
        <v>200</v>
      </c>
      <c r="DN1013">
        <v>9</v>
      </c>
      <c r="DO1013">
        <v>4.0999999999999995E-2</v>
      </c>
      <c r="DP1013">
        <v>1.7</v>
      </c>
      <c r="DQ1013" s="2">
        <v>60016</v>
      </c>
      <c r="DR1013" s="2">
        <v>1572.1965528200001</v>
      </c>
      <c r="DS1013">
        <v>4.8559670542162574E-3</v>
      </c>
      <c r="DT1013">
        <v>2.2099468108197402</v>
      </c>
      <c r="DU1013">
        <v>490205.09770368878</v>
      </c>
      <c r="DV1013">
        <v>0</v>
      </c>
    </row>
    <row r="1014" spans="1:126" x14ac:dyDescent="0.15">
      <c r="A1014" t="s">
        <v>1721</v>
      </c>
      <c r="B1014" t="s">
        <v>176</v>
      </c>
      <c r="C1014">
        <v>21</v>
      </c>
      <c r="D1014">
        <v>111</v>
      </c>
      <c r="E1014" t="s">
        <v>1805</v>
      </c>
      <c r="F1014">
        <v>21111</v>
      </c>
      <c r="G1014" t="s">
        <v>5998</v>
      </c>
      <c r="H1014">
        <v>70.5</v>
      </c>
      <c r="I1014">
        <v>20.6</v>
      </c>
      <c r="J1014">
        <v>0.2</v>
      </c>
      <c r="K1014">
        <v>2.2000000000000002</v>
      </c>
      <c r="L1014">
        <v>2.1</v>
      </c>
      <c r="M1014">
        <v>4.4000000000000004</v>
      </c>
      <c r="N1014">
        <f t="shared" si="66"/>
        <v>5423.2599999999993</v>
      </c>
      <c r="O1014">
        <f t="shared" si="64"/>
        <v>4576.7400000000007</v>
      </c>
      <c r="P1014">
        <f t="shared" si="65"/>
        <v>5.4920880000000025</v>
      </c>
      <c r="Q1014" s="4">
        <v>21111</v>
      </c>
      <c r="R1014" s="5">
        <v>38.189532</v>
      </c>
      <c r="S1014" s="5">
        <v>-85.657623999999998</v>
      </c>
      <c r="T1014">
        <v>1</v>
      </c>
      <c r="U1014">
        <v>5.7525929343899607E-2</v>
      </c>
      <c r="V1014">
        <v>741285</v>
      </c>
      <c r="W1014">
        <v>751485</v>
      </c>
      <c r="X1014">
        <v>755809</v>
      </c>
      <c r="Y1014">
        <v>764341</v>
      </c>
      <c r="Z1014">
        <v>409087</v>
      </c>
      <c r="AA1014">
        <v>21099</v>
      </c>
      <c r="AB1014">
        <v>321314.79399999999</v>
      </c>
      <c r="AC1014">
        <v>48695</v>
      </c>
      <c r="AD1014">
        <v>17</v>
      </c>
      <c r="AE1014">
        <v>2.249245510439807E-5</v>
      </c>
      <c r="AF1014">
        <v>35</v>
      </c>
      <c r="AG1014">
        <v>382</v>
      </c>
      <c r="AH1014">
        <v>9.1623036649214659E-2</v>
      </c>
      <c r="AI1014" s="3">
        <v>23088</v>
      </c>
      <c r="AJ1014" s="3">
        <v>243490.52844665002</v>
      </c>
      <c r="AK1014">
        <v>21</v>
      </c>
      <c r="AL1014">
        <v>255104</v>
      </c>
      <c r="AM1014">
        <v>139199</v>
      </c>
      <c r="AN1014">
        <v>16723</v>
      </c>
      <c r="AO1014">
        <v>155922</v>
      </c>
      <c r="AP1014">
        <v>54</v>
      </c>
      <c r="AQ1014">
        <v>14</v>
      </c>
      <c r="AR1014">
        <v>68</v>
      </c>
      <c r="AS1014">
        <v>9.0487501413867202E-2</v>
      </c>
      <c r="AT1014">
        <v>67</v>
      </c>
      <c r="AU1014">
        <v>617</v>
      </c>
      <c r="AV1014">
        <f t="shared" si="63"/>
        <v>684</v>
      </c>
      <c r="AW1014">
        <v>755809</v>
      </c>
      <c r="AX1014">
        <v>1</v>
      </c>
      <c r="AY1014">
        <v>1239121175.52477</v>
      </c>
      <c r="AZ1014">
        <v>1239121.17552477</v>
      </c>
      <c r="BA1014">
        <v>1783.2773564659799</v>
      </c>
      <c r="BB1014">
        <v>5.6076526535488327</v>
      </c>
      <c r="BC1014">
        <v>1648557</v>
      </c>
      <c r="BD1014">
        <v>1594338</v>
      </c>
      <c r="BE1014">
        <v>54219</v>
      </c>
      <c r="BF1014">
        <v>7.3141908982375201E-2</v>
      </c>
      <c r="BG1014">
        <v>18592726</v>
      </c>
      <c r="BH1014">
        <v>24.599767930786747</v>
      </c>
      <c r="BI1014">
        <v>62292</v>
      </c>
      <c r="BJ1014">
        <v>443</v>
      </c>
      <c r="BK1014">
        <v>73</v>
      </c>
      <c r="BL1014">
        <v>55</v>
      </c>
      <c r="BM1014">
        <v>5</v>
      </c>
      <c r="BN1014">
        <v>18</v>
      </c>
      <c r="BO1014">
        <v>58</v>
      </c>
      <c r="BP1014">
        <v>9</v>
      </c>
      <c r="BQ1014">
        <v>75</v>
      </c>
      <c r="BR1014">
        <v>29</v>
      </c>
      <c r="BS1014">
        <v>0</v>
      </c>
      <c r="BT1014">
        <v>721594</v>
      </c>
      <c r="BU1014">
        <v>0.76</v>
      </c>
      <c r="BV1014">
        <v>0.65364060000000002</v>
      </c>
      <c r="BW1014">
        <v>4008</v>
      </c>
      <c r="BX1014">
        <v>1.0601529999999999</v>
      </c>
      <c r="BY1014">
        <v>-0.15286079999999999</v>
      </c>
      <c r="BZ1014">
        <v>460</v>
      </c>
      <c r="CA1014">
        <v>65</v>
      </c>
      <c r="CB1014">
        <v>50</v>
      </c>
      <c r="CC1014">
        <v>6</v>
      </c>
      <c r="CD1014">
        <v>18</v>
      </c>
      <c r="CE1014">
        <v>53</v>
      </c>
      <c r="CF1014">
        <v>6</v>
      </c>
      <c r="CG1014">
        <v>77</v>
      </c>
      <c r="CH1014">
        <v>28</v>
      </c>
      <c r="CI1014">
        <v>0</v>
      </c>
      <c r="CJ1014">
        <v>760621</v>
      </c>
      <c r="CK1014">
        <v>1.0031277074916418</v>
      </c>
      <c r="CL1014">
        <v>0.64549418715166629</v>
      </c>
      <c r="CM1014">
        <v>3611</v>
      </c>
      <c r="CN1014">
        <v>-0.62535046426817731</v>
      </c>
      <c r="CO1014">
        <v>136378</v>
      </c>
      <c r="CP1014">
        <v>0.59063992399999998</v>
      </c>
      <c r="CQ1014">
        <v>0.22910207899999999</v>
      </c>
      <c r="CR1014">
        <v>634093</v>
      </c>
      <c r="CS1014">
        <v>0.82799999999999996</v>
      </c>
      <c r="CT1014">
        <v>621938</v>
      </c>
      <c r="CU1014">
        <v>0.88310338954000001</v>
      </c>
      <c r="CV1014">
        <v>2035</v>
      </c>
      <c r="CW1014">
        <v>748</v>
      </c>
      <c r="CX1014">
        <v>718</v>
      </c>
      <c r="CY1014">
        <v>417</v>
      </c>
      <c r="CZ1014">
        <v>582</v>
      </c>
      <c r="DA1014" s="2">
        <v>570618</v>
      </c>
      <c r="DB1014" s="2">
        <v>88490</v>
      </c>
      <c r="DC1014" s="2">
        <v>227.92</v>
      </c>
      <c r="DD1014" s="2">
        <v>204824</v>
      </c>
      <c r="DE1014">
        <v>209</v>
      </c>
      <c r="DF1014">
        <v>27</v>
      </c>
      <c r="DG1014">
        <v>62.37</v>
      </c>
      <c r="DH1014">
        <v>2.5099999999999998</v>
      </c>
      <c r="DI1014" s="2">
        <v>10.31</v>
      </c>
      <c r="DJ1014">
        <v>0.32</v>
      </c>
      <c r="DK1014">
        <v>0.96444040194040193</v>
      </c>
      <c r="DL1014">
        <v>0</v>
      </c>
      <c r="DN1014">
        <v>15.2</v>
      </c>
      <c r="DO1014">
        <v>6.2E-2</v>
      </c>
      <c r="DP1014">
        <v>6.2</v>
      </c>
      <c r="DQ1014" s="2">
        <v>0</v>
      </c>
      <c r="DR1014" s="2">
        <v>1585.6771054100002</v>
      </c>
      <c r="DS1014">
        <v>6.2158065157282135E-3</v>
      </c>
      <c r="DT1014">
        <v>3.9502626857331902</v>
      </c>
      <c r="DU1014">
        <v>1007727.8121812798</v>
      </c>
      <c r="DV1014">
        <v>1</v>
      </c>
    </row>
    <row r="1015" spans="1:126" x14ac:dyDescent="0.15">
      <c r="A1015" t="s">
        <v>1721</v>
      </c>
      <c r="B1015" t="s">
        <v>1806</v>
      </c>
      <c r="C1015">
        <v>21</v>
      </c>
      <c r="D1015">
        <v>113</v>
      </c>
      <c r="E1015" t="s">
        <v>1807</v>
      </c>
      <c r="F1015">
        <v>21113</v>
      </c>
      <c r="G1015" t="s">
        <v>5999</v>
      </c>
      <c r="H1015">
        <v>91.3</v>
      </c>
      <c r="I1015">
        <v>3.1</v>
      </c>
      <c r="J1015">
        <v>0.2</v>
      </c>
      <c r="K1015">
        <v>1</v>
      </c>
      <c r="L1015">
        <v>1.7</v>
      </c>
      <c r="M1015">
        <v>2.8</v>
      </c>
      <c r="N1015">
        <f t="shared" si="66"/>
        <v>8357.07</v>
      </c>
      <c r="O1015">
        <f t="shared" si="64"/>
        <v>1642.9300000000003</v>
      </c>
      <c r="P1015">
        <f t="shared" si="65"/>
        <v>1.9715160000000012</v>
      </c>
      <c r="Q1015" s="4">
        <v>21113</v>
      </c>
      <c r="R1015" s="5">
        <v>37.873291000000002</v>
      </c>
      <c r="S1015" s="5">
        <v>-84.583960000000005</v>
      </c>
      <c r="T1015">
        <v>2</v>
      </c>
      <c r="U1015">
        <v>7.7305043830741507E-2</v>
      </c>
      <c r="V1015">
        <v>48591</v>
      </c>
      <c r="W1015">
        <v>49601</v>
      </c>
      <c r="X1015">
        <v>50328</v>
      </c>
      <c r="Y1015">
        <v>51788</v>
      </c>
      <c r="Z1015">
        <v>25968</v>
      </c>
      <c r="AA1015">
        <v>21101</v>
      </c>
      <c r="AB1015">
        <v>19762.034000000003</v>
      </c>
      <c r="AC1015">
        <v>50558</v>
      </c>
      <c r="AD1015">
        <v>1</v>
      </c>
      <c r="AE1015">
        <v>1.986965506278811E-5</v>
      </c>
      <c r="AF1015">
        <v>36</v>
      </c>
      <c r="AG1015">
        <v>668</v>
      </c>
      <c r="AH1015">
        <v>5.3892215568862277E-2</v>
      </c>
      <c r="AI1015" s="3">
        <v>83644</v>
      </c>
      <c r="AJ1015" s="3">
        <v>110154.07029647501</v>
      </c>
      <c r="AK1015">
        <v>51</v>
      </c>
      <c r="AL1015">
        <v>111660.8</v>
      </c>
      <c r="AM1015">
        <v>8288</v>
      </c>
      <c r="AN1015">
        <v>33386</v>
      </c>
      <c r="AO1015">
        <v>41674</v>
      </c>
      <c r="AP1015">
        <v>3</v>
      </c>
      <c r="AQ1015">
        <v>2</v>
      </c>
      <c r="AR1015">
        <v>5</v>
      </c>
      <c r="AS1015">
        <v>0.10080441926574062</v>
      </c>
      <c r="AT1015">
        <v>5</v>
      </c>
      <c r="AU1015">
        <v>57</v>
      </c>
      <c r="AV1015">
        <f t="shared" si="63"/>
        <v>62</v>
      </c>
      <c r="AW1015">
        <v>50328</v>
      </c>
      <c r="AX1015">
        <v>1</v>
      </c>
      <c r="AY1015">
        <v>531511658.41114599</v>
      </c>
      <c r="AZ1015">
        <v>531511.65841114603</v>
      </c>
      <c r="BA1015">
        <v>13294.570228692601</v>
      </c>
      <c r="BB1015">
        <v>0.75218678212085444</v>
      </c>
      <c r="BC1015">
        <v>5455</v>
      </c>
      <c r="BD1015">
        <v>14327</v>
      </c>
      <c r="BE1015">
        <v>-8872</v>
      </c>
      <c r="BF1015">
        <v>-0.18258525241299831</v>
      </c>
      <c r="BG1015">
        <v>567929</v>
      </c>
      <c r="BH1015">
        <v>11.284553330154189</v>
      </c>
      <c r="BI1015">
        <v>3421</v>
      </c>
      <c r="BJ1015">
        <v>43</v>
      </c>
      <c r="BK1015">
        <v>1</v>
      </c>
      <c r="BL1015">
        <v>3</v>
      </c>
      <c r="BM1015">
        <v>0</v>
      </c>
      <c r="BN1015">
        <v>0</v>
      </c>
      <c r="BO1015">
        <v>0</v>
      </c>
      <c r="BP1015">
        <v>1</v>
      </c>
      <c r="BQ1015">
        <v>5</v>
      </c>
      <c r="BR1015">
        <v>5</v>
      </c>
      <c r="BS1015">
        <v>0</v>
      </c>
      <c r="BT1015">
        <v>47589</v>
      </c>
      <c r="BU1015">
        <v>0.77</v>
      </c>
      <c r="BV1015">
        <v>0.57829839999999999</v>
      </c>
      <c r="BW1015">
        <v>171</v>
      </c>
      <c r="BX1015">
        <v>1.218769</v>
      </c>
      <c r="BY1015">
        <v>-0.70713930000000003</v>
      </c>
      <c r="BZ1015">
        <v>45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6</v>
      </c>
      <c r="CH1015">
        <v>5</v>
      </c>
      <c r="CI1015">
        <v>0</v>
      </c>
      <c r="CJ1015">
        <v>50988</v>
      </c>
      <c r="CK1015">
        <v>1.1571350121597239</v>
      </c>
      <c r="CL1015">
        <v>0.61365731790738487</v>
      </c>
      <c r="CM1015">
        <v>173</v>
      </c>
      <c r="CN1015">
        <v>-0.85641216123506325</v>
      </c>
      <c r="CO1015">
        <v>7843</v>
      </c>
      <c r="CP1015">
        <v>0.93177748299999996</v>
      </c>
      <c r="CQ1015">
        <v>0.47600669800000001</v>
      </c>
      <c r="CR1015">
        <v>44701</v>
      </c>
      <c r="CS1015">
        <v>0.85400000000000009</v>
      </c>
      <c r="CT1015">
        <v>39650</v>
      </c>
      <c r="CU1015">
        <v>0.87880297595000001</v>
      </c>
      <c r="CV1015">
        <v>42</v>
      </c>
      <c r="CW1015">
        <v>18</v>
      </c>
      <c r="CX1015">
        <v>41</v>
      </c>
      <c r="CY1015">
        <v>735</v>
      </c>
      <c r="CZ1015">
        <v>1003</v>
      </c>
      <c r="DA1015" s="2">
        <v>24269</v>
      </c>
      <c r="DB1015" s="2">
        <v>4820</v>
      </c>
      <c r="DC1015" s="2">
        <v>183.37</v>
      </c>
      <c r="DD1015" s="2">
        <v>3875</v>
      </c>
      <c r="DE1015">
        <v>313</v>
      </c>
      <c r="DF1015">
        <v>27</v>
      </c>
      <c r="DG1015">
        <v>31.89</v>
      </c>
      <c r="DH1015">
        <v>1.99</v>
      </c>
      <c r="DI1015" s="2">
        <v>11.96</v>
      </c>
      <c r="DJ1015">
        <v>-1.99</v>
      </c>
      <c r="DK1015">
        <v>0.91213954378078521</v>
      </c>
      <c r="DL1015">
        <v>2.9940119760479044E-3</v>
      </c>
      <c r="DM1015">
        <v>0</v>
      </c>
      <c r="DN1015">
        <v>35.700000000000003</v>
      </c>
      <c r="DO1015">
        <v>0.31</v>
      </c>
      <c r="DP1015">
        <v>14.23</v>
      </c>
      <c r="DQ1015" s="2">
        <v>0</v>
      </c>
      <c r="DR1015" s="2">
        <v>1383.8530299699999</v>
      </c>
      <c r="DS1015">
        <v>1.2393364815223424E-2</v>
      </c>
      <c r="DT1015">
        <v>3.37508421735</v>
      </c>
      <c r="DU1015">
        <v>376864.60377667489</v>
      </c>
      <c r="DV1015">
        <v>0</v>
      </c>
    </row>
    <row r="1016" spans="1:126" x14ac:dyDescent="0.15">
      <c r="A1016" t="s">
        <v>1721</v>
      </c>
      <c r="B1016" t="s">
        <v>331</v>
      </c>
      <c r="C1016">
        <v>21</v>
      </c>
      <c r="D1016">
        <v>115</v>
      </c>
      <c r="E1016" t="s">
        <v>1808</v>
      </c>
      <c r="F1016">
        <v>21115</v>
      </c>
      <c r="G1016" t="s">
        <v>6000</v>
      </c>
      <c r="H1016">
        <v>98</v>
      </c>
      <c r="I1016">
        <v>0.2</v>
      </c>
      <c r="J1016">
        <v>0.1</v>
      </c>
      <c r="K1016">
        <v>0.4</v>
      </c>
      <c r="L1016">
        <v>0.7</v>
      </c>
      <c r="M1016">
        <v>0.5</v>
      </c>
      <c r="N1016">
        <f t="shared" si="66"/>
        <v>9604.9500000000007</v>
      </c>
      <c r="O1016">
        <f t="shared" si="64"/>
        <v>395.04999999999927</v>
      </c>
      <c r="P1016">
        <f t="shared" si="65"/>
        <v>0.47405999999999932</v>
      </c>
      <c r="Q1016" s="4">
        <v>21115</v>
      </c>
      <c r="R1016" s="5">
        <v>37.849260000000001</v>
      </c>
      <c r="S1016" s="5">
        <v>-82.830639000000005</v>
      </c>
      <c r="T1016">
        <v>7</v>
      </c>
      <c r="U1016">
        <v>4.0741110524834194E-2</v>
      </c>
      <c r="V1016">
        <v>23339</v>
      </c>
      <c r="W1016">
        <v>23390</v>
      </c>
      <c r="X1016">
        <v>23350</v>
      </c>
      <c r="Y1016">
        <v>23137</v>
      </c>
      <c r="Z1016">
        <v>12533</v>
      </c>
      <c r="AA1016">
        <v>21103</v>
      </c>
      <c r="AB1016">
        <v>6378.6940000000004</v>
      </c>
      <c r="AC1016">
        <v>35570</v>
      </c>
      <c r="AD1016">
        <v>1</v>
      </c>
      <c r="AE1016">
        <v>4.2826552462526769E-5</v>
      </c>
      <c r="AF1016">
        <v>8</v>
      </c>
      <c r="AG1016">
        <v>196</v>
      </c>
      <c r="AH1016">
        <v>4.0816326530612242E-2</v>
      </c>
      <c r="AI1016" s="3">
        <v>24296</v>
      </c>
      <c r="AJ1016" s="3">
        <v>167652.85836787001</v>
      </c>
      <c r="AK1016">
        <v>89</v>
      </c>
      <c r="AL1016">
        <v>168934.39999999999</v>
      </c>
      <c r="AM1016">
        <v>141456</v>
      </c>
      <c r="AN1016">
        <v>8659</v>
      </c>
      <c r="AO1016">
        <v>150115</v>
      </c>
      <c r="AP1016">
        <v>2</v>
      </c>
      <c r="AQ1016">
        <v>0</v>
      </c>
      <c r="AR1016">
        <v>2</v>
      </c>
      <c r="AS1016">
        <v>8.5506626763574178E-2</v>
      </c>
      <c r="AT1016">
        <v>1</v>
      </c>
      <c r="AU1016">
        <v>6</v>
      </c>
      <c r="AV1016">
        <f t="shared" si="63"/>
        <v>7</v>
      </c>
      <c r="AW1016">
        <v>18633</v>
      </c>
      <c r="AX1016">
        <v>0.79</v>
      </c>
      <c r="AY1016">
        <v>590362705.871611</v>
      </c>
      <c r="AZ1016">
        <v>590362.70587161102</v>
      </c>
      <c r="BA1016">
        <v>25197.3226030408</v>
      </c>
      <c r="BB1016">
        <v>0.39686756238113985</v>
      </c>
      <c r="BC1016">
        <v>3778</v>
      </c>
      <c r="BD1016">
        <v>12891</v>
      </c>
      <c r="BE1016">
        <v>-9113</v>
      </c>
      <c r="BF1016">
        <v>-0.39046231629461414</v>
      </c>
      <c r="BG1016">
        <v>389013</v>
      </c>
      <c r="BH1016">
        <v>16.660085653104925</v>
      </c>
      <c r="BI1016">
        <v>3843</v>
      </c>
      <c r="BJ1016">
        <v>6</v>
      </c>
      <c r="BK1016">
        <v>2</v>
      </c>
      <c r="BL1016">
        <v>1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23827</v>
      </c>
      <c r="BU1016">
        <v>0.78</v>
      </c>
      <c r="BV1016">
        <v>0.45704319999999998</v>
      </c>
      <c r="BW1016">
        <v>69</v>
      </c>
      <c r="BX1016">
        <v>0.50363029999999998</v>
      </c>
      <c r="BY1016">
        <v>-2.0076999999999998</v>
      </c>
      <c r="BZ1016">
        <v>10</v>
      </c>
      <c r="CA1016">
        <v>2</v>
      </c>
      <c r="CB1016">
        <v>1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23239</v>
      </c>
      <c r="CK1016">
        <v>0.68849778389775806</v>
      </c>
      <c r="CL1016">
        <v>0.5271910374606138</v>
      </c>
      <c r="CM1016">
        <v>78</v>
      </c>
      <c r="CN1016">
        <v>-1.6435764744494694</v>
      </c>
      <c r="CO1016">
        <v>1436</v>
      </c>
      <c r="CP1016">
        <v>-1.2866081203999999</v>
      </c>
      <c r="CQ1016">
        <v>-5.0540767799999997E-2</v>
      </c>
      <c r="CR1016">
        <v>19125</v>
      </c>
      <c r="CS1016">
        <v>0.82700000000000007</v>
      </c>
      <c r="CT1016">
        <v>19208</v>
      </c>
      <c r="CU1016">
        <v>0.87614613181000001</v>
      </c>
      <c r="CV1016">
        <v>30</v>
      </c>
      <c r="CW1016">
        <v>6</v>
      </c>
      <c r="CX1016">
        <v>18</v>
      </c>
      <c r="CY1016">
        <v>176</v>
      </c>
      <c r="CZ1016">
        <v>296</v>
      </c>
      <c r="DA1016" s="2">
        <v>7916</v>
      </c>
      <c r="DB1016" s="2">
        <v>1520</v>
      </c>
      <c r="DC1016" s="2">
        <v>85.29</v>
      </c>
      <c r="DD1016" s="2">
        <v>490</v>
      </c>
      <c r="DE1016">
        <v>86</v>
      </c>
      <c r="DF1016">
        <v>5</v>
      </c>
      <c r="DG1016">
        <v>29.85</v>
      </c>
      <c r="DH1016">
        <v>8.5299999999999994</v>
      </c>
      <c r="DI1016" s="2">
        <v>8.5299999999999994</v>
      </c>
      <c r="DJ1016">
        <v>0.64</v>
      </c>
      <c r="DK1016">
        <v>0.99197398748765231</v>
      </c>
      <c r="DL1016">
        <v>0</v>
      </c>
      <c r="DM1016">
        <v>0</v>
      </c>
      <c r="DN1016">
        <v>1.9</v>
      </c>
      <c r="DO1016">
        <v>1.1000000000000001E-2</v>
      </c>
      <c r="DP1016">
        <v>0</v>
      </c>
      <c r="DQ1016" s="2">
        <v>0</v>
      </c>
      <c r="DR1016" s="2">
        <v>0</v>
      </c>
      <c r="DS1016">
        <v>0</v>
      </c>
      <c r="DT1016">
        <v>2.3250258956533401</v>
      </c>
      <c r="DU1016">
        <v>392776.85466665961</v>
      </c>
      <c r="DV1016">
        <v>1</v>
      </c>
    </row>
    <row r="1017" spans="1:126" x14ac:dyDescent="0.15">
      <c r="A1017" t="s">
        <v>1721</v>
      </c>
      <c r="B1017" t="s">
        <v>1809</v>
      </c>
      <c r="C1017">
        <v>21</v>
      </c>
      <c r="D1017">
        <v>117</v>
      </c>
      <c r="E1017" t="s">
        <v>1810</v>
      </c>
      <c r="F1017">
        <v>21117</v>
      </c>
      <c r="G1017" t="s">
        <v>6001</v>
      </c>
      <c r="H1017">
        <v>89.8</v>
      </c>
      <c r="I1017">
        <v>4.5</v>
      </c>
      <c r="J1017">
        <v>0.1</v>
      </c>
      <c r="K1017">
        <v>0.9</v>
      </c>
      <c r="L1017">
        <v>2</v>
      </c>
      <c r="M1017">
        <v>2.6</v>
      </c>
      <c r="N1017">
        <f t="shared" si="66"/>
        <v>8095.87</v>
      </c>
      <c r="O1017">
        <f t="shared" si="64"/>
        <v>1904.13</v>
      </c>
      <c r="P1017">
        <f t="shared" si="65"/>
        <v>2.2849560000000011</v>
      </c>
      <c r="Q1017" s="4">
        <v>21117</v>
      </c>
      <c r="R1017" s="5">
        <v>38.930503000000002</v>
      </c>
      <c r="S1017" s="5">
        <v>-84.533438000000004</v>
      </c>
      <c r="T1017">
        <v>1</v>
      </c>
      <c r="U1017">
        <v>7.1916180367988913E-2</v>
      </c>
      <c r="V1017">
        <v>159926</v>
      </c>
      <c r="W1017">
        <v>161915</v>
      </c>
      <c r="X1017">
        <v>163007</v>
      </c>
      <c r="Y1017">
        <v>164084</v>
      </c>
      <c r="Z1017">
        <v>89090</v>
      </c>
      <c r="AA1017">
        <v>21105</v>
      </c>
      <c r="AB1017">
        <v>70931.875999999989</v>
      </c>
      <c r="AC1017">
        <v>54296</v>
      </c>
      <c r="AD1017">
        <v>2</v>
      </c>
      <c r="AE1017">
        <v>1.2269411743053979E-5</v>
      </c>
      <c r="AF1017">
        <v>35</v>
      </c>
      <c r="AG1017">
        <v>459</v>
      </c>
      <c r="AH1017">
        <v>7.6252723311546838E-2</v>
      </c>
      <c r="AI1017" s="3">
        <v>38144</v>
      </c>
      <c r="AJ1017" s="3">
        <v>102561.51292359001</v>
      </c>
      <c r="AK1017">
        <v>48</v>
      </c>
      <c r="AL1017">
        <v>105580.8</v>
      </c>
      <c r="AM1017">
        <v>42526</v>
      </c>
      <c r="AN1017">
        <v>22074</v>
      </c>
      <c r="AO1017">
        <v>64600</v>
      </c>
      <c r="AP1017">
        <v>6</v>
      </c>
      <c r="AQ1017">
        <v>0</v>
      </c>
      <c r="AR1017">
        <v>6</v>
      </c>
      <c r="AS1017">
        <v>3.7056480251984068E-2</v>
      </c>
      <c r="AT1017">
        <v>8</v>
      </c>
      <c r="AU1017">
        <v>77</v>
      </c>
      <c r="AV1017">
        <f t="shared" si="63"/>
        <v>85</v>
      </c>
      <c r="AW1017">
        <v>135432</v>
      </c>
      <c r="AX1017">
        <v>0.99</v>
      </c>
      <c r="AY1017">
        <v>381839570.84750599</v>
      </c>
      <c r="AZ1017">
        <v>381839.57084750599</v>
      </c>
      <c r="BA1017">
        <v>2547.6223985837701</v>
      </c>
      <c r="BB1017">
        <v>3.9252284818813914</v>
      </c>
      <c r="BC1017">
        <v>273148</v>
      </c>
      <c r="BD1017">
        <v>1280908</v>
      </c>
      <c r="BE1017">
        <v>-1007760</v>
      </c>
      <c r="BF1017">
        <v>-6.3014144041619247</v>
      </c>
      <c r="BG1017">
        <v>2492699</v>
      </c>
      <c r="BH1017">
        <v>15.291975191249456</v>
      </c>
      <c r="BI1017">
        <v>11099</v>
      </c>
      <c r="BJ1017">
        <v>65</v>
      </c>
      <c r="BK1017">
        <v>13</v>
      </c>
      <c r="BL1017">
        <v>3</v>
      </c>
      <c r="BM1017">
        <v>2</v>
      </c>
      <c r="BN1017">
        <v>4</v>
      </c>
      <c r="BO1017">
        <v>9</v>
      </c>
      <c r="BP1017">
        <v>0</v>
      </c>
      <c r="BQ1017">
        <v>21</v>
      </c>
      <c r="BR1017">
        <v>5</v>
      </c>
      <c r="BS1017">
        <v>0</v>
      </c>
      <c r="BT1017">
        <v>158729</v>
      </c>
      <c r="BU1017">
        <v>0.8</v>
      </c>
      <c r="BV1017">
        <v>0.58356430000000004</v>
      </c>
      <c r="BW1017">
        <v>663</v>
      </c>
      <c r="BX1017">
        <v>0.7686056</v>
      </c>
      <c r="BY1017">
        <v>-0.97381930000000005</v>
      </c>
      <c r="BZ1017">
        <v>65</v>
      </c>
      <c r="CA1017">
        <v>15</v>
      </c>
      <c r="CB1017">
        <v>4</v>
      </c>
      <c r="CC1017">
        <v>2</v>
      </c>
      <c r="CD1017">
        <v>4</v>
      </c>
      <c r="CE1017">
        <v>9</v>
      </c>
      <c r="CF1017">
        <v>1</v>
      </c>
      <c r="CG1017">
        <v>22</v>
      </c>
      <c r="CH1017">
        <v>5</v>
      </c>
      <c r="CI1017">
        <v>0</v>
      </c>
      <c r="CJ1017">
        <v>164045</v>
      </c>
      <c r="CK1017">
        <v>0.77417781706239142</v>
      </c>
      <c r="CL1017">
        <v>0.58770323174278005</v>
      </c>
      <c r="CM1017">
        <v>606</v>
      </c>
      <c r="CN1017">
        <v>-1.2655397531122097</v>
      </c>
      <c r="CO1017">
        <v>27382.999999999996</v>
      </c>
      <c r="CP1017">
        <v>0.75413287900000003</v>
      </c>
      <c r="CQ1017">
        <v>0.46776912500000001</v>
      </c>
      <c r="CR1017">
        <v>142252</v>
      </c>
      <c r="CS1017">
        <v>0.8590000000000001</v>
      </c>
      <c r="CT1017">
        <v>135457</v>
      </c>
      <c r="CU1017">
        <v>0.89630765601000006</v>
      </c>
      <c r="CV1017">
        <v>233</v>
      </c>
      <c r="CW1017">
        <v>81</v>
      </c>
      <c r="CX1017">
        <v>131</v>
      </c>
      <c r="CY1017">
        <v>332</v>
      </c>
      <c r="CZ1017">
        <v>742</v>
      </c>
      <c r="DA1017" s="2">
        <v>85141</v>
      </c>
      <c r="DB1017" s="2">
        <v>18840</v>
      </c>
      <c r="DC1017" s="2">
        <v>187.56</v>
      </c>
      <c r="DD1017" s="2">
        <v>15649</v>
      </c>
      <c r="DE1017">
        <v>215</v>
      </c>
      <c r="DF1017">
        <v>34</v>
      </c>
      <c r="DG1017">
        <v>41.07</v>
      </c>
      <c r="DH1017">
        <v>1.84</v>
      </c>
      <c r="DI1017" s="2">
        <v>7.36</v>
      </c>
      <c r="DJ1017">
        <v>-1.62</v>
      </c>
      <c r="DK1017">
        <v>0.96840918624161076</v>
      </c>
      <c r="DL1017">
        <v>0</v>
      </c>
      <c r="DN1017">
        <v>7</v>
      </c>
      <c r="DO1017">
        <v>6.5000000000000002E-2</v>
      </c>
      <c r="DP1017">
        <v>8.27</v>
      </c>
      <c r="DQ1017" s="2">
        <v>0</v>
      </c>
      <c r="DR1017" s="2">
        <v>203.18122901000001</v>
      </c>
      <c r="DS1017">
        <v>1.9244145621438748E-3</v>
      </c>
      <c r="DT1017">
        <v>4.0853670175666004</v>
      </c>
      <c r="DU1017">
        <v>431336.31800829573</v>
      </c>
      <c r="DV1017">
        <v>1</v>
      </c>
    </row>
    <row r="1018" spans="1:126" x14ac:dyDescent="0.15">
      <c r="A1018" t="s">
        <v>1721</v>
      </c>
      <c r="B1018" t="s">
        <v>1811</v>
      </c>
      <c r="C1018">
        <v>21</v>
      </c>
      <c r="D1018">
        <v>119</v>
      </c>
      <c r="E1018" t="s">
        <v>1812</v>
      </c>
      <c r="F1018">
        <v>21119</v>
      </c>
      <c r="G1018" t="s">
        <v>6002</v>
      </c>
      <c r="H1018">
        <v>98</v>
      </c>
      <c r="I1018">
        <v>0.7</v>
      </c>
      <c r="J1018">
        <v>0.1</v>
      </c>
      <c r="K1018">
        <v>0.1</v>
      </c>
      <c r="L1018">
        <v>0.6</v>
      </c>
      <c r="M1018">
        <v>0.6</v>
      </c>
      <c r="N1018">
        <f t="shared" si="66"/>
        <v>9605.2300000000014</v>
      </c>
      <c r="O1018">
        <f t="shared" si="64"/>
        <v>394.76999999999862</v>
      </c>
      <c r="P1018">
        <f t="shared" si="65"/>
        <v>0.47372399999999854</v>
      </c>
      <c r="Q1018" s="4">
        <v>21119</v>
      </c>
      <c r="R1018" s="5">
        <v>37.359724</v>
      </c>
      <c r="S1018" s="5">
        <v>-82.945723999999998</v>
      </c>
      <c r="T1018">
        <v>9</v>
      </c>
      <c r="U1018">
        <v>8.2854090798065869E-2</v>
      </c>
      <c r="V1018">
        <v>16368</v>
      </c>
      <c r="W1018">
        <v>16139</v>
      </c>
      <c r="X1018">
        <v>16000</v>
      </c>
      <c r="Y1018">
        <v>15657</v>
      </c>
      <c r="Z1018">
        <v>8549</v>
      </c>
      <c r="AA1018">
        <v>21107</v>
      </c>
      <c r="AB1018">
        <v>4430.5190000000002</v>
      </c>
      <c r="AC1018">
        <v>30411</v>
      </c>
      <c r="AD1018">
        <v>0</v>
      </c>
      <c r="AE1018">
        <v>0</v>
      </c>
      <c r="AF1018">
        <v>0</v>
      </c>
      <c r="AG1018">
        <v>42</v>
      </c>
      <c r="AH1018">
        <v>0</v>
      </c>
      <c r="AI1018" s="3">
        <v>6743</v>
      </c>
      <c r="AJ1018" s="3">
        <v>224973.16398039501</v>
      </c>
      <c r="AK1018">
        <v>61</v>
      </c>
      <c r="AL1018">
        <v>225939.19999999998</v>
      </c>
      <c r="AM1018">
        <v>9118</v>
      </c>
      <c r="AN1018">
        <v>2599</v>
      </c>
      <c r="AO1018">
        <v>11717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2</v>
      </c>
      <c r="AV1018">
        <f t="shared" si="63"/>
        <v>2</v>
      </c>
      <c r="AW1018">
        <v>2769</v>
      </c>
      <c r="AX1018">
        <v>0.17000000000000004</v>
      </c>
      <c r="AY1018">
        <v>458098785.91829002</v>
      </c>
      <c r="AZ1018">
        <v>458098.78591829003</v>
      </c>
      <c r="BA1018">
        <v>25704.190117194201</v>
      </c>
      <c r="BB1018">
        <v>0.38904162918211305</v>
      </c>
      <c r="BC1018">
        <v>1491</v>
      </c>
      <c r="BD1018">
        <v>16447</v>
      </c>
      <c r="BE1018">
        <v>-14956</v>
      </c>
      <c r="BF1018">
        <v>-0.91373411534701854</v>
      </c>
      <c r="BG1018">
        <v>184192</v>
      </c>
      <c r="BH1018">
        <v>11.512</v>
      </c>
      <c r="BI1018">
        <v>3185</v>
      </c>
      <c r="BJ1018">
        <v>7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17126</v>
      </c>
      <c r="BU1018">
        <v>0.74</v>
      </c>
      <c r="BV1018">
        <v>0.42109829999999998</v>
      </c>
      <c r="BW1018">
        <v>39</v>
      </c>
      <c r="BX1018">
        <v>0.40873530000000002</v>
      </c>
      <c r="BY1018">
        <v>-2.3310010000000001</v>
      </c>
      <c r="BZ1018">
        <v>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15913</v>
      </c>
      <c r="CK1018">
        <v>0.37705021051970089</v>
      </c>
      <c r="CL1018">
        <v>0.48471690080885482</v>
      </c>
      <c r="CM1018">
        <v>31</v>
      </c>
      <c r="CN1018">
        <v>-2.3275756263269787</v>
      </c>
      <c r="CO1018">
        <v>1016</v>
      </c>
      <c r="CP1018">
        <v>-1.0281315736000001</v>
      </c>
      <c r="CQ1018">
        <v>-0.41568535620000002</v>
      </c>
      <c r="CR1018">
        <v>12743</v>
      </c>
      <c r="CS1018">
        <v>0.81700000000000006</v>
      </c>
      <c r="CT1018">
        <v>13487</v>
      </c>
      <c r="CU1018">
        <v>0.87453183521</v>
      </c>
      <c r="CV1018">
        <v>6</v>
      </c>
      <c r="CW1018">
        <v>6</v>
      </c>
      <c r="CX1018">
        <v>6</v>
      </c>
      <c r="CZ1018">
        <v>59</v>
      </c>
      <c r="DA1018" s="2">
        <v>3749</v>
      </c>
      <c r="DB1018" s="2">
        <v>735</v>
      </c>
      <c r="DC1018" s="2">
        <v>56.33</v>
      </c>
      <c r="DD1018" s="2">
        <v>384</v>
      </c>
      <c r="DE1018">
        <v>15</v>
      </c>
      <c r="DF1018">
        <v>0</v>
      </c>
      <c r="DG1018">
        <v>18.78</v>
      </c>
      <c r="DH1018">
        <v>12.52</v>
      </c>
      <c r="DI1018" s="2">
        <v>6.26</v>
      </c>
      <c r="DJ1018">
        <v>7.0000000000000007E-2</v>
      </c>
      <c r="DL1018">
        <v>0</v>
      </c>
      <c r="DM1018">
        <v>0</v>
      </c>
      <c r="DN1018">
        <v>4.7</v>
      </c>
      <c r="DO1018">
        <v>0.02</v>
      </c>
      <c r="DP1018">
        <v>0</v>
      </c>
      <c r="DQ1018" s="2">
        <v>0</v>
      </c>
      <c r="DR1018" s="2">
        <v>0</v>
      </c>
      <c r="DS1018">
        <v>0</v>
      </c>
      <c r="DT1018">
        <v>1</v>
      </c>
      <c r="DU1018">
        <v>225939.19999999998</v>
      </c>
      <c r="DV1018">
        <v>1</v>
      </c>
    </row>
    <row r="1019" spans="1:126" x14ac:dyDescent="0.15">
      <c r="A1019" t="s">
        <v>1721</v>
      </c>
      <c r="B1019" t="s">
        <v>1186</v>
      </c>
      <c r="C1019">
        <v>21</v>
      </c>
      <c r="D1019">
        <v>121</v>
      </c>
      <c r="E1019" t="s">
        <v>1813</v>
      </c>
      <c r="F1019">
        <v>21121</v>
      </c>
      <c r="G1019" t="s">
        <v>6003</v>
      </c>
      <c r="H1019">
        <v>96.6</v>
      </c>
      <c r="I1019">
        <v>1.1000000000000001</v>
      </c>
      <c r="J1019">
        <v>0.2</v>
      </c>
      <c r="K1019">
        <v>0.2</v>
      </c>
      <c r="L1019">
        <v>1</v>
      </c>
      <c r="M1019">
        <v>0.8</v>
      </c>
      <c r="N1019">
        <f t="shared" si="66"/>
        <v>9334.49</v>
      </c>
      <c r="O1019">
        <f t="shared" si="64"/>
        <v>665.51000000000022</v>
      </c>
      <c r="P1019">
        <f t="shared" si="65"/>
        <v>0.79861200000000054</v>
      </c>
      <c r="Q1019" s="4">
        <v>21121</v>
      </c>
      <c r="R1019" s="5">
        <v>36.887475999999999</v>
      </c>
      <c r="S1019" s="5">
        <v>-83.855630000000005</v>
      </c>
      <c r="T1019">
        <v>7</v>
      </c>
      <c r="U1019">
        <v>6.2482395255698896E-2</v>
      </c>
      <c r="V1019">
        <v>31874</v>
      </c>
      <c r="W1019">
        <v>31857</v>
      </c>
      <c r="X1019">
        <v>31809</v>
      </c>
      <c r="Y1019">
        <v>31404</v>
      </c>
      <c r="Z1019">
        <v>16100</v>
      </c>
      <c r="AA1019">
        <v>21109</v>
      </c>
      <c r="AB1019">
        <v>8844.0649999999987</v>
      </c>
      <c r="AC1019">
        <v>26599</v>
      </c>
      <c r="AD1019">
        <v>0</v>
      </c>
      <c r="AE1019">
        <v>0</v>
      </c>
      <c r="AF1019">
        <v>6</v>
      </c>
      <c r="AG1019">
        <v>243</v>
      </c>
      <c r="AH1019">
        <v>2.4691358024691357E-2</v>
      </c>
      <c r="AI1019" s="3">
        <v>33531</v>
      </c>
      <c r="AJ1019" s="3">
        <v>247230.73715530502</v>
      </c>
      <c r="AK1019">
        <v>75</v>
      </c>
      <c r="AL1019">
        <v>248140.80000000002</v>
      </c>
      <c r="AM1019">
        <v>58634</v>
      </c>
      <c r="AN1019">
        <v>12320</v>
      </c>
      <c r="AO1019">
        <v>70954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13</v>
      </c>
      <c r="AV1019">
        <f t="shared" si="63"/>
        <v>13</v>
      </c>
      <c r="AW1019">
        <v>25187</v>
      </c>
      <c r="AX1019">
        <v>0.78</v>
      </c>
      <c r="AY1019">
        <v>580644573.54307306</v>
      </c>
      <c r="AZ1019">
        <v>580644.57354307303</v>
      </c>
      <c r="BA1019">
        <v>18410.593651393199</v>
      </c>
      <c r="BB1019">
        <v>0.5431655376980884</v>
      </c>
      <c r="BC1019">
        <v>9693</v>
      </c>
      <c r="BD1019">
        <v>30486</v>
      </c>
      <c r="BE1019">
        <v>-20793</v>
      </c>
      <c r="BF1019">
        <v>-0.65234987764322017</v>
      </c>
      <c r="BG1019">
        <v>395740</v>
      </c>
      <c r="BH1019">
        <v>12.44113301266937</v>
      </c>
      <c r="BI1019">
        <v>4837</v>
      </c>
      <c r="BJ1019">
        <v>25</v>
      </c>
      <c r="BK1019">
        <v>0</v>
      </c>
      <c r="BL1019">
        <v>2</v>
      </c>
      <c r="BM1019">
        <v>0</v>
      </c>
      <c r="BN1019">
        <v>0</v>
      </c>
      <c r="BO1019">
        <v>2</v>
      </c>
      <c r="BP1019">
        <v>0</v>
      </c>
      <c r="BQ1019">
        <v>0</v>
      </c>
      <c r="BR1019">
        <v>2</v>
      </c>
      <c r="BS1019">
        <v>0</v>
      </c>
      <c r="BT1019">
        <v>32710</v>
      </c>
      <c r="BU1019">
        <v>0.7</v>
      </c>
      <c r="BV1019">
        <v>0.46645639999999999</v>
      </c>
      <c r="BW1019">
        <v>69</v>
      </c>
      <c r="BX1019">
        <v>0.94772239999999996</v>
      </c>
      <c r="BY1019">
        <v>-1.666247</v>
      </c>
      <c r="BZ1019">
        <v>22</v>
      </c>
      <c r="CA1019">
        <v>0</v>
      </c>
      <c r="CB1019">
        <v>0</v>
      </c>
      <c r="CC1019">
        <v>0</v>
      </c>
      <c r="CD1019">
        <v>0</v>
      </c>
      <c r="CE1019">
        <v>3</v>
      </c>
      <c r="CF1019">
        <v>0</v>
      </c>
      <c r="CG1019">
        <v>1</v>
      </c>
      <c r="CH1019">
        <v>1</v>
      </c>
      <c r="CI1019">
        <v>0</v>
      </c>
      <c r="CJ1019">
        <v>31727</v>
      </c>
      <c r="CK1019">
        <v>0.8510101806032716</v>
      </c>
      <c r="CL1019">
        <v>0.49182506978598961</v>
      </c>
      <c r="CM1019">
        <v>60</v>
      </c>
      <c r="CN1019">
        <v>-1.8682786751695604</v>
      </c>
      <c r="CO1019">
        <v>2031</v>
      </c>
      <c r="CP1019">
        <v>-0.84036616490000005</v>
      </c>
      <c r="CQ1019">
        <v>-0.6179385288</v>
      </c>
      <c r="CR1019">
        <v>25090</v>
      </c>
      <c r="CS1019">
        <v>0.79200000000000004</v>
      </c>
      <c r="CT1019">
        <v>25786</v>
      </c>
      <c r="CU1019">
        <v>0.86089055794000002</v>
      </c>
      <c r="CV1019">
        <v>6</v>
      </c>
      <c r="CW1019">
        <v>9</v>
      </c>
      <c r="CX1019">
        <v>8</v>
      </c>
      <c r="CY1019">
        <v>138</v>
      </c>
      <c r="CZ1019">
        <v>347</v>
      </c>
      <c r="DA1019" s="2">
        <v>11051</v>
      </c>
      <c r="DB1019" s="2">
        <v>1175</v>
      </c>
      <c r="DC1019" s="2">
        <v>34.6</v>
      </c>
      <c r="DD1019" s="2">
        <v>859</v>
      </c>
      <c r="DE1019">
        <v>87</v>
      </c>
      <c r="DF1019">
        <v>10</v>
      </c>
      <c r="DG1019">
        <v>12.58</v>
      </c>
      <c r="DH1019">
        <v>6.29</v>
      </c>
      <c r="DI1019" s="2">
        <v>3.15</v>
      </c>
      <c r="DJ1019">
        <v>-1.49</v>
      </c>
      <c r="DK1019">
        <v>0.98449196266141781</v>
      </c>
      <c r="DL1019">
        <v>0</v>
      </c>
      <c r="DN1019">
        <v>21</v>
      </c>
      <c r="DO1019">
        <v>8.5000000000000006E-2</v>
      </c>
      <c r="DP1019">
        <v>0</v>
      </c>
      <c r="DQ1019" s="2">
        <v>93</v>
      </c>
      <c r="DR1019" s="2">
        <v>515.30780115000005</v>
      </c>
      <c r="DS1019">
        <v>1.6377799457570055E-3</v>
      </c>
      <c r="DT1019">
        <v>1.69498837186142</v>
      </c>
      <c r="DU1019">
        <v>420595.77058439027</v>
      </c>
      <c r="DV1019">
        <v>0</v>
      </c>
    </row>
    <row r="1020" spans="1:126" x14ac:dyDescent="0.15">
      <c r="A1020" t="s">
        <v>1721</v>
      </c>
      <c r="B1020" t="s">
        <v>1814</v>
      </c>
      <c r="C1020">
        <v>21</v>
      </c>
      <c r="D1020">
        <v>123</v>
      </c>
      <c r="E1020" t="s">
        <v>1815</v>
      </c>
      <c r="F1020">
        <v>21123</v>
      </c>
      <c r="G1020" t="s">
        <v>6004</v>
      </c>
      <c r="H1020">
        <v>92.3</v>
      </c>
      <c r="I1020">
        <v>3.1</v>
      </c>
      <c r="J1020">
        <v>0.2</v>
      </c>
      <c r="K1020">
        <v>0.2</v>
      </c>
      <c r="L1020">
        <v>1.4</v>
      </c>
      <c r="M1020">
        <v>2.8</v>
      </c>
      <c r="N1020">
        <f t="shared" si="66"/>
        <v>8538.7800000000007</v>
      </c>
      <c r="O1020">
        <f t="shared" si="64"/>
        <v>1461.2199999999993</v>
      </c>
      <c r="P1020">
        <f t="shared" si="65"/>
        <v>1.7534639999999999</v>
      </c>
      <c r="Q1020" s="4">
        <v>21123</v>
      </c>
      <c r="R1020" s="5">
        <v>37.544462000000003</v>
      </c>
      <c r="S1020" s="5">
        <v>-85.696841000000006</v>
      </c>
      <c r="T1020">
        <v>3</v>
      </c>
      <c r="U1020">
        <v>0.10070604312373124</v>
      </c>
      <c r="V1020">
        <v>14175</v>
      </c>
      <c r="W1020">
        <v>14149</v>
      </c>
      <c r="X1020">
        <v>14149</v>
      </c>
      <c r="Y1020">
        <v>14122</v>
      </c>
      <c r="Z1020">
        <v>7460</v>
      </c>
      <c r="AA1020">
        <v>21111</v>
      </c>
      <c r="AB1020">
        <v>5091.2040000000006</v>
      </c>
      <c r="AC1020">
        <v>38578</v>
      </c>
      <c r="AD1020">
        <v>0</v>
      </c>
      <c r="AE1020">
        <v>0</v>
      </c>
      <c r="AF1020">
        <v>46</v>
      </c>
      <c r="AG1020">
        <v>720</v>
      </c>
      <c r="AH1020">
        <v>6.3888888888888884E-2</v>
      </c>
      <c r="AI1020" s="3">
        <v>111975</v>
      </c>
      <c r="AJ1020" s="3">
        <v>167377.522857145</v>
      </c>
      <c r="AK1020">
        <v>70</v>
      </c>
      <c r="AL1020">
        <v>168793.60000000001</v>
      </c>
      <c r="AM1020">
        <v>331317</v>
      </c>
      <c r="AN1020">
        <v>59187</v>
      </c>
      <c r="AO1020">
        <v>390504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14</v>
      </c>
      <c r="AV1020">
        <f t="shared" si="63"/>
        <v>14</v>
      </c>
      <c r="AW1020">
        <v>12365</v>
      </c>
      <c r="AX1020">
        <v>0.85</v>
      </c>
      <c r="AY1020">
        <v>166801548.46826899</v>
      </c>
      <c r="AZ1020">
        <v>166801.548468269</v>
      </c>
      <c r="BA1020">
        <v>12662.5549678852</v>
      </c>
      <c r="BB1020">
        <v>0.78973003673919062</v>
      </c>
      <c r="BC1020">
        <v>8205</v>
      </c>
      <c r="BD1020">
        <v>19665</v>
      </c>
      <c r="BE1020">
        <v>-11460</v>
      </c>
      <c r="BF1020">
        <v>-0.80846560846560844</v>
      </c>
      <c r="BG1020">
        <v>297993</v>
      </c>
      <c r="BH1020">
        <v>21.061064386175701</v>
      </c>
      <c r="BI1020">
        <v>1500</v>
      </c>
      <c r="BJ1020">
        <v>20</v>
      </c>
      <c r="BK1020">
        <v>1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2</v>
      </c>
      <c r="BR1020">
        <v>1</v>
      </c>
      <c r="BS1020">
        <v>0</v>
      </c>
      <c r="BT1020">
        <v>13663</v>
      </c>
      <c r="BU1020">
        <v>0.81</v>
      </c>
      <c r="BV1020">
        <v>0.57922370000000001</v>
      </c>
      <c r="BW1020">
        <v>50</v>
      </c>
      <c r="BX1020">
        <v>1.9029499999999999</v>
      </c>
      <c r="BY1020">
        <v>-0.17462659999999999</v>
      </c>
      <c r="BZ1020">
        <v>17</v>
      </c>
      <c r="CA1020">
        <v>1</v>
      </c>
      <c r="CB1020">
        <v>2</v>
      </c>
      <c r="CC1020">
        <v>0</v>
      </c>
      <c r="CD1020">
        <v>0</v>
      </c>
      <c r="CE1020">
        <v>1</v>
      </c>
      <c r="CF1020">
        <v>0</v>
      </c>
      <c r="CG1020">
        <v>2</v>
      </c>
      <c r="CH1020">
        <v>1</v>
      </c>
      <c r="CI1020">
        <v>0</v>
      </c>
      <c r="CJ1020">
        <v>14172</v>
      </c>
      <c r="CK1020">
        <v>1.6934801016088061</v>
      </c>
      <c r="CL1020">
        <v>0.58263418578793091</v>
      </c>
      <c r="CM1020">
        <v>44</v>
      </c>
      <c r="CN1020">
        <v>-0.56670177665884536</v>
      </c>
      <c r="CO1020">
        <v>866</v>
      </c>
      <c r="CP1020">
        <v>0.88913872400000005</v>
      </c>
      <c r="CQ1020">
        <v>0.353146974</v>
      </c>
      <c r="CR1020">
        <v>12161</v>
      </c>
      <c r="CS1020">
        <v>0.85299999999999998</v>
      </c>
      <c r="CT1020">
        <v>11354</v>
      </c>
      <c r="CU1020">
        <v>0.87365304914000008</v>
      </c>
      <c r="CV1020">
        <v>1</v>
      </c>
      <c r="CW1020">
        <v>3</v>
      </c>
      <c r="CX1020">
        <v>1</v>
      </c>
      <c r="CY1020">
        <v>591</v>
      </c>
      <c r="CZ1020">
        <v>1065</v>
      </c>
      <c r="DA1020" s="2">
        <v>5180</v>
      </c>
      <c r="DB1020" s="2">
        <v>700</v>
      </c>
      <c r="DC1020" s="2">
        <v>156.43</v>
      </c>
      <c r="DD1020" s="2">
        <v>1075</v>
      </c>
      <c r="DE1020">
        <v>314</v>
      </c>
      <c r="DF1020">
        <v>20</v>
      </c>
      <c r="DG1020">
        <v>21.33</v>
      </c>
      <c r="DH1020">
        <v>14.22</v>
      </c>
      <c r="DI1020" s="2">
        <v>35.549999999999997</v>
      </c>
      <c r="DJ1020">
        <v>-1.22</v>
      </c>
      <c r="DK1020">
        <v>0.92224157177941501</v>
      </c>
      <c r="DL1020">
        <v>0</v>
      </c>
      <c r="DM1020">
        <v>0</v>
      </c>
      <c r="DN1020">
        <v>77.099999999999994</v>
      </c>
      <c r="DO1020">
        <v>0.39299999999999996</v>
      </c>
      <c r="DP1020">
        <v>916.57999999999993</v>
      </c>
      <c r="DQ1020" s="2">
        <v>0</v>
      </c>
      <c r="DR1020" s="2">
        <v>2850.2389460699997</v>
      </c>
      <c r="DS1020">
        <v>1.6885942038466505E-2</v>
      </c>
      <c r="DT1020">
        <v>5.0608455469334501</v>
      </c>
      <c r="DU1020">
        <v>854238.33891086606</v>
      </c>
      <c r="DV1020">
        <v>1</v>
      </c>
    </row>
    <row r="1021" spans="1:126" x14ac:dyDescent="0.15">
      <c r="A1021" t="s">
        <v>1721</v>
      </c>
      <c r="B1021" t="s">
        <v>1816</v>
      </c>
      <c r="C1021">
        <v>21</v>
      </c>
      <c r="D1021">
        <v>125</v>
      </c>
      <c r="E1021" t="s">
        <v>1817</v>
      </c>
      <c r="F1021">
        <v>21125</v>
      </c>
      <c r="G1021" t="s">
        <v>6005</v>
      </c>
      <c r="H1021">
        <v>96.4</v>
      </c>
      <c r="I1021">
        <v>0.7</v>
      </c>
      <c r="J1021">
        <v>0.2</v>
      </c>
      <c r="K1021">
        <v>0.5</v>
      </c>
      <c r="L1021">
        <v>1</v>
      </c>
      <c r="M1021">
        <v>1.2</v>
      </c>
      <c r="N1021">
        <f t="shared" si="66"/>
        <v>9296.1800000000021</v>
      </c>
      <c r="O1021">
        <f t="shared" si="64"/>
        <v>703.81999999999789</v>
      </c>
      <c r="P1021">
        <f t="shared" si="65"/>
        <v>0.84458399999999778</v>
      </c>
      <c r="Q1021" s="4">
        <v>21125</v>
      </c>
      <c r="R1021" s="5">
        <v>37.113267999999998</v>
      </c>
      <c r="S1021" s="5">
        <v>-84.119394999999997</v>
      </c>
      <c r="T1021">
        <v>5</v>
      </c>
      <c r="U1021">
        <v>0.10412060358896935</v>
      </c>
      <c r="V1021">
        <v>58891</v>
      </c>
      <c r="W1021">
        <v>59535</v>
      </c>
      <c r="X1021">
        <v>59751</v>
      </c>
      <c r="Y1021">
        <v>59870</v>
      </c>
      <c r="Z1021">
        <v>32136</v>
      </c>
      <c r="AA1021">
        <v>21113</v>
      </c>
      <c r="AB1021">
        <v>20556.958999999999</v>
      </c>
      <c r="AC1021">
        <v>36020</v>
      </c>
      <c r="AD1021">
        <v>1</v>
      </c>
      <c r="AE1021">
        <v>1.6736121571187094E-5</v>
      </c>
      <c r="AF1021">
        <v>55</v>
      </c>
      <c r="AG1021">
        <v>1006</v>
      </c>
      <c r="AH1021">
        <v>5.4671968190854868E-2</v>
      </c>
      <c r="AI1021" s="3">
        <v>96054</v>
      </c>
      <c r="AJ1021" s="3">
        <v>277732.67435316002</v>
      </c>
      <c r="AK1021">
        <v>55</v>
      </c>
      <c r="AL1021">
        <v>284012.79999999999</v>
      </c>
      <c r="AM1021">
        <v>59020</v>
      </c>
      <c r="AN1021">
        <v>44072</v>
      </c>
      <c r="AO1021">
        <v>103092</v>
      </c>
      <c r="AP1021">
        <v>7</v>
      </c>
      <c r="AQ1021">
        <v>0</v>
      </c>
      <c r="AR1021">
        <v>7</v>
      </c>
      <c r="AS1021">
        <v>0.11757789535567315</v>
      </c>
      <c r="AT1021">
        <v>6</v>
      </c>
      <c r="AU1021">
        <v>42</v>
      </c>
      <c r="AV1021">
        <f t="shared" si="63"/>
        <v>48</v>
      </c>
      <c r="AW1021">
        <v>51381</v>
      </c>
      <c r="AX1021">
        <v>0.99</v>
      </c>
      <c r="AY1021">
        <v>268696369.37098902</v>
      </c>
      <c r="AZ1021">
        <v>268696.36937098904</v>
      </c>
      <c r="BA1021">
        <v>5098.3155970047501</v>
      </c>
      <c r="BB1021">
        <v>1.9614321259113461</v>
      </c>
      <c r="BC1021">
        <v>16236</v>
      </c>
      <c r="BD1021">
        <v>52487</v>
      </c>
      <c r="BE1021">
        <v>-36251</v>
      </c>
      <c r="BF1021">
        <v>-0.61556095158852797</v>
      </c>
      <c r="BG1021">
        <v>758287</v>
      </c>
      <c r="BH1021">
        <v>12.690783417850747</v>
      </c>
      <c r="BI1021">
        <v>7823</v>
      </c>
      <c r="BJ1021">
        <v>27</v>
      </c>
      <c r="BK1021">
        <v>2</v>
      </c>
      <c r="BL1021">
        <v>3</v>
      </c>
      <c r="BM1021">
        <v>0</v>
      </c>
      <c r="BN1021">
        <v>0</v>
      </c>
      <c r="BO1021">
        <v>2</v>
      </c>
      <c r="BP1021">
        <v>0</v>
      </c>
      <c r="BQ1021">
        <v>2</v>
      </c>
      <c r="BR1021">
        <v>4</v>
      </c>
      <c r="BS1021">
        <v>0</v>
      </c>
      <c r="BT1021">
        <v>57749</v>
      </c>
      <c r="BU1021">
        <v>0.75</v>
      </c>
      <c r="BV1021">
        <v>0.51590119999999995</v>
      </c>
      <c r="BW1021">
        <v>173</v>
      </c>
      <c r="BX1021">
        <v>0.69265270000000001</v>
      </c>
      <c r="BY1021">
        <v>-1.520284</v>
      </c>
      <c r="BZ1021">
        <v>34</v>
      </c>
      <c r="CA1021">
        <v>2</v>
      </c>
      <c r="CB1021">
        <v>2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2</v>
      </c>
      <c r="CI1021">
        <v>0</v>
      </c>
      <c r="CJ1021">
        <v>60036</v>
      </c>
      <c r="CK1021">
        <v>0.69958025184889072</v>
      </c>
      <c r="CL1021">
        <v>0.5284282513854498</v>
      </c>
      <c r="CM1021">
        <v>154</v>
      </c>
      <c r="CN1021">
        <v>-1.7545143534213383</v>
      </c>
      <c r="CO1021">
        <v>4363</v>
      </c>
      <c r="CP1021">
        <v>0.10938581</v>
      </c>
      <c r="CQ1021">
        <v>-0.18882249819999999</v>
      </c>
      <c r="CR1021">
        <v>50134</v>
      </c>
      <c r="CS1021">
        <v>0.83299999999999996</v>
      </c>
      <c r="CT1021">
        <v>47172</v>
      </c>
      <c r="CU1021">
        <v>0.8705940081200001</v>
      </c>
      <c r="CV1021">
        <v>22</v>
      </c>
      <c r="CW1021">
        <v>22</v>
      </c>
      <c r="CX1021">
        <v>27</v>
      </c>
      <c r="CY1021">
        <v>628</v>
      </c>
      <c r="CZ1021">
        <v>1422</v>
      </c>
      <c r="DA1021" s="2">
        <v>32883</v>
      </c>
      <c r="DB1021" s="2">
        <v>4060</v>
      </c>
      <c r="DC1021" s="2">
        <v>99.05</v>
      </c>
      <c r="DD1021" s="2">
        <v>1673</v>
      </c>
      <c r="DE1021">
        <v>353</v>
      </c>
      <c r="DF1021">
        <v>28</v>
      </c>
      <c r="DG1021">
        <v>33.58</v>
      </c>
      <c r="DH1021">
        <v>6.72</v>
      </c>
      <c r="DI1021" s="2">
        <v>8.39</v>
      </c>
      <c r="DJ1021">
        <v>1.25</v>
      </c>
      <c r="DK1021">
        <v>0.97610718970579047</v>
      </c>
      <c r="DL1021">
        <v>3.9761431411530811E-3</v>
      </c>
      <c r="DN1021">
        <v>17.7</v>
      </c>
      <c r="DO1021">
        <v>6.3E-2</v>
      </c>
      <c r="DP1021">
        <v>0</v>
      </c>
      <c r="DQ1021" s="2">
        <v>64461</v>
      </c>
      <c r="DR1021" s="2">
        <v>75.571878679999998</v>
      </c>
      <c r="DS1021">
        <v>2.6608617175986437E-4</v>
      </c>
      <c r="DT1021">
        <v>3.6829771759739902</v>
      </c>
      <c r="DU1021">
        <v>1046012.6600844656</v>
      </c>
      <c r="DV1021">
        <v>1</v>
      </c>
    </row>
    <row r="1022" spans="1:126" x14ac:dyDescent="0.15">
      <c r="A1022" t="s">
        <v>1721</v>
      </c>
      <c r="B1022" t="s">
        <v>182</v>
      </c>
      <c r="C1022">
        <v>21</v>
      </c>
      <c r="D1022">
        <v>127</v>
      </c>
      <c r="E1022" t="s">
        <v>1818</v>
      </c>
      <c r="F1022">
        <v>21127</v>
      </c>
      <c r="G1022" t="s">
        <v>6006</v>
      </c>
      <c r="H1022">
        <v>98.2</v>
      </c>
      <c r="I1022">
        <v>0.2</v>
      </c>
      <c r="J1022">
        <v>0.1</v>
      </c>
      <c r="K1022">
        <v>0.2</v>
      </c>
      <c r="L1022">
        <v>0.8</v>
      </c>
      <c r="M1022">
        <v>0.5</v>
      </c>
      <c r="N1022">
        <f t="shared" si="66"/>
        <v>9644.2200000000012</v>
      </c>
      <c r="O1022">
        <f t="shared" si="64"/>
        <v>355.77999999999884</v>
      </c>
      <c r="P1022">
        <f t="shared" si="65"/>
        <v>0.42693599999999876</v>
      </c>
      <c r="Q1022" s="4">
        <v>21127</v>
      </c>
      <c r="R1022" s="5">
        <v>38.074457000000002</v>
      </c>
      <c r="S1022" s="5">
        <v>-82.738302000000004</v>
      </c>
      <c r="T1022">
        <v>6</v>
      </c>
      <c r="U1022">
        <v>0.14054631309256094</v>
      </c>
      <c r="V1022">
        <v>15889</v>
      </c>
      <c r="W1022">
        <v>15850</v>
      </c>
      <c r="X1022">
        <v>15821</v>
      </c>
      <c r="Y1022">
        <v>15862</v>
      </c>
      <c r="Z1022">
        <v>8488</v>
      </c>
      <c r="AA1022">
        <v>21115</v>
      </c>
      <c r="AB1022">
        <v>4754.2000000000007</v>
      </c>
      <c r="AC1022">
        <v>35935</v>
      </c>
      <c r="AD1022">
        <v>1</v>
      </c>
      <c r="AE1022">
        <v>6.3207129764237407E-5</v>
      </c>
      <c r="AF1022">
        <v>15</v>
      </c>
      <c r="AG1022">
        <v>291</v>
      </c>
      <c r="AH1022">
        <v>5.1546391752577317E-2</v>
      </c>
      <c r="AI1022" s="3">
        <v>41681</v>
      </c>
      <c r="AJ1022" s="3">
        <v>265980.39341812499</v>
      </c>
      <c r="AK1022">
        <v>100</v>
      </c>
      <c r="AL1022">
        <v>268902.40000000002</v>
      </c>
      <c r="AM1022">
        <v>42265</v>
      </c>
      <c r="AN1022">
        <v>11966</v>
      </c>
      <c r="AO1022">
        <v>54231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3</v>
      </c>
      <c r="AV1022">
        <f t="shared" si="63"/>
        <v>3</v>
      </c>
      <c r="AW1022">
        <v>17297</v>
      </c>
      <c r="AX1022">
        <v>0.98</v>
      </c>
      <c r="AY1022">
        <v>470932405.61630797</v>
      </c>
      <c r="AZ1022">
        <v>470932.40561630798</v>
      </c>
      <c r="BA1022">
        <v>31518.083292720901</v>
      </c>
      <c r="BB1022">
        <v>0.31727817669386954</v>
      </c>
      <c r="BC1022">
        <v>278646</v>
      </c>
      <c r="BD1022">
        <v>296029</v>
      </c>
      <c r="BE1022">
        <v>-17383</v>
      </c>
      <c r="BF1022">
        <v>-1.0940273144943042</v>
      </c>
      <c r="BG1022">
        <v>139711</v>
      </c>
      <c r="BH1022">
        <v>8.8307313064913728</v>
      </c>
      <c r="BI1022">
        <v>2649</v>
      </c>
      <c r="BJ1022">
        <v>9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16573</v>
      </c>
      <c r="BU1022">
        <v>0.78</v>
      </c>
      <c r="BV1022">
        <v>0.44309359999999998</v>
      </c>
      <c r="BW1022">
        <v>45</v>
      </c>
      <c r="BX1022">
        <v>0.54305199999999998</v>
      </c>
      <c r="BY1022">
        <v>-2.074265</v>
      </c>
      <c r="BZ1022">
        <v>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15783</v>
      </c>
      <c r="CK1022">
        <v>0.50687448520560097</v>
      </c>
      <c r="CL1022">
        <v>0.47688896469384273</v>
      </c>
      <c r="CM1022">
        <v>30</v>
      </c>
      <c r="CN1022">
        <v>-2.2653938852472049</v>
      </c>
      <c r="CO1022">
        <v>1088</v>
      </c>
      <c r="CP1022">
        <v>-0.96429501360000003</v>
      </c>
      <c r="CQ1022">
        <v>-0.5055401491</v>
      </c>
      <c r="CR1022">
        <v>13065</v>
      </c>
      <c r="CS1022">
        <v>0.83099999999999996</v>
      </c>
      <c r="CT1022">
        <v>12981</v>
      </c>
      <c r="CU1022">
        <v>0.87578860274999992</v>
      </c>
      <c r="CV1022">
        <v>25</v>
      </c>
      <c r="CW1022">
        <v>3</v>
      </c>
      <c r="CX1022">
        <v>6</v>
      </c>
      <c r="CY1022">
        <v>110</v>
      </c>
      <c r="CZ1022">
        <v>473</v>
      </c>
      <c r="DA1022" s="2">
        <v>4842</v>
      </c>
      <c r="DB1022" s="2">
        <v>695</v>
      </c>
      <c r="DC1022" s="2">
        <v>63.07</v>
      </c>
      <c r="DD1022" s="2">
        <v>285</v>
      </c>
      <c r="DE1022">
        <v>178</v>
      </c>
      <c r="DF1022">
        <v>6</v>
      </c>
      <c r="DG1022">
        <v>6.31</v>
      </c>
      <c r="DH1022">
        <v>12.61</v>
      </c>
      <c r="DI1022" s="2">
        <v>6.31</v>
      </c>
      <c r="DJ1022">
        <v>-0.19</v>
      </c>
      <c r="DK1022">
        <v>0.96319666034883999</v>
      </c>
      <c r="DL1022">
        <v>3.4364261168384879E-3</v>
      </c>
      <c r="DM1022">
        <v>0</v>
      </c>
      <c r="DN1022">
        <v>16</v>
      </c>
      <c r="DO1022">
        <v>0.06</v>
      </c>
      <c r="DP1022">
        <v>0</v>
      </c>
      <c r="DQ1022" s="2">
        <v>0</v>
      </c>
      <c r="DR1022" s="2">
        <v>0</v>
      </c>
      <c r="DS1022">
        <v>0</v>
      </c>
      <c r="DT1022">
        <v>2.1140291678588499</v>
      </c>
      <c r="DU1022">
        <v>568467.5169072476</v>
      </c>
      <c r="DV1022">
        <v>1</v>
      </c>
    </row>
    <row r="1023" spans="1:126" x14ac:dyDescent="0.15">
      <c r="A1023" t="s">
        <v>1721</v>
      </c>
      <c r="B1023" t="s">
        <v>184</v>
      </c>
      <c r="C1023">
        <v>21</v>
      </c>
      <c r="D1023">
        <v>129</v>
      </c>
      <c r="E1023" t="s">
        <v>1819</v>
      </c>
      <c r="F1023">
        <v>21129</v>
      </c>
      <c r="G1023" t="s">
        <v>6007</v>
      </c>
      <c r="H1023">
        <v>95.9</v>
      </c>
      <c r="I1023">
        <v>2.2999999999999998</v>
      </c>
      <c r="J1023">
        <v>0.3</v>
      </c>
      <c r="K1023">
        <v>0.1</v>
      </c>
      <c r="L1023">
        <v>0.6</v>
      </c>
      <c r="M1023">
        <v>0.7</v>
      </c>
      <c r="N1023">
        <f t="shared" si="66"/>
        <v>9203.0500000000029</v>
      </c>
      <c r="O1023">
        <f t="shared" si="64"/>
        <v>796.94999999999709</v>
      </c>
      <c r="P1023">
        <f t="shared" si="65"/>
        <v>0.95633999999999686</v>
      </c>
      <c r="Q1023" s="4">
        <v>21129</v>
      </c>
      <c r="R1023" s="5">
        <v>37.608116000000003</v>
      </c>
      <c r="S1023" s="5">
        <v>-83.719247999999993</v>
      </c>
      <c r="T1023">
        <v>9</v>
      </c>
      <c r="U1023">
        <v>0.33683556765162764</v>
      </c>
      <c r="V1023">
        <v>7831</v>
      </c>
      <c r="W1023">
        <v>7681</v>
      </c>
      <c r="X1023">
        <v>7119</v>
      </c>
      <c r="Y1023">
        <v>6740</v>
      </c>
      <c r="Z1023">
        <v>4041</v>
      </c>
      <c r="AA1023">
        <v>21117</v>
      </c>
      <c r="AB1023">
        <v>1666.4080000000001</v>
      </c>
      <c r="AC1023">
        <v>22698</v>
      </c>
      <c r="AD1023">
        <v>0</v>
      </c>
      <c r="AE1023">
        <v>0</v>
      </c>
      <c r="AF1023">
        <v>12</v>
      </c>
      <c r="AG1023">
        <v>142</v>
      </c>
      <c r="AH1023">
        <v>8.4507042253521125E-2</v>
      </c>
      <c r="AI1023" s="3">
        <v>22221</v>
      </c>
      <c r="AJ1023" s="3">
        <v>133668.41332376</v>
      </c>
      <c r="AK1023">
        <v>62</v>
      </c>
      <c r="AL1023">
        <v>135187.19999999998</v>
      </c>
      <c r="AM1023">
        <v>6193</v>
      </c>
      <c r="AN1023">
        <v>5699</v>
      </c>
      <c r="AO1023">
        <v>11892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f t="shared" si="63"/>
        <v>1</v>
      </c>
      <c r="AW1023">
        <v>302</v>
      </c>
      <c r="AX1023">
        <v>4.0000000000000036E-2</v>
      </c>
      <c r="AY1023">
        <v>161280325.28095999</v>
      </c>
      <c r="AZ1023">
        <v>161280.32528095998</v>
      </c>
      <c r="BA1023">
        <v>20301.3724710848</v>
      </c>
      <c r="BB1023">
        <v>0.49257753456043313</v>
      </c>
      <c r="BC1023">
        <v>1049</v>
      </c>
      <c r="BD1023">
        <v>0</v>
      </c>
      <c r="BE1023">
        <v>1049</v>
      </c>
      <c r="BF1023">
        <v>0.13395479504533264</v>
      </c>
      <c r="BG1023">
        <v>85515</v>
      </c>
      <c r="BH1023">
        <v>12.012220817530553</v>
      </c>
      <c r="BI1023">
        <v>1324</v>
      </c>
      <c r="BJ1023">
        <v>4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7339</v>
      </c>
      <c r="BU1023">
        <v>0.76</v>
      </c>
      <c r="BV1023">
        <v>0.46340239999999999</v>
      </c>
      <c r="BW1023">
        <v>48</v>
      </c>
      <c r="BX1023">
        <v>0.54503330000000005</v>
      </c>
      <c r="BY1023">
        <v>-1.3935679999999999</v>
      </c>
      <c r="BZ1023">
        <v>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6777</v>
      </c>
      <c r="CK1023">
        <v>0.44267374944665783</v>
      </c>
      <c r="CL1023">
        <v>0.49509248773121933</v>
      </c>
      <c r="CM1023">
        <v>38</v>
      </c>
      <c r="CN1023">
        <v>-1.600473222110081</v>
      </c>
      <c r="CO1023">
        <v>326</v>
      </c>
      <c r="CP1023">
        <v>-1.6741205898</v>
      </c>
      <c r="CQ1023">
        <v>-0.77499812219999997</v>
      </c>
      <c r="CR1023">
        <v>5252</v>
      </c>
      <c r="CS1023">
        <v>0.80500000000000005</v>
      </c>
      <c r="CT1023">
        <v>6390</v>
      </c>
      <c r="CU1023">
        <v>0.8820777941900001</v>
      </c>
      <c r="CV1023">
        <v>12</v>
      </c>
      <c r="CW1023">
        <v>1</v>
      </c>
      <c r="CX1023">
        <v>2</v>
      </c>
      <c r="CY1023">
        <v>137</v>
      </c>
      <c r="CZ1023">
        <v>224</v>
      </c>
      <c r="DA1023" s="2">
        <v>2339</v>
      </c>
      <c r="DB1023" s="2">
        <v>325</v>
      </c>
      <c r="DC1023" s="2">
        <v>55.1</v>
      </c>
      <c r="DD1023" s="2">
        <v>214</v>
      </c>
      <c r="DE1023">
        <v>65</v>
      </c>
      <c r="DF1023">
        <v>0</v>
      </c>
      <c r="DH1023">
        <v>13.77</v>
      </c>
      <c r="DI1023" s="2">
        <v>27.55</v>
      </c>
      <c r="DJ1023">
        <v>0.53</v>
      </c>
      <c r="DK1023">
        <v>0.97551865352594391</v>
      </c>
      <c r="DL1023">
        <v>0</v>
      </c>
      <c r="DM1023">
        <v>0</v>
      </c>
      <c r="DN1023">
        <v>3.8</v>
      </c>
      <c r="DO1023">
        <v>2.7999999999999997E-2</v>
      </c>
      <c r="DP1023">
        <v>0</v>
      </c>
      <c r="DQ1023" s="2">
        <v>8533</v>
      </c>
      <c r="DR1023" s="2">
        <v>0</v>
      </c>
      <c r="DS1023">
        <v>0</v>
      </c>
      <c r="DT1023">
        <v>1.75133210831331</v>
      </c>
      <c r="DU1023">
        <v>236757.68399297306</v>
      </c>
      <c r="DV1023">
        <v>0</v>
      </c>
    </row>
    <row r="1024" spans="1:126" x14ac:dyDescent="0.15">
      <c r="A1024" t="s">
        <v>1721</v>
      </c>
      <c r="B1024" t="s">
        <v>1820</v>
      </c>
      <c r="C1024">
        <v>21</v>
      </c>
      <c r="D1024">
        <v>131</v>
      </c>
      <c r="E1024" t="s">
        <v>1821</v>
      </c>
      <c r="F1024">
        <v>21131</v>
      </c>
      <c r="G1024" t="s">
        <v>6008</v>
      </c>
      <c r="H1024">
        <v>98.6</v>
      </c>
      <c r="I1024">
        <v>0.2</v>
      </c>
      <c r="J1024">
        <v>0.1</v>
      </c>
      <c r="K1024">
        <v>0.1</v>
      </c>
      <c r="L1024">
        <v>0.6</v>
      </c>
      <c r="M1024">
        <v>0.4</v>
      </c>
      <c r="N1024">
        <f t="shared" si="66"/>
        <v>9722.5400000000009</v>
      </c>
      <c r="O1024">
        <f t="shared" si="64"/>
        <v>277.45999999999913</v>
      </c>
      <c r="P1024">
        <f t="shared" si="65"/>
        <v>0.33295199999999908</v>
      </c>
      <c r="Q1024" s="4">
        <v>21131</v>
      </c>
      <c r="R1024" s="5">
        <v>37.087845999999999</v>
      </c>
      <c r="S1024" s="5">
        <v>-83.388616999999996</v>
      </c>
      <c r="T1024">
        <v>9</v>
      </c>
      <c r="U1024">
        <v>9.4263004704414066E-2</v>
      </c>
      <c r="V1024">
        <v>11318</v>
      </c>
      <c r="W1024">
        <v>11128</v>
      </c>
      <c r="X1024">
        <v>10997</v>
      </c>
      <c r="Y1024">
        <v>10646</v>
      </c>
      <c r="Z1024">
        <v>6003</v>
      </c>
      <c r="AA1024">
        <v>21119</v>
      </c>
      <c r="AB1024">
        <v>2752.145</v>
      </c>
      <c r="AC1024">
        <v>25872</v>
      </c>
      <c r="AD1024">
        <v>0</v>
      </c>
      <c r="AE1024">
        <v>0</v>
      </c>
      <c r="AF1024">
        <v>0</v>
      </c>
      <c r="AG1024">
        <v>15</v>
      </c>
      <c r="AH1024">
        <v>0</v>
      </c>
      <c r="AJ1024" s="3">
        <v>256547.47361937002</v>
      </c>
      <c r="AK1024">
        <v>73</v>
      </c>
      <c r="AL1024">
        <v>258796.79999999999</v>
      </c>
      <c r="AM1024">
        <v>6652</v>
      </c>
      <c r="AN1024">
        <v>503</v>
      </c>
      <c r="AO1024">
        <v>7155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f t="shared" si="63"/>
        <v>1</v>
      </c>
      <c r="AW1024">
        <v>3916</v>
      </c>
      <c r="AX1024">
        <v>0.37</v>
      </c>
      <c r="AY1024">
        <v>151640852.68291101</v>
      </c>
      <c r="AZ1024">
        <v>151640.85268291101</v>
      </c>
      <c r="BA1024">
        <v>12220.661473423401</v>
      </c>
      <c r="BB1024">
        <v>0.81828631140362318</v>
      </c>
      <c r="BC1024">
        <v>7272</v>
      </c>
      <c r="BD1024">
        <v>5700</v>
      </c>
      <c r="BE1024">
        <v>1572</v>
      </c>
      <c r="BF1024">
        <v>0.13889379749072275</v>
      </c>
      <c r="BG1024">
        <v>104454</v>
      </c>
      <c r="BH1024">
        <v>9.4984086569064292</v>
      </c>
      <c r="BI1024">
        <v>2207</v>
      </c>
      <c r="BJ1024">
        <v>3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11503</v>
      </c>
      <c r="BU1024">
        <v>0.9</v>
      </c>
      <c r="BV1024">
        <v>0.47876740000000001</v>
      </c>
      <c r="BW1024">
        <v>27</v>
      </c>
      <c r="BX1024">
        <v>0.26080150000000002</v>
      </c>
      <c r="BY1024">
        <v>-2.252434</v>
      </c>
      <c r="BZ1024">
        <v>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10882</v>
      </c>
      <c r="CK1024">
        <v>0.55136923359676526</v>
      </c>
      <c r="CL1024">
        <v>0.56442417331813</v>
      </c>
      <c r="CM1024">
        <v>25</v>
      </c>
      <c r="CN1024">
        <v>-1.8386010260178502</v>
      </c>
      <c r="CO1024">
        <v>513</v>
      </c>
      <c r="CP1024">
        <v>-1.5182239434</v>
      </c>
      <c r="CQ1024">
        <v>-0.76245205699999996</v>
      </c>
      <c r="CR1024">
        <v>8581</v>
      </c>
      <c r="CS1024">
        <v>0.80900000000000005</v>
      </c>
      <c r="CT1024">
        <v>9247</v>
      </c>
      <c r="CU1024">
        <v>0.86487294469000009</v>
      </c>
      <c r="CV1024">
        <v>5</v>
      </c>
      <c r="CW1024">
        <v>4</v>
      </c>
      <c r="CX1024">
        <v>2</v>
      </c>
      <c r="CY1024">
        <v>2</v>
      </c>
      <c r="CZ1024">
        <v>21</v>
      </c>
      <c r="DA1024" s="2">
        <v>2372</v>
      </c>
      <c r="DB1024" s="2">
        <v>380</v>
      </c>
      <c r="DC1024" s="2">
        <v>9.08</v>
      </c>
      <c r="DD1024" s="2">
        <v>154</v>
      </c>
      <c r="DE1024">
        <v>5</v>
      </c>
      <c r="DF1024">
        <v>0</v>
      </c>
      <c r="DG1024">
        <v>9.08</v>
      </c>
      <c r="DH1024">
        <v>18.149999999999999</v>
      </c>
      <c r="DJ1024">
        <v>-0.41</v>
      </c>
      <c r="DL1024">
        <v>0</v>
      </c>
      <c r="DM1024">
        <v>0</v>
      </c>
      <c r="DN1024">
        <v>1.4</v>
      </c>
      <c r="DO1024">
        <v>5.0000000000000001E-3</v>
      </c>
      <c r="DP1024">
        <v>0</v>
      </c>
      <c r="DQ1024" s="2">
        <v>53788</v>
      </c>
      <c r="DR1024" s="2">
        <v>0</v>
      </c>
      <c r="DS1024">
        <v>0</v>
      </c>
      <c r="DV1024">
        <v>1</v>
      </c>
    </row>
    <row r="1025" spans="1:126" x14ac:dyDescent="0.15">
      <c r="A1025" t="s">
        <v>1721</v>
      </c>
      <c r="B1025" t="s">
        <v>1822</v>
      </c>
      <c r="C1025">
        <v>21</v>
      </c>
      <c r="D1025">
        <v>133</v>
      </c>
      <c r="E1025" t="s">
        <v>1823</v>
      </c>
      <c r="F1025">
        <v>21133</v>
      </c>
      <c r="G1025" t="s">
        <v>6009</v>
      </c>
      <c r="H1025">
        <v>98.4</v>
      </c>
      <c r="I1025">
        <v>0.3</v>
      </c>
      <c r="J1025">
        <v>0.1</v>
      </c>
      <c r="K1025">
        <v>0.2</v>
      </c>
      <c r="L1025">
        <v>0.5</v>
      </c>
      <c r="M1025">
        <v>0.5</v>
      </c>
      <c r="N1025">
        <f t="shared" si="66"/>
        <v>9683.2000000000025</v>
      </c>
      <c r="O1025">
        <f t="shared" si="64"/>
        <v>316.79999999999745</v>
      </c>
      <c r="P1025">
        <f t="shared" si="65"/>
        <v>0.38015999999999706</v>
      </c>
      <c r="Q1025" s="4">
        <v>21133</v>
      </c>
      <c r="R1025" s="5">
        <v>37.118535999999999</v>
      </c>
      <c r="S1025" s="5">
        <v>-82.861250999999996</v>
      </c>
      <c r="T1025">
        <v>9</v>
      </c>
      <c r="U1025">
        <v>4.088330444673912E-2</v>
      </c>
      <c r="V1025">
        <v>24336</v>
      </c>
      <c r="W1025">
        <v>23965</v>
      </c>
      <c r="X1025">
        <v>23671</v>
      </c>
      <c r="Y1025">
        <v>23055</v>
      </c>
      <c r="Z1025">
        <v>12935</v>
      </c>
      <c r="AA1025">
        <v>21121</v>
      </c>
      <c r="AB1025">
        <v>6803.0770000000002</v>
      </c>
      <c r="AC1025">
        <v>30333</v>
      </c>
      <c r="AD1025">
        <v>1</v>
      </c>
      <c r="AE1025">
        <v>4.2245785982848209E-5</v>
      </c>
      <c r="AF1025">
        <v>3</v>
      </c>
      <c r="AG1025">
        <v>54</v>
      </c>
      <c r="AH1025">
        <v>5.5555555555555552E-2</v>
      </c>
      <c r="AI1025" s="3">
        <v>2876</v>
      </c>
      <c r="AJ1025" s="3">
        <v>216264.5860334</v>
      </c>
      <c r="AK1025">
        <v>33</v>
      </c>
      <c r="AL1025">
        <v>217043.20000000001</v>
      </c>
      <c r="AM1025">
        <v>173222</v>
      </c>
      <c r="AN1025">
        <v>2361</v>
      </c>
      <c r="AO1025">
        <v>175583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7</v>
      </c>
      <c r="AV1025">
        <f t="shared" si="63"/>
        <v>8</v>
      </c>
      <c r="AW1025">
        <v>3552</v>
      </c>
      <c r="AX1025">
        <v>0.15000000000000002</v>
      </c>
      <c r="AY1025">
        <v>684588058.43288898</v>
      </c>
      <c r="AZ1025">
        <v>684588.05843288894</v>
      </c>
      <c r="BA1025">
        <v>27191.697096182299</v>
      </c>
      <c r="BB1025">
        <v>0.36775931875925444</v>
      </c>
      <c r="BC1025">
        <v>2710</v>
      </c>
      <c r="BD1025">
        <v>3167</v>
      </c>
      <c r="BE1025">
        <v>-457</v>
      </c>
      <c r="BF1025">
        <v>-1.8778763971071664E-2</v>
      </c>
      <c r="BG1025">
        <v>244017</v>
      </c>
      <c r="BH1025">
        <v>10.308689958176672</v>
      </c>
      <c r="BI1025">
        <v>4559</v>
      </c>
      <c r="BJ1025">
        <v>13</v>
      </c>
      <c r="BK1025">
        <v>2</v>
      </c>
      <c r="BL1025">
        <v>0</v>
      </c>
      <c r="BM1025">
        <v>0</v>
      </c>
      <c r="BN1025">
        <v>0</v>
      </c>
      <c r="BO1025">
        <v>2</v>
      </c>
      <c r="BP1025">
        <v>0</v>
      </c>
      <c r="BQ1025">
        <v>0</v>
      </c>
      <c r="BR1025">
        <v>1</v>
      </c>
      <c r="BS1025">
        <v>0</v>
      </c>
      <c r="BT1025">
        <v>23633</v>
      </c>
      <c r="BU1025">
        <v>0.78</v>
      </c>
      <c r="BV1025">
        <v>0.43840499999999999</v>
      </c>
      <c r="BW1025">
        <v>112</v>
      </c>
      <c r="BX1025">
        <v>0.76164679999999996</v>
      </c>
      <c r="BY1025">
        <v>-1.627014</v>
      </c>
      <c r="BZ1025">
        <v>13</v>
      </c>
      <c r="CA1025">
        <v>2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2</v>
      </c>
      <c r="CI1025">
        <v>0</v>
      </c>
      <c r="CJ1025">
        <v>23365</v>
      </c>
      <c r="CK1025">
        <v>0.77038305157286535</v>
      </c>
      <c r="CL1025">
        <v>0.54091779383608174</v>
      </c>
      <c r="CM1025">
        <v>99</v>
      </c>
      <c r="CN1025">
        <v>-1.360932196814135</v>
      </c>
      <c r="CO1025">
        <v>1673.9999999999998</v>
      </c>
      <c r="CP1025">
        <v>-0.99553254769999999</v>
      </c>
      <c r="CQ1025">
        <v>-0.36622170590000003</v>
      </c>
      <c r="CR1025">
        <v>18573</v>
      </c>
      <c r="CS1025">
        <v>0.81</v>
      </c>
      <c r="CT1025">
        <v>19956</v>
      </c>
      <c r="CU1025">
        <v>0.87854812964000006</v>
      </c>
      <c r="CV1025">
        <v>14</v>
      </c>
      <c r="CW1025">
        <v>8</v>
      </c>
      <c r="CX1025">
        <v>17</v>
      </c>
      <c r="CY1025">
        <v>12</v>
      </c>
      <c r="CZ1025">
        <v>87</v>
      </c>
      <c r="DA1025" s="2">
        <v>6262</v>
      </c>
      <c r="DB1025" s="2">
        <v>1090</v>
      </c>
      <c r="DC1025" s="2">
        <v>42.34</v>
      </c>
      <c r="DD1025" s="2">
        <v>402</v>
      </c>
      <c r="DE1025">
        <v>18</v>
      </c>
      <c r="DF1025">
        <v>13</v>
      </c>
      <c r="DG1025">
        <v>21.17</v>
      </c>
      <c r="DH1025">
        <v>21.17</v>
      </c>
      <c r="DI1025" s="2">
        <v>12.7</v>
      </c>
      <c r="DJ1025">
        <v>-0.74</v>
      </c>
      <c r="DK1025">
        <v>0.96105702364394996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s="2">
        <v>751</v>
      </c>
      <c r="DR1025" s="2">
        <v>0</v>
      </c>
      <c r="DS1025">
        <v>0</v>
      </c>
      <c r="DT1025">
        <v>1.7189860249431199</v>
      </c>
      <c r="DU1025">
        <v>373094.22760893457</v>
      </c>
      <c r="DV1025">
        <v>0</v>
      </c>
    </row>
    <row r="1026" spans="1:126" x14ac:dyDescent="0.15">
      <c r="A1026" t="s">
        <v>1721</v>
      </c>
      <c r="B1026" t="s">
        <v>1088</v>
      </c>
      <c r="C1026">
        <v>21</v>
      </c>
      <c r="D1026">
        <v>135</v>
      </c>
      <c r="E1026" t="s">
        <v>1824</v>
      </c>
      <c r="F1026">
        <v>21135</v>
      </c>
      <c r="G1026" t="s">
        <v>6010</v>
      </c>
      <c r="H1026">
        <v>98.4</v>
      </c>
      <c r="I1026">
        <v>0.3</v>
      </c>
      <c r="J1026">
        <v>0.2</v>
      </c>
      <c r="K1026">
        <v>0.1</v>
      </c>
      <c r="L1026">
        <v>0.5</v>
      </c>
      <c r="M1026">
        <v>0.6</v>
      </c>
      <c r="N1026">
        <f t="shared" si="66"/>
        <v>9683.3100000000031</v>
      </c>
      <c r="O1026">
        <f t="shared" si="64"/>
        <v>316.68999999999687</v>
      </c>
      <c r="P1026">
        <f t="shared" si="65"/>
        <v>0.38002799999999637</v>
      </c>
      <c r="Q1026" s="4">
        <v>21135</v>
      </c>
      <c r="R1026" s="5">
        <v>38.552152</v>
      </c>
      <c r="S1026" s="5">
        <v>-83.376773999999997</v>
      </c>
      <c r="T1026">
        <v>8</v>
      </c>
      <c r="U1026">
        <v>0.13569470255601143</v>
      </c>
      <c r="V1026">
        <v>13889</v>
      </c>
      <c r="W1026">
        <v>13848</v>
      </c>
      <c r="X1026">
        <v>13790</v>
      </c>
      <c r="Y1026">
        <v>13586</v>
      </c>
      <c r="Z1026">
        <v>7274</v>
      </c>
      <c r="AA1026">
        <v>21123</v>
      </c>
      <c r="AB1026">
        <v>4181.4750000000004</v>
      </c>
      <c r="AC1026">
        <v>28630</v>
      </c>
      <c r="AD1026">
        <v>1</v>
      </c>
      <c r="AE1026">
        <v>7.25163161711385E-5</v>
      </c>
      <c r="AF1026">
        <v>21</v>
      </c>
      <c r="AG1026">
        <v>676</v>
      </c>
      <c r="AH1026">
        <v>3.1065088757396449E-2</v>
      </c>
      <c r="AI1026" s="3">
        <v>117955</v>
      </c>
      <c r="AJ1026" s="3">
        <v>309022.27405902499</v>
      </c>
      <c r="AK1026">
        <v>100</v>
      </c>
      <c r="AL1026">
        <v>317267.20000000001</v>
      </c>
      <c r="AM1026">
        <v>65898</v>
      </c>
      <c r="AN1026">
        <v>33475</v>
      </c>
      <c r="AO1026">
        <v>99373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15</v>
      </c>
      <c r="AV1026">
        <f t="shared" si="63"/>
        <v>15</v>
      </c>
      <c r="AW1026">
        <v>11131</v>
      </c>
      <c r="AX1026">
        <v>0.86</v>
      </c>
      <c r="AY1026">
        <v>432174107.97860599</v>
      </c>
      <c r="AZ1026">
        <v>432174.10797860601</v>
      </c>
      <c r="BA1026">
        <v>29989.8000798883</v>
      </c>
      <c r="BB1026">
        <v>0.33344670432485413</v>
      </c>
      <c r="BC1026">
        <v>1028</v>
      </c>
      <c r="BD1026">
        <v>9019</v>
      </c>
      <c r="BE1026">
        <v>-7991</v>
      </c>
      <c r="BF1026">
        <v>-0.57534739722082229</v>
      </c>
      <c r="BG1026">
        <v>113045</v>
      </c>
      <c r="BH1026">
        <v>8.1976069615663523</v>
      </c>
      <c r="BI1026">
        <v>2531</v>
      </c>
      <c r="BJ1026">
        <v>4</v>
      </c>
      <c r="BK1026">
        <v>1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13752</v>
      </c>
      <c r="BU1026">
        <v>0.83</v>
      </c>
      <c r="BV1026">
        <v>0.45159769999999999</v>
      </c>
      <c r="BW1026">
        <v>33</v>
      </c>
      <c r="BX1026">
        <v>0.43630020000000003</v>
      </c>
      <c r="BY1026">
        <v>-2.1962540000000002</v>
      </c>
      <c r="BZ1026">
        <v>4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13835</v>
      </c>
      <c r="CK1026">
        <v>0.43368268883267075</v>
      </c>
      <c r="CL1026">
        <v>0.48534500305312439</v>
      </c>
      <c r="CM1026">
        <v>25</v>
      </c>
      <c r="CN1026">
        <v>-2.3304020691033323</v>
      </c>
      <c r="CO1026">
        <v>875</v>
      </c>
      <c r="CP1026">
        <v>-0.31554825250000001</v>
      </c>
      <c r="CQ1026">
        <v>-0.6877426136</v>
      </c>
      <c r="CR1026">
        <v>11082</v>
      </c>
      <c r="CS1026">
        <v>0.81299999999999994</v>
      </c>
      <c r="CT1026">
        <v>10931</v>
      </c>
      <c r="CU1026">
        <v>0.86772234790000002</v>
      </c>
      <c r="CV1026">
        <v>3</v>
      </c>
      <c r="CW1026">
        <v>3</v>
      </c>
      <c r="CX1026">
        <v>4</v>
      </c>
      <c r="CY1026">
        <v>531</v>
      </c>
      <c r="CZ1026">
        <v>972</v>
      </c>
      <c r="DA1026" s="2">
        <v>4069</v>
      </c>
      <c r="DB1026" s="2">
        <v>570</v>
      </c>
      <c r="DC1026" s="2">
        <v>28.97</v>
      </c>
      <c r="DD1026" s="2">
        <v>248</v>
      </c>
      <c r="DE1026">
        <v>250</v>
      </c>
      <c r="DF1026">
        <v>9</v>
      </c>
      <c r="DG1026">
        <v>14.49</v>
      </c>
      <c r="DH1026">
        <v>14.49</v>
      </c>
      <c r="DI1026" s="2">
        <v>14.49</v>
      </c>
      <c r="DJ1026">
        <v>0.78</v>
      </c>
      <c r="DK1026">
        <v>0.96864058327328217</v>
      </c>
      <c r="DL1026">
        <v>0</v>
      </c>
      <c r="DM1026">
        <v>0</v>
      </c>
      <c r="DN1026">
        <v>18.600000000000001</v>
      </c>
      <c r="DO1026">
        <v>5.9000000000000004E-2</v>
      </c>
      <c r="DP1026">
        <v>33.6</v>
      </c>
      <c r="DQ1026" s="2">
        <v>0</v>
      </c>
      <c r="DR1026" s="2">
        <v>0.81988559000000005</v>
      </c>
      <c r="DS1026">
        <v>2.5842596845813245E-6</v>
      </c>
      <c r="DT1026">
        <v>4.3123806265697597</v>
      </c>
      <c r="DU1026">
        <v>1368176.9267260332</v>
      </c>
      <c r="DV1026">
        <v>1</v>
      </c>
    </row>
    <row r="1027" spans="1:126" x14ac:dyDescent="0.15">
      <c r="A1027" t="s">
        <v>1721</v>
      </c>
      <c r="B1027" t="s">
        <v>337</v>
      </c>
      <c r="C1027">
        <v>21</v>
      </c>
      <c r="D1027">
        <v>137</v>
      </c>
      <c r="E1027" t="s">
        <v>1825</v>
      </c>
      <c r="F1027">
        <v>21137</v>
      </c>
      <c r="G1027" t="s">
        <v>6011</v>
      </c>
      <c r="H1027">
        <v>94.6</v>
      </c>
      <c r="I1027">
        <v>2.2999999999999998</v>
      </c>
      <c r="J1027">
        <v>0.2</v>
      </c>
      <c r="K1027">
        <v>0.2</v>
      </c>
      <c r="L1027">
        <v>1.3</v>
      </c>
      <c r="M1027">
        <v>1.5</v>
      </c>
      <c r="N1027">
        <f t="shared" si="66"/>
        <v>8958.4700000000012</v>
      </c>
      <c r="O1027">
        <f t="shared" si="64"/>
        <v>1041.5299999999988</v>
      </c>
      <c r="P1027">
        <f t="shared" si="65"/>
        <v>1.2498359999999991</v>
      </c>
      <c r="Q1027" s="4">
        <v>21137</v>
      </c>
      <c r="R1027" s="5">
        <v>37.457174000000002</v>
      </c>
      <c r="S1027" s="5">
        <v>-84.658334999999994</v>
      </c>
      <c r="T1027">
        <v>7</v>
      </c>
      <c r="U1027">
        <v>9.8252859427813352E-2</v>
      </c>
      <c r="V1027">
        <v>24671</v>
      </c>
      <c r="W1027">
        <v>24546</v>
      </c>
      <c r="X1027">
        <v>24498</v>
      </c>
      <c r="Y1027">
        <v>24360</v>
      </c>
      <c r="Z1027">
        <v>12774</v>
      </c>
      <c r="AA1027">
        <v>21125</v>
      </c>
      <c r="AB1027">
        <v>8284.7949999999983</v>
      </c>
      <c r="AC1027">
        <v>37139</v>
      </c>
      <c r="AD1027">
        <v>1</v>
      </c>
      <c r="AE1027">
        <v>4.0819658747652872E-5</v>
      </c>
      <c r="AF1027">
        <v>51</v>
      </c>
      <c r="AG1027">
        <v>1202</v>
      </c>
      <c r="AH1027">
        <v>4.2429284525790346E-2</v>
      </c>
      <c r="AI1027" s="3">
        <v>180755</v>
      </c>
      <c r="AJ1027" s="3">
        <v>212948.565428</v>
      </c>
      <c r="AK1027">
        <v>69</v>
      </c>
      <c r="AL1027">
        <v>215532.79999999999</v>
      </c>
      <c r="AM1027">
        <v>35662</v>
      </c>
      <c r="AN1027">
        <v>71590</v>
      </c>
      <c r="AO1027">
        <v>107252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17</v>
      </c>
      <c r="AV1027">
        <f t="shared" ref="AV1027:AV1090" si="67">AT1027+AU1027</f>
        <v>17</v>
      </c>
      <c r="AW1027">
        <v>16762</v>
      </c>
      <c r="AX1027">
        <v>0.67999999999999994</v>
      </c>
      <c r="AY1027">
        <v>698236230.60016501</v>
      </c>
      <c r="AZ1027">
        <v>698236.23060016497</v>
      </c>
      <c r="BA1027">
        <v>29773.9182087564</v>
      </c>
      <c r="BB1027">
        <v>0.33586442771442276</v>
      </c>
      <c r="BC1027">
        <v>1308</v>
      </c>
      <c r="BD1027">
        <v>4545</v>
      </c>
      <c r="BE1027">
        <v>-3237</v>
      </c>
      <c r="BF1027">
        <v>-0.13120667990758381</v>
      </c>
      <c r="BG1027">
        <v>215899</v>
      </c>
      <c r="BH1027">
        <v>8.8129235039595066</v>
      </c>
      <c r="BI1027">
        <v>3379</v>
      </c>
      <c r="BJ1027">
        <v>25</v>
      </c>
      <c r="BK1027">
        <v>0</v>
      </c>
      <c r="BL1027">
        <v>2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1</v>
      </c>
      <c r="BS1027">
        <v>0</v>
      </c>
      <c r="BT1027">
        <v>25172</v>
      </c>
      <c r="BU1027">
        <v>0.81</v>
      </c>
      <c r="BV1027">
        <v>0.48142889999999999</v>
      </c>
      <c r="BW1027">
        <v>75</v>
      </c>
      <c r="BX1027">
        <v>1.152074</v>
      </c>
      <c r="BY1027">
        <v>-1.3740790000000001</v>
      </c>
      <c r="BZ1027">
        <v>28</v>
      </c>
      <c r="CA1027">
        <v>0</v>
      </c>
      <c r="CB1027">
        <v>2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0</v>
      </c>
      <c r="CJ1027">
        <v>24484</v>
      </c>
      <c r="CK1027">
        <v>1.306975984316288</v>
      </c>
      <c r="CL1027">
        <v>0.53005907563998611</v>
      </c>
      <c r="CM1027">
        <v>65</v>
      </c>
      <c r="CN1027">
        <v>-1.2083042868910545</v>
      </c>
      <c r="CO1027">
        <v>1434</v>
      </c>
      <c r="CP1027">
        <v>-0.34457639359999997</v>
      </c>
      <c r="CQ1027">
        <v>-0.372468091</v>
      </c>
      <c r="CR1027">
        <v>20233</v>
      </c>
      <c r="CS1027">
        <v>0.82799999999999996</v>
      </c>
      <c r="CT1027">
        <v>19737</v>
      </c>
      <c r="CU1027">
        <v>0.85856710671000003</v>
      </c>
      <c r="CV1027">
        <v>25</v>
      </c>
      <c r="CW1027">
        <v>2</v>
      </c>
      <c r="CX1027">
        <v>9</v>
      </c>
      <c r="CY1027">
        <v>782</v>
      </c>
      <c r="CZ1027">
        <v>1782</v>
      </c>
      <c r="DA1027" s="2">
        <v>7766</v>
      </c>
      <c r="DB1027" s="2">
        <v>1290</v>
      </c>
      <c r="DC1027" s="2">
        <v>69.760000000000005</v>
      </c>
      <c r="DD1027" s="2">
        <v>1029</v>
      </c>
      <c r="DE1027">
        <v>496</v>
      </c>
      <c r="DF1027">
        <v>30</v>
      </c>
      <c r="DG1027">
        <v>8.2100000000000009</v>
      </c>
      <c r="DH1027">
        <v>4.0999999999999996</v>
      </c>
      <c r="DI1027" s="2">
        <v>12.31</v>
      </c>
      <c r="DJ1027">
        <v>-1.25</v>
      </c>
      <c r="DK1027">
        <v>0.9346463444994606</v>
      </c>
      <c r="DL1027">
        <v>0</v>
      </c>
      <c r="DM1027">
        <v>0</v>
      </c>
      <c r="DN1027">
        <v>55.3</v>
      </c>
      <c r="DO1027">
        <v>0.25</v>
      </c>
      <c r="DP1027">
        <v>106.09</v>
      </c>
      <c r="DQ1027" s="2">
        <v>0</v>
      </c>
      <c r="DR1027" s="2">
        <v>516.96930993000001</v>
      </c>
      <c r="DS1027">
        <v>2.3985637062015623E-3</v>
      </c>
      <c r="DT1027">
        <v>6.3998295259593903</v>
      </c>
      <c r="DU1027">
        <v>1379373.1772527001</v>
      </c>
      <c r="DV1027">
        <v>1</v>
      </c>
    </row>
    <row r="1028" spans="1:126" x14ac:dyDescent="0.15">
      <c r="A1028" t="s">
        <v>1721</v>
      </c>
      <c r="B1028" t="s">
        <v>1193</v>
      </c>
      <c r="C1028">
        <v>21</v>
      </c>
      <c r="D1028">
        <v>139</v>
      </c>
      <c r="E1028" t="s">
        <v>1826</v>
      </c>
      <c r="F1028">
        <v>21139</v>
      </c>
      <c r="G1028" t="s">
        <v>6012</v>
      </c>
      <c r="H1028">
        <v>97.1</v>
      </c>
      <c r="I1028">
        <v>0.2</v>
      </c>
      <c r="J1028">
        <v>0.3</v>
      </c>
      <c r="K1028">
        <v>0.2</v>
      </c>
      <c r="L1028">
        <v>1</v>
      </c>
      <c r="M1028">
        <v>1.3</v>
      </c>
      <c r="N1028">
        <f t="shared" si="66"/>
        <v>9431.27</v>
      </c>
      <c r="O1028">
        <f t="shared" si="64"/>
        <v>568.72999999999956</v>
      </c>
      <c r="P1028">
        <f t="shared" si="65"/>
        <v>0.68247599999999975</v>
      </c>
      <c r="Q1028" s="4">
        <v>21139</v>
      </c>
      <c r="R1028" s="5">
        <v>37.209516999999998</v>
      </c>
      <c r="S1028" s="5">
        <v>-88.363426000000004</v>
      </c>
      <c r="T1028">
        <v>9</v>
      </c>
      <c r="U1028">
        <v>5.5003530500178081E-2</v>
      </c>
      <c r="V1028">
        <v>9479</v>
      </c>
      <c r="W1028">
        <v>9443</v>
      </c>
      <c r="X1028">
        <v>9394</v>
      </c>
      <c r="Y1028">
        <v>9295</v>
      </c>
      <c r="Z1028">
        <v>4978</v>
      </c>
      <c r="AA1028">
        <v>21127</v>
      </c>
      <c r="AB1028">
        <v>3336.46</v>
      </c>
      <c r="AC1028">
        <v>42171</v>
      </c>
      <c r="AD1028">
        <v>0</v>
      </c>
      <c r="AE1028">
        <v>0</v>
      </c>
      <c r="AF1028">
        <v>10</v>
      </c>
      <c r="AG1028">
        <v>403</v>
      </c>
      <c r="AH1028">
        <v>2.4813895781637719E-2</v>
      </c>
      <c r="AI1028" s="3">
        <v>123200</v>
      </c>
      <c r="AJ1028" s="3">
        <v>200397.87440008501</v>
      </c>
      <c r="AK1028">
        <v>138</v>
      </c>
      <c r="AL1028">
        <v>219020.80000000002</v>
      </c>
      <c r="AM1028">
        <v>32391</v>
      </c>
      <c r="AN1028">
        <v>36347</v>
      </c>
      <c r="AO1028">
        <v>68738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5</v>
      </c>
      <c r="AV1028">
        <f t="shared" si="67"/>
        <v>5</v>
      </c>
      <c r="AW1028">
        <v>5549</v>
      </c>
      <c r="AX1028">
        <v>0.62</v>
      </c>
      <c r="AY1028">
        <v>133251172.689805</v>
      </c>
      <c r="AZ1028">
        <v>133251.17268980501</v>
      </c>
      <c r="BA1028">
        <v>13602.155498514499</v>
      </c>
      <c r="BB1028">
        <v>0.73517759748387723</v>
      </c>
      <c r="BC1028">
        <v>4320</v>
      </c>
      <c r="BD1028">
        <v>12165</v>
      </c>
      <c r="BE1028">
        <v>-7845</v>
      </c>
      <c r="BF1028">
        <v>-0.82761894714632345</v>
      </c>
      <c r="BG1028">
        <v>58850</v>
      </c>
      <c r="BH1028">
        <v>6.26463700234192</v>
      </c>
      <c r="BI1028">
        <v>1449</v>
      </c>
      <c r="BJ1028">
        <v>13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</v>
      </c>
      <c r="BS1028">
        <v>0</v>
      </c>
      <c r="BT1028">
        <v>9598</v>
      </c>
      <c r="BU1028">
        <v>0.81</v>
      </c>
      <c r="BV1028">
        <v>0.59680350000000004</v>
      </c>
      <c r="BW1028">
        <v>40</v>
      </c>
      <c r="BX1028">
        <v>1.562826</v>
      </c>
      <c r="BY1028">
        <v>-0.28110439999999998</v>
      </c>
      <c r="BZ1028">
        <v>10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0</v>
      </c>
      <c r="CJ1028">
        <v>9355</v>
      </c>
      <c r="CK1028">
        <v>1.282736504543025</v>
      </c>
      <c r="CL1028">
        <v>0.61224212812160694</v>
      </c>
      <c r="CM1028">
        <v>38</v>
      </c>
      <c r="CN1028">
        <v>-0.64796200647900404</v>
      </c>
      <c r="CO1028">
        <v>476</v>
      </c>
      <c r="CP1028">
        <v>6.8761789999999996E-3</v>
      </c>
      <c r="CQ1028">
        <v>0.128221905</v>
      </c>
      <c r="CR1028">
        <v>7986</v>
      </c>
      <c r="CS1028">
        <v>0.86</v>
      </c>
      <c r="CT1028">
        <v>7640</v>
      </c>
      <c r="CU1028">
        <v>0.88274257070999995</v>
      </c>
      <c r="CV1028">
        <v>3</v>
      </c>
      <c r="CW1028">
        <v>1</v>
      </c>
      <c r="CX1028">
        <v>4</v>
      </c>
      <c r="CY1028">
        <v>175</v>
      </c>
      <c r="CZ1028">
        <v>618</v>
      </c>
      <c r="DA1028" s="2">
        <v>4183</v>
      </c>
      <c r="DB1028" s="2">
        <v>390</v>
      </c>
      <c r="DC1028" s="2">
        <v>53.42</v>
      </c>
      <c r="DD1028" s="2">
        <v>216</v>
      </c>
      <c r="DE1028">
        <v>177</v>
      </c>
      <c r="DF1028">
        <v>11</v>
      </c>
      <c r="DG1028">
        <v>21.37</v>
      </c>
      <c r="DH1028">
        <v>10.68</v>
      </c>
      <c r="DI1028" s="2">
        <v>10.68</v>
      </c>
      <c r="DJ1028">
        <v>0.75</v>
      </c>
      <c r="DK1028">
        <v>0.96781655844155845</v>
      </c>
      <c r="DL1028">
        <v>0</v>
      </c>
      <c r="DM1028">
        <v>0</v>
      </c>
      <c r="DN1028">
        <v>60.7</v>
      </c>
      <c r="DO1028">
        <v>0.28499999999999998</v>
      </c>
      <c r="DP1028">
        <v>5894.82</v>
      </c>
      <c r="DQ1028" s="2">
        <v>0</v>
      </c>
      <c r="DR1028" s="2">
        <v>2925.9563309699997</v>
      </c>
      <c r="DS1028">
        <v>1.1382145264698145E-2</v>
      </c>
      <c r="DT1028">
        <v>4.2259056513956104</v>
      </c>
      <c r="DU1028">
        <v>925561.23649318772</v>
      </c>
      <c r="DV1028">
        <v>1</v>
      </c>
    </row>
    <row r="1029" spans="1:126" x14ac:dyDescent="0.15">
      <c r="A1029" t="s">
        <v>1721</v>
      </c>
      <c r="B1029" t="s">
        <v>341</v>
      </c>
      <c r="C1029">
        <v>21</v>
      </c>
      <c r="D1029">
        <v>141</v>
      </c>
      <c r="E1029" t="s">
        <v>1827</v>
      </c>
      <c r="F1029">
        <v>21141</v>
      </c>
      <c r="G1029" t="s">
        <v>6013</v>
      </c>
      <c r="H1029">
        <v>89.2</v>
      </c>
      <c r="I1029">
        <v>6.5</v>
      </c>
      <c r="J1029">
        <v>0.2</v>
      </c>
      <c r="K1029">
        <v>0.2</v>
      </c>
      <c r="L1029">
        <v>1.5</v>
      </c>
      <c r="M1029">
        <v>2.4</v>
      </c>
      <c r="N1029">
        <f t="shared" si="66"/>
        <v>8006.9800000000005</v>
      </c>
      <c r="O1029">
        <f t="shared" si="64"/>
        <v>1993.0199999999995</v>
      </c>
      <c r="P1029">
        <f t="shared" si="65"/>
        <v>2.3916240000000002</v>
      </c>
      <c r="Q1029" s="4">
        <v>21141</v>
      </c>
      <c r="R1029" s="5">
        <v>36.859828999999998</v>
      </c>
      <c r="S1029" s="5">
        <v>-86.881435999999994</v>
      </c>
      <c r="T1029">
        <v>6</v>
      </c>
      <c r="U1029">
        <v>0.13873528331626236</v>
      </c>
      <c r="V1029">
        <v>26786</v>
      </c>
      <c r="W1029">
        <v>26844</v>
      </c>
      <c r="X1029">
        <v>26851</v>
      </c>
      <c r="Y1029">
        <v>26737</v>
      </c>
      <c r="Z1029">
        <v>13773</v>
      </c>
      <c r="AA1029">
        <v>21129</v>
      </c>
      <c r="AB1029">
        <v>9174.7340000000004</v>
      </c>
      <c r="AC1029">
        <v>38570</v>
      </c>
      <c r="AD1029">
        <v>1</v>
      </c>
      <c r="AE1029">
        <v>3.7242560798480502E-5</v>
      </c>
      <c r="AF1029">
        <v>21</v>
      </c>
      <c r="AG1029">
        <v>1060</v>
      </c>
      <c r="AH1029">
        <v>1.981132075471698E-2</v>
      </c>
      <c r="AI1029" s="3">
        <v>275836</v>
      </c>
      <c r="AJ1029" s="3">
        <v>353363.77082956501</v>
      </c>
      <c r="AK1029">
        <v>95</v>
      </c>
      <c r="AL1029">
        <v>356563.20000000001</v>
      </c>
      <c r="AM1029">
        <v>73196</v>
      </c>
      <c r="AN1029">
        <v>112199</v>
      </c>
      <c r="AO1029">
        <v>185395</v>
      </c>
      <c r="AP1029">
        <v>1</v>
      </c>
      <c r="AQ1029">
        <v>0</v>
      </c>
      <c r="AR1029">
        <v>1</v>
      </c>
      <c r="AS1029">
        <v>3.7252272388615705E-2</v>
      </c>
      <c r="AT1029">
        <v>1</v>
      </c>
      <c r="AU1029">
        <v>36</v>
      </c>
      <c r="AV1029">
        <f t="shared" si="67"/>
        <v>37</v>
      </c>
      <c r="AW1029">
        <v>26851</v>
      </c>
      <c r="AX1029">
        <v>1</v>
      </c>
      <c r="AY1029">
        <v>799245754.97712696</v>
      </c>
      <c r="AZ1029">
        <v>799245.75497712696</v>
      </c>
      <c r="BA1029">
        <v>30200.460935622999</v>
      </c>
      <c r="BB1029">
        <v>0.33112077399469375</v>
      </c>
      <c r="BC1029">
        <v>5825</v>
      </c>
      <c r="BD1029">
        <v>27795</v>
      </c>
      <c r="BE1029">
        <v>-21970</v>
      </c>
      <c r="BF1029">
        <v>-0.82020458448443212</v>
      </c>
      <c r="BG1029">
        <v>424047</v>
      </c>
      <c r="BH1029">
        <v>15.792596178913263</v>
      </c>
      <c r="BI1029">
        <v>3540</v>
      </c>
      <c r="BJ1029">
        <v>40</v>
      </c>
      <c r="BK1029">
        <v>1</v>
      </c>
      <c r="BL1029">
        <v>2</v>
      </c>
      <c r="BM1029">
        <v>0</v>
      </c>
      <c r="BN1029">
        <v>0</v>
      </c>
      <c r="BO1029">
        <v>2</v>
      </c>
      <c r="BP1029">
        <v>0</v>
      </c>
      <c r="BQ1029">
        <v>1</v>
      </c>
      <c r="BR1029">
        <v>2</v>
      </c>
      <c r="BS1029">
        <v>0</v>
      </c>
      <c r="BT1029">
        <v>27174</v>
      </c>
      <c r="BU1029">
        <v>0.8</v>
      </c>
      <c r="BV1029">
        <v>0.52728149999999996</v>
      </c>
      <c r="BW1029">
        <v>104</v>
      </c>
      <c r="BX1029">
        <v>1.766394</v>
      </c>
      <c r="BY1029">
        <v>-0.51819859999999995</v>
      </c>
      <c r="BZ1029">
        <v>39</v>
      </c>
      <c r="CA1029">
        <v>0</v>
      </c>
      <c r="CB1029">
        <v>2</v>
      </c>
      <c r="CC1029">
        <v>0</v>
      </c>
      <c r="CD1029">
        <v>1</v>
      </c>
      <c r="CE1029">
        <v>2</v>
      </c>
      <c r="CF1029">
        <v>0</v>
      </c>
      <c r="CG1029">
        <v>0</v>
      </c>
      <c r="CH1029">
        <v>2</v>
      </c>
      <c r="CI1029">
        <v>0</v>
      </c>
      <c r="CJ1029">
        <v>26882</v>
      </c>
      <c r="CK1029">
        <v>1.7111822037050815</v>
      </c>
      <c r="CL1029">
        <v>0.61703751541126051</v>
      </c>
      <c r="CM1029">
        <v>102</v>
      </c>
      <c r="CN1029">
        <v>-0.28617733110577603</v>
      </c>
      <c r="CO1029">
        <v>1754</v>
      </c>
      <c r="CP1029">
        <v>0.45373956100000001</v>
      </c>
      <c r="CQ1029">
        <v>-0.14773013260000001</v>
      </c>
      <c r="CR1029">
        <v>22650</v>
      </c>
      <c r="CS1029">
        <v>0.84099999999999997</v>
      </c>
      <c r="CT1029">
        <v>20786</v>
      </c>
      <c r="CU1029">
        <v>0.86778647324999991</v>
      </c>
      <c r="CV1029">
        <v>16</v>
      </c>
      <c r="CW1029">
        <v>8</v>
      </c>
      <c r="CX1029">
        <v>9</v>
      </c>
      <c r="CY1029">
        <v>1205</v>
      </c>
      <c r="CZ1029">
        <v>1533</v>
      </c>
      <c r="DA1029" s="2">
        <v>12698</v>
      </c>
      <c r="DB1029" s="2">
        <v>1400</v>
      </c>
      <c r="DC1029" s="2">
        <v>78.14</v>
      </c>
      <c r="DD1029" s="2">
        <v>2551</v>
      </c>
      <c r="DE1029">
        <v>378</v>
      </c>
      <c r="DF1029">
        <v>28</v>
      </c>
      <c r="DG1029">
        <v>18.600000000000001</v>
      </c>
      <c r="DH1029">
        <v>11.16</v>
      </c>
      <c r="DI1029" s="2">
        <v>22.32</v>
      </c>
      <c r="DJ1029">
        <v>-0.75</v>
      </c>
      <c r="DK1029">
        <v>0.93547615249641092</v>
      </c>
      <c r="DL1029">
        <v>0</v>
      </c>
      <c r="DM1029">
        <v>153</v>
      </c>
      <c r="DN1029">
        <v>201.8</v>
      </c>
      <c r="DO1029">
        <v>0.53900000000000003</v>
      </c>
      <c r="DP1029">
        <v>19110.050000000003</v>
      </c>
      <c r="DQ1029" s="2">
        <v>0</v>
      </c>
      <c r="DR1029" s="2">
        <v>6818.9976161499999</v>
      </c>
      <c r="DS1029">
        <v>1.9124227416152814E-2</v>
      </c>
      <c r="DT1029">
        <v>4.7269867052621901</v>
      </c>
      <c r="DU1029">
        <v>1685469.5059857434</v>
      </c>
      <c r="DV1029">
        <v>1</v>
      </c>
    </row>
    <row r="1030" spans="1:126" x14ac:dyDescent="0.15">
      <c r="A1030" t="s">
        <v>1721</v>
      </c>
      <c r="B1030" t="s">
        <v>1487</v>
      </c>
      <c r="C1030">
        <v>21</v>
      </c>
      <c r="D1030">
        <v>143</v>
      </c>
      <c r="E1030" t="s">
        <v>1828</v>
      </c>
      <c r="F1030">
        <v>21143</v>
      </c>
      <c r="G1030" t="s">
        <v>6014</v>
      </c>
      <c r="H1030">
        <v>92.3</v>
      </c>
      <c r="I1030">
        <v>5.3</v>
      </c>
      <c r="J1030">
        <v>0.1</v>
      </c>
      <c r="K1030">
        <v>0.3</v>
      </c>
      <c r="L1030">
        <v>1.1000000000000001</v>
      </c>
      <c r="M1030">
        <v>0.9</v>
      </c>
      <c r="N1030">
        <f t="shared" si="66"/>
        <v>8549.4999999999982</v>
      </c>
      <c r="O1030">
        <f t="shared" si="64"/>
        <v>1450.5000000000018</v>
      </c>
      <c r="P1030">
        <f t="shared" si="65"/>
        <v>1.7406000000000028</v>
      </c>
      <c r="Q1030" s="4">
        <v>21143</v>
      </c>
      <c r="R1030" s="5">
        <v>37.023975999999998</v>
      </c>
      <c r="S1030" s="5">
        <v>-88.083391000000006</v>
      </c>
      <c r="T1030">
        <v>9</v>
      </c>
      <c r="U1030">
        <v>0.18439234571790103</v>
      </c>
      <c r="V1030">
        <v>8336</v>
      </c>
      <c r="W1030">
        <v>8415</v>
      </c>
      <c r="X1030">
        <v>8402</v>
      </c>
      <c r="Y1030">
        <v>8310</v>
      </c>
      <c r="Z1030">
        <v>4745</v>
      </c>
      <c r="AA1030">
        <v>21131</v>
      </c>
      <c r="AB1030">
        <v>2381.9079999999999</v>
      </c>
      <c r="AC1030">
        <v>46931</v>
      </c>
      <c r="AD1030">
        <v>0</v>
      </c>
      <c r="AE1030">
        <v>0</v>
      </c>
      <c r="AF1030">
        <v>13</v>
      </c>
      <c r="AG1030">
        <v>219</v>
      </c>
      <c r="AH1030">
        <v>5.9360730593607303E-2</v>
      </c>
      <c r="AI1030" s="3">
        <v>41638</v>
      </c>
      <c r="AJ1030" s="3">
        <v>136857.81831558002</v>
      </c>
      <c r="AK1030">
        <v>95</v>
      </c>
      <c r="AL1030">
        <v>164140.80000000002</v>
      </c>
      <c r="AM1030">
        <v>151528</v>
      </c>
      <c r="AN1030">
        <v>14714</v>
      </c>
      <c r="AO1030">
        <v>166242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f t="shared" si="67"/>
        <v>1</v>
      </c>
      <c r="AW1030">
        <v>0</v>
      </c>
      <c r="AX1030">
        <v>0</v>
      </c>
      <c r="AY1030">
        <v>28049175.415835999</v>
      </c>
      <c r="AZ1030">
        <v>28049.175415835998</v>
      </c>
      <c r="BA1030">
        <v>3464.1776354856302</v>
      </c>
      <c r="BB1030">
        <v>2.8866879970484356</v>
      </c>
      <c r="BC1030">
        <v>3185</v>
      </c>
      <c r="BD1030">
        <v>6050</v>
      </c>
      <c r="BE1030">
        <v>-2865</v>
      </c>
      <c r="BF1030">
        <v>-0.34369001919385794</v>
      </c>
      <c r="BG1030">
        <v>147804</v>
      </c>
      <c r="BH1030">
        <v>17.591525827184004</v>
      </c>
      <c r="BI1030">
        <v>1293</v>
      </c>
      <c r="BJ1030">
        <v>16</v>
      </c>
      <c r="BK1030">
        <v>0</v>
      </c>
      <c r="BL1030">
        <v>0</v>
      </c>
      <c r="BM1030">
        <v>1</v>
      </c>
      <c r="BN1030">
        <v>0</v>
      </c>
      <c r="BO1030">
        <v>1</v>
      </c>
      <c r="BP1030">
        <v>0</v>
      </c>
      <c r="BQ1030">
        <v>0</v>
      </c>
      <c r="BR1030">
        <v>0</v>
      </c>
      <c r="BS1030">
        <v>0</v>
      </c>
      <c r="BT1030">
        <v>8291</v>
      </c>
      <c r="BU1030">
        <v>0.82</v>
      </c>
      <c r="BV1030">
        <v>0.54750750000000004</v>
      </c>
      <c r="BW1030">
        <v>37</v>
      </c>
      <c r="BX1030">
        <v>2.1710289999999999</v>
      </c>
      <c r="BY1030">
        <v>-1.2413E-2</v>
      </c>
      <c r="BZ1030">
        <v>10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8392</v>
      </c>
      <c r="CK1030">
        <v>1.4299332697807434</v>
      </c>
      <c r="CL1030">
        <v>0.63245469522240527</v>
      </c>
      <c r="CM1030">
        <v>27</v>
      </c>
      <c r="CN1030">
        <v>-0.58154060123470042</v>
      </c>
      <c r="CO1030">
        <v>863</v>
      </c>
      <c r="CP1030">
        <v>1.306295416</v>
      </c>
      <c r="CQ1030">
        <v>0.62205040499999997</v>
      </c>
      <c r="CR1030">
        <v>7136</v>
      </c>
      <c r="CS1030">
        <v>0.86099999999999999</v>
      </c>
      <c r="CT1030">
        <v>6802</v>
      </c>
      <c r="CU1030">
        <v>0.89006394490999996</v>
      </c>
      <c r="CV1030">
        <v>1</v>
      </c>
      <c r="CW1030">
        <v>2</v>
      </c>
      <c r="CX1030">
        <v>3</v>
      </c>
      <c r="CY1030">
        <v>115</v>
      </c>
      <c r="CZ1030">
        <v>310</v>
      </c>
      <c r="DA1030" s="2">
        <v>3433</v>
      </c>
      <c r="DB1030" s="2">
        <v>540</v>
      </c>
      <c r="DC1030" s="2">
        <v>82.83</v>
      </c>
      <c r="DD1030" s="2">
        <v>706</v>
      </c>
      <c r="DE1030">
        <v>89</v>
      </c>
      <c r="DF1030">
        <v>4</v>
      </c>
      <c r="DH1030">
        <v>23.67</v>
      </c>
      <c r="DI1030" s="2">
        <v>11.83</v>
      </c>
      <c r="DJ1030">
        <v>1.51</v>
      </c>
      <c r="DK1030">
        <v>0.99687785196214995</v>
      </c>
      <c r="DL1030">
        <v>0</v>
      </c>
      <c r="DN1030">
        <v>40.700000000000003</v>
      </c>
      <c r="DO1030">
        <v>0.193</v>
      </c>
      <c r="DP1030">
        <v>631.41</v>
      </c>
      <c r="DQ1030" s="2">
        <v>42050</v>
      </c>
      <c r="DR1030" s="2">
        <v>209.37977278</v>
      </c>
      <c r="DS1030">
        <v>1.2756219812545082E-3</v>
      </c>
      <c r="DT1030">
        <v>4.0115760475120004</v>
      </c>
      <c r="DU1030">
        <v>658463.30169945781</v>
      </c>
      <c r="DV1030">
        <v>1</v>
      </c>
    </row>
    <row r="1031" spans="1:126" x14ac:dyDescent="0.15">
      <c r="A1031" t="s">
        <v>1721</v>
      </c>
      <c r="B1031" t="s">
        <v>1836</v>
      </c>
      <c r="C1031">
        <v>21</v>
      </c>
      <c r="D1031">
        <v>145</v>
      </c>
      <c r="E1031" t="s">
        <v>1837</v>
      </c>
      <c r="F1031">
        <v>21145</v>
      </c>
      <c r="G1031" t="s">
        <v>6015</v>
      </c>
      <c r="H1031">
        <v>83.9</v>
      </c>
      <c r="I1031">
        <v>10.9</v>
      </c>
      <c r="J1031">
        <v>0.2</v>
      </c>
      <c r="K1031">
        <v>0.8</v>
      </c>
      <c r="L1031">
        <v>2</v>
      </c>
      <c r="M1031">
        <v>2.1</v>
      </c>
      <c r="N1031">
        <f t="shared" si="66"/>
        <v>7167.1100000000015</v>
      </c>
      <c r="O1031">
        <f t="shared" si="64"/>
        <v>2832.8899999999985</v>
      </c>
      <c r="P1031">
        <f t="shared" si="65"/>
        <v>3.3994679999999993</v>
      </c>
      <c r="Q1031" s="4">
        <v>21145</v>
      </c>
      <c r="R1031" s="5">
        <v>37.053682999999999</v>
      </c>
      <c r="S1031" s="5">
        <v>-88.712366000000003</v>
      </c>
      <c r="T1031">
        <v>5</v>
      </c>
      <c r="U1031">
        <v>0.12169336712095957</v>
      </c>
      <c r="V1031">
        <v>65558</v>
      </c>
      <c r="W1031">
        <v>65545</v>
      </c>
      <c r="X1031">
        <v>65408</v>
      </c>
      <c r="Y1031">
        <v>64976</v>
      </c>
      <c r="Z1031">
        <v>34450</v>
      </c>
      <c r="AA1031">
        <v>21145</v>
      </c>
      <c r="AB1031">
        <v>25289.34</v>
      </c>
      <c r="AC1031">
        <v>44067</v>
      </c>
      <c r="AD1031">
        <v>1</v>
      </c>
      <c r="AE1031">
        <v>1.5288649706457925E-5</v>
      </c>
      <c r="AF1031">
        <v>31</v>
      </c>
      <c r="AG1031">
        <v>447</v>
      </c>
      <c r="AH1031">
        <v>6.9351230425055935E-2</v>
      </c>
      <c r="AI1031" s="3">
        <v>67192</v>
      </c>
      <c r="AJ1031" s="3">
        <v>159197.62902291</v>
      </c>
      <c r="AK1031">
        <v>46</v>
      </c>
      <c r="AL1031">
        <v>283609.59999999998</v>
      </c>
      <c r="AM1031">
        <v>37172</v>
      </c>
      <c r="AN1031">
        <v>29658</v>
      </c>
      <c r="AO1031">
        <v>66830</v>
      </c>
      <c r="AP1031" t="e">
        <v>#N/A</v>
      </c>
      <c r="AQ1031" t="e">
        <v>#N/A</v>
      </c>
      <c r="AR1031" t="e">
        <v>#N/A</v>
      </c>
      <c r="AS1031" t="e">
        <v>#N/A</v>
      </c>
      <c r="AT1031">
        <v>2</v>
      </c>
      <c r="AU1031">
        <v>33</v>
      </c>
      <c r="AV1031">
        <f t="shared" si="67"/>
        <v>35</v>
      </c>
      <c r="AW1031">
        <v>74480</v>
      </c>
      <c r="AX1031">
        <v>0.98</v>
      </c>
      <c r="AY1031">
        <v>311010314.78342599</v>
      </c>
      <c r="AZ1031">
        <v>311010.314783426</v>
      </c>
      <c r="BA1031">
        <v>4394.4087333191501</v>
      </c>
      <c r="BB1031">
        <v>2.2756189983372073</v>
      </c>
      <c r="BC1031">
        <v>11630</v>
      </c>
      <c r="BD1031">
        <v>22255</v>
      </c>
      <c r="BE1031">
        <v>-10625</v>
      </c>
      <c r="BF1031">
        <v>-0.16207022788980749</v>
      </c>
      <c r="BG1031">
        <v>1044992</v>
      </c>
      <c r="BH1031">
        <v>15.976516634050881</v>
      </c>
      <c r="BI1031">
        <v>7941</v>
      </c>
      <c r="BJ1031">
        <v>48</v>
      </c>
      <c r="BK1031">
        <v>3</v>
      </c>
      <c r="BL1031">
        <v>8</v>
      </c>
      <c r="BM1031">
        <v>0</v>
      </c>
      <c r="BN1031">
        <v>1</v>
      </c>
      <c r="BO1031">
        <v>1</v>
      </c>
      <c r="BP1031">
        <v>1</v>
      </c>
      <c r="BQ1031">
        <v>11</v>
      </c>
      <c r="BR1031">
        <v>4</v>
      </c>
      <c r="BS1031">
        <v>0</v>
      </c>
      <c r="BT1031">
        <v>83258</v>
      </c>
      <c r="BU1031">
        <v>0.77</v>
      </c>
      <c r="BV1031">
        <v>0.50977660000000002</v>
      </c>
      <c r="BW1031">
        <v>375</v>
      </c>
      <c r="BX1031">
        <v>0.92483599999999999</v>
      </c>
      <c r="BY1031">
        <v>-1.158882</v>
      </c>
      <c r="BZ1031">
        <v>54</v>
      </c>
      <c r="CA1031">
        <v>4</v>
      </c>
      <c r="CB1031">
        <v>6</v>
      </c>
      <c r="CC1031">
        <v>0</v>
      </c>
      <c r="CD1031">
        <v>3</v>
      </c>
      <c r="CE1031">
        <v>1</v>
      </c>
      <c r="CF1031">
        <v>1</v>
      </c>
      <c r="CG1031">
        <v>8</v>
      </c>
      <c r="CH1031">
        <v>4</v>
      </c>
      <c r="CI1031">
        <v>0</v>
      </c>
      <c r="CJ1031">
        <v>86687</v>
      </c>
      <c r="CK1031">
        <v>0.93439616090071176</v>
      </c>
      <c r="CL1031">
        <v>0.59054336653315842</v>
      </c>
      <c r="CM1031">
        <v>339</v>
      </c>
      <c r="CN1031">
        <v>-1.062035873214769</v>
      </c>
      <c r="CO1031">
        <v>8892</v>
      </c>
      <c r="CP1031">
        <v>0.43402725599999997</v>
      </c>
      <c r="CQ1031">
        <v>0.602603891</v>
      </c>
      <c r="CR1031">
        <v>54148</v>
      </c>
      <c r="CS1031">
        <v>0.873</v>
      </c>
      <c r="CT1031">
        <v>6986</v>
      </c>
      <c r="CU1031">
        <v>0.89824113632999991</v>
      </c>
      <c r="CV1031">
        <v>84</v>
      </c>
      <c r="CW1031">
        <v>58</v>
      </c>
      <c r="CX1031">
        <v>59</v>
      </c>
      <c r="CY1031">
        <v>279</v>
      </c>
      <c r="CZ1031">
        <v>635</v>
      </c>
      <c r="DA1031" s="2">
        <v>48379</v>
      </c>
      <c r="DB1031" s="2">
        <v>6240</v>
      </c>
      <c r="DC1031" s="2">
        <v>136.69999999999999</v>
      </c>
      <c r="DD1031" s="2">
        <v>9615</v>
      </c>
      <c r="DE1031">
        <v>201</v>
      </c>
      <c r="DF1031">
        <v>10</v>
      </c>
      <c r="DG1031">
        <v>68.84</v>
      </c>
      <c r="DH1031">
        <v>1.53</v>
      </c>
      <c r="DI1031" s="2">
        <v>22.95</v>
      </c>
      <c r="DJ1031">
        <v>-0.87</v>
      </c>
      <c r="DK1031">
        <v>0.98254256459102274</v>
      </c>
      <c r="DL1031">
        <v>0</v>
      </c>
      <c r="DN1031">
        <v>52</v>
      </c>
      <c r="DO1031">
        <v>0.311</v>
      </c>
      <c r="DP1031">
        <v>927.76</v>
      </c>
      <c r="DQ1031" s="2">
        <v>0</v>
      </c>
      <c r="DR1031" s="2">
        <v>4170.7314092799998</v>
      </c>
      <c r="DS1031">
        <v>2.2671044058240865E-2</v>
      </c>
      <c r="DT1031">
        <v>3.53437121152677</v>
      </c>
      <c r="DU1031">
        <v>1002381.6055526226</v>
      </c>
      <c r="DV1031">
        <v>0</v>
      </c>
    </row>
    <row r="1032" spans="1:126" x14ac:dyDescent="0.15">
      <c r="A1032" t="s">
        <v>1721</v>
      </c>
      <c r="B1032" t="s">
        <v>1838</v>
      </c>
      <c r="C1032">
        <v>21</v>
      </c>
      <c r="D1032">
        <v>147</v>
      </c>
      <c r="E1032" t="s">
        <v>1839</v>
      </c>
      <c r="F1032">
        <v>21147</v>
      </c>
      <c r="G1032" t="s">
        <v>6016</v>
      </c>
      <c r="H1032">
        <v>90.4</v>
      </c>
      <c r="I1032">
        <v>5.3</v>
      </c>
      <c r="J1032">
        <v>0.7</v>
      </c>
      <c r="K1032">
        <v>0.1</v>
      </c>
      <c r="L1032">
        <v>1.3</v>
      </c>
      <c r="M1032">
        <v>2.1</v>
      </c>
      <c r="N1032">
        <f t="shared" si="66"/>
        <v>8206.85</v>
      </c>
      <c r="O1032">
        <f t="shared" si="64"/>
        <v>1793.1499999999996</v>
      </c>
      <c r="P1032">
        <f t="shared" si="65"/>
        <v>2.1517800000000005</v>
      </c>
      <c r="Q1032" s="4">
        <v>21147</v>
      </c>
      <c r="R1032" s="5">
        <v>36.731135999999999</v>
      </c>
      <c r="S1032" s="5">
        <v>-84.491051999999996</v>
      </c>
      <c r="T1032">
        <v>9</v>
      </c>
      <c r="U1032">
        <v>0.17954093733229382</v>
      </c>
      <c r="V1032">
        <v>18204</v>
      </c>
      <c r="W1032">
        <v>18073</v>
      </c>
      <c r="X1032">
        <v>18001</v>
      </c>
      <c r="Y1032">
        <v>17868</v>
      </c>
      <c r="Z1032">
        <v>9890</v>
      </c>
      <c r="AA1032">
        <v>21147</v>
      </c>
      <c r="AB1032">
        <v>4372.9180000000006</v>
      </c>
      <c r="AC1032">
        <v>19328</v>
      </c>
      <c r="AD1032">
        <v>0</v>
      </c>
      <c r="AE1032">
        <v>0</v>
      </c>
      <c r="AF1032">
        <v>7</v>
      </c>
      <c r="AG1032">
        <v>155</v>
      </c>
      <c r="AH1032">
        <v>4.5161290322580643E-2</v>
      </c>
      <c r="AI1032" s="3">
        <v>18093</v>
      </c>
      <c r="AJ1032" s="3">
        <v>273154.08755340002</v>
      </c>
      <c r="AK1032">
        <v>55</v>
      </c>
      <c r="AL1032">
        <v>198054.39999999999</v>
      </c>
      <c r="AM1032">
        <v>13205</v>
      </c>
      <c r="AN1032">
        <v>6541</v>
      </c>
      <c r="AO1032">
        <v>19746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</v>
      </c>
      <c r="AV1032">
        <f t="shared" si="67"/>
        <v>2</v>
      </c>
      <c r="AW1032">
        <v>14630</v>
      </c>
      <c r="AX1032">
        <v>0.79</v>
      </c>
      <c r="AY1032">
        <v>105585004.359993</v>
      </c>
      <c r="AZ1032">
        <v>105585.00435999299</v>
      </c>
      <c r="BA1032">
        <v>7925.7018132282101</v>
      </c>
      <c r="BB1032">
        <v>1.2617179192017709</v>
      </c>
      <c r="BC1032">
        <v>5267</v>
      </c>
      <c r="BD1032">
        <v>5129</v>
      </c>
      <c r="BE1032">
        <v>138</v>
      </c>
      <c r="BF1032">
        <v>7.5807514831905077E-3</v>
      </c>
      <c r="BG1032">
        <v>142052</v>
      </c>
      <c r="BH1032">
        <v>7.8913393700349976</v>
      </c>
      <c r="BI1032">
        <v>2403</v>
      </c>
      <c r="BJ1032">
        <v>4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13166</v>
      </c>
      <c r="BU1032">
        <v>0.46</v>
      </c>
      <c r="BV1032">
        <v>0.46366269999999998</v>
      </c>
      <c r="BW1032">
        <v>42</v>
      </c>
      <c r="BX1032">
        <v>0.3038129</v>
      </c>
      <c r="BY1032">
        <v>-1.8713089999999999</v>
      </c>
      <c r="BZ1032">
        <v>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12946</v>
      </c>
      <c r="CK1032">
        <v>0.23173180905298935</v>
      </c>
      <c r="CL1032">
        <v>0.48786793953858393</v>
      </c>
      <c r="CM1032">
        <v>42</v>
      </c>
      <c r="CN1032">
        <v>-2.1219519143472731</v>
      </c>
      <c r="CO1032">
        <v>609</v>
      </c>
      <c r="CP1032">
        <v>-0.43294409140000001</v>
      </c>
      <c r="CQ1032">
        <v>-0.88314571519999996</v>
      </c>
      <c r="CR1032">
        <v>13918</v>
      </c>
      <c r="CS1032">
        <v>0.80299999999999994</v>
      </c>
      <c r="CT1032">
        <v>6527</v>
      </c>
      <c r="CU1032">
        <v>0.87475915222</v>
      </c>
      <c r="CV1032">
        <v>13</v>
      </c>
      <c r="CW1032">
        <v>1</v>
      </c>
      <c r="CX1032">
        <v>5</v>
      </c>
      <c r="CY1032">
        <v>52</v>
      </c>
      <c r="CZ1032">
        <v>240</v>
      </c>
      <c r="DA1032" s="2">
        <v>4080</v>
      </c>
      <c r="DB1032" s="2">
        <v>390</v>
      </c>
      <c r="DC1032" s="2">
        <v>46.33</v>
      </c>
      <c r="DD1032" s="2">
        <v>1656</v>
      </c>
      <c r="DE1032">
        <v>71</v>
      </c>
      <c r="DF1032">
        <v>14</v>
      </c>
      <c r="DG1032">
        <v>11.12</v>
      </c>
      <c r="DH1032">
        <v>11.12</v>
      </c>
      <c r="DI1032" s="2">
        <v>5.56</v>
      </c>
      <c r="DJ1032">
        <v>0.73</v>
      </c>
      <c r="DK1032">
        <v>0.96158735422539099</v>
      </c>
      <c r="DL1032">
        <v>1.2903225806451613E-2</v>
      </c>
      <c r="DM1032">
        <v>0</v>
      </c>
      <c r="DN1032">
        <v>4.2</v>
      </c>
      <c r="DO1032">
        <v>1.4999999999999999E-2</v>
      </c>
      <c r="DP1032">
        <v>0</v>
      </c>
      <c r="DQ1032" s="2">
        <v>143060</v>
      </c>
      <c r="DR1032" s="2">
        <v>281.06818774999999</v>
      </c>
      <c r="DS1032">
        <v>3.0088517862864842E-4</v>
      </c>
      <c r="DT1032">
        <v>2.3378527301571999</v>
      </c>
      <c r="DU1032">
        <v>463022.01975964609</v>
      </c>
      <c r="DV1032">
        <v>1</v>
      </c>
    </row>
    <row r="1033" spans="1:126" x14ac:dyDescent="0.15">
      <c r="A1033" t="s">
        <v>1721</v>
      </c>
      <c r="B1033" t="s">
        <v>1210</v>
      </c>
      <c r="C1033">
        <v>21</v>
      </c>
      <c r="D1033">
        <v>149</v>
      </c>
      <c r="E1033" t="s">
        <v>1840</v>
      </c>
      <c r="F1033">
        <v>21149</v>
      </c>
      <c r="G1033" t="s">
        <v>6017</v>
      </c>
      <c r="H1033">
        <v>97.3</v>
      </c>
      <c r="I1033">
        <v>0.6</v>
      </c>
      <c r="J1033">
        <v>0.2</v>
      </c>
      <c r="K1033">
        <v>0.1</v>
      </c>
      <c r="L1033">
        <v>0.7</v>
      </c>
      <c r="M1033">
        <v>1.1000000000000001</v>
      </c>
      <c r="N1033">
        <f t="shared" si="66"/>
        <v>9469.4</v>
      </c>
      <c r="O1033">
        <f t="shared" si="64"/>
        <v>530.60000000000036</v>
      </c>
      <c r="P1033">
        <f t="shared" si="65"/>
        <v>0.63672000000000062</v>
      </c>
      <c r="Q1033" s="4">
        <v>21149</v>
      </c>
      <c r="R1033" s="5">
        <v>37.526707000000002</v>
      </c>
      <c r="S1033" s="5">
        <v>-87.265597</v>
      </c>
      <c r="T1033">
        <v>3</v>
      </c>
      <c r="U1033">
        <v>0.11769870002694581</v>
      </c>
      <c r="V1033">
        <v>9554</v>
      </c>
      <c r="W1033">
        <v>9510</v>
      </c>
      <c r="X1033">
        <v>9500</v>
      </c>
      <c r="Y1033">
        <v>9399</v>
      </c>
      <c r="Z1033">
        <v>4835</v>
      </c>
      <c r="AA1033">
        <v>21149</v>
      </c>
      <c r="AB1033">
        <v>3437.2430000000004</v>
      </c>
      <c r="AC1033">
        <v>40770</v>
      </c>
      <c r="AD1033">
        <v>1</v>
      </c>
      <c r="AE1033">
        <v>1.0526315789473685E-4</v>
      </c>
      <c r="AF1033">
        <v>21</v>
      </c>
      <c r="AG1033">
        <v>413</v>
      </c>
      <c r="AH1033">
        <v>5.0847457627118647E-2</v>
      </c>
      <c r="AI1033" s="3">
        <v>124379</v>
      </c>
      <c r="AJ1033" s="3">
        <v>161583.52169781001</v>
      </c>
      <c r="AK1033">
        <v>73</v>
      </c>
      <c r="AL1033">
        <v>222009.59999999998</v>
      </c>
      <c r="AM1033">
        <v>17857</v>
      </c>
      <c r="AN1033">
        <v>67203</v>
      </c>
      <c r="AO1033">
        <v>85060</v>
      </c>
      <c r="AP1033">
        <v>1</v>
      </c>
      <c r="AQ1033">
        <v>1</v>
      </c>
      <c r="AR1033">
        <v>2</v>
      </c>
      <c r="AS1033">
        <v>0.2103049421661409</v>
      </c>
      <c r="AT1033">
        <v>0</v>
      </c>
      <c r="AU1033">
        <v>11</v>
      </c>
      <c r="AV1033">
        <f t="shared" si="67"/>
        <v>11</v>
      </c>
      <c r="AW1033">
        <v>3114</v>
      </c>
      <c r="AX1033">
        <v>0.35</v>
      </c>
      <c r="AY1033">
        <v>520314040.37452501</v>
      </c>
      <c r="AZ1033">
        <v>520314.04037452501</v>
      </c>
      <c r="BA1033">
        <v>28367.545737059299</v>
      </c>
      <c r="BB1033">
        <v>0.35251551518381874</v>
      </c>
      <c r="BC1033">
        <v>25630</v>
      </c>
      <c r="BD1033">
        <v>28310</v>
      </c>
      <c r="BE1033">
        <v>-2680</v>
      </c>
      <c r="BF1033">
        <v>-0.28051078082478542</v>
      </c>
      <c r="BG1033">
        <v>317421</v>
      </c>
      <c r="BH1033">
        <v>33.412736842105261</v>
      </c>
      <c r="BI1033">
        <v>1492</v>
      </c>
      <c r="BJ1033">
        <v>8</v>
      </c>
      <c r="BK1033">
        <v>0</v>
      </c>
      <c r="BL1033">
        <v>1</v>
      </c>
      <c r="BM1033">
        <v>0</v>
      </c>
      <c r="BN1033">
        <v>0</v>
      </c>
      <c r="BO1033">
        <v>2</v>
      </c>
      <c r="BP1033">
        <v>0</v>
      </c>
      <c r="BQ1033">
        <v>1</v>
      </c>
      <c r="BR1033">
        <v>2</v>
      </c>
      <c r="BS1033">
        <v>0</v>
      </c>
      <c r="BT1033">
        <v>19486</v>
      </c>
      <c r="BU1033">
        <v>0.77</v>
      </c>
      <c r="BV1033">
        <v>0.52735460000000001</v>
      </c>
      <c r="BW1033">
        <v>66</v>
      </c>
      <c r="BX1033">
        <v>0.71846460000000001</v>
      </c>
      <c r="BY1033">
        <v>-1.397249</v>
      </c>
      <c r="BZ1033">
        <v>9</v>
      </c>
      <c r="CA1033">
        <v>0</v>
      </c>
      <c r="CB1033">
        <v>1</v>
      </c>
      <c r="CC1033">
        <v>0</v>
      </c>
      <c r="CD1033">
        <v>0</v>
      </c>
      <c r="CE1033">
        <v>2</v>
      </c>
      <c r="CF1033">
        <v>0</v>
      </c>
      <c r="CG1033">
        <v>0</v>
      </c>
      <c r="CH1033">
        <v>2</v>
      </c>
      <c r="CI1033">
        <v>0</v>
      </c>
      <c r="CJ1033">
        <v>19199</v>
      </c>
      <c r="CK1033">
        <v>0.72920464607531643</v>
      </c>
      <c r="CL1033">
        <v>0.58162454299793354</v>
      </c>
      <c r="CM1033">
        <v>55</v>
      </c>
      <c r="CN1033">
        <v>-1.4640973581510321</v>
      </c>
      <c r="CO1033">
        <v>607</v>
      </c>
      <c r="CP1033">
        <v>0.18009008600000001</v>
      </c>
      <c r="CQ1033">
        <v>0.35043002099999998</v>
      </c>
      <c r="CR1033">
        <v>8162</v>
      </c>
      <c r="CS1033">
        <v>0.82799999999999996</v>
      </c>
      <c r="CT1033">
        <v>6852</v>
      </c>
      <c r="CU1033">
        <v>0.88376713689999997</v>
      </c>
      <c r="CV1033">
        <v>2</v>
      </c>
      <c r="CW1033">
        <v>1</v>
      </c>
      <c r="CX1033">
        <v>2</v>
      </c>
      <c r="CY1033">
        <v>471</v>
      </c>
      <c r="CZ1033">
        <v>584</v>
      </c>
      <c r="DA1033" s="2">
        <v>3176</v>
      </c>
      <c r="DB1033" s="2">
        <v>465</v>
      </c>
      <c r="DC1033" s="2">
        <v>79.819999999999993</v>
      </c>
      <c r="DD1033" s="2">
        <v>209</v>
      </c>
      <c r="DE1033">
        <v>123</v>
      </c>
      <c r="DF1033">
        <v>13</v>
      </c>
      <c r="DH1033">
        <v>21.06</v>
      </c>
      <c r="DI1033" s="2">
        <v>10.53</v>
      </c>
      <c r="DJ1033">
        <v>-1.52</v>
      </c>
      <c r="DK1033">
        <v>0.97782583876699447</v>
      </c>
      <c r="DL1033">
        <v>0</v>
      </c>
      <c r="DM1033">
        <v>0</v>
      </c>
      <c r="DN1033">
        <v>112.9</v>
      </c>
      <c r="DO1033">
        <v>0.70299999999999996</v>
      </c>
      <c r="DP1033">
        <v>2073.6</v>
      </c>
      <c r="DQ1033" s="2">
        <v>0</v>
      </c>
      <c r="DR1033" s="2">
        <v>159.01451177999999</v>
      </c>
      <c r="DS1033">
        <v>9.6982237233718134E-4</v>
      </c>
      <c r="DT1033">
        <v>3.1800737318051699</v>
      </c>
      <c r="DU1033">
        <v>706006.89716857299</v>
      </c>
      <c r="DV1033">
        <v>1</v>
      </c>
    </row>
    <row r="1034" spans="1:126" x14ac:dyDescent="0.15">
      <c r="A1034" t="s">
        <v>1721</v>
      </c>
      <c r="B1034" t="s">
        <v>192</v>
      </c>
      <c r="C1034">
        <v>21</v>
      </c>
      <c r="D1034">
        <v>151</v>
      </c>
      <c r="E1034" t="s">
        <v>1829</v>
      </c>
      <c r="F1034">
        <v>21151</v>
      </c>
      <c r="G1034" t="s">
        <v>6018</v>
      </c>
      <c r="H1034">
        <v>90.4</v>
      </c>
      <c r="I1034">
        <v>4.3</v>
      </c>
      <c r="J1034">
        <v>0.3</v>
      </c>
      <c r="K1034">
        <v>0.9</v>
      </c>
      <c r="L1034">
        <v>1.9</v>
      </c>
      <c r="M1034">
        <v>2.2000000000000002</v>
      </c>
      <c r="N1034">
        <f t="shared" si="66"/>
        <v>8200.0000000000018</v>
      </c>
      <c r="O1034">
        <f t="shared" si="64"/>
        <v>1799.9999999999982</v>
      </c>
      <c r="P1034">
        <f t="shared" si="65"/>
        <v>2.1599999999999988</v>
      </c>
      <c r="Q1034" s="4">
        <v>21151</v>
      </c>
      <c r="R1034" s="5">
        <v>37.723591999999996</v>
      </c>
      <c r="S1034" s="5">
        <v>-84.276998000000006</v>
      </c>
      <c r="T1034">
        <v>4</v>
      </c>
      <c r="U1034">
        <v>0.14460558739679738</v>
      </c>
      <c r="V1034">
        <v>83174</v>
      </c>
      <c r="W1034">
        <v>85485</v>
      </c>
      <c r="X1034">
        <v>85838</v>
      </c>
      <c r="Y1034">
        <v>88156</v>
      </c>
      <c r="Z1034">
        <v>41969</v>
      </c>
      <c r="AA1034">
        <v>21133</v>
      </c>
      <c r="AB1034">
        <v>30689.064999999999</v>
      </c>
      <c r="AC1034">
        <v>42390</v>
      </c>
      <c r="AD1034">
        <v>0</v>
      </c>
      <c r="AE1034">
        <v>0</v>
      </c>
      <c r="AF1034">
        <v>56</v>
      </c>
      <c r="AG1034">
        <v>1219</v>
      </c>
      <c r="AH1034">
        <v>4.5939294503691552E-2</v>
      </c>
      <c r="AI1034" s="3">
        <v>232801</v>
      </c>
      <c r="AJ1034" s="3">
        <v>279872.29304217501</v>
      </c>
      <c r="AK1034">
        <v>80</v>
      </c>
      <c r="AL1034">
        <v>217811.19999999998</v>
      </c>
      <c r="AM1034">
        <v>47802</v>
      </c>
      <c r="AN1034">
        <v>80293</v>
      </c>
      <c r="AO1034">
        <v>128095</v>
      </c>
      <c r="AP1034">
        <v>0</v>
      </c>
      <c r="AQ1034">
        <v>0</v>
      </c>
      <c r="AR1034">
        <v>0</v>
      </c>
      <c r="AS1034">
        <v>0</v>
      </c>
      <c r="AT1034">
        <v>4</v>
      </c>
      <c r="AU1034">
        <v>45</v>
      </c>
      <c r="AV1034">
        <f t="shared" si="67"/>
        <v>49</v>
      </c>
      <c r="AW1034">
        <v>83657</v>
      </c>
      <c r="AX1034">
        <v>0.95</v>
      </c>
      <c r="AY1034">
        <v>173600744.549725</v>
      </c>
      <c r="AZ1034">
        <v>173600.744549725</v>
      </c>
      <c r="BA1034">
        <v>5782.7346488073799</v>
      </c>
      <c r="BB1034">
        <v>1.7292856420555942</v>
      </c>
      <c r="BC1034">
        <v>5373</v>
      </c>
      <c r="BD1034">
        <v>35378</v>
      </c>
      <c r="BE1034">
        <v>-30005</v>
      </c>
      <c r="BF1034">
        <v>-0.36074975352874694</v>
      </c>
      <c r="BG1034">
        <v>803917</v>
      </c>
      <c r="BH1034">
        <v>9.365514107970828</v>
      </c>
      <c r="BI1034">
        <v>7160</v>
      </c>
      <c r="BJ1034">
        <v>47</v>
      </c>
      <c r="BK1034">
        <v>2</v>
      </c>
      <c r="BL1034">
        <v>2</v>
      </c>
      <c r="BM1034">
        <v>0</v>
      </c>
      <c r="BN1034">
        <v>1</v>
      </c>
      <c r="BO1034">
        <v>7</v>
      </c>
      <c r="BP1034">
        <v>0</v>
      </c>
      <c r="BQ1034">
        <v>3</v>
      </c>
      <c r="BR1034">
        <v>3</v>
      </c>
      <c r="BS1034">
        <v>0</v>
      </c>
      <c r="BT1034">
        <v>31200</v>
      </c>
      <c r="BU1034">
        <v>0.83</v>
      </c>
      <c r="BV1034">
        <v>0.61945519999999998</v>
      </c>
      <c r="BW1034">
        <v>153</v>
      </c>
      <c r="BX1034">
        <v>2.0833330000000001</v>
      </c>
      <c r="BY1034">
        <v>0.34427340000000001</v>
      </c>
      <c r="BZ1034">
        <v>45</v>
      </c>
      <c r="CA1034">
        <v>3</v>
      </c>
      <c r="CB1034">
        <v>2</v>
      </c>
      <c r="CC1034">
        <v>0</v>
      </c>
      <c r="CD1034">
        <v>0</v>
      </c>
      <c r="CE1034">
        <v>7</v>
      </c>
      <c r="CF1034">
        <v>0</v>
      </c>
      <c r="CG1034">
        <v>4</v>
      </c>
      <c r="CH1034">
        <v>2</v>
      </c>
      <c r="CI1034">
        <v>0</v>
      </c>
      <c r="CJ1034">
        <v>31047</v>
      </c>
      <c r="CK1034">
        <v>2.0291815634360808</v>
      </c>
      <c r="CL1034">
        <v>0.6538413543529803</v>
      </c>
      <c r="CM1034">
        <v>129</v>
      </c>
      <c r="CN1034">
        <v>0.20279726920335245</v>
      </c>
      <c r="CO1034">
        <v>12443.000000000002</v>
      </c>
      <c r="CP1034">
        <v>0.82673020799999997</v>
      </c>
      <c r="CQ1034">
        <v>0.75482095599999999</v>
      </c>
      <c r="CR1034">
        <v>73704</v>
      </c>
      <c r="CS1034">
        <v>0.83400000000000007</v>
      </c>
      <c r="CT1034">
        <v>67454</v>
      </c>
      <c r="CU1034">
        <v>0.89929232444000007</v>
      </c>
      <c r="CV1034">
        <v>87</v>
      </c>
      <c r="CW1034">
        <v>38</v>
      </c>
      <c r="CX1034">
        <v>57</v>
      </c>
      <c r="CY1034">
        <v>1182</v>
      </c>
      <c r="CZ1034">
        <v>1897</v>
      </c>
      <c r="DA1034" s="2">
        <v>46697</v>
      </c>
      <c r="DB1034" s="2">
        <v>8760</v>
      </c>
      <c r="DC1034" s="2">
        <v>112.51</v>
      </c>
      <c r="DD1034" s="2">
        <v>6953</v>
      </c>
      <c r="DE1034">
        <v>572</v>
      </c>
      <c r="DF1034">
        <v>54</v>
      </c>
      <c r="DG1034">
        <v>25.7</v>
      </c>
      <c r="DH1034">
        <v>3.51</v>
      </c>
      <c r="DI1034" s="2">
        <v>9.35</v>
      </c>
      <c r="DJ1034">
        <v>-0.1</v>
      </c>
      <c r="DK1034">
        <v>0.95530947032014468</v>
      </c>
      <c r="DL1034">
        <v>1.6406890894175555E-3</v>
      </c>
      <c r="DN1034">
        <v>33.700000000000003</v>
      </c>
      <c r="DO1034">
        <v>0.11699999999999999</v>
      </c>
      <c r="DP1034">
        <v>134.30000000000001</v>
      </c>
      <c r="DQ1034" s="2">
        <v>1</v>
      </c>
      <c r="DR1034" s="2">
        <v>349.92974860999999</v>
      </c>
      <c r="DS1034">
        <v>1.2338431019612876E-3</v>
      </c>
      <c r="DT1034">
        <v>2.89254196452287</v>
      </c>
      <c r="DU1034">
        <v>630028.03634308372</v>
      </c>
      <c r="DV1034">
        <v>0</v>
      </c>
    </row>
    <row r="1035" spans="1:126" x14ac:dyDescent="0.15">
      <c r="A1035" t="s">
        <v>1721</v>
      </c>
      <c r="B1035" t="s">
        <v>1830</v>
      </c>
      <c r="C1035">
        <v>21</v>
      </c>
      <c r="D1035">
        <v>153</v>
      </c>
      <c r="E1035" t="s">
        <v>1831</v>
      </c>
      <c r="F1035">
        <v>21153</v>
      </c>
      <c r="G1035" t="s">
        <v>6019</v>
      </c>
      <c r="H1035">
        <v>98.3</v>
      </c>
      <c r="I1035">
        <v>0.1</v>
      </c>
      <c r="J1035">
        <v>0.2</v>
      </c>
      <c r="K1035">
        <v>0.1</v>
      </c>
      <c r="L1035">
        <v>0.6</v>
      </c>
      <c r="M1035">
        <v>0.7</v>
      </c>
      <c r="N1035">
        <f t="shared" si="66"/>
        <v>9663.8000000000011</v>
      </c>
      <c r="O1035">
        <f t="shared" si="64"/>
        <v>336.19999999999891</v>
      </c>
      <c r="P1035">
        <f t="shared" si="65"/>
        <v>0.40343999999999886</v>
      </c>
      <c r="Q1035" s="4">
        <v>21153</v>
      </c>
      <c r="R1035" s="5">
        <v>37.698953000000003</v>
      </c>
      <c r="S1035" s="5">
        <v>-83.069716</v>
      </c>
      <c r="T1035">
        <v>9</v>
      </c>
      <c r="U1035">
        <v>0.19684344658583827</v>
      </c>
      <c r="V1035">
        <v>13229</v>
      </c>
      <c r="W1035">
        <v>13076</v>
      </c>
      <c r="X1035">
        <v>12979</v>
      </c>
      <c r="Y1035">
        <v>12779</v>
      </c>
      <c r="Z1035">
        <v>7049</v>
      </c>
      <c r="AA1035">
        <v>21135</v>
      </c>
      <c r="AB1035">
        <v>3545.2960000000003</v>
      </c>
      <c r="AC1035">
        <v>28500</v>
      </c>
      <c r="AD1035">
        <v>0</v>
      </c>
      <c r="AE1035">
        <v>0</v>
      </c>
      <c r="AF1035">
        <v>19</v>
      </c>
      <c r="AG1035">
        <v>361</v>
      </c>
      <c r="AH1035">
        <v>5.2631578947368418E-2</v>
      </c>
      <c r="AI1035" s="3">
        <v>44451</v>
      </c>
      <c r="AJ1035" s="3">
        <v>197403.906235395</v>
      </c>
      <c r="AK1035">
        <v>88</v>
      </c>
      <c r="AL1035">
        <v>147731.20000000001</v>
      </c>
      <c r="AM1035">
        <v>660899</v>
      </c>
      <c r="AN1035">
        <v>12036</v>
      </c>
      <c r="AO1035">
        <v>672935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10</v>
      </c>
      <c r="AV1035">
        <f t="shared" si="67"/>
        <v>10</v>
      </c>
      <c r="AW1035">
        <v>11641</v>
      </c>
      <c r="AX1035">
        <v>0.86</v>
      </c>
      <c r="AY1035">
        <v>462485393.29895902</v>
      </c>
      <c r="AZ1035">
        <v>462485.39329895901</v>
      </c>
      <c r="BA1035">
        <v>38467.870187503599</v>
      </c>
      <c r="BB1035">
        <v>0.25995720457766675</v>
      </c>
      <c r="BC1035">
        <v>0</v>
      </c>
      <c r="BD1035">
        <v>10520</v>
      </c>
      <c r="BE1035">
        <v>-10520</v>
      </c>
      <c r="BF1035">
        <v>-0.79522261697785168</v>
      </c>
      <c r="BG1035">
        <v>98862</v>
      </c>
      <c r="BH1035">
        <v>7.6170737344941832</v>
      </c>
      <c r="BI1035">
        <v>2384</v>
      </c>
      <c r="BJ1035">
        <v>6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13070</v>
      </c>
      <c r="BU1035">
        <v>0.5</v>
      </c>
      <c r="BV1035">
        <v>0.42179820000000001</v>
      </c>
      <c r="BW1035">
        <v>38</v>
      </c>
      <c r="BX1035">
        <v>0.53557770000000005</v>
      </c>
      <c r="BY1035">
        <v>-1.9698850000000001</v>
      </c>
      <c r="BZ1035">
        <v>5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12524</v>
      </c>
      <c r="CK1035">
        <v>0.47908016608112425</v>
      </c>
      <c r="CL1035">
        <v>0.47467725918570008</v>
      </c>
      <c r="CM1035">
        <v>26</v>
      </c>
      <c r="CN1035">
        <v>-2.1707080522393682</v>
      </c>
      <c r="CO1035">
        <v>671</v>
      </c>
      <c r="CP1035">
        <v>-1.0462547723</v>
      </c>
      <c r="CQ1035">
        <v>-0.68645296570000003</v>
      </c>
      <c r="CR1035">
        <v>10158</v>
      </c>
      <c r="CS1035">
        <v>0.78099999999999992</v>
      </c>
      <c r="CT1035">
        <v>10901</v>
      </c>
      <c r="CU1035">
        <v>0.85317661364000008</v>
      </c>
      <c r="CV1035">
        <v>13</v>
      </c>
      <c r="CW1035">
        <v>4</v>
      </c>
      <c r="CX1035">
        <v>5</v>
      </c>
      <c r="CY1035">
        <v>391</v>
      </c>
      <c r="CZ1035">
        <v>502</v>
      </c>
      <c r="DA1035" s="2">
        <v>3377</v>
      </c>
      <c r="DB1035" s="2">
        <v>580</v>
      </c>
      <c r="DC1035" s="2">
        <v>23.72</v>
      </c>
      <c r="DD1035" s="2">
        <v>26</v>
      </c>
      <c r="DE1035">
        <v>127</v>
      </c>
      <c r="DF1035">
        <v>0</v>
      </c>
      <c r="DH1035">
        <v>7.72</v>
      </c>
      <c r="DJ1035">
        <v>-1.67</v>
      </c>
      <c r="DK1035">
        <v>0.96962947965175139</v>
      </c>
      <c r="DL1035">
        <v>0</v>
      </c>
      <c r="DN1035">
        <v>7.8</v>
      </c>
      <c r="DO1035">
        <v>0.04</v>
      </c>
      <c r="DP1035">
        <v>1.8</v>
      </c>
      <c r="DQ1035" s="2">
        <v>0</v>
      </c>
      <c r="DR1035" s="2">
        <v>0</v>
      </c>
      <c r="DS1035">
        <v>0</v>
      </c>
      <c r="DT1035">
        <v>1.93006289744177</v>
      </c>
      <c r="DU1035">
        <v>285130.50791454961</v>
      </c>
      <c r="DV1035">
        <v>0</v>
      </c>
    </row>
    <row r="1036" spans="1:126" x14ac:dyDescent="0.15">
      <c r="A1036" t="s">
        <v>1721</v>
      </c>
      <c r="B1036" t="s">
        <v>196</v>
      </c>
      <c r="C1036">
        <v>21</v>
      </c>
      <c r="D1036">
        <v>155</v>
      </c>
      <c r="E1036" t="s">
        <v>1832</v>
      </c>
      <c r="F1036">
        <v>21155</v>
      </c>
      <c r="G1036" t="s">
        <v>6020</v>
      </c>
      <c r="H1036">
        <v>87.2</v>
      </c>
      <c r="I1036">
        <v>8</v>
      </c>
      <c r="J1036">
        <v>0.1</v>
      </c>
      <c r="K1036">
        <v>0.6</v>
      </c>
      <c r="L1036">
        <v>1.6</v>
      </c>
      <c r="M1036">
        <v>2.4</v>
      </c>
      <c r="N1036">
        <f t="shared" si="66"/>
        <v>7676.5300000000007</v>
      </c>
      <c r="O1036">
        <f t="shared" si="64"/>
        <v>2323.4699999999993</v>
      </c>
      <c r="P1036">
        <f t="shared" si="65"/>
        <v>2.7881640000000001</v>
      </c>
      <c r="Q1036" s="4">
        <v>21155</v>
      </c>
      <c r="R1036" s="5">
        <v>37.552604000000002</v>
      </c>
      <c r="S1036" s="5">
        <v>-85.268958999999995</v>
      </c>
      <c r="T1036">
        <v>7</v>
      </c>
      <c r="U1036">
        <v>0.12706442239874918</v>
      </c>
      <c r="V1036">
        <v>19872</v>
      </c>
      <c r="W1036">
        <v>19965</v>
      </c>
      <c r="X1036">
        <v>19717</v>
      </c>
      <c r="Y1036">
        <v>19191</v>
      </c>
      <c r="Z1036">
        <v>10482</v>
      </c>
      <c r="AA1036">
        <v>21137</v>
      </c>
      <c r="AB1036">
        <v>6976.3339999999998</v>
      </c>
      <c r="AC1036">
        <v>38826</v>
      </c>
      <c r="AD1036">
        <v>0</v>
      </c>
      <c r="AE1036">
        <v>0</v>
      </c>
      <c r="AF1036">
        <v>27</v>
      </c>
      <c r="AG1036">
        <v>1016</v>
      </c>
      <c r="AH1036">
        <v>2.6574803149606301E-2</v>
      </c>
      <c r="AI1036" s="3">
        <v>166417</v>
      </c>
      <c r="AJ1036" s="3">
        <v>219525.49431644002</v>
      </c>
      <c r="AK1036">
        <v>95</v>
      </c>
      <c r="AL1036">
        <v>157836.79999999999</v>
      </c>
      <c r="AM1036">
        <v>184623</v>
      </c>
      <c r="AN1036">
        <v>66224</v>
      </c>
      <c r="AO1036">
        <v>250847</v>
      </c>
      <c r="AP1036" t="e">
        <v>#N/A</v>
      </c>
      <c r="AQ1036" t="e">
        <v>#N/A</v>
      </c>
      <c r="AR1036" t="e">
        <v>#N/A</v>
      </c>
      <c r="AS1036" t="e">
        <v>#N/A</v>
      </c>
      <c r="AT1036">
        <v>2</v>
      </c>
      <c r="AU1036">
        <v>6</v>
      </c>
      <c r="AV1036">
        <f t="shared" si="67"/>
        <v>8</v>
      </c>
      <c r="AW1036">
        <v>18958</v>
      </c>
      <c r="AX1036">
        <v>0.91</v>
      </c>
      <c r="AY1036">
        <v>872350879.7766</v>
      </c>
      <c r="AZ1036">
        <v>872350.87977660005</v>
      </c>
      <c r="BA1036">
        <v>51570.559439631303</v>
      </c>
      <c r="BB1036">
        <v>0.19390908511873017</v>
      </c>
      <c r="BC1036">
        <v>9200</v>
      </c>
      <c r="BD1036">
        <v>17210</v>
      </c>
      <c r="BE1036">
        <v>-8010</v>
      </c>
      <c r="BF1036">
        <v>-0.40307971014492755</v>
      </c>
      <c r="BG1036">
        <v>332647</v>
      </c>
      <c r="BH1036">
        <v>16.871075721458638</v>
      </c>
      <c r="BI1036">
        <v>2554</v>
      </c>
      <c r="BJ1036">
        <v>19</v>
      </c>
      <c r="BK1036">
        <v>6</v>
      </c>
      <c r="BL1036">
        <v>1</v>
      </c>
      <c r="BM1036">
        <v>0</v>
      </c>
      <c r="BN1036">
        <v>1</v>
      </c>
      <c r="BO1036">
        <v>2</v>
      </c>
      <c r="BP1036">
        <v>0</v>
      </c>
      <c r="BQ1036">
        <v>1</v>
      </c>
      <c r="BR1036">
        <v>3</v>
      </c>
      <c r="BS1036">
        <v>0</v>
      </c>
      <c r="BT1036">
        <v>17378</v>
      </c>
      <c r="BU1036">
        <v>0.81</v>
      </c>
      <c r="BV1036">
        <v>0.52795080000000005</v>
      </c>
      <c r="BW1036">
        <v>140</v>
      </c>
      <c r="BX1036">
        <v>1.8989529999999999</v>
      </c>
      <c r="BY1036">
        <v>0.2047225</v>
      </c>
      <c r="BZ1036">
        <v>20</v>
      </c>
      <c r="CA1036">
        <v>4</v>
      </c>
      <c r="CB1036">
        <v>1</v>
      </c>
      <c r="CC1036">
        <v>0</v>
      </c>
      <c r="CD1036">
        <v>1</v>
      </c>
      <c r="CE1036">
        <v>1</v>
      </c>
      <c r="CF1036">
        <v>0</v>
      </c>
      <c r="CG1036">
        <v>1</v>
      </c>
      <c r="CH1036">
        <v>4</v>
      </c>
      <c r="CI1036">
        <v>0</v>
      </c>
      <c r="CJ1036">
        <v>17120</v>
      </c>
      <c r="CK1036">
        <v>1.8691588785046729</v>
      </c>
      <c r="CL1036">
        <v>0.56240294237842259</v>
      </c>
      <c r="CM1036">
        <v>118</v>
      </c>
      <c r="CN1036">
        <v>0.16252045964031728</v>
      </c>
      <c r="CO1036">
        <v>1418</v>
      </c>
      <c r="CP1036">
        <v>0.40554688300000002</v>
      </c>
      <c r="CQ1036">
        <v>0.17908178399999999</v>
      </c>
      <c r="CR1036">
        <v>16295</v>
      </c>
      <c r="CS1036">
        <v>0.85799999999999998</v>
      </c>
      <c r="CT1036">
        <v>16076</v>
      </c>
      <c r="CU1036">
        <v>0.88324502101000002</v>
      </c>
      <c r="CV1036">
        <v>32</v>
      </c>
      <c r="CW1036">
        <v>6</v>
      </c>
      <c r="CX1036">
        <v>9</v>
      </c>
      <c r="CY1036">
        <v>1085</v>
      </c>
      <c r="CZ1036">
        <v>1459</v>
      </c>
      <c r="DA1036" s="2">
        <v>11624</v>
      </c>
      <c r="DB1036" s="2">
        <v>1105</v>
      </c>
      <c r="DC1036" s="2">
        <v>109.97</v>
      </c>
      <c r="DD1036" s="2">
        <v>2267</v>
      </c>
      <c r="DE1036">
        <v>311</v>
      </c>
      <c r="DF1036">
        <v>43</v>
      </c>
      <c r="DG1036">
        <v>24.94</v>
      </c>
      <c r="DH1036">
        <v>9.98</v>
      </c>
      <c r="DI1036" s="2">
        <v>4.99</v>
      </c>
      <c r="DJ1036">
        <v>-1.32</v>
      </c>
      <c r="DK1036">
        <v>0.93740423153884522</v>
      </c>
      <c r="DL1036">
        <v>9.8425196850393699E-4</v>
      </c>
      <c r="DN1036">
        <v>52.5</v>
      </c>
      <c r="DO1036">
        <v>0.25600000000000001</v>
      </c>
      <c r="DP1036">
        <v>681.75</v>
      </c>
      <c r="DQ1036" s="2">
        <v>0</v>
      </c>
      <c r="DR1036" s="2">
        <v>1402.7792829700002</v>
      </c>
      <c r="DS1036">
        <v>6.3185532650074606E-3</v>
      </c>
      <c r="DT1036">
        <v>5.9658185403205604</v>
      </c>
      <c r="DU1036">
        <v>941625.70778486819</v>
      </c>
      <c r="DV1036">
        <v>1</v>
      </c>
    </row>
    <row r="1037" spans="1:126" x14ac:dyDescent="0.15">
      <c r="A1037" t="s">
        <v>1721</v>
      </c>
      <c r="B1037" t="s">
        <v>198</v>
      </c>
      <c r="C1037">
        <v>21</v>
      </c>
      <c r="D1037">
        <v>157</v>
      </c>
      <c r="E1037" t="s">
        <v>1833</v>
      </c>
      <c r="F1037">
        <v>21157</v>
      </c>
      <c r="G1037" t="s">
        <v>6021</v>
      </c>
      <c r="H1037">
        <v>97.5</v>
      </c>
      <c r="I1037">
        <v>0.2</v>
      </c>
      <c r="J1037">
        <v>0.2</v>
      </c>
      <c r="K1037">
        <v>0.3</v>
      </c>
      <c r="L1037">
        <v>0.8</v>
      </c>
      <c r="M1037">
        <v>1.1000000000000001</v>
      </c>
      <c r="N1037">
        <f t="shared" si="66"/>
        <v>9508.27</v>
      </c>
      <c r="O1037">
        <f t="shared" si="64"/>
        <v>491.72999999999956</v>
      </c>
      <c r="P1037">
        <f t="shared" si="65"/>
        <v>0.59007599999999971</v>
      </c>
      <c r="Q1037" s="4">
        <v>21157</v>
      </c>
      <c r="R1037" s="5">
        <v>36.882016999999998</v>
      </c>
      <c r="S1037" s="5">
        <v>-88.332751999999999</v>
      </c>
      <c r="T1037">
        <v>7</v>
      </c>
      <c r="U1037">
        <v>8.8946501039352532E-2</v>
      </c>
      <c r="V1037">
        <v>31393</v>
      </c>
      <c r="W1037">
        <v>31223</v>
      </c>
      <c r="X1037">
        <v>31181</v>
      </c>
      <c r="Y1037">
        <v>31045</v>
      </c>
      <c r="Z1037">
        <v>16181</v>
      </c>
      <c r="AA1037">
        <v>21139</v>
      </c>
      <c r="AB1037">
        <v>11485.213</v>
      </c>
      <c r="AC1037">
        <v>45212</v>
      </c>
      <c r="AD1037">
        <v>1</v>
      </c>
      <c r="AE1037">
        <v>3.2070812353676917E-5</v>
      </c>
      <c r="AF1037">
        <v>24</v>
      </c>
      <c r="AG1037">
        <v>719</v>
      </c>
      <c r="AH1037">
        <v>3.3379694019471488E-2</v>
      </c>
      <c r="AI1037" s="3">
        <v>94879</v>
      </c>
      <c r="AJ1037" s="3">
        <v>192810.07108029502</v>
      </c>
      <c r="AK1037">
        <v>52</v>
      </c>
      <c r="AL1037">
        <v>171584</v>
      </c>
      <c r="AM1037">
        <v>90141</v>
      </c>
      <c r="AN1037">
        <v>43984</v>
      </c>
      <c r="AO1037">
        <v>134125</v>
      </c>
      <c r="AP1037">
        <v>2</v>
      </c>
      <c r="AQ1037">
        <v>2</v>
      </c>
      <c r="AR1037">
        <v>4</v>
      </c>
      <c r="AS1037">
        <v>0.12811068763411587</v>
      </c>
      <c r="AT1037">
        <v>1</v>
      </c>
      <c r="AU1037">
        <v>61</v>
      </c>
      <c r="AV1037">
        <f t="shared" si="67"/>
        <v>62</v>
      </c>
      <c r="AW1037">
        <v>29423</v>
      </c>
      <c r="AX1037">
        <v>0.97</v>
      </c>
      <c r="AY1037">
        <v>268106426.66768801</v>
      </c>
      <c r="AZ1037">
        <v>268106.42666768801</v>
      </c>
      <c r="BA1037">
        <v>4083.64619519199</v>
      </c>
      <c r="BB1037">
        <v>2.4487919672800782</v>
      </c>
      <c r="BC1037">
        <v>408158</v>
      </c>
      <c r="BD1037">
        <v>400000</v>
      </c>
      <c r="BE1037">
        <v>8158</v>
      </c>
      <c r="BF1037">
        <v>0.25986684929761411</v>
      </c>
      <c r="BG1037">
        <v>1353389</v>
      </c>
      <c r="BH1037">
        <v>43.40428466053045</v>
      </c>
      <c r="BI1037">
        <v>4063</v>
      </c>
      <c r="BJ1037">
        <v>78</v>
      </c>
      <c r="BK1037">
        <v>11</v>
      </c>
      <c r="BL1037">
        <v>5</v>
      </c>
      <c r="BM1037">
        <v>0</v>
      </c>
      <c r="BN1037">
        <v>0</v>
      </c>
      <c r="BO1037">
        <v>19</v>
      </c>
      <c r="BP1037">
        <v>0</v>
      </c>
      <c r="BQ1037">
        <v>10</v>
      </c>
      <c r="BR1037">
        <v>2</v>
      </c>
      <c r="BS1037">
        <v>0</v>
      </c>
      <c r="BT1037">
        <v>65880</v>
      </c>
      <c r="BU1037">
        <v>0.79</v>
      </c>
      <c r="BV1037">
        <v>0.60917100000000002</v>
      </c>
      <c r="BW1037">
        <v>368</v>
      </c>
      <c r="BX1037">
        <v>1.897389</v>
      </c>
      <c r="BY1037">
        <v>0.2707813</v>
      </c>
      <c r="BZ1037">
        <v>79</v>
      </c>
      <c r="CA1037">
        <v>10</v>
      </c>
      <c r="CB1037">
        <v>4</v>
      </c>
      <c r="CC1037">
        <v>1</v>
      </c>
      <c r="CD1037">
        <v>0</v>
      </c>
      <c r="CE1037">
        <v>17</v>
      </c>
      <c r="CF1037">
        <v>0</v>
      </c>
      <c r="CG1037">
        <v>6</v>
      </c>
      <c r="CH1037">
        <v>2</v>
      </c>
      <c r="CI1037">
        <v>0</v>
      </c>
      <c r="CJ1037">
        <v>65300</v>
      </c>
      <c r="CK1037">
        <v>1.8223583460949464</v>
      </c>
      <c r="CL1037">
        <v>0.61729168350440478</v>
      </c>
      <c r="CM1037">
        <v>344</v>
      </c>
      <c r="CN1037">
        <v>7.2780901491098615E-2</v>
      </c>
      <c r="CO1037">
        <v>2991</v>
      </c>
      <c r="CP1037">
        <v>0.45493481099999999</v>
      </c>
      <c r="CQ1037">
        <v>0.34266340099999998</v>
      </c>
      <c r="CR1037">
        <v>27121</v>
      </c>
      <c r="CS1037">
        <v>0.83499999999999996</v>
      </c>
      <c r="CT1037">
        <v>7958</v>
      </c>
      <c r="CU1037">
        <v>0.8908468974</v>
      </c>
      <c r="CV1037">
        <v>6</v>
      </c>
      <c r="CW1037">
        <v>8</v>
      </c>
      <c r="CX1037">
        <v>13</v>
      </c>
      <c r="CY1037">
        <v>299</v>
      </c>
      <c r="CZ1037">
        <v>1033</v>
      </c>
      <c r="DA1037" s="2">
        <v>16103</v>
      </c>
      <c r="DB1037" s="2">
        <v>2580</v>
      </c>
      <c r="DC1037" s="2">
        <v>241.69</v>
      </c>
      <c r="DD1037" s="2">
        <v>592</v>
      </c>
      <c r="DE1037">
        <v>283</v>
      </c>
      <c r="DF1037">
        <v>37</v>
      </c>
      <c r="DG1037">
        <v>32.15</v>
      </c>
      <c r="DH1037">
        <v>12.86</v>
      </c>
      <c r="DJ1037">
        <v>-0.24</v>
      </c>
      <c r="DK1037">
        <v>0.97864648657764097</v>
      </c>
      <c r="DL1037">
        <v>0</v>
      </c>
      <c r="DM1037">
        <v>0</v>
      </c>
      <c r="DN1037">
        <v>55.8</v>
      </c>
      <c r="DO1037">
        <v>0.30399999999999999</v>
      </c>
      <c r="DP1037">
        <v>5792.44</v>
      </c>
      <c r="DQ1037" s="2">
        <v>0</v>
      </c>
      <c r="DR1037" s="2">
        <v>1727.8150284700002</v>
      </c>
      <c r="DS1037">
        <v>7.9326038401110691E-3</v>
      </c>
      <c r="DT1037">
        <v>4.3306852265955502</v>
      </c>
      <c r="DU1037">
        <v>743076.29392017087</v>
      </c>
      <c r="DV1037">
        <v>1</v>
      </c>
    </row>
    <row r="1038" spans="1:126" x14ac:dyDescent="0.15">
      <c r="A1038" t="s">
        <v>1721</v>
      </c>
      <c r="B1038" t="s">
        <v>723</v>
      </c>
      <c r="C1038">
        <v>21</v>
      </c>
      <c r="D1038">
        <v>159</v>
      </c>
      <c r="E1038" t="s">
        <v>1834</v>
      </c>
      <c r="F1038">
        <v>21159</v>
      </c>
      <c r="G1038" t="s">
        <v>6022</v>
      </c>
      <c r="H1038">
        <v>89.2</v>
      </c>
      <c r="I1038">
        <v>6.8</v>
      </c>
      <c r="J1038">
        <v>0.3</v>
      </c>
      <c r="K1038">
        <v>0.2</v>
      </c>
      <c r="L1038">
        <v>0.5</v>
      </c>
      <c r="M1038">
        <v>3</v>
      </c>
      <c r="N1038">
        <f t="shared" si="66"/>
        <v>8012.26</v>
      </c>
      <c r="O1038">
        <f t="shared" si="64"/>
        <v>1987.7399999999998</v>
      </c>
      <c r="P1038">
        <f t="shared" si="65"/>
        <v>2.3852880000000005</v>
      </c>
      <c r="Q1038" s="4">
        <v>21159</v>
      </c>
      <c r="R1038" s="5">
        <v>37.796773999999999</v>
      </c>
      <c r="S1038" s="5">
        <v>-82.506623000000005</v>
      </c>
      <c r="T1038">
        <v>9</v>
      </c>
      <c r="U1038">
        <v>7.2029845318808419E-2</v>
      </c>
      <c r="V1038">
        <v>12934</v>
      </c>
      <c r="W1038">
        <v>12750</v>
      </c>
      <c r="X1038">
        <v>12631</v>
      </c>
      <c r="Y1038">
        <v>12297</v>
      </c>
      <c r="Z1038">
        <v>7138</v>
      </c>
      <c r="AA1038">
        <v>21141</v>
      </c>
      <c r="AB1038">
        <v>2375.0360000000001</v>
      </c>
      <c r="AC1038">
        <v>25795</v>
      </c>
      <c r="AD1038">
        <v>0</v>
      </c>
      <c r="AE1038">
        <v>0</v>
      </c>
      <c r="AF1038">
        <v>2</v>
      </c>
      <c r="AG1038">
        <v>20</v>
      </c>
      <c r="AH1038">
        <v>0.1</v>
      </c>
      <c r="AJ1038" s="3">
        <v>146948.940830215</v>
      </c>
      <c r="AK1038">
        <v>63</v>
      </c>
      <c r="AL1038">
        <v>275628.79999999999</v>
      </c>
      <c r="AM1038">
        <v>292604</v>
      </c>
      <c r="AN1038">
        <v>702</v>
      </c>
      <c r="AO1038">
        <v>293306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2</v>
      </c>
      <c r="AV1038">
        <f t="shared" si="67"/>
        <v>2</v>
      </c>
      <c r="AW1038">
        <v>6143</v>
      </c>
      <c r="AX1038">
        <v>0.48</v>
      </c>
      <c r="AY1038">
        <v>447887406.24392098</v>
      </c>
      <c r="AZ1038">
        <v>447887.40624392097</v>
      </c>
      <c r="BA1038">
        <v>26125.2313994961</v>
      </c>
      <c r="BB1038">
        <v>0.38277172925606617</v>
      </c>
      <c r="BC1038">
        <v>865</v>
      </c>
      <c r="BD1038">
        <v>640</v>
      </c>
      <c r="BE1038">
        <v>225</v>
      </c>
      <c r="BF1038">
        <v>1.7396010514921911E-2</v>
      </c>
      <c r="BG1038">
        <v>138622</v>
      </c>
      <c r="BH1038">
        <v>10.974744675797641</v>
      </c>
      <c r="BI1038">
        <v>2182</v>
      </c>
      <c r="BJ1038">
        <v>6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17795</v>
      </c>
      <c r="BU1038">
        <v>0.53</v>
      </c>
      <c r="BV1038">
        <v>0.4162112</v>
      </c>
      <c r="BW1038">
        <v>42</v>
      </c>
      <c r="BX1038">
        <v>0.39336890000000002</v>
      </c>
      <c r="BY1038">
        <v>-2.212672</v>
      </c>
      <c r="BZ1038">
        <v>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17886</v>
      </c>
      <c r="CK1038">
        <v>0.33545790003354581</v>
      </c>
      <c r="CL1038">
        <v>0.52190214906264287</v>
      </c>
      <c r="CM1038">
        <v>39</v>
      </c>
      <c r="CN1038">
        <v>-2.0972205400541815</v>
      </c>
      <c r="CO1038">
        <v>397</v>
      </c>
      <c r="CP1038">
        <v>-1.5567081163000001</v>
      </c>
      <c r="CQ1038">
        <v>-0.77770985670000004</v>
      </c>
      <c r="CR1038">
        <v>9797</v>
      </c>
      <c r="CS1038">
        <v>0.79700000000000004</v>
      </c>
      <c r="CT1038">
        <v>8044</v>
      </c>
      <c r="CU1038">
        <v>0.85094246031999998</v>
      </c>
      <c r="CV1038">
        <v>5</v>
      </c>
      <c r="CW1038">
        <v>1</v>
      </c>
      <c r="CX1038">
        <v>4</v>
      </c>
      <c r="CY1038">
        <v>1</v>
      </c>
      <c r="CZ1038">
        <v>27</v>
      </c>
      <c r="DA1038" s="2">
        <v>3327</v>
      </c>
      <c r="DB1038" s="2">
        <v>435</v>
      </c>
      <c r="DC1038" s="2">
        <v>27.79</v>
      </c>
      <c r="DD1038" s="2">
        <v>720</v>
      </c>
      <c r="DE1038">
        <v>8</v>
      </c>
      <c r="DF1038">
        <v>2</v>
      </c>
      <c r="DH1038">
        <v>15.81</v>
      </c>
      <c r="DI1038" s="2">
        <v>7.91</v>
      </c>
      <c r="DJ1038">
        <v>-0.92</v>
      </c>
      <c r="DK1038">
        <v>1</v>
      </c>
      <c r="DL1038">
        <v>0</v>
      </c>
      <c r="DM1038">
        <v>0</v>
      </c>
      <c r="DN1038">
        <v>1.3</v>
      </c>
      <c r="DO1038">
        <v>9.0000000000000011E-3</v>
      </c>
      <c r="DP1038">
        <v>0</v>
      </c>
      <c r="DQ1038" s="2">
        <v>0</v>
      </c>
      <c r="DR1038" s="2">
        <v>0</v>
      </c>
      <c r="DS1038">
        <v>0</v>
      </c>
      <c r="DV1038">
        <v>0</v>
      </c>
    </row>
    <row r="1039" spans="1:126" x14ac:dyDescent="0.15">
      <c r="A1039" t="s">
        <v>1721</v>
      </c>
      <c r="B1039" t="s">
        <v>1202</v>
      </c>
      <c r="C1039">
        <v>21</v>
      </c>
      <c r="D1039">
        <v>161</v>
      </c>
      <c r="E1039" t="s">
        <v>1835</v>
      </c>
      <c r="F1039">
        <v>21161</v>
      </c>
      <c r="G1039" t="s">
        <v>6023</v>
      </c>
      <c r="H1039">
        <v>89.7</v>
      </c>
      <c r="I1039">
        <v>6.4</v>
      </c>
      <c r="J1039">
        <v>0.2</v>
      </c>
      <c r="K1039">
        <v>0.6</v>
      </c>
      <c r="L1039">
        <v>1.8</v>
      </c>
      <c r="M1039">
        <v>1.4</v>
      </c>
      <c r="N1039">
        <f t="shared" si="66"/>
        <v>8092.65</v>
      </c>
      <c r="O1039">
        <f t="shared" si="64"/>
        <v>1907.3500000000004</v>
      </c>
      <c r="P1039">
        <f t="shared" si="65"/>
        <v>2.2888200000000012</v>
      </c>
      <c r="Q1039" s="4">
        <v>21161</v>
      </c>
      <c r="R1039" s="5">
        <v>38.594137000000003</v>
      </c>
      <c r="S1039" s="5">
        <v>-83.828125</v>
      </c>
      <c r="T1039">
        <v>6</v>
      </c>
      <c r="U1039">
        <v>0.16048033508942475</v>
      </c>
      <c r="V1039">
        <v>17495</v>
      </c>
      <c r="W1039">
        <v>17398</v>
      </c>
      <c r="X1039">
        <v>17296</v>
      </c>
      <c r="Y1039">
        <v>17036</v>
      </c>
      <c r="Z1039">
        <v>8952</v>
      </c>
      <c r="AA1039">
        <v>21143</v>
      </c>
      <c r="AB1039">
        <v>6285.5969999999988</v>
      </c>
      <c r="AC1039">
        <v>38824</v>
      </c>
      <c r="AD1039">
        <v>1</v>
      </c>
      <c r="AE1039">
        <v>5.7816836262719707E-5</v>
      </c>
      <c r="AF1039">
        <v>22</v>
      </c>
      <c r="AG1039">
        <v>634</v>
      </c>
      <c r="AH1039">
        <v>3.4700315457413249E-2</v>
      </c>
      <c r="AI1039" s="3">
        <v>126722</v>
      </c>
      <c r="AJ1039" s="3">
        <v>153681.86710515502</v>
      </c>
      <c r="AK1039">
        <v>103</v>
      </c>
      <c r="AL1039">
        <v>163961.60000000001</v>
      </c>
      <c r="AM1039">
        <v>126679</v>
      </c>
      <c r="AN1039">
        <v>44359</v>
      </c>
      <c r="AO1039">
        <v>171038</v>
      </c>
      <c r="AP1039">
        <v>0</v>
      </c>
      <c r="AQ1039">
        <v>0</v>
      </c>
      <c r="AR1039">
        <v>0</v>
      </c>
      <c r="AS1039">
        <v>0</v>
      </c>
      <c r="AT1039">
        <v>4</v>
      </c>
      <c r="AU1039">
        <v>26</v>
      </c>
      <c r="AV1039">
        <f t="shared" si="67"/>
        <v>30</v>
      </c>
      <c r="AW1039">
        <v>8834</v>
      </c>
      <c r="AX1039">
        <v>0.5</v>
      </c>
      <c r="AY1039">
        <v>181977815.065346</v>
      </c>
      <c r="AZ1039">
        <v>181977.81506534599</v>
      </c>
      <c r="BA1039">
        <v>18186.831397218601</v>
      </c>
      <c r="BB1039">
        <v>0.54984839203652303</v>
      </c>
      <c r="BC1039">
        <v>49058</v>
      </c>
      <c r="BD1039">
        <v>57220</v>
      </c>
      <c r="BE1039">
        <v>-8162</v>
      </c>
      <c r="BF1039">
        <v>-0.46653329522720777</v>
      </c>
      <c r="BG1039">
        <v>187013</v>
      </c>
      <c r="BH1039">
        <v>10.8125</v>
      </c>
      <c r="BI1039">
        <v>2048</v>
      </c>
      <c r="BJ1039">
        <v>18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2</v>
      </c>
      <c r="BS1039">
        <v>0</v>
      </c>
      <c r="BT1039">
        <v>9607</v>
      </c>
      <c r="BU1039">
        <v>0.76</v>
      </c>
      <c r="BV1039">
        <v>0.58910499999999999</v>
      </c>
      <c r="BW1039">
        <v>45</v>
      </c>
      <c r="BX1039">
        <v>2.1859060000000001</v>
      </c>
      <c r="BY1039">
        <v>0.28607690000000002</v>
      </c>
      <c r="BZ1039">
        <v>17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9451</v>
      </c>
      <c r="CK1039">
        <v>2.0103692730927945</v>
      </c>
      <c r="CL1039">
        <v>0.62686567164179108</v>
      </c>
      <c r="CM1039">
        <v>37</v>
      </c>
      <c r="CN1039">
        <v>5.794207691524355E-2</v>
      </c>
      <c r="CO1039">
        <v>1431</v>
      </c>
      <c r="CP1039">
        <v>0.40255592000000001</v>
      </c>
      <c r="CQ1039">
        <v>0.28215367200000002</v>
      </c>
      <c r="CR1039">
        <v>14109</v>
      </c>
      <c r="CS1039">
        <v>0.84599999999999997</v>
      </c>
      <c r="CT1039">
        <v>7787</v>
      </c>
      <c r="CU1039">
        <v>0.87864809722000004</v>
      </c>
      <c r="CV1039">
        <v>58</v>
      </c>
      <c r="CW1039">
        <v>12</v>
      </c>
      <c r="CX1039">
        <v>14</v>
      </c>
      <c r="CY1039">
        <v>888</v>
      </c>
      <c r="CZ1039">
        <v>954</v>
      </c>
      <c r="DA1039" s="2">
        <v>12127</v>
      </c>
      <c r="DB1039" s="2">
        <v>1275</v>
      </c>
      <c r="DC1039" s="2">
        <v>63.18</v>
      </c>
      <c r="DD1039" s="2">
        <v>1747</v>
      </c>
      <c r="DE1039">
        <v>246</v>
      </c>
      <c r="DF1039">
        <v>25</v>
      </c>
      <c r="DG1039">
        <v>52.09</v>
      </c>
      <c r="DH1039">
        <v>5.79</v>
      </c>
      <c r="DI1039" s="2">
        <v>40.51</v>
      </c>
      <c r="DJ1039">
        <v>0.4</v>
      </c>
      <c r="DK1039">
        <v>0.93605688041539747</v>
      </c>
      <c r="DL1039">
        <v>0</v>
      </c>
      <c r="DN1039">
        <v>23.3</v>
      </c>
      <c r="DO1039">
        <v>0.14800000000000002</v>
      </c>
      <c r="DP1039">
        <v>103.62</v>
      </c>
      <c r="DQ1039" s="2">
        <v>0</v>
      </c>
      <c r="DR1039" s="2">
        <v>0</v>
      </c>
      <c r="DS1039">
        <v>0</v>
      </c>
      <c r="DT1039">
        <v>5.41050499203324</v>
      </c>
      <c r="DU1039">
        <v>887115.0553017573</v>
      </c>
      <c r="DV1039">
        <v>0</v>
      </c>
    </row>
    <row r="1040" spans="1:126" x14ac:dyDescent="0.15">
      <c r="A1040" t="s">
        <v>1721</v>
      </c>
      <c r="B1040" t="s">
        <v>1640</v>
      </c>
      <c r="C1040">
        <v>21</v>
      </c>
      <c r="D1040">
        <v>163</v>
      </c>
      <c r="E1040" t="s">
        <v>1841</v>
      </c>
      <c r="F1040">
        <v>21163</v>
      </c>
      <c r="G1040" t="s">
        <v>6024</v>
      </c>
      <c r="H1040">
        <v>90.6</v>
      </c>
      <c r="I1040">
        <v>3.1</v>
      </c>
      <c r="J1040">
        <v>0.5</v>
      </c>
      <c r="K1040">
        <v>0.5</v>
      </c>
      <c r="L1040">
        <v>2.2999999999999998</v>
      </c>
      <c r="M1040">
        <v>3</v>
      </c>
      <c r="N1040">
        <f t="shared" si="66"/>
        <v>8232.76</v>
      </c>
      <c r="O1040">
        <f t="shared" si="64"/>
        <v>1767.2399999999998</v>
      </c>
      <c r="P1040">
        <f t="shared" si="65"/>
        <v>2.1206880000000004</v>
      </c>
      <c r="Q1040" s="4">
        <v>21163</v>
      </c>
      <c r="R1040" s="5">
        <v>37.967475999999998</v>
      </c>
      <c r="S1040" s="5">
        <v>-86.200862999999998</v>
      </c>
      <c r="T1040">
        <v>3</v>
      </c>
      <c r="U1040">
        <v>0.24623664282255117</v>
      </c>
      <c r="V1040">
        <v>28979</v>
      </c>
      <c r="W1040">
        <v>29203</v>
      </c>
      <c r="X1040">
        <v>29098</v>
      </c>
      <c r="Y1040">
        <v>27749</v>
      </c>
      <c r="Z1040">
        <v>15798</v>
      </c>
      <c r="AA1040">
        <v>21151</v>
      </c>
      <c r="AB1040">
        <v>11131.287</v>
      </c>
      <c r="AC1040">
        <v>49884</v>
      </c>
      <c r="AD1040">
        <v>1</v>
      </c>
      <c r="AE1040">
        <v>3.4366623135610693E-5</v>
      </c>
      <c r="AF1040">
        <v>42</v>
      </c>
      <c r="AG1040">
        <v>754</v>
      </c>
      <c r="AH1040">
        <v>5.5702917771883291E-2</v>
      </c>
      <c r="AI1040" s="3">
        <v>119495</v>
      </c>
      <c r="AJ1040" s="3">
        <v>195470.77169674501</v>
      </c>
      <c r="AK1040">
        <v>60</v>
      </c>
      <c r="AL1040">
        <v>207513.60000000001</v>
      </c>
      <c r="AM1040">
        <v>63132</v>
      </c>
      <c r="AN1040">
        <v>59498</v>
      </c>
      <c r="AO1040">
        <v>122630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7</v>
      </c>
      <c r="AV1040">
        <f t="shared" si="67"/>
        <v>7</v>
      </c>
      <c r="AW1040">
        <v>23313</v>
      </c>
      <c r="AX1040">
        <v>0.83</v>
      </c>
      <c r="AY1040">
        <v>693732092.38984001</v>
      </c>
      <c r="AZ1040">
        <v>693732.09238984005</v>
      </c>
      <c r="BA1040">
        <v>26482.6951968301</v>
      </c>
      <c r="BB1040">
        <v>0.37760507099734208</v>
      </c>
      <c r="BC1040">
        <v>14852</v>
      </c>
      <c r="BD1040">
        <v>18560</v>
      </c>
      <c r="BE1040">
        <v>-3708</v>
      </c>
      <c r="BF1040">
        <v>-0.12795472583595016</v>
      </c>
      <c r="BG1040">
        <v>285479</v>
      </c>
      <c r="BH1040">
        <v>9.8109492061310064</v>
      </c>
      <c r="BI1040">
        <v>2692</v>
      </c>
      <c r="BJ1040">
        <v>16</v>
      </c>
      <c r="BK1040">
        <v>1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2</v>
      </c>
      <c r="BS1040">
        <v>0</v>
      </c>
      <c r="BT1040">
        <v>26501</v>
      </c>
      <c r="BU1040">
        <v>0.77</v>
      </c>
      <c r="BV1040">
        <v>0.54810460000000005</v>
      </c>
      <c r="BW1040">
        <v>79</v>
      </c>
      <c r="BX1040">
        <v>0.79242299999999999</v>
      </c>
      <c r="BY1040">
        <v>-1.2915589999999999</v>
      </c>
      <c r="BZ1040">
        <v>15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3</v>
      </c>
      <c r="CH1040">
        <v>0</v>
      </c>
      <c r="CI1040">
        <v>0</v>
      </c>
      <c r="CJ1040">
        <v>29260</v>
      </c>
      <c r="CK1040">
        <v>0.68352699931647309</v>
      </c>
      <c r="CL1040">
        <v>0.57136875163569745</v>
      </c>
      <c r="CM1040">
        <v>61</v>
      </c>
      <c r="CN1040">
        <v>-1.6817334519302398</v>
      </c>
      <c r="CO1040">
        <v>2177</v>
      </c>
      <c r="CP1040">
        <v>0.84887373700000002</v>
      </c>
      <c r="CQ1040">
        <v>5.2264636000000003E-2</v>
      </c>
      <c r="CR1040">
        <v>23654</v>
      </c>
      <c r="CS1040">
        <v>0.85400000000000009</v>
      </c>
      <c r="CT1040">
        <v>24024</v>
      </c>
      <c r="CU1040">
        <v>0.89336907757999995</v>
      </c>
      <c r="CV1040">
        <v>31</v>
      </c>
      <c r="CW1040">
        <v>7</v>
      </c>
      <c r="CX1040">
        <v>7</v>
      </c>
      <c r="CY1040">
        <v>491</v>
      </c>
      <c r="CZ1040">
        <v>1168</v>
      </c>
      <c r="DA1040" s="2">
        <v>7420</v>
      </c>
      <c r="DB1040" s="2">
        <v>1650</v>
      </c>
      <c r="DC1040" s="2">
        <v>61.62</v>
      </c>
      <c r="DD1040" s="2">
        <v>2299</v>
      </c>
      <c r="DE1040">
        <v>364</v>
      </c>
      <c r="DF1040">
        <v>35</v>
      </c>
      <c r="DG1040">
        <v>6.85</v>
      </c>
      <c r="DH1040">
        <v>6.85</v>
      </c>
      <c r="DI1040" s="2">
        <v>6.85</v>
      </c>
      <c r="DJ1040">
        <v>0.76</v>
      </c>
      <c r="DK1040">
        <v>0.9713544499769865</v>
      </c>
      <c r="DL1040">
        <v>0</v>
      </c>
      <c r="DM1040">
        <v>34</v>
      </c>
      <c r="DN1040">
        <v>21.2</v>
      </c>
      <c r="DO1040">
        <v>9.6999999999999989E-2</v>
      </c>
      <c r="DP1040">
        <v>871.79000000000008</v>
      </c>
      <c r="DQ1040" s="2">
        <v>0</v>
      </c>
      <c r="DR1040" s="2">
        <v>669.70204781999996</v>
      </c>
      <c r="DS1040">
        <v>3.2272652211228566E-3</v>
      </c>
      <c r="DT1040">
        <v>5.1322253728657303</v>
      </c>
      <c r="DU1040">
        <v>1065006.5631347101</v>
      </c>
      <c r="DV1040">
        <v>1</v>
      </c>
    </row>
    <row r="1041" spans="1:126" x14ac:dyDescent="0.15">
      <c r="A1041" t="s">
        <v>1721</v>
      </c>
      <c r="B1041" t="s">
        <v>1842</v>
      </c>
      <c r="C1041">
        <v>21</v>
      </c>
      <c r="D1041">
        <v>165</v>
      </c>
      <c r="E1041" t="s">
        <v>1843</v>
      </c>
      <c r="F1041">
        <v>21165</v>
      </c>
      <c r="G1041" t="s">
        <v>6025</v>
      </c>
      <c r="H1041">
        <v>96</v>
      </c>
      <c r="I1041">
        <v>1.8</v>
      </c>
      <c r="J1041">
        <v>0.1</v>
      </c>
      <c r="K1041">
        <v>0.1</v>
      </c>
      <c r="L1041">
        <v>1.2</v>
      </c>
      <c r="M1041">
        <v>0.8</v>
      </c>
      <c r="N1041">
        <f t="shared" si="66"/>
        <v>9221.34</v>
      </c>
      <c r="O1041">
        <f t="shared" si="64"/>
        <v>778.65999999999985</v>
      </c>
      <c r="P1041">
        <f t="shared" si="65"/>
        <v>0.93439200000000011</v>
      </c>
      <c r="Q1041" s="4">
        <v>21165</v>
      </c>
      <c r="R1041" s="5">
        <v>37.950665000000001</v>
      </c>
      <c r="S1041" s="5">
        <v>-83.597515000000001</v>
      </c>
      <c r="T1041">
        <v>9</v>
      </c>
      <c r="U1041">
        <v>0.21502626624450857</v>
      </c>
      <c r="V1041">
        <v>6331</v>
      </c>
      <c r="W1041">
        <v>6337</v>
      </c>
      <c r="X1041">
        <v>6343</v>
      </c>
      <c r="Y1041">
        <v>6367</v>
      </c>
      <c r="Z1041">
        <v>3404</v>
      </c>
      <c r="AA1041">
        <v>21153</v>
      </c>
      <c r="AB1041">
        <v>2052.0519999999997</v>
      </c>
      <c r="AC1041">
        <v>31503</v>
      </c>
      <c r="AD1041">
        <v>0</v>
      </c>
      <c r="AE1041">
        <v>0</v>
      </c>
      <c r="AF1041">
        <v>10</v>
      </c>
      <c r="AG1041">
        <v>294</v>
      </c>
      <c r="AH1041">
        <v>3.4013605442176874E-2</v>
      </c>
      <c r="AI1041" s="3">
        <v>40962</v>
      </c>
      <c r="AJ1041" s="3">
        <v>130294.216046895</v>
      </c>
      <c r="AK1041">
        <v>78</v>
      </c>
      <c r="AL1041">
        <v>131865.60000000001</v>
      </c>
      <c r="AM1041">
        <v>365111</v>
      </c>
      <c r="AN1041">
        <v>12092</v>
      </c>
      <c r="AO1041">
        <v>377203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f t="shared" si="67"/>
        <v>6</v>
      </c>
      <c r="AW1041">
        <v>6343</v>
      </c>
      <c r="AX1041">
        <v>1</v>
      </c>
      <c r="AY1041">
        <v>115452963.59032799</v>
      </c>
      <c r="AZ1041">
        <v>115452.963590328</v>
      </c>
      <c r="BA1041">
        <v>17642.811506798302</v>
      </c>
      <c r="BB1041">
        <v>0.56680308555961745</v>
      </c>
      <c r="BC1041">
        <v>591</v>
      </c>
      <c r="BD1041">
        <v>6895</v>
      </c>
      <c r="BE1041">
        <v>-6304</v>
      </c>
      <c r="BF1041">
        <v>-0.99573527088927505</v>
      </c>
      <c r="BG1041">
        <v>33199</v>
      </c>
      <c r="BH1041">
        <v>5.2339586946239951</v>
      </c>
      <c r="BI1041">
        <v>1076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6593</v>
      </c>
      <c r="BU1041">
        <v>0.74</v>
      </c>
      <c r="BV1041">
        <v>0.46997729999999999</v>
      </c>
      <c r="BW1041">
        <v>32</v>
      </c>
      <c r="BX1041">
        <v>0.30335200000000001</v>
      </c>
      <c r="BY1041">
        <v>-1.7864199999999999</v>
      </c>
      <c r="BZ1041">
        <v>2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6304</v>
      </c>
      <c r="CK1041">
        <v>0.47588832487309646</v>
      </c>
      <c r="CL1041">
        <v>0.50193199381761977</v>
      </c>
      <c r="CM1041">
        <v>19</v>
      </c>
      <c r="CN1041">
        <v>-1.9834562183059592</v>
      </c>
      <c r="CO1041">
        <v>398</v>
      </c>
      <c r="CP1041">
        <v>-1.4242678308000001</v>
      </c>
      <c r="CQ1041">
        <v>-0.65756169009999998</v>
      </c>
      <c r="CR1041">
        <v>5208</v>
      </c>
      <c r="CS1041">
        <v>0.81799999999999995</v>
      </c>
      <c r="CT1041">
        <v>5008</v>
      </c>
      <c r="CU1041">
        <v>0.84866392599999996</v>
      </c>
      <c r="CV1041">
        <v>12</v>
      </c>
      <c r="CW1041">
        <v>2</v>
      </c>
      <c r="CX1041">
        <v>2</v>
      </c>
      <c r="CY1041">
        <v>178</v>
      </c>
      <c r="CZ1041">
        <v>438</v>
      </c>
      <c r="DA1041" s="2">
        <v>1708</v>
      </c>
      <c r="DB1041" s="2">
        <v>365</v>
      </c>
      <c r="DC1041" s="2">
        <v>47.71</v>
      </c>
      <c r="DD1041" s="2">
        <v>222</v>
      </c>
      <c r="DE1041">
        <v>122</v>
      </c>
      <c r="DF1041">
        <v>3</v>
      </c>
      <c r="DG1041">
        <v>31.81</v>
      </c>
      <c r="DH1041">
        <v>15.9</v>
      </c>
      <c r="DJ1041">
        <v>0.46</v>
      </c>
      <c r="DK1041">
        <v>0.88474683853327474</v>
      </c>
      <c r="DL1041">
        <v>0</v>
      </c>
      <c r="DM1041">
        <v>0</v>
      </c>
      <c r="DN1041">
        <v>1.6</v>
      </c>
      <c r="DO1041">
        <v>1.2E-2</v>
      </c>
      <c r="DP1041">
        <v>0</v>
      </c>
      <c r="DQ1041" s="2">
        <v>46992</v>
      </c>
      <c r="DR1041" s="2">
        <v>15.677177520000001</v>
      </c>
      <c r="DS1041">
        <v>1.1888754553499926E-4</v>
      </c>
      <c r="DT1041">
        <v>3.4526506085837099</v>
      </c>
      <c r="DU1041">
        <v>455285.84409125609</v>
      </c>
      <c r="DV1041">
        <v>0</v>
      </c>
    </row>
    <row r="1042" spans="1:126" x14ac:dyDescent="0.15">
      <c r="A1042" t="s">
        <v>1721</v>
      </c>
      <c r="B1042" t="s">
        <v>1214</v>
      </c>
      <c r="C1042">
        <v>21</v>
      </c>
      <c r="D1042">
        <v>167</v>
      </c>
      <c r="E1042" t="s">
        <v>1844</v>
      </c>
      <c r="F1042">
        <v>21167</v>
      </c>
      <c r="G1042" t="s">
        <v>6026</v>
      </c>
      <c r="H1042">
        <v>92</v>
      </c>
      <c r="I1042">
        <v>3.5</v>
      </c>
      <c r="J1042">
        <v>0.1</v>
      </c>
      <c r="K1042">
        <v>0.4</v>
      </c>
      <c r="L1042">
        <v>1.7</v>
      </c>
      <c r="M1042">
        <v>2.2999999999999998</v>
      </c>
      <c r="N1042">
        <f t="shared" si="66"/>
        <v>8484.6</v>
      </c>
      <c r="O1042">
        <f t="shared" si="64"/>
        <v>1515.3999999999996</v>
      </c>
      <c r="P1042">
        <f t="shared" si="65"/>
        <v>1.8184800000000003</v>
      </c>
      <c r="Q1042" s="4">
        <v>21167</v>
      </c>
      <c r="R1042" s="5">
        <v>37.812085000000003</v>
      </c>
      <c r="S1042" s="5">
        <v>-84.879694000000001</v>
      </c>
      <c r="T1042">
        <v>6</v>
      </c>
      <c r="U1042">
        <v>6.0822944948683351E-2</v>
      </c>
      <c r="V1042">
        <v>21283</v>
      </c>
      <c r="W1042">
        <v>21311</v>
      </c>
      <c r="X1042">
        <v>21342</v>
      </c>
      <c r="Y1042">
        <v>21370</v>
      </c>
      <c r="Z1042">
        <v>11269</v>
      </c>
      <c r="AA1042">
        <v>21155</v>
      </c>
      <c r="AB1042">
        <v>8382.8379999999997</v>
      </c>
      <c r="AC1042">
        <v>42083</v>
      </c>
      <c r="AD1042">
        <v>1</v>
      </c>
      <c r="AE1042">
        <v>4.6855964764314496E-5</v>
      </c>
      <c r="AF1042">
        <v>54</v>
      </c>
      <c r="AG1042">
        <v>1067</v>
      </c>
      <c r="AH1042">
        <v>5.0609184629803183E-2</v>
      </c>
      <c r="AI1042" s="3">
        <v>144250</v>
      </c>
      <c r="AJ1042" s="3">
        <v>159252.47793134002</v>
      </c>
      <c r="AK1042">
        <v>69</v>
      </c>
      <c r="AL1042">
        <v>162003.20000000001</v>
      </c>
      <c r="AM1042">
        <v>1244431</v>
      </c>
      <c r="AN1042">
        <v>71698</v>
      </c>
      <c r="AO1042">
        <v>1316129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12</v>
      </c>
      <c r="AV1042">
        <f t="shared" si="67"/>
        <v>12</v>
      </c>
      <c r="AW1042">
        <v>16823</v>
      </c>
      <c r="AX1042">
        <v>0.79</v>
      </c>
      <c r="AY1042">
        <v>433179155.54825902</v>
      </c>
      <c r="AZ1042">
        <v>433179.15554825903</v>
      </c>
      <c r="BA1042">
        <v>20841.542978879199</v>
      </c>
      <c r="BB1042">
        <v>0.47981092427436828</v>
      </c>
      <c r="BC1042">
        <v>11200</v>
      </c>
      <c r="BD1042">
        <v>29009</v>
      </c>
      <c r="BE1042">
        <v>-17809</v>
      </c>
      <c r="BF1042">
        <v>-0.8367711318893013</v>
      </c>
      <c r="BG1042">
        <v>264044</v>
      </c>
      <c r="BH1042">
        <v>12.372036360228657</v>
      </c>
      <c r="BI1042">
        <v>2726</v>
      </c>
      <c r="BJ1042">
        <v>26</v>
      </c>
      <c r="BK1042">
        <v>0</v>
      </c>
      <c r="BL1042">
        <v>1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2</v>
      </c>
      <c r="BS1042">
        <v>0</v>
      </c>
      <c r="BT1042">
        <v>21920</v>
      </c>
      <c r="BU1042">
        <v>0.76</v>
      </c>
      <c r="BV1042">
        <v>0.59848889999999999</v>
      </c>
      <c r="BW1042">
        <v>109</v>
      </c>
      <c r="BX1042">
        <v>1.414234</v>
      </c>
      <c r="BY1042">
        <v>-0.23860219999999999</v>
      </c>
      <c r="BZ1042">
        <v>26</v>
      </c>
      <c r="CA1042">
        <v>1</v>
      </c>
      <c r="CB1042">
        <v>1</v>
      </c>
      <c r="CC1042">
        <v>0</v>
      </c>
      <c r="CD1042">
        <v>0</v>
      </c>
      <c r="CE1042">
        <v>2</v>
      </c>
      <c r="CF1042">
        <v>0</v>
      </c>
      <c r="CG1042">
        <v>2</v>
      </c>
      <c r="CH1042">
        <v>2</v>
      </c>
      <c r="CI1042">
        <v>0</v>
      </c>
      <c r="CJ1042">
        <v>21388</v>
      </c>
      <c r="CK1042">
        <v>1.5896764540864037</v>
      </c>
      <c r="CL1042">
        <v>0.60254622612913</v>
      </c>
      <c r="CM1042">
        <v>86</v>
      </c>
      <c r="CN1042">
        <v>-0.40135487424217486</v>
      </c>
      <c r="CO1042">
        <v>2323</v>
      </c>
      <c r="CP1042">
        <v>0.404541396</v>
      </c>
      <c r="CQ1042">
        <v>0.24288416199999999</v>
      </c>
      <c r="CR1042">
        <v>18287</v>
      </c>
      <c r="CS1042">
        <v>0.85299999999999998</v>
      </c>
      <c r="CT1042">
        <v>17622</v>
      </c>
      <c r="CU1042">
        <v>0.89280665934000003</v>
      </c>
      <c r="CV1042">
        <v>23</v>
      </c>
      <c r="CW1042">
        <v>5</v>
      </c>
      <c r="CX1042">
        <v>6</v>
      </c>
      <c r="CY1042">
        <v>650</v>
      </c>
      <c r="CZ1042">
        <v>1573</v>
      </c>
      <c r="DA1042" s="2">
        <v>10063</v>
      </c>
      <c r="DB1042" s="2">
        <v>2065</v>
      </c>
      <c r="DC1042" s="2">
        <v>112.42</v>
      </c>
      <c r="DD1042" s="2">
        <v>1537</v>
      </c>
      <c r="DE1042">
        <v>436</v>
      </c>
      <c r="DF1042">
        <v>20</v>
      </c>
      <c r="DG1042">
        <v>23.42</v>
      </c>
      <c r="DH1042">
        <v>9.3699999999999992</v>
      </c>
      <c r="DI1042" s="2">
        <v>28.1</v>
      </c>
      <c r="DJ1042">
        <v>-0.03</v>
      </c>
      <c r="DK1042">
        <v>0.9520138648180243</v>
      </c>
      <c r="DL1042">
        <v>0</v>
      </c>
      <c r="DM1042">
        <v>0</v>
      </c>
      <c r="DN1042">
        <v>31.7</v>
      </c>
      <c r="DO1042">
        <v>0.19399999999999998</v>
      </c>
      <c r="DP1042">
        <v>117.63</v>
      </c>
      <c r="DQ1042" s="2">
        <v>0</v>
      </c>
      <c r="DR1042" s="2">
        <v>4964.5432532000004</v>
      </c>
      <c r="DS1042">
        <v>3.0644726036622733E-2</v>
      </c>
      <c r="DT1042">
        <v>4.9636271145264104</v>
      </c>
      <c r="DU1042">
        <v>804123.47616004501</v>
      </c>
      <c r="DV1042">
        <v>1</v>
      </c>
    </row>
    <row r="1043" spans="1:126" x14ac:dyDescent="0.15">
      <c r="A1043" t="s">
        <v>1721</v>
      </c>
      <c r="B1043" t="s">
        <v>1845</v>
      </c>
      <c r="C1043">
        <v>21</v>
      </c>
      <c r="D1043">
        <v>169</v>
      </c>
      <c r="E1043" t="s">
        <v>1846</v>
      </c>
      <c r="F1043">
        <v>21169</v>
      </c>
      <c r="G1043" t="s">
        <v>6027</v>
      </c>
      <c r="H1043">
        <v>96.3</v>
      </c>
      <c r="I1043">
        <v>1.5</v>
      </c>
      <c r="J1043">
        <v>0.1</v>
      </c>
      <c r="K1043">
        <v>0.1</v>
      </c>
      <c r="L1043">
        <v>0.8</v>
      </c>
      <c r="M1043">
        <v>1.1000000000000001</v>
      </c>
      <c r="N1043">
        <f t="shared" si="66"/>
        <v>9277.8099999999977</v>
      </c>
      <c r="O1043">
        <f t="shared" si="64"/>
        <v>722.19000000000233</v>
      </c>
      <c r="P1043">
        <f t="shared" si="65"/>
        <v>0.86662800000000306</v>
      </c>
      <c r="Q1043" s="4">
        <v>21169</v>
      </c>
      <c r="R1043" s="5">
        <v>36.992514999999997</v>
      </c>
      <c r="S1043" s="5">
        <v>-85.633598000000006</v>
      </c>
      <c r="T1043">
        <v>9</v>
      </c>
      <c r="U1043">
        <v>0.14403165736230009</v>
      </c>
      <c r="V1043">
        <v>10074</v>
      </c>
      <c r="W1043">
        <v>10025</v>
      </c>
      <c r="X1043">
        <v>9985</v>
      </c>
      <c r="Y1043">
        <v>9908</v>
      </c>
      <c r="Z1043">
        <v>5152</v>
      </c>
      <c r="AA1043">
        <v>21157</v>
      </c>
      <c r="AB1043">
        <v>3556.1619999999998</v>
      </c>
      <c r="AC1043">
        <v>32294</v>
      </c>
      <c r="AD1043">
        <v>1</v>
      </c>
      <c r="AE1043">
        <v>1.0015022533800701E-4</v>
      </c>
      <c r="AF1043">
        <v>24</v>
      </c>
      <c r="AG1043">
        <v>924</v>
      </c>
      <c r="AH1043">
        <v>2.5974025974025976E-2</v>
      </c>
      <c r="AI1043" s="3">
        <v>125293</v>
      </c>
      <c r="AJ1043" s="3">
        <v>185372.83674436502</v>
      </c>
      <c r="AK1043">
        <v>78</v>
      </c>
      <c r="AL1043">
        <v>186227.20000000001</v>
      </c>
      <c r="AM1043">
        <v>320399</v>
      </c>
      <c r="AN1043">
        <v>52597</v>
      </c>
      <c r="AO1043">
        <v>372996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8</v>
      </c>
      <c r="AV1043">
        <f t="shared" si="67"/>
        <v>8</v>
      </c>
      <c r="AW1043">
        <v>100</v>
      </c>
      <c r="AX1043">
        <v>1.0000000000000009E-2</v>
      </c>
      <c r="AY1043">
        <v>92240664.807643995</v>
      </c>
      <c r="AZ1043">
        <v>92240.664807643989</v>
      </c>
      <c r="BA1043">
        <v>9158.5317823280893</v>
      </c>
      <c r="BB1043">
        <v>1.0918780692878711</v>
      </c>
      <c r="BC1043">
        <v>3540</v>
      </c>
      <c r="BD1043">
        <v>7931</v>
      </c>
      <c r="BE1043">
        <v>-4391</v>
      </c>
      <c r="BF1043">
        <v>-0.43587452848918007</v>
      </c>
      <c r="BG1043">
        <v>139644</v>
      </c>
      <c r="BH1043">
        <v>13.985378067100651</v>
      </c>
      <c r="BI1043">
        <v>1589</v>
      </c>
      <c r="BJ1043">
        <v>5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10063</v>
      </c>
      <c r="BU1043">
        <v>0.81</v>
      </c>
      <c r="BV1043">
        <v>0.53172090000000005</v>
      </c>
      <c r="BW1043">
        <v>29</v>
      </c>
      <c r="BX1043">
        <v>0.69561770000000001</v>
      </c>
      <c r="BY1043">
        <v>-1.4945550000000001</v>
      </c>
      <c r="BZ1043">
        <v>5</v>
      </c>
      <c r="CA1043">
        <v>0</v>
      </c>
      <c r="CB1043">
        <v>2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9992</v>
      </c>
      <c r="CK1043">
        <v>0.80064051240992784</v>
      </c>
      <c r="CL1043">
        <v>0.56183698133476567</v>
      </c>
      <c r="CM1043">
        <v>26</v>
      </c>
      <c r="CN1043">
        <v>-1.5404113131125725</v>
      </c>
      <c r="CO1043">
        <v>626</v>
      </c>
      <c r="CP1043">
        <v>-0.12387910670000001</v>
      </c>
      <c r="CQ1043">
        <v>-0.52527932629999996</v>
      </c>
      <c r="CR1043">
        <v>8389</v>
      </c>
      <c r="CS1043">
        <v>0.84900000000000009</v>
      </c>
      <c r="CT1043">
        <v>7807</v>
      </c>
      <c r="CU1043">
        <v>0.86283485927000003</v>
      </c>
      <c r="CV1043">
        <v>10</v>
      </c>
      <c r="CW1043">
        <v>2</v>
      </c>
      <c r="CX1043">
        <v>1</v>
      </c>
      <c r="CY1043">
        <v>854</v>
      </c>
      <c r="CZ1043">
        <v>1341</v>
      </c>
      <c r="DA1043" s="2">
        <v>4194</v>
      </c>
      <c r="DB1043" s="2">
        <v>445</v>
      </c>
      <c r="DC1043" s="2">
        <v>120.2</v>
      </c>
      <c r="DD1043" s="2">
        <v>489</v>
      </c>
      <c r="DE1043">
        <v>337</v>
      </c>
      <c r="DF1043">
        <v>36</v>
      </c>
      <c r="DG1043">
        <v>10.02</v>
      </c>
      <c r="DH1043">
        <v>20.03</v>
      </c>
      <c r="DI1043" s="2">
        <v>10.02</v>
      </c>
      <c r="DJ1043">
        <v>-3.16</v>
      </c>
      <c r="DK1043">
        <v>0.98757312858659307</v>
      </c>
      <c r="DL1043">
        <v>2.1645021645021645E-3</v>
      </c>
      <c r="DN1043">
        <v>54.2</v>
      </c>
      <c r="DO1043">
        <v>0.29699999999999999</v>
      </c>
      <c r="DP1043">
        <v>5016.5099999999993</v>
      </c>
      <c r="DQ1043" s="2">
        <v>0</v>
      </c>
      <c r="DR1043" s="2">
        <v>432.51981064999995</v>
      </c>
      <c r="DS1043">
        <v>2.3225395723844846E-3</v>
      </c>
      <c r="DT1043">
        <v>4.4672103226072597</v>
      </c>
      <c r="DU1043">
        <v>831916.07019024668</v>
      </c>
      <c r="DV1043">
        <v>1</v>
      </c>
    </row>
    <row r="1044" spans="1:126" x14ac:dyDescent="0.15">
      <c r="A1044" t="s">
        <v>1721</v>
      </c>
      <c r="B1044" t="s">
        <v>202</v>
      </c>
      <c r="C1044">
        <v>21</v>
      </c>
      <c r="D1044">
        <v>171</v>
      </c>
      <c r="E1044" t="s">
        <v>1847</v>
      </c>
      <c r="F1044">
        <v>21171</v>
      </c>
      <c r="G1044" t="s">
        <v>6028</v>
      </c>
      <c r="H1044">
        <v>94.1</v>
      </c>
      <c r="I1044">
        <v>2.1</v>
      </c>
      <c r="J1044">
        <v>0.1</v>
      </c>
      <c r="K1044">
        <v>0.1</v>
      </c>
      <c r="L1044">
        <v>1</v>
      </c>
      <c r="M1044">
        <v>2.6</v>
      </c>
      <c r="N1044">
        <f t="shared" si="66"/>
        <v>8867</v>
      </c>
      <c r="O1044">
        <f t="shared" si="64"/>
        <v>1133</v>
      </c>
      <c r="P1044">
        <f t="shared" si="65"/>
        <v>1.3596000000000006</v>
      </c>
      <c r="Q1044" s="4">
        <v>21171</v>
      </c>
      <c r="R1044" s="5">
        <v>36.714077000000003</v>
      </c>
      <c r="S1044" s="5">
        <v>-85.713508000000004</v>
      </c>
      <c r="T1044">
        <v>8</v>
      </c>
      <c r="U1044">
        <v>0.20685468411571728</v>
      </c>
      <c r="V1044">
        <v>10925</v>
      </c>
      <c r="W1044">
        <v>10837</v>
      </c>
      <c r="X1044">
        <v>10765</v>
      </c>
      <c r="Y1044">
        <v>10617</v>
      </c>
      <c r="Z1044">
        <v>5553</v>
      </c>
      <c r="AA1044">
        <v>21159</v>
      </c>
      <c r="AB1044">
        <v>3508.84</v>
      </c>
      <c r="AC1044">
        <v>31045</v>
      </c>
      <c r="AD1044">
        <v>1</v>
      </c>
      <c r="AE1044">
        <v>9.2893636785880163E-5</v>
      </c>
      <c r="AF1044">
        <v>20</v>
      </c>
      <c r="AG1044">
        <v>858</v>
      </c>
      <c r="AH1044">
        <v>2.3310023310023312E-2</v>
      </c>
      <c r="AI1044" s="3">
        <v>172276</v>
      </c>
      <c r="AJ1044" s="3">
        <v>210798.68916333001</v>
      </c>
      <c r="AK1044">
        <v>91</v>
      </c>
      <c r="AL1044">
        <v>212563.20000000001</v>
      </c>
      <c r="AM1044">
        <v>921326</v>
      </c>
      <c r="AN1044">
        <v>58899</v>
      </c>
      <c r="AO1044">
        <v>980225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15</v>
      </c>
      <c r="AV1044">
        <f t="shared" si="67"/>
        <v>15</v>
      </c>
      <c r="AW1044">
        <v>5252</v>
      </c>
      <c r="AX1044">
        <v>0.52</v>
      </c>
      <c r="AY1044">
        <v>381005367.03126103</v>
      </c>
      <c r="AZ1044">
        <v>381005.36703126103</v>
      </c>
      <c r="BA1044">
        <v>32412.633023592702</v>
      </c>
      <c r="BB1044">
        <v>0.30852168019553178</v>
      </c>
      <c r="BC1044">
        <v>1092</v>
      </c>
      <c r="BD1044">
        <v>0</v>
      </c>
      <c r="BE1044">
        <v>1092</v>
      </c>
      <c r="BF1044">
        <v>9.9954233409610987E-2</v>
      </c>
      <c r="BG1044">
        <v>189225</v>
      </c>
      <c r="BH1044">
        <v>17.577798420808175</v>
      </c>
      <c r="BI1044">
        <v>1758</v>
      </c>
      <c r="BJ1044">
        <v>7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2</v>
      </c>
      <c r="BR1044">
        <v>1</v>
      </c>
      <c r="BS1044">
        <v>0</v>
      </c>
      <c r="BT1044">
        <v>11569</v>
      </c>
      <c r="BU1044">
        <v>0.78</v>
      </c>
      <c r="BV1044">
        <v>0.51821819999999996</v>
      </c>
      <c r="BW1044">
        <v>52</v>
      </c>
      <c r="BX1044">
        <v>0.86437889999999995</v>
      </c>
      <c r="BY1044">
        <v>-1.172013</v>
      </c>
      <c r="BZ1044">
        <v>10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10707</v>
      </c>
      <c r="CK1044">
        <v>0.93396843186700285</v>
      </c>
      <c r="CL1044">
        <v>0.56526917579799907</v>
      </c>
      <c r="CM1044">
        <v>46</v>
      </c>
      <c r="CN1044">
        <v>-1.1037259041659808</v>
      </c>
      <c r="CO1044">
        <v>842</v>
      </c>
      <c r="CP1044">
        <v>6.4999243999999998E-2</v>
      </c>
      <c r="CQ1044">
        <v>-0.31088262770000002</v>
      </c>
      <c r="CR1044">
        <v>8947</v>
      </c>
      <c r="CS1044">
        <v>0.84099999999999997</v>
      </c>
      <c r="CT1044">
        <v>8325</v>
      </c>
      <c r="CU1044">
        <v>0.84848007559999994</v>
      </c>
      <c r="CV1044">
        <v>8</v>
      </c>
      <c r="CW1044">
        <v>7</v>
      </c>
      <c r="CX1044">
        <v>6</v>
      </c>
      <c r="CY1044">
        <v>782</v>
      </c>
      <c r="CZ1044">
        <v>1274</v>
      </c>
      <c r="DA1044" s="2">
        <v>5850</v>
      </c>
      <c r="DB1044" s="2">
        <v>665</v>
      </c>
      <c r="DC1044" s="2">
        <v>74.900000000000006</v>
      </c>
      <c r="DD1044" s="2">
        <v>474</v>
      </c>
      <c r="DE1044">
        <v>281</v>
      </c>
      <c r="DF1044">
        <v>16</v>
      </c>
      <c r="DG1044">
        <v>18.72</v>
      </c>
      <c r="DH1044">
        <v>18.72</v>
      </c>
      <c r="DJ1044">
        <v>-0.1</v>
      </c>
      <c r="DK1044">
        <v>0.97191135155216046</v>
      </c>
      <c r="DL1044">
        <v>3.4965034965034965E-3</v>
      </c>
      <c r="DM1044">
        <v>57</v>
      </c>
      <c r="DN1044">
        <v>30.8</v>
      </c>
      <c r="DO1044">
        <v>0.14300000000000002</v>
      </c>
      <c r="DP1044">
        <v>878.93999999999994</v>
      </c>
      <c r="DQ1044" s="2">
        <v>0</v>
      </c>
      <c r="DR1044" s="2">
        <v>18.153491429999999</v>
      </c>
      <c r="DS1044">
        <v>8.5401321617288402E-5</v>
      </c>
      <c r="DT1044">
        <v>5.1852375639522101</v>
      </c>
      <c r="DU1044">
        <v>1102190.6893538865</v>
      </c>
      <c r="DV1044">
        <v>1</v>
      </c>
    </row>
    <row r="1045" spans="1:126" x14ac:dyDescent="0.15">
      <c r="A1045" t="s">
        <v>1721</v>
      </c>
      <c r="B1045" t="s">
        <v>204</v>
      </c>
      <c r="C1045">
        <v>21</v>
      </c>
      <c r="D1045">
        <v>173</v>
      </c>
      <c r="E1045" t="s">
        <v>1848</v>
      </c>
      <c r="F1045">
        <v>21173</v>
      </c>
      <c r="G1045" t="s">
        <v>6029</v>
      </c>
      <c r="H1045">
        <v>93.3</v>
      </c>
      <c r="I1045">
        <v>2.7</v>
      </c>
      <c r="J1045">
        <v>0.2</v>
      </c>
      <c r="K1045">
        <v>0.3</v>
      </c>
      <c r="L1045">
        <v>1.1000000000000001</v>
      </c>
      <c r="M1045">
        <v>2.5</v>
      </c>
      <c r="N1045">
        <f t="shared" si="66"/>
        <v>8719.77</v>
      </c>
      <c r="O1045">
        <f t="shared" si="64"/>
        <v>1280.2299999999996</v>
      </c>
      <c r="P1045">
        <f t="shared" si="65"/>
        <v>1.536276</v>
      </c>
      <c r="Q1045" s="4">
        <v>21173</v>
      </c>
      <c r="R1045" s="5">
        <v>38.038137999999996</v>
      </c>
      <c r="S1045" s="5">
        <v>-83.912336999999994</v>
      </c>
      <c r="T1045">
        <v>6</v>
      </c>
      <c r="U1045">
        <v>7.2683496252920254E-2</v>
      </c>
      <c r="V1045">
        <v>26517</v>
      </c>
      <c r="W1045">
        <v>26983</v>
      </c>
      <c r="X1045">
        <v>27167</v>
      </c>
      <c r="Y1045">
        <v>27569</v>
      </c>
      <c r="Z1045">
        <v>14546</v>
      </c>
      <c r="AA1045">
        <v>21161</v>
      </c>
      <c r="AB1045">
        <v>10055.240999999998</v>
      </c>
      <c r="AC1045">
        <v>39275</v>
      </c>
      <c r="AD1045">
        <v>1</v>
      </c>
      <c r="AE1045">
        <v>3.6809364302278502E-5</v>
      </c>
      <c r="AF1045">
        <v>15</v>
      </c>
      <c r="AG1045">
        <v>609</v>
      </c>
      <c r="AH1045">
        <v>2.4630541871921183E-2</v>
      </c>
      <c r="AI1045" s="3">
        <v>99436</v>
      </c>
      <c r="AJ1045" s="3">
        <v>126314.5013112</v>
      </c>
      <c r="AK1045">
        <v>84</v>
      </c>
      <c r="AL1045">
        <v>127244.79999999999</v>
      </c>
      <c r="AM1045">
        <v>146767</v>
      </c>
      <c r="AN1045">
        <v>35718</v>
      </c>
      <c r="AO1045">
        <v>182485</v>
      </c>
      <c r="AP1045">
        <v>2</v>
      </c>
      <c r="AQ1045">
        <v>0</v>
      </c>
      <c r="AR1045">
        <v>2</v>
      </c>
      <c r="AS1045">
        <v>7.4120742689841757E-2</v>
      </c>
      <c r="AT1045">
        <v>2</v>
      </c>
      <c r="AU1045">
        <v>29</v>
      </c>
      <c r="AV1045">
        <f t="shared" si="67"/>
        <v>31</v>
      </c>
      <c r="AW1045">
        <v>27209</v>
      </c>
      <c r="AX1045">
        <v>0.91</v>
      </c>
      <c r="AY1045">
        <v>134189650.75374199</v>
      </c>
      <c r="AZ1045">
        <v>134189.650753742</v>
      </c>
      <c r="BA1045">
        <v>5951.4264919319803</v>
      </c>
      <c r="BB1045">
        <v>1.680269430120064</v>
      </c>
      <c r="BC1045">
        <v>22165</v>
      </c>
      <c r="BD1045">
        <v>20639</v>
      </c>
      <c r="BE1045">
        <v>1526</v>
      </c>
      <c r="BF1045">
        <v>5.7547988083116494E-2</v>
      </c>
      <c r="BG1045">
        <v>594660</v>
      </c>
      <c r="BH1045">
        <v>21.889056575992932</v>
      </c>
      <c r="BI1045">
        <v>2805</v>
      </c>
      <c r="BJ1045">
        <v>14</v>
      </c>
      <c r="BK1045">
        <v>1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4</v>
      </c>
      <c r="BR1045">
        <v>2</v>
      </c>
      <c r="BS1045">
        <v>0</v>
      </c>
      <c r="BT1045">
        <v>25835</v>
      </c>
      <c r="BU1045">
        <v>0.76</v>
      </c>
      <c r="BV1045">
        <v>0.53564579999999995</v>
      </c>
      <c r="BW1045">
        <v>91</v>
      </c>
      <c r="BX1045">
        <v>0.89026519999999998</v>
      </c>
      <c r="BY1045">
        <v>-1.1911309999999999</v>
      </c>
      <c r="BZ1045">
        <v>18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3</v>
      </c>
      <c r="CH1045">
        <v>2</v>
      </c>
      <c r="CI1045">
        <v>0</v>
      </c>
      <c r="CJ1045">
        <v>27366</v>
      </c>
      <c r="CK1045">
        <v>0.95008404589636775</v>
      </c>
      <c r="CL1045">
        <v>0.53865965834428386</v>
      </c>
      <c r="CM1045">
        <v>91</v>
      </c>
      <c r="CN1045">
        <v>-1.3595189754259585</v>
      </c>
      <c r="CO1045">
        <v>2810</v>
      </c>
      <c r="CP1045">
        <v>-8.1710264699999993E-2</v>
      </c>
      <c r="CQ1045">
        <v>8.2485986999999997E-2</v>
      </c>
      <c r="CR1045">
        <v>22898</v>
      </c>
      <c r="CS1045">
        <v>0.82499999999999996</v>
      </c>
      <c r="CT1045">
        <v>21717</v>
      </c>
      <c r="CU1045">
        <v>0.87114174408</v>
      </c>
      <c r="CV1045">
        <v>97</v>
      </c>
      <c r="CW1045">
        <v>15</v>
      </c>
      <c r="CX1045">
        <v>13</v>
      </c>
      <c r="CY1045">
        <v>580</v>
      </c>
      <c r="CZ1045">
        <v>893</v>
      </c>
      <c r="DA1045" s="2">
        <v>14631</v>
      </c>
      <c r="DB1045" s="2">
        <v>1585</v>
      </c>
      <c r="DC1045" s="2">
        <v>91.74</v>
      </c>
      <c r="DD1045" s="2">
        <v>1521</v>
      </c>
      <c r="DE1045">
        <v>265</v>
      </c>
      <c r="DF1045">
        <v>12</v>
      </c>
      <c r="DG1045">
        <v>11.01</v>
      </c>
      <c r="DH1045">
        <v>11.01</v>
      </c>
      <c r="DI1045" s="2">
        <v>3.67</v>
      </c>
      <c r="DJ1045">
        <v>-1.1200000000000001</v>
      </c>
      <c r="DK1045">
        <v>0.95136570256245223</v>
      </c>
      <c r="DL1045">
        <v>0</v>
      </c>
      <c r="DM1045">
        <v>0</v>
      </c>
      <c r="DN1045">
        <v>30.6</v>
      </c>
      <c r="DO1045">
        <v>0.248</v>
      </c>
      <c r="DP1045">
        <v>98.71</v>
      </c>
      <c r="DQ1045" s="2">
        <v>0</v>
      </c>
      <c r="DR1045" s="2">
        <v>0</v>
      </c>
      <c r="DS1045">
        <v>0</v>
      </c>
      <c r="DT1045">
        <v>3.25139437667253</v>
      </c>
      <c r="DU1045">
        <v>413723.0271808207</v>
      </c>
      <c r="DV1045">
        <v>1</v>
      </c>
    </row>
    <row r="1046" spans="1:126" x14ac:dyDescent="0.15">
      <c r="A1046" t="s">
        <v>1721</v>
      </c>
      <c r="B1046" t="s">
        <v>206</v>
      </c>
      <c r="C1046">
        <v>21</v>
      </c>
      <c r="D1046">
        <v>175</v>
      </c>
      <c r="E1046" t="s">
        <v>1849</v>
      </c>
      <c r="F1046">
        <v>21175</v>
      </c>
      <c r="G1046" t="s">
        <v>6030</v>
      </c>
      <c r="H1046">
        <v>93.7</v>
      </c>
      <c r="I1046">
        <v>4.3</v>
      </c>
      <c r="J1046">
        <v>0.2</v>
      </c>
      <c r="K1046">
        <v>0.3</v>
      </c>
      <c r="L1046">
        <v>0.7</v>
      </c>
      <c r="M1046">
        <v>0.8</v>
      </c>
      <c r="N1046">
        <f t="shared" si="66"/>
        <v>8799.44</v>
      </c>
      <c r="O1046">
        <f t="shared" si="64"/>
        <v>1200.5599999999995</v>
      </c>
      <c r="P1046">
        <f t="shared" si="65"/>
        <v>1.440672</v>
      </c>
      <c r="Q1046" s="4">
        <v>21175</v>
      </c>
      <c r="R1046" s="5">
        <v>37.922939999999997</v>
      </c>
      <c r="S1046" s="5">
        <v>-83.258944</v>
      </c>
      <c r="T1046">
        <v>9</v>
      </c>
      <c r="U1046">
        <v>0.15323645344221495</v>
      </c>
      <c r="V1046">
        <v>13898</v>
      </c>
      <c r="W1046">
        <v>13522</v>
      </c>
      <c r="X1046">
        <v>13428</v>
      </c>
      <c r="Y1046">
        <v>13262</v>
      </c>
      <c r="Z1046">
        <v>7854</v>
      </c>
      <c r="AA1046">
        <v>21163</v>
      </c>
      <c r="AB1046">
        <v>3528.0080000000003</v>
      </c>
      <c r="AC1046">
        <v>29707</v>
      </c>
      <c r="AD1046">
        <v>0</v>
      </c>
      <c r="AE1046">
        <v>0</v>
      </c>
      <c r="AF1046">
        <v>31</v>
      </c>
      <c r="AG1046">
        <v>694</v>
      </c>
      <c r="AH1046">
        <v>4.4668587896253602E-2</v>
      </c>
      <c r="AI1046" s="3">
        <v>118797</v>
      </c>
      <c r="AJ1046" s="3">
        <v>243921.07851523501</v>
      </c>
      <c r="AK1046">
        <v>100</v>
      </c>
      <c r="AL1046">
        <v>245606.39999999999</v>
      </c>
      <c r="AM1046">
        <v>642330</v>
      </c>
      <c r="AN1046">
        <v>35228</v>
      </c>
      <c r="AO1046">
        <v>677558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5</v>
      </c>
      <c r="AV1046">
        <f t="shared" si="67"/>
        <v>5</v>
      </c>
      <c r="AW1046">
        <v>13428</v>
      </c>
      <c r="AX1046">
        <v>1</v>
      </c>
      <c r="AY1046">
        <v>244754515.20566899</v>
      </c>
      <c r="AZ1046">
        <v>244754.51520566898</v>
      </c>
      <c r="BA1046">
        <v>17540.0468398878</v>
      </c>
      <c r="BB1046">
        <v>0.57012390510035649</v>
      </c>
      <c r="BC1046">
        <v>1096</v>
      </c>
      <c r="BD1046">
        <v>14665</v>
      </c>
      <c r="BE1046">
        <v>-13569</v>
      </c>
      <c r="BF1046">
        <v>-0.97632752914088361</v>
      </c>
      <c r="BG1046">
        <v>199495</v>
      </c>
      <c r="BH1046">
        <v>14.856642835865356</v>
      </c>
      <c r="BI1046">
        <v>2093</v>
      </c>
      <c r="BJ1046">
        <v>4</v>
      </c>
      <c r="BK1046">
        <v>1</v>
      </c>
      <c r="BL1046">
        <v>1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1</v>
      </c>
      <c r="BS1046">
        <v>0</v>
      </c>
      <c r="BT1046">
        <v>14092</v>
      </c>
      <c r="BU1046">
        <v>0.78</v>
      </c>
      <c r="BV1046">
        <v>0.38659840000000001</v>
      </c>
      <c r="BW1046">
        <v>47</v>
      </c>
      <c r="BX1046">
        <v>0.63866029999999996</v>
      </c>
      <c r="BY1046">
        <v>-2.1965560000000002</v>
      </c>
      <c r="BZ1046">
        <v>3</v>
      </c>
      <c r="CA1046">
        <v>1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1</v>
      </c>
      <c r="CI1046">
        <v>0</v>
      </c>
      <c r="CJ1046">
        <v>13326</v>
      </c>
      <c r="CK1046">
        <v>0.52528890889989499</v>
      </c>
      <c r="CL1046">
        <v>0.50134529147982065</v>
      </c>
      <c r="CM1046">
        <v>47</v>
      </c>
      <c r="CN1046">
        <v>-1.8668654537813836</v>
      </c>
      <c r="CO1046">
        <v>936</v>
      </c>
      <c r="CP1046">
        <v>4.8360011000000001E-2</v>
      </c>
      <c r="CQ1046">
        <v>-0.54394348270000004</v>
      </c>
      <c r="CR1046">
        <v>10725</v>
      </c>
      <c r="CS1046">
        <v>0.81099999999999994</v>
      </c>
      <c r="CT1046">
        <v>11216</v>
      </c>
      <c r="CU1046">
        <v>0.86912519063000004</v>
      </c>
      <c r="CV1046">
        <v>23</v>
      </c>
      <c r="CW1046">
        <v>4</v>
      </c>
      <c r="CX1046">
        <v>4</v>
      </c>
      <c r="CY1046">
        <v>798</v>
      </c>
      <c r="CZ1046">
        <v>1056</v>
      </c>
      <c r="DA1046" s="2">
        <v>4703</v>
      </c>
      <c r="DB1046" s="2">
        <v>660</v>
      </c>
      <c r="DC1046" s="2">
        <v>97.16</v>
      </c>
      <c r="DD1046" s="2">
        <v>765</v>
      </c>
      <c r="DE1046">
        <v>304</v>
      </c>
      <c r="DF1046">
        <v>28</v>
      </c>
      <c r="DG1046">
        <v>14.95</v>
      </c>
      <c r="DH1046">
        <v>7.47</v>
      </c>
      <c r="DJ1046">
        <v>0.39</v>
      </c>
      <c r="DK1046">
        <v>0.96637962238103658</v>
      </c>
      <c r="DL1046">
        <v>0</v>
      </c>
      <c r="DM1046">
        <v>0</v>
      </c>
      <c r="DN1046">
        <v>12.5</v>
      </c>
      <c r="DO1046">
        <v>5.2000000000000005E-2</v>
      </c>
      <c r="DP1046">
        <v>4.03</v>
      </c>
      <c r="DQ1046" s="2">
        <v>13164</v>
      </c>
      <c r="DR1046" s="2">
        <v>0</v>
      </c>
      <c r="DS1046">
        <v>0</v>
      </c>
      <c r="DT1046">
        <v>2.38863978381857</v>
      </c>
      <c r="DU1046">
        <v>586665.21820045717</v>
      </c>
      <c r="DV1046">
        <v>1</v>
      </c>
    </row>
    <row r="1047" spans="1:126" x14ac:dyDescent="0.15">
      <c r="A1047" t="s">
        <v>1721</v>
      </c>
      <c r="B1047" t="s">
        <v>1850</v>
      </c>
      <c r="C1047">
        <v>21</v>
      </c>
      <c r="D1047">
        <v>177</v>
      </c>
      <c r="E1047" t="s">
        <v>1851</v>
      </c>
      <c r="F1047">
        <v>21177</v>
      </c>
      <c r="G1047" t="s">
        <v>6031</v>
      </c>
      <c r="H1047">
        <v>93</v>
      </c>
      <c r="I1047">
        <v>4.5</v>
      </c>
      <c r="J1047">
        <v>0.1</v>
      </c>
      <c r="K1047">
        <v>0.1</v>
      </c>
      <c r="L1047">
        <v>1</v>
      </c>
      <c r="M1047">
        <v>1.2</v>
      </c>
      <c r="N1047">
        <f t="shared" si="66"/>
        <v>8671.7100000000009</v>
      </c>
      <c r="O1047">
        <f t="shared" si="64"/>
        <v>1328.2899999999991</v>
      </c>
      <c r="P1047">
        <f t="shared" si="65"/>
        <v>1.5939479999999995</v>
      </c>
      <c r="Q1047" s="4">
        <v>21177</v>
      </c>
      <c r="R1047" s="5">
        <v>37.213816000000001</v>
      </c>
      <c r="S1047" s="5">
        <v>-87.134091999999995</v>
      </c>
      <c r="T1047">
        <v>6</v>
      </c>
      <c r="U1047">
        <v>4.8630885964853973E-2</v>
      </c>
      <c r="V1047">
        <v>31399</v>
      </c>
      <c r="W1047">
        <v>31391</v>
      </c>
      <c r="X1047">
        <v>31309</v>
      </c>
      <c r="Y1047">
        <v>31248</v>
      </c>
      <c r="Z1047">
        <v>16310</v>
      </c>
      <c r="AA1047">
        <v>21165</v>
      </c>
      <c r="AB1047">
        <v>10479.422</v>
      </c>
      <c r="AC1047">
        <v>38961</v>
      </c>
      <c r="AD1047">
        <v>2</v>
      </c>
      <c r="AE1047">
        <v>6.387939570091667E-5</v>
      </c>
      <c r="AF1047">
        <v>17</v>
      </c>
      <c r="AG1047">
        <v>630</v>
      </c>
      <c r="AH1047">
        <v>2.6984126984126985E-2</v>
      </c>
      <c r="AI1047" s="3">
        <v>128761</v>
      </c>
      <c r="AJ1047" s="3">
        <v>298931.45325959503</v>
      </c>
      <c r="AK1047">
        <v>80</v>
      </c>
      <c r="AL1047">
        <v>306860.80000000005</v>
      </c>
      <c r="AM1047">
        <v>472935</v>
      </c>
      <c r="AN1047">
        <v>49455</v>
      </c>
      <c r="AO1047">
        <v>522390</v>
      </c>
      <c r="AP1047">
        <v>5</v>
      </c>
      <c r="AQ1047">
        <v>0</v>
      </c>
      <c r="AR1047">
        <v>5</v>
      </c>
      <c r="AS1047">
        <v>0.15928132267210349</v>
      </c>
      <c r="AT1047">
        <v>5</v>
      </c>
      <c r="AU1047">
        <v>23</v>
      </c>
      <c r="AV1047">
        <f t="shared" si="67"/>
        <v>28</v>
      </c>
      <c r="AW1047">
        <v>20878</v>
      </c>
      <c r="AX1047">
        <v>0.67999999999999994</v>
      </c>
      <c r="AY1047">
        <v>251823791.73941201</v>
      </c>
      <c r="AZ1047">
        <v>251823.791739412</v>
      </c>
      <c r="BA1047">
        <v>7915.2125261941401</v>
      </c>
      <c r="BB1047">
        <v>1.2633899553431556</v>
      </c>
      <c r="BC1047">
        <v>11844</v>
      </c>
      <c r="BD1047">
        <v>22612</v>
      </c>
      <c r="BE1047">
        <v>-10768</v>
      </c>
      <c r="BF1047">
        <v>-0.34294085798910795</v>
      </c>
      <c r="BG1047">
        <v>464197</v>
      </c>
      <c r="BH1047">
        <v>14.826311923089207</v>
      </c>
      <c r="BI1047">
        <v>4531</v>
      </c>
      <c r="BJ1047">
        <v>66</v>
      </c>
      <c r="BK1047">
        <v>3</v>
      </c>
      <c r="BL1047">
        <v>2</v>
      </c>
      <c r="BM1047">
        <v>0</v>
      </c>
      <c r="BN1047">
        <v>0</v>
      </c>
      <c r="BO1047">
        <v>2</v>
      </c>
      <c r="BP1047">
        <v>0</v>
      </c>
      <c r="BQ1047">
        <v>3</v>
      </c>
      <c r="BR1047">
        <v>3</v>
      </c>
      <c r="BS1047">
        <v>0</v>
      </c>
      <c r="BT1047">
        <v>31274</v>
      </c>
      <c r="BU1047">
        <v>0.8</v>
      </c>
      <c r="BV1047">
        <v>0.52761060000000004</v>
      </c>
      <c r="BW1047">
        <v>102</v>
      </c>
      <c r="BX1047">
        <v>2.5260600000000002</v>
      </c>
      <c r="BY1047">
        <v>6.0058000000000004E-3</v>
      </c>
      <c r="BZ1047">
        <v>60</v>
      </c>
      <c r="CA1047">
        <v>2</v>
      </c>
      <c r="CB1047">
        <v>2</v>
      </c>
      <c r="CC1047">
        <v>0</v>
      </c>
      <c r="CD1047">
        <v>0</v>
      </c>
      <c r="CE1047">
        <v>2</v>
      </c>
      <c r="CF1047">
        <v>1</v>
      </c>
      <c r="CG1047">
        <v>1</v>
      </c>
      <c r="CH1047">
        <v>2</v>
      </c>
      <c r="CI1047">
        <v>0</v>
      </c>
      <c r="CJ1047">
        <v>31243</v>
      </c>
      <c r="CK1047">
        <v>2.2405018724194221</v>
      </c>
      <c r="CL1047">
        <v>0.57442395274383373</v>
      </c>
      <c r="CM1047">
        <v>87</v>
      </c>
      <c r="CN1047">
        <v>-0.1611072382521406</v>
      </c>
      <c r="CO1047">
        <v>2011</v>
      </c>
      <c r="CP1047">
        <v>-7.7060384600000004E-2</v>
      </c>
      <c r="CQ1047">
        <v>0.122624302</v>
      </c>
      <c r="CR1047">
        <v>26243</v>
      </c>
      <c r="CS1047">
        <v>0.84299999999999997</v>
      </c>
      <c r="CT1047">
        <v>25308</v>
      </c>
      <c r="CU1047">
        <v>0.86705750976999996</v>
      </c>
      <c r="CV1047">
        <v>8</v>
      </c>
      <c r="CW1047">
        <v>10</v>
      </c>
      <c r="CX1047">
        <v>11</v>
      </c>
      <c r="CY1047">
        <v>522</v>
      </c>
      <c r="CZ1047">
        <v>949</v>
      </c>
      <c r="DA1047" s="2">
        <v>12317</v>
      </c>
      <c r="DB1047" s="2">
        <v>1565</v>
      </c>
      <c r="DC1047" s="2">
        <v>60.94</v>
      </c>
      <c r="DD1047" s="2">
        <v>2317</v>
      </c>
      <c r="DE1047">
        <v>272</v>
      </c>
      <c r="DF1047">
        <v>20</v>
      </c>
      <c r="DG1047">
        <v>12.83</v>
      </c>
      <c r="DH1047">
        <v>6.41</v>
      </c>
      <c r="DI1047" s="2">
        <v>3.21</v>
      </c>
      <c r="DJ1047">
        <v>0.21</v>
      </c>
      <c r="DK1047">
        <v>0.99033092318326199</v>
      </c>
      <c r="DL1047">
        <v>0</v>
      </c>
      <c r="DN1047">
        <v>49.2</v>
      </c>
      <c r="DO1047">
        <v>0.156</v>
      </c>
      <c r="DP1047">
        <v>6163.32</v>
      </c>
      <c r="DQ1047" s="2">
        <v>0</v>
      </c>
      <c r="DR1047" s="2">
        <v>365.87359486999998</v>
      </c>
      <c r="DS1047">
        <v>1.1923087075413343E-3</v>
      </c>
      <c r="DT1047">
        <v>4.2807058229575503</v>
      </c>
      <c r="DU1047">
        <v>1313580.8133974124</v>
      </c>
      <c r="DV1047">
        <v>1</v>
      </c>
    </row>
    <row r="1048" spans="1:126" x14ac:dyDescent="0.15">
      <c r="A1048" t="s">
        <v>1721</v>
      </c>
      <c r="B1048" t="s">
        <v>1852</v>
      </c>
      <c r="C1048">
        <v>21</v>
      </c>
      <c r="D1048">
        <v>179</v>
      </c>
      <c r="E1048" t="s">
        <v>1853</v>
      </c>
      <c r="F1048">
        <v>21179</v>
      </c>
      <c r="G1048" t="s">
        <v>6032</v>
      </c>
      <c r="H1048">
        <v>90.9</v>
      </c>
      <c r="I1048">
        <v>5</v>
      </c>
      <c r="J1048">
        <v>0.1</v>
      </c>
      <c r="K1048">
        <v>0.5</v>
      </c>
      <c r="L1048">
        <v>1.4</v>
      </c>
      <c r="M1048">
        <v>2</v>
      </c>
      <c r="N1048">
        <f t="shared" si="66"/>
        <v>8294.0300000000007</v>
      </c>
      <c r="O1048">
        <f t="shared" si="64"/>
        <v>1705.9699999999993</v>
      </c>
      <c r="P1048">
        <f t="shared" si="65"/>
        <v>2.047164</v>
      </c>
      <c r="Q1048" s="4">
        <v>21179</v>
      </c>
      <c r="R1048" s="5">
        <v>37.803187999999999</v>
      </c>
      <c r="S1048" s="5">
        <v>-85.465954999999994</v>
      </c>
      <c r="T1048">
        <v>6</v>
      </c>
      <c r="U1048">
        <v>0.1217815497255602</v>
      </c>
      <c r="V1048">
        <v>43500</v>
      </c>
      <c r="W1048">
        <v>44254</v>
      </c>
      <c r="X1048">
        <v>44564</v>
      </c>
      <c r="Y1048">
        <v>45103</v>
      </c>
      <c r="Z1048">
        <v>23785</v>
      </c>
      <c r="AA1048">
        <v>21167</v>
      </c>
      <c r="AB1048">
        <v>18153.462</v>
      </c>
      <c r="AC1048">
        <v>49298</v>
      </c>
      <c r="AD1048">
        <v>1</v>
      </c>
      <c r="AE1048">
        <v>2.2439637375460011E-5</v>
      </c>
      <c r="AF1048">
        <v>36</v>
      </c>
      <c r="AG1048">
        <v>1326</v>
      </c>
      <c r="AH1048">
        <v>2.7149321266968326E-2</v>
      </c>
      <c r="AI1048" s="3">
        <v>187755</v>
      </c>
      <c r="AJ1048" s="3">
        <v>267208.11088854499</v>
      </c>
      <c r="AK1048">
        <v>54</v>
      </c>
      <c r="AL1048">
        <v>271424</v>
      </c>
      <c r="AM1048">
        <v>923655</v>
      </c>
      <c r="AN1048">
        <v>87000</v>
      </c>
      <c r="AO1048">
        <v>1010655</v>
      </c>
      <c r="AP1048">
        <v>8</v>
      </c>
      <c r="AQ1048">
        <v>5</v>
      </c>
      <c r="AR1048">
        <v>13</v>
      </c>
      <c r="AS1048">
        <v>0.29375875627061959</v>
      </c>
      <c r="AT1048">
        <v>14</v>
      </c>
      <c r="AU1048">
        <v>45</v>
      </c>
      <c r="AV1048">
        <f t="shared" si="67"/>
        <v>59</v>
      </c>
      <c r="AW1048">
        <v>6941</v>
      </c>
      <c r="AX1048">
        <v>0.15000000000000002</v>
      </c>
      <c r="AY1048">
        <v>235219535.88570499</v>
      </c>
      <c r="AZ1048">
        <v>235219.535885705</v>
      </c>
      <c r="BA1048">
        <v>6299.6722419305897</v>
      </c>
      <c r="BB1048">
        <v>1.587384171106561</v>
      </c>
      <c r="BC1048">
        <v>2892</v>
      </c>
      <c r="BD1048">
        <v>24285</v>
      </c>
      <c r="BE1048">
        <v>-21393</v>
      </c>
      <c r="BF1048">
        <v>-0.49179310344827587</v>
      </c>
      <c r="BG1048">
        <v>738993</v>
      </c>
      <c r="BH1048">
        <v>16.58273494300332</v>
      </c>
      <c r="BI1048">
        <v>5067</v>
      </c>
      <c r="BJ1048">
        <v>35</v>
      </c>
      <c r="BK1048">
        <v>0</v>
      </c>
      <c r="BL1048">
        <v>1</v>
      </c>
      <c r="BM1048">
        <v>0</v>
      </c>
      <c r="BN1048">
        <v>0</v>
      </c>
      <c r="BO1048">
        <v>3</v>
      </c>
      <c r="BP1048">
        <v>1</v>
      </c>
      <c r="BQ1048">
        <v>6</v>
      </c>
      <c r="BR1048">
        <v>3</v>
      </c>
      <c r="BS1048">
        <v>0</v>
      </c>
      <c r="BT1048">
        <v>43550</v>
      </c>
      <c r="BU1048">
        <v>0.82</v>
      </c>
      <c r="BV1048">
        <v>0.56619549999999996</v>
      </c>
      <c r="BW1048">
        <v>166</v>
      </c>
      <c r="BX1048">
        <v>1.1251439999999999</v>
      </c>
      <c r="BY1048">
        <v>-0.84588030000000003</v>
      </c>
      <c r="BZ1048">
        <v>32</v>
      </c>
      <c r="CA1048">
        <v>1</v>
      </c>
      <c r="CB1048">
        <v>1</v>
      </c>
      <c r="CC1048">
        <v>0</v>
      </c>
      <c r="CD1048">
        <v>1</v>
      </c>
      <c r="CE1048">
        <v>2</v>
      </c>
      <c r="CF1048">
        <v>1</v>
      </c>
      <c r="CG1048">
        <v>6</v>
      </c>
      <c r="CH1048">
        <v>5</v>
      </c>
      <c r="CI1048">
        <v>0</v>
      </c>
      <c r="CJ1048">
        <v>44800</v>
      </c>
      <c r="CK1048">
        <v>1.09375</v>
      </c>
      <c r="CL1048">
        <v>0.60702237070518494</v>
      </c>
      <c r="CM1048">
        <v>146</v>
      </c>
      <c r="CN1048">
        <v>-0.9814822540886986</v>
      </c>
      <c r="CO1048">
        <v>3784.0000000000005</v>
      </c>
      <c r="CP1048">
        <v>0.74409383600000001</v>
      </c>
      <c r="CQ1048">
        <v>0.38678579699999999</v>
      </c>
      <c r="CR1048">
        <v>38726</v>
      </c>
      <c r="CS1048">
        <v>0.85499999999999998</v>
      </c>
      <c r="CT1048">
        <v>36279</v>
      </c>
      <c r="CU1048">
        <v>0.89158646836</v>
      </c>
      <c r="CV1048">
        <v>58</v>
      </c>
      <c r="CW1048">
        <v>24</v>
      </c>
      <c r="CX1048">
        <v>24</v>
      </c>
      <c r="CY1048">
        <v>951</v>
      </c>
      <c r="CZ1048">
        <v>1979</v>
      </c>
      <c r="DA1048" s="2">
        <v>21664</v>
      </c>
      <c r="DB1048" s="2">
        <v>3065</v>
      </c>
      <c r="DC1048" s="2">
        <v>143.69</v>
      </c>
      <c r="DD1048" s="2">
        <v>3699</v>
      </c>
      <c r="DE1048">
        <v>557</v>
      </c>
      <c r="DF1048">
        <v>10</v>
      </c>
      <c r="DG1048">
        <v>29.19</v>
      </c>
      <c r="DH1048">
        <v>8.98</v>
      </c>
      <c r="DI1048" s="2">
        <v>15.72</v>
      </c>
      <c r="DJ1048">
        <v>-0.63</v>
      </c>
      <c r="DK1048">
        <v>0.91405821416207289</v>
      </c>
      <c r="DL1048">
        <v>0</v>
      </c>
      <c r="DM1048">
        <v>106</v>
      </c>
      <c r="DN1048">
        <v>73.2</v>
      </c>
      <c r="DO1048">
        <v>0.27399999999999997</v>
      </c>
      <c r="DP1048">
        <v>416.68</v>
      </c>
      <c r="DQ1048" s="2">
        <v>0</v>
      </c>
      <c r="DR1048" s="2">
        <v>483.82269137000003</v>
      </c>
      <c r="DS1048">
        <v>1.7825354045592874E-3</v>
      </c>
      <c r="DT1048">
        <v>6.0289046960774497</v>
      </c>
      <c r="DU1048">
        <v>1636389.4282281257</v>
      </c>
      <c r="DV1048">
        <v>1</v>
      </c>
    </row>
    <row r="1049" spans="1:126" x14ac:dyDescent="0.15">
      <c r="A1049" t="s">
        <v>1721</v>
      </c>
      <c r="B1049" t="s">
        <v>1854</v>
      </c>
      <c r="C1049">
        <v>21</v>
      </c>
      <c r="D1049">
        <v>181</v>
      </c>
      <c r="E1049" t="s">
        <v>1855</v>
      </c>
      <c r="F1049">
        <v>21181</v>
      </c>
      <c r="G1049" t="s">
        <v>6033</v>
      </c>
      <c r="H1049">
        <v>97</v>
      </c>
      <c r="I1049">
        <v>0.6</v>
      </c>
      <c r="J1049">
        <v>0.1</v>
      </c>
      <c r="K1049">
        <v>0.2</v>
      </c>
      <c r="L1049">
        <v>0.7</v>
      </c>
      <c r="M1049">
        <v>1.4</v>
      </c>
      <c r="N1049">
        <f t="shared" si="66"/>
        <v>9411.86</v>
      </c>
      <c r="O1049">
        <f t="shared" si="64"/>
        <v>588.13999999999942</v>
      </c>
      <c r="P1049">
        <f t="shared" si="65"/>
        <v>0.70576799999999951</v>
      </c>
      <c r="Q1049" s="4">
        <v>21181</v>
      </c>
      <c r="R1049" s="5">
        <v>38.337131999999997</v>
      </c>
      <c r="S1049" s="5">
        <v>-84.025554</v>
      </c>
      <c r="T1049">
        <v>8</v>
      </c>
      <c r="U1049">
        <v>0.14525147031255392</v>
      </c>
      <c r="V1049">
        <v>7092</v>
      </c>
      <c r="W1049">
        <v>7064</v>
      </c>
      <c r="X1049">
        <v>7075</v>
      </c>
      <c r="Y1049">
        <v>7058</v>
      </c>
      <c r="Z1049">
        <v>3681</v>
      </c>
      <c r="AA1049">
        <v>21169</v>
      </c>
      <c r="AB1049">
        <v>2550.5299999999997</v>
      </c>
      <c r="AC1049">
        <v>36097</v>
      </c>
      <c r="AD1049">
        <v>0</v>
      </c>
      <c r="AE1049">
        <v>0</v>
      </c>
      <c r="AF1049">
        <v>21</v>
      </c>
      <c r="AG1049">
        <v>570</v>
      </c>
      <c r="AH1049">
        <v>3.6842105263157891E-2</v>
      </c>
      <c r="AI1049" s="3">
        <v>102192</v>
      </c>
      <c r="AJ1049" s="3">
        <v>124909.39828100501</v>
      </c>
      <c r="AK1049">
        <v>104</v>
      </c>
      <c r="AL1049">
        <v>125990.40000000001</v>
      </c>
      <c r="AM1049">
        <v>467701</v>
      </c>
      <c r="AN1049">
        <v>33930</v>
      </c>
      <c r="AO1049">
        <v>501631</v>
      </c>
      <c r="AP1049">
        <v>1</v>
      </c>
      <c r="AQ1049">
        <v>0</v>
      </c>
      <c r="AR1049">
        <v>1</v>
      </c>
      <c r="AS1049">
        <v>0.14156285390713477</v>
      </c>
      <c r="AT1049">
        <v>1</v>
      </c>
      <c r="AU1049">
        <v>5</v>
      </c>
      <c r="AV1049">
        <f t="shared" si="67"/>
        <v>6</v>
      </c>
      <c r="AW1049">
        <v>2794</v>
      </c>
      <c r="AX1049">
        <v>0.42000000000000004</v>
      </c>
      <c r="AY1049">
        <v>195846418.07431501</v>
      </c>
      <c r="AZ1049">
        <v>195846.41807431501</v>
      </c>
      <c r="BA1049">
        <v>28159.067821951201</v>
      </c>
      <c r="BB1049">
        <v>0.35512539204882948</v>
      </c>
      <c r="BC1049">
        <v>2632</v>
      </c>
      <c r="BD1049">
        <v>2495</v>
      </c>
      <c r="BE1049">
        <v>137</v>
      </c>
      <c r="BF1049">
        <v>1.9317540891144951E-2</v>
      </c>
      <c r="BG1049">
        <v>45336</v>
      </c>
      <c r="BH1049">
        <v>6.4079151943462893</v>
      </c>
      <c r="BI1049">
        <v>860</v>
      </c>
      <c r="BJ1049">
        <v>6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6874</v>
      </c>
      <c r="BU1049">
        <v>0.79</v>
      </c>
      <c r="BV1049">
        <v>0.56994820000000002</v>
      </c>
      <c r="BW1049">
        <v>35</v>
      </c>
      <c r="BX1049">
        <v>0.87285420000000002</v>
      </c>
      <c r="BY1049">
        <v>-0.8194148</v>
      </c>
      <c r="BZ1049">
        <v>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7088</v>
      </c>
      <c r="CK1049">
        <v>1.1286681715575619</v>
      </c>
      <c r="CL1049">
        <v>0.47938335809806837</v>
      </c>
      <c r="CM1049">
        <v>21</v>
      </c>
      <c r="CN1049">
        <v>-1.5170931602076574</v>
      </c>
      <c r="CO1049">
        <v>388</v>
      </c>
      <c r="CP1049">
        <v>-0.88160378500000003</v>
      </c>
      <c r="CQ1049">
        <v>-2.2023507500000001E-2</v>
      </c>
      <c r="CR1049">
        <v>6061</v>
      </c>
      <c r="CS1049">
        <v>0.84900000000000009</v>
      </c>
      <c r="CT1049">
        <v>5610</v>
      </c>
      <c r="CU1049">
        <v>0.86434291098000005</v>
      </c>
      <c r="CV1049">
        <v>3</v>
      </c>
      <c r="CW1049">
        <v>2</v>
      </c>
      <c r="CX1049">
        <v>3</v>
      </c>
      <c r="CY1049">
        <v>752</v>
      </c>
      <c r="CZ1049">
        <v>811</v>
      </c>
      <c r="DA1049" s="2">
        <v>2245</v>
      </c>
      <c r="DB1049" s="2">
        <v>350</v>
      </c>
      <c r="DC1049" s="2">
        <v>56.83</v>
      </c>
      <c r="DD1049" s="2">
        <v>219</v>
      </c>
      <c r="DE1049">
        <v>239</v>
      </c>
      <c r="DF1049">
        <v>10</v>
      </c>
      <c r="DG1049">
        <v>28.41</v>
      </c>
      <c r="DH1049">
        <v>14.21</v>
      </c>
      <c r="DI1049" s="2">
        <v>42.62</v>
      </c>
      <c r="DJ1049">
        <v>-1.43</v>
      </c>
      <c r="DK1049">
        <v>0.95951737905119772</v>
      </c>
      <c r="DL1049">
        <v>0</v>
      </c>
      <c r="DN1049">
        <v>9.1</v>
      </c>
      <c r="DO1049">
        <v>7.400000000000001E-2</v>
      </c>
      <c r="DP1049">
        <v>115.49</v>
      </c>
      <c r="DQ1049" s="2">
        <v>0</v>
      </c>
      <c r="DR1049" s="2">
        <v>0</v>
      </c>
      <c r="DS1049">
        <v>0</v>
      </c>
      <c r="DT1049">
        <v>4.6654145193409997</v>
      </c>
      <c r="DU1049">
        <v>587797.44145758031</v>
      </c>
      <c r="DV1049">
        <v>0</v>
      </c>
    </row>
    <row r="1050" spans="1:126" x14ac:dyDescent="0.15">
      <c r="A1050" t="s">
        <v>1721</v>
      </c>
      <c r="B1050" t="s">
        <v>1348</v>
      </c>
      <c r="C1050">
        <v>21</v>
      </c>
      <c r="D1050">
        <v>183</v>
      </c>
      <c r="E1050" t="s">
        <v>1856</v>
      </c>
      <c r="F1050">
        <v>21183</v>
      </c>
      <c r="G1050" t="s">
        <v>6034</v>
      </c>
      <c r="H1050">
        <v>94.5</v>
      </c>
      <c r="I1050">
        <v>0.8</v>
      </c>
      <c r="J1050">
        <v>0.2</v>
      </c>
      <c r="K1050">
        <v>0.2</v>
      </c>
      <c r="L1050">
        <v>0.8</v>
      </c>
      <c r="M1050">
        <v>3.5</v>
      </c>
      <c r="N1050">
        <f t="shared" si="66"/>
        <v>8943.86</v>
      </c>
      <c r="O1050">
        <f t="shared" si="64"/>
        <v>1056.1399999999994</v>
      </c>
      <c r="P1050">
        <f t="shared" si="65"/>
        <v>1.2673679999999998</v>
      </c>
      <c r="Q1050" s="4">
        <v>21183</v>
      </c>
      <c r="R1050" s="5">
        <v>37.477859000000002</v>
      </c>
      <c r="S1050" s="5">
        <v>-86.844870999999998</v>
      </c>
      <c r="T1050">
        <v>6</v>
      </c>
      <c r="U1050">
        <v>8.6372729366280515E-2</v>
      </c>
      <c r="V1050">
        <v>23975</v>
      </c>
      <c r="W1050">
        <v>23956</v>
      </c>
      <c r="X1050">
        <v>24065</v>
      </c>
      <c r="Y1050">
        <v>24027</v>
      </c>
      <c r="Z1050">
        <v>12318</v>
      </c>
      <c r="AA1050">
        <v>21171</v>
      </c>
      <c r="AB1050">
        <v>7911.2259999999997</v>
      </c>
      <c r="AC1050">
        <v>40189</v>
      </c>
      <c r="AD1050">
        <v>1</v>
      </c>
      <c r="AE1050">
        <v>4.1554124246831501E-5</v>
      </c>
      <c r="AF1050">
        <v>36</v>
      </c>
      <c r="AG1050">
        <v>944</v>
      </c>
      <c r="AH1050">
        <v>3.8135593220338986E-2</v>
      </c>
      <c r="AI1050" s="3">
        <v>158244</v>
      </c>
      <c r="AJ1050" s="3">
        <v>375854.85229895503</v>
      </c>
      <c r="AK1050">
        <v>76</v>
      </c>
      <c r="AL1050">
        <v>381920</v>
      </c>
      <c r="AM1050">
        <v>299234</v>
      </c>
      <c r="AN1050">
        <v>79753</v>
      </c>
      <c r="AO1050">
        <v>378987</v>
      </c>
      <c r="AP1050">
        <v>2</v>
      </c>
      <c r="AQ1050">
        <v>0</v>
      </c>
      <c r="AR1050">
        <v>2</v>
      </c>
      <c r="AS1050">
        <v>8.3486391718149949E-2</v>
      </c>
      <c r="AT1050">
        <v>2</v>
      </c>
      <c r="AU1050">
        <v>22</v>
      </c>
      <c r="AV1050">
        <f t="shared" si="67"/>
        <v>24</v>
      </c>
      <c r="AW1050">
        <v>10523</v>
      </c>
      <c r="AX1050">
        <v>0.43999999999999995</v>
      </c>
      <c r="AY1050">
        <v>220536025.840067</v>
      </c>
      <c r="AZ1050">
        <v>220536.02584006701</v>
      </c>
      <c r="BA1050">
        <v>9609.9895737563493</v>
      </c>
      <c r="BB1050">
        <v>1.0405838552945696</v>
      </c>
      <c r="BC1050">
        <v>151427</v>
      </c>
      <c r="BD1050">
        <v>154530</v>
      </c>
      <c r="BE1050">
        <v>-3103</v>
      </c>
      <c r="BF1050">
        <v>-0.12942648592283629</v>
      </c>
      <c r="BG1050">
        <v>317972</v>
      </c>
      <c r="BH1050">
        <v>13.213047995013506</v>
      </c>
      <c r="BI1050">
        <v>3486</v>
      </c>
      <c r="BJ1050">
        <v>28</v>
      </c>
      <c r="BK1050">
        <v>1</v>
      </c>
      <c r="BL1050">
        <v>2</v>
      </c>
      <c r="BM1050">
        <v>0</v>
      </c>
      <c r="BN1050">
        <v>0</v>
      </c>
      <c r="BO1050">
        <v>2</v>
      </c>
      <c r="BP1050">
        <v>0</v>
      </c>
      <c r="BQ1050">
        <v>1</v>
      </c>
      <c r="BR1050">
        <v>1</v>
      </c>
      <c r="BS1050">
        <v>0</v>
      </c>
      <c r="BT1050">
        <v>23534</v>
      </c>
      <c r="BU1050">
        <v>0.83</v>
      </c>
      <c r="BV1050">
        <v>0.54588899999999996</v>
      </c>
      <c r="BW1050">
        <v>92</v>
      </c>
      <c r="BX1050">
        <v>1.4872099999999999</v>
      </c>
      <c r="BY1050">
        <v>-0.65384279999999995</v>
      </c>
      <c r="BZ1050">
        <v>29</v>
      </c>
      <c r="CA1050">
        <v>1</v>
      </c>
      <c r="CB1050">
        <v>2</v>
      </c>
      <c r="CC1050">
        <v>0</v>
      </c>
      <c r="CD1050">
        <v>0</v>
      </c>
      <c r="CE1050">
        <v>2</v>
      </c>
      <c r="CF1050">
        <v>0</v>
      </c>
      <c r="CG1050">
        <v>1</v>
      </c>
      <c r="CH1050">
        <v>0</v>
      </c>
      <c r="CI1050">
        <v>0</v>
      </c>
      <c r="CJ1050">
        <v>24050</v>
      </c>
      <c r="CK1050">
        <v>1.4553014553014554</v>
      </c>
      <c r="CL1050">
        <v>0.58396900351132097</v>
      </c>
      <c r="CM1050">
        <v>64</v>
      </c>
      <c r="CN1050">
        <v>-0.85853199331732821</v>
      </c>
      <c r="CO1050">
        <v>1235</v>
      </c>
      <c r="CP1050">
        <v>0.506059857</v>
      </c>
      <c r="CQ1050">
        <v>0.160925235</v>
      </c>
      <c r="CR1050">
        <v>20586</v>
      </c>
      <c r="CS1050">
        <v>0.84900000000000009</v>
      </c>
      <c r="CT1050">
        <v>19731</v>
      </c>
      <c r="CU1050">
        <v>0.88215151946999992</v>
      </c>
      <c r="CV1050">
        <v>6</v>
      </c>
      <c r="CW1050">
        <v>7</v>
      </c>
      <c r="CX1050">
        <v>6</v>
      </c>
      <c r="CY1050">
        <v>356</v>
      </c>
      <c r="CZ1050">
        <v>1400</v>
      </c>
      <c r="DA1050" s="2">
        <v>10406</v>
      </c>
      <c r="DB1050" s="2">
        <v>790</v>
      </c>
      <c r="DC1050" s="2">
        <v>62.53</v>
      </c>
      <c r="DD1050" s="2">
        <v>1011</v>
      </c>
      <c r="DE1050">
        <v>367</v>
      </c>
      <c r="DF1050">
        <v>40</v>
      </c>
      <c r="DG1050">
        <v>12.51</v>
      </c>
      <c r="DH1050">
        <v>8.34</v>
      </c>
      <c r="DI1050" s="2">
        <v>12.51</v>
      </c>
      <c r="DJ1050">
        <v>-0.21</v>
      </c>
      <c r="DK1050">
        <v>0.99086853214023918</v>
      </c>
      <c r="DL1050">
        <v>0</v>
      </c>
      <c r="DN1050">
        <v>92.4</v>
      </c>
      <c r="DO1050">
        <v>0.24</v>
      </c>
      <c r="DP1050">
        <v>1079.71</v>
      </c>
      <c r="DQ1050" s="2">
        <v>0</v>
      </c>
      <c r="DR1050" s="2">
        <v>403.60505054999999</v>
      </c>
      <c r="DS1050">
        <v>1.056779271507122E-3</v>
      </c>
      <c r="DT1050">
        <v>3.7701370583351399</v>
      </c>
      <c r="DU1050">
        <v>1439890.7453193567</v>
      </c>
      <c r="DV1050">
        <v>0</v>
      </c>
    </row>
    <row r="1051" spans="1:126" x14ac:dyDescent="0.15">
      <c r="A1051" t="s">
        <v>1721</v>
      </c>
      <c r="B1051" t="s">
        <v>1857</v>
      </c>
      <c r="C1051">
        <v>21</v>
      </c>
      <c r="D1051">
        <v>185</v>
      </c>
      <c r="E1051" t="s">
        <v>1858</v>
      </c>
      <c r="F1051">
        <v>21185</v>
      </c>
      <c r="G1051" t="s">
        <v>6035</v>
      </c>
      <c r="H1051">
        <v>89.2</v>
      </c>
      <c r="I1051">
        <v>4.3</v>
      </c>
      <c r="J1051">
        <v>0.2</v>
      </c>
      <c r="K1051">
        <v>1.3</v>
      </c>
      <c r="L1051">
        <v>1.5</v>
      </c>
      <c r="M1051">
        <v>3.5</v>
      </c>
      <c r="N1051">
        <f t="shared" si="66"/>
        <v>7991.36</v>
      </c>
      <c r="O1051">
        <f t="shared" si="64"/>
        <v>2008.6400000000003</v>
      </c>
      <c r="P1051">
        <f t="shared" si="65"/>
        <v>2.4103680000000014</v>
      </c>
      <c r="Q1051" s="4">
        <v>21185</v>
      </c>
      <c r="R1051" s="5">
        <v>38.400126999999998</v>
      </c>
      <c r="S1051" s="5">
        <v>-85.456152000000003</v>
      </c>
      <c r="T1051">
        <v>1</v>
      </c>
      <c r="U1051">
        <v>9.0822085788349785E-2</v>
      </c>
      <c r="V1051">
        <v>60357</v>
      </c>
      <c r="W1051">
        <v>61711</v>
      </c>
      <c r="X1051">
        <v>63037</v>
      </c>
      <c r="Y1051">
        <v>64496</v>
      </c>
      <c r="Z1051">
        <v>34919</v>
      </c>
      <c r="AA1051">
        <v>21173</v>
      </c>
      <c r="AB1051">
        <v>25641.557999999997</v>
      </c>
      <c r="AC1051">
        <v>85452</v>
      </c>
      <c r="AD1051">
        <v>1</v>
      </c>
      <c r="AE1051">
        <v>1.586369909735552E-5</v>
      </c>
      <c r="AF1051">
        <v>56</v>
      </c>
      <c r="AG1051">
        <v>419</v>
      </c>
      <c r="AH1051">
        <v>0.13365155131264916</v>
      </c>
      <c r="AI1051" s="3">
        <v>60354</v>
      </c>
      <c r="AJ1051" s="3">
        <v>119829.07886373</v>
      </c>
      <c r="AK1051">
        <v>43</v>
      </c>
      <c r="AL1051">
        <v>125798.39999999999</v>
      </c>
      <c r="AM1051">
        <v>387328</v>
      </c>
      <c r="AN1051">
        <v>28780</v>
      </c>
      <c r="AO1051">
        <v>416108</v>
      </c>
      <c r="AP1051">
        <v>1</v>
      </c>
      <c r="AQ1051">
        <v>2</v>
      </c>
      <c r="AR1051">
        <v>3</v>
      </c>
      <c r="AS1051">
        <v>4.8613699340474145E-2</v>
      </c>
      <c r="AT1051">
        <v>3</v>
      </c>
      <c r="AU1051">
        <v>40</v>
      </c>
      <c r="AV1051">
        <f t="shared" si="67"/>
        <v>43</v>
      </c>
      <c r="AW1051">
        <v>61123</v>
      </c>
      <c r="AX1051">
        <v>0.95</v>
      </c>
      <c r="AY1051">
        <v>183054385.84784999</v>
      </c>
      <c r="AZ1051">
        <v>183054.38584785</v>
      </c>
      <c r="BA1051">
        <v>3951.5305467061298</v>
      </c>
      <c r="BB1051">
        <v>2.5306649870986528</v>
      </c>
      <c r="BC1051">
        <v>210446</v>
      </c>
      <c r="BD1051">
        <v>213836</v>
      </c>
      <c r="BE1051">
        <v>-3390</v>
      </c>
      <c r="BF1051">
        <v>-5.6165813410209257E-2</v>
      </c>
      <c r="BG1051">
        <v>588857</v>
      </c>
      <c r="BH1051">
        <v>9.3414502593714808</v>
      </c>
      <c r="BI1051">
        <v>4313</v>
      </c>
      <c r="BJ1051">
        <v>35</v>
      </c>
      <c r="BK1051">
        <v>2</v>
      </c>
      <c r="BL1051">
        <v>1</v>
      </c>
      <c r="BM1051">
        <v>1</v>
      </c>
      <c r="BN1051">
        <v>1</v>
      </c>
      <c r="BO1051">
        <v>1</v>
      </c>
      <c r="BP1051">
        <v>0</v>
      </c>
      <c r="BQ1051">
        <v>2</v>
      </c>
      <c r="BR1051">
        <v>6</v>
      </c>
      <c r="BS1051">
        <v>0</v>
      </c>
      <c r="BT1051">
        <v>58095</v>
      </c>
      <c r="BU1051">
        <v>0.82</v>
      </c>
      <c r="BV1051">
        <v>0.67434959999999999</v>
      </c>
      <c r="BW1051">
        <v>227</v>
      </c>
      <c r="BX1051">
        <v>0.84344609999999998</v>
      </c>
      <c r="BY1051">
        <v>-0.50218399999999996</v>
      </c>
      <c r="BZ1051">
        <v>35</v>
      </c>
      <c r="CA1051">
        <v>2</v>
      </c>
      <c r="CB1051">
        <v>1</v>
      </c>
      <c r="CC1051">
        <v>1</v>
      </c>
      <c r="CD1051">
        <v>1</v>
      </c>
      <c r="CE1051">
        <v>1</v>
      </c>
      <c r="CF1051">
        <v>0</v>
      </c>
      <c r="CG1051">
        <v>2</v>
      </c>
      <c r="CH1051">
        <v>5</v>
      </c>
      <c r="CI1051">
        <v>0</v>
      </c>
      <c r="CJ1051">
        <v>64237</v>
      </c>
      <c r="CK1051">
        <v>0.74723290315550228</v>
      </c>
      <c r="CL1051">
        <v>0.68362538317243904</v>
      </c>
      <c r="CM1051">
        <v>226</v>
      </c>
      <c r="CN1051">
        <v>-0.93201950550251522</v>
      </c>
      <c r="CO1051">
        <v>14752.999999999998</v>
      </c>
      <c r="CP1051">
        <v>1.6417633490000001</v>
      </c>
      <c r="CQ1051">
        <v>1.511212145</v>
      </c>
      <c r="CR1051">
        <v>59295</v>
      </c>
      <c r="CS1051">
        <v>0.91</v>
      </c>
      <c r="CT1051">
        <v>54201</v>
      </c>
      <c r="CU1051">
        <v>0.93037702899999997</v>
      </c>
      <c r="CV1051">
        <v>56</v>
      </c>
      <c r="CW1051">
        <v>25</v>
      </c>
      <c r="CX1051">
        <v>43</v>
      </c>
      <c r="CY1051">
        <v>334</v>
      </c>
      <c r="CZ1051">
        <v>624</v>
      </c>
      <c r="DA1051" s="2">
        <v>23723</v>
      </c>
      <c r="DB1051" s="2">
        <v>9515</v>
      </c>
      <c r="DC1051" s="2">
        <v>240.52</v>
      </c>
      <c r="DD1051" s="2">
        <v>6115</v>
      </c>
      <c r="DE1051">
        <v>237</v>
      </c>
      <c r="DF1051">
        <v>14</v>
      </c>
      <c r="DG1051">
        <v>41.69</v>
      </c>
      <c r="DH1051">
        <v>4.8099999999999996</v>
      </c>
      <c r="DI1051" s="2">
        <v>9.6199999999999992</v>
      </c>
      <c r="DJ1051">
        <v>-0.85</v>
      </c>
      <c r="DK1051">
        <v>0.9354309573516254</v>
      </c>
      <c r="DL1051">
        <v>0</v>
      </c>
      <c r="DN1051">
        <v>22.8</v>
      </c>
      <c r="DO1051">
        <v>0.182</v>
      </c>
      <c r="DP1051">
        <v>53.010000000000005</v>
      </c>
      <c r="DQ1051" s="2">
        <v>0</v>
      </c>
      <c r="DR1051" s="2">
        <v>1333.2035689699999</v>
      </c>
      <c r="DS1051">
        <v>1.059793740595588E-2</v>
      </c>
      <c r="DT1051">
        <v>4.6732138305023998</v>
      </c>
      <c r="DU1051">
        <v>587882.82273507304</v>
      </c>
      <c r="DV1051">
        <v>1</v>
      </c>
    </row>
    <row r="1052" spans="1:126" x14ac:dyDescent="0.15">
      <c r="A1052" t="s">
        <v>1721</v>
      </c>
      <c r="B1052" t="s">
        <v>1351</v>
      </c>
      <c r="C1052">
        <v>21</v>
      </c>
      <c r="D1052">
        <v>187</v>
      </c>
      <c r="E1052" t="s">
        <v>1859</v>
      </c>
      <c r="F1052">
        <v>21187</v>
      </c>
      <c r="G1052" t="s">
        <v>6036</v>
      </c>
      <c r="H1052">
        <v>95.6</v>
      </c>
      <c r="I1052">
        <v>0.8</v>
      </c>
      <c r="J1052">
        <v>0.1</v>
      </c>
      <c r="K1052">
        <v>0.2</v>
      </c>
      <c r="L1052">
        <v>1</v>
      </c>
      <c r="M1052">
        <v>2.2999999999999998</v>
      </c>
      <c r="N1052">
        <f t="shared" si="66"/>
        <v>9146.34</v>
      </c>
      <c r="O1052">
        <f t="shared" si="64"/>
        <v>853.65999999999985</v>
      </c>
      <c r="P1052">
        <f t="shared" si="65"/>
        <v>1.0243920000000002</v>
      </c>
      <c r="Q1052" s="4">
        <v>21187</v>
      </c>
      <c r="R1052" s="5">
        <v>38.499394000000002</v>
      </c>
      <c r="S1052" s="5">
        <v>-84.841589999999997</v>
      </c>
      <c r="T1052">
        <v>8</v>
      </c>
      <c r="U1052">
        <v>0.21863850077365166</v>
      </c>
      <c r="V1052">
        <v>10870</v>
      </c>
      <c r="W1052">
        <v>10740</v>
      </c>
      <c r="X1052">
        <v>10711</v>
      </c>
      <c r="Y1052">
        <v>10724</v>
      </c>
      <c r="Z1052">
        <v>5588</v>
      </c>
      <c r="AA1052">
        <v>21175</v>
      </c>
      <c r="AB1052">
        <v>3914.0839999999998</v>
      </c>
      <c r="AC1052">
        <v>41934</v>
      </c>
      <c r="AD1052">
        <v>1</v>
      </c>
      <c r="AE1052">
        <v>9.3361964335729626E-5</v>
      </c>
      <c r="AF1052">
        <v>29</v>
      </c>
      <c r="AG1052">
        <v>701</v>
      </c>
      <c r="AH1052">
        <v>4.136947218259629E-2</v>
      </c>
      <c r="AI1052" s="3">
        <v>131959</v>
      </c>
      <c r="AJ1052" s="3">
        <v>224708.60150635501</v>
      </c>
      <c r="AK1052">
        <v>105</v>
      </c>
      <c r="AL1052">
        <v>226675.20000000001</v>
      </c>
      <c r="AM1052">
        <v>422643</v>
      </c>
      <c r="AN1052">
        <v>39713</v>
      </c>
      <c r="AO1052">
        <v>462356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f t="shared" si="67"/>
        <v>2</v>
      </c>
      <c r="AW1052">
        <v>652</v>
      </c>
      <c r="AX1052">
        <v>6.0000000000000053E-2</v>
      </c>
      <c r="AY1052">
        <v>157483340.65018299</v>
      </c>
      <c r="AZ1052">
        <v>157483.340650183</v>
      </c>
      <c r="BA1052">
        <v>14990.158814468299</v>
      </c>
      <c r="BB1052">
        <v>0.66710433983849016</v>
      </c>
      <c r="BC1052">
        <v>843</v>
      </c>
      <c r="BD1052">
        <v>12080</v>
      </c>
      <c r="BE1052">
        <v>-11237</v>
      </c>
      <c r="BF1052">
        <v>-1.0337626494940202</v>
      </c>
      <c r="BG1052">
        <v>116201</v>
      </c>
      <c r="BH1052">
        <v>10.848753617776119</v>
      </c>
      <c r="BI1052">
        <v>1386</v>
      </c>
      <c r="BJ1052">
        <v>13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2</v>
      </c>
      <c r="BS1052">
        <v>0</v>
      </c>
      <c r="BT1052">
        <v>11380</v>
      </c>
      <c r="BU1052">
        <v>0.76</v>
      </c>
      <c r="BV1052">
        <v>0.54203259999999998</v>
      </c>
      <c r="BW1052">
        <v>36</v>
      </c>
      <c r="BX1052">
        <v>1.405975</v>
      </c>
      <c r="BY1052">
        <v>-0.79999790000000004</v>
      </c>
      <c r="BZ1052">
        <v>11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0</v>
      </c>
      <c r="CJ1052">
        <v>10633</v>
      </c>
      <c r="CK1052">
        <v>1.2226088592118873</v>
      </c>
      <c r="CL1052">
        <v>0.5879241388207973</v>
      </c>
      <c r="CM1052">
        <v>35</v>
      </c>
      <c r="CN1052">
        <v>-0.91718068092666016</v>
      </c>
      <c r="CO1052">
        <v>806.99999999999989</v>
      </c>
      <c r="CP1052">
        <v>0.80284051300000003</v>
      </c>
      <c r="CQ1052">
        <v>5.9090489000000003E-2</v>
      </c>
      <c r="CR1052">
        <v>9340</v>
      </c>
      <c r="CS1052">
        <v>0.871</v>
      </c>
      <c r="CT1052">
        <v>8837</v>
      </c>
      <c r="CU1052">
        <v>0.89080727951000005</v>
      </c>
      <c r="CV1052">
        <v>4</v>
      </c>
      <c r="CW1052">
        <v>4</v>
      </c>
      <c r="CX1052">
        <v>4</v>
      </c>
      <c r="CY1052">
        <v>512</v>
      </c>
      <c r="CZ1052">
        <v>1014</v>
      </c>
      <c r="DA1052" s="2">
        <v>3751</v>
      </c>
      <c r="DB1052" s="2">
        <v>720</v>
      </c>
      <c r="DC1052" s="2">
        <v>93.79</v>
      </c>
      <c r="DD1052" s="2">
        <v>418</v>
      </c>
      <c r="DE1052">
        <v>280</v>
      </c>
      <c r="DF1052">
        <v>20</v>
      </c>
      <c r="DH1052">
        <v>9.3800000000000008</v>
      </c>
      <c r="DI1052" s="2">
        <v>18.760000000000002</v>
      </c>
      <c r="DJ1052">
        <v>-0.64</v>
      </c>
      <c r="DK1052">
        <v>0.97726566585075669</v>
      </c>
      <c r="DL1052">
        <v>0</v>
      </c>
      <c r="DM1052">
        <v>0</v>
      </c>
      <c r="DN1052">
        <v>18.2</v>
      </c>
      <c r="DO1052">
        <v>0.08</v>
      </c>
      <c r="DP1052">
        <v>20.6</v>
      </c>
      <c r="DQ1052" s="2">
        <v>0</v>
      </c>
      <c r="DR1052" s="2">
        <v>150.05125013</v>
      </c>
      <c r="DS1052">
        <v>6.619658883530267E-4</v>
      </c>
      <c r="DT1052">
        <v>4.8623315679459704</v>
      </c>
      <c r="DU1052">
        <v>1102169.9806304665</v>
      </c>
      <c r="DV1052">
        <v>0</v>
      </c>
    </row>
    <row r="1053" spans="1:126" x14ac:dyDescent="0.15">
      <c r="A1053" t="s">
        <v>1721</v>
      </c>
      <c r="B1053" t="s">
        <v>1860</v>
      </c>
      <c r="C1053">
        <v>21</v>
      </c>
      <c r="D1053">
        <v>189</v>
      </c>
      <c r="E1053" t="s">
        <v>1861</v>
      </c>
      <c r="F1053">
        <v>21189</v>
      </c>
      <c r="G1053" t="s">
        <v>6037</v>
      </c>
      <c r="H1053">
        <v>98</v>
      </c>
      <c r="I1053">
        <v>0.3</v>
      </c>
      <c r="J1053">
        <v>0.3</v>
      </c>
      <c r="K1053">
        <v>0</v>
      </c>
      <c r="L1053">
        <v>0.6</v>
      </c>
      <c r="M1053">
        <v>0.8</v>
      </c>
      <c r="N1053">
        <f t="shared" si="66"/>
        <v>9605.18</v>
      </c>
      <c r="O1053">
        <f t="shared" ref="O1053:O1116" si="68">10000-N1053</f>
        <v>394.81999999999971</v>
      </c>
      <c r="P1053">
        <f t="shared" ref="P1053:P1116" si="69">O1053/833.333333333333</f>
        <v>0.47378399999999982</v>
      </c>
      <c r="Q1053" s="4">
        <v>21189</v>
      </c>
      <c r="R1053" s="5">
        <v>37.423614000000001</v>
      </c>
      <c r="S1053" s="5">
        <v>-83.691627999999994</v>
      </c>
      <c r="T1053">
        <v>9</v>
      </c>
      <c r="U1053">
        <v>0.19827957474065488</v>
      </c>
      <c r="V1053">
        <v>4764</v>
      </c>
      <c r="W1053">
        <v>4686</v>
      </c>
      <c r="X1053">
        <v>4616</v>
      </c>
      <c r="Y1053">
        <v>4447</v>
      </c>
      <c r="Z1053">
        <v>2518</v>
      </c>
      <c r="AA1053">
        <v>21177</v>
      </c>
      <c r="AB1053">
        <v>1083.8800000000001</v>
      </c>
      <c r="AC1053">
        <v>20985</v>
      </c>
      <c r="AD1053">
        <v>1</v>
      </c>
      <c r="AE1053">
        <v>2.1663778162911611E-4</v>
      </c>
      <c r="AF1053">
        <v>20</v>
      </c>
      <c r="AG1053">
        <v>163</v>
      </c>
      <c r="AH1053">
        <v>0.12269938650306748</v>
      </c>
      <c r="AI1053" s="3">
        <v>27560</v>
      </c>
      <c r="AJ1053" s="3">
        <v>126340.57311264501</v>
      </c>
      <c r="AK1053">
        <v>100</v>
      </c>
      <c r="AL1053">
        <v>126784</v>
      </c>
      <c r="AM1053">
        <v>667885</v>
      </c>
      <c r="AN1053">
        <v>6823</v>
      </c>
      <c r="AO1053">
        <v>674708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</v>
      </c>
      <c r="AV1053">
        <f t="shared" si="67"/>
        <v>2</v>
      </c>
      <c r="AW1053">
        <v>3773</v>
      </c>
      <c r="AX1053">
        <v>0.98</v>
      </c>
      <c r="AY1053">
        <v>143249135.04881999</v>
      </c>
      <c r="AZ1053">
        <v>143249.13504882</v>
      </c>
      <c r="BA1053">
        <v>29593.735173747598</v>
      </c>
      <c r="BB1053">
        <v>0.33790935619613616</v>
      </c>
      <c r="BC1053">
        <v>453</v>
      </c>
      <c r="BD1053">
        <v>600</v>
      </c>
      <c r="BE1053">
        <v>-147</v>
      </c>
      <c r="BF1053">
        <v>-3.0856423173803528E-2</v>
      </c>
      <c r="BG1053">
        <v>36386</v>
      </c>
      <c r="BH1053">
        <v>7.8825823223570195</v>
      </c>
      <c r="BI1053">
        <v>743</v>
      </c>
      <c r="BJ1053">
        <v>4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4619</v>
      </c>
      <c r="BU1053">
        <v>0.53</v>
      </c>
      <c r="BV1053">
        <v>0.46548869999999998</v>
      </c>
      <c r="BW1053">
        <v>41</v>
      </c>
      <c r="BX1053">
        <v>1.0824849999999999</v>
      </c>
      <c r="BY1053">
        <v>-0.45452819999999999</v>
      </c>
      <c r="BZ1053">
        <v>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4511</v>
      </c>
      <c r="CK1053">
        <v>0.66504101086233658</v>
      </c>
      <c r="CL1053">
        <v>0.45181584215041465</v>
      </c>
      <c r="CM1053">
        <v>22</v>
      </c>
      <c r="CN1053">
        <v>-1.6244979857090844</v>
      </c>
      <c r="CO1053">
        <v>429</v>
      </c>
      <c r="CP1053">
        <v>-1.0247991552</v>
      </c>
      <c r="CQ1053">
        <v>-0.62515526560000001</v>
      </c>
      <c r="CR1053">
        <v>3491</v>
      </c>
      <c r="CS1053">
        <v>0.79200000000000004</v>
      </c>
      <c r="CT1053">
        <v>3878</v>
      </c>
      <c r="CU1053">
        <v>0.86693112152999996</v>
      </c>
      <c r="CV1053">
        <v>2</v>
      </c>
      <c r="CY1053">
        <v>155</v>
      </c>
      <c r="CZ1053">
        <v>225</v>
      </c>
      <c r="DA1053" s="2">
        <v>1286</v>
      </c>
      <c r="DB1053" s="2">
        <v>45</v>
      </c>
      <c r="DC1053" s="2">
        <v>42.97</v>
      </c>
      <c r="DD1053" s="2">
        <v>180</v>
      </c>
      <c r="DE1053">
        <v>56</v>
      </c>
      <c r="DF1053">
        <v>5</v>
      </c>
      <c r="DJ1053">
        <v>-1.67</v>
      </c>
      <c r="DK1053">
        <v>0.98018867924528297</v>
      </c>
      <c r="DL1053">
        <v>0</v>
      </c>
      <c r="DM1053">
        <v>0</v>
      </c>
      <c r="DN1053">
        <v>5</v>
      </c>
      <c r="DO1053">
        <v>4.2000000000000003E-2</v>
      </c>
      <c r="DP1053">
        <v>0</v>
      </c>
      <c r="DQ1053" s="2">
        <v>16658</v>
      </c>
      <c r="DR1053" s="2">
        <v>8.2835733099999995</v>
      </c>
      <c r="DS1053">
        <v>6.5337026852757446E-5</v>
      </c>
      <c r="DT1053">
        <v>2.3840350102171</v>
      </c>
      <c r="DU1053">
        <v>302257.4947353648</v>
      </c>
      <c r="DV1053">
        <v>1</v>
      </c>
    </row>
    <row r="1054" spans="1:126" x14ac:dyDescent="0.15">
      <c r="A1054" t="s">
        <v>1721</v>
      </c>
      <c r="B1054" t="s">
        <v>1862</v>
      </c>
      <c r="C1054">
        <v>21</v>
      </c>
      <c r="D1054">
        <v>191</v>
      </c>
      <c r="E1054" t="s">
        <v>1863</v>
      </c>
      <c r="F1054">
        <v>21191</v>
      </c>
      <c r="G1054" t="s">
        <v>6038</v>
      </c>
      <c r="H1054">
        <v>97.6</v>
      </c>
      <c r="I1054">
        <v>0.3</v>
      </c>
      <c r="J1054">
        <v>0.2</v>
      </c>
      <c r="K1054">
        <v>0.1</v>
      </c>
      <c r="L1054">
        <v>0.8</v>
      </c>
      <c r="M1054">
        <v>1</v>
      </c>
      <c r="N1054">
        <f t="shared" si="66"/>
        <v>9527.5399999999991</v>
      </c>
      <c r="O1054">
        <f t="shared" si="68"/>
        <v>472.46000000000095</v>
      </c>
      <c r="P1054">
        <f t="shared" si="69"/>
        <v>0.56695200000000134</v>
      </c>
      <c r="Q1054" s="4">
        <v>21191</v>
      </c>
      <c r="R1054" s="5">
        <v>38.696283999999999</v>
      </c>
      <c r="S1054" s="5">
        <v>-84.351944000000003</v>
      </c>
      <c r="T1054">
        <v>1</v>
      </c>
      <c r="U1054">
        <v>0.17621501504617978</v>
      </c>
      <c r="V1054">
        <v>14771</v>
      </c>
      <c r="W1054">
        <v>14642</v>
      </c>
      <c r="X1054">
        <v>14514</v>
      </c>
      <c r="Y1054">
        <v>14475</v>
      </c>
      <c r="Z1054">
        <v>7832</v>
      </c>
      <c r="AA1054">
        <v>21179</v>
      </c>
      <c r="AB1054">
        <v>5608.2660000000005</v>
      </c>
      <c r="AC1054">
        <v>48353</v>
      </c>
      <c r="AD1054">
        <v>1</v>
      </c>
      <c r="AE1054">
        <v>6.8898994074686516E-5</v>
      </c>
      <c r="AF1054">
        <v>45</v>
      </c>
      <c r="AG1054">
        <v>810</v>
      </c>
      <c r="AH1054">
        <v>5.5555555555555552E-2</v>
      </c>
      <c r="AI1054" s="3">
        <v>101299</v>
      </c>
      <c r="AJ1054" s="3">
        <v>177381.683438865</v>
      </c>
      <c r="AK1054">
        <v>81</v>
      </c>
      <c r="AL1054">
        <v>180076.79999999999</v>
      </c>
      <c r="AM1054">
        <v>799711</v>
      </c>
      <c r="AN1054">
        <v>40622</v>
      </c>
      <c r="AO1054">
        <v>840333</v>
      </c>
      <c r="AP1054">
        <v>2</v>
      </c>
      <c r="AQ1054">
        <v>0</v>
      </c>
      <c r="AR1054">
        <v>2</v>
      </c>
      <c r="AS1054">
        <v>0.13659336156262805</v>
      </c>
      <c r="AT1054">
        <v>2</v>
      </c>
      <c r="AU1054">
        <v>11</v>
      </c>
      <c r="AV1054">
        <f t="shared" si="67"/>
        <v>13</v>
      </c>
      <c r="AW1054">
        <v>7329</v>
      </c>
      <c r="AX1054">
        <v>0.5</v>
      </c>
      <c r="AY1054">
        <v>283386966.434614</v>
      </c>
      <c r="AZ1054">
        <v>283386.96643461398</v>
      </c>
      <c r="BA1054">
        <v>19690.733321401702</v>
      </c>
      <c r="BB1054">
        <v>0.50785310210519585</v>
      </c>
      <c r="BC1054">
        <v>4197</v>
      </c>
      <c r="BD1054">
        <v>13120</v>
      </c>
      <c r="BE1054">
        <v>-8923</v>
      </c>
      <c r="BF1054">
        <v>-0.60408909349400852</v>
      </c>
      <c r="BG1054">
        <v>137758</v>
      </c>
      <c r="BH1054">
        <v>9.4913876257406642</v>
      </c>
      <c r="BI1054">
        <v>1602</v>
      </c>
      <c r="BJ1054">
        <v>16</v>
      </c>
      <c r="BK1054">
        <v>0</v>
      </c>
      <c r="BL1054">
        <v>2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1</v>
      </c>
      <c r="BS1054">
        <v>0</v>
      </c>
      <c r="BT1054">
        <v>14887</v>
      </c>
      <c r="BU1054">
        <v>0.83</v>
      </c>
      <c r="BV1054">
        <v>0.50957319999999995</v>
      </c>
      <c r="BW1054">
        <v>62</v>
      </c>
      <c r="BX1054">
        <v>1.3434539999999999</v>
      </c>
      <c r="BY1054">
        <v>-0.91702729999999999</v>
      </c>
      <c r="BZ1054">
        <v>15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0</v>
      </c>
      <c r="CJ1054">
        <v>14433</v>
      </c>
      <c r="CK1054">
        <v>1.247141966327167</v>
      </c>
      <c r="CL1054">
        <v>0.55373223934360616</v>
      </c>
      <c r="CM1054">
        <v>51</v>
      </c>
      <c r="CN1054">
        <v>-1.0196392315694689</v>
      </c>
      <c r="CO1054">
        <v>882</v>
      </c>
      <c r="CP1054">
        <v>-0.43296035570000002</v>
      </c>
      <c r="CQ1054">
        <v>-0.13994534389999999</v>
      </c>
      <c r="CR1054">
        <v>12388</v>
      </c>
      <c r="CS1054">
        <v>0.86199999999999999</v>
      </c>
      <c r="CT1054">
        <v>12157</v>
      </c>
      <c r="CU1054">
        <v>0.88441715099999996</v>
      </c>
      <c r="CV1054">
        <v>8</v>
      </c>
      <c r="CW1054">
        <v>2</v>
      </c>
      <c r="CX1054">
        <v>3</v>
      </c>
      <c r="CY1054">
        <v>507</v>
      </c>
      <c r="CZ1054">
        <v>1232</v>
      </c>
      <c r="DA1054" s="2">
        <v>4435</v>
      </c>
      <c r="DB1054" s="2">
        <v>1020</v>
      </c>
      <c r="DC1054" s="2">
        <v>68.63</v>
      </c>
      <c r="DD1054" s="2">
        <v>261</v>
      </c>
      <c r="DE1054">
        <v>370</v>
      </c>
      <c r="DF1054">
        <v>23</v>
      </c>
      <c r="DG1054">
        <v>13.73</v>
      </c>
      <c r="DH1054">
        <v>13.73</v>
      </c>
      <c r="DI1054" s="2">
        <v>6.86</v>
      </c>
      <c r="DJ1054">
        <v>-0.74</v>
      </c>
      <c r="DK1054">
        <v>0.98168787451011363</v>
      </c>
      <c r="DL1054">
        <v>4.9382716049382715E-3</v>
      </c>
      <c r="DM1054">
        <v>0</v>
      </c>
      <c r="DN1054">
        <v>5.4</v>
      </c>
      <c r="DO1054">
        <v>3.1E-2</v>
      </c>
      <c r="DP1054">
        <v>161.82</v>
      </c>
      <c r="DQ1054" s="2">
        <v>0</v>
      </c>
      <c r="DR1054" s="2">
        <v>37.515732509999999</v>
      </c>
      <c r="DS1054">
        <v>2.0833132206480792E-4</v>
      </c>
      <c r="DT1054">
        <v>3.5244412708644699</v>
      </c>
      <c r="DU1054">
        <v>634670.10584520688</v>
      </c>
      <c r="DV1054">
        <v>0</v>
      </c>
    </row>
    <row r="1055" spans="1:126" x14ac:dyDescent="0.15">
      <c r="A1055" t="s">
        <v>1721</v>
      </c>
      <c r="B1055" t="s">
        <v>208</v>
      </c>
      <c r="C1055">
        <v>21</v>
      </c>
      <c r="D1055">
        <v>193</v>
      </c>
      <c r="E1055" t="s">
        <v>1864</v>
      </c>
      <c r="F1055">
        <v>21193</v>
      </c>
      <c r="G1055" t="s">
        <v>6039</v>
      </c>
      <c r="H1055">
        <v>96.2</v>
      </c>
      <c r="I1055">
        <v>1.5</v>
      </c>
      <c r="J1055">
        <v>0.1</v>
      </c>
      <c r="K1055">
        <v>0.5</v>
      </c>
      <c r="L1055">
        <v>1</v>
      </c>
      <c r="M1055">
        <v>0.6</v>
      </c>
      <c r="N1055">
        <f t="shared" ref="N1055:N1118" si="70">H1055^2+I1055^2+J1055^2+K1055^2+L1055^2+M1055^2</f>
        <v>9258.3100000000013</v>
      </c>
      <c r="O1055">
        <f t="shared" si="68"/>
        <v>741.68999999999869</v>
      </c>
      <c r="P1055">
        <f t="shared" si="69"/>
        <v>0.89002799999999871</v>
      </c>
      <c r="Q1055" s="4">
        <v>21193</v>
      </c>
      <c r="R1055" s="5">
        <v>37.241281999999998</v>
      </c>
      <c r="S1055" s="5">
        <v>-83.217771999999997</v>
      </c>
      <c r="T1055">
        <v>7</v>
      </c>
      <c r="U1055">
        <v>7.1459078798633002E-2</v>
      </c>
      <c r="V1055">
        <v>28617</v>
      </c>
      <c r="W1055">
        <v>28261</v>
      </c>
      <c r="X1055">
        <v>28041</v>
      </c>
      <c r="Y1055">
        <v>27357</v>
      </c>
      <c r="Z1055">
        <v>15490</v>
      </c>
      <c r="AA1055">
        <v>21181</v>
      </c>
      <c r="AB1055">
        <v>8882.1270000000022</v>
      </c>
      <c r="AC1055">
        <v>32667</v>
      </c>
      <c r="AD1055">
        <v>1</v>
      </c>
      <c r="AE1055">
        <v>3.5662066260119114E-5</v>
      </c>
      <c r="AF1055">
        <v>11</v>
      </c>
      <c r="AG1055">
        <v>49</v>
      </c>
      <c r="AH1055">
        <v>0.22448979591836735</v>
      </c>
      <c r="AI1055" s="3">
        <v>10953</v>
      </c>
      <c r="AJ1055" s="3">
        <v>217390.65439102001</v>
      </c>
      <c r="AK1055">
        <v>48</v>
      </c>
      <c r="AL1055">
        <v>219289.59999999998</v>
      </c>
      <c r="AM1055">
        <v>486862</v>
      </c>
      <c r="AN1055">
        <v>3352</v>
      </c>
      <c r="AO1055">
        <v>490214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f t="shared" si="67"/>
        <v>7</v>
      </c>
      <c r="AW1055">
        <v>24644</v>
      </c>
      <c r="AX1055">
        <v>0.85</v>
      </c>
      <c r="AY1055">
        <v>263641807.75969699</v>
      </c>
      <c r="AZ1055">
        <v>263641.80775969697</v>
      </c>
      <c r="BA1055">
        <v>9028.1299402427794</v>
      </c>
      <c r="BB1055">
        <v>1.107649099668484</v>
      </c>
      <c r="BC1055">
        <v>105608</v>
      </c>
      <c r="BD1055">
        <v>192720</v>
      </c>
      <c r="BE1055">
        <v>-87112</v>
      </c>
      <c r="BF1055">
        <v>-3.0440647167767412</v>
      </c>
      <c r="BG1055">
        <v>587677</v>
      </c>
      <c r="BH1055">
        <v>20.957776113548018</v>
      </c>
      <c r="BI1055">
        <v>4964</v>
      </c>
      <c r="BJ1055">
        <v>18</v>
      </c>
      <c r="BK1055">
        <v>2</v>
      </c>
      <c r="BL1055">
        <v>2</v>
      </c>
      <c r="BM1055">
        <v>0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29136</v>
      </c>
      <c r="BU1055">
        <v>0.74</v>
      </c>
      <c r="BV1055">
        <v>0.46141870000000001</v>
      </c>
      <c r="BW1055">
        <v>123</v>
      </c>
      <c r="BX1055">
        <v>0.89236680000000002</v>
      </c>
      <c r="BY1055">
        <v>-1.453525</v>
      </c>
      <c r="BZ1055">
        <v>18</v>
      </c>
      <c r="CA1055">
        <v>1</v>
      </c>
      <c r="CB1055">
        <v>1</v>
      </c>
      <c r="CC1055">
        <v>0</v>
      </c>
      <c r="CD1055">
        <v>0</v>
      </c>
      <c r="CE1055">
        <v>2</v>
      </c>
      <c r="CF1055">
        <v>1</v>
      </c>
      <c r="CG1055">
        <v>0</v>
      </c>
      <c r="CH1055">
        <v>1</v>
      </c>
      <c r="CI1055">
        <v>0</v>
      </c>
      <c r="CJ1055">
        <v>27626</v>
      </c>
      <c r="CK1055">
        <v>0.86874683269383912</v>
      </c>
      <c r="CL1055">
        <v>0.49965846994535518</v>
      </c>
      <c r="CM1055">
        <v>105</v>
      </c>
      <c r="CN1055">
        <v>-1.5043741677140672</v>
      </c>
      <c r="CO1055">
        <v>2159</v>
      </c>
      <c r="CP1055">
        <v>-1.8516831341</v>
      </c>
      <c r="CQ1055">
        <v>-0.3815894366</v>
      </c>
      <c r="CR1055">
        <v>22225</v>
      </c>
      <c r="CS1055">
        <v>0.81099999999999994</v>
      </c>
      <c r="CT1055">
        <v>23495</v>
      </c>
      <c r="CU1055">
        <v>0.86992998900999996</v>
      </c>
      <c r="CV1055">
        <v>185</v>
      </c>
      <c r="CW1055">
        <v>20</v>
      </c>
      <c r="CX1055">
        <v>34</v>
      </c>
      <c r="CZ1055">
        <v>57</v>
      </c>
      <c r="DA1055" s="2">
        <v>14658</v>
      </c>
      <c r="DB1055" s="2">
        <v>1560</v>
      </c>
      <c r="DC1055" s="2">
        <v>78.540000000000006</v>
      </c>
      <c r="DD1055" s="2">
        <v>1038</v>
      </c>
      <c r="DE1055">
        <v>13</v>
      </c>
      <c r="DF1055">
        <v>0</v>
      </c>
      <c r="DG1055">
        <v>39.270000000000003</v>
      </c>
      <c r="DH1055">
        <v>7.14</v>
      </c>
      <c r="DI1055" s="2">
        <v>3.57</v>
      </c>
      <c r="DJ1055">
        <v>-0.19</v>
      </c>
      <c r="DK1055">
        <v>0.95781977540399887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s="2">
        <v>2179</v>
      </c>
      <c r="DR1055" s="2">
        <v>0</v>
      </c>
      <c r="DS1055">
        <v>0</v>
      </c>
      <c r="DT1055">
        <v>2.1604221311067402</v>
      </c>
      <c r="DU1055">
        <v>473758.10496154457</v>
      </c>
      <c r="DV1055">
        <v>0</v>
      </c>
    </row>
    <row r="1056" spans="1:126" x14ac:dyDescent="0.15">
      <c r="A1056" t="s">
        <v>1721</v>
      </c>
      <c r="B1056" t="s">
        <v>212</v>
      </c>
      <c r="C1056">
        <v>21</v>
      </c>
      <c r="D1056">
        <v>195</v>
      </c>
      <c r="E1056" t="s">
        <v>1865</v>
      </c>
      <c r="F1056">
        <v>21195</v>
      </c>
      <c r="G1056" t="s">
        <v>6040</v>
      </c>
      <c r="H1056">
        <v>97.6</v>
      </c>
      <c r="I1056">
        <v>0.5</v>
      </c>
      <c r="J1056">
        <v>0.1</v>
      </c>
      <c r="K1056">
        <v>0.4</v>
      </c>
      <c r="L1056">
        <v>0.7</v>
      </c>
      <c r="M1056">
        <v>0.7</v>
      </c>
      <c r="N1056">
        <f t="shared" si="70"/>
        <v>9527.159999999998</v>
      </c>
      <c r="O1056">
        <f t="shared" si="68"/>
        <v>472.84000000000196</v>
      </c>
      <c r="P1056">
        <f t="shared" si="69"/>
        <v>0.56740800000000258</v>
      </c>
      <c r="Q1056" s="4">
        <v>21195</v>
      </c>
      <c r="R1056" s="5">
        <v>37.486030999999997</v>
      </c>
      <c r="S1056" s="5">
        <v>-82.410912999999994</v>
      </c>
      <c r="T1056">
        <v>7</v>
      </c>
      <c r="U1056">
        <v>4.2839245201674758E-2</v>
      </c>
      <c r="V1056">
        <v>64887</v>
      </c>
      <c r="W1056">
        <v>64380</v>
      </c>
      <c r="X1056">
        <v>63434</v>
      </c>
      <c r="Y1056">
        <v>61803</v>
      </c>
      <c r="Z1056">
        <v>34595</v>
      </c>
      <c r="AA1056">
        <v>21183</v>
      </c>
      <c r="AB1056">
        <v>18804.990000000002</v>
      </c>
      <c r="AC1056">
        <v>33183</v>
      </c>
      <c r="AD1056">
        <v>1</v>
      </c>
      <c r="AE1056">
        <v>1.5764416558943152E-5</v>
      </c>
      <c r="AF1056">
        <v>6</v>
      </c>
      <c r="AG1056">
        <v>56</v>
      </c>
      <c r="AH1056">
        <v>0.10714285714285714</v>
      </c>
      <c r="AI1056" s="3">
        <v>13387</v>
      </c>
      <c r="AJ1056" s="3">
        <v>503562.45919839002</v>
      </c>
      <c r="AK1056">
        <v>95</v>
      </c>
      <c r="AL1056">
        <v>504889.59999999998</v>
      </c>
      <c r="AM1056">
        <v>414666</v>
      </c>
      <c r="AN1056">
        <v>2785</v>
      </c>
      <c r="AO1056">
        <v>417451</v>
      </c>
      <c r="AP1056">
        <v>1</v>
      </c>
      <c r="AQ1056">
        <v>0</v>
      </c>
      <c r="AR1056">
        <v>1</v>
      </c>
      <c r="AS1056">
        <v>1.553277415346381E-2</v>
      </c>
      <c r="AT1056">
        <v>1</v>
      </c>
      <c r="AU1056">
        <v>20</v>
      </c>
      <c r="AV1056">
        <f t="shared" si="67"/>
        <v>21</v>
      </c>
      <c r="AW1056">
        <v>14155</v>
      </c>
      <c r="AX1056">
        <v>0.21999999999999997</v>
      </c>
      <c r="AY1056">
        <v>2982081249.66996</v>
      </c>
      <c r="AZ1056">
        <v>2982081.2496699602</v>
      </c>
      <c r="BA1056">
        <v>42985.002845559298</v>
      </c>
      <c r="BB1056">
        <v>0.23263927737608797</v>
      </c>
      <c r="BC1056">
        <v>5223</v>
      </c>
      <c r="BD1056">
        <v>43434</v>
      </c>
      <c r="BE1056">
        <v>-38211</v>
      </c>
      <c r="BF1056">
        <v>-0.58888529289379998</v>
      </c>
      <c r="BG1056">
        <v>1100619</v>
      </c>
      <c r="BH1056">
        <v>17.350616388687456</v>
      </c>
      <c r="BI1056">
        <v>11552</v>
      </c>
      <c r="BJ1056">
        <v>32</v>
      </c>
      <c r="BK1056">
        <v>1</v>
      </c>
      <c r="BL1056">
        <v>2</v>
      </c>
      <c r="BM1056">
        <v>0</v>
      </c>
      <c r="BN1056">
        <v>0</v>
      </c>
      <c r="BO1056">
        <v>5</v>
      </c>
      <c r="BP1056">
        <v>2</v>
      </c>
      <c r="BQ1056">
        <v>3</v>
      </c>
      <c r="BR1056">
        <v>1</v>
      </c>
      <c r="BS1056">
        <v>0</v>
      </c>
      <c r="BT1056">
        <v>65446</v>
      </c>
      <c r="BU1056">
        <v>0.77</v>
      </c>
      <c r="BV1056">
        <v>0.44107449999999998</v>
      </c>
      <c r="BW1056">
        <v>195</v>
      </c>
      <c r="BX1056">
        <v>0.70286950000000004</v>
      </c>
      <c r="BY1056">
        <v>-1.9115979999999999</v>
      </c>
      <c r="BZ1056">
        <v>35</v>
      </c>
      <c r="CA1056">
        <v>0</v>
      </c>
      <c r="CB1056">
        <v>2</v>
      </c>
      <c r="CC1056">
        <v>0</v>
      </c>
      <c r="CD1056">
        <v>0</v>
      </c>
      <c r="CE1056">
        <v>4</v>
      </c>
      <c r="CF1056">
        <v>1</v>
      </c>
      <c r="CG1056">
        <v>1</v>
      </c>
      <c r="CH1056">
        <v>1</v>
      </c>
      <c r="CI1056">
        <v>0</v>
      </c>
      <c r="CJ1056">
        <v>62835</v>
      </c>
      <c r="CK1056">
        <v>0.70024667780695471</v>
      </c>
      <c r="CL1056">
        <v>0.50267971076137818</v>
      </c>
      <c r="CM1056">
        <v>163</v>
      </c>
      <c r="CN1056">
        <v>-1.8619191789227652</v>
      </c>
      <c r="CO1056">
        <v>4919</v>
      </c>
      <c r="CP1056">
        <v>-1.6084719811999999</v>
      </c>
      <c r="CQ1056">
        <v>1.008073E-2</v>
      </c>
      <c r="CR1056">
        <v>49992</v>
      </c>
      <c r="CS1056">
        <v>0.81700000000000006</v>
      </c>
      <c r="CT1056">
        <v>53207</v>
      </c>
      <c r="CU1056">
        <v>0.87388873141000001</v>
      </c>
      <c r="CV1056">
        <v>61</v>
      </c>
      <c r="CW1056">
        <v>40</v>
      </c>
      <c r="CX1056">
        <v>54</v>
      </c>
      <c r="CY1056">
        <v>15</v>
      </c>
      <c r="CZ1056">
        <v>70</v>
      </c>
      <c r="DA1056" s="2">
        <v>27411</v>
      </c>
      <c r="DB1056" s="2">
        <v>3330</v>
      </c>
      <c r="DC1056" s="2">
        <v>75.73</v>
      </c>
      <c r="DD1056" s="2">
        <v>1522</v>
      </c>
      <c r="DE1056">
        <v>17</v>
      </c>
      <c r="DF1056">
        <v>0</v>
      </c>
      <c r="DG1056">
        <v>22.09</v>
      </c>
      <c r="DH1056">
        <v>9.4700000000000006</v>
      </c>
      <c r="DI1056" s="2">
        <v>9.4700000000000006</v>
      </c>
      <c r="DJ1056">
        <v>-0.18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s="2">
        <v>127</v>
      </c>
      <c r="DR1056" s="2">
        <v>26.074788909999999</v>
      </c>
      <c r="DS1056">
        <v>4.575323345818572E-5</v>
      </c>
      <c r="DT1056">
        <v>1.06179423545814</v>
      </c>
      <c r="DU1056">
        <v>536088.86682276614</v>
      </c>
      <c r="DV1056">
        <v>1</v>
      </c>
    </row>
    <row r="1057" spans="1:126" x14ac:dyDescent="0.15">
      <c r="A1057" t="s">
        <v>1721</v>
      </c>
      <c r="B1057" t="s">
        <v>1866</v>
      </c>
      <c r="C1057">
        <v>21</v>
      </c>
      <c r="D1057">
        <v>197</v>
      </c>
      <c r="E1057" t="s">
        <v>1867</v>
      </c>
      <c r="F1057">
        <v>21197</v>
      </c>
      <c r="G1057" t="s">
        <v>6041</v>
      </c>
      <c r="H1057">
        <v>97.2</v>
      </c>
      <c r="I1057">
        <v>0.6</v>
      </c>
      <c r="J1057">
        <v>0.1</v>
      </c>
      <c r="K1057">
        <v>0.1</v>
      </c>
      <c r="L1057">
        <v>0.9</v>
      </c>
      <c r="M1057">
        <v>1</v>
      </c>
      <c r="N1057">
        <f t="shared" si="70"/>
        <v>9450.0300000000007</v>
      </c>
      <c r="O1057">
        <f t="shared" si="68"/>
        <v>549.96999999999935</v>
      </c>
      <c r="P1057">
        <f t="shared" si="69"/>
        <v>0.65996399999999944</v>
      </c>
      <c r="Q1057" s="4">
        <v>21197</v>
      </c>
      <c r="R1057" s="5">
        <v>37.800629000000001</v>
      </c>
      <c r="S1057" s="5">
        <v>-83.820014999999998</v>
      </c>
      <c r="T1057">
        <v>6</v>
      </c>
      <c r="U1057">
        <v>0.19222582806515776</v>
      </c>
      <c r="V1057">
        <v>12638</v>
      </c>
      <c r="W1057">
        <v>12552</v>
      </c>
      <c r="X1057">
        <v>12447</v>
      </c>
      <c r="Y1057">
        <v>12236</v>
      </c>
      <c r="Z1057">
        <v>6653</v>
      </c>
      <c r="AA1057">
        <v>21185</v>
      </c>
      <c r="AB1057">
        <v>3819.5529999999999</v>
      </c>
      <c r="AC1057">
        <v>29736</v>
      </c>
      <c r="AD1057">
        <v>1</v>
      </c>
      <c r="AE1057">
        <v>8.0340644331967548E-5</v>
      </c>
      <c r="AF1057">
        <v>10</v>
      </c>
      <c r="AG1057">
        <v>229</v>
      </c>
      <c r="AH1057">
        <v>4.3668122270742356E-2</v>
      </c>
      <c r="AI1057" s="3">
        <v>30055</v>
      </c>
      <c r="AJ1057" s="3">
        <v>114546.90110169</v>
      </c>
      <c r="AK1057">
        <v>65</v>
      </c>
      <c r="AL1057">
        <v>115334.40000000001</v>
      </c>
      <c r="AM1057">
        <v>181868</v>
      </c>
      <c r="AN1057">
        <v>9666</v>
      </c>
      <c r="AO1057">
        <v>191534</v>
      </c>
      <c r="AP1057">
        <v>1</v>
      </c>
      <c r="AQ1057">
        <v>0</v>
      </c>
      <c r="AR1057">
        <v>1</v>
      </c>
      <c r="AS1057">
        <v>7.9668578712555768E-2</v>
      </c>
      <c r="AT1057">
        <v>1</v>
      </c>
      <c r="AU1057">
        <v>8</v>
      </c>
      <c r="AV1057">
        <f t="shared" si="67"/>
        <v>9</v>
      </c>
      <c r="AW1057">
        <v>0</v>
      </c>
      <c r="AX1057">
        <v>0</v>
      </c>
      <c r="AY1057">
        <v>43339944.8879577</v>
      </c>
      <c r="AZ1057">
        <v>43339.944887957703</v>
      </c>
      <c r="BA1057">
        <v>3279.7164014843602</v>
      </c>
      <c r="BB1057">
        <v>3.0490441171907792</v>
      </c>
      <c r="BC1057">
        <v>1018</v>
      </c>
      <c r="BD1057">
        <v>168</v>
      </c>
      <c r="BE1057">
        <v>850</v>
      </c>
      <c r="BF1057">
        <v>6.7257477448963446E-2</v>
      </c>
      <c r="BG1057">
        <v>120361</v>
      </c>
      <c r="BH1057">
        <v>9.6698802924399452</v>
      </c>
      <c r="BI1057">
        <v>1690</v>
      </c>
      <c r="BJ1057">
        <v>11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0</v>
      </c>
      <c r="BT1057">
        <v>13566</v>
      </c>
      <c r="BU1057">
        <v>0.78</v>
      </c>
      <c r="BV1057">
        <v>0.46367619999999998</v>
      </c>
      <c r="BW1057">
        <v>43</v>
      </c>
      <c r="BX1057">
        <v>0.88456429999999997</v>
      </c>
      <c r="BY1057">
        <v>-1.6298779999999999</v>
      </c>
      <c r="BZ1057">
        <v>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12385</v>
      </c>
      <c r="CK1057">
        <v>0.80742834073475978</v>
      </c>
      <c r="CL1057">
        <v>0.4808971882378193</v>
      </c>
      <c r="CM1057">
        <v>38</v>
      </c>
      <c r="CN1057">
        <v>-1.7771258956321649</v>
      </c>
      <c r="CO1057">
        <v>940</v>
      </c>
      <c r="CP1057">
        <v>-1.1555189323999999</v>
      </c>
      <c r="CQ1057">
        <v>-0.42999925090000002</v>
      </c>
      <c r="CR1057">
        <v>9989</v>
      </c>
      <c r="CS1057">
        <v>0.81900000000000006</v>
      </c>
      <c r="CT1057">
        <v>10186</v>
      </c>
      <c r="CU1057">
        <v>0.85718032786999998</v>
      </c>
      <c r="CV1057">
        <v>7</v>
      </c>
      <c r="CW1057">
        <v>4</v>
      </c>
      <c r="CX1057">
        <v>2</v>
      </c>
      <c r="CY1057">
        <v>135</v>
      </c>
      <c r="CZ1057">
        <v>330</v>
      </c>
      <c r="DA1057" s="2">
        <v>4046</v>
      </c>
      <c r="DB1057" s="2">
        <v>600</v>
      </c>
      <c r="DC1057" s="2">
        <v>128.06</v>
      </c>
      <c r="DD1057" s="2">
        <v>386</v>
      </c>
      <c r="DE1057">
        <v>95</v>
      </c>
      <c r="DF1057">
        <v>6</v>
      </c>
      <c r="DG1057">
        <v>32.020000000000003</v>
      </c>
      <c r="DH1057">
        <v>16.010000000000002</v>
      </c>
      <c r="DI1057" s="2">
        <v>8</v>
      </c>
      <c r="DJ1057">
        <v>-1.28</v>
      </c>
      <c r="DK1057">
        <v>0.94925969056729331</v>
      </c>
      <c r="DL1057">
        <v>0</v>
      </c>
      <c r="DN1057">
        <v>15.2</v>
      </c>
      <c r="DO1057">
        <v>0.129</v>
      </c>
      <c r="DP1057">
        <v>2.2999999999999998</v>
      </c>
      <c r="DQ1057" s="2">
        <v>16217</v>
      </c>
      <c r="DR1057" s="2">
        <v>175.35993182999999</v>
      </c>
      <c r="DS1057">
        <v>1.520447774713095E-3</v>
      </c>
      <c r="DT1057">
        <v>3.3222486200341801</v>
      </c>
      <c r="DU1057">
        <v>383169.55124247016</v>
      </c>
      <c r="DV1057">
        <v>1</v>
      </c>
    </row>
    <row r="1058" spans="1:126" x14ac:dyDescent="0.15">
      <c r="A1058" t="s">
        <v>1721</v>
      </c>
      <c r="B1058" t="s">
        <v>371</v>
      </c>
      <c r="C1058">
        <v>21</v>
      </c>
      <c r="D1058">
        <v>199</v>
      </c>
      <c r="E1058" t="s">
        <v>1868</v>
      </c>
      <c r="F1058">
        <v>21199</v>
      </c>
      <c r="G1058" t="s">
        <v>6042</v>
      </c>
      <c r="H1058">
        <v>95.1</v>
      </c>
      <c r="I1058">
        <v>1.1000000000000001</v>
      </c>
      <c r="J1058">
        <v>0.2</v>
      </c>
      <c r="K1058">
        <v>0.5</v>
      </c>
      <c r="L1058">
        <v>1.1000000000000001</v>
      </c>
      <c r="M1058">
        <v>2.1</v>
      </c>
      <c r="N1058">
        <f t="shared" si="70"/>
        <v>9051.1299999999974</v>
      </c>
      <c r="O1058">
        <f t="shared" si="68"/>
        <v>948.87000000000262</v>
      </c>
      <c r="P1058">
        <f t="shared" si="69"/>
        <v>1.1386440000000035</v>
      </c>
      <c r="Q1058" s="4">
        <v>21199</v>
      </c>
      <c r="R1058" s="5">
        <v>37.108311999999998</v>
      </c>
      <c r="S1058" s="5">
        <v>-84.579986000000005</v>
      </c>
      <c r="T1058">
        <v>5</v>
      </c>
      <c r="U1058">
        <v>0.11415969679613658</v>
      </c>
      <c r="V1058">
        <v>63045</v>
      </c>
      <c r="W1058">
        <v>63505</v>
      </c>
      <c r="X1058">
        <v>63635</v>
      </c>
      <c r="Y1058">
        <v>63827</v>
      </c>
      <c r="Z1058">
        <v>33342</v>
      </c>
      <c r="AA1058">
        <v>21187</v>
      </c>
      <c r="AB1058">
        <v>22868.02</v>
      </c>
      <c r="AC1058">
        <v>34790</v>
      </c>
      <c r="AD1058">
        <v>2</v>
      </c>
      <c r="AE1058">
        <v>3.1429244912390979E-5</v>
      </c>
      <c r="AF1058">
        <v>45</v>
      </c>
      <c r="AG1058">
        <v>1713</v>
      </c>
      <c r="AH1058">
        <v>2.6269702276707531E-2</v>
      </c>
      <c r="AI1058" s="3">
        <v>228187</v>
      </c>
      <c r="AJ1058" s="3">
        <v>421381.88077431504</v>
      </c>
      <c r="AK1058">
        <v>70</v>
      </c>
      <c r="AL1058">
        <v>433337.60000000003</v>
      </c>
      <c r="AM1058">
        <v>185233</v>
      </c>
      <c r="AN1058">
        <v>100442</v>
      </c>
      <c r="AO1058">
        <v>285675</v>
      </c>
      <c r="AP1058">
        <v>1</v>
      </c>
      <c r="AQ1058">
        <v>1</v>
      </c>
      <c r="AR1058">
        <v>2</v>
      </c>
      <c r="AS1058">
        <v>3.1493583182426579E-2</v>
      </c>
      <c r="AT1058">
        <v>2</v>
      </c>
      <c r="AU1058">
        <v>69</v>
      </c>
      <c r="AV1058">
        <f t="shared" si="67"/>
        <v>71</v>
      </c>
      <c r="AW1058">
        <v>63470</v>
      </c>
      <c r="AX1058">
        <v>0.97</v>
      </c>
      <c r="AY1058">
        <v>520149082.20838702</v>
      </c>
      <c r="AZ1058">
        <v>520149.08220838703</v>
      </c>
      <c r="BA1058">
        <v>9255.2965506764194</v>
      </c>
      <c r="BB1058">
        <v>1.0804624082271199</v>
      </c>
      <c r="BC1058">
        <v>2646</v>
      </c>
      <c r="BD1058">
        <v>36000</v>
      </c>
      <c r="BE1058">
        <v>-33354</v>
      </c>
      <c r="BF1058">
        <v>-0.52905067808708062</v>
      </c>
      <c r="BG1058">
        <v>1123547</v>
      </c>
      <c r="BH1058">
        <v>17.656116916791074</v>
      </c>
      <c r="BI1058">
        <v>7951</v>
      </c>
      <c r="BJ1058">
        <v>47</v>
      </c>
      <c r="BK1058">
        <v>2</v>
      </c>
      <c r="BL1058">
        <v>3</v>
      </c>
      <c r="BM1058">
        <v>0</v>
      </c>
      <c r="BN1058">
        <v>0</v>
      </c>
      <c r="BO1058">
        <v>0</v>
      </c>
      <c r="BP1058">
        <v>1</v>
      </c>
      <c r="BQ1058">
        <v>4</v>
      </c>
      <c r="BR1058">
        <v>3</v>
      </c>
      <c r="BS1058">
        <v>0</v>
      </c>
      <c r="BT1058">
        <v>60853</v>
      </c>
      <c r="BU1058">
        <v>0.79</v>
      </c>
      <c r="BV1058">
        <v>0.54613279999999997</v>
      </c>
      <c r="BW1058">
        <v>227</v>
      </c>
      <c r="BX1058">
        <v>0.98598260000000004</v>
      </c>
      <c r="BY1058">
        <v>-1.0510679999999999</v>
      </c>
      <c r="BZ1058">
        <v>50</v>
      </c>
      <c r="CA1058">
        <v>0</v>
      </c>
      <c r="CB1058">
        <v>3</v>
      </c>
      <c r="CC1058">
        <v>0</v>
      </c>
      <c r="CD1058">
        <v>0</v>
      </c>
      <c r="CE1058">
        <v>0</v>
      </c>
      <c r="CF1058">
        <v>1</v>
      </c>
      <c r="CG1058">
        <v>5</v>
      </c>
      <c r="CH1058">
        <v>3</v>
      </c>
      <c r="CI1058">
        <v>0</v>
      </c>
      <c r="CJ1058">
        <v>63798</v>
      </c>
      <c r="CK1058">
        <v>0.97181729834791053</v>
      </c>
      <c r="CL1058">
        <v>0.58536310836972671</v>
      </c>
      <c r="CM1058">
        <v>214</v>
      </c>
      <c r="CN1058">
        <v>-1.1531886527521644</v>
      </c>
      <c r="CO1058">
        <v>5346</v>
      </c>
      <c r="CP1058">
        <v>0.28587608599999997</v>
      </c>
      <c r="CQ1058">
        <v>0.121089974</v>
      </c>
      <c r="CR1058">
        <v>53022</v>
      </c>
      <c r="CS1058">
        <v>0.83099999999999996</v>
      </c>
      <c r="CT1058">
        <v>50688</v>
      </c>
      <c r="CU1058">
        <v>0.87158815470999995</v>
      </c>
      <c r="CV1058">
        <v>173</v>
      </c>
      <c r="CW1058">
        <v>44</v>
      </c>
      <c r="CX1058">
        <v>53</v>
      </c>
      <c r="CY1058">
        <v>906</v>
      </c>
      <c r="CZ1058">
        <v>2488</v>
      </c>
      <c r="DA1058" s="2">
        <v>35379</v>
      </c>
      <c r="DB1058" s="2">
        <v>4450</v>
      </c>
      <c r="DC1058" s="2">
        <v>98.58</v>
      </c>
      <c r="DD1058" s="2">
        <v>2354</v>
      </c>
      <c r="DE1058">
        <v>684</v>
      </c>
      <c r="DF1058">
        <v>34</v>
      </c>
      <c r="DG1058">
        <v>45.38</v>
      </c>
      <c r="DH1058">
        <v>9.39</v>
      </c>
      <c r="DI1058" s="2">
        <v>4.6900000000000004</v>
      </c>
      <c r="DJ1058">
        <v>0.61</v>
      </c>
      <c r="DK1058">
        <v>0.96831984293583773</v>
      </c>
      <c r="DL1058">
        <v>0</v>
      </c>
      <c r="DN1058">
        <v>63.3</v>
      </c>
      <c r="DO1058">
        <v>0.14599999999999999</v>
      </c>
      <c r="DP1058">
        <v>365.63</v>
      </c>
      <c r="DQ1058" s="2">
        <v>38391</v>
      </c>
      <c r="DR1058" s="2">
        <v>2321.8582213000004</v>
      </c>
      <c r="DS1058">
        <v>5.3580761277216655E-3</v>
      </c>
      <c r="DT1058">
        <v>4.9531309546409803</v>
      </c>
      <c r="DU1058">
        <v>2146377.8803698313</v>
      </c>
      <c r="DV1058">
        <v>1</v>
      </c>
    </row>
    <row r="1059" spans="1:126" x14ac:dyDescent="0.15">
      <c r="A1059" t="s">
        <v>1721</v>
      </c>
      <c r="B1059" t="s">
        <v>1869</v>
      </c>
      <c r="C1059">
        <v>21</v>
      </c>
      <c r="D1059">
        <v>201</v>
      </c>
      <c r="E1059" t="s">
        <v>1870</v>
      </c>
      <c r="F1059">
        <v>21201</v>
      </c>
      <c r="G1059" t="s">
        <v>6043</v>
      </c>
      <c r="H1059">
        <v>97.8</v>
      </c>
      <c r="I1059">
        <v>0.1</v>
      </c>
      <c r="J1059">
        <v>0.1</v>
      </c>
      <c r="K1059">
        <v>0.1</v>
      </c>
      <c r="L1059">
        <v>0.9</v>
      </c>
      <c r="M1059">
        <v>1</v>
      </c>
      <c r="N1059">
        <f t="shared" si="70"/>
        <v>9566.68</v>
      </c>
      <c r="O1059">
        <f t="shared" si="68"/>
        <v>433.31999999999971</v>
      </c>
      <c r="P1059">
        <f t="shared" si="69"/>
        <v>0.51998399999999989</v>
      </c>
      <c r="Q1059" s="4">
        <v>21201</v>
      </c>
      <c r="R1059" s="5">
        <v>38.513472999999998</v>
      </c>
      <c r="S1059" s="5">
        <v>-84.064229999999995</v>
      </c>
      <c r="T1059">
        <v>8</v>
      </c>
      <c r="U1059">
        <v>9.0992932781053026E-2</v>
      </c>
      <c r="V1059">
        <v>2251</v>
      </c>
      <c r="W1059">
        <v>2239</v>
      </c>
      <c r="X1059">
        <v>2208</v>
      </c>
      <c r="Y1059">
        <v>2135</v>
      </c>
      <c r="Z1059">
        <v>1049</v>
      </c>
      <c r="AA1059">
        <v>21189</v>
      </c>
      <c r="AB1059">
        <v>686.09299999999996</v>
      </c>
      <c r="AC1059">
        <v>31741</v>
      </c>
      <c r="AD1059">
        <v>1</v>
      </c>
      <c r="AE1059">
        <v>4.5289855072463769E-4</v>
      </c>
      <c r="AF1059">
        <v>1</v>
      </c>
      <c r="AG1059">
        <v>251</v>
      </c>
      <c r="AH1059">
        <v>3.9840637450199202E-3</v>
      </c>
      <c r="AI1059" s="3">
        <v>38823</v>
      </c>
      <c r="AJ1059" s="3">
        <v>63942.946454915007</v>
      </c>
      <c r="AK1059">
        <v>104</v>
      </c>
      <c r="AL1059">
        <v>64070.400000000001</v>
      </c>
      <c r="AM1059">
        <v>141238</v>
      </c>
      <c r="AN1059">
        <v>14777</v>
      </c>
      <c r="AO1059">
        <v>156015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f t="shared" si="67"/>
        <v>0</v>
      </c>
      <c r="AW1059">
        <v>1394</v>
      </c>
      <c r="AX1059">
        <v>0.64</v>
      </c>
      <c r="AY1059">
        <v>103174229.824379</v>
      </c>
      <c r="AZ1059">
        <v>103174.229824379</v>
      </c>
      <c r="BA1059">
        <v>44409.905703681703</v>
      </c>
      <c r="BB1059">
        <v>0.22517498836235925</v>
      </c>
      <c r="BC1059">
        <v>747</v>
      </c>
      <c r="BD1059">
        <v>3160</v>
      </c>
      <c r="BE1059">
        <v>-2413</v>
      </c>
      <c r="BF1059">
        <v>-1.071968014215904</v>
      </c>
      <c r="BG1059">
        <v>17851</v>
      </c>
      <c r="BH1059">
        <v>8.0846920289855078</v>
      </c>
      <c r="BI1059">
        <v>434</v>
      </c>
      <c r="BJ1059">
        <v>4</v>
      </c>
      <c r="BK1059">
        <v>0</v>
      </c>
      <c r="BL1059">
        <v>0</v>
      </c>
      <c r="BM1059">
        <v>0</v>
      </c>
      <c r="BN1059">
        <v>0</v>
      </c>
      <c r="BO1059">
        <v>2</v>
      </c>
      <c r="BP1059">
        <v>0</v>
      </c>
      <c r="BQ1059">
        <v>0</v>
      </c>
      <c r="BR1059">
        <v>0</v>
      </c>
      <c r="BS1059">
        <v>0</v>
      </c>
      <c r="BT1059">
        <v>2237</v>
      </c>
      <c r="BU1059">
        <v>0.85</v>
      </c>
      <c r="BV1059">
        <v>0.58299829999999997</v>
      </c>
      <c r="BW1059">
        <v>6</v>
      </c>
      <c r="BX1059">
        <v>2.6821630000000001</v>
      </c>
      <c r="BY1059">
        <v>0.29507610000000001</v>
      </c>
      <c r="BZ1059">
        <v>3</v>
      </c>
      <c r="CA1059">
        <v>0</v>
      </c>
      <c r="CB1059">
        <v>0</v>
      </c>
      <c r="CC1059">
        <v>0</v>
      </c>
      <c r="CD1059">
        <v>0</v>
      </c>
      <c r="CE1059">
        <v>2</v>
      </c>
      <c r="CF1059">
        <v>0</v>
      </c>
      <c r="CG1059">
        <v>0</v>
      </c>
      <c r="CH1059">
        <v>0</v>
      </c>
      <c r="CI1059">
        <v>0</v>
      </c>
      <c r="CJ1059">
        <v>2188</v>
      </c>
      <c r="CK1059">
        <v>2.2851919561243146</v>
      </c>
      <c r="CL1059">
        <v>0.54360465116279066</v>
      </c>
      <c r="CM1059">
        <v>2</v>
      </c>
      <c r="CN1059">
        <v>-0.58860670817558391</v>
      </c>
      <c r="CO1059">
        <v>195</v>
      </c>
      <c r="CP1059">
        <v>-0.47491862530000001</v>
      </c>
      <c r="CQ1059">
        <v>-0.2324664032</v>
      </c>
      <c r="CR1059">
        <v>1758</v>
      </c>
      <c r="CS1059">
        <v>0.83099999999999996</v>
      </c>
      <c r="CT1059">
        <v>1781</v>
      </c>
      <c r="CU1059">
        <v>0.86473807662000002</v>
      </c>
      <c r="CW1059">
        <v>0</v>
      </c>
      <c r="CY1059">
        <v>243</v>
      </c>
      <c r="CZ1059">
        <v>402</v>
      </c>
      <c r="DA1059" s="2">
        <v>747</v>
      </c>
      <c r="DB1059" s="2">
        <v>50</v>
      </c>
      <c r="DC1059" s="2">
        <v>44.74</v>
      </c>
      <c r="DD1059" s="2">
        <v>20</v>
      </c>
      <c r="DE1059">
        <v>139</v>
      </c>
      <c r="DF1059">
        <v>4</v>
      </c>
      <c r="DH1059">
        <v>44.74</v>
      </c>
      <c r="DJ1059">
        <v>-1.91</v>
      </c>
      <c r="DK1059">
        <v>0.94825232465291198</v>
      </c>
      <c r="DL1059">
        <v>0</v>
      </c>
      <c r="DM1059">
        <v>0</v>
      </c>
      <c r="DN1059">
        <v>4.0999999999999996</v>
      </c>
      <c r="DO1059">
        <v>6.6000000000000003E-2</v>
      </c>
      <c r="DP1059">
        <v>28.060000000000002</v>
      </c>
      <c r="DQ1059" s="2">
        <v>0</v>
      </c>
      <c r="DR1059" s="2">
        <v>264.69464190999997</v>
      </c>
      <c r="DS1059">
        <v>4.1313093396186064E-3</v>
      </c>
      <c r="DT1059">
        <v>3.3059948814396098</v>
      </c>
      <c r="DU1059">
        <v>211816.41445178838</v>
      </c>
      <c r="DV1059">
        <v>1</v>
      </c>
    </row>
    <row r="1060" spans="1:126" x14ac:dyDescent="0.15">
      <c r="A1060" t="s">
        <v>1721</v>
      </c>
      <c r="B1060" t="s">
        <v>1871</v>
      </c>
      <c r="C1060">
        <v>21</v>
      </c>
      <c r="D1060">
        <v>203</v>
      </c>
      <c r="E1060" t="s">
        <v>1872</v>
      </c>
      <c r="F1060">
        <v>21203</v>
      </c>
      <c r="G1060" t="s">
        <v>6044</v>
      </c>
      <c r="H1060">
        <v>98.2</v>
      </c>
      <c r="I1060">
        <v>0.1</v>
      </c>
      <c r="J1060">
        <v>0.2</v>
      </c>
      <c r="K1060">
        <v>0.1</v>
      </c>
      <c r="L1060">
        <v>0.8</v>
      </c>
      <c r="M1060">
        <v>0.6</v>
      </c>
      <c r="N1060">
        <f t="shared" si="70"/>
        <v>9644.3000000000011</v>
      </c>
      <c r="O1060">
        <f t="shared" si="68"/>
        <v>355.69999999999891</v>
      </c>
      <c r="P1060">
        <f t="shared" si="69"/>
        <v>0.42683999999999883</v>
      </c>
      <c r="Q1060" s="4">
        <v>21203</v>
      </c>
      <c r="R1060" s="5">
        <v>37.361049999999999</v>
      </c>
      <c r="S1060" s="5">
        <v>-84.314368000000002</v>
      </c>
      <c r="T1060">
        <v>7</v>
      </c>
      <c r="U1060">
        <v>0.21221583550907744</v>
      </c>
      <c r="V1060">
        <v>17090</v>
      </c>
      <c r="W1060">
        <v>16965</v>
      </c>
      <c r="X1060">
        <v>16942</v>
      </c>
      <c r="Y1060">
        <v>16933</v>
      </c>
      <c r="Z1060">
        <v>9078</v>
      </c>
      <c r="AA1060">
        <v>21191</v>
      </c>
      <c r="AB1060">
        <v>5490.8770000000004</v>
      </c>
      <c r="AC1060">
        <v>31555</v>
      </c>
      <c r="AD1060">
        <v>2</v>
      </c>
      <c r="AE1060">
        <v>1.1804981702278361E-4</v>
      </c>
      <c r="AF1060">
        <v>20</v>
      </c>
      <c r="AG1060">
        <v>677</v>
      </c>
      <c r="AH1060">
        <v>2.9542097488921712E-2</v>
      </c>
      <c r="AI1060" s="3">
        <v>90856</v>
      </c>
      <c r="AJ1060" s="3">
        <v>202588.72240349001</v>
      </c>
      <c r="AK1060">
        <v>75</v>
      </c>
      <c r="AL1060">
        <v>203571.19999999998</v>
      </c>
      <c r="AM1060">
        <v>84061</v>
      </c>
      <c r="AN1060">
        <v>33708</v>
      </c>
      <c r="AO1060">
        <v>117769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9</v>
      </c>
      <c r="AV1060">
        <f t="shared" si="67"/>
        <v>10</v>
      </c>
      <c r="AW1060">
        <v>16158</v>
      </c>
      <c r="AX1060">
        <v>0.92</v>
      </c>
      <c r="AY1060">
        <v>112743409.10513601</v>
      </c>
      <c r="AZ1060">
        <v>112743.409105136</v>
      </c>
      <c r="BA1060">
        <v>6775.9986590933904</v>
      </c>
      <c r="BB1060">
        <v>1.4757972223887617</v>
      </c>
      <c r="BC1060">
        <v>8105</v>
      </c>
      <c r="BD1060">
        <v>9661</v>
      </c>
      <c r="BE1060">
        <v>-1556</v>
      </c>
      <c r="BF1060">
        <v>-9.1047396138092457E-2</v>
      </c>
      <c r="BG1060">
        <v>188962</v>
      </c>
      <c r="BH1060">
        <v>11.153464762129619</v>
      </c>
      <c r="BI1060">
        <v>2724</v>
      </c>
      <c r="BJ1060">
        <v>12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16504</v>
      </c>
      <c r="BU1060">
        <v>0.57999999999999996</v>
      </c>
      <c r="BV1060">
        <v>0.48032459999999999</v>
      </c>
      <c r="BW1060">
        <v>40</v>
      </c>
      <c r="BX1060">
        <v>0.78768780000000005</v>
      </c>
      <c r="BY1060">
        <v>-1.59467</v>
      </c>
      <c r="BZ1060">
        <v>10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16835</v>
      </c>
      <c r="CK1060">
        <v>0.65340065340065345</v>
      </c>
      <c r="CL1060">
        <v>0.52960722501491009</v>
      </c>
      <c r="CM1060">
        <v>34</v>
      </c>
      <c r="CN1060">
        <v>-1.8251754228301718</v>
      </c>
      <c r="CO1060">
        <v>1012</v>
      </c>
      <c r="CP1060">
        <v>-0.27156602749999997</v>
      </c>
      <c r="CQ1060">
        <v>-0.22102820879999999</v>
      </c>
      <c r="CR1060">
        <v>14202</v>
      </c>
      <c r="CS1060">
        <v>0.83799999999999997</v>
      </c>
      <c r="CT1060">
        <v>13501</v>
      </c>
      <c r="CU1060">
        <v>0.87581827063999995</v>
      </c>
      <c r="CV1060">
        <v>2</v>
      </c>
      <c r="CW1060">
        <v>2</v>
      </c>
      <c r="CX1060">
        <v>7</v>
      </c>
      <c r="CY1060">
        <v>584</v>
      </c>
      <c r="CZ1060">
        <v>926</v>
      </c>
      <c r="DA1060" s="2">
        <v>5689</v>
      </c>
      <c r="DB1060" s="2">
        <v>810</v>
      </c>
      <c r="DC1060" s="2">
        <v>83.87</v>
      </c>
      <c r="DD1060" s="2">
        <v>373</v>
      </c>
      <c r="DE1060">
        <v>214</v>
      </c>
      <c r="DF1060">
        <v>15</v>
      </c>
      <c r="DG1060">
        <v>17.97</v>
      </c>
      <c r="DH1060">
        <v>11.98</v>
      </c>
      <c r="DI1060" s="2">
        <v>29.95</v>
      </c>
      <c r="DJ1060">
        <v>-0.35</v>
      </c>
      <c r="DK1060">
        <v>0.99211939772827329</v>
      </c>
      <c r="DL1060">
        <v>1.4771048744460858E-3</v>
      </c>
      <c r="DM1060">
        <v>24</v>
      </c>
      <c r="DN1060">
        <v>33.299999999999997</v>
      </c>
      <c r="DO1060">
        <v>0.16600000000000001</v>
      </c>
      <c r="DP1060">
        <v>13.3</v>
      </c>
      <c r="DQ1060" s="2">
        <v>17422</v>
      </c>
      <c r="DR1060" s="2">
        <v>999.76996271999997</v>
      </c>
      <c r="DS1060">
        <v>4.9111449062244567E-3</v>
      </c>
      <c r="DT1060">
        <v>3.89730700779501</v>
      </c>
      <c r="DU1060">
        <v>793379.46434523945</v>
      </c>
      <c r="DV1060">
        <v>1</v>
      </c>
    </row>
    <row r="1061" spans="1:126" x14ac:dyDescent="0.15">
      <c r="A1061" t="s">
        <v>1721</v>
      </c>
      <c r="B1061" t="s">
        <v>1873</v>
      </c>
      <c r="C1061">
        <v>21</v>
      </c>
      <c r="D1061">
        <v>205</v>
      </c>
      <c r="E1061" t="s">
        <v>1874</v>
      </c>
      <c r="F1061">
        <v>21205</v>
      </c>
      <c r="G1061" t="s">
        <v>6045</v>
      </c>
      <c r="H1061">
        <v>95.4</v>
      </c>
      <c r="I1061">
        <v>1.5</v>
      </c>
      <c r="J1061">
        <v>0.1</v>
      </c>
      <c r="K1061">
        <v>0.8</v>
      </c>
      <c r="L1061">
        <v>0.9</v>
      </c>
      <c r="M1061">
        <v>1.3</v>
      </c>
      <c r="N1061">
        <f t="shared" si="70"/>
        <v>9106.5600000000013</v>
      </c>
      <c r="O1061">
        <f t="shared" si="68"/>
        <v>893.43999999999869</v>
      </c>
      <c r="P1061">
        <f t="shared" si="69"/>
        <v>1.0721279999999989</v>
      </c>
      <c r="Q1061" s="4">
        <v>21205</v>
      </c>
      <c r="R1061" s="5">
        <v>38.204250000000002</v>
      </c>
      <c r="S1061" s="5">
        <v>-83.428070000000005</v>
      </c>
      <c r="T1061">
        <v>7</v>
      </c>
      <c r="U1061">
        <v>9.3715854677300564E-2</v>
      </c>
      <c r="V1061">
        <v>23351</v>
      </c>
      <c r="W1061">
        <v>23485</v>
      </c>
      <c r="X1061">
        <v>23608</v>
      </c>
      <c r="Y1061">
        <v>24604</v>
      </c>
      <c r="Z1061">
        <v>10516</v>
      </c>
      <c r="AA1061">
        <v>21193</v>
      </c>
      <c r="AB1061">
        <v>7628.6990000000005</v>
      </c>
      <c r="AC1061">
        <v>36860</v>
      </c>
      <c r="AD1061">
        <v>1</v>
      </c>
      <c r="AE1061">
        <v>4.2358522534733991E-5</v>
      </c>
      <c r="AF1061">
        <v>13</v>
      </c>
      <c r="AG1061">
        <v>356</v>
      </c>
      <c r="AH1061">
        <v>3.6516853932584269E-2</v>
      </c>
      <c r="AI1061" s="3">
        <v>42255</v>
      </c>
      <c r="AJ1061" s="3">
        <v>179070.12447521</v>
      </c>
      <c r="AK1061">
        <v>64</v>
      </c>
      <c r="AL1061">
        <v>183212.79999999999</v>
      </c>
      <c r="AM1061">
        <v>300997</v>
      </c>
      <c r="AN1061">
        <v>16934</v>
      </c>
      <c r="AO1061">
        <v>317931</v>
      </c>
      <c r="AP1061">
        <v>1</v>
      </c>
      <c r="AQ1061">
        <v>0</v>
      </c>
      <c r="AR1061">
        <v>1</v>
      </c>
      <c r="AS1061">
        <v>4.2580370449222908E-2</v>
      </c>
      <c r="AT1061">
        <v>1</v>
      </c>
      <c r="AU1061">
        <v>23</v>
      </c>
      <c r="AV1061">
        <f t="shared" si="67"/>
        <v>24</v>
      </c>
      <c r="AW1061">
        <v>14850</v>
      </c>
      <c r="AX1061">
        <v>0.99</v>
      </c>
      <c r="AY1061">
        <v>147882800.225914</v>
      </c>
      <c r="AZ1061">
        <v>147882.80022591399</v>
      </c>
      <c r="BA1061">
        <v>6716.4708389040597</v>
      </c>
      <c r="BB1061">
        <v>1.4888771558534335</v>
      </c>
      <c r="BC1061">
        <v>21486</v>
      </c>
      <c r="BD1061">
        <v>31401</v>
      </c>
      <c r="BE1061">
        <v>-9915</v>
      </c>
      <c r="BF1061">
        <v>-0.42460708320842788</v>
      </c>
      <c r="BG1061">
        <v>309267</v>
      </c>
      <c r="BH1061">
        <v>13.100093188749577</v>
      </c>
      <c r="BI1061">
        <v>2290</v>
      </c>
      <c r="BJ1061">
        <v>21</v>
      </c>
      <c r="BK1061">
        <v>2</v>
      </c>
      <c r="BL1061">
        <v>2</v>
      </c>
      <c r="BM1061">
        <v>0</v>
      </c>
      <c r="BN1061">
        <v>0</v>
      </c>
      <c r="BO1061">
        <v>0</v>
      </c>
      <c r="BP1061">
        <v>0</v>
      </c>
      <c r="BQ1061">
        <v>3</v>
      </c>
      <c r="BR1061">
        <v>1</v>
      </c>
      <c r="BS1061">
        <v>0</v>
      </c>
      <c r="BT1061">
        <v>22872</v>
      </c>
      <c r="BU1061">
        <v>0.78</v>
      </c>
      <c r="BV1061">
        <v>0.44696599999999997</v>
      </c>
      <c r="BW1061">
        <v>124</v>
      </c>
      <c r="BX1061">
        <v>1.2679260000000001</v>
      </c>
      <c r="BY1061">
        <v>-1.0794410000000001</v>
      </c>
      <c r="BZ1061">
        <v>17</v>
      </c>
      <c r="CA1061">
        <v>1</v>
      </c>
      <c r="CB1061">
        <v>2</v>
      </c>
      <c r="CC1061">
        <v>0</v>
      </c>
      <c r="CD1061">
        <v>0</v>
      </c>
      <c r="CE1061">
        <v>0</v>
      </c>
      <c r="CF1061">
        <v>0</v>
      </c>
      <c r="CG1061">
        <v>2</v>
      </c>
      <c r="CH1061">
        <v>0</v>
      </c>
      <c r="CI1061">
        <v>0</v>
      </c>
      <c r="CJ1061">
        <v>23681</v>
      </c>
      <c r="CK1061">
        <v>0.92901482200920571</v>
      </c>
      <c r="CL1061">
        <v>0.56773572327975708</v>
      </c>
      <c r="CM1061">
        <v>113</v>
      </c>
      <c r="CN1061">
        <v>-1.0153995674049388</v>
      </c>
      <c r="CO1061">
        <v>3074</v>
      </c>
      <c r="CP1061">
        <v>0.40870384199999998</v>
      </c>
      <c r="CQ1061">
        <v>0.17571082399999999</v>
      </c>
      <c r="CR1061">
        <v>19822</v>
      </c>
      <c r="CS1061">
        <v>0.82700000000000007</v>
      </c>
      <c r="CT1061">
        <v>18587</v>
      </c>
      <c r="CU1061">
        <v>0.87781350481999998</v>
      </c>
      <c r="CV1061">
        <v>88</v>
      </c>
      <c r="CW1061">
        <v>15</v>
      </c>
      <c r="CX1061">
        <v>23</v>
      </c>
      <c r="CY1061">
        <v>315</v>
      </c>
      <c r="CZ1061">
        <v>490</v>
      </c>
      <c r="DA1061" s="2">
        <v>13047</v>
      </c>
      <c r="DB1061" s="2">
        <v>2000</v>
      </c>
      <c r="DC1061" s="2">
        <v>106.26</v>
      </c>
      <c r="DD1061" s="2">
        <v>1204</v>
      </c>
      <c r="DE1061">
        <v>135</v>
      </c>
      <c r="DF1061">
        <v>3</v>
      </c>
      <c r="DG1061">
        <v>12.75</v>
      </c>
      <c r="DH1061">
        <v>8.5</v>
      </c>
      <c r="DI1061" s="2">
        <v>12.75</v>
      </c>
      <c r="DJ1061">
        <v>0.97</v>
      </c>
      <c r="DK1061">
        <v>0.99398887705596972</v>
      </c>
      <c r="DL1061">
        <v>0</v>
      </c>
      <c r="DM1061">
        <v>0</v>
      </c>
      <c r="DN1061">
        <v>8.9</v>
      </c>
      <c r="DO1061">
        <v>4.8000000000000001E-2</v>
      </c>
      <c r="DP1061">
        <v>0</v>
      </c>
      <c r="DQ1061" s="2">
        <v>62978</v>
      </c>
      <c r="DR1061" s="2">
        <v>125.66870544</v>
      </c>
      <c r="DS1061">
        <v>6.8591752913988542E-4</v>
      </c>
      <c r="DT1061">
        <v>3.6688739017395302</v>
      </c>
      <c r="DU1061">
        <v>672184.66038462415</v>
      </c>
      <c r="DV1061">
        <v>0</v>
      </c>
    </row>
    <row r="1062" spans="1:126" x14ac:dyDescent="0.15">
      <c r="A1062" t="s">
        <v>1721</v>
      </c>
      <c r="B1062" t="s">
        <v>216</v>
      </c>
      <c r="C1062">
        <v>21</v>
      </c>
      <c r="D1062">
        <v>207</v>
      </c>
      <c r="E1062" t="s">
        <v>1875</v>
      </c>
      <c r="F1062">
        <v>21207</v>
      </c>
      <c r="G1062" t="s">
        <v>6046</v>
      </c>
      <c r="H1062">
        <v>94.9</v>
      </c>
      <c r="I1062">
        <v>0.4</v>
      </c>
      <c r="J1062">
        <v>0.2</v>
      </c>
      <c r="K1062">
        <v>0.2</v>
      </c>
      <c r="L1062">
        <v>0.9</v>
      </c>
      <c r="M1062">
        <v>3.3</v>
      </c>
      <c r="N1062">
        <f t="shared" si="70"/>
        <v>9017.9500000000007</v>
      </c>
      <c r="O1062">
        <f t="shared" si="68"/>
        <v>982.04999999999927</v>
      </c>
      <c r="P1062">
        <f t="shared" si="69"/>
        <v>1.1784599999999996</v>
      </c>
      <c r="Q1062" s="4">
        <v>21207</v>
      </c>
      <c r="R1062" s="5">
        <v>36.990586999999998</v>
      </c>
      <c r="S1062" s="5">
        <v>-85.054950000000005</v>
      </c>
      <c r="T1062">
        <v>9</v>
      </c>
      <c r="U1062">
        <v>0.1380817895995288</v>
      </c>
      <c r="V1062">
        <v>17562</v>
      </c>
      <c r="W1062">
        <v>17646</v>
      </c>
      <c r="X1062">
        <v>17669</v>
      </c>
      <c r="Y1062">
        <v>17657</v>
      </c>
      <c r="Z1062">
        <v>9129</v>
      </c>
      <c r="AA1062">
        <v>21195</v>
      </c>
      <c r="AB1062">
        <v>5547.7190000000001</v>
      </c>
      <c r="AC1062">
        <v>30720</v>
      </c>
      <c r="AD1062">
        <v>1</v>
      </c>
      <c r="AE1062">
        <v>5.6596298602071426E-5</v>
      </c>
      <c r="AF1062">
        <v>18</v>
      </c>
      <c r="AG1062">
        <v>726</v>
      </c>
      <c r="AH1062">
        <v>2.4793388429752067E-2</v>
      </c>
      <c r="AI1062" s="3">
        <v>89357</v>
      </c>
      <c r="AJ1062" s="3">
        <v>162340.45200407502</v>
      </c>
      <c r="AK1062">
        <v>60</v>
      </c>
      <c r="AL1062">
        <v>181017.59999999998</v>
      </c>
      <c r="AM1062">
        <v>429588</v>
      </c>
      <c r="AN1062">
        <v>45674</v>
      </c>
      <c r="AO1062">
        <v>475262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22</v>
      </c>
      <c r="AV1062">
        <f t="shared" si="67"/>
        <v>22</v>
      </c>
      <c r="AW1062">
        <v>0</v>
      </c>
      <c r="AX1062">
        <v>0</v>
      </c>
      <c r="AY1062">
        <v>114616347.15064199</v>
      </c>
      <c r="AZ1062">
        <v>114616.34715064199</v>
      </c>
      <c r="BA1062">
        <v>7018.4844095334001</v>
      </c>
      <c r="BB1062">
        <v>1.424809035183825</v>
      </c>
      <c r="BC1062">
        <v>1224</v>
      </c>
      <c r="BD1062">
        <v>6444</v>
      </c>
      <c r="BE1062">
        <v>-5220</v>
      </c>
      <c r="BF1062">
        <v>-0.29723266142808336</v>
      </c>
      <c r="BG1062">
        <v>374651</v>
      </c>
      <c r="BH1062">
        <v>21.20385986756466</v>
      </c>
      <c r="BI1062">
        <v>2770</v>
      </c>
      <c r="BJ1062">
        <v>15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1</v>
      </c>
      <c r="BQ1062">
        <v>1</v>
      </c>
      <c r="BR1062">
        <v>1</v>
      </c>
      <c r="BS1062">
        <v>0</v>
      </c>
      <c r="BT1062">
        <v>17377</v>
      </c>
      <c r="BU1062">
        <v>0.78</v>
      </c>
      <c r="BV1062">
        <v>0.5516605</v>
      </c>
      <c r="BW1062">
        <v>65</v>
      </c>
      <c r="BX1062">
        <v>1.093399</v>
      </c>
      <c r="BY1062">
        <v>-0.92878119999999997</v>
      </c>
      <c r="BZ1062">
        <v>14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17769</v>
      </c>
      <c r="CK1062">
        <v>1.0130001688333614</v>
      </c>
      <c r="CL1062">
        <v>0.59798880991985481</v>
      </c>
      <c r="CM1062">
        <v>52</v>
      </c>
      <c r="CN1062">
        <v>-1.1341101640117792</v>
      </c>
      <c r="CO1062">
        <v>1316</v>
      </c>
      <c r="CP1062">
        <v>0.28608968800000001</v>
      </c>
      <c r="CQ1062">
        <v>-6.5101185300000003E-2</v>
      </c>
      <c r="CR1062">
        <v>14502</v>
      </c>
      <c r="CS1062">
        <v>0.82099999999999995</v>
      </c>
      <c r="CT1062">
        <v>13804</v>
      </c>
      <c r="CU1062">
        <v>0.84753192299999991</v>
      </c>
      <c r="CV1062">
        <v>15</v>
      </c>
      <c r="CW1062">
        <v>5</v>
      </c>
      <c r="CX1062">
        <v>9</v>
      </c>
      <c r="CY1062">
        <v>427</v>
      </c>
      <c r="CZ1062">
        <v>987</v>
      </c>
      <c r="DA1062" s="2">
        <v>8347</v>
      </c>
      <c r="DB1062" s="2">
        <v>840</v>
      </c>
      <c r="DC1062" s="2">
        <v>112.66</v>
      </c>
      <c r="DD1062" s="2">
        <v>618</v>
      </c>
      <c r="DE1062">
        <v>243</v>
      </c>
      <c r="DF1062">
        <v>8</v>
      </c>
      <c r="DG1062">
        <v>33.799999999999997</v>
      </c>
      <c r="DH1062">
        <v>11.27</v>
      </c>
      <c r="DJ1062">
        <v>1.33</v>
      </c>
      <c r="DK1062">
        <v>0.95075931376389089</v>
      </c>
      <c r="DL1062">
        <v>2.7548209366391185E-3</v>
      </c>
      <c r="DM1062">
        <v>146</v>
      </c>
      <c r="DN1062">
        <v>23.1</v>
      </c>
      <c r="DO1062">
        <v>0.13</v>
      </c>
      <c r="DP1062">
        <v>1311.4199999999998</v>
      </c>
      <c r="DQ1062" s="2">
        <v>0</v>
      </c>
      <c r="DR1062" s="2">
        <v>5.98348558</v>
      </c>
      <c r="DS1062">
        <v>3.3054717224071033E-5</v>
      </c>
      <c r="DT1062">
        <v>4.1560526389195802</v>
      </c>
      <c r="DU1062">
        <v>752318.67417088896</v>
      </c>
      <c r="DV1062">
        <v>1</v>
      </c>
    </row>
    <row r="1063" spans="1:126" x14ac:dyDescent="0.15">
      <c r="A1063" t="s">
        <v>1721</v>
      </c>
      <c r="B1063" t="s">
        <v>378</v>
      </c>
      <c r="C1063">
        <v>21</v>
      </c>
      <c r="D1063">
        <v>209</v>
      </c>
      <c r="E1063" t="s">
        <v>1876</v>
      </c>
      <c r="F1063">
        <v>21209</v>
      </c>
      <c r="G1063" t="s">
        <v>6047</v>
      </c>
      <c r="H1063">
        <v>87.8</v>
      </c>
      <c r="I1063">
        <v>5.2</v>
      </c>
      <c r="J1063">
        <v>0.2</v>
      </c>
      <c r="K1063">
        <v>0.9</v>
      </c>
      <c r="L1063">
        <v>1.7</v>
      </c>
      <c r="M1063">
        <v>4.2</v>
      </c>
      <c r="N1063">
        <f t="shared" si="70"/>
        <v>7757.26</v>
      </c>
      <c r="O1063">
        <f t="shared" si="68"/>
        <v>2242.7399999999998</v>
      </c>
      <c r="P1063">
        <f t="shared" si="69"/>
        <v>2.6912880000000006</v>
      </c>
      <c r="Q1063" s="4">
        <v>21209</v>
      </c>
      <c r="R1063" s="5">
        <v>38.289881999999999</v>
      </c>
      <c r="S1063" s="5">
        <v>-84.579375999999996</v>
      </c>
      <c r="T1063">
        <v>2</v>
      </c>
      <c r="U1063">
        <v>-2.7489241625157101E-2</v>
      </c>
      <c r="V1063">
        <v>47211</v>
      </c>
      <c r="W1063">
        <v>49167</v>
      </c>
      <c r="X1063">
        <v>50178</v>
      </c>
      <c r="Y1063">
        <v>52120</v>
      </c>
      <c r="Z1063">
        <v>27114</v>
      </c>
      <c r="AA1063">
        <v>21197</v>
      </c>
      <c r="AB1063">
        <v>21918.414000000001</v>
      </c>
      <c r="AC1063">
        <v>63027</v>
      </c>
      <c r="AD1063">
        <v>1</v>
      </c>
      <c r="AE1063">
        <v>1.9929052572840688E-5</v>
      </c>
      <c r="AF1063">
        <v>46</v>
      </c>
      <c r="AG1063">
        <v>838</v>
      </c>
      <c r="AH1063">
        <v>5.4892601431980909E-2</v>
      </c>
      <c r="AI1063" s="3">
        <v>127479</v>
      </c>
      <c r="AJ1063" s="3">
        <v>180332.93653904501</v>
      </c>
      <c r="AK1063">
        <v>60</v>
      </c>
      <c r="AL1063">
        <v>182598.39999999999</v>
      </c>
      <c r="AM1063">
        <v>166320</v>
      </c>
      <c r="AN1063">
        <v>53443</v>
      </c>
      <c r="AO1063">
        <v>219763</v>
      </c>
      <c r="AP1063">
        <v>3</v>
      </c>
      <c r="AQ1063">
        <v>0</v>
      </c>
      <c r="AR1063">
        <v>3</v>
      </c>
      <c r="AS1063">
        <v>6.101653548111538E-2</v>
      </c>
      <c r="AT1063">
        <v>3</v>
      </c>
      <c r="AU1063">
        <v>35</v>
      </c>
      <c r="AV1063">
        <f t="shared" si="67"/>
        <v>38</v>
      </c>
      <c r="AW1063">
        <v>46022</v>
      </c>
      <c r="AX1063">
        <v>0.84</v>
      </c>
      <c r="AY1063">
        <v>129207373.90445399</v>
      </c>
      <c r="AZ1063">
        <v>129207.373904454</v>
      </c>
      <c r="BA1063">
        <v>3929.4753174181601</v>
      </c>
      <c r="BB1063">
        <v>2.5448690199612818</v>
      </c>
      <c r="BC1063">
        <v>28489</v>
      </c>
      <c r="BD1063">
        <v>11308</v>
      </c>
      <c r="BE1063">
        <v>17181</v>
      </c>
      <c r="BF1063">
        <v>0.36391942555760309</v>
      </c>
      <c r="BG1063">
        <v>583695</v>
      </c>
      <c r="BH1063">
        <v>11.632488341504246</v>
      </c>
      <c r="BI1063">
        <v>3320</v>
      </c>
      <c r="BJ1063">
        <v>34</v>
      </c>
      <c r="BK1063">
        <v>1</v>
      </c>
      <c r="BL1063">
        <v>4</v>
      </c>
      <c r="BM1063">
        <v>0</v>
      </c>
      <c r="BN1063">
        <v>0</v>
      </c>
      <c r="BO1063">
        <v>0</v>
      </c>
      <c r="BP1063">
        <v>1</v>
      </c>
      <c r="BQ1063">
        <v>2</v>
      </c>
      <c r="BR1063">
        <v>2</v>
      </c>
      <c r="BS1063">
        <v>0</v>
      </c>
      <c r="BT1063">
        <v>45841</v>
      </c>
      <c r="BU1063">
        <v>0.79</v>
      </c>
      <c r="BV1063">
        <v>0.60448449999999998</v>
      </c>
      <c r="BW1063">
        <v>171</v>
      </c>
      <c r="BX1063">
        <v>0.95983949999999996</v>
      </c>
      <c r="BY1063">
        <v>-0.77290619999999999</v>
      </c>
      <c r="BZ1063">
        <v>39</v>
      </c>
      <c r="CA1063">
        <v>1</v>
      </c>
      <c r="CB1063">
        <v>2</v>
      </c>
      <c r="CC1063">
        <v>0</v>
      </c>
      <c r="CD1063">
        <v>0</v>
      </c>
      <c r="CE1063">
        <v>0</v>
      </c>
      <c r="CF1063">
        <v>0</v>
      </c>
      <c r="CG1063">
        <v>3</v>
      </c>
      <c r="CH1063">
        <v>2</v>
      </c>
      <c r="CI1063">
        <v>0</v>
      </c>
      <c r="CJ1063">
        <v>51327</v>
      </c>
      <c r="CK1063">
        <v>0.91569739123658112</v>
      </c>
      <c r="CL1063">
        <v>0.62630905991232344</v>
      </c>
      <c r="CM1063">
        <v>174</v>
      </c>
      <c r="CN1063">
        <v>-1.028118559898529</v>
      </c>
      <c r="CO1063">
        <v>8013</v>
      </c>
      <c r="CP1063">
        <v>1.199703526</v>
      </c>
      <c r="CQ1063">
        <v>0.84901844800000004</v>
      </c>
      <c r="CR1063">
        <v>46430</v>
      </c>
      <c r="CS1063">
        <v>0.878</v>
      </c>
      <c r="CT1063">
        <v>40979</v>
      </c>
      <c r="CU1063">
        <v>0.90267096403599989</v>
      </c>
      <c r="CV1063">
        <v>21</v>
      </c>
      <c r="CW1063">
        <v>18</v>
      </c>
      <c r="CX1063">
        <v>25</v>
      </c>
      <c r="CY1063">
        <v>1284</v>
      </c>
      <c r="CZ1063">
        <v>1297</v>
      </c>
      <c r="DA1063" s="2">
        <v>33124</v>
      </c>
      <c r="DB1063" s="2">
        <v>5110</v>
      </c>
      <c r="DC1063" s="2">
        <v>150.16</v>
      </c>
      <c r="DD1063" s="2">
        <v>5720</v>
      </c>
      <c r="DE1063">
        <v>424</v>
      </c>
      <c r="DF1063">
        <v>39</v>
      </c>
      <c r="DG1063">
        <v>26.03</v>
      </c>
      <c r="DH1063">
        <v>4</v>
      </c>
      <c r="DI1063" s="2">
        <v>12.01</v>
      </c>
      <c r="DJ1063">
        <v>-1.89</v>
      </c>
      <c r="DK1063">
        <v>0.88972301320217451</v>
      </c>
      <c r="DL1063">
        <v>3.5799522673031028E-3</v>
      </c>
      <c r="DM1063">
        <v>631</v>
      </c>
      <c r="DN1063">
        <v>41.1</v>
      </c>
      <c r="DO1063">
        <v>0.23199999999999998</v>
      </c>
      <c r="DP1063">
        <v>3.9</v>
      </c>
      <c r="DQ1063" s="2">
        <v>0</v>
      </c>
      <c r="DR1063" s="2">
        <v>866.01856994000002</v>
      </c>
      <c r="DS1063">
        <v>4.742750045704125E-3</v>
      </c>
      <c r="DT1063">
        <v>5.5064761910597397</v>
      </c>
      <c r="DU1063">
        <v>1005473.7421256028</v>
      </c>
      <c r="DV1063">
        <v>1</v>
      </c>
    </row>
    <row r="1064" spans="1:126" x14ac:dyDescent="0.15">
      <c r="A1064" t="s">
        <v>1721</v>
      </c>
      <c r="B1064" t="s">
        <v>220</v>
      </c>
      <c r="C1064">
        <v>21</v>
      </c>
      <c r="D1064">
        <v>211</v>
      </c>
      <c r="E1064" t="s">
        <v>1877</v>
      </c>
      <c r="F1064">
        <v>21211</v>
      </c>
      <c r="G1064" t="s">
        <v>6048</v>
      </c>
      <c r="H1064">
        <v>81</v>
      </c>
      <c r="I1064">
        <v>7.2</v>
      </c>
      <c r="J1064">
        <v>0.2</v>
      </c>
      <c r="K1064">
        <v>0.6</v>
      </c>
      <c r="L1064">
        <v>1.9</v>
      </c>
      <c r="M1064">
        <v>9.1</v>
      </c>
      <c r="N1064">
        <f t="shared" si="70"/>
        <v>6699.66</v>
      </c>
      <c r="O1064">
        <f t="shared" si="68"/>
        <v>3300.34</v>
      </c>
      <c r="P1064">
        <f t="shared" si="69"/>
        <v>3.9604080000000015</v>
      </c>
      <c r="Q1064" s="4">
        <v>21211</v>
      </c>
      <c r="R1064" s="5">
        <v>38.239027999999998</v>
      </c>
      <c r="S1064" s="5">
        <v>-85.228266000000005</v>
      </c>
      <c r="T1064">
        <v>1</v>
      </c>
      <c r="U1064">
        <v>5.3028086477723065E-2</v>
      </c>
      <c r="V1064">
        <v>42286</v>
      </c>
      <c r="W1064">
        <v>43581</v>
      </c>
      <c r="X1064">
        <v>44290</v>
      </c>
      <c r="Y1064">
        <v>45752</v>
      </c>
      <c r="Z1064">
        <v>23983</v>
      </c>
      <c r="AA1064">
        <v>21199</v>
      </c>
      <c r="AB1064">
        <v>18099.914000000001</v>
      </c>
      <c r="AC1064">
        <v>60324</v>
      </c>
      <c r="AD1064">
        <v>2</v>
      </c>
      <c r="AE1064">
        <v>4.5156920298035674E-5</v>
      </c>
      <c r="AF1064">
        <v>83</v>
      </c>
      <c r="AG1064">
        <v>1518</v>
      </c>
      <c r="AH1064">
        <v>5.4677206851119896E-2</v>
      </c>
      <c r="AI1064" s="3">
        <v>199341</v>
      </c>
      <c r="AJ1064" s="3">
        <v>242967.71925526502</v>
      </c>
      <c r="AK1064">
        <v>49</v>
      </c>
      <c r="AL1064">
        <v>246828.80000000002</v>
      </c>
      <c r="AM1064">
        <v>377061</v>
      </c>
      <c r="AN1064">
        <v>103490</v>
      </c>
      <c r="AO1064">
        <v>480551</v>
      </c>
      <c r="AP1064">
        <v>5</v>
      </c>
      <c r="AQ1064">
        <v>0</v>
      </c>
      <c r="AR1064">
        <v>5</v>
      </c>
      <c r="AS1064">
        <v>0.11472889561965076</v>
      </c>
      <c r="AT1064">
        <v>5</v>
      </c>
      <c r="AU1064">
        <v>51</v>
      </c>
      <c r="AV1064">
        <f t="shared" si="67"/>
        <v>56</v>
      </c>
      <c r="AW1064">
        <v>41740</v>
      </c>
      <c r="AX1064">
        <v>0.87</v>
      </c>
      <c r="AY1064">
        <v>162695483.23846701</v>
      </c>
      <c r="AZ1064">
        <v>162695.48323846702</v>
      </c>
      <c r="BA1064">
        <v>4881.4603965504602</v>
      </c>
      <c r="BB1064">
        <v>2.048567270373967</v>
      </c>
      <c r="BC1064">
        <v>12354</v>
      </c>
      <c r="BD1064">
        <v>137043</v>
      </c>
      <c r="BE1064">
        <v>-124689</v>
      </c>
      <c r="BF1064">
        <v>-2.9487064276592725</v>
      </c>
      <c r="BG1064">
        <v>589391</v>
      </c>
      <c r="BH1064">
        <v>13.307541205689772</v>
      </c>
      <c r="BI1064">
        <v>3667</v>
      </c>
      <c r="BJ1064">
        <v>34</v>
      </c>
      <c r="BK1064">
        <v>2</v>
      </c>
      <c r="BL1064">
        <v>3</v>
      </c>
      <c r="BM1064">
        <v>0</v>
      </c>
      <c r="BN1064">
        <v>0</v>
      </c>
      <c r="BO1064">
        <v>3</v>
      </c>
      <c r="BP1064">
        <v>0</v>
      </c>
      <c r="BQ1064">
        <v>2</v>
      </c>
      <c r="BR1064">
        <v>3</v>
      </c>
      <c r="BS1064">
        <v>0</v>
      </c>
      <c r="BT1064">
        <v>42078</v>
      </c>
      <c r="BU1064">
        <v>0.79</v>
      </c>
      <c r="BV1064">
        <v>0.60130380000000005</v>
      </c>
      <c r="BW1064">
        <v>174</v>
      </c>
      <c r="BX1064">
        <v>1.116973</v>
      </c>
      <c r="BY1064">
        <v>-0.6045277</v>
      </c>
      <c r="BZ1064">
        <v>41</v>
      </c>
      <c r="CA1064">
        <v>2</v>
      </c>
      <c r="CB1064">
        <v>3</v>
      </c>
      <c r="CC1064">
        <v>1</v>
      </c>
      <c r="CD1064">
        <v>0</v>
      </c>
      <c r="CE1064">
        <v>2</v>
      </c>
      <c r="CF1064">
        <v>0</v>
      </c>
      <c r="CG1064">
        <v>2</v>
      </c>
      <c r="CH1064">
        <v>2</v>
      </c>
      <c r="CI1064">
        <v>0</v>
      </c>
      <c r="CJ1064">
        <v>44929</v>
      </c>
      <c r="CK1064">
        <v>1.1796389859556189</v>
      </c>
      <c r="CL1064">
        <v>0.66108178952215646</v>
      </c>
      <c r="CM1064">
        <v>160</v>
      </c>
      <c r="CN1064">
        <v>-0.61828435732729403</v>
      </c>
      <c r="CO1064">
        <v>5761</v>
      </c>
      <c r="CP1064">
        <v>1.3800535519999999</v>
      </c>
      <c r="CQ1064">
        <v>0.49487035499999998</v>
      </c>
      <c r="CR1064">
        <v>40222</v>
      </c>
      <c r="CS1064">
        <v>0.87599999999999989</v>
      </c>
      <c r="CT1064">
        <v>34294</v>
      </c>
      <c r="CU1064">
        <v>0.85786592681000007</v>
      </c>
      <c r="CV1064">
        <v>42</v>
      </c>
      <c r="CW1064">
        <v>19</v>
      </c>
      <c r="CX1064">
        <v>21</v>
      </c>
      <c r="CY1064">
        <v>1677</v>
      </c>
      <c r="CZ1064">
        <v>2390</v>
      </c>
      <c r="DA1064" s="2">
        <v>23174</v>
      </c>
      <c r="DB1064" s="2">
        <v>4810</v>
      </c>
      <c r="DC1064" s="2">
        <v>153.79</v>
      </c>
      <c r="DD1064" s="2">
        <v>5891</v>
      </c>
      <c r="DE1064">
        <v>844</v>
      </c>
      <c r="DF1064">
        <v>78</v>
      </c>
      <c r="DG1064">
        <v>27.14</v>
      </c>
      <c r="DH1064">
        <v>4.5199999999999996</v>
      </c>
      <c r="DI1064" s="2">
        <v>11.31</v>
      </c>
      <c r="DJ1064">
        <v>-0.71</v>
      </c>
      <c r="DK1064">
        <v>0.9543044331070879</v>
      </c>
      <c r="DL1064">
        <v>1.976284584980237E-3</v>
      </c>
      <c r="DM1064">
        <v>262</v>
      </c>
      <c r="DN1064">
        <v>81.8</v>
      </c>
      <c r="DO1064">
        <v>0.31900000000000001</v>
      </c>
      <c r="DP1064">
        <v>701.88</v>
      </c>
      <c r="DQ1064" s="2">
        <v>0</v>
      </c>
      <c r="DR1064" s="2">
        <v>3894.3408430099998</v>
      </c>
      <c r="DS1064">
        <v>1.5777497775820121E-2</v>
      </c>
      <c r="DT1064">
        <v>5.7478512054618802</v>
      </c>
      <c r="DU1064">
        <v>1418735.2156227094</v>
      </c>
      <c r="DV1064">
        <v>1</v>
      </c>
    </row>
    <row r="1065" spans="1:126" x14ac:dyDescent="0.15">
      <c r="A1065" t="s">
        <v>1721</v>
      </c>
      <c r="B1065" t="s">
        <v>1878</v>
      </c>
      <c r="C1065">
        <v>21</v>
      </c>
      <c r="D1065">
        <v>213</v>
      </c>
      <c r="E1065" t="s">
        <v>1879</v>
      </c>
      <c r="F1065">
        <v>21213</v>
      </c>
      <c r="G1065" t="s">
        <v>6049</v>
      </c>
      <c r="H1065">
        <v>86.2</v>
      </c>
      <c r="I1065">
        <v>9.3000000000000007</v>
      </c>
      <c r="J1065">
        <v>0.2</v>
      </c>
      <c r="K1065">
        <v>0.6</v>
      </c>
      <c r="L1065">
        <v>1.7</v>
      </c>
      <c r="M1065">
        <v>1.9</v>
      </c>
      <c r="N1065">
        <f t="shared" si="70"/>
        <v>7523.83</v>
      </c>
      <c r="O1065">
        <f t="shared" si="68"/>
        <v>2476.17</v>
      </c>
      <c r="P1065">
        <f t="shared" si="69"/>
        <v>2.971404000000001</v>
      </c>
      <c r="Q1065" s="4">
        <v>21213</v>
      </c>
      <c r="R1065" s="5">
        <v>36.740946999999998</v>
      </c>
      <c r="S1065" s="5">
        <v>-86.581745999999995</v>
      </c>
      <c r="T1065">
        <v>6</v>
      </c>
      <c r="U1065">
        <v>8.2259969688241313E-2</v>
      </c>
      <c r="V1065">
        <v>17323</v>
      </c>
      <c r="W1065">
        <v>17551</v>
      </c>
      <c r="X1065">
        <v>17704</v>
      </c>
      <c r="Y1065">
        <v>17874</v>
      </c>
      <c r="Z1065">
        <v>9379</v>
      </c>
      <c r="AA1065">
        <v>21201</v>
      </c>
      <c r="AB1065">
        <v>6517.1220000000003</v>
      </c>
      <c r="AC1065">
        <v>39679</v>
      </c>
      <c r="AD1065">
        <v>1</v>
      </c>
      <c r="AE1065">
        <v>5.6484410302756441E-5</v>
      </c>
      <c r="AF1065">
        <v>17</v>
      </c>
      <c r="AG1065">
        <v>467</v>
      </c>
      <c r="AH1065">
        <v>3.6402569593147749E-2</v>
      </c>
      <c r="AI1065" s="3">
        <v>101530</v>
      </c>
      <c r="AJ1065" s="3">
        <v>149889.98478732002</v>
      </c>
      <c r="AK1065">
        <v>47</v>
      </c>
      <c r="AL1065">
        <v>151174.39999999999</v>
      </c>
      <c r="AM1065">
        <v>304256</v>
      </c>
      <c r="AN1065">
        <v>50080</v>
      </c>
      <c r="AO1065">
        <v>354336</v>
      </c>
      <c r="AP1065">
        <v>0</v>
      </c>
      <c r="AQ1065">
        <v>0</v>
      </c>
      <c r="AR1065">
        <v>0</v>
      </c>
      <c r="AS1065">
        <v>0</v>
      </c>
      <c r="AT1065">
        <v>2</v>
      </c>
      <c r="AU1065">
        <v>28</v>
      </c>
      <c r="AV1065">
        <f t="shared" si="67"/>
        <v>30</v>
      </c>
      <c r="AW1065">
        <v>11556</v>
      </c>
      <c r="AX1065">
        <v>0.67999999999999994</v>
      </c>
      <c r="AY1065">
        <v>106724917.269897</v>
      </c>
      <c r="AZ1065">
        <v>106724.91726989699</v>
      </c>
      <c r="BA1065">
        <v>6482.6051188048596</v>
      </c>
      <c r="BB1065">
        <v>1.5425897176725785</v>
      </c>
      <c r="BC1065">
        <v>15067</v>
      </c>
      <c r="BD1065">
        <v>34093</v>
      </c>
      <c r="BE1065">
        <v>-19026</v>
      </c>
      <c r="BF1065">
        <v>-1.0983086070542054</v>
      </c>
      <c r="BG1065">
        <v>408075</v>
      </c>
      <c r="BH1065">
        <v>23.049875734297334</v>
      </c>
      <c r="BI1065">
        <v>1772</v>
      </c>
      <c r="BJ1065">
        <v>18</v>
      </c>
      <c r="BK1065">
        <v>3</v>
      </c>
      <c r="BL1065">
        <v>1</v>
      </c>
      <c r="BM1065">
        <v>0</v>
      </c>
      <c r="BN1065">
        <v>0</v>
      </c>
      <c r="BO1065">
        <v>1</v>
      </c>
      <c r="BP1065">
        <v>0</v>
      </c>
      <c r="BQ1065">
        <v>1</v>
      </c>
      <c r="BR1065">
        <v>2</v>
      </c>
      <c r="BS1065">
        <v>0</v>
      </c>
      <c r="BT1065">
        <v>17019</v>
      </c>
      <c r="BU1065">
        <v>0.82</v>
      </c>
      <c r="BV1065">
        <v>0.56584350000000005</v>
      </c>
      <c r="BW1065">
        <v>83</v>
      </c>
      <c r="BX1065">
        <v>1.527704</v>
      </c>
      <c r="BY1065">
        <v>-0.37046610000000002</v>
      </c>
      <c r="BZ1065">
        <v>16</v>
      </c>
      <c r="CA1065">
        <v>4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3</v>
      </c>
      <c r="CH1065">
        <v>2</v>
      </c>
      <c r="CI1065">
        <v>0</v>
      </c>
      <c r="CJ1065">
        <v>17864</v>
      </c>
      <c r="CK1065">
        <v>1.4554411106135245</v>
      </c>
      <c r="CL1065">
        <v>0.57437849218560211</v>
      </c>
      <c r="CM1065">
        <v>74</v>
      </c>
      <c r="CN1065">
        <v>-0.63806945676176741</v>
      </c>
      <c r="CO1065">
        <v>1528</v>
      </c>
      <c r="CP1065">
        <v>0.63069249800000005</v>
      </c>
      <c r="CQ1065">
        <v>3.3967951000000003E-2</v>
      </c>
      <c r="CR1065">
        <v>15106</v>
      </c>
      <c r="CS1065">
        <v>0.83499999999999996</v>
      </c>
      <c r="CT1065">
        <v>14188</v>
      </c>
      <c r="CU1065">
        <v>0.88506512025999995</v>
      </c>
      <c r="CV1065">
        <v>17</v>
      </c>
      <c r="CW1065">
        <v>10</v>
      </c>
      <c r="CX1065">
        <v>8</v>
      </c>
      <c r="CY1065">
        <v>386</v>
      </c>
      <c r="CZ1065">
        <v>678</v>
      </c>
      <c r="DA1065" s="2">
        <v>11532</v>
      </c>
      <c r="DB1065" s="2">
        <v>1415</v>
      </c>
      <c r="DC1065" s="2">
        <v>129.26</v>
      </c>
      <c r="DD1065" s="2">
        <v>2479</v>
      </c>
      <c r="DE1065">
        <v>187</v>
      </c>
      <c r="DF1065">
        <v>18</v>
      </c>
      <c r="DG1065">
        <v>33.72</v>
      </c>
      <c r="DH1065">
        <v>11.24</v>
      </c>
      <c r="DI1065" s="2">
        <v>22.48</v>
      </c>
      <c r="DJ1065">
        <v>-3.98</v>
      </c>
      <c r="DK1065">
        <v>0.95203388161134639</v>
      </c>
      <c r="DL1065">
        <v>0</v>
      </c>
      <c r="DM1065">
        <v>0</v>
      </c>
      <c r="DN1065">
        <v>78.2</v>
      </c>
      <c r="DO1065">
        <v>0.51900000000000002</v>
      </c>
      <c r="DP1065">
        <v>3600.5299999999997</v>
      </c>
      <c r="DQ1065" s="2">
        <v>0</v>
      </c>
      <c r="DR1065" s="2">
        <v>242.55060162000001</v>
      </c>
      <c r="DS1065">
        <v>1.6044422972871068E-3</v>
      </c>
      <c r="DT1065">
        <v>4.6077181041184998</v>
      </c>
      <c r="DU1065">
        <v>696569.01975925174</v>
      </c>
      <c r="DV1065">
        <v>1</v>
      </c>
    </row>
    <row r="1066" spans="1:126" x14ac:dyDescent="0.15">
      <c r="A1066" t="s">
        <v>1721</v>
      </c>
      <c r="B1066" t="s">
        <v>1370</v>
      </c>
      <c r="C1066">
        <v>21</v>
      </c>
      <c r="D1066">
        <v>215</v>
      </c>
      <c r="E1066" t="s">
        <v>1880</v>
      </c>
      <c r="F1066">
        <v>21215</v>
      </c>
      <c r="G1066" t="s">
        <v>6050</v>
      </c>
      <c r="H1066">
        <v>95.4</v>
      </c>
      <c r="I1066">
        <v>1.5</v>
      </c>
      <c r="J1066">
        <v>0.2</v>
      </c>
      <c r="K1066">
        <v>0.4</v>
      </c>
      <c r="L1066">
        <v>1.1000000000000001</v>
      </c>
      <c r="M1066">
        <v>1.4</v>
      </c>
      <c r="N1066">
        <f t="shared" si="70"/>
        <v>9106.7800000000007</v>
      </c>
      <c r="O1066">
        <f t="shared" si="68"/>
        <v>893.21999999999935</v>
      </c>
      <c r="P1066">
        <f t="shared" si="69"/>
        <v>1.0718639999999997</v>
      </c>
      <c r="Q1066" s="4">
        <v>21215</v>
      </c>
      <c r="R1066" s="5">
        <v>38.024892999999999</v>
      </c>
      <c r="S1066" s="5">
        <v>-85.316775000000007</v>
      </c>
      <c r="T1066">
        <v>1</v>
      </c>
      <c r="U1066">
        <v>0.1772605851630864</v>
      </c>
      <c r="V1066">
        <v>17135</v>
      </c>
      <c r="W1066">
        <v>17419</v>
      </c>
      <c r="X1066">
        <v>17577</v>
      </c>
      <c r="Y1066">
        <v>17984</v>
      </c>
      <c r="Z1066">
        <v>9904</v>
      </c>
      <c r="AA1066">
        <v>21203</v>
      </c>
      <c r="AB1066">
        <v>7890.1660000000002</v>
      </c>
      <c r="AC1066">
        <v>63000</v>
      </c>
      <c r="AD1066">
        <v>2</v>
      </c>
      <c r="AE1066">
        <v>1.1378506002161917E-4</v>
      </c>
      <c r="AF1066">
        <v>41</v>
      </c>
      <c r="AG1066">
        <v>529</v>
      </c>
      <c r="AH1066">
        <v>7.7504725897920609E-2</v>
      </c>
      <c r="AI1066" s="3">
        <v>69125</v>
      </c>
      <c r="AJ1066" s="3">
        <v>119473.74483899001</v>
      </c>
      <c r="AK1066">
        <v>60</v>
      </c>
      <c r="AL1066">
        <v>122758.39999999999</v>
      </c>
      <c r="AM1066">
        <v>239905</v>
      </c>
      <c r="AN1066">
        <v>29050</v>
      </c>
      <c r="AO1066">
        <v>268955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4</v>
      </c>
      <c r="AV1066">
        <f t="shared" si="67"/>
        <v>5</v>
      </c>
      <c r="AW1066">
        <v>14111</v>
      </c>
      <c r="AX1066">
        <v>0.73</v>
      </c>
      <c r="AY1066">
        <v>167194712.84309301</v>
      </c>
      <c r="AZ1066">
        <v>167194.712843093</v>
      </c>
      <c r="BA1066">
        <v>14344.9278371624</v>
      </c>
      <c r="BB1066">
        <v>0.69711051275515656</v>
      </c>
      <c r="BC1066">
        <v>1194</v>
      </c>
      <c r="BD1066">
        <v>0</v>
      </c>
      <c r="BE1066">
        <v>1194</v>
      </c>
      <c r="BF1066">
        <v>6.9681937554712581E-2</v>
      </c>
      <c r="BG1066">
        <v>121496</v>
      </c>
      <c r="BH1066">
        <v>6.9122148261933205</v>
      </c>
      <c r="BI1066">
        <v>1394</v>
      </c>
      <c r="BJ1066">
        <v>11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1</v>
      </c>
      <c r="BS1066">
        <v>0</v>
      </c>
      <c r="BT1066">
        <v>17737</v>
      </c>
      <c r="BU1066">
        <v>0.81</v>
      </c>
      <c r="BV1066">
        <v>0.6220059</v>
      </c>
      <c r="BW1066">
        <v>50</v>
      </c>
      <c r="BX1066">
        <v>0.73293109999999995</v>
      </c>
      <c r="BY1066">
        <v>-1.0114050000000001</v>
      </c>
      <c r="BZ1066">
        <v>12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0</v>
      </c>
      <c r="CJ1066">
        <v>17688</v>
      </c>
      <c r="CK1066">
        <v>0.79149706015377652</v>
      </c>
      <c r="CL1066">
        <v>0.67125796178343944</v>
      </c>
      <c r="CM1066">
        <v>45</v>
      </c>
      <c r="CN1066">
        <v>-1.1079655683305107</v>
      </c>
      <c r="CO1066">
        <v>2032</v>
      </c>
      <c r="CP1066">
        <v>1.252384932</v>
      </c>
      <c r="CQ1066">
        <v>0.51962139799999996</v>
      </c>
      <c r="CR1066">
        <v>16104</v>
      </c>
      <c r="CS1066">
        <v>0.89700000000000002</v>
      </c>
      <c r="CT1066">
        <v>14359</v>
      </c>
      <c r="CU1066">
        <v>0.90664881749199988</v>
      </c>
      <c r="CV1066">
        <v>7</v>
      </c>
      <c r="CW1066">
        <v>5</v>
      </c>
      <c r="CX1066">
        <v>10</v>
      </c>
      <c r="CY1066">
        <v>437</v>
      </c>
      <c r="CZ1066">
        <v>857</v>
      </c>
      <c r="DA1066" s="2">
        <v>4349</v>
      </c>
      <c r="DB1066" s="2">
        <v>1730</v>
      </c>
      <c r="DC1066" s="2">
        <v>107.73</v>
      </c>
      <c r="DD1066" s="2">
        <v>686</v>
      </c>
      <c r="DE1066">
        <v>263</v>
      </c>
      <c r="DF1066">
        <v>33</v>
      </c>
      <c r="DG1066">
        <v>11.34</v>
      </c>
      <c r="DH1066">
        <v>5.67</v>
      </c>
      <c r="DI1066" s="2">
        <v>5.67</v>
      </c>
      <c r="DJ1066">
        <v>0.39</v>
      </c>
      <c r="DK1066">
        <v>0.98806509945750454</v>
      </c>
      <c r="DL1066">
        <v>0</v>
      </c>
      <c r="DN1066">
        <v>30.6</v>
      </c>
      <c r="DO1066">
        <v>0.252</v>
      </c>
      <c r="DP1066">
        <v>0</v>
      </c>
      <c r="DQ1066" s="2">
        <v>0</v>
      </c>
      <c r="DR1066" s="2">
        <v>0</v>
      </c>
      <c r="DS1066">
        <v>0</v>
      </c>
      <c r="DT1066">
        <v>4.7811356007687298</v>
      </c>
      <c r="DU1066">
        <v>586924.556533408</v>
      </c>
      <c r="DV1066">
        <v>1</v>
      </c>
    </row>
    <row r="1067" spans="1:126" x14ac:dyDescent="0.15">
      <c r="A1067" t="s">
        <v>1721</v>
      </c>
      <c r="B1067" t="s">
        <v>758</v>
      </c>
      <c r="C1067">
        <v>21</v>
      </c>
      <c r="D1067">
        <v>217</v>
      </c>
      <c r="E1067" t="s">
        <v>1881</v>
      </c>
      <c r="F1067">
        <v>21217</v>
      </c>
      <c r="G1067" t="s">
        <v>6051</v>
      </c>
      <c r="H1067">
        <v>91.1</v>
      </c>
      <c r="I1067">
        <v>4.9000000000000004</v>
      </c>
      <c r="J1067">
        <v>0.1</v>
      </c>
      <c r="K1067">
        <v>0.5</v>
      </c>
      <c r="L1067">
        <v>1.6</v>
      </c>
      <c r="M1067">
        <v>1.8</v>
      </c>
      <c r="N1067">
        <f t="shared" si="70"/>
        <v>8329.2799999999988</v>
      </c>
      <c r="O1067">
        <f t="shared" si="68"/>
        <v>1670.7200000000012</v>
      </c>
      <c r="P1067">
        <f t="shared" si="69"/>
        <v>2.0048640000000022</v>
      </c>
      <c r="Q1067" s="4">
        <v>21217</v>
      </c>
      <c r="R1067" s="5">
        <v>37.366183999999997</v>
      </c>
      <c r="S1067" s="5">
        <v>-85.327836000000005</v>
      </c>
      <c r="T1067">
        <v>7</v>
      </c>
      <c r="U1067">
        <v>0.11751955291627916</v>
      </c>
      <c r="V1067">
        <v>24514</v>
      </c>
      <c r="W1067">
        <v>25059</v>
      </c>
      <c r="X1067">
        <v>24993</v>
      </c>
      <c r="Y1067">
        <v>25601</v>
      </c>
      <c r="Z1067">
        <v>12106</v>
      </c>
      <c r="AA1067">
        <v>21205</v>
      </c>
      <c r="AB1067">
        <v>8700.2520000000004</v>
      </c>
      <c r="AC1067">
        <v>33340</v>
      </c>
      <c r="AD1067">
        <v>1</v>
      </c>
      <c r="AE1067">
        <v>4.0011203136878324E-5</v>
      </c>
      <c r="AF1067">
        <v>32</v>
      </c>
      <c r="AG1067">
        <v>874</v>
      </c>
      <c r="AH1067">
        <v>3.6613272311212815E-2</v>
      </c>
      <c r="AI1067" s="3">
        <v>114568</v>
      </c>
      <c r="AJ1067" s="3">
        <v>170451.00372742</v>
      </c>
      <c r="AK1067">
        <v>60</v>
      </c>
      <c r="AL1067">
        <v>177318.39999999999</v>
      </c>
      <c r="AM1067">
        <v>175562</v>
      </c>
      <c r="AN1067">
        <v>52926</v>
      </c>
      <c r="AO1067">
        <v>228488</v>
      </c>
      <c r="AP1067">
        <v>2</v>
      </c>
      <c r="AQ1067">
        <v>0</v>
      </c>
      <c r="AR1067">
        <v>2</v>
      </c>
      <c r="AS1067">
        <v>7.9811644518935312E-2</v>
      </c>
      <c r="AT1067">
        <v>3</v>
      </c>
      <c r="AU1067">
        <v>22</v>
      </c>
      <c r="AV1067">
        <f t="shared" si="67"/>
        <v>25</v>
      </c>
      <c r="AW1067">
        <v>29106</v>
      </c>
      <c r="AX1067">
        <v>0.99</v>
      </c>
      <c r="AY1067">
        <v>671517727.48976898</v>
      </c>
      <c r="AZ1067">
        <v>671517.72748976899</v>
      </c>
      <c r="BA1067">
        <v>29423.016105601</v>
      </c>
      <c r="BB1067">
        <v>0.33986998355672954</v>
      </c>
      <c r="BC1067">
        <v>14381</v>
      </c>
      <c r="BD1067">
        <v>43671</v>
      </c>
      <c r="BE1067">
        <v>-29290</v>
      </c>
      <c r="BF1067">
        <v>-1.1948274455413233</v>
      </c>
      <c r="BG1067">
        <v>451417</v>
      </c>
      <c r="BH1067">
        <v>18.061737286440202</v>
      </c>
      <c r="BI1067">
        <v>2931</v>
      </c>
      <c r="BJ1067">
        <v>41</v>
      </c>
      <c r="BK1067">
        <v>0</v>
      </c>
      <c r="BL1067">
        <v>2</v>
      </c>
      <c r="BM1067">
        <v>0</v>
      </c>
      <c r="BN1067">
        <v>0</v>
      </c>
      <c r="BO1067">
        <v>1</v>
      </c>
      <c r="BP1067">
        <v>1</v>
      </c>
      <c r="BQ1067">
        <v>5</v>
      </c>
      <c r="BR1067">
        <v>1</v>
      </c>
      <c r="BS1067">
        <v>0</v>
      </c>
      <c r="BT1067">
        <v>24420</v>
      </c>
      <c r="BU1067">
        <v>0.83</v>
      </c>
      <c r="BV1067">
        <v>0.57579130000000001</v>
      </c>
      <c r="BW1067">
        <v>80</v>
      </c>
      <c r="BX1067">
        <v>2.0884520000000002</v>
      </c>
      <c r="BY1067">
        <v>-0.1142949</v>
      </c>
      <c r="BZ1067">
        <v>37</v>
      </c>
      <c r="CA1067">
        <v>0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2</v>
      </c>
      <c r="CH1067">
        <v>1</v>
      </c>
      <c r="CI1067">
        <v>0</v>
      </c>
      <c r="CJ1067">
        <v>25120</v>
      </c>
      <c r="CK1067">
        <v>1.7117834394904459</v>
      </c>
      <c r="CL1067">
        <v>0.62657358663309681</v>
      </c>
      <c r="CM1067">
        <v>71</v>
      </c>
      <c r="CN1067">
        <v>-0.42396641645300159</v>
      </c>
      <c r="CO1067">
        <v>2007</v>
      </c>
      <c r="CP1067">
        <v>0.53594577499999996</v>
      </c>
      <c r="CQ1067">
        <v>0.36143858600000001</v>
      </c>
      <c r="CR1067">
        <v>21140</v>
      </c>
      <c r="CS1067">
        <v>0.82900000000000007</v>
      </c>
      <c r="CT1067">
        <v>19611</v>
      </c>
      <c r="CU1067">
        <v>0.87231630412000005</v>
      </c>
      <c r="CV1067">
        <v>38</v>
      </c>
      <c r="CW1067">
        <v>7</v>
      </c>
      <c r="CX1067">
        <v>16</v>
      </c>
      <c r="CY1067">
        <v>742</v>
      </c>
      <c r="CZ1067">
        <v>1237</v>
      </c>
      <c r="DA1067" s="2">
        <v>15353</v>
      </c>
      <c r="DB1067" s="2">
        <v>1680</v>
      </c>
      <c r="DC1067" s="2">
        <v>85.2</v>
      </c>
      <c r="DD1067" s="2">
        <v>2049</v>
      </c>
      <c r="DE1067">
        <v>300</v>
      </c>
      <c r="DF1067">
        <v>27</v>
      </c>
      <c r="DG1067">
        <v>44.63</v>
      </c>
      <c r="DH1067">
        <v>8.11</v>
      </c>
      <c r="DI1067" s="2">
        <v>8.11</v>
      </c>
      <c r="DJ1067">
        <v>0.45</v>
      </c>
      <c r="DK1067">
        <v>0.98247329097130087</v>
      </c>
      <c r="DL1067">
        <v>0</v>
      </c>
      <c r="DN1067">
        <v>44</v>
      </c>
      <c r="DO1067">
        <v>0.24600000000000002</v>
      </c>
      <c r="DP1067">
        <v>4269.7700000000004</v>
      </c>
      <c r="DQ1067" s="2">
        <v>0</v>
      </c>
      <c r="DR1067" s="2">
        <v>2276.3308872399998</v>
      </c>
      <c r="DS1067">
        <v>1.2837530250906053E-2</v>
      </c>
      <c r="DT1067">
        <v>5.4268217281268099</v>
      </c>
      <c r="DU1067">
        <v>962275.34591668088</v>
      </c>
      <c r="DV1067">
        <v>1</v>
      </c>
    </row>
    <row r="1068" spans="1:126" x14ac:dyDescent="0.15">
      <c r="A1068" t="s">
        <v>1721</v>
      </c>
      <c r="B1068" t="s">
        <v>1882</v>
      </c>
      <c r="C1068">
        <v>21</v>
      </c>
      <c r="D1068">
        <v>219</v>
      </c>
      <c r="E1068" t="s">
        <v>1883</v>
      </c>
      <c r="F1068">
        <v>21219</v>
      </c>
      <c r="G1068" t="s">
        <v>6052</v>
      </c>
      <c r="H1068">
        <v>86.7</v>
      </c>
      <c r="I1068">
        <v>7.9</v>
      </c>
      <c r="J1068">
        <v>0.1</v>
      </c>
      <c r="K1068">
        <v>0.1</v>
      </c>
      <c r="L1068">
        <v>1.2</v>
      </c>
      <c r="M1068">
        <v>4</v>
      </c>
      <c r="N1068">
        <f t="shared" si="70"/>
        <v>7596.76</v>
      </c>
      <c r="O1068">
        <f t="shared" si="68"/>
        <v>2403.2399999999998</v>
      </c>
      <c r="P1068">
        <f t="shared" si="69"/>
        <v>2.8838880000000007</v>
      </c>
      <c r="Q1068" s="4">
        <v>21219</v>
      </c>
      <c r="R1068" s="5">
        <v>36.840338000000003</v>
      </c>
      <c r="S1068" s="5">
        <v>-87.183642000000006</v>
      </c>
      <c r="T1068">
        <v>8</v>
      </c>
      <c r="U1068">
        <v>0.10709495218281667</v>
      </c>
      <c r="V1068">
        <v>12472</v>
      </c>
      <c r="W1068">
        <v>12499</v>
      </c>
      <c r="X1068">
        <v>12524</v>
      </c>
      <c r="Y1068">
        <v>12420</v>
      </c>
      <c r="Z1068">
        <v>6164</v>
      </c>
      <c r="AA1068">
        <v>21207</v>
      </c>
      <c r="AB1068">
        <v>4165.2149999999992</v>
      </c>
      <c r="AC1068">
        <v>40497</v>
      </c>
      <c r="AD1068">
        <v>1</v>
      </c>
      <c r="AE1068">
        <v>7.9846694346854042E-5</v>
      </c>
      <c r="AF1068">
        <v>36</v>
      </c>
      <c r="AG1068">
        <v>603</v>
      </c>
      <c r="AH1068">
        <v>5.9701492537313432E-2</v>
      </c>
      <c r="AI1068" s="3">
        <v>181001</v>
      </c>
      <c r="AJ1068" s="3">
        <v>239677.53644287502</v>
      </c>
      <c r="AK1068">
        <v>110</v>
      </c>
      <c r="AL1068">
        <v>241280</v>
      </c>
      <c r="AM1068">
        <v>364600</v>
      </c>
      <c r="AN1068">
        <v>80543</v>
      </c>
      <c r="AO1068">
        <v>445143</v>
      </c>
      <c r="AP1068">
        <v>1</v>
      </c>
      <c r="AQ1068">
        <v>0</v>
      </c>
      <c r="AR1068">
        <v>1</v>
      </c>
      <c r="AS1068">
        <v>8.0006400512040957E-2</v>
      </c>
      <c r="AT1068">
        <v>1</v>
      </c>
      <c r="AU1068">
        <v>19</v>
      </c>
      <c r="AV1068">
        <f t="shared" si="67"/>
        <v>20</v>
      </c>
      <c r="AW1068">
        <v>5700</v>
      </c>
      <c r="AX1068">
        <v>0.45999999999999996</v>
      </c>
      <c r="AY1068">
        <v>248125389.85353401</v>
      </c>
      <c r="AZ1068">
        <v>248125.38985353403</v>
      </c>
      <c r="BA1068">
        <v>20732.508418808498</v>
      </c>
      <c r="BB1068">
        <v>0.4823343031144276</v>
      </c>
      <c r="BC1068">
        <v>4340</v>
      </c>
      <c r="BD1068">
        <v>17645</v>
      </c>
      <c r="BE1068">
        <v>-13305</v>
      </c>
      <c r="BF1068">
        <v>-1.0667896087235407</v>
      </c>
      <c r="BG1068">
        <v>249731</v>
      </c>
      <c r="BH1068">
        <v>19.940194825934206</v>
      </c>
      <c r="BI1068">
        <v>1755</v>
      </c>
      <c r="BJ1068">
        <v>19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12253</v>
      </c>
      <c r="BU1068">
        <v>0.82</v>
      </c>
      <c r="BV1068">
        <v>0.55046790000000001</v>
      </c>
      <c r="BW1068">
        <v>48</v>
      </c>
      <c r="BX1068">
        <v>1.7138659999999999</v>
      </c>
      <c r="BY1068">
        <v>-0.44167899999999999</v>
      </c>
      <c r="BZ1068">
        <v>20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12522</v>
      </c>
      <c r="CK1068">
        <v>1.6770483948251078</v>
      </c>
      <c r="CL1068">
        <v>0.59638478068512202</v>
      </c>
      <c r="CM1068">
        <v>43</v>
      </c>
      <c r="CN1068">
        <v>-0.47130933295692007</v>
      </c>
      <c r="CO1068">
        <v>707</v>
      </c>
      <c r="CP1068">
        <v>0.10794603</v>
      </c>
      <c r="CQ1068">
        <v>-0.13028813340000001</v>
      </c>
      <c r="CR1068">
        <v>10651</v>
      </c>
      <c r="CS1068">
        <v>0.85</v>
      </c>
      <c r="CT1068">
        <v>9541</v>
      </c>
      <c r="CU1068">
        <v>0.83913412564000001</v>
      </c>
      <c r="CV1068">
        <v>2</v>
      </c>
      <c r="CW1068">
        <v>1</v>
      </c>
      <c r="CX1068">
        <v>1</v>
      </c>
      <c r="CY1068">
        <v>978</v>
      </c>
      <c r="CZ1068">
        <v>870</v>
      </c>
      <c r="DA1068" s="2">
        <v>4908</v>
      </c>
      <c r="DB1068" s="2">
        <v>635</v>
      </c>
      <c r="DC1068" s="2">
        <v>39.99</v>
      </c>
      <c r="DD1068" s="2">
        <v>1778</v>
      </c>
      <c r="DE1068">
        <v>219</v>
      </c>
      <c r="DF1068">
        <v>23</v>
      </c>
      <c r="DG1068">
        <v>39.99</v>
      </c>
      <c r="DH1068">
        <v>16</v>
      </c>
      <c r="DI1068" s="2">
        <v>8</v>
      </c>
      <c r="DJ1068">
        <v>-0.98</v>
      </c>
      <c r="DK1068">
        <v>0.93914950746128478</v>
      </c>
      <c r="DL1068">
        <v>1.824212271973466E-2</v>
      </c>
      <c r="DM1068">
        <v>1054</v>
      </c>
      <c r="DN1068">
        <v>133.19999999999999</v>
      </c>
      <c r="DO1068">
        <v>0.55899999999999994</v>
      </c>
      <c r="DP1068">
        <v>5615.43</v>
      </c>
      <c r="DQ1068" s="2">
        <v>0</v>
      </c>
      <c r="DR1068" s="2">
        <v>478.42005788000006</v>
      </c>
      <c r="DS1068">
        <v>1.425013054383994E-3</v>
      </c>
      <c r="DT1068">
        <v>4.7770096422160204</v>
      </c>
      <c r="DU1068">
        <v>1152596.8864738813</v>
      </c>
      <c r="DV1068">
        <v>1</v>
      </c>
    </row>
    <row r="1069" spans="1:126" x14ac:dyDescent="0.15">
      <c r="A1069" t="s">
        <v>1721</v>
      </c>
      <c r="B1069" t="s">
        <v>1884</v>
      </c>
      <c r="C1069">
        <v>21</v>
      </c>
      <c r="D1069">
        <v>221</v>
      </c>
      <c r="E1069" t="s">
        <v>1885</v>
      </c>
      <c r="F1069">
        <v>21221</v>
      </c>
      <c r="G1069" t="s">
        <v>6053</v>
      </c>
      <c r="H1069">
        <v>88.4</v>
      </c>
      <c r="I1069">
        <v>8.1999999999999993</v>
      </c>
      <c r="J1069">
        <v>0.3</v>
      </c>
      <c r="K1069">
        <v>0.3</v>
      </c>
      <c r="L1069">
        <v>1.7</v>
      </c>
      <c r="M1069">
        <v>1.2</v>
      </c>
      <c r="N1069">
        <f t="shared" si="70"/>
        <v>7886.3100000000013</v>
      </c>
      <c r="O1069">
        <f t="shared" si="68"/>
        <v>2113.6899999999987</v>
      </c>
      <c r="P1069">
        <f t="shared" si="69"/>
        <v>2.5364279999999995</v>
      </c>
      <c r="Q1069" s="4">
        <v>21221</v>
      </c>
      <c r="R1069" s="5">
        <v>36.807681000000002</v>
      </c>
      <c r="S1069" s="5">
        <v>-87.858652000000006</v>
      </c>
      <c r="T1069">
        <v>2</v>
      </c>
      <c r="U1069">
        <v>-4.7876651748376249E-2</v>
      </c>
      <c r="V1069">
        <v>14282</v>
      </c>
      <c r="W1069">
        <v>14277</v>
      </c>
      <c r="X1069">
        <v>14250</v>
      </c>
      <c r="Y1069">
        <v>14228</v>
      </c>
      <c r="Z1069">
        <v>7248</v>
      </c>
      <c r="AA1069">
        <v>21209</v>
      </c>
      <c r="AB1069">
        <v>5064.0570000000007</v>
      </c>
      <c r="AC1069">
        <v>44083</v>
      </c>
      <c r="AD1069">
        <v>1</v>
      </c>
      <c r="AE1069">
        <v>7.0175438596491223E-5</v>
      </c>
      <c r="AF1069">
        <v>29</v>
      </c>
      <c r="AG1069">
        <v>397</v>
      </c>
      <c r="AH1069">
        <v>7.3047858942065488E-2</v>
      </c>
      <c r="AI1069" s="3">
        <v>128997</v>
      </c>
      <c r="AJ1069" s="3">
        <v>282517.03537062003</v>
      </c>
      <c r="AK1069">
        <v>100</v>
      </c>
      <c r="AL1069">
        <v>307916.79999999999</v>
      </c>
      <c r="AM1069">
        <v>522530</v>
      </c>
      <c r="AN1069">
        <v>41074</v>
      </c>
      <c r="AO1069">
        <v>563604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13</v>
      </c>
      <c r="AV1069">
        <f t="shared" si="67"/>
        <v>13</v>
      </c>
      <c r="AW1069">
        <v>9781</v>
      </c>
      <c r="AX1069">
        <v>0.67999999999999994</v>
      </c>
      <c r="AY1069">
        <v>130456980.965997</v>
      </c>
      <c r="AZ1069">
        <v>130456.98096599699</v>
      </c>
      <c r="BA1069">
        <v>10359.168856057</v>
      </c>
      <c r="BB1069">
        <v>0.96532840992866009</v>
      </c>
      <c r="BC1069">
        <v>2908</v>
      </c>
      <c r="BD1069">
        <v>11010</v>
      </c>
      <c r="BE1069">
        <v>-8102</v>
      </c>
      <c r="BF1069">
        <v>-0.5672874947486346</v>
      </c>
      <c r="BG1069">
        <v>191264</v>
      </c>
      <c r="BH1069">
        <v>13.422035087719298</v>
      </c>
      <c r="BI1069">
        <v>2295</v>
      </c>
      <c r="BJ1069">
        <v>24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1</v>
      </c>
      <c r="BR1069">
        <v>1</v>
      </c>
      <c r="BS1069">
        <v>0</v>
      </c>
      <c r="BT1069">
        <v>13290</v>
      </c>
      <c r="BU1069">
        <v>0.82</v>
      </c>
      <c r="BV1069">
        <v>0.61902509999999999</v>
      </c>
      <c r="BW1069">
        <v>56</v>
      </c>
      <c r="BX1069">
        <v>2.1068470000000001</v>
      </c>
      <c r="BY1069">
        <v>0.26635399999999998</v>
      </c>
      <c r="BZ1069">
        <v>24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14134</v>
      </c>
      <c r="CK1069">
        <v>1.8395358709494836</v>
      </c>
      <c r="CL1069">
        <v>0.62974033252381845</v>
      </c>
      <c r="CM1069">
        <v>55</v>
      </c>
      <c r="CN1069">
        <v>-0.10881804688960374</v>
      </c>
      <c r="CO1069">
        <v>1253</v>
      </c>
      <c r="CP1069">
        <v>-3.6451523100000001E-2</v>
      </c>
      <c r="CQ1069">
        <v>-1.4835905E-2</v>
      </c>
      <c r="CR1069">
        <v>12173</v>
      </c>
      <c r="CS1069">
        <v>0.85499999999999998</v>
      </c>
      <c r="CT1069">
        <v>11297</v>
      </c>
      <c r="CU1069">
        <v>0.86483150227999994</v>
      </c>
      <c r="CV1069">
        <v>1</v>
      </c>
      <c r="CW1069">
        <v>2</v>
      </c>
      <c r="CX1069">
        <v>4</v>
      </c>
      <c r="CY1069">
        <v>451</v>
      </c>
      <c r="CZ1069">
        <v>625</v>
      </c>
      <c r="DA1069" s="2">
        <v>5080</v>
      </c>
      <c r="DB1069" s="2">
        <v>835</v>
      </c>
      <c r="DC1069" s="2">
        <v>48.98</v>
      </c>
      <c r="DD1069" s="2">
        <v>1439</v>
      </c>
      <c r="DE1069">
        <v>190</v>
      </c>
      <c r="DF1069">
        <v>31</v>
      </c>
      <c r="DG1069">
        <v>20.99</v>
      </c>
      <c r="DH1069">
        <v>13.99</v>
      </c>
      <c r="DI1069" s="2">
        <v>20.99</v>
      </c>
      <c r="DJ1069">
        <v>0.99</v>
      </c>
      <c r="DK1069">
        <v>0.93149453088056311</v>
      </c>
      <c r="DL1069">
        <v>5.0377833753148613E-3</v>
      </c>
      <c r="DM1069">
        <v>100</v>
      </c>
      <c r="DN1069">
        <v>61.4</v>
      </c>
      <c r="DO1069">
        <v>0.182</v>
      </c>
      <c r="DP1069">
        <v>2131.0100000000002</v>
      </c>
      <c r="DQ1069" s="2">
        <v>65416</v>
      </c>
      <c r="DR1069" s="2">
        <v>946.47694557</v>
      </c>
      <c r="DS1069">
        <v>3.0738074232195189E-3</v>
      </c>
      <c r="DT1069">
        <v>4.5888746892138501</v>
      </c>
      <c r="DU1069">
        <v>1412991.6099037232</v>
      </c>
      <c r="DV1069">
        <v>1</v>
      </c>
    </row>
    <row r="1070" spans="1:126" x14ac:dyDescent="0.15">
      <c r="A1070" t="s">
        <v>1721</v>
      </c>
      <c r="B1070" t="s">
        <v>1886</v>
      </c>
      <c r="C1070">
        <v>21</v>
      </c>
      <c r="D1070">
        <v>223</v>
      </c>
      <c r="E1070" t="s">
        <v>1887</v>
      </c>
      <c r="F1070">
        <v>21223</v>
      </c>
      <c r="G1070" t="s">
        <v>6054</v>
      </c>
      <c r="H1070">
        <v>95.4</v>
      </c>
      <c r="I1070">
        <v>0.2</v>
      </c>
      <c r="J1070">
        <v>0.2</v>
      </c>
      <c r="K1070">
        <v>0.4</v>
      </c>
      <c r="L1070">
        <v>1.1000000000000001</v>
      </c>
      <c r="M1070">
        <v>2.5</v>
      </c>
      <c r="N1070">
        <f t="shared" si="70"/>
        <v>9108.8600000000024</v>
      </c>
      <c r="O1070">
        <f t="shared" si="68"/>
        <v>891.1399999999976</v>
      </c>
      <c r="P1070">
        <f t="shared" si="69"/>
        <v>1.0693679999999974</v>
      </c>
      <c r="Q1070" s="4">
        <v>21223</v>
      </c>
      <c r="R1070" s="5">
        <v>38.620040000000003</v>
      </c>
      <c r="S1070" s="5">
        <v>-85.351208</v>
      </c>
      <c r="T1070">
        <v>1</v>
      </c>
      <c r="U1070">
        <v>0.53436193308496016</v>
      </c>
      <c r="V1070">
        <v>8829</v>
      </c>
      <c r="W1070">
        <v>8816</v>
      </c>
      <c r="X1070">
        <v>8783</v>
      </c>
      <c r="Y1070">
        <v>8744</v>
      </c>
      <c r="Z1070">
        <v>4669</v>
      </c>
      <c r="AA1070">
        <v>21211</v>
      </c>
      <c r="AB1070">
        <v>3449.0980000000004</v>
      </c>
      <c r="AC1070">
        <v>47409</v>
      </c>
      <c r="AD1070">
        <v>0</v>
      </c>
      <c r="AE1070">
        <v>0</v>
      </c>
      <c r="AF1070">
        <v>25</v>
      </c>
      <c r="AG1070">
        <v>439</v>
      </c>
      <c r="AH1070">
        <v>5.6947608200455579E-2</v>
      </c>
      <c r="AI1070" s="3">
        <v>55632</v>
      </c>
      <c r="AJ1070" s="3">
        <v>97054.496793099999</v>
      </c>
      <c r="AK1070">
        <v>71</v>
      </c>
      <c r="AL1070">
        <v>99993.600000000006</v>
      </c>
      <c r="AM1070">
        <v>279041</v>
      </c>
      <c r="AN1070">
        <v>25156</v>
      </c>
      <c r="AO1070">
        <v>304197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4</v>
      </c>
      <c r="AV1070">
        <f t="shared" si="67"/>
        <v>4</v>
      </c>
      <c r="AW1070">
        <v>7012</v>
      </c>
      <c r="AX1070">
        <v>0.79</v>
      </c>
      <c r="AY1070">
        <v>116038126.897964</v>
      </c>
      <c r="AZ1070">
        <v>116038.126897964</v>
      </c>
      <c r="BA1070">
        <v>13902.299295548501</v>
      </c>
      <c r="BB1070">
        <v>0.71930547511676624</v>
      </c>
      <c r="BC1070">
        <v>351944</v>
      </c>
      <c r="BD1070">
        <v>410000</v>
      </c>
      <c r="BE1070">
        <v>-58056</v>
      </c>
      <c r="BF1070">
        <v>-6.5756031260618419</v>
      </c>
      <c r="BG1070">
        <v>136765</v>
      </c>
      <c r="BH1070">
        <v>15.571558692929523</v>
      </c>
      <c r="BI1070">
        <v>1099</v>
      </c>
      <c r="BJ1070">
        <v>8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8958</v>
      </c>
      <c r="BU1070">
        <v>0.69</v>
      </c>
      <c r="BV1070">
        <v>0.55568510000000004</v>
      </c>
      <c r="BW1070">
        <v>26</v>
      </c>
      <c r="BX1070">
        <v>1.0046889999999999</v>
      </c>
      <c r="BY1070">
        <v>-1.040405</v>
      </c>
      <c r="BZ1070">
        <v>10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8729</v>
      </c>
      <c r="CK1070">
        <v>1.2601672585634094</v>
      </c>
      <c r="CL1070">
        <v>0.53230168269230771</v>
      </c>
      <c r="CM1070">
        <v>23</v>
      </c>
      <c r="CN1070">
        <v>-1.2019447906442595</v>
      </c>
      <c r="CO1070">
        <v>532</v>
      </c>
      <c r="CP1070">
        <v>0.23207992299999999</v>
      </c>
      <c r="CQ1070">
        <v>0.45474539400000002</v>
      </c>
      <c r="CR1070">
        <v>7539</v>
      </c>
      <c r="CS1070">
        <v>0.86099999999999999</v>
      </c>
      <c r="CT1070">
        <v>7222</v>
      </c>
      <c r="CU1070">
        <v>0.88566073102000009</v>
      </c>
      <c r="CV1070">
        <v>2</v>
      </c>
      <c r="CW1070">
        <v>1</v>
      </c>
      <c r="CX1070">
        <v>3</v>
      </c>
      <c r="CY1070">
        <v>362</v>
      </c>
      <c r="CZ1070">
        <v>691</v>
      </c>
      <c r="DA1070" s="2">
        <v>2315</v>
      </c>
      <c r="DB1070" s="2">
        <v>400</v>
      </c>
      <c r="DC1070" s="2">
        <v>102.09</v>
      </c>
      <c r="DD1070" s="2">
        <v>79</v>
      </c>
      <c r="DE1070">
        <v>210</v>
      </c>
      <c r="DF1070">
        <v>12</v>
      </c>
      <c r="DH1070">
        <v>22.69</v>
      </c>
      <c r="DJ1070">
        <v>0.31</v>
      </c>
      <c r="DK1070">
        <v>0.96672778257118208</v>
      </c>
      <c r="DL1070">
        <v>0</v>
      </c>
      <c r="DN1070">
        <v>11.6</v>
      </c>
      <c r="DO1070">
        <v>0.11699999999999999</v>
      </c>
      <c r="DP1070">
        <v>0</v>
      </c>
      <c r="DQ1070" s="2">
        <v>0</v>
      </c>
      <c r="DR1070" s="2">
        <v>175.14639166000001</v>
      </c>
      <c r="DS1070">
        <v>1.7515760174651178E-3</v>
      </c>
      <c r="DT1070">
        <v>5.1014168488671201</v>
      </c>
      <c r="DU1070">
        <v>510109.03581887932</v>
      </c>
      <c r="DV1070">
        <v>1</v>
      </c>
    </row>
    <row r="1071" spans="1:126" x14ac:dyDescent="0.15">
      <c r="A1071" t="s">
        <v>1721</v>
      </c>
      <c r="B1071" t="s">
        <v>390</v>
      </c>
      <c r="C1071">
        <v>21</v>
      </c>
      <c r="D1071">
        <v>225</v>
      </c>
      <c r="E1071" t="s">
        <v>1888</v>
      </c>
      <c r="F1071">
        <v>21225</v>
      </c>
      <c r="G1071" t="s">
        <v>6055</v>
      </c>
      <c r="H1071">
        <v>84.3</v>
      </c>
      <c r="I1071">
        <v>12</v>
      </c>
      <c r="J1071">
        <v>0.2</v>
      </c>
      <c r="K1071">
        <v>0.3</v>
      </c>
      <c r="L1071">
        <v>1.5</v>
      </c>
      <c r="M1071">
        <v>1.6</v>
      </c>
      <c r="N1071">
        <f t="shared" si="70"/>
        <v>7255.43</v>
      </c>
      <c r="O1071">
        <f t="shared" si="68"/>
        <v>2744.5699999999997</v>
      </c>
      <c r="P1071">
        <f t="shared" si="69"/>
        <v>3.2934840000000007</v>
      </c>
      <c r="Q1071" s="4">
        <v>21225</v>
      </c>
      <c r="R1071" s="5">
        <v>37.658028999999999</v>
      </c>
      <c r="S1071" s="5">
        <v>-87.951650000000001</v>
      </c>
      <c r="T1071">
        <v>6</v>
      </c>
      <c r="U1071">
        <v>2.3297848401399063E-2</v>
      </c>
      <c r="V1071">
        <v>14992</v>
      </c>
      <c r="W1071">
        <v>15192</v>
      </c>
      <c r="X1071">
        <v>15138</v>
      </c>
      <c r="Y1071">
        <v>14966</v>
      </c>
      <c r="Z1071">
        <v>7384</v>
      </c>
      <c r="AA1071">
        <v>21213</v>
      </c>
      <c r="AB1071">
        <v>4907.0750000000007</v>
      </c>
      <c r="AC1071">
        <v>40120</v>
      </c>
      <c r="AD1071">
        <v>1</v>
      </c>
      <c r="AE1071">
        <v>6.6058924560708155E-5</v>
      </c>
      <c r="AF1071">
        <v>0</v>
      </c>
      <c r="AG1071">
        <v>310</v>
      </c>
      <c r="AH1071">
        <v>0</v>
      </c>
      <c r="AI1071" s="3">
        <v>194864</v>
      </c>
      <c r="AJ1071" s="3">
        <v>219422.98577245002</v>
      </c>
      <c r="AK1071">
        <v>100</v>
      </c>
      <c r="AL1071">
        <v>232601.60000000001</v>
      </c>
      <c r="AM1071">
        <v>291033</v>
      </c>
      <c r="AN1071">
        <v>100546</v>
      </c>
      <c r="AO1071">
        <v>391579</v>
      </c>
      <c r="AP1071">
        <v>2</v>
      </c>
      <c r="AQ1071">
        <v>1</v>
      </c>
      <c r="AR1071">
        <v>3</v>
      </c>
      <c r="AS1071">
        <v>0.19747235387045814</v>
      </c>
      <c r="AT1071">
        <v>3</v>
      </c>
      <c r="AU1071">
        <v>10</v>
      </c>
      <c r="AV1071">
        <f t="shared" si="67"/>
        <v>13</v>
      </c>
      <c r="AW1071">
        <v>10628</v>
      </c>
      <c r="AX1071">
        <v>0.8</v>
      </c>
      <c r="AY1071">
        <v>553557030.61569798</v>
      </c>
      <c r="AZ1071">
        <v>553557.03061569796</v>
      </c>
      <c r="BA1071">
        <v>35568.485454762304</v>
      </c>
      <c r="BB1071">
        <v>0.28114775965702776</v>
      </c>
      <c r="BC1071">
        <v>9396</v>
      </c>
      <c r="BD1071">
        <v>5502</v>
      </c>
      <c r="BE1071">
        <v>3894</v>
      </c>
      <c r="BF1071">
        <v>0.2597385272145144</v>
      </c>
      <c r="BG1071">
        <v>287393</v>
      </c>
      <c r="BH1071">
        <v>18.984872506275597</v>
      </c>
      <c r="BI1071">
        <v>1730</v>
      </c>
      <c r="BJ1071">
        <v>15</v>
      </c>
      <c r="BK1071">
        <v>0</v>
      </c>
      <c r="BL1071">
        <v>0</v>
      </c>
      <c r="BM1071">
        <v>0</v>
      </c>
      <c r="BN1071">
        <v>0</v>
      </c>
      <c r="BO1071">
        <v>4</v>
      </c>
      <c r="BP1071">
        <v>0</v>
      </c>
      <c r="BQ1071">
        <v>2</v>
      </c>
      <c r="BR1071">
        <v>2</v>
      </c>
      <c r="BS1071">
        <v>0</v>
      </c>
      <c r="BT1071">
        <v>14990</v>
      </c>
      <c r="BU1071">
        <v>0.8</v>
      </c>
      <c r="BV1071">
        <v>0.52355750000000001</v>
      </c>
      <c r="BW1071">
        <v>85</v>
      </c>
      <c r="BX1071">
        <v>1.5343560000000001</v>
      </c>
      <c r="BY1071">
        <v>-0.4517195</v>
      </c>
      <c r="BZ1071">
        <v>13</v>
      </c>
      <c r="CA1071">
        <v>1</v>
      </c>
      <c r="CB1071">
        <v>0</v>
      </c>
      <c r="CC1071">
        <v>0</v>
      </c>
      <c r="CD1071">
        <v>0</v>
      </c>
      <c r="CE1071">
        <v>4</v>
      </c>
      <c r="CF1071">
        <v>0</v>
      </c>
      <c r="CG1071">
        <v>1</v>
      </c>
      <c r="CH1071">
        <v>2</v>
      </c>
      <c r="CI1071">
        <v>0</v>
      </c>
      <c r="CJ1071">
        <v>15154</v>
      </c>
      <c r="CK1071">
        <v>1.3857727332717433</v>
      </c>
      <c r="CL1071">
        <v>0.59867828176629623</v>
      </c>
      <c r="CM1071">
        <v>65</v>
      </c>
      <c r="CN1071">
        <v>-0.56811499804702215</v>
      </c>
      <c r="CO1071">
        <v>822</v>
      </c>
      <c r="CP1071">
        <v>-7.2945073200000002E-2</v>
      </c>
      <c r="CQ1071">
        <v>0.135578376</v>
      </c>
      <c r="CR1071">
        <v>12290</v>
      </c>
      <c r="CS1071">
        <v>0.81900000000000006</v>
      </c>
      <c r="CT1071">
        <v>12129</v>
      </c>
      <c r="CU1071">
        <v>0.86845323007999997</v>
      </c>
      <c r="CV1071">
        <v>2</v>
      </c>
      <c r="CW1071">
        <v>6</v>
      </c>
      <c r="CX1071">
        <v>3</v>
      </c>
      <c r="CY1071">
        <v>293</v>
      </c>
      <c r="CZ1071">
        <v>459</v>
      </c>
      <c r="DA1071" s="2">
        <v>7135</v>
      </c>
      <c r="DB1071" s="2">
        <v>760</v>
      </c>
      <c r="DC1071" s="2">
        <v>66.540000000000006</v>
      </c>
      <c r="DD1071" s="2">
        <v>2331</v>
      </c>
      <c r="DE1071">
        <v>105</v>
      </c>
      <c r="DF1071">
        <v>5</v>
      </c>
      <c r="DG1071">
        <v>13.31</v>
      </c>
      <c r="DH1071">
        <v>19.96</v>
      </c>
      <c r="DI1071" s="2">
        <v>13.31</v>
      </c>
      <c r="DJ1071">
        <v>0.72</v>
      </c>
      <c r="DK1071">
        <v>0.95494293455948764</v>
      </c>
      <c r="DL1071">
        <v>0</v>
      </c>
      <c r="DM1071">
        <v>0</v>
      </c>
      <c r="DN1071">
        <v>113.5</v>
      </c>
      <c r="DO1071">
        <v>0.51700000000000002</v>
      </c>
      <c r="DP1071">
        <v>3112.4799999999996</v>
      </c>
      <c r="DQ1071" s="2">
        <v>0</v>
      </c>
      <c r="DR1071" s="2">
        <v>3896.8765703800009</v>
      </c>
      <c r="DS1071">
        <v>1.675343228204234E-2</v>
      </c>
      <c r="DT1071">
        <v>2.9297600767778902</v>
      </c>
      <c r="DU1071">
        <v>681466.88147466013</v>
      </c>
      <c r="DV1071">
        <v>1</v>
      </c>
    </row>
    <row r="1072" spans="1:126" x14ac:dyDescent="0.15">
      <c r="A1072" t="s">
        <v>1721</v>
      </c>
      <c r="B1072" t="s">
        <v>1017</v>
      </c>
      <c r="C1072">
        <v>21</v>
      </c>
      <c r="D1072">
        <v>227</v>
      </c>
      <c r="E1072" t="s">
        <v>1889</v>
      </c>
      <c r="F1072">
        <v>21227</v>
      </c>
      <c r="G1072" t="s">
        <v>6056</v>
      </c>
      <c r="H1072">
        <v>81.599999999999994</v>
      </c>
      <c r="I1072">
        <v>9</v>
      </c>
      <c r="J1072">
        <v>0.2</v>
      </c>
      <c r="K1072">
        <v>2.8</v>
      </c>
      <c r="L1072">
        <v>1.9</v>
      </c>
      <c r="M1072">
        <v>4.5</v>
      </c>
      <c r="N1072">
        <f t="shared" si="70"/>
        <v>6771.2999999999993</v>
      </c>
      <c r="O1072">
        <f t="shared" si="68"/>
        <v>3228.7000000000007</v>
      </c>
      <c r="P1072">
        <f t="shared" si="69"/>
        <v>3.8744400000000021</v>
      </c>
      <c r="Q1072" s="4">
        <v>21227</v>
      </c>
      <c r="R1072" s="5">
        <v>36.995634000000003</v>
      </c>
      <c r="S1072" s="5">
        <v>-86.423579000000004</v>
      </c>
      <c r="T1072">
        <v>3</v>
      </c>
      <c r="U1072">
        <v>4.2910879227085863E-2</v>
      </c>
      <c r="V1072">
        <v>113787</v>
      </c>
      <c r="W1072">
        <v>117169</v>
      </c>
      <c r="X1072">
        <v>118950</v>
      </c>
      <c r="Y1072">
        <v>123737</v>
      </c>
      <c r="Z1072">
        <v>58290</v>
      </c>
      <c r="AA1072">
        <v>21215</v>
      </c>
      <c r="AB1072">
        <v>44674.934999999998</v>
      </c>
      <c r="AC1072">
        <v>44911</v>
      </c>
      <c r="AD1072">
        <v>4</v>
      </c>
      <c r="AE1072">
        <v>3.3627574611181169E-5</v>
      </c>
      <c r="AF1072">
        <v>74</v>
      </c>
      <c r="AG1072">
        <v>1648</v>
      </c>
      <c r="AH1072">
        <v>4.4902912621359224E-2</v>
      </c>
      <c r="AI1072" s="3">
        <v>246708</v>
      </c>
      <c r="AJ1072" s="3">
        <v>346624.99459085503</v>
      </c>
      <c r="AK1072">
        <v>54</v>
      </c>
      <c r="AL1072">
        <v>350540.80000000005</v>
      </c>
      <c r="AM1072">
        <v>946039</v>
      </c>
      <c r="AN1072">
        <v>117616</v>
      </c>
      <c r="AO1072">
        <v>1063655</v>
      </c>
      <c r="AP1072">
        <v>6</v>
      </c>
      <c r="AQ1072">
        <v>2</v>
      </c>
      <c r="AR1072">
        <v>8</v>
      </c>
      <c r="AS1072">
        <v>6.8277445399380382E-2</v>
      </c>
      <c r="AT1072">
        <v>8</v>
      </c>
      <c r="AU1072">
        <v>98</v>
      </c>
      <c r="AV1072">
        <f t="shared" si="67"/>
        <v>106</v>
      </c>
      <c r="AW1072">
        <v>106536</v>
      </c>
      <c r="AX1072">
        <v>0.96</v>
      </c>
      <c r="AY1072">
        <v>374168607.54799998</v>
      </c>
      <c r="AZ1072">
        <v>374168.607548</v>
      </c>
      <c r="BA1072">
        <v>4040.7864415467402</v>
      </c>
      <c r="BB1072">
        <v>2.4747657775678391</v>
      </c>
      <c r="BC1072">
        <v>245359</v>
      </c>
      <c r="BD1072">
        <v>476415</v>
      </c>
      <c r="BE1072">
        <v>-231056</v>
      </c>
      <c r="BF1072">
        <v>-2.0306010352676491</v>
      </c>
      <c r="BG1072">
        <v>2211419</v>
      </c>
      <c r="BH1072">
        <v>18.59116435477091</v>
      </c>
      <c r="BI1072">
        <v>8912</v>
      </c>
      <c r="BJ1072">
        <v>65</v>
      </c>
      <c r="BK1072">
        <v>11</v>
      </c>
      <c r="BL1072">
        <v>8</v>
      </c>
      <c r="BM1072">
        <v>0</v>
      </c>
      <c r="BN1072">
        <v>1</v>
      </c>
      <c r="BO1072">
        <v>4</v>
      </c>
      <c r="BP1072">
        <v>2</v>
      </c>
      <c r="BQ1072">
        <v>7</v>
      </c>
      <c r="BR1072">
        <v>6</v>
      </c>
      <c r="BS1072">
        <v>0</v>
      </c>
      <c r="BT1072">
        <v>108669</v>
      </c>
      <c r="BU1072">
        <v>0.78</v>
      </c>
      <c r="BV1072">
        <v>0.54238750000000002</v>
      </c>
      <c r="BW1072">
        <v>517</v>
      </c>
      <c r="BX1072">
        <v>0.95703459999999996</v>
      </c>
      <c r="BY1072">
        <v>-0.9357394</v>
      </c>
      <c r="BZ1072">
        <v>73</v>
      </c>
      <c r="CA1072">
        <v>9</v>
      </c>
      <c r="CB1072">
        <v>5</v>
      </c>
      <c r="CC1072">
        <v>1</v>
      </c>
      <c r="CD1072">
        <v>1</v>
      </c>
      <c r="CE1072">
        <v>5</v>
      </c>
      <c r="CF1072">
        <v>2</v>
      </c>
      <c r="CG1072">
        <v>12</v>
      </c>
      <c r="CH1072">
        <v>4</v>
      </c>
      <c r="CI1072">
        <v>1</v>
      </c>
      <c r="CJ1072">
        <v>120601</v>
      </c>
      <c r="CK1072">
        <v>0.9369739886070596</v>
      </c>
      <c r="CL1072">
        <v>0.61510332749562169</v>
      </c>
      <c r="CM1072">
        <v>501</v>
      </c>
      <c r="CN1072">
        <v>-0.92000712370301341</v>
      </c>
      <c r="CO1072">
        <v>17370</v>
      </c>
      <c r="CP1072">
        <v>0.85601853900000002</v>
      </c>
      <c r="CQ1072">
        <v>0.57825358199999999</v>
      </c>
      <c r="CR1072">
        <v>103711</v>
      </c>
      <c r="CS1072">
        <v>0.83700000000000008</v>
      </c>
      <c r="CT1072">
        <v>92395</v>
      </c>
      <c r="CU1072">
        <v>0.85978771343999993</v>
      </c>
      <c r="CV1072">
        <v>242</v>
      </c>
      <c r="CW1072">
        <v>79</v>
      </c>
      <c r="CX1072">
        <v>84</v>
      </c>
      <c r="CY1072">
        <v>1209</v>
      </c>
      <c r="CZ1072">
        <v>2354</v>
      </c>
      <c r="DA1072" s="2">
        <v>80440</v>
      </c>
      <c r="DB1072" s="2">
        <v>12995</v>
      </c>
      <c r="DC1072" s="2">
        <v>155.44</v>
      </c>
      <c r="DD1072" s="2">
        <v>21292</v>
      </c>
      <c r="DE1072">
        <v>653</v>
      </c>
      <c r="DF1072">
        <v>75</v>
      </c>
      <c r="DG1072">
        <v>43.93</v>
      </c>
      <c r="DH1072">
        <v>4.22</v>
      </c>
      <c r="DI1072" s="2">
        <v>10.14</v>
      </c>
      <c r="DJ1072">
        <v>-0.68</v>
      </c>
      <c r="DK1072">
        <v>0.97049548454042833</v>
      </c>
      <c r="DL1072">
        <v>0</v>
      </c>
      <c r="DN1072">
        <v>123.1</v>
      </c>
      <c r="DO1072">
        <v>0.34</v>
      </c>
      <c r="DP1072">
        <v>17867.969999999998</v>
      </c>
      <c r="DQ1072" s="2">
        <v>0</v>
      </c>
      <c r="DR1072" s="2">
        <v>15.439053449999999</v>
      </c>
      <c r="DS1072">
        <v>4.4043448825757225E-5</v>
      </c>
      <c r="DT1072">
        <v>5.5427858361962903</v>
      </c>
      <c r="DU1072">
        <v>1942972.5812489169</v>
      </c>
      <c r="DV1072">
        <v>0</v>
      </c>
    </row>
    <row r="1073" spans="1:126" x14ac:dyDescent="0.15">
      <c r="A1073" t="s">
        <v>1721</v>
      </c>
      <c r="B1073" t="s">
        <v>232</v>
      </c>
      <c r="C1073">
        <v>21</v>
      </c>
      <c r="D1073">
        <v>229</v>
      </c>
      <c r="E1073" t="s">
        <v>1890</v>
      </c>
      <c r="F1073">
        <v>21229</v>
      </c>
      <c r="G1073" t="s">
        <v>6057</v>
      </c>
      <c r="H1073">
        <v>88.8</v>
      </c>
      <c r="I1073">
        <v>6.3</v>
      </c>
      <c r="J1073">
        <v>0.1</v>
      </c>
      <c r="K1073">
        <v>0.3</v>
      </c>
      <c r="L1073">
        <v>1.2</v>
      </c>
      <c r="M1073">
        <v>3.4</v>
      </c>
      <c r="N1073">
        <f t="shared" si="70"/>
        <v>7938.23</v>
      </c>
      <c r="O1073">
        <f t="shared" si="68"/>
        <v>2061.7700000000004</v>
      </c>
      <c r="P1073">
        <f t="shared" si="69"/>
        <v>2.4741240000000015</v>
      </c>
      <c r="Q1073" s="4">
        <v>21229</v>
      </c>
      <c r="R1073" s="5">
        <v>37.754209000000003</v>
      </c>
      <c r="S1073" s="5">
        <v>-85.175415999999998</v>
      </c>
      <c r="T1073">
        <v>9</v>
      </c>
      <c r="U1073">
        <v>7.7025921905127664E-2</v>
      </c>
      <c r="V1073">
        <v>11701</v>
      </c>
      <c r="W1073">
        <v>11871</v>
      </c>
      <c r="X1073">
        <v>11910</v>
      </c>
      <c r="Y1073">
        <v>12008</v>
      </c>
      <c r="Z1073">
        <v>5968</v>
      </c>
      <c r="AA1073">
        <v>21217</v>
      </c>
      <c r="AB1073">
        <v>4441.0239999999994</v>
      </c>
      <c r="AC1073">
        <v>40976</v>
      </c>
      <c r="AD1073">
        <v>1</v>
      </c>
      <c r="AE1073">
        <v>8.3963056255247689E-5</v>
      </c>
      <c r="AF1073">
        <v>34</v>
      </c>
      <c r="AG1073">
        <v>1011</v>
      </c>
      <c r="AH1073">
        <v>3.3630069238377844E-2</v>
      </c>
      <c r="AI1073" s="3">
        <v>140948</v>
      </c>
      <c r="AJ1073" s="3">
        <v>190250.34053210501</v>
      </c>
      <c r="AK1073">
        <v>88</v>
      </c>
      <c r="AL1073">
        <v>192985.60000000001</v>
      </c>
      <c r="AM1073">
        <v>491078</v>
      </c>
      <c r="AN1073">
        <v>55950</v>
      </c>
      <c r="AO1073">
        <v>547028</v>
      </c>
      <c r="AP1073">
        <v>2</v>
      </c>
      <c r="AQ1073">
        <v>1</v>
      </c>
      <c r="AR1073">
        <v>3</v>
      </c>
      <c r="AS1073">
        <v>0.25271670457417234</v>
      </c>
      <c r="AT1073">
        <v>3</v>
      </c>
      <c r="AU1073">
        <v>11</v>
      </c>
      <c r="AV1073">
        <f t="shared" si="67"/>
        <v>14</v>
      </c>
      <c r="AW1073">
        <v>3214</v>
      </c>
      <c r="AX1073">
        <v>0.27</v>
      </c>
      <c r="AY1073">
        <v>165645585.92158499</v>
      </c>
      <c r="AZ1073">
        <v>165645.58592158501</v>
      </c>
      <c r="BA1073">
        <v>15108.513937096301</v>
      </c>
      <c r="BB1073">
        <v>0.66187846413185325</v>
      </c>
      <c r="BC1073">
        <v>12000</v>
      </c>
      <c r="BD1073">
        <v>21835</v>
      </c>
      <c r="BE1073">
        <v>-9835</v>
      </c>
      <c r="BF1073">
        <v>-0.84052645073070675</v>
      </c>
      <c r="BG1073">
        <v>290344</v>
      </c>
      <c r="BH1073">
        <v>24.378169605373635</v>
      </c>
      <c r="BI1073">
        <v>1602</v>
      </c>
      <c r="BJ1073">
        <v>18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0</v>
      </c>
      <c r="BT1073">
        <v>11257</v>
      </c>
      <c r="BU1073">
        <v>0.84</v>
      </c>
      <c r="BV1073">
        <v>0.59389780000000003</v>
      </c>
      <c r="BW1073">
        <v>50</v>
      </c>
      <c r="BX1073">
        <v>1.776672</v>
      </c>
      <c r="BY1073">
        <v>-0.1057908</v>
      </c>
      <c r="BZ1073">
        <v>16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11955</v>
      </c>
      <c r="CK1073">
        <v>1.4219991635299039</v>
      </c>
      <c r="CL1073">
        <v>0.62562934548070004</v>
      </c>
      <c r="CM1073">
        <v>39</v>
      </c>
      <c r="CN1073">
        <v>-0.61616452524502896</v>
      </c>
      <c r="CO1073">
        <v>939</v>
      </c>
      <c r="CP1073">
        <v>1.2466776390000001</v>
      </c>
      <c r="CQ1073">
        <v>0.372048351</v>
      </c>
      <c r="CR1073">
        <v>10463</v>
      </c>
      <c r="CS1073">
        <v>0.86599999999999999</v>
      </c>
      <c r="CT1073">
        <v>9408</v>
      </c>
      <c r="CU1073">
        <v>0.87627826588000002</v>
      </c>
      <c r="CV1073">
        <v>11</v>
      </c>
      <c r="CW1073">
        <v>5</v>
      </c>
      <c r="CX1073">
        <v>4</v>
      </c>
      <c r="CY1073">
        <v>747</v>
      </c>
      <c r="CZ1073">
        <v>1467</v>
      </c>
      <c r="DA1073" s="2">
        <v>5720</v>
      </c>
      <c r="DB1073" s="2">
        <v>920</v>
      </c>
      <c r="DC1073" s="2">
        <v>109.47</v>
      </c>
      <c r="DD1073" s="2">
        <v>1251</v>
      </c>
      <c r="DE1073">
        <v>398</v>
      </c>
      <c r="DF1073">
        <v>16</v>
      </c>
      <c r="DH1073">
        <v>16.84</v>
      </c>
      <c r="DI1073" s="2">
        <v>8.42</v>
      </c>
      <c r="DJ1073">
        <v>-0.57999999999999996</v>
      </c>
      <c r="DK1073">
        <v>0.9540114084626955</v>
      </c>
      <c r="DL1073">
        <v>1.9782393669634025E-3</v>
      </c>
      <c r="DM1073">
        <v>178</v>
      </c>
      <c r="DN1073">
        <v>24.2</v>
      </c>
      <c r="DO1073">
        <v>0.125</v>
      </c>
      <c r="DP1073">
        <v>517.94000000000005</v>
      </c>
      <c r="DQ1073" s="2">
        <v>0</v>
      </c>
      <c r="DR1073" s="2">
        <v>657.54554818000008</v>
      </c>
      <c r="DS1073">
        <v>3.4072241652154354E-3</v>
      </c>
      <c r="DT1073">
        <v>4.8198131258846004</v>
      </c>
      <c r="DU1073">
        <v>930154.5279867152</v>
      </c>
      <c r="DV1073">
        <v>1</v>
      </c>
    </row>
    <row r="1074" spans="1:126" x14ac:dyDescent="0.15">
      <c r="A1074" t="s">
        <v>1721</v>
      </c>
      <c r="B1074" t="s">
        <v>1020</v>
      </c>
      <c r="C1074">
        <v>21</v>
      </c>
      <c r="D1074">
        <v>231</v>
      </c>
      <c r="E1074" t="s">
        <v>1891</v>
      </c>
      <c r="F1074">
        <v>21231</v>
      </c>
      <c r="G1074" t="s">
        <v>6058</v>
      </c>
      <c r="H1074">
        <v>94.1</v>
      </c>
      <c r="I1074">
        <v>1.5</v>
      </c>
      <c r="J1074">
        <v>0.2</v>
      </c>
      <c r="K1074">
        <v>0.3</v>
      </c>
      <c r="L1074">
        <v>1</v>
      </c>
      <c r="M1074">
        <v>2.9</v>
      </c>
      <c r="N1074">
        <f t="shared" si="70"/>
        <v>8866.6</v>
      </c>
      <c r="O1074">
        <f t="shared" si="68"/>
        <v>1133.3999999999996</v>
      </c>
      <c r="P1074">
        <f t="shared" si="69"/>
        <v>1.36008</v>
      </c>
      <c r="Q1074" s="4">
        <v>21231</v>
      </c>
      <c r="R1074" s="5">
        <v>36.802011</v>
      </c>
      <c r="S1074" s="5">
        <v>-84.830439999999996</v>
      </c>
      <c r="T1074">
        <v>7</v>
      </c>
      <c r="U1074">
        <v>0.14134831971526288</v>
      </c>
      <c r="V1074">
        <v>20819</v>
      </c>
      <c r="W1074">
        <v>20728</v>
      </c>
      <c r="X1074">
        <v>20655</v>
      </c>
      <c r="Y1074">
        <v>20607</v>
      </c>
      <c r="Z1074">
        <v>10843</v>
      </c>
      <c r="AA1074">
        <v>21219</v>
      </c>
      <c r="AB1074">
        <v>5822.5349999999999</v>
      </c>
      <c r="AC1074">
        <v>28573</v>
      </c>
      <c r="AD1074">
        <v>1</v>
      </c>
      <c r="AE1074">
        <v>4.8414427499394819E-5</v>
      </c>
      <c r="AF1074">
        <v>30</v>
      </c>
      <c r="AG1074">
        <v>778</v>
      </c>
      <c r="AH1074">
        <v>3.8560411311053984E-2</v>
      </c>
      <c r="AI1074" s="3">
        <v>128683</v>
      </c>
      <c r="AJ1074" s="3">
        <v>293235.93653932499</v>
      </c>
      <c r="AK1074">
        <v>81</v>
      </c>
      <c r="AL1074">
        <v>309900.80000000005</v>
      </c>
      <c r="AM1074">
        <v>262150</v>
      </c>
      <c r="AN1074">
        <v>50723</v>
      </c>
      <c r="AO1074">
        <v>312873</v>
      </c>
      <c r="AP1074">
        <v>1</v>
      </c>
      <c r="AQ1074">
        <v>1</v>
      </c>
      <c r="AR1074">
        <v>2</v>
      </c>
      <c r="AS1074">
        <v>9.6487842531840978E-2</v>
      </c>
      <c r="AT1074">
        <v>2</v>
      </c>
      <c r="AU1074">
        <v>20</v>
      </c>
      <c r="AV1074">
        <f t="shared" si="67"/>
        <v>22</v>
      </c>
      <c r="AW1074">
        <v>21408</v>
      </c>
      <c r="AX1074">
        <v>0.96</v>
      </c>
      <c r="AY1074">
        <v>565850098.62623501</v>
      </c>
      <c r="AZ1074">
        <v>565850.09862623503</v>
      </c>
      <c r="BA1074">
        <v>28487.490694997599</v>
      </c>
      <c r="BB1074">
        <v>0.35103126867386741</v>
      </c>
      <c r="BC1074">
        <v>1513</v>
      </c>
      <c r="BD1074">
        <v>13945</v>
      </c>
      <c r="BE1074">
        <v>-12432</v>
      </c>
      <c r="BF1074">
        <v>-0.59714683702387239</v>
      </c>
      <c r="BG1074">
        <v>294445</v>
      </c>
      <c r="BH1074">
        <v>14.255386105059308</v>
      </c>
      <c r="BI1074">
        <v>3092</v>
      </c>
      <c r="BJ1074">
        <v>13</v>
      </c>
      <c r="BK1074">
        <v>1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2</v>
      </c>
      <c r="BR1074">
        <v>1</v>
      </c>
      <c r="BS1074">
        <v>0</v>
      </c>
      <c r="BT1074">
        <v>20748</v>
      </c>
      <c r="BU1074">
        <v>0.53</v>
      </c>
      <c r="BV1074">
        <v>0.44989059999999997</v>
      </c>
      <c r="BW1074">
        <v>58</v>
      </c>
      <c r="BX1074">
        <v>0.86755349999999998</v>
      </c>
      <c r="BY1074">
        <v>-1.598238</v>
      </c>
      <c r="BZ1074">
        <v>14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20486</v>
      </c>
      <c r="CK1074">
        <v>0.73220736112467055</v>
      </c>
      <c r="CL1074">
        <v>0.51353276353276356</v>
      </c>
      <c r="CM1074">
        <v>47</v>
      </c>
      <c r="CN1074">
        <v>-1.7559275748095149</v>
      </c>
      <c r="CO1074">
        <v>1079</v>
      </c>
      <c r="CP1074">
        <v>0.30795171599999999</v>
      </c>
      <c r="CQ1074">
        <v>-0.51647451430000002</v>
      </c>
      <c r="CR1074">
        <v>16684</v>
      </c>
      <c r="CS1074">
        <v>0.81799999999999995</v>
      </c>
      <c r="CT1074">
        <v>16197</v>
      </c>
      <c r="CU1074">
        <v>0.85518030909999998</v>
      </c>
      <c r="CV1074">
        <v>15</v>
      </c>
      <c r="CW1074">
        <v>6</v>
      </c>
      <c r="CX1074">
        <v>14</v>
      </c>
      <c r="CY1074">
        <v>847</v>
      </c>
      <c r="CZ1074">
        <v>1098</v>
      </c>
      <c r="DA1074" s="2">
        <v>7847</v>
      </c>
      <c r="DB1074" s="2">
        <v>705</v>
      </c>
      <c r="DC1074" s="2">
        <v>53.2</v>
      </c>
      <c r="DD1074" s="2">
        <v>1095</v>
      </c>
      <c r="DE1074">
        <v>235</v>
      </c>
      <c r="DF1074">
        <v>30</v>
      </c>
      <c r="DG1074">
        <v>9.67</v>
      </c>
      <c r="DH1074">
        <v>9.67</v>
      </c>
      <c r="DI1074" s="2">
        <v>4.84</v>
      </c>
      <c r="DJ1074">
        <v>0.89</v>
      </c>
      <c r="DK1074">
        <v>0.97012814435473216</v>
      </c>
      <c r="DL1074">
        <v>0</v>
      </c>
      <c r="DM1074">
        <v>0</v>
      </c>
      <c r="DN1074">
        <v>18.5</v>
      </c>
      <c r="DO1074">
        <v>6.2E-2</v>
      </c>
      <c r="DP1074">
        <v>168.47</v>
      </c>
      <c r="DQ1074" s="2">
        <v>1160</v>
      </c>
      <c r="DR1074" s="2">
        <v>63.776024130000003</v>
      </c>
      <c r="DS1074">
        <v>2.0579549320234086E-4</v>
      </c>
      <c r="DT1074">
        <v>5.1881505633854896</v>
      </c>
      <c r="DU1074">
        <v>1607812.0101136141</v>
      </c>
      <c r="DV1074">
        <v>1</v>
      </c>
    </row>
    <row r="1075" spans="1:126" x14ac:dyDescent="0.15">
      <c r="A1075" t="s">
        <v>1721</v>
      </c>
      <c r="B1075" t="s">
        <v>1022</v>
      </c>
      <c r="C1075">
        <v>21</v>
      </c>
      <c r="D1075">
        <v>233</v>
      </c>
      <c r="E1075" t="s">
        <v>1892</v>
      </c>
      <c r="F1075">
        <v>21233</v>
      </c>
      <c r="G1075" t="s">
        <v>6059</v>
      </c>
      <c r="H1075">
        <v>89.8</v>
      </c>
      <c r="I1075">
        <v>4.0999999999999996</v>
      </c>
      <c r="J1075">
        <v>0.2</v>
      </c>
      <c r="K1075">
        <v>0.3</v>
      </c>
      <c r="L1075">
        <v>1.4</v>
      </c>
      <c r="M1075">
        <v>4.3</v>
      </c>
      <c r="N1075">
        <f t="shared" si="70"/>
        <v>8101.4299999999994</v>
      </c>
      <c r="O1075">
        <f t="shared" si="68"/>
        <v>1898.5700000000006</v>
      </c>
      <c r="P1075">
        <f t="shared" si="69"/>
        <v>2.2782840000000015</v>
      </c>
      <c r="Q1075" s="4">
        <v>21233</v>
      </c>
      <c r="R1075" s="5">
        <v>37.519460000000002</v>
      </c>
      <c r="S1075" s="5">
        <v>-87.684790000000007</v>
      </c>
      <c r="T1075">
        <v>8</v>
      </c>
      <c r="U1075">
        <v>0.12918769516106887</v>
      </c>
      <c r="V1075">
        <v>13618</v>
      </c>
      <c r="W1075">
        <v>13454</v>
      </c>
      <c r="X1075">
        <v>13357</v>
      </c>
      <c r="Y1075">
        <v>13162</v>
      </c>
      <c r="Z1075">
        <v>7061</v>
      </c>
      <c r="AA1075">
        <v>21221</v>
      </c>
      <c r="AB1075">
        <v>4544.549</v>
      </c>
      <c r="AC1075">
        <v>38917</v>
      </c>
      <c r="AD1075">
        <v>0</v>
      </c>
      <c r="AE1075">
        <v>0</v>
      </c>
      <c r="AF1075">
        <v>8</v>
      </c>
      <c r="AG1075">
        <v>500</v>
      </c>
      <c r="AH1075">
        <v>1.6E-2</v>
      </c>
      <c r="AI1075" s="3">
        <v>152431</v>
      </c>
      <c r="AJ1075" s="3">
        <v>212443.58856894</v>
      </c>
      <c r="AK1075">
        <v>105</v>
      </c>
      <c r="AL1075">
        <v>214848</v>
      </c>
      <c r="AM1075">
        <v>84314</v>
      </c>
      <c r="AN1075">
        <v>67614</v>
      </c>
      <c r="AO1075">
        <v>151928</v>
      </c>
      <c r="AP1075">
        <v>1</v>
      </c>
      <c r="AQ1075">
        <v>0</v>
      </c>
      <c r="AR1075">
        <v>1</v>
      </c>
      <c r="AS1075">
        <v>7.4327337594767354E-2</v>
      </c>
      <c r="AT1075">
        <v>1</v>
      </c>
      <c r="AU1075">
        <v>13</v>
      </c>
      <c r="AV1075">
        <f t="shared" si="67"/>
        <v>14</v>
      </c>
      <c r="AW1075">
        <v>5485</v>
      </c>
      <c r="AX1075">
        <v>0.43999999999999995</v>
      </c>
      <c r="AY1075">
        <v>253396970.023927</v>
      </c>
      <c r="AZ1075">
        <v>253396.97002392702</v>
      </c>
      <c r="BA1075">
        <v>18015.531623219002</v>
      </c>
      <c r="BB1075">
        <v>0.55507659774589591</v>
      </c>
      <c r="BC1075">
        <v>45067</v>
      </c>
      <c r="BD1075">
        <v>45611</v>
      </c>
      <c r="BE1075">
        <v>-544</v>
      </c>
      <c r="BF1075">
        <v>-3.9947128800117492E-2</v>
      </c>
      <c r="BG1075">
        <v>262058</v>
      </c>
      <c r="BH1075">
        <v>19.619525342517033</v>
      </c>
      <c r="BI1075">
        <v>1998</v>
      </c>
      <c r="BJ1075">
        <v>22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13706</v>
      </c>
      <c r="BU1075">
        <v>0.81</v>
      </c>
      <c r="BV1075">
        <v>0.52686639999999996</v>
      </c>
      <c r="BW1075">
        <v>69</v>
      </c>
      <c r="BX1075">
        <v>1.6780969999999999</v>
      </c>
      <c r="BY1075">
        <v>-0.4203809</v>
      </c>
      <c r="BZ1075">
        <v>24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13220</v>
      </c>
      <c r="CK1075">
        <v>1.8910741301059002</v>
      </c>
      <c r="CL1075">
        <v>0.58810880550478439</v>
      </c>
      <c r="CM1075">
        <v>51</v>
      </c>
      <c r="CN1075">
        <v>-0.23600797182550423</v>
      </c>
      <c r="CO1075">
        <v>707</v>
      </c>
      <c r="CP1075">
        <v>0.25100482499999999</v>
      </c>
      <c r="CQ1075">
        <v>4.5413324999999997E-2</v>
      </c>
      <c r="CR1075">
        <v>11330</v>
      </c>
      <c r="CS1075">
        <v>0.86299999999999999</v>
      </c>
      <c r="CT1075">
        <v>10785</v>
      </c>
      <c r="CU1075">
        <v>0.86944230275000001</v>
      </c>
      <c r="CV1075">
        <v>2</v>
      </c>
      <c r="CW1075">
        <v>3</v>
      </c>
      <c r="CX1075">
        <v>2</v>
      </c>
      <c r="CY1075">
        <v>344</v>
      </c>
      <c r="CZ1075">
        <v>711</v>
      </c>
      <c r="DA1075" s="2">
        <v>5149</v>
      </c>
      <c r="DB1075" s="2">
        <v>580</v>
      </c>
      <c r="DC1075" s="2">
        <v>44.6</v>
      </c>
      <c r="DD1075" s="2">
        <v>1055</v>
      </c>
      <c r="DE1075">
        <v>170</v>
      </c>
      <c r="DF1075">
        <v>18</v>
      </c>
      <c r="DH1075">
        <v>22.3</v>
      </c>
      <c r="DI1075" s="2">
        <v>7.43</v>
      </c>
      <c r="DJ1075">
        <v>-2.2999999999999998</v>
      </c>
      <c r="DK1075">
        <v>0.96118243664346492</v>
      </c>
      <c r="DL1075">
        <v>0</v>
      </c>
      <c r="DM1075">
        <v>0</v>
      </c>
      <c r="DN1075">
        <v>128.30000000000001</v>
      </c>
      <c r="DO1075">
        <v>0.56999999999999995</v>
      </c>
      <c r="DP1075">
        <v>11439.76</v>
      </c>
      <c r="DQ1075" s="2">
        <v>0</v>
      </c>
      <c r="DR1075" s="2">
        <v>223.70000014999999</v>
      </c>
      <c r="DS1075">
        <v>1.0411964783558609E-3</v>
      </c>
      <c r="DT1075">
        <v>2.97291472570187</v>
      </c>
      <c r="DU1075">
        <v>638724.78298759542</v>
      </c>
      <c r="DV1075">
        <v>1</v>
      </c>
    </row>
    <row r="1076" spans="1:126" x14ac:dyDescent="0.15">
      <c r="A1076" t="s">
        <v>1721</v>
      </c>
      <c r="B1076" t="s">
        <v>1402</v>
      </c>
      <c r="C1076">
        <v>21</v>
      </c>
      <c r="D1076">
        <v>235</v>
      </c>
      <c r="E1076" t="s">
        <v>1893</v>
      </c>
      <c r="F1076">
        <v>21235</v>
      </c>
      <c r="G1076" t="s">
        <v>6060</v>
      </c>
      <c r="H1076">
        <v>96.9</v>
      </c>
      <c r="I1076">
        <v>0.6</v>
      </c>
      <c r="J1076">
        <v>0.3</v>
      </c>
      <c r="K1076">
        <v>0.3</v>
      </c>
      <c r="L1076">
        <v>1.1000000000000001</v>
      </c>
      <c r="M1076">
        <v>0.9</v>
      </c>
      <c r="N1076">
        <f t="shared" si="70"/>
        <v>9392.17</v>
      </c>
      <c r="O1076">
        <f t="shared" si="68"/>
        <v>607.82999999999993</v>
      </c>
      <c r="P1076">
        <f t="shared" si="69"/>
        <v>0.72939600000000016</v>
      </c>
      <c r="Q1076" s="4">
        <v>21235</v>
      </c>
      <c r="R1076" s="5">
        <v>36.758023999999999</v>
      </c>
      <c r="S1076" s="5">
        <v>-84.144648000000004</v>
      </c>
      <c r="T1076">
        <v>7</v>
      </c>
      <c r="U1076">
        <v>0.21529471180882481</v>
      </c>
      <c r="V1076">
        <v>35756</v>
      </c>
      <c r="W1076">
        <v>35557</v>
      </c>
      <c r="X1076">
        <v>35794</v>
      </c>
      <c r="Y1076">
        <v>36092</v>
      </c>
      <c r="Z1076">
        <v>17751</v>
      </c>
      <c r="AA1076">
        <v>21223</v>
      </c>
      <c r="AB1076">
        <v>10697.75</v>
      </c>
      <c r="AC1076">
        <v>31014</v>
      </c>
      <c r="AD1076">
        <v>0</v>
      </c>
      <c r="AE1076">
        <v>0</v>
      </c>
      <c r="AF1076">
        <v>31</v>
      </c>
      <c r="AG1076">
        <v>496</v>
      </c>
      <c r="AH1076">
        <v>6.25E-2</v>
      </c>
      <c r="AI1076" s="3">
        <v>58423</v>
      </c>
      <c r="AJ1076" s="3">
        <v>280211.21311729</v>
      </c>
      <c r="AK1076">
        <v>60</v>
      </c>
      <c r="AL1076">
        <v>284908.79999999999</v>
      </c>
      <c r="AM1076">
        <v>290004</v>
      </c>
      <c r="AN1076">
        <v>19589</v>
      </c>
      <c r="AO1076">
        <v>309593</v>
      </c>
      <c r="AP1076">
        <v>2</v>
      </c>
      <c r="AQ1076">
        <v>1</v>
      </c>
      <c r="AR1076">
        <v>3</v>
      </c>
      <c r="AS1076">
        <v>8.4371572404871045E-2</v>
      </c>
      <c r="AT1076">
        <v>3</v>
      </c>
      <c r="AU1076">
        <v>17</v>
      </c>
      <c r="AV1076">
        <f t="shared" si="67"/>
        <v>20</v>
      </c>
      <c r="AW1076">
        <v>29140</v>
      </c>
      <c r="AX1076">
        <v>0.8</v>
      </c>
      <c r="AY1076">
        <v>181020338.00053</v>
      </c>
      <c r="AZ1076">
        <v>181020.33800053</v>
      </c>
      <c r="BA1076">
        <v>5008.5669798498302</v>
      </c>
      <c r="BB1076">
        <v>1.996579069468654</v>
      </c>
      <c r="BC1076">
        <v>1063</v>
      </c>
      <c r="BD1076">
        <v>6850</v>
      </c>
      <c r="BE1076">
        <v>-5787</v>
      </c>
      <c r="BF1076">
        <v>-0.1618469627475109</v>
      </c>
      <c r="BG1076">
        <v>407320</v>
      </c>
      <c r="BH1076">
        <v>11.379560820249203</v>
      </c>
      <c r="BI1076">
        <v>4323</v>
      </c>
      <c r="BJ1076">
        <v>30</v>
      </c>
      <c r="BK1076">
        <v>1</v>
      </c>
      <c r="BL1076">
        <v>0</v>
      </c>
      <c r="BM1076">
        <v>0</v>
      </c>
      <c r="BN1076">
        <v>0</v>
      </c>
      <c r="BO1076">
        <v>2</v>
      </c>
      <c r="BP1076">
        <v>1</v>
      </c>
      <c r="BQ1076">
        <v>2</v>
      </c>
      <c r="BR1076">
        <v>0</v>
      </c>
      <c r="BS1076">
        <v>0</v>
      </c>
      <c r="BT1076">
        <v>38813</v>
      </c>
      <c r="BU1076">
        <v>0.74</v>
      </c>
      <c r="BV1076">
        <v>0.46200530000000001</v>
      </c>
      <c r="BW1076">
        <v>191</v>
      </c>
      <c r="BX1076">
        <v>0.92752429999999997</v>
      </c>
      <c r="BY1076">
        <v>-1.319841</v>
      </c>
      <c r="BZ1076">
        <v>29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35784</v>
      </c>
      <c r="CK1076">
        <v>0.92219986586183766</v>
      </c>
      <c r="CL1076">
        <v>0.49935059974023988</v>
      </c>
      <c r="CM1076">
        <v>148</v>
      </c>
      <c r="CN1076">
        <v>-1.3990891742949054</v>
      </c>
      <c r="CO1076">
        <v>2892</v>
      </c>
      <c r="CP1076">
        <v>-0.69223705520000001</v>
      </c>
      <c r="CQ1076">
        <v>-9.9534416799999997E-2</v>
      </c>
      <c r="CR1076">
        <v>29829</v>
      </c>
      <c r="CS1076">
        <v>0.82299999999999995</v>
      </c>
      <c r="CT1076">
        <v>29320</v>
      </c>
      <c r="CU1076">
        <v>0.86995952996000003</v>
      </c>
      <c r="CV1076">
        <v>436</v>
      </c>
      <c r="CW1076">
        <v>20</v>
      </c>
      <c r="CX1076">
        <v>32</v>
      </c>
      <c r="CY1076">
        <v>184</v>
      </c>
      <c r="CZ1076">
        <v>700</v>
      </c>
      <c r="DA1076" s="2">
        <v>15638</v>
      </c>
      <c r="DB1076" s="2">
        <v>1690</v>
      </c>
      <c r="DC1076" s="2">
        <v>89.47</v>
      </c>
      <c r="DD1076" s="2">
        <v>1217</v>
      </c>
      <c r="DE1076">
        <v>172</v>
      </c>
      <c r="DF1076">
        <v>8</v>
      </c>
      <c r="DG1076">
        <v>27.96</v>
      </c>
      <c r="DH1076">
        <v>8.39</v>
      </c>
      <c r="DI1076" s="2">
        <v>8.39</v>
      </c>
      <c r="DJ1076">
        <v>1.1499999999999999</v>
      </c>
      <c r="DK1076">
        <v>0.98019615562364137</v>
      </c>
      <c r="DL1076">
        <v>0</v>
      </c>
      <c r="DM1076">
        <v>0</v>
      </c>
      <c r="DN1076">
        <v>46.4</v>
      </c>
      <c r="DO1076">
        <v>0.16699999999999998</v>
      </c>
      <c r="DP1076">
        <v>0</v>
      </c>
      <c r="DQ1076" s="2">
        <v>46342</v>
      </c>
      <c r="DR1076" s="2">
        <v>39.698192519999999</v>
      </c>
      <c r="DS1076">
        <v>0</v>
      </c>
      <c r="DT1076">
        <v>2.7984437580151802</v>
      </c>
      <c r="DU1076">
        <v>797301.25296359533</v>
      </c>
      <c r="DV1076">
        <v>1</v>
      </c>
    </row>
    <row r="1077" spans="1:126" x14ac:dyDescent="0.15">
      <c r="A1077" t="s">
        <v>1721</v>
      </c>
      <c r="B1077" t="s">
        <v>1894</v>
      </c>
      <c r="C1077">
        <v>21</v>
      </c>
      <c r="D1077">
        <v>237</v>
      </c>
      <c r="E1077" t="s">
        <v>1895</v>
      </c>
      <c r="F1077">
        <v>21237</v>
      </c>
      <c r="G1077" t="s">
        <v>6061</v>
      </c>
      <c r="H1077">
        <v>98.5</v>
      </c>
      <c r="I1077">
        <v>0.1</v>
      </c>
      <c r="J1077">
        <v>0.3</v>
      </c>
      <c r="K1077">
        <v>0</v>
      </c>
      <c r="L1077">
        <v>0.5</v>
      </c>
      <c r="M1077">
        <v>0.6</v>
      </c>
      <c r="N1077">
        <f t="shared" si="70"/>
        <v>9702.9600000000009</v>
      </c>
      <c r="O1077">
        <f t="shared" si="68"/>
        <v>297.03999999999905</v>
      </c>
      <c r="P1077">
        <f t="shared" si="69"/>
        <v>0.35644799999999899</v>
      </c>
      <c r="Q1077" s="4">
        <v>21237</v>
      </c>
      <c r="R1077" s="5">
        <v>37.743774000000002</v>
      </c>
      <c r="S1077" s="5">
        <v>-83.495068000000003</v>
      </c>
      <c r="T1077">
        <v>9</v>
      </c>
      <c r="U1077">
        <v>0.21073226151058402</v>
      </c>
      <c r="V1077">
        <v>7298</v>
      </c>
      <c r="W1077">
        <v>7273</v>
      </c>
      <c r="X1077">
        <v>7261</v>
      </c>
      <c r="Y1077">
        <v>7244</v>
      </c>
      <c r="Z1077">
        <v>3784</v>
      </c>
      <c r="AA1077">
        <v>21225</v>
      </c>
      <c r="AB1077">
        <v>1714.7250000000001</v>
      </c>
      <c r="AC1077">
        <v>20504</v>
      </c>
      <c r="AD1077">
        <v>1</v>
      </c>
      <c r="AE1077">
        <v>1.3772207684891889E-4</v>
      </c>
      <c r="AF1077">
        <v>9</v>
      </c>
      <c r="AG1077">
        <v>297</v>
      </c>
      <c r="AH1077">
        <v>3.0303030303030304E-2</v>
      </c>
      <c r="AI1077" s="3">
        <v>42454</v>
      </c>
      <c r="AJ1077" s="3">
        <v>142188.99551649002</v>
      </c>
      <c r="AK1077">
        <v>90</v>
      </c>
      <c r="AL1077">
        <v>142643.20000000001</v>
      </c>
      <c r="AM1077">
        <v>206736</v>
      </c>
      <c r="AN1077">
        <v>12939</v>
      </c>
      <c r="AO1077">
        <v>219675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3</v>
      </c>
      <c r="AV1077">
        <f t="shared" si="67"/>
        <v>3</v>
      </c>
      <c r="AW1077">
        <v>7261</v>
      </c>
      <c r="AX1077">
        <v>1</v>
      </c>
      <c r="AY1077">
        <v>29220600.5357567</v>
      </c>
      <c r="AZ1077">
        <v>29220.600535756701</v>
      </c>
      <c r="BA1077">
        <v>4145.2600543623203</v>
      </c>
      <c r="BB1077">
        <v>2.412393883340652</v>
      </c>
      <c r="BC1077">
        <v>3201</v>
      </c>
      <c r="BD1077">
        <v>0</v>
      </c>
      <c r="BE1077">
        <v>3201</v>
      </c>
      <c r="BF1077">
        <v>0.43861331871745685</v>
      </c>
      <c r="BG1077">
        <v>66012</v>
      </c>
      <c r="BH1077">
        <v>9.0913097369508336</v>
      </c>
      <c r="BI1077">
        <v>1404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7099</v>
      </c>
      <c r="BU1077">
        <v>0.45</v>
      </c>
      <c r="BV1077">
        <v>0.57519379999999998</v>
      </c>
      <c r="BW1077">
        <v>31</v>
      </c>
      <c r="BX1077">
        <v>0.28172979999999997</v>
      </c>
      <c r="BY1077">
        <v>-1.1378699999999999</v>
      </c>
      <c r="BZ1077">
        <v>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7232</v>
      </c>
      <c r="CK1077">
        <v>0.41482300884955753</v>
      </c>
      <c r="CL1077">
        <v>0.45901345291479823</v>
      </c>
      <c r="CM1077">
        <v>24</v>
      </c>
      <c r="CN1077">
        <v>-2.0604767839615876</v>
      </c>
      <c r="CO1077">
        <v>429</v>
      </c>
      <c r="CP1077">
        <v>-1.744130403</v>
      </c>
      <c r="CQ1077">
        <v>-0.86058623580000004</v>
      </c>
      <c r="CR1077">
        <v>5599</v>
      </c>
      <c r="CS1077">
        <v>0.77200000000000002</v>
      </c>
      <c r="CT1077">
        <v>5984</v>
      </c>
      <c r="CU1077">
        <v>0.86959586466000005</v>
      </c>
      <c r="CV1077">
        <v>8</v>
      </c>
      <c r="CW1077">
        <v>1</v>
      </c>
      <c r="CX1077">
        <v>1</v>
      </c>
      <c r="CY1077">
        <v>264</v>
      </c>
      <c r="CZ1077">
        <v>442</v>
      </c>
      <c r="DA1077" s="2">
        <v>2071</v>
      </c>
      <c r="DB1077" s="2">
        <v>190</v>
      </c>
      <c r="DC1077" s="2">
        <v>55.19</v>
      </c>
      <c r="DD1077" s="2">
        <v>87</v>
      </c>
      <c r="DE1077">
        <v>123</v>
      </c>
      <c r="DF1077">
        <v>21</v>
      </c>
      <c r="DH1077">
        <v>13.8</v>
      </c>
      <c r="DI1077" s="2">
        <v>13.8</v>
      </c>
      <c r="DJ1077">
        <v>-1</v>
      </c>
      <c r="DK1077">
        <v>0.97446648136806902</v>
      </c>
      <c r="DL1077">
        <v>0</v>
      </c>
      <c r="DM1077">
        <v>0</v>
      </c>
      <c r="DN1077">
        <v>6.1</v>
      </c>
      <c r="DO1077">
        <v>4.4999999999999998E-2</v>
      </c>
      <c r="DP1077">
        <v>10.85</v>
      </c>
      <c r="DQ1077" s="2">
        <v>16715</v>
      </c>
      <c r="DR1077" s="2">
        <v>0</v>
      </c>
      <c r="DS1077">
        <v>0</v>
      </c>
      <c r="DT1077">
        <v>1.9192836982153101</v>
      </c>
      <c r="DU1077">
        <v>273772.76842126617</v>
      </c>
      <c r="DV1077">
        <v>1</v>
      </c>
    </row>
    <row r="1078" spans="1:126" x14ac:dyDescent="0.15">
      <c r="A1078" t="s">
        <v>1721</v>
      </c>
      <c r="B1078" t="s">
        <v>1269</v>
      </c>
      <c r="C1078">
        <v>21</v>
      </c>
      <c r="D1078">
        <v>239</v>
      </c>
      <c r="E1078" t="s">
        <v>1896</v>
      </c>
      <c r="F1078">
        <v>21239</v>
      </c>
      <c r="G1078" t="s">
        <v>6062</v>
      </c>
      <c r="H1078">
        <v>86.4</v>
      </c>
      <c r="I1078">
        <v>4.9000000000000004</v>
      </c>
      <c r="J1078">
        <v>0.1</v>
      </c>
      <c r="K1078">
        <v>0.5</v>
      </c>
      <c r="L1078">
        <v>1.3</v>
      </c>
      <c r="M1078">
        <v>6.7</v>
      </c>
      <c r="N1078">
        <f t="shared" si="70"/>
        <v>7535.8100000000013</v>
      </c>
      <c r="O1078">
        <f t="shared" si="68"/>
        <v>2464.1899999999987</v>
      </c>
      <c r="P1078">
        <f t="shared" si="69"/>
        <v>2.9570279999999993</v>
      </c>
      <c r="Q1078" s="4">
        <v>21239</v>
      </c>
      <c r="R1078" s="5">
        <v>38.043103000000002</v>
      </c>
      <c r="S1078" s="5">
        <v>-84.748863</v>
      </c>
      <c r="T1078">
        <v>2</v>
      </c>
      <c r="U1078">
        <v>-9.6919748522201213E-2</v>
      </c>
      <c r="V1078">
        <v>24847</v>
      </c>
      <c r="W1078">
        <v>25151</v>
      </c>
      <c r="X1078">
        <v>25317</v>
      </c>
      <c r="Y1078">
        <v>25806</v>
      </c>
      <c r="Z1078">
        <v>13605</v>
      </c>
      <c r="AA1078">
        <v>21227</v>
      </c>
      <c r="AB1078">
        <v>10956.261</v>
      </c>
      <c r="AC1078">
        <v>58750</v>
      </c>
      <c r="AD1078">
        <v>4</v>
      </c>
      <c r="AE1078">
        <v>1.5799660307303393E-4</v>
      </c>
      <c r="AF1078">
        <v>42</v>
      </c>
      <c r="AG1078">
        <v>713</v>
      </c>
      <c r="AH1078">
        <v>5.890603085553997E-2</v>
      </c>
      <c r="AI1078" s="3">
        <v>111917</v>
      </c>
      <c r="AJ1078" s="3">
        <v>120849.73469940001</v>
      </c>
      <c r="AK1078">
        <v>59</v>
      </c>
      <c r="AL1078">
        <v>122880</v>
      </c>
      <c r="AM1078">
        <v>381879</v>
      </c>
      <c r="AN1078">
        <v>74046</v>
      </c>
      <c r="AO1078">
        <v>455925</v>
      </c>
      <c r="AP1078">
        <v>3</v>
      </c>
      <c r="AQ1078">
        <v>2</v>
      </c>
      <c r="AR1078">
        <v>5</v>
      </c>
      <c r="AS1078">
        <v>0.19879925251481054</v>
      </c>
      <c r="AT1078">
        <v>5</v>
      </c>
      <c r="AU1078">
        <v>23</v>
      </c>
      <c r="AV1078">
        <f t="shared" si="67"/>
        <v>28</v>
      </c>
      <c r="AW1078">
        <v>25317</v>
      </c>
      <c r="AX1078">
        <v>1</v>
      </c>
      <c r="AY1078">
        <v>87363552.036728606</v>
      </c>
      <c r="AZ1078">
        <v>87363.552036728608</v>
      </c>
      <c r="BA1078">
        <v>3748.0680938935898</v>
      </c>
      <c r="BB1078">
        <v>2.6680411746766701</v>
      </c>
      <c r="BC1078">
        <v>2504</v>
      </c>
      <c r="BD1078">
        <v>17092</v>
      </c>
      <c r="BE1078">
        <v>-14588</v>
      </c>
      <c r="BF1078">
        <v>-0.5871131323701051</v>
      </c>
      <c r="BG1078">
        <v>411854</v>
      </c>
      <c r="BH1078">
        <v>16.267883240510329</v>
      </c>
      <c r="BI1078">
        <v>2184</v>
      </c>
      <c r="BJ1078">
        <v>26</v>
      </c>
      <c r="BK1078">
        <v>3</v>
      </c>
      <c r="BL1078">
        <v>1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2</v>
      </c>
      <c r="BS1078">
        <v>1</v>
      </c>
      <c r="BT1078">
        <v>24986</v>
      </c>
      <c r="BU1078">
        <v>0.78</v>
      </c>
      <c r="BV1078">
        <v>0.65132420000000002</v>
      </c>
      <c r="BW1078">
        <v>145</v>
      </c>
      <c r="BX1078">
        <v>1.400784</v>
      </c>
      <c r="BY1078">
        <v>0.12965699999999999</v>
      </c>
      <c r="BZ1078">
        <v>29</v>
      </c>
      <c r="CA1078">
        <v>3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2</v>
      </c>
      <c r="CI1078">
        <v>0</v>
      </c>
      <c r="CJ1078">
        <v>25539</v>
      </c>
      <c r="CK1078">
        <v>1.4096088335486903</v>
      </c>
      <c r="CL1078">
        <v>0.6721534855834741</v>
      </c>
      <c r="CM1078">
        <v>142</v>
      </c>
      <c r="CN1078">
        <v>-1.6958656658120064E-2</v>
      </c>
      <c r="CO1078">
        <v>4679</v>
      </c>
      <c r="CP1078">
        <v>1.054831536</v>
      </c>
      <c r="CQ1078">
        <v>1.1573404890000001</v>
      </c>
      <c r="CR1078">
        <v>22683</v>
      </c>
      <c r="CS1078">
        <v>0.87599999999999989</v>
      </c>
      <c r="CT1078">
        <v>20399</v>
      </c>
      <c r="CU1078">
        <v>0.88265405299999999</v>
      </c>
      <c r="CV1078">
        <v>18</v>
      </c>
      <c r="CW1078">
        <v>13</v>
      </c>
      <c r="CX1078">
        <v>18</v>
      </c>
      <c r="CY1078">
        <v>1929</v>
      </c>
      <c r="CZ1078">
        <v>1134</v>
      </c>
      <c r="DA1078" s="2">
        <v>14869</v>
      </c>
      <c r="DB1078" s="2">
        <v>3190</v>
      </c>
      <c r="DC1078" s="2">
        <v>217.61</v>
      </c>
      <c r="DD1078" s="2">
        <v>2608</v>
      </c>
      <c r="DE1078">
        <v>381</v>
      </c>
      <c r="DF1078">
        <v>36</v>
      </c>
      <c r="DG1078">
        <v>19.78</v>
      </c>
      <c r="DH1078">
        <v>11.87</v>
      </c>
      <c r="DI1078" s="2">
        <v>27.7</v>
      </c>
      <c r="DJ1078">
        <v>-2.04</v>
      </c>
      <c r="DK1078">
        <v>0.90621621380129913</v>
      </c>
      <c r="DL1078">
        <v>0</v>
      </c>
      <c r="DN1078">
        <v>50.3</v>
      </c>
      <c r="DO1078">
        <v>0.44799999999999995</v>
      </c>
      <c r="DP1078">
        <v>71.13</v>
      </c>
      <c r="DQ1078" s="2">
        <v>0</v>
      </c>
      <c r="DR1078" s="2">
        <v>5169.51590562</v>
      </c>
      <c r="DS1078">
        <v>4.2069628138319499E-2</v>
      </c>
      <c r="DT1078">
        <v>5.3351011891468003</v>
      </c>
      <c r="DU1078">
        <v>655577.23412235884</v>
      </c>
      <c r="DV1078">
        <v>1</v>
      </c>
    </row>
    <row r="1079" spans="1:126" x14ac:dyDescent="0.15">
      <c r="A1079" t="s">
        <v>1897</v>
      </c>
      <c r="B1079" t="s">
        <v>1898</v>
      </c>
      <c r="C1079">
        <v>22</v>
      </c>
      <c r="D1079">
        <v>1</v>
      </c>
      <c r="E1079" t="s">
        <v>1899</v>
      </c>
      <c r="F1079">
        <v>22001</v>
      </c>
      <c r="G1079" t="s">
        <v>6063</v>
      </c>
      <c r="H1079">
        <v>78.599999999999994</v>
      </c>
      <c r="I1079">
        <v>18</v>
      </c>
      <c r="J1079">
        <v>0.3</v>
      </c>
      <c r="K1079">
        <v>0.2</v>
      </c>
      <c r="L1079">
        <v>1.2</v>
      </c>
      <c r="M1079">
        <v>1.7</v>
      </c>
      <c r="N1079">
        <f t="shared" si="70"/>
        <v>6506.4199999999992</v>
      </c>
      <c r="O1079">
        <f t="shared" si="68"/>
        <v>3493.5800000000008</v>
      </c>
      <c r="P1079">
        <f t="shared" si="69"/>
        <v>4.1922960000000025</v>
      </c>
      <c r="Q1079" s="4">
        <v>22001</v>
      </c>
      <c r="R1079" s="5">
        <v>30.291497</v>
      </c>
      <c r="S1079" s="5">
        <v>-92.411036999999993</v>
      </c>
      <c r="T1079">
        <v>2</v>
      </c>
      <c r="U1079">
        <v>8.8162790182377646E-2</v>
      </c>
      <c r="V1079">
        <v>61611</v>
      </c>
      <c r="W1079">
        <v>62031</v>
      </c>
      <c r="X1079">
        <v>62163</v>
      </c>
      <c r="Y1079">
        <v>62696</v>
      </c>
      <c r="Z1079">
        <v>31519</v>
      </c>
      <c r="AA1079">
        <v>21229</v>
      </c>
      <c r="AB1079">
        <v>21652.170000000002</v>
      </c>
      <c r="AC1079">
        <v>37649</v>
      </c>
      <c r="AD1079">
        <v>0</v>
      </c>
      <c r="AE1079">
        <v>0</v>
      </c>
      <c r="AF1079">
        <v>31</v>
      </c>
      <c r="AG1079">
        <v>841</v>
      </c>
      <c r="AH1079">
        <v>3.6860879904875146E-2</v>
      </c>
      <c r="AI1079" s="3">
        <v>238218</v>
      </c>
      <c r="AJ1079" s="3">
        <v>419282.266655065</v>
      </c>
      <c r="AK1079">
        <v>47</v>
      </c>
      <c r="AL1079">
        <v>420896</v>
      </c>
      <c r="AM1079">
        <v>678684</v>
      </c>
      <c r="AN1079">
        <v>98791</v>
      </c>
      <c r="AO1079">
        <v>777475</v>
      </c>
      <c r="AP1079">
        <v>9</v>
      </c>
      <c r="AQ1079">
        <v>0</v>
      </c>
      <c r="AR1079">
        <v>9</v>
      </c>
      <c r="AS1079">
        <v>0.14508874594960586</v>
      </c>
      <c r="AT1079">
        <v>11</v>
      </c>
      <c r="AU1079">
        <v>33</v>
      </c>
      <c r="AV1079">
        <f t="shared" si="67"/>
        <v>44</v>
      </c>
      <c r="AW1079">
        <v>43050</v>
      </c>
      <c r="AX1079">
        <v>0.71</v>
      </c>
      <c r="AY1079">
        <v>490703922.58045202</v>
      </c>
      <c r="AZ1079">
        <v>490703.92258045205</v>
      </c>
      <c r="BA1079">
        <v>8067.4769919796099</v>
      </c>
      <c r="BB1079">
        <v>1.2395449048000551</v>
      </c>
      <c r="BC1079">
        <v>37187</v>
      </c>
      <c r="BD1079">
        <v>10144</v>
      </c>
      <c r="BE1079">
        <v>27043</v>
      </c>
      <c r="BF1079">
        <v>0.43893135965980101</v>
      </c>
      <c r="BG1079">
        <v>878188</v>
      </c>
      <c r="BH1079">
        <v>14.127181764071876</v>
      </c>
      <c r="BI1079">
        <v>9256</v>
      </c>
      <c r="BJ1079">
        <v>38</v>
      </c>
      <c r="BK1079">
        <v>5</v>
      </c>
      <c r="BL1079">
        <v>2</v>
      </c>
      <c r="BM1079">
        <v>0</v>
      </c>
      <c r="BN1079">
        <v>0</v>
      </c>
      <c r="BO1079">
        <v>0</v>
      </c>
      <c r="BP1079">
        <v>0</v>
      </c>
      <c r="BQ1079">
        <v>7</v>
      </c>
      <c r="BR1079">
        <v>1</v>
      </c>
      <c r="BS1079">
        <v>0</v>
      </c>
      <c r="BT1079">
        <v>60095</v>
      </c>
      <c r="BU1079">
        <v>0.71</v>
      </c>
      <c r="BV1079">
        <v>0.61312979999999995</v>
      </c>
      <c r="BW1079">
        <v>164</v>
      </c>
      <c r="BX1079">
        <v>0.88193690000000002</v>
      </c>
      <c r="BY1079">
        <v>-0.8830093</v>
      </c>
      <c r="BZ1079">
        <v>41</v>
      </c>
      <c r="CA1079">
        <v>3</v>
      </c>
      <c r="CB1079">
        <v>3</v>
      </c>
      <c r="CC1079">
        <v>0</v>
      </c>
      <c r="CD1079">
        <v>0</v>
      </c>
      <c r="CE1079">
        <v>0</v>
      </c>
      <c r="CF1079">
        <v>0</v>
      </c>
      <c r="CG1079">
        <v>6</v>
      </c>
      <c r="CH1079">
        <v>1</v>
      </c>
      <c r="CI1079">
        <v>0</v>
      </c>
      <c r="CJ1079">
        <v>62498</v>
      </c>
      <c r="CK1079">
        <v>0.86402764888476435</v>
      </c>
      <c r="CL1079">
        <v>0.67850821744627055</v>
      </c>
      <c r="CM1079">
        <v>152</v>
      </c>
      <c r="CN1079">
        <v>-0.99702768935864206</v>
      </c>
      <c r="CO1079">
        <v>3632</v>
      </c>
      <c r="CP1079">
        <v>-0.35955563550000003</v>
      </c>
      <c r="CQ1079">
        <v>0.23833549800000001</v>
      </c>
      <c r="CR1079">
        <v>53417</v>
      </c>
      <c r="CS1079">
        <v>0.85199999999999998</v>
      </c>
      <c r="CT1079">
        <v>48488</v>
      </c>
      <c r="CU1079">
        <v>0.7655905300000001</v>
      </c>
      <c r="CV1079">
        <v>26</v>
      </c>
      <c r="CW1079">
        <v>21</v>
      </c>
      <c r="CX1079">
        <v>23</v>
      </c>
      <c r="CY1079">
        <v>761</v>
      </c>
      <c r="CZ1079">
        <v>1204</v>
      </c>
      <c r="DA1079" s="2">
        <v>23766</v>
      </c>
      <c r="DB1079" s="2">
        <v>4210</v>
      </c>
      <c r="DC1079" s="2">
        <v>85.2</v>
      </c>
      <c r="DD1079" s="2">
        <v>13054</v>
      </c>
      <c r="DE1079">
        <v>287</v>
      </c>
      <c r="DF1079">
        <v>50</v>
      </c>
      <c r="DG1079">
        <v>20.9</v>
      </c>
      <c r="DH1079">
        <v>11.25</v>
      </c>
      <c r="DI1079" s="2">
        <v>1.61</v>
      </c>
      <c r="DJ1079">
        <v>-1.56</v>
      </c>
      <c r="DK1079">
        <v>0.75123626258301224</v>
      </c>
      <c r="DL1079">
        <v>0</v>
      </c>
      <c r="DM1079">
        <v>0</v>
      </c>
      <c r="DN1079">
        <v>365</v>
      </c>
      <c r="DO1079">
        <v>0.85</v>
      </c>
      <c r="DP1079">
        <v>765</v>
      </c>
      <c r="DQ1079" s="2">
        <v>0</v>
      </c>
      <c r="DR1079" s="2">
        <v>0</v>
      </c>
      <c r="DS1079">
        <v>0</v>
      </c>
      <c r="DT1079">
        <v>2.7819121127100401</v>
      </c>
      <c r="DU1079">
        <v>1170895.6805912051</v>
      </c>
      <c r="DV1079">
        <v>0</v>
      </c>
    </row>
    <row r="1080" spans="1:126" x14ac:dyDescent="0.15">
      <c r="A1080" t="s">
        <v>1897</v>
      </c>
      <c r="B1080" t="s">
        <v>1273</v>
      </c>
      <c r="C1080">
        <v>22</v>
      </c>
      <c r="D1080">
        <v>3</v>
      </c>
      <c r="E1080" t="s">
        <v>1900</v>
      </c>
      <c r="F1080">
        <v>22003</v>
      </c>
      <c r="G1080" t="s">
        <v>6064</v>
      </c>
      <c r="H1080">
        <v>70.900000000000006</v>
      </c>
      <c r="I1080">
        <v>23.1</v>
      </c>
      <c r="J1080">
        <v>2.2999999999999998</v>
      </c>
      <c r="K1080">
        <v>0.7</v>
      </c>
      <c r="L1080">
        <v>1.6</v>
      </c>
      <c r="M1080">
        <v>1.3</v>
      </c>
      <c r="N1080">
        <f t="shared" si="70"/>
        <v>5570.45</v>
      </c>
      <c r="O1080">
        <f t="shared" si="68"/>
        <v>4429.55</v>
      </c>
      <c r="P1080">
        <f t="shared" si="69"/>
        <v>5.3154600000000025</v>
      </c>
      <c r="Q1080" s="4">
        <v>22003</v>
      </c>
      <c r="R1080" s="5">
        <v>30.652743999999998</v>
      </c>
      <c r="S1080" s="5">
        <v>-92.819604999999996</v>
      </c>
      <c r="T1080">
        <v>6</v>
      </c>
      <c r="U1080">
        <v>0.15204513909216147</v>
      </c>
      <c r="V1080">
        <v>25740</v>
      </c>
      <c r="W1080">
        <v>25691</v>
      </c>
      <c r="X1080">
        <v>25653</v>
      </c>
      <c r="Y1080">
        <v>25630</v>
      </c>
      <c r="Z1080">
        <v>14352</v>
      </c>
      <c r="AA1080">
        <v>21231</v>
      </c>
      <c r="AB1080">
        <v>7398.7640000000001</v>
      </c>
      <c r="AC1080">
        <v>40948</v>
      </c>
      <c r="AD1080">
        <v>1</v>
      </c>
      <c r="AE1080">
        <v>3.8981795501500798E-5</v>
      </c>
      <c r="AF1080">
        <v>20</v>
      </c>
      <c r="AG1080">
        <v>429</v>
      </c>
      <c r="AH1080">
        <v>4.6620046620046623E-2</v>
      </c>
      <c r="AI1080" s="3">
        <v>88020</v>
      </c>
      <c r="AJ1080" s="3">
        <v>487558.99273913505</v>
      </c>
      <c r="AK1080">
        <v>53</v>
      </c>
      <c r="AL1080">
        <v>490060.80000000005</v>
      </c>
      <c r="AM1080">
        <v>543331</v>
      </c>
      <c r="AN1080">
        <v>32649</v>
      </c>
      <c r="AO1080">
        <v>575980</v>
      </c>
      <c r="AP1080">
        <v>1</v>
      </c>
      <c r="AQ1080">
        <v>0</v>
      </c>
      <c r="AR1080">
        <v>1</v>
      </c>
      <c r="AS1080">
        <v>3.8924136857265194E-2</v>
      </c>
      <c r="AT1080">
        <v>1</v>
      </c>
      <c r="AU1080">
        <v>7</v>
      </c>
      <c r="AV1080">
        <f t="shared" si="67"/>
        <v>8</v>
      </c>
      <c r="AW1080">
        <v>3282</v>
      </c>
      <c r="AX1080">
        <v>0.13</v>
      </c>
      <c r="AY1080">
        <v>865333979.98554897</v>
      </c>
      <c r="AZ1080">
        <v>865333.979985549</v>
      </c>
      <c r="BA1080">
        <v>34465.447285850001</v>
      </c>
      <c r="BB1080">
        <v>0.29014566145223247</v>
      </c>
      <c r="BC1080">
        <v>18385</v>
      </c>
      <c r="BD1080">
        <v>0</v>
      </c>
      <c r="BE1080">
        <v>18385</v>
      </c>
      <c r="BF1080">
        <v>0.71425796425796428</v>
      </c>
      <c r="BG1080">
        <v>151089</v>
      </c>
      <c r="BH1080">
        <v>5.8897205005262538</v>
      </c>
      <c r="BI1080">
        <v>3344</v>
      </c>
      <c r="BJ1080">
        <v>30</v>
      </c>
      <c r="BK1080">
        <v>0</v>
      </c>
      <c r="BL1080">
        <v>4</v>
      </c>
      <c r="BM1080">
        <v>0</v>
      </c>
      <c r="BN1080">
        <v>1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25636</v>
      </c>
      <c r="BU1080">
        <v>0.54</v>
      </c>
      <c r="BV1080">
        <v>0.48068040000000001</v>
      </c>
      <c r="BW1080">
        <v>85</v>
      </c>
      <c r="BX1080">
        <v>1.4042749999999999</v>
      </c>
      <c r="BY1080">
        <v>-0.94312130000000005</v>
      </c>
      <c r="BZ1080">
        <v>25</v>
      </c>
      <c r="CA1080">
        <v>1</v>
      </c>
      <c r="CB1080">
        <v>3</v>
      </c>
      <c r="CC1080">
        <v>0</v>
      </c>
      <c r="CD1080">
        <v>2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25691</v>
      </c>
      <c r="CK1080">
        <v>1.245572379432486</v>
      </c>
      <c r="CL1080">
        <v>0.65002095264701776</v>
      </c>
      <c r="CM1080">
        <v>71</v>
      </c>
      <c r="CN1080">
        <v>-0.65432150272579903</v>
      </c>
      <c r="CO1080">
        <v>1735</v>
      </c>
      <c r="CP1080">
        <v>0.50446985200000005</v>
      </c>
      <c r="CQ1080">
        <v>-0.19859889459999999</v>
      </c>
      <c r="CR1080">
        <v>21993</v>
      </c>
      <c r="CS1080">
        <v>0.85599999999999998</v>
      </c>
      <c r="CT1080">
        <v>20180</v>
      </c>
      <c r="CU1080">
        <v>0.76916383198000005</v>
      </c>
      <c r="CV1080">
        <v>17</v>
      </c>
      <c r="CW1080">
        <v>7</v>
      </c>
      <c r="CX1080">
        <v>8</v>
      </c>
      <c r="CY1080">
        <v>279</v>
      </c>
      <c r="CZ1080">
        <v>643</v>
      </c>
      <c r="DA1080" s="2">
        <v>10221</v>
      </c>
      <c r="DB1080" s="2">
        <v>1240</v>
      </c>
      <c r="DC1080" s="2">
        <v>35.24</v>
      </c>
      <c r="DD1080" s="2">
        <v>7055</v>
      </c>
      <c r="DE1080">
        <v>188</v>
      </c>
      <c r="DF1080">
        <v>90</v>
      </c>
      <c r="DH1080">
        <v>11.75</v>
      </c>
      <c r="DI1080" s="2">
        <v>3.92</v>
      </c>
      <c r="DJ1080">
        <v>-2.38</v>
      </c>
      <c r="DK1080">
        <v>0.83504885253351513</v>
      </c>
      <c r="DL1080">
        <v>0</v>
      </c>
      <c r="DM1080">
        <v>0</v>
      </c>
      <c r="DN1080">
        <v>332.1</v>
      </c>
      <c r="DO1080">
        <v>0.69299999999999995</v>
      </c>
      <c r="DP1080">
        <v>8640.49</v>
      </c>
      <c r="DQ1080" s="2">
        <v>0</v>
      </c>
      <c r="DR1080" s="2">
        <v>1566.7470865399998</v>
      </c>
      <c r="DS1080">
        <v>3.1970461754059899E-3</v>
      </c>
      <c r="DT1080">
        <v>2.9989274225589999</v>
      </c>
      <c r="DU1080">
        <v>1469656.7718412017</v>
      </c>
      <c r="DV1080">
        <v>0</v>
      </c>
    </row>
    <row r="1081" spans="1:126" x14ac:dyDescent="0.15">
      <c r="A1081" t="s">
        <v>1897</v>
      </c>
      <c r="B1081" t="s">
        <v>1901</v>
      </c>
      <c r="C1081">
        <v>22</v>
      </c>
      <c r="D1081">
        <v>5</v>
      </c>
      <c r="E1081" t="s">
        <v>1902</v>
      </c>
      <c r="F1081">
        <v>22005</v>
      </c>
      <c r="G1081" t="s">
        <v>6065</v>
      </c>
      <c r="H1081">
        <v>70.8</v>
      </c>
      <c r="I1081">
        <v>22.1</v>
      </c>
      <c r="J1081">
        <v>0.3</v>
      </c>
      <c r="K1081">
        <v>0.9</v>
      </c>
      <c r="L1081">
        <v>1.1000000000000001</v>
      </c>
      <c r="M1081">
        <v>4.7</v>
      </c>
      <c r="N1081">
        <f t="shared" si="70"/>
        <v>5525.25</v>
      </c>
      <c r="O1081">
        <f t="shared" si="68"/>
        <v>4474.75</v>
      </c>
      <c r="P1081">
        <f t="shared" si="69"/>
        <v>5.3697000000000017</v>
      </c>
      <c r="Q1081" s="4">
        <v>22005</v>
      </c>
      <c r="R1081" s="5">
        <v>30.206444000000001</v>
      </c>
      <c r="S1081" s="5">
        <v>-90.912502000000003</v>
      </c>
      <c r="T1081">
        <v>2</v>
      </c>
      <c r="U1081">
        <v>0.12294102845506137</v>
      </c>
      <c r="V1081">
        <v>107647</v>
      </c>
      <c r="W1081">
        <v>112308</v>
      </c>
      <c r="X1081">
        <v>114738</v>
      </c>
      <c r="Y1081">
        <v>119376</v>
      </c>
      <c r="Z1081">
        <v>61814</v>
      </c>
      <c r="AA1081">
        <v>21233</v>
      </c>
      <c r="AB1081">
        <v>49832.860999999997</v>
      </c>
      <c r="AC1081">
        <v>70551</v>
      </c>
      <c r="AD1081">
        <v>0</v>
      </c>
      <c r="AE1081">
        <v>0</v>
      </c>
      <c r="AF1081">
        <v>15</v>
      </c>
      <c r="AG1081">
        <v>250</v>
      </c>
      <c r="AH1081">
        <v>0.06</v>
      </c>
      <c r="AI1081" s="3">
        <v>50456</v>
      </c>
      <c r="AJ1081" s="3">
        <v>185583.12754725502</v>
      </c>
      <c r="AK1081">
        <v>35</v>
      </c>
      <c r="AL1081">
        <v>193862.40000000002</v>
      </c>
      <c r="AM1081">
        <v>554802</v>
      </c>
      <c r="AN1081">
        <v>22504</v>
      </c>
      <c r="AO1081">
        <v>577306</v>
      </c>
      <c r="AP1081">
        <v>9</v>
      </c>
      <c r="AQ1081">
        <v>2</v>
      </c>
      <c r="AR1081">
        <v>11</v>
      </c>
      <c r="AS1081">
        <v>9.7944937137158516E-2</v>
      </c>
      <c r="AT1081">
        <v>10</v>
      </c>
      <c r="AU1081">
        <v>85</v>
      </c>
      <c r="AV1081">
        <f t="shared" si="67"/>
        <v>95</v>
      </c>
      <c r="AW1081">
        <v>122067</v>
      </c>
      <c r="AX1081">
        <v>0.99</v>
      </c>
      <c r="AY1081">
        <v>491584812.68622297</v>
      </c>
      <c r="AZ1081">
        <v>491584.81268622295</v>
      </c>
      <c r="BA1081">
        <v>6481.2624918785896</v>
      </c>
      <c r="BB1081">
        <v>1.5429092730823044</v>
      </c>
      <c r="BC1081">
        <v>572847</v>
      </c>
      <c r="BD1081">
        <v>493833</v>
      </c>
      <c r="BE1081">
        <v>79014</v>
      </c>
      <c r="BF1081">
        <v>0.73401023716406399</v>
      </c>
      <c r="BG1081">
        <v>1270614</v>
      </c>
      <c r="BH1081">
        <v>11.074046959159128</v>
      </c>
      <c r="BI1081">
        <v>11129</v>
      </c>
      <c r="BJ1081">
        <v>37</v>
      </c>
      <c r="BK1081">
        <v>2</v>
      </c>
      <c r="BL1081">
        <v>3</v>
      </c>
      <c r="BM1081">
        <v>2</v>
      </c>
      <c r="BN1081">
        <v>0</v>
      </c>
      <c r="BO1081">
        <v>3</v>
      </c>
      <c r="BP1081">
        <v>0</v>
      </c>
      <c r="BQ1081">
        <v>13</v>
      </c>
      <c r="BR1081">
        <v>1</v>
      </c>
      <c r="BS1081">
        <v>0</v>
      </c>
      <c r="BT1081">
        <v>104822</v>
      </c>
      <c r="BU1081">
        <v>0.72</v>
      </c>
      <c r="BV1081">
        <v>0.64354809999999996</v>
      </c>
      <c r="BW1081">
        <v>240</v>
      </c>
      <c r="BX1081">
        <v>0.58193890000000004</v>
      </c>
      <c r="BY1081">
        <v>-1.037595</v>
      </c>
      <c r="BZ1081">
        <v>40</v>
      </c>
      <c r="CA1081">
        <v>1</v>
      </c>
      <c r="CB1081">
        <v>3</v>
      </c>
      <c r="CC1081">
        <v>0</v>
      </c>
      <c r="CD1081">
        <v>0</v>
      </c>
      <c r="CE1081">
        <v>2</v>
      </c>
      <c r="CF1081">
        <v>0</v>
      </c>
      <c r="CG1081">
        <v>18</v>
      </c>
      <c r="CH1081">
        <v>1</v>
      </c>
      <c r="CI1081">
        <v>0</v>
      </c>
      <c r="CJ1081">
        <v>117364</v>
      </c>
      <c r="CK1081">
        <v>0.55383252104563574</v>
      </c>
      <c r="CL1081">
        <v>0.71174937636746238</v>
      </c>
      <c r="CM1081">
        <v>236</v>
      </c>
      <c r="CN1081">
        <v>-1.2146637831378495</v>
      </c>
      <c r="CO1081">
        <v>17111</v>
      </c>
      <c r="CP1081">
        <v>0.93824627999999999</v>
      </c>
      <c r="CQ1081">
        <v>0.91738166399999999</v>
      </c>
      <c r="CR1081">
        <v>106875</v>
      </c>
      <c r="CS1081">
        <v>0.88800000000000001</v>
      </c>
      <c r="CT1081">
        <v>90639</v>
      </c>
      <c r="CU1081">
        <v>0.84117859424000008</v>
      </c>
      <c r="CV1081">
        <v>84</v>
      </c>
      <c r="CW1081">
        <v>35</v>
      </c>
      <c r="CX1081">
        <v>44</v>
      </c>
      <c r="CY1081">
        <v>243</v>
      </c>
      <c r="CZ1081">
        <v>423</v>
      </c>
      <c r="DA1081" s="2">
        <v>61746</v>
      </c>
      <c r="DB1081" s="2">
        <v>12195</v>
      </c>
      <c r="DC1081" s="2">
        <v>178.33</v>
      </c>
      <c r="DD1081" s="2">
        <v>29602</v>
      </c>
      <c r="DE1081">
        <v>131</v>
      </c>
      <c r="DF1081">
        <v>38</v>
      </c>
      <c r="DG1081">
        <v>14.86</v>
      </c>
      <c r="DH1081">
        <v>3.5</v>
      </c>
      <c r="DI1081" s="2">
        <v>1.75</v>
      </c>
      <c r="DJ1081">
        <v>-1.22</v>
      </c>
      <c r="DK1081">
        <v>0.88556365942603454</v>
      </c>
      <c r="DL1081">
        <v>0</v>
      </c>
      <c r="DM1081">
        <v>0</v>
      </c>
      <c r="DN1081">
        <v>78.900000000000006</v>
      </c>
      <c r="DO1081">
        <v>0.40899999999999997</v>
      </c>
      <c r="DP1081">
        <v>0</v>
      </c>
      <c r="DQ1081" s="2">
        <v>0</v>
      </c>
      <c r="DR1081" s="2">
        <v>0</v>
      </c>
      <c r="DS1081">
        <v>0</v>
      </c>
      <c r="DT1081">
        <v>2.25543382391063</v>
      </c>
      <c r="DU1081">
        <v>437243.81414449215</v>
      </c>
      <c r="DV1081">
        <v>0</v>
      </c>
    </row>
    <row r="1082" spans="1:126" x14ac:dyDescent="0.15">
      <c r="A1082" t="s">
        <v>1897</v>
      </c>
      <c r="B1082" t="s">
        <v>1903</v>
      </c>
      <c r="C1082">
        <v>22</v>
      </c>
      <c r="D1082">
        <v>7</v>
      </c>
      <c r="E1082" t="s">
        <v>1904</v>
      </c>
      <c r="F1082">
        <v>22007</v>
      </c>
      <c r="G1082" t="s">
        <v>6066</v>
      </c>
      <c r="H1082">
        <v>65.900000000000006</v>
      </c>
      <c r="I1082">
        <v>30.4</v>
      </c>
      <c r="J1082">
        <v>0.6</v>
      </c>
      <c r="K1082">
        <v>0.2</v>
      </c>
      <c r="L1082">
        <v>0.8</v>
      </c>
      <c r="M1082">
        <v>2.1</v>
      </c>
      <c r="N1082">
        <f t="shared" si="70"/>
        <v>5272.42</v>
      </c>
      <c r="O1082">
        <f t="shared" si="68"/>
        <v>4727.58</v>
      </c>
      <c r="P1082">
        <f t="shared" si="69"/>
        <v>5.6730960000000019</v>
      </c>
      <c r="Q1082" s="4">
        <v>22007</v>
      </c>
      <c r="R1082" s="5">
        <v>29.898852999999999</v>
      </c>
      <c r="S1082" s="5">
        <v>-91.052464999999998</v>
      </c>
      <c r="T1082">
        <v>6</v>
      </c>
      <c r="U1082">
        <v>0.11698974318125444</v>
      </c>
      <c r="V1082">
        <v>23321</v>
      </c>
      <c r="W1082">
        <v>23170</v>
      </c>
      <c r="X1082">
        <v>23057</v>
      </c>
      <c r="Y1082">
        <v>22895</v>
      </c>
      <c r="Z1082">
        <v>12006</v>
      </c>
      <c r="AA1082">
        <v>21235</v>
      </c>
      <c r="AB1082">
        <v>8645.509</v>
      </c>
      <c r="AC1082">
        <v>49167</v>
      </c>
      <c r="AD1082">
        <v>0</v>
      </c>
      <c r="AE1082">
        <v>0</v>
      </c>
      <c r="AF1082">
        <v>2</v>
      </c>
      <c r="AG1082">
        <v>81</v>
      </c>
      <c r="AH1082">
        <v>2.4691358024691357E-2</v>
      </c>
      <c r="AI1082" s="3">
        <v>62173</v>
      </c>
      <c r="AJ1082" s="3">
        <v>216741.60988065001</v>
      </c>
      <c r="AK1082">
        <v>136</v>
      </c>
      <c r="AL1082">
        <v>233337.59999999998</v>
      </c>
      <c r="AM1082">
        <v>406874</v>
      </c>
      <c r="AN1082">
        <v>45057</v>
      </c>
      <c r="AO1082">
        <v>451931</v>
      </c>
      <c r="AP1082">
        <v>3</v>
      </c>
      <c r="AQ1082">
        <v>0</v>
      </c>
      <c r="AR1082">
        <v>3</v>
      </c>
      <c r="AS1082">
        <v>0.1294777729823047</v>
      </c>
      <c r="AT1082">
        <v>3</v>
      </c>
      <c r="AU1082">
        <v>6</v>
      </c>
      <c r="AV1082">
        <f t="shared" si="67"/>
        <v>9</v>
      </c>
      <c r="AW1082">
        <v>23184</v>
      </c>
      <c r="AX1082">
        <v>0.96</v>
      </c>
      <c r="AY1082">
        <v>774866350.96844697</v>
      </c>
      <c r="AZ1082">
        <v>774866.35096844693</v>
      </c>
      <c r="BA1082">
        <v>32968.405202675502</v>
      </c>
      <c r="BB1082">
        <v>0.30332070776624842</v>
      </c>
      <c r="BC1082">
        <v>21851</v>
      </c>
      <c r="BD1082">
        <v>2207</v>
      </c>
      <c r="BE1082">
        <v>19644</v>
      </c>
      <c r="BF1082">
        <v>0.84233094635736028</v>
      </c>
      <c r="BG1082">
        <v>171736</v>
      </c>
      <c r="BH1082">
        <v>7.4483237194778162</v>
      </c>
      <c r="BI1082">
        <v>4149</v>
      </c>
      <c r="BJ1082">
        <v>10</v>
      </c>
      <c r="BK1082">
        <v>0</v>
      </c>
      <c r="BL1082">
        <v>3</v>
      </c>
      <c r="BM1082">
        <v>1</v>
      </c>
      <c r="BN1082">
        <v>0</v>
      </c>
      <c r="BO1082">
        <v>0</v>
      </c>
      <c r="BP1082">
        <v>0</v>
      </c>
      <c r="BQ1082">
        <v>2</v>
      </c>
      <c r="BR1082">
        <v>1</v>
      </c>
      <c r="BS1082">
        <v>0</v>
      </c>
      <c r="BT1082">
        <v>22874</v>
      </c>
      <c r="BU1082">
        <v>0.57999999999999996</v>
      </c>
      <c r="BV1082">
        <v>0.63017480000000003</v>
      </c>
      <c r="BW1082">
        <v>61</v>
      </c>
      <c r="BX1082">
        <v>0.74320189999999997</v>
      </c>
      <c r="BY1082">
        <v>-0.82659130000000003</v>
      </c>
      <c r="BZ1082">
        <v>12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0</v>
      </c>
      <c r="CJ1082">
        <v>23020</v>
      </c>
      <c r="CK1082">
        <v>0.65160729800173767</v>
      </c>
      <c r="CL1082">
        <v>0.70683557327503055</v>
      </c>
      <c r="CM1082">
        <v>58</v>
      </c>
      <c r="CN1082">
        <v>-1.009746681852232</v>
      </c>
      <c r="CO1082">
        <v>1271</v>
      </c>
      <c r="CP1082">
        <v>-0.22697825999999999</v>
      </c>
      <c r="CQ1082">
        <v>6.7608587999999997E-2</v>
      </c>
      <c r="CR1082">
        <v>19362</v>
      </c>
      <c r="CS1082">
        <v>0.85</v>
      </c>
      <c r="CT1082">
        <v>19053</v>
      </c>
      <c r="CU1082">
        <v>0.77742504408999991</v>
      </c>
      <c r="CV1082">
        <v>3</v>
      </c>
      <c r="CW1082">
        <v>3</v>
      </c>
      <c r="CX1082">
        <v>4</v>
      </c>
      <c r="CY1082">
        <v>405</v>
      </c>
      <c r="CZ1082">
        <v>135</v>
      </c>
      <c r="DA1082" s="2">
        <v>6871</v>
      </c>
      <c r="DB1082" s="2">
        <v>1270</v>
      </c>
      <c r="DC1082" s="2">
        <v>51.75</v>
      </c>
      <c r="DD1082" s="2">
        <v>7378</v>
      </c>
      <c r="DE1082">
        <v>24</v>
      </c>
      <c r="DF1082">
        <v>5</v>
      </c>
      <c r="DG1082">
        <v>4.3099999999999996</v>
      </c>
      <c r="DH1082">
        <v>12.94</v>
      </c>
      <c r="DI1082" s="2">
        <v>4.3099999999999996</v>
      </c>
      <c r="DJ1082">
        <v>-0.22</v>
      </c>
      <c r="DK1082">
        <v>0.54240586749875352</v>
      </c>
      <c r="DL1082">
        <v>0</v>
      </c>
      <c r="DM1082">
        <v>0</v>
      </c>
      <c r="DN1082">
        <v>72.8</v>
      </c>
      <c r="DO1082">
        <v>0.313</v>
      </c>
      <c r="DP1082">
        <v>0</v>
      </c>
      <c r="DQ1082" s="2">
        <v>0</v>
      </c>
      <c r="DR1082" s="2">
        <v>993.43021332000001</v>
      </c>
      <c r="DS1082">
        <v>4.2574841007720146E-3</v>
      </c>
      <c r="DT1082">
        <v>1.7011602347205601</v>
      </c>
      <c r="DU1082">
        <v>396944.6463851321</v>
      </c>
      <c r="DV1082">
        <v>0</v>
      </c>
    </row>
    <row r="1083" spans="1:126" x14ac:dyDescent="0.15">
      <c r="A1083" t="s">
        <v>1897</v>
      </c>
      <c r="B1083" t="s">
        <v>1905</v>
      </c>
      <c r="C1083">
        <v>22</v>
      </c>
      <c r="D1083">
        <v>9</v>
      </c>
      <c r="E1083" t="s">
        <v>1906</v>
      </c>
      <c r="F1083">
        <v>22009</v>
      </c>
      <c r="G1083" t="s">
        <v>6067</v>
      </c>
      <c r="H1083">
        <v>66.3</v>
      </c>
      <c r="I1083">
        <v>29.3</v>
      </c>
      <c r="J1083">
        <v>1.1000000000000001</v>
      </c>
      <c r="K1083">
        <v>0.3</v>
      </c>
      <c r="L1083">
        <v>1.6</v>
      </c>
      <c r="M1083">
        <v>1.4</v>
      </c>
      <c r="N1083">
        <f t="shared" si="70"/>
        <v>5260</v>
      </c>
      <c r="O1083">
        <f t="shared" si="68"/>
        <v>4740</v>
      </c>
      <c r="P1083">
        <f t="shared" si="69"/>
        <v>5.6880000000000024</v>
      </c>
      <c r="Q1083" s="4">
        <v>22009</v>
      </c>
      <c r="R1083" s="5">
        <v>31.088502999999999</v>
      </c>
      <c r="S1083" s="5">
        <v>-91.983275000000006</v>
      </c>
      <c r="T1083">
        <v>6</v>
      </c>
      <c r="U1083">
        <v>0.11906086420792675</v>
      </c>
      <c r="V1083">
        <v>41925</v>
      </c>
      <c r="W1083">
        <v>41604</v>
      </c>
      <c r="X1083">
        <v>41389</v>
      </c>
      <c r="Y1083">
        <v>41042</v>
      </c>
      <c r="Z1083">
        <v>21671</v>
      </c>
      <c r="AA1083">
        <v>21237</v>
      </c>
      <c r="AB1083">
        <v>13043.559000000001</v>
      </c>
      <c r="AC1083">
        <v>33739</v>
      </c>
      <c r="AD1083">
        <v>3</v>
      </c>
      <c r="AE1083">
        <v>7.2483026891202973E-5</v>
      </c>
      <c r="AF1083">
        <v>30</v>
      </c>
      <c r="AG1083">
        <v>937</v>
      </c>
      <c r="AH1083">
        <v>3.2017075773745997E-2</v>
      </c>
      <c r="AI1083" s="3">
        <v>299158</v>
      </c>
      <c r="AJ1083" s="3">
        <v>532814.32086542505</v>
      </c>
      <c r="AK1083">
        <v>61</v>
      </c>
      <c r="AL1083">
        <v>554073.59999999998</v>
      </c>
      <c r="AM1083">
        <v>102380</v>
      </c>
      <c r="AN1083">
        <v>106675</v>
      </c>
      <c r="AO1083">
        <v>209055</v>
      </c>
      <c r="AP1083">
        <v>2</v>
      </c>
      <c r="AQ1083">
        <v>0</v>
      </c>
      <c r="AR1083">
        <v>2</v>
      </c>
      <c r="AS1083">
        <v>4.8072300740313434E-2</v>
      </c>
      <c r="AT1083">
        <v>4</v>
      </c>
      <c r="AU1083">
        <v>18</v>
      </c>
      <c r="AV1083">
        <f t="shared" si="67"/>
        <v>22</v>
      </c>
      <c r="AW1083">
        <v>831</v>
      </c>
      <c r="AX1083">
        <v>2.0000000000000018E-2</v>
      </c>
      <c r="AY1083">
        <v>972129030.10456705</v>
      </c>
      <c r="AZ1083">
        <v>972129.03010456706</v>
      </c>
      <c r="BA1083">
        <v>23434.361134729301</v>
      </c>
      <c r="BB1083">
        <v>0.42672381561877443</v>
      </c>
      <c r="BC1083">
        <v>13714</v>
      </c>
      <c r="BD1083">
        <v>14744</v>
      </c>
      <c r="BE1083">
        <v>-1030</v>
      </c>
      <c r="BF1083">
        <v>-2.4567680381633868E-2</v>
      </c>
      <c r="BG1083">
        <v>577231</v>
      </c>
      <c r="BH1083">
        <v>13.946483365145328</v>
      </c>
      <c r="BI1083">
        <v>5754</v>
      </c>
      <c r="BJ1083">
        <v>30</v>
      </c>
      <c r="BK1083">
        <v>3</v>
      </c>
      <c r="BL1083">
        <v>2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0</v>
      </c>
      <c r="BT1083">
        <v>42511</v>
      </c>
      <c r="BU1083">
        <v>0.56000000000000005</v>
      </c>
      <c r="BV1083">
        <v>0.53558890000000003</v>
      </c>
      <c r="BW1083">
        <v>156</v>
      </c>
      <c r="BX1083">
        <v>0.89388630000000002</v>
      </c>
      <c r="BY1083">
        <v>-1.030308</v>
      </c>
      <c r="BZ1083">
        <v>35</v>
      </c>
      <c r="CA1083">
        <v>1</v>
      </c>
      <c r="CB1083">
        <v>3</v>
      </c>
      <c r="CC1083">
        <v>0</v>
      </c>
      <c r="CD1083">
        <v>1</v>
      </c>
      <c r="CE1083">
        <v>0</v>
      </c>
      <c r="CF1083">
        <v>0</v>
      </c>
      <c r="CG1083">
        <v>2</v>
      </c>
      <c r="CH1083">
        <v>2</v>
      </c>
      <c r="CI1083">
        <v>0</v>
      </c>
      <c r="CJ1083">
        <v>41145</v>
      </c>
      <c r="CK1083">
        <v>1.0693887471138657</v>
      </c>
      <c r="CL1083">
        <v>0.66891838818631688</v>
      </c>
      <c r="CM1083">
        <v>129</v>
      </c>
      <c r="CN1083">
        <v>-0.67763965563071415</v>
      </c>
      <c r="CO1083">
        <v>2146</v>
      </c>
      <c r="CP1083">
        <v>-0.33844892999999998</v>
      </c>
      <c r="CQ1083">
        <v>-0.40364935210000003</v>
      </c>
      <c r="CR1083">
        <v>33823</v>
      </c>
      <c r="CS1083">
        <v>0.82499999999999996</v>
      </c>
      <c r="CT1083">
        <v>33456</v>
      </c>
      <c r="CU1083">
        <v>0.7643562586599999</v>
      </c>
      <c r="CV1083">
        <v>43</v>
      </c>
      <c r="CW1083">
        <v>10</v>
      </c>
      <c r="CX1083">
        <v>13</v>
      </c>
      <c r="CY1083">
        <v>1016</v>
      </c>
      <c r="CZ1083">
        <v>1293</v>
      </c>
      <c r="DA1083" s="2">
        <v>16277</v>
      </c>
      <c r="DB1083" s="2">
        <v>2165</v>
      </c>
      <c r="DC1083" s="2">
        <v>62.96</v>
      </c>
      <c r="DD1083" s="2">
        <v>13658</v>
      </c>
      <c r="DE1083">
        <v>288</v>
      </c>
      <c r="DF1083">
        <v>70</v>
      </c>
      <c r="DG1083">
        <v>16.95</v>
      </c>
      <c r="DH1083">
        <v>19.37</v>
      </c>
      <c r="DI1083" s="2">
        <v>9.69</v>
      </c>
      <c r="DJ1083">
        <v>-0.5</v>
      </c>
      <c r="DK1083">
        <v>0.86740785805494092</v>
      </c>
      <c r="DL1083">
        <v>0</v>
      </c>
      <c r="DM1083">
        <v>0</v>
      </c>
      <c r="DN1083">
        <v>328.4</v>
      </c>
      <c r="DO1083">
        <v>0.58700000000000008</v>
      </c>
      <c r="DP1083">
        <v>18907.089999999997</v>
      </c>
      <c r="DQ1083" s="2">
        <v>0</v>
      </c>
      <c r="DR1083" s="2">
        <v>23510.057618869996</v>
      </c>
      <c r="DS1083">
        <v>4.198258120731381E-2</v>
      </c>
      <c r="DT1083">
        <v>5.7537985891956103</v>
      </c>
      <c r="DU1083">
        <v>3188027.8979905327</v>
      </c>
      <c r="DV1083">
        <v>0</v>
      </c>
    </row>
    <row r="1084" spans="1:126" x14ac:dyDescent="0.15">
      <c r="A1084" t="s">
        <v>1897</v>
      </c>
      <c r="B1084" t="s">
        <v>1907</v>
      </c>
      <c r="C1084">
        <v>22</v>
      </c>
      <c r="D1084">
        <v>11</v>
      </c>
      <c r="E1084" t="s">
        <v>1908</v>
      </c>
      <c r="F1084">
        <v>22011</v>
      </c>
      <c r="G1084" t="s">
        <v>6068</v>
      </c>
      <c r="H1084">
        <v>80.599999999999994</v>
      </c>
      <c r="I1084">
        <v>12.9</v>
      </c>
      <c r="J1084">
        <v>0.9</v>
      </c>
      <c r="K1084">
        <v>0.6</v>
      </c>
      <c r="L1084">
        <v>2.2000000000000002</v>
      </c>
      <c r="M1084">
        <v>2.8</v>
      </c>
      <c r="N1084">
        <f t="shared" si="70"/>
        <v>6676.619999999999</v>
      </c>
      <c r="O1084">
        <f t="shared" si="68"/>
        <v>3323.380000000001</v>
      </c>
      <c r="P1084">
        <f t="shared" si="69"/>
        <v>3.9880560000000025</v>
      </c>
      <c r="Q1084" s="4">
        <v>22011</v>
      </c>
      <c r="R1084" s="5">
        <v>30.645018</v>
      </c>
      <c r="S1084" s="5">
        <v>-93.340253000000004</v>
      </c>
      <c r="T1084">
        <v>6</v>
      </c>
      <c r="U1084">
        <v>0.16530378666678727</v>
      </c>
      <c r="V1084">
        <v>35662</v>
      </c>
      <c r="W1084">
        <v>36109</v>
      </c>
      <c r="X1084">
        <v>36259</v>
      </c>
      <c r="Y1084">
        <v>36526</v>
      </c>
      <c r="Z1084">
        <v>18878</v>
      </c>
      <c r="AA1084">
        <v>21239</v>
      </c>
      <c r="AB1084">
        <v>12596.279</v>
      </c>
      <c r="AC1084">
        <v>45969</v>
      </c>
      <c r="AD1084">
        <v>3</v>
      </c>
      <c r="AE1084">
        <v>8.2738078821809763E-5</v>
      </c>
      <c r="AF1084">
        <v>39</v>
      </c>
      <c r="AG1084">
        <v>860</v>
      </c>
      <c r="AH1084">
        <v>4.5348837209302328E-2</v>
      </c>
      <c r="AI1084" s="3">
        <v>146203</v>
      </c>
      <c r="AJ1084" s="3">
        <v>740697.77396495501</v>
      </c>
      <c r="AK1084">
        <v>72</v>
      </c>
      <c r="AL1084">
        <v>746278.39999999991</v>
      </c>
      <c r="AM1084">
        <v>50073</v>
      </c>
      <c r="AN1084">
        <v>48367</v>
      </c>
      <c r="AO1084">
        <v>98440</v>
      </c>
      <c r="AP1084">
        <v>2</v>
      </c>
      <c r="AQ1084">
        <v>0</v>
      </c>
      <c r="AR1084">
        <v>2</v>
      </c>
      <c r="AS1084">
        <v>5.5387853443739782E-2</v>
      </c>
      <c r="AT1084">
        <v>2</v>
      </c>
      <c r="AU1084">
        <v>16</v>
      </c>
      <c r="AV1084">
        <f t="shared" si="67"/>
        <v>18</v>
      </c>
      <c r="AW1084">
        <v>11497</v>
      </c>
      <c r="AX1084">
        <v>0.32999999999999996</v>
      </c>
      <c r="AY1084">
        <v>1840290513.0913501</v>
      </c>
      <c r="AZ1084">
        <v>1840290.51309135</v>
      </c>
      <c r="BA1084">
        <v>55439.572146710299</v>
      </c>
      <c r="BB1084">
        <v>0.18037657241540211</v>
      </c>
      <c r="BC1084">
        <v>56626</v>
      </c>
      <c r="BD1084">
        <v>25249</v>
      </c>
      <c r="BE1084">
        <v>31377</v>
      </c>
      <c r="BF1084">
        <v>0.87984409175032252</v>
      </c>
      <c r="BG1084">
        <v>433792</v>
      </c>
      <c r="BH1084">
        <v>11.963705562756832</v>
      </c>
      <c r="BI1084">
        <v>5477</v>
      </c>
      <c r="BJ1084">
        <v>43</v>
      </c>
      <c r="BK1084">
        <v>3</v>
      </c>
      <c r="BL1084">
        <v>1</v>
      </c>
      <c r="BM1084">
        <v>0</v>
      </c>
      <c r="BN1084">
        <v>0</v>
      </c>
      <c r="BO1084">
        <v>2</v>
      </c>
      <c r="BP1084">
        <v>0</v>
      </c>
      <c r="BQ1084">
        <v>1</v>
      </c>
      <c r="BR1084">
        <v>1</v>
      </c>
      <c r="BS1084">
        <v>0</v>
      </c>
      <c r="BT1084">
        <v>35419</v>
      </c>
      <c r="BU1084">
        <v>0.71</v>
      </c>
      <c r="BV1084">
        <v>0.54037239999999997</v>
      </c>
      <c r="BW1084">
        <v>124</v>
      </c>
      <c r="BX1084">
        <v>1.439905</v>
      </c>
      <c r="BY1084">
        <v>-0.69777330000000004</v>
      </c>
      <c r="BZ1084">
        <v>41</v>
      </c>
      <c r="CA1084">
        <v>2</v>
      </c>
      <c r="CB1084">
        <v>1</v>
      </c>
      <c r="CC1084">
        <v>0</v>
      </c>
      <c r="CD1084">
        <v>0</v>
      </c>
      <c r="CE1084">
        <v>2</v>
      </c>
      <c r="CF1084">
        <v>0</v>
      </c>
      <c r="CG1084">
        <v>2</v>
      </c>
      <c r="CH1084">
        <v>1</v>
      </c>
      <c r="CI1084">
        <v>0</v>
      </c>
      <c r="CJ1084">
        <v>36220</v>
      </c>
      <c r="CK1084">
        <v>1.3528437327443401</v>
      </c>
      <c r="CL1084">
        <v>0.6441023318994793</v>
      </c>
      <c r="CM1084">
        <v>105</v>
      </c>
      <c r="CN1084">
        <v>-0.61899096802138232</v>
      </c>
      <c r="CO1084">
        <v>2986.9999999999995</v>
      </c>
      <c r="CP1084">
        <v>0.320551955</v>
      </c>
      <c r="CQ1084">
        <v>0.21660838299999999</v>
      </c>
      <c r="CR1084">
        <v>31662</v>
      </c>
      <c r="CS1084">
        <v>0.86699999999999999</v>
      </c>
      <c r="CT1084">
        <v>28066</v>
      </c>
      <c r="CU1084">
        <v>0.78772500957000002</v>
      </c>
      <c r="CV1084">
        <v>17</v>
      </c>
      <c r="CW1084">
        <v>7</v>
      </c>
      <c r="CX1084">
        <v>17</v>
      </c>
      <c r="CY1084">
        <v>363</v>
      </c>
      <c r="CZ1084">
        <v>1427</v>
      </c>
      <c r="DA1084" s="2">
        <v>13919</v>
      </c>
      <c r="DB1084" s="2">
        <v>2485</v>
      </c>
      <c r="DC1084" s="2">
        <v>110.6</v>
      </c>
      <c r="DD1084" s="2">
        <v>6490</v>
      </c>
      <c r="DE1084">
        <v>516</v>
      </c>
      <c r="DF1084">
        <v>111</v>
      </c>
      <c r="DG1084">
        <v>8.2899999999999991</v>
      </c>
      <c r="DH1084">
        <v>16.59</v>
      </c>
      <c r="DI1084" s="2">
        <v>13.82</v>
      </c>
      <c r="DJ1084">
        <v>-1.45</v>
      </c>
      <c r="DK1084">
        <v>0.95210768588879846</v>
      </c>
      <c r="DL1084">
        <v>2.3255813953488372E-3</v>
      </c>
      <c r="DM1084">
        <v>0</v>
      </c>
      <c r="DN1084">
        <v>476.4</v>
      </c>
      <c r="DO1084">
        <v>0.68</v>
      </c>
      <c r="DP1084">
        <v>6843.49</v>
      </c>
      <c r="DQ1084" s="2">
        <v>0</v>
      </c>
      <c r="DR1084" s="2">
        <v>841.38810807000004</v>
      </c>
      <c r="DS1084">
        <v>1.1274439162711934E-3</v>
      </c>
      <c r="DT1084">
        <v>5.2881611375057904</v>
      </c>
      <c r="DU1084">
        <v>3946440.4326400007</v>
      </c>
      <c r="DV1084">
        <v>1</v>
      </c>
    </row>
    <row r="1085" spans="1:126" x14ac:dyDescent="0.15">
      <c r="A1085" t="s">
        <v>1897</v>
      </c>
      <c r="B1085" t="s">
        <v>1909</v>
      </c>
      <c r="C1085">
        <v>22</v>
      </c>
      <c r="D1085">
        <v>13</v>
      </c>
      <c r="E1085" t="s">
        <v>1910</v>
      </c>
      <c r="F1085">
        <v>22013</v>
      </c>
      <c r="G1085" t="s">
        <v>6069</v>
      </c>
      <c r="H1085">
        <v>54.7</v>
      </c>
      <c r="I1085">
        <v>42.1</v>
      </c>
      <c r="J1085">
        <v>0.3</v>
      </c>
      <c r="K1085">
        <v>0.2</v>
      </c>
      <c r="L1085">
        <v>1.2</v>
      </c>
      <c r="M1085">
        <v>1.4</v>
      </c>
      <c r="N1085">
        <f t="shared" si="70"/>
        <v>4768.03</v>
      </c>
      <c r="O1085">
        <f t="shared" si="68"/>
        <v>5231.97</v>
      </c>
      <c r="P1085">
        <f t="shared" si="69"/>
        <v>6.2783640000000025</v>
      </c>
      <c r="Q1085" s="4">
        <v>22013</v>
      </c>
      <c r="R1085" s="5">
        <v>32.340952000000001</v>
      </c>
      <c r="S1085" s="5">
        <v>-93.041150999999999</v>
      </c>
      <c r="T1085">
        <v>6</v>
      </c>
      <c r="U1085">
        <v>0.17462912222375768</v>
      </c>
      <c r="V1085">
        <v>14312</v>
      </c>
      <c r="W1085">
        <v>14122</v>
      </c>
      <c r="X1085">
        <v>13977</v>
      </c>
      <c r="Y1085">
        <v>13830</v>
      </c>
      <c r="Z1085">
        <v>6964</v>
      </c>
      <c r="AA1085">
        <v>22001</v>
      </c>
      <c r="AB1085">
        <v>4754.8839999999991</v>
      </c>
      <c r="AC1085">
        <v>32876</v>
      </c>
      <c r="AD1085">
        <v>0</v>
      </c>
      <c r="AE1085">
        <v>0</v>
      </c>
      <c r="AF1085">
        <v>11</v>
      </c>
      <c r="AG1085">
        <v>233</v>
      </c>
      <c r="AH1085">
        <v>4.7210300429184553E-2</v>
      </c>
      <c r="AI1085" s="3">
        <v>55871</v>
      </c>
      <c r="AJ1085" s="3">
        <v>519217.53701314004</v>
      </c>
      <c r="AK1085">
        <v>98</v>
      </c>
      <c r="AL1085">
        <v>525971.20000000007</v>
      </c>
      <c r="AM1085">
        <v>500085</v>
      </c>
      <c r="AN1085">
        <v>20703</v>
      </c>
      <c r="AO1085">
        <v>520788</v>
      </c>
      <c r="AP1085">
        <v>2</v>
      </c>
      <c r="AQ1085">
        <v>0</v>
      </c>
      <c r="AR1085">
        <v>2</v>
      </c>
      <c r="AS1085">
        <v>0.141622999575131</v>
      </c>
      <c r="AT1085">
        <v>2</v>
      </c>
      <c r="AU1085">
        <v>7</v>
      </c>
      <c r="AV1085">
        <f t="shared" si="67"/>
        <v>9</v>
      </c>
      <c r="AW1085">
        <v>124</v>
      </c>
      <c r="AX1085">
        <v>1.0000000000000009E-2</v>
      </c>
      <c r="AY1085">
        <v>301871583.09805602</v>
      </c>
      <c r="AZ1085">
        <v>301871.58309805603</v>
      </c>
      <c r="BA1085">
        <v>19455.774003376901</v>
      </c>
      <c r="BB1085">
        <v>0.51398623350910222</v>
      </c>
      <c r="BC1085">
        <v>47785</v>
      </c>
      <c r="BD1085">
        <v>12692</v>
      </c>
      <c r="BE1085">
        <v>35093</v>
      </c>
      <c r="BF1085">
        <v>2.4519983230855225</v>
      </c>
      <c r="BG1085">
        <v>265210</v>
      </c>
      <c r="BH1085">
        <v>18.974744222651498</v>
      </c>
      <c r="BI1085">
        <v>2559</v>
      </c>
      <c r="BJ1085">
        <v>20</v>
      </c>
      <c r="BK1085">
        <v>1</v>
      </c>
      <c r="BL1085">
        <v>1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14729</v>
      </c>
      <c r="BU1085">
        <v>0.56000000000000005</v>
      </c>
      <c r="BV1085">
        <v>0.65915539999999995</v>
      </c>
      <c r="BW1085">
        <v>61</v>
      </c>
      <c r="BX1085">
        <v>1.493652</v>
      </c>
      <c r="BY1085">
        <v>0.15019879999999999</v>
      </c>
      <c r="BZ1085">
        <v>20</v>
      </c>
      <c r="CA1085">
        <v>4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13769</v>
      </c>
      <c r="CK1085">
        <v>1.7430459728375336</v>
      </c>
      <c r="CL1085">
        <v>0.74043996710526316</v>
      </c>
      <c r="CM1085">
        <v>61</v>
      </c>
      <c r="CN1085">
        <v>0.44587134796973998</v>
      </c>
      <c r="CO1085">
        <v>795</v>
      </c>
      <c r="CP1085">
        <v>-1.0669878901000001</v>
      </c>
      <c r="CQ1085">
        <v>-0.3987935501</v>
      </c>
      <c r="CR1085">
        <v>10946</v>
      </c>
      <c r="CS1085">
        <v>0.79900000000000004</v>
      </c>
      <c r="CT1085">
        <v>11478</v>
      </c>
      <c r="CU1085">
        <v>0.7945479554799999</v>
      </c>
      <c r="CV1085">
        <v>15</v>
      </c>
      <c r="CW1085">
        <v>2</v>
      </c>
      <c r="CX1085">
        <v>2</v>
      </c>
      <c r="CY1085">
        <v>176</v>
      </c>
      <c r="CZ1085">
        <v>342</v>
      </c>
      <c r="DA1085" s="2">
        <v>6217</v>
      </c>
      <c r="DB1085" s="2">
        <v>815</v>
      </c>
      <c r="DC1085" s="2">
        <v>50.07</v>
      </c>
      <c r="DD1085" s="2">
        <v>6206</v>
      </c>
      <c r="DE1085">
        <v>109</v>
      </c>
      <c r="DF1085">
        <v>41</v>
      </c>
      <c r="DH1085">
        <v>28.61</v>
      </c>
      <c r="DI1085" s="2">
        <v>21.46</v>
      </c>
      <c r="DJ1085">
        <v>-0.03</v>
      </c>
      <c r="DK1085">
        <v>0.99731524404431637</v>
      </c>
      <c r="DL1085">
        <v>0</v>
      </c>
      <c r="DM1085">
        <v>0</v>
      </c>
      <c r="DN1085">
        <v>98.1</v>
      </c>
      <c r="DO1085">
        <v>0.19699999999999998</v>
      </c>
      <c r="DP1085">
        <v>31.55</v>
      </c>
      <c r="DQ1085" s="2">
        <v>0</v>
      </c>
      <c r="DR1085" s="2">
        <v>2220.23324938</v>
      </c>
      <c r="DS1085">
        <v>4.2212068823958412E-3</v>
      </c>
      <c r="DT1085">
        <v>1.8428581184992801</v>
      </c>
      <c r="DU1085">
        <v>969290.2960168086</v>
      </c>
      <c r="DV1085">
        <v>0</v>
      </c>
    </row>
    <row r="1086" spans="1:126" x14ac:dyDescent="0.15">
      <c r="A1086" t="s">
        <v>1897</v>
      </c>
      <c r="B1086" t="s">
        <v>1911</v>
      </c>
      <c r="C1086">
        <v>22</v>
      </c>
      <c r="D1086">
        <v>15</v>
      </c>
      <c r="E1086" t="s">
        <v>1912</v>
      </c>
      <c r="F1086">
        <v>22015</v>
      </c>
      <c r="G1086" t="s">
        <v>6070</v>
      </c>
      <c r="H1086">
        <v>69.2</v>
      </c>
      <c r="I1086">
        <v>20.7</v>
      </c>
      <c r="J1086">
        <v>0.5</v>
      </c>
      <c r="K1086">
        <v>1.6</v>
      </c>
      <c r="L1086">
        <v>2</v>
      </c>
      <c r="M1086">
        <v>6</v>
      </c>
      <c r="N1086">
        <f t="shared" si="70"/>
        <v>5259.9400000000005</v>
      </c>
      <c r="O1086">
        <f t="shared" si="68"/>
        <v>4740.0599999999995</v>
      </c>
      <c r="P1086">
        <f t="shared" si="69"/>
        <v>5.6880720000000018</v>
      </c>
      <c r="Q1086" s="4">
        <v>22015</v>
      </c>
      <c r="R1086" s="5">
        <v>32.695850999999998</v>
      </c>
      <c r="S1086" s="5">
        <v>-93.616131999999993</v>
      </c>
      <c r="T1086">
        <v>2</v>
      </c>
      <c r="U1086">
        <v>0.10933377456205298</v>
      </c>
      <c r="V1086">
        <v>117742</v>
      </c>
      <c r="W1086">
        <v>121918</v>
      </c>
      <c r="X1086">
        <v>123403</v>
      </c>
      <c r="Y1086">
        <v>125722</v>
      </c>
      <c r="Z1086">
        <v>64853</v>
      </c>
      <c r="AA1086">
        <v>22003</v>
      </c>
      <c r="AB1086">
        <v>50844.46</v>
      </c>
      <c r="AC1086">
        <v>52892</v>
      </c>
      <c r="AD1086">
        <v>3</v>
      </c>
      <c r="AE1086">
        <v>2.4310592124988858E-5</v>
      </c>
      <c r="AF1086">
        <v>35</v>
      </c>
      <c r="AG1086">
        <v>472</v>
      </c>
      <c r="AH1086">
        <v>7.4152542372881353E-2</v>
      </c>
      <c r="AI1086" s="3">
        <v>81300</v>
      </c>
      <c r="AJ1086" s="3">
        <v>537745.31868488004</v>
      </c>
      <c r="AK1086">
        <v>46</v>
      </c>
      <c r="AL1086">
        <v>554886.40000000002</v>
      </c>
      <c r="AM1086">
        <v>536477</v>
      </c>
      <c r="AN1086">
        <v>43032</v>
      </c>
      <c r="AO1086">
        <v>579509</v>
      </c>
      <c r="AP1086">
        <v>6</v>
      </c>
      <c r="AQ1086">
        <v>1</v>
      </c>
      <c r="AR1086">
        <v>7</v>
      </c>
      <c r="AS1086">
        <v>5.7415640020341538E-2</v>
      </c>
      <c r="AT1086">
        <v>7</v>
      </c>
      <c r="AU1086">
        <v>51</v>
      </c>
      <c r="AV1086">
        <f t="shared" si="67"/>
        <v>58</v>
      </c>
      <c r="AW1086">
        <v>97188</v>
      </c>
      <c r="AX1086">
        <v>0.8</v>
      </c>
      <c r="AY1086">
        <v>584477281.68586004</v>
      </c>
      <c r="AZ1086">
        <v>584477.28168586001</v>
      </c>
      <c r="BA1086">
        <v>5901.2530905567401</v>
      </c>
      <c r="BB1086">
        <v>1.6945553506258064</v>
      </c>
      <c r="BC1086">
        <v>76720</v>
      </c>
      <c r="BD1086">
        <v>58693</v>
      </c>
      <c r="BE1086">
        <v>18027</v>
      </c>
      <c r="BF1086">
        <v>0.15310594350359261</v>
      </c>
      <c r="BG1086">
        <v>1507813</v>
      </c>
      <c r="BH1086">
        <v>12.218608947918607</v>
      </c>
      <c r="BI1086">
        <v>11044</v>
      </c>
      <c r="BJ1086">
        <v>68</v>
      </c>
      <c r="BK1086">
        <v>7</v>
      </c>
      <c r="BL1086">
        <v>2</v>
      </c>
      <c r="BM1086">
        <v>0</v>
      </c>
      <c r="BN1086">
        <v>0</v>
      </c>
      <c r="BO1086">
        <v>1</v>
      </c>
      <c r="BP1086">
        <v>2</v>
      </c>
      <c r="BQ1086">
        <v>12</v>
      </c>
      <c r="BR1086">
        <v>4</v>
      </c>
      <c r="BS1086">
        <v>2</v>
      </c>
      <c r="BT1086">
        <v>111492</v>
      </c>
      <c r="BU1086">
        <v>0.73</v>
      </c>
      <c r="BV1086">
        <v>0.57112419999999997</v>
      </c>
      <c r="BW1086">
        <v>307</v>
      </c>
      <c r="BX1086">
        <v>0.87898679999999996</v>
      </c>
      <c r="BY1086">
        <v>-1.110663</v>
      </c>
      <c r="BZ1086">
        <v>72</v>
      </c>
      <c r="CA1086">
        <v>5</v>
      </c>
      <c r="CB1086">
        <v>3</v>
      </c>
      <c r="CC1086">
        <v>0</v>
      </c>
      <c r="CD1086">
        <v>0</v>
      </c>
      <c r="CE1086">
        <v>1</v>
      </c>
      <c r="CF1086">
        <v>2</v>
      </c>
      <c r="CG1086">
        <v>10</v>
      </c>
      <c r="CH1086">
        <v>5</v>
      </c>
      <c r="CI1086">
        <v>1</v>
      </c>
      <c r="CJ1086">
        <v>124769</v>
      </c>
      <c r="CK1086">
        <v>0.79346632577002296</v>
      </c>
      <c r="CL1086">
        <v>0.67676570600367913</v>
      </c>
      <c r="CM1086">
        <v>317</v>
      </c>
      <c r="CN1086">
        <v>-1.055676376967974</v>
      </c>
      <c r="CO1086">
        <v>17944</v>
      </c>
      <c r="CP1086">
        <v>0.85950337399999999</v>
      </c>
      <c r="CQ1086">
        <v>0.49211272299999997</v>
      </c>
      <c r="CR1086">
        <v>108895</v>
      </c>
      <c r="CS1086">
        <v>0.86599999999999999</v>
      </c>
      <c r="CT1086">
        <v>95842</v>
      </c>
      <c r="CU1086">
        <v>0.81273616065999998</v>
      </c>
      <c r="CV1086">
        <v>167</v>
      </c>
      <c r="CW1086">
        <v>63</v>
      </c>
      <c r="CX1086">
        <v>54</v>
      </c>
      <c r="CY1086">
        <v>484</v>
      </c>
      <c r="CZ1086">
        <v>710</v>
      </c>
      <c r="DA1086" s="2">
        <v>66827</v>
      </c>
      <c r="DB1086" s="2">
        <v>10385</v>
      </c>
      <c r="DC1086" s="2">
        <v>142.94999999999999</v>
      </c>
      <c r="DD1086" s="2">
        <v>34306</v>
      </c>
      <c r="DE1086">
        <v>263</v>
      </c>
      <c r="DF1086">
        <v>83</v>
      </c>
      <c r="DG1086">
        <v>20.190000000000001</v>
      </c>
      <c r="DH1086">
        <v>5.65</v>
      </c>
      <c r="DI1086" s="2">
        <v>5.65</v>
      </c>
      <c r="DJ1086">
        <v>0.25</v>
      </c>
      <c r="DK1086">
        <v>0.91398523985239855</v>
      </c>
      <c r="DL1086">
        <v>0</v>
      </c>
      <c r="DM1086">
        <v>0</v>
      </c>
      <c r="DN1086">
        <v>211</v>
      </c>
      <c r="DO1086">
        <v>0.39</v>
      </c>
      <c r="DP1086">
        <v>560.82999999999993</v>
      </c>
      <c r="DQ1086" s="2">
        <v>0</v>
      </c>
      <c r="DR1086" s="2">
        <v>6743.1068042900015</v>
      </c>
      <c r="DS1086">
        <v>1.2152224192823073E-2</v>
      </c>
      <c r="DT1086">
        <v>5.7031664649091702</v>
      </c>
      <c r="DU1086">
        <v>3164609.508314176</v>
      </c>
      <c r="DV1086">
        <v>0</v>
      </c>
    </row>
    <row r="1087" spans="1:126" x14ac:dyDescent="0.15">
      <c r="A1087" t="s">
        <v>1897</v>
      </c>
      <c r="B1087" t="s">
        <v>1913</v>
      </c>
      <c r="C1087">
        <v>22</v>
      </c>
      <c r="D1087">
        <v>17</v>
      </c>
      <c r="E1087" t="s">
        <v>1914</v>
      </c>
      <c r="F1087">
        <v>22017</v>
      </c>
      <c r="G1087" t="s">
        <v>6071</v>
      </c>
      <c r="H1087">
        <v>47.8</v>
      </c>
      <c r="I1087">
        <v>46.9</v>
      </c>
      <c r="J1087">
        <v>0.4</v>
      </c>
      <c r="K1087">
        <v>1</v>
      </c>
      <c r="L1087">
        <v>1.4</v>
      </c>
      <c r="M1087">
        <v>2.4</v>
      </c>
      <c r="N1087">
        <f t="shared" si="70"/>
        <v>4493.329999999999</v>
      </c>
      <c r="O1087">
        <f t="shared" si="68"/>
        <v>5506.670000000001</v>
      </c>
      <c r="P1087">
        <f t="shared" si="69"/>
        <v>6.6080040000000038</v>
      </c>
      <c r="Q1087" s="4">
        <v>22017</v>
      </c>
      <c r="R1087" s="5">
        <v>32.577195000000003</v>
      </c>
      <c r="S1087" s="5">
        <v>-93.882423000000003</v>
      </c>
      <c r="T1087">
        <v>2</v>
      </c>
      <c r="U1087">
        <v>0.19550276997573129</v>
      </c>
      <c r="V1087">
        <v>254970</v>
      </c>
      <c r="W1087">
        <v>255529</v>
      </c>
      <c r="X1087">
        <v>254742</v>
      </c>
      <c r="Y1087">
        <v>251577</v>
      </c>
      <c r="Z1087">
        <v>131509</v>
      </c>
      <c r="AA1087">
        <v>22005</v>
      </c>
      <c r="AB1087">
        <v>95514.522999999986</v>
      </c>
      <c r="AC1087">
        <v>41234</v>
      </c>
      <c r="AD1087">
        <v>2</v>
      </c>
      <c r="AE1087">
        <v>7.8510807012585283E-6</v>
      </c>
      <c r="AF1087">
        <v>40</v>
      </c>
      <c r="AG1087">
        <v>614</v>
      </c>
      <c r="AH1087">
        <v>6.5146579804560262E-2</v>
      </c>
      <c r="AI1087" s="3">
        <v>139856</v>
      </c>
      <c r="AJ1087" s="3">
        <v>562251.53352191008</v>
      </c>
      <c r="AK1087">
        <v>40</v>
      </c>
      <c r="AL1087">
        <v>599686.40000000002</v>
      </c>
      <c r="AM1087">
        <v>723486</v>
      </c>
      <c r="AN1087">
        <v>49775</v>
      </c>
      <c r="AO1087">
        <v>773261</v>
      </c>
      <c r="AP1087">
        <v>11</v>
      </c>
      <c r="AQ1087">
        <v>2</v>
      </c>
      <c r="AR1087">
        <v>13</v>
      </c>
      <c r="AS1087">
        <v>5.0874851778076068E-2</v>
      </c>
      <c r="AT1087">
        <v>11</v>
      </c>
      <c r="AU1087">
        <v>166</v>
      </c>
      <c r="AV1087">
        <f t="shared" si="67"/>
        <v>177</v>
      </c>
      <c r="AW1087">
        <v>241155</v>
      </c>
      <c r="AX1087">
        <v>0.92</v>
      </c>
      <c r="AY1087">
        <v>941246713.84018397</v>
      </c>
      <c r="AZ1087">
        <v>941246.71384018392</v>
      </c>
      <c r="BA1087">
        <v>3747.8158502681399</v>
      </c>
      <c r="BB1087">
        <v>2.6682207449665767</v>
      </c>
      <c r="BC1087">
        <v>224759</v>
      </c>
      <c r="BD1087">
        <v>62636</v>
      </c>
      <c r="BE1087">
        <v>162123</v>
      </c>
      <c r="BF1087">
        <v>0.63585127662077889</v>
      </c>
      <c r="BG1087">
        <v>5466337</v>
      </c>
      <c r="BH1087">
        <v>21.458326463637718</v>
      </c>
      <c r="BI1087">
        <v>26726</v>
      </c>
      <c r="BJ1087">
        <v>223</v>
      </c>
      <c r="BK1087">
        <v>27</v>
      </c>
      <c r="BL1087">
        <v>11</v>
      </c>
      <c r="BM1087">
        <v>2</v>
      </c>
      <c r="BN1087">
        <v>6</v>
      </c>
      <c r="BO1087">
        <v>27</v>
      </c>
      <c r="BP1087">
        <v>1</v>
      </c>
      <c r="BQ1087">
        <v>26</v>
      </c>
      <c r="BR1087">
        <v>8</v>
      </c>
      <c r="BS1087">
        <v>1</v>
      </c>
      <c r="BT1087">
        <v>253623</v>
      </c>
      <c r="BU1087">
        <v>0.72</v>
      </c>
      <c r="BV1087">
        <v>0.57496630000000004</v>
      </c>
      <c r="BW1087">
        <v>1402</v>
      </c>
      <c r="BX1087">
        <v>1.309029</v>
      </c>
      <c r="BY1087">
        <v>-0.33418179999999997</v>
      </c>
      <c r="BZ1087">
        <v>219</v>
      </c>
      <c r="CA1087">
        <v>23</v>
      </c>
      <c r="CB1087">
        <v>13</v>
      </c>
      <c r="CC1087">
        <v>1</v>
      </c>
      <c r="CD1087">
        <v>4</v>
      </c>
      <c r="CE1087">
        <v>21</v>
      </c>
      <c r="CF1087">
        <v>1</v>
      </c>
      <c r="CG1087">
        <v>27</v>
      </c>
      <c r="CH1087">
        <v>7</v>
      </c>
      <c r="CI1087">
        <v>0</v>
      </c>
      <c r="CJ1087">
        <v>252702</v>
      </c>
      <c r="CK1087">
        <v>1.2504847607062863</v>
      </c>
      <c r="CL1087">
        <v>0.65798691856186597</v>
      </c>
      <c r="CM1087">
        <v>1213</v>
      </c>
      <c r="CN1087">
        <v>-0.32857397275107619</v>
      </c>
      <c r="CO1087">
        <v>32317</v>
      </c>
      <c r="CP1087">
        <v>-0.40594688610000002</v>
      </c>
      <c r="CQ1087">
        <v>5.1810571999999999E-2</v>
      </c>
      <c r="CR1087">
        <v>200280</v>
      </c>
      <c r="CS1087">
        <v>0.8</v>
      </c>
      <c r="CT1087">
        <v>200916</v>
      </c>
      <c r="CU1087">
        <v>0.7863652644600001</v>
      </c>
      <c r="CV1087">
        <v>796</v>
      </c>
      <c r="CW1087">
        <v>183</v>
      </c>
      <c r="CX1087">
        <v>290</v>
      </c>
      <c r="CY1087">
        <v>408</v>
      </c>
      <c r="CZ1087">
        <v>924</v>
      </c>
      <c r="DA1087" s="2">
        <v>164201</v>
      </c>
      <c r="DB1087" s="2">
        <v>20700</v>
      </c>
      <c r="DC1087" s="2">
        <v>207.54</v>
      </c>
      <c r="DD1087" s="2">
        <v>132975</v>
      </c>
      <c r="DE1087">
        <v>315</v>
      </c>
      <c r="DF1087">
        <v>163</v>
      </c>
      <c r="DG1087">
        <v>41.98</v>
      </c>
      <c r="DH1087">
        <v>8.6300000000000008</v>
      </c>
      <c r="DI1087" s="2">
        <v>12.55</v>
      </c>
      <c r="DJ1087">
        <v>0.65</v>
      </c>
      <c r="DK1087">
        <v>0.79400955268275941</v>
      </c>
      <c r="DL1087">
        <v>0</v>
      </c>
      <c r="DM1087">
        <v>0</v>
      </c>
      <c r="DN1087">
        <v>226.8</v>
      </c>
      <c r="DO1087">
        <v>0.41700000000000004</v>
      </c>
      <c r="DP1087">
        <v>299.75</v>
      </c>
      <c r="DQ1087" s="2">
        <v>0</v>
      </c>
      <c r="DR1087" s="2">
        <v>980.48449260999996</v>
      </c>
      <c r="DS1087">
        <v>1.6350024501514458E-3</v>
      </c>
      <c r="DT1087">
        <v>5.3895750045525999</v>
      </c>
      <c r="DU1087">
        <v>3232054.8320101323</v>
      </c>
      <c r="DV1087">
        <v>0</v>
      </c>
    </row>
    <row r="1088" spans="1:126" x14ac:dyDescent="0.15">
      <c r="A1088" t="s">
        <v>1897</v>
      </c>
      <c r="B1088" t="s">
        <v>1915</v>
      </c>
      <c r="C1088">
        <v>22</v>
      </c>
      <c r="D1088">
        <v>19</v>
      </c>
      <c r="E1088" t="s">
        <v>1916</v>
      </c>
      <c r="F1088">
        <v>22019</v>
      </c>
      <c r="G1088" t="s">
        <v>6072</v>
      </c>
      <c r="H1088">
        <v>69.400000000000006</v>
      </c>
      <c r="I1088">
        <v>24.6</v>
      </c>
      <c r="J1088">
        <v>0.4</v>
      </c>
      <c r="K1088">
        <v>1.1000000000000001</v>
      </c>
      <c r="L1088">
        <v>1.9</v>
      </c>
      <c r="M1088">
        <v>2.6</v>
      </c>
      <c r="N1088">
        <f t="shared" si="70"/>
        <v>5433.26</v>
      </c>
      <c r="O1088">
        <f t="shared" si="68"/>
        <v>4566.74</v>
      </c>
      <c r="P1088">
        <f t="shared" si="69"/>
        <v>5.4800880000000021</v>
      </c>
      <c r="Q1088" s="4">
        <v>22019</v>
      </c>
      <c r="R1088" s="5">
        <v>30.229558999999998</v>
      </c>
      <c r="S1088" s="5">
        <v>-93.358014999999995</v>
      </c>
      <c r="T1088">
        <v>3</v>
      </c>
      <c r="U1088">
        <v>0.16089862081531395</v>
      </c>
      <c r="V1088">
        <v>192307</v>
      </c>
      <c r="W1088">
        <v>194943</v>
      </c>
      <c r="X1088">
        <v>195887</v>
      </c>
      <c r="Y1088">
        <v>198542</v>
      </c>
      <c r="Z1088">
        <v>101439</v>
      </c>
      <c r="AA1088">
        <v>22007</v>
      </c>
      <c r="AB1088">
        <v>75505.833000000013</v>
      </c>
      <c r="AC1088">
        <v>45312</v>
      </c>
      <c r="AD1088">
        <v>3</v>
      </c>
      <c r="AE1088">
        <v>1.531495198762552E-5</v>
      </c>
      <c r="AF1088">
        <v>38</v>
      </c>
      <c r="AG1088">
        <v>902</v>
      </c>
      <c r="AH1088">
        <v>4.2128603104212861E-2</v>
      </c>
      <c r="AI1088" s="3">
        <v>337982</v>
      </c>
      <c r="AJ1088" s="3">
        <v>680755.74212499999</v>
      </c>
      <c r="AK1088">
        <v>44</v>
      </c>
      <c r="AL1088">
        <v>700428.80000000005</v>
      </c>
      <c r="AM1088">
        <v>113627</v>
      </c>
      <c r="AN1088">
        <v>63377</v>
      </c>
      <c r="AO1088">
        <v>177004</v>
      </c>
      <c r="AP1088">
        <v>10</v>
      </c>
      <c r="AQ1088">
        <v>0</v>
      </c>
      <c r="AR1088">
        <v>10</v>
      </c>
      <c r="AS1088">
        <v>5.1297045803132192E-2</v>
      </c>
      <c r="AT1088">
        <v>16</v>
      </c>
      <c r="AU1088">
        <v>136</v>
      </c>
      <c r="AV1088">
        <f t="shared" si="67"/>
        <v>152</v>
      </c>
      <c r="AW1088">
        <v>148618</v>
      </c>
      <c r="AX1088">
        <v>0.76</v>
      </c>
      <c r="AY1088">
        <v>795981873.56167305</v>
      </c>
      <c r="AZ1088">
        <v>795981.8735616731</v>
      </c>
      <c r="BA1088">
        <v>4343.3305288129905</v>
      </c>
      <c r="BB1088">
        <v>2.3023806117590015</v>
      </c>
      <c r="BC1088">
        <v>661725</v>
      </c>
      <c r="BD1088">
        <v>360782</v>
      </c>
      <c r="BE1088">
        <v>300943</v>
      </c>
      <c r="BF1088">
        <v>1.5649092336732413</v>
      </c>
      <c r="BG1088">
        <v>3614777</v>
      </c>
      <c r="BH1088">
        <v>18.453378733657669</v>
      </c>
      <c r="BI1088">
        <v>24754</v>
      </c>
      <c r="BJ1088">
        <v>151</v>
      </c>
      <c r="BK1088">
        <v>19</v>
      </c>
      <c r="BL1088">
        <v>11</v>
      </c>
      <c r="BM1088">
        <v>0</v>
      </c>
      <c r="BN1088">
        <v>5</v>
      </c>
      <c r="BO1088">
        <v>21</v>
      </c>
      <c r="BP1088">
        <v>2</v>
      </c>
      <c r="BQ1088">
        <v>17</v>
      </c>
      <c r="BR1088">
        <v>5</v>
      </c>
      <c r="BS1088">
        <v>0</v>
      </c>
      <c r="BT1088">
        <v>187554</v>
      </c>
      <c r="BU1088">
        <v>0.69</v>
      </c>
      <c r="BV1088">
        <v>0.59551469999999995</v>
      </c>
      <c r="BW1088">
        <v>836</v>
      </c>
      <c r="BX1088">
        <v>1.2316450000000001</v>
      </c>
      <c r="BY1088">
        <v>-0.42719190000000001</v>
      </c>
      <c r="BZ1088">
        <v>150</v>
      </c>
      <c r="CA1088">
        <v>16</v>
      </c>
      <c r="CB1088">
        <v>9</v>
      </c>
      <c r="CC1088">
        <v>0</v>
      </c>
      <c r="CD1088">
        <v>4</v>
      </c>
      <c r="CE1088">
        <v>19</v>
      </c>
      <c r="CF1088">
        <v>1</v>
      </c>
      <c r="CG1088">
        <v>14</v>
      </c>
      <c r="CH1088">
        <v>4</v>
      </c>
      <c r="CI1088">
        <v>0</v>
      </c>
      <c r="CJ1088">
        <v>196839</v>
      </c>
      <c r="CK1088">
        <v>1.1024238082900237</v>
      </c>
      <c r="CL1088">
        <v>0.64014976462202444</v>
      </c>
      <c r="CM1088">
        <v>721</v>
      </c>
      <c r="CN1088">
        <v>-0.72144951866419105</v>
      </c>
      <c r="CO1088">
        <v>21786</v>
      </c>
      <c r="CP1088">
        <v>0.17526855</v>
      </c>
      <c r="CQ1088">
        <v>0.453055824</v>
      </c>
      <c r="CR1088">
        <v>169708</v>
      </c>
      <c r="CS1088">
        <v>0.85099999999999998</v>
      </c>
      <c r="CT1088">
        <v>157307</v>
      </c>
      <c r="CU1088">
        <v>0.77661853514000001</v>
      </c>
      <c r="CV1088">
        <v>299</v>
      </c>
      <c r="CW1088">
        <v>107</v>
      </c>
      <c r="CX1088">
        <v>133</v>
      </c>
      <c r="CY1088">
        <v>441</v>
      </c>
      <c r="CZ1088">
        <v>1352</v>
      </c>
      <c r="DA1088" s="2">
        <v>120497</v>
      </c>
      <c r="DB1088" s="2">
        <v>15795</v>
      </c>
      <c r="DC1088" s="2">
        <v>139.79</v>
      </c>
      <c r="DD1088" s="2">
        <v>57199</v>
      </c>
      <c r="DE1088">
        <v>399</v>
      </c>
      <c r="DF1088">
        <v>97</v>
      </c>
      <c r="DG1088">
        <v>36.36</v>
      </c>
      <c r="DH1088">
        <v>6.66</v>
      </c>
      <c r="DI1088" s="2">
        <v>7.17</v>
      </c>
      <c r="DJ1088">
        <v>-0.67</v>
      </c>
      <c r="DK1088">
        <v>0.86065234243243727</v>
      </c>
      <c r="DL1088">
        <v>0</v>
      </c>
      <c r="DM1088">
        <v>0</v>
      </c>
      <c r="DN1088">
        <v>442.9</v>
      </c>
      <c r="DO1088">
        <v>0.621</v>
      </c>
      <c r="DP1088">
        <v>2457.52</v>
      </c>
      <c r="DQ1088" s="2">
        <v>0</v>
      </c>
      <c r="DR1088" s="2">
        <v>2725.9124630800002</v>
      </c>
      <c r="DS1088">
        <v>3.8917787606421949E-3</v>
      </c>
      <c r="DT1088">
        <v>3.8429766782830099</v>
      </c>
      <c r="DU1088">
        <v>2691731.5431977548</v>
      </c>
      <c r="DV1088">
        <v>0</v>
      </c>
    </row>
    <row r="1089" spans="1:126" x14ac:dyDescent="0.15">
      <c r="A1089" t="s">
        <v>1897</v>
      </c>
      <c r="B1089" t="s">
        <v>1748</v>
      </c>
      <c r="C1089">
        <v>22</v>
      </c>
      <c r="D1089">
        <v>21</v>
      </c>
      <c r="E1089" t="s">
        <v>1917</v>
      </c>
      <c r="F1089">
        <v>22021</v>
      </c>
      <c r="G1089" t="s">
        <v>6073</v>
      </c>
      <c r="H1089">
        <v>79.400000000000006</v>
      </c>
      <c r="I1089">
        <v>17.100000000000001</v>
      </c>
      <c r="J1089">
        <v>0.2</v>
      </c>
      <c r="K1089">
        <v>0.2</v>
      </c>
      <c r="L1089">
        <v>0.8</v>
      </c>
      <c r="M1089">
        <v>2.2000000000000002</v>
      </c>
      <c r="N1089">
        <f t="shared" si="70"/>
        <v>6602.3300000000008</v>
      </c>
      <c r="O1089">
        <f t="shared" si="68"/>
        <v>3397.6699999999992</v>
      </c>
      <c r="P1089">
        <f t="shared" si="69"/>
        <v>4.0772040000000001</v>
      </c>
      <c r="Q1089" s="4">
        <v>22021</v>
      </c>
      <c r="R1089" s="5">
        <v>32.101219</v>
      </c>
      <c r="S1089" s="5">
        <v>-92.114231000000004</v>
      </c>
      <c r="T1089">
        <v>8</v>
      </c>
      <c r="U1089">
        <v>0.15005205905415497</v>
      </c>
      <c r="V1089">
        <v>10118</v>
      </c>
      <c r="W1089">
        <v>10008</v>
      </c>
      <c r="X1089">
        <v>9990</v>
      </c>
      <c r="Y1089">
        <v>10052</v>
      </c>
      <c r="Z1089">
        <v>5200</v>
      </c>
      <c r="AA1089">
        <v>22009</v>
      </c>
      <c r="AB1089">
        <v>3445.7780000000002</v>
      </c>
      <c r="AC1089">
        <v>33294</v>
      </c>
      <c r="AD1089">
        <v>0</v>
      </c>
      <c r="AE1089">
        <v>0</v>
      </c>
      <c r="AF1089">
        <v>14</v>
      </c>
      <c r="AG1089">
        <v>295</v>
      </c>
      <c r="AH1089">
        <v>4.7457627118644069E-2</v>
      </c>
      <c r="AI1089" s="3">
        <v>62265</v>
      </c>
      <c r="AJ1089" s="3">
        <v>338831.31895268004</v>
      </c>
      <c r="AK1089">
        <v>72</v>
      </c>
      <c r="AL1089">
        <v>346092.79999999999</v>
      </c>
      <c r="AM1089">
        <v>330645</v>
      </c>
      <c r="AN1089">
        <v>20669</v>
      </c>
      <c r="AO1089">
        <v>351314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</v>
      </c>
      <c r="AV1089">
        <f t="shared" si="67"/>
        <v>3</v>
      </c>
      <c r="AW1089">
        <v>0</v>
      </c>
      <c r="AX1089">
        <v>0</v>
      </c>
      <c r="AY1089">
        <v>489275532.735654</v>
      </c>
      <c r="AZ1089">
        <v>489275.53273565398</v>
      </c>
      <c r="BA1089">
        <v>46371.2319924365</v>
      </c>
      <c r="BB1089">
        <v>0.21565094500036308</v>
      </c>
      <c r="BC1089">
        <v>7429</v>
      </c>
      <c r="BD1089">
        <v>158</v>
      </c>
      <c r="BE1089">
        <v>7271</v>
      </c>
      <c r="BF1089">
        <v>0.71862028068788297</v>
      </c>
      <c r="BG1089">
        <v>364916</v>
      </c>
      <c r="BH1089">
        <v>36.528128128128131</v>
      </c>
      <c r="BI1089">
        <v>1662</v>
      </c>
      <c r="BJ1089">
        <v>13</v>
      </c>
      <c r="BK1089">
        <v>0</v>
      </c>
      <c r="BL1089">
        <v>1</v>
      </c>
      <c r="BM1089">
        <v>0</v>
      </c>
      <c r="BN1089">
        <v>1</v>
      </c>
      <c r="BO1089">
        <v>0</v>
      </c>
      <c r="BP1089">
        <v>0</v>
      </c>
      <c r="BQ1089">
        <v>1</v>
      </c>
      <c r="BR1089">
        <v>1</v>
      </c>
      <c r="BS1089">
        <v>0</v>
      </c>
      <c r="BT1089">
        <v>10439</v>
      </c>
      <c r="BU1089">
        <v>0.49</v>
      </c>
      <c r="BV1089">
        <v>0.60956770000000005</v>
      </c>
      <c r="BW1089">
        <v>43</v>
      </c>
      <c r="BX1089">
        <v>1.6285080000000001</v>
      </c>
      <c r="BY1089">
        <v>4.8137399999999997E-2</v>
      </c>
      <c r="BZ1089">
        <v>14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1</v>
      </c>
      <c r="CI1089">
        <v>0</v>
      </c>
      <c r="CJ1089">
        <v>9922</v>
      </c>
      <c r="CK1089">
        <v>1.7133642410804273</v>
      </c>
      <c r="CL1089">
        <v>0.69980709304051048</v>
      </c>
      <c r="CM1089">
        <v>37</v>
      </c>
      <c r="CN1089">
        <v>0.15545435269943392</v>
      </c>
      <c r="CO1089">
        <v>563</v>
      </c>
      <c r="CP1089">
        <v>-0.1299595701</v>
      </c>
      <c r="CQ1089">
        <v>-0.2293442443</v>
      </c>
      <c r="CR1089">
        <v>8473</v>
      </c>
      <c r="CS1089">
        <v>0.84799999999999998</v>
      </c>
      <c r="CT1089">
        <v>7953</v>
      </c>
      <c r="CU1089">
        <v>0.76874435411000008</v>
      </c>
      <c r="CV1089">
        <v>6</v>
      </c>
      <c r="CW1089">
        <v>2</v>
      </c>
      <c r="CX1089">
        <v>4</v>
      </c>
      <c r="CY1089">
        <v>177</v>
      </c>
      <c r="CZ1089">
        <v>445</v>
      </c>
      <c r="DA1089" s="2">
        <v>3787</v>
      </c>
      <c r="DB1089" s="2">
        <v>570</v>
      </c>
      <c r="DC1089" s="2">
        <v>80.09</v>
      </c>
      <c r="DD1089" s="2">
        <v>1868</v>
      </c>
      <c r="DE1089">
        <v>143</v>
      </c>
      <c r="DF1089">
        <v>13</v>
      </c>
      <c r="DG1089">
        <v>30.03</v>
      </c>
      <c r="DH1089">
        <v>10.01</v>
      </c>
      <c r="DI1089" s="2">
        <v>50.06</v>
      </c>
      <c r="DJ1089">
        <v>0.35</v>
      </c>
      <c r="DK1089">
        <v>0.94027142054123503</v>
      </c>
      <c r="DL1089">
        <v>0</v>
      </c>
      <c r="DM1089">
        <v>0</v>
      </c>
      <c r="DN1089">
        <v>157.4</v>
      </c>
      <c r="DO1089">
        <v>0.45799999999999996</v>
      </c>
      <c r="DP1089">
        <v>6714.05</v>
      </c>
      <c r="DQ1089" s="2">
        <v>0</v>
      </c>
      <c r="DR1089" s="2">
        <v>13293.089363349998</v>
      </c>
      <c r="DS1089">
        <v>3.8409036003046286E-2</v>
      </c>
      <c r="DT1089">
        <v>5.3564994397939802</v>
      </c>
      <c r="DU1089">
        <v>1853845.88931673</v>
      </c>
      <c r="DV1089">
        <v>0</v>
      </c>
    </row>
    <row r="1090" spans="1:126" x14ac:dyDescent="0.15">
      <c r="A1090" t="s">
        <v>1897</v>
      </c>
      <c r="B1090" t="s">
        <v>1918</v>
      </c>
      <c r="C1090">
        <v>22</v>
      </c>
      <c r="D1090">
        <v>23</v>
      </c>
      <c r="E1090" t="s">
        <v>1919</v>
      </c>
      <c r="F1090">
        <v>22023</v>
      </c>
      <c r="G1090" t="s">
        <v>6074</v>
      </c>
      <c r="H1090">
        <v>94.5</v>
      </c>
      <c r="I1090">
        <v>1.7</v>
      </c>
      <c r="J1090">
        <v>0.5</v>
      </c>
      <c r="K1090">
        <v>0.1</v>
      </c>
      <c r="L1090">
        <v>0.9</v>
      </c>
      <c r="M1090">
        <v>2.2999999999999998</v>
      </c>
      <c r="N1090">
        <f t="shared" si="70"/>
        <v>8939.5</v>
      </c>
      <c r="O1090">
        <f t="shared" si="68"/>
        <v>1060.5</v>
      </c>
      <c r="P1090">
        <f t="shared" si="69"/>
        <v>1.2726000000000004</v>
      </c>
      <c r="Q1090" s="4">
        <v>22023</v>
      </c>
      <c r="R1090" s="5">
        <v>29.871811999999998</v>
      </c>
      <c r="S1090" s="5">
        <v>-93.164947999999995</v>
      </c>
      <c r="T1090">
        <v>3</v>
      </c>
      <c r="U1090">
        <v>0.23481777955812816</v>
      </c>
      <c r="V1090">
        <v>6934</v>
      </c>
      <c r="W1090">
        <v>6713</v>
      </c>
      <c r="X1090">
        <v>6706</v>
      </c>
      <c r="Y1090">
        <v>6815</v>
      </c>
      <c r="Z1090">
        <v>3505</v>
      </c>
      <c r="AA1090">
        <v>22011</v>
      </c>
      <c r="AB1090">
        <v>2790.625</v>
      </c>
      <c r="AC1090">
        <v>64231</v>
      </c>
      <c r="AD1090">
        <v>0</v>
      </c>
      <c r="AE1090">
        <v>0</v>
      </c>
      <c r="AF1090">
        <v>8</v>
      </c>
      <c r="AG1090">
        <v>342</v>
      </c>
      <c r="AH1090">
        <v>2.3391812865497075E-2</v>
      </c>
      <c r="AI1090" s="3">
        <v>235260</v>
      </c>
      <c r="AJ1090" s="3">
        <v>822325.71144652006</v>
      </c>
      <c r="AK1090">
        <v>162</v>
      </c>
      <c r="AL1090">
        <v>1236326.3999999999</v>
      </c>
      <c r="AM1090">
        <v>335448</v>
      </c>
      <c r="AN1090">
        <v>33348</v>
      </c>
      <c r="AO1090">
        <v>368796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f t="shared" si="67"/>
        <v>1</v>
      </c>
      <c r="AW1090">
        <v>413</v>
      </c>
      <c r="AX1090">
        <v>7.999999999999996E-2</v>
      </c>
      <c r="AY1090">
        <v>330891772.27364498</v>
      </c>
      <c r="AZ1090">
        <v>330891.77227364498</v>
      </c>
      <c r="BA1090">
        <v>33190.723915276103</v>
      </c>
      <c r="BB1090">
        <v>0.30128899946642856</v>
      </c>
      <c r="BC1090">
        <v>57418</v>
      </c>
      <c r="BD1090">
        <v>8667</v>
      </c>
      <c r="BE1090">
        <v>48751</v>
      </c>
      <c r="BF1090">
        <v>7.0307182001730606</v>
      </c>
      <c r="BG1090">
        <v>120555</v>
      </c>
      <c r="BH1090">
        <v>17.977184610796304</v>
      </c>
      <c r="BI1090">
        <v>1466</v>
      </c>
      <c r="BJ1090">
        <v>6</v>
      </c>
      <c r="BK1090">
        <v>0</v>
      </c>
      <c r="BL1090">
        <v>1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6584</v>
      </c>
      <c r="BU1090">
        <v>0.46</v>
      </c>
      <c r="BV1090">
        <v>0.66068629999999995</v>
      </c>
      <c r="BW1090">
        <v>28</v>
      </c>
      <c r="BX1090">
        <v>1.2150669999999999</v>
      </c>
      <c r="BY1090">
        <v>2.0611000000000001E-2</v>
      </c>
      <c r="BZ1090">
        <v>6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6705</v>
      </c>
      <c r="CK1090">
        <v>1.1931394481730051</v>
      </c>
      <c r="CL1090">
        <v>0.64887348353552865</v>
      </c>
      <c r="CM1090">
        <v>13</v>
      </c>
      <c r="CN1090">
        <v>-0.82037501583655814</v>
      </c>
      <c r="CO1090">
        <v>558</v>
      </c>
      <c r="CP1090">
        <v>1.406705498</v>
      </c>
      <c r="CQ1090">
        <v>0.75338540600000004</v>
      </c>
      <c r="CR1090">
        <v>6327</v>
      </c>
      <c r="CS1090">
        <v>0.92700000000000005</v>
      </c>
      <c r="CT1090">
        <v>5360</v>
      </c>
      <c r="CU1090">
        <v>0.80565627266000006</v>
      </c>
      <c r="CY1090">
        <v>172</v>
      </c>
      <c r="CZ1090">
        <v>544</v>
      </c>
      <c r="DA1090" s="2">
        <v>8507</v>
      </c>
      <c r="DB1090" s="2">
        <v>475</v>
      </c>
      <c r="DC1090" s="2">
        <v>148.28</v>
      </c>
      <c r="DD1090" s="2">
        <v>369</v>
      </c>
      <c r="DE1090">
        <v>131</v>
      </c>
      <c r="DF1090">
        <v>24</v>
      </c>
      <c r="DH1090">
        <v>88.97</v>
      </c>
      <c r="DI1090" s="2">
        <v>14.83</v>
      </c>
      <c r="DJ1090">
        <v>0.77</v>
      </c>
      <c r="DK1090">
        <v>0.91290487120632491</v>
      </c>
      <c r="DL1090">
        <v>0</v>
      </c>
      <c r="DM1090">
        <v>0</v>
      </c>
      <c r="DN1090">
        <v>75.900000000000006</v>
      </c>
      <c r="DO1090">
        <v>7.0000000000000007E-2</v>
      </c>
      <c r="DP1090">
        <v>0</v>
      </c>
      <c r="DQ1090" s="2">
        <v>0</v>
      </c>
      <c r="DR1090" s="2">
        <v>15088.79232902</v>
      </c>
      <c r="DS1090">
        <v>1.125841211615496E-2</v>
      </c>
      <c r="DT1090">
        <v>2.58804894930375</v>
      </c>
      <c r="DU1090">
        <v>3199673.2405164875</v>
      </c>
      <c r="DV1090">
        <v>0</v>
      </c>
    </row>
    <row r="1091" spans="1:126" x14ac:dyDescent="0.15">
      <c r="A1091" t="s">
        <v>1897</v>
      </c>
      <c r="B1091" t="s">
        <v>1920</v>
      </c>
      <c r="C1091">
        <v>22</v>
      </c>
      <c r="D1091">
        <v>25</v>
      </c>
      <c r="E1091" t="s">
        <v>1921</v>
      </c>
      <c r="F1091">
        <v>22025</v>
      </c>
      <c r="G1091" t="s">
        <v>6075</v>
      </c>
      <c r="H1091">
        <v>66.7</v>
      </c>
      <c r="I1091">
        <v>31.4</v>
      </c>
      <c r="J1091">
        <v>0.3</v>
      </c>
      <c r="K1091">
        <v>0</v>
      </c>
      <c r="L1091">
        <v>0.6</v>
      </c>
      <c r="M1091">
        <v>0.9</v>
      </c>
      <c r="N1091">
        <f t="shared" si="70"/>
        <v>5436.1100000000006</v>
      </c>
      <c r="O1091">
        <f t="shared" si="68"/>
        <v>4563.8899999999994</v>
      </c>
      <c r="P1091">
        <f t="shared" si="69"/>
        <v>5.476668000000001</v>
      </c>
      <c r="Q1091" s="4">
        <v>22025</v>
      </c>
      <c r="R1091" s="5">
        <v>31.666516999999999</v>
      </c>
      <c r="S1091" s="5">
        <v>-91.846703000000005</v>
      </c>
      <c r="T1091">
        <v>9</v>
      </c>
      <c r="U1091">
        <v>2.0764005597867501E-2</v>
      </c>
      <c r="V1091">
        <v>10409</v>
      </c>
      <c r="W1091">
        <v>10273</v>
      </c>
      <c r="X1091">
        <v>10247</v>
      </c>
      <c r="Y1091">
        <v>10038</v>
      </c>
      <c r="Z1091">
        <v>5395</v>
      </c>
      <c r="AA1091">
        <v>22013</v>
      </c>
      <c r="AB1091">
        <v>3368.8149999999996</v>
      </c>
      <c r="AC1091">
        <v>34904</v>
      </c>
      <c r="AD1091">
        <v>0</v>
      </c>
      <c r="AE1091">
        <v>0</v>
      </c>
      <c r="AF1091">
        <v>7</v>
      </c>
      <c r="AG1091">
        <v>567</v>
      </c>
      <c r="AH1091">
        <v>1.2345679012345678E-2</v>
      </c>
      <c r="AI1091" s="3">
        <v>223900</v>
      </c>
      <c r="AJ1091" s="3">
        <v>453136.92622265505</v>
      </c>
      <c r="AK1091">
        <v>108</v>
      </c>
      <c r="AL1091">
        <v>473280</v>
      </c>
      <c r="AM1091">
        <v>158438</v>
      </c>
      <c r="AN1091">
        <v>73531</v>
      </c>
      <c r="AO1091">
        <v>231969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</v>
      </c>
      <c r="AV1091">
        <f t="shared" ref="AV1091:AV1154" si="71">AT1091+AU1091</f>
        <v>2</v>
      </c>
      <c r="AW1091">
        <v>0</v>
      </c>
      <c r="AX1091">
        <v>0</v>
      </c>
      <c r="AY1091">
        <v>507646824.52656901</v>
      </c>
      <c r="AZ1091">
        <v>507646.82452656899</v>
      </c>
      <c r="BA1091">
        <v>46999.7231037085</v>
      </c>
      <c r="BB1091">
        <v>0.21276721094578008</v>
      </c>
      <c r="BC1091">
        <v>18002</v>
      </c>
      <c r="BD1091">
        <v>22304</v>
      </c>
      <c r="BE1091">
        <v>-4302</v>
      </c>
      <c r="BF1091">
        <v>-0.41329618599289075</v>
      </c>
      <c r="BG1091">
        <v>156244</v>
      </c>
      <c r="BH1091">
        <v>15.247779838001366</v>
      </c>
      <c r="BI1091">
        <v>1726</v>
      </c>
      <c r="BJ1091">
        <v>15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10460</v>
      </c>
      <c r="BU1091">
        <v>0.57999999999999996</v>
      </c>
      <c r="BV1091">
        <v>0.64778080000000005</v>
      </c>
      <c r="BW1091">
        <v>31</v>
      </c>
      <c r="BX1091">
        <v>1.5296369999999999</v>
      </c>
      <c r="BY1091">
        <v>-6.5923999999999996E-2</v>
      </c>
      <c r="BZ1091">
        <v>15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10215</v>
      </c>
      <c r="CK1091">
        <v>1.5663240332843857</v>
      </c>
      <c r="CL1091">
        <v>0.57430488974113136</v>
      </c>
      <c r="CM1091">
        <v>28</v>
      </c>
      <c r="CN1091">
        <v>-0.69671814437109936</v>
      </c>
      <c r="CO1091">
        <v>699</v>
      </c>
      <c r="CP1091">
        <v>-1.0183966818000001</v>
      </c>
      <c r="CQ1091">
        <v>-0.8412687579</v>
      </c>
      <c r="CR1091">
        <v>8367</v>
      </c>
      <c r="CS1091">
        <v>0.82599999999999996</v>
      </c>
      <c r="CT1091">
        <v>7848</v>
      </c>
      <c r="CU1091">
        <v>0.75067996374000001</v>
      </c>
      <c r="CV1091">
        <v>3</v>
      </c>
      <c r="CW1091">
        <v>4</v>
      </c>
      <c r="CX1091">
        <v>1</v>
      </c>
      <c r="CY1091">
        <v>450</v>
      </c>
      <c r="CZ1091">
        <v>786</v>
      </c>
      <c r="DA1091" s="2">
        <v>3859</v>
      </c>
      <c r="DB1091" s="2">
        <v>595</v>
      </c>
      <c r="DC1091" s="2">
        <v>97.68</v>
      </c>
      <c r="DD1091" s="2">
        <v>3453</v>
      </c>
      <c r="DE1091">
        <v>237</v>
      </c>
      <c r="DF1091">
        <v>33</v>
      </c>
      <c r="DH1091">
        <v>39.07</v>
      </c>
      <c r="DJ1091">
        <v>0.08</v>
      </c>
      <c r="DK1091">
        <v>0.66838767306833413</v>
      </c>
      <c r="DL1091">
        <v>0</v>
      </c>
      <c r="DM1091">
        <v>0</v>
      </c>
      <c r="DN1091">
        <v>252.1</v>
      </c>
      <c r="DO1091">
        <v>0.53700000000000003</v>
      </c>
      <c r="DP1091">
        <v>24148.47</v>
      </c>
      <c r="DQ1091" s="2">
        <v>0</v>
      </c>
      <c r="DR1091" s="2">
        <v>41823.437685170007</v>
      </c>
      <c r="DS1091">
        <v>8.9356053808699071E-2</v>
      </c>
      <c r="DT1091">
        <v>5.3247008232660402</v>
      </c>
      <c r="DU1091">
        <v>2520074.4056353513</v>
      </c>
      <c r="DV1091">
        <v>0</v>
      </c>
    </row>
    <row r="1092" spans="1:126" x14ac:dyDescent="0.15">
      <c r="A1092" t="s">
        <v>1897</v>
      </c>
      <c r="B1092" t="s">
        <v>1922</v>
      </c>
      <c r="C1092">
        <v>22</v>
      </c>
      <c r="D1092">
        <v>27</v>
      </c>
      <c r="E1092" t="s">
        <v>1923</v>
      </c>
      <c r="F1092">
        <v>22027</v>
      </c>
      <c r="G1092" t="s">
        <v>6076</v>
      </c>
      <c r="H1092">
        <v>47</v>
      </c>
      <c r="I1092">
        <v>50.6</v>
      </c>
      <c r="J1092">
        <v>0.3</v>
      </c>
      <c r="K1092">
        <v>0.2</v>
      </c>
      <c r="L1092">
        <v>0.8</v>
      </c>
      <c r="M1092">
        <v>1</v>
      </c>
      <c r="N1092">
        <f t="shared" si="70"/>
        <v>4771.130000000001</v>
      </c>
      <c r="O1092">
        <f t="shared" si="68"/>
        <v>5228.869999999999</v>
      </c>
      <c r="P1092">
        <f t="shared" si="69"/>
        <v>6.2746440000000012</v>
      </c>
      <c r="Q1092" s="4">
        <v>22027</v>
      </c>
      <c r="R1092" s="5">
        <v>32.827043000000003</v>
      </c>
      <c r="S1092" s="5">
        <v>-92.989767000000001</v>
      </c>
      <c r="T1092">
        <v>6</v>
      </c>
      <c r="U1092">
        <v>0.20217616660288379</v>
      </c>
      <c r="V1092">
        <v>17059</v>
      </c>
      <c r="W1092">
        <v>16817</v>
      </c>
      <c r="X1092">
        <v>16639</v>
      </c>
      <c r="Y1092">
        <v>16266</v>
      </c>
      <c r="Z1092">
        <v>8926</v>
      </c>
      <c r="AA1092">
        <v>22015</v>
      </c>
      <c r="AB1092">
        <v>5239.3149999999996</v>
      </c>
      <c r="AC1092">
        <v>32072</v>
      </c>
      <c r="AD1092">
        <v>0</v>
      </c>
      <c r="AE1092">
        <v>0</v>
      </c>
      <c r="AF1092">
        <v>10</v>
      </c>
      <c r="AG1092">
        <v>295</v>
      </c>
      <c r="AH1092">
        <v>3.3898305084745763E-2</v>
      </c>
      <c r="AI1092" s="3">
        <v>57243</v>
      </c>
      <c r="AJ1092" s="3">
        <v>483121.25949595001</v>
      </c>
      <c r="AK1092">
        <v>103</v>
      </c>
      <c r="AL1092">
        <v>491212.79999999999</v>
      </c>
      <c r="AM1092">
        <v>177697</v>
      </c>
      <c r="AN1092">
        <v>26608</v>
      </c>
      <c r="AO1092">
        <v>204305</v>
      </c>
      <c r="AP1092">
        <v>1</v>
      </c>
      <c r="AQ1092">
        <v>0</v>
      </c>
      <c r="AR1092">
        <v>1</v>
      </c>
      <c r="AS1092">
        <v>5.9463637985371944E-2</v>
      </c>
      <c r="AT1092">
        <v>0</v>
      </c>
      <c r="AU1092">
        <v>6</v>
      </c>
      <c r="AV1092">
        <f t="shared" si="71"/>
        <v>6</v>
      </c>
      <c r="AW1092">
        <v>0</v>
      </c>
      <c r="AX1092">
        <v>0</v>
      </c>
      <c r="AY1092">
        <v>478359405.046435</v>
      </c>
      <c r="AZ1092">
        <v>478359.40504643501</v>
      </c>
      <c r="BA1092">
        <v>28111.273548314999</v>
      </c>
      <c r="BB1092">
        <v>0.35572916975152141</v>
      </c>
      <c r="BC1092">
        <v>13352</v>
      </c>
      <c r="BD1092">
        <v>4687</v>
      </c>
      <c r="BE1092">
        <v>8665</v>
      </c>
      <c r="BF1092">
        <v>0.50794302127909019</v>
      </c>
      <c r="BG1092">
        <v>211277</v>
      </c>
      <c r="BH1092">
        <v>12.697698178977102</v>
      </c>
      <c r="BI1092">
        <v>2535</v>
      </c>
      <c r="BJ1092">
        <v>12</v>
      </c>
      <c r="BK1092">
        <v>1</v>
      </c>
      <c r="BL1092">
        <v>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16118</v>
      </c>
      <c r="BU1092">
        <v>0.72</v>
      </c>
      <c r="BV1092">
        <v>0.53575059999999997</v>
      </c>
      <c r="BW1092">
        <v>66</v>
      </c>
      <c r="BX1092">
        <v>0.93063660000000004</v>
      </c>
      <c r="BY1092">
        <v>-1.0470759999999999</v>
      </c>
      <c r="BZ1092">
        <v>14</v>
      </c>
      <c r="CA1092">
        <v>1</v>
      </c>
      <c r="CB1092">
        <v>2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16399</v>
      </c>
      <c r="CK1092">
        <v>1.0366485761326911</v>
      </c>
      <c r="CL1092">
        <v>0.71586558911101661</v>
      </c>
      <c r="CM1092">
        <v>61</v>
      </c>
      <c r="CN1092">
        <v>-0.46848289018056671</v>
      </c>
      <c r="CO1092">
        <v>1162</v>
      </c>
      <c r="CP1092">
        <v>-5.8629463800000003E-2</v>
      </c>
      <c r="CQ1092">
        <v>-0.1447411723</v>
      </c>
      <c r="CR1092">
        <v>12705</v>
      </c>
      <c r="CS1092">
        <v>0.78700000000000003</v>
      </c>
      <c r="CT1092">
        <v>13408</v>
      </c>
      <c r="CU1092">
        <v>0.74891165173000007</v>
      </c>
      <c r="CV1092">
        <v>4</v>
      </c>
      <c r="CW1092">
        <v>5</v>
      </c>
      <c r="CX1092">
        <v>6</v>
      </c>
      <c r="CY1092">
        <v>301</v>
      </c>
      <c r="CZ1092">
        <v>454</v>
      </c>
      <c r="DA1092" s="2">
        <v>5566</v>
      </c>
      <c r="DB1092" s="2">
        <v>655</v>
      </c>
      <c r="DC1092" s="2">
        <v>66.069999999999993</v>
      </c>
      <c r="DD1092" s="2">
        <v>8902</v>
      </c>
      <c r="DE1092">
        <v>125</v>
      </c>
      <c r="DF1092">
        <v>52</v>
      </c>
      <c r="DH1092">
        <v>18.02</v>
      </c>
      <c r="DI1092" s="2">
        <v>6.01</v>
      </c>
      <c r="DJ1092">
        <v>0.08</v>
      </c>
      <c r="DK1092">
        <v>0.80481456247925509</v>
      </c>
      <c r="DL1092">
        <v>0</v>
      </c>
      <c r="DM1092">
        <v>0</v>
      </c>
      <c r="DN1092">
        <v>77.7</v>
      </c>
      <c r="DO1092">
        <v>0.16600000000000001</v>
      </c>
      <c r="DP1092">
        <v>0</v>
      </c>
      <c r="DQ1092" s="2">
        <v>19927</v>
      </c>
      <c r="DR1092" s="2">
        <v>0</v>
      </c>
      <c r="DS1092">
        <v>0</v>
      </c>
      <c r="DT1092">
        <v>2.0521090422274901</v>
      </c>
      <c r="DU1092">
        <v>1008022.2285378836</v>
      </c>
      <c r="DV1092">
        <v>0</v>
      </c>
    </row>
    <row r="1093" spans="1:126" x14ac:dyDescent="0.15">
      <c r="A1093" t="s">
        <v>1897</v>
      </c>
      <c r="B1093" t="s">
        <v>1924</v>
      </c>
      <c r="C1093">
        <v>22</v>
      </c>
      <c r="D1093">
        <v>29</v>
      </c>
      <c r="E1093" t="s">
        <v>1925</v>
      </c>
      <c r="F1093">
        <v>22029</v>
      </c>
      <c r="G1093" t="s">
        <v>6077</v>
      </c>
      <c r="H1093">
        <v>56.8</v>
      </c>
      <c r="I1093">
        <v>40.799999999999997</v>
      </c>
      <c r="J1093">
        <v>0.3</v>
      </c>
      <c r="K1093">
        <v>0.2</v>
      </c>
      <c r="L1093">
        <v>0.8</v>
      </c>
      <c r="M1093">
        <v>1</v>
      </c>
      <c r="N1093">
        <f t="shared" si="70"/>
        <v>4892.6499999999996</v>
      </c>
      <c r="O1093">
        <f t="shared" si="68"/>
        <v>5107.3500000000004</v>
      </c>
      <c r="P1093">
        <f t="shared" si="69"/>
        <v>6.1288200000000028</v>
      </c>
      <c r="Q1093" s="4">
        <v>22029</v>
      </c>
      <c r="R1093" s="5">
        <v>31.469805000000001</v>
      </c>
      <c r="S1093" s="5">
        <v>-91.626313999999994</v>
      </c>
      <c r="T1093">
        <v>7</v>
      </c>
      <c r="U1093">
        <v>4.070974708248528E-2</v>
      </c>
      <c r="V1093">
        <v>20624</v>
      </c>
      <c r="W1093">
        <v>20609</v>
      </c>
      <c r="X1093">
        <v>20449</v>
      </c>
      <c r="Y1093">
        <v>20227</v>
      </c>
      <c r="Z1093">
        <v>10532</v>
      </c>
      <c r="AA1093">
        <v>22017</v>
      </c>
      <c r="AB1093">
        <v>6302.1100000000006</v>
      </c>
      <c r="AC1093">
        <v>29654</v>
      </c>
      <c r="AD1093">
        <v>0</v>
      </c>
      <c r="AE1093">
        <v>0</v>
      </c>
      <c r="AF1093">
        <v>11</v>
      </c>
      <c r="AG1093">
        <v>461</v>
      </c>
      <c r="AH1093">
        <v>2.3861171366594359E-2</v>
      </c>
      <c r="AI1093" s="3">
        <v>240413</v>
      </c>
      <c r="AJ1093" s="3">
        <v>446067.0962494</v>
      </c>
      <c r="AK1093">
        <v>116</v>
      </c>
      <c r="AL1093">
        <v>479193.59999999998</v>
      </c>
      <c r="AM1093">
        <v>249528</v>
      </c>
      <c r="AN1093">
        <v>79741</v>
      </c>
      <c r="AO1093">
        <v>329269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</v>
      </c>
      <c r="AV1093">
        <f t="shared" si="71"/>
        <v>10</v>
      </c>
      <c r="AW1093">
        <v>4264</v>
      </c>
      <c r="AX1093">
        <v>0.20999999999999996</v>
      </c>
      <c r="AY1093">
        <v>386711364.18113399</v>
      </c>
      <c r="AZ1093">
        <v>386711.36418113398</v>
      </c>
      <c r="BA1093">
        <v>18984.637190588699</v>
      </c>
      <c r="BB1093">
        <v>0.52674169643638624</v>
      </c>
      <c r="BC1093">
        <v>24235</v>
      </c>
      <c r="BD1093">
        <v>18189</v>
      </c>
      <c r="BE1093">
        <v>6046</v>
      </c>
      <c r="BF1093">
        <v>0.2931536074476338</v>
      </c>
      <c r="BG1093">
        <v>390816</v>
      </c>
      <c r="BH1093">
        <v>19.111741405447699</v>
      </c>
      <c r="BI1093">
        <v>2770</v>
      </c>
      <c r="BJ1093">
        <v>23</v>
      </c>
      <c r="BK1093">
        <v>1</v>
      </c>
      <c r="BL1093">
        <v>2</v>
      </c>
      <c r="BM1093">
        <v>0</v>
      </c>
      <c r="BN1093">
        <v>0</v>
      </c>
      <c r="BO1093">
        <v>0</v>
      </c>
      <c r="BP1093">
        <v>0</v>
      </c>
      <c r="BQ1093">
        <v>2</v>
      </c>
      <c r="BR1093">
        <v>1</v>
      </c>
      <c r="BS1093">
        <v>0</v>
      </c>
      <c r="BT1093">
        <v>18989</v>
      </c>
      <c r="BU1093">
        <v>0.53</v>
      </c>
      <c r="BV1093">
        <v>0.66650339999999997</v>
      </c>
      <c r="BW1093">
        <v>87</v>
      </c>
      <c r="BX1093">
        <v>1.5271999999999999</v>
      </c>
      <c r="BY1093">
        <v>0.29967640000000001</v>
      </c>
      <c r="BZ1093">
        <v>24</v>
      </c>
      <c r="CA1093">
        <v>1</v>
      </c>
      <c r="CB1093">
        <v>2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0</v>
      </c>
      <c r="CJ1093">
        <v>20398</v>
      </c>
      <c r="CK1093">
        <v>1.4217080105892734</v>
      </c>
      <c r="CL1093">
        <v>0.67100650976464693</v>
      </c>
      <c r="CM1093">
        <v>65</v>
      </c>
      <c r="CN1093">
        <v>-0.33352024760969462</v>
      </c>
      <c r="CO1093">
        <v>1155</v>
      </c>
      <c r="CP1093">
        <v>-0.86703014150000002</v>
      </c>
      <c r="CQ1093">
        <v>-0.44284619380000001</v>
      </c>
      <c r="CR1093">
        <v>15522</v>
      </c>
      <c r="CS1093">
        <v>0.77599999999999991</v>
      </c>
      <c r="CT1093">
        <v>15839</v>
      </c>
      <c r="CU1093">
        <v>0.73559782608999991</v>
      </c>
      <c r="CV1093">
        <v>38</v>
      </c>
      <c r="CW1093">
        <v>7</v>
      </c>
      <c r="CX1093">
        <v>7</v>
      </c>
      <c r="CY1093">
        <v>633</v>
      </c>
      <c r="CZ1093">
        <v>647</v>
      </c>
      <c r="DA1093" s="2">
        <v>8360</v>
      </c>
      <c r="DB1093" s="2">
        <v>1050</v>
      </c>
      <c r="DC1093" s="2">
        <v>44.03</v>
      </c>
      <c r="DD1093" s="2">
        <v>8609</v>
      </c>
      <c r="DE1093">
        <v>170</v>
      </c>
      <c r="DF1093">
        <v>55</v>
      </c>
      <c r="DG1093">
        <v>14.68</v>
      </c>
      <c r="DH1093">
        <v>19.57</v>
      </c>
      <c r="DI1093" s="2">
        <v>4.8899999999999997</v>
      </c>
      <c r="DJ1093">
        <v>-0.18</v>
      </c>
      <c r="DK1093">
        <v>0.76548273179902915</v>
      </c>
      <c r="DL1093">
        <v>0</v>
      </c>
      <c r="DM1093">
        <v>0</v>
      </c>
      <c r="DN1093">
        <v>232.6</v>
      </c>
      <c r="DO1093">
        <v>0.51700000000000002</v>
      </c>
      <c r="DP1093">
        <v>37938.850000000006</v>
      </c>
      <c r="DQ1093" s="2">
        <v>0</v>
      </c>
      <c r="DR1093" s="2">
        <v>47935.11105765</v>
      </c>
      <c r="DS1093">
        <v>9.6628913819799114E-2</v>
      </c>
      <c r="DT1093">
        <v>4.7348029848834203</v>
      </c>
      <c r="DU1093">
        <v>2268887.2876170315</v>
      </c>
      <c r="DV1093">
        <v>0</v>
      </c>
    </row>
    <row r="1094" spans="1:126" x14ac:dyDescent="0.15">
      <c r="A1094" t="s">
        <v>1897</v>
      </c>
      <c r="B1094" t="s">
        <v>674</v>
      </c>
      <c r="C1094">
        <v>22</v>
      </c>
      <c r="D1094">
        <v>31</v>
      </c>
      <c r="E1094" t="s">
        <v>1926</v>
      </c>
      <c r="F1094">
        <v>22031</v>
      </c>
      <c r="G1094" t="s">
        <v>6078</v>
      </c>
      <c r="H1094">
        <v>56.6</v>
      </c>
      <c r="I1094">
        <v>39</v>
      </c>
      <c r="J1094">
        <v>0.7</v>
      </c>
      <c r="K1094">
        <v>0.1</v>
      </c>
      <c r="L1094">
        <v>1.1000000000000001</v>
      </c>
      <c r="M1094">
        <v>2.5</v>
      </c>
      <c r="N1094">
        <f t="shared" si="70"/>
        <v>4732.5199999999995</v>
      </c>
      <c r="O1094">
        <f t="shared" si="68"/>
        <v>5267.4800000000005</v>
      </c>
      <c r="P1094">
        <f t="shared" si="69"/>
        <v>6.3209760000000026</v>
      </c>
      <c r="Q1094" s="4">
        <v>22031</v>
      </c>
      <c r="R1094" s="5">
        <v>32.059247999999997</v>
      </c>
      <c r="S1094" s="5">
        <v>-93.740797000000001</v>
      </c>
      <c r="T1094">
        <v>2</v>
      </c>
      <c r="U1094">
        <v>0.20029772048305047</v>
      </c>
      <c r="V1094">
        <v>26695</v>
      </c>
      <c r="W1094">
        <v>26968</v>
      </c>
      <c r="X1094">
        <v>26965</v>
      </c>
      <c r="Y1094">
        <v>27111</v>
      </c>
      <c r="Z1094">
        <v>13958</v>
      </c>
      <c r="AA1094">
        <v>22019</v>
      </c>
      <c r="AB1094">
        <v>9513.6470000000008</v>
      </c>
      <c r="AC1094">
        <v>41468</v>
      </c>
      <c r="AD1094">
        <v>1</v>
      </c>
      <c r="AE1094">
        <v>3.7085110328203226E-5</v>
      </c>
      <c r="AF1094">
        <v>31</v>
      </c>
      <c r="AG1094">
        <v>669</v>
      </c>
      <c r="AH1094">
        <v>4.6337817638266068E-2</v>
      </c>
      <c r="AI1094" s="3">
        <v>164341</v>
      </c>
      <c r="AJ1094" s="3">
        <v>560898.31290462008</v>
      </c>
      <c r="AK1094">
        <v>71</v>
      </c>
      <c r="AL1094">
        <v>572512</v>
      </c>
      <c r="AM1094">
        <v>439310</v>
      </c>
      <c r="AN1094">
        <v>50169</v>
      </c>
      <c r="AO1094">
        <v>489479</v>
      </c>
      <c r="AP1094">
        <v>1</v>
      </c>
      <c r="AQ1094">
        <v>0</v>
      </c>
      <c r="AR1094">
        <v>1</v>
      </c>
      <c r="AS1094">
        <v>3.7080984870958171E-2</v>
      </c>
      <c r="AT1094">
        <v>1</v>
      </c>
      <c r="AU1094">
        <v>9</v>
      </c>
      <c r="AV1094">
        <f t="shared" si="71"/>
        <v>10</v>
      </c>
      <c r="AW1094">
        <v>7597</v>
      </c>
      <c r="AX1094">
        <v>0.30000000000000004</v>
      </c>
      <c r="AY1094">
        <v>388159544.989218</v>
      </c>
      <c r="AZ1094">
        <v>388159.544989218</v>
      </c>
      <c r="BA1094">
        <v>15179.928767319299</v>
      </c>
      <c r="BB1094">
        <v>0.6587646196027539</v>
      </c>
      <c r="BC1094">
        <v>254292</v>
      </c>
      <c r="BD1094">
        <v>61475</v>
      </c>
      <c r="BE1094">
        <v>192817</v>
      </c>
      <c r="BF1094">
        <v>7.2229631017044387</v>
      </c>
      <c r="BG1094">
        <v>498238</v>
      </c>
      <c r="BH1094">
        <v>18.477211199703319</v>
      </c>
      <c r="BI1094">
        <v>3639</v>
      </c>
      <c r="BJ1094">
        <v>33</v>
      </c>
      <c r="BK1094">
        <v>1</v>
      </c>
      <c r="BL1094">
        <v>2</v>
      </c>
      <c r="BM1094">
        <v>0</v>
      </c>
      <c r="BN1094">
        <v>1</v>
      </c>
      <c r="BO1094">
        <v>0</v>
      </c>
      <c r="BP1094">
        <v>0</v>
      </c>
      <c r="BQ1094">
        <v>1</v>
      </c>
      <c r="BR1094">
        <v>1</v>
      </c>
      <c r="BS1094">
        <v>0</v>
      </c>
      <c r="BT1094">
        <v>26401</v>
      </c>
      <c r="BU1094">
        <v>0.59</v>
      </c>
      <c r="BV1094">
        <v>0.62249880000000002</v>
      </c>
      <c r="BW1094">
        <v>117</v>
      </c>
      <c r="BX1094">
        <v>1.477217</v>
      </c>
      <c r="BY1094">
        <v>-2.8643399999999999E-2</v>
      </c>
      <c r="BZ1094">
        <v>32</v>
      </c>
      <c r="CA1094">
        <v>1</v>
      </c>
      <c r="CB1094">
        <v>2</v>
      </c>
      <c r="CC1094">
        <v>0</v>
      </c>
      <c r="CD1094">
        <v>1</v>
      </c>
      <c r="CE1094">
        <v>1</v>
      </c>
      <c r="CF1094">
        <v>0</v>
      </c>
      <c r="CG1094">
        <v>3</v>
      </c>
      <c r="CH1094">
        <v>1</v>
      </c>
      <c r="CI1094">
        <v>0</v>
      </c>
      <c r="CJ1094">
        <v>27011</v>
      </c>
      <c r="CK1094">
        <v>1.5179001147680575</v>
      </c>
      <c r="CL1094">
        <v>0.71906336088154266</v>
      </c>
      <c r="CM1094">
        <v>99</v>
      </c>
      <c r="CN1094">
        <v>1.2718992493590049E-2</v>
      </c>
      <c r="CO1094">
        <v>1673</v>
      </c>
      <c r="CP1094">
        <v>-0.66039502279999995</v>
      </c>
      <c r="CQ1094">
        <v>-0.41363940290000001</v>
      </c>
      <c r="CR1094">
        <v>22042</v>
      </c>
      <c r="CS1094">
        <v>0.81400000000000006</v>
      </c>
      <c r="CT1094">
        <v>20742</v>
      </c>
      <c r="CU1094">
        <v>0.77502496255999997</v>
      </c>
      <c r="CV1094">
        <v>21</v>
      </c>
      <c r="CW1094">
        <v>2</v>
      </c>
      <c r="CX1094">
        <v>5</v>
      </c>
      <c r="CY1094">
        <v>432</v>
      </c>
      <c r="CZ1094">
        <v>1027</v>
      </c>
      <c r="DA1094" s="2">
        <v>10922</v>
      </c>
      <c r="DB1094" s="2">
        <v>1725</v>
      </c>
      <c r="DC1094" s="2">
        <v>77.540000000000006</v>
      </c>
      <c r="DD1094" s="2">
        <v>11298</v>
      </c>
      <c r="DE1094">
        <v>353</v>
      </c>
      <c r="DF1094">
        <v>299</v>
      </c>
      <c r="DG1094">
        <v>14.77</v>
      </c>
      <c r="DH1094">
        <v>14.77</v>
      </c>
      <c r="DI1094" s="2">
        <v>7.38</v>
      </c>
      <c r="DJ1094">
        <v>0.37</v>
      </c>
      <c r="DK1094">
        <v>0.96764045490778317</v>
      </c>
      <c r="DL1094">
        <v>0</v>
      </c>
      <c r="DM1094">
        <v>0</v>
      </c>
      <c r="DN1094">
        <v>172.8</v>
      </c>
      <c r="DO1094">
        <v>0.32600000000000001</v>
      </c>
      <c r="DP1094">
        <v>512.82000000000005</v>
      </c>
      <c r="DQ1094" s="2">
        <v>0</v>
      </c>
      <c r="DR1094" s="2">
        <v>829.09302307999997</v>
      </c>
      <c r="DS1094">
        <v>1.4481676454205328E-3</v>
      </c>
      <c r="DT1094">
        <v>2.1676784269229499</v>
      </c>
      <c r="DU1094">
        <v>1241021.9115545119</v>
      </c>
      <c r="DV1094">
        <v>0</v>
      </c>
    </row>
    <row r="1095" spans="1:126" x14ac:dyDescent="0.15">
      <c r="A1095" t="s">
        <v>1897</v>
      </c>
      <c r="B1095" t="s">
        <v>1927</v>
      </c>
      <c r="C1095">
        <v>22</v>
      </c>
      <c r="D1095">
        <v>33</v>
      </c>
      <c r="E1095" t="s">
        <v>1928</v>
      </c>
      <c r="F1095">
        <v>22033</v>
      </c>
      <c r="G1095" t="s">
        <v>6079</v>
      </c>
      <c r="H1095">
        <v>47</v>
      </c>
      <c r="I1095">
        <v>45.1</v>
      </c>
      <c r="J1095">
        <v>0.2</v>
      </c>
      <c r="K1095">
        <v>2.8</v>
      </c>
      <c r="L1095">
        <v>1.2</v>
      </c>
      <c r="M1095">
        <v>3.7</v>
      </c>
      <c r="N1095">
        <f t="shared" si="70"/>
        <v>4266.0199999999995</v>
      </c>
      <c r="O1095">
        <f t="shared" si="68"/>
        <v>5733.9800000000005</v>
      </c>
      <c r="P1095">
        <f t="shared" si="69"/>
        <v>6.8807760000000027</v>
      </c>
      <c r="Q1095" s="4">
        <v>22033</v>
      </c>
      <c r="R1095" s="5">
        <v>30.54393</v>
      </c>
      <c r="S1095" s="5">
        <v>-91.093131</v>
      </c>
      <c r="T1095">
        <v>2</v>
      </c>
      <c r="U1095">
        <v>5.6648186570146662E-2</v>
      </c>
      <c r="V1095">
        <v>439662</v>
      </c>
      <c r="W1095">
        <v>443598</v>
      </c>
      <c r="X1095">
        <v>444690</v>
      </c>
      <c r="Y1095">
        <v>446496</v>
      </c>
      <c r="Z1095">
        <v>224200</v>
      </c>
      <c r="AA1095">
        <v>22021</v>
      </c>
      <c r="AB1095">
        <v>177087.516</v>
      </c>
      <c r="AC1095">
        <v>49285</v>
      </c>
      <c r="AD1095">
        <v>6</v>
      </c>
      <c r="AE1095">
        <v>1.3492545368683802E-5</v>
      </c>
      <c r="AF1095">
        <v>34</v>
      </c>
      <c r="AG1095">
        <v>432</v>
      </c>
      <c r="AH1095">
        <v>7.8703703703703706E-2</v>
      </c>
      <c r="AI1095" s="3">
        <v>57542</v>
      </c>
      <c r="AJ1095" s="3">
        <v>291422.30519104004</v>
      </c>
      <c r="AK1095">
        <v>40</v>
      </c>
      <c r="AL1095">
        <v>301177.59999999998</v>
      </c>
      <c r="AM1095">
        <v>288636</v>
      </c>
      <c r="AN1095">
        <v>20908</v>
      </c>
      <c r="AO1095">
        <v>309544</v>
      </c>
      <c r="AP1095">
        <v>21</v>
      </c>
      <c r="AQ1095">
        <v>3</v>
      </c>
      <c r="AR1095">
        <v>24</v>
      </c>
      <c r="AS1095">
        <v>5.4103039238229206E-2</v>
      </c>
      <c r="AT1095">
        <v>26</v>
      </c>
      <c r="AU1095">
        <v>297</v>
      </c>
      <c r="AV1095">
        <f t="shared" si="71"/>
        <v>323</v>
      </c>
      <c r="AW1095">
        <v>432976</v>
      </c>
      <c r="AX1095">
        <v>0.97</v>
      </c>
      <c r="AY1095">
        <v>1530299952.75261</v>
      </c>
      <c r="AZ1095">
        <v>1530299.95275261</v>
      </c>
      <c r="BA1095">
        <v>3705.8298863954801</v>
      </c>
      <c r="BB1095">
        <v>2.6984509021072793</v>
      </c>
      <c r="BG1095">
        <v>15651783</v>
      </c>
      <c r="BH1095">
        <v>35.197065371382308</v>
      </c>
      <c r="BI1095">
        <v>35741</v>
      </c>
      <c r="BJ1095">
        <v>288</v>
      </c>
      <c r="BK1095">
        <v>47</v>
      </c>
      <c r="BL1095">
        <v>61</v>
      </c>
      <c r="BM1095">
        <v>9</v>
      </c>
      <c r="BN1095">
        <v>36</v>
      </c>
      <c r="BO1095">
        <v>43</v>
      </c>
      <c r="BP1095">
        <v>3</v>
      </c>
      <c r="BQ1095">
        <v>62</v>
      </c>
      <c r="BR1095">
        <v>7</v>
      </c>
      <c r="BS1095">
        <v>0</v>
      </c>
      <c r="BT1095">
        <v>434633</v>
      </c>
      <c r="BU1095">
        <v>0.7</v>
      </c>
      <c r="BV1095">
        <v>0.61312690000000003</v>
      </c>
      <c r="BW1095">
        <v>2732</v>
      </c>
      <c r="BX1095">
        <v>1.2792399999999999</v>
      </c>
      <c r="BY1095">
        <v>-3.7496700000000001E-2</v>
      </c>
      <c r="BZ1095">
        <v>305</v>
      </c>
      <c r="CA1095">
        <v>37</v>
      </c>
      <c r="CB1095">
        <v>57</v>
      </c>
      <c r="CC1095">
        <v>9</v>
      </c>
      <c r="CD1095">
        <v>37</v>
      </c>
      <c r="CE1095">
        <v>33</v>
      </c>
      <c r="CF1095">
        <v>3</v>
      </c>
      <c r="CG1095">
        <v>68</v>
      </c>
      <c r="CH1095">
        <v>6</v>
      </c>
      <c r="CI1095">
        <v>1</v>
      </c>
      <c r="CJ1095">
        <v>446064</v>
      </c>
      <c r="CK1095">
        <v>1.2464579073854873</v>
      </c>
      <c r="CL1095">
        <v>0.69899861379084116</v>
      </c>
      <c r="CM1095">
        <v>2422</v>
      </c>
      <c r="CN1095">
        <v>-4.734291650391851E-2</v>
      </c>
      <c r="CO1095">
        <v>78430</v>
      </c>
      <c r="CP1095">
        <v>0.444219792</v>
      </c>
      <c r="CQ1095">
        <v>0.75131219599999999</v>
      </c>
      <c r="CR1095">
        <v>365113</v>
      </c>
      <c r="CS1095">
        <v>0.81599999999999995</v>
      </c>
      <c r="CT1095">
        <v>358764</v>
      </c>
      <c r="CU1095">
        <v>0.79801947058</v>
      </c>
      <c r="CV1095">
        <v>952</v>
      </c>
      <c r="CW1095">
        <v>311</v>
      </c>
      <c r="CX1095">
        <v>402</v>
      </c>
      <c r="CY1095">
        <v>236</v>
      </c>
      <c r="CZ1095">
        <v>645</v>
      </c>
      <c r="DA1095" s="2">
        <v>352920</v>
      </c>
      <c r="DB1095" s="2">
        <v>58090</v>
      </c>
      <c r="DC1095" s="2">
        <v>272.89</v>
      </c>
      <c r="DD1095" s="2">
        <v>228571</v>
      </c>
      <c r="DE1095">
        <v>206</v>
      </c>
      <c r="DF1095">
        <v>128</v>
      </c>
      <c r="DG1095">
        <v>66.260000000000005</v>
      </c>
      <c r="DH1095">
        <v>3.14</v>
      </c>
      <c r="DI1095" s="2">
        <v>9.66</v>
      </c>
      <c r="DJ1095">
        <v>-0.73</v>
      </c>
      <c r="DK1095">
        <v>0.96562510861631501</v>
      </c>
      <c r="DL1095">
        <v>4.6296296296296294E-3</v>
      </c>
      <c r="DM1095">
        <v>0</v>
      </c>
      <c r="DN1095">
        <v>109.9</v>
      </c>
      <c r="DO1095">
        <v>0.36</v>
      </c>
      <c r="DP1095">
        <v>32.92</v>
      </c>
      <c r="DQ1095" s="2">
        <v>0</v>
      </c>
      <c r="DR1095" s="2">
        <v>35.289884450000002</v>
      </c>
      <c r="DS1095">
        <v>1.1717300507906298E-4</v>
      </c>
      <c r="DT1095">
        <v>3.5983895852807102</v>
      </c>
      <c r="DU1095">
        <v>1083754.3391598396</v>
      </c>
      <c r="DV1095">
        <v>1</v>
      </c>
    </row>
    <row r="1096" spans="1:126" x14ac:dyDescent="0.15">
      <c r="A1096" t="s">
        <v>1897</v>
      </c>
      <c r="B1096" t="s">
        <v>1929</v>
      </c>
      <c r="C1096">
        <v>22</v>
      </c>
      <c r="D1096">
        <v>35</v>
      </c>
      <c r="E1096" t="s">
        <v>1930</v>
      </c>
      <c r="F1096">
        <v>22035</v>
      </c>
      <c r="G1096" t="s">
        <v>6080</v>
      </c>
      <c r="H1096">
        <v>28.3</v>
      </c>
      <c r="I1096">
        <v>68.599999999999994</v>
      </c>
      <c r="J1096">
        <v>0.2</v>
      </c>
      <c r="K1096">
        <v>0.6</v>
      </c>
      <c r="L1096">
        <v>0.6</v>
      </c>
      <c r="M1096">
        <v>1.6</v>
      </c>
      <c r="N1096">
        <f t="shared" si="70"/>
        <v>5510.1699999999992</v>
      </c>
      <c r="O1096">
        <f t="shared" si="68"/>
        <v>4489.8300000000008</v>
      </c>
      <c r="P1096">
        <f t="shared" si="69"/>
        <v>5.3877960000000034</v>
      </c>
      <c r="Q1096" s="4">
        <v>22035</v>
      </c>
      <c r="R1096" s="5">
        <v>32.730170000000001</v>
      </c>
      <c r="S1096" s="5">
        <v>-91.234140999999994</v>
      </c>
      <c r="T1096">
        <v>7</v>
      </c>
      <c r="U1096">
        <v>0.18314237180673609</v>
      </c>
      <c r="V1096">
        <v>7738</v>
      </c>
      <c r="W1096">
        <v>7602</v>
      </c>
      <c r="X1096">
        <v>7501</v>
      </c>
      <c r="Y1096">
        <v>7275</v>
      </c>
      <c r="Z1096">
        <v>4006</v>
      </c>
      <c r="AA1096">
        <v>22023</v>
      </c>
      <c r="AB1096">
        <v>1868.3080000000002</v>
      </c>
      <c r="AC1096">
        <v>21099</v>
      </c>
      <c r="AD1096">
        <v>0</v>
      </c>
      <c r="AE1096">
        <v>0</v>
      </c>
      <c r="AF1096">
        <v>6</v>
      </c>
      <c r="AG1096">
        <v>227</v>
      </c>
      <c r="AH1096">
        <v>2.643171806167401E-2</v>
      </c>
      <c r="AI1096" s="3">
        <v>251024</v>
      </c>
      <c r="AJ1096" s="3">
        <v>269250.36699519504</v>
      </c>
      <c r="AK1096">
        <v>300</v>
      </c>
      <c r="AL1096">
        <v>283193.59999999998</v>
      </c>
      <c r="AM1096">
        <v>267273</v>
      </c>
      <c r="AN1096">
        <v>92926</v>
      </c>
      <c r="AO1096">
        <v>360199</v>
      </c>
      <c r="AP1096">
        <v>4</v>
      </c>
      <c r="AQ1096">
        <v>0</v>
      </c>
      <c r="AR1096">
        <v>4</v>
      </c>
      <c r="AS1096">
        <v>0.52617732175743226</v>
      </c>
      <c r="AT1096">
        <v>5</v>
      </c>
      <c r="AU1096">
        <v>1</v>
      </c>
      <c r="AV1096">
        <f t="shared" si="71"/>
        <v>6</v>
      </c>
      <c r="AW1096">
        <v>0</v>
      </c>
      <c r="AX1096">
        <v>0</v>
      </c>
      <c r="AY1096">
        <v>395390860.27497703</v>
      </c>
      <c r="AZ1096">
        <v>395390.86027497705</v>
      </c>
      <c r="BA1096">
        <v>42054.406329938298</v>
      </c>
      <c r="BB1096">
        <v>0.23778721120314697</v>
      </c>
      <c r="BC1096">
        <v>19811</v>
      </c>
      <c r="BD1096">
        <v>23727</v>
      </c>
      <c r="BE1096">
        <v>-3916</v>
      </c>
      <c r="BF1096">
        <v>-0.50607392090979586</v>
      </c>
      <c r="BG1096">
        <v>118510</v>
      </c>
      <c r="BH1096">
        <v>15.799226769764031</v>
      </c>
      <c r="BI1096">
        <v>809</v>
      </c>
      <c r="BJ1096">
        <v>7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8102</v>
      </c>
      <c r="BU1096">
        <v>0.68</v>
      </c>
      <c r="BV1096">
        <v>0.59435539999999998</v>
      </c>
      <c r="BW1096">
        <v>39</v>
      </c>
      <c r="BX1096">
        <v>1.1108370000000001</v>
      </c>
      <c r="BY1096">
        <v>-0.47031630000000002</v>
      </c>
      <c r="BZ1096">
        <v>6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7466</v>
      </c>
      <c r="CK1096">
        <v>1.0715242432360033</v>
      </c>
      <c r="CL1096">
        <v>0.72425009035056021</v>
      </c>
      <c r="CM1096">
        <v>31</v>
      </c>
      <c r="CN1096">
        <v>-0.31373514817522119</v>
      </c>
      <c r="CO1096">
        <v>329</v>
      </c>
      <c r="CP1096">
        <v>-1.8335353160000001</v>
      </c>
      <c r="CQ1096">
        <v>-1.1461396421000001</v>
      </c>
      <c r="CR1096">
        <v>4837</v>
      </c>
      <c r="CS1096">
        <v>0.67599999999999993</v>
      </c>
      <c r="CT1096">
        <v>5989</v>
      </c>
      <c r="CU1096">
        <v>0.74972345133000007</v>
      </c>
      <c r="CV1096">
        <v>4</v>
      </c>
      <c r="CW1096">
        <v>1</v>
      </c>
      <c r="CX1096">
        <v>3</v>
      </c>
      <c r="CY1096">
        <v>422</v>
      </c>
      <c r="CZ1096">
        <v>350</v>
      </c>
      <c r="DA1096" s="2">
        <v>3032</v>
      </c>
      <c r="DB1096" s="2">
        <v>175</v>
      </c>
      <c r="DC1096" s="2">
        <v>79.69</v>
      </c>
      <c r="DD1096" s="2">
        <v>5348</v>
      </c>
      <c r="DE1096">
        <v>62</v>
      </c>
      <c r="DF1096">
        <v>42</v>
      </c>
      <c r="DH1096">
        <v>26.56</v>
      </c>
      <c r="DI1096" s="2">
        <v>26.56</v>
      </c>
      <c r="DJ1096">
        <v>-1.24</v>
      </c>
      <c r="DK1096">
        <v>0.47946013130218623</v>
      </c>
      <c r="DL1096">
        <v>0</v>
      </c>
      <c r="DM1096">
        <v>0</v>
      </c>
      <c r="DN1096">
        <v>219.2</v>
      </c>
      <c r="DO1096">
        <v>0.747</v>
      </c>
      <c r="DP1096">
        <v>16793.38</v>
      </c>
      <c r="DQ1096" s="2">
        <v>0</v>
      </c>
      <c r="DR1096" s="2">
        <v>19883.635186380005</v>
      </c>
      <c r="DS1096">
        <v>6.9752410912092638E-2</v>
      </c>
      <c r="DT1096">
        <v>3.0914512059158801</v>
      </c>
      <c r="DU1096">
        <v>875479.19622765935</v>
      </c>
      <c r="DV1096">
        <v>1</v>
      </c>
    </row>
    <row r="1097" spans="1:126" x14ac:dyDescent="0.15">
      <c r="A1097" t="s">
        <v>1897</v>
      </c>
      <c r="B1097" t="s">
        <v>1931</v>
      </c>
      <c r="C1097">
        <v>22</v>
      </c>
      <c r="D1097">
        <v>37</v>
      </c>
      <c r="E1097" t="s">
        <v>1932</v>
      </c>
      <c r="F1097">
        <v>22037</v>
      </c>
      <c r="G1097" t="s">
        <v>6081</v>
      </c>
      <c r="H1097">
        <v>52.6</v>
      </c>
      <c r="I1097">
        <v>44.7</v>
      </c>
      <c r="J1097">
        <v>0.3</v>
      </c>
      <c r="K1097">
        <v>0.3</v>
      </c>
      <c r="L1097">
        <v>1.1000000000000001</v>
      </c>
      <c r="M1097">
        <v>1</v>
      </c>
      <c r="N1097">
        <f t="shared" si="70"/>
        <v>4767.2400000000007</v>
      </c>
      <c r="O1097">
        <f t="shared" si="68"/>
        <v>5232.7599999999993</v>
      </c>
      <c r="P1097">
        <f t="shared" si="69"/>
        <v>6.2793120000000018</v>
      </c>
      <c r="Q1097" s="4">
        <v>22037</v>
      </c>
      <c r="R1097" s="5">
        <v>30.839784000000002</v>
      </c>
      <c r="S1097" s="5">
        <v>-91.043434000000005</v>
      </c>
      <c r="T1097">
        <v>2</v>
      </c>
      <c r="U1097">
        <v>7.6682693634014559E-2</v>
      </c>
      <c r="V1097">
        <v>20252</v>
      </c>
      <c r="W1097">
        <v>19964</v>
      </c>
      <c r="X1097">
        <v>19855</v>
      </c>
      <c r="Y1097">
        <v>19545</v>
      </c>
      <c r="Z1097">
        <v>11164</v>
      </c>
      <c r="AA1097">
        <v>22025</v>
      </c>
      <c r="AB1097">
        <v>6191.3419999999996</v>
      </c>
      <c r="AC1097">
        <v>45520</v>
      </c>
      <c r="AD1097">
        <v>0</v>
      </c>
      <c r="AE1097">
        <v>0</v>
      </c>
      <c r="AF1097">
        <v>15</v>
      </c>
      <c r="AG1097">
        <v>399</v>
      </c>
      <c r="AH1097">
        <v>3.7593984962406013E-2</v>
      </c>
      <c r="AI1097" s="3">
        <v>112529</v>
      </c>
      <c r="AJ1097" s="3">
        <v>290177.191281515</v>
      </c>
      <c r="AK1097">
        <v>82</v>
      </c>
      <c r="AL1097">
        <v>291660.80000000005</v>
      </c>
      <c r="AM1097">
        <v>132909</v>
      </c>
      <c r="AN1097">
        <v>29648</v>
      </c>
      <c r="AO1097">
        <v>162557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12</v>
      </c>
      <c r="AV1097">
        <f t="shared" si="71"/>
        <v>13</v>
      </c>
      <c r="AW1097">
        <v>1773</v>
      </c>
      <c r="AX1097">
        <v>8.9999999999999969E-2</v>
      </c>
      <c r="AY1097">
        <v>708924445.084831</v>
      </c>
      <c r="AZ1097">
        <v>708924.44508483098</v>
      </c>
      <c r="BA1097">
        <v>33200.613438736102</v>
      </c>
      <c r="BB1097">
        <v>0.30119925399729863</v>
      </c>
      <c r="BC1097">
        <v>7602</v>
      </c>
      <c r="BD1097">
        <v>1293</v>
      </c>
      <c r="BE1097">
        <v>6309</v>
      </c>
      <c r="BF1097">
        <v>0.31152478767529135</v>
      </c>
      <c r="BG1097">
        <v>246877</v>
      </c>
      <c r="BH1097">
        <v>12.433996474439688</v>
      </c>
      <c r="BI1097">
        <v>3102</v>
      </c>
      <c r="BJ1097">
        <v>19</v>
      </c>
      <c r="BK1097">
        <v>0</v>
      </c>
      <c r="BL1097">
        <v>2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0</v>
      </c>
      <c r="BT1097">
        <v>20970</v>
      </c>
      <c r="BU1097">
        <v>0.6</v>
      </c>
      <c r="BV1097">
        <v>0.61560839999999994</v>
      </c>
      <c r="BW1097">
        <v>95</v>
      </c>
      <c r="BX1097">
        <v>1.096805</v>
      </c>
      <c r="BY1097">
        <v>-0.35953780000000002</v>
      </c>
      <c r="BZ1097">
        <v>12</v>
      </c>
      <c r="CA1097">
        <v>0</v>
      </c>
      <c r="CB1097">
        <v>2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19818</v>
      </c>
      <c r="CK1097">
        <v>0.75688767786860423</v>
      </c>
      <c r="CL1097">
        <v>0.72276106194690271</v>
      </c>
      <c r="CM1097">
        <v>84</v>
      </c>
      <c r="CN1097">
        <v>-0.55963566971796208</v>
      </c>
      <c r="CO1097">
        <v>1358</v>
      </c>
      <c r="CP1097">
        <v>0.215633818</v>
      </c>
      <c r="CQ1097">
        <v>5.5696416999999998E-2</v>
      </c>
      <c r="CR1097">
        <v>16326</v>
      </c>
      <c r="CS1097">
        <v>0.83099999999999996</v>
      </c>
      <c r="CT1097">
        <v>16424</v>
      </c>
      <c r="CU1097">
        <v>0.81480787254000009</v>
      </c>
      <c r="CV1097">
        <v>45</v>
      </c>
      <c r="CW1097">
        <v>5</v>
      </c>
      <c r="CX1097">
        <v>6</v>
      </c>
      <c r="CY1097">
        <v>292</v>
      </c>
      <c r="CZ1097">
        <v>567</v>
      </c>
      <c r="DA1097" s="2">
        <v>7924</v>
      </c>
      <c r="DB1097" s="2">
        <v>1130</v>
      </c>
      <c r="DC1097" s="2">
        <v>76.03</v>
      </c>
      <c r="DD1097" s="2">
        <v>9193</v>
      </c>
      <c r="DE1097">
        <v>165</v>
      </c>
      <c r="DF1097">
        <v>52</v>
      </c>
      <c r="DG1097">
        <v>5.07</v>
      </c>
      <c r="DH1097">
        <v>15.21</v>
      </c>
      <c r="DI1097" s="2">
        <v>30.41</v>
      </c>
      <c r="DJ1097">
        <v>-1.46</v>
      </c>
      <c r="DK1097">
        <v>0.83951692452612214</v>
      </c>
      <c r="DL1097">
        <v>1.2531328320802004E-2</v>
      </c>
      <c r="DM1097">
        <v>0</v>
      </c>
      <c r="DN1097">
        <v>66.099999999999994</v>
      </c>
      <c r="DO1097">
        <v>0.248</v>
      </c>
      <c r="DP1097">
        <v>4237.5499999999993</v>
      </c>
      <c r="DQ1097" s="2">
        <v>0</v>
      </c>
      <c r="DR1097" s="2">
        <v>251.65338711000001</v>
      </c>
      <c r="DS1097">
        <v>8.6282896814038757E-4</v>
      </c>
      <c r="DT1097">
        <v>4.8733502075840596</v>
      </c>
      <c r="DU1097">
        <v>1421365.220224133</v>
      </c>
      <c r="DV1097">
        <v>0</v>
      </c>
    </row>
    <row r="1098" spans="1:126" x14ac:dyDescent="0.15">
      <c r="A1098" t="s">
        <v>1897</v>
      </c>
      <c r="B1098" t="s">
        <v>1933</v>
      </c>
      <c r="C1098">
        <v>22</v>
      </c>
      <c r="D1098">
        <v>39</v>
      </c>
      <c r="E1098" t="s">
        <v>1934</v>
      </c>
      <c r="F1098">
        <v>22039</v>
      </c>
      <c r="G1098" t="s">
        <v>6082</v>
      </c>
      <c r="H1098">
        <v>67.900000000000006</v>
      </c>
      <c r="I1098">
        <v>28.1</v>
      </c>
      <c r="J1098">
        <v>0.3</v>
      </c>
      <c r="K1098">
        <v>0.3</v>
      </c>
      <c r="L1098">
        <v>1.1000000000000001</v>
      </c>
      <c r="M1098">
        <v>2.2999999999999998</v>
      </c>
      <c r="N1098">
        <f t="shared" si="70"/>
        <v>5406.7000000000007</v>
      </c>
      <c r="O1098">
        <f t="shared" si="68"/>
        <v>4593.2999999999993</v>
      </c>
      <c r="P1098">
        <f t="shared" si="69"/>
        <v>5.5119600000000011</v>
      </c>
      <c r="Q1098" s="4">
        <v>22039</v>
      </c>
      <c r="R1098" s="5">
        <v>30.720693000000001</v>
      </c>
      <c r="S1098" s="5">
        <v>-92.404086000000007</v>
      </c>
      <c r="T1098">
        <v>6</v>
      </c>
      <c r="U1098">
        <v>0.15715762920328397</v>
      </c>
      <c r="V1098">
        <v>33989</v>
      </c>
      <c r="W1098">
        <v>33778</v>
      </c>
      <c r="X1098">
        <v>33768</v>
      </c>
      <c r="Y1098">
        <v>33734</v>
      </c>
      <c r="Z1098">
        <v>16878</v>
      </c>
      <c r="AA1098">
        <v>22027</v>
      </c>
      <c r="AB1098">
        <v>9827.5799999999981</v>
      </c>
      <c r="AC1098">
        <v>30009</v>
      </c>
      <c r="AD1098">
        <v>1</v>
      </c>
      <c r="AE1098">
        <v>2.9613835583984839E-5</v>
      </c>
      <c r="AF1098">
        <v>17</v>
      </c>
      <c r="AG1098">
        <v>663</v>
      </c>
      <c r="AH1098">
        <v>2.564102564102564E-2</v>
      </c>
      <c r="AI1098" s="3">
        <v>191805</v>
      </c>
      <c r="AJ1098" s="3">
        <v>423921.49746971502</v>
      </c>
      <c r="AK1098">
        <v>60</v>
      </c>
      <c r="AL1098">
        <v>434969.59999999998</v>
      </c>
      <c r="AM1098">
        <v>154190</v>
      </c>
      <c r="AN1098">
        <v>51069</v>
      </c>
      <c r="AO1098">
        <v>205259</v>
      </c>
      <c r="AP1098">
        <v>5</v>
      </c>
      <c r="AQ1098">
        <v>0</v>
      </c>
      <c r="AR1098">
        <v>5</v>
      </c>
      <c r="AS1098">
        <v>0.14802534193853989</v>
      </c>
      <c r="AT1098">
        <v>5</v>
      </c>
      <c r="AU1098">
        <v>10</v>
      </c>
      <c r="AV1098">
        <f t="shared" si="71"/>
        <v>15</v>
      </c>
      <c r="AW1098">
        <v>3515</v>
      </c>
      <c r="AX1098">
        <v>0.10999999999999999</v>
      </c>
      <c r="AY1098">
        <v>639721250.78248</v>
      </c>
      <c r="AZ1098">
        <v>639721.25078248</v>
      </c>
      <c r="BA1098">
        <v>18305.673496708499</v>
      </c>
      <c r="BB1098">
        <v>0.54627872619917961</v>
      </c>
      <c r="BC1098">
        <v>14888</v>
      </c>
      <c r="BD1098">
        <v>5554</v>
      </c>
      <c r="BE1098">
        <v>9334</v>
      </c>
      <c r="BF1098">
        <v>0.27461825884845098</v>
      </c>
      <c r="BG1098">
        <v>634842</v>
      </c>
      <c r="BH1098">
        <v>18.800106609808104</v>
      </c>
      <c r="BI1098">
        <v>4587</v>
      </c>
      <c r="BJ1098">
        <v>26</v>
      </c>
      <c r="BK1098">
        <v>1</v>
      </c>
      <c r="BL1098">
        <v>2</v>
      </c>
      <c r="BM1098">
        <v>0</v>
      </c>
      <c r="BN1098">
        <v>0</v>
      </c>
      <c r="BO1098">
        <v>2</v>
      </c>
      <c r="BP1098">
        <v>0</v>
      </c>
      <c r="BQ1098">
        <v>1</v>
      </c>
      <c r="BR1098">
        <v>1</v>
      </c>
      <c r="BS1098">
        <v>0</v>
      </c>
      <c r="BT1098">
        <v>35330</v>
      </c>
      <c r="BU1098">
        <v>0.67</v>
      </c>
      <c r="BV1098">
        <v>0.61467430000000001</v>
      </c>
      <c r="BW1098">
        <v>108</v>
      </c>
      <c r="BX1098">
        <v>0.93405039999999995</v>
      </c>
      <c r="BY1098">
        <v>-0.75811139999999999</v>
      </c>
      <c r="BZ1098">
        <v>28</v>
      </c>
      <c r="CA1098">
        <v>1</v>
      </c>
      <c r="CB1098">
        <v>2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1</v>
      </c>
      <c r="CI1098">
        <v>0</v>
      </c>
      <c r="CJ1098">
        <v>33745</v>
      </c>
      <c r="CK1098">
        <v>1.0075566750629723</v>
      </c>
      <c r="CL1098">
        <v>0.69276049903356174</v>
      </c>
      <c r="CM1098">
        <v>82</v>
      </c>
      <c r="CN1098">
        <v>-0.79564364154346623</v>
      </c>
      <c r="CO1098">
        <v>2090</v>
      </c>
      <c r="CP1098">
        <v>-0.63996572529999995</v>
      </c>
      <c r="CQ1098">
        <v>-0.18405206690000001</v>
      </c>
      <c r="CR1098">
        <v>27643</v>
      </c>
      <c r="CS1098">
        <v>0.82</v>
      </c>
      <c r="CT1098">
        <v>27429</v>
      </c>
      <c r="CU1098">
        <v>0.78011381599999996</v>
      </c>
      <c r="CV1098">
        <v>17</v>
      </c>
      <c r="CW1098">
        <v>13</v>
      </c>
      <c r="CX1098">
        <v>19</v>
      </c>
      <c r="CY1098">
        <v>463</v>
      </c>
      <c r="CZ1098">
        <v>936</v>
      </c>
      <c r="DA1098" s="2">
        <v>11863</v>
      </c>
      <c r="DB1098" s="2">
        <v>1685</v>
      </c>
      <c r="DC1098" s="2">
        <v>59.56</v>
      </c>
      <c r="DD1098" s="2">
        <v>10637</v>
      </c>
      <c r="DE1098">
        <v>221</v>
      </c>
      <c r="DF1098">
        <v>51</v>
      </c>
      <c r="DG1098">
        <v>8.93</v>
      </c>
      <c r="DH1098">
        <v>17.87</v>
      </c>
      <c r="DI1098" s="2">
        <v>2.98</v>
      </c>
      <c r="DJ1098">
        <v>-0.56000000000000005</v>
      </c>
      <c r="DK1098">
        <v>0.84602069810484604</v>
      </c>
      <c r="DL1098">
        <v>0</v>
      </c>
      <c r="DM1098">
        <v>0</v>
      </c>
      <c r="DN1098">
        <v>274.2</v>
      </c>
      <c r="DO1098">
        <v>0.69799999999999995</v>
      </c>
      <c r="DP1098">
        <v>3008.12</v>
      </c>
      <c r="DQ1098" s="2">
        <v>0</v>
      </c>
      <c r="DR1098" s="2">
        <v>1540.4168210700002</v>
      </c>
      <c r="DS1098">
        <v>1.895719534514136E-3</v>
      </c>
      <c r="DT1098">
        <v>3.03126727499704</v>
      </c>
      <c r="DU1098">
        <v>1318509.1140985524</v>
      </c>
      <c r="DV1098">
        <v>0</v>
      </c>
    </row>
    <row r="1099" spans="1:126" x14ac:dyDescent="0.15">
      <c r="A1099" t="s">
        <v>1897</v>
      </c>
      <c r="B1099" t="s">
        <v>162</v>
      </c>
      <c r="C1099">
        <v>22</v>
      </c>
      <c r="D1099">
        <v>41</v>
      </c>
      <c r="E1099" t="s">
        <v>1935</v>
      </c>
      <c r="F1099">
        <v>22041</v>
      </c>
      <c r="G1099" t="s">
        <v>6083</v>
      </c>
      <c r="H1099">
        <v>66.7</v>
      </c>
      <c r="I1099">
        <v>31.3</v>
      </c>
      <c r="J1099">
        <v>0.2</v>
      </c>
      <c r="K1099">
        <v>0.2</v>
      </c>
      <c r="L1099">
        <v>0.7</v>
      </c>
      <c r="M1099">
        <v>0.9</v>
      </c>
      <c r="N1099">
        <f t="shared" si="70"/>
        <v>5429.96</v>
      </c>
      <c r="O1099">
        <f t="shared" si="68"/>
        <v>4570.04</v>
      </c>
      <c r="P1099">
        <f t="shared" si="69"/>
        <v>5.4840480000000023</v>
      </c>
      <c r="Q1099" s="4">
        <v>22041</v>
      </c>
      <c r="R1099" s="5">
        <v>32.139076000000003</v>
      </c>
      <c r="S1099" s="5">
        <v>-91.672370999999998</v>
      </c>
      <c r="T1099">
        <v>7</v>
      </c>
      <c r="U1099">
        <v>8.431397388608794E-2</v>
      </c>
      <c r="V1099">
        <v>20714</v>
      </c>
      <c r="W1099">
        <v>20645</v>
      </c>
      <c r="X1099">
        <v>20550</v>
      </c>
      <c r="Y1099">
        <v>20379</v>
      </c>
      <c r="Z1099">
        <v>10110</v>
      </c>
      <c r="AA1099">
        <v>22029</v>
      </c>
      <c r="AB1099">
        <v>6349.7599999999993</v>
      </c>
      <c r="AC1099">
        <v>30275</v>
      </c>
      <c r="AD1099">
        <v>0</v>
      </c>
      <c r="AE1099">
        <v>0</v>
      </c>
      <c r="AF1099">
        <v>8</v>
      </c>
      <c r="AG1099">
        <v>915</v>
      </c>
      <c r="AH1099">
        <v>8.7431693989071038E-3</v>
      </c>
      <c r="AI1099" s="3">
        <v>246122</v>
      </c>
      <c r="AJ1099" s="3">
        <v>399733.77552587003</v>
      </c>
      <c r="AK1099">
        <v>80</v>
      </c>
      <c r="AL1099">
        <v>406707.20000000001</v>
      </c>
      <c r="AM1099">
        <v>144161</v>
      </c>
      <c r="AN1099">
        <v>97668</v>
      </c>
      <c r="AO1099">
        <v>241829</v>
      </c>
      <c r="AP1099">
        <v>1</v>
      </c>
      <c r="AQ1099">
        <v>0</v>
      </c>
      <c r="AR1099">
        <v>1</v>
      </c>
      <c r="AS1099">
        <v>4.8437878420925166E-2</v>
      </c>
      <c r="AT1099">
        <v>1</v>
      </c>
      <c r="AU1099">
        <v>6</v>
      </c>
      <c r="AV1099">
        <f t="shared" si="71"/>
        <v>7</v>
      </c>
      <c r="AW1099">
        <v>0</v>
      </c>
      <c r="AX1099">
        <v>0</v>
      </c>
      <c r="AY1099">
        <v>736342139.91452599</v>
      </c>
      <c r="AZ1099">
        <v>736342.13991452602</v>
      </c>
      <c r="BA1099">
        <v>34480.981210402897</v>
      </c>
      <c r="BB1099">
        <v>0.29001494879104556</v>
      </c>
      <c r="BC1099">
        <v>21224</v>
      </c>
      <c r="BD1099">
        <v>0</v>
      </c>
      <c r="BE1099">
        <v>21224</v>
      </c>
      <c r="BF1099">
        <v>1.024621029255576</v>
      </c>
      <c r="BG1099">
        <v>328550</v>
      </c>
      <c r="BH1099">
        <v>15.987834549878345</v>
      </c>
      <c r="BI1099">
        <v>3402</v>
      </c>
      <c r="BJ1099">
        <v>30</v>
      </c>
      <c r="BK1099">
        <v>1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1</v>
      </c>
      <c r="BS1099">
        <v>0</v>
      </c>
      <c r="BT1099">
        <v>19807</v>
      </c>
      <c r="BU1099">
        <v>0.64</v>
      </c>
      <c r="BV1099">
        <v>0.62407469999999998</v>
      </c>
      <c r="BW1099">
        <v>83</v>
      </c>
      <c r="BX1099">
        <v>1.7165649999999999</v>
      </c>
      <c r="BY1099">
        <v>0.1006659</v>
      </c>
      <c r="BZ1099">
        <v>29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0</v>
      </c>
      <c r="CJ1099">
        <v>20449</v>
      </c>
      <c r="CK1099">
        <v>1.5648686977358306</v>
      </c>
      <c r="CL1099">
        <v>0.67117181883537025</v>
      </c>
      <c r="CM1099">
        <v>69</v>
      </c>
      <c r="CN1099">
        <v>-0.21056998683832412</v>
      </c>
      <c r="CO1099">
        <v>1123</v>
      </c>
      <c r="CP1099">
        <v>-0.32573791969999999</v>
      </c>
      <c r="CQ1099">
        <v>-0.87802802179999995</v>
      </c>
      <c r="CR1099">
        <v>16120</v>
      </c>
      <c r="CS1099">
        <v>0.79200000000000004</v>
      </c>
      <c r="CT1099">
        <v>15577</v>
      </c>
      <c r="CU1099">
        <v>0.7390354709100001</v>
      </c>
      <c r="CV1099">
        <v>11</v>
      </c>
      <c r="CW1099">
        <v>4</v>
      </c>
      <c r="CX1099">
        <v>7</v>
      </c>
      <c r="CY1099">
        <v>1304</v>
      </c>
      <c r="CZ1099">
        <v>1240</v>
      </c>
      <c r="DA1099" s="2">
        <v>8416</v>
      </c>
      <c r="DB1099" s="2">
        <v>1070</v>
      </c>
      <c r="DC1099" s="2">
        <v>77.78</v>
      </c>
      <c r="DD1099" s="2">
        <v>6946</v>
      </c>
      <c r="DE1099">
        <v>328</v>
      </c>
      <c r="DF1099">
        <v>140</v>
      </c>
      <c r="DG1099">
        <v>14.58</v>
      </c>
      <c r="DH1099">
        <v>9.7200000000000006</v>
      </c>
      <c r="DJ1099">
        <v>-1.35</v>
      </c>
      <c r="DK1099">
        <v>0.84723836146301423</v>
      </c>
      <c r="DL1099">
        <v>0</v>
      </c>
      <c r="DM1099">
        <v>0</v>
      </c>
      <c r="DN1099">
        <v>323.60000000000002</v>
      </c>
      <c r="DO1099">
        <v>0.76</v>
      </c>
      <c r="DP1099">
        <v>28858.079999999998</v>
      </c>
      <c r="DQ1099" s="2">
        <v>0</v>
      </c>
      <c r="DR1099" s="2">
        <v>17368.930182370001</v>
      </c>
      <c r="DS1099">
        <v>4.1584068910626118E-2</v>
      </c>
      <c r="DT1099">
        <v>4.5150755003653797</v>
      </c>
      <c r="DU1099">
        <v>1836313.7145422027</v>
      </c>
      <c r="DV1099">
        <v>0</v>
      </c>
    </row>
    <row r="1100" spans="1:126" x14ac:dyDescent="0.15">
      <c r="A1100" t="s">
        <v>1897</v>
      </c>
      <c r="B1100" t="s">
        <v>316</v>
      </c>
      <c r="C1100">
        <v>22</v>
      </c>
      <c r="D1100">
        <v>43</v>
      </c>
      <c r="E1100" t="s">
        <v>1936</v>
      </c>
      <c r="F1100">
        <v>22043</v>
      </c>
      <c r="G1100" t="s">
        <v>6084</v>
      </c>
      <c r="H1100">
        <v>77.8</v>
      </c>
      <c r="I1100">
        <v>15.4</v>
      </c>
      <c r="J1100">
        <v>0.9</v>
      </c>
      <c r="K1100">
        <v>0.2</v>
      </c>
      <c r="L1100">
        <v>1.4</v>
      </c>
      <c r="M1100">
        <v>4.2</v>
      </c>
      <c r="N1100">
        <f t="shared" si="70"/>
        <v>6310.45</v>
      </c>
      <c r="O1100">
        <f t="shared" si="68"/>
        <v>3689.55</v>
      </c>
      <c r="P1100">
        <f t="shared" si="69"/>
        <v>4.4274600000000017</v>
      </c>
      <c r="Q1100" s="4">
        <v>22043</v>
      </c>
      <c r="R1100" s="5">
        <v>31.597787</v>
      </c>
      <c r="S1100" s="5">
        <v>-92.561716000000004</v>
      </c>
      <c r="T1100">
        <v>3</v>
      </c>
      <c r="U1100">
        <v>0.13945408285902738</v>
      </c>
      <c r="V1100">
        <v>22049</v>
      </c>
      <c r="W1100">
        <v>22363</v>
      </c>
      <c r="X1100">
        <v>22362</v>
      </c>
      <c r="Y1100">
        <v>22279</v>
      </c>
      <c r="Z1100">
        <v>12641</v>
      </c>
      <c r="AA1100">
        <v>22031</v>
      </c>
      <c r="AB1100">
        <v>6472.4840000000004</v>
      </c>
      <c r="AC1100">
        <v>39914</v>
      </c>
      <c r="AD1100">
        <v>0</v>
      </c>
      <c r="AE1100">
        <v>0</v>
      </c>
      <c r="AF1100">
        <v>24</v>
      </c>
      <c r="AG1100">
        <v>238</v>
      </c>
      <c r="AH1100">
        <v>0.10084033613445378</v>
      </c>
      <c r="AI1100" s="3">
        <v>47977</v>
      </c>
      <c r="AJ1100" s="3">
        <v>411536.02949347504</v>
      </c>
      <c r="AK1100">
        <v>72</v>
      </c>
      <c r="AL1100">
        <v>425344</v>
      </c>
      <c r="AM1100">
        <v>52653</v>
      </c>
      <c r="AN1100">
        <v>15490</v>
      </c>
      <c r="AO1100">
        <v>68143</v>
      </c>
      <c r="AP1100">
        <v>1</v>
      </c>
      <c r="AQ1100">
        <v>0</v>
      </c>
      <c r="AR1100">
        <v>1</v>
      </c>
      <c r="AS1100">
        <v>4.4716719581451507E-2</v>
      </c>
      <c r="AT1100">
        <v>1</v>
      </c>
      <c r="AU1100">
        <v>9</v>
      </c>
      <c r="AV1100">
        <f t="shared" si="71"/>
        <v>10</v>
      </c>
      <c r="AW1100">
        <v>8842</v>
      </c>
      <c r="AX1100">
        <v>0.38</v>
      </c>
      <c r="AY1100">
        <v>265548028.961824</v>
      </c>
      <c r="AZ1100">
        <v>265548.02896182402</v>
      </c>
      <c r="BA1100">
        <v>14177.9787921931</v>
      </c>
      <c r="BB1100">
        <v>0.70531915349643182</v>
      </c>
      <c r="BC1100">
        <v>7801</v>
      </c>
      <c r="BD1100">
        <v>1340</v>
      </c>
      <c r="BE1100">
        <v>6461</v>
      </c>
      <c r="BF1100">
        <v>0.29302916232028664</v>
      </c>
      <c r="BG1100">
        <v>124506</v>
      </c>
      <c r="BH1100">
        <v>5.5677488596726592</v>
      </c>
      <c r="BI1100">
        <v>3039</v>
      </c>
      <c r="BJ1100">
        <v>17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20164</v>
      </c>
      <c r="BU1100">
        <v>0.62</v>
      </c>
      <c r="BV1100">
        <v>0.57672349999999994</v>
      </c>
      <c r="BW1100">
        <v>49</v>
      </c>
      <c r="BX1100">
        <v>0.84308660000000002</v>
      </c>
      <c r="BY1100">
        <v>-1.082927</v>
      </c>
      <c r="BZ1100">
        <v>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22382</v>
      </c>
      <c r="CK1100">
        <v>0.80421767491734431</v>
      </c>
      <c r="CL1100">
        <v>0.66612866036430718</v>
      </c>
      <c r="CM1100">
        <v>41</v>
      </c>
      <c r="CN1100">
        <v>-1.173680362880726</v>
      </c>
      <c r="CO1100">
        <v>1002</v>
      </c>
      <c r="CP1100">
        <v>-0.14670981690000001</v>
      </c>
      <c r="CQ1100">
        <v>-9.46503697E-2</v>
      </c>
      <c r="CR1100">
        <v>19273</v>
      </c>
      <c r="CS1100">
        <v>0.86299999999999999</v>
      </c>
      <c r="CT1100">
        <v>17375</v>
      </c>
      <c r="CU1100">
        <v>0.78043552812000005</v>
      </c>
      <c r="CV1100">
        <v>5</v>
      </c>
      <c r="CW1100">
        <v>1</v>
      </c>
      <c r="CX1100">
        <v>2</v>
      </c>
      <c r="CY1100">
        <v>142</v>
      </c>
      <c r="CZ1100">
        <v>346</v>
      </c>
      <c r="DA1100" s="2">
        <v>5736</v>
      </c>
      <c r="DB1100" s="2">
        <v>1065</v>
      </c>
      <c r="DC1100" s="2">
        <v>68.09</v>
      </c>
      <c r="DD1100" s="2">
        <v>4472</v>
      </c>
      <c r="DE1100">
        <v>107</v>
      </c>
      <c r="DF1100">
        <v>30</v>
      </c>
      <c r="DG1100">
        <v>4.54</v>
      </c>
      <c r="DH1100">
        <v>18.16</v>
      </c>
      <c r="DI1100" s="2">
        <v>4.54</v>
      </c>
      <c r="DJ1100">
        <v>-0.2</v>
      </c>
      <c r="DK1100">
        <v>0.89605435938053646</v>
      </c>
      <c r="DL1100">
        <v>0</v>
      </c>
      <c r="DM1100">
        <v>0</v>
      </c>
      <c r="DN1100">
        <v>120.5</v>
      </c>
      <c r="DO1100">
        <v>0.29199999999999998</v>
      </c>
      <c r="DP1100">
        <v>2303.2200000000003</v>
      </c>
      <c r="DQ1100" s="2">
        <v>144980</v>
      </c>
      <c r="DR1100" s="2">
        <v>2534.0787515399998</v>
      </c>
      <c r="DS1100">
        <v>5.9149046639839758E-3</v>
      </c>
      <c r="DT1100">
        <v>6.41884041834341</v>
      </c>
      <c r="DU1100">
        <v>2730215.2588998596</v>
      </c>
      <c r="DV1100">
        <v>0</v>
      </c>
    </row>
    <row r="1101" spans="1:126" x14ac:dyDescent="0.15">
      <c r="A1101" t="s">
        <v>1897</v>
      </c>
      <c r="B1101" t="s">
        <v>1937</v>
      </c>
      <c r="C1101">
        <v>22</v>
      </c>
      <c r="D1101">
        <v>45</v>
      </c>
      <c r="E1101" t="s">
        <v>1938</v>
      </c>
      <c r="F1101">
        <v>22045</v>
      </c>
      <c r="G1101" t="s">
        <v>6085</v>
      </c>
      <c r="H1101">
        <v>60.8</v>
      </c>
      <c r="I1101">
        <v>31.8</v>
      </c>
      <c r="J1101">
        <v>0.3</v>
      </c>
      <c r="K1101">
        <v>2.4</v>
      </c>
      <c r="L1101">
        <v>1.6</v>
      </c>
      <c r="M1101">
        <v>3.1</v>
      </c>
      <c r="N1101">
        <f t="shared" si="70"/>
        <v>4725.9000000000005</v>
      </c>
      <c r="O1101">
        <f t="shared" si="68"/>
        <v>5274.0999999999995</v>
      </c>
      <c r="P1101">
        <f t="shared" si="69"/>
        <v>6.3289200000000019</v>
      </c>
      <c r="Q1101" s="4">
        <v>22045</v>
      </c>
      <c r="R1101" s="5">
        <v>30.007127000000001</v>
      </c>
      <c r="S1101" s="5">
        <v>-91.976783999999995</v>
      </c>
      <c r="T1101">
        <v>2</v>
      </c>
      <c r="U1101">
        <v>-6.8826575595759706E-2</v>
      </c>
      <c r="V1101">
        <v>73527</v>
      </c>
      <c r="W1101">
        <v>73735</v>
      </c>
      <c r="X1101">
        <v>73938</v>
      </c>
      <c r="Y1101">
        <v>73833</v>
      </c>
      <c r="Z1101">
        <v>37698</v>
      </c>
      <c r="AA1101">
        <v>22033</v>
      </c>
      <c r="AB1101">
        <v>27719.431999999997</v>
      </c>
      <c r="AC1101">
        <v>45261</v>
      </c>
      <c r="AD1101">
        <v>3</v>
      </c>
      <c r="AE1101">
        <v>4.0574535421569421E-5</v>
      </c>
      <c r="AF1101">
        <v>17</v>
      </c>
      <c r="AG1101">
        <v>279</v>
      </c>
      <c r="AH1101">
        <v>6.093189964157706E-2</v>
      </c>
      <c r="AI1101" s="3">
        <v>107254</v>
      </c>
      <c r="AJ1101" s="3">
        <v>367430.57260814001</v>
      </c>
      <c r="AK1101">
        <v>32</v>
      </c>
      <c r="AL1101">
        <v>659801.60000000009</v>
      </c>
      <c r="AM1101">
        <v>185792</v>
      </c>
      <c r="AN1101">
        <v>64646</v>
      </c>
      <c r="AO1101">
        <v>250438</v>
      </c>
      <c r="AP1101">
        <v>9</v>
      </c>
      <c r="AQ1101">
        <v>0</v>
      </c>
      <c r="AR1101">
        <v>9</v>
      </c>
      <c r="AS1101">
        <v>0.12205872380823218</v>
      </c>
      <c r="AT1101">
        <v>10</v>
      </c>
      <c r="AU1101">
        <v>115</v>
      </c>
      <c r="AV1101">
        <f t="shared" si="71"/>
        <v>125</v>
      </c>
      <c r="AW1101">
        <v>53326</v>
      </c>
      <c r="AX1101">
        <v>0.74</v>
      </c>
      <c r="AY1101">
        <v>468856408.096398</v>
      </c>
      <c r="AZ1101">
        <v>468856.40809639799</v>
      </c>
      <c r="BA1101">
        <v>6411.3877458876696</v>
      </c>
      <c r="BB1101">
        <v>1.5597247267433019</v>
      </c>
      <c r="BC1101">
        <v>82212</v>
      </c>
      <c r="BD1101">
        <v>37947</v>
      </c>
      <c r="BE1101">
        <v>44265</v>
      </c>
      <c r="BF1101">
        <v>0.60202374637888123</v>
      </c>
      <c r="BG1101">
        <v>1874650</v>
      </c>
      <c r="BH1101">
        <v>25.354350942681705</v>
      </c>
      <c r="BI1101">
        <v>10067</v>
      </c>
      <c r="BJ1101">
        <v>34</v>
      </c>
      <c r="BK1101">
        <v>6</v>
      </c>
      <c r="BL1101">
        <v>5</v>
      </c>
      <c r="BM1101">
        <v>0</v>
      </c>
      <c r="BN1101">
        <v>0</v>
      </c>
      <c r="BO1101">
        <v>5</v>
      </c>
      <c r="BP1101">
        <v>1</v>
      </c>
      <c r="BQ1101">
        <v>5</v>
      </c>
      <c r="BR1101">
        <v>2</v>
      </c>
      <c r="BS1101">
        <v>0</v>
      </c>
      <c r="BT1101">
        <v>75101</v>
      </c>
      <c r="BU1101">
        <v>0.7</v>
      </c>
      <c r="BV1101">
        <v>0.60630660000000003</v>
      </c>
      <c r="BW1101">
        <v>242</v>
      </c>
      <c r="BX1101">
        <v>0.77229329999999996</v>
      </c>
      <c r="BY1101">
        <v>-0.92614010000000002</v>
      </c>
      <c r="BZ1101">
        <v>36</v>
      </c>
      <c r="CA1101">
        <v>2</v>
      </c>
      <c r="CB1101">
        <v>4</v>
      </c>
      <c r="CC1101">
        <v>1</v>
      </c>
      <c r="CD1101">
        <v>0</v>
      </c>
      <c r="CE1101">
        <v>6</v>
      </c>
      <c r="CF1101">
        <v>1</v>
      </c>
      <c r="CG1101">
        <v>7</v>
      </c>
      <c r="CH1101">
        <v>2</v>
      </c>
      <c r="CI1101">
        <v>0</v>
      </c>
      <c r="CJ1101">
        <v>74048</v>
      </c>
      <c r="CK1101">
        <v>0.79678046672428693</v>
      </c>
      <c r="CL1101">
        <v>0.69006343368390599</v>
      </c>
      <c r="CM1101">
        <v>209</v>
      </c>
      <c r="CN1101">
        <v>-0.93837900174931022</v>
      </c>
      <c r="CO1101">
        <v>4882.0000000000009</v>
      </c>
      <c r="CP1101">
        <v>2.0901353000000001E-2</v>
      </c>
      <c r="CQ1101">
        <v>0.147782528</v>
      </c>
      <c r="CR1101">
        <v>62063</v>
      </c>
      <c r="CS1101">
        <v>0.83700000000000008</v>
      </c>
      <c r="CT1101">
        <v>58307</v>
      </c>
      <c r="CU1101">
        <v>0.76918887022999993</v>
      </c>
      <c r="CV1101">
        <v>56</v>
      </c>
      <c r="CW1101">
        <v>38</v>
      </c>
      <c r="CX1101">
        <v>40</v>
      </c>
      <c r="CY1101">
        <v>817</v>
      </c>
      <c r="CZ1101">
        <v>424</v>
      </c>
      <c r="DA1101" s="2">
        <v>42152</v>
      </c>
      <c r="DB1101" s="2">
        <v>5285</v>
      </c>
      <c r="DC1101" s="2">
        <v>124.53</v>
      </c>
      <c r="DD1101" s="2">
        <v>27875</v>
      </c>
      <c r="DE1101">
        <v>97</v>
      </c>
      <c r="DF1101">
        <v>39</v>
      </c>
      <c r="DG1101">
        <v>27.07</v>
      </c>
      <c r="DH1101">
        <v>9.48</v>
      </c>
      <c r="DI1101" s="2">
        <v>10.83</v>
      </c>
      <c r="DJ1101">
        <v>0.48</v>
      </c>
      <c r="DK1101">
        <v>0.60982340984951611</v>
      </c>
      <c r="DL1101">
        <v>0</v>
      </c>
      <c r="DM1101">
        <v>0</v>
      </c>
      <c r="DN1101">
        <v>89.1</v>
      </c>
      <c r="DO1101">
        <v>0.17800000000000002</v>
      </c>
      <c r="DP1101">
        <v>0</v>
      </c>
      <c r="DQ1101" s="2">
        <v>0</v>
      </c>
      <c r="DR1101" s="2">
        <v>0</v>
      </c>
      <c r="DS1101">
        <v>0</v>
      </c>
      <c r="DT1101">
        <v>2.09480865286289</v>
      </c>
      <c r="DU1101">
        <v>1382158.1008527796</v>
      </c>
      <c r="DV1101">
        <v>0</v>
      </c>
    </row>
    <row r="1102" spans="1:126" x14ac:dyDescent="0.15">
      <c r="A1102" t="s">
        <v>1897</v>
      </c>
      <c r="B1102" t="s">
        <v>1939</v>
      </c>
      <c r="C1102">
        <v>22</v>
      </c>
      <c r="D1102">
        <v>47</v>
      </c>
      <c r="E1102" t="s">
        <v>1940</v>
      </c>
      <c r="F1102">
        <v>22047</v>
      </c>
      <c r="G1102" t="s">
        <v>6086</v>
      </c>
      <c r="H1102">
        <v>47.9</v>
      </c>
      <c r="I1102">
        <v>48.9</v>
      </c>
      <c r="J1102">
        <v>0.2</v>
      </c>
      <c r="K1102">
        <v>0.3</v>
      </c>
      <c r="L1102">
        <v>0.7</v>
      </c>
      <c r="M1102">
        <v>2</v>
      </c>
      <c r="N1102">
        <f t="shared" si="70"/>
        <v>4690.24</v>
      </c>
      <c r="O1102">
        <f t="shared" si="68"/>
        <v>5309.76</v>
      </c>
      <c r="P1102">
        <f t="shared" si="69"/>
        <v>6.3717120000000023</v>
      </c>
      <c r="Q1102" s="4">
        <v>22047</v>
      </c>
      <c r="R1102" s="5">
        <v>30.270627999999999</v>
      </c>
      <c r="S1102" s="5">
        <v>-91.365848</v>
      </c>
      <c r="T1102">
        <v>2</v>
      </c>
      <c r="U1102">
        <v>0.19046400486240636</v>
      </c>
      <c r="V1102">
        <v>33386</v>
      </c>
      <c r="W1102">
        <v>33375</v>
      </c>
      <c r="X1102">
        <v>33229</v>
      </c>
      <c r="Y1102">
        <v>33152</v>
      </c>
      <c r="Z1102">
        <v>18404</v>
      </c>
      <c r="AA1102">
        <v>22035</v>
      </c>
      <c r="AB1102">
        <v>11631.225</v>
      </c>
      <c r="AC1102">
        <v>45117</v>
      </c>
      <c r="AD1102">
        <v>0</v>
      </c>
      <c r="AE1102">
        <v>0</v>
      </c>
      <c r="AF1102">
        <v>5</v>
      </c>
      <c r="AG1102">
        <v>165</v>
      </c>
      <c r="AH1102">
        <v>3.0303030303030304E-2</v>
      </c>
      <c r="AI1102" s="3">
        <v>163340</v>
      </c>
      <c r="AJ1102" s="3">
        <v>395913.87100682501</v>
      </c>
      <c r="AK1102">
        <v>80</v>
      </c>
      <c r="AL1102">
        <v>417843.20000000001</v>
      </c>
      <c r="AM1102">
        <v>271539</v>
      </c>
      <c r="AN1102">
        <v>65189</v>
      </c>
      <c r="AO1102">
        <v>336728</v>
      </c>
      <c r="AP1102">
        <v>2</v>
      </c>
      <c r="AQ1102">
        <v>0</v>
      </c>
      <c r="AR1102">
        <v>2</v>
      </c>
      <c r="AS1102">
        <v>5.9925093632958802E-2</v>
      </c>
      <c r="AT1102">
        <v>2</v>
      </c>
      <c r="AU1102">
        <v>31</v>
      </c>
      <c r="AV1102">
        <f t="shared" si="71"/>
        <v>33</v>
      </c>
      <c r="AW1102">
        <v>25648</v>
      </c>
      <c r="AX1102">
        <v>0.8</v>
      </c>
      <c r="AY1102">
        <v>525408094.51761699</v>
      </c>
      <c r="AZ1102">
        <v>525408.09451761702</v>
      </c>
      <c r="BA1102">
        <v>15850.199619166</v>
      </c>
      <c r="BB1102">
        <v>0.63090688068735978</v>
      </c>
      <c r="BC1102">
        <v>53364</v>
      </c>
      <c r="BD1102">
        <v>54383</v>
      </c>
      <c r="BE1102">
        <v>-1019</v>
      </c>
      <c r="BF1102">
        <v>-3.0521775594560593E-2</v>
      </c>
      <c r="BG1102">
        <v>526244</v>
      </c>
      <c r="BH1102">
        <v>15.83688946402239</v>
      </c>
      <c r="BI1102">
        <v>4645</v>
      </c>
      <c r="BJ1102">
        <v>20</v>
      </c>
      <c r="BK1102">
        <v>3</v>
      </c>
      <c r="BL1102">
        <v>2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1</v>
      </c>
      <c r="BS1102">
        <v>0</v>
      </c>
      <c r="BT1102">
        <v>32505</v>
      </c>
      <c r="BU1102">
        <v>0.64</v>
      </c>
      <c r="BV1102">
        <v>0.6613637</v>
      </c>
      <c r="BW1102">
        <v>123</v>
      </c>
      <c r="BX1102">
        <v>0.83064139999999997</v>
      </c>
      <c r="BY1102">
        <v>-0.47408709999999998</v>
      </c>
      <c r="BZ1102">
        <v>21</v>
      </c>
      <c r="CA1102">
        <v>1</v>
      </c>
      <c r="CB1102">
        <v>2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0</v>
      </c>
      <c r="CJ1102">
        <v>33079</v>
      </c>
      <c r="CK1102">
        <v>0.78599715831796613</v>
      </c>
      <c r="CL1102">
        <v>0.76398742703188149</v>
      </c>
      <c r="CM1102">
        <v>93</v>
      </c>
      <c r="CN1102">
        <v>-0.62393724288000063</v>
      </c>
      <c r="CO1102">
        <v>2462</v>
      </c>
      <c r="CP1102">
        <v>0.11734539500000001</v>
      </c>
      <c r="CQ1102">
        <v>-9.0512192300000002E-2</v>
      </c>
      <c r="CR1102">
        <v>26895</v>
      </c>
      <c r="CS1102">
        <v>0.81400000000000006</v>
      </c>
      <c r="CT1102">
        <v>27176</v>
      </c>
      <c r="CU1102">
        <v>0.79883300917</v>
      </c>
      <c r="CV1102">
        <v>42</v>
      </c>
      <c r="CW1102">
        <v>12</v>
      </c>
      <c r="CX1102">
        <v>7</v>
      </c>
      <c r="CY1102">
        <v>459</v>
      </c>
      <c r="CZ1102">
        <v>230</v>
      </c>
      <c r="DA1102" s="2">
        <v>20579</v>
      </c>
      <c r="DB1102" s="2">
        <v>1885</v>
      </c>
      <c r="DC1102" s="2">
        <v>71.930000000000007</v>
      </c>
      <c r="DD1102" s="2">
        <v>16781</v>
      </c>
      <c r="DE1102">
        <v>62</v>
      </c>
      <c r="DF1102">
        <v>13</v>
      </c>
      <c r="DG1102">
        <v>5.99</v>
      </c>
      <c r="DH1102">
        <v>23.98</v>
      </c>
      <c r="DI1102" s="2">
        <v>14.98</v>
      </c>
      <c r="DJ1102">
        <v>-0.56000000000000005</v>
      </c>
      <c r="DK1102">
        <v>0.73579037590302432</v>
      </c>
      <c r="DL1102">
        <v>0</v>
      </c>
      <c r="DM1102">
        <v>0</v>
      </c>
      <c r="DN1102">
        <v>138.1</v>
      </c>
      <c r="DO1102">
        <v>0.35200000000000004</v>
      </c>
      <c r="DP1102">
        <v>71.069999999999993</v>
      </c>
      <c r="DQ1102" s="2">
        <v>0</v>
      </c>
      <c r="DR1102" s="2">
        <v>43.650904259999997</v>
      </c>
      <c r="DS1102">
        <v>1.0446806395939911E-4</v>
      </c>
      <c r="DT1102">
        <v>2.0765816042132599</v>
      </c>
      <c r="DU1102">
        <v>867685.50256560196</v>
      </c>
      <c r="DV1102">
        <v>0</v>
      </c>
    </row>
    <row r="1103" spans="1:126" x14ac:dyDescent="0.15">
      <c r="A1103" t="s">
        <v>1897</v>
      </c>
      <c r="B1103" t="s">
        <v>174</v>
      </c>
      <c r="C1103">
        <v>22</v>
      </c>
      <c r="D1103">
        <v>49</v>
      </c>
      <c r="E1103" t="s">
        <v>1941</v>
      </c>
      <c r="F1103">
        <v>22049</v>
      </c>
      <c r="G1103" t="s">
        <v>6087</v>
      </c>
      <c r="H1103">
        <v>67.5</v>
      </c>
      <c r="I1103">
        <v>29.7</v>
      </c>
      <c r="J1103">
        <v>0.2</v>
      </c>
      <c r="K1103">
        <v>0.2</v>
      </c>
      <c r="L1103">
        <v>1.1000000000000001</v>
      </c>
      <c r="M1103">
        <v>1.3</v>
      </c>
      <c r="N1103">
        <f t="shared" si="70"/>
        <v>5441.32</v>
      </c>
      <c r="O1103">
        <f t="shared" si="68"/>
        <v>4558.68</v>
      </c>
      <c r="P1103">
        <f t="shared" si="69"/>
        <v>5.4704160000000019</v>
      </c>
      <c r="Q1103" s="4">
        <v>22049</v>
      </c>
      <c r="R1103" s="5">
        <v>32.304290000000002</v>
      </c>
      <c r="S1103" s="5">
        <v>-92.561700000000002</v>
      </c>
      <c r="T1103">
        <v>6</v>
      </c>
      <c r="U1103">
        <v>0.12959979239401923</v>
      </c>
      <c r="V1103">
        <v>16210</v>
      </c>
      <c r="W1103">
        <v>16199</v>
      </c>
      <c r="X1103">
        <v>16109</v>
      </c>
      <c r="Y1103">
        <v>15946</v>
      </c>
      <c r="Z1103">
        <v>8326</v>
      </c>
      <c r="AA1103">
        <v>22037</v>
      </c>
      <c r="AB1103">
        <v>4765.2020000000002</v>
      </c>
      <c r="AC1103">
        <v>38029</v>
      </c>
      <c r="AD1103">
        <v>0</v>
      </c>
      <c r="AE1103">
        <v>0</v>
      </c>
      <c r="AF1103">
        <v>8</v>
      </c>
      <c r="AG1103">
        <v>196</v>
      </c>
      <c r="AH1103">
        <v>4.0816326530612242E-2</v>
      </c>
      <c r="AI1103" s="3">
        <v>18607</v>
      </c>
      <c r="AJ1103" s="3">
        <v>364281.17811660504</v>
      </c>
      <c r="AK1103">
        <v>55</v>
      </c>
      <c r="AL1103">
        <v>371443.20000000001</v>
      </c>
      <c r="AM1103">
        <v>182238</v>
      </c>
      <c r="AN1103">
        <v>9798</v>
      </c>
      <c r="AO1103">
        <v>192036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4</v>
      </c>
      <c r="AV1103">
        <f t="shared" si="71"/>
        <v>5</v>
      </c>
      <c r="AW1103">
        <v>153</v>
      </c>
      <c r="AX1103">
        <v>1.0000000000000009E-2</v>
      </c>
      <c r="AY1103">
        <v>436838081.62046701</v>
      </c>
      <c r="AZ1103">
        <v>436838.08162046701</v>
      </c>
      <c r="BA1103">
        <v>28195.628357219201</v>
      </c>
      <c r="BB1103">
        <v>0.35466491022320495</v>
      </c>
      <c r="BC1103">
        <v>31640</v>
      </c>
      <c r="BD1103">
        <v>2493</v>
      </c>
      <c r="BE1103">
        <v>29147</v>
      </c>
      <c r="BF1103">
        <v>1.7980876002467612</v>
      </c>
      <c r="BG1103">
        <v>342943</v>
      </c>
      <c r="BH1103">
        <v>21.288906822273262</v>
      </c>
      <c r="BI1103">
        <v>2334</v>
      </c>
      <c r="BJ1103">
        <v>23</v>
      </c>
      <c r="BK1103">
        <v>0</v>
      </c>
      <c r="BL1103">
        <v>2</v>
      </c>
      <c r="BM1103">
        <v>1</v>
      </c>
      <c r="BN1103">
        <v>0</v>
      </c>
      <c r="BO1103">
        <v>1</v>
      </c>
      <c r="BP1103">
        <v>0</v>
      </c>
      <c r="BQ1103">
        <v>2</v>
      </c>
      <c r="BR1103">
        <v>1</v>
      </c>
      <c r="BS1103">
        <v>0</v>
      </c>
      <c r="BT1103">
        <v>15063</v>
      </c>
      <c r="BU1103">
        <v>0.57999999999999996</v>
      </c>
      <c r="BV1103">
        <v>0.66193210000000002</v>
      </c>
      <c r="BW1103">
        <v>68</v>
      </c>
      <c r="BX1103">
        <v>1.991635</v>
      </c>
      <c r="BY1103">
        <v>0.602441</v>
      </c>
      <c r="BZ1103">
        <v>19</v>
      </c>
      <c r="CA1103">
        <v>1</v>
      </c>
      <c r="CB1103">
        <v>2</v>
      </c>
      <c r="CC1103">
        <v>0</v>
      </c>
      <c r="CD1103">
        <v>0</v>
      </c>
      <c r="CE1103">
        <v>2</v>
      </c>
      <c r="CF1103">
        <v>0</v>
      </c>
      <c r="CG1103">
        <v>2</v>
      </c>
      <c r="CH1103">
        <v>0</v>
      </c>
      <c r="CI1103">
        <v>0</v>
      </c>
      <c r="CJ1103">
        <v>15980</v>
      </c>
      <c r="CK1103">
        <v>1.6270337922403004</v>
      </c>
      <c r="CL1103">
        <v>0.73097087378640779</v>
      </c>
      <c r="CM1103">
        <v>57</v>
      </c>
      <c r="CN1103">
        <v>0.14626841367628554</v>
      </c>
      <c r="CO1103">
        <v>1019</v>
      </c>
      <c r="CP1103">
        <v>7.5846204E-2</v>
      </c>
      <c r="CQ1103">
        <v>0.132361756</v>
      </c>
      <c r="CR1103">
        <v>13028</v>
      </c>
      <c r="CS1103">
        <v>0.82499999999999996</v>
      </c>
      <c r="CT1103">
        <v>12822</v>
      </c>
      <c r="CU1103">
        <v>0.77781621123000011</v>
      </c>
      <c r="CV1103">
        <v>11</v>
      </c>
      <c r="CW1103">
        <v>2</v>
      </c>
      <c r="CX1103">
        <v>3</v>
      </c>
      <c r="CY1103">
        <v>91</v>
      </c>
      <c r="CZ1103">
        <v>301</v>
      </c>
      <c r="DA1103" s="2">
        <v>5525</v>
      </c>
      <c r="DB1103" s="2">
        <v>855</v>
      </c>
      <c r="DC1103" s="2">
        <v>43.45</v>
      </c>
      <c r="DD1103" s="2">
        <v>5155</v>
      </c>
      <c r="DE1103">
        <v>92</v>
      </c>
      <c r="DF1103">
        <v>19</v>
      </c>
      <c r="DG1103">
        <v>6.21</v>
      </c>
      <c r="DH1103">
        <v>12.41</v>
      </c>
      <c r="DJ1103">
        <v>0.2</v>
      </c>
      <c r="DL1103">
        <v>0</v>
      </c>
      <c r="DM1103">
        <v>0</v>
      </c>
      <c r="DN1103">
        <v>88.4</v>
      </c>
      <c r="DO1103">
        <v>0.249</v>
      </c>
      <c r="DP1103">
        <v>0</v>
      </c>
      <c r="DQ1103" s="2">
        <v>0</v>
      </c>
      <c r="DR1103" s="2">
        <v>0</v>
      </c>
      <c r="DS1103">
        <v>0</v>
      </c>
      <c r="DT1103">
        <v>1.05193309427501</v>
      </c>
      <c r="DU1103">
        <v>390733.39472341142</v>
      </c>
      <c r="DV1103">
        <v>0</v>
      </c>
    </row>
    <row r="1104" spans="1:126" x14ac:dyDescent="0.15">
      <c r="A1104" t="s">
        <v>1897</v>
      </c>
      <c r="B1104" t="s">
        <v>176</v>
      </c>
      <c r="C1104">
        <v>22</v>
      </c>
      <c r="D1104">
        <v>51</v>
      </c>
      <c r="E1104" t="s">
        <v>1942</v>
      </c>
      <c r="F1104">
        <v>22051</v>
      </c>
      <c r="G1104" t="s">
        <v>6088</v>
      </c>
      <c r="H1104">
        <v>56</v>
      </c>
      <c r="I1104">
        <v>25.9</v>
      </c>
      <c r="J1104">
        <v>0.4</v>
      </c>
      <c r="K1104">
        <v>3.8</v>
      </c>
      <c r="L1104">
        <v>1.5</v>
      </c>
      <c r="M1104">
        <v>12.4</v>
      </c>
      <c r="N1104">
        <f t="shared" si="70"/>
        <v>3977.42</v>
      </c>
      <c r="O1104">
        <f t="shared" si="68"/>
        <v>6022.58</v>
      </c>
      <c r="P1104">
        <f t="shared" si="69"/>
        <v>7.2270960000000022</v>
      </c>
      <c r="Q1104" s="4">
        <v>22051</v>
      </c>
      <c r="R1104" s="5">
        <v>29.522281</v>
      </c>
      <c r="S1104" s="5">
        <v>-90.081001000000001</v>
      </c>
      <c r="T1104">
        <v>1</v>
      </c>
      <c r="U1104">
        <v>-3.3199266339347437E-2</v>
      </c>
      <c r="V1104">
        <v>432706</v>
      </c>
      <c r="W1104">
        <v>434528</v>
      </c>
      <c r="X1104">
        <v>435092</v>
      </c>
      <c r="Y1104">
        <v>436888</v>
      </c>
      <c r="Z1104">
        <v>237845</v>
      </c>
      <c r="AA1104">
        <v>22039</v>
      </c>
      <c r="AB1104">
        <v>186281.94500000001</v>
      </c>
      <c r="AC1104">
        <v>47947</v>
      </c>
      <c r="AD1104">
        <v>3</v>
      </c>
      <c r="AE1104">
        <v>6.8950934514999124E-6</v>
      </c>
      <c r="AF1104">
        <v>2</v>
      </c>
      <c r="AG1104">
        <v>57</v>
      </c>
      <c r="AH1104">
        <v>3.5087719298245612E-2</v>
      </c>
      <c r="AI1104" s="3">
        <v>7748</v>
      </c>
      <c r="AJ1104" s="3">
        <v>189203.88545180502</v>
      </c>
      <c r="AK1104">
        <v>12</v>
      </c>
      <c r="AL1104">
        <v>411148.79999999999</v>
      </c>
      <c r="AM1104">
        <v>60356</v>
      </c>
      <c r="AN1104">
        <v>3310</v>
      </c>
      <c r="AO1104">
        <v>63666</v>
      </c>
      <c r="AP1104">
        <v>34</v>
      </c>
      <c r="AQ1104">
        <v>4</v>
      </c>
      <c r="AR1104">
        <v>38</v>
      </c>
      <c r="AS1104">
        <v>8.7451211429413062E-2</v>
      </c>
      <c r="AT1104">
        <v>38</v>
      </c>
      <c r="AU1104">
        <v>261</v>
      </c>
      <c r="AV1104">
        <f t="shared" si="71"/>
        <v>299</v>
      </c>
      <c r="AW1104">
        <v>411345</v>
      </c>
      <c r="AX1104">
        <v>0.97</v>
      </c>
      <c r="AY1104">
        <v>1095146333.5755501</v>
      </c>
      <c r="AZ1104">
        <v>1095146.33357555</v>
      </c>
      <c r="BA1104">
        <v>2421.0619013065502</v>
      </c>
      <c r="BB1104">
        <v>4.130418968058355</v>
      </c>
      <c r="BC1104">
        <v>1426384</v>
      </c>
      <c r="BD1104">
        <v>1003859</v>
      </c>
      <c r="BE1104">
        <v>422525</v>
      </c>
      <c r="BF1104">
        <v>0.97647132232971112</v>
      </c>
      <c r="BG1104">
        <v>10969473</v>
      </c>
      <c r="BH1104">
        <v>25.211847149568367</v>
      </c>
      <c r="BI1104">
        <v>43052</v>
      </c>
      <c r="BJ1104">
        <v>170</v>
      </c>
      <c r="BK1104">
        <v>28</v>
      </c>
      <c r="BL1104">
        <v>19</v>
      </c>
      <c r="BM1104">
        <v>3</v>
      </c>
      <c r="BN1104">
        <v>9</v>
      </c>
      <c r="BO1104">
        <v>27</v>
      </c>
      <c r="BP1104">
        <v>2</v>
      </c>
      <c r="BQ1104">
        <v>45</v>
      </c>
      <c r="BR1104">
        <v>7</v>
      </c>
      <c r="BS1104">
        <v>2</v>
      </c>
      <c r="BT1104">
        <v>443342</v>
      </c>
      <c r="BU1104">
        <v>0.72</v>
      </c>
      <c r="BV1104">
        <v>0.54434369999999999</v>
      </c>
      <c r="BW1104">
        <v>1846</v>
      </c>
      <c r="BX1104">
        <v>0.70374559999999997</v>
      </c>
      <c r="BY1104">
        <v>-1.173772</v>
      </c>
      <c r="BZ1104">
        <v>177</v>
      </c>
      <c r="CA1104">
        <v>27</v>
      </c>
      <c r="CB1104">
        <v>19</v>
      </c>
      <c r="CC1104">
        <v>2</v>
      </c>
      <c r="CD1104">
        <v>10</v>
      </c>
      <c r="CE1104">
        <v>21</v>
      </c>
      <c r="CF1104">
        <v>2</v>
      </c>
      <c r="CG1104">
        <v>51</v>
      </c>
      <c r="CH1104">
        <v>5</v>
      </c>
      <c r="CI1104">
        <v>2</v>
      </c>
      <c r="CJ1104">
        <v>435536</v>
      </c>
      <c r="CK1104">
        <v>0.7255427794717314</v>
      </c>
      <c r="CL1104">
        <v>0.64816972539448581</v>
      </c>
      <c r="CM1104">
        <v>1518</v>
      </c>
      <c r="CN1104">
        <v>-1.0676887587674757</v>
      </c>
      <c r="CO1104">
        <v>61569.000000000007</v>
      </c>
      <c r="CP1104">
        <v>0.56582347899999996</v>
      </c>
      <c r="CQ1104">
        <v>0.56653193000000002</v>
      </c>
      <c r="CR1104">
        <v>375105</v>
      </c>
      <c r="CS1104">
        <v>0.8590000000000001</v>
      </c>
      <c r="CT1104">
        <v>334049</v>
      </c>
      <c r="CU1104">
        <v>0.77404335381</v>
      </c>
      <c r="CV1104">
        <v>754</v>
      </c>
      <c r="CW1104">
        <v>359</v>
      </c>
      <c r="CX1104">
        <v>384</v>
      </c>
      <c r="CZ1104">
        <v>87</v>
      </c>
      <c r="DA1104" s="2">
        <v>278403</v>
      </c>
      <c r="DB1104" s="2">
        <v>49435</v>
      </c>
      <c r="DC1104" s="2">
        <v>226.33</v>
      </c>
      <c r="DD1104" s="2">
        <v>157068</v>
      </c>
      <c r="DE1104">
        <v>28</v>
      </c>
      <c r="DF1104">
        <v>22</v>
      </c>
      <c r="DG1104">
        <v>42.55</v>
      </c>
      <c r="DH1104">
        <v>3.68</v>
      </c>
      <c r="DI1104" s="2">
        <v>5.75</v>
      </c>
      <c r="DJ1104">
        <v>0.18</v>
      </c>
      <c r="DK1104">
        <v>0.26871450696954052</v>
      </c>
      <c r="DL1104">
        <v>0</v>
      </c>
      <c r="DM1104">
        <v>0</v>
      </c>
      <c r="DN1104">
        <v>26.8</v>
      </c>
      <c r="DO1104">
        <v>6.4000000000000001E-2</v>
      </c>
      <c r="DP1104">
        <v>0</v>
      </c>
      <c r="DQ1104" s="2">
        <v>0</v>
      </c>
      <c r="DR1104" s="2">
        <v>0.64771624999999999</v>
      </c>
      <c r="DS1104">
        <v>3.441369430994326E-2</v>
      </c>
      <c r="DT1104">
        <v>1.2609315139686099</v>
      </c>
      <c r="DU1104">
        <v>518430.4788503772</v>
      </c>
      <c r="DV1104">
        <v>0</v>
      </c>
    </row>
    <row r="1105" spans="1:126" x14ac:dyDescent="0.15">
      <c r="A1105" t="s">
        <v>1897</v>
      </c>
      <c r="B1105" t="s">
        <v>1943</v>
      </c>
      <c r="C1105">
        <v>22</v>
      </c>
      <c r="D1105">
        <v>53</v>
      </c>
      <c r="E1105" t="s">
        <v>1944</v>
      </c>
      <c r="F1105">
        <v>22053</v>
      </c>
      <c r="G1105" t="s">
        <v>6089</v>
      </c>
      <c r="H1105">
        <v>78.599999999999994</v>
      </c>
      <c r="I1105">
        <v>17.3</v>
      </c>
      <c r="J1105">
        <v>0.5</v>
      </c>
      <c r="K1105">
        <v>0.2</v>
      </c>
      <c r="L1105">
        <v>1.8</v>
      </c>
      <c r="M1105">
        <v>1.7</v>
      </c>
      <c r="N1105">
        <f t="shared" si="70"/>
        <v>6483.6699999999992</v>
      </c>
      <c r="O1105">
        <f t="shared" si="68"/>
        <v>3516.3300000000008</v>
      </c>
      <c r="P1105">
        <f t="shared" si="69"/>
        <v>4.2195960000000028</v>
      </c>
      <c r="Q1105" s="4">
        <v>22053</v>
      </c>
      <c r="R1105" s="5">
        <v>30.269528999999999</v>
      </c>
      <c r="S1105" s="5">
        <v>-92.816220999999999</v>
      </c>
      <c r="T1105">
        <v>6</v>
      </c>
      <c r="U1105">
        <v>0.19654538020180437</v>
      </c>
      <c r="V1105">
        <v>31529</v>
      </c>
      <c r="W1105">
        <v>31492</v>
      </c>
      <c r="X1105">
        <v>31434</v>
      </c>
      <c r="Y1105">
        <v>31428</v>
      </c>
      <c r="Z1105">
        <v>15923</v>
      </c>
      <c r="AA1105">
        <v>22041</v>
      </c>
      <c r="AB1105">
        <v>11358.187</v>
      </c>
      <c r="AC1105">
        <v>39063</v>
      </c>
      <c r="AD1105">
        <v>3</v>
      </c>
      <c r="AE1105">
        <v>9.5438060698606599E-5</v>
      </c>
      <c r="AF1105">
        <v>22</v>
      </c>
      <c r="AG1105">
        <v>656</v>
      </c>
      <c r="AH1105">
        <v>3.3536585365853661E-2</v>
      </c>
      <c r="AI1105" s="3">
        <v>265036</v>
      </c>
      <c r="AJ1105" s="3">
        <v>416872.40207701002</v>
      </c>
      <c r="AK1105">
        <v>80</v>
      </c>
      <c r="AL1105">
        <v>421516.79999999999</v>
      </c>
      <c r="AM1105">
        <v>687602</v>
      </c>
      <c r="AN1105">
        <v>80242</v>
      </c>
      <c r="AO1105">
        <v>767844</v>
      </c>
      <c r="AP1105">
        <v>1</v>
      </c>
      <c r="AQ1105">
        <v>1</v>
      </c>
      <c r="AR1105">
        <v>2</v>
      </c>
      <c r="AS1105">
        <v>6.3508192556839829E-2</v>
      </c>
      <c r="AT1105">
        <v>2</v>
      </c>
      <c r="AU1105">
        <v>14</v>
      </c>
      <c r="AV1105">
        <f t="shared" si="71"/>
        <v>16</v>
      </c>
      <c r="AW1105">
        <v>13946</v>
      </c>
      <c r="AX1105">
        <v>0.45999999999999996</v>
      </c>
      <c r="AY1105">
        <v>255596169.29986501</v>
      </c>
      <c r="AZ1105">
        <v>255596.169299865</v>
      </c>
      <c r="BA1105">
        <v>7999.9596521767398</v>
      </c>
      <c r="BB1105">
        <v>1.2500063043791803</v>
      </c>
      <c r="BC1105">
        <v>34064</v>
      </c>
      <c r="BD1105">
        <v>15390</v>
      </c>
      <c r="BE1105">
        <v>18674</v>
      </c>
      <c r="BF1105">
        <v>0.59228012306130862</v>
      </c>
      <c r="BG1105">
        <v>546109</v>
      </c>
      <c r="BH1105">
        <v>17.37319463001845</v>
      </c>
      <c r="BI1105">
        <v>4768</v>
      </c>
      <c r="BJ1105">
        <v>30</v>
      </c>
      <c r="BK1105">
        <v>2</v>
      </c>
      <c r="BL1105">
        <v>2</v>
      </c>
      <c r="BM1105">
        <v>0</v>
      </c>
      <c r="BN1105">
        <v>0</v>
      </c>
      <c r="BO1105">
        <v>1</v>
      </c>
      <c r="BP1105">
        <v>0</v>
      </c>
      <c r="BQ1105">
        <v>3</v>
      </c>
      <c r="BR1105">
        <v>1</v>
      </c>
      <c r="BS1105">
        <v>0</v>
      </c>
      <c r="BT1105">
        <v>31097</v>
      </c>
      <c r="BU1105">
        <v>0.69</v>
      </c>
      <c r="BV1105">
        <v>0.58804829999999997</v>
      </c>
      <c r="BW1105">
        <v>109</v>
      </c>
      <c r="BX1105">
        <v>1.25414</v>
      </c>
      <c r="BY1105">
        <v>-0.58727090000000004</v>
      </c>
      <c r="BZ1105">
        <v>23</v>
      </c>
      <c r="CA1105">
        <v>1</v>
      </c>
      <c r="CB1105">
        <v>2</v>
      </c>
      <c r="CC1105">
        <v>0</v>
      </c>
      <c r="CD1105">
        <v>0</v>
      </c>
      <c r="CE1105">
        <v>0</v>
      </c>
      <c r="CF1105">
        <v>0</v>
      </c>
      <c r="CG1105">
        <v>4</v>
      </c>
      <c r="CH1105">
        <v>1</v>
      </c>
      <c r="CI1105">
        <v>0</v>
      </c>
      <c r="CJ1105">
        <v>31439</v>
      </c>
      <c r="CK1105">
        <v>0.98603645154107955</v>
      </c>
      <c r="CL1105">
        <v>0.6582630368098159</v>
      </c>
      <c r="CM1105">
        <v>90</v>
      </c>
      <c r="CN1105">
        <v>-0.88962286385721501</v>
      </c>
      <c r="CO1105">
        <v>2415</v>
      </c>
      <c r="CP1105">
        <v>-0.47617963689999998</v>
      </c>
      <c r="CQ1105">
        <v>0.10256829200000001</v>
      </c>
      <c r="CR1105">
        <v>26899</v>
      </c>
      <c r="CS1105">
        <v>0.85599999999999998</v>
      </c>
      <c r="CT1105">
        <v>25129</v>
      </c>
      <c r="CU1105">
        <v>0.77529737656999997</v>
      </c>
      <c r="CV1105">
        <v>43</v>
      </c>
      <c r="CW1105">
        <v>7</v>
      </c>
      <c r="CX1105">
        <v>14</v>
      </c>
      <c r="CY1105">
        <v>478</v>
      </c>
      <c r="CZ1105">
        <v>941</v>
      </c>
      <c r="DA1105" s="2">
        <v>12763</v>
      </c>
      <c r="DB1105" s="2">
        <v>1800</v>
      </c>
      <c r="DC1105" s="2">
        <v>115.01</v>
      </c>
      <c r="DD1105" s="2">
        <v>6381</v>
      </c>
      <c r="DE1105">
        <v>238</v>
      </c>
      <c r="DF1105">
        <v>62</v>
      </c>
      <c r="DG1105">
        <v>15.97</v>
      </c>
      <c r="DH1105">
        <v>19.170000000000002</v>
      </c>
      <c r="DI1105" s="2">
        <v>3.19</v>
      </c>
      <c r="DJ1105">
        <v>-1.04</v>
      </c>
      <c r="DK1105">
        <v>0.76694109479466943</v>
      </c>
      <c r="DL1105">
        <v>0</v>
      </c>
      <c r="DM1105">
        <v>0</v>
      </c>
      <c r="DN1105">
        <v>367.3</v>
      </c>
      <c r="DO1105">
        <v>0.8590000000000001</v>
      </c>
      <c r="DP1105">
        <v>620.91999999999996</v>
      </c>
      <c r="DQ1105" s="2">
        <v>0</v>
      </c>
      <c r="DR1105" s="2">
        <v>927.81606221999994</v>
      </c>
      <c r="DS1105">
        <v>1.9070392598918952E-3</v>
      </c>
      <c r="DT1105">
        <v>2.58623336307924</v>
      </c>
      <c r="DU1105">
        <v>1090140.8112583994</v>
      </c>
      <c r="DV1105">
        <v>0</v>
      </c>
    </row>
    <row r="1106" spans="1:126" x14ac:dyDescent="0.15">
      <c r="A1106" t="s">
        <v>1897</v>
      </c>
      <c r="B1106" t="s">
        <v>333</v>
      </c>
      <c r="C1106">
        <v>22</v>
      </c>
      <c r="D1106">
        <v>55</v>
      </c>
      <c r="E1106" t="s">
        <v>1946</v>
      </c>
      <c r="F1106">
        <v>22055</v>
      </c>
      <c r="G1106" t="s">
        <v>6090</v>
      </c>
      <c r="H1106">
        <v>67.2</v>
      </c>
      <c r="I1106">
        <v>25.6</v>
      </c>
      <c r="J1106">
        <v>0.3</v>
      </c>
      <c r="K1106">
        <v>1.5</v>
      </c>
      <c r="L1106">
        <v>1.5</v>
      </c>
      <c r="M1106">
        <v>3.9</v>
      </c>
      <c r="N1106">
        <f t="shared" si="70"/>
        <v>5191.0000000000009</v>
      </c>
      <c r="O1106">
        <f t="shared" si="68"/>
        <v>4808.9999999999991</v>
      </c>
      <c r="P1106">
        <f t="shared" si="69"/>
        <v>5.7708000000000013</v>
      </c>
      <c r="Q1106" s="4">
        <v>22055</v>
      </c>
      <c r="R1106" s="5">
        <v>30.206506999999998</v>
      </c>
      <c r="S1106" s="5">
        <v>-92.064170000000004</v>
      </c>
      <c r="T1106">
        <v>2</v>
      </c>
      <c r="U1106">
        <v>-1.1938801305694387E-2</v>
      </c>
      <c r="V1106">
        <v>221602</v>
      </c>
      <c r="W1106">
        <v>228084</v>
      </c>
      <c r="X1106">
        <v>231811</v>
      </c>
      <c r="Y1106">
        <v>239665</v>
      </c>
      <c r="Z1106">
        <v>125064</v>
      </c>
      <c r="AA1106">
        <v>22045</v>
      </c>
      <c r="AB1106">
        <v>99258.986999999994</v>
      </c>
      <c r="AC1106">
        <v>51869</v>
      </c>
      <c r="AD1106">
        <v>1</v>
      </c>
      <c r="AE1106">
        <v>4.3138591352437981E-6</v>
      </c>
      <c r="AF1106">
        <v>34</v>
      </c>
      <c r="AG1106">
        <v>632</v>
      </c>
      <c r="AH1106">
        <v>5.3797468354430382E-2</v>
      </c>
      <c r="AI1106" s="3">
        <v>55691</v>
      </c>
      <c r="AJ1106" s="3">
        <v>171996.261748355</v>
      </c>
      <c r="AK1106">
        <v>24</v>
      </c>
      <c r="AL1106">
        <v>423948.79999999999</v>
      </c>
      <c r="AM1106">
        <v>561267</v>
      </c>
      <c r="AN1106">
        <v>42789</v>
      </c>
      <c r="AO1106">
        <v>604056</v>
      </c>
      <c r="AP1106" t="e">
        <v>#N/A</v>
      </c>
      <c r="AQ1106" t="e">
        <v>#N/A</v>
      </c>
      <c r="AR1106" t="e">
        <v>#N/A</v>
      </c>
      <c r="AS1106" t="e">
        <v>#N/A</v>
      </c>
      <c r="AT1106">
        <v>15</v>
      </c>
      <c r="AU1106">
        <v>45</v>
      </c>
      <c r="AV1106">
        <f t="shared" si="71"/>
        <v>60</v>
      </c>
      <c r="AW1106">
        <v>231574</v>
      </c>
      <c r="AX1106">
        <v>0.98</v>
      </c>
      <c r="AY1106">
        <v>659625322.496521</v>
      </c>
      <c r="AZ1106">
        <v>659625.32249652105</v>
      </c>
      <c r="BA1106">
        <v>46285.436189563799</v>
      </c>
      <c r="BB1106">
        <v>0.21605068080258794</v>
      </c>
      <c r="BG1106">
        <v>6474123</v>
      </c>
      <c r="BH1106">
        <v>27.928454646241981</v>
      </c>
      <c r="BI1106">
        <v>22911</v>
      </c>
      <c r="BJ1106">
        <v>20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13964</v>
      </c>
      <c r="BU1106">
        <v>0.57999999999999996</v>
      </c>
      <c r="BV1106">
        <v>0.61409429999999998</v>
      </c>
      <c r="BW1106">
        <v>36</v>
      </c>
      <c r="BX1106">
        <v>1.5038670000000001</v>
      </c>
      <c r="BY1106">
        <v>-0.31567460000000003</v>
      </c>
      <c r="BZ1106">
        <v>20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14871</v>
      </c>
      <c r="CK1106">
        <v>1.5466343890794163</v>
      </c>
      <c r="CL1106">
        <v>0.74707286574968734</v>
      </c>
      <c r="CM1106">
        <v>42</v>
      </c>
      <c r="CN1106">
        <v>1.2012381799501712E-2</v>
      </c>
      <c r="CO1106">
        <v>38797</v>
      </c>
      <c r="CP1106">
        <v>1.0356930959999999</v>
      </c>
      <c r="CQ1106">
        <v>0.82640798400000004</v>
      </c>
      <c r="CR1106">
        <v>207228</v>
      </c>
      <c r="CS1106">
        <v>0.88700000000000001</v>
      </c>
      <c r="CT1106">
        <v>25192</v>
      </c>
      <c r="CU1106">
        <v>0.76807099021000003</v>
      </c>
      <c r="CV1106">
        <v>535</v>
      </c>
      <c r="CW1106">
        <v>155</v>
      </c>
      <c r="CX1106">
        <v>238</v>
      </c>
      <c r="CY1106">
        <v>478</v>
      </c>
      <c r="CZ1106">
        <v>942</v>
      </c>
      <c r="DA1106" s="2">
        <v>188677</v>
      </c>
      <c r="DB1106" s="2">
        <v>27700</v>
      </c>
      <c r="DC1106" s="2">
        <v>60.91</v>
      </c>
      <c r="DD1106" s="2">
        <v>69775</v>
      </c>
      <c r="DE1106">
        <v>249</v>
      </c>
      <c r="DF1106">
        <v>107</v>
      </c>
      <c r="DG1106">
        <v>64.98</v>
      </c>
      <c r="DH1106">
        <v>4.33</v>
      </c>
      <c r="DI1106" s="2">
        <v>6.06</v>
      </c>
      <c r="DJ1106">
        <v>-2.4700000000000002</v>
      </c>
      <c r="DK1106">
        <v>0.75292237524914263</v>
      </c>
      <c r="DL1106">
        <v>0</v>
      </c>
      <c r="DM1106">
        <v>0</v>
      </c>
      <c r="DN1106">
        <v>88.8</v>
      </c>
      <c r="DO1106">
        <v>0.55500000000000005</v>
      </c>
      <c r="DP1106">
        <v>0</v>
      </c>
      <c r="DQ1106" s="2">
        <v>0</v>
      </c>
      <c r="DR1106" s="2">
        <v>0</v>
      </c>
      <c r="DS1106">
        <v>0</v>
      </c>
      <c r="DT1106">
        <v>5.3329665173284697</v>
      </c>
      <c r="DU1106">
        <v>2260904.7554615838</v>
      </c>
      <c r="DV1106">
        <v>0</v>
      </c>
    </row>
    <row r="1107" spans="1:126" x14ac:dyDescent="0.15">
      <c r="A1107" t="s">
        <v>1897</v>
      </c>
      <c r="B1107" t="s">
        <v>1947</v>
      </c>
      <c r="C1107">
        <v>22</v>
      </c>
      <c r="D1107">
        <v>57</v>
      </c>
      <c r="E1107" t="s">
        <v>1948</v>
      </c>
      <c r="F1107">
        <v>22057</v>
      </c>
      <c r="G1107" t="s">
        <v>6091</v>
      </c>
      <c r="H1107">
        <v>78</v>
      </c>
      <c r="I1107">
        <v>13.2</v>
      </c>
      <c r="J1107">
        <v>2.7</v>
      </c>
      <c r="K1107">
        <v>0.7</v>
      </c>
      <c r="L1107">
        <v>1.6</v>
      </c>
      <c r="M1107">
        <v>3.8</v>
      </c>
      <c r="N1107">
        <f t="shared" si="70"/>
        <v>6283.0199999999995</v>
      </c>
      <c r="O1107">
        <f t="shared" si="68"/>
        <v>3716.9800000000005</v>
      </c>
      <c r="P1107">
        <f t="shared" si="69"/>
        <v>4.4603760000000019</v>
      </c>
      <c r="Q1107" s="4">
        <v>22057</v>
      </c>
      <c r="R1107" s="5">
        <v>29.491992</v>
      </c>
      <c r="S1107" s="5">
        <v>-90.394848999999994</v>
      </c>
      <c r="T1107">
        <v>3</v>
      </c>
      <c r="U1107">
        <v>0.17953219393195285</v>
      </c>
      <c r="V1107">
        <v>96453</v>
      </c>
      <c r="W1107">
        <v>97235</v>
      </c>
      <c r="X1107">
        <v>97474</v>
      </c>
      <c r="Y1107">
        <v>98363</v>
      </c>
      <c r="Z1107">
        <v>51595</v>
      </c>
      <c r="AA1107">
        <v>22047</v>
      </c>
      <c r="AB1107">
        <v>37425.258999999998</v>
      </c>
      <c r="AC1107">
        <v>51030</v>
      </c>
      <c r="AD1107">
        <v>6</v>
      </c>
      <c r="AE1107">
        <v>6.1554876172107429E-5</v>
      </c>
      <c r="AF1107">
        <v>34</v>
      </c>
      <c r="AG1107">
        <v>407</v>
      </c>
      <c r="AH1107">
        <v>8.3538083538083535E-2</v>
      </c>
      <c r="AI1107" s="3">
        <v>158168</v>
      </c>
      <c r="AJ1107" s="3">
        <v>683695.78135317506</v>
      </c>
      <c r="AK1107">
        <v>54</v>
      </c>
      <c r="AL1107">
        <v>173004.79999999999</v>
      </c>
      <c r="AM1107">
        <v>553919</v>
      </c>
      <c r="AN1107">
        <v>47923</v>
      </c>
      <c r="AO1107">
        <v>601842</v>
      </c>
      <c r="AP1107">
        <v>21</v>
      </c>
      <c r="AQ1107">
        <v>2</v>
      </c>
      <c r="AR1107">
        <v>23</v>
      </c>
      <c r="AS1107">
        <v>0.23654034041240293</v>
      </c>
      <c r="AT1107">
        <v>0</v>
      </c>
      <c r="AU1107">
        <v>4</v>
      </c>
      <c r="AV1107">
        <f t="shared" si="71"/>
        <v>4</v>
      </c>
      <c r="AW1107">
        <v>60802</v>
      </c>
      <c r="AX1107">
        <v>0.63</v>
      </c>
      <c r="AY1107">
        <v>1109489667.2183499</v>
      </c>
      <c r="AZ1107">
        <v>1109489.6672183499</v>
      </c>
      <c r="BA1107">
        <v>5839.6891747006403</v>
      </c>
      <c r="BB1107">
        <v>1.7124199081216731</v>
      </c>
      <c r="BC1107">
        <v>234183</v>
      </c>
      <c r="BD1107">
        <v>74373</v>
      </c>
      <c r="BE1107">
        <v>159810</v>
      </c>
      <c r="BF1107">
        <v>1.6568691487045504</v>
      </c>
      <c r="BG1107">
        <v>2123843</v>
      </c>
      <c r="BH1107">
        <v>21.788815478999528</v>
      </c>
      <c r="BI1107">
        <v>14108</v>
      </c>
      <c r="BJ1107">
        <v>107</v>
      </c>
      <c r="BK1107">
        <v>18</v>
      </c>
      <c r="BL1107">
        <v>8</v>
      </c>
      <c r="BM1107">
        <v>2</v>
      </c>
      <c r="BN1107">
        <v>4</v>
      </c>
      <c r="BO1107">
        <v>6</v>
      </c>
      <c r="BP1107">
        <v>2</v>
      </c>
      <c r="BQ1107">
        <v>27</v>
      </c>
      <c r="BR1107">
        <v>4</v>
      </c>
      <c r="BS1107">
        <v>0</v>
      </c>
      <c r="BT1107">
        <v>210954</v>
      </c>
      <c r="BU1107">
        <v>0.71</v>
      </c>
      <c r="BV1107">
        <v>0.62258009999999997</v>
      </c>
      <c r="BW1107">
        <v>915</v>
      </c>
      <c r="BX1107">
        <v>0.84378589999999998</v>
      </c>
      <c r="BY1107">
        <v>-0.62893719999999997</v>
      </c>
      <c r="BZ1107">
        <v>105</v>
      </c>
      <c r="CA1107">
        <v>24</v>
      </c>
      <c r="CB1107">
        <v>8</v>
      </c>
      <c r="CC1107">
        <v>3</v>
      </c>
      <c r="CD1107">
        <v>4</v>
      </c>
      <c r="CE1107">
        <v>4</v>
      </c>
      <c r="CF1107">
        <v>2</v>
      </c>
      <c r="CG1107">
        <v>35</v>
      </c>
      <c r="CH1107">
        <v>2</v>
      </c>
      <c r="CI1107">
        <v>1</v>
      </c>
      <c r="CJ1107">
        <v>236047</v>
      </c>
      <c r="CK1107">
        <v>0.79645155413964175</v>
      </c>
      <c r="CL1107">
        <v>0.66987653985630269</v>
      </c>
      <c r="CM1107">
        <v>864</v>
      </c>
      <c r="CN1107">
        <v>-0.88114353552815494</v>
      </c>
      <c r="CO1107">
        <v>8597</v>
      </c>
      <c r="CP1107">
        <v>0.75743588500000003</v>
      </c>
      <c r="CQ1107">
        <v>0.44936036000000001</v>
      </c>
      <c r="CR1107">
        <v>87365</v>
      </c>
      <c r="CS1107">
        <v>0.88200000000000001</v>
      </c>
      <c r="CT1107">
        <v>74558</v>
      </c>
      <c r="CU1107">
        <v>0.8</v>
      </c>
      <c r="CV1107">
        <v>100</v>
      </c>
      <c r="CW1107">
        <v>43</v>
      </c>
      <c r="CX1107">
        <v>42</v>
      </c>
      <c r="CY1107">
        <v>415</v>
      </c>
      <c r="CZ1107">
        <v>603</v>
      </c>
      <c r="DA1107" s="2">
        <v>51746</v>
      </c>
      <c r="DB1107" s="2">
        <v>7760</v>
      </c>
      <c r="DC1107" s="2">
        <v>263.38</v>
      </c>
      <c r="DD1107" s="2">
        <v>19982</v>
      </c>
      <c r="DE1107">
        <v>139</v>
      </c>
      <c r="DF1107">
        <v>29</v>
      </c>
      <c r="DG1107">
        <v>21.62</v>
      </c>
      <c r="DH1107">
        <v>9.26</v>
      </c>
      <c r="DI1107" s="2">
        <v>7.21</v>
      </c>
      <c r="DJ1107">
        <v>0.11</v>
      </c>
      <c r="DK1107">
        <v>0.73526250569015228</v>
      </c>
      <c r="DL1107">
        <v>7.3710073710073713E-3</v>
      </c>
      <c r="DM1107">
        <v>0</v>
      </c>
      <c r="DN1107">
        <v>85.9</v>
      </c>
      <c r="DO1107">
        <v>8.4000000000000005E-2</v>
      </c>
      <c r="DP1107">
        <v>0</v>
      </c>
      <c r="DQ1107" s="2">
        <v>0</v>
      </c>
      <c r="DR1107" s="2">
        <v>553.88692007999998</v>
      </c>
      <c r="DS1107">
        <v>5.8781932891245842E-4</v>
      </c>
      <c r="DT1107">
        <v>2.7758489031068101</v>
      </c>
      <c r="DU1107">
        <v>480235.18431221304</v>
      </c>
      <c r="DV1107">
        <v>1</v>
      </c>
    </row>
    <row r="1108" spans="1:126" x14ac:dyDescent="0.15">
      <c r="A1108" t="s">
        <v>1897</v>
      </c>
      <c r="B1108" t="s">
        <v>1188</v>
      </c>
      <c r="C1108">
        <v>22</v>
      </c>
      <c r="D1108">
        <v>59</v>
      </c>
      <c r="E1108" t="s">
        <v>1945</v>
      </c>
      <c r="F1108">
        <v>22059</v>
      </c>
      <c r="G1108" t="s">
        <v>6092</v>
      </c>
      <c r="H1108">
        <v>84.1</v>
      </c>
      <c r="I1108">
        <v>11.8</v>
      </c>
      <c r="J1108">
        <v>1</v>
      </c>
      <c r="K1108">
        <v>0.2</v>
      </c>
      <c r="L1108">
        <v>0.7</v>
      </c>
      <c r="M1108">
        <v>2.2000000000000002</v>
      </c>
      <c r="N1108">
        <f t="shared" si="70"/>
        <v>7218.4199999999992</v>
      </c>
      <c r="O1108">
        <f t="shared" si="68"/>
        <v>2781.5800000000008</v>
      </c>
      <c r="P1108">
        <f t="shared" si="69"/>
        <v>3.3378960000000024</v>
      </c>
      <c r="Q1108" s="4">
        <v>22059</v>
      </c>
      <c r="R1108" s="5">
        <v>31.680083</v>
      </c>
      <c r="S1108" s="5">
        <v>-92.161596000000003</v>
      </c>
      <c r="T1108">
        <v>6</v>
      </c>
      <c r="U1108">
        <v>-5.4903602308041421E-2</v>
      </c>
      <c r="V1108">
        <v>14840</v>
      </c>
      <c r="W1108">
        <v>14874</v>
      </c>
      <c r="X1108">
        <v>14899</v>
      </c>
      <c r="Y1108">
        <v>14984</v>
      </c>
      <c r="Z1108">
        <v>7824</v>
      </c>
      <c r="AA1108">
        <v>22043</v>
      </c>
      <c r="AB1108">
        <v>4807.0200000000004</v>
      </c>
      <c r="AC1108">
        <v>37310</v>
      </c>
      <c r="AD1108">
        <v>2</v>
      </c>
      <c r="AE1108">
        <v>1.3423719712732398E-4</v>
      </c>
      <c r="AF1108">
        <v>0</v>
      </c>
      <c r="AG1108">
        <v>186</v>
      </c>
      <c r="AH1108">
        <v>0</v>
      </c>
      <c r="AI1108" s="3">
        <v>19520</v>
      </c>
      <c r="AJ1108" s="3">
        <v>399797.31832951499</v>
      </c>
      <c r="AK1108">
        <v>70</v>
      </c>
      <c r="AL1108">
        <v>942272</v>
      </c>
      <c r="AM1108">
        <v>660465</v>
      </c>
      <c r="AN1108">
        <v>10542</v>
      </c>
      <c r="AO1108">
        <v>671007</v>
      </c>
      <c r="AP1108">
        <v>0</v>
      </c>
      <c r="AQ1108">
        <v>0</v>
      </c>
      <c r="AR1108">
        <v>0</v>
      </c>
      <c r="AS1108">
        <v>0</v>
      </c>
      <c r="AT1108">
        <v>24</v>
      </c>
      <c r="AU1108">
        <v>269</v>
      </c>
      <c r="AV1108">
        <f t="shared" si="71"/>
        <v>293</v>
      </c>
      <c r="AW1108">
        <v>0</v>
      </c>
      <c r="AX1108">
        <v>0</v>
      </c>
      <c r="AY1108">
        <v>3416370418.9967399</v>
      </c>
      <c r="AZ1108">
        <v>3416370.4189967397</v>
      </c>
      <c r="BA1108">
        <v>37929.712917735102</v>
      </c>
      <c r="BB1108">
        <v>0.2636455493794212</v>
      </c>
      <c r="BC1108">
        <v>15749</v>
      </c>
      <c r="BD1108">
        <v>7430</v>
      </c>
      <c r="BE1108">
        <v>8319</v>
      </c>
      <c r="BF1108">
        <v>0.56057951482479784</v>
      </c>
      <c r="BG1108">
        <v>257719</v>
      </c>
      <c r="BH1108">
        <v>17.297738103228404</v>
      </c>
      <c r="BI1108">
        <v>2552</v>
      </c>
      <c r="BJ1108">
        <v>28</v>
      </c>
      <c r="BK1108">
        <v>7</v>
      </c>
      <c r="BL1108">
        <v>4</v>
      </c>
      <c r="BM1108">
        <v>1</v>
      </c>
      <c r="BN1108">
        <v>0</v>
      </c>
      <c r="BO1108">
        <v>1</v>
      </c>
      <c r="BP1108">
        <v>1</v>
      </c>
      <c r="BQ1108">
        <v>8</v>
      </c>
      <c r="BR1108">
        <v>4</v>
      </c>
      <c r="BS1108">
        <v>0</v>
      </c>
      <c r="BT1108">
        <v>93682</v>
      </c>
      <c r="BU1108">
        <v>0.72</v>
      </c>
      <c r="BV1108">
        <v>0.54122029999999999</v>
      </c>
      <c r="BW1108">
        <v>320</v>
      </c>
      <c r="BX1108">
        <v>0.57641799999999999</v>
      </c>
      <c r="BY1108">
        <v>-1.401052</v>
      </c>
      <c r="BZ1108">
        <v>24</v>
      </c>
      <c r="CA1108">
        <v>6</v>
      </c>
      <c r="CB1108">
        <v>4</v>
      </c>
      <c r="CC1108">
        <v>1</v>
      </c>
      <c r="CD1108">
        <v>0</v>
      </c>
      <c r="CE1108">
        <v>1</v>
      </c>
      <c r="CF1108">
        <v>0</v>
      </c>
      <c r="CG1108">
        <v>11</v>
      </c>
      <c r="CH1108">
        <v>4</v>
      </c>
      <c r="CI1108">
        <v>0</v>
      </c>
      <c r="CJ1108">
        <v>97875</v>
      </c>
      <c r="CK1108">
        <v>0.52107279693486586</v>
      </c>
      <c r="CL1108">
        <v>0.67674056113612746</v>
      </c>
      <c r="CM1108">
        <v>282</v>
      </c>
      <c r="CN1108">
        <v>-1.2379819360427646</v>
      </c>
      <c r="CO1108">
        <v>929</v>
      </c>
      <c r="CP1108">
        <v>0.88107185399999999</v>
      </c>
      <c r="CQ1108">
        <v>0.173895681</v>
      </c>
      <c r="CR1108">
        <v>13224</v>
      </c>
      <c r="CS1108">
        <v>0.85599999999999998</v>
      </c>
      <c r="CT1108">
        <v>75812</v>
      </c>
      <c r="CU1108">
        <v>0.79514665881000002</v>
      </c>
      <c r="CV1108">
        <v>5</v>
      </c>
      <c r="CW1108">
        <v>3</v>
      </c>
      <c r="CX1108">
        <v>7</v>
      </c>
      <c r="CY1108">
        <v>76</v>
      </c>
      <c r="CZ1108">
        <v>279</v>
      </c>
      <c r="DA1108" s="2">
        <v>6225</v>
      </c>
      <c r="DB1108" s="2">
        <v>980</v>
      </c>
      <c r="DC1108" s="2">
        <v>144.12</v>
      </c>
      <c r="DD1108" s="2">
        <v>1952</v>
      </c>
      <c r="DE1108">
        <v>77</v>
      </c>
      <c r="DF1108">
        <v>18</v>
      </c>
      <c r="DG1108">
        <v>13.53</v>
      </c>
      <c r="DH1108">
        <v>27.07</v>
      </c>
      <c r="DI1108" s="2">
        <v>6.77</v>
      </c>
      <c r="DJ1108">
        <v>-0.02</v>
      </c>
      <c r="DK1108">
        <v>0.98340163934426228</v>
      </c>
      <c r="DL1108">
        <v>0</v>
      </c>
      <c r="DM1108">
        <v>0</v>
      </c>
      <c r="DN1108">
        <v>134.1</v>
      </c>
      <c r="DO1108">
        <v>0.34</v>
      </c>
      <c r="DP1108">
        <v>574.91999999999996</v>
      </c>
      <c r="DQ1108" s="2">
        <v>0</v>
      </c>
      <c r="DR1108" s="2">
        <v>4855.4465000099999</v>
      </c>
      <c r="DS1108">
        <v>0</v>
      </c>
      <c r="DT1108">
        <v>2.0021442528095998</v>
      </c>
      <c r="DU1108">
        <v>1886564.4693834072</v>
      </c>
      <c r="DV1108">
        <v>0</v>
      </c>
    </row>
    <row r="1109" spans="1:126" x14ac:dyDescent="0.15">
      <c r="A1109" t="s">
        <v>1897</v>
      </c>
      <c r="B1109" t="s">
        <v>337</v>
      </c>
      <c r="C1109">
        <v>22</v>
      </c>
      <c r="D1109">
        <v>61</v>
      </c>
      <c r="E1109" t="s">
        <v>1949</v>
      </c>
      <c r="F1109">
        <v>22061</v>
      </c>
      <c r="G1109" t="s">
        <v>6093</v>
      </c>
      <c r="H1109">
        <v>54.2</v>
      </c>
      <c r="I1109">
        <v>40.4</v>
      </c>
      <c r="J1109">
        <v>0.2</v>
      </c>
      <c r="K1109">
        <v>1.7</v>
      </c>
      <c r="L1109">
        <v>1</v>
      </c>
      <c r="M1109">
        <v>2.5</v>
      </c>
      <c r="N1109">
        <f t="shared" si="70"/>
        <v>4579.9800000000005</v>
      </c>
      <c r="O1109">
        <f t="shared" si="68"/>
        <v>5420.0199999999995</v>
      </c>
      <c r="P1109">
        <f t="shared" si="69"/>
        <v>6.504024000000002</v>
      </c>
      <c r="Q1109" s="4">
        <v>22061</v>
      </c>
      <c r="R1109" s="5">
        <v>32.601823000000003</v>
      </c>
      <c r="S1109" s="5">
        <v>-92.662302999999994</v>
      </c>
      <c r="T1109">
        <v>4</v>
      </c>
      <c r="U1109">
        <v>6.9217480580951618E-2</v>
      </c>
      <c r="V1109">
        <v>46543</v>
      </c>
      <c r="W1109">
        <v>47243</v>
      </c>
      <c r="X1109">
        <v>47349</v>
      </c>
      <c r="Y1109">
        <v>47634</v>
      </c>
      <c r="Z1109">
        <v>19808</v>
      </c>
      <c r="AA1109">
        <v>22049</v>
      </c>
      <c r="AB1109">
        <v>14787.013999999999</v>
      </c>
      <c r="AC1109">
        <v>33467</v>
      </c>
      <c r="AD1109">
        <v>1</v>
      </c>
      <c r="AE1109">
        <v>2.111977021690004E-5</v>
      </c>
      <c r="AF1109">
        <v>20</v>
      </c>
      <c r="AG1109">
        <v>346</v>
      </c>
      <c r="AH1109">
        <v>5.7803468208092484E-2</v>
      </c>
      <c r="AI1109" s="3">
        <v>55835</v>
      </c>
      <c r="AJ1109" s="3">
        <v>301914.40424786002</v>
      </c>
      <c r="AK1109">
        <v>80</v>
      </c>
      <c r="AL1109">
        <v>302272</v>
      </c>
      <c r="AM1109">
        <v>640442</v>
      </c>
      <c r="AN1109">
        <v>22802</v>
      </c>
      <c r="AO1109">
        <v>663244</v>
      </c>
      <c r="AP1109">
        <v>1</v>
      </c>
      <c r="AQ1109">
        <v>0</v>
      </c>
      <c r="AR1109">
        <v>1</v>
      </c>
      <c r="AS1109">
        <v>2.1167157039138074E-2</v>
      </c>
      <c r="AT1109">
        <v>2</v>
      </c>
      <c r="AU1109">
        <v>35</v>
      </c>
      <c r="AV1109">
        <f t="shared" si="71"/>
        <v>37</v>
      </c>
      <c r="AW1109">
        <v>32993</v>
      </c>
      <c r="AX1109">
        <v>0.71</v>
      </c>
      <c r="AY1109">
        <v>154407117.26296699</v>
      </c>
      <c r="AZ1109">
        <v>154407.11726296699</v>
      </c>
      <c r="BA1109">
        <v>3644.6666512444399</v>
      </c>
      <c r="BB1109">
        <v>2.7437351497113149</v>
      </c>
      <c r="BC1109">
        <v>43529</v>
      </c>
      <c r="BD1109">
        <v>9225</v>
      </c>
      <c r="BE1109">
        <v>34304</v>
      </c>
      <c r="BF1109">
        <v>0.73703886728401691</v>
      </c>
      <c r="BG1109">
        <v>1162373</v>
      </c>
      <c r="BH1109">
        <v>24.54905066632875</v>
      </c>
      <c r="BI1109">
        <v>4598</v>
      </c>
      <c r="BJ1109">
        <v>50</v>
      </c>
      <c r="BK1109">
        <v>3</v>
      </c>
      <c r="BL1109">
        <v>2</v>
      </c>
      <c r="BM1109">
        <v>0</v>
      </c>
      <c r="BN1109">
        <v>0</v>
      </c>
      <c r="BO1109">
        <v>1</v>
      </c>
      <c r="BP1109">
        <v>0</v>
      </c>
      <c r="BQ1109">
        <v>5</v>
      </c>
      <c r="BR1109">
        <v>3</v>
      </c>
      <c r="BS1109">
        <v>0</v>
      </c>
      <c r="BT1109">
        <v>43286</v>
      </c>
      <c r="BU1109">
        <v>0.63</v>
      </c>
      <c r="BV1109">
        <v>0.57290079999999999</v>
      </c>
      <c r="BW1109">
        <v>290</v>
      </c>
      <c r="BX1109">
        <v>1.4785379999999999</v>
      </c>
      <c r="BY1109">
        <v>2.3795E-2</v>
      </c>
      <c r="BZ1109">
        <v>54</v>
      </c>
      <c r="CA1109">
        <v>4</v>
      </c>
      <c r="CB1109">
        <v>2</v>
      </c>
      <c r="CC1109">
        <v>0</v>
      </c>
      <c r="CD1109">
        <v>0</v>
      </c>
      <c r="CE1109">
        <v>1</v>
      </c>
      <c r="CF1109">
        <v>0</v>
      </c>
      <c r="CG1109">
        <v>4</v>
      </c>
      <c r="CH1109">
        <v>2</v>
      </c>
      <c r="CI1109">
        <v>0</v>
      </c>
      <c r="CJ1109">
        <v>47429</v>
      </c>
      <c r="CK1109">
        <v>1.4126378376099011</v>
      </c>
      <c r="CL1109">
        <v>0.67820032137118369</v>
      </c>
      <c r="CM1109">
        <v>264</v>
      </c>
      <c r="CN1109">
        <v>6.4301573162038578E-2</v>
      </c>
      <c r="CO1109">
        <v>7082</v>
      </c>
      <c r="CP1109">
        <v>0.71113649800000001</v>
      </c>
      <c r="CQ1109">
        <v>0.534282327</v>
      </c>
      <c r="CR1109">
        <v>37284</v>
      </c>
      <c r="CS1109">
        <v>0.77800000000000002</v>
      </c>
      <c r="CT1109">
        <v>36397</v>
      </c>
      <c r="CU1109">
        <v>0.74456658857000013</v>
      </c>
      <c r="CV1109">
        <v>104</v>
      </c>
      <c r="CW1109">
        <v>17</v>
      </c>
      <c r="CX1109">
        <v>32</v>
      </c>
      <c r="CY1109">
        <v>305</v>
      </c>
      <c r="CZ1109">
        <v>519</v>
      </c>
      <c r="DA1109" s="2">
        <v>26108</v>
      </c>
      <c r="DB1109" s="2">
        <v>4975</v>
      </c>
      <c r="DC1109" s="2">
        <v>147.63999999999999</v>
      </c>
      <c r="DD1109" s="2">
        <v>21591</v>
      </c>
      <c r="DE1109">
        <v>162</v>
      </c>
      <c r="DF1109">
        <v>44</v>
      </c>
      <c r="DG1109">
        <v>50.62</v>
      </c>
      <c r="DH1109">
        <v>2.11</v>
      </c>
      <c r="DI1109" s="2">
        <v>12.65</v>
      </c>
      <c r="DJ1109">
        <v>-0.99</v>
      </c>
      <c r="DK1109">
        <v>0.96869347183666155</v>
      </c>
      <c r="DL1109">
        <v>0</v>
      </c>
      <c r="DM1109">
        <v>0</v>
      </c>
      <c r="DN1109">
        <v>56.9</v>
      </c>
      <c r="DO1109">
        <v>0.19600000000000001</v>
      </c>
      <c r="DP1109">
        <v>0</v>
      </c>
      <c r="DQ1109" s="2">
        <v>0</v>
      </c>
      <c r="DR1109" s="2">
        <v>399.23205066000003</v>
      </c>
      <c r="DS1109">
        <v>1.320770864195162E-3</v>
      </c>
      <c r="DT1109">
        <v>2.13280035371494</v>
      </c>
      <c r="DU1109">
        <v>644685.82851812232</v>
      </c>
      <c r="DV1109">
        <v>0</v>
      </c>
    </row>
    <row r="1110" spans="1:126" x14ac:dyDescent="0.15">
      <c r="A1110" t="s">
        <v>1897</v>
      </c>
      <c r="B1110" t="s">
        <v>1193</v>
      </c>
      <c r="C1110">
        <v>22</v>
      </c>
      <c r="D1110">
        <v>63</v>
      </c>
      <c r="E1110" t="s">
        <v>1950</v>
      </c>
      <c r="F1110">
        <v>22063</v>
      </c>
      <c r="G1110" t="s">
        <v>6094</v>
      </c>
      <c r="H1110">
        <v>90.1</v>
      </c>
      <c r="I1110">
        <v>5</v>
      </c>
      <c r="J1110">
        <v>0.4</v>
      </c>
      <c r="K1110">
        <v>0.5</v>
      </c>
      <c r="L1110">
        <v>1</v>
      </c>
      <c r="M1110">
        <v>3</v>
      </c>
      <c r="N1110">
        <f t="shared" si="70"/>
        <v>8153.4199999999992</v>
      </c>
      <c r="O1110">
        <f t="shared" si="68"/>
        <v>1846.5800000000008</v>
      </c>
      <c r="P1110">
        <f t="shared" si="69"/>
        <v>2.2158960000000016</v>
      </c>
      <c r="Q1110" s="4">
        <v>22063</v>
      </c>
      <c r="R1110" s="5">
        <v>30.440418999999999</v>
      </c>
      <c r="S1110" s="5">
        <v>-90.727474000000001</v>
      </c>
      <c r="T1110">
        <v>2</v>
      </c>
      <c r="U1110">
        <v>7.8407826429073457E-2</v>
      </c>
      <c r="V1110">
        <v>128192</v>
      </c>
      <c r="W1110">
        <v>132160</v>
      </c>
      <c r="X1110">
        <v>133949</v>
      </c>
      <c r="Y1110">
        <v>137564</v>
      </c>
      <c r="Z1110">
        <v>71884</v>
      </c>
      <c r="AA1110">
        <v>22051</v>
      </c>
      <c r="AB1110">
        <v>55092.675999999999</v>
      </c>
      <c r="AC1110">
        <v>58251</v>
      </c>
      <c r="AD1110">
        <v>1</v>
      </c>
      <c r="AE1110">
        <v>7.4655279248072029E-6</v>
      </c>
      <c r="AF1110">
        <v>27</v>
      </c>
      <c r="AG1110">
        <v>405</v>
      </c>
      <c r="AH1110">
        <v>6.6666666666666666E-2</v>
      </c>
      <c r="AI1110" s="3">
        <v>27571</v>
      </c>
      <c r="AJ1110" s="3">
        <v>414826.87479437003</v>
      </c>
      <c r="AK1110">
        <v>24</v>
      </c>
      <c r="AL1110">
        <v>449849.59999999998</v>
      </c>
      <c r="AM1110">
        <v>432028</v>
      </c>
      <c r="AN1110">
        <v>18811</v>
      </c>
      <c r="AO1110">
        <v>450839</v>
      </c>
      <c r="AP1110">
        <v>1</v>
      </c>
      <c r="AQ1110">
        <v>1</v>
      </c>
      <c r="AR1110">
        <v>2</v>
      </c>
      <c r="AS1110">
        <v>1.513317191283293E-2</v>
      </c>
      <c r="AT1110">
        <v>1</v>
      </c>
      <c r="AU1110">
        <v>58</v>
      </c>
      <c r="AV1110">
        <f t="shared" si="71"/>
        <v>59</v>
      </c>
      <c r="AW1110">
        <v>108584</v>
      </c>
      <c r="AX1110">
        <v>0.98</v>
      </c>
      <c r="AY1110">
        <v>631114015.45275295</v>
      </c>
      <c r="AZ1110">
        <v>631114.01545275294</v>
      </c>
      <c r="BA1110">
        <v>6832.6939726207702</v>
      </c>
      <c r="BB1110">
        <v>1.4635515713232459</v>
      </c>
      <c r="BC1110">
        <v>65037</v>
      </c>
      <c r="BD1110">
        <v>142802</v>
      </c>
      <c r="BE1110">
        <v>-77765</v>
      </c>
      <c r="BF1110">
        <v>-0.6066291188217674</v>
      </c>
      <c r="BG1110">
        <v>1012595</v>
      </c>
      <c r="BH1110">
        <v>7.5595562490201491</v>
      </c>
      <c r="BI1110">
        <v>14563</v>
      </c>
      <c r="BJ1110">
        <v>69</v>
      </c>
      <c r="BK1110">
        <v>4</v>
      </c>
      <c r="BL1110">
        <v>4</v>
      </c>
      <c r="BM1110">
        <v>0</v>
      </c>
      <c r="BN1110">
        <v>0</v>
      </c>
      <c r="BO1110">
        <v>0</v>
      </c>
      <c r="BP1110">
        <v>0</v>
      </c>
      <c r="BQ1110">
        <v>11</v>
      </c>
      <c r="BR1110">
        <v>3</v>
      </c>
      <c r="BS1110">
        <v>0</v>
      </c>
      <c r="BT1110">
        <v>123326</v>
      </c>
      <c r="BU1110">
        <v>0.67</v>
      </c>
      <c r="BV1110">
        <v>0.58279510000000001</v>
      </c>
      <c r="BW1110">
        <v>267</v>
      </c>
      <c r="BX1110">
        <v>0.73788169999999997</v>
      </c>
      <c r="BY1110">
        <v>-1.2087330000000001</v>
      </c>
      <c r="BZ1110">
        <v>78</v>
      </c>
      <c r="CA1110">
        <v>2</v>
      </c>
      <c r="CB1110">
        <v>6</v>
      </c>
      <c r="CC1110">
        <v>0</v>
      </c>
      <c r="CD1110">
        <v>0</v>
      </c>
      <c r="CE1110">
        <v>1</v>
      </c>
      <c r="CF1110">
        <v>0</v>
      </c>
      <c r="CG1110">
        <v>8</v>
      </c>
      <c r="CH1110">
        <v>3</v>
      </c>
      <c r="CI1110">
        <v>0</v>
      </c>
      <c r="CJ1110">
        <v>135717</v>
      </c>
      <c r="CK1110">
        <v>0.72209082134146796</v>
      </c>
      <c r="CL1110">
        <v>0.67564831594076113</v>
      </c>
      <c r="CM1110">
        <v>237</v>
      </c>
      <c r="CN1110">
        <v>-1.240808378819118</v>
      </c>
      <c r="CO1110">
        <v>14206</v>
      </c>
      <c r="CP1110">
        <v>0.45221136899999997</v>
      </c>
      <c r="CQ1110">
        <v>0.58219512600000001</v>
      </c>
      <c r="CR1110">
        <v>124558</v>
      </c>
      <c r="CS1110">
        <v>0.9</v>
      </c>
      <c r="CT1110">
        <v>103195</v>
      </c>
      <c r="CU1110">
        <v>0.80036367116000007</v>
      </c>
      <c r="CV1110">
        <v>78</v>
      </c>
      <c r="CW1110">
        <v>36</v>
      </c>
      <c r="CX1110">
        <v>29</v>
      </c>
      <c r="CY1110">
        <v>229</v>
      </c>
      <c r="CZ1110">
        <v>633</v>
      </c>
      <c r="DA1110" s="2">
        <v>43056</v>
      </c>
      <c r="DB1110" s="2">
        <v>12980</v>
      </c>
      <c r="DC1110" s="2">
        <v>114.88</v>
      </c>
      <c r="DD1110" s="2">
        <v>12055</v>
      </c>
      <c r="DE1110">
        <v>223</v>
      </c>
      <c r="DF1110">
        <v>40</v>
      </c>
      <c r="DG1110">
        <v>14.17</v>
      </c>
      <c r="DH1110">
        <v>4.4800000000000004</v>
      </c>
      <c r="DI1110" s="2">
        <v>2.98</v>
      </c>
      <c r="DJ1110">
        <v>7.0000000000000007E-2</v>
      </c>
      <c r="DK1110">
        <v>0.96122737659134594</v>
      </c>
      <c r="DL1110">
        <v>0</v>
      </c>
      <c r="DM1110">
        <v>0</v>
      </c>
      <c r="DN1110">
        <v>135.4</v>
      </c>
      <c r="DO1110">
        <v>0.32500000000000001</v>
      </c>
      <c r="DP1110">
        <v>3.88</v>
      </c>
      <c r="DQ1110" s="2">
        <v>0</v>
      </c>
      <c r="DR1110" s="2">
        <v>144.61148258</v>
      </c>
      <c r="DS1110">
        <v>3.2146662836645849E-4</v>
      </c>
      <c r="DT1110">
        <v>2.5011149635498802</v>
      </c>
      <c r="DU1110">
        <v>1125125.5659069282</v>
      </c>
      <c r="DV1110">
        <v>0</v>
      </c>
    </row>
    <row r="1111" spans="1:126" x14ac:dyDescent="0.15">
      <c r="A1111" t="s">
        <v>1897</v>
      </c>
      <c r="B1111" t="s">
        <v>192</v>
      </c>
      <c r="C1111">
        <v>22</v>
      </c>
      <c r="D1111">
        <v>65</v>
      </c>
      <c r="E1111" t="s">
        <v>1951</v>
      </c>
      <c r="F1111">
        <v>22065</v>
      </c>
      <c r="G1111" t="s">
        <v>6095</v>
      </c>
      <c r="H1111">
        <v>36.4</v>
      </c>
      <c r="I1111">
        <v>60.8</v>
      </c>
      <c r="J1111">
        <v>0.2</v>
      </c>
      <c r="K1111">
        <v>0.2</v>
      </c>
      <c r="L1111">
        <v>0.9</v>
      </c>
      <c r="M1111">
        <v>1.6</v>
      </c>
      <c r="N1111">
        <f t="shared" si="70"/>
        <v>5025.05</v>
      </c>
      <c r="O1111">
        <f t="shared" si="68"/>
        <v>4974.95</v>
      </c>
      <c r="P1111">
        <f t="shared" si="69"/>
        <v>5.969940000000002</v>
      </c>
      <c r="Q1111" s="4">
        <v>22065</v>
      </c>
      <c r="R1111" s="5">
        <v>32.341374999999999</v>
      </c>
      <c r="S1111" s="5">
        <v>-91.242023000000003</v>
      </c>
      <c r="T1111">
        <v>7</v>
      </c>
      <c r="U1111">
        <v>0.13197457623639283</v>
      </c>
      <c r="V1111">
        <v>12113</v>
      </c>
      <c r="W1111">
        <v>12008</v>
      </c>
      <c r="X1111">
        <v>11873</v>
      </c>
      <c r="Y1111">
        <v>11552</v>
      </c>
      <c r="Z1111">
        <v>6343</v>
      </c>
      <c r="AA1111">
        <v>22053</v>
      </c>
      <c r="AB1111">
        <v>3832.4920000000002</v>
      </c>
      <c r="AC1111">
        <v>23854</v>
      </c>
      <c r="AD1111">
        <v>0</v>
      </c>
      <c r="AE1111">
        <v>0</v>
      </c>
      <c r="AF1111">
        <v>2</v>
      </c>
      <c r="AG1111">
        <v>295</v>
      </c>
      <c r="AH1111">
        <v>6.7796610169491523E-3</v>
      </c>
      <c r="AI1111" s="3">
        <v>224565</v>
      </c>
      <c r="AJ1111" s="3">
        <v>399638.58203119499</v>
      </c>
      <c r="AK1111">
        <v>343</v>
      </c>
      <c r="AL1111">
        <v>416377.60000000003</v>
      </c>
      <c r="AM1111">
        <v>353768</v>
      </c>
      <c r="AN1111">
        <v>98955</v>
      </c>
      <c r="AO1111">
        <v>452723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6</v>
      </c>
      <c r="AV1111">
        <f t="shared" si="71"/>
        <v>6</v>
      </c>
      <c r="AW1111">
        <v>644</v>
      </c>
      <c r="AX1111">
        <v>6.0000000000000053E-2</v>
      </c>
      <c r="AY1111">
        <v>45728596.284918301</v>
      </c>
      <c r="AZ1111">
        <v>45728.596284918298</v>
      </c>
      <c r="BA1111">
        <v>3309.49916244725</v>
      </c>
      <c r="BB1111">
        <v>3.0216052366683113</v>
      </c>
      <c r="BC1111">
        <v>21125</v>
      </c>
      <c r="BD1111">
        <v>6864</v>
      </c>
      <c r="BE1111">
        <v>14261</v>
      </c>
      <c r="BF1111">
        <v>1.1773301411706432</v>
      </c>
      <c r="BG1111">
        <v>146158</v>
      </c>
      <c r="BH1111">
        <v>12.310115387854797</v>
      </c>
      <c r="BI1111">
        <v>1391</v>
      </c>
      <c r="BJ1111">
        <v>5</v>
      </c>
      <c r="BK1111">
        <v>0</v>
      </c>
      <c r="BL1111">
        <v>0</v>
      </c>
      <c r="BM1111">
        <v>0</v>
      </c>
      <c r="BN1111">
        <v>1</v>
      </c>
      <c r="BO1111">
        <v>1</v>
      </c>
      <c r="BP1111">
        <v>0</v>
      </c>
      <c r="BQ1111">
        <v>0</v>
      </c>
      <c r="BR1111">
        <v>1</v>
      </c>
      <c r="BS1111">
        <v>0</v>
      </c>
      <c r="BT1111">
        <v>11385</v>
      </c>
      <c r="BU1111">
        <v>0.52</v>
      </c>
      <c r="BV1111">
        <v>0.62952850000000005</v>
      </c>
      <c r="BW1111">
        <v>38</v>
      </c>
      <c r="BX1111">
        <v>0.70267900000000005</v>
      </c>
      <c r="BY1111">
        <v>-0.7227517</v>
      </c>
      <c r="BZ1111">
        <v>6</v>
      </c>
      <c r="CA1111">
        <v>0</v>
      </c>
      <c r="CB1111">
        <v>0</v>
      </c>
      <c r="CC1111">
        <v>0</v>
      </c>
      <c r="CD1111">
        <v>1</v>
      </c>
      <c r="CE1111">
        <v>2</v>
      </c>
      <c r="CF1111">
        <v>0</v>
      </c>
      <c r="CG1111">
        <v>0</v>
      </c>
      <c r="CH1111">
        <v>1</v>
      </c>
      <c r="CI1111">
        <v>0</v>
      </c>
      <c r="CJ1111">
        <v>11793</v>
      </c>
      <c r="CK1111">
        <v>0.84796065462562531</v>
      </c>
      <c r="CL1111">
        <v>0.64267129228100606</v>
      </c>
      <c r="CM1111">
        <v>21</v>
      </c>
      <c r="CN1111">
        <v>-1.2047712334206129</v>
      </c>
      <c r="CO1111">
        <v>708</v>
      </c>
      <c r="CP1111">
        <v>-0.9289350931</v>
      </c>
      <c r="CQ1111">
        <v>-0.99837913730000005</v>
      </c>
      <c r="CR1111">
        <v>8134</v>
      </c>
      <c r="CS1111">
        <v>0.71900000000000008</v>
      </c>
      <c r="CT1111">
        <v>9254</v>
      </c>
      <c r="CU1111">
        <v>0.73771580344999999</v>
      </c>
      <c r="CV1111">
        <v>21</v>
      </c>
      <c r="CW1111">
        <v>2</v>
      </c>
      <c r="CX1111">
        <v>6</v>
      </c>
      <c r="CY1111">
        <v>492</v>
      </c>
      <c r="CZ1111">
        <v>439</v>
      </c>
      <c r="DA1111" s="2">
        <v>5138</v>
      </c>
      <c r="DB1111" s="2">
        <v>550</v>
      </c>
      <c r="DC1111" s="2">
        <v>33.54</v>
      </c>
      <c r="DD1111" s="2">
        <v>7575</v>
      </c>
      <c r="DE1111">
        <v>115</v>
      </c>
      <c r="DF1111">
        <v>36</v>
      </c>
      <c r="DG1111">
        <v>8.3800000000000008</v>
      </c>
      <c r="DH1111">
        <v>8.3800000000000008</v>
      </c>
      <c r="DI1111" s="2">
        <v>16.77</v>
      </c>
      <c r="DJ1111">
        <v>-0.68</v>
      </c>
      <c r="DK1111">
        <v>0.77721372431144653</v>
      </c>
      <c r="DL1111">
        <v>0</v>
      </c>
      <c r="DM1111">
        <v>0</v>
      </c>
      <c r="DN1111">
        <v>348.6</v>
      </c>
      <c r="DO1111">
        <v>0.76300000000000001</v>
      </c>
      <c r="DP1111">
        <v>26636.469999999998</v>
      </c>
      <c r="DQ1111" s="2">
        <v>0</v>
      </c>
      <c r="DR1111" s="2">
        <v>44420.163899130006</v>
      </c>
      <c r="DS1111">
        <v>0.10206644249884481</v>
      </c>
      <c r="DT1111">
        <v>3.5125046810822398</v>
      </c>
      <c r="DU1111">
        <v>1462528.2690977885</v>
      </c>
      <c r="DV1111">
        <v>0</v>
      </c>
    </row>
    <row r="1112" spans="1:126" x14ac:dyDescent="0.15">
      <c r="A1112" t="s">
        <v>1897</v>
      </c>
      <c r="B1112" t="s">
        <v>1952</v>
      </c>
      <c r="C1112">
        <v>22</v>
      </c>
      <c r="D1112">
        <v>67</v>
      </c>
      <c r="E1112" t="s">
        <v>1953</v>
      </c>
      <c r="F1112">
        <v>22067</v>
      </c>
      <c r="G1112" t="s">
        <v>6096</v>
      </c>
      <c r="H1112">
        <v>50.9</v>
      </c>
      <c r="I1112">
        <v>46.7</v>
      </c>
      <c r="J1112">
        <v>0.1</v>
      </c>
      <c r="K1112">
        <v>0.4</v>
      </c>
      <c r="L1112">
        <v>0.9</v>
      </c>
      <c r="M1112">
        <v>0.9</v>
      </c>
      <c r="N1112">
        <f t="shared" si="70"/>
        <v>4773.4900000000016</v>
      </c>
      <c r="O1112">
        <f t="shared" si="68"/>
        <v>5226.5099999999984</v>
      </c>
      <c r="P1112">
        <f t="shared" si="69"/>
        <v>6.2718120000000006</v>
      </c>
      <c r="Q1112" s="4">
        <v>22067</v>
      </c>
      <c r="R1112" s="5">
        <v>32.820008000000001</v>
      </c>
      <c r="S1112" s="5">
        <v>-91.800398999999999</v>
      </c>
      <c r="T1112">
        <v>6</v>
      </c>
      <c r="U1112">
        <v>0.19650161583414164</v>
      </c>
      <c r="V1112">
        <v>27893</v>
      </c>
      <c r="W1112">
        <v>27319</v>
      </c>
      <c r="X1112">
        <v>27012</v>
      </c>
      <c r="Y1112">
        <v>26309</v>
      </c>
      <c r="Z1112">
        <v>13607</v>
      </c>
      <c r="AA1112">
        <v>22055</v>
      </c>
      <c r="AB1112">
        <v>8697.6040000000012</v>
      </c>
      <c r="AC1112">
        <v>28003</v>
      </c>
      <c r="AD1112">
        <v>0</v>
      </c>
      <c r="AE1112">
        <v>0</v>
      </c>
      <c r="AF1112">
        <v>11</v>
      </c>
      <c r="AG1112">
        <v>434</v>
      </c>
      <c r="AH1112">
        <v>2.5345622119815669E-2</v>
      </c>
      <c r="AI1112" s="3">
        <v>279050</v>
      </c>
      <c r="AJ1112" s="3">
        <v>508757.11854705506</v>
      </c>
      <c r="AK1112">
        <v>180</v>
      </c>
      <c r="AL1112">
        <v>515366.40000000002</v>
      </c>
      <c r="AM1112">
        <v>273375</v>
      </c>
      <c r="AN1112">
        <v>88880</v>
      </c>
      <c r="AO1112">
        <v>362255</v>
      </c>
      <c r="AP1112">
        <v>4</v>
      </c>
      <c r="AQ1112">
        <v>1</v>
      </c>
      <c r="AR1112">
        <v>5</v>
      </c>
      <c r="AS1112">
        <v>0.18302280464145834</v>
      </c>
      <c r="AT1112">
        <v>5</v>
      </c>
      <c r="AU1112">
        <v>9</v>
      </c>
      <c r="AV1112">
        <f t="shared" si="71"/>
        <v>14</v>
      </c>
      <c r="AW1112">
        <v>20452</v>
      </c>
      <c r="AX1112">
        <v>0.8</v>
      </c>
      <c r="AY1112">
        <v>1066597334.90206</v>
      </c>
      <c r="AZ1112">
        <v>1066597.33490206</v>
      </c>
      <c r="BA1112">
        <v>34085.746860480504</v>
      </c>
      <c r="BB1112">
        <v>0.29337775818531769</v>
      </c>
      <c r="BC1112">
        <v>163448</v>
      </c>
      <c r="BD1112">
        <v>79412</v>
      </c>
      <c r="BE1112">
        <v>84036</v>
      </c>
      <c r="BF1112">
        <v>3.0127989101208188</v>
      </c>
      <c r="BG1112">
        <v>268852</v>
      </c>
      <c r="BH1112">
        <v>9.9530579001925066</v>
      </c>
      <c r="BI1112">
        <v>4221</v>
      </c>
      <c r="BJ1112">
        <v>35</v>
      </c>
      <c r="BK1112">
        <v>6</v>
      </c>
      <c r="BL1112">
        <v>3</v>
      </c>
      <c r="BM1112">
        <v>0</v>
      </c>
      <c r="BN1112">
        <v>0</v>
      </c>
      <c r="BO1112">
        <v>2</v>
      </c>
      <c r="BP1112">
        <v>0</v>
      </c>
      <c r="BQ1112">
        <v>0</v>
      </c>
      <c r="BR1112">
        <v>1</v>
      </c>
      <c r="BS1112">
        <v>0</v>
      </c>
      <c r="BT1112">
        <v>28223</v>
      </c>
      <c r="BU1112">
        <v>0.68</v>
      </c>
      <c r="BV1112">
        <v>0.61015070000000005</v>
      </c>
      <c r="BW1112">
        <v>133</v>
      </c>
      <c r="BX1112">
        <v>1.665308</v>
      </c>
      <c r="BY1112">
        <v>3.77527E-2</v>
      </c>
      <c r="BZ1112">
        <v>31</v>
      </c>
      <c r="CA1112">
        <v>6</v>
      </c>
      <c r="CB1112">
        <v>3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26744</v>
      </c>
      <c r="CK1112">
        <v>1.6078372719114569</v>
      </c>
      <c r="CL1112">
        <v>0.62947252856928992</v>
      </c>
      <c r="CM1112">
        <v>116</v>
      </c>
      <c r="CN1112">
        <v>-0.19149149809793906</v>
      </c>
      <c r="CO1112">
        <v>1746</v>
      </c>
      <c r="CP1112">
        <v>-0.77912600070000004</v>
      </c>
      <c r="CQ1112">
        <v>-0.69220095329999998</v>
      </c>
      <c r="CR1112">
        <v>19975</v>
      </c>
      <c r="CS1112">
        <v>0.76500000000000001</v>
      </c>
      <c r="CT1112">
        <v>21673</v>
      </c>
      <c r="CU1112">
        <v>0.75964236768000004</v>
      </c>
      <c r="CV1112">
        <v>41</v>
      </c>
      <c r="CW1112">
        <v>11</v>
      </c>
      <c r="CX1112">
        <v>10</v>
      </c>
      <c r="CY1112">
        <v>977</v>
      </c>
      <c r="CZ1112">
        <v>652</v>
      </c>
      <c r="DA1112" s="2">
        <v>10569</v>
      </c>
      <c r="DB1112" s="2">
        <v>1410</v>
      </c>
      <c r="DC1112" s="2">
        <v>77.61</v>
      </c>
      <c r="DD1112" s="2">
        <v>13398</v>
      </c>
      <c r="DE1112">
        <v>188</v>
      </c>
      <c r="DF1112">
        <v>84</v>
      </c>
      <c r="DG1112">
        <v>11.09</v>
      </c>
      <c r="DH1112">
        <v>22.18</v>
      </c>
      <c r="DI1112" s="2">
        <v>7.39</v>
      </c>
      <c r="DJ1112">
        <v>-1.85</v>
      </c>
      <c r="DK1112">
        <v>0.55958788747536281</v>
      </c>
      <c r="DL1112">
        <v>0</v>
      </c>
      <c r="DM1112">
        <v>0</v>
      </c>
      <c r="DN1112">
        <v>361.3</v>
      </c>
      <c r="DO1112">
        <v>0.69200000000000006</v>
      </c>
      <c r="DP1112">
        <v>12662.34</v>
      </c>
      <c r="DQ1112" s="2">
        <v>0</v>
      </c>
      <c r="DR1112" s="2">
        <v>19666.487549080004</v>
      </c>
      <c r="DS1112">
        <v>3.5074370374341399E-2</v>
      </c>
      <c r="DT1112">
        <v>4.7837111107382801</v>
      </c>
      <c r="DU1112">
        <v>2465363.9737811889</v>
      </c>
      <c r="DV1112">
        <v>0</v>
      </c>
    </row>
    <row r="1113" spans="1:126" x14ac:dyDescent="0.15">
      <c r="A1113" t="s">
        <v>1897</v>
      </c>
      <c r="B1113" t="s">
        <v>1954</v>
      </c>
      <c r="C1113">
        <v>22</v>
      </c>
      <c r="D1113">
        <v>69</v>
      </c>
      <c r="E1113" t="s">
        <v>1955</v>
      </c>
      <c r="F1113">
        <v>22069</v>
      </c>
      <c r="G1113" t="s">
        <v>6097</v>
      </c>
      <c r="H1113">
        <v>53.4</v>
      </c>
      <c r="I1113">
        <v>41.2</v>
      </c>
      <c r="J1113">
        <v>0.9</v>
      </c>
      <c r="K1113">
        <v>0.3</v>
      </c>
      <c r="L1113">
        <v>2.4</v>
      </c>
      <c r="M1113">
        <v>1.9</v>
      </c>
      <c r="N1113">
        <f t="shared" si="70"/>
        <v>4559.2700000000004</v>
      </c>
      <c r="O1113">
        <f t="shared" si="68"/>
        <v>5440.73</v>
      </c>
      <c r="P1113">
        <f t="shared" si="69"/>
        <v>6.5288760000000021</v>
      </c>
      <c r="Q1113" s="4">
        <v>22069</v>
      </c>
      <c r="R1113" s="5">
        <v>31.732551000000001</v>
      </c>
      <c r="S1113" s="5">
        <v>-93.082611</v>
      </c>
      <c r="T1113">
        <v>6</v>
      </c>
      <c r="U1113">
        <v>7.7082614854581594E-2</v>
      </c>
      <c r="V1113">
        <v>39434</v>
      </c>
      <c r="W1113">
        <v>39359</v>
      </c>
      <c r="X1113">
        <v>39330</v>
      </c>
      <c r="Y1113">
        <v>39003</v>
      </c>
      <c r="Z1113">
        <v>17638</v>
      </c>
      <c r="AA1113">
        <v>22057</v>
      </c>
      <c r="AB1113">
        <v>11823.479000000001</v>
      </c>
      <c r="AC1113">
        <v>31345</v>
      </c>
      <c r="AD1113">
        <v>1</v>
      </c>
      <c r="AE1113">
        <v>2.5425883549453343E-5</v>
      </c>
      <c r="AF1113">
        <v>35</v>
      </c>
      <c r="AG1113">
        <v>630</v>
      </c>
      <c r="AH1113">
        <v>5.5555555555555552E-2</v>
      </c>
      <c r="AI1113" s="3">
        <v>200979</v>
      </c>
      <c r="AJ1113" s="3">
        <v>801445.79584366502</v>
      </c>
      <c r="AK1113">
        <v>90</v>
      </c>
      <c r="AL1113">
        <v>831603.20000000007</v>
      </c>
      <c r="AM1113">
        <v>380728</v>
      </c>
      <c r="AN1113">
        <v>57785</v>
      </c>
      <c r="AO1113">
        <v>438513</v>
      </c>
      <c r="AP1113">
        <v>2</v>
      </c>
      <c r="AQ1113">
        <v>0</v>
      </c>
      <c r="AR1113">
        <v>2</v>
      </c>
      <c r="AS1113">
        <v>5.0814299143779058E-2</v>
      </c>
      <c r="AT1113">
        <v>3</v>
      </c>
      <c r="AU1113">
        <v>15</v>
      </c>
      <c r="AV1113">
        <f t="shared" si="71"/>
        <v>18</v>
      </c>
      <c r="AW1113">
        <v>22000</v>
      </c>
      <c r="AX1113">
        <v>0.58000000000000007</v>
      </c>
      <c r="AY1113">
        <v>359836345.33604401</v>
      </c>
      <c r="AZ1113">
        <v>359836.34533604403</v>
      </c>
      <c r="BA1113">
        <v>9182.7314189028293</v>
      </c>
      <c r="BB1113">
        <v>1.0890005972966614</v>
      </c>
      <c r="BC1113">
        <v>41773</v>
      </c>
      <c r="BD1113">
        <v>23016</v>
      </c>
      <c r="BE1113">
        <v>18757</v>
      </c>
      <c r="BF1113">
        <v>0.47565552568849218</v>
      </c>
      <c r="BG1113">
        <v>705192</v>
      </c>
      <c r="BH1113">
        <v>17.930129672006103</v>
      </c>
      <c r="BI1113">
        <v>4649</v>
      </c>
      <c r="BJ1113">
        <v>44</v>
      </c>
      <c r="BK1113">
        <v>0</v>
      </c>
      <c r="BL1113">
        <v>3</v>
      </c>
      <c r="BM1113">
        <v>0</v>
      </c>
      <c r="BN1113">
        <v>1</v>
      </c>
      <c r="BO1113">
        <v>1</v>
      </c>
      <c r="BP1113">
        <v>1</v>
      </c>
      <c r="BQ1113">
        <v>2</v>
      </c>
      <c r="BR1113">
        <v>1</v>
      </c>
      <c r="BS1113">
        <v>0</v>
      </c>
      <c r="BT1113">
        <v>39255</v>
      </c>
      <c r="BU1113">
        <v>0.56999999999999995</v>
      </c>
      <c r="BV1113">
        <v>0.5733916</v>
      </c>
      <c r="BW1113">
        <v>198</v>
      </c>
      <c r="BX1113">
        <v>1.350147</v>
      </c>
      <c r="BY1113">
        <v>-0.27804289999999998</v>
      </c>
      <c r="BZ1113">
        <v>44</v>
      </c>
      <c r="CA1113">
        <v>0</v>
      </c>
      <c r="CB1113">
        <v>3</v>
      </c>
      <c r="CC1113">
        <v>0</v>
      </c>
      <c r="CD1113">
        <v>1</v>
      </c>
      <c r="CE1113">
        <v>1</v>
      </c>
      <c r="CF1113">
        <v>1</v>
      </c>
      <c r="CG1113">
        <v>3</v>
      </c>
      <c r="CH1113">
        <v>1</v>
      </c>
      <c r="CI1113">
        <v>0</v>
      </c>
      <c r="CJ1113">
        <v>39242</v>
      </c>
      <c r="CK1113">
        <v>1.3760766525661281</v>
      </c>
      <c r="CL1113">
        <v>0.66031527395163758</v>
      </c>
      <c r="CM1113">
        <v>177</v>
      </c>
      <c r="CN1113">
        <v>-0.20350387989744079</v>
      </c>
      <c r="CO1113">
        <v>3403</v>
      </c>
      <c r="CP1113">
        <v>-9.7058016699999999E-2</v>
      </c>
      <c r="CQ1113">
        <v>-0.34062589980000002</v>
      </c>
      <c r="CR1113">
        <v>30919</v>
      </c>
      <c r="CS1113">
        <v>0.79</v>
      </c>
      <c r="CT1113">
        <v>30561</v>
      </c>
      <c r="CU1113">
        <v>0.76144969347000002</v>
      </c>
      <c r="CV1113">
        <v>92</v>
      </c>
      <c r="CW1113">
        <v>11</v>
      </c>
      <c r="CX1113">
        <v>23</v>
      </c>
      <c r="CY1113">
        <v>469</v>
      </c>
      <c r="CZ1113">
        <v>933</v>
      </c>
      <c r="DA1113" s="2">
        <v>18841</v>
      </c>
      <c r="DB1113" s="2">
        <v>2950</v>
      </c>
      <c r="DC1113" s="2">
        <v>109.87</v>
      </c>
      <c r="DD1113" s="2">
        <v>17816</v>
      </c>
      <c r="DE1113">
        <v>246</v>
      </c>
      <c r="DF1113">
        <v>200</v>
      </c>
      <c r="DG1113">
        <v>25.55</v>
      </c>
      <c r="DH1113">
        <v>5.1100000000000003</v>
      </c>
      <c r="DI1113" s="2">
        <v>35.770000000000003</v>
      </c>
      <c r="DJ1113">
        <v>0.39</v>
      </c>
      <c r="DK1113">
        <v>0.7998746137656173</v>
      </c>
      <c r="DL1113">
        <v>0</v>
      </c>
      <c r="DM1113">
        <v>0</v>
      </c>
      <c r="DN1113">
        <v>239.5</v>
      </c>
      <c r="DO1113">
        <v>0.309</v>
      </c>
      <c r="DP1113">
        <v>6540.9800000000005</v>
      </c>
      <c r="DQ1113" s="2">
        <v>130472</v>
      </c>
      <c r="DR1113" s="2">
        <v>14715.723992389996</v>
      </c>
      <c r="DS1113">
        <v>1.757276020041686E-2</v>
      </c>
      <c r="DT1113">
        <v>5.41464659913491</v>
      </c>
      <c r="DU1113">
        <v>4502837.4387097089</v>
      </c>
      <c r="DV1113">
        <v>0</v>
      </c>
    </row>
    <row r="1114" spans="1:126" x14ac:dyDescent="0.15">
      <c r="A1114" t="s">
        <v>1897</v>
      </c>
      <c r="B1114" t="s">
        <v>1956</v>
      </c>
      <c r="C1114">
        <v>22</v>
      </c>
      <c r="D1114">
        <v>71</v>
      </c>
      <c r="E1114" t="s">
        <v>1957</v>
      </c>
      <c r="F1114">
        <v>22071</v>
      </c>
      <c r="G1114" t="s">
        <v>6098</v>
      </c>
      <c r="H1114">
        <v>30.5</v>
      </c>
      <c r="I1114">
        <v>59.6</v>
      </c>
      <c r="J1114">
        <v>0.2</v>
      </c>
      <c r="K1114">
        <v>2.9</v>
      </c>
      <c r="L1114">
        <v>1.6</v>
      </c>
      <c r="M1114">
        <v>5.2</v>
      </c>
      <c r="N1114">
        <f t="shared" si="70"/>
        <v>4520.46</v>
      </c>
      <c r="O1114">
        <f t="shared" si="68"/>
        <v>5479.54</v>
      </c>
      <c r="P1114">
        <f t="shared" si="69"/>
        <v>6.5754480000000024</v>
      </c>
      <c r="Q1114" s="4">
        <v>22071</v>
      </c>
      <c r="R1114" s="5">
        <v>30.053419999999999</v>
      </c>
      <c r="S1114" s="5">
        <v>-89.934501999999995</v>
      </c>
      <c r="T1114">
        <v>1</v>
      </c>
      <c r="U1114">
        <v>-0.22264293687554962</v>
      </c>
      <c r="V1114">
        <v>341407</v>
      </c>
      <c r="W1114">
        <v>368471</v>
      </c>
      <c r="X1114">
        <v>376738</v>
      </c>
      <c r="Y1114">
        <v>390711</v>
      </c>
      <c r="Z1114">
        <v>214320</v>
      </c>
      <c r="AA1114">
        <v>22059</v>
      </c>
      <c r="AB1114">
        <v>158656.652</v>
      </c>
      <c r="AC1114">
        <v>36792</v>
      </c>
      <c r="AD1114">
        <v>10</v>
      </c>
      <c r="AE1114">
        <v>2.6543645716651891E-5</v>
      </c>
      <c r="AF1114">
        <v>7</v>
      </c>
      <c r="AG1114">
        <v>14</v>
      </c>
      <c r="AH1114">
        <v>0.5</v>
      </c>
      <c r="AI1114" s="3">
        <v>111</v>
      </c>
      <c r="AJ1114" s="3">
        <v>108427.87507560001</v>
      </c>
      <c r="AK1114">
        <v>1</v>
      </c>
      <c r="AL1114">
        <v>224147.20000000001</v>
      </c>
      <c r="AM1114">
        <v>445135</v>
      </c>
      <c r="AN1114">
        <v>1598</v>
      </c>
      <c r="AO1114">
        <v>446733</v>
      </c>
      <c r="AP1114">
        <v>44</v>
      </c>
      <c r="AQ1114">
        <v>3</v>
      </c>
      <c r="AR1114">
        <v>47</v>
      </c>
      <c r="AS1114">
        <v>0.1275541358750078</v>
      </c>
      <c r="AT1114">
        <v>47</v>
      </c>
      <c r="AU1114">
        <v>105</v>
      </c>
      <c r="AV1114">
        <f t="shared" si="71"/>
        <v>152</v>
      </c>
      <c r="AW1114">
        <v>342096</v>
      </c>
      <c r="AX1114">
        <v>0.96</v>
      </c>
      <c r="AY1114">
        <v>738009947.95104003</v>
      </c>
      <c r="AZ1114">
        <v>738009.94795104</v>
      </c>
      <c r="BA1114">
        <v>1518.25283469436</v>
      </c>
      <c r="BB1114">
        <v>6.5865182474782626</v>
      </c>
      <c r="BG1114">
        <v>16706112</v>
      </c>
      <c r="BH1114">
        <v>44.344111823070676</v>
      </c>
      <c r="BI1114">
        <v>31738</v>
      </c>
      <c r="BJ1114">
        <v>196</v>
      </c>
      <c r="BK1114">
        <v>51</v>
      </c>
      <c r="BL1114">
        <v>21</v>
      </c>
      <c r="BM1114">
        <v>4</v>
      </c>
      <c r="BN1114">
        <v>12</v>
      </c>
      <c r="BO1114">
        <v>30</v>
      </c>
      <c r="BP1114">
        <v>2</v>
      </c>
      <c r="BQ1114">
        <v>23</v>
      </c>
      <c r="BR1114">
        <v>5</v>
      </c>
      <c r="BS1114">
        <v>1</v>
      </c>
      <c r="BT1114">
        <v>354850</v>
      </c>
      <c r="BU1114">
        <v>0.45</v>
      </c>
      <c r="BV1114">
        <v>0.59527540000000001</v>
      </c>
      <c r="BW1114">
        <v>2853</v>
      </c>
      <c r="BX1114">
        <v>0.97224180000000004</v>
      </c>
      <c r="BY1114">
        <v>5.4539999999999998E-2</v>
      </c>
      <c r="BZ1114">
        <v>220</v>
      </c>
      <c r="CA1114">
        <v>58</v>
      </c>
      <c r="CB1114">
        <v>22</v>
      </c>
      <c r="CC1114">
        <v>1</v>
      </c>
      <c r="CD1114">
        <v>15</v>
      </c>
      <c r="CE1114">
        <v>27</v>
      </c>
      <c r="CF1114">
        <v>1</v>
      </c>
      <c r="CG1114">
        <v>35</v>
      </c>
      <c r="CH1114">
        <v>5</v>
      </c>
      <c r="CI1114">
        <v>1</v>
      </c>
      <c r="CJ1114">
        <v>384360</v>
      </c>
      <c r="CK1114">
        <v>1.0016651056301384</v>
      </c>
      <c r="CL1114">
        <v>0.63061129892029699</v>
      </c>
      <c r="CM1114">
        <v>2502</v>
      </c>
      <c r="CN1114">
        <v>-0.27416494930627439</v>
      </c>
      <c r="CO1114">
        <v>78044</v>
      </c>
      <c r="CP1114">
        <v>-0.42402896919999999</v>
      </c>
      <c r="CQ1114">
        <v>0.32936359500000001</v>
      </c>
      <c r="CR1114">
        <v>302257</v>
      </c>
      <c r="CS1114">
        <v>0.76300000000000001</v>
      </c>
      <c r="CT1114">
        <v>263908</v>
      </c>
      <c r="CU1114">
        <v>0.77566059754000005</v>
      </c>
      <c r="CV1114">
        <v>1161</v>
      </c>
      <c r="CW1114">
        <v>256</v>
      </c>
      <c r="CX1114">
        <v>327</v>
      </c>
      <c r="CZ1114">
        <v>22</v>
      </c>
      <c r="DA1114" s="2">
        <v>276050</v>
      </c>
      <c r="DB1114" s="2">
        <v>37025</v>
      </c>
      <c r="DC1114" s="2">
        <v>329.54</v>
      </c>
      <c r="DD1114" s="2">
        <v>247517</v>
      </c>
      <c r="DE1114">
        <v>6</v>
      </c>
      <c r="DF1114">
        <v>9</v>
      </c>
      <c r="DG1114">
        <v>100.08</v>
      </c>
      <c r="DH1114">
        <v>3.96</v>
      </c>
      <c r="DI1114" s="2">
        <v>24.03</v>
      </c>
      <c r="DJ1114">
        <v>0.14000000000000001</v>
      </c>
      <c r="DL1114">
        <v>0</v>
      </c>
      <c r="DM1114">
        <v>0</v>
      </c>
      <c r="DN1114">
        <v>2</v>
      </c>
      <c r="DO1114">
        <v>9.0000000000000011E-3</v>
      </c>
      <c r="DP1114">
        <v>0</v>
      </c>
      <c r="DQ1114" s="2">
        <v>0</v>
      </c>
      <c r="DR1114" s="2">
        <v>0</v>
      </c>
      <c r="DS1114">
        <v>0</v>
      </c>
      <c r="DV1114">
        <v>1</v>
      </c>
    </row>
    <row r="1115" spans="1:126" x14ac:dyDescent="0.15">
      <c r="A1115" t="s">
        <v>1897</v>
      </c>
      <c r="B1115" t="s">
        <v>357</v>
      </c>
      <c r="C1115">
        <v>22</v>
      </c>
      <c r="D1115">
        <v>73</v>
      </c>
      <c r="E1115" t="s">
        <v>1958</v>
      </c>
      <c r="F1115">
        <v>22073</v>
      </c>
      <c r="G1115" t="s">
        <v>6099</v>
      </c>
      <c r="H1115">
        <v>59.6</v>
      </c>
      <c r="I1115">
        <v>36.4</v>
      </c>
      <c r="J1115">
        <v>0.2</v>
      </c>
      <c r="K1115">
        <v>0.9</v>
      </c>
      <c r="L1115">
        <v>1.1000000000000001</v>
      </c>
      <c r="M1115">
        <v>1.8</v>
      </c>
      <c r="N1115">
        <f t="shared" si="70"/>
        <v>4882.42</v>
      </c>
      <c r="O1115">
        <f t="shared" si="68"/>
        <v>5117.58</v>
      </c>
      <c r="P1115">
        <f t="shared" si="69"/>
        <v>6.1410960000000019</v>
      </c>
      <c r="Q1115" s="4">
        <v>22073</v>
      </c>
      <c r="R1115" s="5">
        <v>32.477663999999997</v>
      </c>
      <c r="S1115" s="5">
        <v>-92.154848000000001</v>
      </c>
      <c r="T1115">
        <v>3</v>
      </c>
      <c r="U1115">
        <v>9.9974532236131189E-2</v>
      </c>
      <c r="V1115">
        <v>153752</v>
      </c>
      <c r="W1115">
        <v>155285</v>
      </c>
      <c r="X1115">
        <v>155769</v>
      </c>
      <c r="Y1115">
        <v>156911</v>
      </c>
      <c r="Z1115">
        <v>78630</v>
      </c>
      <c r="AA1115">
        <v>22061</v>
      </c>
      <c r="AB1115">
        <v>56334.274999999994</v>
      </c>
      <c r="AC1115">
        <v>37754</v>
      </c>
      <c r="AD1115">
        <v>2</v>
      </c>
      <c r="AE1115">
        <v>1.2839525194358313E-5</v>
      </c>
      <c r="AF1115">
        <v>20</v>
      </c>
      <c r="AG1115">
        <v>450</v>
      </c>
      <c r="AH1115">
        <v>4.4444444444444446E-2</v>
      </c>
      <c r="AI1115" s="3">
        <v>93112</v>
      </c>
      <c r="AJ1115" s="3">
        <v>390656.11833851004</v>
      </c>
      <c r="AK1115">
        <v>51</v>
      </c>
      <c r="AL1115">
        <v>404966.40000000002</v>
      </c>
      <c r="AM1115">
        <v>264407</v>
      </c>
      <c r="AN1115">
        <v>32529</v>
      </c>
      <c r="AO1115">
        <v>296936</v>
      </c>
      <c r="AP1115">
        <v>4</v>
      </c>
      <c r="AQ1115">
        <v>4</v>
      </c>
      <c r="AR1115">
        <v>8</v>
      </c>
      <c r="AS1115">
        <v>5.1518176256560522E-2</v>
      </c>
      <c r="AT1115">
        <v>9</v>
      </c>
      <c r="AU1115">
        <v>102</v>
      </c>
      <c r="AV1115">
        <f t="shared" si="71"/>
        <v>111</v>
      </c>
      <c r="AW1115">
        <v>151074</v>
      </c>
      <c r="AX1115">
        <v>0.94</v>
      </c>
      <c r="AY1115">
        <v>651389328.59098005</v>
      </c>
      <c r="AZ1115">
        <v>651389.32859098003</v>
      </c>
      <c r="BA1115">
        <v>4430.0633654434396</v>
      </c>
      <c r="BB1115">
        <v>2.2573040552883881</v>
      </c>
      <c r="BC1115">
        <v>149107</v>
      </c>
      <c r="BD1115">
        <v>17591</v>
      </c>
      <c r="BE1115">
        <v>131516</v>
      </c>
      <c r="BF1115">
        <v>0.855377491024507</v>
      </c>
      <c r="BG1115">
        <v>2916208</v>
      </c>
      <c r="BH1115">
        <v>18.721363043994632</v>
      </c>
      <c r="BI1115">
        <v>15011</v>
      </c>
      <c r="BJ1115">
        <v>161</v>
      </c>
      <c r="BK1115">
        <v>25</v>
      </c>
      <c r="BL1115">
        <v>12</v>
      </c>
      <c r="BM1115">
        <v>0</v>
      </c>
      <c r="BN1115">
        <v>4</v>
      </c>
      <c r="BO1115">
        <v>10</v>
      </c>
      <c r="BP1115">
        <v>1</v>
      </c>
      <c r="BQ1115">
        <v>18</v>
      </c>
      <c r="BR1115">
        <v>4</v>
      </c>
      <c r="BS1115">
        <v>0</v>
      </c>
      <c r="BT1115">
        <v>151502</v>
      </c>
      <c r="BU1115">
        <v>0.74</v>
      </c>
      <c r="BV1115">
        <v>0.60873580000000005</v>
      </c>
      <c r="BW1115">
        <v>809</v>
      </c>
      <c r="BX1115">
        <v>1.5511349999999999</v>
      </c>
      <c r="BY1115">
        <v>-9.4120000000000002E-3</v>
      </c>
      <c r="BZ1115">
        <v>148</v>
      </c>
      <c r="CA1115">
        <v>25</v>
      </c>
      <c r="CB1115">
        <v>11</v>
      </c>
      <c r="CC1115">
        <v>0</v>
      </c>
      <c r="CD1115">
        <v>4</v>
      </c>
      <c r="CE1115">
        <v>11</v>
      </c>
      <c r="CF1115">
        <v>1</v>
      </c>
      <c r="CG1115">
        <v>12</v>
      </c>
      <c r="CH1115">
        <v>4</v>
      </c>
      <c r="CI1115">
        <v>0</v>
      </c>
      <c r="CJ1115">
        <v>156141</v>
      </c>
      <c r="CK1115">
        <v>1.3833650354487292</v>
      </c>
      <c r="CL1115">
        <v>0.65513447315799045</v>
      </c>
      <c r="CM1115">
        <v>713</v>
      </c>
      <c r="CN1115">
        <v>-0.26851206375356768</v>
      </c>
      <c r="CO1115">
        <v>19073</v>
      </c>
      <c r="CP1115">
        <v>1.4361247000000001E-2</v>
      </c>
      <c r="CQ1115">
        <v>0.10397093</v>
      </c>
      <c r="CR1115">
        <v>126641</v>
      </c>
      <c r="CS1115">
        <v>0.80599999999999994</v>
      </c>
      <c r="CT1115">
        <v>118543</v>
      </c>
      <c r="CU1115">
        <v>0.77559547773999993</v>
      </c>
      <c r="CV1115">
        <v>418</v>
      </c>
      <c r="CW1115">
        <v>88</v>
      </c>
      <c r="CX1115">
        <v>124</v>
      </c>
      <c r="CY1115">
        <v>452</v>
      </c>
      <c r="CZ1115">
        <v>631</v>
      </c>
      <c r="DA1115" s="2">
        <v>98788</v>
      </c>
      <c r="DB1115" s="2">
        <v>13755</v>
      </c>
      <c r="DC1115" s="2">
        <v>167.71</v>
      </c>
      <c r="DD1115" s="2">
        <v>62152</v>
      </c>
      <c r="DE1115">
        <v>175</v>
      </c>
      <c r="DF1115">
        <v>38</v>
      </c>
      <c r="DG1115">
        <v>42.89</v>
      </c>
      <c r="DH1115">
        <v>7.04</v>
      </c>
      <c r="DI1115" s="2">
        <v>7.04</v>
      </c>
      <c r="DJ1115">
        <v>0.51</v>
      </c>
      <c r="DK1115">
        <v>0.80408540252599026</v>
      </c>
      <c r="DL1115">
        <v>0</v>
      </c>
      <c r="DM1115">
        <v>0</v>
      </c>
      <c r="DN1115">
        <v>124.8</v>
      </c>
      <c r="DO1115">
        <v>0.32299999999999995</v>
      </c>
      <c r="DP1115">
        <v>3091.44</v>
      </c>
      <c r="DQ1115" s="2">
        <v>0</v>
      </c>
      <c r="DR1115" s="2">
        <v>5871.3500728499994</v>
      </c>
      <c r="DS1115">
        <v>1.4495281711468406E-2</v>
      </c>
      <c r="DT1115">
        <v>6.0719981797165197</v>
      </c>
      <c r="DU1115">
        <v>2458955.2436463521</v>
      </c>
      <c r="DV1115">
        <v>0</v>
      </c>
    </row>
    <row r="1116" spans="1:126" x14ac:dyDescent="0.15">
      <c r="A1116" t="s">
        <v>1897</v>
      </c>
      <c r="B1116" t="s">
        <v>1959</v>
      </c>
      <c r="C1116">
        <v>22</v>
      </c>
      <c r="D1116">
        <v>75</v>
      </c>
      <c r="E1116" t="s">
        <v>1960</v>
      </c>
      <c r="F1116">
        <v>22075</v>
      </c>
      <c r="G1116" t="s">
        <v>6100</v>
      </c>
      <c r="H1116">
        <v>67.8</v>
      </c>
      <c r="I1116">
        <v>20.3</v>
      </c>
      <c r="J1116">
        <v>1.5</v>
      </c>
      <c r="K1116">
        <v>3.2</v>
      </c>
      <c r="L1116">
        <v>2.7</v>
      </c>
      <c r="M1116">
        <v>4.5999999999999996</v>
      </c>
      <c r="N1116">
        <f t="shared" si="70"/>
        <v>5049.869999999999</v>
      </c>
      <c r="O1116">
        <f t="shared" si="68"/>
        <v>4950.130000000001</v>
      </c>
      <c r="P1116">
        <f t="shared" si="69"/>
        <v>5.9401560000000035</v>
      </c>
      <c r="Q1116" s="4">
        <v>22075</v>
      </c>
      <c r="R1116" s="5">
        <v>29.402336999999999</v>
      </c>
      <c r="S1116" s="5">
        <v>-89.298489000000004</v>
      </c>
      <c r="T1116">
        <v>1</v>
      </c>
      <c r="U1116">
        <v>5.3148960557457568E-2</v>
      </c>
      <c r="V1116">
        <v>23220</v>
      </c>
      <c r="W1116">
        <v>23545</v>
      </c>
      <c r="X1116">
        <v>23599</v>
      </c>
      <c r="Y1116">
        <v>23450</v>
      </c>
      <c r="Z1116">
        <v>12323</v>
      </c>
      <c r="AA1116">
        <v>22063</v>
      </c>
      <c r="AB1116">
        <v>9308.9770000000008</v>
      </c>
      <c r="AC1116">
        <v>50314</v>
      </c>
      <c r="AD1116">
        <v>0</v>
      </c>
      <c r="AE1116">
        <v>0</v>
      </c>
      <c r="AF1116">
        <v>28</v>
      </c>
      <c r="AG1116">
        <v>140</v>
      </c>
      <c r="AH1116">
        <v>0.2</v>
      </c>
      <c r="AI1116" s="3">
        <v>88929</v>
      </c>
      <c r="AJ1116" s="3">
        <v>499341.32188927504</v>
      </c>
      <c r="AK1116">
        <v>46</v>
      </c>
      <c r="AL1116">
        <v>1554387.2</v>
      </c>
      <c r="AM1116">
        <v>182093</v>
      </c>
      <c r="AN1116">
        <v>8995</v>
      </c>
      <c r="AO1116">
        <v>191088</v>
      </c>
      <c r="AP1116">
        <v>2</v>
      </c>
      <c r="AQ1116">
        <v>0</v>
      </c>
      <c r="AR1116">
        <v>2</v>
      </c>
      <c r="AS1116">
        <v>8.4943724782331698E-2</v>
      </c>
      <c r="AT1116">
        <v>2</v>
      </c>
      <c r="AU1116">
        <v>38</v>
      </c>
      <c r="AV1116">
        <f t="shared" si="71"/>
        <v>40</v>
      </c>
      <c r="AW1116">
        <v>10096</v>
      </c>
      <c r="AX1116">
        <v>0.58000000000000007</v>
      </c>
      <c r="AY1116">
        <v>1053645400.66704</v>
      </c>
      <c r="AZ1116">
        <v>1053645.4006670399</v>
      </c>
      <c r="BA1116">
        <v>37851.639708362098</v>
      </c>
      <c r="BB1116">
        <v>0.26418934759623697</v>
      </c>
      <c r="BC1116">
        <v>227355</v>
      </c>
      <c r="BD1116">
        <v>161322</v>
      </c>
      <c r="BE1116">
        <v>66033</v>
      </c>
      <c r="BF1116">
        <v>2.8437984496124029</v>
      </c>
      <c r="BG1116">
        <v>458956</v>
      </c>
      <c r="BH1116">
        <v>19.448112208144412</v>
      </c>
      <c r="BI1116">
        <v>3244</v>
      </c>
      <c r="BJ1116">
        <v>15</v>
      </c>
      <c r="BK1116">
        <v>0</v>
      </c>
      <c r="BL1116">
        <v>2</v>
      </c>
      <c r="BM1116">
        <v>1</v>
      </c>
      <c r="BN1116">
        <v>0</v>
      </c>
      <c r="BO1116">
        <v>1</v>
      </c>
      <c r="BP1116">
        <v>0</v>
      </c>
      <c r="BQ1116">
        <v>3</v>
      </c>
      <c r="BR1116">
        <v>0</v>
      </c>
      <c r="BS1116">
        <v>0</v>
      </c>
      <c r="BT1116">
        <v>20942</v>
      </c>
      <c r="BU1116">
        <v>0.56999999999999995</v>
      </c>
      <c r="BV1116">
        <v>0.66630529999999999</v>
      </c>
      <c r="BW1116">
        <v>78</v>
      </c>
      <c r="BX1116">
        <v>1.050521</v>
      </c>
      <c r="BY1116">
        <v>-0.23440939999999999</v>
      </c>
      <c r="BZ1116">
        <v>14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5</v>
      </c>
      <c r="CH1116">
        <v>1</v>
      </c>
      <c r="CI1116">
        <v>0</v>
      </c>
      <c r="CJ1116">
        <v>23375</v>
      </c>
      <c r="CK1116">
        <v>0.94117647058823528</v>
      </c>
      <c r="CL1116">
        <v>0.64660562046100412</v>
      </c>
      <c r="CM1116">
        <v>74</v>
      </c>
      <c r="CN1116">
        <v>-0.88326336761042001</v>
      </c>
      <c r="CO1116">
        <v>1824.9999999999998</v>
      </c>
      <c r="CP1116">
        <v>1.07929963</v>
      </c>
      <c r="CQ1116">
        <v>0.49740812200000001</v>
      </c>
      <c r="CR1116">
        <v>20485</v>
      </c>
      <c r="CS1116">
        <v>0.872</v>
      </c>
      <c r="CT1116">
        <v>18413</v>
      </c>
      <c r="CU1116">
        <v>0.78897017445000006</v>
      </c>
      <c r="CV1116">
        <v>14</v>
      </c>
      <c r="CW1116">
        <v>5</v>
      </c>
      <c r="CX1116">
        <v>4</v>
      </c>
      <c r="CY1116">
        <v>352</v>
      </c>
      <c r="CZ1116">
        <v>198</v>
      </c>
      <c r="DA1116" s="2">
        <v>19884</v>
      </c>
      <c r="DB1116" s="2">
        <v>1735</v>
      </c>
      <c r="DC1116" s="2">
        <v>106.16</v>
      </c>
      <c r="DD1116" s="2">
        <v>7268</v>
      </c>
      <c r="DE1116">
        <v>42</v>
      </c>
      <c r="DF1116">
        <v>30</v>
      </c>
      <c r="DG1116">
        <v>21.23</v>
      </c>
      <c r="DH1116">
        <v>16.989999999999998</v>
      </c>
      <c r="DI1116" s="2">
        <v>8.49</v>
      </c>
      <c r="DJ1116">
        <v>0.3</v>
      </c>
      <c r="DK1116">
        <v>0.49675583892768388</v>
      </c>
      <c r="DL1116">
        <v>7.1428571428571426E-3</v>
      </c>
      <c r="DM1116">
        <v>0</v>
      </c>
      <c r="DN1116">
        <v>33.799999999999997</v>
      </c>
      <c r="DO1116">
        <v>3.1E-2</v>
      </c>
      <c r="DP1116">
        <v>0</v>
      </c>
      <c r="DQ1116" s="2">
        <v>0</v>
      </c>
      <c r="DR1116" s="2">
        <v>2.6081810699999997</v>
      </c>
      <c r="DS1116">
        <v>1.6778945136642915E-6</v>
      </c>
      <c r="DT1116">
        <v>1.8157952275157201</v>
      </c>
      <c r="DU1116">
        <v>2822448.8594715232</v>
      </c>
      <c r="DV1116">
        <v>0</v>
      </c>
    </row>
    <row r="1117" spans="1:126" x14ac:dyDescent="0.15">
      <c r="A1117" t="s">
        <v>1897</v>
      </c>
      <c r="B1117" t="s">
        <v>1961</v>
      </c>
      <c r="C1117">
        <v>22</v>
      </c>
      <c r="D1117">
        <v>77</v>
      </c>
      <c r="E1117" t="s">
        <v>1962</v>
      </c>
      <c r="F1117">
        <v>22077</v>
      </c>
      <c r="G1117" t="s">
        <v>6101</v>
      </c>
      <c r="H1117">
        <v>60.3</v>
      </c>
      <c r="I1117">
        <v>36.200000000000003</v>
      </c>
      <c r="J1117">
        <v>0.1</v>
      </c>
      <c r="K1117">
        <v>0.2</v>
      </c>
      <c r="L1117">
        <v>1.1000000000000001</v>
      </c>
      <c r="M1117">
        <v>2.2000000000000002</v>
      </c>
      <c r="N1117">
        <f t="shared" si="70"/>
        <v>4952.63</v>
      </c>
      <c r="O1117">
        <f t="shared" ref="O1117:O1180" si="72">10000-N1117</f>
        <v>5047.37</v>
      </c>
      <c r="P1117">
        <f t="shared" ref="P1117:P1180" si="73">O1117/833.333333333333</f>
        <v>6.0568440000000017</v>
      </c>
      <c r="Q1117" s="4">
        <v>22077</v>
      </c>
      <c r="R1117" s="5">
        <v>30.708318999999999</v>
      </c>
      <c r="S1117" s="5">
        <v>-91.604620999999995</v>
      </c>
      <c r="T1117">
        <v>2</v>
      </c>
      <c r="U1117">
        <v>0.12186285660409524</v>
      </c>
      <c r="V1117">
        <v>22821</v>
      </c>
      <c r="W1117">
        <v>22631</v>
      </c>
      <c r="X1117">
        <v>22498</v>
      </c>
      <c r="Y1117">
        <v>22204</v>
      </c>
      <c r="Z1117">
        <v>11514</v>
      </c>
      <c r="AA1117">
        <v>22065</v>
      </c>
      <c r="AB1117">
        <v>8160.0789999999997</v>
      </c>
      <c r="AC1117">
        <v>43825</v>
      </c>
      <c r="AD1117">
        <v>0</v>
      </c>
      <c r="AE1117">
        <v>0</v>
      </c>
      <c r="AF1117">
        <v>14</v>
      </c>
      <c r="AG1117">
        <v>393</v>
      </c>
      <c r="AH1117">
        <v>3.5623409669211195E-2</v>
      </c>
      <c r="AI1117" s="3">
        <v>182214</v>
      </c>
      <c r="AJ1117" s="3">
        <v>356700.974263985</v>
      </c>
      <c r="AK1117">
        <v>77</v>
      </c>
      <c r="AL1117">
        <v>378073.59999999998</v>
      </c>
      <c r="AM1117">
        <v>189479</v>
      </c>
      <c r="AN1117">
        <v>94355</v>
      </c>
      <c r="AO1117">
        <v>283834</v>
      </c>
      <c r="AP1117">
        <v>2</v>
      </c>
      <c r="AQ1117">
        <v>0</v>
      </c>
      <c r="AR1117">
        <v>2</v>
      </c>
      <c r="AS1117">
        <v>8.8374353762538105E-2</v>
      </c>
      <c r="AT1117">
        <v>1</v>
      </c>
      <c r="AU1117">
        <v>6</v>
      </c>
      <c r="AV1117">
        <f t="shared" si="71"/>
        <v>7</v>
      </c>
      <c r="AW1117">
        <v>15205</v>
      </c>
      <c r="AX1117">
        <v>0.66999999999999993</v>
      </c>
      <c r="AY1117">
        <v>620861618.40581298</v>
      </c>
      <c r="AZ1117">
        <v>620861.618405813</v>
      </c>
      <c r="BA1117">
        <v>27067.598214330301</v>
      </c>
      <c r="BB1117">
        <v>0.36944541295524835</v>
      </c>
      <c r="BC1117">
        <v>43345</v>
      </c>
      <c r="BD1117">
        <v>22998</v>
      </c>
      <c r="BE1117">
        <v>20347</v>
      </c>
      <c r="BF1117">
        <v>0.89159107839270846</v>
      </c>
      <c r="BG1117">
        <v>448799</v>
      </c>
      <c r="BH1117">
        <v>19.948395412925592</v>
      </c>
      <c r="BI1117">
        <v>3800</v>
      </c>
      <c r="BJ1117">
        <v>13</v>
      </c>
      <c r="BK1117">
        <v>1</v>
      </c>
      <c r="BL1117">
        <v>2</v>
      </c>
      <c r="BM1117">
        <v>0</v>
      </c>
      <c r="BN1117">
        <v>0</v>
      </c>
      <c r="BO1117">
        <v>2</v>
      </c>
      <c r="BP1117">
        <v>0</v>
      </c>
      <c r="BQ1117">
        <v>1</v>
      </c>
      <c r="BR1117">
        <v>1</v>
      </c>
      <c r="BS1117">
        <v>0</v>
      </c>
      <c r="BT1117">
        <v>22447</v>
      </c>
      <c r="BU1117">
        <v>0.54</v>
      </c>
      <c r="BV1117">
        <v>0.73069689999999998</v>
      </c>
      <c r="BW1117">
        <v>90</v>
      </c>
      <c r="BX1117">
        <v>0.89098770000000005</v>
      </c>
      <c r="BY1117">
        <v>3.0677800000000002E-2</v>
      </c>
      <c r="BZ1117">
        <v>12</v>
      </c>
      <c r="CA1117">
        <v>1</v>
      </c>
      <c r="CB1117">
        <v>1</v>
      </c>
      <c r="CC1117">
        <v>0</v>
      </c>
      <c r="CD1117">
        <v>0</v>
      </c>
      <c r="CE1117">
        <v>3</v>
      </c>
      <c r="CF1117">
        <v>0</v>
      </c>
      <c r="CG1117">
        <v>0</v>
      </c>
      <c r="CH1117">
        <v>1</v>
      </c>
      <c r="CI1117">
        <v>0</v>
      </c>
      <c r="CJ1117">
        <v>22325</v>
      </c>
      <c r="CK1117">
        <v>0.80627099664053758</v>
      </c>
      <c r="CL1117">
        <v>0.74503189401373893</v>
      </c>
      <c r="CM1117">
        <v>78</v>
      </c>
      <c r="CN1117">
        <v>-0.53066463126034036</v>
      </c>
      <c r="CO1117">
        <v>1563</v>
      </c>
      <c r="CP1117">
        <v>0.34445950600000003</v>
      </c>
      <c r="CQ1117">
        <v>0.25882538100000002</v>
      </c>
      <c r="CR1117">
        <v>18611</v>
      </c>
      <c r="CS1117">
        <v>0.83900000000000008</v>
      </c>
      <c r="CT1117">
        <v>18166</v>
      </c>
      <c r="CU1117">
        <v>0.77909270217000004</v>
      </c>
      <c r="CV1117">
        <v>18</v>
      </c>
      <c r="CW1117">
        <v>6</v>
      </c>
      <c r="CX1117">
        <v>8</v>
      </c>
      <c r="CY1117">
        <v>713</v>
      </c>
      <c r="CZ1117">
        <v>579</v>
      </c>
      <c r="DA1117" s="2">
        <v>9003</v>
      </c>
      <c r="DB1117" s="2">
        <v>1415</v>
      </c>
      <c r="DC1117" s="2">
        <v>111.12</v>
      </c>
      <c r="DD1117" s="2">
        <v>8527</v>
      </c>
      <c r="DE1117">
        <v>148</v>
      </c>
      <c r="DF1117">
        <v>49</v>
      </c>
      <c r="DG1117">
        <v>4.4400000000000004</v>
      </c>
      <c r="DH1117">
        <v>22.22</v>
      </c>
      <c r="DI1117" s="2">
        <v>13.33</v>
      </c>
      <c r="DJ1117">
        <v>0.17</v>
      </c>
      <c r="DK1117">
        <v>0.69519356361201667</v>
      </c>
      <c r="DL1117">
        <v>2.5445292620865142E-3</v>
      </c>
      <c r="DM1117">
        <v>0</v>
      </c>
      <c r="DN1117">
        <v>236.3</v>
      </c>
      <c r="DO1117">
        <v>0.63900000000000001</v>
      </c>
      <c r="DP1117">
        <v>270.76</v>
      </c>
      <c r="DQ1117" s="2">
        <v>0</v>
      </c>
      <c r="DR1117" s="2">
        <v>3476.3851318799993</v>
      </c>
      <c r="DS1117">
        <v>9.1949867635447175E-3</v>
      </c>
      <c r="DT1117">
        <v>4.3684697001117403</v>
      </c>
      <c r="DU1117">
        <v>1651603.066012166</v>
      </c>
      <c r="DV1117">
        <v>1</v>
      </c>
    </row>
    <row r="1118" spans="1:126" x14ac:dyDescent="0.15">
      <c r="A1118" t="s">
        <v>1897</v>
      </c>
      <c r="B1118" t="s">
        <v>1963</v>
      </c>
      <c r="C1118">
        <v>22</v>
      </c>
      <c r="D1118">
        <v>79</v>
      </c>
      <c r="E1118" t="s">
        <v>1964</v>
      </c>
      <c r="F1118">
        <v>22079</v>
      </c>
      <c r="G1118" t="s">
        <v>6102</v>
      </c>
      <c r="H1118">
        <v>62</v>
      </c>
      <c r="I1118">
        <v>31.9</v>
      </c>
      <c r="J1118">
        <v>0.7</v>
      </c>
      <c r="K1118">
        <v>1.2</v>
      </c>
      <c r="L1118">
        <v>1.6</v>
      </c>
      <c r="M1118">
        <v>2.6</v>
      </c>
      <c r="N1118">
        <f t="shared" si="70"/>
        <v>4872.8599999999997</v>
      </c>
      <c r="O1118">
        <f t="shared" si="72"/>
        <v>5127.1400000000003</v>
      </c>
      <c r="P1118">
        <f t="shared" si="73"/>
        <v>6.1525680000000023</v>
      </c>
      <c r="Q1118" s="4">
        <v>22079</v>
      </c>
      <c r="R1118" s="5">
        <v>31.193204000000001</v>
      </c>
      <c r="S1118" s="5">
        <v>-92.535953000000006</v>
      </c>
      <c r="T1118">
        <v>3</v>
      </c>
      <c r="U1118">
        <v>0.10766946023230527</v>
      </c>
      <c r="V1118">
        <v>131655</v>
      </c>
      <c r="W1118">
        <v>132199</v>
      </c>
      <c r="X1118">
        <v>132225</v>
      </c>
      <c r="Y1118">
        <v>131993</v>
      </c>
      <c r="Z1118">
        <v>67290</v>
      </c>
      <c r="AA1118">
        <v>22067</v>
      </c>
      <c r="AB1118">
        <v>46977.809000000001</v>
      </c>
      <c r="AC1118">
        <v>40734</v>
      </c>
      <c r="AD1118">
        <v>1</v>
      </c>
      <c r="AE1118">
        <v>7.5628663263376816E-6</v>
      </c>
      <c r="AF1118">
        <v>44</v>
      </c>
      <c r="AG1118">
        <v>853</v>
      </c>
      <c r="AH1118">
        <v>5.1582649472450177E-2</v>
      </c>
      <c r="AI1118" s="3">
        <v>210996</v>
      </c>
      <c r="AJ1118" s="3">
        <v>843525.66385460005</v>
      </c>
      <c r="AK1118">
        <v>42</v>
      </c>
      <c r="AL1118">
        <v>871705.59999999998</v>
      </c>
      <c r="AM1118">
        <v>336256</v>
      </c>
      <c r="AN1118">
        <v>85071</v>
      </c>
      <c r="AO1118">
        <v>421327</v>
      </c>
      <c r="AP1118">
        <v>7</v>
      </c>
      <c r="AQ1118">
        <v>0</v>
      </c>
      <c r="AR1118">
        <v>7</v>
      </c>
      <c r="AS1118">
        <v>5.2950476176067893E-2</v>
      </c>
      <c r="AT1118">
        <v>9</v>
      </c>
      <c r="AU1118">
        <v>66</v>
      </c>
      <c r="AV1118">
        <f t="shared" si="71"/>
        <v>75</v>
      </c>
      <c r="AW1118">
        <v>109090</v>
      </c>
      <c r="AX1118">
        <v>0.81</v>
      </c>
      <c r="AY1118">
        <v>698734859.06575</v>
      </c>
      <c r="AZ1118">
        <v>698734.85906575003</v>
      </c>
      <c r="BA1118">
        <v>5536.3780609881296</v>
      </c>
      <c r="BB1118">
        <v>1.8062350312498721</v>
      </c>
      <c r="BC1118">
        <v>216450</v>
      </c>
      <c r="BD1118">
        <v>176778</v>
      </c>
      <c r="BE1118">
        <v>39672</v>
      </c>
      <c r="BF1118">
        <v>0.30133302950894381</v>
      </c>
      <c r="BG1118">
        <v>2314318</v>
      </c>
      <c r="BH1118">
        <v>17.502877670637172</v>
      </c>
      <c r="BI1118">
        <v>14094</v>
      </c>
      <c r="BJ1118">
        <v>145</v>
      </c>
      <c r="BK1118">
        <v>12</v>
      </c>
      <c r="BL1118">
        <v>7</v>
      </c>
      <c r="BM1118">
        <v>0</v>
      </c>
      <c r="BN1118">
        <v>4</v>
      </c>
      <c r="BO1118">
        <v>7</v>
      </c>
      <c r="BP1118">
        <v>2</v>
      </c>
      <c r="BQ1118">
        <v>11</v>
      </c>
      <c r="BR1118">
        <v>2</v>
      </c>
      <c r="BS1118">
        <v>1</v>
      </c>
      <c r="BT1118">
        <v>133937</v>
      </c>
      <c r="BU1118">
        <v>0.7</v>
      </c>
      <c r="BV1118">
        <v>0.58146070000000005</v>
      </c>
      <c r="BW1118">
        <v>639</v>
      </c>
      <c r="BX1118">
        <v>1.4260440000000001</v>
      </c>
      <c r="BY1118">
        <v>-0.30506650000000002</v>
      </c>
      <c r="BZ1118">
        <v>146</v>
      </c>
      <c r="CA1118">
        <v>10</v>
      </c>
      <c r="CB1118">
        <v>7</v>
      </c>
      <c r="CC1118">
        <v>0</v>
      </c>
      <c r="CD1118">
        <v>3</v>
      </c>
      <c r="CE1118">
        <v>7</v>
      </c>
      <c r="CF1118">
        <v>0</v>
      </c>
      <c r="CG1118">
        <v>11</v>
      </c>
      <c r="CH1118">
        <v>2</v>
      </c>
      <c r="CI1118">
        <v>0</v>
      </c>
      <c r="CJ1118">
        <v>132416</v>
      </c>
      <c r="CK1118">
        <v>1.4046640889318511</v>
      </c>
      <c r="CL1118">
        <v>0.68119804630629788</v>
      </c>
      <c r="CM1118">
        <v>572</v>
      </c>
      <c r="CN1118">
        <v>-0.17029317727528895</v>
      </c>
      <c r="CO1118">
        <v>12163</v>
      </c>
      <c r="CP1118">
        <v>1.004656E-2</v>
      </c>
      <c r="CQ1118">
        <v>0.27054001700000002</v>
      </c>
      <c r="CR1118">
        <v>109251</v>
      </c>
      <c r="CS1118">
        <v>0.82700000000000007</v>
      </c>
      <c r="CT1118">
        <v>105719</v>
      </c>
      <c r="CU1118">
        <v>0.78809063671000001</v>
      </c>
      <c r="CV1118">
        <v>429</v>
      </c>
      <c r="CW1118">
        <v>63</v>
      </c>
      <c r="CX1118">
        <v>112</v>
      </c>
      <c r="CY1118">
        <v>1144</v>
      </c>
      <c r="CZ1118">
        <v>1276</v>
      </c>
      <c r="DA1118" s="2">
        <v>76526</v>
      </c>
      <c r="DB1118" s="2">
        <v>9900</v>
      </c>
      <c r="DC1118" s="2">
        <v>150.69</v>
      </c>
      <c r="DD1118" s="2">
        <v>47601</v>
      </c>
      <c r="DE1118">
        <v>378</v>
      </c>
      <c r="DF1118">
        <v>114</v>
      </c>
      <c r="DG1118">
        <v>39.93</v>
      </c>
      <c r="DH1118">
        <v>8.2899999999999991</v>
      </c>
      <c r="DI1118" s="2">
        <v>12.06</v>
      </c>
      <c r="DJ1118">
        <v>-0.21</v>
      </c>
      <c r="DK1118">
        <v>0.75159244725018481</v>
      </c>
      <c r="DL1118">
        <v>2.3446658851113715E-3</v>
      </c>
      <c r="DM1118">
        <v>0</v>
      </c>
      <c r="DN1118">
        <v>381.5</v>
      </c>
      <c r="DO1118">
        <v>0.44900000000000001</v>
      </c>
      <c r="DP1118">
        <v>8095.52</v>
      </c>
      <c r="DQ1118" s="2">
        <v>102723</v>
      </c>
      <c r="DR1118" s="2">
        <v>5077.2273430800005</v>
      </c>
      <c r="DS1118">
        <v>5.824480239013264E-3</v>
      </c>
      <c r="DT1118">
        <v>7.68933468743207</v>
      </c>
      <c r="DU1118">
        <v>6702836.1073087845</v>
      </c>
      <c r="DV1118">
        <v>0</v>
      </c>
    </row>
    <row r="1119" spans="1:126" x14ac:dyDescent="0.15">
      <c r="A1119" t="s">
        <v>1897</v>
      </c>
      <c r="B1119" t="s">
        <v>1965</v>
      </c>
      <c r="C1119">
        <v>22</v>
      </c>
      <c r="D1119">
        <v>81</v>
      </c>
      <c r="E1119" t="s">
        <v>1966</v>
      </c>
      <c r="F1119">
        <v>22081</v>
      </c>
      <c r="G1119" t="s">
        <v>6103</v>
      </c>
      <c r="H1119">
        <v>58.4</v>
      </c>
      <c r="I1119">
        <v>39.4</v>
      </c>
      <c r="J1119">
        <v>0.4</v>
      </c>
      <c r="K1119">
        <v>0.1</v>
      </c>
      <c r="L1119">
        <v>0.6</v>
      </c>
      <c r="M1119">
        <v>1.1000000000000001</v>
      </c>
      <c r="N1119">
        <f t="shared" ref="N1119:N1181" si="74">H1119^2+I1119^2+J1119^2+K1119^2+L1119^2+M1119^2</f>
        <v>4964.66</v>
      </c>
      <c r="O1119">
        <f t="shared" si="72"/>
        <v>5035.34</v>
      </c>
      <c r="P1119">
        <f t="shared" si="73"/>
        <v>6.0424080000000027</v>
      </c>
      <c r="Q1119" s="4">
        <v>22081</v>
      </c>
      <c r="R1119" s="5">
        <v>32.101213000000001</v>
      </c>
      <c r="S1119" s="5">
        <v>-93.349050000000005</v>
      </c>
      <c r="T1119">
        <v>8</v>
      </c>
      <c r="U1119">
        <v>0.3348684995229016</v>
      </c>
      <c r="V1119">
        <v>9068</v>
      </c>
      <c r="W1119">
        <v>8937</v>
      </c>
      <c r="X1119">
        <v>8838</v>
      </c>
      <c r="Y1119">
        <v>8715</v>
      </c>
      <c r="Z1119">
        <v>4366</v>
      </c>
      <c r="AA1119">
        <v>22069</v>
      </c>
      <c r="AB1119">
        <v>2931.7330000000002</v>
      </c>
      <c r="AC1119">
        <v>38000</v>
      </c>
      <c r="AD1119">
        <v>0</v>
      </c>
      <c r="AE1119">
        <v>0</v>
      </c>
      <c r="AF1119">
        <v>8</v>
      </c>
      <c r="AG1119">
        <v>252</v>
      </c>
      <c r="AH1119">
        <v>3.1746031746031744E-2</v>
      </c>
      <c r="AI1119" s="3">
        <v>135346</v>
      </c>
      <c r="AJ1119" s="3">
        <v>249017.39674573502</v>
      </c>
      <c r="AK1119">
        <v>122</v>
      </c>
      <c r="AL1119">
        <v>257344</v>
      </c>
      <c r="AM1119">
        <v>294568</v>
      </c>
      <c r="AN1119">
        <v>32638</v>
      </c>
      <c r="AO1119">
        <v>327206</v>
      </c>
      <c r="AP1119">
        <v>1</v>
      </c>
      <c r="AQ1119">
        <v>0</v>
      </c>
      <c r="AR1119">
        <v>1</v>
      </c>
      <c r="AS1119">
        <v>0.11189437171310283</v>
      </c>
      <c r="AT1119">
        <v>1</v>
      </c>
      <c r="AU1119">
        <v>4</v>
      </c>
      <c r="AV1119">
        <f t="shared" si="71"/>
        <v>5</v>
      </c>
      <c r="AW1119">
        <v>0</v>
      </c>
      <c r="AX1119">
        <v>0</v>
      </c>
      <c r="AY1119">
        <v>158126133.85776201</v>
      </c>
      <c r="AZ1119">
        <v>158126.133857762</v>
      </c>
      <c r="BA1119">
        <v>16540.384861348499</v>
      </c>
      <c r="BB1119">
        <v>0.60458085369996184</v>
      </c>
      <c r="BC1119">
        <v>4405</v>
      </c>
      <c r="BD1119">
        <v>0</v>
      </c>
      <c r="BE1119">
        <v>4405</v>
      </c>
      <c r="BF1119">
        <v>0.48577415086016762</v>
      </c>
      <c r="BG1119">
        <v>249389</v>
      </c>
      <c r="BH1119">
        <v>28.217809459153656</v>
      </c>
      <c r="BI1119">
        <v>1544</v>
      </c>
      <c r="BJ1119">
        <v>5</v>
      </c>
      <c r="BK1119">
        <v>0</v>
      </c>
      <c r="BL1119">
        <v>1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9003</v>
      </c>
      <c r="BU1119">
        <v>0.46</v>
      </c>
      <c r="BV1119">
        <v>0.69703360000000003</v>
      </c>
      <c r="BW1119">
        <v>35</v>
      </c>
      <c r="BX1119">
        <v>0.77751859999999995</v>
      </c>
      <c r="BY1119">
        <v>-0.19550519999999999</v>
      </c>
      <c r="BZ1119">
        <v>7</v>
      </c>
      <c r="CA1119">
        <v>0</v>
      </c>
      <c r="CB1119">
        <v>2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8661</v>
      </c>
      <c r="CK1119">
        <v>1.0391409767925182</v>
      </c>
      <c r="CL1119">
        <v>0.74090628853267571</v>
      </c>
      <c r="CM1119">
        <v>35</v>
      </c>
      <c r="CN1119">
        <v>-0.2162228723910308</v>
      </c>
      <c r="CO1119">
        <v>556</v>
      </c>
      <c r="CP1119">
        <v>-0.65116422429999998</v>
      </c>
      <c r="CQ1119">
        <v>-0.4535536906</v>
      </c>
      <c r="CR1119">
        <v>6983</v>
      </c>
      <c r="CS1119">
        <v>0.82</v>
      </c>
      <c r="CT1119">
        <v>7028</v>
      </c>
      <c r="CU1119">
        <v>0.77415506958000013</v>
      </c>
      <c r="CV1119">
        <v>7</v>
      </c>
      <c r="CW1119">
        <v>2</v>
      </c>
      <c r="CX1119">
        <v>2</v>
      </c>
      <c r="CY1119">
        <v>305</v>
      </c>
      <c r="CZ1119">
        <v>371</v>
      </c>
      <c r="DA1119" s="2">
        <v>3984</v>
      </c>
      <c r="DB1119" s="2">
        <v>365</v>
      </c>
      <c r="DC1119" s="2">
        <v>56.22</v>
      </c>
      <c r="DD1119" s="2">
        <v>3650</v>
      </c>
      <c r="DE1119">
        <v>118</v>
      </c>
      <c r="DF1119">
        <v>40</v>
      </c>
      <c r="DH1119">
        <v>11.24</v>
      </c>
      <c r="DI1119" s="2">
        <v>11.24</v>
      </c>
      <c r="DJ1119">
        <v>1.1100000000000001</v>
      </c>
      <c r="DK1119">
        <v>0.88613627295967368</v>
      </c>
      <c r="DL1119">
        <v>0</v>
      </c>
      <c r="DM1119">
        <v>0</v>
      </c>
      <c r="DN1119">
        <v>174.7</v>
      </c>
      <c r="DO1119">
        <v>0.64300000000000002</v>
      </c>
      <c r="DP1119">
        <v>5886.3899999999994</v>
      </c>
      <c r="DQ1119" s="2">
        <v>0</v>
      </c>
      <c r="DR1119" s="2">
        <v>613.42135721</v>
      </c>
      <c r="DS1119">
        <v>2.3836647802913608E-3</v>
      </c>
      <c r="DT1119">
        <v>5.7272294486766002</v>
      </c>
      <c r="DU1119">
        <v>1473868.1352402309</v>
      </c>
      <c r="DV1119">
        <v>0</v>
      </c>
    </row>
    <row r="1120" spans="1:126" x14ac:dyDescent="0.15">
      <c r="A1120" t="s">
        <v>1897</v>
      </c>
      <c r="B1120" t="s">
        <v>1233</v>
      </c>
      <c r="C1120">
        <v>22</v>
      </c>
      <c r="D1120">
        <v>83</v>
      </c>
      <c r="E1120" t="s">
        <v>1967</v>
      </c>
      <c r="F1120">
        <v>22083</v>
      </c>
      <c r="G1120" t="s">
        <v>6104</v>
      </c>
      <c r="H1120">
        <v>61.3</v>
      </c>
      <c r="I1120">
        <v>35.700000000000003</v>
      </c>
      <c r="J1120">
        <v>0.3</v>
      </c>
      <c r="K1120">
        <v>0.3</v>
      </c>
      <c r="L1120">
        <v>0.8</v>
      </c>
      <c r="M1120">
        <v>1.6</v>
      </c>
      <c r="N1120">
        <f t="shared" si="74"/>
        <v>5035.5600000000013</v>
      </c>
      <c r="O1120">
        <f t="shared" si="72"/>
        <v>4964.4399999999987</v>
      </c>
      <c r="P1120">
        <f t="shared" si="73"/>
        <v>5.9573280000000004</v>
      </c>
      <c r="Q1120" s="4">
        <v>22083</v>
      </c>
      <c r="R1120" s="5">
        <v>32.413158000000003</v>
      </c>
      <c r="S1120" s="5">
        <v>-91.748352999999994</v>
      </c>
      <c r="T1120">
        <v>6</v>
      </c>
      <c r="U1120">
        <v>0.10609745886628387</v>
      </c>
      <c r="V1120">
        <v>20785</v>
      </c>
      <c r="W1120">
        <v>20845</v>
      </c>
      <c r="X1120">
        <v>20777</v>
      </c>
      <c r="Y1120">
        <v>20550</v>
      </c>
      <c r="Z1120">
        <v>10654</v>
      </c>
      <c r="AA1120">
        <v>22071</v>
      </c>
      <c r="AB1120">
        <v>7180.8729999999996</v>
      </c>
      <c r="AC1120">
        <v>36421</v>
      </c>
      <c r="AD1120">
        <v>0</v>
      </c>
      <c r="AE1120">
        <v>0</v>
      </c>
      <c r="AF1120">
        <v>9</v>
      </c>
      <c r="AG1120">
        <v>762</v>
      </c>
      <c r="AH1120">
        <v>1.1811023622047244E-2</v>
      </c>
      <c r="AI1120" s="3">
        <v>278986</v>
      </c>
      <c r="AJ1120" s="3">
        <v>357940.75243524503</v>
      </c>
      <c r="AK1120">
        <v>99</v>
      </c>
      <c r="AL1120">
        <v>361312</v>
      </c>
      <c r="AM1120">
        <v>265639</v>
      </c>
      <c r="AN1120">
        <v>96499</v>
      </c>
      <c r="AO1120">
        <v>362138</v>
      </c>
      <c r="AP1120">
        <v>2</v>
      </c>
      <c r="AQ1120">
        <v>0</v>
      </c>
      <c r="AR1120">
        <v>2</v>
      </c>
      <c r="AS1120">
        <v>9.5946270088750299E-2</v>
      </c>
      <c r="AT1120">
        <v>2</v>
      </c>
      <c r="AU1120">
        <v>4</v>
      </c>
      <c r="AV1120">
        <f t="shared" si="71"/>
        <v>6</v>
      </c>
      <c r="AW1120">
        <v>764</v>
      </c>
      <c r="AX1120">
        <v>4.0000000000000036E-2</v>
      </c>
      <c r="AY1120">
        <v>129819257.168376</v>
      </c>
      <c r="AZ1120">
        <v>129819.257168376</v>
      </c>
      <c r="BA1120">
        <v>6211.9469854986901</v>
      </c>
      <c r="BB1120">
        <v>1.6098012464279279</v>
      </c>
      <c r="BC1120">
        <v>15561</v>
      </c>
      <c r="BD1120">
        <v>1120</v>
      </c>
      <c r="BE1120">
        <v>14441</v>
      </c>
      <c r="BF1120">
        <v>0.69477988934327639</v>
      </c>
      <c r="BG1120">
        <v>373512</v>
      </c>
      <c r="BH1120">
        <v>17.977186311787072</v>
      </c>
      <c r="BI1120">
        <v>2816</v>
      </c>
      <c r="BJ1120">
        <v>22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20422</v>
      </c>
      <c r="BU1120">
        <v>0.68</v>
      </c>
      <c r="BV1120">
        <v>0.60053630000000002</v>
      </c>
      <c r="BW1120">
        <v>68</v>
      </c>
      <c r="BX1120">
        <v>1.175203</v>
      </c>
      <c r="BY1120">
        <v>-0.6051164</v>
      </c>
      <c r="BZ1120">
        <v>19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0</v>
      </c>
      <c r="CI1120">
        <v>1</v>
      </c>
      <c r="CJ1120">
        <v>20684</v>
      </c>
      <c r="CK1120">
        <v>1.1603171533552505</v>
      </c>
      <c r="CL1120">
        <v>0.67158591894032105</v>
      </c>
      <c r="CM1120">
        <v>66</v>
      </c>
      <c r="CN1120">
        <v>-0.61757774663320564</v>
      </c>
      <c r="CO1120">
        <v>1514</v>
      </c>
      <c r="CP1120">
        <v>-0.51863707039999996</v>
      </c>
      <c r="CQ1120">
        <v>-0.17697876630000001</v>
      </c>
      <c r="CR1120">
        <v>16573</v>
      </c>
      <c r="CS1120">
        <v>0.81</v>
      </c>
      <c r="CT1120">
        <v>15859</v>
      </c>
      <c r="CU1120">
        <v>0.76225574220000003</v>
      </c>
      <c r="CV1120">
        <v>51</v>
      </c>
      <c r="CW1120">
        <v>8</v>
      </c>
      <c r="CX1120">
        <v>14</v>
      </c>
      <c r="CY1120">
        <v>551</v>
      </c>
      <c r="CZ1120">
        <v>1082</v>
      </c>
      <c r="DA1120" s="2">
        <v>9686</v>
      </c>
      <c r="DB1120" s="2">
        <v>965</v>
      </c>
      <c r="DC1120" s="2">
        <v>57.53</v>
      </c>
      <c r="DD1120" s="2">
        <v>7791</v>
      </c>
      <c r="DE1120">
        <v>354</v>
      </c>
      <c r="DF1120">
        <v>104</v>
      </c>
      <c r="DG1120">
        <v>9.59</v>
      </c>
      <c r="DH1120">
        <v>14.38</v>
      </c>
      <c r="DI1120" s="2">
        <v>4.79</v>
      </c>
      <c r="DJ1120">
        <v>-1.75</v>
      </c>
      <c r="DK1120">
        <v>0.74633135712903154</v>
      </c>
      <c r="DL1120">
        <v>0</v>
      </c>
      <c r="DM1120">
        <v>0</v>
      </c>
      <c r="DN1120">
        <v>309.2</v>
      </c>
      <c r="DO1120">
        <v>0.84799999999999998</v>
      </c>
      <c r="DP1120">
        <v>24477.64</v>
      </c>
      <c r="DQ1120" s="2">
        <v>0</v>
      </c>
      <c r="DR1120" s="2">
        <v>9705.2768290800013</v>
      </c>
      <c r="DS1120">
        <v>2.5652490052178716E-2</v>
      </c>
      <c r="DT1120">
        <v>5.7120595987475697</v>
      </c>
      <c r="DU1120">
        <v>2063835.6777426819</v>
      </c>
      <c r="DV1120">
        <v>0</v>
      </c>
    </row>
    <row r="1121" spans="1:126" x14ac:dyDescent="0.15">
      <c r="A1121" t="s">
        <v>1897</v>
      </c>
      <c r="B1121" t="s">
        <v>1968</v>
      </c>
      <c r="C1121">
        <v>22</v>
      </c>
      <c r="D1121">
        <v>85</v>
      </c>
      <c r="E1121" t="s">
        <v>1969</v>
      </c>
      <c r="F1121">
        <v>22085</v>
      </c>
      <c r="G1121" t="s">
        <v>6105</v>
      </c>
      <c r="H1121">
        <v>69.2</v>
      </c>
      <c r="I1121">
        <v>16.5</v>
      </c>
      <c r="J1121">
        <v>7.7</v>
      </c>
      <c r="K1121">
        <v>0.2</v>
      </c>
      <c r="L1121">
        <v>2.9</v>
      </c>
      <c r="M1121">
        <v>3.4</v>
      </c>
      <c r="N1121">
        <f t="shared" si="74"/>
        <v>5140.1900000000005</v>
      </c>
      <c r="O1121">
        <f t="shared" si="72"/>
        <v>4859.8099999999995</v>
      </c>
      <c r="P1121">
        <f t="shared" si="73"/>
        <v>5.8317720000000017</v>
      </c>
      <c r="Q1121" s="4">
        <v>22085</v>
      </c>
      <c r="R1121" s="5">
        <v>31.560402</v>
      </c>
      <c r="S1121" s="5">
        <v>-93.559578999999999</v>
      </c>
      <c r="T1121">
        <v>6</v>
      </c>
      <c r="U1121">
        <v>0.16931529737622417</v>
      </c>
      <c r="V1121">
        <v>24265</v>
      </c>
      <c r="W1121">
        <v>24286</v>
      </c>
      <c r="X1121">
        <v>24248</v>
      </c>
      <c r="Y1121">
        <v>24229</v>
      </c>
      <c r="Z1121">
        <v>11973</v>
      </c>
      <c r="AA1121">
        <v>22073</v>
      </c>
      <c r="AB1121">
        <v>8046.5630000000001</v>
      </c>
      <c r="AC1121">
        <v>38828</v>
      </c>
      <c r="AD1121">
        <v>0</v>
      </c>
      <c r="AE1121">
        <v>0</v>
      </c>
      <c r="AF1121">
        <v>12</v>
      </c>
      <c r="AG1121">
        <v>392</v>
      </c>
      <c r="AH1121">
        <v>3.0612244897959183E-2</v>
      </c>
      <c r="AI1121" s="3">
        <v>51829</v>
      </c>
      <c r="AJ1121" s="3">
        <v>554658.93463538506</v>
      </c>
      <c r="AK1121">
        <v>69</v>
      </c>
      <c r="AL1121">
        <v>647417.59999999998</v>
      </c>
      <c r="AM1121">
        <v>187758</v>
      </c>
      <c r="AN1121">
        <v>28039</v>
      </c>
      <c r="AO1121">
        <v>215797</v>
      </c>
      <c r="AP1121">
        <v>2</v>
      </c>
      <c r="AQ1121">
        <v>0</v>
      </c>
      <c r="AR1121">
        <v>2</v>
      </c>
      <c r="AS1121">
        <v>8.2351972329737289E-2</v>
      </c>
      <c r="AT1121">
        <v>1</v>
      </c>
      <c r="AU1121">
        <v>13</v>
      </c>
      <c r="AV1121">
        <f t="shared" si="71"/>
        <v>14</v>
      </c>
      <c r="AW1121">
        <v>3609</v>
      </c>
      <c r="AX1121">
        <v>0.16000000000000003</v>
      </c>
      <c r="AY1121">
        <v>888485340.26219201</v>
      </c>
      <c r="AZ1121">
        <v>888485.34026219207</v>
      </c>
      <c r="BA1121">
        <v>37923.631841952403</v>
      </c>
      <c r="BB1121">
        <v>0.26368782509215433</v>
      </c>
      <c r="BC1121">
        <v>21669</v>
      </c>
      <c r="BD1121">
        <v>8104</v>
      </c>
      <c r="BE1121">
        <v>13565</v>
      </c>
      <c r="BF1121">
        <v>0.55903564805275086</v>
      </c>
      <c r="BG1121">
        <v>424210</v>
      </c>
      <c r="BH1121">
        <v>17.494638733091389</v>
      </c>
      <c r="BI1121">
        <v>4420</v>
      </c>
      <c r="BJ1121">
        <v>32</v>
      </c>
      <c r="BK1121">
        <v>2</v>
      </c>
      <c r="BL1121">
        <v>2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23733</v>
      </c>
      <c r="BU1121">
        <v>0.49</v>
      </c>
      <c r="BV1121">
        <v>0.54261300000000001</v>
      </c>
      <c r="BW1121">
        <v>92</v>
      </c>
      <c r="BX1121">
        <v>1.5590109999999999</v>
      </c>
      <c r="BY1121">
        <v>-0.38596799999999998</v>
      </c>
      <c r="BZ1121">
        <v>34</v>
      </c>
      <c r="CA1121">
        <v>1</v>
      </c>
      <c r="CB1121">
        <v>2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24116</v>
      </c>
      <c r="CK1121">
        <v>1.5342511195886548</v>
      </c>
      <c r="CL1121">
        <v>0.66290801186943615</v>
      </c>
      <c r="CM1121">
        <v>77</v>
      </c>
      <c r="CN1121">
        <v>-0.25014018570727092</v>
      </c>
      <c r="CO1121">
        <v>1716</v>
      </c>
      <c r="CP1121">
        <v>-0.2849383895</v>
      </c>
      <c r="CQ1121">
        <v>-0.17645303279999999</v>
      </c>
      <c r="CR1121">
        <v>20686</v>
      </c>
      <c r="CS1121">
        <v>0.85599999999999998</v>
      </c>
      <c r="CT1121">
        <v>18587</v>
      </c>
      <c r="CU1121">
        <v>0.73080867272000005</v>
      </c>
      <c r="CV1121">
        <v>20</v>
      </c>
      <c r="CW1121">
        <v>4</v>
      </c>
      <c r="CX1121">
        <v>5</v>
      </c>
      <c r="CY1121">
        <v>247</v>
      </c>
      <c r="CZ1121">
        <v>560</v>
      </c>
      <c r="DA1121" s="2">
        <v>8477</v>
      </c>
      <c r="DB1121" s="2">
        <v>1240</v>
      </c>
      <c r="DC1121" s="2">
        <v>61.89</v>
      </c>
      <c r="DD1121" s="2">
        <v>7153</v>
      </c>
      <c r="DE1121">
        <v>149</v>
      </c>
      <c r="DF1121">
        <v>50</v>
      </c>
      <c r="DG1121">
        <v>4.13</v>
      </c>
      <c r="DH1121">
        <v>20.63</v>
      </c>
      <c r="DI1121" s="2">
        <v>8.25</v>
      </c>
      <c r="DJ1121">
        <v>1.63</v>
      </c>
      <c r="DK1121">
        <v>0.98286673483956855</v>
      </c>
      <c r="DL1121">
        <v>0</v>
      </c>
      <c r="DM1121">
        <v>0</v>
      </c>
      <c r="DN1121">
        <v>84.9</v>
      </c>
      <c r="DO1121">
        <v>0.13600000000000001</v>
      </c>
      <c r="DP1121">
        <v>43</v>
      </c>
      <c r="DQ1121" s="2">
        <v>0</v>
      </c>
      <c r="DR1121" s="2">
        <v>101.9754451</v>
      </c>
      <c r="DS1121">
        <v>1.575122844080853E-4</v>
      </c>
      <c r="DT1121">
        <v>1.80515117381933</v>
      </c>
      <c r="DU1121">
        <v>1168686.6405912933</v>
      </c>
      <c r="DV1121">
        <v>0</v>
      </c>
    </row>
    <row r="1122" spans="1:126" x14ac:dyDescent="0.15">
      <c r="A1122" t="s">
        <v>1897</v>
      </c>
      <c r="B1122" t="s">
        <v>1970</v>
      </c>
      <c r="C1122">
        <v>22</v>
      </c>
      <c r="D1122">
        <v>87</v>
      </c>
      <c r="E1122" t="s">
        <v>1971</v>
      </c>
      <c r="F1122">
        <v>22087</v>
      </c>
      <c r="G1122" t="s">
        <v>6106</v>
      </c>
      <c r="H1122">
        <v>68.5</v>
      </c>
      <c r="I1122">
        <v>17.5</v>
      </c>
      <c r="J1122">
        <v>0.6</v>
      </c>
      <c r="K1122">
        <v>1.9</v>
      </c>
      <c r="L1122">
        <v>2.2999999999999998</v>
      </c>
      <c r="M1122">
        <v>9.1999999999999993</v>
      </c>
      <c r="N1122">
        <f t="shared" si="74"/>
        <v>5092.3999999999996</v>
      </c>
      <c r="O1122">
        <f t="shared" si="72"/>
        <v>4907.6000000000004</v>
      </c>
      <c r="P1122">
        <f t="shared" si="73"/>
        <v>5.8891200000000028</v>
      </c>
      <c r="Q1122" s="4">
        <v>22087</v>
      </c>
      <c r="R1122" s="5">
        <v>29.918109999999999</v>
      </c>
      <c r="S1122" s="5">
        <v>-89.263493999999994</v>
      </c>
      <c r="T1122">
        <v>1</v>
      </c>
      <c r="U1122">
        <v>-0.49483409300338072</v>
      </c>
      <c r="V1122">
        <v>35947</v>
      </c>
      <c r="W1122">
        <v>41114</v>
      </c>
      <c r="X1122">
        <v>42858</v>
      </c>
      <c r="Y1122">
        <v>45439</v>
      </c>
      <c r="Z1122">
        <v>23231</v>
      </c>
      <c r="AA1122">
        <v>22075</v>
      </c>
      <c r="AB1122">
        <v>16742.481</v>
      </c>
      <c r="AC1122">
        <v>42753</v>
      </c>
      <c r="AD1122">
        <v>1</v>
      </c>
      <c r="AE1122">
        <v>2.3332866675999812E-5</v>
      </c>
      <c r="AF1122">
        <v>9</v>
      </c>
      <c r="AG1122">
        <v>56</v>
      </c>
      <c r="AH1122">
        <v>0.16071428571428573</v>
      </c>
      <c r="AI1122" s="3">
        <v>31889</v>
      </c>
      <c r="AJ1122" s="3">
        <v>241605.19538183001</v>
      </c>
      <c r="AK1122">
        <v>82</v>
      </c>
      <c r="AL1122">
        <v>1148057.5999999999</v>
      </c>
      <c r="AM1122">
        <v>190843</v>
      </c>
      <c r="AN1122">
        <v>3850</v>
      </c>
      <c r="AO1122">
        <v>194693</v>
      </c>
      <c r="AP1122">
        <v>2</v>
      </c>
      <c r="AQ1122">
        <v>1</v>
      </c>
      <c r="AR1122">
        <v>3</v>
      </c>
      <c r="AS1122">
        <v>7.2967845502748457E-2</v>
      </c>
      <c r="AT1122">
        <v>4</v>
      </c>
      <c r="AU1122">
        <v>31</v>
      </c>
      <c r="AV1122">
        <f t="shared" si="71"/>
        <v>35</v>
      </c>
      <c r="AW1122">
        <v>38313</v>
      </c>
      <c r="AX1122">
        <v>0.99</v>
      </c>
      <c r="AY1122">
        <v>625324330.16508698</v>
      </c>
      <c r="AZ1122">
        <v>625324.33016508701</v>
      </c>
      <c r="BA1122">
        <v>9211.6354790387304</v>
      </c>
      <c r="BB1122">
        <v>1.085583556009702</v>
      </c>
      <c r="BC1122">
        <v>100743</v>
      </c>
      <c r="BD1122">
        <v>115307</v>
      </c>
      <c r="BE1122">
        <v>-14564</v>
      </c>
      <c r="BF1122">
        <v>-0.40515202937658218</v>
      </c>
      <c r="BG1122">
        <v>687307</v>
      </c>
      <c r="BH1122">
        <v>16.036842596481403</v>
      </c>
      <c r="BI1122">
        <v>4689</v>
      </c>
      <c r="BJ1122">
        <v>15</v>
      </c>
      <c r="BK1122">
        <v>1</v>
      </c>
      <c r="BL1122">
        <v>0</v>
      </c>
      <c r="BM1122">
        <v>0</v>
      </c>
      <c r="BN1122">
        <v>0</v>
      </c>
      <c r="BO1122">
        <v>3</v>
      </c>
      <c r="BP1122">
        <v>0</v>
      </c>
      <c r="BQ1122">
        <v>4</v>
      </c>
      <c r="BR1122">
        <v>0</v>
      </c>
      <c r="BS1122">
        <v>0</v>
      </c>
      <c r="BT1122">
        <v>40655</v>
      </c>
      <c r="BU1122">
        <v>0.46</v>
      </c>
      <c r="BV1122">
        <v>0.44973259999999998</v>
      </c>
      <c r="BW1122">
        <v>109</v>
      </c>
      <c r="BX1122">
        <v>0.56573609999999996</v>
      </c>
      <c r="BY1122">
        <v>-1.8085990000000001</v>
      </c>
      <c r="BZ1122">
        <v>18</v>
      </c>
      <c r="CA1122">
        <v>0</v>
      </c>
      <c r="CB1122">
        <v>1</v>
      </c>
      <c r="CC1122">
        <v>0</v>
      </c>
      <c r="CD1122">
        <v>0</v>
      </c>
      <c r="CE1122">
        <v>4</v>
      </c>
      <c r="CF1122">
        <v>0</v>
      </c>
      <c r="CG1122">
        <v>3</v>
      </c>
      <c r="CH1122">
        <v>0</v>
      </c>
      <c r="CI1122">
        <v>0</v>
      </c>
      <c r="CJ1122">
        <v>44462</v>
      </c>
      <c r="CK1122">
        <v>0.58476901623858568</v>
      </c>
      <c r="CL1122">
        <v>0.53780638199475872</v>
      </c>
      <c r="CM1122">
        <v>90</v>
      </c>
      <c r="CN1122">
        <v>-1.8103365982543167</v>
      </c>
      <c r="CO1122">
        <v>3149</v>
      </c>
      <c r="CP1122">
        <v>-0.68084705420000002</v>
      </c>
      <c r="CQ1122">
        <v>-0.1128685285</v>
      </c>
      <c r="CR1122">
        <v>39728</v>
      </c>
      <c r="CS1122">
        <v>0.86199999999999999</v>
      </c>
      <c r="CT1122">
        <v>26781</v>
      </c>
      <c r="CU1122">
        <v>0.77883620535999998</v>
      </c>
      <c r="CV1122">
        <v>142</v>
      </c>
      <c r="CW1122">
        <v>12</v>
      </c>
      <c r="CX1122">
        <v>10</v>
      </c>
      <c r="CY1122">
        <v>67</v>
      </c>
      <c r="CZ1122">
        <v>96</v>
      </c>
      <c r="DA1122" s="2">
        <v>16837</v>
      </c>
      <c r="DB1122" s="2">
        <v>2320</v>
      </c>
      <c r="DC1122" s="2">
        <v>105.79</v>
      </c>
      <c r="DD1122" s="2">
        <v>11915</v>
      </c>
      <c r="DE1122">
        <v>18</v>
      </c>
      <c r="DF1122">
        <v>10</v>
      </c>
      <c r="DG1122">
        <v>18.399999999999999</v>
      </c>
      <c r="DH1122">
        <v>2.2999999999999998</v>
      </c>
      <c r="DI1122" s="2">
        <v>4.5999999999999996</v>
      </c>
      <c r="DJ1122">
        <v>0.37</v>
      </c>
      <c r="DK1122">
        <v>0.32622534416256388</v>
      </c>
      <c r="DL1122">
        <v>0</v>
      </c>
      <c r="DM1122">
        <v>0</v>
      </c>
      <c r="DN1122">
        <v>5.8</v>
      </c>
      <c r="DO1122">
        <v>6.9999999999999993E-3</v>
      </c>
      <c r="DP1122">
        <v>0</v>
      </c>
      <c r="DQ1122" s="2">
        <v>0</v>
      </c>
      <c r="DR1122" s="2">
        <v>0.40234062999999998</v>
      </c>
      <c r="DS1122">
        <v>0</v>
      </c>
      <c r="DV1122">
        <v>1</v>
      </c>
    </row>
    <row r="1123" spans="1:126" x14ac:dyDescent="0.15">
      <c r="A1123" t="s">
        <v>1897</v>
      </c>
      <c r="B1123" t="s">
        <v>1972</v>
      </c>
      <c r="C1123">
        <v>22</v>
      </c>
      <c r="D1123">
        <v>89</v>
      </c>
      <c r="E1123" t="s">
        <v>1973</v>
      </c>
      <c r="F1123">
        <v>22089</v>
      </c>
      <c r="G1123" t="s">
        <v>6107</v>
      </c>
      <c r="H1123">
        <v>66.2</v>
      </c>
      <c r="I1123">
        <v>26.4</v>
      </c>
      <c r="J1123">
        <v>0.3</v>
      </c>
      <c r="K1123">
        <v>0.8</v>
      </c>
      <c r="L1123">
        <v>1.3</v>
      </c>
      <c r="M1123">
        <v>5</v>
      </c>
      <c r="N1123">
        <f t="shared" si="74"/>
        <v>5106.8200000000006</v>
      </c>
      <c r="O1123">
        <f t="shared" si="72"/>
        <v>4893.1799999999994</v>
      </c>
      <c r="P1123">
        <f t="shared" si="73"/>
        <v>5.8718160000000017</v>
      </c>
      <c r="Q1123" s="4">
        <v>22089</v>
      </c>
      <c r="R1123" s="5">
        <v>29.905722000000001</v>
      </c>
      <c r="S1123" s="5">
        <v>-90.357855000000001</v>
      </c>
      <c r="T1123">
        <v>1</v>
      </c>
      <c r="U1123">
        <v>0.10264472043874553</v>
      </c>
      <c r="V1123">
        <v>52663</v>
      </c>
      <c r="W1123">
        <v>52616</v>
      </c>
      <c r="X1123">
        <v>52639</v>
      </c>
      <c r="Y1123">
        <v>52647</v>
      </c>
      <c r="Z1123">
        <v>28612</v>
      </c>
      <c r="AA1123">
        <v>22077</v>
      </c>
      <c r="AB1123">
        <v>22358.037</v>
      </c>
      <c r="AC1123">
        <v>59990</v>
      </c>
      <c r="AD1123">
        <v>2</v>
      </c>
      <c r="AE1123">
        <v>3.7994642755371492E-5</v>
      </c>
      <c r="AF1123">
        <v>7</v>
      </c>
      <c r="AG1123">
        <v>70</v>
      </c>
      <c r="AH1123">
        <v>0.1</v>
      </c>
      <c r="AI1123" s="3">
        <v>16216</v>
      </c>
      <c r="AJ1123" s="3">
        <v>177828.18487651501</v>
      </c>
      <c r="AK1123">
        <v>50</v>
      </c>
      <c r="AL1123">
        <v>262515.20000000001</v>
      </c>
      <c r="AM1123">
        <v>177563</v>
      </c>
      <c r="AN1123">
        <v>4055</v>
      </c>
      <c r="AO1123">
        <v>181618</v>
      </c>
      <c r="AP1123">
        <v>3</v>
      </c>
      <c r="AQ1123">
        <v>0</v>
      </c>
      <c r="AR1123">
        <v>3</v>
      </c>
      <c r="AS1123">
        <v>5.7016876995590694E-2</v>
      </c>
      <c r="AT1123">
        <v>3</v>
      </c>
      <c r="AU1123">
        <v>39</v>
      </c>
      <c r="AV1123">
        <f t="shared" si="71"/>
        <v>42</v>
      </c>
      <c r="AW1123">
        <v>49244</v>
      </c>
      <c r="AX1123">
        <v>0.97</v>
      </c>
      <c r="AY1123">
        <v>182640270.496703</v>
      </c>
      <c r="AZ1123">
        <v>182640.27049670299</v>
      </c>
      <c r="BA1123">
        <v>3802.6927742244902</v>
      </c>
      <c r="BB1123">
        <v>2.6297154657831565</v>
      </c>
      <c r="BC1123">
        <v>859776</v>
      </c>
      <c r="BD1123">
        <v>851935</v>
      </c>
      <c r="BE1123">
        <v>7841</v>
      </c>
      <c r="BF1123">
        <v>0.14889011260277615</v>
      </c>
      <c r="BG1123">
        <v>528524</v>
      </c>
      <c r="BH1123">
        <v>10.040540283819981</v>
      </c>
      <c r="BI1123">
        <v>5954</v>
      </c>
      <c r="BJ1123">
        <v>26</v>
      </c>
      <c r="BK1123">
        <v>1</v>
      </c>
      <c r="BL1123">
        <v>4</v>
      </c>
      <c r="BM1123">
        <v>0</v>
      </c>
      <c r="BN1123">
        <v>0</v>
      </c>
      <c r="BO1123">
        <v>1</v>
      </c>
      <c r="BP1123">
        <v>0</v>
      </c>
      <c r="BQ1123">
        <v>8</v>
      </c>
      <c r="BR1123">
        <v>3</v>
      </c>
      <c r="BS1123">
        <v>1</v>
      </c>
      <c r="BT1123">
        <v>51611</v>
      </c>
      <c r="BU1123">
        <v>0.69</v>
      </c>
      <c r="BV1123">
        <v>0.66741130000000004</v>
      </c>
      <c r="BW1123">
        <v>188</v>
      </c>
      <c r="BX1123">
        <v>0.85253140000000005</v>
      </c>
      <c r="BY1123">
        <v>-0.4805546</v>
      </c>
      <c r="BZ1123">
        <v>29</v>
      </c>
      <c r="CA1123">
        <v>1</v>
      </c>
      <c r="CB1123">
        <v>4</v>
      </c>
      <c r="CC1123">
        <v>0</v>
      </c>
      <c r="CD1123">
        <v>0</v>
      </c>
      <c r="CE1123">
        <v>1</v>
      </c>
      <c r="CF1123">
        <v>0</v>
      </c>
      <c r="CG1123">
        <v>8</v>
      </c>
      <c r="CH1123">
        <v>2</v>
      </c>
      <c r="CI1123">
        <v>0</v>
      </c>
      <c r="CJ1123">
        <v>52832</v>
      </c>
      <c r="CK1123">
        <v>0.85175651120533014</v>
      </c>
      <c r="CL1123">
        <v>0.72622767537195765</v>
      </c>
      <c r="CM1123">
        <v>154</v>
      </c>
      <c r="CN1123">
        <v>-0.72074290797010276</v>
      </c>
      <c r="CO1123">
        <v>6281</v>
      </c>
      <c r="CP1123">
        <v>1.0237351400000001</v>
      </c>
      <c r="CQ1123">
        <v>0.84503140200000004</v>
      </c>
      <c r="CR1123">
        <v>46362</v>
      </c>
      <c r="CS1123">
        <v>0.877</v>
      </c>
      <c r="CT1123">
        <v>44764</v>
      </c>
      <c r="CU1123">
        <v>0.82393848415999993</v>
      </c>
      <c r="CV1123">
        <v>39</v>
      </c>
      <c r="CW1123">
        <v>21</v>
      </c>
      <c r="CX1123">
        <v>16</v>
      </c>
      <c r="CZ1123">
        <v>99</v>
      </c>
      <c r="DA1123" s="2">
        <v>34691</v>
      </c>
      <c r="DB1123" s="2">
        <v>5535</v>
      </c>
      <c r="DC1123" s="2">
        <v>195.75</v>
      </c>
      <c r="DD1123" s="2">
        <v>15476</v>
      </c>
      <c r="DE1123">
        <v>20</v>
      </c>
      <c r="DF1123">
        <v>2</v>
      </c>
      <c r="DG1123">
        <v>20.91</v>
      </c>
      <c r="DH1123">
        <v>13.3</v>
      </c>
      <c r="DI1123" s="2">
        <v>3.8</v>
      </c>
      <c r="DJ1123">
        <v>-0.1</v>
      </c>
      <c r="DL1123">
        <v>0</v>
      </c>
      <c r="DM1123">
        <v>0</v>
      </c>
      <c r="DN1123">
        <v>20.3</v>
      </c>
      <c r="DO1123">
        <v>7.4999999999999997E-2</v>
      </c>
      <c r="DP1123">
        <v>0</v>
      </c>
      <c r="DQ1123" s="2">
        <v>0</v>
      </c>
      <c r="DR1123" s="2">
        <v>8895.0281864600001</v>
      </c>
      <c r="DS1123">
        <v>0</v>
      </c>
      <c r="DV1123">
        <v>1</v>
      </c>
    </row>
    <row r="1124" spans="1:126" x14ac:dyDescent="0.15">
      <c r="A1124" t="s">
        <v>1897</v>
      </c>
      <c r="B1124" t="s">
        <v>1974</v>
      </c>
      <c r="C1124">
        <v>22</v>
      </c>
      <c r="D1124">
        <v>91</v>
      </c>
      <c r="E1124" t="s">
        <v>1975</v>
      </c>
      <c r="F1124">
        <v>22091</v>
      </c>
      <c r="G1124" t="s">
        <v>6108</v>
      </c>
      <c r="H1124">
        <v>44.6</v>
      </c>
      <c r="I1124">
        <v>53.2</v>
      </c>
      <c r="J1124">
        <v>0.3</v>
      </c>
      <c r="K1124">
        <v>0.1</v>
      </c>
      <c r="L1124">
        <v>0.9</v>
      </c>
      <c r="M1124">
        <v>0.9</v>
      </c>
      <c r="N1124">
        <f t="shared" si="74"/>
        <v>4821.1200000000017</v>
      </c>
      <c r="O1124">
        <f t="shared" si="72"/>
        <v>5178.8799999999983</v>
      </c>
      <c r="P1124">
        <f t="shared" si="73"/>
        <v>6.2146560000000006</v>
      </c>
      <c r="Q1124" s="4">
        <v>22091</v>
      </c>
      <c r="R1124" s="5">
        <v>30.822538999999999</v>
      </c>
      <c r="S1124" s="5">
        <v>-90.708307000000005</v>
      </c>
      <c r="T1124">
        <v>2</v>
      </c>
      <c r="U1124">
        <v>0.12573871406453474</v>
      </c>
      <c r="V1124">
        <v>11106</v>
      </c>
      <c r="W1124">
        <v>10937</v>
      </c>
      <c r="X1124">
        <v>10818</v>
      </c>
      <c r="Y1124">
        <v>10455</v>
      </c>
      <c r="Z1124">
        <v>5437</v>
      </c>
      <c r="AA1124">
        <v>22079</v>
      </c>
      <c r="AB1124">
        <v>3359.741</v>
      </c>
      <c r="AC1124">
        <v>35437</v>
      </c>
      <c r="AD1124">
        <v>0</v>
      </c>
      <c r="AE1124">
        <v>0</v>
      </c>
      <c r="AF1124">
        <v>19</v>
      </c>
      <c r="AG1124">
        <v>373</v>
      </c>
      <c r="AH1124">
        <v>5.0938337801608578E-2</v>
      </c>
      <c r="AI1124" s="3">
        <v>53101</v>
      </c>
      <c r="AJ1124" s="3">
        <v>261380.89634616001</v>
      </c>
      <c r="AK1124">
        <v>65</v>
      </c>
      <c r="AL1124">
        <v>262073.60000000001</v>
      </c>
      <c r="AM1124">
        <v>29476</v>
      </c>
      <c r="AN1124">
        <v>23327</v>
      </c>
      <c r="AO1124">
        <v>52803</v>
      </c>
      <c r="AP1124">
        <v>1</v>
      </c>
      <c r="AQ1124">
        <v>0</v>
      </c>
      <c r="AR1124">
        <v>1</v>
      </c>
      <c r="AS1124">
        <v>9.1432751211483962E-2</v>
      </c>
      <c r="AT1124">
        <v>1</v>
      </c>
      <c r="AU1124">
        <v>2</v>
      </c>
      <c r="AV1124">
        <f t="shared" si="71"/>
        <v>3</v>
      </c>
      <c r="AW1124">
        <v>680</v>
      </c>
      <c r="AX1124">
        <v>6.0000000000000053E-2</v>
      </c>
      <c r="AY1124">
        <v>155341354.13056201</v>
      </c>
      <c r="AZ1124">
        <v>155341.35413056202</v>
      </c>
      <c r="BA1124">
        <v>14764.6362358161</v>
      </c>
      <c r="BB1124">
        <v>0.67729403151443512</v>
      </c>
      <c r="BC1124">
        <v>8636</v>
      </c>
      <c r="BD1124">
        <v>4846</v>
      </c>
      <c r="BE1124">
        <v>3790</v>
      </c>
      <c r="BF1124">
        <v>0.34125697820997658</v>
      </c>
      <c r="BG1124">
        <v>56311</v>
      </c>
      <c r="BH1124">
        <v>5.2053059715289329</v>
      </c>
      <c r="BI1124">
        <v>2226</v>
      </c>
      <c r="BJ1124">
        <v>6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10551</v>
      </c>
      <c r="BU1124">
        <v>0.49</v>
      </c>
      <c r="BV1124">
        <v>0.77078400000000002</v>
      </c>
      <c r="BW1124">
        <v>22</v>
      </c>
      <c r="BX1124">
        <v>0.66344429999999999</v>
      </c>
      <c r="BY1124">
        <v>-0.19355629999999999</v>
      </c>
      <c r="BZ1124">
        <v>8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10629</v>
      </c>
      <c r="CK1124">
        <v>0.84674005080440307</v>
      </c>
      <c r="CL1124">
        <v>0.71850769749410048</v>
      </c>
      <c r="CM1124">
        <v>15</v>
      </c>
      <c r="CN1124">
        <v>-0.94615171938428189</v>
      </c>
      <c r="CO1124">
        <v>515</v>
      </c>
      <c r="CP1124">
        <v>-0.55191181899999997</v>
      </c>
      <c r="CQ1124">
        <v>-0.69025146400000004</v>
      </c>
      <c r="CR1124">
        <v>8207</v>
      </c>
      <c r="CS1124">
        <v>0.78400000000000003</v>
      </c>
      <c r="CT1124">
        <v>8507</v>
      </c>
      <c r="CU1124">
        <v>0.75724181359999998</v>
      </c>
      <c r="CV1124">
        <v>6</v>
      </c>
      <c r="CW1124">
        <v>1</v>
      </c>
      <c r="CX1124">
        <v>3</v>
      </c>
      <c r="CY1124">
        <v>272</v>
      </c>
      <c r="CZ1124">
        <v>581</v>
      </c>
      <c r="DA1124" s="2">
        <v>2839</v>
      </c>
      <c r="DB1124" s="2">
        <v>525</v>
      </c>
      <c r="DC1124" s="2">
        <v>45.98</v>
      </c>
      <c r="DD1124" s="2">
        <v>5993</v>
      </c>
      <c r="DE1124">
        <v>178</v>
      </c>
      <c r="DF1124">
        <v>81</v>
      </c>
      <c r="DG1124">
        <v>9.1999999999999993</v>
      </c>
      <c r="DH1124">
        <v>9.1999999999999993</v>
      </c>
      <c r="DJ1124">
        <v>-2.02</v>
      </c>
      <c r="DK1124">
        <v>0.96099885124573925</v>
      </c>
      <c r="DL1124">
        <v>0</v>
      </c>
      <c r="DM1124">
        <v>0</v>
      </c>
      <c r="DN1124">
        <v>91.7</v>
      </c>
      <c r="DO1124">
        <v>0.36099999999999999</v>
      </c>
      <c r="DP1124">
        <v>624.23</v>
      </c>
      <c r="DQ1124" s="2">
        <v>0</v>
      </c>
      <c r="DR1124" s="2">
        <v>990.25015940000003</v>
      </c>
      <c r="DS1124">
        <v>0</v>
      </c>
      <c r="DT1124">
        <v>4.47887815634666</v>
      </c>
      <c r="DU1124">
        <v>1173795.7223951321</v>
      </c>
      <c r="DV1124">
        <v>1</v>
      </c>
    </row>
    <row r="1125" spans="1:126" x14ac:dyDescent="0.15">
      <c r="A1125" t="s">
        <v>1897</v>
      </c>
      <c r="B1125" t="s">
        <v>1976</v>
      </c>
      <c r="C1125">
        <v>22</v>
      </c>
      <c r="D1125">
        <v>93</v>
      </c>
      <c r="E1125" t="s">
        <v>1977</v>
      </c>
      <c r="F1125">
        <v>22093</v>
      </c>
      <c r="G1125" t="s">
        <v>6109</v>
      </c>
      <c r="H1125">
        <v>47.4</v>
      </c>
      <c r="I1125">
        <v>50.4</v>
      </c>
      <c r="J1125">
        <v>0.2</v>
      </c>
      <c r="K1125">
        <v>0.1</v>
      </c>
      <c r="L1125">
        <v>0.7</v>
      </c>
      <c r="M1125">
        <v>1.2</v>
      </c>
      <c r="N1125">
        <f t="shared" si="74"/>
        <v>4788.8999999999996</v>
      </c>
      <c r="O1125">
        <f t="shared" si="72"/>
        <v>5211.1000000000004</v>
      </c>
      <c r="P1125">
        <f t="shared" si="73"/>
        <v>6.2533200000000031</v>
      </c>
      <c r="Q1125" s="4">
        <v>22093</v>
      </c>
      <c r="R1125" s="5">
        <v>30.024777</v>
      </c>
      <c r="S1125" s="5">
        <v>-90.793955999999994</v>
      </c>
      <c r="T1125">
        <v>1</v>
      </c>
      <c r="U1125">
        <v>0.25644705669213713</v>
      </c>
      <c r="V1125">
        <v>21978</v>
      </c>
      <c r="W1125">
        <v>21782</v>
      </c>
      <c r="X1125">
        <v>21650</v>
      </c>
      <c r="Y1125">
        <v>21486</v>
      </c>
      <c r="Z1125">
        <v>11307</v>
      </c>
      <c r="AA1125">
        <v>22081</v>
      </c>
      <c r="AB1125">
        <v>8425.4179999999997</v>
      </c>
      <c r="AC1125">
        <v>51107</v>
      </c>
      <c r="AD1125">
        <v>0</v>
      </c>
      <c r="AE1125">
        <v>0</v>
      </c>
      <c r="AF1125">
        <v>6</v>
      </c>
      <c r="AG1125">
        <v>63</v>
      </c>
      <c r="AH1125">
        <v>9.5238095238095233E-2</v>
      </c>
      <c r="AI1125" s="3">
        <v>39942</v>
      </c>
      <c r="AJ1125" s="3">
        <v>154584.48656574002</v>
      </c>
      <c r="AK1125">
        <v>68</v>
      </c>
      <c r="AL1125">
        <v>164998.39999999999</v>
      </c>
      <c r="AM1125">
        <v>339683</v>
      </c>
      <c r="AN1125">
        <v>23293</v>
      </c>
      <c r="AO1125">
        <v>362976</v>
      </c>
      <c r="AP1125">
        <v>1</v>
      </c>
      <c r="AQ1125">
        <v>0</v>
      </c>
      <c r="AR1125">
        <v>1</v>
      </c>
      <c r="AS1125">
        <v>4.5909466531998899E-2</v>
      </c>
      <c r="AT1125">
        <v>1</v>
      </c>
      <c r="AU1125">
        <v>26</v>
      </c>
      <c r="AV1125">
        <f t="shared" si="71"/>
        <v>27</v>
      </c>
      <c r="AW1125">
        <v>16593</v>
      </c>
      <c r="AX1125">
        <v>0.74</v>
      </c>
      <c r="AY1125">
        <v>267955761.837621</v>
      </c>
      <c r="AZ1125">
        <v>267955.76183762099</v>
      </c>
      <c r="BA1125">
        <v>12418.1553910929</v>
      </c>
      <c r="BB1125">
        <v>0.80527257753374892</v>
      </c>
      <c r="BC1125">
        <v>2407370</v>
      </c>
      <c r="BD1125">
        <v>1305103</v>
      </c>
      <c r="BE1125">
        <v>1102267</v>
      </c>
      <c r="BF1125">
        <v>50.15319865319865</v>
      </c>
      <c r="BG1125">
        <v>407159</v>
      </c>
      <c r="BH1125">
        <v>18.806420323325636</v>
      </c>
      <c r="BI1125">
        <v>3239</v>
      </c>
      <c r="BJ1125">
        <v>13</v>
      </c>
      <c r="BK1125">
        <v>0</v>
      </c>
      <c r="BL1125">
        <v>2</v>
      </c>
      <c r="BM1125">
        <v>0</v>
      </c>
      <c r="BN1125">
        <v>0</v>
      </c>
      <c r="BO1125">
        <v>2</v>
      </c>
      <c r="BP1125">
        <v>0</v>
      </c>
      <c r="BQ1125">
        <v>3</v>
      </c>
      <c r="BR1125">
        <v>0</v>
      </c>
      <c r="BS1125">
        <v>0</v>
      </c>
      <c r="BT1125">
        <v>21054</v>
      </c>
      <c r="BU1125">
        <v>0.56999999999999995</v>
      </c>
      <c r="BV1125">
        <v>0.79518990000000001</v>
      </c>
      <c r="BW1125">
        <v>65</v>
      </c>
      <c r="BX1125">
        <v>0.94993819999999995</v>
      </c>
      <c r="BY1125">
        <v>0.25231160000000002</v>
      </c>
      <c r="BZ1125">
        <v>14</v>
      </c>
      <c r="CA1125">
        <v>0</v>
      </c>
      <c r="CB1125">
        <v>2</v>
      </c>
      <c r="CC1125">
        <v>0</v>
      </c>
      <c r="CD1125">
        <v>0</v>
      </c>
      <c r="CE1125">
        <v>1</v>
      </c>
      <c r="CF1125">
        <v>0</v>
      </c>
      <c r="CG1125">
        <v>3</v>
      </c>
      <c r="CH1125">
        <v>0</v>
      </c>
      <c r="CI1125">
        <v>0</v>
      </c>
      <c r="CJ1125">
        <v>21568</v>
      </c>
      <c r="CK1125">
        <v>0.92729970326409494</v>
      </c>
      <c r="CL1125">
        <v>0.78384873205590333</v>
      </c>
      <c r="CM1125">
        <v>61</v>
      </c>
      <c r="CN1125">
        <v>-0.38792927105449648</v>
      </c>
      <c r="CO1125">
        <v>1619.9999999999998</v>
      </c>
      <c r="CP1125">
        <v>0.71269688899999994</v>
      </c>
      <c r="CQ1125">
        <v>-0.115865412</v>
      </c>
      <c r="CR1125">
        <v>17657</v>
      </c>
      <c r="CS1125">
        <v>0.82</v>
      </c>
      <c r="CT1125">
        <v>18264</v>
      </c>
      <c r="CU1125">
        <v>0.82087049317999994</v>
      </c>
      <c r="CV1125">
        <v>3</v>
      </c>
      <c r="CW1125">
        <v>6</v>
      </c>
      <c r="CX1125">
        <v>8</v>
      </c>
      <c r="CY1125">
        <v>219</v>
      </c>
      <c r="CZ1125">
        <v>96</v>
      </c>
      <c r="DA1125" s="2">
        <v>10931</v>
      </c>
      <c r="DB1125" s="2">
        <v>1200</v>
      </c>
      <c r="DC1125" s="2">
        <v>101.14</v>
      </c>
      <c r="DD1125" s="2">
        <v>11106</v>
      </c>
      <c r="DE1125">
        <v>16</v>
      </c>
      <c r="DF1125">
        <v>5</v>
      </c>
      <c r="DG1125">
        <v>18.39</v>
      </c>
      <c r="DH1125">
        <v>9.19</v>
      </c>
      <c r="DI1125" s="2">
        <v>9.19</v>
      </c>
      <c r="DJ1125">
        <v>-1.1200000000000001</v>
      </c>
      <c r="DK1125">
        <v>0.78906915026788849</v>
      </c>
      <c r="DL1125">
        <v>0</v>
      </c>
      <c r="DM1125">
        <v>0</v>
      </c>
      <c r="DN1125">
        <v>47.5</v>
      </c>
      <c r="DO1125">
        <v>0.308</v>
      </c>
      <c r="DP1125">
        <v>0</v>
      </c>
      <c r="DQ1125" s="2">
        <v>0</v>
      </c>
      <c r="DR1125" s="2">
        <v>0</v>
      </c>
      <c r="DS1125">
        <v>0</v>
      </c>
      <c r="DT1125">
        <v>1.6792056980274701</v>
      </c>
      <c r="DU1125">
        <v>277066.2534454157</v>
      </c>
      <c r="DV1125">
        <v>0</v>
      </c>
    </row>
    <row r="1126" spans="1:126" x14ac:dyDescent="0.15">
      <c r="A1126" t="s">
        <v>1897</v>
      </c>
      <c r="B1126" t="s">
        <v>1986</v>
      </c>
      <c r="C1126">
        <v>22</v>
      </c>
      <c r="D1126">
        <v>95</v>
      </c>
      <c r="E1126" t="s">
        <v>1987</v>
      </c>
      <c r="F1126">
        <v>22095</v>
      </c>
      <c r="G1126" t="s">
        <v>6110</v>
      </c>
      <c r="H1126">
        <v>40</v>
      </c>
      <c r="I1126">
        <v>53.1</v>
      </c>
      <c r="J1126">
        <v>0.3</v>
      </c>
      <c r="K1126">
        <v>0.7</v>
      </c>
      <c r="L1126">
        <v>1.2</v>
      </c>
      <c r="M1126">
        <v>4.7</v>
      </c>
      <c r="N1126">
        <f t="shared" si="74"/>
        <v>4443.72</v>
      </c>
      <c r="O1126">
        <f t="shared" si="72"/>
        <v>5556.28</v>
      </c>
      <c r="P1126">
        <f t="shared" si="73"/>
        <v>6.6675360000000019</v>
      </c>
      <c r="Q1126" s="4">
        <v>22095</v>
      </c>
      <c r="R1126" s="5">
        <v>30.147307000000001</v>
      </c>
      <c r="S1126" s="5">
        <v>-90.485674000000003</v>
      </c>
      <c r="T1126">
        <v>1</v>
      </c>
      <c r="U1126">
        <v>-2.6187834709830323E-2</v>
      </c>
      <c r="V1126">
        <v>45741</v>
      </c>
      <c r="W1126">
        <v>44570</v>
      </c>
      <c r="X1126">
        <v>44161</v>
      </c>
      <c r="Y1126">
        <v>43585</v>
      </c>
      <c r="Z1126">
        <v>23409</v>
      </c>
      <c r="AA1126">
        <v>22091</v>
      </c>
      <c r="AB1126">
        <v>17948.613000000001</v>
      </c>
      <c r="AC1126">
        <v>50921</v>
      </c>
      <c r="AD1126">
        <v>1</v>
      </c>
      <c r="AE1126">
        <v>2.2644414755100654E-5</v>
      </c>
      <c r="AF1126">
        <v>0</v>
      </c>
      <c r="AG1126">
        <v>23</v>
      </c>
      <c r="AH1126">
        <v>0</v>
      </c>
      <c r="AI1126" s="3">
        <v>10758</v>
      </c>
      <c r="AJ1126" s="3">
        <v>137155.75034303</v>
      </c>
      <c r="AK1126">
        <v>80</v>
      </c>
      <c r="AL1126">
        <v>600883.19999999995</v>
      </c>
      <c r="AM1126">
        <v>1719</v>
      </c>
      <c r="AN1126">
        <v>5529</v>
      </c>
      <c r="AO1126">
        <v>7248</v>
      </c>
      <c r="AP1126">
        <v>10</v>
      </c>
      <c r="AQ1126">
        <v>0</v>
      </c>
      <c r="AR1126">
        <v>10</v>
      </c>
      <c r="AS1126">
        <v>0.22436616558223019</v>
      </c>
      <c r="AT1126">
        <v>20</v>
      </c>
      <c r="AU1126">
        <v>127</v>
      </c>
      <c r="AV1126">
        <f t="shared" si="71"/>
        <v>147</v>
      </c>
      <c r="AW1126">
        <v>43391</v>
      </c>
      <c r="AX1126">
        <v>0.97</v>
      </c>
      <c r="AY1126">
        <v>826017422.73980296</v>
      </c>
      <c r="AZ1126">
        <v>826017.42273980298</v>
      </c>
      <c r="BA1126">
        <v>9565.8180075848195</v>
      </c>
      <c r="BB1126">
        <v>1.0453889037059783</v>
      </c>
      <c r="BC1126">
        <v>1101741</v>
      </c>
      <c r="BD1126">
        <v>1112487</v>
      </c>
      <c r="BE1126">
        <v>-10746</v>
      </c>
      <c r="BF1126">
        <v>-0.23493146192693645</v>
      </c>
      <c r="BG1126">
        <v>422985</v>
      </c>
      <c r="BH1126">
        <v>9.5782477751862505</v>
      </c>
      <c r="BI1126">
        <v>4579</v>
      </c>
      <c r="BJ1126">
        <v>53</v>
      </c>
      <c r="BK1126">
        <v>4</v>
      </c>
      <c r="BL1126">
        <v>2</v>
      </c>
      <c r="BM1126">
        <v>0</v>
      </c>
      <c r="BN1126">
        <v>1</v>
      </c>
      <c r="BO1126">
        <v>0</v>
      </c>
      <c r="BP1126">
        <v>0</v>
      </c>
      <c r="BQ1126">
        <v>5</v>
      </c>
      <c r="BR1126">
        <v>2</v>
      </c>
      <c r="BS1126">
        <v>0</v>
      </c>
      <c r="BT1126">
        <v>92326</v>
      </c>
      <c r="BU1126">
        <v>0.64</v>
      </c>
      <c r="BV1126">
        <v>0.630722</v>
      </c>
      <c r="BW1126">
        <v>264</v>
      </c>
      <c r="BX1126">
        <v>0.72568940000000004</v>
      </c>
      <c r="BY1126">
        <v>-0.8504564</v>
      </c>
      <c r="BZ1126">
        <v>51</v>
      </c>
      <c r="CA1126">
        <v>4</v>
      </c>
      <c r="CB1126">
        <v>2</v>
      </c>
      <c r="CC1126">
        <v>0</v>
      </c>
      <c r="CD1126">
        <v>1</v>
      </c>
      <c r="CE1126">
        <v>0</v>
      </c>
      <c r="CF1126">
        <v>0</v>
      </c>
      <c r="CG1126">
        <v>9</v>
      </c>
      <c r="CH1126">
        <v>1</v>
      </c>
      <c r="CI1126">
        <v>0</v>
      </c>
      <c r="CJ1126">
        <v>83803</v>
      </c>
      <c r="CK1126">
        <v>0.81142679856329725</v>
      </c>
      <c r="CL1126">
        <v>0.68482586246587962</v>
      </c>
      <c r="CM1126">
        <v>248</v>
      </c>
      <c r="CN1126">
        <v>-0.90234185635080499</v>
      </c>
      <c r="CO1126">
        <v>3862</v>
      </c>
      <c r="CP1126">
        <v>-8.2982121899999997E-2</v>
      </c>
      <c r="CQ1126">
        <v>0.112228481</v>
      </c>
      <c r="CR1126">
        <v>35526</v>
      </c>
      <c r="CS1126">
        <v>0.89700000000000002</v>
      </c>
      <c r="CT1126">
        <v>17736</v>
      </c>
      <c r="CU1126">
        <v>0.81192273130000003</v>
      </c>
      <c r="CV1126">
        <v>51</v>
      </c>
      <c r="CW1126">
        <v>12</v>
      </c>
      <c r="CX1126">
        <v>11</v>
      </c>
      <c r="CY1126">
        <v>40</v>
      </c>
      <c r="CZ1126">
        <v>36</v>
      </c>
      <c r="DA1126" s="2">
        <v>20519</v>
      </c>
      <c r="DB1126" s="2">
        <v>3435</v>
      </c>
      <c r="DC1126" s="2">
        <v>86.28</v>
      </c>
      <c r="DD1126" s="2">
        <v>25569</v>
      </c>
      <c r="DE1126">
        <v>12</v>
      </c>
      <c r="DF1126">
        <v>0</v>
      </c>
      <c r="DG1126">
        <v>11.43</v>
      </c>
      <c r="DH1126">
        <v>9.14</v>
      </c>
      <c r="DI1126" s="2">
        <v>6.86</v>
      </c>
      <c r="DJ1126">
        <v>-0.34</v>
      </c>
      <c r="DL1126">
        <v>0</v>
      </c>
      <c r="DM1126">
        <v>0</v>
      </c>
      <c r="DN1126">
        <v>16.7</v>
      </c>
      <c r="DO1126">
        <v>7.4999999999999997E-2</v>
      </c>
      <c r="DP1126">
        <v>0</v>
      </c>
      <c r="DQ1126" s="2">
        <v>0</v>
      </c>
      <c r="DR1126" s="2">
        <v>0</v>
      </c>
      <c r="DS1126">
        <v>0</v>
      </c>
      <c r="DT1126">
        <v>1.72007803437553</v>
      </c>
      <c r="DU1126">
        <v>1033565.9935452783</v>
      </c>
      <c r="DV1126">
        <v>0</v>
      </c>
    </row>
    <row r="1127" spans="1:126" x14ac:dyDescent="0.15">
      <c r="A1127" t="s">
        <v>1897</v>
      </c>
      <c r="B1127" t="s">
        <v>1978</v>
      </c>
      <c r="C1127">
        <v>22</v>
      </c>
      <c r="D1127">
        <v>97</v>
      </c>
      <c r="E1127" t="s">
        <v>1979</v>
      </c>
      <c r="F1127">
        <v>22097</v>
      </c>
      <c r="G1127" t="s">
        <v>6111</v>
      </c>
      <c r="H1127">
        <v>55.2</v>
      </c>
      <c r="I1127">
        <v>41.1</v>
      </c>
      <c r="J1127">
        <v>0.3</v>
      </c>
      <c r="K1127">
        <v>0.4</v>
      </c>
      <c r="L1127">
        <v>1.4</v>
      </c>
      <c r="M1127">
        <v>1.6</v>
      </c>
      <c r="N1127">
        <f t="shared" si="74"/>
        <v>4741.0200000000004</v>
      </c>
      <c r="O1127">
        <f t="shared" si="72"/>
        <v>5258.98</v>
      </c>
      <c r="P1127">
        <f t="shared" si="73"/>
        <v>6.3107760000000015</v>
      </c>
      <c r="Q1127" s="4">
        <v>22097</v>
      </c>
      <c r="R1127" s="5">
        <v>30.583441000000001</v>
      </c>
      <c r="S1127" s="5">
        <v>-91.989273999999995</v>
      </c>
      <c r="T1127">
        <v>4</v>
      </c>
      <c r="U1127">
        <v>0.12354064678317997</v>
      </c>
      <c r="V1127">
        <v>83774</v>
      </c>
      <c r="W1127">
        <v>83518</v>
      </c>
      <c r="X1127">
        <v>83613</v>
      </c>
      <c r="Y1127">
        <v>83625</v>
      </c>
      <c r="Z1127">
        <v>41670</v>
      </c>
      <c r="AA1127">
        <v>22083</v>
      </c>
      <c r="AB1127">
        <v>27008.647000000001</v>
      </c>
      <c r="AC1127">
        <v>32625</v>
      </c>
      <c r="AD1127">
        <v>2</v>
      </c>
      <c r="AE1127">
        <v>2.391972540155239E-5</v>
      </c>
      <c r="AF1127">
        <v>62</v>
      </c>
      <c r="AG1127">
        <v>1338</v>
      </c>
      <c r="AH1127">
        <v>4.6337817638266068E-2</v>
      </c>
      <c r="AI1127" s="3">
        <v>300821</v>
      </c>
      <c r="AJ1127" s="3">
        <v>591298.66894355009</v>
      </c>
      <c r="AK1127">
        <v>49</v>
      </c>
      <c r="AL1127">
        <v>522566.40000000002</v>
      </c>
      <c r="AM1127">
        <v>112219</v>
      </c>
      <c r="AN1127">
        <v>120754</v>
      </c>
      <c r="AO1127">
        <v>232973</v>
      </c>
      <c r="AP1127">
        <v>13</v>
      </c>
      <c r="AQ1127">
        <v>1</v>
      </c>
      <c r="AR1127">
        <v>14</v>
      </c>
      <c r="AS1127">
        <v>0.16762853516607198</v>
      </c>
      <c r="AT1127">
        <v>3</v>
      </c>
      <c r="AU1127">
        <v>18</v>
      </c>
      <c r="AV1127">
        <f t="shared" si="71"/>
        <v>21</v>
      </c>
      <c r="AW1127">
        <v>60996</v>
      </c>
      <c r="AX1127">
        <v>0.74</v>
      </c>
      <c r="AY1127">
        <v>470992244.38406098</v>
      </c>
      <c r="AZ1127">
        <v>470992.24438406096</v>
      </c>
      <c r="BA1127">
        <v>9620.2603466707296</v>
      </c>
      <c r="BB1127">
        <v>1.039472908179734</v>
      </c>
      <c r="BC1127">
        <v>66186</v>
      </c>
      <c r="BD1127">
        <v>36496</v>
      </c>
      <c r="BE1127">
        <v>29690</v>
      </c>
      <c r="BF1127">
        <v>0.3544059015923795</v>
      </c>
      <c r="BG1127">
        <v>1322154</v>
      </c>
      <c r="BH1127">
        <v>15.812780309282049</v>
      </c>
      <c r="BI1127">
        <v>12333</v>
      </c>
      <c r="BJ1127">
        <v>20</v>
      </c>
      <c r="BK1127">
        <v>2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3</v>
      </c>
      <c r="BR1127">
        <v>2</v>
      </c>
      <c r="BS1127">
        <v>0</v>
      </c>
      <c r="BT1127">
        <v>52217</v>
      </c>
      <c r="BU1127">
        <v>0.71</v>
      </c>
      <c r="BV1127">
        <v>0.63139809999999996</v>
      </c>
      <c r="BW1127">
        <v>97</v>
      </c>
      <c r="BX1127">
        <v>0.53622380000000003</v>
      </c>
      <c r="BY1127">
        <v>-1.1928589999999999</v>
      </c>
      <c r="BZ1127">
        <v>18</v>
      </c>
      <c r="CA1127">
        <v>2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2</v>
      </c>
      <c r="CH1127">
        <v>2</v>
      </c>
      <c r="CI1127">
        <v>0</v>
      </c>
      <c r="CJ1127">
        <v>53300</v>
      </c>
      <c r="CK1127">
        <v>0.48780487804878048</v>
      </c>
      <c r="CL1127">
        <v>0.697826922021621</v>
      </c>
      <c r="CM1127">
        <v>99</v>
      </c>
      <c r="CN1127">
        <v>-1.35457270056734</v>
      </c>
      <c r="CO1127">
        <v>5420</v>
      </c>
      <c r="CP1127">
        <v>-0.81594478859999997</v>
      </c>
      <c r="CQ1127">
        <v>-0.23827992549999999</v>
      </c>
      <c r="CR1127">
        <v>67178</v>
      </c>
      <c r="CS1127">
        <v>0.81799999999999995</v>
      </c>
      <c r="CT1127">
        <v>67354</v>
      </c>
      <c r="CU1127">
        <v>0.78300140667999996</v>
      </c>
      <c r="CV1127">
        <v>52</v>
      </c>
      <c r="CW1127">
        <v>26</v>
      </c>
      <c r="CX1127">
        <v>60</v>
      </c>
      <c r="CY1127">
        <v>970</v>
      </c>
      <c r="CZ1127">
        <v>1871</v>
      </c>
      <c r="DA1127" s="2">
        <v>37071</v>
      </c>
      <c r="DB1127" s="2">
        <v>4700</v>
      </c>
      <c r="DC1127" s="2">
        <v>88.79</v>
      </c>
      <c r="DD1127" s="2">
        <v>36455</v>
      </c>
      <c r="DE1127">
        <v>486</v>
      </c>
      <c r="DF1127">
        <v>484</v>
      </c>
      <c r="DG1127">
        <v>16.78</v>
      </c>
      <c r="DH1127">
        <v>5.99</v>
      </c>
      <c r="DI1127" s="2">
        <v>7.19</v>
      </c>
      <c r="DJ1127">
        <v>-0.71</v>
      </c>
      <c r="DK1127">
        <v>0.74032730427729443</v>
      </c>
      <c r="DL1127">
        <v>0</v>
      </c>
      <c r="DM1127">
        <v>0</v>
      </c>
      <c r="DN1127">
        <v>396.1</v>
      </c>
      <c r="DO1127">
        <v>0.69700000000000006</v>
      </c>
      <c r="DP1127">
        <v>5093.5</v>
      </c>
      <c r="DQ1127" s="2">
        <v>0</v>
      </c>
      <c r="DR1127" s="2">
        <v>15073.125007810002</v>
      </c>
      <c r="DS1127">
        <v>0</v>
      </c>
      <c r="DT1127">
        <v>4.4397629141850699</v>
      </c>
      <c r="DU1127">
        <v>2320070.9229192012</v>
      </c>
      <c r="DV1127">
        <v>0</v>
      </c>
    </row>
    <row r="1128" spans="1:126" x14ac:dyDescent="0.15">
      <c r="A1128" t="s">
        <v>1897</v>
      </c>
      <c r="B1128" t="s">
        <v>1980</v>
      </c>
      <c r="C1128">
        <v>22</v>
      </c>
      <c r="D1128">
        <v>99</v>
      </c>
      <c r="E1128" t="s">
        <v>1981</v>
      </c>
      <c r="F1128">
        <v>22099</v>
      </c>
      <c r="G1128" t="s">
        <v>6112</v>
      </c>
      <c r="H1128">
        <v>64.900000000000006</v>
      </c>
      <c r="I1128">
        <v>30.6</v>
      </c>
      <c r="J1128">
        <v>0.4</v>
      </c>
      <c r="K1128">
        <v>0.8</v>
      </c>
      <c r="L1128">
        <v>1.3</v>
      </c>
      <c r="M1128">
        <v>2.1</v>
      </c>
      <c r="N1128">
        <f t="shared" si="74"/>
        <v>5155.2700000000004</v>
      </c>
      <c r="O1128">
        <f t="shared" si="72"/>
        <v>4844.7299999999996</v>
      </c>
      <c r="P1128">
        <f t="shared" si="73"/>
        <v>5.8136760000000018</v>
      </c>
      <c r="Q1128" s="4">
        <v>22099</v>
      </c>
      <c r="R1128" s="5">
        <v>30.121433</v>
      </c>
      <c r="S1128" s="5">
        <v>-91.611480999999998</v>
      </c>
      <c r="T1128">
        <v>2</v>
      </c>
      <c r="U1128">
        <v>6.7245099663804986E-2</v>
      </c>
      <c r="V1128">
        <v>52343</v>
      </c>
      <c r="W1128">
        <v>52823</v>
      </c>
      <c r="X1128">
        <v>53126</v>
      </c>
      <c r="Y1128">
        <v>53868</v>
      </c>
      <c r="Z1128">
        <v>28203</v>
      </c>
      <c r="AA1128">
        <v>22085</v>
      </c>
      <c r="AB1128">
        <v>20812.155999999995</v>
      </c>
      <c r="AC1128">
        <v>42794</v>
      </c>
      <c r="AD1128">
        <v>1</v>
      </c>
      <c r="AE1128">
        <v>1.8823175093174716E-5</v>
      </c>
      <c r="AF1128">
        <v>43</v>
      </c>
      <c r="AG1128">
        <v>340</v>
      </c>
      <c r="AH1128">
        <v>0.12647058823529411</v>
      </c>
      <c r="AI1128" s="3">
        <v>75909</v>
      </c>
      <c r="AJ1128" s="3">
        <v>472102.84359227004</v>
      </c>
      <c r="AK1128">
        <v>26</v>
      </c>
      <c r="AL1128">
        <v>716115.20000000007</v>
      </c>
      <c r="AM1128">
        <v>53021</v>
      </c>
      <c r="AN1128">
        <v>52685</v>
      </c>
      <c r="AO1128">
        <v>105706</v>
      </c>
      <c r="AP1128">
        <v>6</v>
      </c>
      <c r="AQ1128">
        <v>0</v>
      </c>
      <c r="AR1128">
        <v>6</v>
      </c>
      <c r="AS1128">
        <v>0.11358688450106962</v>
      </c>
      <c r="AT1128">
        <v>11</v>
      </c>
      <c r="AU1128">
        <v>54</v>
      </c>
      <c r="AV1128">
        <f t="shared" si="71"/>
        <v>65</v>
      </c>
      <c r="AW1128">
        <v>47821</v>
      </c>
      <c r="AX1128">
        <v>0.88</v>
      </c>
      <c r="AY1128">
        <v>2605612877.4540501</v>
      </c>
      <c r="AZ1128">
        <v>2605612.8774540499</v>
      </c>
      <c r="BA1128">
        <v>48766.843410614703</v>
      </c>
      <c r="BB1128">
        <v>0.20505735661011384</v>
      </c>
      <c r="BC1128">
        <v>54353</v>
      </c>
      <c r="BD1128">
        <v>44623</v>
      </c>
      <c r="BE1128">
        <v>9730</v>
      </c>
      <c r="BF1128">
        <v>0.18588923065166307</v>
      </c>
      <c r="BG1128">
        <v>645298</v>
      </c>
      <c r="BH1128">
        <v>12.146557241275458</v>
      </c>
      <c r="BI1128">
        <v>7865</v>
      </c>
      <c r="BJ1128">
        <v>35</v>
      </c>
      <c r="BK1128">
        <v>1</v>
      </c>
      <c r="BL1128">
        <v>2</v>
      </c>
      <c r="BM1128">
        <v>0</v>
      </c>
      <c r="BN1128">
        <v>0</v>
      </c>
      <c r="BO1128">
        <v>1</v>
      </c>
      <c r="BP1128">
        <v>1</v>
      </c>
      <c r="BQ1128">
        <v>3</v>
      </c>
      <c r="BR1128">
        <v>2</v>
      </c>
      <c r="BS1128">
        <v>1</v>
      </c>
      <c r="BT1128">
        <v>50815</v>
      </c>
      <c r="BU1128">
        <v>0.62</v>
      </c>
      <c r="BV1128">
        <v>0.6083134</v>
      </c>
      <c r="BW1128">
        <v>209</v>
      </c>
      <c r="BX1128">
        <v>0.90524450000000001</v>
      </c>
      <c r="BY1128">
        <v>-0.62452269999999999</v>
      </c>
      <c r="BZ1128">
        <v>34</v>
      </c>
      <c r="CA1128">
        <v>3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3</v>
      </c>
      <c r="CH1128">
        <v>2</v>
      </c>
      <c r="CI1128">
        <v>0</v>
      </c>
      <c r="CJ1128">
        <v>53223</v>
      </c>
      <c r="CK1128">
        <v>0.8454991263175694</v>
      </c>
      <c r="CL1128">
        <v>0.69280815895902936</v>
      </c>
      <c r="CM1128">
        <v>170</v>
      </c>
      <c r="CN1128">
        <v>-0.79140397737893631</v>
      </c>
      <c r="CO1128">
        <v>4003.9999999999995</v>
      </c>
      <c r="CP1128">
        <v>0.11647284099999999</v>
      </c>
      <c r="CQ1128">
        <v>-0.1244818454</v>
      </c>
      <c r="CR1128">
        <v>46055</v>
      </c>
      <c r="CS1128">
        <v>0.8</v>
      </c>
      <c r="CT1128">
        <v>41299</v>
      </c>
      <c r="CU1128">
        <v>0.78204098445000003</v>
      </c>
      <c r="CV1128">
        <v>15</v>
      </c>
      <c r="CW1128">
        <v>9</v>
      </c>
      <c r="CX1128">
        <v>9</v>
      </c>
      <c r="CY1128">
        <v>453</v>
      </c>
      <c r="CZ1128">
        <v>485</v>
      </c>
      <c r="DA1128" s="2">
        <v>19928</v>
      </c>
      <c r="DB1128" s="2">
        <v>3860</v>
      </c>
      <c r="DC1128" s="2">
        <v>121.4</v>
      </c>
      <c r="DD1128" s="2">
        <v>18169</v>
      </c>
      <c r="DE1128">
        <v>102</v>
      </c>
      <c r="DF1128">
        <v>51</v>
      </c>
      <c r="DG1128">
        <v>15.11</v>
      </c>
      <c r="DH1128">
        <v>11.33</v>
      </c>
      <c r="DI1128" s="2">
        <v>5.67</v>
      </c>
      <c r="DJ1128">
        <v>-0.34</v>
      </c>
      <c r="DK1128">
        <v>0.80684767287146453</v>
      </c>
      <c r="DL1128">
        <v>0</v>
      </c>
      <c r="DM1128">
        <v>0</v>
      </c>
      <c r="DN1128">
        <v>108.6</v>
      </c>
      <c r="DO1128">
        <v>0.223</v>
      </c>
      <c r="DP1128">
        <v>50.79</v>
      </c>
      <c r="DQ1128" s="2">
        <v>0</v>
      </c>
      <c r="DR1128" s="2">
        <v>92.108541560000006</v>
      </c>
      <c r="DS1128">
        <v>0</v>
      </c>
      <c r="DT1128">
        <v>3.9201164440029799</v>
      </c>
      <c r="DU1128">
        <v>2807254.9713204829</v>
      </c>
      <c r="DV1128">
        <v>0</v>
      </c>
    </row>
    <row r="1129" spans="1:126" x14ac:dyDescent="0.15">
      <c r="A1129" t="s">
        <v>1897</v>
      </c>
      <c r="B1129" t="s">
        <v>1982</v>
      </c>
      <c r="C1129">
        <v>22</v>
      </c>
      <c r="D1129">
        <v>101</v>
      </c>
      <c r="E1129" t="s">
        <v>1983</v>
      </c>
      <c r="F1129">
        <v>22101</v>
      </c>
      <c r="G1129" t="s">
        <v>6113</v>
      </c>
      <c r="H1129">
        <v>57.2</v>
      </c>
      <c r="I1129">
        <v>32.299999999999997</v>
      </c>
      <c r="J1129">
        <v>1.7</v>
      </c>
      <c r="K1129">
        <v>1.7</v>
      </c>
      <c r="L1129">
        <v>1.7</v>
      </c>
      <c r="M1129">
        <v>5.3</v>
      </c>
      <c r="N1129">
        <f t="shared" si="74"/>
        <v>4351.8900000000012</v>
      </c>
      <c r="O1129">
        <f t="shared" si="72"/>
        <v>5648.1099999999988</v>
      </c>
      <c r="P1129">
        <f t="shared" si="73"/>
        <v>6.7777320000000012</v>
      </c>
      <c r="Q1129" s="4">
        <v>22101</v>
      </c>
      <c r="R1129" s="5">
        <v>29.629349000000001</v>
      </c>
      <c r="S1129" s="5">
        <v>-91.463803999999996</v>
      </c>
      <c r="T1129">
        <v>4</v>
      </c>
      <c r="U1129">
        <v>0.11693307562294178</v>
      </c>
      <c r="V1129">
        <v>54285</v>
      </c>
      <c r="W1129">
        <v>53784</v>
      </c>
      <c r="X1129">
        <v>53441</v>
      </c>
      <c r="Y1129">
        <v>52920</v>
      </c>
      <c r="Z1129">
        <v>27781</v>
      </c>
      <c r="AA1129">
        <v>22087</v>
      </c>
      <c r="AB1129">
        <v>19138.244999999999</v>
      </c>
      <c r="AC1129">
        <v>40781</v>
      </c>
      <c r="AD1129">
        <v>5</v>
      </c>
      <c r="AE1129">
        <v>9.3561123481970777E-5</v>
      </c>
      <c r="AF1129">
        <v>7</v>
      </c>
      <c r="AG1129">
        <v>128</v>
      </c>
      <c r="AH1129">
        <v>5.46875E-2</v>
      </c>
      <c r="AI1129" s="3">
        <v>76085</v>
      </c>
      <c r="AJ1129" s="3">
        <v>355545.75665925001</v>
      </c>
      <c r="AK1129">
        <v>58</v>
      </c>
      <c r="AL1129">
        <v>719443.20000000007</v>
      </c>
      <c r="AM1129">
        <v>35131</v>
      </c>
      <c r="AN1129">
        <v>50197</v>
      </c>
      <c r="AO1129">
        <v>85328</v>
      </c>
      <c r="AP1129">
        <v>16</v>
      </c>
      <c r="AQ1129">
        <v>4</v>
      </c>
      <c r="AR1129">
        <v>20</v>
      </c>
      <c r="AS1129">
        <v>0.37185780157667708</v>
      </c>
      <c r="AT1129">
        <v>14</v>
      </c>
      <c r="AU1129">
        <v>54</v>
      </c>
      <c r="AV1129">
        <f t="shared" si="71"/>
        <v>68</v>
      </c>
      <c r="AW1129">
        <v>47477</v>
      </c>
      <c r="AX1129">
        <v>0.89</v>
      </c>
      <c r="AY1129">
        <v>901507749.08592498</v>
      </c>
      <c r="AZ1129">
        <v>901507.74908592494</v>
      </c>
      <c r="BA1129">
        <v>4715.2239456745101</v>
      </c>
      <c r="BB1129">
        <v>2.1207900441660796</v>
      </c>
      <c r="BC1129">
        <v>83168</v>
      </c>
      <c r="BD1129">
        <v>88574</v>
      </c>
      <c r="BE1129">
        <v>-5406</v>
      </c>
      <c r="BF1129">
        <v>-9.9585520862116611E-2</v>
      </c>
      <c r="BG1129">
        <v>1130579</v>
      </c>
      <c r="BH1129">
        <v>21.155648285024608</v>
      </c>
      <c r="BI1129">
        <v>8300</v>
      </c>
      <c r="BJ1129">
        <v>115</v>
      </c>
      <c r="BK1129">
        <v>10</v>
      </c>
      <c r="BL1129">
        <v>9</v>
      </c>
      <c r="BM1129">
        <v>0</v>
      </c>
      <c r="BN1129">
        <v>0</v>
      </c>
      <c r="BO1129">
        <v>4</v>
      </c>
      <c r="BP1129">
        <v>2</v>
      </c>
      <c r="BQ1129">
        <v>26</v>
      </c>
      <c r="BR1129">
        <v>8</v>
      </c>
      <c r="BS1129">
        <v>0</v>
      </c>
      <c r="BT1129">
        <v>231495</v>
      </c>
      <c r="BU1129">
        <v>0.72</v>
      </c>
      <c r="BV1129">
        <v>0.64690669999999995</v>
      </c>
      <c r="BW1129">
        <v>842</v>
      </c>
      <c r="BX1129">
        <v>0.75163610000000003</v>
      </c>
      <c r="BY1129">
        <v>-0.68733379999999999</v>
      </c>
      <c r="BZ1129">
        <v>124</v>
      </c>
      <c r="CA1129">
        <v>14</v>
      </c>
      <c r="CB1129">
        <v>10</v>
      </c>
      <c r="CC1129">
        <v>1</v>
      </c>
      <c r="CD1129">
        <v>3</v>
      </c>
      <c r="CE1129">
        <v>6</v>
      </c>
      <c r="CF1129">
        <v>2</v>
      </c>
      <c r="CG1129">
        <v>35</v>
      </c>
      <c r="CH1129">
        <v>8</v>
      </c>
      <c r="CI1129">
        <v>0</v>
      </c>
      <c r="CJ1129">
        <v>246056</v>
      </c>
      <c r="CK1129">
        <v>0.82501544363884649</v>
      </c>
      <c r="CL1129">
        <v>0.6989321199739994</v>
      </c>
      <c r="CM1129">
        <v>841</v>
      </c>
      <c r="CN1129">
        <v>-0.78080481696761128</v>
      </c>
      <c r="CO1129">
        <v>3261</v>
      </c>
      <c r="CP1129">
        <v>-4.3425722000000003E-3</v>
      </c>
      <c r="CQ1129">
        <v>-0.11753414199999999</v>
      </c>
      <c r="CR1129">
        <v>43910</v>
      </c>
      <c r="CS1129">
        <v>0.85299999999999998</v>
      </c>
      <c r="CT1129">
        <v>41799</v>
      </c>
      <c r="CU1129">
        <v>0.79745551765</v>
      </c>
      <c r="CV1129">
        <v>44</v>
      </c>
      <c r="CW1129">
        <v>21</v>
      </c>
      <c r="CX1129">
        <v>26</v>
      </c>
      <c r="CY1129">
        <v>446</v>
      </c>
      <c r="CZ1129">
        <v>193</v>
      </c>
      <c r="DA1129" s="2">
        <v>32841</v>
      </c>
      <c r="DB1129" s="2">
        <v>3210</v>
      </c>
      <c r="DC1129" s="2">
        <v>278.13</v>
      </c>
      <c r="DD1129" s="2">
        <v>21430</v>
      </c>
      <c r="DE1129">
        <v>57</v>
      </c>
      <c r="DF1129">
        <v>5</v>
      </c>
      <c r="DG1129">
        <v>31.75</v>
      </c>
      <c r="DH1129">
        <v>16.809999999999999</v>
      </c>
      <c r="DI1129" s="2">
        <v>22.41</v>
      </c>
      <c r="DJ1129">
        <v>0.85</v>
      </c>
      <c r="DK1129">
        <v>0.43210882565551684</v>
      </c>
      <c r="DL1129">
        <v>0</v>
      </c>
      <c r="DM1129">
        <v>0</v>
      </c>
      <c r="DN1129">
        <v>59.3</v>
      </c>
      <c r="DO1129">
        <v>0.1</v>
      </c>
      <c r="DP1129">
        <v>168.15</v>
      </c>
      <c r="DQ1129" s="2">
        <v>0</v>
      </c>
      <c r="DR1129" s="2">
        <v>380.14825227</v>
      </c>
      <c r="DS1129">
        <v>0</v>
      </c>
      <c r="DT1129">
        <v>1.6746773213886601</v>
      </c>
      <c r="DU1129">
        <v>1204835.2110672861</v>
      </c>
      <c r="DV1129">
        <v>0</v>
      </c>
    </row>
    <row r="1130" spans="1:126" x14ac:dyDescent="0.15">
      <c r="A1130" t="s">
        <v>1897</v>
      </c>
      <c r="B1130" t="s">
        <v>1984</v>
      </c>
      <c r="C1130">
        <v>22</v>
      </c>
      <c r="D1130">
        <v>103</v>
      </c>
      <c r="E1130" t="s">
        <v>1985</v>
      </c>
      <c r="F1130">
        <v>22103</v>
      </c>
      <c r="G1130" t="s">
        <v>6114</v>
      </c>
      <c r="H1130">
        <v>80.599999999999994</v>
      </c>
      <c r="I1130">
        <v>11.3</v>
      </c>
      <c r="J1130">
        <v>0.4</v>
      </c>
      <c r="K1130">
        <v>1.2</v>
      </c>
      <c r="L1130">
        <v>1.7</v>
      </c>
      <c r="M1130">
        <v>4.7</v>
      </c>
      <c r="N1130">
        <f t="shared" si="74"/>
        <v>6650.6299999999983</v>
      </c>
      <c r="O1130">
        <f t="shared" si="72"/>
        <v>3349.3700000000017</v>
      </c>
      <c r="P1130">
        <f t="shared" si="73"/>
        <v>4.0192440000000031</v>
      </c>
      <c r="Q1130" s="4">
        <v>22103</v>
      </c>
      <c r="R1130" s="5">
        <v>30.410022000000001</v>
      </c>
      <c r="S1130" s="5">
        <v>-89.951961999999995</v>
      </c>
      <c r="T1130">
        <v>1</v>
      </c>
      <c r="U1130">
        <v>-3.1313568692095561E-2</v>
      </c>
      <c r="V1130">
        <v>234283</v>
      </c>
      <c r="W1130">
        <v>239814</v>
      </c>
      <c r="X1130">
        <v>242960</v>
      </c>
      <c r="Y1130">
        <v>249320</v>
      </c>
      <c r="Z1130">
        <v>129143</v>
      </c>
      <c r="AA1130">
        <v>22089</v>
      </c>
      <c r="AB1130">
        <v>98831.107999999993</v>
      </c>
      <c r="AC1130">
        <v>62137</v>
      </c>
      <c r="AD1130">
        <v>0</v>
      </c>
      <c r="AE1130">
        <v>0</v>
      </c>
      <c r="AF1130">
        <v>56</v>
      </c>
      <c r="AG1130">
        <v>604</v>
      </c>
      <c r="AH1130">
        <v>9.2715231788079472E-2</v>
      </c>
      <c r="AI1130" s="3">
        <v>34113</v>
      </c>
      <c r="AJ1130" s="3">
        <v>541231.41301310505</v>
      </c>
      <c r="AK1130">
        <v>20</v>
      </c>
      <c r="AL1130">
        <v>222630.40000000002</v>
      </c>
      <c r="AM1130">
        <v>140581</v>
      </c>
      <c r="AN1130">
        <v>26706</v>
      </c>
      <c r="AO1130">
        <v>167287</v>
      </c>
      <c r="AP1130">
        <v>3</v>
      </c>
      <c r="AQ1130">
        <v>0</v>
      </c>
      <c r="AR1130">
        <v>3</v>
      </c>
      <c r="AS1130">
        <v>1.2509695013635568E-2</v>
      </c>
      <c r="AT1130">
        <v>6</v>
      </c>
      <c r="AU1130">
        <v>73</v>
      </c>
      <c r="AV1130">
        <f t="shared" si="71"/>
        <v>79</v>
      </c>
      <c r="AW1130">
        <v>242960</v>
      </c>
      <c r="AX1130">
        <v>1</v>
      </c>
      <c r="AY1130">
        <v>200041925.75904801</v>
      </c>
      <c r="AZ1130">
        <v>200041.92575904803</v>
      </c>
      <c r="BA1130">
        <v>4653.3773490358399</v>
      </c>
      <c r="BB1130">
        <v>2.1489768075808331</v>
      </c>
      <c r="BC1130">
        <v>318667</v>
      </c>
      <c r="BD1130">
        <v>303069</v>
      </c>
      <c r="BE1130">
        <v>15598</v>
      </c>
      <c r="BF1130">
        <v>6.6577600594153227E-2</v>
      </c>
      <c r="BG1130">
        <v>5514231</v>
      </c>
      <c r="BH1130">
        <v>22.69604461639776</v>
      </c>
      <c r="BI1130">
        <v>23739</v>
      </c>
      <c r="BJ1130">
        <v>16</v>
      </c>
      <c r="BK1130">
        <v>1</v>
      </c>
      <c r="BL1130">
        <v>2</v>
      </c>
      <c r="BM1130">
        <v>0</v>
      </c>
      <c r="BN1130">
        <v>0</v>
      </c>
      <c r="BO1130">
        <v>1</v>
      </c>
      <c r="BP1130">
        <v>1</v>
      </c>
      <c r="BQ1130">
        <v>5</v>
      </c>
      <c r="BR1130">
        <v>2</v>
      </c>
      <c r="BS1130">
        <v>0</v>
      </c>
      <c r="BT1130">
        <v>47086</v>
      </c>
      <c r="BU1130">
        <v>0.67</v>
      </c>
      <c r="BV1130">
        <v>0.64356610000000003</v>
      </c>
      <c r="BW1130">
        <v>129</v>
      </c>
      <c r="BX1130">
        <v>0.59465659999999998</v>
      </c>
      <c r="BY1130">
        <v>-0.92715789999999998</v>
      </c>
      <c r="BZ1130">
        <v>16</v>
      </c>
      <c r="CA1130">
        <v>1</v>
      </c>
      <c r="CB1130">
        <v>2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2</v>
      </c>
      <c r="CI1130">
        <v>0</v>
      </c>
      <c r="CJ1130">
        <v>43773</v>
      </c>
      <c r="CK1130">
        <v>0.52543805542229238</v>
      </c>
      <c r="CL1130">
        <v>0.69976147883124629</v>
      </c>
      <c r="CM1130">
        <v>119</v>
      </c>
      <c r="CN1130">
        <v>-1.1496555992817226</v>
      </c>
      <c r="CO1130">
        <v>41359</v>
      </c>
      <c r="CP1130">
        <v>1.336167675</v>
      </c>
      <c r="CQ1130">
        <v>1.2185568149999999</v>
      </c>
      <c r="CR1130">
        <v>225468</v>
      </c>
      <c r="CS1130">
        <v>0.83400000000000007</v>
      </c>
      <c r="CT1130">
        <v>191878</v>
      </c>
      <c r="CU1130">
        <v>0.75110249272999996</v>
      </c>
      <c r="CV1130">
        <v>411</v>
      </c>
      <c r="CW1130">
        <v>191</v>
      </c>
      <c r="CX1130">
        <v>186</v>
      </c>
      <c r="CY1130">
        <v>488</v>
      </c>
      <c r="CZ1130">
        <v>928</v>
      </c>
      <c r="DA1130" s="2">
        <v>134896</v>
      </c>
      <c r="DB1130" s="2">
        <v>29820</v>
      </c>
      <c r="DC1130" s="2">
        <v>137.11000000000001</v>
      </c>
      <c r="DD1130" s="2">
        <v>39602</v>
      </c>
      <c r="DE1130">
        <v>344</v>
      </c>
      <c r="DF1130">
        <v>52</v>
      </c>
      <c r="DG1130">
        <v>45.8</v>
      </c>
      <c r="DH1130">
        <v>4.95</v>
      </c>
      <c r="DI1130" s="2">
        <v>5.78</v>
      </c>
      <c r="DJ1130">
        <v>0.76</v>
      </c>
      <c r="DK1130">
        <v>0.92504323864802274</v>
      </c>
      <c r="DL1130">
        <v>3.3112582781456954E-3</v>
      </c>
      <c r="DN1130">
        <v>187.8</v>
      </c>
      <c r="DO1130">
        <v>0.255</v>
      </c>
      <c r="DP1130">
        <v>19</v>
      </c>
      <c r="DQ1130" s="2">
        <v>0</v>
      </c>
      <c r="DR1130" s="2">
        <v>5519.1756046299997</v>
      </c>
      <c r="DS1130">
        <v>0</v>
      </c>
      <c r="DT1130">
        <v>2.3220899842141001</v>
      </c>
      <c r="DU1130">
        <v>516967.82202157885</v>
      </c>
      <c r="DV1130">
        <v>0</v>
      </c>
    </row>
    <row r="1131" spans="1:126" x14ac:dyDescent="0.15">
      <c r="A1131" t="s">
        <v>1897</v>
      </c>
      <c r="B1131" t="s">
        <v>1988</v>
      </c>
      <c r="C1131">
        <v>22</v>
      </c>
      <c r="D1131">
        <v>105</v>
      </c>
      <c r="E1131" t="s">
        <v>1989</v>
      </c>
      <c r="F1131">
        <v>22105</v>
      </c>
      <c r="G1131" t="s">
        <v>6115</v>
      </c>
      <c r="H1131">
        <v>64.3</v>
      </c>
      <c r="I1131">
        <v>30.1</v>
      </c>
      <c r="J1131">
        <v>0.3</v>
      </c>
      <c r="K1131">
        <v>0.6</v>
      </c>
      <c r="L1131">
        <v>1.2</v>
      </c>
      <c r="M1131">
        <v>3.5</v>
      </c>
      <c r="N1131">
        <f t="shared" si="74"/>
        <v>5054.6399999999994</v>
      </c>
      <c r="O1131">
        <f t="shared" si="72"/>
        <v>4945.3600000000006</v>
      </c>
      <c r="P1131">
        <f t="shared" si="73"/>
        <v>5.9344320000000028</v>
      </c>
      <c r="Q1131" s="4">
        <v>22105</v>
      </c>
      <c r="R1131" s="5">
        <v>30.621580000000002</v>
      </c>
      <c r="S1131" s="5">
        <v>-90.406632999999999</v>
      </c>
      <c r="T1131">
        <v>3</v>
      </c>
      <c r="U1131">
        <v>5.6593043928181951E-2</v>
      </c>
      <c r="V1131">
        <v>121209</v>
      </c>
      <c r="W1131">
        <v>124125</v>
      </c>
      <c r="X1131">
        <v>125486</v>
      </c>
      <c r="Y1131">
        <v>128735</v>
      </c>
      <c r="Z1131">
        <v>64132</v>
      </c>
      <c r="AA1131">
        <v>22093</v>
      </c>
      <c r="AB1131">
        <v>46713.762999999999</v>
      </c>
      <c r="AC1131">
        <v>41302</v>
      </c>
      <c r="AD1131">
        <v>1</v>
      </c>
      <c r="AE1131">
        <v>7.9690164639880143E-6</v>
      </c>
      <c r="AF1131">
        <v>68</v>
      </c>
      <c r="AG1131">
        <v>1070</v>
      </c>
      <c r="AH1131">
        <v>6.3551401869158877E-2</v>
      </c>
      <c r="AI1131" s="3">
        <v>106710</v>
      </c>
      <c r="AJ1131" s="3">
        <v>506442.88138005504</v>
      </c>
      <c r="AK1131">
        <v>44</v>
      </c>
      <c r="AL1131">
        <v>526841.60000000009</v>
      </c>
      <c r="AM1131">
        <v>31309</v>
      </c>
      <c r="AN1131">
        <v>58815</v>
      </c>
      <c r="AO1131">
        <v>90124</v>
      </c>
      <c r="AP1131">
        <v>14</v>
      </c>
      <c r="AQ1131">
        <v>2</v>
      </c>
      <c r="AR1131">
        <v>16</v>
      </c>
      <c r="AS1131">
        <v>0.12890231621349446</v>
      </c>
      <c r="AT1131">
        <v>15</v>
      </c>
      <c r="AU1131">
        <v>68</v>
      </c>
      <c r="AV1131">
        <f t="shared" si="71"/>
        <v>83</v>
      </c>
      <c r="AW1131">
        <v>122994</v>
      </c>
      <c r="AX1131">
        <v>0.9</v>
      </c>
      <c r="AY1131">
        <v>408646456.558088</v>
      </c>
      <c r="AZ1131">
        <v>408646.45655808802</v>
      </c>
      <c r="BA1131">
        <v>4064.0709655905398</v>
      </c>
      <c r="BB1131">
        <v>2.4605869544767964</v>
      </c>
      <c r="BC1131">
        <v>208569</v>
      </c>
      <c r="BD1131">
        <v>258409</v>
      </c>
      <c r="BE1131">
        <v>-49840</v>
      </c>
      <c r="BF1131">
        <v>-0.41119058815764503</v>
      </c>
      <c r="BG1131">
        <v>1773502</v>
      </c>
      <c r="BH1131">
        <v>14.133066636915672</v>
      </c>
      <c r="BI1131">
        <v>13653</v>
      </c>
      <c r="BJ1131">
        <v>83</v>
      </c>
      <c r="BK1131">
        <v>6</v>
      </c>
      <c r="BL1131">
        <v>6</v>
      </c>
      <c r="BM1131">
        <v>0</v>
      </c>
      <c r="BN1131">
        <v>0</v>
      </c>
      <c r="BO1131">
        <v>3</v>
      </c>
      <c r="BP1131">
        <v>1</v>
      </c>
      <c r="BQ1131">
        <v>16</v>
      </c>
      <c r="BR1131">
        <v>2</v>
      </c>
      <c r="BS1131">
        <v>0</v>
      </c>
      <c r="BT1131">
        <v>118688</v>
      </c>
      <c r="BU1131">
        <v>0.61</v>
      </c>
      <c r="BV1131">
        <v>0.56460770000000005</v>
      </c>
      <c r="BW1131">
        <v>467</v>
      </c>
      <c r="BX1131">
        <v>0.98577789999999998</v>
      </c>
      <c r="BY1131">
        <v>-0.80361680000000002</v>
      </c>
      <c r="BZ1131">
        <v>88</v>
      </c>
      <c r="CA1131">
        <v>6</v>
      </c>
      <c r="CB1131">
        <v>5</v>
      </c>
      <c r="CC1131">
        <v>0</v>
      </c>
      <c r="CD1131">
        <v>0</v>
      </c>
      <c r="CE1131">
        <v>3</v>
      </c>
      <c r="CF1131">
        <v>1</v>
      </c>
      <c r="CG1131">
        <v>10</v>
      </c>
      <c r="CH1131">
        <v>2</v>
      </c>
      <c r="CI1131">
        <v>0</v>
      </c>
      <c r="CJ1131">
        <v>126948</v>
      </c>
      <c r="CK1131">
        <v>0.9058827236348741</v>
      </c>
      <c r="CL1131">
        <v>0.65952713198704616</v>
      </c>
      <c r="CM1131">
        <v>418</v>
      </c>
      <c r="CN1131">
        <v>-0.8535857184587099</v>
      </c>
      <c r="CO1131">
        <v>12750</v>
      </c>
      <c r="CP1131">
        <v>-0.3752449652</v>
      </c>
      <c r="CQ1131">
        <v>-8.7128086800000004E-2</v>
      </c>
      <c r="CR1131">
        <v>107325</v>
      </c>
      <c r="CS1131">
        <v>0.82700000000000007</v>
      </c>
      <c r="CT1131">
        <v>96361</v>
      </c>
      <c r="CU1131">
        <v>0.76707580851000001</v>
      </c>
      <c r="CV1131">
        <v>168</v>
      </c>
      <c r="CW1131">
        <v>58</v>
      </c>
      <c r="CX1131">
        <v>48</v>
      </c>
      <c r="CY1131">
        <v>909</v>
      </c>
      <c r="CZ1131">
        <v>1716</v>
      </c>
      <c r="DA1131" s="2">
        <v>61525</v>
      </c>
      <c r="DB1131" s="2">
        <v>9495</v>
      </c>
      <c r="DC1131" s="2">
        <v>141.13</v>
      </c>
      <c r="DD1131" s="2">
        <v>41285</v>
      </c>
      <c r="DE1131">
        <v>543</v>
      </c>
      <c r="DF1131">
        <v>147</v>
      </c>
      <c r="DG1131">
        <v>19.93</v>
      </c>
      <c r="DH1131">
        <v>5.58</v>
      </c>
      <c r="DI1131" s="2">
        <v>7.18</v>
      </c>
      <c r="DJ1131">
        <v>-0.28000000000000003</v>
      </c>
      <c r="DK1131">
        <v>0.95240371099240928</v>
      </c>
      <c r="DL1131">
        <v>8.4112149532710283E-3</v>
      </c>
      <c r="DN1131">
        <v>131.4</v>
      </c>
      <c r="DO1131">
        <v>0.252</v>
      </c>
      <c r="DP1131">
        <v>1610.56</v>
      </c>
      <c r="DQ1131" s="2">
        <v>0</v>
      </c>
      <c r="DR1131" s="2">
        <v>617.80056909999996</v>
      </c>
      <c r="DS1131">
        <v>1.1726492784030341E-3</v>
      </c>
      <c r="DT1131">
        <v>3.5698794250526502</v>
      </c>
      <c r="DU1131">
        <v>1880760.9881018186</v>
      </c>
      <c r="DV1131">
        <v>0</v>
      </c>
    </row>
    <row r="1132" spans="1:126" x14ac:dyDescent="0.15">
      <c r="A1132" t="s">
        <v>1897</v>
      </c>
      <c r="B1132" t="s">
        <v>1990</v>
      </c>
      <c r="C1132">
        <v>22</v>
      </c>
      <c r="D1132">
        <v>107</v>
      </c>
      <c r="E1132" t="s">
        <v>1991</v>
      </c>
      <c r="F1132">
        <v>22107</v>
      </c>
      <c r="G1132" t="s">
        <v>6116</v>
      </c>
      <c r="H1132">
        <v>41.5</v>
      </c>
      <c r="I1132">
        <v>56.3</v>
      </c>
      <c r="J1132">
        <v>0.1</v>
      </c>
      <c r="K1132">
        <v>0.2</v>
      </c>
      <c r="L1132">
        <v>0.7</v>
      </c>
      <c r="M1132">
        <v>1.2</v>
      </c>
      <c r="N1132">
        <f t="shared" si="74"/>
        <v>4893.9199999999992</v>
      </c>
      <c r="O1132">
        <f t="shared" si="72"/>
        <v>5106.0800000000008</v>
      </c>
      <c r="P1132">
        <f t="shared" si="73"/>
        <v>6.127296000000003</v>
      </c>
      <c r="Q1132" s="4">
        <v>22107</v>
      </c>
      <c r="R1132" s="5">
        <v>32.001488999999999</v>
      </c>
      <c r="S1132" s="5">
        <v>-91.342575999999994</v>
      </c>
      <c r="T1132">
        <v>9</v>
      </c>
      <c r="U1132">
        <v>6.1096594370578967E-2</v>
      </c>
      <c r="V1132">
        <v>5189</v>
      </c>
      <c r="W1132">
        <v>5008</v>
      </c>
      <c r="X1132">
        <v>4893</v>
      </c>
      <c r="Y1132">
        <v>4774</v>
      </c>
      <c r="Z1132">
        <v>2392</v>
      </c>
      <c r="AA1132">
        <v>22095</v>
      </c>
      <c r="AB1132">
        <v>1537.6589999999999</v>
      </c>
      <c r="AC1132">
        <v>22940</v>
      </c>
      <c r="AD1132">
        <v>0</v>
      </c>
      <c r="AE1132">
        <v>0</v>
      </c>
      <c r="AF1132">
        <v>10</v>
      </c>
      <c r="AG1132">
        <v>251</v>
      </c>
      <c r="AH1132">
        <v>3.9840637450199202E-2</v>
      </c>
      <c r="AI1132" s="3">
        <v>196627</v>
      </c>
      <c r="AJ1132" s="3">
        <v>385781.449092225</v>
      </c>
      <c r="AK1132">
        <v>178</v>
      </c>
      <c r="AL1132">
        <v>410400</v>
      </c>
      <c r="AM1132">
        <v>208380</v>
      </c>
      <c r="AN1132">
        <v>69232</v>
      </c>
      <c r="AO1132">
        <v>277612</v>
      </c>
      <c r="AP1132">
        <v>1</v>
      </c>
      <c r="AQ1132">
        <v>0</v>
      </c>
      <c r="AR1132">
        <v>1</v>
      </c>
      <c r="AS1132">
        <v>0.19968051118210864</v>
      </c>
      <c r="AT1132">
        <v>1</v>
      </c>
      <c r="AU1132">
        <v>2</v>
      </c>
      <c r="AV1132">
        <f t="shared" si="71"/>
        <v>3</v>
      </c>
      <c r="AW1132">
        <v>123</v>
      </c>
      <c r="AX1132">
        <v>3.0000000000000027E-2</v>
      </c>
      <c r="AY1132">
        <v>222658034.29242799</v>
      </c>
      <c r="AZ1132">
        <v>222658.034292428</v>
      </c>
      <c r="BA1132">
        <v>33442.515508030003</v>
      </c>
      <c r="BB1132">
        <v>0.29902056852149367</v>
      </c>
      <c r="BC1132">
        <v>11434</v>
      </c>
      <c r="BD1132">
        <v>16636</v>
      </c>
      <c r="BE1132">
        <v>-5202</v>
      </c>
      <c r="BF1132">
        <v>-1.002505299672384</v>
      </c>
      <c r="BG1132">
        <v>153021</v>
      </c>
      <c r="BH1132">
        <v>31.273451870018395</v>
      </c>
      <c r="BI1132">
        <v>837</v>
      </c>
      <c r="BJ1132">
        <v>5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5609</v>
      </c>
      <c r="BU1132">
        <v>0.44</v>
      </c>
      <c r="BV1132">
        <v>0.68949879999999997</v>
      </c>
      <c r="BW1132">
        <v>31</v>
      </c>
      <c r="BX1132">
        <v>1.069709</v>
      </c>
      <c r="BY1132">
        <v>0.25303609999999999</v>
      </c>
      <c r="BZ1132">
        <v>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4802</v>
      </c>
      <c r="CK1132">
        <v>0.83298625572678053</v>
      </c>
      <c r="CL1132">
        <v>0.68037744979433823</v>
      </c>
      <c r="CM1132">
        <v>26</v>
      </c>
      <c r="CN1132">
        <v>-0.40630114910079318</v>
      </c>
      <c r="CO1132">
        <v>184</v>
      </c>
      <c r="CP1132">
        <v>-1.5106804170999999</v>
      </c>
      <c r="CQ1132">
        <v>-0.90048026179999996</v>
      </c>
      <c r="CR1132">
        <v>3480</v>
      </c>
      <c r="CS1132">
        <v>0.748</v>
      </c>
      <c r="CT1132">
        <v>3793</v>
      </c>
      <c r="CU1132">
        <v>0.74617964964999994</v>
      </c>
      <c r="CV1132">
        <v>6</v>
      </c>
      <c r="CW1132">
        <v>3</v>
      </c>
      <c r="CY1132">
        <v>378</v>
      </c>
      <c r="CZ1132">
        <v>432</v>
      </c>
      <c r="DA1132" s="2">
        <v>1975</v>
      </c>
      <c r="DB1132" s="2">
        <v>215</v>
      </c>
      <c r="DC1132" s="2">
        <v>61.12</v>
      </c>
      <c r="DD1132" s="2">
        <v>2799</v>
      </c>
      <c r="DE1132">
        <v>130</v>
      </c>
      <c r="DF1132">
        <v>85</v>
      </c>
      <c r="DH1132">
        <v>40.75</v>
      </c>
      <c r="DJ1132">
        <v>-0.47</v>
      </c>
      <c r="DK1132">
        <v>0.61918759885468422</v>
      </c>
      <c r="DL1132">
        <v>0</v>
      </c>
      <c r="DM1132">
        <v>0</v>
      </c>
      <c r="DN1132">
        <v>326.89999999999998</v>
      </c>
      <c r="DO1132">
        <v>0.79500000000000004</v>
      </c>
      <c r="DP1132">
        <v>24222</v>
      </c>
      <c r="DQ1132" s="2">
        <v>0</v>
      </c>
      <c r="DR1132" s="2">
        <v>44462.090166760012</v>
      </c>
      <c r="DS1132">
        <v>0.10833422760959067</v>
      </c>
      <c r="DT1132">
        <v>4.4632685839923099</v>
      </c>
      <c r="DU1132">
        <v>1831725.4268704439</v>
      </c>
      <c r="DV1132">
        <v>1</v>
      </c>
    </row>
    <row r="1133" spans="1:126" x14ac:dyDescent="0.15">
      <c r="A1133" t="s">
        <v>1897</v>
      </c>
      <c r="B1133" t="s">
        <v>1992</v>
      </c>
      <c r="C1133">
        <v>22</v>
      </c>
      <c r="D1133">
        <v>109</v>
      </c>
      <c r="E1133" t="s">
        <v>1993</v>
      </c>
      <c r="F1133">
        <v>22109</v>
      </c>
      <c r="G1133" t="s">
        <v>6117</v>
      </c>
      <c r="H1133">
        <v>68.599999999999994</v>
      </c>
      <c r="I1133">
        <v>18.8</v>
      </c>
      <c r="J1133">
        <v>5.6</v>
      </c>
      <c r="K1133">
        <v>1</v>
      </c>
      <c r="L1133">
        <v>2</v>
      </c>
      <c r="M1133">
        <v>4</v>
      </c>
      <c r="N1133">
        <f t="shared" si="74"/>
        <v>5111.7599999999993</v>
      </c>
      <c r="O1133">
        <f t="shared" si="72"/>
        <v>4888.2400000000007</v>
      </c>
      <c r="P1133">
        <f t="shared" si="73"/>
        <v>5.8658880000000027</v>
      </c>
      <c r="Q1133" s="4">
        <v>22109</v>
      </c>
      <c r="R1133" s="5">
        <v>29.334129999999998</v>
      </c>
      <c r="S1133" s="5">
        <v>-90.843673999999993</v>
      </c>
      <c r="T1133">
        <v>3</v>
      </c>
      <c r="U1133">
        <v>-1.9714344490816039E-2</v>
      </c>
      <c r="V1133">
        <v>111666</v>
      </c>
      <c r="W1133">
        <v>112167</v>
      </c>
      <c r="X1133">
        <v>112742</v>
      </c>
      <c r="Y1133">
        <v>113928</v>
      </c>
      <c r="Z1133">
        <v>59108</v>
      </c>
      <c r="AA1133">
        <v>22097</v>
      </c>
      <c r="AB1133">
        <v>41154.233</v>
      </c>
      <c r="AC1133">
        <v>47826</v>
      </c>
      <c r="AD1133">
        <v>2</v>
      </c>
      <c r="AE1133">
        <v>1.773961788863068E-5</v>
      </c>
      <c r="AF1133">
        <v>9</v>
      </c>
      <c r="AG1133">
        <v>189</v>
      </c>
      <c r="AH1133">
        <v>4.7619047619047616E-2</v>
      </c>
      <c r="AI1133" s="3">
        <v>92912</v>
      </c>
      <c r="AJ1133" s="3">
        <v>788327.98895655002</v>
      </c>
      <c r="AK1133">
        <v>52</v>
      </c>
      <c r="AL1133">
        <v>1331251.2</v>
      </c>
      <c r="AM1133">
        <v>528517</v>
      </c>
      <c r="AN1133">
        <v>27884</v>
      </c>
      <c r="AO1133">
        <v>556401</v>
      </c>
      <c r="AP1133">
        <v>8</v>
      </c>
      <c r="AQ1133">
        <v>0</v>
      </c>
      <c r="AR1133">
        <v>8</v>
      </c>
      <c r="AS1133">
        <v>7.1322224896805661E-2</v>
      </c>
      <c r="AT1133">
        <v>8</v>
      </c>
      <c r="AU1133">
        <v>138</v>
      </c>
      <c r="AV1133">
        <f t="shared" si="71"/>
        <v>146</v>
      </c>
      <c r="AW1133">
        <v>63063</v>
      </c>
      <c r="AX1133">
        <v>0.99</v>
      </c>
      <c r="AY1133">
        <v>4961288294.4976902</v>
      </c>
      <c r="AZ1133">
        <v>4961288.2944976902</v>
      </c>
      <c r="BA1133">
        <v>47503.236107525903</v>
      </c>
      <c r="BB1133">
        <v>0.21051197390772514</v>
      </c>
      <c r="BG1133">
        <v>2413918</v>
      </c>
      <c r="BH1133">
        <v>21.410991467243797</v>
      </c>
      <c r="BI1133">
        <v>14742</v>
      </c>
      <c r="BJ1133">
        <v>37</v>
      </c>
      <c r="BK1133">
        <v>11</v>
      </c>
      <c r="BL1133">
        <v>3</v>
      </c>
      <c r="BM1133">
        <v>1</v>
      </c>
      <c r="BN1133">
        <v>1</v>
      </c>
      <c r="BO1133">
        <v>2</v>
      </c>
      <c r="BP1133">
        <v>2</v>
      </c>
      <c r="BQ1133">
        <v>11</v>
      </c>
      <c r="BR1133">
        <v>3</v>
      </c>
      <c r="BS1133">
        <v>0</v>
      </c>
      <c r="BT1133">
        <v>109291</v>
      </c>
      <c r="BU1133">
        <v>0.71</v>
      </c>
      <c r="BV1133">
        <v>0.51227959999999995</v>
      </c>
      <c r="BW1133">
        <v>359</v>
      </c>
      <c r="BX1133">
        <v>0.64964180000000005</v>
      </c>
      <c r="BY1133">
        <v>-1.503377</v>
      </c>
      <c r="BZ1133">
        <v>35</v>
      </c>
      <c r="CA1133">
        <v>7</v>
      </c>
      <c r="CB1133">
        <v>5</v>
      </c>
      <c r="CC1133">
        <v>0</v>
      </c>
      <c r="CD1133">
        <v>0</v>
      </c>
      <c r="CE1133">
        <v>1</v>
      </c>
      <c r="CF1133">
        <v>2</v>
      </c>
      <c r="CG1133">
        <v>11</v>
      </c>
      <c r="CH1133">
        <v>2</v>
      </c>
      <c r="CI1133">
        <v>0</v>
      </c>
      <c r="CJ1133">
        <v>113579</v>
      </c>
      <c r="CK1133">
        <v>0.55468000246524451</v>
      </c>
      <c r="CL1133">
        <v>0.65775492450133599</v>
      </c>
      <c r="CM1133">
        <v>367</v>
      </c>
      <c r="CN1133">
        <v>-1.2217298900787328</v>
      </c>
      <c r="CO1133">
        <v>8266</v>
      </c>
      <c r="CP1133">
        <v>0.111206082</v>
      </c>
      <c r="CQ1133">
        <v>4.2950242999999999E-2</v>
      </c>
      <c r="CR1133">
        <v>99392</v>
      </c>
      <c r="CS1133">
        <v>0.87</v>
      </c>
      <c r="CT1133">
        <v>87881</v>
      </c>
      <c r="CU1133">
        <v>0.75729331986999993</v>
      </c>
      <c r="CV1133">
        <v>141</v>
      </c>
      <c r="CW1133">
        <v>50</v>
      </c>
      <c r="CX1133">
        <v>43</v>
      </c>
      <c r="CY1133">
        <v>291</v>
      </c>
      <c r="CZ1133">
        <v>322</v>
      </c>
      <c r="DA1133" s="2">
        <v>73453</v>
      </c>
      <c r="DB1133" s="2">
        <v>9785</v>
      </c>
      <c r="DC1133" s="2">
        <v>149</v>
      </c>
      <c r="DD1133" s="2">
        <v>32470</v>
      </c>
      <c r="DE1133">
        <v>98</v>
      </c>
      <c r="DF1133">
        <v>32</v>
      </c>
      <c r="DG1133">
        <v>36.36</v>
      </c>
      <c r="DH1133">
        <v>8.8699999999999992</v>
      </c>
      <c r="DI1133" s="2">
        <v>4.43</v>
      </c>
      <c r="DJ1133">
        <v>0.5</v>
      </c>
      <c r="DK1133">
        <v>0.78536679869123471</v>
      </c>
      <c r="DL1133">
        <v>0</v>
      </c>
      <c r="DM1133">
        <v>0</v>
      </c>
      <c r="DN1133">
        <v>42.7</v>
      </c>
      <c r="DO1133">
        <v>3.3000000000000002E-2</v>
      </c>
      <c r="DP1133">
        <v>0</v>
      </c>
      <c r="DQ1133" s="2">
        <v>0</v>
      </c>
      <c r="DR1133" s="2">
        <v>221.76321568</v>
      </c>
      <c r="DS1133">
        <v>1.6658313126778778E-4</v>
      </c>
      <c r="DV1133">
        <v>1</v>
      </c>
    </row>
    <row r="1134" spans="1:126" x14ac:dyDescent="0.15">
      <c r="A1134" t="s">
        <v>1897</v>
      </c>
      <c r="B1134" t="s">
        <v>390</v>
      </c>
      <c r="C1134">
        <v>22</v>
      </c>
      <c r="D1134">
        <v>111</v>
      </c>
      <c r="E1134" t="s">
        <v>1994</v>
      </c>
      <c r="F1134">
        <v>22111</v>
      </c>
      <c r="G1134" t="s">
        <v>6118</v>
      </c>
      <c r="H1134">
        <v>67.8</v>
      </c>
      <c r="I1134">
        <v>27.1</v>
      </c>
      <c r="J1134">
        <v>0.2</v>
      </c>
      <c r="K1134">
        <v>0.1</v>
      </c>
      <c r="L1134">
        <v>0.6</v>
      </c>
      <c r="M1134">
        <v>4.2</v>
      </c>
      <c r="N1134">
        <f t="shared" si="74"/>
        <v>5349.2999999999993</v>
      </c>
      <c r="O1134">
        <f t="shared" si="72"/>
        <v>4650.7000000000007</v>
      </c>
      <c r="P1134">
        <f t="shared" si="73"/>
        <v>5.5808400000000029</v>
      </c>
      <c r="Q1134" s="4">
        <v>22111</v>
      </c>
      <c r="R1134" s="5">
        <v>32.829349000000001</v>
      </c>
      <c r="S1134" s="5">
        <v>-92.375649999999993</v>
      </c>
      <c r="T1134">
        <v>3</v>
      </c>
      <c r="U1134">
        <v>0.14585346831174695</v>
      </c>
      <c r="V1134">
        <v>22633</v>
      </c>
      <c r="W1134">
        <v>22623</v>
      </c>
      <c r="X1134">
        <v>22533</v>
      </c>
      <c r="Y1134">
        <v>22499</v>
      </c>
      <c r="Z1134">
        <v>11402</v>
      </c>
      <c r="AA1134">
        <v>22099</v>
      </c>
      <c r="AB1134">
        <v>7186.1210000000001</v>
      </c>
      <c r="AC1134">
        <v>34992</v>
      </c>
      <c r="AD1134">
        <v>1</v>
      </c>
      <c r="AE1134">
        <v>4.4379354724182309E-5</v>
      </c>
      <c r="AF1134">
        <v>11</v>
      </c>
      <c r="AG1134">
        <v>413</v>
      </c>
      <c r="AH1134">
        <v>2.6634382566585957E-2</v>
      </c>
      <c r="AI1134" s="3">
        <v>62640</v>
      </c>
      <c r="AJ1134" s="3">
        <v>561271.68707699003</v>
      </c>
      <c r="AK1134">
        <v>80</v>
      </c>
      <c r="AL1134">
        <v>579430.40000000002</v>
      </c>
      <c r="AM1134">
        <v>184971</v>
      </c>
      <c r="AN1134">
        <v>31032</v>
      </c>
      <c r="AO1134">
        <v>216003</v>
      </c>
      <c r="AP1134">
        <v>4</v>
      </c>
      <c r="AQ1134">
        <v>0</v>
      </c>
      <c r="AR1134">
        <v>4</v>
      </c>
      <c r="AS1134">
        <v>0.17681120983070325</v>
      </c>
      <c r="AT1134">
        <v>4</v>
      </c>
      <c r="AU1134">
        <v>5</v>
      </c>
      <c r="AV1134">
        <f t="shared" si="71"/>
        <v>9</v>
      </c>
      <c r="AW1134">
        <v>418</v>
      </c>
      <c r="AX1134">
        <v>2.0000000000000018E-2</v>
      </c>
      <c r="AY1134">
        <v>623609405.569507</v>
      </c>
      <c r="AZ1134">
        <v>623609.40556950704</v>
      </c>
      <c r="BA1134">
        <v>27068.264890034301</v>
      </c>
      <c r="BB1134">
        <v>0.36943631372846847</v>
      </c>
      <c r="BC1134">
        <v>16070</v>
      </c>
      <c r="BD1134">
        <v>340</v>
      </c>
      <c r="BE1134">
        <v>15730</v>
      </c>
      <c r="BF1134">
        <v>0.69500287191269383</v>
      </c>
      <c r="BG1134">
        <v>327263</v>
      </c>
      <c r="BH1134">
        <v>14.523720765100075</v>
      </c>
      <c r="BI1134">
        <v>4061</v>
      </c>
      <c r="BJ1134">
        <v>28</v>
      </c>
      <c r="BK1134">
        <v>0</v>
      </c>
      <c r="BL1134">
        <v>2</v>
      </c>
      <c r="BM1134">
        <v>0</v>
      </c>
      <c r="BN1134">
        <v>0</v>
      </c>
      <c r="BO1134">
        <v>0</v>
      </c>
      <c r="BP1134">
        <v>0</v>
      </c>
      <c r="BQ1134">
        <v>2</v>
      </c>
      <c r="BR1134">
        <v>2</v>
      </c>
      <c r="BS1134">
        <v>0</v>
      </c>
      <c r="BT1134">
        <v>22584</v>
      </c>
      <c r="BU1134">
        <v>0.64</v>
      </c>
      <c r="BV1134">
        <v>0.63186050000000005</v>
      </c>
      <c r="BW1134">
        <v>75</v>
      </c>
      <c r="BX1134">
        <v>1.5054909999999999</v>
      </c>
      <c r="BY1134">
        <v>-0.15529970000000001</v>
      </c>
      <c r="BZ1134">
        <v>27</v>
      </c>
      <c r="CA1134">
        <v>0</v>
      </c>
      <c r="CB1134">
        <v>2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2</v>
      </c>
      <c r="CI1134">
        <v>0</v>
      </c>
      <c r="CJ1134">
        <v>22481</v>
      </c>
      <c r="CK1134">
        <v>1.4234242249010274</v>
      </c>
      <c r="CL1134">
        <v>0.68031595576619275</v>
      </c>
      <c r="CM1134">
        <v>68</v>
      </c>
      <c r="CN1134">
        <v>-0.36037145398505138</v>
      </c>
      <c r="CO1134">
        <v>1310</v>
      </c>
      <c r="CP1134">
        <v>-0.2324394605</v>
      </c>
      <c r="CQ1134">
        <v>-0.43283224009999999</v>
      </c>
      <c r="CR1134">
        <v>18687</v>
      </c>
      <c r="CS1134">
        <v>0.83200000000000007</v>
      </c>
      <c r="CT1134">
        <v>17450</v>
      </c>
      <c r="CU1134">
        <v>0.76411243743000001</v>
      </c>
      <c r="CV1134">
        <v>5</v>
      </c>
      <c r="CW1134">
        <v>2</v>
      </c>
      <c r="CX1134">
        <v>4</v>
      </c>
      <c r="CY1134">
        <v>287</v>
      </c>
      <c r="CZ1134">
        <v>624</v>
      </c>
      <c r="DA1134" s="2">
        <v>8227</v>
      </c>
      <c r="DB1134" s="2">
        <v>1390</v>
      </c>
      <c r="DC1134" s="2">
        <v>62.66</v>
      </c>
      <c r="DD1134" s="2">
        <v>6467</v>
      </c>
      <c r="DE1134">
        <v>201</v>
      </c>
      <c r="DF1134">
        <v>48</v>
      </c>
      <c r="DG1134">
        <v>8.9499999999999993</v>
      </c>
      <c r="DH1134">
        <v>8.9499999999999993</v>
      </c>
      <c r="DI1134" s="2">
        <v>4.4800000000000004</v>
      </c>
      <c r="DJ1134">
        <v>0.22</v>
      </c>
      <c r="DK1134">
        <v>0.99276819923371651</v>
      </c>
      <c r="DL1134">
        <v>0</v>
      </c>
      <c r="DM1134">
        <v>0</v>
      </c>
      <c r="DN1134">
        <v>158.6</v>
      </c>
      <c r="DO1134">
        <v>0.29100000000000004</v>
      </c>
      <c r="DP1134">
        <v>19</v>
      </c>
      <c r="DQ1134" s="2">
        <v>0</v>
      </c>
      <c r="DR1134" s="2">
        <v>227.31414587</v>
      </c>
      <c r="DS1134">
        <v>3.4519968960879512E-4</v>
      </c>
      <c r="DT1134">
        <v>1.8028848713358301</v>
      </c>
      <c r="DU1134">
        <v>1044646.3021520686</v>
      </c>
      <c r="DV1134">
        <v>0</v>
      </c>
    </row>
    <row r="1135" spans="1:126" x14ac:dyDescent="0.15">
      <c r="A1135" t="s">
        <v>1897</v>
      </c>
      <c r="B1135" t="s">
        <v>1253</v>
      </c>
      <c r="C1135">
        <v>22</v>
      </c>
      <c r="D1135">
        <v>113</v>
      </c>
      <c r="E1135" t="s">
        <v>1995</v>
      </c>
      <c r="F1135">
        <v>22113</v>
      </c>
      <c r="G1135" t="s">
        <v>6119</v>
      </c>
      <c r="H1135">
        <v>79.8</v>
      </c>
      <c r="I1135">
        <v>14.2</v>
      </c>
      <c r="J1135">
        <v>0.3</v>
      </c>
      <c r="K1135">
        <v>2</v>
      </c>
      <c r="L1135">
        <v>1.2</v>
      </c>
      <c r="M1135">
        <v>2.4</v>
      </c>
      <c r="N1135">
        <f t="shared" si="74"/>
        <v>6580.97</v>
      </c>
      <c r="O1135">
        <f t="shared" si="72"/>
        <v>3419.0299999999997</v>
      </c>
      <c r="P1135">
        <f t="shared" si="73"/>
        <v>4.1028360000000008</v>
      </c>
      <c r="Q1135" s="4">
        <v>22113</v>
      </c>
      <c r="R1135" s="5">
        <v>29.789722000000001</v>
      </c>
      <c r="S1135" s="5">
        <v>-92.291567999999998</v>
      </c>
      <c r="T1135">
        <v>2</v>
      </c>
      <c r="U1135">
        <v>3.3577225672570647E-2</v>
      </c>
      <c r="V1135">
        <v>58041</v>
      </c>
      <c r="W1135">
        <v>58784</v>
      </c>
      <c r="X1135">
        <v>59110</v>
      </c>
      <c r="Y1135">
        <v>59979</v>
      </c>
      <c r="Z1135">
        <v>30434</v>
      </c>
      <c r="AA1135">
        <v>22101</v>
      </c>
      <c r="AB1135">
        <v>21899.152999999998</v>
      </c>
      <c r="AC1135">
        <v>45374</v>
      </c>
      <c r="AD1135">
        <v>1</v>
      </c>
      <c r="AE1135">
        <v>1.6917611233293859E-5</v>
      </c>
      <c r="AF1135">
        <v>49</v>
      </c>
      <c r="AG1135">
        <v>1184</v>
      </c>
      <c r="AH1135">
        <v>4.1385135135135136E-2</v>
      </c>
      <c r="AI1135" s="3">
        <v>283658</v>
      </c>
      <c r="AJ1135" s="3">
        <v>750855.96052948502</v>
      </c>
      <c r="AK1135">
        <v>62</v>
      </c>
      <c r="AL1135">
        <v>984588.80000000005</v>
      </c>
      <c r="AM1135">
        <v>365086</v>
      </c>
      <c r="AN1135">
        <v>119080</v>
      </c>
      <c r="AO1135">
        <v>484166</v>
      </c>
      <c r="AP1135">
        <v>8</v>
      </c>
      <c r="AQ1135">
        <v>2</v>
      </c>
      <c r="AR1135">
        <v>10</v>
      </c>
      <c r="AS1135">
        <v>0.17011431682090364</v>
      </c>
      <c r="AT1135">
        <v>9</v>
      </c>
      <c r="AU1135">
        <v>29</v>
      </c>
      <c r="AV1135">
        <f t="shared" si="71"/>
        <v>38</v>
      </c>
      <c r="AW1135">
        <v>50556</v>
      </c>
      <c r="AX1135">
        <v>0.94</v>
      </c>
      <c r="AY1135">
        <v>1273843199.69994</v>
      </c>
      <c r="AZ1135">
        <v>1273843.1996999399</v>
      </c>
      <c r="BA1135">
        <v>23618.742692363801</v>
      </c>
      <c r="BB1135">
        <v>0.42339256285784888</v>
      </c>
      <c r="BC1135">
        <v>96778</v>
      </c>
      <c r="BD1135">
        <v>23332</v>
      </c>
      <c r="BE1135">
        <v>73446</v>
      </c>
      <c r="BF1135">
        <v>1.2654158267431643</v>
      </c>
      <c r="BG1135">
        <v>1010897</v>
      </c>
      <c r="BH1135">
        <v>17.101962442903062</v>
      </c>
      <c r="BI1135">
        <v>9380</v>
      </c>
      <c r="BJ1135">
        <v>25</v>
      </c>
      <c r="BK1135">
        <v>3</v>
      </c>
      <c r="BL1135">
        <v>3</v>
      </c>
      <c r="BM1135">
        <v>0</v>
      </c>
      <c r="BN1135">
        <v>0</v>
      </c>
      <c r="BO1135">
        <v>1</v>
      </c>
      <c r="BP1135">
        <v>0</v>
      </c>
      <c r="BQ1135">
        <v>6</v>
      </c>
      <c r="BR1135">
        <v>1</v>
      </c>
      <c r="BS1135">
        <v>0</v>
      </c>
      <c r="BT1135">
        <v>56141</v>
      </c>
      <c r="BU1135">
        <v>0.73</v>
      </c>
      <c r="BV1135">
        <v>0.59515879999999999</v>
      </c>
      <c r="BW1135">
        <v>154</v>
      </c>
      <c r="BX1135">
        <v>0.69467939999999995</v>
      </c>
      <c r="BY1135">
        <v>-1.135956</v>
      </c>
      <c r="BZ1135">
        <v>27</v>
      </c>
      <c r="CA1135">
        <v>2</v>
      </c>
      <c r="CB1135">
        <v>2</v>
      </c>
      <c r="CC1135">
        <v>0</v>
      </c>
      <c r="CD1135">
        <v>0</v>
      </c>
      <c r="CE1135">
        <v>1</v>
      </c>
      <c r="CF1135">
        <v>0</v>
      </c>
      <c r="CG1135">
        <v>4</v>
      </c>
      <c r="CH1135">
        <v>1</v>
      </c>
      <c r="CI1135">
        <v>0</v>
      </c>
      <c r="CJ1135">
        <v>59518</v>
      </c>
      <c r="CK1135">
        <v>0.62166067408179038</v>
      </c>
      <c r="CL1135">
        <v>0.6695158221912596</v>
      </c>
      <c r="CM1135">
        <v>151</v>
      </c>
      <c r="CN1135">
        <v>-1.240808378819118</v>
      </c>
      <c r="CO1135">
        <v>3883.0000000000005</v>
      </c>
      <c r="CP1135">
        <v>0.76099493900000004</v>
      </c>
      <c r="CQ1135">
        <v>0.230920827</v>
      </c>
      <c r="CR1135">
        <v>52385</v>
      </c>
      <c r="CS1135">
        <v>0.873</v>
      </c>
      <c r="CT1135">
        <v>46027</v>
      </c>
      <c r="CU1135">
        <v>0.78392525468999996</v>
      </c>
      <c r="CV1135">
        <v>8</v>
      </c>
      <c r="CW1135">
        <v>16</v>
      </c>
      <c r="CX1135">
        <v>20</v>
      </c>
      <c r="CY1135">
        <v>825</v>
      </c>
      <c r="CZ1135">
        <v>1590</v>
      </c>
      <c r="DA1135" s="2">
        <v>22866</v>
      </c>
      <c r="DB1135" s="2">
        <v>4185</v>
      </c>
      <c r="DC1135" s="2">
        <v>96.2</v>
      </c>
      <c r="DD1135" s="2">
        <v>11172</v>
      </c>
      <c r="DE1135">
        <v>389</v>
      </c>
      <c r="DF1135">
        <v>42</v>
      </c>
      <c r="DG1135">
        <v>15.19</v>
      </c>
      <c r="DH1135">
        <v>13.5</v>
      </c>
      <c r="DI1135" s="2">
        <v>10.130000000000001</v>
      </c>
      <c r="DJ1135">
        <v>0.44</v>
      </c>
      <c r="DK1135">
        <v>0.83053183763546246</v>
      </c>
      <c r="DL1135">
        <v>0</v>
      </c>
      <c r="DN1135">
        <v>336.6</v>
      </c>
      <c r="DO1135">
        <v>0.34100000000000003</v>
      </c>
      <c r="DP1135">
        <v>0</v>
      </c>
      <c r="DQ1135" s="2">
        <v>0</v>
      </c>
      <c r="DR1135" s="2">
        <v>1672.8280467000002</v>
      </c>
      <c r="DS1135">
        <v>1.2622083572756465E-3</v>
      </c>
      <c r="DT1135">
        <v>4.1166569189295403</v>
      </c>
      <c r="DU1135">
        <v>4053214.2958205338</v>
      </c>
      <c r="DV1135">
        <v>0</v>
      </c>
    </row>
    <row r="1136" spans="1:126" x14ac:dyDescent="0.15">
      <c r="A1136" t="s">
        <v>1897</v>
      </c>
      <c r="B1136" t="s">
        <v>1996</v>
      </c>
      <c r="C1136">
        <v>22</v>
      </c>
      <c r="D1136">
        <v>115</v>
      </c>
      <c r="E1136" t="s">
        <v>1997</v>
      </c>
      <c r="F1136">
        <v>22115</v>
      </c>
      <c r="G1136" t="s">
        <v>6120</v>
      </c>
      <c r="H1136">
        <v>72.2</v>
      </c>
      <c r="I1136">
        <v>13.9</v>
      </c>
      <c r="J1136">
        <v>1.3</v>
      </c>
      <c r="K1136">
        <v>1.7</v>
      </c>
      <c r="L1136">
        <v>3.7</v>
      </c>
      <c r="M1136">
        <v>7.2</v>
      </c>
      <c r="N1136">
        <f t="shared" si="74"/>
        <v>5476.16</v>
      </c>
      <c r="O1136">
        <f t="shared" si="72"/>
        <v>4523.84</v>
      </c>
      <c r="P1136">
        <f t="shared" si="73"/>
        <v>5.4286080000000023</v>
      </c>
      <c r="Q1136" s="4">
        <v>22115</v>
      </c>
      <c r="R1136" s="5">
        <v>31.110562999999999</v>
      </c>
      <c r="S1136" s="5">
        <v>-93.181520000000006</v>
      </c>
      <c r="T1136">
        <v>5</v>
      </c>
      <c r="U1136">
        <v>7.4716868576233386E-2</v>
      </c>
      <c r="V1136">
        <v>51542</v>
      </c>
      <c r="W1136">
        <v>52844</v>
      </c>
      <c r="X1136">
        <v>52476</v>
      </c>
      <c r="Y1136">
        <v>51497</v>
      </c>
      <c r="Z1136">
        <v>25831</v>
      </c>
      <c r="AA1136">
        <v>22103</v>
      </c>
      <c r="AB1136">
        <v>18301.310000000001</v>
      </c>
      <c r="AC1136">
        <v>46312</v>
      </c>
      <c r="AD1136">
        <v>2</v>
      </c>
      <c r="AE1136">
        <v>3.8112661025992838E-5</v>
      </c>
      <c r="AF1136">
        <v>18</v>
      </c>
      <c r="AG1136">
        <v>471</v>
      </c>
      <c r="AH1136">
        <v>3.8216560509554139E-2</v>
      </c>
      <c r="AI1136" s="3">
        <v>48995</v>
      </c>
      <c r="AJ1136" s="3">
        <v>849862.28189501504</v>
      </c>
      <c r="AK1136">
        <v>46</v>
      </c>
      <c r="AL1136">
        <v>858630.39999999991</v>
      </c>
      <c r="AM1136">
        <v>867189</v>
      </c>
      <c r="AN1136">
        <v>20718</v>
      </c>
      <c r="AO1136">
        <v>887907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13</v>
      </c>
      <c r="AV1136">
        <f t="shared" si="71"/>
        <v>13</v>
      </c>
      <c r="AW1136">
        <v>31311</v>
      </c>
      <c r="AX1136">
        <v>0.66999999999999993</v>
      </c>
      <c r="AY1136">
        <v>2942646040.0006199</v>
      </c>
      <c r="AZ1136">
        <v>2942646.0400006198</v>
      </c>
      <c r="BA1136">
        <v>55989.498691286797</v>
      </c>
      <c r="BB1136">
        <v>0.17860492116812293</v>
      </c>
      <c r="BC1136">
        <v>26343</v>
      </c>
      <c r="BD1136">
        <v>16053</v>
      </c>
      <c r="BE1136">
        <v>10290</v>
      </c>
      <c r="BF1136">
        <v>0.19964300958441658</v>
      </c>
      <c r="BG1136">
        <v>311515</v>
      </c>
      <c r="BH1136">
        <v>5.9363327997560793</v>
      </c>
      <c r="BI1136">
        <v>5098</v>
      </c>
      <c r="BJ1136">
        <v>27</v>
      </c>
      <c r="BK1136">
        <v>3</v>
      </c>
      <c r="BL1136">
        <v>2</v>
      </c>
      <c r="BM1136">
        <v>0</v>
      </c>
      <c r="BN1136">
        <v>0</v>
      </c>
      <c r="BO1136">
        <v>0</v>
      </c>
      <c r="BP1136">
        <v>1</v>
      </c>
      <c r="BQ1136">
        <v>1</v>
      </c>
      <c r="BR1136">
        <v>0</v>
      </c>
      <c r="BS1136">
        <v>0</v>
      </c>
      <c r="BT1136">
        <v>46616</v>
      </c>
      <c r="BU1136">
        <v>0.61</v>
      </c>
      <c r="BV1136">
        <v>0.50462410000000002</v>
      </c>
      <c r="BW1136">
        <v>109</v>
      </c>
      <c r="BX1136">
        <v>0.72936330000000005</v>
      </c>
      <c r="BY1136">
        <v>-1.5496719999999999</v>
      </c>
      <c r="BZ1136">
        <v>35</v>
      </c>
      <c r="CA1136">
        <v>3</v>
      </c>
      <c r="CB1136">
        <v>3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52217</v>
      </c>
      <c r="CK1136">
        <v>0.82348660397954698</v>
      </c>
      <c r="CL1136">
        <v>0.63106403622250973</v>
      </c>
      <c r="CM1136">
        <v>101</v>
      </c>
      <c r="CN1136">
        <v>-1.2796719669939765</v>
      </c>
      <c r="CO1136">
        <v>5289</v>
      </c>
      <c r="CP1136">
        <v>0.67769606100000002</v>
      </c>
      <c r="CQ1136">
        <v>0.13335159599999999</v>
      </c>
      <c r="CR1136">
        <v>42863</v>
      </c>
      <c r="CS1136">
        <v>0.85</v>
      </c>
      <c r="CT1136">
        <v>41749</v>
      </c>
      <c r="CU1136">
        <v>0.80959019581999991</v>
      </c>
      <c r="CV1136">
        <v>64</v>
      </c>
      <c r="CW1136">
        <v>31</v>
      </c>
      <c r="CX1136">
        <v>16</v>
      </c>
      <c r="CY1136">
        <v>171</v>
      </c>
      <c r="CZ1136">
        <v>678</v>
      </c>
      <c r="DA1136" s="2">
        <v>26175</v>
      </c>
      <c r="DB1136" s="2">
        <v>2960</v>
      </c>
      <c r="DC1136" s="2">
        <v>83.64</v>
      </c>
      <c r="DD1136" s="2">
        <v>12069</v>
      </c>
      <c r="DE1136">
        <v>223</v>
      </c>
      <c r="DF1136">
        <v>60</v>
      </c>
      <c r="DG1136">
        <v>13.31</v>
      </c>
      <c r="DH1136">
        <v>7.6</v>
      </c>
      <c r="DI1136" s="2">
        <v>3.8</v>
      </c>
      <c r="DJ1136">
        <v>0.2</v>
      </c>
      <c r="DK1136">
        <v>0.98232472701296047</v>
      </c>
      <c r="DL1136">
        <v>0</v>
      </c>
      <c r="DM1136">
        <v>0</v>
      </c>
      <c r="DN1136">
        <v>231.8</v>
      </c>
      <c r="DO1136">
        <v>0.28100000000000003</v>
      </c>
      <c r="DP1136">
        <v>483.51</v>
      </c>
      <c r="DQ1136" s="2">
        <v>85969</v>
      </c>
      <c r="DR1136" s="2">
        <v>0</v>
      </c>
      <c r="DS1136">
        <v>0</v>
      </c>
      <c r="DT1136">
        <v>2.6546621363398</v>
      </c>
      <c r="DU1136">
        <v>2279373.6119902967</v>
      </c>
      <c r="DV1136">
        <v>0</v>
      </c>
    </row>
    <row r="1137" spans="1:126" x14ac:dyDescent="0.15">
      <c r="A1137" t="s">
        <v>1897</v>
      </c>
      <c r="B1137" t="s">
        <v>232</v>
      </c>
      <c r="C1137">
        <v>22</v>
      </c>
      <c r="D1137">
        <v>117</v>
      </c>
      <c r="E1137" t="s">
        <v>1998</v>
      </c>
      <c r="F1137">
        <v>22117</v>
      </c>
      <c r="G1137" t="s">
        <v>6121</v>
      </c>
      <c r="H1137">
        <v>65.8</v>
      </c>
      <c r="I1137">
        <v>30.9</v>
      </c>
      <c r="J1137">
        <v>0.3</v>
      </c>
      <c r="K1137">
        <v>0.2</v>
      </c>
      <c r="L1137">
        <v>1</v>
      </c>
      <c r="M1137">
        <v>1.9</v>
      </c>
      <c r="N1137">
        <f t="shared" si="74"/>
        <v>5289.1899999999987</v>
      </c>
      <c r="O1137">
        <f t="shared" si="72"/>
        <v>4710.8100000000013</v>
      </c>
      <c r="P1137">
        <f t="shared" si="73"/>
        <v>5.6529720000000037</v>
      </c>
      <c r="Q1137" s="4">
        <v>22117</v>
      </c>
      <c r="R1137" s="5">
        <v>30.852143999999999</v>
      </c>
      <c r="S1137" s="5">
        <v>-90.046252999999993</v>
      </c>
      <c r="T1137">
        <v>6</v>
      </c>
      <c r="U1137">
        <v>6.8224370556245292E-2</v>
      </c>
      <c r="V1137">
        <v>47025</v>
      </c>
      <c r="W1137">
        <v>46723</v>
      </c>
      <c r="X1137">
        <v>46556</v>
      </c>
      <c r="Y1137">
        <v>46389</v>
      </c>
      <c r="Z1137">
        <v>24049</v>
      </c>
      <c r="AA1137">
        <v>22105</v>
      </c>
      <c r="AB1137">
        <v>14530.754999999999</v>
      </c>
      <c r="AC1137">
        <v>30705</v>
      </c>
      <c r="AD1137">
        <v>0</v>
      </c>
      <c r="AE1137">
        <v>0</v>
      </c>
      <c r="AF1137">
        <v>44</v>
      </c>
      <c r="AG1137">
        <v>826</v>
      </c>
      <c r="AH1137">
        <v>5.3268765133171914E-2</v>
      </c>
      <c r="AI1137" s="3">
        <v>81418</v>
      </c>
      <c r="AJ1137" s="3">
        <v>428497.79212349502</v>
      </c>
      <c r="AK1137">
        <v>43</v>
      </c>
      <c r="AL1137">
        <v>432646.40000000002</v>
      </c>
      <c r="AM1137">
        <v>413929</v>
      </c>
      <c r="AN1137">
        <v>45420</v>
      </c>
      <c r="AO1137">
        <v>459349</v>
      </c>
      <c r="AP1137">
        <v>3</v>
      </c>
      <c r="AQ1137">
        <v>1</v>
      </c>
      <c r="AR1137">
        <v>4</v>
      </c>
      <c r="AS1137">
        <v>8.5610941078269803E-2</v>
      </c>
      <c r="AT1137">
        <v>4</v>
      </c>
      <c r="AU1137">
        <v>22</v>
      </c>
      <c r="AV1137">
        <f t="shared" si="71"/>
        <v>26</v>
      </c>
      <c r="AW1137">
        <v>1421</v>
      </c>
      <c r="AX1137">
        <v>3.0000000000000027E-2</v>
      </c>
      <c r="AY1137">
        <v>1444931336.8487201</v>
      </c>
      <c r="AZ1137">
        <v>1444931.33684872</v>
      </c>
      <c r="BA1137">
        <v>32957.592466730603</v>
      </c>
      <c r="BB1137">
        <v>0.30342022130696011</v>
      </c>
      <c r="BC1137">
        <v>14051</v>
      </c>
      <c r="BD1137">
        <v>18653</v>
      </c>
      <c r="BE1137">
        <v>-4602</v>
      </c>
      <c r="BF1137">
        <v>-9.7862838915470499E-2</v>
      </c>
      <c r="BG1137">
        <v>513238</v>
      </c>
      <c r="BH1137">
        <v>11.024100008591804</v>
      </c>
      <c r="BI1137">
        <v>7326</v>
      </c>
      <c r="BJ1137">
        <v>40</v>
      </c>
      <c r="BK1137">
        <v>7</v>
      </c>
      <c r="BL1137">
        <v>3</v>
      </c>
      <c r="BM1137">
        <v>0</v>
      </c>
      <c r="BN1137">
        <v>0</v>
      </c>
      <c r="BO1137">
        <v>3</v>
      </c>
      <c r="BP1137">
        <v>0</v>
      </c>
      <c r="BQ1137">
        <v>2</v>
      </c>
      <c r="BR1137">
        <v>3</v>
      </c>
      <c r="BS1137">
        <v>0</v>
      </c>
      <c r="BT1137">
        <v>45669</v>
      </c>
      <c r="BU1137">
        <v>0.69</v>
      </c>
      <c r="BV1137">
        <v>0.55259170000000002</v>
      </c>
      <c r="BW1137">
        <v>141</v>
      </c>
      <c r="BX1137">
        <v>1.270008</v>
      </c>
      <c r="BY1137">
        <v>-0.81761439999999996</v>
      </c>
      <c r="BZ1137">
        <v>38</v>
      </c>
      <c r="CA1137">
        <v>3</v>
      </c>
      <c r="CB1137">
        <v>2</v>
      </c>
      <c r="CC1137">
        <v>0</v>
      </c>
      <c r="CD1137">
        <v>0</v>
      </c>
      <c r="CE1137">
        <v>3</v>
      </c>
      <c r="CF1137">
        <v>0</v>
      </c>
      <c r="CG1137">
        <v>1</v>
      </c>
      <c r="CH1137">
        <v>3</v>
      </c>
      <c r="CI1137">
        <v>0</v>
      </c>
      <c r="CJ1137">
        <v>46287</v>
      </c>
      <c r="CK1137">
        <v>1.0802169075550372</v>
      </c>
      <c r="CL1137">
        <v>0.67072158250009029</v>
      </c>
      <c r="CM1137">
        <v>115</v>
      </c>
      <c r="CN1137">
        <v>-0.81896179444838135</v>
      </c>
      <c r="CO1137">
        <v>2931</v>
      </c>
      <c r="CP1137">
        <v>-0.83744256439999998</v>
      </c>
      <c r="CQ1137">
        <v>-0.53781429930000002</v>
      </c>
      <c r="CR1137">
        <v>37821</v>
      </c>
      <c r="CS1137">
        <v>0.81700000000000006</v>
      </c>
      <c r="CT1137">
        <v>36821</v>
      </c>
      <c r="CU1137">
        <v>0.75100310394000003</v>
      </c>
      <c r="CV1137">
        <v>39</v>
      </c>
      <c r="CW1137">
        <v>12</v>
      </c>
      <c r="CX1137">
        <v>21</v>
      </c>
      <c r="CY1137">
        <v>681</v>
      </c>
      <c r="CZ1137">
        <v>1254</v>
      </c>
      <c r="DA1137" s="2">
        <v>17158</v>
      </c>
      <c r="DB1137" s="2">
        <v>2265</v>
      </c>
      <c r="DC1137" s="2">
        <v>84.02</v>
      </c>
      <c r="DD1137" s="2">
        <v>15131</v>
      </c>
      <c r="DE1137">
        <v>404</v>
      </c>
      <c r="DF1137">
        <v>166</v>
      </c>
      <c r="DG1137">
        <v>12.93</v>
      </c>
      <c r="DH1137">
        <v>8.6199999999999992</v>
      </c>
      <c r="DI1137" s="2">
        <v>4.3099999999999996</v>
      </c>
      <c r="DJ1137">
        <v>-1.57</v>
      </c>
      <c r="DK1137">
        <v>0.98653860325726495</v>
      </c>
      <c r="DL1137">
        <v>2.4213075060532689E-3</v>
      </c>
      <c r="DN1137">
        <v>252.3</v>
      </c>
      <c r="DO1137">
        <v>0.59699999999999998</v>
      </c>
      <c r="DP1137">
        <v>2305.7399999999998</v>
      </c>
      <c r="DQ1137" s="2">
        <v>0</v>
      </c>
      <c r="DR1137" s="2">
        <v>1746.13746795</v>
      </c>
      <c r="DS1137">
        <v>2.2441639991942612E-3</v>
      </c>
      <c r="DT1137">
        <v>5.0382656402009802</v>
      </c>
      <c r="DU1137">
        <v>2179787.4914766494</v>
      </c>
      <c r="DV1137">
        <v>0</v>
      </c>
    </row>
    <row r="1138" spans="1:126" x14ac:dyDescent="0.15">
      <c r="A1138" t="s">
        <v>1897</v>
      </c>
      <c r="B1138" t="s">
        <v>1022</v>
      </c>
      <c r="C1138">
        <v>22</v>
      </c>
      <c r="D1138">
        <v>119</v>
      </c>
      <c r="E1138" t="s">
        <v>1999</v>
      </c>
      <c r="F1138">
        <v>22119</v>
      </c>
      <c r="G1138" t="s">
        <v>6122</v>
      </c>
      <c r="H1138">
        <v>63.3</v>
      </c>
      <c r="I1138">
        <v>33.4</v>
      </c>
      <c r="J1138">
        <v>0.3</v>
      </c>
      <c r="K1138">
        <v>0.3</v>
      </c>
      <c r="L1138">
        <v>1.1000000000000001</v>
      </c>
      <c r="M1138">
        <v>1.6</v>
      </c>
      <c r="N1138">
        <f t="shared" si="74"/>
        <v>5126.3999999999996</v>
      </c>
      <c r="O1138">
        <f t="shared" si="72"/>
        <v>4873.6000000000004</v>
      </c>
      <c r="P1138">
        <f t="shared" si="73"/>
        <v>5.8483200000000028</v>
      </c>
      <c r="Q1138" s="4">
        <v>22119</v>
      </c>
      <c r="R1138" s="5">
        <v>32.732151999999999</v>
      </c>
      <c r="S1138" s="5">
        <v>-93.339825000000005</v>
      </c>
      <c r="T1138">
        <v>2</v>
      </c>
      <c r="U1138">
        <v>0.1183334456172332</v>
      </c>
      <c r="V1138">
        <v>41156</v>
      </c>
      <c r="W1138">
        <v>40890</v>
      </c>
      <c r="X1138">
        <v>40617</v>
      </c>
      <c r="Y1138">
        <v>40076</v>
      </c>
      <c r="Z1138">
        <v>20549</v>
      </c>
      <c r="AA1138">
        <v>22107</v>
      </c>
      <c r="AB1138">
        <v>13333.264999999999</v>
      </c>
      <c r="AC1138">
        <v>33681</v>
      </c>
      <c r="AD1138">
        <v>0</v>
      </c>
      <c r="AE1138">
        <v>0</v>
      </c>
      <c r="AF1138">
        <v>16</v>
      </c>
      <c r="AG1138">
        <v>447</v>
      </c>
      <c r="AH1138">
        <v>3.5794183445190156E-2</v>
      </c>
      <c r="AI1138" s="3">
        <v>52281</v>
      </c>
      <c r="AJ1138" s="3">
        <v>379538.72131471505</v>
      </c>
      <c r="AK1138">
        <v>60</v>
      </c>
      <c r="AL1138">
        <v>393683.20000000001</v>
      </c>
      <c r="AM1138">
        <v>602033</v>
      </c>
      <c r="AN1138">
        <v>23035</v>
      </c>
      <c r="AO1138">
        <v>625068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29</v>
      </c>
      <c r="AV1138">
        <f t="shared" si="71"/>
        <v>29</v>
      </c>
      <c r="AW1138">
        <v>15957</v>
      </c>
      <c r="AX1138">
        <v>0.41000000000000003</v>
      </c>
      <c r="AY1138">
        <v>686790239.65117395</v>
      </c>
      <c r="AZ1138">
        <v>686790.23965117394</v>
      </c>
      <c r="BA1138">
        <v>16475.6013818787</v>
      </c>
      <c r="BB1138">
        <v>0.60695811753487006</v>
      </c>
      <c r="BC1138">
        <v>43096</v>
      </c>
      <c r="BD1138">
        <v>13940</v>
      </c>
      <c r="BE1138">
        <v>29156</v>
      </c>
      <c r="BF1138">
        <v>0.70842647487608124</v>
      </c>
      <c r="BG1138">
        <v>644305</v>
      </c>
      <c r="BH1138">
        <v>15.862939163404485</v>
      </c>
      <c r="BI1138">
        <v>6247</v>
      </c>
      <c r="BJ1138">
        <v>47</v>
      </c>
      <c r="BK1138">
        <v>1</v>
      </c>
      <c r="BL1138">
        <v>3</v>
      </c>
      <c r="BM1138">
        <v>1</v>
      </c>
      <c r="BN1138">
        <v>0</v>
      </c>
      <c r="BO1138">
        <v>3</v>
      </c>
      <c r="BP1138">
        <v>1</v>
      </c>
      <c r="BQ1138">
        <v>1</v>
      </c>
      <c r="BR1138">
        <v>3</v>
      </c>
      <c r="BS1138">
        <v>0</v>
      </c>
      <c r="BT1138">
        <v>40544</v>
      </c>
      <c r="BU1138">
        <v>0.66</v>
      </c>
      <c r="BV1138">
        <v>0.58325890000000002</v>
      </c>
      <c r="BW1138">
        <v>159</v>
      </c>
      <c r="BX1138">
        <v>1.4798739999999999</v>
      </c>
      <c r="BY1138">
        <v>-0.35025780000000001</v>
      </c>
      <c r="BZ1138">
        <v>45</v>
      </c>
      <c r="CA1138">
        <v>1</v>
      </c>
      <c r="CB1138">
        <v>2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0</v>
      </c>
      <c r="CJ1138">
        <v>40276</v>
      </c>
      <c r="CK1138">
        <v>1.2662627867712781</v>
      </c>
      <c r="CL1138">
        <v>0.69807816231378639</v>
      </c>
      <c r="CM1138">
        <v>155</v>
      </c>
      <c r="CN1138">
        <v>-0.29253682735257108</v>
      </c>
      <c r="CO1138">
        <v>2836</v>
      </c>
      <c r="CP1138">
        <v>-0.3005673935</v>
      </c>
      <c r="CQ1138">
        <v>-0.1056787109</v>
      </c>
      <c r="CR1138">
        <v>32431</v>
      </c>
      <c r="CS1138">
        <v>0.81400000000000006</v>
      </c>
      <c r="CT1138">
        <v>32349</v>
      </c>
      <c r="CU1138">
        <v>0.77527746219999993</v>
      </c>
      <c r="CV1138">
        <v>37</v>
      </c>
      <c r="CW1138">
        <v>10</v>
      </c>
      <c r="CX1138">
        <v>26</v>
      </c>
      <c r="CY1138">
        <v>195</v>
      </c>
      <c r="CZ1138">
        <v>698</v>
      </c>
      <c r="DA1138" s="2">
        <v>17597</v>
      </c>
      <c r="DB1138" s="2">
        <v>2035</v>
      </c>
      <c r="DC1138" s="2">
        <v>108.17</v>
      </c>
      <c r="DD1138" s="2">
        <v>14785</v>
      </c>
      <c r="DE1138">
        <v>234</v>
      </c>
      <c r="DF1138">
        <v>72</v>
      </c>
      <c r="DG1138">
        <v>22.12</v>
      </c>
      <c r="DH1138">
        <v>17.21</v>
      </c>
      <c r="DI1138" s="2">
        <v>12.29</v>
      </c>
      <c r="DJ1138">
        <v>0.71</v>
      </c>
      <c r="DK1138">
        <v>0.9345077561638071</v>
      </c>
      <c r="DL1138">
        <v>0</v>
      </c>
      <c r="DM1138">
        <v>480</v>
      </c>
      <c r="DN1138">
        <v>133</v>
      </c>
      <c r="DO1138">
        <v>0.34399999999999997</v>
      </c>
      <c r="DP1138">
        <v>0</v>
      </c>
      <c r="DQ1138" s="2">
        <v>12393</v>
      </c>
      <c r="DR1138" s="2">
        <v>25.008948119999999</v>
      </c>
      <c r="DS1138">
        <v>6.3525575583362452E-5</v>
      </c>
      <c r="DT1138">
        <v>2.2196416672093102</v>
      </c>
      <c r="DU1138">
        <v>873835.63440029637</v>
      </c>
      <c r="DV1138">
        <v>0</v>
      </c>
    </row>
    <row r="1139" spans="1:126" x14ac:dyDescent="0.15">
      <c r="A1139" t="s">
        <v>1897</v>
      </c>
      <c r="B1139" t="s">
        <v>2000</v>
      </c>
      <c r="C1139">
        <v>22</v>
      </c>
      <c r="D1139">
        <v>121</v>
      </c>
      <c r="E1139" t="s">
        <v>2001</v>
      </c>
      <c r="F1139">
        <v>22121</v>
      </c>
      <c r="G1139" t="s">
        <v>6123</v>
      </c>
      <c r="H1139">
        <v>58.6</v>
      </c>
      <c r="I1139">
        <v>37.6</v>
      </c>
      <c r="J1139">
        <v>0.1</v>
      </c>
      <c r="K1139">
        <v>0.3</v>
      </c>
      <c r="L1139">
        <v>1.1000000000000001</v>
      </c>
      <c r="M1139">
        <v>2.2999999999999998</v>
      </c>
      <c r="N1139">
        <f t="shared" si="74"/>
        <v>4854.3200000000006</v>
      </c>
      <c r="O1139">
        <f t="shared" si="72"/>
        <v>5145.6799999999994</v>
      </c>
      <c r="P1139">
        <f t="shared" si="73"/>
        <v>6.1748160000000016</v>
      </c>
      <c r="Q1139" s="4">
        <v>22121</v>
      </c>
      <c r="R1139" s="5">
        <v>30.464051999999999</v>
      </c>
      <c r="S1139" s="5">
        <v>-91.309808000000004</v>
      </c>
      <c r="T1139">
        <v>2</v>
      </c>
      <c r="U1139">
        <v>0.1836158742567893</v>
      </c>
      <c r="V1139">
        <v>23748</v>
      </c>
      <c r="W1139">
        <v>24347</v>
      </c>
      <c r="X1139">
        <v>24669</v>
      </c>
      <c r="Y1139">
        <v>25570</v>
      </c>
      <c r="Z1139">
        <v>13409</v>
      </c>
      <c r="AA1139">
        <v>22109</v>
      </c>
      <c r="AB1139">
        <v>10219.522000000001</v>
      </c>
      <c r="AC1139">
        <v>53703</v>
      </c>
      <c r="AD1139">
        <v>0</v>
      </c>
      <c r="AE1139">
        <v>0</v>
      </c>
      <c r="AF1139">
        <v>1</v>
      </c>
      <c r="AG1139">
        <v>106</v>
      </c>
      <c r="AH1139">
        <v>9.433962264150943E-3</v>
      </c>
      <c r="AI1139" s="3">
        <v>30300</v>
      </c>
      <c r="AJ1139" s="3">
        <v>123130.91193555501</v>
      </c>
      <c r="AK1139">
        <v>29</v>
      </c>
      <c r="AL1139">
        <v>130329.59999999999</v>
      </c>
      <c r="AM1139">
        <v>737195</v>
      </c>
      <c r="AN1139">
        <v>23624</v>
      </c>
      <c r="AO1139">
        <v>760819</v>
      </c>
      <c r="AP1139">
        <v>5</v>
      </c>
      <c r="AQ1139">
        <v>0</v>
      </c>
      <c r="AR1139">
        <v>5</v>
      </c>
      <c r="AS1139">
        <v>0.20536411056803711</v>
      </c>
      <c r="AT1139">
        <v>5</v>
      </c>
      <c r="AU1139">
        <v>34</v>
      </c>
      <c r="AV1139">
        <f t="shared" si="71"/>
        <v>39</v>
      </c>
      <c r="AW1139">
        <v>21870</v>
      </c>
      <c r="AX1139">
        <v>0.89</v>
      </c>
      <c r="AY1139">
        <v>133774757.816422</v>
      </c>
      <c r="AZ1139">
        <v>133774.757816422</v>
      </c>
      <c r="BA1139">
        <v>6203.1209244133497</v>
      </c>
      <c r="BB1139">
        <v>1.6120917392797294</v>
      </c>
      <c r="BC1139">
        <v>361484</v>
      </c>
      <c r="BD1139">
        <v>167081</v>
      </c>
      <c r="BE1139">
        <v>194403</v>
      </c>
      <c r="BF1139">
        <v>8.1860788276907535</v>
      </c>
      <c r="BG1139">
        <v>313319</v>
      </c>
      <c r="BH1139">
        <v>12.700920183225911</v>
      </c>
      <c r="BI1139">
        <v>2718</v>
      </c>
      <c r="BJ1139">
        <v>11</v>
      </c>
      <c r="BK1139">
        <v>1</v>
      </c>
      <c r="BL1139">
        <v>4</v>
      </c>
      <c r="BM1139">
        <v>0</v>
      </c>
      <c r="BN1139">
        <v>0</v>
      </c>
      <c r="BO1139">
        <v>1</v>
      </c>
      <c r="BP1139">
        <v>0</v>
      </c>
      <c r="BQ1139">
        <v>4</v>
      </c>
      <c r="BR1139">
        <v>1</v>
      </c>
      <c r="BS1139">
        <v>0</v>
      </c>
      <c r="BT1139">
        <v>22638</v>
      </c>
      <c r="BU1139">
        <v>0.67</v>
      </c>
      <c r="BV1139">
        <v>0.70542780000000005</v>
      </c>
      <c r="BW1139">
        <v>74</v>
      </c>
      <c r="BX1139">
        <v>0.9718173</v>
      </c>
      <c r="BY1139">
        <v>-0.23186560000000001</v>
      </c>
      <c r="BZ1139">
        <v>12</v>
      </c>
      <c r="CA1139">
        <v>1</v>
      </c>
      <c r="CB1139">
        <v>3</v>
      </c>
      <c r="CC1139">
        <v>0</v>
      </c>
      <c r="CD1139">
        <v>0</v>
      </c>
      <c r="CE1139">
        <v>1</v>
      </c>
      <c r="CF1139">
        <v>0</v>
      </c>
      <c r="CG1139">
        <v>2</v>
      </c>
      <c r="CH1139">
        <v>1</v>
      </c>
      <c r="CI1139">
        <v>0</v>
      </c>
      <c r="CJ1139">
        <v>25140</v>
      </c>
      <c r="CK1139">
        <v>0.79554494828957845</v>
      </c>
      <c r="CL1139">
        <v>0.7790924615759941</v>
      </c>
      <c r="CM1139">
        <v>57</v>
      </c>
      <c r="CN1139">
        <v>-0.65785455619624078</v>
      </c>
      <c r="CO1139">
        <v>2845</v>
      </c>
      <c r="CP1139">
        <v>0.35469288100000002</v>
      </c>
      <c r="CQ1139">
        <v>0.45651135100000001</v>
      </c>
      <c r="CR1139">
        <v>21470</v>
      </c>
      <c r="CS1139">
        <v>0.83499999999999996</v>
      </c>
      <c r="CT1139">
        <v>19592</v>
      </c>
      <c r="CU1139">
        <v>0.82954325839000009</v>
      </c>
      <c r="CV1139">
        <v>3</v>
      </c>
      <c r="CW1139">
        <v>4</v>
      </c>
      <c r="CX1139">
        <v>5</v>
      </c>
      <c r="CY1139">
        <v>209</v>
      </c>
      <c r="CZ1139">
        <v>167</v>
      </c>
      <c r="DA1139" s="2">
        <v>16940</v>
      </c>
      <c r="DB1139" s="2">
        <v>1985</v>
      </c>
      <c r="DC1139" s="2">
        <v>130.22</v>
      </c>
      <c r="DD1139" s="2">
        <v>9917</v>
      </c>
      <c r="DE1139">
        <v>37</v>
      </c>
      <c r="DF1139">
        <v>41</v>
      </c>
      <c r="DG1139">
        <v>20.350000000000001</v>
      </c>
      <c r="DH1139">
        <v>8.14</v>
      </c>
      <c r="DI1139" s="2">
        <v>8.14</v>
      </c>
      <c r="DJ1139">
        <v>-0.01</v>
      </c>
      <c r="DK1139">
        <v>0.71217821782178214</v>
      </c>
      <c r="DL1139">
        <v>0</v>
      </c>
      <c r="DM1139">
        <v>0</v>
      </c>
      <c r="DN1139">
        <v>83</v>
      </c>
      <c r="DO1139">
        <v>0.61899999999999999</v>
      </c>
      <c r="DP1139">
        <v>16.48</v>
      </c>
      <c r="DQ1139" s="2">
        <v>0</v>
      </c>
      <c r="DR1139" s="2">
        <v>0</v>
      </c>
      <c r="DS1139">
        <v>0</v>
      </c>
      <c r="DT1139">
        <v>2.4215114873053301</v>
      </c>
      <c r="DU1139">
        <v>315594.6235359087</v>
      </c>
      <c r="DV1139">
        <v>1</v>
      </c>
    </row>
    <row r="1140" spans="1:126" x14ac:dyDescent="0.15">
      <c r="A1140" t="s">
        <v>1897</v>
      </c>
      <c r="B1140" t="s">
        <v>2002</v>
      </c>
      <c r="C1140">
        <v>22</v>
      </c>
      <c r="D1140">
        <v>123</v>
      </c>
      <c r="E1140" t="s">
        <v>2003</v>
      </c>
      <c r="F1140">
        <v>22123</v>
      </c>
      <c r="G1140" t="s">
        <v>6124</v>
      </c>
      <c r="H1140">
        <v>80.5</v>
      </c>
      <c r="I1140">
        <v>15.6</v>
      </c>
      <c r="J1140">
        <v>0.4</v>
      </c>
      <c r="K1140">
        <v>0.2</v>
      </c>
      <c r="L1140">
        <v>0.8</v>
      </c>
      <c r="M1140">
        <v>2.6</v>
      </c>
      <c r="N1140">
        <f t="shared" si="74"/>
        <v>6731.21</v>
      </c>
      <c r="O1140">
        <f t="shared" si="72"/>
        <v>3268.79</v>
      </c>
      <c r="P1140">
        <f t="shared" si="73"/>
        <v>3.9225480000000013</v>
      </c>
      <c r="Q1140" s="4">
        <v>22123</v>
      </c>
      <c r="R1140" s="5">
        <v>32.792479999999998</v>
      </c>
      <c r="S1140" s="5">
        <v>-91.451998000000003</v>
      </c>
      <c r="T1140">
        <v>9</v>
      </c>
      <c r="U1140">
        <v>0.12908318281035105</v>
      </c>
      <c r="V1140">
        <v>11587</v>
      </c>
      <c r="W1140">
        <v>11522</v>
      </c>
      <c r="X1140">
        <v>11454</v>
      </c>
      <c r="Y1140">
        <v>11282</v>
      </c>
      <c r="Z1140">
        <v>5732</v>
      </c>
      <c r="AA1140">
        <v>22111</v>
      </c>
      <c r="AB1140">
        <v>3585.9300000000003</v>
      </c>
      <c r="AC1140">
        <v>31926</v>
      </c>
      <c r="AD1140">
        <v>0</v>
      </c>
      <c r="AE1140">
        <v>0</v>
      </c>
      <c r="AF1140">
        <v>13</v>
      </c>
      <c r="AG1140">
        <v>733</v>
      </c>
      <c r="AH1140">
        <v>1.7735334242837655E-2</v>
      </c>
      <c r="AI1140" s="3">
        <v>165723</v>
      </c>
      <c r="AJ1140" s="3">
        <v>230173.02884299002</v>
      </c>
      <c r="AK1140">
        <v>80</v>
      </c>
      <c r="AL1140">
        <v>230624</v>
      </c>
      <c r="AM1140">
        <v>487716</v>
      </c>
      <c r="AN1140">
        <v>63149</v>
      </c>
      <c r="AO1140">
        <v>550865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4</v>
      </c>
      <c r="AV1140">
        <f t="shared" si="71"/>
        <v>4</v>
      </c>
      <c r="AW1140">
        <v>0</v>
      </c>
      <c r="AX1140">
        <v>0</v>
      </c>
      <c r="AY1140">
        <v>511983530.16824597</v>
      </c>
      <c r="AZ1140">
        <v>511983.53016824595</v>
      </c>
      <c r="BA1140">
        <v>41663.147238241902</v>
      </c>
      <c r="BB1140">
        <v>0.24002027362016398</v>
      </c>
      <c r="BC1140">
        <v>19576</v>
      </c>
      <c r="BD1140">
        <v>4720</v>
      </c>
      <c r="BE1140">
        <v>14856</v>
      </c>
      <c r="BF1140">
        <v>1.282126521101234</v>
      </c>
      <c r="BG1140">
        <v>153841</v>
      </c>
      <c r="BH1140">
        <v>13.431203073162214</v>
      </c>
      <c r="BI1140">
        <v>1928</v>
      </c>
      <c r="BJ1140">
        <v>20</v>
      </c>
      <c r="BK1140">
        <v>1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11329</v>
      </c>
      <c r="BU1140">
        <v>0.66</v>
      </c>
      <c r="BV1140">
        <v>0.55845460000000002</v>
      </c>
      <c r="BW1140">
        <v>49</v>
      </c>
      <c r="BX1140">
        <v>1.941919</v>
      </c>
      <c r="BY1140">
        <v>-4.9834000000000003E-2</v>
      </c>
      <c r="BZ1140">
        <v>22</v>
      </c>
      <c r="CA1140">
        <v>1</v>
      </c>
      <c r="CB1140">
        <v>2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11518</v>
      </c>
      <c r="CK1140">
        <v>2.2573363431151239</v>
      </c>
      <c r="CL1140">
        <v>0.59583387920869912</v>
      </c>
      <c r="CM1140">
        <v>40</v>
      </c>
      <c r="CN1140">
        <v>0.11093787897186874</v>
      </c>
      <c r="CO1140">
        <v>547</v>
      </c>
      <c r="CP1140">
        <v>-3.1120533200000002E-2</v>
      </c>
      <c r="CQ1140">
        <v>-0.76058209889999995</v>
      </c>
      <c r="CR1140">
        <v>9033</v>
      </c>
      <c r="CS1140">
        <v>0.80400000000000005</v>
      </c>
      <c r="CT1140">
        <v>8795</v>
      </c>
      <c r="CU1140">
        <v>0.74574401009000002</v>
      </c>
      <c r="CV1140">
        <v>2</v>
      </c>
      <c r="CW1140">
        <v>2</v>
      </c>
      <c r="CX1140">
        <v>4</v>
      </c>
      <c r="CY1140">
        <v>694</v>
      </c>
      <c r="CZ1140">
        <v>1062</v>
      </c>
      <c r="DA1140" s="2">
        <v>3915</v>
      </c>
      <c r="DB1140" s="2">
        <v>500</v>
      </c>
      <c r="DC1140" s="2">
        <v>69.78</v>
      </c>
      <c r="DD1140" s="2">
        <v>2108</v>
      </c>
      <c r="DE1140">
        <v>362</v>
      </c>
      <c r="DF1140">
        <v>123</v>
      </c>
      <c r="DG1140">
        <v>26.17</v>
      </c>
      <c r="DH1140">
        <v>17.440000000000001</v>
      </c>
      <c r="DJ1140">
        <v>-2.79</v>
      </c>
      <c r="DK1140">
        <v>0.78379585211467329</v>
      </c>
      <c r="DL1140">
        <v>1.364256480218281E-3</v>
      </c>
      <c r="DM1140">
        <v>0</v>
      </c>
      <c r="DN1140">
        <v>248.6</v>
      </c>
      <c r="DO1140">
        <v>0.94</v>
      </c>
      <c r="DP1140">
        <v>39509.74</v>
      </c>
      <c r="DQ1140" s="2">
        <v>0</v>
      </c>
      <c r="DR1140" s="2">
        <v>633.31527467000001</v>
      </c>
      <c r="DS1140">
        <v>2.5996520937335232E-3</v>
      </c>
      <c r="DT1140">
        <v>4.7282024251437997</v>
      </c>
      <c r="DU1140">
        <v>1090436.9560963637</v>
      </c>
      <c r="DV1140">
        <v>0</v>
      </c>
    </row>
    <row r="1141" spans="1:126" x14ac:dyDescent="0.15">
      <c r="A1141" t="s">
        <v>1897</v>
      </c>
      <c r="B1141" t="s">
        <v>2004</v>
      </c>
      <c r="C1141">
        <v>22</v>
      </c>
      <c r="D1141">
        <v>125</v>
      </c>
      <c r="E1141" t="s">
        <v>2005</v>
      </c>
      <c r="F1141">
        <v>22125</v>
      </c>
      <c r="G1141" t="s">
        <v>6125</v>
      </c>
      <c r="H1141">
        <v>51.2</v>
      </c>
      <c r="I1141">
        <v>46.3</v>
      </c>
      <c r="J1141">
        <v>0.1</v>
      </c>
      <c r="K1141">
        <v>0.2</v>
      </c>
      <c r="L1141">
        <v>0.6</v>
      </c>
      <c r="M1141">
        <v>1.6</v>
      </c>
      <c r="N1141">
        <f t="shared" si="74"/>
        <v>4768.1000000000004</v>
      </c>
      <c r="O1141">
        <f t="shared" si="72"/>
        <v>5231.8999999999996</v>
      </c>
      <c r="P1141">
        <f t="shared" si="73"/>
        <v>6.2782800000000014</v>
      </c>
      <c r="Q1141" s="4">
        <v>22125</v>
      </c>
      <c r="R1141" s="5">
        <v>30.872700999999999</v>
      </c>
      <c r="S1141" s="5">
        <v>-91.421008</v>
      </c>
      <c r="T1141">
        <v>2</v>
      </c>
      <c r="U1141">
        <v>0.19576877255601</v>
      </c>
      <c r="V1141">
        <v>15575</v>
      </c>
      <c r="W1141">
        <v>15485</v>
      </c>
      <c r="X1141">
        <v>15415</v>
      </c>
      <c r="Y1141">
        <v>15357</v>
      </c>
      <c r="Z1141">
        <v>9040</v>
      </c>
      <c r="AA1141">
        <v>22113</v>
      </c>
      <c r="AB1141">
        <v>4304.3580000000002</v>
      </c>
      <c r="AC1141">
        <v>56685</v>
      </c>
      <c r="AD1141">
        <v>1</v>
      </c>
      <c r="AE1141">
        <v>6.4871878040869283E-5</v>
      </c>
      <c r="AF1141">
        <v>13</v>
      </c>
      <c r="AG1141">
        <v>163</v>
      </c>
      <c r="AH1141">
        <v>7.9754601226993863E-2</v>
      </c>
      <c r="AI1141" s="3">
        <v>101261</v>
      </c>
      <c r="AJ1141" s="3">
        <v>258062.18229626003</v>
      </c>
      <c r="AK1141">
        <v>200</v>
      </c>
      <c r="AL1141">
        <v>272672</v>
      </c>
      <c r="AM1141">
        <v>164834</v>
      </c>
      <c r="AN1141">
        <v>16262</v>
      </c>
      <c r="AO1141">
        <v>181096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6</v>
      </c>
      <c r="AV1141">
        <f t="shared" si="71"/>
        <v>6</v>
      </c>
      <c r="AW1141">
        <v>0</v>
      </c>
      <c r="AX1141">
        <v>0</v>
      </c>
      <c r="AY1141">
        <v>674900840.66563797</v>
      </c>
      <c r="AZ1141">
        <v>674900.84066563798</v>
      </c>
      <c r="BA1141">
        <v>44683.848570369097</v>
      </c>
      <c r="BB1141">
        <v>0.22379451009578513</v>
      </c>
      <c r="BC1141">
        <v>97154</v>
      </c>
      <c r="BD1141">
        <v>63349</v>
      </c>
      <c r="BE1141">
        <v>33805</v>
      </c>
      <c r="BF1141">
        <v>2.1704654895666131</v>
      </c>
      <c r="BG1141">
        <v>148557</v>
      </c>
      <c r="BH1141">
        <v>9.6371715861174181</v>
      </c>
      <c r="BI1141">
        <v>1371</v>
      </c>
      <c r="BJ1141">
        <v>7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</v>
      </c>
      <c r="BS1141">
        <v>0</v>
      </c>
      <c r="BT1141">
        <v>15055</v>
      </c>
      <c r="BU1141">
        <v>0.52</v>
      </c>
      <c r="BV1141">
        <v>0.44458510000000001</v>
      </c>
      <c r="BW1141">
        <v>56</v>
      </c>
      <c r="BX1141">
        <v>0.59780809999999995</v>
      </c>
      <c r="BY1141">
        <v>-1.6979660000000001</v>
      </c>
      <c r="BZ1141">
        <v>8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15363</v>
      </c>
      <c r="CK1141">
        <v>0.65091453492156481</v>
      </c>
      <c r="CL1141">
        <v>0.76183568508505872</v>
      </c>
      <c r="CM1141">
        <v>57</v>
      </c>
      <c r="CN1141">
        <v>-0.55680922694160873</v>
      </c>
      <c r="CO1141">
        <v>1949</v>
      </c>
      <c r="CP1141">
        <v>1.4344883470000001</v>
      </c>
      <c r="CQ1141">
        <v>0.82423733300000002</v>
      </c>
      <c r="CR1141">
        <v>12785</v>
      </c>
      <c r="CS1141">
        <v>0.83200000000000007</v>
      </c>
      <c r="CT1141">
        <v>12958</v>
      </c>
      <c r="CU1141">
        <v>0.82784938941999997</v>
      </c>
      <c r="CV1141">
        <v>11</v>
      </c>
      <c r="CW1141">
        <v>8</v>
      </c>
      <c r="CX1141">
        <v>9</v>
      </c>
      <c r="CY1141">
        <v>162</v>
      </c>
      <c r="CZ1141">
        <v>236</v>
      </c>
      <c r="DA1141" s="2">
        <v>7380</v>
      </c>
      <c r="DB1141" s="2">
        <v>900</v>
      </c>
      <c r="DC1141" s="2">
        <v>84.18</v>
      </c>
      <c r="DD1141" s="2">
        <v>7260</v>
      </c>
      <c r="DE1141">
        <v>73</v>
      </c>
      <c r="DF1141">
        <v>31</v>
      </c>
      <c r="DG1141">
        <v>38.85</v>
      </c>
      <c r="DH1141">
        <v>6.48</v>
      </c>
      <c r="DI1141" s="2">
        <v>25.9</v>
      </c>
      <c r="DJ1141">
        <v>-0.27</v>
      </c>
      <c r="DK1141">
        <v>0.9614560393438738</v>
      </c>
      <c r="DL1141">
        <v>6.1349693251533744E-3</v>
      </c>
      <c r="DN1141">
        <v>44.6</v>
      </c>
      <c r="DO1141">
        <v>0.17499999999999999</v>
      </c>
      <c r="DP1141">
        <v>3144.0899999999997</v>
      </c>
      <c r="DQ1141" s="2">
        <v>0</v>
      </c>
      <c r="DR1141" s="2">
        <v>965.79509939000002</v>
      </c>
      <c r="DS1141">
        <v>3.5419756527036144E-3</v>
      </c>
      <c r="DV1141">
        <v>1</v>
      </c>
    </row>
    <row r="1142" spans="1:126" x14ac:dyDescent="0.15">
      <c r="A1142" t="s">
        <v>1897</v>
      </c>
      <c r="B1142" t="s">
        <v>2006</v>
      </c>
      <c r="C1142">
        <v>22</v>
      </c>
      <c r="D1142">
        <v>127</v>
      </c>
      <c r="E1142" t="s">
        <v>2007</v>
      </c>
      <c r="F1142">
        <v>22127</v>
      </c>
      <c r="G1142" t="s">
        <v>6126</v>
      </c>
      <c r="H1142">
        <v>66</v>
      </c>
      <c r="I1142">
        <v>30.5</v>
      </c>
      <c r="J1142">
        <v>0.6</v>
      </c>
      <c r="K1142">
        <v>0.3</v>
      </c>
      <c r="L1142">
        <v>1.1000000000000001</v>
      </c>
      <c r="M1142">
        <v>1.6</v>
      </c>
      <c r="N1142">
        <f t="shared" si="74"/>
        <v>5290.47</v>
      </c>
      <c r="O1142">
        <f t="shared" si="72"/>
        <v>4709.53</v>
      </c>
      <c r="P1142">
        <f t="shared" si="73"/>
        <v>5.6514360000000021</v>
      </c>
      <c r="Q1142" s="4">
        <v>22127</v>
      </c>
      <c r="R1142" s="5">
        <v>31.941186999999999</v>
      </c>
      <c r="S1142" s="5">
        <v>-92.641268999999994</v>
      </c>
      <c r="T1142">
        <v>6</v>
      </c>
      <c r="U1142">
        <v>0.22232382692487304</v>
      </c>
      <c r="V1142">
        <v>15233</v>
      </c>
      <c r="W1142">
        <v>15000</v>
      </c>
      <c r="X1142">
        <v>14855</v>
      </c>
      <c r="Y1142">
        <v>14643</v>
      </c>
      <c r="Z1142">
        <v>7952</v>
      </c>
      <c r="AA1142">
        <v>22115</v>
      </c>
      <c r="AB1142">
        <v>4236.6170000000002</v>
      </c>
      <c r="AC1142">
        <v>31087</v>
      </c>
      <c r="AD1142">
        <v>1</v>
      </c>
      <c r="AE1142">
        <v>6.7317401548300232E-5</v>
      </c>
      <c r="AF1142">
        <v>10</v>
      </c>
      <c r="AG1142">
        <v>179</v>
      </c>
      <c r="AH1142">
        <v>5.5865921787709494E-2</v>
      </c>
      <c r="AI1142" s="3">
        <v>24960</v>
      </c>
      <c r="AJ1142" s="3">
        <v>608054.23431211</v>
      </c>
      <c r="AK1142">
        <v>70</v>
      </c>
      <c r="AL1142">
        <v>612467.19999999995</v>
      </c>
      <c r="AM1142">
        <v>154848</v>
      </c>
      <c r="AN1142">
        <v>10671</v>
      </c>
      <c r="AO1142">
        <v>165519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13</v>
      </c>
      <c r="AV1142">
        <f t="shared" si="71"/>
        <v>13</v>
      </c>
      <c r="AW1142">
        <v>5856</v>
      </c>
      <c r="AX1142">
        <v>0.43000000000000005</v>
      </c>
      <c r="AY1142">
        <v>797514610.55353105</v>
      </c>
      <c r="AZ1142">
        <v>797514.61055353109</v>
      </c>
      <c r="BA1142">
        <v>47127.157226992102</v>
      </c>
      <c r="BB1142">
        <v>0.21219187806797088</v>
      </c>
      <c r="BC1142">
        <v>5680</v>
      </c>
      <c r="BD1142">
        <v>0</v>
      </c>
      <c r="BE1142">
        <v>5680</v>
      </c>
      <c r="BF1142">
        <v>0.37287467997111534</v>
      </c>
      <c r="BG1142">
        <v>177469</v>
      </c>
      <c r="BH1142">
        <v>11.946751935375294</v>
      </c>
      <c r="BI1142">
        <v>2282</v>
      </c>
      <c r="BJ1142">
        <v>16</v>
      </c>
      <c r="BK1142">
        <v>2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1</v>
      </c>
      <c r="BR1142">
        <v>1</v>
      </c>
      <c r="BS1142">
        <v>0</v>
      </c>
      <c r="BT1142">
        <v>15331</v>
      </c>
      <c r="BU1142">
        <v>0.54</v>
      </c>
      <c r="BV1142">
        <v>0.56301959999999995</v>
      </c>
      <c r="BW1142">
        <v>45</v>
      </c>
      <c r="BX1142">
        <v>1.369774</v>
      </c>
      <c r="BY1142">
        <v>-0.60453520000000005</v>
      </c>
      <c r="BZ1142">
        <v>14</v>
      </c>
      <c r="CA1142">
        <v>1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14746</v>
      </c>
      <c r="CK1142">
        <v>1.1528550115285503</v>
      </c>
      <c r="CL1142">
        <v>0.68390203056311494</v>
      </c>
      <c r="CM1142">
        <v>44</v>
      </c>
      <c r="CN1142">
        <v>-0.56034228041205036</v>
      </c>
      <c r="CO1142">
        <v>944</v>
      </c>
      <c r="CP1142">
        <v>0.213984127</v>
      </c>
      <c r="CQ1142">
        <v>-0.21218306689999999</v>
      </c>
      <c r="CR1142">
        <v>11808</v>
      </c>
      <c r="CS1142">
        <v>0.81599999999999995</v>
      </c>
      <c r="CT1142">
        <v>11867</v>
      </c>
      <c r="CU1142">
        <v>0.76500521920999998</v>
      </c>
      <c r="CV1142">
        <v>2</v>
      </c>
      <c r="CW1142">
        <v>5</v>
      </c>
      <c r="CX1142">
        <v>8</v>
      </c>
      <c r="CY1142">
        <v>148</v>
      </c>
      <c r="CZ1142">
        <v>286</v>
      </c>
      <c r="DA1142" s="2">
        <v>6312</v>
      </c>
      <c r="DB1142" s="2">
        <v>830</v>
      </c>
      <c r="DC1142" s="2">
        <v>54.01</v>
      </c>
      <c r="DD1142" s="2">
        <v>5110</v>
      </c>
      <c r="DE1142">
        <v>81</v>
      </c>
      <c r="DF1142">
        <v>22</v>
      </c>
      <c r="DG1142">
        <v>27</v>
      </c>
      <c r="DH1142">
        <v>33.75</v>
      </c>
      <c r="DI1142" s="2">
        <v>13.5</v>
      </c>
      <c r="DJ1142">
        <v>-0.04</v>
      </c>
      <c r="DK1142">
        <v>0.94731570512820518</v>
      </c>
      <c r="DL1142">
        <v>0</v>
      </c>
      <c r="DM1142">
        <v>0</v>
      </c>
      <c r="DN1142">
        <v>145.5</v>
      </c>
      <c r="DO1142">
        <v>0.24299999999999999</v>
      </c>
      <c r="DP1142">
        <v>437.29999999999995</v>
      </c>
      <c r="DQ1142" s="2">
        <v>112114</v>
      </c>
      <c r="DR1142" s="2">
        <v>455.10670289000001</v>
      </c>
      <c r="DS1142">
        <v>7.4307162229732466E-4</v>
      </c>
      <c r="DT1142">
        <v>1.6911180693741801</v>
      </c>
      <c r="DU1142">
        <v>1035754.3488190097</v>
      </c>
      <c r="DV1142">
        <v>0</v>
      </c>
    </row>
    <row r="1143" spans="1:126" x14ac:dyDescent="0.15">
      <c r="A1143" t="s">
        <v>2008</v>
      </c>
      <c r="B1143" t="s">
        <v>2009</v>
      </c>
      <c r="C1143">
        <v>23</v>
      </c>
      <c r="D1143">
        <v>1</v>
      </c>
      <c r="E1143" t="s">
        <v>2010</v>
      </c>
      <c r="F1143">
        <v>23001</v>
      </c>
      <c r="G1143" t="s">
        <v>6127</v>
      </c>
      <c r="H1143">
        <v>91.9</v>
      </c>
      <c r="I1143">
        <v>3.6</v>
      </c>
      <c r="J1143">
        <v>0.4</v>
      </c>
      <c r="K1143">
        <v>0.7</v>
      </c>
      <c r="L1143">
        <v>1.9</v>
      </c>
      <c r="M1143">
        <v>1.5</v>
      </c>
      <c r="N1143">
        <f t="shared" si="74"/>
        <v>8465.08</v>
      </c>
      <c r="O1143">
        <f t="shared" si="72"/>
        <v>1534.92</v>
      </c>
      <c r="P1143">
        <f t="shared" si="73"/>
        <v>1.8419040000000007</v>
      </c>
      <c r="Q1143" s="4">
        <v>23001</v>
      </c>
      <c r="R1143" s="5">
        <v>44.167681000000002</v>
      </c>
      <c r="S1143" s="5">
        <v>-70.207435000000004</v>
      </c>
      <c r="T1143">
        <v>3</v>
      </c>
      <c r="U1143">
        <v>4.3416790649627661E-2</v>
      </c>
      <c r="V1143">
        <v>107766</v>
      </c>
      <c r="W1143">
        <v>107470</v>
      </c>
      <c r="X1143">
        <v>107393</v>
      </c>
      <c r="Y1143">
        <v>107104</v>
      </c>
      <c r="Z1143">
        <v>57538</v>
      </c>
      <c r="AA1143">
        <v>22117</v>
      </c>
      <c r="AB1143">
        <v>46273.258999999998</v>
      </c>
      <c r="AC1143">
        <v>47537</v>
      </c>
      <c r="AD1143">
        <v>6</v>
      </c>
      <c r="AE1143">
        <v>5.5869563193131769E-5</v>
      </c>
      <c r="AF1143">
        <v>171</v>
      </c>
      <c r="AG1143">
        <v>463</v>
      </c>
      <c r="AH1143">
        <v>0.36933045356371491</v>
      </c>
      <c r="AI1143" s="3">
        <v>59446</v>
      </c>
      <c r="AJ1143" s="3">
        <v>299475.79592199501</v>
      </c>
      <c r="AK1143">
        <v>44</v>
      </c>
      <c r="AL1143">
        <v>318240</v>
      </c>
      <c r="AM1143">
        <v>179764</v>
      </c>
      <c r="AN1143">
        <v>33778</v>
      </c>
      <c r="AO1143">
        <v>213542</v>
      </c>
      <c r="AP1143">
        <v>14</v>
      </c>
      <c r="AQ1143">
        <v>2</v>
      </c>
      <c r="AR1143">
        <v>16</v>
      </c>
      <c r="AS1143">
        <v>0.1488787568623802</v>
      </c>
      <c r="AT1143">
        <v>20</v>
      </c>
      <c r="AU1143">
        <v>127</v>
      </c>
      <c r="AV1143">
        <f t="shared" si="71"/>
        <v>147</v>
      </c>
      <c r="AW1143">
        <v>107393</v>
      </c>
      <c r="AX1143">
        <v>1</v>
      </c>
      <c r="AY1143">
        <v>820975762.76312494</v>
      </c>
      <c r="AZ1143">
        <v>820975.76276312489</v>
      </c>
      <c r="BA1143">
        <v>7921.3079360810098</v>
      </c>
      <c r="BB1143">
        <v>1.2624177826051544</v>
      </c>
      <c r="BC1143">
        <v>1895</v>
      </c>
      <c r="BD1143">
        <v>0</v>
      </c>
      <c r="BE1143">
        <v>1895</v>
      </c>
      <c r="BF1143">
        <v>1.7584395820574208E-2</v>
      </c>
      <c r="BG1143">
        <v>1663472</v>
      </c>
      <c r="BH1143">
        <v>15.489575670667548</v>
      </c>
      <c r="BI1143">
        <v>9505</v>
      </c>
      <c r="BJ1143">
        <v>44</v>
      </c>
      <c r="BK1143">
        <v>25</v>
      </c>
      <c r="BL1143">
        <v>5</v>
      </c>
      <c r="BM1143">
        <v>1</v>
      </c>
      <c r="BN1143">
        <v>2</v>
      </c>
      <c r="BO1143">
        <v>6</v>
      </c>
      <c r="BP1143">
        <v>1</v>
      </c>
      <c r="BQ1143">
        <v>15</v>
      </c>
      <c r="BR1143">
        <v>10</v>
      </c>
      <c r="BS1143">
        <v>1</v>
      </c>
      <c r="BT1143">
        <v>106539</v>
      </c>
      <c r="BU1143">
        <v>0.76</v>
      </c>
      <c r="BV1143">
        <v>0.66324059999999996</v>
      </c>
      <c r="BW1143">
        <v>540</v>
      </c>
      <c r="BX1143">
        <v>1.032486</v>
      </c>
      <c r="BY1143">
        <v>-0.197021</v>
      </c>
      <c r="BZ1143">
        <v>46</v>
      </c>
      <c r="CA1143">
        <v>22</v>
      </c>
      <c r="CB1143">
        <v>2</v>
      </c>
      <c r="CC1143">
        <v>0</v>
      </c>
      <c r="CD1143">
        <v>1</v>
      </c>
      <c r="CE1143">
        <v>5</v>
      </c>
      <c r="CF1143">
        <v>2</v>
      </c>
      <c r="CG1143">
        <v>10</v>
      </c>
      <c r="CH1143">
        <v>9</v>
      </c>
      <c r="CI1143">
        <v>0</v>
      </c>
      <c r="CJ1143">
        <v>107408</v>
      </c>
      <c r="CK1143">
        <v>0.90309846566363772</v>
      </c>
      <c r="CL1143">
        <v>0.67427740503584277</v>
      </c>
      <c r="CM1143">
        <v>490</v>
      </c>
      <c r="CN1143">
        <v>-0.62888351773861906</v>
      </c>
      <c r="CO1143">
        <v>12519</v>
      </c>
      <c r="CP1143">
        <v>0.247351143</v>
      </c>
      <c r="CQ1143">
        <v>-0.2795795875</v>
      </c>
      <c r="CR1143">
        <v>89643</v>
      </c>
      <c r="CS1143">
        <v>0.83599999999999997</v>
      </c>
      <c r="CT1143">
        <v>95265</v>
      </c>
      <c r="CU1143">
        <v>0.85728623042999996</v>
      </c>
      <c r="CV1143">
        <v>463</v>
      </c>
      <c r="CW1143">
        <v>59</v>
      </c>
      <c r="CX1143">
        <v>88</v>
      </c>
      <c r="CY1143">
        <v>807</v>
      </c>
      <c r="CZ1143">
        <v>707</v>
      </c>
      <c r="DA1143" s="2">
        <v>62027</v>
      </c>
      <c r="DB1143" s="2">
        <v>11400</v>
      </c>
      <c r="DC1143" s="2">
        <v>158.91999999999999</v>
      </c>
      <c r="DD1143" s="2">
        <v>8054</v>
      </c>
      <c r="DE1143">
        <v>323</v>
      </c>
      <c r="DF1143">
        <v>67</v>
      </c>
      <c r="DG1143">
        <v>37.17</v>
      </c>
      <c r="DH1143">
        <v>8.36</v>
      </c>
      <c r="DI1143" s="2">
        <v>16.73</v>
      </c>
      <c r="DJ1143">
        <v>-0.32</v>
      </c>
      <c r="DK1143">
        <v>0.99066379571375707</v>
      </c>
      <c r="DL1143">
        <v>4.3196544276457881E-2</v>
      </c>
      <c r="DM1143">
        <v>0</v>
      </c>
      <c r="DN1143">
        <v>23.9</v>
      </c>
      <c r="DO1143">
        <v>7.400000000000001E-2</v>
      </c>
      <c r="DP1143">
        <v>0.1</v>
      </c>
      <c r="DQ1143" s="2">
        <v>0</v>
      </c>
      <c r="DR1143" s="2">
        <v>3487.104156930001</v>
      </c>
      <c r="DS1143">
        <v>1.0957464551310549E-2</v>
      </c>
      <c r="DT1143">
        <v>4.1782248622329599</v>
      </c>
      <c r="DU1143">
        <v>1329678.2801570171</v>
      </c>
      <c r="DV1143">
        <v>0</v>
      </c>
    </row>
    <row r="1144" spans="1:126" x14ac:dyDescent="0.15">
      <c r="A1144" t="s">
        <v>2008</v>
      </c>
      <c r="B1144" t="s">
        <v>2011</v>
      </c>
      <c r="C1144">
        <v>23</v>
      </c>
      <c r="D1144">
        <v>3</v>
      </c>
      <c r="E1144" t="s">
        <v>2012</v>
      </c>
      <c r="F1144">
        <v>23003</v>
      </c>
      <c r="G1144" t="s">
        <v>6128</v>
      </c>
      <c r="H1144">
        <v>95.1</v>
      </c>
      <c r="I1144">
        <v>0.6</v>
      </c>
      <c r="J1144">
        <v>1.7</v>
      </c>
      <c r="K1144">
        <v>0.4</v>
      </c>
      <c r="L1144">
        <v>1.3</v>
      </c>
      <c r="M1144">
        <v>0.9</v>
      </c>
      <c r="N1144">
        <f t="shared" si="74"/>
        <v>9049.9199999999983</v>
      </c>
      <c r="O1144">
        <f t="shared" si="72"/>
        <v>950.08000000000175</v>
      </c>
      <c r="P1144">
        <f t="shared" si="73"/>
        <v>1.1400960000000024</v>
      </c>
      <c r="Q1144" s="4">
        <v>23003</v>
      </c>
      <c r="R1144" s="5">
        <v>46.709192999999999</v>
      </c>
      <c r="S1144" s="5">
        <v>-68.612409</v>
      </c>
      <c r="T1144">
        <v>7</v>
      </c>
      <c r="U1144">
        <v>9.4544025076284732E-2</v>
      </c>
      <c r="V1144">
        <v>71757</v>
      </c>
      <c r="W1144">
        <v>70653</v>
      </c>
      <c r="X1144">
        <v>70005</v>
      </c>
      <c r="Y1144">
        <v>68824</v>
      </c>
      <c r="Z1144">
        <v>36662</v>
      </c>
      <c r="AA1144">
        <v>22119</v>
      </c>
      <c r="AB1144">
        <v>26380.432000000001</v>
      </c>
      <c r="AC1144">
        <v>36923</v>
      </c>
      <c r="AD1144">
        <v>3</v>
      </c>
      <c r="AE1144">
        <v>4.2854081851296337E-5</v>
      </c>
      <c r="AF1144">
        <v>179</v>
      </c>
      <c r="AG1144">
        <v>895</v>
      </c>
      <c r="AH1144">
        <v>0.2</v>
      </c>
      <c r="AI1144" s="3">
        <v>350911</v>
      </c>
      <c r="AJ1144" s="3">
        <v>4269491.9096959401</v>
      </c>
      <c r="AK1144">
        <v>155</v>
      </c>
      <c r="AL1144">
        <v>4370675.2</v>
      </c>
      <c r="AM1144">
        <v>227598</v>
      </c>
      <c r="AN1144">
        <v>140800</v>
      </c>
      <c r="AO1144">
        <v>368398</v>
      </c>
      <c r="AP1144">
        <v>12</v>
      </c>
      <c r="AQ1144">
        <v>2</v>
      </c>
      <c r="AR1144">
        <v>14</v>
      </c>
      <c r="AS1144">
        <v>0.19815152930519581</v>
      </c>
      <c r="AT1144">
        <v>14</v>
      </c>
      <c r="AU1144">
        <v>74</v>
      </c>
      <c r="AV1144">
        <f t="shared" si="71"/>
        <v>88</v>
      </c>
      <c r="AW1144">
        <v>45979</v>
      </c>
      <c r="AX1144">
        <v>0.65999999999999992</v>
      </c>
      <c r="AY1144">
        <v>4989779708.1365995</v>
      </c>
      <c r="AZ1144">
        <v>4989779.7081365995</v>
      </c>
      <c r="BA1144">
        <v>67501.194142573295</v>
      </c>
      <c r="BB1144">
        <v>0.14814552730546371</v>
      </c>
      <c r="BC1144">
        <v>2247</v>
      </c>
      <c r="BD1144">
        <v>0</v>
      </c>
      <c r="BE1144">
        <v>2247</v>
      </c>
      <c r="BF1144">
        <v>3.1314018144571264E-2</v>
      </c>
      <c r="BG1144">
        <v>938714</v>
      </c>
      <c r="BH1144">
        <v>13.409242196985929</v>
      </c>
      <c r="BI1144">
        <v>9888</v>
      </c>
      <c r="BJ1144">
        <v>56</v>
      </c>
      <c r="BK1144">
        <v>9</v>
      </c>
      <c r="BL1144">
        <v>7</v>
      </c>
      <c r="BM1144">
        <v>1</v>
      </c>
      <c r="BN1144">
        <v>1</v>
      </c>
      <c r="BO1144">
        <v>5</v>
      </c>
      <c r="BP1144">
        <v>1</v>
      </c>
      <c r="BQ1144">
        <v>4</v>
      </c>
      <c r="BR1144">
        <v>10</v>
      </c>
      <c r="BS1144">
        <v>0</v>
      </c>
      <c r="BT1144">
        <v>71488</v>
      </c>
      <c r="BU1144">
        <v>0.68</v>
      </c>
      <c r="BV1144">
        <v>0.62438640000000001</v>
      </c>
      <c r="BW1144">
        <v>494</v>
      </c>
      <c r="BX1144">
        <v>1.3149059999999999</v>
      </c>
      <c r="BY1144">
        <v>0.1539411</v>
      </c>
      <c r="BZ1144">
        <v>48</v>
      </c>
      <c r="CA1144">
        <v>8</v>
      </c>
      <c r="CB1144">
        <v>7</v>
      </c>
      <c r="CC1144">
        <v>2</v>
      </c>
      <c r="CD1144">
        <v>0</v>
      </c>
      <c r="CE1144">
        <v>4</v>
      </c>
      <c r="CF1144">
        <v>1</v>
      </c>
      <c r="CG1144">
        <v>4</v>
      </c>
      <c r="CH1144">
        <v>9</v>
      </c>
      <c r="CI1144">
        <v>0</v>
      </c>
      <c r="CJ1144">
        <v>69361</v>
      </c>
      <c r="CK1144">
        <v>1.1966378800767001</v>
      </c>
      <c r="CL1144">
        <v>0.65084094185487751</v>
      </c>
      <c r="CM1144">
        <v>441</v>
      </c>
      <c r="CN1144">
        <v>-0.12295026077137046</v>
      </c>
      <c r="CO1144">
        <v>6974</v>
      </c>
      <c r="CP1144">
        <v>-0.36204025239999998</v>
      </c>
      <c r="CQ1144">
        <v>-0.35577449459999999</v>
      </c>
      <c r="CR1144">
        <v>56548</v>
      </c>
      <c r="CS1144">
        <v>0.82900000000000007</v>
      </c>
      <c r="CT1144">
        <v>61352</v>
      </c>
      <c r="CU1144">
        <v>0.82671673819999991</v>
      </c>
      <c r="CV1144">
        <v>330</v>
      </c>
      <c r="CW1144">
        <v>35</v>
      </c>
      <c r="CX1144">
        <v>59</v>
      </c>
      <c r="CY1144">
        <v>4183</v>
      </c>
      <c r="CZ1144">
        <v>1456</v>
      </c>
      <c r="DA1144" s="2">
        <v>36894</v>
      </c>
      <c r="DB1144" s="2">
        <v>5655</v>
      </c>
      <c r="DC1144" s="2">
        <v>95.64</v>
      </c>
      <c r="DD1144" s="2">
        <v>3290</v>
      </c>
      <c r="DE1144">
        <v>454</v>
      </c>
      <c r="DF1144">
        <v>60</v>
      </c>
      <c r="DG1144">
        <v>32.83</v>
      </c>
      <c r="DH1144">
        <v>21.41</v>
      </c>
      <c r="DI1144" s="2">
        <v>51.39</v>
      </c>
      <c r="DJ1144">
        <v>-0.14000000000000001</v>
      </c>
      <c r="DK1144">
        <v>0.97640142372282435</v>
      </c>
      <c r="DL1144">
        <v>5.2513966480446927E-2</v>
      </c>
      <c r="DM1144">
        <v>0</v>
      </c>
      <c r="DN1144">
        <v>402.6</v>
      </c>
      <c r="DO1144">
        <v>9.9000000000000005E-2</v>
      </c>
      <c r="DP1144">
        <v>1288.3899999999999</v>
      </c>
      <c r="DQ1144" s="2">
        <v>0</v>
      </c>
      <c r="DR1144" s="2">
        <v>379238.01137711987</v>
      </c>
      <c r="DS1144">
        <v>8.6768747160269624E-2</v>
      </c>
      <c r="DT1144">
        <v>6.1466566418540598</v>
      </c>
      <c r="DU1144">
        <v>26865039.747466821</v>
      </c>
      <c r="DV1144">
        <v>0</v>
      </c>
    </row>
    <row r="1145" spans="1:126" x14ac:dyDescent="0.15">
      <c r="A1145" t="s">
        <v>2008</v>
      </c>
      <c r="B1145" t="s">
        <v>1140</v>
      </c>
      <c r="C1145">
        <v>23</v>
      </c>
      <c r="D1145">
        <v>5</v>
      </c>
      <c r="E1145" t="s">
        <v>2013</v>
      </c>
      <c r="F1145">
        <v>23005</v>
      </c>
      <c r="G1145" t="s">
        <v>6129</v>
      </c>
      <c r="H1145">
        <v>91.8</v>
      </c>
      <c r="I1145">
        <v>2.2999999999999998</v>
      </c>
      <c r="J1145">
        <v>0.3</v>
      </c>
      <c r="K1145">
        <v>2</v>
      </c>
      <c r="L1145">
        <v>1.8</v>
      </c>
      <c r="M1145">
        <v>1.8</v>
      </c>
      <c r="N1145">
        <f t="shared" si="74"/>
        <v>8443.1</v>
      </c>
      <c r="O1145">
        <f t="shared" si="72"/>
        <v>1556.8999999999996</v>
      </c>
      <c r="P1145">
        <f t="shared" si="73"/>
        <v>1.8682800000000002</v>
      </c>
      <c r="Q1145" s="4">
        <v>23005</v>
      </c>
      <c r="R1145" s="5">
        <v>43.808348000000002</v>
      </c>
      <c r="S1145" s="5">
        <v>-70.330375000000004</v>
      </c>
      <c r="T1145">
        <v>2</v>
      </c>
      <c r="U1145">
        <v>7.3974119474812597E-2</v>
      </c>
      <c r="V1145">
        <v>282143</v>
      </c>
      <c r="W1145">
        <v>284351</v>
      </c>
      <c r="X1145">
        <v>286119</v>
      </c>
      <c r="Y1145">
        <v>289361</v>
      </c>
      <c r="Z1145">
        <v>158125</v>
      </c>
      <c r="AA1145">
        <v>22121</v>
      </c>
      <c r="AB1145">
        <v>130148.79</v>
      </c>
      <c r="AC1145">
        <v>60051</v>
      </c>
      <c r="AD1145">
        <v>16</v>
      </c>
      <c r="AE1145">
        <v>5.5920788203509731E-5</v>
      </c>
      <c r="AF1145">
        <v>237</v>
      </c>
      <c r="AG1145">
        <v>718</v>
      </c>
      <c r="AH1145">
        <v>0.33008356545961004</v>
      </c>
      <c r="AI1145" s="3">
        <v>62701</v>
      </c>
      <c r="AJ1145" s="3">
        <v>534831.82446422498</v>
      </c>
      <c r="AK1145">
        <v>28</v>
      </c>
      <c r="AL1145">
        <v>778886.4</v>
      </c>
      <c r="AM1145">
        <v>80084</v>
      </c>
      <c r="AN1145">
        <v>44460</v>
      </c>
      <c r="AO1145">
        <v>124544</v>
      </c>
      <c r="AP1145">
        <v>52</v>
      </c>
      <c r="AQ1145">
        <v>18</v>
      </c>
      <c r="AR1145">
        <v>70</v>
      </c>
      <c r="AS1145">
        <v>0.24617462220987441</v>
      </c>
      <c r="AT1145">
        <v>70</v>
      </c>
      <c r="AU1145">
        <v>313</v>
      </c>
      <c r="AV1145">
        <f t="shared" si="71"/>
        <v>383</v>
      </c>
      <c r="AW1145">
        <v>225621</v>
      </c>
      <c r="AX1145">
        <v>0.99</v>
      </c>
      <c r="AY1145">
        <v>1498633173.8150599</v>
      </c>
      <c r="AZ1145">
        <v>1498633.1738150599</v>
      </c>
      <c r="BA1145">
        <v>5648.9836044344202</v>
      </c>
      <c r="BB1145">
        <v>1.7702299564385453</v>
      </c>
      <c r="BC1145">
        <v>6705</v>
      </c>
      <c r="BD1145">
        <v>1445</v>
      </c>
      <c r="BE1145">
        <v>5260</v>
      </c>
      <c r="BF1145">
        <v>1.8643028535175424E-2</v>
      </c>
      <c r="BG1145">
        <v>9050531</v>
      </c>
      <c r="BH1145">
        <v>31.632051698768695</v>
      </c>
      <c r="BI1145">
        <v>23723</v>
      </c>
      <c r="BJ1145">
        <v>185</v>
      </c>
      <c r="BK1145">
        <v>53</v>
      </c>
      <c r="BL1145">
        <v>32</v>
      </c>
      <c r="BM1145">
        <v>4</v>
      </c>
      <c r="BN1145">
        <v>7</v>
      </c>
      <c r="BO1145">
        <v>17</v>
      </c>
      <c r="BP1145">
        <v>5</v>
      </c>
      <c r="BQ1145">
        <v>40</v>
      </c>
      <c r="BR1145">
        <v>18</v>
      </c>
      <c r="BS1145">
        <v>2</v>
      </c>
      <c r="BT1145">
        <v>278559</v>
      </c>
      <c r="BU1145">
        <v>0.75</v>
      </c>
      <c r="BV1145">
        <v>0.75734270000000004</v>
      </c>
      <c r="BW1145">
        <v>2215</v>
      </c>
      <c r="BX1145">
        <v>1.3031349999999999</v>
      </c>
      <c r="BY1145">
        <v>0.930871</v>
      </c>
      <c r="BZ1145">
        <v>183</v>
      </c>
      <c r="CA1145">
        <v>53</v>
      </c>
      <c r="CB1145">
        <v>31</v>
      </c>
      <c r="CC1145">
        <v>6</v>
      </c>
      <c r="CD1145">
        <v>7</v>
      </c>
      <c r="CE1145">
        <v>14</v>
      </c>
      <c r="CF1145">
        <v>7</v>
      </c>
      <c r="CG1145">
        <v>46</v>
      </c>
      <c r="CH1145">
        <v>17</v>
      </c>
      <c r="CI1145">
        <v>4</v>
      </c>
      <c r="CJ1145">
        <v>287875</v>
      </c>
      <c r="CK1145">
        <v>1.2783326096396006</v>
      </c>
      <c r="CL1145">
        <v>0.71488867646994636</v>
      </c>
      <c r="CM1145">
        <v>2131</v>
      </c>
      <c r="CN1145">
        <v>0.37026400370228807</v>
      </c>
      <c r="CO1145">
        <v>71129</v>
      </c>
      <c r="CP1145">
        <v>0.964275565</v>
      </c>
      <c r="CQ1145">
        <v>1.0735882299999999</v>
      </c>
      <c r="CR1145">
        <v>249647</v>
      </c>
      <c r="CS1145">
        <v>0.85799999999999998</v>
      </c>
      <c r="CT1145">
        <v>251107</v>
      </c>
      <c r="CU1145">
        <v>0.88081219637999997</v>
      </c>
      <c r="CV1145">
        <v>1809</v>
      </c>
      <c r="CW1145">
        <v>249</v>
      </c>
      <c r="CX1145">
        <v>455</v>
      </c>
      <c r="CY1145">
        <v>1269</v>
      </c>
      <c r="CZ1145">
        <v>1237</v>
      </c>
      <c r="DA1145" s="2">
        <v>238238</v>
      </c>
      <c r="DB1145" s="2">
        <v>44360</v>
      </c>
      <c r="DC1145" s="2">
        <v>332.45</v>
      </c>
      <c r="DD1145" s="2">
        <v>21459</v>
      </c>
      <c r="DE1145">
        <v>526</v>
      </c>
      <c r="DF1145">
        <v>25</v>
      </c>
      <c r="DG1145">
        <v>122.26</v>
      </c>
      <c r="DH1145">
        <v>12.96</v>
      </c>
      <c r="DI1145" s="2">
        <v>32.229999999999997</v>
      </c>
      <c r="DJ1145">
        <v>1.05</v>
      </c>
      <c r="DK1145">
        <v>0.96984099137174851</v>
      </c>
      <c r="DL1145">
        <v>5.4317548746518104E-2</v>
      </c>
      <c r="DM1145">
        <v>0</v>
      </c>
      <c r="DN1145">
        <v>34.9</v>
      </c>
      <c r="DO1145">
        <v>5.7999999999999996E-2</v>
      </c>
      <c r="DP1145">
        <v>0</v>
      </c>
      <c r="DQ1145" s="2">
        <v>0</v>
      </c>
      <c r="DR1145" s="2">
        <v>13421.7368523</v>
      </c>
      <c r="DS1145">
        <v>1.7197227325119479E-2</v>
      </c>
      <c r="DT1145">
        <v>3.9268113547092098</v>
      </c>
      <c r="DU1145">
        <v>3058539.9595485795</v>
      </c>
      <c r="DV1145">
        <v>0</v>
      </c>
    </row>
    <row r="1146" spans="1:126" x14ac:dyDescent="0.15">
      <c r="A1146" t="s">
        <v>2008</v>
      </c>
      <c r="B1146" t="s">
        <v>162</v>
      </c>
      <c r="C1146">
        <v>23</v>
      </c>
      <c r="D1146">
        <v>7</v>
      </c>
      <c r="E1146" t="s">
        <v>2014</v>
      </c>
      <c r="F1146">
        <v>23007</v>
      </c>
      <c r="G1146" t="s">
        <v>6130</v>
      </c>
      <c r="H1146">
        <v>96.6</v>
      </c>
      <c r="I1146">
        <v>0.2</v>
      </c>
      <c r="J1146">
        <v>0.4</v>
      </c>
      <c r="K1146">
        <v>0.4</v>
      </c>
      <c r="L1146">
        <v>1.3</v>
      </c>
      <c r="M1146">
        <v>1</v>
      </c>
      <c r="N1146">
        <f t="shared" si="74"/>
        <v>9334.61</v>
      </c>
      <c r="O1146">
        <f t="shared" si="72"/>
        <v>665.38999999999942</v>
      </c>
      <c r="P1146">
        <f t="shared" si="73"/>
        <v>0.79846799999999962</v>
      </c>
      <c r="Q1146" s="4">
        <v>23007</v>
      </c>
      <c r="R1146" s="5">
        <v>44.973011999999997</v>
      </c>
      <c r="S1146" s="5">
        <v>-70.444727</v>
      </c>
      <c r="T1146">
        <v>6</v>
      </c>
      <c r="U1146">
        <v>7.639063261319301E-2</v>
      </c>
      <c r="V1146">
        <v>30704</v>
      </c>
      <c r="W1146">
        <v>30569</v>
      </c>
      <c r="X1146">
        <v>30402</v>
      </c>
      <c r="Y1146">
        <v>30072</v>
      </c>
      <c r="Z1146">
        <v>15727</v>
      </c>
      <c r="AA1146">
        <v>22123</v>
      </c>
      <c r="AB1146">
        <v>11993.179</v>
      </c>
      <c r="AC1146">
        <v>42811</v>
      </c>
      <c r="AD1146">
        <v>5</v>
      </c>
      <c r="AE1146">
        <v>1.644628642852444E-4</v>
      </c>
      <c r="AF1146">
        <v>96</v>
      </c>
      <c r="AG1146">
        <v>388</v>
      </c>
      <c r="AH1146">
        <v>0.24742268041237114</v>
      </c>
      <c r="AI1146" s="3">
        <v>49442</v>
      </c>
      <c r="AJ1146" s="3">
        <v>1086069.76829021</v>
      </c>
      <c r="AK1146">
        <v>61</v>
      </c>
      <c r="AL1146">
        <v>1116454.3999999999</v>
      </c>
      <c r="AM1146">
        <v>296694</v>
      </c>
      <c r="AN1146">
        <v>18538</v>
      </c>
      <c r="AO1146">
        <v>315232</v>
      </c>
      <c r="AP1146">
        <v>3</v>
      </c>
      <c r="AQ1146">
        <v>1</v>
      </c>
      <c r="AR1146">
        <v>4</v>
      </c>
      <c r="AS1146">
        <v>0.13085151624194447</v>
      </c>
      <c r="AT1146">
        <v>5</v>
      </c>
      <c r="AU1146">
        <v>24</v>
      </c>
      <c r="AV1146">
        <f t="shared" si="71"/>
        <v>29</v>
      </c>
      <c r="AW1146">
        <v>12969</v>
      </c>
      <c r="AX1146">
        <v>0.42000000000000004</v>
      </c>
      <c r="AY1146">
        <v>1396716025.6243999</v>
      </c>
      <c r="AZ1146">
        <v>1396716.0256244</v>
      </c>
      <c r="BA1146">
        <v>47210.060120373702</v>
      </c>
      <c r="BB1146">
        <v>0.21181926001582144</v>
      </c>
      <c r="BC1146">
        <v>2918</v>
      </c>
      <c r="BD1146">
        <v>0</v>
      </c>
      <c r="BE1146">
        <v>2918</v>
      </c>
      <c r="BF1146">
        <v>9.5036477331943717E-2</v>
      </c>
      <c r="BG1146">
        <v>444459</v>
      </c>
      <c r="BH1146">
        <v>14.619400039471087</v>
      </c>
      <c r="BI1146">
        <v>4246</v>
      </c>
      <c r="BJ1146">
        <v>20</v>
      </c>
      <c r="BK1146">
        <v>5</v>
      </c>
      <c r="BL1146">
        <v>3</v>
      </c>
      <c r="BM1146">
        <v>0</v>
      </c>
      <c r="BN1146">
        <v>0</v>
      </c>
      <c r="BO1146">
        <v>0</v>
      </c>
      <c r="BP1146">
        <v>1</v>
      </c>
      <c r="BQ1146">
        <v>2</v>
      </c>
      <c r="BR1146">
        <v>2</v>
      </c>
      <c r="BS1146">
        <v>0</v>
      </c>
      <c r="BT1146">
        <v>29735</v>
      </c>
      <c r="BU1146">
        <v>0.47</v>
      </c>
      <c r="BV1146">
        <v>0.71109829999999996</v>
      </c>
      <c r="BW1146">
        <v>246</v>
      </c>
      <c r="BX1146">
        <v>1.1098030000000001</v>
      </c>
      <c r="BY1146">
        <v>0.77823100000000001</v>
      </c>
      <c r="BZ1146">
        <v>19</v>
      </c>
      <c r="CA1146">
        <v>3</v>
      </c>
      <c r="CB1146">
        <v>3</v>
      </c>
      <c r="CC1146">
        <v>0</v>
      </c>
      <c r="CD1146">
        <v>0</v>
      </c>
      <c r="CE1146">
        <v>0</v>
      </c>
      <c r="CF1146">
        <v>1</v>
      </c>
      <c r="CG1146">
        <v>2</v>
      </c>
      <c r="CH1146">
        <v>3</v>
      </c>
      <c r="CI1146">
        <v>0</v>
      </c>
      <c r="CJ1146">
        <v>30206</v>
      </c>
      <c r="CK1146">
        <v>1.0262861683109314</v>
      </c>
      <c r="CL1146">
        <v>0.68573113207547165</v>
      </c>
      <c r="CM1146">
        <v>221</v>
      </c>
      <c r="CN1146">
        <v>0.10740482550142708</v>
      </c>
      <c r="CO1146">
        <v>4086</v>
      </c>
      <c r="CP1146">
        <v>0.133648823</v>
      </c>
      <c r="CQ1146">
        <v>-4.7737255499999999E-2</v>
      </c>
      <c r="CR1146">
        <v>25321</v>
      </c>
      <c r="CS1146">
        <v>0.84699999999999998</v>
      </c>
      <c r="CT1146">
        <v>26712</v>
      </c>
      <c r="CU1146">
        <v>0.84042851533999996</v>
      </c>
      <c r="CV1146">
        <v>79</v>
      </c>
      <c r="CW1146">
        <v>12</v>
      </c>
      <c r="CX1146">
        <v>36</v>
      </c>
      <c r="CY1146">
        <v>261</v>
      </c>
      <c r="CZ1146">
        <v>626</v>
      </c>
      <c r="DA1146" s="2">
        <v>15970</v>
      </c>
      <c r="DB1146" s="2">
        <v>2800</v>
      </c>
      <c r="DC1146" s="2">
        <v>134.44999999999999</v>
      </c>
      <c r="DD1146" s="2">
        <v>912</v>
      </c>
      <c r="DE1146">
        <v>270</v>
      </c>
      <c r="DF1146">
        <v>10</v>
      </c>
      <c r="DG1146">
        <v>88.54</v>
      </c>
      <c r="DH1146">
        <v>39.35</v>
      </c>
      <c r="DI1146" s="2">
        <v>81.98</v>
      </c>
      <c r="DJ1146">
        <v>0.17</v>
      </c>
      <c r="DK1146">
        <v>0.97546620282351038</v>
      </c>
      <c r="DL1146">
        <v>6.1855670103092786E-2</v>
      </c>
      <c r="DM1146">
        <v>0</v>
      </c>
      <c r="DN1146">
        <v>7.4</v>
      </c>
      <c r="DO1146">
        <v>6.9999999999999993E-3</v>
      </c>
      <c r="DP1146">
        <v>87.87</v>
      </c>
      <c r="DQ1146" s="2">
        <v>0</v>
      </c>
      <c r="DR1146" s="2">
        <v>53789.84023288</v>
      </c>
      <c r="DS1146">
        <v>4.8179164534511661E-2</v>
      </c>
      <c r="DT1146">
        <v>3.18907872547826</v>
      </c>
      <c r="DU1146">
        <v>3560460.9750065953</v>
      </c>
      <c r="DV1146">
        <v>1</v>
      </c>
    </row>
    <row r="1147" spans="1:126" x14ac:dyDescent="0.15">
      <c r="A1147" t="s">
        <v>2008</v>
      </c>
      <c r="B1147" t="s">
        <v>889</v>
      </c>
      <c r="C1147">
        <v>23</v>
      </c>
      <c r="D1147">
        <v>9</v>
      </c>
      <c r="E1147" t="s">
        <v>2015</v>
      </c>
      <c r="F1147">
        <v>23009</v>
      </c>
      <c r="G1147" t="s">
        <v>6131</v>
      </c>
      <c r="H1147">
        <v>96.2</v>
      </c>
      <c r="I1147">
        <v>0.4</v>
      </c>
      <c r="J1147">
        <v>0.4</v>
      </c>
      <c r="K1147">
        <v>0.8</v>
      </c>
      <c r="L1147">
        <v>1.1000000000000001</v>
      </c>
      <c r="M1147">
        <v>1.1000000000000001</v>
      </c>
      <c r="N1147">
        <f t="shared" si="74"/>
        <v>9257.8199999999979</v>
      </c>
      <c r="O1147">
        <f t="shared" si="72"/>
        <v>742.18000000000211</v>
      </c>
      <c r="P1147">
        <f t="shared" si="73"/>
        <v>0.89061600000000285</v>
      </c>
      <c r="Q1147" s="4">
        <v>23009</v>
      </c>
      <c r="R1147" s="5">
        <v>44.564906000000001</v>
      </c>
      <c r="S1147" s="5">
        <v>-68.370703000000006</v>
      </c>
      <c r="T1147">
        <v>6</v>
      </c>
      <c r="U1147">
        <v>0.12196931848043803</v>
      </c>
      <c r="V1147">
        <v>54470</v>
      </c>
      <c r="W1147">
        <v>54581</v>
      </c>
      <c r="X1147">
        <v>54658</v>
      </c>
      <c r="Y1147">
        <v>54304</v>
      </c>
      <c r="Z1147">
        <v>29610</v>
      </c>
      <c r="AA1147">
        <v>22125</v>
      </c>
      <c r="AB1147">
        <v>23310.514999999999</v>
      </c>
      <c r="AC1147">
        <v>47030</v>
      </c>
      <c r="AD1147">
        <v>11</v>
      </c>
      <c r="AE1147">
        <v>2.0125141790771709E-4</v>
      </c>
      <c r="AF1147">
        <v>141</v>
      </c>
      <c r="AG1147">
        <v>404</v>
      </c>
      <c r="AH1147">
        <v>0.34900990099009899</v>
      </c>
      <c r="AI1147" s="3">
        <v>53365</v>
      </c>
      <c r="AJ1147" s="3">
        <v>1015669.6980995301</v>
      </c>
      <c r="AK1147">
        <v>50</v>
      </c>
      <c r="AL1147">
        <v>1504755.2</v>
      </c>
      <c r="AM1147">
        <v>243625</v>
      </c>
      <c r="AN1147">
        <v>20746</v>
      </c>
      <c r="AO1147">
        <v>264371</v>
      </c>
      <c r="AP1147">
        <v>20</v>
      </c>
      <c r="AQ1147">
        <v>2</v>
      </c>
      <c r="AR1147">
        <v>22</v>
      </c>
      <c r="AS1147">
        <v>0.40307066561624005</v>
      </c>
      <c r="AT1147">
        <v>20</v>
      </c>
      <c r="AU1147">
        <v>70</v>
      </c>
      <c r="AV1147">
        <f t="shared" si="71"/>
        <v>90</v>
      </c>
      <c r="AW1147">
        <v>43608</v>
      </c>
      <c r="AX1147">
        <v>0.81</v>
      </c>
      <c r="AY1147">
        <v>2232762707.1716399</v>
      </c>
      <c r="AZ1147">
        <v>2232762.7071716399</v>
      </c>
      <c r="BA1147">
        <v>43103.625438413197</v>
      </c>
      <c r="BB1147">
        <v>0.23199904644420408</v>
      </c>
      <c r="BC1147">
        <v>4433</v>
      </c>
      <c r="BD1147">
        <v>2100</v>
      </c>
      <c r="BE1147">
        <v>2333</v>
      </c>
      <c r="BF1147">
        <v>4.283091610060584E-2</v>
      </c>
      <c r="BG1147">
        <v>1745775</v>
      </c>
      <c r="BH1147">
        <v>31.939972190713164</v>
      </c>
      <c r="BI1147">
        <v>7916</v>
      </c>
      <c r="BJ1147">
        <v>35</v>
      </c>
      <c r="BK1147">
        <v>10</v>
      </c>
      <c r="BL1147">
        <v>10</v>
      </c>
      <c r="BM1147">
        <v>0</v>
      </c>
      <c r="BN1147">
        <v>1</v>
      </c>
      <c r="BO1147">
        <v>5</v>
      </c>
      <c r="BP1147">
        <v>1</v>
      </c>
      <c r="BQ1147">
        <v>11</v>
      </c>
      <c r="BR1147">
        <v>9</v>
      </c>
      <c r="BS1147">
        <v>0</v>
      </c>
      <c r="BT1147">
        <v>53447</v>
      </c>
      <c r="BU1147">
        <v>0.52</v>
      </c>
      <c r="BV1147">
        <v>0.74981929999999997</v>
      </c>
      <c r="BW1147">
        <v>579</v>
      </c>
      <c r="BX1147">
        <v>1.53423</v>
      </c>
      <c r="BY1147">
        <v>1.656534</v>
      </c>
      <c r="BZ1147">
        <v>35</v>
      </c>
      <c r="CA1147">
        <v>7</v>
      </c>
      <c r="CB1147">
        <v>9</v>
      </c>
      <c r="CC1147">
        <v>1</v>
      </c>
      <c r="CD1147">
        <v>2</v>
      </c>
      <c r="CE1147">
        <v>4</v>
      </c>
      <c r="CF1147">
        <v>0</v>
      </c>
      <c r="CG1147">
        <v>6</v>
      </c>
      <c r="CH1147">
        <v>9</v>
      </c>
      <c r="CI1147">
        <v>0</v>
      </c>
      <c r="CJ1147">
        <v>54738</v>
      </c>
      <c r="CK1147">
        <v>1.3336256348423399</v>
      </c>
      <c r="CL1147">
        <v>0.68944752865329517</v>
      </c>
      <c r="CM1147">
        <v>570</v>
      </c>
      <c r="CN1147">
        <v>0.91647407023257177</v>
      </c>
      <c r="CO1147">
        <v>9286</v>
      </c>
      <c r="CP1147">
        <v>1.1172559719999999</v>
      </c>
      <c r="CQ1147">
        <v>0.31309183800000001</v>
      </c>
      <c r="CR1147">
        <v>46079</v>
      </c>
      <c r="CS1147">
        <v>0.84299999999999997</v>
      </c>
      <c r="CT1147">
        <v>46082</v>
      </c>
      <c r="CU1147">
        <v>0.83153803782000002</v>
      </c>
      <c r="CV1147">
        <v>186</v>
      </c>
      <c r="CW1147">
        <v>25</v>
      </c>
      <c r="CX1147">
        <v>84</v>
      </c>
      <c r="CY1147">
        <v>946</v>
      </c>
      <c r="CZ1147">
        <v>650</v>
      </c>
      <c r="DA1147" s="2">
        <v>35643</v>
      </c>
      <c r="DB1147" s="2">
        <v>6195</v>
      </c>
      <c r="DC1147" s="2">
        <v>340.96</v>
      </c>
      <c r="DD1147" s="2">
        <v>1804</v>
      </c>
      <c r="DE1147">
        <v>252</v>
      </c>
      <c r="DF1147">
        <v>17</v>
      </c>
      <c r="DG1147">
        <v>180.51</v>
      </c>
      <c r="DH1147">
        <v>43.76</v>
      </c>
      <c r="DI1147" s="2">
        <v>116.69</v>
      </c>
      <c r="DJ1147">
        <v>1.87</v>
      </c>
      <c r="DK1147">
        <v>0.98620818888784789</v>
      </c>
      <c r="DL1147">
        <v>0.11386138613861387</v>
      </c>
      <c r="DM1147">
        <v>0</v>
      </c>
      <c r="DN1147">
        <v>27.6</v>
      </c>
      <c r="DO1147">
        <v>2.4E-2</v>
      </c>
      <c r="DP1147">
        <v>0</v>
      </c>
      <c r="DQ1147" s="2">
        <v>0</v>
      </c>
      <c r="DR1147" s="2">
        <v>69774.939928780004</v>
      </c>
      <c r="DS1147">
        <v>4.6198127866334884E-2</v>
      </c>
      <c r="DT1147">
        <v>2.8812625374737202</v>
      </c>
      <c r="DU1147">
        <v>4335594.7858287748</v>
      </c>
      <c r="DV1147">
        <v>0</v>
      </c>
    </row>
    <row r="1148" spans="1:126" x14ac:dyDescent="0.15">
      <c r="A1148" t="s">
        <v>2008</v>
      </c>
      <c r="B1148" t="s">
        <v>2016</v>
      </c>
      <c r="C1148">
        <v>23</v>
      </c>
      <c r="D1148">
        <v>11</v>
      </c>
      <c r="E1148" t="s">
        <v>2017</v>
      </c>
      <c r="F1148">
        <v>23011</v>
      </c>
      <c r="G1148" t="s">
        <v>6132</v>
      </c>
      <c r="H1148">
        <v>95.4</v>
      </c>
      <c r="I1148">
        <v>0.5</v>
      </c>
      <c r="J1148">
        <v>0.5</v>
      </c>
      <c r="K1148">
        <v>0.7</v>
      </c>
      <c r="L1148">
        <v>1.6</v>
      </c>
      <c r="M1148">
        <v>1.2</v>
      </c>
      <c r="N1148">
        <f t="shared" si="74"/>
        <v>9106.1500000000015</v>
      </c>
      <c r="O1148">
        <f t="shared" si="72"/>
        <v>893.84999999999854</v>
      </c>
      <c r="P1148">
        <f t="shared" si="73"/>
        <v>1.0726199999999986</v>
      </c>
      <c r="Q1148" s="4">
        <v>23011</v>
      </c>
      <c r="R1148" s="5">
        <v>44.417012</v>
      </c>
      <c r="S1148" s="5">
        <v>-69.765764000000004</v>
      </c>
      <c r="T1148">
        <v>4</v>
      </c>
      <c r="U1148">
        <v>5.4363929342376646E-2</v>
      </c>
      <c r="V1148">
        <v>122022</v>
      </c>
      <c r="W1148">
        <v>121507</v>
      </c>
      <c r="X1148">
        <v>121112</v>
      </c>
      <c r="Y1148">
        <v>120983</v>
      </c>
      <c r="Z1148">
        <v>65886</v>
      </c>
      <c r="AA1148">
        <v>22127</v>
      </c>
      <c r="AB1148">
        <v>50469.797999999995</v>
      </c>
      <c r="AC1148">
        <v>46917</v>
      </c>
      <c r="AD1148">
        <v>7</v>
      </c>
      <c r="AE1148">
        <v>5.7797740934011494E-5</v>
      </c>
      <c r="AF1148">
        <v>138</v>
      </c>
      <c r="AG1148">
        <v>604</v>
      </c>
      <c r="AH1148">
        <v>0.22847682119205298</v>
      </c>
      <c r="AI1148" s="3">
        <v>78050</v>
      </c>
      <c r="AJ1148" s="3">
        <v>555197.03987337498</v>
      </c>
      <c r="AK1148">
        <v>50</v>
      </c>
      <c r="AL1148">
        <v>608793.59999999998</v>
      </c>
      <c r="AM1148">
        <v>233051</v>
      </c>
      <c r="AN1148">
        <v>42275</v>
      </c>
      <c r="AO1148">
        <v>275326</v>
      </c>
      <c r="AP1148">
        <v>11</v>
      </c>
      <c r="AQ1148">
        <v>2</v>
      </c>
      <c r="AR1148">
        <v>13</v>
      </c>
      <c r="AS1148">
        <v>0.10698972075682882</v>
      </c>
      <c r="AT1148">
        <v>13</v>
      </c>
      <c r="AU1148">
        <v>81</v>
      </c>
      <c r="AV1148">
        <f t="shared" si="71"/>
        <v>94</v>
      </c>
      <c r="AW1148">
        <v>121112</v>
      </c>
      <c r="AX1148">
        <v>0.99</v>
      </c>
      <c r="AY1148">
        <v>776230364.29142404</v>
      </c>
      <c r="AZ1148">
        <v>776230.36429142405</v>
      </c>
      <c r="BA1148">
        <v>6626.1988635982798</v>
      </c>
      <c r="BB1148">
        <v>1.5091608636945764</v>
      </c>
      <c r="BC1148">
        <v>1215</v>
      </c>
      <c r="BD1148">
        <v>30</v>
      </c>
      <c r="BE1148">
        <v>1185</v>
      </c>
      <c r="BF1148">
        <v>9.7113635246103159E-3</v>
      </c>
      <c r="BG1148">
        <v>1775418</v>
      </c>
      <c r="BH1148">
        <v>14.659307087654403</v>
      </c>
      <c r="BI1148">
        <v>13342</v>
      </c>
      <c r="BJ1148">
        <v>63</v>
      </c>
      <c r="BK1148">
        <v>24</v>
      </c>
      <c r="BL1148">
        <v>28</v>
      </c>
      <c r="BM1148">
        <v>4</v>
      </c>
      <c r="BN1148">
        <v>16</v>
      </c>
      <c r="BO1148">
        <v>16</v>
      </c>
      <c r="BP1148">
        <v>4</v>
      </c>
      <c r="BQ1148">
        <v>15</v>
      </c>
      <c r="BR1148">
        <v>9</v>
      </c>
      <c r="BS1148">
        <v>0</v>
      </c>
      <c r="BT1148">
        <v>121090</v>
      </c>
      <c r="BU1148">
        <v>0.74</v>
      </c>
      <c r="BV1148">
        <v>0.68689630000000002</v>
      </c>
      <c r="BW1148">
        <v>930</v>
      </c>
      <c r="BX1148">
        <v>1.4782390000000001</v>
      </c>
      <c r="BY1148">
        <v>0.6764696</v>
      </c>
      <c r="BZ1148">
        <v>63</v>
      </c>
      <c r="CA1148">
        <v>27</v>
      </c>
      <c r="CB1148">
        <v>28</v>
      </c>
      <c r="CC1148">
        <v>4</v>
      </c>
      <c r="CD1148">
        <v>18</v>
      </c>
      <c r="CE1148">
        <v>16</v>
      </c>
      <c r="CF1148">
        <v>4</v>
      </c>
      <c r="CG1148">
        <v>12</v>
      </c>
      <c r="CH1148">
        <v>8</v>
      </c>
      <c r="CI1148">
        <v>0</v>
      </c>
      <c r="CJ1148">
        <v>121026</v>
      </c>
      <c r="CK1148">
        <v>1.4872837241584453</v>
      </c>
      <c r="CL1148">
        <v>0.67357243632583352</v>
      </c>
      <c r="CM1148">
        <v>863</v>
      </c>
      <c r="CN1148">
        <v>0.34411940802101965</v>
      </c>
      <c r="CO1148">
        <v>16695</v>
      </c>
      <c r="CP1148">
        <v>0.17841470800000001</v>
      </c>
      <c r="CQ1148">
        <v>0.22720523000000001</v>
      </c>
      <c r="CR1148">
        <v>101700</v>
      </c>
      <c r="CS1148">
        <v>0.85</v>
      </c>
      <c r="CT1148">
        <v>108844</v>
      </c>
      <c r="CU1148">
        <v>0.87657944078000005</v>
      </c>
      <c r="CV1148">
        <v>518</v>
      </c>
      <c r="CW1148">
        <v>93</v>
      </c>
      <c r="CX1148">
        <v>155</v>
      </c>
      <c r="CY1148">
        <v>886</v>
      </c>
      <c r="CZ1148">
        <v>998</v>
      </c>
      <c r="DA1148" s="2">
        <v>76918</v>
      </c>
      <c r="DB1148" s="2">
        <v>13200</v>
      </c>
      <c r="DC1148" s="2">
        <v>146.91</v>
      </c>
      <c r="DD1148" s="2">
        <v>4844</v>
      </c>
      <c r="DE1148">
        <v>439</v>
      </c>
      <c r="DF1148">
        <v>35</v>
      </c>
      <c r="DG1148">
        <v>42.92</v>
      </c>
      <c r="DH1148">
        <v>14.86</v>
      </c>
      <c r="DI1148" s="2">
        <v>31.36</v>
      </c>
      <c r="DJ1148">
        <v>-0.14000000000000001</v>
      </c>
      <c r="DK1148">
        <v>0.99470852017937217</v>
      </c>
      <c r="DL1148">
        <v>7.7814569536423836E-2</v>
      </c>
      <c r="DM1148">
        <v>0</v>
      </c>
      <c r="DN1148">
        <v>32.700000000000003</v>
      </c>
      <c r="DO1148">
        <v>5.2999999999999999E-2</v>
      </c>
      <c r="DP1148">
        <v>117.52</v>
      </c>
      <c r="DQ1148" s="2">
        <v>0</v>
      </c>
      <c r="DR1148" s="2">
        <v>3915.1299230000009</v>
      </c>
      <c r="DS1148">
        <v>6.4309650620138405E-3</v>
      </c>
      <c r="DT1148">
        <v>5.4337238678071502</v>
      </c>
      <c r="DU1148">
        <v>3308016.3148882389</v>
      </c>
      <c r="DV1148">
        <v>0</v>
      </c>
    </row>
    <row r="1149" spans="1:126" x14ac:dyDescent="0.15">
      <c r="A1149" t="s">
        <v>2008</v>
      </c>
      <c r="B1149" t="s">
        <v>1186</v>
      </c>
      <c r="C1149">
        <v>23</v>
      </c>
      <c r="D1149">
        <v>13</v>
      </c>
      <c r="E1149" t="s">
        <v>2018</v>
      </c>
      <c r="F1149">
        <v>23013</v>
      </c>
      <c r="G1149" t="s">
        <v>6133</v>
      </c>
      <c r="H1149">
        <v>96.5</v>
      </c>
      <c r="I1149">
        <v>0.5</v>
      </c>
      <c r="J1149">
        <v>0.3</v>
      </c>
      <c r="K1149">
        <v>0.5</v>
      </c>
      <c r="L1149">
        <v>1.4</v>
      </c>
      <c r="M1149">
        <v>0.8</v>
      </c>
      <c r="N1149">
        <f t="shared" si="74"/>
        <v>9315.4399999999987</v>
      </c>
      <c r="O1149">
        <f t="shared" si="72"/>
        <v>684.56000000000131</v>
      </c>
      <c r="P1149">
        <f t="shared" si="73"/>
        <v>0.82147200000000187</v>
      </c>
      <c r="Q1149" s="4">
        <v>23013</v>
      </c>
      <c r="R1149" s="5">
        <v>44.042045000000002</v>
      </c>
      <c r="S1149" s="5">
        <v>-69.038514000000006</v>
      </c>
      <c r="T1149">
        <v>7</v>
      </c>
      <c r="U1149">
        <v>8.0746461255074176E-2</v>
      </c>
      <c r="V1149">
        <v>39848</v>
      </c>
      <c r="W1149">
        <v>39653</v>
      </c>
      <c r="X1149">
        <v>39723</v>
      </c>
      <c r="Y1149">
        <v>39675</v>
      </c>
      <c r="Z1149">
        <v>21243</v>
      </c>
      <c r="AA1149">
        <v>23001</v>
      </c>
      <c r="AB1149">
        <v>16087.336000000001</v>
      </c>
      <c r="AC1149">
        <v>50693</v>
      </c>
      <c r="AD1149">
        <v>4</v>
      </c>
      <c r="AE1149">
        <v>1.0069732900334818E-4</v>
      </c>
      <c r="AF1149">
        <v>106</v>
      </c>
      <c r="AG1149">
        <v>314</v>
      </c>
      <c r="AH1149">
        <v>0.33757961783439489</v>
      </c>
      <c r="AI1149" s="3">
        <v>29407</v>
      </c>
      <c r="AJ1149" s="3">
        <v>233685.70870395502</v>
      </c>
      <c r="AK1149">
        <v>44</v>
      </c>
      <c r="AL1149">
        <v>730924.79999999993</v>
      </c>
      <c r="AM1149">
        <v>500765</v>
      </c>
      <c r="AN1149">
        <v>11265</v>
      </c>
      <c r="AO1149">
        <v>512030</v>
      </c>
      <c r="AP1149">
        <v>12</v>
      </c>
      <c r="AQ1149">
        <v>3</v>
      </c>
      <c r="AR1149">
        <v>15</v>
      </c>
      <c r="AS1149">
        <v>0.37828159281769352</v>
      </c>
      <c r="AT1149">
        <v>16</v>
      </c>
      <c r="AU1149">
        <v>81</v>
      </c>
      <c r="AV1149">
        <f t="shared" si="71"/>
        <v>97</v>
      </c>
      <c r="AW1149">
        <v>35650</v>
      </c>
      <c r="AX1149">
        <v>0.92</v>
      </c>
      <c r="AY1149">
        <v>2090160221.2007899</v>
      </c>
      <c r="AZ1149">
        <v>2090160.22120079</v>
      </c>
      <c r="BA1149">
        <v>52771.1698548493</v>
      </c>
      <c r="BB1149">
        <v>0.18949740980739446</v>
      </c>
      <c r="BC1149">
        <v>2805</v>
      </c>
      <c r="BD1149">
        <v>0</v>
      </c>
      <c r="BE1149">
        <v>2805</v>
      </c>
      <c r="BF1149">
        <v>7.0392491467576798E-2</v>
      </c>
      <c r="BG1149">
        <v>1416698</v>
      </c>
      <c r="BH1149">
        <v>35.664426151096343</v>
      </c>
      <c r="BI1149">
        <v>5133</v>
      </c>
      <c r="BJ1149">
        <v>27</v>
      </c>
      <c r="BK1149">
        <v>5</v>
      </c>
      <c r="BL1149">
        <v>3</v>
      </c>
      <c r="BM1149">
        <v>2</v>
      </c>
      <c r="BN1149">
        <v>1</v>
      </c>
      <c r="BO1149">
        <v>0</v>
      </c>
      <c r="BP1149">
        <v>1</v>
      </c>
      <c r="BQ1149">
        <v>8</v>
      </c>
      <c r="BR1149">
        <v>5</v>
      </c>
      <c r="BS1149">
        <v>0</v>
      </c>
      <c r="BT1149">
        <v>40801</v>
      </c>
      <c r="BU1149">
        <v>0.72</v>
      </c>
      <c r="BV1149">
        <v>0.70157230000000004</v>
      </c>
      <c r="BW1149">
        <v>448</v>
      </c>
      <c r="BX1149">
        <v>1.2744789999999999</v>
      </c>
      <c r="BY1149">
        <v>1.0872139999999999</v>
      </c>
      <c r="BZ1149">
        <v>27</v>
      </c>
      <c r="CA1149">
        <v>4</v>
      </c>
      <c r="CB1149">
        <v>3</v>
      </c>
      <c r="CC1149">
        <v>2</v>
      </c>
      <c r="CD1149">
        <v>3</v>
      </c>
      <c r="CE1149">
        <v>0</v>
      </c>
      <c r="CF1149">
        <v>2</v>
      </c>
      <c r="CG1149">
        <v>6</v>
      </c>
      <c r="CH1149">
        <v>5</v>
      </c>
      <c r="CI1149">
        <v>0</v>
      </c>
      <c r="CJ1149">
        <v>39798</v>
      </c>
      <c r="CK1149">
        <v>1.3065983215236945</v>
      </c>
      <c r="CL1149">
        <v>0.73414731519063148</v>
      </c>
      <c r="CM1149">
        <v>413</v>
      </c>
      <c r="CN1149">
        <v>0.99985413213499541</v>
      </c>
      <c r="CO1149">
        <v>5995</v>
      </c>
      <c r="CP1149">
        <v>0.27947344200000002</v>
      </c>
      <c r="CQ1149">
        <v>0.34518804400000003</v>
      </c>
      <c r="CR1149">
        <v>34445</v>
      </c>
      <c r="CS1149">
        <v>0.8640000000000001</v>
      </c>
      <c r="CT1149">
        <v>34150</v>
      </c>
      <c r="CU1149">
        <v>0.83730035146999993</v>
      </c>
      <c r="CV1149">
        <v>195</v>
      </c>
      <c r="CW1149">
        <v>25</v>
      </c>
      <c r="CX1149">
        <v>39</v>
      </c>
      <c r="CY1149">
        <v>349</v>
      </c>
      <c r="CZ1149">
        <v>480</v>
      </c>
      <c r="DA1149" s="2">
        <v>27773</v>
      </c>
      <c r="DB1149" s="2">
        <v>4415</v>
      </c>
      <c r="DC1149" s="2">
        <v>546.14</v>
      </c>
      <c r="DD1149" s="2">
        <v>1311</v>
      </c>
      <c r="DE1149">
        <v>220</v>
      </c>
      <c r="DF1149">
        <v>5</v>
      </c>
      <c r="DG1149">
        <v>192.16</v>
      </c>
      <c r="DH1149">
        <v>40.46</v>
      </c>
      <c r="DI1149" s="2">
        <v>85.97</v>
      </c>
      <c r="DJ1149">
        <v>2.06</v>
      </c>
      <c r="DK1149">
        <v>0.97806644676437582</v>
      </c>
      <c r="DL1149">
        <v>4.7770700636942678E-2</v>
      </c>
      <c r="DM1149">
        <v>0</v>
      </c>
      <c r="DN1149">
        <v>11.7</v>
      </c>
      <c r="DO1149">
        <v>5.4000000000000006E-2</v>
      </c>
      <c r="DP1149">
        <v>0</v>
      </c>
      <c r="DQ1149" s="2">
        <v>0</v>
      </c>
      <c r="DR1149" s="2">
        <v>6614.1715340299988</v>
      </c>
      <c r="DS1149">
        <v>9.0490425920263587E-3</v>
      </c>
      <c r="DT1149">
        <v>4.3136144650134698</v>
      </c>
      <c r="DU1149">
        <v>3152927.7901170771</v>
      </c>
      <c r="DV1149">
        <v>1</v>
      </c>
    </row>
    <row r="1150" spans="1:126" x14ac:dyDescent="0.15">
      <c r="A1150" t="s">
        <v>2008</v>
      </c>
      <c r="B1150" t="s">
        <v>337</v>
      </c>
      <c r="C1150">
        <v>23</v>
      </c>
      <c r="D1150">
        <v>15</v>
      </c>
      <c r="E1150" t="s">
        <v>2019</v>
      </c>
      <c r="F1150">
        <v>23015</v>
      </c>
      <c r="G1150" t="s">
        <v>6134</v>
      </c>
      <c r="H1150">
        <v>97</v>
      </c>
      <c r="I1150">
        <v>0.3</v>
      </c>
      <c r="J1150">
        <v>0.3</v>
      </c>
      <c r="K1150">
        <v>0.5</v>
      </c>
      <c r="L1150">
        <v>1</v>
      </c>
      <c r="M1150">
        <v>0.8</v>
      </c>
      <c r="N1150">
        <f t="shared" si="74"/>
        <v>9411.07</v>
      </c>
      <c r="O1150">
        <f t="shared" si="72"/>
        <v>588.93000000000029</v>
      </c>
      <c r="P1150">
        <f t="shared" si="73"/>
        <v>0.70671600000000057</v>
      </c>
      <c r="Q1150" s="4">
        <v>23015</v>
      </c>
      <c r="R1150" s="5">
        <v>43.994225999999998</v>
      </c>
      <c r="S1150" s="5">
        <v>-69.514055999999997</v>
      </c>
      <c r="T1150">
        <v>8</v>
      </c>
      <c r="U1150">
        <v>8.4350224707239255E-2</v>
      </c>
      <c r="V1150">
        <v>34440</v>
      </c>
      <c r="W1150">
        <v>34237</v>
      </c>
      <c r="X1150">
        <v>34156</v>
      </c>
      <c r="Y1150">
        <v>33770</v>
      </c>
      <c r="Z1150">
        <v>17657</v>
      </c>
      <c r="AA1150">
        <v>23003</v>
      </c>
      <c r="AB1150">
        <v>13588.829999999998</v>
      </c>
      <c r="AC1150">
        <v>50462</v>
      </c>
      <c r="AD1150">
        <v>1</v>
      </c>
      <c r="AE1150">
        <v>2.9277432954678535E-5</v>
      </c>
      <c r="AF1150">
        <v>115</v>
      </c>
      <c r="AG1150">
        <v>344</v>
      </c>
      <c r="AH1150">
        <v>0.33430232558139533</v>
      </c>
      <c r="AI1150" s="3">
        <v>31569</v>
      </c>
      <c r="AJ1150" s="3">
        <v>291738.50470272003</v>
      </c>
      <c r="AK1150">
        <v>40</v>
      </c>
      <c r="AL1150">
        <v>447980.80000000005</v>
      </c>
      <c r="AM1150">
        <v>152411</v>
      </c>
      <c r="AN1150">
        <v>14795</v>
      </c>
      <c r="AO1150">
        <v>167206</v>
      </c>
      <c r="AP1150">
        <v>5</v>
      </c>
      <c r="AQ1150">
        <v>2</v>
      </c>
      <c r="AR1150">
        <v>7</v>
      </c>
      <c r="AS1150">
        <v>0.20445716622367613</v>
      </c>
      <c r="AT1150">
        <v>7</v>
      </c>
      <c r="AU1150">
        <v>58</v>
      </c>
      <c r="AV1150">
        <f t="shared" si="71"/>
        <v>65</v>
      </c>
      <c r="AW1150">
        <v>31704</v>
      </c>
      <c r="AX1150">
        <v>0.96</v>
      </c>
      <c r="AY1150">
        <v>770111542.93593204</v>
      </c>
      <c r="AZ1150">
        <v>770111.54293593206</v>
      </c>
      <c r="BA1150">
        <v>22992.654064197999</v>
      </c>
      <c r="BB1150">
        <v>0.43492151763249731</v>
      </c>
      <c r="BC1150">
        <v>1468</v>
      </c>
      <c r="BD1150">
        <v>9010</v>
      </c>
      <c r="BE1150">
        <v>-7542</v>
      </c>
      <c r="BF1150">
        <v>-0.21898954703832751</v>
      </c>
      <c r="BG1150">
        <v>1069528</v>
      </c>
      <c r="BH1150">
        <v>31.313034313151423</v>
      </c>
      <c r="BI1150">
        <v>4788</v>
      </c>
      <c r="BJ1150">
        <v>27</v>
      </c>
      <c r="BK1150">
        <v>5</v>
      </c>
      <c r="BL1150">
        <v>6</v>
      </c>
      <c r="BM1150">
        <v>0</v>
      </c>
      <c r="BN1150">
        <v>0</v>
      </c>
      <c r="BO1150">
        <v>0</v>
      </c>
      <c r="BP1150">
        <v>2</v>
      </c>
      <c r="BQ1150">
        <v>5</v>
      </c>
      <c r="BR1150">
        <v>4</v>
      </c>
      <c r="BS1150">
        <v>0</v>
      </c>
      <c r="BT1150">
        <v>34576</v>
      </c>
      <c r="BU1150">
        <v>0.6</v>
      </c>
      <c r="BV1150">
        <v>0.76882519999999999</v>
      </c>
      <c r="BW1150">
        <v>364</v>
      </c>
      <c r="BX1150">
        <v>1.417168</v>
      </c>
      <c r="BY1150">
        <v>1.5611120000000001</v>
      </c>
      <c r="BZ1150">
        <v>24</v>
      </c>
      <c r="CA1150">
        <v>5</v>
      </c>
      <c r="CB1150">
        <v>5</v>
      </c>
      <c r="CC1150">
        <v>0</v>
      </c>
      <c r="CD1150">
        <v>1</v>
      </c>
      <c r="CE1150">
        <v>0</v>
      </c>
      <c r="CF1150">
        <v>0</v>
      </c>
      <c r="CG1150">
        <v>6</v>
      </c>
      <c r="CH1150">
        <v>4</v>
      </c>
      <c r="CI1150">
        <v>0</v>
      </c>
      <c r="CJ1150">
        <v>34149</v>
      </c>
      <c r="CK1150">
        <v>1.3177545462531846</v>
      </c>
      <c r="CL1150">
        <v>0.73884103367267029</v>
      </c>
      <c r="CM1150">
        <v>319</v>
      </c>
      <c r="CN1150">
        <v>0.89244930663356836</v>
      </c>
      <c r="CO1150">
        <v>4819</v>
      </c>
      <c r="CP1150">
        <v>-0.1144664848</v>
      </c>
      <c r="CQ1150">
        <v>0.41238363</v>
      </c>
      <c r="CR1150">
        <v>29279</v>
      </c>
      <c r="CS1150">
        <v>0.86299999999999999</v>
      </c>
      <c r="CT1150">
        <v>29756</v>
      </c>
      <c r="CU1150">
        <v>0.83965089856999997</v>
      </c>
      <c r="CV1150">
        <v>59</v>
      </c>
      <c r="CW1150">
        <v>14</v>
      </c>
      <c r="CX1150">
        <v>43</v>
      </c>
      <c r="CY1150">
        <v>437</v>
      </c>
      <c r="CZ1150">
        <v>572</v>
      </c>
      <c r="DA1150" s="2">
        <v>19145</v>
      </c>
      <c r="DB1150" s="2">
        <v>4005</v>
      </c>
      <c r="DC1150" s="2">
        <v>398.97</v>
      </c>
      <c r="DD1150" s="2">
        <v>922</v>
      </c>
      <c r="DE1150">
        <v>265</v>
      </c>
      <c r="DF1150">
        <v>4</v>
      </c>
      <c r="DG1150">
        <v>176.02</v>
      </c>
      <c r="DH1150">
        <v>32.270000000000003</v>
      </c>
      <c r="DI1150" s="2">
        <v>82.14</v>
      </c>
      <c r="DJ1150">
        <v>1.55</v>
      </c>
      <c r="DK1150">
        <v>0.95622287687288166</v>
      </c>
      <c r="DL1150">
        <v>0.11337209302325581</v>
      </c>
      <c r="DM1150">
        <v>0</v>
      </c>
      <c r="DN1150">
        <v>27.7</v>
      </c>
      <c r="DO1150">
        <v>8.4000000000000005E-2</v>
      </c>
      <c r="DP1150">
        <v>26.05</v>
      </c>
      <c r="DQ1150" s="2">
        <v>0</v>
      </c>
      <c r="DR1150" s="2">
        <v>9536.8080560700018</v>
      </c>
      <c r="DS1150">
        <v>2.1840422824368048E-2</v>
      </c>
      <c r="DT1150">
        <v>2.2443778147354099</v>
      </c>
      <c r="DU1150">
        <v>1005438.1689474208</v>
      </c>
      <c r="DV1150">
        <v>0</v>
      </c>
    </row>
    <row r="1151" spans="1:126" x14ac:dyDescent="0.15">
      <c r="A1151" t="s">
        <v>2008</v>
      </c>
      <c r="B1151" t="s">
        <v>2020</v>
      </c>
      <c r="C1151">
        <v>23</v>
      </c>
      <c r="D1151">
        <v>17</v>
      </c>
      <c r="E1151" t="s">
        <v>2021</v>
      </c>
      <c r="F1151">
        <v>23017</v>
      </c>
      <c r="G1151" t="s">
        <v>6135</v>
      </c>
      <c r="H1151">
        <v>96.1</v>
      </c>
      <c r="I1151">
        <v>0.3</v>
      </c>
      <c r="J1151">
        <v>0.4</v>
      </c>
      <c r="K1151">
        <v>0.6</v>
      </c>
      <c r="L1151">
        <v>1.6</v>
      </c>
      <c r="M1151">
        <v>1</v>
      </c>
      <c r="N1151">
        <f t="shared" si="74"/>
        <v>9239.3799999999992</v>
      </c>
      <c r="O1151">
        <f t="shared" si="72"/>
        <v>760.6200000000008</v>
      </c>
      <c r="P1151">
        <f t="shared" si="73"/>
        <v>0.91274400000000133</v>
      </c>
      <c r="Q1151" s="4">
        <v>23017</v>
      </c>
      <c r="R1151" s="5">
        <v>44.494500000000002</v>
      </c>
      <c r="S1151" s="5">
        <v>-70.734420999999998</v>
      </c>
      <c r="T1151">
        <v>6</v>
      </c>
      <c r="U1151">
        <v>8.3902123403809009E-2</v>
      </c>
      <c r="V1151">
        <v>57814</v>
      </c>
      <c r="W1151">
        <v>57517</v>
      </c>
      <c r="X1151">
        <v>57421</v>
      </c>
      <c r="Y1151">
        <v>57068</v>
      </c>
      <c r="Z1151">
        <v>31145</v>
      </c>
      <c r="AA1151">
        <v>23005</v>
      </c>
      <c r="AB1151">
        <v>22707.963</v>
      </c>
      <c r="AC1151">
        <v>40630</v>
      </c>
      <c r="AD1151">
        <v>7</v>
      </c>
      <c r="AE1151">
        <v>1.2190661952944045E-4</v>
      </c>
      <c r="AF1151">
        <v>137</v>
      </c>
      <c r="AG1151">
        <v>551</v>
      </c>
      <c r="AH1151">
        <v>0.24863883847549909</v>
      </c>
      <c r="AI1151" s="3">
        <v>75275</v>
      </c>
      <c r="AJ1151" s="3">
        <v>1329187.5808522101</v>
      </c>
      <c r="AK1151">
        <v>62</v>
      </c>
      <c r="AL1151">
        <v>1392281.6000000001</v>
      </c>
      <c r="AM1151">
        <v>307688</v>
      </c>
      <c r="AN1151">
        <v>26714</v>
      </c>
      <c r="AO1151">
        <v>334402</v>
      </c>
      <c r="AP1151">
        <v>7</v>
      </c>
      <c r="AQ1151">
        <v>1</v>
      </c>
      <c r="AR1151">
        <v>8</v>
      </c>
      <c r="AS1151">
        <v>0.13908931272493349</v>
      </c>
      <c r="AT1151">
        <v>8</v>
      </c>
      <c r="AU1151">
        <v>47</v>
      </c>
      <c r="AV1151">
        <f t="shared" si="71"/>
        <v>55</v>
      </c>
      <c r="AW1151">
        <v>52327</v>
      </c>
      <c r="AX1151">
        <v>0.87</v>
      </c>
      <c r="AY1151">
        <v>2391302756.5053</v>
      </c>
      <c r="AZ1151">
        <v>2391302.7565052998</v>
      </c>
      <c r="BA1151">
        <v>43492.234379933798</v>
      </c>
      <c r="BB1151">
        <v>0.22992610387967891</v>
      </c>
      <c r="BC1151">
        <v>1673</v>
      </c>
      <c r="BD1151">
        <v>0</v>
      </c>
      <c r="BE1151">
        <v>1673</v>
      </c>
      <c r="BF1151">
        <v>2.8937627564257794E-2</v>
      </c>
      <c r="BG1151">
        <v>619366</v>
      </c>
      <c r="BH1151">
        <v>10.786402187353058</v>
      </c>
      <c r="BI1151">
        <v>7079</v>
      </c>
      <c r="BJ1151">
        <v>39</v>
      </c>
      <c r="BK1151">
        <v>6</v>
      </c>
      <c r="BL1151">
        <v>3</v>
      </c>
      <c r="BM1151">
        <v>0</v>
      </c>
      <c r="BN1151">
        <v>0</v>
      </c>
      <c r="BO1151">
        <v>1</v>
      </c>
      <c r="BP1151">
        <v>3</v>
      </c>
      <c r="BQ1151">
        <v>4</v>
      </c>
      <c r="BR1151">
        <v>4</v>
      </c>
      <c r="BS1151">
        <v>1</v>
      </c>
      <c r="BT1151">
        <v>56244</v>
      </c>
      <c r="BU1151">
        <v>0.62</v>
      </c>
      <c r="BV1151">
        <v>0.69946299999999995</v>
      </c>
      <c r="BW1151">
        <v>376</v>
      </c>
      <c r="BX1151">
        <v>1.08456</v>
      </c>
      <c r="BY1151">
        <v>0.3629812</v>
      </c>
      <c r="BZ1151">
        <v>40</v>
      </c>
      <c r="CA1151">
        <v>7</v>
      </c>
      <c r="CB1151">
        <v>4</v>
      </c>
      <c r="CC1151">
        <v>2</v>
      </c>
      <c r="CD1151">
        <v>0</v>
      </c>
      <c r="CE1151">
        <v>1</v>
      </c>
      <c r="CF1151">
        <v>3</v>
      </c>
      <c r="CG1151">
        <v>2</v>
      </c>
      <c r="CH1151">
        <v>5</v>
      </c>
      <c r="CI1151">
        <v>0</v>
      </c>
      <c r="CJ1151">
        <v>57301</v>
      </c>
      <c r="CK1151">
        <v>1.1169089544685085</v>
      </c>
      <c r="CL1151">
        <v>0.66337459694694356</v>
      </c>
      <c r="CM1151">
        <v>362</v>
      </c>
      <c r="CN1151">
        <v>-0.12860314632407716</v>
      </c>
      <c r="CO1151">
        <v>5453</v>
      </c>
      <c r="CP1151">
        <v>-0.22428937600000001</v>
      </c>
      <c r="CQ1151">
        <v>-0.40161540759999997</v>
      </c>
      <c r="CR1151">
        <v>48202</v>
      </c>
      <c r="CS1151">
        <v>0.84400000000000008</v>
      </c>
      <c r="CT1151">
        <v>50009</v>
      </c>
      <c r="CU1151">
        <v>0.83587654888000007</v>
      </c>
      <c r="CV1151">
        <v>135</v>
      </c>
      <c r="CW1151">
        <v>22</v>
      </c>
      <c r="CX1151">
        <v>36</v>
      </c>
      <c r="CY1151">
        <v>422</v>
      </c>
      <c r="CZ1151">
        <v>904</v>
      </c>
      <c r="DA1151" s="2">
        <v>25186</v>
      </c>
      <c r="DB1151" s="2">
        <v>4370</v>
      </c>
      <c r="DC1151" s="2">
        <v>162.37</v>
      </c>
      <c r="DD1151" s="2">
        <v>1837</v>
      </c>
      <c r="DE1151">
        <v>384</v>
      </c>
      <c r="DF1151">
        <v>34</v>
      </c>
      <c r="DG1151">
        <v>41.9</v>
      </c>
      <c r="DH1151">
        <v>33.17</v>
      </c>
      <c r="DI1151" s="2">
        <v>54.12</v>
      </c>
      <c r="DJ1151">
        <v>1.28</v>
      </c>
      <c r="DK1151">
        <v>0.98692793091996012</v>
      </c>
      <c r="DL1151">
        <v>5.4446460980036297E-2</v>
      </c>
      <c r="DM1151">
        <v>0</v>
      </c>
      <c r="DN1151">
        <v>15</v>
      </c>
      <c r="DO1151">
        <v>1.1000000000000001E-2</v>
      </c>
      <c r="DP1151">
        <v>3.83</v>
      </c>
      <c r="DQ1151" s="2">
        <v>50196</v>
      </c>
      <c r="DR1151" s="2">
        <v>154312.89165016002</v>
      </c>
      <c r="DS1151">
        <v>0.11083454068234611</v>
      </c>
      <c r="DT1151">
        <v>3.8390698219813699</v>
      </c>
      <c r="DU1151">
        <v>5345066.274259937</v>
      </c>
      <c r="DV1151">
        <v>0</v>
      </c>
    </row>
    <row r="1152" spans="1:126" x14ac:dyDescent="0.15">
      <c r="A1152" t="s">
        <v>2008</v>
      </c>
      <c r="B1152" t="s">
        <v>2022</v>
      </c>
      <c r="C1152">
        <v>23</v>
      </c>
      <c r="D1152">
        <v>19</v>
      </c>
      <c r="E1152" t="s">
        <v>2023</v>
      </c>
      <c r="F1152">
        <v>23019</v>
      </c>
      <c r="G1152" t="s">
        <v>6136</v>
      </c>
      <c r="H1152">
        <v>94.7</v>
      </c>
      <c r="I1152">
        <v>0.7</v>
      </c>
      <c r="J1152">
        <v>1.2</v>
      </c>
      <c r="K1152">
        <v>0.9</v>
      </c>
      <c r="L1152">
        <v>1.5</v>
      </c>
      <c r="M1152">
        <v>1.1000000000000001</v>
      </c>
      <c r="N1152">
        <f t="shared" si="74"/>
        <v>8974.2899999999991</v>
      </c>
      <c r="O1152">
        <f t="shared" si="72"/>
        <v>1025.7100000000009</v>
      </c>
      <c r="P1152">
        <f t="shared" si="73"/>
        <v>1.2308520000000016</v>
      </c>
      <c r="Q1152" s="4">
        <v>23019</v>
      </c>
      <c r="R1152" s="5">
        <v>45.409278999999998</v>
      </c>
      <c r="S1152" s="5">
        <v>-68.666597999999993</v>
      </c>
      <c r="T1152">
        <v>3</v>
      </c>
      <c r="U1152">
        <v>7.0958118205893733E-2</v>
      </c>
      <c r="V1152">
        <v>153742</v>
      </c>
      <c r="W1152">
        <v>153627</v>
      </c>
      <c r="X1152">
        <v>153437</v>
      </c>
      <c r="Y1152">
        <v>151934</v>
      </c>
      <c r="Z1152">
        <v>81554</v>
      </c>
      <c r="AA1152">
        <v>23007</v>
      </c>
      <c r="AB1152">
        <v>60972.324999999997</v>
      </c>
      <c r="AC1152">
        <v>44271</v>
      </c>
      <c r="AD1152">
        <v>7</v>
      </c>
      <c r="AE1152">
        <v>4.5621329926940696E-5</v>
      </c>
      <c r="AF1152">
        <v>201</v>
      </c>
      <c r="AG1152">
        <v>677</v>
      </c>
      <c r="AH1152">
        <v>0.29689807976366323</v>
      </c>
      <c r="AI1152" s="3">
        <v>112949</v>
      </c>
      <c r="AJ1152" s="3">
        <v>2174295.2212952203</v>
      </c>
      <c r="AK1152">
        <v>75</v>
      </c>
      <c r="AL1152">
        <v>2276108.7999999998</v>
      </c>
      <c r="AM1152">
        <v>107369</v>
      </c>
      <c r="AN1152">
        <v>42865</v>
      </c>
      <c r="AO1152">
        <v>150234</v>
      </c>
      <c r="AP1152">
        <v>12</v>
      </c>
      <c r="AQ1152">
        <v>4</v>
      </c>
      <c r="AR1152">
        <v>16</v>
      </c>
      <c r="AS1152">
        <v>0.10414835933787681</v>
      </c>
      <c r="AT1152">
        <v>14</v>
      </c>
      <c r="AU1152">
        <v>122</v>
      </c>
      <c r="AV1152">
        <f t="shared" si="71"/>
        <v>136</v>
      </c>
      <c r="AW1152">
        <v>125509</v>
      </c>
      <c r="AX1152">
        <v>0.78</v>
      </c>
      <c r="AY1152">
        <v>1013020048.81433</v>
      </c>
      <c r="AZ1152">
        <v>1013020.04881433</v>
      </c>
      <c r="BA1152">
        <v>6994.3450356094199</v>
      </c>
      <c r="BB1152">
        <v>1.4297264360119886</v>
      </c>
      <c r="BC1152">
        <v>4108</v>
      </c>
      <c r="BD1152">
        <v>0</v>
      </c>
      <c r="BE1152">
        <v>4108</v>
      </c>
      <c r="BF1152">
        <v>2.67200895005919E-2</v>
      </c>
      <c r="BG1152">
        <v>2541061</v>
      </c>
      <c r="BH1152">
        <v>16.560940320783121</v>
      </c>
      <c r="BI1152">
        <v>15457</v>
      </c>
      <c r="BJ1152">
        <v>92</v>
      </c>
      <c r="BK1152">
        <v>22</v>
      </c>
      <c r="BL1152">
        <v>10</v>
      </c>
      <c r="BM1152">
        <v>1</v>
      </c>
      <c r="BN1152">
        <v>1</v>
      </c>
      <c r="BO1152">
        <v>11</v>
      </c>
      <c r="BP1152">
        <v>4</v>
      </c>
      <c r="BQ1152">
        <v>18</v>
      </c>
      <c r="BR1152">
        <v>10</v>
      </c>
      <c r="BS1152">
        <v>0</v>
      </c>
      <c r="BT1152">
        <v>149419</v>
      </c>
      <c r="BU1152">
        <v>0.72</v>
      </c>
      <c r="BV1152">
        <v>0.67937320000000001</v>
      </c>
      <c r="BW1152">
        <v>986</v>
      </c>
      <c r="BX1152">
        <v>1.1310480000000001</v>
      </c>
      <c r="BY1152">
        <v>0.21612799999999999</v>
      </c>
      <c r="BZ1152">
        <v>89</v>
      </c>
      <c r="CA1152">
        <v>26</v>
      </c>
      <c r="CB1152">
        <v>9</v>
      </c>
      <c r="CC1152">
        <v>3</v>
      </c>
      <c r="CD1152">
        <v>1</v>
      </c>
      <c r="CE1152">
        <v>10</v>
      </c>
      <c r="CF1152">
        <v>4</v>
      </c>
      <c r="CG1152">
        <v>11</v>
      </c>
      <c r="CH1152">
        <v>11</v>
      </c>
      <c r="CI1152">
        <v>0</v>
      </c>
      <c r="CJ1152">
        <v>153535</v>
      </c>
      <c r="CK1152">
        <v>1.0681603543166054</v>
      </c>
      <c r="CL1152">
        <v>0.67065151383707822</v>
      </c>
      <c r="CM1152">
        <v>827</v>
      </c>
      <c r="CN1152">
        <v>-0.33917313316240122</v>
      </c>
      <c r="CO1152">
        <v>21406</v>
      </c>
      <c r="CP1152">
        <v>-3.6344775099999997E-2</v>
      </c>
      <c r="CQ1152">
        <v>0.122138833</v>
      </c>
      <c r="CR1152">
        <v>127412</v>
      </c>
      <c r="CS1152">
        <v>0.83499999999999996</v>
      </c>
      <c r="CT1152">
        <v>134985</v>
      </c>
      <c r="CU1152">
        <v>0.83503215178000001</v>
      </c>
      <c r="CV1152">
        <v>709</v>
      </c>
      <c r="CW1152">
        <v>111</v>
      </c>
      <c r="CX1152">
        <v>201</v>
      </c>
      <c r="CY1152">
        <v>889</v>
      </c>
      <c r="CZ1152">
        <v>1194</v>
      </c>
      <c r="DA1152" s="2">
        <v>91360</v>
      </c>
      <c r="DB1152" s="2">
        <v>15910</v>
      </c>
      <c r="DC1152" s="2">
        <v>159.75</v>
      </c>
      <c r="DD1152" s="2">
        <v>7365</v>
      </c>
      <c r="DE1152">
        <v>475</v>
      </c>
      <c r="DF1152">
        <v>57</v>
      </c>
      <c r="DG1152">
        <v>48.25</v>
      </c>
      <c r="DH1152">
        <v>15</v>
      </c>
      <c r="DI1152" s="2">
        <v>24.13</v>
      </c>
      <c r="DJ1152">
        <v>-0.52</v>
      </c>
      <c r="DK1152">
        <v>0.98427608920840381</v>
      </c>
      <c r="DL1152">
        <v>4.7267355982274745E-2</v>
      </c>
      <c r="DM1152">
        <v>0</v>
      </c>
      <c r="DN1152">
        <v>87.5</v>
      </c>
      <c r="DO1152">
        <v>3.7000000000000005E-2</v>
      </c>
      <c r="DP1152">
        <v>21.03</v>
      </c>
      <c r="DQ1152" s="2">
        <v>0</v>
      </c>
      <c r="DR1152" s="2">
        <v>31787.935372480013</v>
      </c>
      <c r="DS1152">
        <v>1.2419214575434668E-2</v>
      </c>
      <c r="DT1152">
        <v>4.8754941223910304</v>
      </c>
      <c r="DU1152">
        <v>11097155.0763225</v>
      </c>
      <c r="DV1152">
        <v>0</v>
      </c>
    </row>
    <row r="1153" spans="1:126" x14ac:dyDescent="0.15">
      <c r="A1153" t="s">
        <v>2008</v>
      </c>
      <c r="B1153" t="s">
        <v>2024</v>
      </c>
      <c r="C1153">
        <v>23</v>
      </c>
      <c r="D1153">
        <v>21</v>
      </c>
      <c r="E1153" t="s">
        <v>2025</v>
      </c>
      <c r="F1153">
        <v>23021</v>
      </c>
      <c r="G1153" t="s">
        <v>6137</v>
      </c>
      <c r="H1153">
        <v>96.3</v>
      </c>
      <c r="I1153">
        <v>0.3</v>
      </c>
      <c r="J1153">
        <v>0.5</v>
      </c>
      <c r="K1153">
        <v>0.7</v>
      </c>
      <c r="L1153">
        <v>1.2</v>
      </c>
      <c r="M1153">
        <v>1</v>
      </c>
      <c r="N1153">
        <f t="shared" si="74"/>
        <v>9276.9599999999991</v>
      </c>
      <c r="O1153">
        <f t="shared" si="72"/>
        <v>723.04000000000087</v>
      </c>
      <c r="P1153">
        <f t="shared" si="73"/>
        <v>0.86764800000000142</v>
      </c>
      <c r="Q1153" s="4">
        <v>23021</v>
      </c>
      <c r="R1153" s="5">
        <v>45.915638999999999</v>
      </c>
      <c r="S1153" s="5">
        <v>-69.102231000000003</v>
      </c>
      <c r="T1153">
        <v>8</v>
      </c>
      <c r="U1153">
        <v>0.14297633453666606</v>
      </c>
      <c r="V1153">
        <v>17432</v>
      </c>
      <c r="W1153">
        <v>17271</v>
      </c>
      <c r="X1153">
        <v>17156</v>
      </c>
      <c r="Y1153">
        <v>16935</v>
      </c>
      <c r="Z1153">
        <v>9162</v>
      </c>
      <c r="AA1153">
        <v>23009</v>
      </c>
      <c r="AB1153">
        <v>6114.9410000000007</v>
      </c>
      <c r="AC1153">
        <v>37495</v>
      </c>
      <c r="AD1153">
        <v>1</v>
      </c>
      <c r="AE1153">
        <v>5.8288645371881555E-5</v>
      </c>
      <c r="AF1153">
        <v>58</v>
      </c>
      <c r="AG1153">
        <v>203</v>
      </c>
      <c r="AH1153">
        <v>0.2857142857142857</v>
      </c>
      <c r="AI1153" s="3">
        <v>46687</v>
      </c>
      <c r="AJ1153" s="3">
        <v>2534970.7406111951</v>
      </c>
      <c r="AK1153">
        <v>100</v>
      </c>
      <c r="AL1153">
        <v>2801734.4</v>
      </c>
      <c r="AM1153">
        <v>223694</v>
      </c>
      <c r="AN1153">
        <v>10010</v>
      </c>
      <c r="AO1153">
        <v>233704</v>
      </c>
      <c r="AP1153">
        <v>1</v>
      </c>
      <c r="AQ1153">
        <v>0</v>
      </c>
      <c r="AR1153">
        <v>1</v>
      </c>
      <c r="AS1153">
        <v>5.7900526894794739E-2</v>
      </c>
      <c r="AT1153">
        <v>1</v>
      </c>
      <c r="AU1153">
        <v>22</v>
      </c>
      <c r="AV1153">
        <f t="shared" si="71"/>
        <v>23</v>
      </c>
      <c r="AW1153">
        <v>7109</v>
      </c>
      <c r="AX1153">
        <v>0.42000000000000004</v>
      </c>
      <c r="AY1153">
        <v>678566702.50697696</v>
      </c>
      <c r="AZ1153">
        <v>678566.70250697702</v>
      </c>
      <c r="BA1153">
        <v>39163.810943012802</v>
      </c>
      <c r="BB1153">
        <v>0.255337766147196</v>
      </c>
      <c r="BC1153">
        <v>1151</v>
      </c>
      <c r="BD1153">
        <v>0</v>
      </c>
      <c r="BE1153">
        <v>1151</v>
      </c>
      <c r="BF1153">
        <v>6.6027994492886641E-2</v>
      </c>
      <c r="BG1153">
        <v>175815</v>
      </c>
      <c r="BH1153">
        <v>10.248018186057356</v>
      </c>
      <c r="BI1153">
        <v>2674</v>
      </c>
      <c r="BJ1153">
        <v>15</v>
      </c>
      <c r="BK1153">
        <v>0</v>
      </c>
      <c r="BL1153">
        <v>2</v>
      </c>
      <c r="BM1153">
        <v>0</v>
      </c>
      <c r="BN1153">
        <v>0</v>
      </c>
      <c r="BO1153">
        <v>0</v>
      </c>
      <c r="BP1153">
        <v>0</v>
      </c>
      <c r="BQ1153">
        <v>2</v>
      </c>
      <c r="BR1153">
        <v>2</v>
      </c>
      <c r="BS1153">
        <v>0</v>
      </c>
      <c r="BT1153">
        <v>16795</v>
      </c>
      <c r="BU1153">
        <v>0.49</v>
      </c>
      <c r="BV1153">
        <v>0.68705850000000002</v>
      </c>
      <c r="BW1153">
        <v>126</v>
      </c>
      <c r="BX1153">
        <v>1.250372</v>
      </c>
      <c r="BY1153">
        <v>0.64030410000000004</v>
      </c>
      <c r="BZ1153">
        <v>15</v>
      </c>
      <c r="CA1153">
        <v>1</v>
      </c>
      <c r="CB1153">
        <v>3</v>
      </c>
      <c r="CC1153">
        <v>0</v>
      </c>
      <c r="CD1153">
        <v>0</v>
      </c>
      <c r="CE1153">
        <v>0</v>
      </c>
      <c r="CF1153">
        <v>0</v>
      </c>
      <c r="CG1153">
        <v>3</v>
      </c>
      <c r="CH1153">
        <v>2</v>
      </c>
      <c r="CI1153">
        <v>0</v>
      </c>
      <c r="CJ1153">
        <v>17040</v>
      </c>
      <c r="CK1153">
        <v>1.4084507042253522</v>
      </c>
      <c r="CL1153">
        <v>0.68668046928916493</v>
      </c>
      <c r="CM1153">
        <v>113</v>
      </c>
      <c r="CN1153">
        <v>0.32928058344516459</v>
      </c>
      <c r="CO1153">
        <v>1571</v>
      </c>
      <c r="CP1153">
        <v>-1.8923097836</v>
      </c>
      <c r="CQ1153">
        <v>-0.45723666229999999</v>
      </c>
      <c r="CR1153">
        <v>14021</v>
      </c>
      <c r="CS1153">
        <v>0.83099999999999996</v>
      </c>
      <c r="CT1153">
        <v>15148</v>
      </c>
      <c r="CU1153">
        <v>0.83553095117999998</v>
      </c>
      <c r="CV1153">
        <v>33</v>
      </c>
      <c r="CW1153">
        <v>5</v>
      </c>
      <c r="CX1153">
        <v>16</v>
      </c>
      <c r="CY1153">
        <v>242</v>
      </c>
      <c r="CZ1153">
        <v>325</v>
      </c>
      <c r="DA1153" s="2">
        <v>7965</v>
      </c>
      <c r="DB1153" s="2">
        <v>1335</v>
      </c>
      <c r="DC1153" s="2">
        <v>128.47</v>
      </c>
      <c r="DD1153" s="2">
        <v>583</v>
      </c>
      <c r="DE1153">
        <v>123</v>
      </c>
      <c r="DF1153">
        <v>2</v>
      </c>
      <c r="DG1153">
        <v>29.2</v>
      </c>
      <c r="DH1153">
        <v>46.72</v>
      </c>
      <c r="DI1153" s="2">
        <v>81.760000000000005</v>
      </c>
      <c r="DJ1153">
        <v>1.2</v>
      </c>
      <c r="DK1153">
        <v>0.97671728746760345</v>
      </c>
      <c r="DL1153">
        <v>5.9113300492610835E-2</v>
      </c>
      <c r="DM1153">
        <v>0</v>
      </c>
      <c r="DN1153">
        <v>28.9</v>
      </c>
      <c r="DO1153">
        <v>0.01</v>
      </c>
      <c r="DP1153">
        <v>0</v>
      </c>
      <c r="DQ1153" s="2">
        <v>0</v>
      </c>
      <c r="DR1153" s="2">
        <v>565256.80967787991</v>
      </c>
      <c r="DS1153">
        <v>0.2017524608477303</v>
      </c>
      <c r="DT1153">
        <v>3.4634869859461102</v>
      </c>
      <c r="DU1153">
        <v>9703770.6324775331</v>
      </c>
      <c r="DV1153">
        <v>1</v>
      </c>
    </row>
    <row r="1154" spans="1:126" x14ac:dyDescent="0.15">
      <c r="A1154" t="s">
        <v>2008</v>
      </c>
      <c r="B1154" t="s">
        <v>2026</v>
      </c>
      <c r="C1154">
        <v>23</v>
      </c>
      <c r="D1154">
        <v>23</v>
      </c>
      <c r="E1154" t="s">
        <v>2027</v>
      </c>
      <c r="F1154">
        <v>23023</v>
      </c>
      <c r="G1154" t="s">
        <v>6138</v>
      </c>
      <c r="H1154">
        <v>95.4</v>
      </c>
      <c r="I1154">
        <v>0.7</v>
      </c>
      <c r="J1154">
        <v>0.3</v>
      </c>
      <c r="K1154">
        <v>0.7</v>
      </c>
      <c r="L1154">
        <v>1.6</v>
      </c>
      <c r="M1154">
        <v>1.3</v>
      </c>
      <c r="N1154">
        <f t="shared" si="74"/>
        <v>9106.4800000000014</v>
      </c>
      <c r="O1154">
        <f t="shared" si="72"/>
        <v>893.51999999999862</v>
      </c>
      <c r="P1154">
        <f t="shared" si="73"/>
        <v>1.0722239999999987</v>
      </c>
      <c r="Q1154" s="4">
        <v>23023</v>
      </c>
      <c r="R1154" s="5">
        <v>43.916645000000003</v>
      </c>
      <c r="S1154" s="5">
        <v>-69.844325999999995</v>
      </c>
      <c r="T1154">
        <v>2</v>
      </c>
      <c r="U1154">
        <v>0.11173205498975547</v>
      </c>
      <c r="V1154">
        <v>35394</v>
      </c>
      <c r="W1154">
        <v>35102</v>
      </c>
      <c r="X1154">
        <v>35092</v>
      </c>
      <c r="Y1154">
        <v>35113</v>
      </c>
      <c r="Z1154">
        <v>19207</v>
      </c>
      <c r="AA1154">
        <v>23011</v>
      </c>
      <c r="AB1154">
        <v>15282.048000000001</v>
      </c>
      <c r="AC1154">
        <v>53298</v>
      </c>
      <c r="AD1154">
        <v>2</v>
      </c>
      <c r="AE1154">
        <v>5.699304684828451E-5</v>
      </c>
      <c r="AF1154">
        <v>79</v>
      </c>
      <c r="AG1154">
        <v>229</v>
      </c>
      <c r="AH1154">
        <v>0.34497816593886466</v>
      </c>
      <c r="AI1154" s="3">
        <v>20090</v>
      </c>
      <c r="AJ1154" s="3">
        <v>162546.52744277002</v>
      </c>
      <c r="AK1154">
        <v>40</v>
      </c>
      <c r="AL1154">
        <v>236985.60000000001</v>
      </c>
      <c r="AM1154">
        <v>111702</v>
      </c>
      <c r="AN1154">
        <v>9083</v>
      </c>
      <c r="AO1154">
        <v>120785</v>
      </c>
      <c r="AP1154">
        <v>6</v>
      </c>
      <c r="AQ1154">
        <v>0</v>
      </c>
      <c r="AR1154">
        <v>6</v>
      </c>
      <c r="AS1154">
        <v>0.17093043131445504</v>
      </c>
      <c r="AT1154">
        <v>8</v>
      </c>
      <c r="AU1154">
        <v>31</v>
      </c>
      <c r="AV1154">
        <f t="shared" si="71"/>
        <v>39</v>
      </c>
      <c r="AW1154">
        <v>32604</v>
      </c>
      <c r="AX1154">
        <v>0.95</v>
      </c>
      <c r="AY1154">
        <v>132201466.98522501</v>
      </c>
      <c r="AZ1154">
        <v>132201.46698522501</v>
      </c>
      <c r="BA1154">
        <v>3732.9668507504002</v>
      </c>
      <c r="BB1154">
        <v>2.6788343962898575</v>
      </c>
      <c r="BC1154">
        <v>3683</v>
      </c>
      <c r="BD1154">
        <v>9449</v>
      </c>
      <c r="BE1154">
        <v>-5766</v>
      </c>
      <c r="BF1154">
        <v>-0.16290896762163079</v>
      </c>
      <c r="BG1154">
        <v>522236</v>
      </c>
      <c r="BH1154">
        <v>14.881910406930354</v>
      </c>
      <c r="BI1154">
        <v>4046</v>
      </c>
      <c r="BJ1154">
        <v>20</v>
      </c>
      <c r="BK1154">
        <v>4</v>
      </c>
      <c r="BL1154">
        <v>0</v>
      </c>
      <c r="BM1154">
        <v>1</v>
      </c>
      <c r="BN1154">
        <v>0</v>
      </c>
      <c r="BO1154">
        <v>1</v>
      </c>
      <c r="BP1154">
        <v>0</v>
      </c>
      <c r="BQ1154">
        <v>5</v>
      </c>
      <c r="BR1154">
        <v>2</v>
      </c>
      <c r="BS1154">
        <v>0</v>
      </c>
      <c r="BT1154">
        <v>36391</v>
      </c>
      <c r="BU1154">
        <v>0.72</v>
      </c>
      <c r="BV1154">
        <v>0.75766520000000004</v>
      </c>
      <c r="BW1154">
        <v>224</v>
      </c>
      <c r="BX1154">
        <v>0.9068176</v>
      </c>
      <c r="BY1154">
        <v>0.37347859999999999</v>
      </c>
      <c r="BZ1154">
        <v>20</v>
      </c>
      <c r="CA1154">
        <v>4</v>
      </c>
      <c r="CB1154">
        <v>0</v>
      </c>
      <c r="CC1154">
        <v>0</v>
      </c>
      <c r="CD1154">
        <v>0</v>
      </c>
      <c r="CE1154">
        <v>2</v>
      </c>
      <c r="CF1154">
        <v>0</v>
      </c>
      <c r="CG1154">
        <v>5</v>
      </c>
      <c r="CH1154">
        <v>2</v>
      </c>
      <c r="CI1154">
        <v>0</v>
      </c>
      <c r="CJ1154">
        <v>35063</v>
      </c>
      <c r="CK1154">
        <v>0.94116304936827988</v>
      </c>
      <c r="CL1154">
        <v>0.71619480608941244</v>
      </c>
      <c r="CM1154">
        <v>227</v>
      </c>
      <c r="CN1154">
        <v>-7.702056565562862E-2</v>
      </c>
      <c r="CO1154">
        <v>6080</v>
      </c>
      <c r="CP1154">
        <v>0.95183786299999995</v>
      </c>
      <c r="CQ1154">
        <v>0.60851886399999999</v>
      </c>
      <c r="CR1154">
        <v>30459</v>
      </c>
      <c r="CS1154">
        <v>0.86599999999999999</v>
      </c>
      <c r="CT1154">
        <v>31748</v>
      </c>
      <c r="CU1154">
        <v>0.87456185447000001</v>
      </c>
      <c r="CV1154">
        <v>76</v>
      </c>
      <c r="CW1154">
        <v>22</v>
      </c>
      <c r="CX1154">
        <v>24</v>
      </c>
      <c r="CY1154">
        <v>224</v>
      </c>
      <c r="CZ1154">
        <v>364</v>
      </c>
      <c r="DA1154" s="2">
        <v>21758</v>
      </c>
      <c r="DB1154" s="2">
        <v>4915</v>
      </c>
      <c r="DC1154" s="2">
        <v>242.77</v>
      </c>
      <c r="DD1154" s="2">
        <v>1439</v>
      </c>
      <c r="DE1154">
        <v>161</v>
      </c>
      <c r="DF1154">
        <v>5</v>
      </c>
      <c r="DG1154">
        <v>82.83</v>
      </c>
      <c r="DH1154">
        <v>17.14</v>
      </c>
      <c r="DI1154" s="2">
        <v>51.41</v>
      </c>
      <c r="DJ1154">
        <v>1.05</v>
      </c>
      <c r="DK1154">
        <v>0.95405674464907919</v>
      </c>
      <c r="DL1154">
        <v>6.9868995633187769E-2</v>
      </c>
      <c r="DM1154">
        <v>0</v>
      </c>
      <c r="DN1154">
        <v>6.9</v>
      </c>
      <c r="DO1154">
        <v>3.6000000000000004E-2</v>
      </c>
      <c r="DP1154">
        <v>208</v>
      </c>
      <c r="DQ1154" s="2">
        <v>0</v>
      </c>
      <c r="DR1154" s="2">
        <v>5654.5720251500015</v>
      </c>
      <c r="DS1154">
        <v>2.3860403977398296E-2</v>
      </c>
      <c r="DT1154">
        <v>2.7545859303248799</v>
      </c>
      <c r="DU1154">
        <v>652797.19944959984</v>
      </c>
      <c r="DV1154">
        <v>0</v>
      </c>
    </row>
    <row r="1155" spans="1:126" x14ac:dyDescent="0.15">
      <c r="A1155" t="s">
        <v>2008</v>
      </c>
      <c r="B1155" t="s">
        <v>2028</v>
      </c>
      <c r="C1155">
        <v>23</v>
      </c>
      <c r="D1155">
        <v>25</v>
      </c>
      <c r="E1155" t="s">
        <v>2029</v>
      </c>
      <c r="F1155">
        <v>23025</v>
      </c>
      <c r="G1155" t="s">
        <v>6139</v>
      </c>
      <c r="H1155">
        <v>96.6</v>
      </c>
      <c r="I1155">
        <v>0.4</v>
      </c>
      <c r="J1155">
        <v>0.4</v>
      </c>
      <c r="K1155">
        <v>0.6</v>
      </c>
      <c r="L1155">
        <v>1.3</v>
      </c>
      <c r="M1155">
        <v>0.8</v>
      </c>
      <c r="N1155">
        <f t="shared" si="74"/>
        <v>9334.57</v>
      </c>
      <c r="O1155">
        <f t="shared" si="72"/>
        <v>665.43000000000029</v>
      </c>
      <c r="P1155">
        <f t="shared" si="73"/>
        <v>0.79851600000000067</v>
      </c>
      <c r="Q1155" s="4">
        <v>23025</v>
      </c>
      <c r="R1155" s="5">
        <v>45.503646000000003</v>
      </c>
      <c r="S1155" s="5">
        <v>-69.956109999999995</v>
      </c>
      <c r="T1155">
        <v>6</v>
      </c>
      <c r="U1155">
        <v>0.14178959575000774</v>
      </c>
      <c r="V1155">
        <v>52098</v>
      </c>
      <c r="W1155">
        <v>51762</v>
      </c>
      <c r="X1155">
        <v>51577</v>
      </c>
      <c r="Y1155">
        <v>50745</v>
      </c>
      <c r="Z1155">
        <v>28074</v>
      </c>
      <c r="AA1155">
        <v>23013</v>
      </c>
      <c r="AB1155">
        <v>20094.855</v>
      </c>
      <c r="AC1155">
        <v>40066</v>
      </c>
      <c r="AD1155">
        <v>4</v>
      </c>
      <c r="AE1155">
        <v>7.7553948465401251E-5</v>
      </c>
      <c r="AF1155">
        <v>151</v>
      </c>
      <c r="AG1155">
        <v>579</v>
      </c>
      <c r="AH1155">
        <v>0.26079447322970639</v>
      </c>
      <c r="AI1155" s="3">
        <v>140045</v>
      </c>
      <c r="AJ1155" s="3">
        <v>2511652.9696114101</v>
      </c>
      <c r="AK1155">
        <v>100</v>
      </c>
      <c r="AL1155">
        <v>2621267.2000000002</v>
      </c>
      <c r="AM1155">
        <v>110155</v>
      </c>
      <c r="AN1155">
        <v>53438</v>
      </c>
      <c r="AO1155">
        <v>163593</v>
      </c>
      <c r="AP1155">
        <v>10</v>
      </c>
      <c r="AQ1155">
        <v>1</v>
      </c>
      <c r="AR1155">
        <v>11</v>
      </c>
      <c r="AS1155">
        <v>0.21251110853521887</v>
      </c>
      <c r="AT1155">
        <v>12</v>
      </c>
      <c r="AU1155">
        <v>55</v>
      </c>
      <c r="AV1155">
        <f t="shared" ref="AV1155:AV1218" si="75">AT1155+AU1155</f>
        <v>67</v>
      </c>
      <c r="AW1155">
        <v>31086</v>
      </c>
      <c r="AX1155">
        <v>0.59000000000000008</v>
      </c>
      <c r="AY1155">
        <v>1105909281.9593599</v>
      </c>
      <c r="AZ1155">
        <v>1105909.28195936</v>
      </c>
      <c r="BA1155">
        <v>21762.650994428499</v>
      </c>
      <c r="BB1155">
        <v>0.45950284285495002</v>
      </c>
      <c r="BC1155">
        <v>2539</v>
      </c>
      <c r="BD1155">
        <v>24205</v>
      </c>
      <c r="BE1155">
        <v>-21666</v>
      </c>
      <c r="BF1155">
        <v>-0.41587009098237937</v>
      </c>
      <c r="BG1155">
        <v>542992</v>
      </c>
      <c r="BH1155">
        <v>10.527793396281288</v>
      </c>
      <c r="BI1155">
        <v>7382</v>
      </c>
      <c r="BJ1155">
        <v>30</v>
      </c>
      <c r="BK1155">
        <v>7</v>
      </c>
      <c r="BL1155">
        <v>5</v>
      </c>
      <c r="BM1155">
        <v>1</v>
      </c>
      <c r="BN1155">
        <v>1</v>
      </c>
      <c r="BO1155">
        <v>6</v>
      </c>
      <c r="BP1155">
        <v>1</v>
      </c>
      <c r="BQ1155">
        <v>4</v>
      </c>
      <c r="BR1155">
        <v>2</v>
      </c>
      <c r="BS1155">
        <v>0</v>
      </c>
      <c r="BT1155">
        <v>50947</v>
      </c>
      <c r="BU1155">
        <v>0.57999999999999996</v>
      </c>
      <c r="BV1155">
        <v>0.6352158</v>
      </c>
      <c r="BW1155">
        <v>301</v>
      </c>
      <c r="BX1155">
        <v>1.1188100000000001</v>
      </c>
      <c r="BY1155">
        <v>-2.5651799999999999E-2</v>
      </c>
      <c r="BZ1155">
        <v>26</v>
      </c>
      <c r="CA1155">
        <v>9</v>
      </c>
      <c r="CB1155">
        <v>6</v>
      </c>
      <c r="CC1155">
        <v>0</v>
      </c>
      <c r="CD1155">
        <v>1</v>
      </c>
      <c r="CE1155">
        <v>8</v>
      </c>
      <c r="CF1155">
        <v>1</v>
      </c>
      <c r="CG1155">
        <v>2</v>
      </c>
      <c r="CH1155">
        <v>3</v>
      </c>
      <c r="CI1155">
        <v>0</v>
      </c>
      <c r="CJ1155">
        <v>51260</v>
      </c>
      <c r="CK1155">
        <v>1.0924697619976589</v>
      </c>
      <c r="CL1155">
        <v>0.65907096705575796</v>
      </c>
      <c r="CM1155">
        <v>251</v>
      </c>
      <c r="CN1155">
        <v>-0.39994165285399819</v>
      </c>
      <c r="CO1155">
        <v>4188</v>
      </c>
      <c r="CP1155">
        <v>-1.0332783460999999</v>
      </c>
      <c r="CQ1155">
        <v>-0.89249857349999995</v>
      </c>
      <c r="CR1155">
        <v>42633</v>
      </c>
      <c r="CS1155">
        <v>0.83599999999999997</v>
      </c>
      <c r="CT1155">
        <v>45325</v>
      </c>
      <c r="CU1155">
        <v>0.83049974240000002</v>
      </c>
      <c r="CV1155">
        <v>83</v>
      </c>
      <c r="CW1155">
        <v>10</v>
      </c>
      <c r="CX1155">
        <v>29</v>
      </c>
      <c r="CY1155">
        <v>1054</v>
      </c>
      <c r="CZ1155">
        <v>966</v>
      </c>
      <c r="DA1155" s="2">
        <v>24218</v>
      </c>
      <c r="DB1155" s="2">
        <v>3445</v>
      </c>
      <c r="DC1155" s="2">
        <v>110.24</v>
      </c>
      <c r="DD1155" s="2">
        <v>1547</v>
      </c>
      <c r="DE1155">
        <v>372</v>
      </c>
      <c r="DF1155">
        <v>46</v>
      </c>
      <c r="DG1155">
        <v>32.880000000000003</v>
      </c>
      <c r="DH1155">
        <v>27.08</v>
      </c>
      <c r="DI1155" s="2">
        <v>40.61</v>
      </c>
      <c r="DJ1155">
        <v>0.47</v>
      </c>
      <c r="DK1155">
        <v>0.84411439180263492</v>
      </c>
      <c r="DL1155">
        <v>0.12435233160621761</v>
      </c>
      <c r="DM1155">
        <v>0</v>
      </c>
      <c r="DN1155">
        <v>36.799999999999997</v>
      </c>
      <c r="DO1155">
        <v>1.3999999999999999E-2</v>
      </c>
      <c r="DP1155">
        <v>41.03</v>
      </c>
      <c r="DQ1155" s="2">
        <v>0</v>
      </c>
      <c r="DR1155" s="2">
        <v>712580.90318404988</v>
      </c>
      <c r="DS1155">
        <v>0.27197797563198906</v>
      </c>
      <c r="DT1155">
        <v>5.8512649005332102</v>
      </c>
      <c r="DU1155">
        <v>15337728.762278968</v>
      </c>
      <c r="DV1155">
        <v>0</v>
      </c>
    </row>
    <row r="1156" spans="1:126" x14ac:dyDescent="0.15">
      <c r="A1156" t="s">
        <v>2008</v>
      </c>
      <c r="B1156" t="s">
        <v>2030</v>
      </c>
      <c r="C1156">
        <v>23</v>
      </c>
      <c r="D1156">
        <v>27</v>
      </c>
      <c r="E1156" t="s">
        <v>2031</v>
      </c>
      <c r="F1156">
        <v>23027</v>
      </c>
      <c r="G1156" t="s">
        <v>6140</v>
      </c>
      <c r="H1156">
        <v>96.6</v>
      </c>
      <c r="I1156">
        <v>0.3</v>
      </c>
      <c r="J1156">
        <v>0.4</v>
      </c>
      <c r="K1156">
        <v>0.4</v>
      </c>
      <c r="L1156">
        <v>1.4</v>
      </c>
      <c r="M1156">
        <v>0.9</v>
      </c>
      <c r="N1156">
        <f t="shared" si="74"/>
        <v>9334.739999999998</v>
      </c>
      <c r="O1156">
        <f t="shared" si="72"/>
        <v>665.26000000000204</v>
      </c>
      <c r="P1156">
        <f t="shared" si="73"/>
        <v>0.79831200000000269</v>
      </c>
      <c r="Q1156" s="4">
        <v>23027</v>
      </c>
      <c r="R1156" s="5">
        <v>44.505834</v>
      </c>
      <c r="S1156" s="5">
        <v>-69.138952000000003</v>
      </c>
      <c r="T1156">
        <v>6</v>
      </c>
      <c r="U1156">
        <v>9.5131499394952593E-2</v>
      </c>
      <c r="V1156">
        <v>38761</v>
      </c>
      <c r="W1156">
        <v>38904</v>
      </c>
      <c r="X1156">
        <v>38976</v>
      </c>
      <c r="Y1156">
        <v>39134</v>
      </c>
      <c r="Z1156">
        <v>20992</v>
      </c>
      <c r="AA1156">
        <v>23015</v>
      </c>
      <c r="AB1156">
        <v>16212.365</v>
      </c>
      <c r="AC1156">
        <v>44082</v>
      </c>
      <c r="AD1156">
        <v>7</v>
      </c>
      <c r="AE1156">
        <v>1.7959770114942528E-4</v>
      </c>
      <c r="AF1156">
        <v>187</v>
      </c>
      <c r="AG1156">
        <v>633</v>
      </c>
      <c r="AH1156">
        <v>0.29541864139020535</v>
      </c>
      <c r="AI1156" s="3">
        <v>130608</v>
      </c>
      <c r="AJ1156" s="3">
        <v>467153.02304365003</v>
      </c>
      <c r="AK1156">
        <v>70</v>
      </c>
      <c r="AL1156">
        <v>545798.39999999991</v>
      </c>
      <c r="AM1156">
        <v>191441</v>
      </c>
      <c r="AN1156">
        <v>24917</v>
      </c>
      <c r="AO1156">
        <v>216358</v>
      </c>
      <c r="AP1156">
        <v>4</v>
      </c>
      <c r="AQ1156">
        <v>3</v>
      </c>
      <c r="AR1156">
        <v>7</v>
      </c>
      <c r="AS1156">
        <v>0.17993008431009663</v>
      </c>
      <c r="AT1156">
        <v>10</v>
      </c>
      <c r="AU1156">
        <v>47</v>
      </c>
      <c r="AV1156">
        <f t="shared" si="75"/>
        <v>57</v>
      </c>
      <c r="AW1156">
        <v>22882</v>
      </c>
      <c r="AX1156">
        <v>0.59000000000000008</v>
      </c>
      <c r="AY1156">
        <v>1047575871.20067</v>
      </c>
      <c r="AZ1156">
        <v>1047575.87120067</v>
      </c>
      <c r="BA1156">
        <v>28819.5999934643</v>
      </c>
      <c r="BB1156">
        <v>0.34698607899720318</v>
      </c>
      <c r="BC1156">
        <v>2122</v>
      </c>
      <c r="BD1156">
        <v>0</v>
      </c>
      <c r="BE1156">
        <v>2122</v>
      </c>
      <c r="BF1156">
        <v>5.4745749593663733E-2</v>
      </c>
      <c r="BG1156">
        <v>351079</v>
      </c>
      <c r="BH1156">
        <v>9.0075687602627266</v>
      </c>
      <c r="BI1156">
        <v>5853</v>
      </c>
      <c r="BJ1156">
        <v>22</v>
      </c>
      <c r="BK1156">
        <v>3</v>
      </c>
      <c r="BL1156">
        <v>3</v>
      </c>
      <c r="BM1156">
        <v>0</v>
      </c>
      <c r="BN1156">
        <v>1</v>
      </c>
      <c r="BO1156">
        <v>0</v>
      </c>
      <c r="BP1156">
        <v>0</v>
      </c>
      <c r="BQ1156">
        <v>4</v>
      </c>
      <c r="BR1156">
        <v>4</v>
      </c>
      <c r="BS1156">
        <v>0</v>
      </c>
      <c r="BT1156">
        <v>38287</v>
      </c>
      <c r="BU1156">
        <v>0.64</v>
      </c>
      <c r="BV1156">
        <v>0.71910479999999999</v>
      </c>
      <c r="BW1156">
        <v>308</v>
      </c>
      <c r="BX1156">
        <v>0.96638539999999995</v>
      </c>
      <c r="BY1156">
        <v>0.55527179999999998</v>
      </c>
      <c r="BZ1156">
        <v>19</v>
      </c>
      <c r="CA1156">
        <v>5</v>
      </c>
      <c r="CB1156">
        <v>3</v>
      </c>
      <c r="CC1156">
        <v>1</v>
      </c>
      <c r="CD1156">
        <v>0</v>
      </c>
      <c r="CE1156">
        <v>0</v>
      </c>
      <c r="CF1156">
        <v>1</v>
      </c>
      <c r="CG1156">
        <v>2</v>
      </c>
      <c r="CH1156">
        <v>5</v>
      </c>
      <c r="CI1156">
        <v>0</v>
      </c>
      <c r="CJ1156">
        <v>39025</v>
      </c>
      <c r="CK1156">
        <v>0.92248558616271625</v>
      </c>
      <c r="CL1156">
        <v>0.69664593807885689</v>
      </c>
      <c r="CM1156">
        <v>281</v>
      </c>
      <c r="CN1156">
        <v>-2.0491710128561744E-2</v>
      </c>
      <c r="CO1156">
        <v>6232</v>
      </c>
      <c r="CP1156">
        <v>-6.8719034400000004E-2</v>
      </c>
      <c r="CQ1156">
        <v>-1.31396107E-2</v>
      </c>
      <c r="CR1156">
        <v>33215</v>
      </c>
      <c r="CS1156">
        <v>0.84699999999999998</v>
      </c>
      <c r="CT1156">
        <v>33141</v>
      </c>
      <c r="CU1156">
        <v>0.84217063560000005</v>
      </c>
      <c r="CV1156">
        <v>86</v>
      </c>
      <c r="CW1156">
        <v>12</v>
      </c>
      <c r="CX1156">
        <v>28</v>
      </c>
      <c r="CY1156">
        <v>680</v>
      </c>
      <c r="CZ1156">
        <v>1046</v>
      </c>
      <c r="DA1156" s="2">
        <v>18933</v>
      </c>
      <c r="DB1156" s="2">
        <v>3865</v>
      </c>
      <c r="DC1156" s="2">
        <v>267.08</v>
      </c>
      <c r="DD1156" s="2">
        <v>1208</v>
      </c>
      <c r="DE1156">
        <v>415</v>
      </c>
      <c r="DF1156">
        <v>46</v>
      </c>
      <c r="DG1156">
        <v>71.91</v>
      </c>
      <c r="DH1156">
        <v>28.25</v>
      </c>
      <c r="DI1156" s="2">
        <v>56.5</v>
      </c>
      <c r="DJ1156">
        <v>0.2</v>
      </c>
      <c r="DK1156">
        <v>0.98108079137571969</v>
      </c>
      <c r="DL1156">
        <v>0.17535545023696683</v>
      </c>
      <c r="DM1156">
        <v>0</v>
      </c>
      <c r="DN1156">
        <v>41.9</v>
      </c>
      <c r="DO1156">
        <v>8.3000000000000004E-2</v>
      </c>
      <c r="DP1156">
        <v>38.65</v>
      </c>
      <c r="DQ1156" s="2">
        <v>0</v>
      </c>
      <c r="DR1156" s="2">
        <v>8047.3042051499997</v>
      </c>
      <c r="DS1156">
        <v>1.4743973710679365E-2</v>
      </c>
      <c r="DT1156">
        <v>5.1853512445115504</v>
      </c>
      <c r="DU1156">
        <v>2830156.4126924123</v>
      </c>
      <c r="DV1156">
        <v>0</v>
      </c>
    </row>
    <row r="1157" spans="1:126" x14ac:dyDescent="0.15">
      <c r="A1157" t="s">
        <v>2008</v>
      </c>
      <c r="B1157" t="s">
        <v>232</v>
      </c>
      <c r="C1157">
        <v>23</v>
      </c>
      <c r="D1157">
        <v>29</v>
      </c>
      <c r="E1157" t="s">
        <v>2032</v>
      </c>
      <c r="F1157">
        <v>23029</v>
      </c>
      <c r="G1157" t="s">
        <v>6141</v>
      </c>
      <c r="H1157">
        <v>91.3</v>
      </c>
      <c r="I1157">
        <v>0.4</v>
      </c>
      <c r="J1157">
        <v>4.8</v>
      </c>
      <c r="K1157">
        <v>0.5</v>
      </c>
      <c r="L1157">
        <v>1.6</v>
      </c>
      <c r="M1157">
        <v>1.4</v>
      </c>
      <c r="N1157">
        <f t="shared" si="74"/>
        <v>8363.659999999998</v>
      </c>
      <c r="O1157">
        <f t="shared" si="72"/>
        <v>1636.340000000002</v>
      </c>
      <c r="P1157">
        <f t="shared" si="73"/>
        <v>1.9636080000000031</v>
      </c>
      <c r="Q1157" s="4">
        <v>23029</v>
      </c>
      <c r="R1157" s="5">
        <v>44.967008999999997</v>
      </c>
      <c r="S1157" s="5">
        <v>-67.609353999999996</v>
      </c>
      <c r="T1157">
        <v>7</v>
      </c>
      <c r="U1157">
        <v>0.19639650513062773</v>
      </c>
      <c r="V1157">
        <v>32832</v>
      </c>
      <c r="W1157">
        <v>32397</v>
      </c>
      <c r="X1157">
        <v>32191</v>
      </c>
      <c r="Y1157">
        <v>31747</v>
      </c>
      <c r="Z1157">
        <v>16728</v>
      </c>
      <c r="AA1157">
        <v>23017</v>
      </c>
      <c r="AB1157">
        <v>11461.913</v>
      </c>
      <c r="AC1157">
        <v>38083</v>
      </c>
      <c r="AD1157">
        <v>5</v>
      </c>
      <c r="AE1157">
        <v>1.5532291634307727E-4</v>
      </c>
      <c r="AF1157">
        <v>117</v>
      </c>
      <c r="AG1157">
        <v>392</v>
      </c>
      <c r="AH1157">
        <v>0.29846938775510207</v>
      </c>
      <c r="AI1157" s="3">
        <v>149047</v>
      </c>
      <c r="AJ1157" s="3">
        <v>1640115.3339524951</v>
      </c>
      <c r="AK1157">
        <v>93</v>
      </c>
      <c r="AL1157">
        <v>2083289.5999999999</v>
      </c>
      <c r="AM1157">
        <v>75926</v>
      </c>
      <c r="AN1157">
        <v>30999</v>
      </c>
      <c r="AO1157">
        <v>106925</v>
      </c>
      <c r="AP1157">
        <v>12</v>
      </c>
      <c r="AQ1157">
        <v>0</v>
      </c>
      <c r="AR1157">
        <v>12</v>
      </c>
      <c r="AS1157">
        <v>0.37040466709880548</v>
      </c>
      <c r="AT1157">
        <v>12</v>
      </c>
      <c r="AU1157">
        <v>31</v>
      </c>
      <c r="AV1157">
        <f t="shared" si="75"/>
        <v>43</v>
      </c>
      <c r="AW1157">
        <v>24261</v>
      </c>
      <c r="AX1157">
        <v>0.75</v>
      </c>
      <c r="AY1157">
        <v>3322978733.5360599</v>
      </c>
      <c r="AZ1157">
        <v>3322978.73353606</v>
      </c>
      <c r="BA1157">
        <v>97923.465074076201</v>
      </c>
      <c r="BB1157">
        <v>0.10212056928781366</v>
      </c>
      <c r="BC1157">
        <v>1065</v>
      </c>
      <c r="BD1157">
        <v>0</v>
      </c>
      <c r="BE1157">
        <v>1065</v>
      </c>
      <c r="BF1157">
        <v>3.2437865497076022E-2</v>
      </c>
      <c r="BG1157">
        <v>582515</v>
      </c>
      <c r="BH1157">
        <v>18.09558572271753</v>
      </c>
      <c r="BI1157">
        <v>5649</v>
      </c>
      <c r="BJ1157">
        <v>13</v>
      </c>
      <c r="BK1157">
        <v>3</v>
      </c>
      <c r="BL1157">
        <v>2</v>
      </c>
      <c r="BM1157">
        <v>0</v>
      </c>
      <c r="BN1157">
        <v>0</v>
      </c>
      <c r="BO1157">
        <v>1</v>
      </c>
      <c r="BP1157">
        <v>1</v>
      </c>
      <c r="BQ1157">
        <v>3</v>
      </c>
      <c r="BR1157">
        <v>1</v>
      </c>
      <c r="BS1157">
        <v>0</v>
      </c>
      <c r="BT1157">
        <v>32107</v>
      </c>
      <c r="BU1157">
        <v>0.49</v>
      </c>
      <c r="BV1157">
        <v>0.64216859999999998</v>
      </c>
      <c r="BW1157">
        <v>310</v>
      </c>
      <c r="BX1157">
        <v>0.74750050000000001</v>
      </c>
      <c r="BY1157">
        <v>0.32541300000000001</v>
      </c>
      <c r="BZ1157">
        <v>11</v>
      </c>
      <c r="CA1157">
        <v>4</v>
      </c>
      <c r="CB1157">
        <v>2</v>
      </c>
      <c r="CC1157">
        <v>0</v>
      </c>
      <c r="CD1157">
        <v>0</v>
      </c>
      <c r="CE1157">
        <v>1</v>
      </c>
      <c r="CF1157">
        <v>1</v>
      </c>
      <c r="CG1157">
        <v>2</v>
      </c>
      <c r="CH1157">
        <v>2</v>
      </c>
      <c r="CI1157">
        <v>0</v>
      </c>
      <c r="CJ1157">
        <v>31863</v>
      </c>
      <c r="CK1157">
        <v>0.72184037912312082</v>
      </c>
      <c r="CL1157">
        <v>0.6595585172844648</v>
      </c>
      <c r="CM1157">
        <v>267</v>
      </c>
      <c r="CN1157">
        <v>-9.6805665090102022E-2</v>
      </c>
      <c r="CO1157">
        <v>3209</v>
      </c>
      <c r="CP1157">
        <v>-0.69733848070000004</v>
      </c>
      <c r="CQ1157">
        <v>-1.2205939466</v>
      </c>
      <c r="CR1157">
        <v>26055</v>
      </c>
      <c r="CS1157">
        <v>0.82799999999999996</v>
      </c>
      <c r="CT1157">
        <v>27415</v>
      </c>
      <c r="CU1157">
        <v>0.79396267838000001</v>
      </c>
      <c r="CV1157">
        <v>152</v>
      </c>
      <c r="CW1157">
        <v>13</v>
      </c>
      <c r="CX1157">
        <v>18</v>
      </c>
      <c r="CY1157">
        <v>1553</v>
      </c>
      <c r="CZ1157">
        <v>583</v>
      </c>
      <c r="DA1157" s="2">
        <v>17144</v>
      </c>
      <c r="DB1157" s="2">
        <v>2355</v>
      </c>
      <c r="DC1157" s="2">
        <v>139.79</v>
      </c>
      <c r="DD1157" s="2">
        <v>2704</v>
      </c>
      <c r="DE1157">
        <v>215</v>
      </c>
      <c r="DF1157">
        <v>22</v>
      </c>
      <c r="DG1157">
        <v>46.6</v>
      </c>
      <c r="DH1157">
        <v>55.92</v>
      </c>
      <c r="DI1157" s="2">
        <v>90.09</v>
      </c>
      <c r="DJ1157">
        <v>2.69</v>
      </c>
      <c r="DK1157">
        <v>0.98972807235301619</v>
      </c>
      <c r="DL1157">
        <v>6.6326530612244902E-2</v>
      </c>
      <c r="DM1157">
        <v>0</v>
      </c>
      <c r="DN1157">
        <v>61</v>
      </c>
      <c r="DO1157">
        <v>3.2000000000000001E-2</v>
      </c>
      <c r="DP1157">
        <v>0.1</v>
      </c>
      <c r="DQ1157" s="2">
        <v>0</v>
      </c>
      <c r="DR1157" s="2">
        <v>393453.60992166988</v>
      </c>
      <c r="DS1157">
        <v>0.18877194344141265</v>
      </c>
      <c r="DT1157">
        <v>3.9510222901407501</v>
      </c>
      <c r="DU1157">
        <v>8231123.6464184066</v>
      </c>
      <c r="DV1157">
        <v>0</v>
      </c>
    </row>
    <row r="1158" spans="1:126" x14ac:dyDescent="0.15">
      <c r="A1158" t="s">
        <v>2008</v>
      </c>
      <c r="B1158" t="s">
        <v>2033</v>
      </c>
      <c r="C1158">
        <v>23</v>
      </c>
      <c r="D1158">
        <v>31</v>
      </c>
      <c r="E1158" t="s">
        <v>2034</v>
      </c>
      <c r="F1158">
        <v>23031</v>
      </c>
      <c r="G1158" t="s">
        <v>6142</v>
      </c>
      <c r="H1158">
        <v>95.6</v>
      </c>
      <c r="I1158">
        <v>0.5</v>
      </c>
      <c r="J1158">
        <v>0.3</v>
      </c>
      <c r="K1158">
        <v>1.1000000000000001</v>
      </c>
      <c r="L1158">
        <v>1.3</v>
      </c>
      <c r="M1158">
        <v>1.3</v>
      </c>
      <c r="N1158">
        <f t="shared" si="74"/>
        <v>9144.2899999999991</v>
      </c>
      <c r="O1158">
        <f t="shared" si="72"/>
        <v>855.71000000000095</v>
      </c>
      <c r="P1158">
        <f t="shared" si="73"/>
        <v>1.0268520000000014</v>
      </c>
      <c r="Q1158" s="4">
        <v>23031</v>
      </c>
      <c r="R1158" s="5">
        <v>43.426018999999997</v>
      </c>
      <c r="S1158" s="5">
        <v>-70.668424999999999</v>
      </c>
      <c r="T1158">
        <v>2</v>
      </c>
      <c r="U1158">
        <v>7.0451821666884074E-2</v>
      </c>
      <c r="V1158">
        <v>197861</v>
      </c>
      <c r="W1158">
        <v>198934</v>
      </c>
      <c r="X1158">
        <v>199682</v>
      </c>
      <c r="Y1158">
        <v>201018</v>
      </c>
      <c r="Z1158">
        <v>109359</v>
      </c>
      <c r="AA1158">
        <v>23019</v>
      </c>
      <c r="AB1158">
        <v>89185.701000000001</v>
      </c>
      <c r="AC1158">
        <v>57919</v>
      </c>
      <c r="AD1158">
        <v>10</v>
      </c>
      <c r="AE1158">
        <v>5.0079626606304021E-5</v>
      </c>
      <c r="AF1158">
        <v>198</v>
      </c>
      <c r="AG1158">
        <v>779</v>
      </c>
      <c r="AH1158">
        <v>0.25417201540436457</v>
      </c>
      <c r="AI1158" s="3">
        <v>64512</v>
      </c>
      <c r="AJ1158" s="3">
        <v>634092.76899938006</v>
      </c>
      <c r="AK1158">
        <v>36</v>
      </c>
      <c r="AL1158">
        <v>813721.60000000009</v>
      </c>
      <c r="AM1158">
        <v>314137</v>
      </c>
      <c r="AN1158">
        <v>45487</v>
      </c>
      <c r="AO1158">
        <v>359624</v>
      </c>
      <c r="AP1158">
        <v>25</v>
      </c>
      <c r="AQ1158">
        <v>8</v>
      </c>
      <c r="AR1158">
        <v>33</v>
      </c>
      <c r="AS1158">
        <v>0.1658841625865865</v>
      </c>
      <c r="AT1158">
        <v>36</v>
      </c>
      <c r="AU1158">
        <v>211</v>
      </c>
      <c r="AV1158">
        <f t="shared" si="75"/>
        <v>247</v>
      </c>
      <c r="AW1158">
        <v>155430</v>
      </c>
      <c r="AX1158">
        <v>0.99</v>
      </c>
      <c r="AY1158">
        <v>1644206871.1334801</v>
      </c>
      <c r="AZ1158">
        <v>1644206.87113348</v>
      </c>
      <c r="BA1158">
        <v>8759.3861915849702</v>
      </c>
      <c r="BB1158">
        <v>1.1416325049815559</v>
      </c>
      <c r="BC1158">
        <v>4673</v>
      </c>
      <c r="BD1158">
        <v>9900</v>
      </c>
      <c r="BE1158">
        <v>-5227</v>
      </c>
      <c r="BF1158">
        <v>-2.641753554262841E-2</v>
      </c>
      <c r="BG1158">
        <v>3351330</v>
      </c>
      <c r="BH1158">
        <v>16.783335503450488</v>
      </c>
      <c r="BI1158">
        <v>18087</v>
      </c>
      <c r="BJ1158">
        <v>87</v>
      </c>
      <c r="BK1158">
        <v>27</v>
      </c>
      <c r="BL1158">
        <v>10</v>
      </c>
      <c r="BM1158">
        <v>0</v>
      </c>
      <c r="BN1158">
        <v>3</v>
      </c>
      <c r="BO1158">
        <v>3</v>
      </c>
      <c r="BP1158">
        <v>3</v>
      </c>
      <c r="BQ1158">
        <v>25</v>
      </c>
      <c r="BR1158">
        <v>16</v>
      </c>
      <c r="BS1158">
        <v>0</v>
      </c>
      <c r="BT1158">
        <v>201876</v>
      </c>
      <c r="BU1158">
        <v>0.75</v>
      </c>
      <c r="BV1158">
        <v>0.69026770000000004</v>
      </c>
      <c r="BW1158">
        <v>926</v>
      </c>
      <c r="BX1158">
        <v>0.86191530000000005</v>
      </c>
      <c r="BY1158">
        <v>-0.25834360000000001</v>
      </c>
      <c r="BZ1158">
        <v>81</v>
      </c>
      <c r="CA1158">
        <v>22</v>
      </c>
      <c r="CB1158">
        <v>11</v>
      </c>
      <c r="CC1158">
        <v>2</v>
      </c>
      <c r="CD1158">
        <v>4</v>
      </c>
      <c r="CE1158">
        <v>3</v>
      </c>
      <c r="CF1158">
        <v>2</v>
      </c>
      <c r="CG1158">
        <v>24</v>
      </c>
      <c r="CH1158">
        <v>16</v>
      </c>
      <c r="CI1158">
        <v>0</v>
      </c>
      <c r="CJ1158">
        <v>200608</v>
      </c>
      <c r="CK1158">
        <v>0.82249960121231458</v>
      </c>
      <c r="CL1158">
        <v>0.71309690362431699</v>
      </c>
      <c r="CM1158">
        <v>880</v>
      </c>
      <c r="CN1158">
        <v>-0.56811499804702215</v>
      </c>
      <c r="CO1158">
        <v>34747</v>
      </c>
      <c r="CP1158">
        <v>0.55652901700000001</v>
      </c>
      <c r="CQ1158">
        <v>0.56606086799999999</v>
      </c>
      <c r="CR1158">
        <v>173579</v>
      </c>
      <c r="CS1158">
        <v>0.86099999999999999</v>
      </c>
      <c r="CT1158">
        <v>176096</v>
      </c>
      <c r="CU1158">
        <v>0.87337309755999992</v>
      </c>
      <c r="CV1158">
        <v>709</v>
      </c>
      <c r="CW1158">
        <v>79</v>
      </c>
      <c r="CX1158">
        <v>159</v>
      </c>
      <c r="CY1158">
        <v>870</v>
      </c>
      <c r="CZ1158">
        <v>1298</v>
      </c>
      <c r="DA1158" s="2">
        <v>102933</v>
      </c>
      <c r="DB1158" s="2">
        <v>24015</v>
      </c>
      <c r="DC1158" s="2">
        <v>203.58</v>
      </c>
      <c r="DD1158" s="2">
        <v>7788</v>
      </c>
      <c r="DE1158">
        <v>600</v>
      </c>
      <c r="DF1158">
        <v>50</v>
      </c>
      <c r="DG1158">
        <v>65.69</v>
      </c>
      <c r="DH1158">
        <v>15.54</v>
      </c>
      <c r="DI1158" s="2">
        <v>24.57</v>
      </c>
      <c r="DJ1158">
        <v>0.86</v>
      </c>
      <c r="DK1158">
        <v>0.98080977182539686</v>
      </c>
      <c r="DL1158">
        <v>4.4929396662387676E-2</v>
      </c>
      <c r="DM1158">
        <v>0</v>
      </c>
      <c r="DN1158">
        <v>29.2</v>
      </c>
      <c r="DO1158">
        <v>4.4000000000000004E-2</v>
      </c>
      <c r="DP1158">
        <v>0</v>
      </c>
      <c r="DQ1158" s="2">
        <v>0</v>
      </c>
      <c r="DR1158" s="2">
        <v>18730.416891760007</v>
      </c>
      <c r="DS1158">
        <v>2.3051661775694388E-2</v>
      </c>
      <c r="DT1158">
        <v>5.1906498116876101</v>
      </c>
      <c r="DU1158">
        <v>4223743.8698061416</v>
      </c>
      <c r="DV1158">
        <v>0</v>
      </c>
    </row>
    <row r="1159" spans="1:126" x14ac:dyDescent="0.15">
      <c r="A1159" t="s">
        <v>2035</v>
      </c>
      <c r="B1159" t="s">
        <v>2036</v>
      </c>
      <c r="C1159">
        <v>24</v>
      </c>
      <c r="D1159">
        <v>1</v>
      </c>
      <c r="E1159" t="s">
        <v>2037</v>
      </c>
      <c r="F1159">
        <v>24001</v>
      </c>
      <c r="G1159" t="s">
        <v>6143</v>
      </c>
      <c r="H1159">
        <v>88.2</v>
      </c>
      <c r="I1159">
        <v>7.9</v>
      </c>
      <c r="J1159">
        <v>0.1</v>
      </c>
      <c r="K1159">
        <v>0.8</v>
      </c>
      <c r="L1159">
        <v>1.6</v>
      </c>
      <c r="M1159">
        <v>1.4</v>
      </c>
      <c r="N1159">
        <f t="shared" si="74"/>
        <v>7846.8200000000015</v>
      </c>
      <c r="O1159">
        <f t="shared" si="72"/>
        <v>2153.1799999999985</v>
      </c>
      <c r="P1159">
        <f t="shared" si="73"/>
        <v>2.5838159999999992</v>
      </c>
      <c r="Q1159" s="4">
        <v>24001</v>
      </c>
      <c r="R1159" s="5">
        <v>39.612313</v>
      </c>
      <c r="S1159" s="5">
        <v>-78.703103999999996</v>
      </c>
      <c r="T1159">
        <v>3</v>
      </c>
      <c r="U1159">
        <v>0.21096327379784111</v>
      </c>
      <c r="V1159">
        <v>74645</v>
      </c>
      <c r="W1159">
        <v>73976</v>
      </c>
      <c r="X1159">
        <v>73549</v>
      </c>
      <c r="Y1159">
        <v>72498</v>
      </c>
      <c r="Z1159">
        <v>37368</v>
      </c>
      <c r="AA1159">
        <v>23021</v>
      </c>
      <c r="AB1159">
        <v>25258.426999999996</v>
      </c>
      <c r="AC1159">
        <v>40551</v>
      </c>
      <c r="AD1159">
        <v>4</v>
      </c>
      <c r="AE1159">
        <v>5.4385511699683204E-5</v>
      </c>
      <c r="AF1159">
        <v>17</v>
      </c>
      <c r="AG1159">
        <v>291</v>
      </c>
      <c r="AH1159">
        <v>5.8419243986254296E-2</v>
      </c>
      <c r="AI1159" s="3">
        <v>36261</v>
      </c>
      <c r="AJ1159" s="3">
        <v>271462.65975892002</v>
      </c>
      <c r="AK1159">
        <v>91</v>
      </c>
      <c r="AL1159">
        <v>275033.59999999998</v>
      </c>
      <c r="AM1159">
        <v>658826</v>
      </c>
      <c r="AN1159">
        <v>15208</v>
      </c>
      <c r="AO1159">
        <v>674034</v>
      </c>
      <c r="AP1159">
        <v>8</v>
      </c>
      <c r="AQ1159">
        <v>0</v>
      </c>
      <c r="AR1159">
        <v>8</v>
      </c>
      <c r="AS1159">
        <v>0.10814318157240187</v>
      </c>
      <c r="AT1159">
        <v>8</v>
      </c>
      <c r="AU1159">
        <v>36</v>
      </c>
      <c r="AV1159">
        <f t="shared" si="75"/>
        <v>44</v>
      </c>
      <c r="AW1159">
        <v>66535</v>
      </c>
      <c r="AX1159">
        <v>0.88</v>
      </c>
      <c r="AY1159">
        <v>323574190.861646</v>
      </c>
      <c r="AZ1159">
        <v>323574.19086164597</v>
      </c>
      <c r="BA1159">
        <v>4285.26618319304</v>
      </c>
      <c r="BB1159">
        <v>2.333577325772747</v>
      </c>
      <c r="BC1159">
        <v>155645</v>
      </c>
      <c r="BD1159">
        <v>52750</v>
      </c>
      <c r="BE1159">
        <v>102895</v>
      </c>
      <c r="BF1159">
        <v>1.3784580346975686</v>
      </c>
      <c r="BG1159">
        <v>709055</v>
      </c>
      <c r="BH1159">
        <v>9.6405797495547194</v>
      </c>
      <c r="BI1159">
        <v>8727</v>
      </c>
      <c r="BJ1159">
        <v>85</v>
      </c>
      <c r="BK1159">
        <v>23</v>
      </c>
      <c r="BL1159">
        <v>3</v>
      </c>
      <c r="BM1159">
        <v>1</v>
      </c>
      <c r="BN1159">
        <v>1</v>
      </c>
      <c r="BO1159">
        <v>17</v>
      </c>
      <c r="BP1159">
        <v>3</v>
      </c>
      <c r="BQ1159">
        <v>12</v>
      </c>
      <c r="BR1159">
        <v>3</v>
      </c>
      <c r="BS1159">
        <v>0</v>
      </c>
      <c r="BT1159">
        <v>72532</v>
      </c>
      <c r="BU1159">
        <v>0.75</v>
      </c>
      <c r="BV1159">
        <v>0.50443510000000003</v>
      </c>
      <c r="BW1159">
        <v>525</v>
      </c>
      <c r="BX1159">
        <v>2.0404789999999999</v>
      </c>
      <c r="BY1159">
        <v>0.1179712</v>
      </c>
      <c r="BZ1159">
        <v>77</v>
      </c>
      <c r="CA1159">
        <v>20</v>
      </c>
      <c r="CB1159">
        <v>3</v>
      </c>
      <c r="CC1159">
        <v>1</v>
      </c>
      <c r="CD1159">
        <v>0</v>
      </c>
      <c r="CE1159">
        <v>14</v>
      </c>
      <c r="CF1159">
        <v>3</v>
      </c>
      <c r="CG1159">
        <v>7</v>
      </c>
      <c r="CH1159">
        <v>3</v>
      </c>
      <c r="CI1159">
        <v>0</v>
      </c>
      <c r="CJ1159">
        <v>73008</v>
      </c>
      <c r="CK1159">
        <v>1.7532325224632919</v>
      </c>
      <c r="CL1159">
        <v>0.71554036411972755</v>
      </c>
      <c r="CM1159">
        <v>459</v>
      </c>
      <c r="CN1159">
        <v>0.60627197552779233</v>
      </c>
      <c r="CO1159">
        <v>7191</v>
      </c>
      <c r="CP1159">
        <v>-0.80363222860000005</v>
      </c>
      <c r="CQ1159">
        <v>-0.47972934509999998</v>
      </c>
      <c r="CR1159">
        <v>62638</v>
      </c>
      <c r="CS1159">
        <v>0.86599999999999999</v>
      </c>
      <c r="CT1159">
        <v>65165</v>
      </c>
      <c r="CU1159">
        <v>0.90909547991400008</v>
      </c>
      <c r="CV1159">
        <v>143</v>
      </c>
      <c r="CW1159">
        <v>46</v>
      </c>
      <c r="CX1159">
        <v>45</v>
      </c>
      <c r="CY1159">
        <v>106</v>
      </c>
      <c r="CZ1159">
        <v>450</v>
      </c>
      <c r="DA1159" s="2">
        <v>37265</v>
      </c>
      <c r="DB1159" s="2">
        <v>5370</v>
      </c>
      <c r="DC1159" s="2">
        <v>138.74</v>
      </c>
      <c r="DD1159" s="2">
        <v>8385</v>
      </c>
      <c r="DE1159">
        <v>129</v>
      </c>
      <c r="DF1159">
        <v>4</v>
      </c>
      <c r="DG1159">
        <v>48.97</v>
      </c>
      <c r="DH1159">
        <v>9.52</v>
      </c>
      <c r="DI1159" s="2">
        <v>23.12</v>
      </c>
      <c r="DJ1159">
        <v>1.26</v>
      </c>
      <c r="DK1159">
        <v>0.97222911668183443</v>
      </c>
      <c r="DL1159">
        <v>0</v>
      </c>
      <c r="DM1159">
        <v>0</v>
      </c>
      <c r="DN1159">
        <v>9.4</v>
      </c>
      <c r="DO1159">
        <v>3.5000000000000003E-2</v>
      </c>
      <c r="DP1159">
        <v>596.25</v>
      </c>
      <c r="DQ1159" s="2">
        <v>0</v>
      </c>
      <c r="DR1159" s="2">
        <v>3348.3444574099999</v>
      </c>
      <c r="DS1159">
        <v>8.8102474210189231E-3</v>
      </c>
      <c r="DT1159">
        <v>3.0490609180994901</v>
      </c>
      <c r="DU1159">
        <v>838594.20092420781</v>
      </c>
      <c r="DV1159">
        <v>0</v>
      </c>
    </row>
    <row r="1160" spans="1:126" x14ac:dyDescent="0.15">
      <c r="A1160" t="s">
        <v>2035</v>
      </c>
      <c r="B1160" t="s">
        <v>2038</v>
      </c>
      <c r="C1160">
        <v>24</v>
      </c>
      <c r="D1160">
        <v>3</v>
      </c>
      <c r="E1160" t="s">
        <v>2039</v>
      </c>
      <c r="F1160">
        <v>24003</v>
      </c>
      <c r="G1160" t="s">
        <v>6144</v>
      </c>
      <c r="H1160">
        <v>72.400000000000006</v>
      </c>
      <c r="I1160">
        <v>15.2</v>
      </c>
      <c r="J1160">
        <v>0.3</v>
      </c>
      <c r="K1160">
        <v>3.4</v>
      </c>
      <c r="L1160">
        <v>2.6</v>
      </c>
      <c r="M1160">
        <v>6.1</v>
      </c>
      <c r="N1160">
        <f t="shared" si="74"/>
        <v>5528.4200000000019</v>
      </c>
      <c r="O1160">
        <f t="shared" si="72"/>
        <v>4471.5799999999981</v>
      </c>
      <c r="P1160">
        <f t="shared" si="73"/>
        <v>5.3658959999999993</v>
      </c>
      <c r="Q1160" s="4">
        <v>24003</v>
      </c>
      <c r="R1160" s="5">
        <v>38.991619</v>
      </c>
      <c r="S1160" s="5">
        <v>-76.560873999999998</v>
      </c>
      <c r="T1160">
        <v>1</v>
      </c>
      <c r="U1160">
        <v>4.3661260090495042E-2</v>
      </c>
      <c r="V1160">
        <v>538473</v>
      </c>
      <c r="W1160">
        <v>550269</v>
      </c>
      <c r="X1160">
        <v>555280</v>
      </c>
      <c r="Y1160">
        <v>564390</v>
      </c>
      <c r="Z1160">
        <v>306463</v>
      </c>
      <c r="AA1160">
        <v>23023</v>
      </c>
      <c r="AB1160">
        <v>253778.23499999999</v>
      </c>
      <c r="AC1160">
        <v>89860</v>
      </c>
      <c r="AD1160">
        <v>10</v>
      </c>
      <c r="AE1160">
        <v>1.8008932430485522E-5</v>
      </c>
      <c r="AF1160">
        <v>47</v>
      </c>
      <c r="AG1160">
        <v>381</v>
      </c>
      <c r="AH1160">
        <v>0.12335958005249344</v>
      </c>
      <c r="AI1160" s="3">
        <v>28111</v>
      </c>
      <c r="AJ1160" s="3">
        <v>265526.43558709999</v>
      </c>
      <c r="AK1160">
        <v>30</v>
      </c>
      <c r="AL1160">
        <v>376262.39999999997</v>
      </c>
      <c r="AM1160">
        <v>356773</v>
      </c>
      <c r="AN1160">
        <v>27310</v>
      </c>
      <c r="AO1160">
        <v>384083</v>
      </c>
      <c r="AP1160">
        <v>18</v>
      </c>
      <c r="AQ1160">
        <v>2</v>
      </c>
      <c r="AR1160">
        <v>20</v>
      </c>
      <c r="AS1160">
        <v>3.6345859933959571E-2</v>
      </c>
      <c r="AT1160">
        <v>21</v>
      </c>
      <c r="AU1160">
        <v>223</v>
      </c>
      <c r="AV1160">
        <f t="shared" si="75"/>
        <v>244</v>
      </c>
      <c r="AW1160">
        <v>486261</v>
      </c>
      <c r="AX1160">
        <v>0.97</v>
      </c>
      <c r="AY1160">
        <v>1290066867.35273</v>
      </c>
      <c r="AZ1160">
        <v>1290066.8673527301</v>
      </c>
      <c r="BA1160">
        <v>2645.8444104136402</v>
      </c>
      <c r="BB1160">
        <v>3.7795117357020405</v>
      </c>
      <c r="BC1160">
        <v>1533156</v>
      </c>
      <c r="BD1160">
        <v>1379102</v>
      </c>
      <c r="BE1160">
        <v>154054</v>
      </c>
      <c r="BF1160">
        <v>0.28609419599497099</v>
      </c>
      <c r="BG1160">
        <v>11790676</v>
      </c>
      <c r="BH1160">
        <v>21.233748739374729</v>
      </c>
      <c r="BI1160">
        <v>35039</v>
      </c>
      <c r="BJ1160">
        <v>208</v>
      </c>
      <c r="BK1160">
        <v>49</v>
      </c>
      <c r="BL1160">
        <v>39</v>
      </c>
      <c r="BM1160">
        <v>5</v>
      </c>
      <c r="BN1160">
        <v>24</v>
      </c>
      <c r="BO1160">
        <v>22</v>
      </c>
      <c r="BP1160">
        <v>9</v>
      </c>
      <c r="BQ1160">
        <v>81</v>
      </c>
      <c r="BR1160">
        <v>12</v>
      </c>
      <c r="BS1160">
        <v>1</v>
      </c>
      <c r="BT1160">
        <v>521209</v>
      </c>
      <c r="BU1160">
        <v>0.78</v>
      </c>
      <c r="BV1160">
        <v>0.66518489999999997</v>
      </c>
      <c r="BW1160">
        <v>2481</v>
      </c>
      <c r="BX1160">
        <v>0.86337730000000001</v>
      </c>
      <c r="BY1160">
        <v>-0.3807915</v>
      </c>
      <c r="BZ1160">
        <v>223</v>
      </c>
      <c r="CA1160">
        <v>51</v>
      </c>
      <c r="CB1160">
        <v>38</v>
      </c>
      <c r="CC1160">
        <v>10</v>
      </c>
      <c r="CD1160">
        <v>23</v>
      </c>
      <c r="CE1160">
        <v>25</v>
      </c>
      <c r="CF1160">
        <v>9</v>
      </c>
      <c r="CG1160">
        <v>77</v>
      </c>
      <c r="CH1160">
        <v>12</v>
      </c>
      <c r="CI1160">
        <v>2</v>
      </c>
      <c r="CJ1160">
        <v>560286</v>
      </c>
      <c r="CK1160">
        <v>0.83885729788001129</v>
      </c>
      <c r="CL1160">
        <v>0.75142640877578293</v>
      </c>
      <c r="CM1160">
        <v>2360</v>
      </c>
      <c r="CN1160">
        <v>-0.4359787982525033</v>
      </c>
      <c r="CO1160">
        <v>123085</v>
      </c>
      <c r="CP1160">
        <v>0.32977916600000001</v>
      </c>
      <c r="CQ1160">
        <v>0.38722933799999998</v>
      </c>
      <c r="CR1160">
        <v>518485</v>
      </c>
      <c r="CS1160">
        <v>0.91700000000000004</v>
      </c>
      <c r="CT1160">
        <v>484087</v>
      </c>
      <c r="CU1160">
        <v>0.92000868432499994</v>
      </c>
      <c r="CV1160">
        <v>805</v>
      </c>
      <c r="CW1160">
        <v>375</v>
      </c>
      <c r="CX1160">
        <v>401</v>
      </c>
      <c r="CY1160">
        <v>414</v>
      </c>
      <c r="CZ1160">
        <v>623</v>
      </c>
      <c r="DA1160" s="2">
        <v>393927</v>
      </c>
      <c r="DB1160" s="2">
        <v>92030</v>
      </c>
      <c r="DC1160" s="2">
        <v>248.14</v>
      </c>
      <c r="DD1160" s="2">
        <v>140486</v>
      </c>
      <c r="DE1160">
        <v>241</v>
      </c>
      <c r="DF1160">
        <v>53</v>
      </c>
      <c r="DG1160">
        <v>46.42</v>
      </c>
      <c r="DH1160">
        <v>2.7</v>
      </c>
      <c r="DI1160" s="2">
        <v>9.5399999999999991</v>
      </c>
      <c r="DJ1160">
        <v>0.71</v>
      </c>
      <c r="DL1160">
        <v>1.0498687664041995E-2</v>
      </c>
      <c r="DM1160">
        <v>0</v>
      </c>
      <c r="DN1160">
        <v>17.5</v>
      </c>
      <c r="DO1160">
        <v>4.4999999999999998E-2</v>
      </c>
      <c r="DP1160">
        <v>12</v>
      </c>
      <c r="DQ1160" s="2">
        <v>0</v>
      </c>
      <c r="DR1160" s="2">
        <v>12761.776526979989</v>
      </c>
      <c r="DS1160">
        <v>2.6237478715262216E-2</v>
      </c>
      <c r="DT1160">
        <v>5.2743135724618302</v>
      </c>
      <c r="DU1160">
        <v>1984525.8831270619</v>
      </c>
      <c r="DV1160">
        <v>1</v>
      </c>
    </row>
    <row r="1161" spans="1:126" x14ac:dyDescent="0.15">
      <c r="A1161" t="s">
        <v>2035</v>
      </c>
      <c r="B1161" t="s">
        <v>2040</v>
      </c>
      <c r="C1161">
        <v>24</v>
      </c>
      <c r="D1161">
        <v>5</v>
      </c>
      <c r="E1161" t="s">
        <v>2041</v>
      </c>
      <c r="F1161">
        <v>24005</v>
      </c>
      <c r="G1161" t="s">
        <v>6145</v>
      </c>
      <c r="H1161">
        <v>62.7</v>
      </c>
      <c r="I1161">
        <v>25.7</v>
      </c>
      <c r="J1161">
        <v>0.3</v>
      </c>
      <c r="K1161">
        <v>5</v>
      </c>
      <c r="L1161">
        <v>2.2000000000000002</v>
      </c>
      <c r="M1161">
        <v>4.2</v>
      </c>
      <c r="N1161">
        <f t="shared" si="74"/>
        <v>4639.3500000000013</v>
      </c>
      <c r="O1161">
        <f t="shared" si="72"/>
        <v>5360.6499999999987</v>
      </c>
      <c r="P1161">
        <f t="shared" si="73"/>
        <v>6.4327800000000011</v>
      </c>
      <c r="Q1161" s="4">
        <v>24005</v>
      </c>
      <c r="R1161" s="5">
        <v>39.443167000000003</v>
      </c>
      <c r="S1161" s="5">
        <v>-76.616568999999998</v>
      </c>
      <c r="T1161">
        <v>1</v>
      </c>
      <c r="U1161">
        <v>2.1602341558401929E-2</v>
      </c>
      <c r="V1161">
        <v>807318</v>
      </c>
      <c r="W1161">
        <v>817720</v>
      </c>
      <c r="X1161">
        <v>822959</v>
      </c>
      <c r="Y1161">
        <v>829379</v>
      </c>
      <c r="Z1161">
        <v>437992</v>
      </c>
      <c r="AA1161">
        <v>23025</v>
      </c>
      <c r="AB1161">
        <v>360481.64899999998</v>
      </c>
      <c r="AC1161">
        <v>67095</v>
      </c>
      <c r="AD1161">
        <v>39</v>
      </c>
      <c r="AE1161">
        <v>4.7389967179409908E-5</v>
      </c>
      <c r="AF1161">
        <v>91</v>
      </c>
      <c r="AG1161">
        <v>640</v>
      </c>
      <c r="AH1161">
        <v>0.14218749999999999</v>
      </c>
      <c r="AI1161" s="3">
        <v>70419</v>
      </c>
      <c r="AJ1161" s="3">
        <v>382951.14474666002</v>
      </c>
      <c r="AK1161">
        <v>31</v>
      </c>
      <c r="AL1161">
        <v>436531.20000000001</v>
      </c>
      <c r="AM1161">
        <v>526203</v>
      </c>
      <c r="AN1161">
        <v>58337</v>
      </c>
      <c r="AO1161">
        <v>584540</v>
      </c>
      <c r="AP1161">
        <v>44</v>
      </c>
      <c r="AQ1161">
        <v>10</v>
      </c>
      <c r="AR1161">
        <v>54</v>
      </c>
      <c r="AS1161">
        <v>6.6037274372645893E-2</v>
      </c>
      <c r="AT1161">
        <v>53</v>
      </c>
      <c r="AU1161">
        <v>374</v>
      </c>
      <c r="AV1161">
        <f t="shared" si="75"/>
        <v>427</v>
      </c>
      <c r="AW1161">
        <v>719902</v>
      </c>
      <c r="AX1161">
        <v>0.97</v>
      </c>
      <c r="AY1161">
        <v>1567819993.71154</v>
      </c>
      <c r="AZ1161">
        <v>1567819.99371154</v>
      </c>
      <c r="BA1161">
        <v>2058.8023214596401</v>
      </c>
      <c r="BB1161">
        <v>4.857192891112657</v>
      </c>
      <c r="BC1161">
        <v>2173914</v>
      </c>
      <c r="BD1161">
        <v>2837636</v>
      </c>
      <c r="BE1161">
        <v>-663722</v>
      </c>
      <c r="BF1161">
        <v>-0.82213204709916043</v>
      </c>
      <c r="BG1161">
        <v>16941684</v>
      </c>
      <c r="BH1161">
        <v>20.586303813434206</v>
      </c>
      <c r="BI1161">
        <v>62839</v>
      </c>
      <c r="BJ1161">
        <v>397</v>
      </c>
      <c r="BK1161">
        <v>60</v>
      </c>
      <c r="BL1161">
        <v>33</v>
      </c>
      <c r="BM1161">
        <v>5</v>
      </c>
      <c r="BN1161">
        <v>14</v>
      </c>
      <c r="BO1161">
        <v>37</v>
      </c>
      <c r="BP1161">
        <v>14</v>
      </c>
      <c r="BQ1161">
        <v>119</v>
      </c>
      <c r="BR1161">
        <v>19</v>
      </c>
      <c r="BS1161">
        <v>3</v>
      </c>
      <c r="BT1161">
        <v>789814</v>
      </c>
      <c r="BU1161">
        <v>0.78</v>
      </c>
      <c r="BV1161">
        <v>0.62316660000000001</v>
      </c>
      <c r="BW1161">
        <v>4139</v>
      </c>
      <c r="BX1161">
        <v>0.88755070000000003</v>
      </c>
      <c r="BY1161">
        <v>-0.50632770000000005</v>
      </c>
      <c r="BZ1161">
        <v>384</v>
      </c>
      <c r="CA1161">
        <v>59</v>
      </c>
      <c r="CB1161">
        <v>31</v>
      </c>
      <c r="CC1161">
        <v>10</v>
      </c>
      <c r="CD1161">
        <v>19</v>
      </c>
      <c r="CE1161">
        <v>35</v>
      </c>
      <c r="CF1161">
        <v>11</v>
      </c>
      <c r="CG1161">
        <v>114</v>
      </c>
      <c r="CH1161">
        <v>15</v>
      </c>
      <c r="CI1161">
        <v>2</v>
      </c>
      <c r="CJ1161">
        <v>827794</v>
      </c>
      <c r="CK1161">
        <v>0.82146041164830863</v>
      </c>
      <c r="CL1161">
        <v>0.75357184432113611</v>
      </c>
      <c r="CM1161">
        <v>4127</v>
      </c>
      <c r="CN1161">
        <v>-0.30878887331660282</v>
      </c>
      <c r="CO1161">
        <v>169835</v>
      </c>
      <c r="CP1161">
        <v>-0.1040528191</v>
      </c>
      <c r="CQ1161">
        <v>0.186275265</v>
      </c>
      <c r="CR1161">
        <v>727848</v>
      </c>
      <c r="CS1161">
        <v>0.87400000000000011</v>
      </c>
      <c r="CT1161">
        <v>709633</v>
      </c>
      <c r="CU1161">
        <v>0.89764186637999999</v>
      </c>
      <c r="CV1161">
        <v>1940</v>
      </c>
      <c r="CW1161">
        <v>609</v>
      </c>
      <c r="CX1161">
        <v>850</v>
      </c>
      <c r="CY1161">
        <v>1105</v>
      </c>
      <c r="CZ1161">
        <v>1062</v>
      </c>
      <c r="DA1161" s="2">
        <v>513721</v>
      </c>
      <c r="DB1161" s="2">
        <v>120890</v>
      </c>
      <c r="DC1161" s="2">
        <v>225.15</v>
      </c>
      <c r="DD1161" s="2">
        <v>302026</v>
      </c>
      <c r="DE1161">
        <v>418</v>
      </c>
      <c r="DF1161">
        <v>37</v>
      </c>
      <c r="DG1161">
        <v>46.9</v>
      </c>
      <c r="DH1161">
        <v>2.79</v>
      </c>
      <c r="DI1161" s="2">
        <v>7.05</v>
      </c>
      <c r="DJ1161">
        <v>-0.37</v>
      </c>
      <c r="DK1161">
        <v>0.88220508669535214</v>
      </c>
      <c r="DL1161">
        <v>1.0937499999999999E-2</v>
      </c>
      <c r="DM1161">
        <v>0</v>
      </c>
      <c r="DN1161">
        <v>58.6</v>
      </c>
      <c r="DO1161">
        <v>0.13</v>
      </c>
      <c r="DP1161">
        <v>479.89</v>
      </c>
      <c r="DQ1161" s="2">
        <v>0</v>
      </c>
      <c r="DR1161" s="2">
        <v>50626.536467760052</v>
      </c>
      <c r="DS1161">
        <v>9.757887552174796E-2</v>
      </c>
      <c r="DT1161">
        <v>5.6313455375667596</v>
      </c>
      <c r="DU1161">
        <v>2458258.0251286626</v>
      </c>
      <c r="DV1161">
        <v>0</v>
      </c>
    </row>
    <row r="1162" spans="1:126" x14ac:dyDescent="0.15">
      <c r="A1162" t="s">
        <v>2035</v>
      </c>
      <c r="B1162" t="s">
        <v>2042</v>
      </c>
      <c r="C1162">
        <v>24</v>
      </c>
      <c r="D1162">
        <v>9</v>
      </c>
      <c r="E1162" t="s">
        <v>2043</v>
      </c>
      <c r="F1162">
        <v>24009</v>
      </c>
      <c r="G1162" t="s">
        <v>6146</v>
      </c>
      <c r="H1162">
        <v>79.7</v>
      </c>
      <c r="I1162">
        <v>13.3</v>
      </c>
      <c r="J1162">
        <v>0.3</v>
      </c>
      <c r="K1162">
        <v>1.4</v>
      </c>
      <c r="L1162">
        <v>2.6</v>
      </c>
      <c r="M1162">
        <v>2.7</v>
      </c>
      <c r="N1162">
        <f t="shared" si="74"/>
        <v>6545.0800000000008</v>
      </c>
      <c r="O1162">
        <f t="shared" si="72"/>
        <v>3454.9199999999992</v>
      </c>
      <c r="P1162">
        <f t="shared" si="73"/>
        <v>4.1459040000000007</v>
      </c>
      <c r="Q1162" s="4">
        <v>24009</v>
      </c>
      <c r="R1162" s="5">
        <v>38.522610999999998</v>
      </c>
      <c r="S1162" s="5">
        <v>-76.529493000000002</v>
      </c>
      <c r="T1162">
        <v>1</v>
      </c>
      <c r="U1162">
        <v>8.860597514678939E-2</v>
      </c>
      <c r="V1162">
        <v>88774</v>
      </c>
      <c r="W1162">
        <v>89793</v>
      </c>
      <c r="X1162">
        <v>90114</v>
      </c>
      <c r="Y1162">
        <v>90495</v>
      </c>
      <c r="Z1162">
        <v>48933</v>
      </c>
      <c r="AA1162">
        <v>23027</v>
      </c>
      <c r="AB1162">
        <v>40320.159</v>
      </c>
      <c r="AC1162">
        <v>95828</v>
      </c>
      <c r="AD1162">
        <v>4</v>
      </c>
      <c r="AE1162">
        <v>4.4388219366580106E-5</v>
      </c>
      <c r="AF1162">
        <v>39</v>
      </c>
      <c r="AG1162">
        <v>269</v>
      </c>
      <c r="AH1162">
        <v>0.1449814126394052</v>
      </c>
      <c r="AI1162" s="3">
        <v>32901</v>
      </c>
      <c r="AJ1162" s="3">
        <v>136435.10938285501</v>
      </c>
      <c r="AK1162">
        <v>51</v>
      </c>
      <c r="AL1162">
        <v>220870.40000000002</v>
      </c>
      <c r="AM1162">
        <v>592988</v>
      </c>
      <c r="AN1162">
        <v>19408</v>
      </c>
      <c r="AO1162">
        <v>612396</v>
      </c>
      <c r="AP1162">
        <v>1</v>
      </c>
      <c r="AQ1162">
        <v>4</v>
      </c>
      <c r="AR1162">
        <v>5</v>
      </c>
      <c r="AS1162">
        <v>5.5683627899724919E-2</v>
      </c>
      <c r="AT1162">
        <v>6</v>
      </c>
      <c r="AU1162">
        <v>32</v>
      </c>
      <c r="AV1162">
        <f t="shared" si="75"/>
        <v>38</v>
      </c>
      <c r="AW1162">
        <v>90912</v>
      </c>
      <c r="AX1162">
        <v>0.96</v>
      </c>
      <c r="AY1162">
        <v>2224426108.5128298</v>
      </c>
      <c r="AZ1162">
        <v>2224426.10851283</v>
      </c>
      <c r="BA1162">
        <v>29660.227171616902</v>
      </c>
      <c r="BB1162">
        <v>0.33715183441242869</v>
      </c>
      <c r="BC1162">
        <v>173568</v>
      </c>
      <c r="BD1162">
        <v>153772</v>
      </c>
      <c r="BE1162">
        <v>19796</v>
      </c>
      <c r="BF1162">
        <v>0.22299321873521527</v>
      </c>
      <c r="BG1162">
        <v>1268030</v>
      </c>
      <c r="BH1162">
        <v>14.071398450851143</v>
      </c>
      <c r="BI1162">
        <v>4629</v>
      </c>
      <c r="BJ1162">
        <v>42</v>
      </c>
      <c r="BK1162">
        <v>8</v>
      </c>
      <c r="BL1162">
        <v>1</v>
      </c>
      <c r="BM1162">
        <v>0</v>
      </c>
      <c r="BN1162">
        <v>1</v>
      </c>
      <c r="BO1162">
        <v>3</v>
      </c>
      <c r="BP1162">
        <v>1</v>
      </c>
      <c r="BQ1162">
        <v>13</v>
      </c>
      <c r="BR1162">
        <v>2</v>
      </c>
      <c r="BS1162">
        <v>0</v>
      </c>
      <c r="BT1162">
        <v>89212</v>
      </c>
      <c r="BU1162">
        <v>0.8</v>
      </c>
      <c r="BV1162">
        <v>0.6588948</v>
      </c>
      <c r="BW1162">
        <v>392</v>
      </c>
      <c r="BX1162">
        <v>0.79585709999999998</v>
      </c>
      <c r="BY1162">
        <v>-0.53422959999999997</v>
      </c>
      <c r="BZ1162">
        <v>44</v>
      </c>
      <c r="CA1162">
        <v>7</v>
      </c>
      <c r="CB1162">
        <v>2</v>
      </c>
      <c r="CC1162">
        <v>0</v>
      </c>
      <c r="CD1162">
        <v>0</v>
      </c>
      <c r="CE1162">
        <v>3</v>
      </c>
      <c r="CF1162">
        <v>1</v>
      </c>
      <c r="CG1162">
        <v>4</v>
      </c>
      <c r="CH1162">
        <v>2</v>
      </c>
      <c r="CI1162">
        <v>0</v>
      </c>
      <c r="CJ1162">
        <v>90562</v>
      </c>
      <c r="CK1162">
        <v>0.69565601466398719</v>
      </c>
      <c r="CL1162">
        <v>0.77998437075292204</v>
      </c>
      <c r="CM1162">
        <v>387</v>
      </c>
      <c r="CN1162">
        <v>-0.44304490519338668</v>
      </c>
      <c r="CO1162">
        <v>14570</v>
      </c>
      <c r="CP1162">
        <v>0.39428354100000002</v>
      </c>
      <c r="CQ1162">
        <v>0.41202877399999999</v>
      </c>
      <c r="CR1162">
        <v>83795</v>
      </c>
      <c r="CS1162">
        <v>0.92400000000000004</v>
      </c>
      <c r="CT1162">
        <v>81051</v>
      </c>
      <c r="CU1162">
        <v>0.93186933942999994</v>
      </c>
      <c r="CV1162">
        <v>156</v>
      </c>
      <c r="CW1162">
        <v>40</v>
      </c>
      <c r="CX1162">
        <v>50</v>
      </c>
      <c r="CY1162">
        <v>199</v>
      </c>
      <c r="CZ1162">
        <v>422</v>
      </c>
      <c r="DA1162" s="2">
        <v>35417</v>
      </c>
      <c r="DB1162" s="2">
        <v>13260</v>
      </c>
      <c r="DC1162" s="2">
        <v>191.19</v>
      </c>
      <c r="DD1162" s="2">
        <v>16311</v>
      </c>
      <c r="DE1162">
        <v>123</v>
      </c>
      <c r="DF1162">
        <v>15</v>
      </c>
      <c r="DG1162">
        <v>26.52</v>
      </c>
      <c r="DH1162">
        <v>4.42</v>
      </c>
      <c r="DI1162" s="2">
        <v>13.26</v>
      </c>
      <c r="DJ1162">
        <v>0.65</v>
      </c>
      <c r="DK1162">
        <v>0.86818029847117106</v>
      </c>
      <c r="DL1162">
        <v>0</v>
      </c>
      <c r="DM1162">
        <v>0</v>
      </c>
      <c r="DN1162">
        <v>11.6</v>
      </c>
      <c r="DO1162">
        <v>0.05</v>
      </c>
      <c r="DP1162">
        <v>155.87</v>
      </c>
      <c r="DQ1162" s="2">
        <v>0</v>
      </c>
      <c r="DR1162" s="2">
        <v>12191.825394230018</v>
      </c>
      <c r="DS1162">
        <v>4.9091487808902816E-2</v>
      </c>
      <c r="DT1162">
        <v>5.1368075296282703</v>
      </c>
      <c r="DU1162">
        <v>1134568.7337920081</v>
      </c>
      <c r="DV1162">
        <v>0</v>
      </c>
    </row>
    <row r="1163" spans="1:126" x14ac:dyDescent="0.15">
      <c r="A1163" t="s">
        <v>2035</v>
      </c>
      <c r="B1163" t="s">
        <v>2044</v>
      </c>
      <c r="C1163">
        <v>24</v>
      </c>
      <c r="D1163">
        <v>11</v>
      </c>
      <c r="E1163" t="s">
        <v>2045</v>
      </c>
      <c r="F1163">
        <v>24011</v>
      </c>
      <c r="G1163" t="s">
        <v>6147</v>
      </c>
      <c r="H1163">
        <v>78.2</v>
      </c>
      <c r="I1163">
        <v>13.7</v>
      </c>
      <c r="J1163">
        <v>0.3</v>
      </c>
      <c r="K1163">
        <v>0.6</v>
      </c>
      <c r="L1163">
        <v>1.8</v>
      </c>
      <c r="M1163">
        <v>5.5</v>
      </c>
      <c r="N1163">
        <f t="shared" si="74"/>
        <v>6336.87</v>
      </c>
      <c r="O1163">
        <f t="shared" si="72"/>
        <v>3663.13</v>
      </c>
      <c r="P1163">
        <f t="shared" si="73"/>
        <v>4.3957560000000013</v>
      </c>
      <c r="Q1163" s="4">
        <v>24011</v>
      </c>
      <c r="R1163" s="5">
        <v>38.871530999999997</v>
      </c>
      <c r="S1163" s="5">
        <v>-75.831661999999994</v>
      </c>
      <c r="T1163">
        <v>6</v>
      </c>
      <c r="U1163">
        <v>0.2051211138564768</v>
      </c>
      <c r="V1163">
        <v>32947</v>
      </c>
      <c r="W1163">
        <v>32759</v>
      </c>
      <c r="X1163">
        <v>32661</v>
      </c>
      <c r="Y1163">
        <v>32620</v>
      </c>
      <c r="Z1163">
        <v>17108</v>
      </c>
      <c r="AA1163">
        <v>23029</v>
      </c>
      <c r="AB1163">
        <v>13432.657999999999</v>
      </c>
      <c r="AC1163">
        <v>52465</v>
      </c>
      <c r="AD1163">
        <v>2</v>
      </c>
      <c r="AE1163">
        <v>6.1235112213343129E-5</v>
      </c>
      <c r="AF1163">
        <v>29</v>
      </c>
      <c r="AG1163">
        <v>658</v>
      </c>
      <c r="AH1163">
        <v>4.4072948328267476E-2</v>
      </c>
      <c r="AI1163" s="3">
        <v>150357</v>
      </c>
      <c r="AJ1163" s="3">
        <v>204442.37932546501</v>
      </c>
      <c r="AK1163">
        <v>79</v>
      </c>
      <c r="AL1163">
        <v>208684.79999999999</v>
      </c>
      <c r="AM1163">
        <v>664740</v>
      </c>
      <c r="AN1163">
        <v>102130</v>
      </c>
      <c r="AO1163">
        <v>766870</v>
      </c>
      <c r="AP1163">
        <v>3</v>
      </c>
      <c r="AQ1163">
        <v>0</v>
      </c>
      <c r="AR1163">
        <v>3</v>
      </c>
      <c r="AS1163">
        <v>9.157788699288745E-2</v>
      </c>
      <c r="AT1163">
        <v>2</v>
      </c>
      <c r="AU1163">
        <v>21</v>
      </c>
      <c r="AV1163">
        <f t="shared" si="75"/>
        <v>23</v>
      </c>
      <c r="AW1163">
        <v>27126</v>
      </c>
      <c r="AX1163">
        <v>0.81</v>
      </c>
      <c r="AY1163">
        <v>914212989.18950796</v>
      </c>
      <c r="AZ1163">
        <v>914212.98918950791</v>
      </c>
      <c r="BA1163">
        <v>30455.982449045299</v>
      </c>
      <c r="BB1163">
        <v>0.32834271613895905</v>
      </c>
      <c r="BC1163">
        <v>31961</v>
      </c>
      <c r="BD1163">
        <v>36870</v>
      </c>
      <c r="BE1163">
        <v>-4909</v>
      </c>
      <c r="BF1163">
        <v>-0.14899687376695905</v>
      </c>
      <c r="BG1163">
        <v>415390</v>
      </c>
      <c r="BH1163">
        <v>12.718226631150301</v>
      </c>
      <c r="BI1163">
        <v>2697</v>
      </c>
      <c r="BJ1163">
        <v>21</v>
      </c>
      <c r="BK1163">
        <v>6</v>
      </c>
      <c r="BL1163">
        <v>3</v>
      </c>
      <c r="BM1163">
        <v>0</v>
      </c>
      <c r="BN1163">
        <v>0</v>
      </c>
      <c r="BO1163">
        <v>0</v>
      </c>
      <c r="BP1163">
        <v>0</v>
      </c>
      <c r="BQ1163">
        <v>2</v>
      </c>
      <c r="BR1163">
        <v>1</v>
      </c>
      <c r="BS1163">
        <v>0</v>
      </c>
      <c r="BT1163">
        <v>33367</v>
      </c>
      <c r="BU1163">
        <v>0.76</v>
      </c>
      <c r="BV1163">
        <v>0.52694949999999996</v>
      </c>
      <c r="BW1163">
        <v>202</v>
      </c>
      <c r="BX1163">
        <v>0.98900109999999997</v>
      </c>
      <c r="BY1163">
        <v>-0.78545220000000004</v>
      </c>
      <c r="BZ1163">
        <v>28</v>
      </c>
      <c r="CA1163">
        <v>4</v>
      </c>
      <c r="CB1163">
        <v>3</v>
      </c>
      <c r="CC1163">
        <v>0</v>
      </c>
      <c r="CD1163">
        <v>0</v>
      </c>
      <c r="CE1163">
        <v>0</v>
      </c>
      <c r="CF1163">
        <v>0</v>
      </c>
      <c r="CG1163">
        <v>2</v>
      </c>
      <c r="CH1163">
        <v>1</v>
      </c>
      <c r="CI1163">
        <v>0</v>
      </c>
      <c r="CJ1163">
        <v>32525</v>
      </c>
      <c r="CK1163">
        <v>1.1683320522674865</v>
      </c>
      <c r="CL1163">
        <v>0.74175612441508398</v>
      </c>
      <c r="CM1163">
        <v>181</v>
      </c>
      <c r="CN1163">
        <v>6.0768519691596891E-2</v>
      </c>
      <c r="CO1163">
        <v>2688</v>
      </c>
      <c r="CP1163">
        <v>-0.88382857699999995</v>
      </c>
      <c r="CQ1163">
        <v>-0.76191941379999994</v>
      </c>
      <c r="CR1163">
        <v>28689</v>
      </c>
      <c r="CS1163">
        <v>0.88099999999999989</v>
      </c>
      <c r="CT1163">
        <v>27643</v>
      </c>
      <c r="CU1163">
        <v>0.87031131359000002</v>
      </c>
      <c r="CV1163">
        <v>14</v>
      </c>
      <c r="CW1163">
        <v>17</v>
      </c>
      <c r="CX1163">
        <v>12</v>
      </c>
      <c r="CY1163">
        <v>813</v>
      </c>
      <c r="CZ1163">
        <v>989</v>
      </c>
      <c r="DA1163" s="2">
        <v>14395</v>
      </c>
      <c r="DB1163" s="2">
        <v>3210</v>
      </c>
      <c r="DC1163" s="2">
        <v>104</v>
      </c>
      <c r="DD1163" s="2">
        <v>6206</v>
      </c>
      <c r="DE1163">
        <v>274</v>
      </c>
      <c r="DF1163">
        <v>20</v>
      </c>
      <c r="DG1163">
        <v>21.41</v>
      </c>
      <c r="DH1163">
        <v>12.24</v>
      </c>
      <c r="DI1163" s="2">
        <v>21.41</v>
      </c>
      <c r="DJ1163">
        <v>-1.68</v>
      </c>
      <c r="DK1163">
        <v>0.94577572045199088</v>
      </c>
      <c r="DL1163">
        <v>3.0395136778115501E-3</v>
      </c>
      <c r="DM1163">
        <v>0</v>
      </c>
      <c r="DN1163">
        <v>84.4</v>
      </c>
      <c r="DO1163">
        <v>0.40500000000000003</v>
      </c>
      <c r="DP1163">
        <v>2806.1200000000003</v>
      </c>
      <c r="DQ1163" s="2">
        <v>0</v>
      </c>
      <c r="DR1163" s="2">
        <v>44350.453722259961</v>
      </c>
      <c r="DS1163">
        <v>0.13231016147239694</v>
      </c>
      <c r="DT1163">
        <v>5.21331381216614</v>
      </c>
      <c r="DU1163">
        <v>1087939.3502291285</v>
      </c>
      <c r="DV1163">
        <v>0</v>
      </c>
    </row>
    <row r="1164" spans="1:126" x14ac:dyDescent="0.15">
      <c r="A1164" t="s">
        <v>2035</v>
      </c>
      <c r="B1164" t="s">
        <v>282</v>
      </c>
      <c r="C1164">
        <v>24</v>
      </c>
      <c r="D1164">
        <v>13</v>
      </c>
      <c r="E1164" t="s">
        <v>2046</v>
      </c>
      <c r="F1164">
        <v>24013</v>
      </c>
      <c r="G1164" t="s">
        <v>6148</v>
      </c>
      <c r="H1164">
        <v>91.2</v>
      </c>
      <c r="I1164">
        <v>3.1</v>
      </c>
      <c r="J1164">
        <v>0.2</v>
      </c>
      <c r="K1164">
        <v>1.4</v>
      </c>
      <c r="L1164">
        <v>1.5</v>
      </c>
      <c r="M1164">
        <v>2.6</v>
      </c>
      <c r="N1164">
        <f t="shared" si="74"/>
        <v>8338.0600000000013</v>
      </c>
      <c r="O1164">
        <f t="shared" si="72"/>
        <v>1661.9399999999987</v>
      </c>
      <c r="P1164">
        <f t="shared" si="73"/>
        <v>1.9943279999999992</v>
      </c>
      <c r="Q1164" s="4">
        <v>24013</v>
      </c>
      <c r="R1164" s="5">
        <v>39.563301000000003</v>
      </c>
      <c r="S1164" s="5">
        <v>-77.015367999999995</v>
      </c>
      <c r="T1164">
        <v>1</v>
      </c>
      <c r="U1164">
        <v>0.13582005016463009</v>
      </c>
      <c r="V1164">
        <v>167249</v>
      </c>
      <c r="W1164">
        <v>167399</v>
      </c>
      <c r="X1164">
        <v>167444</v>
      </c>
      <c r="Y1164">
        <v>167136</v>
      </c>
      <c r="Z1164">
        <v>89226</v>
      </c>
      <c r="AA1164">
        <v>23031</v>
      </c>
      <c r="AB1164">
        <v>74455.706999999995</v>
      </c>
      <c r="AC1164">
        <v>85385</v>
      </c>
      <c r="AD1164">
        <v>6</v>
      </c>
      <c r="AE1164">
        <v>3.5832875468813457E-5</v>
      </c>
      <c r="AF1164">
        <v>119</v>
      </c>
      <c r="AG1164">
        <v>1092</v>
      </c>
      <c r="AH1164">
        <v>0.10897435897435898</v>
      </c>
      <c r="AI1164" s="3">
        <v>132630</v>
      </c>
      <c r="AJ1164" s="3">
        <v>286463.67609048501</v>
      </c>
      <c r="AK1164">
        <v>35</v>
      </c>
      <c r="AL1164">
        <v>289555.20000000001</v>
      </c>
      <c r="AM1164">
        <v>1080130</v>
      </c>
      <c r="AN1164">
        <v>110837</v>
      </c>
      <c r="AO1164">
        <v>1190967</v>
      </c>
      <c r="AP1164">
        <v>9</v>
      </c>
      <c r="AQ1164">
        <v>2</v>
      </c>
      <c r="AR1164">
        <v>11</v>
      </c>
      <c r="AS1164">
        <v>6.5711264702895483E-2</v>
      </c>
      <c r="AT1164">
        <v>10</v>
      </c>
      <c r="AU1164">
        <v>101</v>
      </c>
      <c r="AV1164">
        <f t="shared" si="75"/>
        <v>111</v>
      </c>
      <c r="AW1164">
        <v>167160</v>
      </c>
      <c r="AX1164">
        <v>0.96</v>
      </c>
      <c r="AY1164">
        <v>1990512202.7069299</v>
      </c>
      <c r="AZ1164">
        <v>1990512.20270693</v>
      </c>
      <c r="BA1164">
        <v>13349.5673452667</v>
      </c>
      <c r="BB1164">
        <v>0.74908794729933015</v>
      </c>
      <c r="BC1164">
        <v>194038</v>
      </c>
      <c r="BD1164">
        <v>380014</v>
      </c>
      <c r="BE1164">
        <v>-185976</v>
      </c>
      <c r="BF1164">
        <v>-1.1119707741152414</v>
      </c>
      <c r="BG1164">
        <v>3660259</v>
      </c>
      <c r="BH1164">
        <v>21.859600821767277</v>
      </c>
      <c r="BI1164">
        <v>12154</v>
      </c>
      <c r="BJ1164">
        <v>99</v>
      </c>
      <c r="BK1164">
        <v>14</v>
      </c>
      <c r="BL1164">
        <v>7</v>
      </c>
      <c r="BM1164">
        <v>1</v>
      </c>
      <c r="BN1164">
        <v>4</v>
      </c>
      <c r="BO1164">
        <v>2</v>
      </c>
      <c r="BP1164">
        <v>5</v>
      </c>
      <c r="BQ1164">
        <v>24</v>
      </c>
      <c r="BR1164">
        <v>7</v>
      </c>
      <c r="BS1164">
        <v>0</v>
      </c>
      <c r="BT1164">
        <v>170089</v>
      </c>
      <c r="BU1164">
        <v>0.83</v>
      </c>
      <c r="BV1164">
        <v>0.65840169999999998</v>
      </c>
      <c r="BW1164">
        <v>724</v>
      </c>
      <c r="BX1164">
        <v>0.9583218</v>
      </c>
      <c r="BY1164">
        <v>-0.44791510000000001</v>
      </c>
      <c r="BZ1164">
        <v>100</v>
      </c>
      <c r="CA1164">
        <v>15</v>
      </c>
      <c r="CB1164">
        <v>8</v>
      </c>
      <c r="CC1164">
        <v>0</v>
      </c>
      <c r="CD1164">
        <v>3</v>
      </c>
      <c r="CE1164">
        <v>2</v>
      </c>
      <c r="CF1164">
        <v>4</v>
      </c>
      <c r="CG1164">
        <v>21</v>
      </c>
      <c r="CH1164">
        <v>6</v>
      </c>
      <c r="CI1164">
        <v>0</v>
      </c>
      <c r="CJ1164">
        <v>167682</v>
      </c>
      <c r="CK1164">
        <v>0.94822342290764661</v>
      </c>
      <c r="CL1164">
        <v>0.79790760869565214</v>
      </c>
      <c r="CM1164">
        <v>680</v>
      </c>
      <c r="CN1164">
        <v>-0.19078488740385072</v>
      </c>
      <c r="CO1164">
        <v>32476</v>
      </c>
      <c r="CP1164">
        <v>0.62017182400000004</v>
      </c>
      <c r="CQ1164">
        <v>0.52848860200000003</v>
      </c>
      <c r="CR1164">
        <v>157077</v>
      </c>
      <c r="CS1164">
        <v>0.93700000000000006</v>
      </c>
      <c r="CT1164">
        <v>152698</v>
      </c>
      <c r="CU1164">
        <v>0.93538754702500004</v>
      </c>
      <c r="CV1164">
        <v>280</v>
      </c>
      <c r="CW1164">
        <v>99</v>
      </c>
      <c r="CX1164">
        <v>86</v>
      </c>
      <c r="CY1164">
        <v>1118</v>
      </c>
      <c r="CZ1164">
        <v>1758</v>
      </c>
      <c r="DA1164" s="2">
        <v>81212</v>
      </c>
      <c r="DB1164" s="2">
        <v>27690</v>
      </c>
      <c r="DC1164" s="2">
        <v>175.46</v>
      </c>
      <c r="DD1164" s="2">
        <v>12223</v>
      </c>
      <c r="DE1164">
        <v>633</v>
      </c>
      <c r="DF1164">
        <v>60</v>
      </c>
      <c r="DG1164">
        <v>47.74</v>
      </c>
      <c r="DH1164">
        <v>5.97</v>
      </c>
      <c r="DI1164" s="2">
        <v>10.74</v>
      </c>
      <c r="DJ1164">
        <v>-1.34</v>
      </c>
      <c r="DK1164">
        <v>0.89037171077433463</v>
      </c>
      <c r="DL1164">
        <v>3.663003663003663E-3</v>
      </c>
      <c r="DM1164">
        <v>0</v>
      </c>
      <c r="DN1164">
        <v>58.3</v>
      </c>
      <c r="DO1164">
        <v>0.20699999999999999</v>
      </c>
      <c r="DP1164">
        <v>6835.08</v>
      </c>
      <c r="DQ1164" s="2">
        <v>0</v>
      </c>
      <c r="DR1164" s="2">
        <v>52300.903369560045</v>
      </c>
      <c r="DS1164">
        <v>0.15626367724842685</v>
      </c>
      <c r="DT1164">
        <v>7.3250378033347898</v>
      </c>
      <c r="DU1164">
        <v>2121002.7861521658</v>
      </c>
      <c r="DV1164">
        <v>0</v>
      </c>
    </row>
    <row r="1165" spans="1:126" x14ac:dyDescent="0.15">
      <c r="A1165" t="s">
        <v>2035</v>
      </c>
      <c r="B1165" t="s">
        <v>2047</v>
      </c>
      <c r="C1165">
        <v>24</v>
      </c>
      <c r="D1165">
        <v>15</v>
      </c>
      <c r="E1165" t="s">
        <v>2048</v>
      </c>
      <c r="F1165">
        <v>24015</v>
      </c>
      <c r="G1165" t="s">
        <v>6149</v>
      </c>
      <c r="H1165">
        <v>87.4</v>
      </c>
      <c r="I1165">
        <v>6</v>
      </c>
      <c r="J1165">
        <v>0.2</v>
      </c>
      <c r="K1165">
        <v>1.1000000000000001</v>
      </c>
      <c r="L1165">
        <v>1.9</v>
      </c>
      <c r="M1165">
        <v>3.4</v>
      </c>
      <c r="N1165">
        <f t="shared" si="74"/>
        <v>7691.1800000000012</v>
      </c>
      <c r="O1165">
        <f t="shared" si="72"/>
        <v>2308.8199999999988</v>
      </c>
      <c r="P1165">
        <f t="shared" si="73"/>
        <v>2.7705839999999995</v>
      </c>
      <c r="Q1165" s="4">
        <v>24015</v>
      </c>
      <c r="R1165" s="5">
        <v>39.562353999999999</v>
      </c>
      <c r="S1165" s="5">
        <v>-75.941585000000003</v>
      </c>
      <c r="T1165">
        <v>1</v>
      </c>
      <c r="U1165">
        <v>4.5081849494766117E-2</v>
      </c>
      <c r="V1165">
        <v>101109</v>
      </c>
      <c r="W1165">
        <v>101803</v>
      </c>
      <c r="X1165">
        <v>101960</v>
      </c>
      <c r="Y1165">
        <v>102452</v>
      </c>
      <c r="Z1165">
        <v>54968</v>
      </c>
      <c r="AA1165">
        <v>24001</v>
      </c>
      <c r="AB1165">
        <v>42747.627999999997</v>
      </c>
      <c r="AC1165">
        <v>66396</v>
      </c>
      <c r="AD1165">
        <v>2</v>
      </c>
      <c r="AE1165">
        <v>1.9615535504119263E-5</v>
      </c>
      <c r="AF1165">
        <v>38</v>
      </c>
      <c r="AG1165">
        <v>496</v>
      </c>
      <c r="AH1165">
        <v>7.6612903225806453E-2</v>
      </c>
      <c r="AI1165" s="3">
        <v>76667</v>
      </c>
      <c r="AJ1165" s="3">
        <v>221618.86854023</v>
      </c>
      <c r="AK1165">
        <v>44</v>
      </c>
      <c r="AL1165">
        <v>267449.59999999998</v>
      </c>
      <c r="AM1165">
        <v>1378555</v>
      </c>
      <c r="AN1165">
        <v>65747</v>
      </c>
      <c r="AO1165">
        <v>1444302</v>
      </c>
      <c r="AP1165">
        <v>2</v>
      </c>
      <c r="AQ1165">
        <v>0</v>
      </c>
      <c r="AR1165">
        <v>2</v>
      </c>
      <c r="AS1165">
        <v>1.9645786469946858E-2</v>
      </c>
      <c r="AT1165">
        <v>3</v>
      </c>
      <c r="AU1165">
        <v>42</v>
      </c>
      <c r="AV1165">
        <f t="shared" si="75"/>
        <v>45</v>
      </c>
      <c r="AW1165">
        <v>94088</v>
      </c>
      <c r="AX1165">
        <v>0.95</v>
      </c>
      <c r="AY1165">
        <v>517084555.95609599</v>
      </c>
      <c r="AZ1165">
        <v>517084.55595609598</v>
      </c>
      <c r="BA1165">
        <v>6054.9561913891102</v>
      </c>
      <c r="BB1165">
        <v>1.6515396121645316</v>
      </c>
      <c r="BC1165">
        <v>124467</v>
      </c>
      <c r="BD1165">
        <v>209555</v>
      </c>
      <c r="BE1165">
        <v>-85088</v>
      </c>
      <c r="BF1165">
        <v>-0.84154724109624268</v>
      </c>
      <c r="BG1165">
        <v>941271</v>
      </c>
      <c r="BH1165">
        <v>9.2317673597489218</v>
      </c>
      <c r="BI1165">
        <v>8241</v>
      </c>
      <c r="BJ1165">
        <v>49</v>
      </c>
      <c r="BK1165">
        <v>12</v>
      </c>
      <c r="BL1165">
        <v>4</v>
      </c>
      <c r="BM1165">
        <v>0</v>
      </c>
      <c r="BN1165">
        <v>0</v>
      </c>
      <c r="BO1165">
        <v>2</v>
      </c>
      <c r="BP1165">
        <v>1</v>
      </c>
      <c r="BQ1165">
        <v>7</v>
      </c>
      <c r="BR1165">
        <v>5</v>
      </c>
      <c r="BS1165">
        <v>0</v>
      </c>
      <c r="BT1165">
        <v>100796</v>
      </c>
      <c r="BU1165">
        <v>0.73</v>
      </c>
      <c r="BV1165">
        <v>0.56273010000000001</v>
      </c>
      <c r="BW1165">
        <v>365</v>
      </c>
      <c r="BX1165">
        <v>0.79368229999999995</v>
      </c>
      <c r="BY1165">
        <v>-1.094339</v>
      </c>
      <c r="BZ1165">
        <v>45</v>
      </c>
      <c r="CA1165">
        <v>11</v>
      </c>
      <c r="CB1165">
        <v>3</v>
      </c>
      <c r="CC1165">
        <v>0</v>
      </c>
      <c r="CD1165">
        <v>0</v>
      </c>
      <c r="CE1165">
        <v>3</v>
      </c>
      <c r="CF1165">
        <v>1</v>
      </c>
      <c r="CG1165">
        <v>6</v>
      </c>
      <c r="CH1165">
        <v>3</v>
      </c>
      <c r="CI1165">
        <v>0</v>
      </c>
      <c r="CJ1165">
        <v>102135</v>
      </c>
      <c r="CK1165">
        <v>0.70494933176677932</v>
      </c>
      <c r="CL1165">
        <v>0.68404132812999807</v>
      </c>
      <c r="CM1165">
        <v>382</v>
      </c>
      <c r="CN1165">
        <v>-0.89810219218627507</v>
      </c>
      <c r="CO1165">
        <v>12925</v>
      </c>
      <c r="CP1165">
        <v>-0.47801426959999999</v>
      </c>
      <c r="CQ1165">
        <v>-0.46005076220000002</v>
      </c>
      <c r="CR1165">
        <v>92162</v>
      </c>
      <c r="CS1165">
        <v>0.9</v>
      </c>
      <c r="CT1165">
        <v>90290</v>
      </c>
      <c r="CU1165">
        <v>0.91231366654099999</v>
      </c>
      <c r="CV1165">
        <v>164</v>
      </c>
      <c r="CW1165">
        <v>42</v>
      </c>
      <c r="CX1165">
        <v>45</v>
      </c>
      <c r="CY1165">
        <v>1325</v>
      </c>
      <c r="CZ1165">
        <v>797</v>
      </c>
      <c r="DA1165" s="2">
        <v>43254</v>
      </c>
      <c r="DB1165" s="2">
        <v>11060</v>
      </c>
      <c r="DC1165" s="2">
        <v>109.9</v>
      </c>
      <c r="DD1165" s="2">
        <v>11318</v>
      </c>
      <c r="DE1165">
        <v>266</v>
      </c>
      <c r="DF1165">
        <v>29</v>
      </c>
      <c r="DG1165">
        <v>18.64</v>
      </c>
      <c r="DH1165">
        <v>7.85</v>
      </c>
      <c r="DI1165" s="2">
        <v>18.64</v>
      </c>
      <c r="DJ1165">
        <v>0.1</v>
      </c>
      <c r="DK1165">
        <v>0.85014412980813125</v>
      </c>
      <c r="DL1165">
        <v>1.8145161290322582E-2</v>
      </c>
      <c r="DM1165">
        <v>0</v>
      </c>
      <c r="DN1165">
        <v>62.5</v>
      </c>
      <c r="DO1165">
        <v>0.23800000000000002</v>
      </c>
      <c r="DP1165">
        <v>1999.19</v>
      </c>
      <c r="DQ1165" s="2">
        <v>0</v>
      </c>
      <c r="DR1165" s="2">
        <v>24012.500798849996</v>
      </c>
      <c r="DS1165">
        <v>7.6899961912996972E-2</v>
      </c>
      <c r="DT1165">
        <v>5.2879852658689002</v>
      </c>
      <c r="DU1165">
        <v>1414269.5441625309</v>
      </c>
      <c r="DV1165">
        <v>0</v>
      </c>
    </row>
    <row r="1166" spans="1:126" x14ac:dyDescent="0.15">
      <c r="A1166" t="s">
        <v>2035</v>
      </c>
      <c r="B1166" t="s">
        <v>2049</v>
      </c>
      <c r="C1166">
        <v>24</v>
      </c>
      <c r="D1166">
        <v>17</v>
      </c>
      <c r="E1166" t="s">
        <v>2050</v>
      </c>
      <c r="F1166">
        <v>24017</v>
      </c>
      <c r="G1166" t="s">
        <v>6150</v>
      </c>
      <c r="H1166">
        <v>48.4</v>
      </c>
      <c r="I1166">
        <v>40.4</v>
      </c>
      <c r="J1166">
        <v>0.6</v>
      </c>
      <c r="K1166">
        <v>2.9</v>
      </c>
      <c r="L1166">
        <v>3.4</v>
      </c>
      <c r="M1166">
        <v>4.3</v>
      </c>
      <c r="N1166">
        <f t="shared" si="74"/>
        <v>4013.5399999999995</v>
      </c>
      <c r="O1166">
        <f t="shared" si="72"/>
        <v>5986.4600000000009</v>
      </c>
      <c r="P1166">
        <f t="shared" si="73"/>
        <v>7.1837520000000037</v>
      </c>
      <c r="Q1166" s="4">
        <v>24017</v>
      </c>
      <c r="R1166" s="5">
        <v>38.472853000000001</v>
      </c>
      <c r="S1166" s="5">
        <v>-77.015427000000003</v>
      </c>
      <c r="T1166">
        <v>1</v>
      </c>
      <c r="U1166">
        <v>5.7949841639798542E-2</v>
      </c>
      <c r="V1166">
        <v>147107</v>
      </c>
      <c r="W1166">
        <v>150960</v>
      </c>
      <c r="X1166">
        <v>152754</v>
      </c>
      <c r="Y1166">
        <v>155793</v>
      </c>
      <c r="Z1166">
        <v>83903</v>
      </c>
      <c r="AA1166">
        <v>24003</v>
      </c>
      <c r="AB1166">
        <v>69223.828000000009</v>
      </c>
      <c r="AC1166">
        <v>90607</v>
      </c>
      <c r="AD1166">
        <v>4</v>
      </c>
      <c r="AE1166">
        <v>2.618589365908585E-5</v>
      </c>
      <c r="AF1166">
        <v>50</v>
      </c>
      <c r="AG1166">
        <v>382</v>
      </c>
      <c r="AH1166">
        <v>0.13089005235602094</v>
      </c>
      <c r="AI1166" s="3">
        <v>46659</v>
      </c>
      <c r="AJ1166" s="3">
        <v>292980.95753850002</v>
      </c>
      <c r="AK1166">
        <v>45</v>
      </c>
      <c r="AL1166">
        <v>411692.79999999999</v>
      </c>
      <c r="AM1166">
        <v>541035</v>
      </c>
      <c r="AN1166">
        <v>26791</v>
      </c>
      <c r="AO1166">
        <v>567826</v>
      </c>
      <c r="AP1166">
        <v>3</v>
      </c>
      <c r="AQ1166">
        <v>0</v>
      </c>
      <c r="AR1166">
        <v>3</v>
      </c>
      <c r="AS1166">
        <v>1.987281399046105E-2</v>
      </c>
      <c r="AT1166">
        <v>4</v>
      </c>
      <c r="AU1166">
        <v>38</v>
      </c>
      <c r="AV1166">
        <f t="shared" si="75"/>
        <v>42</v>
      </c>
      <c r="AW1166">
        <v>133962</v>
      </c>
      <c r="AX1166">
        <v>0.91</v>
      </c>
      <c r="AY1166">
        <v>2279254722.7202601</v>
      </c>
      <c r="AZ1166">
        <v>2279254.7227202603</v>
      </c>
      <c r="BA1166">
        <v>18950.7739417704</v>
      </c>
      <c r="BB1166">
        <v>0.52768293425517954</v>
      </c>
      <c r="BC1166">
        <v>179186</v>
      </c>
      <c r="BD1166">
        <v>346284</v>
      </c>
      <c r="BE1166">
        <v>-167098</v>
      </c>
      <c r="BF1166">
        <v>-1.1358942810335335</v>
      </c>
      <c r="BG1166">
        <v>2114252</v>
      </c>
      <c r="BH1166">
        <v>13.840894510127395</v>
      </c>
      <c r="BI1166">
        <v>6859</v>
      </c>
      <c r="BJ1166">
        <v>71</v>
      </c>
      <c r="BK1166">
        <v>15</v>
      </c>
      <c r="BL1166">
        <v>3</v>
      </c>
      <c r="BM1166">
        <v>0</v>
      </c>
      <c r="BN1166">
        <v>1</v>
      </c>
      <c r="BO1166">
        <v>0</v>
      </c>
      <c r="BP1166">
        <v>1</v>
      </c>
      <c r="BQ1166">
        <v>12</v>
      </c>
      <c r="BR1166">
        <v>2</v>
      </c>
      <c r="BS1166">
        <v>1</v>
      </c>
      <c r="BT1166">
        <v>142226</v>
      </c>
      <c r="BU1166">
        <v>0.78</v>
      </c>
      <c r="BV1166">
        <v>0.67558430000000003</v>
      </c>
      <c r="BW1166">
        <v>568</v>
      </c>
      <c r="BX1166">
        <v>0.74529270000000003</v>
      </c>
      <c r="BY1166">
        <v>-0.53411620000000004</v>
      </c>
      <c r="BZ1166">
        <v>67</v>
      </c>
      <c r="CA1166">
        <v>11</v>
      </c>
      <c r="CB1166">
        <v>3</v>
      </c>
      <c r="CC1166">
        <v>0</v>
      </c>
      <c r="CD1166">
        <v>1</v>
      </c>
      <c r="CE1166">
        <v>0</v>
      </c>
      <c r="CF1166">
        <v>1</v>
      </c>
      <c r="CG1166">
        <v>10</v>
      </c>
      <c r="CH1166">
        <v>2</v>
      </c>
      <c r="CI1166">
        <v>1</v>
      </c>
      <c r="CJ1166">
        <v>154687</v>
      </c>
      <c r="CK1166">
        <v>0.62060806661193246</v>
      </c>
      <c r="CL1166">
        <v>0.77641856132341047</v>
      </c>
      <c r="CM1166">
        <v>581</v>
      </c>
      <c r="CN1166">
        <v>-0.60768519691596889</v>
      </c>
      <c r="CO1166">
        <v>24186</v>
      </c>
      <c r="CP1166">
        <v>0.16651041599999999</v>
      </c>
      <c r="CQ1166">
        <v>0.21092359099999999</v>
      </c>
      <c r="CR1166">
        <v>138178</v>
      </c>
      <c r="CS1166">
        <v>0.88099999999999989</v>
      </c>
      <c r="CT1166">
        <v>132691</v>
      </c>
      <c r="CU1166">
        <v>0.92669347040600003</v>
      </c>
      <c r="CV1166">
        <v>159</v>
      </c>
      <c r="CW1166">
        <v>109</v>
      </c>
      <c r="CX1166">
        <v>64</v>
      </c>
      <c r="CY1166">
        <v>274</v>
      </c>
      <c r="CZ1166">
        <v>614</v>
      </c>
      <c r="DA1166" s="2">
        <v>63058</v>
      </c>
      <c r="DB1166" s="2">
        <v>22630</v>
      </c>
      <c r="DC1166" s="2">
        <v>166.16</v>
      </c>
      <c r="DD1166" s="2">
        <v>78821</v>
      </c>
      <c r="DE1166">
        <v>223</v>
      </c>
      <c r="DF1166">
        <v>28</v>
      </c>
      <c r="DG1166">
        <v>18.97</v>
      </c>
      <c r="DH1166">
        <v>1.96</v>
      </c>
      <c r="DI1166" s="2">
        <v>9.81</v>
      </c>
      <c r="DJ1166">
        <v>0.55000000000000004</v>
      </c>
      <c r="DK1166">
        <v>0.95002036048779437</v>
      </c>
      <c r="DL1166">
        <v>1.0471204188481676E-2</v>
      </c>
      <c r="DM1166">
        <v>0</v>
      </c>
      <c r="DN1166">
        <v>28.2</v>
      </c>
      <c r="DO1166">
        <v>6.9000000000000006E-2</v>
      </c>
      <c r="DP1166">
        <v>1305.71</v>
      </c>
      <c r="DQ1166" s="2">
        <v>0</v>
      </c>
      <c r="DR1166" s="2">
        <v>27226.520396029948</v>
      </c>
      <c r="DS1166">
        <v>3.5502327116074643E-2</v>
      </c>
      <c r="DT1166">
        <v>6.3670649039206904</v>
      </c>
      <c r="DU1166">
        <v>2621274.7780768401</v>
      </c>
      <c r="DV1166">
        <v>0</v>
      </c>
    </row>
    <row r="1167" spans="1:126" x14ac:dyDescent="0.15">
      <c r="A1167" t="s">
        <v>2035</v>
      </c>
      <c r="B1167" t="s">
        <v>2051</v>
      </c>
      <c r="C1167">
        <v>24</v>
      </c>
      <c r="D1167">
        <v>19</v>
      </c>
      <c r="E1167" t="s">
        <v>2052</v>
      </c>
      <c r="F1167">
        <v>24019</v>
      </c>
      <c r="G1167" t="s">
        <v>6151</v>
      </c>
      <c r="H1167">
        <v>66.2</v>
      </c>
      <c r="I1167">
        <v>27.4</v>
      </c>
      <c r="J1167">
        <v>0.3</v>
      </c>
      <c r="K1167">
        <v>0.9</v>
      </c>
      <c r="L1167">
        <v>1.8</v>
      </c>
      <c r="M1167">
        <v>3.5</v>
      </c>
      <c r="N1167">
        <f t="shared" si="74"/>
        <v>5149.5900000000011</v>
      </c>
      <c r="O1167">
        <f t="shared" si="72"/>
        <v>4850.4099999999989</v>
      </c>
      <c r="P1167">
        <f t="shared" si="73"/>
        <v>5.8204920000000007</v>
      </c>
      <c r="Q1167" s="4">
        <v>24019</v>
      </c>
      <c r="R1167" s="5">
        <v>38.429195999999997</v>
      </c>
      <c r="S1167" s="5">
        <v>-76.047432999999998</v>
      </c>
      <c r="T1167">
        <v>6</v>
      </c>
      <c r="U1167">
        <v>0.15254025269006993</v>
      </c>
      <c r="V1167">
        <v>32570</v>
      </c>
      <c r="W1167">
        <v>32614</v>
      </c>
      <c r="X1167">
        <v>32534</v>
      </c>
      <c r="Y1167">
        <v>32411</v>
      </c>
      <c r="Z1167">
        <v>16883</v>
      </c>
      <c r="AA1167">
        <v>24005</v>
      </c>
      <c r="AB1167">
        <v>13681.530999999999</v>
      </c>
      <c r="AC1167">
        <v>47093</v>
      </c>
      <c r="AD1167">
        <v>1</v>
      </c>
      <c r="AE1167">
        <v>3.0737075059937297E-5</v>
      </c>
      <c r="AF1167">
        <v>12</v>
      </c>
      <c r="AG1167">
        <v>423</v>
      </c>
      <c r="AH1167">
        <v>2.8368794326241134E-2</v>
      </c>
      <c r="AI1167" s="3">
        <v>126420</v>
      </c>
      <c r="AJ1167" s="3">
        <v>346080.942029725</v>
      </c>
      <c r="AK1167">
        <v>90</v>
      </c>
      <c r="AL1167">
        <v>629100.80000000005</v>
      </c>
      <c r="AM1167">
        <v>410756</v>
      </c>
      <c r="AN1167">
        <v>86523</v>
      </c>
      <c r="AO1167">
        <v>497279</v>
      </c>
      <c r="AP1167">
        <v>19</v>
      </c>
      <c r="AQ1167">
        <v>2</v>
      </c>
      <c r="AR1167">
        <v>21</v>
      </c>
      <c r="AS1167">
        <v>0.64389525970442152</v>
      </c>
      <c r="AT1167">
        <v>19</v>
      </c>
      <c r="AU1167">
        <v>23</v>
      </c>
      <c r="AV1167">
        <f t="shared" si="75"/>
        <v>42</v>
      </c>
      <c r="AW1167">
        <v>25862</v>
      </c>
      <c r="AX1167">
        <v>0.77</v>
      </c>
      <c r="AY1167">
        <v>1198411671.11081</v>
      </c>
      <c r="AZ1167">
        <v>1198411.67111081</v>
      </c>
      <c r="BA1167">
        <v>39182.075313820103</v>
      </c>
      <c r="BB1167">
        <v>0.25521874275181261</v>
      </c>
      <c r="BC1167">
        <v>29707</v>
      </c>
      <c r="BD1167">
        <v>32950</v>
      </c>
      <c r="BE1167">
        <v>-3243</v>
      </c>
      <c r="BF1167">
        <v>-9.9570156585815167E-2</v>
      </c>
      <c r="BG1167">
        <v>557443</v>
      </c>
      <c r="BH1167">
        <v>17.134167332636626</v>
      </c>
      <c r="BI1167">
        <v>3427</v>
      </c>
      <c r="BJ1167">
        <v>24</v>
      </c>
      <c r="BK1167">
        <v>9</v>
      </c>
      <c r="BL1167">
        <v>2</v>
      </c>
      <c r="BM1167">
        <v>0</v>
      </c>
      <c r="BN1167">
        <v>0</v>
      </c>
      <c r="BO1167">
        <v>1</v>
      </c>
      <c r="BP1167">
        <v>1</v>
      </c>
      <c r="BQ1167">
        <v>4</v>
      </c>
      <c r="BR1167">
        <v>1</v>
      </c>
      <c r="BS1167">
        <v>0</v>
      </c>
      <c r="BT1167">
        <v>32043</v>
      </c>
      <c r="BU1167">
        <v>0.71</v>
      </c>
      <c r="BV1167">
        <v>0.60529449999999996</v>
      </c>
      <c r="BW1167">
        <v>204</v>
      </c>
      <c r="BX1167">
        <v>1.3107390000000001</v>
      </c>
      <c r="BY1167">
        <v>-4.7513100000000003E-2</v>
      </c>
      <c r="BZ1167">
        <v>21</v>
      </c>
      <c r="CA1167">
        <v>7</v>
      </c>
      <c r="CB1167">
        <v>2</v>
      </c>
      <c r="CC1167">
        <v>0</v>
      </c>
      <c r="CD1167">
        <v>0</v>
      </c>
      <c r="CE1167">
        <v>1</v>
      </c>
      <c r="CF1167">
        <v>1</v>
      </c>
      <c r="CG1167">
        <v>2</v>
      </c>
      <c r="CH1167">
        <v>0</v>
      </c>
      <c r="CI1167">
        <v>0</v>
      </c>
      <c r="CJ1167">
        <v>32527</v>
      </c>
      <c r="CK1167">
        <v>1.0452854551603283</v>
      </c>
      <c r="CL1167">
        <v>0.7710729869099564</v>
      </c>
      <c r="CM1167">
        <v>172</v>
      </c>
      <c r="CN1167">
        <v>4.0983420257123489E-2</v>
      </c>
      <c r="CO1167">
        <v>3448</v>
      </c>
      <c r="CP1167">
        <v>-0.69379310429999996</v>
      </c>
      <c r="CQ1167">
        <v>-0.7891112186</v>
      </c>
      <c r="CR1167">
        <v>27124</v>
      </c>
      <c r="CS1167">
        <v>0.83900000000000008</v>
      </c>
      <c r="CT1167">
        <v>28140</v>
      </c>
      <c r="CU1167">
        <v>0.88001042481000002</v>
      </c>
      <c r="CV1167">
        <v>68</v>
      </c>
      <c r="CW1167">
        <v>17</v>
      </c>
      <c r="CX1167">
        <v>13</v>
      </c>
      <c r="CY1167">
        <v>480</v>
      </c>
      <c r="CZ1167">
        <v>610</v>
      </c>
      <c r="DA1167" s="2">
        <v>16231</v>
      </c>
      <c r="DB1167" s="2">
        <v>2565</v>
      </c>
      <c r="DC1167" s="2">
        <v>134.72</v>
      </c>
      <c r="DD1167" s="2">
        <v>10769</v>
      </c>
      <c r="DE1167">
        <v>146</v>
      </c>
      <c r="DF1167">
        <v>37</v>
      </c>
      <c r="DG1167">
        <v>27.56</v>
      </c>
      <c r="DH1167">
        <v>9.19</v>
      </c>
      <c r="DI1167" s="2">
        <v>52.05</v>
      </c>
      <c r="DJ1167">
        <v>0.2</v>
      </c>
      <c r="DK1167">
        <v>0.91531403258978006</v>
      </c>
      <c r="DL1167">
        <v>2.3640661938534278E-3</v>
      </c>
      <c r="DM1167">
        <v>0</v>
      </c>
      <c r="DN1167">
        <v>62.3</v>
      </c>
      <c r="DO1167">
        <v>9.9000000000000005E-2</v>
      </c>
      <c r="DP1167">
        <v>8076.48</v>
      </c>
      <c r="DQ1167" s="2">
        <v>0</v>
      </c>
      <c r="DR1167" s="2">
        <v>37887.097590810008</v>
      </c>
      <c r="DS1167">
        <v>4.8539664159248957E-2</v>
      </c>
      <c r="DT1167">
        <v>4.3811196923123603</v>
      </c>
      <c r="DU1167">
        <v>2756165.90332946</v>
      </c>
      <c r="DV1167">
        <v>0</v>
      </c>
    </row>
    <row r="1168" spans="1:126" x14ac:dyDescent="0.15">
      <c r="A1168" t="s">
        <v>2035</v>
      </c>
      <c r="B1168" t="s">
        <v>2053</v>
      </c>
      <c r="C1168">
        <v>24</v>
      </c>
      <c r="D1168">
        <v>21</v>
      </c>
      <c r="E1168" t="s">
        <v>2054</v>
      </c>
      <c r="F1168">
        <v>24021</v>
      </c>
      <c r="G1168" t="s">
        <v>6152</v>
      </c>
      <c r="H1168">
        <v>77.8</v>
      </c>
      <c r="I1168">
        <v>8.4</v>
      </c>
      <c r="J1168">
        <v>0.2</v>
      </c>
      <c r="K1168">
        <v>3.8</v>
      </c>
      <c r="L1168">
        <v>2.4</v>
      </c>
      <c r="M1168">
        <v>7.3</v>
      </c>
      <c r="N1168">
        <f t="shared" si="74"/>
        <v>6196.9299999999994</v>
      </c>
      <c r="O1168">
        <f t="shared" si="72"/>
        <v>3803.0700000000006</v>
      </c>
      <c r="P1168">
        <f t="shared" si="73"/>
        <v>4.5636840000000021</v>
      </c>
      <c r="Q1168" s="4">
        <v>24021</v>
      </c>
      <c r="R1168" s="5">
        <v>39.470213999999999</v>
      </c>
      <c r="S1168" s="5">
        <v>-77.397627999999997</v>
      </c>
      <c r="T1168">
        <v>1</v>
      </c>
      <c r="U1168">
        <v>6.2511225978742174E-2</v>
      </c>
      <c r="V1168">
        <v>234268</v>
      </c>
      <c r="W1168">
        <v>239253</v>
      </c>
      <c r="X1168">
        <v>241373</v>
      </c>
      <c r="Y1168">
        <v>245482</v>
      </c>
      <c r="Z1168">
        <v>131755</v>
      </c>
      <c r="AA1168">
        <v>24009</v>
      </c>
      <c r="AB1168">
        <v>111210.637</v>
      </c>
      <c r="AC1168">
        <v>83700</v>
      </c>
      <c r="AD1168">
        <v>13</v>
      </c>
      <c r="AE1168">
        <v>5.3858550873544268E-5</v>
      </c>
      <c r="AF1168">
        <v>167</v>
      </c>
      <c r="AG1168">
        <v>1308</v>
      </c>
      <c r="AH1168">
        <v>0.12767584097859327</v>
      </c>
      <c r="AI1168" s="3">
        <v>181512</v>
      </c>
      <c r="AJ1168" s="3">
        <v>422686.54204674001</v>
      </c>
      <c r="AK1168">
        <v>50</v>
      </c>
      <c r="AL1168">
        <v>427136</v>
      </c>
      <c r="AM1168">
        <v>645783</v>
      </c>
      <c r="AN1168">
        <v>141868</v>
      </c>
      <c r="AO1168">
        <v>787651</v>
      </c>
      <c r="AP1168">
        <v>16</v>
      </c>
      <c r="AQ1168">
        <v>4</v>
      </c>
      <c r="AR1168">
        <v>20</v>
      </c>
      <c r="AS1168">
        <v>8.3593518158601984E-2</v>
      </c>
      <c r="AT1168">
        <v>21</v>
      </c>
      <c r="AU1168">
        <v>141</v>
      </c>
      <c r="AV1168">
        <f t="shared" si="75"/>
        <v>162</v>
      </c>
      <c r="AW1168">
        <v>219374</v>
      </c>
      <c r="AX1168">
        <v>0.92999999999999994</v>
      </c>
      <c r="AY1168">
        <v>845996031.94214797</v>
      </c>
      <c r="AZ1168">
        <v>845996.03194214799</v>
      </c>
      <c r="BA1168">
        <v>4328.2301288092603</v>
      </c>
      <c r="BB1168">
        <v>2.3104131948619608</v>
      </c>
      <c r="BC1168">
        <v>394952</v>
      </c>
      <c r="BD1168">
        <v>682673</v>
      </c>
      <c r="BE1168">
        <v>-287721</v>
      </c>
      <c r="BF1168">
        <v>-1.228170300681271</v>
      </c>
      <c r="BG1168">
        <v>4259628</v>
      </c>
      <c r="BH1168">
        <v>17.6474916415672</v>
      </c>
      <c r="BI1168">
        <v>14198</v>
      </c>
      <c r="BJ1168">
        <v>157</v>
      </c>
      <c r="BK1168">
        <v>31</v>
      </c>
      <c r="BL1168">
        <v>7</v>
      </c>
      <c r="BM1168">
        <v>1</v>
      </c>
      <c r="BN1168">
        <v>4</v>
      </c>
      <c r="BO1168">
        <v>5</v>
      </c>
      <c r="BP1168">
        <v>1</v>
      </c>
      <c r="BQ1168">
        <v>26</v>
      </c>
      <c r="BR1168">
        <v>13</v>
      </c>
      <c r="BS1168">
        <v>2</v>
      </c>
      <c r="BT1168">
        <v>227980</v>
      </c>
      <c r="BU1168">
        <v>0.78</v>
      </c>
      <c r="BV1168">
        <v>0.66150640000000005</v>
      </c>
      <c r="BW1168">
        <v>1271</v>
      </c>
      <c r="BX1168">
        <v>1.0834280000000001</v>
      </c>
      <c r="BY1168">
        <v>-0.104628</v>
      </c>
      <c r="BZ1168">
        <v>159</v>
      </c>
      <c r="CA1168">
        <v>31</v>
      </c>
      <c r="CB1168">
        <v>13</v>
      </c>
      <c r="CC1168">
        <v>4</v>
      </c>
      <c r="CD1168">
        <v>4</v>
      </c>
      <c r="CE1168">
        <v>2</v>
      </c>
      <c r="CF1168">
        <v>1</v>
      </c>
      <c r="CG1168">
        <v>33</v>
      </c>
      <c r="CH1168">
        <v>13</v>
      </c>
      <c r="CI1168">
        <v>2</v>
      </c>
      <c r="CJ1168">
        <v>243475</v>
      </c>
      <c r="CK1168">
        <v>1.076085840435363</v>
      </c>
      <c r="CL1168">
        <v>0.79703023758099356</v>
      </c>
      <c r="CM1168">
        <v>1319</v>
      </c>
      <c r="CN1168">
        <v>0.17382623074573064</v>
      </c>
      <c r="CO1168">
        <v>54550</v>
      </c>
      <c r="CP1168">
        <v>0.85063059699999999</v>
      </c>
      <c r="CQ1168">
        <v>0.59100891</v>
      </c>
      <c r="CR1168">
        <v>227622</v>
      </c>
      <c r="CS1168">
        <v>0.92599999999999993</v>
      </c>
      <c r="CT1168">
        <v>212013</v>
      </c>
      <c r="CU1168">
        <v>0.91881508174100002</v>
      </c>
      <c r="CV1168">
        <v>427</v>
      </c>
      <c r="CW1168">
        <v>165</v>
      </c>
      <c r="CX1168">
        <v>162</v>
      </c>
      <c r="CY1168">
        <v>1362</v>
      </c>
      <c r="CZ1168">
        <v>2140</v>
      </c>
      <c r="DA1168" s="2">
        <v>137614</v>
      </c>
      <c r="DB1168" s="2">
        <v>41115</v>
      </c>
      <c r="DC1168" s="2">
        <v>247.71</v>
      </c>
      <c r="DD1168" s="2">
        <v>44895</v>
      </c>
      <c r="DE1168">
        <v>711</v>
      </c>
      <c r="DF1168">
        <v>80</v>
      </c>
      <c r="DG1168">
        <v>48.47</v>
      </c>
      <c r="DH1168">
        <v>4.1399999999999997</v>
      </c>
      <c r="DI1168" s="2">
        <v>12.43</v>
      </c>
      <c r="DJ1168">
        <v>0.1</v>
      </c>
      <c r="DK1168">
        <v>0.83331129622283928</v>
      </c>
      <c r="DL1168">
        <v>1.5290519877675841E-2</v>
      </c>
      <c r="DM1168">
        <v>0</v>
      </c>
      <c r="DN1168">
        <v>69.2</v>
      </c>
      <c r="DO1168">
        <v>0.16200000000000001</v>
      </c>
      <c r="DP1168">
        <v>3817.4700000000003</v>
      </c>
      <c r="DQ1168" s="2">
        <v>0</v>
      </c>
      <c r="DR1168" s="2">
        <v>33569.033821139965</v>
      </c>
      <c r="DS1168">
        <v>6.5967702129858224E-2</v>
      </c>
      <c r="DT1168">
        <v>8.0867408891159904</v>
      </c>
      <c r="DU1168">
        <v>3454138.1564134476</v>
      </c>
      <c r="DV1168">
        <v>0</v>
      </c>
    </row>
    <row r="1169" spans="1:126" x14ac:dyDescent="0.15">
      <c r="A1169" t="s">
        <v>2035</v>
      </c>
      <c r="B1169" t="s">
        <v>2055</v>
      </c>
      <c r="C1169">
        <v>24</v>
      </c>
      <c r="D1169">
        <v>23</v>
      </c>
      <c r="E1169" t="s">
        <v>2056</v>
      </c>
      <c r="F1169">
        <v>24023</v>
      </c>
      <c r="G1169" t="s">
        <v>6153</v>
      </c>
      <c r="H1169">
        <v>97.3</v>
      </c>
      <c r="I1169">
        <v>1</v>
      </c>
      <c r="J1169">
        <v>0.1</v>
      </c>
      <c r="K1169">
        <v>0.3</v>
      </c>
      <c r="L1169">
        <v>0.6</v>
      </c>
      <c r="M1169">
        <v>0.7</v>
      </c>
      <c r="N1169">
        <f t="shared" si="74"/>
        <v>9469.24</v>
      </c>
      <c r="O1169">
        <f t="shared" si="72"/>
        <v>530.76000000000022</v>
      </c>
      <c r="P1169">
        <f t="shared" si="73"/>
        <v>0.63691200000000048</v>
      </c>
      <c r="Q1169" s="4">
        <v>24023</v>
      </c>
      <c r="R1169" s="5">
        <v>39.547299000000002</v>
      </c>
      <c r="S1169" s="5">
        <v>-79.274619000000001</v>
      </c>
      <c r="T1169">
        <v>6</v>
      </c>
      <c r="U1169">
        <v>0.13815203339662374</v>
      </c>
      <c r="V1169">
        <v>30079</v>
      </c>
      <c r="W1169">
        <v>29945</v>
      </c>
      <c r="X1169">
        <v>29813</v>
      </c>
      <c r="Y1169">
        <v>29416</v>
      </c>
      <c r="Z1169">
        <v>15460</v>
      </c>
      <c r="AA1169">
        <v>24011</v>
      </c>
      <c r="AB1169">
        <v>11655.882999999998</v>
      </c>
      <c r="AC1169">
        <v>45432</v>
      </c>
      <c r="AD1169">
        <v>1</v>
      </c>
      <c r="AE1169">
        <v>3.3542414382987286E-5</v>
      </c>
      <c r="AF1169">
        <v>87</v>
      </c>
      <c r="AG1169">
        <v>667</v>
      </c>
      <c r="AH1169">
        <v>0.13043478260869565</v>
      </c>
      <c r="AI1169" s="3">
        <v>95197</v>
      </c>
      <c r="AJ1169" s="3">
        <v>414145.06836178503</v>
      </c>
      <c r="AK1169">
        <v>97</v>
      </c>
      <c r="AL1169">
        <v>419891.20000000001</v>
      </c>
      <c r="AM1169">
        <v>775091</v>
      </c>
      <c r="AN1169">
        <v>53591</v>
      </c>
      <c r="AO1169">
        <v>828682</v>
      </c>
      <c r="AP1169">
        <v>5</v>
      </c>
      <c r="AQ1169">
        <v>1</v>
      </c>
      <c r="AR1169">
        <v>6</v>
      </c>
      <c r="AS1169">
        <v>0.20036734012355986</v>
      </c>
      <c r="AT1169">
        <v>6</v>
      </c>
      <c r="AU1169">
        <v>37</v>
      </c>
      <c r="AV1169">
        <f t="shared" si="75"/>
        <v>43</v>
      </c>
      <c r="AW1169">
        <v>21014</v>
      </c>
      <c r="AX1169">
        <v>0.72</v>
      </c>
      <c r="AY1169">
        <v>567987195.84124804</v>
      </c>
      <c r="AZ1169">
        <v>567987.19584124803</v>
      </c>
      <c r="BA1169">
        <v>19069.181573781399</v>
      </c>
      <c r="BB1169">
        <v>0.52440635489827214</v>
      </c>
      <c r="BC1169">
        <v>37269</v>
      </c>
      <c r="BD1169">
        <v>31214</v>
      </c>
      <c r="BE1169">
        <v>6055</v>
      </c>
      <c r="BF1169">
        <v>0.20130323481498721</v>
      </c>
      <c r="BG1169">
        <v>582369</v>
      </c>
      <c r="BH1169">
        <v>19.534062321805923</v>
      </c>
      <c r="BI1169">
        <v>4088</v>
      </c>
      <c r="BJ1169">
        <v>24</v>
      </c>
      <c r="BK1169">
        <v>7</v>
      </c>
      <c r="BL1169">
        <v>2</v>
      </c>
      <c r="BM1169">
        <v>0</v>
      </c>
      <c r="BN1169">
        <v>0</v>
      </c>
      <c r="BO1169">
        <v>1</v>
      </c>
      <c r="BP1169">
        <v>1</v>
      </c>
      <c r="BQ1169">
        <v>3</v>
      </c>
      <c r="BR1169">
        <v>1</v>
      </c>
      <c r="BS1169">
        <v>0</v>
      </c>
      <c r="BT1169">
        <v>29555</v>
      </c>
      <c r="BU1169">
        <v>0.67</v>
      </c>
      <c r="BV1169">
        <v>0.5524464</v>
      </c>
      <c r="BW1169">
        <v>213</v>
      </c>
      <c r="BX1169">
        <v>1.319574</v>
      </c>
      <c r="BY1169">
        <v>-0.1606022</v>
      </c>
      <c r="BZ1169">
        <v>27</v>
      </c>
      <c r="CA1169">
        <v>7</v>
      </c>
      <c r="CB1169">
        <v>1</v>
      </c>
      <c r="CC1169">
        <v>0</v>
      </c>
      <c r="CD1169">
        <v>0</v>
      </c>
      <c r="CE1169">
        <v>1</v>
      </c>
      <c r="CF1169">
        <v>2</v>
      </c>
      <c r="CG1169">
        <v>2</v>
      </c>
      <c r="CH1169">
        <v>1</v>
      </c>
      <c r="CI1169">
        <v>0</v>
      </c>
      <c r="CJ1169">
        <v>29652</v>
      </c>
      <c r="CK1169">
        <v>1.38270605692702</v>
      </c>
      <c r="CL1169">
        <v>0.7081531315072882</v>
      </c>
      <c r="CM1169">
        <v>224</v>
      </c>
      <c r="CN1169">
        <v>0.49038782169730516</v>
      </c>
      <c r="CO1169">
        <v>2936</v>
      </c>
      <c r="CP1169">
        <v>-0.22292398829999999</v>
      </c>
      <c r="CQ1169">
        <v>-0.16521884649999999</v>
      </c>
      <c r="CR1169">
        <v>26250</v>
      </c>
      <c r="CS1169">
        <v>0.89300000000000002</v>
      </c>
      <c r="CT1169">
        <v>25357</v>
      </c>
      <c r="CU1169">
        <v>0.88981393530000008</v>
      </c>
      <c r="CV1169">
        <v>33</v>
      </c>
      <c r="CW1169">
        <v>12</v>
      </c>
      <c r="CX1169">
        <v>16</v>
      </c>
      <c r="CY1169">
        <v>481</v>
      </c>
      <c r="CZ1169">
        <v>1055</v>
      </c>
      <c r="DA1169" s="2">
        <v>17210</v>
      </c>
      <c r="DB1169" s="2">
        <v>2585</v>
      </c>
      <c r="DC1169" s="2">
        <v>143.87</v>
      </c>
      <c r="DD1169" s="2">
        <v>805</v>
      </c>
      <c r="DE1169">
        <v>309</v>
      </c>
      <c r="DF1169">
        <v>36</v>
      </c>
      <c r="DG1169">
        <v>30.11</v>
      </c>
      <c r="DH1169">
        <v>20.07</v>
      </c>
      <c r="DI1169" s="2">
        <v>26.77</v>
      </c>
      <c r="DJ1169">
        <v>0.35</v>
      </c>
      <c r="DK1169">
        <v>0.9661123774908873</v>
      </c>
      <c r="DL1169">
        <v>5.9970014992503746E-3</v>
      </c>
      <c r="DM1169">
        <v>0</v>
      </c>
      <c r="DN1169">
        <v>1.1000000000000001</v>
      </c>
      <c r="DO1169">
        <v>3.0000000000000001E-3</v>
      </c>
      <c r="DP1169">
        <v>851.64</v>
      </c>
      <c r="DQ1169" s="2">
        <v>0</v>
      </c>
      <c r="DR1169" s="2">
        <v>11962.482980649997</v>
      </c>
      <c r="DS1169">
        <v>7.2520702889656416E-3</v>
      </c>
      <c r="DT1169">
        <v>6.0714865544632</v>
      </c>
      <c r="DU1169">
        <v>2549363.7751374184</v>
      </c>
      <c r="DV1169">
        <v>1</v>
      </c>
    </row>
    <row r="1170" spans="1:126" x14ac:dyDescent="0.15">
      <c r="A1170" t="s">
        <v>2035</v>
      </c>
      <c r="B1170" t="s">
        <v>2057</v>
      </c>
      <c r="C1170">
        <v>24</v>
      </c>
      <c r="D1170">
        <v>25</v>
      </c>
      <c r="E1170" t="s">
        <v>2058</v>
      </c>
      <c r="F1170">
        <v>24025</v>
      </c>
      <c r="G1170" t="s">
        <v>6154</v>
      </c>
      <c r="H1170">
        <v>79.2</v>
      </c>
      <c r="I1170">
        <v>12.4</v>
      </c>
      <c r="J1170">
        <v>0.2</v>
      </c>
      <c r="K1170">
        <v>2.4</v>
      </c>
      <c r="L1170">
        <v>2.2999999999999998</v>
      </c>
      <c r="M1170">
        <v>3.5</v>
      </c>
      <c r="N1170">
        <f t="shared" si="74"/>
        <v>6449.7400000000007</v>
      </c>
      <c r="O1170">
        <f t="shared" si="72"/>
        <v>3550.2599999999993</v>
      </c>
      <c r="P1170">
        <f t="shared" si="73"/>
        <v>4.2603120000000008</v>
      </c>
      <c r="Q1170" s="4">
        <v>24025</v>
      </c>
      <c r="R1170" s="5">
        <v>39.537429000000003</v>
      </c>
      <c r="S1170" s="5">
        <v>-76.299789000000004</v>
      </c>
      <c r="T1170">
        <v>1</v>
      </c>
      <c r="U1170">
        <v>8.2754751159931403E-2</v>
      </c>
      <c r="V1170">
        <v>245396</v>
      </c>
      <c r="W1170">
        <v>248029</v>
      </c>
      <c r="X1170">
        <v>248966</v>
      </c>
      <c r="Y1170">
        <v>249661</v>
      </c>
      <c r="Z1170">
        <v>134813</v>
      </c>
      <c r="AA1170">
        <v>24013</v>
      </c>
      <c r="AB1170">
        <v>111559.92000000001</v>
      </c>
      <c r="AC1170">
        <v>80465</v>
      </c>
      <c r="AD1170">
        <v>3</v>
      </c>
      <c r="AE1170">
        <v>1.204983813050778E-5</v>
      </c>
      <c r="AF1170">
        <v>90</v>
      </c>
      <c r="AG1170">
        <v>582</v>
      </c>
      <c r="AH1170">
        <v>0.15463917525773196</v>
      </c>
      <c r="AI1170" s="3">
        <v>65472</v>
      </c>
      <c r="AJ1170" s="3">
        <v>279745.45602251502</v>
      </c>
      <c r="AK1170">
        <v>35</v>
      </c>
      <c r="AL1170">
        <v>337113.59999999998</v>
      </c>
      <c r="AM1170">
        <v>325509</v>
      </c>
      <c r="AN1170">
        <v>52218</v>
      </c>
      <c r="AO1170">
        <v>377727</v>
      </c>
      <c r="AP1170">
        <v>11</v>
      </c>
      <c r="AQ1170">
        <v>3</v>
      </c>
      <c r="AR1170">
        <v>14</v>
      </c>
      <c r="AS1170">
        <v>5.6445012478379547E-2</v>
      </c>
      <c r="AT1170">
        <v>12</v>
      </c>
      <c r="AU1170">
        <v>117</v>
      </c>
      <c r="AV1170">
        <f t="shared" si="75"/>
        <v>129</v>
      </c>
      <c r="AW1170">
        <v>238238</v>
      </c>
      <c r="AX1170">
        <v>0.98</v>
      </c>
      <c r="AY1170">
        <v>1513089473.79474</v>
      </c>
      <c r="AZ1170">
        <v>1513089.4737947399</v>
      </c>
      <c r="BA1170">
        <v>6897.9656032151897</v>
      </c>
      <c r="BB1170">
        <v>1.4497027928551762</v>
      </c>
      <c r="BC1170">
        <v>466724</v>
      </c>
      <c r="BD1170">
        <v>764422</v>
      </c>
      <c r="BE1170">
        <v>-297698</v>
      </c>
      <c r="BF1170">
        <v>-1.21313305840356</v>
      </c>
      <c r="BG1170">
        <v>3616916</v>
      </c>
      <c r="BH1170">
        <v>14.527750777214559</v>
      </c>
      <c r="BI1170">
        <v>19029</v>
      </c>
      <c r="BJ1170">
        <v>117</v>
      </c>
      <c r="BK1170">
        <v>18</v>
      </c>
      <c r="BL1170">
        <v>7</v>
      </c>
      <c r="BM1170">
        <v>0</v>
      </c>
      <c r="BN1170">
        <v>5</v>
      </c>
      <c r="BO1170">
        <v>5</v>
      </c>
      <c r="BP1170">
        <v>2</v>
      </c>
      <c r="BQ1170">
        <v>27</v>
      </c>
      <c r="BR1170">
        <v>7</v>
      </c>
      <c r="BS1170">
        <v>0</v>
      </c>
      <c r="BT1170">
        <v>242514</v>
      </c>
      <c r="BU1170">
        <v>0.81</v>
      </c>
      <c r="BV1170">
        <v>0.6810524</v>
      </c>
      <c r="BW1170">
        <v>976</v>
      </c>
      <c r="BX1170">
        <v>0.77521300000000004</v>
      </c>
      <c r="BY1170">
        <v>-0.4982084</v>
      </c>
      <c r="BZ1170">
        <v>127</v>
      </c>
      <c r="CA1170">
        <v>17</v>
      </c>
      <c r="CB1170">
        <v>7</v>
      </c>
      <c r="CC1170">
        <v>1</v>
      </c>
      <c r="CD1170">
        <v>4</v>
      </c>
      <c r="CE1170">
        <v>5</v>
      </c>
      <c r="CF1170">
        <v>2</v>
      </c>
      <c r="CG1170">
        <v>26</v>
      </c>
      <c r="CH1170">
        <v>7</v>
      </c>
      <c r="CI1170">
        <v>1</v>
      </c>
      <c r="CJ1170">
        <v>249949</v>
      </c>
      <c r="CK1170">
        <v>0.78816078480009921</v>
      </c>
      <c r="CL1170">
        <v>0.79311875277394028</v>
      </c>
      <c r="CM1170">
        <v>952</v>
      </c>
      <c r="CN1170">
        <v>-0.39004910313676144</v>
      </c>
      <c r="CO1170">
        <v>49342</v>
      </c>
      <c r="CP1170">
        <v>0.26614934499999998</v>
      </c>
      <c r="CQ1170">
        <v>0.32896226200000001</v>
      </c>
      <c r="CR1170">
        <v>228610</v>
      </c>
      <c r="CS1170">
        <v>0.91299999999999992</v>
      </c>
      <c r="CT1170">
        <v>222820</v>
      </c>
      <c r="CU1170">
        <v>0.93102198989499996</v>
      </c>
      <c r="CV1170">
        <v>339</v>
      </c>
      <c r="CW1170">
        <v>154</v>
      </c>
      <c r="CX1170">
        <v>153</v>
      </c>
      <c r="CY1170">
        <v>613</v>
      </c>
      <c r="CZ1170">
        <v>967</v>
      </c>
      <c r="DA1170" s="2">
        <v>126108</v>
      </c>
      <c r="DB1170" s="2">
        <v>36570</v>
      </c>
      <c r="DC1170" s="2">
        <v>176.15</v>
      </c>
      <c r="DD1170" s="2">
        <v>49793</v>
      </c>
      <c r="DE1170">
        <v>373</v>
      </c>
      <c r="DF1170">
        <v>30</v>
      </c>
      <c r="DG1170">
        <v>36.92</v>
      </c>
      <c r="DH1170">
        <v>5.22</v>
      </c>
      <c r="DI1170" s="2">
        <v>8.83</v>
      </c>
      <c r="DJ1170">
        <v>0.04</v>
      </c>
      <c r="DK1170">
        <v>0.89873533724340171</v>
      </c>
      <c r="DL1170">
        <v>3.4364261168384879E-3</v>
      </c>
      <c r="DM1170">
        <v>0</v>
      </c>
      <c r="DN1170">
        <v>34.4</v>
      </c>
      <c r="DO1170">
        <v>0.10199999999999999</v>
      </c>
      <c r="DP1170">
        <v>851.97</v>
      </c>
      <c r="DQ1170" s="2">
        <v>0</v>
      </c>
      <c r="DR1170" s="2">
        <v>21568.447714760045</v>
      </c>
      <c r="DS1170">
        <v>5.6326406293289263E-2</v>
      </c>
      <c r="DT1170">
        <v>6.0402821684313999</v>
      </c>
      <c r="DU1170">
        <v>2036261.2668157155</v>
      </c>
      <c r="DV1170">
        <v>0</v>
      </c>
    </row>
    <row r="1171" spans="1:126" x14ac:dyDescent="0.15">
      <c r="A1171" t="s">
        <v>2035</v>
      </c>
      <c r="B1171" t="s">
        <v>323</v>
      </c>
      <c r="C1171">
        <v>24</v>
      </c>
      <c r="D1171">
        <v>27</v>
      </c>
      <c r="E1171" t="s">
        <v>2059</v>
      </c>
      <c r="F1171">
        <v>24027</v>
      </c>
      <c r="G1171" t="s">
        <v>6155</v>
      </c>
      <c r="H1171">
        <v>59.2</v>
      </c>
      <c r="I1171">
        <v>17.100000000000001</v>
      </c>
      <c r="J1171">
        <v>0.2</v>
      </c>
      <c r="K1171">
        <v>14.3</v>
      </c>
      <c r="L1171">
        <v>3.4</v>
      </c>
      <c r="M1171">
        <v>5.8</v>
      </c>
      <c r="N1171">
        <f t="shared" si="74"/>
        <v>4046.7799999999997</v>
      </c>
      <c r="O1171">
        <f t="shared" si="72"/>
        <v>5953.22</v>
      </c>
      <c r="P1171">
        <f t="shared" si="73"/>
        <v>7.1438640000000033</v>
      </c>
      <c r="Q1171" s="4">
        <v>24027</v>
      </c>
      <c r="R1171" s="5">
        <v>39.252263999999997</v>
      </c>
      <c r="S1171" s="5">
        <v>-76.924406000000005</v>
      </c>
      <c r="T1171">
        <v>1</v>
      </c>
      <c r="U1171">
        <v>3.5062033907860425E-2</v>
      </c>
      <c r="V1171">
        <v>288676</v>
      </c>
      <c r="W1171">
        <v>299269</v>
      </c>
      <c r="X1171">
        <v>304115</v>
      </c>
      <c r="Y1171">
        <v>312400</v>
      </c>
      <c r="Z1171">
        <v>168788</v>
      </c>
      <c r="AA1171">
        <v>24015</v>
      </c>
      <c r="AB1171">
        <v>145548.13</v>
      </c>
      <c r="AC1171">
        <v>110238</v>
      </c>
      <c r="AD1171">
        <v>6</v>
      </c>
      <c r="AE1171">
        <v>1.9729378688982787E-5</v>
      </c>
      <c r="AF1171">
        <v>38</v>
      </c>
      <c r="AG1171">
        <v>293</v>
      </c>
      <c r="AH1171">
        <v>0.12969283276450511</v>
      </c>
      <c r="AI1171" s="3">
        <v>37475</v>
      </c>
      <c r="AJ1171" s="3">
        <v>160604.10299164502</v>
      </c>
      <c r="AK1171">
        <v>24</v>
      </c>
      <c r="AL1171">
        <v>162278.39999999999</v>
      </c>
      <c r="AM1171">
        <v>247949</v>
      </c>
      <c r="AN1171">
        <v>24627</v>
      </c>
      <c r="AO1171">
        <v>272576</v>
      </c>
      <c r="AP1171">
        <v>20</v>
      </c>
      <c r="AQ1171">
        <v>2</v>
      </c>
      <c r="AR1171">
        <v>22</v>
      </c>
      <c r="AS1171">
        <v>7.3512458691010432E-2</v>
      </c>
      <c r="AT1171">
        <v>22</v>
      </c>
      <c r="AU1171">
        <v>154</v>
      </c>
      <c r="AV1171">
        <f t="shared" si="75"/>
        <v>176</v>
      </c>
      <c r="AW1171">
        <v>406890</v>
      </c>
      <c r="AX1171">
        <v>0.99</v>
      </c>
      <c r="AY1171">
        <v>395058561.52317703</v>
      </c>
      <c r="AZ1171">
        <v>395058.56152317702</v>
      </c>
      <c r="BA1171">
        <v>1585.2603374544599</v>
      </c>
      <c r="BB1171">
        <v>6.3081121527695272</v>
      </c>
      <c r="BC1171">
        <v>1267246</v>
      </c>
      <c r="BD1171">
        <v>1239383</v>
      </c>
      <c r="BE1171">
        <v>27863</v>
      </c>
      <c r="BF1171">
        <v>9.6519973950033949E-2</v>
      </c>
      <c r="BG1171">
        <v>6742752</v>
      </c>
      <c r="BH1171">
        <v>22.171717935649344</v>
      </c>
      <c r="BI1171">
        <v>16332</v>
      </c>
      <c r="BJ1171">
        <v>155</v>
      </c>
      <c r="BK1171">
        <v>15</v>
      </c>
      <c r="BL1171">
        <v>15</v>
      </c>
      <c r="BM1171">
        <v>0</v>
      </c>
      <c r="BN1171">
        <v>24</v>
      </c>
      <c r="BO1171">
        <v>4</v>
      </c>
      <c r="BP1171">
        <v>2</v>
      </c>
      <c r="BQ1171">
        <v>42</v>
      </c>
      <c r="BR1171">
        <v>7</v>
      </c>
      <c r="BS1171">
        <v>1</v>
      </c>
      <c r="BT1171">
        <v>281884</v>
      </c>
      <c r="BU1171">
        <v>0.81</v>
      </c>
      <c r="BV1171">
        <v>0.70473750000000002</v>
      </c>
      <c r="BW1171">
        <v>1736</v>
      </c>
      <c r="BX1171">
        <v>0.94010300000000002</v>
      </c>
      <c r="BY1171">
        <v>6.7794400000000005E-2</v>
      </c>
      <c r="BZ1171">
        <v>158</v>
      </c>
      <c r="CA1171">
        <v>8</v>
      </c>
      <c r="CB1171">
        <v>20</v>
      </c>
      <c r="CC1171">
        <v>4</v>
      </c>
      <c r="CD1171">
        <v>25</v>
      </c>
      <c r="CE1171">
        <v>6</v>
      </c>
      <c r="CF1171">
        <v>2</v>
      </c>
      <c r="CG1171">
        <v>46</v>
      </c>
      <c r="CH1171">
        <v>5</v>
      </c>
      <c r="CI1171">
        <v>2</v>
      </c>
      <c r="CJ1171">
        <v>308705</v>
      </c>
      <c r="CK1171">
        <v>0.89405743347208499</v>
      </c>
      <c r="CL1171">
        <v>0.81782734232205767</v>
      </c>
      <c r="CM1171">
        <v>1707</v>
      </c>
      <c r="CN1171">
        <v>0.10457838272507372</v>
      </c>
      <c r="CO1171">
        <v>106652</v>
      </c>
      <c r="CP1171">
        <v>1.421884267</v>
      </c>
      <c r="CQ1171">
        <v>1.2495633989999999</v>
      </c>
      <c r="CR1171">
        <v>290994</v>
      </c>
      <c r="CS1171">
        <v>0.92500000000000004</v>
      </c>
      <c r="CT1171">
        <v>263850</v>
      </c>
      <c r="CU1171">
        <v>0.93659763083499992</v>
      </c>
      <c r="CV1171">
        <v>736</v>
      </c>
      <c r="CW1171">
        <v>256</v>
      </c>
      <c r="CX1171">
        <v>608</v>
      </c>
      <c r="CY1171">
        <v>694</v>
      </c>
      <c r="CZ1171">
        <v>496</v>
      </c>
      <c r="DA1171" s="2">
        <v>225608</v>
      </c>
      <c r="DB1171" s="2">
        <v>70485</v>
      </c>
      <c r="DC1171" s="2">
        <v>260.02999999999997</v>
      </c>
      <c r="DD1171" s="2">
        <v>121342</v>
      </c>
      <c r="DE1171">
        <v>171</v>
      </c>
      <c r="DF1171">
        <v>19</v>
      </c>
      <c r="DG1171">
        <v>61.72</v>
      </c>
      <c r="DH1171">
        <v>2.2999999999999998</v>
      </c>
      <c r="DI1171" s="2">
        <v>7.55</v>
      </c>
      <c r="DJ1171">
        <v>-1.42</v>
      </c>
      <c r="DK1171">
        <v>0.702895263509006</v>
      </c>
      <c r="DL1171">
        <v>6.8259385665529011E-3</v>
      </c>
      <c r="DM1171">
        <v>0</v>
      </c>
      <c r="DN1171">
        <v>29.5</v>
      </c>
      <c r="DO1171">
        <v>0.17399999999999999</v>
      </c>
      <c r="DP1171">
        <v>343.15</v>
      </c>
      <c r="DQ1171" s="2">
        <v>0</v>
      </c>
      <c r="DR1171" s="2">
        <v>10610.539169089998</v>
      </c>
      <c r="DS1171">
        <v>3.899545476266917E-2</v>
      </c>
      <c r="DT1171">
        <v>5.2726413625127897</v>
      </c>
      <c r="DU1171">
        <v>855635.80408239551</v>
      </c>
      <c r="DV1171">
        <v>1</v>
      </c>
    </row>
    <row r="1172" spans="1:126" x14ac:dyDescent="0.15">
      <c r="A1172" t="s">
        <v>2035</v>
      </c>
      <c r="B1172" t="s">
        <v>646</v>
      </c>
      <c r="C1172">
        <v>24</v>
      </c>
      <c r="D1172">
        <v>29</v>
      </c>
      <c r="E1172" t="s">
        <v>2060</v>
      </c>
      <c r="F1172">
        <v>24029</v>
      </c>
      <c r="G1172" t="s">
        <v>6156</v>
      </c>
      <c r="H1172">
        <v>78.099999999999994</v>
      </c>
      <c r="I1172">
        <v>14.9</v>
      </c>
      <c r="J1172">
        <v>0.1</v>
      </c>
      <c r="K1172">
        <v>0.8</v>
      </c>
      <c r="L1172">
        <v>1.6</v>
      </c>
      <c r="M1172">
        <v>4.5</v>
      </c>
      <c r="N1172">
        <f t="shared" si="74"/>
        <v>6345.08</v>
      </c>
      <c r="O1172">
        <f t="shared" si="72"/>
        <v>3654.92</v>
      </c>
      <c r="P1172">
        <f t="shared" si="73"/>
        <v>4.3859040000000018</v>
      </c>
      <c r="Q1172" s="4">
        <v>24029</v>
      </c>
      <c r="R1172" s="5">
        <v>39.241278999999999</v>
      </c>
      <c r="S1172" s="5">
        <v>-76.125986999999995</v>
      </c>
      <c r="T1172">
        <v>6</v>
      </c>
      <c r="U1172">
        <v>2.3075067662640353E-2</v>
      </c>
      <c r="V1172">
        <v>20184</v>
      </c>
      <c r="W1172">
        <v>20016</v>
      </c>
      <c r="X1172">
        <v>19923</v>
      </c>
      <c r="Y1172">
        <v>19696</v>
      </c>
      <c r="Z1172">
        <v>9165</v>
      </c>
      <c r="AA1172">
        <v>24017</v>
      </c>
      <c r="AB1172">
        <v>7206.652</v>
      </c>
      <c r="AC1172">
        <v>58147</v>
      </c>
      <c r="AD1172">
        <v>1</v>
      </c>
      <c r="AE1172">
        <v>5.019324398935903E-5</v>
      </c>
      <c r="AF1172">
        <v>17</v>
      </c>
      <c r="AG1172">
        <v>367</v>
      </c>
      <c r="AH1172">
        <v>4.632152588555858E-2</v>
      </c>
      <c r="AI1172" s="3">
        <v>133201</v>
      </c>
      <c r="AJ1172" s="3">
        <v>177300.50499847502</v>
      </c>
      <c r="AK1172">
        <v>123</v>
      </c>
      <c r="AL1172">
        <v>265164.79999999999</v>
      </c>
      <c r="AM1172">
        <v>301100</v>
      </c>
      <c r="AN1172">
        <v>72617</v>
      </c>
      <c r="AO1172">
        <v>373717</v>
      </c>
      <c r="AP1172">
        <v>2</v>
      </c>
      <c r="AQ1172">
        <v>1</v>
      </c>
      <c r="AR1172">
        <v>3</v>
      </c>
      <c r="AS1172">
        <v>0.1498800959232614</v>
      </c>
      <c r="AT1172">
        <v>3</v>
      </c>
      <c r="AU1172">
        <v>27</v>
      </c>
      <c r="AV1172">
        <f t="shared" si="75"/>
        <v>30</v>
      </c>
      <c r="AW1172">
        <v>16501</v>
      </c>
      <c r="AX1172">
        <v>0.84</v>
      </c>
      <c r="AY1172">
        <v>452930104.49788702</v>
      </c>
      <c r="AZ1172">
        <v>452930.10449788702</v>
      </c>
      <c r="BA1172">
        <v>23322.408205512998</v>
      </c>
      <c r="BB1172">
        <v>0.42877218818407353</v>
      </c>
      <c r="BC1172">
        <v>7523</v>
      </c>
      <c r="BD1172">
        <v>39644</v>
      </c>
      <c r="BE1172">
        <v>-32121</v>
      </c>
      <c r="BF1172">
        <v>-1.59140903686088</v>
      </c>
      <c r="BG1172">
        <v>575930</v>
      </c>
      <c r="BH1172">
        <v>28.907795010791549</v>
      </c>
      <c r="BI1172">
        <v>2109</v>
      </c>
      <c r="BJ1172">
        <v>21</v>
      </c>
      <c r="BK1172">
        <v>8</v>
      </c>
      <c r="BL1172">
        <v>1</v>
      </c>
      <c r="BM1172">
        <v>0</v>
      </c>
      <c r="BN1172">
        <v>2</v>
      </c>
      <c r="BO1172">
        <v>0</v>
      </c>
      <c r="BP1172">
        <v>0</v>
      </c>
      <c r="BQ1172">
        <v>5</v>
      </c>
      <c r="BR1172">
        <v>1</v>
      </c>
      <c r="BS1172">
        <v>0</v>
      </c>
      <c r="BT1172">
        <v>20247</v>
      </c>
      <c r="BU1172">
        <v>0.7</v>
      </c>
      <c r="BV1172">
        <v>0.61116190000000004</v>
      </c>
      <c r="BW1172">
        <v>219</v>
      </c>
      <c r="BX1172">
        <v>1.8768210000000001</v>
      </c>
      <c r="BY1172">
        <v>1.093709</v>
      </c>
      <c r="BZ1172">
        <v>21</v>
      </c>
      <c r="CA1172">
        <v>6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2</v>
      </c>
      <c r="CH1172">
        <v>1</v>
      </c>
      <c r="CI1172">
        <v>0</v>
      </c>
      <c r="CJ1172">
        <v>19793</v>
      </c>
      <c r="CK1172">
        <v>1.6167331885009852</v>
      </c>
      <c r="CL1172">
        <v>0.79593457201842144</v>
      </c>
      <c r="CM1172">
        <v>213</v>
      </c>
      <c r="CN1172">
        <v>1.6061261076627877</v>
      </c>
      <c r="CO1172">
        <v>2694</v>
      </c>
      <c r="CP1172">
        <v>-0.31842592920000001</v>
      </c>
      <c r="CQ1172">
        <v>5.4554039999999998E-2</v>
      </c>
      <c r="CR1172">
        <v>17487</v>
      </c>
      <c r="CS1172">
        <v>0.88500000000000001</v>
      </c>
      <c r="CT1172">
        <v>17136</v>
      </c>
      <c r="CU1172">
        <v>0.88043788672000001</v>
      </c>
      <c r="CV1172">
        <v>32</v>
      </c>
      <c r="CW1172">
        <v>7</v>
      </c>
      <c r="CX1172">
        <v>17</v>
      </c>
      <c r="CY1172">
        <v>682</v>
      </c>
      <c r="CZ1172">
        <v>555</v>
      </c>
      <c r="DA1172" s="2">
        <v>12927</v>
      </c>
      <c r="DB1172" s="2">
        <v>2030</v>
      </c>
      <c r="DC1172" s="2">
        <v>255.72</v>
      </c>
      <c r="DD1172" s="2">
        <v>3526</v>
      </c>
      <c r="DE1172">
        <v>122</v>
      </c>
      <c r="DF1172">
        <v>7</v>
      </c>
      <c r="DG1172">
        <v>70.2</v>
      </c>
      <c r="DH1172">
        <v>15.04</v>
      </c>
      <c r="DI1172" s="2">
        <v>50.14</v>
      </c>
      <c r="DJ1172">
        <v>-0.23</v>
      </c>
      <c r="DK1172">
        <v>0.90953521369959689</v>
      </c>
      <c r="DL1172">
        <v>2.1798365122615803E-2</v>
      </c>
      <c r="DM1172">
        <v>0</v>
      </c>
      <c r="DN1172">
        <v>108.9</v>
      </c>
      <c r="DO1172">
        <v>0.41</v>
      </c>
      <c r="DP1172">
        <v>5631.6500000000005</v>
      </c>
      <c r="DQ1172" s="2">
        <v>0</v>
      </c>
      <c r="DR1172" s="2">
        <v>32052.25948144</v>
      </c>
      <c r="DS1172">
        <v>9.2227225351969339E-2</v>
      </c>
      <c r="DT1172">
        <v>4.1333786017054504</v>
      </c>
      <c r="DU1172">
        <v>1096026.5102455053</v>
      </c>
      <c r="DV1172">
        <v>1</v>
      </c>
    </row>
    <row r="1173" spans="1:126" x14ac:dyDescent="0.15">
      <c r="A1173" t="s">
        <v>2035</v>
      </c>
      <c r="B1173" t="s">
        <v>204</v>
      </c>
      <c r="C1173">
        <v>24</v>
      </c>
      <c r="D1173">
        <v>31</v>
      </c>
      <c r="E1173" t="s">
        <v>2061</v>
      </c>
      <c r="F1173">
        <v>24031</v>
      </c>
      <c r="G1173" t="s">
        <v>6157</v>
      </c>
      <c r="H1173">
        <v>49.3</v>
      </c>
      <c r="I1173">
        <v>16.600000000000001</v>
      </c>
      <c r="J1173">
        <v>0.2</v>
      </c>
      <c r="K1173">
        <v>13.9</v>
      </c>
      <c r="L1173">
        <v>3.1</v>
      </c>
      <c r="M1173">
        <v>17</v>
      </c>
      <c r="N1173">
        <f t="shared" si="74"/>
        <v>3197.91</v>
      </c>
      <c r="O1173">
        <f t="shared" si="72"/>
        <v>6802.09</v>
      </c>
      <c r="P1173">
        <f t="shared" si="73"/>
        <v>8.1625080000000025</v>
      </c>
      <c r="Q1173" s="4">
        <v>24031</v>
      </c>
      <c r="R1173" s="5">
        <v>39.137380999999998</v>
      </c>
      <c r="S1173" s="5">
        <v>-77.203063</v>
      </c>
      <c r="T1173">
        <v>1</v>
      </c>
      <c r="U1173">
        <v>3.6094168442351506E-2</v>
      </c>
      <c r="V1173">
        <v>974824</v>
      </c>
      <c r="W1173">
        <v>1005087</v>
      </c>
      <c r="X1173">
        <v>1017859</v>
      </c>
      <c r="Y1173">
        <v>1039370</v>
      </c>
      <c r="Z1173">
        <v>563369</v>
      </c>
      <c r="AA1173">
        <v>24019</v>
      </c>
      <c r="AB1173">
        <v>483908.01299999998</v>
      </c>
      <c r="AC1173">
        <v>99435</v>
      </c>
      <c r="AD1173">
        <v>21</v>
      </c>
      <c r="AE1173">
        <v>2.0631541303854462E-5</v>
      </c>
      <c r="AF1173">
        <v>71</v>
      </c>
      <c r="AG1173">
        <v>540</v>
      </c>
      <c r="AH1173">
        <v>0.13148148148148148</v>
      </c>
      <c r="AI1173" s="3">
        <v>63493</v>
      </c>
      <c r="AJ1173" s="3">
        <v>315462.75477883004</v>
      </c>
      <c r="AK1173">
        <v>27</v>
      </c>
      <c r="AL1173">
        <v>323980.80000000005</v>
      </c>
      <c r="AM1173">
        <v>257240</v>
      </c>
      <c r="AN1173">
        <v>54775</v>
      </c>
      <c r="AO1173">
        <v>312015</v>
      </c>
      <c r="AP1173">
        <v>49</v>
      </c>
      <c r="AQ1173">
        <v>8</v>
      </c>
      <c r="AR1173">
        <v>57</v>
      </c>
      <c r="AS1173">
        <v>5.6711508555975752E-2</v>
      </c>
      <c r="AT1173">
        <v>58</v>
      </c>
      <c r="AU1173">
        <v>310</v>
      </c>
      <c r="AV1173">
        <f t="shared" si="75"/>
        <v>368</v>
      </c>
      <c r="AW1173">
        <v>1043798</v>
      </c>
      <c r="AX1173">
        <v>0.98</v>
      </c>
      <c r="AY1173">
        <v>2845229022.2923799</v>
      </c>
      <c r="AZ1173">
        <v>2845229.0222923798</v>
      </c>
      <c r="BA1173">
        <v>3252.94071892601</v>
      </c>
      <c r="BB1173">
        <v>3.0741414812199825</v>
      </c>
      <c r="BC1173">
        <v>6365393</v>
      </c>
      <c r="BD1173">
        <v>4740552</v>
      </c>
      <c r="BE1173">
        <v>1624841</v>
      </c>
      <c r="BF1173">
        <v>1.66680446931959</v>
      </c>
      <c r="BG1173">
        <v>37076697</v>
      </c>
      <c r="BH1173">
        <v>36.426162169809373</v>
      </c>
      <c r="BI1173">
        <v>57030</v>
      </c>
      <c r="BJ1173">
        <v>443</v>
      </c>
      <c r="BK1173">
        <v>55</v>
      </c>
      <c r="BL1173">
        <v>62</v>
      </c>
      <c r="BM1173">
        <v>9</v>
      </c>
      <c r="BN1173">
        <v>96</v>
      </c>
      <c r="BO1173">
        <v>24</v>
      </c>
      <c r="BP1173">
        <v>4</v>
      </c>
      <c r="BQ1173">
        <v>129</v>
      </c>
      <c r="BR1173">
        <v>22</v>
      </c>
      <c r="BS1173">
        <v>0</v>
      </c>
      <c r="BT1173">
        <v>971600</v>
      </c>
      <c r="BU1173">
        <v>0.8</v>
      </c>
      <c r="BV1173">
        <v>0.60836780000000001</v>
      </c>
      <c r="BW1173">
        <v>6257</v>
      </c>
      <c r="BX1173">
        <v>0.86867019999999995</v>
      </c>
      <c r="BY1173">
        <v>-0.4348398</v>
      </c>
      <c r="BZ1173">
        <v>463</v>
      </c>
      <c r="CA1173">
        <v>67</v>
      </c>
      <c r="CB1173">
        <v>61</v>
      </c>
      <c r="CC1173">
        <v>18</v>
      </c>
      <c r="CD1173">
        <v>103</v>
      </c>
      <c r="CE1173">
        <v>18</v>
      </c>
      <c r="CF1173">
        <v>4</v>
      </c>
      <c r="CG1173">
        <v>153</v>
      </c>
      <c r="CH1173">
        <v>20</v>
      </c>
      <c r="CI1173">
        <v>0</v>
      </c>
      <c r="CJ1173">
        <v>1030476</v>
      </c>
      <c r="CK1173">
        <v>0.88017576343359771</v>
      </c>
      <c r="CL1173">
        <v>0.74817050206488145</v>
      </c>
      <c r="CM1173">
        <v>6120</v>
      </c>
      <c r="CN1173">
        <v>-0.12083042868910544</v>
      </c>
      <c r="CO1173">
        <v>332514</v>
      </c>
      <c r="CP1173">
        <v>1.3779224370000001</v>
      </c>
      <c r="CQ1173">
        <v>1.1874133339999999</v>
      </c>
      <c r="CR1173">
        <v>969606</v>
      </c>
      <c r="CS1173">
        <v>0.93</v>
      </c>
      <c r="CT1173">
        <v>846147</v>
      </c>
      <c r="CU1173">
        <v>0.8739953977499999</v>
      </c>
      <c r="CV1173">
        <v>2780</v>
      </c>
      <c r="CW1173">
        <v>1229</v>
      </c>
      <c r="CX1173">
        <v>1426</v>
      </c>
      <c r="CY1173">
        <v>836</v>
      </c>
      <c r="CZ1173">
        <v>962</v>
      </c>
      <c r="DA1173" s="2">
        <v>697816</v>
      </c>
      <c r="DB1173" s="2">
        <v>217425</v>
      </c>
      <c r="DC1173" s="2">
        <v>323.5</v>
      </c>
      <c r="DD1173" s="2">
        <v>451929</v>
      </c>
      <c r="DE1173">
        <v>439</v>
      </c>
      <c r="DF1173">
        <v>88</v>
      </c>
      <c r="DG1173">
        <v>80.459999999999994</v>
      </c>
      <c r="DH1173">
        <v>2.2599999999999998</v>
      </c>
      <c r="DI1173" s="2">
        <v>6.98</v>
      </c>
      <c r="DJ1173">
        <v>-0.56999999999999995</v>
      </c>
      <c r="DK1173">
        <v>0.83144598617170395</v>
      </c>
      <c r="DL1173">
        <v>1.4814814814814815E-2</v>
      </c>
      <c r="DM1173">
        <v>0</v>
      </c>
      <c r="DN1173">
        <v>33.5</v>
      </c>
      <c r="DO1173">
        <v>0.10199999999999999</v>
      </c>
      <c r="DP1173">
        <v>1107.99</v>
      </c>
      <c r="DQ1173" s="2">
        <v>0</v>
      </c>
      <c r="DR1173" s="2">
        <v>20109.836590029976</v>
      </c>
      <c r="DS1173">
        <v>4.6181209844407038E-2</v>
      </c>
      <c r="DT1173">
        <v>5.1290095024531199</v>
      </c>
      <c r="DU1173">
        <v>1661700.6018123641</v>
      </c>
      <c r="DV1173">
        <v>1</v>
      </c>
    </row>
    <row r="1174" spans="1:126" x14ac:dyDescent="0.15">
      <c r="A1174" t="s">
        <v>2035</v>
      </c>
      <c r="B1174" t="s">
        <v>2062</v>
      </c>
      <c r="C1174">
        <v>24</v>
      </c>
      <c r="D1174">
        <v>33</v>
      </c>
      <c r="E1174" t="s">
        <v>2063</v>
      </c>
      <c r="F1174">
        <v>24033</v>
      </c>
      <c r="G1174" t="s">
        <v>6158</v>
      </c>
      <c r="H1174">
        <v>14.9</v>
      </c>
      <c r="I1174">
        <v>63.5</v>
      </c>
      <c r="J1174">
        <v>0.2</v>
      </c>
      <c r="K1174">
        <v>4</v>
      </c>
      <c r="L1174">
        <v>2.2999999999999998</v>
      </c>
      <c r="M1174">
        <v>14.9</v>
      </c>
      <c r="N1174">
        <f t="shared" si="74"/>
        <v>4497.6000000000004</v>
      </c>
      <c r="O1174">
        <f t="shared" si="72"/>
        <v>5502.4</v>
      </c>
      <c r="P1174">
        <f t="shared" si="73"/>
        <v>6.6028800000000016</v>
      </c>
      <c r="Q1174" s="4">
        <v>24033</v>
      </c>
      <c r="R1174" s="5">
        <v>38.825879999999998</v>
      </c>
      <c r="S1174" s="5">
        <v>-76.847272000000004</v>
      </c>
      <c r="T1174">
        <v>1</v>
      </c>
      <c r="U1174">
        <v>5.774816670314814E-2</v>
      </c>
      <c r="V1174">
        <v>865443</v>
      </c>
      <c r="W1174">
        <v>884764</v>
      </c>
      <c r="X1174">
        <v>892816</v>
      </c>
      <c r="Y1174">
        <v>908282</v>
      </c>
      <c r="Z1174">
        <v>494746</v>
      </c>
      <c r="AA1174">
        <v>24021</v>
      </c>
      <c r="AB1174">
        <v>420929.42</v>
      </c>
      <c r="AC1174">
        <v>74260</v>
      </c>
      <c r="AD1174">
        <v>20</v>
      </c>
      <c r="AE1174">
        <v>2.2401032239565599E-5</v>
      </c>
      <c r="AF1174">
        <v>57</v>
      </c>
      <c r="AG1174">
        <v>347</v>
      </c>
      <c r="AH1174">
        <v>0.16426512968299711</v>
      </c>
      <c r="AI1174" s="3">
        <v>32607</v>
      </c>
      <c r="AJ1174" s="3">
        <v>308933.42720917001</v>
      </c>
      <c r="AK1174">
        <v>32</v>
      </c>
      <c r="AL1174">
        <v>319628.79999999999</v>
      </c>
      <c r="AM1174">
        <v>442982</v>
      </c>
      <c r="AN1174">
        <v>19750</v>
      </c>
      <c r="AO1174">
        <v>462732</v>
      </c>
      <c r="AP1174">
        <v>30</v>
      </c>
      <c r="AQ1174">
        <v>4</v>
      </c>
      <c r="AR1174">
        <v>34</v>
      </c>
      <c r="AS1174">
        <v>3.8428326649818483E-2</v>
      </c>
      <c r="AT1174">
        <v>37</v>
      </c>
      <c r="AU1174">
        <v>236</v>
      </c>
      <c r="AV1174">
        <f t="shared" si="75"/>
        <v>273</v>
      </c>
      <c r="AW1174">
        <v>941773</v>
      </c>
      <c r="AX1174">
        <v>0.97</v>
      </c>
      <c r="AY1174">
        <v>2064648230.6028399</v>
      </c>
      <c r="AZ1174">
        <v>2064648.23060284</v>
      </c>
      <c r="BA1174">
        <v>2557.9574151715101</v>
      </c>
      <c r="BB1174">
        <v>3.9093692258866257</v>
      </c>
      <c r="BC1174">
        <v>2296902</v>
      </c>
      <c r="BD1174">
        <v>2185061</v>
      </c>
      <c r="BE1174">
        <v>111841</v>
      </c>
      <c r="BF1174">
        <v>0.12922977018706028</v>
      </c>
      <c r="BG1174">
        <v>9479304</v>
      </c>
      <c r="BH1174">
        <v>10.617309725632158</v>
      </c>
      <c r="BI1174">
        <v>31261</v>
      </c>
      <c r="BJ1174">
        <v>462</v>
      </c>
      <c r="BK1174">
        <v>44</v>
      </c>
      <c r="BL1174">
        <v>31</v>
      </c>
      <c r="BM1174">
        <v>2</v>
      </c>
      <c r="BN1174">
        <v>24</v>
      </c>
      <c r="BO1174">
        <v>50</v>
      </c>
      <c r="BP1174">
        <v>7</v>
      </c>
      <c r="BQ1174">
        <v>60</v>
      </c>
      <c r="BR1174">
        <v>15</v>
      </c>
      <c r="BS1174">
        <v>0</v>
      </c>
      <c r="BT1174">
        <v>834560</v>
      </c>
      <c r="BU1174">
        <v>0.74</v>
      </c>
      <c r="BV1174">
        <v>0.60387259999999998</v>
      </c>
      <c r="BW1174">
        <v>4532</v>
      </c>
      <c r="BX1174">
        <v>0.83277420000000002</v>
      </c>
      <c r="BY1174">
        <v>-0.59365939999999995</v>
      </c>
      <c r="BZ1174">
        <v>474</v>
      </c>
      <c r="CA1174">
        <v>39</v>
      </c>
      <c r="CB1174">
        <v>23</v>
      </c>
      <c r="CC1174">
        <v>4</v>
      </c>
      <c r="CD1174">
        <v>26</v>
      </c>
      <c r="CE1174">
        <v>53</v>
      </c>
      <c r="CF1174">
        <v>6</v>
      </c>
      <c r="CG1174">
        <v>67</v>
      </c>
      <c r="CH1174">
        <v>14</v>
      </c>
      <c r="CI1174">
        <v>1</v>
      </c>
      <c r="CJ1174">
        <v>903357</v>
      </c>
      <c r="CK1174">
        <v>0.78263632207421874</v>
      </c>
      <c r="CL1174">
        <v>0.69065117645093266</v>
      </c>
      <c r="CM1174">
        <v>4327</v>
      </c>
      <c r="CN1174">
        <v>-0.62323063218591235</v>
      </c>
      <c r="CO1174">
        <v>157946</v>
      </c>
      <c r="CP1174">
        <v>-0.23579998999999999</v>
      </c>
      <c r="CQ1174">
        <v>-0.2441982952</v>
      </c>
      <c r="CR1174">
        <v>772185</v>
      </c>
      <c r="CS1174">
        <v>0.84499999999999997</v>
      </c>
      <c r="CT1174">
        <v>718318</v>
      </c>
      <c r="CU1174">
        <v>0.83235487765000005</v>
      </c>
      <c r="CV1174">
        <v>936</v>
      </c>
      <c r="CW1174">
        <v>542</v>
      </c>
      <c r="CX1174">
        <v>474</v>
      </c>
      <c r="CY1174">
        <v>297</v>
      </c>
      <c r="CZ1174">
        <v>547</v>
      </c>
      <c r="DA1174" s="2">
        <v>457027</v>
      </c>
      <c r="DB1174" s="2">
        <v>113225</v>
      </c>
      <c r="DC1174" s="2">
        <v>221.1</v>
      </c>
      <c r="DD1174" s="2">
        <v>710682</v>
      </c>
      <c r="DE1174">
        <v>189</v>
      </c>
      <c r="DF1174">
        <v>91</v>
      </c>
      <c r="DG1174">
        <v>18.09</v>
      </c>
      <c r="DH1174">
        <v>2.02</v>
      </c>
      <c r="DI1174" s="2">
        <v>5.17</v>
      </c>
      <c r="DJ1174">
        <v>-0.61</v>
      </c>
      <c r="DK1174">
        <v>0.8909743306651946</v>
      </c>
      <c r="DL1174">
        <v>2.0172910662824207E-2</v>
      </c>
      <c r="DM1174">
        <v>0</v>
      </c>
      <c r="DN1174">
        <v>18</v>
      </c>
      <c r="DO1174">
        <v>5.5E-2</v>
      </c>
      <c r="DP1174">
        <v>309.98</v>
      </c>
      <c r="DQ1174" s="2">
        <v>0</v>
      </c>
      <c r="DR1174" s="2">
        <v>7693.4037063599944</v>
      </c>
      <c r="DS1174">
        <v>0</v>
      </c>
      <c r="DT1174">
        <v>4.89417806868612</v>
      </c>
      <c r="DU1174">
        <v>1564320.2630804621</v>
      </c>
      <c r="DV1174">
        <v>1</v>
      </c>
    </row>
    <row r="1175" spans="1:126" x14ac:dyDescent="0.15">
      <c r="A1175" t="s">
        <v>2035</v>
      </c>
      <c r="B1175" t="s">
        <v>2064</v>
      </c>
      <c r="C1175">
        <v>24</v>
      </c>
      <c r="D1175">
        <v>35</v>
      </c>
      <c r="E1175" t="s">
        <v>2065</v>
      </c>
      <c r="F1175">
        <v>24035</v>
      </c>
      <c r="G1175" t="s">
        <v>6159</v>
      </c>
      <c r="H1175">
        <v>87.3</v>
      </c>
      <c r="I1175">
        <v>6.8</v>
      </c>
      <c r="J1175">
        <v>0.3</v>
      </c>
      <c r="K1175">
        <v>1</v>
      </c>
      <c r="L1175">
        <v>1.6</v>
      </c>
      <c r="M1175">
        <v>3</v>
      </c>
      <c r="N1175">
        <f t="shared" si="74"/>
        <v>7680.1799999999994</v>
      </c>
      <c r="O1175">
        <f t="shared" si="72"/>
        <v>2319.8200000000006</v>
      </c>
      <c r="P1175">
        <f t="shared" si="73"/>
        <v>2.7837840000000016</v>
      </c>
      <c r="Q1175" s="4">
        <v>24035</v>
      </c>
      <c r="R1175" s="5">
        <v>39.040692999999997</v>
      </c>
      <c r="S1175" s="5">
        <v>-76.082404999999994</v>
      </c>
      <c r="T1175">
        <v>1</v>
      </c>
      <c r="U1175">
        <v>6.5788895261602101E-2</v>
      </c>
      <c r="V1175">
        <v>47894</v>
      </c>
      <c r="W1175">
        <v>48439</v>
      </c>
      <c r="X1175">
        <v>48600</v>
      </c>
      <c r="Y1175">
        <v>49039</v>
      </c>
      <c r="Z1175">
        <v>25753</v>
      </c>
      <c r="AA1175">
        <v>24023</v>
      </c>
      <c r="AB1175">
        <v>21586.239999999998</v>
      </c>
      <c r="AC1175">
        <v>85963</v>
      </c>
      <c r="AD1175">
        <v>3</v>
      </c>
      <c r="AE1175">
        <v>6.1728395061728397E-5</v>
      </c>
      <c r="AF1175">
        <v>32</v>
      </c>
      <c r="AG1175">
        <v>530</v>
      </c>
      <c r="AH1175">
        <v>6.0377358490566038E-2</v>
      </c>
      <c r="AI1175" s="3">
        <v>156941</v>
      </c>
      <c r="AJ1175" s="3">
        <v>237874.514053555</v>
      </c>
      <c r="AK1175">
        <v>85</v>
      </c>
      <c r="AL1175">
        <v>326284.79999999999</v>
      </c>
      <c r="AM1175">
        <v>918471</v>
      </c>
      <c r="AN1175">
        <v>96057</v>
      </c>
      <c r="AO1175">
        <v>1014528</v>
      </c>
      <c r="AP1175">
        <v>6</v>
      </c>
      <c r="AQ1175">
        <v>1</v>
      </c>
      <c r="AR1175">
        <v>7</v>
      </c>
      <c r="AS1175">
        <v>0.14451165383265552</v>
      </c>
      <c r="AT1175">
        <v>7</v>
      </c>
      <c r="AU1175">
        <v>47</v>
      </c>
      <c r="AV1175">
        <f t="shared" si="75"/>
        <v>54</v>
      </c>
      <c r="AW1175">
        <v>51261</v>
      </c>
      <c r="AX1175">
        <v>0.94</v>
      </c>
      <c r="AY1175">
        <v>416713714.66201597</v>
      </c>
      <c r="AZ1175">
        <v>416713.71466201596</v>
      </c>
      <c r="BA1175">
        <v>10268.966243589</v>
      </c>
      <c r="BB1175">
        <v>0.97380785590205665</v>
      </c>
      <c r="BC1175">
        <v>87375</v>
      </c>
      <c r="BD1175">
        <v>125705</v>
      </c>
      <c r="BE1175">
        <v>-38330</v>
      </c>
      <c r="BF1175">
        <v>-0.80030901574309932</v>
      </c>
      <c r="BG1175">
        <v>933298</v>
      </c>
      <c r="BH1175">
        <v>19.203662551440328</v>
      </c>
      <c r="BI1175">
        <v>4184</v>
      </c>
      <c r="BJ1175">
        <v>26</v>
      </c>
      <c r="BK1175">
        <v>7</v>
      </c>
      <c r="BL1175">
        <v>2</v>
      </c>
      <c r="BM1175">
        <v>1</v>
      </c>
      <c r="BN1175">
        <v>0</v>
      </c>
      <c r="BO1175">
        <v>0</v>
      </c>
      <c r="BP1175">
        <v>1</v>
      </c>
      <c r="BQ1175">
        <v>5</v>
      </c>
      <c r="BR1175">
        <v>3</v>
      </c>
      <c r="BS1175">
        <v>0</v>
      </c>
      <c r="BT1175">
        <v>47958</v>
      </c>
      <c r="BU1175">
        <v>0.76</v>
      </c>
      <c r="BV1175">
        <v>0.6632555</v>
      </c>
      <c r="BW1175">
        <v>245</v>
      </c>
      <c r="BX1175">
        <v>0.93832099999999996</v>
      </c>
      <c r="BY1175">
        <v>-0.26612419999999998</v>
      </c>
      <c r="BZ1175">
        <v>21</v>
      </c>
      <c r="CA1175">
        <v>7</v>
      </c>
      <c r="CB1175">
        <v>2</v>
      </c>
      <c r="CC1175">
        <v>2</v>
      </c>
      <c r="CD1175">
        <v>0</v>
      </c>
      <c r="CE1175">
        <v>0</v>
      </c>
      <c r="CF1175">
        <v>1</v>
      </c>
      <c r="CG1175">
        <v>4</v>
      </c>
      <c r="CH1175">
        <v>2</v>
      </c>
      <c r="CI1175">
        <v>1</v>
      </c>
      <c r="CJ1175">
        <v>48726</v>
      </c>
      <c r="CK1175">
        <v>0.82091696424906624</v>
      </c>
      <c r="CL1175">
        <v>0.77635160212792276</v>
      </c>
      <c r="CM1175">
        <v>236</v>
      </c>
      <c r="CN1175">
        <v>-0.23318152904915088</v>
      </c>
      <c r="CO1175">
        <v>9198</v>
      </c>
      <c r="CP1175">
        <v>0.79011265200000003</v>
      </c>
      <c r="CQ1175">
        <v>0.35783490200000001</v>
      </c>
      <c r="CR1175">
        <v>45594</v>
      </c>
      <c r="CS1175">
        <v>0.93200000000000005</v>
      </c>
      <c r="CT1175">
        <v>42721</v>
      </c>
      <c r="CU1175">
        <v>0.91996566523599999</v>
      </c>
      <c r="CV1175">
        <v>43</v>
      </c>
      <c r="CW1175">
        <v>18</v>
      </c>
      <c r="CX1175">
        <v>17</v>
      </c>
      <c r="CY1175">
        <v>789</v>
      </c>
      <c r="CZ1175">
        <v>837</v>
      </c>
      <c r="DA1175" s="2">
        <v>23529</v>
      </c>
      <c r="DB1175" s="2">
        <v>7245</v>
      </c>
      <c r="DC1175" s="2">
        <v>232.91</v>
      </c>
      <c r="DD1175" s="2">
        <v>5054</v>
      </c>
      <c r="DE1175">
        <v>246</v>
      </c>
      <c r="DF1175">
        <v>14</v>
      </c>
      <c r="DG1175">
        <v>49.47</v>
      </c>
      <c r="DH1175">
        <v>4.12</v>
      </c>
      <c r="DI1175" s="2">
        <v>10.31</v>
      </c>
      <c r="DJ1175">
        <v>-0.08</v>
      </c>
      <c r="DK1175">
        <v>0.89334845578911826</v>
      </c>
      <c r="DL1175">
        <v>1.1320754716981131E-2</v>
      </c>
      <c r="DM1175">
        <v>0</v>
      </c>
      <c r="DN1175">
        <v>86.2</v>
      </c>
      <c r="DO1175">
        <v>0.26600000000000001</v>
      </c>
      <c r="DP1175">
        <v>7942.95</v>
      </c>
      <c r="DQ1175" s="2">
        <v>0</v>
      </c>
      <c r="DR1175" s="2">
        <v>41938.190205249935</v>
      </c>
      <c r="DS1175">
        <v>0</v>
      </c>
      <c r="DT1175">
        <v>3.9683793399222198</v>
      </c>
      <c r="DU1175">
        <v>1294821.8592506535</v>
      </c>
      <c r="DV1175">
        <v>1</v>
      </c>
    </row>
    <row r="1176" spans="1:126" x14ac:dyDescent="0.15">
      <c r="A1176" t="s">
        <v>2035</v>
      </c>
      <c r="B1176" t="s">
        <v>2067</v>
      </c>
      <c r="C1176">
        <v>24</v>
      </c>
      <c r="D1176">
        <v>37</v>
      </c>
      <c r="E1176" t="s">
        <v>2068</v>
      </c>
      <c r="F1176">
        <v>24037</v>
      </c>
      <c r="G1176" t="s">
        <v>6160</v>
      </c>
      <c r="H1176">
        <v>76.5</v>
      </c>
      <c r="I1176">
        <v>14.1</v>
      </c>
      <c r="J1176">
        <v>0.3</v>
      </c>
      <c r="K1176">
        <v>2.4</v>
      </c>
      <c r="L1176">
        <v>2.9</v>
      </c>
      <c r="M1176">
        <v>3.8</v>
      </c>
      <c r="N1176">
        <f t="shared" si="74"/>
        <v>6079.76</v>
      </c>
      <c r="O1176">
        <f t="shared" si="72"/>
        <v>3920.24</v>
      </c>
      <c r="P1176">
        <f t="shared" si="73"/>
        <v>4.7042880000000018</v>
      </c>
      <c r="Q1176" s="4">
        <v>24037</v>
      </c>
      <c r="R1176" s="5">
        <v>38.220289000000001</v>
      </c>
      <c r="S1176" s="5">
        <v>-76.530383999999998</v>
      </c>
      <c r="T1176">
        <v>3</v>
      </c>
      <c r="U1176">
        <v>8.0482139498450289E-2</v>
      </c>
      <c r="V1176">
        <v>105528</v>
      </c>
      <c r="W1176">
        <v>108472</v>
      </c>
      <c r="X1176">
        <v>109614</v>
      </c>
      <c r="Y1176">
        <v>111100</v>
      </c>
      <c r="Z1176">
        <v>58905</v>
      </c>
      <c r="AA1176">
        <v>24027</v>
      </c>
      <c r="AB1176">
        <v>47667.747000000003</v>
      </c>
      <c r="AC1176">
        <v>86987</v>
      </c>
      <c r="AD1176">
        <v>2</v>
      </c>
      <c r="AE1176">
        <v>1.8245844508913096E-5</v>
      </c>
      <c r="AF1176">
        <v>84</v>
      </c>
      <c r="AG1176">
        <v>632</v>
      </c>
      <c r="AH1176">
        <v>0.13291139240506328</v>
      </c>
      <c r="AI1176" s="3">
        <v>67086</v>
      </c>
      <c r="AJ1176" s="3">
        <v>228732.26609024502</v>
      </c>
      <c r="AK1176">
        <v>50</v>
      </c>
      <c r="AL1176">
        <v>390918.39999999997</v>
      </c>
      <c r="AM1176">
        <v>556188</v>
      </c>
      <c r="AN1176">
        <v>51039</v>
      </c>
      <c r="AO1176">
        <v>607227</v>
      </c>
      <c r="AP1176">
        <v>5</v>
      </c>
      <c r="AQ1176">
        <v>1</v>
      </c>
      <c r="AR1176">
        <v>6</v>
      </c>
      <c r="AS1176">
        <v>5.5313813703075448E-2</v>
      </c>
      <c r="AT1176">
        <v>5</v>
      </c>
      <c r="AU1176">
        <v>7</v>
      </c>
      <c r="AV1176">
        <f t="shared" si="75"/>
        <v>12</v>
      </c>
      <c r="AW1176">
        <v>110200</v>
      </c>
      <c r="AX1176">
        <v>0.95</v>
      </c>
      <c r="AY1176">
        <v>614427639.62612104</v>
      </c>
      <c r="AZ1176">
        <v>614427.63962612103</v>
      </c>
      <c r="BA1176">
        <v>24843.550075879499</v>
      </c>
      <c r="BB1176">
        <v>0.40251896244526503</v>
      </c>
      <c r="BC1176">
        <v>144778</v>
      </c>
      <c r="BD1176">
        <v>155060</v>
      </c>
      <c r="BE1176">
        <v>-10282</v>
      </c>
      <c r="BF1176">
        <v>-9.7433856417254189E-2</v>
      </c>
      <c r="BG1176">
        <v>207774</v>
      </c>
      <c r="BH1176">
        <v>1.8955060484974546</v>
      </c>
      <c r="BI1176">
        <v>7189</v>
      </c>
      <c r="BJ1176">
        <v>23</v>
      </c>
      <c r="BK1176">
        <v>4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25959</v>
      </c>
      <c r="BU1176">
        <v>0.69</v>
      </c>
      <c r="BV1176">
        <v>0.46224789999999999</v>
      </c>
      <c r="BW1176">
        <v>116</v>
      </c>
      <c r="BX1176">
        <v>1.117146</v>
      </c>
      <c r="BY1176">
        <v>-1.199697</v>
      </c>
      <c r="BZ1176">
        <v>21</v>
      </c>
      <c r="CA1176">
        <v>3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25632</v>
      </c>
      <c r="CK1176">
        <v>1.0143570536828965</v>
      </c>
      <c r="CL1176">
        <v>0.76463725847612107</v>
      </c>
      <c r="CM1176">
        <v>110</v>
      </c>
      <c r="CN1176">
        <v>-0.17806589491026067</v>
      </c>
      <c r="CO1176">
        <v>18974</v>
      </c>
      <c r="CP1176">
        <v>0.44878263800000001</v>
      </c>
      <c r="CQ1176">
        <v>0.23727716099999999</v>
      </c>
      <c r="CR1176">
        <v>101693</v>
      </c>
      <c r="CS1176">
        <v>0.79900000000000004</v>
      </c>
      <c r="CT1176">
        <v>95081</v>
      </c>
      <c r="CU1176">
        <v>0.86978548247000009</v>
      </c>
      <c r="CV1176">
        <v>125</v>
      </c>
      <c r="CW1176">
        <v>55</v>
      </c>
      <c r="CX1176">
        <v>43</v>
      </c>
      <c r="CY1176">
        <v>361</v>
      </c>
      <c r="CZ1176">
        <v>941</v>
      </c>
      <c r="DA1176" s="2">
        <v>60561</v>
      </c>
      <c r="DB1176" s="2">
        <v>15785</v>
      </c>
      <c r="DC1176" s="2">
        <v>87.54</v>
      </c>
      <c r="DD1176" s="2">
        <v>22909</v>
      </c>
      <c r="DE1176">
        <v>239</v>
      </c>
      <c r="DF1176">
        <v>21</v>
      </c>
      <c r="DG1176">
        <v>21.89</v>
      </c>
      <c r="DH1176">
        <v>2.74</v>
      </c>
      <c r="DI1176" s="2">
        <v>12.77</v>
      </c>
      <c r="DJ1176">
        <v>0.53</v>
      </c>
      <c r="DK1176">
        <v>0.88800942074352329</v>
      </c>
      <c r="DL1176">
        <v>3.1645569620253164E-3</v>
      </c>
      <c r="DM1176">
        <v>0</v>
      </c>
      <c r="DN1176">
        <v>28.1</v>
      </c>
      <c r="DO1176">
        <v>5.7000000000000002E-2</v>
      </c>
      <c r="DP1176">
        <v>1217.8599999999999</v>
      </c>
      <c r="DQ1176" s="2">
        <v>0</v>
      </c>
      <c r="DR1176" s="2">
        <v>18237.787222300016</v>
      </c>
      <c r="DS1176">
        <v>0</v>
      </c>
      <c r="DT1176">
        <v>5.57030151471327</v>
      </c>
      <c r="DU1176">
        <v>2177533.3556492878</v>
      </c>
      <c r="DV1176">
        <v>0</v>
      </c>
    </row>
    <row r="1177" spans="1:126" x14ac:dyDescent="0.15">
      <c r="A1177" t="s">
        <v>2035</v>
      </c>
      <c r="B1177" t="s">
        <v>2028</v>
      </c>
      <c r="C1177">
        <v>24</v>
      </c>
      <c r="D1177">
        <v>39</v>
      </c>
      <c r="E1177" t="s">
        <v>2066</v>
      </c>
      <c r="F1177">
        <v>24039</v>
      </c>
      <c r="G1177" t="s">
        <v>6161</v>
      </c>
      <c r="H1177">
        <v>52.1</v>
      </c>
      <c r="I1177">
        <v>41.9</v>
      </c>
      <c r="J1177">
        <v>0.3</v>
      </c>
      <c r="K1177">
        <v>0.7</v>
      </c>
      <c r="L1177">
        <v>1.7</v>
      </c>
      <c r="M1177">
        <v>3.3</v>
      </c>
      <c r="N1177">
        <f t="shared" si="74"/>
        <v>4484.380000000001</v>
      </c>
      <c r="O1177">
        <f t="shared" si="72"/>
        <v>5515.619999999999</v>
      </c>
      <c r="P1177">
        <f t="shared" si="73"/>
        <v>6.6187440000000013</v>
      </c>
      <c r="Q1177" s="4">
        <v>24039</v>
      </c>
      <c r="R1177" s="5">
        <v>38.074449999999999</v>
      </c>
      <c r="S1177" s="5">
        <v>-75.853323000000003</v>
      </c>
      <c r="T1177">
        <v>2</v>
      </c>
      <c r="V1177">
        <v>26402</v>
      </c>
      <c r="W1177">
        <v>26197</v>
      </c>
      <c r="X1177">
        <v>25980</v>
      </c>
      <c r="Y1177">
        <v>25692</v>
      </c>
      <c r="Z1177">
        <v>13026</v>
      </c>
      <c r="AA1177">
        <v>24025</v>
      </c>
      <c r="AB1177">
        <v>6572.2130000000006</v>
      </c>
      <c r="AC1177">
        <v>35154</v>
      </c>
      <c r="AD1177">
        <v>4</v>
      </c>
      <c r="AE1177">
        <v>1.5396458814472672E-4</v>
      </c>
      <c r="AF1177">
        <v>6</v>
      </c>
      <c r="AG1177">
        <v>286</v>
      </c>
      <c r="AH1177">
        <v>2.097902097902098E-2</v>
      </c>
      <c r="AI1177" s="3">
        <v>65212</v>
      </c>
      <c r="AJ1177" s="3">
        <v>204625.42161290001</v>
      </c>
      <c r="AK1177">
        <v>54</v>
      </c>
      <c r="AL1177">
        <v>489305.59999999998</v>
      </c>
      <c r="AM1177">
        <v>907472</v>
      </c>
      <c r="AN1177">
        <v>52073</v>
      </c>
      <c r="AO1177">
        <v>959545</v>
      </c>
      <c r="AP1177">
        <v>2</v>
      </c>
      <c r="AQ1177">
        <v>0</v>
      </c>
      <c r="AR1177">
        <v>2</v>
      </c>
      <c r="AS1177">
        <v>7.6344619612932776E-2</v>
      </c>
      <c r="AT1177">
        <v>4</v>
      </c>
      <c r="AU1177">
        <v>25</v>
      </c>
      <c r="AV1177">
        <f t="shared" si="75"/>
        <v>29</v>
      </c>
      <c r="AW1177">
        <v>9273</v>
      </c>
      <c r="AX1177">
        <v>0.36</v>
      </c>
      <c r="AY1177">
        <v>4650233062.2400999</v>
      </c>
      <c r="AZ1177">
        <v>4650233.0622400995</v>
      </c>
      <c r="BA1177">
        <v>53971.436224245597</v>
      </c>
      <c r="BB1177">
        <v>0.18528319236217949</v>
      </c>
      <c r="BC1177">
        <v>28472</v>
      </c>
      <c r="BD1177">
        <v>44747</v>
      </c>
      <c r="BE1177">
        <v>-16275</v>
      </c>
      <c r="BF1177">
        <v>-0.61643057344140595</v>
      </c>
      <c r="BG1177">
        <v>1309531</v>
      </c>
      <c r="BH1177">
        <v>50.405350269438031</v>
      </c>
      <c r="BI1177">
        <v>2444</v>
      </c>
      <c r="BJ1177">
        <v>50</v>
      </c>
      <c r="BK1177">
        <v>16</v>
      </c>
      <c r="BL1177">
        <v>2</v>
      </c>
      <c r="BM1177">
        <v>1</v>
      </c>
      <c r="BN1177">
        <v>0</v>
      </c>
      <c r="BO1177">
        <v>3</v>
      </c>
      <c r="BP1177">
        <v>1</v>
      </c>
      <c r="BQ1177">
        <v>11</v>
      </c>
      <c r="BR1177">
        <v>1</v>
      </c>
      <c r="BS1177">
        <v>0</v>
      </c>
      <c r="BT1177">
        <v>102999</v>
      </c>
      <c r="BU1177">
        <v>0.75</v>
      </c>
      <c r="BV1177">
        <v>0.58922890000000006</v>
      </c>
      <c r="BW1177">
        <v>449</v>
      </c>
      <c r="BX1177">
        <v>0.8252507</v>
      </c>
      <c r="BY1177">
        <v>-0.83872780000000002</v>
      </c>
      <c r="BZ1177">
        <v>50</v>
      </c>
      <c r="CA1177">
        <v>10</v>
      </c>
      <c r="CB1177">
        <v>2</v>
      </c>
      <c r="CC1177">
        <v>1</v>
      </c>
      <c r="CD1177">
        <v>1</v>
      </c>
      <c r="CE1177">
        <v>3</v>
      </c>
      <c r="CF1177">
        <v>1</v>
      </c>
      <c r="CG1177">
        <v>7</v>
      </c>
      <c r="CH1177">
        <v>1</v>
      </c>
      <c r="CI1177">
        <v>0</v>
      </c>
      <c r="CJ1177">
        <v>110350</v>
      </c>
      <c r="CK1177">
        <v>0.68871771635704582</v>
      </c>
      <c r="CL1177">
        <v>0.75536541108747346</v>
      </c>
      <c r="CM1177">
        <v>423</v>
      </c>
      <c r="CN1177">
        <v>-0.60909841830414557</v>
      </c>
      <c r="CO1177">
        <v>1777</v>
      </c>
      <c r="CP1177">
        <v>-0.59621905230000005</v>
      </c>
      <c r="CQ1177">
        <v>-1.1215171192</v>
      </c>
      <c r="CR1177">
        <v>20508</v>
      </c>
      <c r="CS1177">
        <v>0.91</v>
      </c>
      <c r="CT1177">
        <v>89699</v>
      </c>
      <c r="CU1177">
        <v>0.92195512345500008</v>
      </c>
      <c r="CV1177">
        <v>52</v>
      </c>
      <c r="CW1177">
        <v>35</v>
      </c>
      <c r="CX1177">
        <v>8</v>
      </c>
      <c r="CY1177">
        <v>345</v>
      </c>
      <c r="CZ1177">
        <v>434</v>
      </c>
      <c r="DA1177" s="2">
        <v>9652</v>
      </c>
      <c r="DB1177" s="2">
        <v>1700</v>
      </c>
      <c r="DC1177" s="2">
        <v>114.02</v>
      </c>
      <c r="DD1177" s="2">
        <v>12289</v>
      </c>
      <c r="DE1177">
        <v>110</v>
      </c>
      <c r="DF1177">
        <v>63</v>
      </c>
      <c r="DG1177">
        <v>19.03</v>
      </c>
      <c r="DH1177">
        <v>11.42</v>
      </c>
      <c r="DI1177" s="2">
        <v>49.48</v>
      </c>
      <c r="DJ1177">
        <v>-0.04</v>
      </c>
      <c r="DL1177">
        <v>1.048951048951049E-2</v>
      </c>
      <c r="DM1177">
        <v>0</v>
      </c>
      <c r="DN1177">
        <v>10.4</v>
      </c>
      <c r="DO1177">
        <v>2.7000000000000003E-2</v>
      </c>
      <c r="DP1177">
        <v>2533.6100000000006</v>
      </c>
      <c r="DQ1177" s="2">
        <v>0</v>
      </c>
      <c r="DR1177" s="2">
        <v>24652.439242430002</v>
      </c>
      <c r="DS1177">
        <v>2.5784440158221882E-2</v>
      </c>
      <c r="DT1177">
        <v>3.28693677394683</v>
      </c>
      <c r="DU1177">
        <v>1608316.5703381179</v>
      </c>
      <c r="DV1177">
        <v>1</v>
      </c>
    </row>
    <row r="1178" spans="1:126" x14ac:dyDescent="0.15">
      <c r="A1178" t="s">
        <v>2035</v>
      </c>
      <c r="B1178" t="s">
        <v>983</v>
      </c>
      <c r="C1178">
        <v>24</v>
      </c>
      <c r="D1178">
        <v>41</v>
      </c>
      <c r="E1178" t="s">
        <v>2069</v>
      </c>
      <c r="F1178">
        <v>24041</v>
      </c>
      <c r="G1178" t="s">
        <v>6162</v>
      </c>
      <c r="H1178">
        <v>79</v>
      </c>
      <c r="I1178">
        <v>12.6</v>
      </c>
      <c r="J1178">
        <v>0.1</v>
      </c>
      <c r="K1178">
        <v>1.2</v>
      </c>
      <c r="L1178">
        <v>1.6</v>
      </c>
      <c r="M1178">
        <v>5.5</v>
      </c>
      <c r="N1178">
        <f t="shared" si="74"/>
        <v>6434.02</v>
      </c>
      <c r="O1178">
        <f t="shared" si="72"/>
        <v>3565.9799999999996</v>
      </c>
      <c r="P1178">
        <f t="shared" si="73"/>
        <v>4.2791760000000014</v>
      </c>
      <c r="Q1178" s="4">
        <v>24041</v>
      </c>
      <c r="R1178" s="5">
        <v>38.748351999999997</v>
      </c>
      <c r="S1178" s="5">
        <v>-76.178479999999993</v>
      </c>
      <c r="T1178">
        <v>6</v>
      </c>
      <c r="U1178">
        <v>3.5918772480558452E-3</v>
      </c>
      <c r="V1178">
        <v>37746</v>
      </c>
      <c r="W1178">
        <v>37894</v>
      </c>
      <c r="X1178">
        <v>37799</v>
      </c>
      <c r="Y1178">
        <v>37507</v>
      </c>
      <c r="Z1178">
        <v>18457</v>
      </c>
      <c r="AA1178">
        <v>24029</v>
      </c>
      <c r="AB1178">
        <v>14708.063000000002</v>
      </c>
      <c r="AC1178">
        <v>58228</v>
      </c>
      <c r="AD1178">
        <v>2</v>
      </c>
      <c r="AE1178">
        <v>5.2911452683933438E-5</v>
      </c>
      <c r="AF1178">
        <v>11</v>
      </c>
      <c r="AG1178">
        <v>328</v>
      </c>
      <c r="AH1178">
        <v>3.3536585365853661E-2</v>
      </c>
      <c r="AI1178" s="3">
        <v>119481</v>
      </c>
      <c r="AJ1178" s="3">
        <v>171864.35981751001</v>
      </c>
      <c r="AK1178">
        <v>116</v>
      </c>
      <c r="AL1178">
        <v>305158.40000000002</v>
      </c>
      <c r="AM1178">
        <v>1168243</v>
      </c>
      <c r="AN1178">
        <v>58088</v>
      </c>
      <c r="AO1178">
        <v>1226331</v>
      </c>
      <c r="AP1178">
        <v>3</v>
      </c>
      <c r="AQ1178">
        <v>2</v>
      </c>
      <c r="AR1178">
        <v>5</v>
      </c>
      <c r="AS1178">
        <v>0.13194701008075158</v>
      </c>
      <c r="AT1178">
        <v>5</v>
      </c>
      <c r="AU1178">
        <v>30</v>
      </c>
      <c r="AV1178">
        <f t="shared" si="75"/>
        <v>35</v>
      </c>
      <c r="AW1178">
        <v>31415</v>
      </c>
      <c r="AX1178">
        <v>0.82000000000000006</v>
      </c>
      <c r="AY1178">
        <v>808205233.83540404</v>
      </c>
      <c r="AZ1178">
        <v>808205.23383540404</v>
      </c>
      <c r="BA1178">
        <v>23989.285764407599</v>
      </c>
      <c r="BB1178">
        <v>0.4168527607785969</v>
      </c>
      <c r="BC1178">
        <v>37547</v>
      </c>
      <c r="BD1178">
        <v>45329</v>
      </c>
      <c r="BE1178">
        <v>-7782</v>
      </c>
      <c r="BF1178">
        <v>-0.20616754093148942</v>
      </c>
      <c r="BG1178">
        <v>1178016</v>
      </c>
      <c r="BH1178">
        <v>31.165268922458267</v>
      </c>
      <c r="BI1178">
        <v>4107</v>
      </c>
      <c r="BJ1178">
        <v>33</v>
      </c>
      <c r="BK1178">
        <v>8</v>
      </c>
      <c r="BL1178">
        <v>5</v>
      </c>
      <c r="BM1178">
        <v>0</v>
      </c>
      <c r="BN1178">
        <v>2</v>
      </c>
      <c r="BO1178">
        <v>0</v>
      </c>
      <c r="BP1178">
        <v>1</v>
      </c>
      <c r="BQ1178">
        <v>7</v>
      </c>
      <c r="BR1178">
        <v>1</v>
      </c>
      <c r="BS1178">
        <v>0</v>
      </c>
      <c r="BT1178">
        <v>36262</v>
      </c>
      <c r="BU1178">
        <v>0.75</v>
      </c>
      <c r="BV1178">
        <v>0.69721500000000003</v>
      </c>
      <c r="BW1178">
        <v>328</v>
      </c>
      <c r="BX1178">
        <v>1.571893</v>
      </c>
      <c r="BY1178">
        <v>0.99750510000000003</v>
      </c>
      <c r="BZ1178">
        <v>32</v>
      </c>
      <c r="CA1178">
        <v>8</v>
      </c>
      <c r="CB1178">
        <v>2</v>
      </c>
      <c r="CC1178">
        <v>0</v>
      </c>
      <c r="CD1178">
        <v>0</v>
      </c>
      <c r="CE1178">
        <v>0</v>
      </c>
      <c r="CF1178">
        <v>2</v>
      </c>
      <c r="CG1178">
        <v>7</v>
      </c>
      <c r="CH1178">
        <v>1</v>
      </c>
      <c r="CI1178">
        <v>0</v>
      </c>
      <c r="CJ1178">
        <v>37560</v>
      </c>
      <c r="CK1178">
        <v>1.3844515441959531</v>
      </c>
      <c r="CL1178">
        <v>0.81498319826052579</v>
      </c>
      <c r="CM1178">
        <v>350</v>
      </c>
      <c r="CN1178">
        <v>1.2090108975851428</v>
      </c>
      <c r="CO1178">
        <v>5794</v>
      </c>
      <c r="CP1178">
        <v>0.45596905300000001</v>
      </c>
      <c r="CQ1178">
        <v>0.55267128799999998</v>
      </c>
      <c r="CR1178">
        <v>33512</v>
      </c>
      <c r="CS1178">
        <v>0.89400000000000002</v>
      </c>
      <c r="CT1178">
        <v>32462</v>
      </c>
      <c r="CU1178">
        <v>0.88658690789000005</v>
      </c>
      <c r="CV1178">
        <v>141</v>
      </c>
      <c r="CW1178">
        <v>29</v>
      </c>
      <c r="CX1178">
        <v>33</v>
      </c>
      <c r="CY1178">
        <v>304</v>
      </c>
      <c r="CZ1178">
        <v>523</v>
      </c>
      <c r="DA1178" s="2">
        <v>28993</v>
      </c>
      <c r="DB1178" s="2">
        <v>5020</v>
      </c>
      <c r="DC1178" s="2">
        <v>348</v>
      </c>
      <c r="DD1178" s="2">
        <v>6728</v>
      </c>
      <c r="DE1178">
        <v>103</v>
      </c>
      <c r="DF1178">
        <v>27</v>
      </c>
      <c r="DG1178">
        <v>100.18</v>
      </c>
      <c r="DH1178">
        <v>10.55</v>
      </c>
      <c r="DI1178" s="2">
        <v>55.36</v>
      </c>
      <c r="DJ1178">
        <v>0.1</v>
      </c>
      <c r="DK1178">
        <v>0.87957081042174068</v>
      </c>
      <c r="DL1178">
        <v>0</v>
      </c>
      <c r="DM1178">
        <v>0</v>
      </c>
      <c r="DN1178">
        <v>55.1</v>
      </c>
      <c r="DO1178">
        <v>0.182</v>
      </c>
      <c r="DP1178">
        <v>4278.7699999999995</v>
      </c>
      <c r="DQ1178" s="2">
        <v>0</v>
      </c>
      <c r="DR1178" s="2">
        <v>29727.30114820999</v>
      </c>
      <c r="DS1178">
        <v>7.6363962604150737E-2</v>
      </c>
      <c r="DT1178">
        <v>3.6406082179573498</v>
      </c>
      <c r="DU1178">
        <v>1110962.1788187162</v>
      </c>
      <c r="DV1178">
        <v>1</v>
      </c>
    </row>
    <row r="1179" spans="1:126" x14ac:dyDescent="0.15">
      <c r="A1179" t="s">
        <v>2035</v>
      </c>
      <c r="B1179" t="s">
        <v>232</v>
      </c>
      <c r="C1179">
        <v>24</v>
      </c>
      <c r="D1179">
        <v>43</v>
      </c>
      <c r="E1179" t="s">
        <v>2070</v>
      </c>
      <c r="F1179">
        <v>24043</v>
      </c>
      <c r="G1179" t="s">
        <v>6163</v>
      </c>
      <c r="H1179">
        <v>83.3</v>
      </c>
      <c r="I1179">
        <v>9.4</v>
      </c>
      <c r="J1179">
        <v>0.2</v>
      </c>
      <c r="K1179">
        <v>1.4</v>
      </c>
      <c r="L1179">
        <v>2.2999999999999998</v>
      </c>
      <c r="M1179">
        <v>3.5</v>
      </c>
      <c r="N1179">
        <f t="shared" si="74"/>
        <v>7046.7899999999991</v>
      </c>
      <c r="O1179">
        <f t="shared" si="72"/>
        <v>2953.2100000000009</v>
      </c>
      <c r="P1179">
        <f t="shared" si="73"/>
        <v>3.5438520000000024</v>
      </c>
      <c r="Q1179" s="4">
        <v>24043</v>
      </c>
      <c r="R1179" s="5">
        <v>39.603620999999997</v>
      </c>
      <c r="S1179" s="5">
        <v>-77.814671000000004</v>
      </c>
      <c r="T1179">
        <v>2</v>
      </c>
      <c r="U1179">
        <v>0.11304861245607822</v>
      </c>
      <c r="V1179">
        <v>147882</v>
      </c>
      <c r="W1179">
        <v>148913</v>
      </c>
      <c r="X1179">
        <v>149270</v>
      </c>
      <c r="Y1179">
        <v>149198</v>
      </c>
      <c r="Z1179">
        <v>80458</v>
      </c>
      <c r="AA1179">
        <v>24031</v>
      </c>
      <c r="AB1179">
        <v>60272.502000000008</v>
      </c>
      <c r="AC1179">
        <v>56228</v>
      </c>
      <c r="AD1179">
        <v>5</v>
      </c>
      <c r="AE1179">
        <v>3.3496348897970118E-5</v>
      </c>
      <c r="AF1179">
        <v>120</v>
      </c>
      <c r="AG1179">
        <v>860</v>
      </c>
      <c r="AH1179">
        <v>0.13953488372093023</v>
      </c>
      <c r="AI1179" s="3">
        <v>129600</v>
      </c>
      <c r="AJ1179" s="3">
        <v>292989.10854402999</v>
      </c>
      <c r="AK1179">
        <v>56</v>
      </c>
      <c r="AL1179">
        <v>299244.79999999999</v>
      </c>
      <c r="AM1179">
        <v>790020</v>
      </c>
      <c r="AN1179">
        <v>101366</v>
      </c>
      <c r="AO1179">
        <v>891386</v>
      </c>
      <c r="AP1179">
        <v>13</v>
      </c>
      <c r="AQ1179">
        <v>1</v>
      </c>
      <c r="AR1179">
        <v>14</v>
      </c>
      <c r="AS1179">
        <v>9.4014625989671821E-2</v>
      </c>
      <c r="AT1179">
        <v>17</v>
      </c>
      <c r="AU1179">
        <v>107</v>
      </c>
      <c r="AV1179">
        <f t="shared" si="75"/>
        <v>124</v>
      </c>
      <c r="AW1179">
        <v>142238</v>
      </c>
      <c r="AX1179">
        <v>0.94</v>
      </c>
      <c r="AY1179">
        <v>474846768.53024501</v>
      </c>
      <c r="AZ1179">
        <v>474846.768530245</v>
      </c>
      <c r="BA1179">
        <v>3569.5543611061298</v>
      </c>
      <c r="BB1179">
        <v>2.8014701523977381</v>
      </c>
      <c r="BC1179">
        <v>265373</v>
      </c>
      <c r="BD1179">
        <v>232128</v>
      </c>
      <c r="BE1179">
        <v>33245</v>
      </c>
      <c r="BF1179">
        <v>0.22480761688373163</v>
      </c>
      <c r="BG1179">
        <v>2169524</v>
      </c>
      <c r="BH1179">
        <v>14.534226569303947</v>
      </c>
      <c r="BI1179">
        <v>11622</v>
      </c>
      <c r="BJ1179">
        <v>130</v>
      </c>
      <c r="BK1179">
        <v>25</v>
      </c>
      <c r="BL1179">
        <v>7</v>
      </c>
      <c r="BM1179">
        <v>0</v>
      </c>
      <c r="BN1179">
        <v>0</v>
      </c>
      <c r="BO1179">
        <v>8</v>
      </c>
      <c r="BP1179">
        <v>3</v>
      </c>
      <c r="BQ1179">
        <v>18</v>
      </c>
      <c r="BR1179">
        <v>2</v>
      </c>
      <c r="BS1179">
        <v>1</v>
      </c>
      <c r="BT1179">
        <v>145910</v>
      </c>
      <c r="BU1179">
        <v>0.75</v>
      </c>
      <c r="BV1179">
        <v>0.54778439999999995</v>
      </c>
      <c r="BW1179">
        <v>830</v>
      </c>
      <c r="BX1179">
        <v>1.3295870000000001</v>
      </c>
      <c r="BY1179">
        <v>-0.45400849999999998</v>
      </c>
      <c r="BZ1179">
        <v>129</v>
      </c>
      <c r="CA1179">
        <v>24</v>
      </c>
      <c r="CB1179">
        <v>6</v>
      </c>
      <c r="CC1179">
        <v>1</v>
      </c>
      <c r="CD1179">
        <v>1</v>
      </c>
      <c r="CE1179">
        <v>6</v>
      </c>
      <c r="CF1179">
        <v>4</v>
      </c>
      <c r="CG1179">
        <v>15</v>
      </c>
      <c r="CH1179">
        <v>2</v>
      </c>
      <c r="CI1179">
        <v>1</v>
      </c>
      <c r="CJ1179">
        <v>149423</v>
      </c>
      <c r="CK1179">
        <v>1.2648655160182836</v>
      </c>
      <c r="CL1179">
        <v>0.72521707255607226</v>
      </c>
      <c r="CM1179">
        <v>830</v>
      </c>
      <c r="CN1179">
        <v>8.1260229820158639E-2</v>
      </c>
      <c r="CO1179">
        <v>17159</v>
      </c>
      <c r="CP1179">
        <v>2.1681643E-2</v>
      </c>
      <c r="CQ1179">
        <v>-0.23855940950000001</v>
      </c>
      <c r="CR1179">
        <v>131495</v>
      </c>
      <c r="CS1179">
        <v>0.879</v>
      </c>
      <c r="CT1179">
        <v>129693</v>
      </c>
      <c r="CU1179">
        <v>0.89973178571000001</v>
      </c>
      <c r="CV1179">
        <v>299</v>
      </c>
      <c r="CW1179">
        <v>90</v>
      </c>
      <c r="CX1179">
        <v>90</v>
      </c>
      <c r="CY1179">
        <v>941</v>
      </c>
      <c r="CZ1179">
        <v>1344</v>
      </c>
      <c r="DA1179" s="2">
        <v>87014</v>
      </c>
      <c r="DB1179" s="2">
        <v>14745</v>
      </c>
      <c r="DC1179" s="2">
        <v>170.47</v>
      </c>
      <c r="DD1179" s="2">
        <v>24331</v>
      </c>
      <c r="DE1179">
        <v>405</v>
      </c>
      <c r="DF1179">
        <v>38</v>
      </c>
      <c r="DG1179">
        <v>35.43</v>
      </c>
      <c r="DH1179">
        <v>6.69</v>
      </c>
      <c r="DI1179" s="2">
        <v>24.73</v>
      </c>
      <c r="DJ1179">
        <v>0.85</v>
      </c>
      <c r="DK1179">
        <v>0.85203703703703704</v>
      </c>
      <c r="DL1179">
        <v>2.3255813953488372E-3</v>
      </c>
      <c r="DM1179">
        <v>0</v>
      </c>
      <c r="DN1179">
        <v>70.8</v>
      </c>
      <c r="DO1179">
        <v>0.24399999999999999</v>
      </c>
      <c r="DP1179">
        <v>2135.44</v>
      </c>
      <c r="DQ1179" s="2">
        <v>0</v>
      </c>
      <c r="DR1179" s="2">
        <v>22779.956265810011</v>
      </c>
      <c r="DS1179">
        <v>6.160005816311357E-2</v>
      </c>
      <c r="DT1179">
        <v>8.7996236620784192</v>
      </c>
      <c r="DU1179">
        <v>2633241.6228339239</v>
      </c>
      <c r="DV1179">
        <v>0</v>
      </c>
    </row>
    <row r="1180" spans="1:126" x14ac:dyDescent="0.15">
      <c r="A1180" t="s">
        <v>2035</v>
      </c>
      <c r="B1180" t="s">
        <v>2071</v>
      </c>
      <c r="C1180">
        <v>24</v>
      </c>
      <c r="D1180">
        <v>45</v>
      </c>
      <c r="E1180" t="s">
        <v>2072</v>
      </c>
      <c r="F1180">
        <v>24045</v>
      </c>
      <c r="G1180" t="s">
        <v>6164</v>
      </c>
      <c r="H1180">
        <v>66.599999999999994</v>
      </c>
      <c r="I1180">
        <v>23.8</v>
      </c>
      <c r="J1180">
        <v>0.2</v>
      </c>
      <c r="K1180">
        <v>2.5</v>
      </c>
      <c r="L1180">
        <v>2.2999999999999998</v>
      </c>
      <c r="M1180">
        <v>4.5</v>
      </c>
      <c r="N1180">
        <f t="shared" si="74"/>
        <v>5033.83</v>
      </c>
      <c r="O1180">
        <f t="shared" si="72"/>
        <v>4966.17</v>
      </c>
      <c r="P1180">
        <f t="shared" si="73"/>
        <v>5.9594040000000019</v>
      </c>
      <c r="Q1180" s="4">
        <v>24045</v>
      </c>
      <c r="R1180" s="5">
        <v>38.367375000000003</v>
      </c>
      <c r="S1180" s="5">
        <v>-75.632088999999993</v>
      </c>
      <c r="T1180">
        <v>2</v>
      </c>
      <c r="U1180">
        <v>6.8063351699658867E-2</v>
      </c>
      <c r="V1180">
        <v>98940</v>
      </c>
      <c r="W1180">
        <v>100376</v>
      </c>
      <c r="X1180">
        <v>101182</v>
      </c>
      <c r="Y1180">
        <v>102058</v>
      </c>
      <c r="Z1180">
        <v>49017</v>
      </c>
      <c r="AA1180">
        <v>24033</v>
      </c>
      <c r="AB1180">
        <v>39383.584999999999</v>
      </c>
      <c r="AC1180">
        <v>52278</v>
      </c>
      <c r="AD1180">
        <v>3</v>
      </c>
      <c r="AE1180">
        <v>2.9649542408728826E-5</v>
      </c>
      <c r="AF1180">
        <v>39</v>
      </c>
      <c r="AG1180">
        <v>510</v>
      </c>
      <c r="AH1180">
        <v>7.6470588235294124E-2</v>
      </c>
      <c r="AI1180" s="3">
        <v>83739</v>
      </c>
      <c r="AJ1180" s="3">
        <v>239625.84108845502</v>
      </c>
      <c r="AK1180">
        <v>46</v>
      </c>
      <c r="AL1180">
        <v>255878.39999999999</v>
      </c>
      <c r="AM1180">
        <v>126667</v>
      </c>
      <c r="AN1180">
        <v>68525</v>
      </c>
      <c r="AO1180">
        <v>195192</v>
      </c>
      <c r="AP1180">
        <v>8</v>
      </c>
      <c r="AQ1180">
        <v>4</v>
      </c>
      <c r="AR1180">
        <v>12</v>
      </c>
      <c r="AS1180">
        <v>0.11955049015700964</v>
      </c>
      <c r="AT1180">
        <v>10</v>
      </c>
      <c r="AU1180">
        <v>70</v>
      </c>
      <c r="AV1180">
        <f t="shared" si="75"/>
        <v>80</v>
      </c>
      <c r="AW1180">
        <v>88011</v>
      </c>
      <c r="AX1180">
        <v>0.87</v>
      </c>
      <c r="AY1180">
        <v>397100378.89257699</v>
      </c>
      <c r="AZ1180">
        <v>397100.37889257702</v>
      </c>
      <c r="BA1180">
        <v>4652.3103717679796</v>
      </c>
      <c r="BB1180">
        <v>2.1494696615006323</v>
      </c>
      <c r="BC1180">
        <v>167806</v>
      </c>
      <c r="BD1180">
        <v>97580</v>
      </c>
      <c r="BE1180">
        <v>70226</v>
      </c>
      <c r="BF1180">
        <v>0.70978370729735196</v>
      </c>
      <c r="BG1180">
        <v>1726551</v>
      </c>
      <c r="BH1180">
        <v>17.063815698444387</v>
      </c>
      <c r="BI1180">
        <v>7379</v>
      </c>
      <c r="BJ1180">
        <v>55</v>
      </c>
      <c r="BK1180">
        <v>17</v>
      </c>
      <c r="BL1180">
        <v>5</v>
      </c>
      <c r="BM1180">
        <v>0</v>
      </c>
      <c r="BN1180">
        <v>2</v>
      </c>
      <c r="BO1180">
        <v>6</v>
      </c>
      <c r="BP1180">
        <v>1</v>
      </c>
      <c r="BQ1180">
        <v>11</v>
      </c>
      <c r="BR1180">
        <v>3</v>
      </c>
      <c r="BS1180">
        <v>0</v>
      </c>
      <c r="BT1180">
        <v>94222</v>
      </c>
      <c r="BU1180">
        <v>0.73</v>
      </c>
      <c r="BV1180">
        <v>0.57845349999999995</v>
      </c>
      <c r="BW1180">
        <v>563</v>
      </c>
      <c r="BX1180">
        <v>1.061323</v>
      </c>
      <c r="BY1180">
        <v>-0.45493749999999999</v>
      </c>
      <c r="BZ1180">
        <v>59</v>
      </c>
      <c r="CA1180">
        <v>15</v>
      </c>
      <c r="CB1180">
        <v>4</v>
      </c>
      <c r="CC1180">
        <v>0</v>
      </c>
      <c r="CD1180">
        <v>0</v>
      </c>
      <c r="CE1180">
        <v>6</v>
      </c>
      <c r="CF1180">
        <v>0</v>
      </c>
      <c r="CG1180">
        <v>9</v>
      </c>
      <c r="CH1180">
        <v>5</v>
      </c>
      <c r="CI1180">
        <v>1</v>
      </c>
      <c r="CJ1180">
        <v>101768</v>
      </c>
      <c r="CK1180">
        <v>0.97280088043392809</v>
      </c>
      <c r="CL1180">
        <v>0.75695121302876178</v>
      </c>
      <c r="CM1180">
        <v>509</v>
      </c>
      <c r="CN1180">
        <v>-0.13849569604131384</v>
      </c>
      <c r="CO1180">
        <v>14342</v>
      </c>
      <c r="CP1180">
        <v>-0.38187167620000001</v>
      </c>
      <c r="CQ1180">
        <v>-0.50359101679999996</v>
      </c>
      <c r="CR1180">
        <v>87010</v>
      </c>
      <c r="CS1180">
        <v>0.84699999999999998</v>
      </c>
      <c r="CT1180">
        <v>84099</v>
      </c>
      <c r="CU1180">
        <v>0.86816106945000004</v>
      </c>
      <c r="CV1180">
        <v>223</v>
      </c>
      <c r="CW1180">
        <v>78</v>
      </c>
      <c r="CX1180">
        <v>75</v>
      </c>
      <c r="CY1180">
        <v>832</v>
      </c>
      <c r="CZ1180">
        <v>748</v>
      </c>
      <c r="DA1180" s="2">
        <v>58163</v>
      </c>
      <c r="DB1180" s="2">
        <v>10230</v>
      </c>
      <c r="DC1180" s="2">
        <v>168.49</v>
      </c>
      <c r="DD1180" s="2">
        <v>31670</v>
      </c>
      <c r="DE1180">
        <v>256</v>
      </c>
      <c r="DF1180">
        <v>70</v>
      </c>
      <c r="DG1180">
        <v>54.51</v>
      </c>
      <c r="DH1180">
        <v>3.96</v>
      </c>
      <c r="DI1180" s="2">
        <v>18.829999999999998</v>
      </c>
      <c r="DJ1180">
        <v>-0.7</v>
      </c>
      <c r="DK1180">
        <v>0.9333166147195453</v>
      </c>
      <c r="DL1180">
        <v>9.8039215686274508E-3</v>
      </c>
      <c r="DM1180">
        <v>0</v>
      </c>
      <c r="DN1180">
        <v>38.5</v>
      </c>
      <c r="DO1180">
        <v>0.15</v>
      </c>
      <c r="DP1180">
        <v>4371.49</v>
      </c>
      <c r="DQ1180" s="2">
        <v>0</v>
      </c>
      <c r="DR1180" s="2">
        <v>20352.190429180009</v>
      </c>
      <c r="DS1180">
        <v>3.7059372731639624E-2</v>
      </c>
      <c r="DT1180">
        <v>3.9221426753248299</v>
      </c>
      <c r="DU1180">
        <v>1003591.5923338369</v>
      </c>
      <c r="DV1180">
        <v>0</v>
      </c>
    </row>
    <row r="1181" spans="1:126" x14ac:dyDescent="0.15">
      <c r="A1181" t="s">
        <v>2035</v>
      </c>
      <c r="B1181" t="s">
        <v>2073</v>
      </c>
      <c r="C1181">
        <v>24</v>
      </c>
      <c r="D1181">
        <v>47</v>
      </c>
      <c r="E1181" t="s">
        <v>2074</v>
      </c>
      <c r="F1181">
        <v>24047</v>
      </c>
      <c r="G1181" t="s">
        <v>6165</v>
      </c>
      <c r="H1181">
        <v>80.3</v>
      </c>
      <c r="I1181">
        <v>13.6</v>
      </c>
      <c r="J1181">
        <v>0.2</v>
      </c>
      <c r="K1181">
        <v>1.1000000000000001</v>
      </c>
      <c r="L1181">
        <v>1.6</v>
      </c>
      <c r="M1181">
        <v>3.2</v>
      </c>
      <c r="N1181">
        <f t="shared" si="74"/>
        <v>6647.0999999999995</v>
      </c>
      <c r="O1181">
        <f t="shared" ref="O1181:O1243" si="76">10000-N1181</f>
        <v>3352.9000000000005</v>
      </c>
      <c r="P1181">
        <f t="shared" ref="P1181:P1243" si="77">O1181/833.333333333333</f>
        <v>4.0234800000000019</v>
      </c>
      <c r="Q1181" s="4">
        <v>24047</v>
      </c>
      <c r="R1181" s="5">
        <v>38.222132999999999</v>
      </c>
      <c r="S1181" s="5">
        <v>-75.309931000000006</v>
      </c>
      <c r="T1181">
        <v>2</v>
      </c>
      <c r="U1181">
        <v>0.19644691208110387</v>
      </c>
      <c r="V1181">
        <v>51398</v>
      </c>
      <c r="W1181">
        <v>51558</v>
      </c>
      <c r="X1181">
        <v>51519</v>
      </c>
      <c r="Y1181">
        <v>51455</v>
      </c>
      <c r="Z1181">
        <v>25657</v>
      </c>
      <c r="AA1181">
        <v>24035</v>
      </c>
      <c r="AB1181">
        <v>20105.460999999999</v>
      </c>
      <c r="AC1181">
        <v>56773</v>
      </c>
      <c r="AD1181">
        <v>4</v>
      </c>
      <c r="AE1181">
        <v>7.7641258564801335E-5</v>
      </c>
      <c r="AF1181">
        <v>15</v>
      </c>
      <c r="AG1181">
        <v>374</v>
      </c>
      <c r="AH1181">
        <v>4.0106951871657755E-2</v>
      </c>
      <c r="AI1181" s="3">
        <v>99304</v>
      </c>
      <c r="AJ1181" s="3">
        <v>299697.10686657001</v>
      </c>
      <c r="AK1181">
        <v>53</v>
      </c>
      <c r="AL1181">
        <v>444659.19999999995</v>
      </c>
      <c r="AM1181">
        <v>400452</v>
      </c>
      <c r="AN1181">
        <v>61328</v>
      </c>
      <c r="AO1181">
        <v>461780</v>
      </c>
      <c r="AP1181">
        <v>13</v>
      </c>
      <c r="AQ1181">
        <v>2</v>
      </c>
      <c r="AR1181">
        <v>15</v>
      </c>
      <c r="AS1181">
        <v>0.29093448155475388</v>
      </c>
      <c r="AT1181">
        <v>15</v>
      </c>
      <c r="AU1181">
        <v>26</v>
      </c>
      <c r="AV1181">
        <f t="shared" si="75"/>
        <v>41</v>
      </c>
      <c r="AW1181">
        <v>42543</v>
      </c>
      <c r="AX1181">
        <v>0.87</v>
      </c>
      <c r="AY1181">
        <v>474261805.94900399</v>
      </c>
      <c r="AZ1181">
        <v>474261.80594900402</v>
      </c>
      <c r="BA1181">
        <v>10286.691779053799</v>
      </c>
      <c r="BB1181">
        <v>0.97212983676272169</v>
      </c>
      <c r="BC1181">
        <v>59204</v>
      </c>
      <c r="BD1181">
        <v>91290</v>
      </c>
      <c r="BE1181">
        <v>-32086</v>
      </c>
      <c r="BF1181">
        <v>-0.62426553562395426</v>
      </c>
      <c r="BG1181">
        <v>1537210</v>
      </c>
      <c r="BH1181">
        <v>29.837729769599566</v>
      </c>
      <c r="BI1181">
        <v>6019</v>
      </c>
      <c r="BJ1181">
        <v>48</v>
      </c>
      <c r="BK1181">
        <v>9</v>
      </c>
      <c r="BL1181">
        <v>6</v>
      </c>
      <c r="BM1181">
        <v>0</v>
      </c>
      <c r="BN1181">
        <v>1</v>
      </c>
      <c r="BO1181">
        <v>0</v>
      </c>
      <c r="BP1181">
        <v>2</v>
      </c>
      <c r="BQ1181">
        <v>8</v>
      </c>
      <c r="BR1181">
        <v>12</v>
      </c>
      <c r="BS1181">
        <v>0</v>
      </c>
      <c r="BT1181">
        <v>49122</v>
      </c>
      <c r="BU1181">
        <v>0.59</v>
      </c>
      <c r="BV1181">
        <v>0.68184310000000004</v>
      </c>
      <c r="BW1181">
        <v>320</v>
      </c>
      <c r="BX1181">
        <v>1.7507429999999999</v>
      </c>
      <c r="BY1181">
        <v>0.79914839999999998</v>
      </c>
      <c r="BZ1181">
        <v>53</v>
      </c>
      <c r="CA1181">
        <v>9</v>
      </c>
      <c r="CB1181">
        <v>7</v>
      </c>
      <c r="CC1181">
        <v>0</v>
      </c>
      <c r="CD1181">
        <v>0</v>
      </c>
      <c r="CE1181">
        <v>0</v>
      </c>
      <c r="CF1181">
        <v>2</v>
      </c>
      <c r="CG1181">
        <v>11</v>
      </c>
      <c r="CH1181">
        <v>13</v>
      </c>
      <c r="CI1181">
        <v>0</v>
      </c>
      <c r="CJ1181">
        <v>51563</v>
      </c>
      <c r="CK1181">
        <v>1.8424063766654384</v>
      </c>
      <c r="CL1181">
        <v>0.76640798226164075</v>
      </c>
      <c r="CM1181">
        <v>307</v>
      </c>
      <c r="CN1181">
        <v>0.89527574940992172</v>
      </c>
      <c r="CO1181">
        <v>8111</v>
      </c>
      <c r="CP1181">
        <v>0.25863467099999998</v>
      </c>
      <c r="CQ1181">
        <v>-0.13386318259999999</v>
      </c>
      <c r="CR1181">
        <v>44630</v>
      </c>
      <c r="CS1181">
        <v>0.86599999999999999</v>
      </c>
      <c r="CT1181">
        <v>43894</v>
      </c>
      <c r="CU1181">
        <v>0.88076475022</v>
      </c>
      <c r="CV1181">
        <v>97</v>
      </c>
      <c r="CW1181">
        <v>30</v>
      </c>
      <c r="CX1181">
        <v>42</v>
      </c>
      <c r="CY1181">
        <v>334</v>
      </c>
      <c r="CZ1181">
        <v>595</v>
      </c>
      <c r="DA1181" s="2">
        <v>35187</v>
      </c>
      <c r="DB1181" s="2">
        <v>6250</v>
      </c>
      <c r="DC1181" s="2">
        <v>271.20999999999998</v>
      </c>
      <c r="DD1181" s="2">
        <v>8964</v>
      </c>
      <c r="DE1181">
        <v>170</v>
      </c>
      <c r="DF1181">
        <v>63</v>
      </c>
      <c r="DG1181">
        <v>54.24</v>
      </c>
      <c r="DH1181">
        <v>9.69</v>
      </c>
      <c r="DI1181" s="2">
        <v>38.74</v>
      </c>
      <c r="DJ1181">
        <v>0.34</v>
      </c>
      <c r="DK1181">
        <v>0.90847297188431486</v>
      </c>
      <c r="DL1181">
        <v>2.6737967914438501E-3</v>
      </c>
      <c r="DM1181">
        <v>0</v>
      </c>
      <c r="DN1181">
        <v>57.2</v>
      </c>
      <c r="DO1181">
        <v>0.16399999999999998</v>
      </c>
      <c r="DP1181">
        <v>5186.3</v>
      </c>
      <c r="DQ1181" s="2">
        <v>0</v>
      </c>
      <c r="DR1181" s="2">
        <v>28907.280191449991</v>
      </c>
      <c r="DS1181">
        <v>3.6481720127399933E-2</v>
      </c>
      <c r="DT1181">
        <v>3.19241353837092</v>
      </c>
      <c r="DU1181">
        <v>1419536.0500411824</v>
      </c>
      <c r="DV1181">
        <v>1</v>
      </c>
    </row>
    <row r="1182" spans="1:126" x14ac:dyDescent="0.15">
      <c r="A1182" t="s">
        <v>2075</v>
      </c>
      <c r="B1182" t="s">
        <v>2076</v>
      </c>
      <c r="C1182">
        <v>25</v>
      </c>
      <c r="D1182">
        <v>1</v>
      </c>
      <c r="E1182" t="s">
        <v>2077</v>
      </c>
      <c r="F1182">
        <v>25001</v>
      </c>
      <c r="G1182" t="s">
        <v>6166</v>
      </c>
      <c r="H1182">
        <v>91.4</v>
      </c>
      <c r="I1182">
        <v>1.8</v>
      </c>
      <c r="J1182">
        <v>0.5</v>
      </c>
      <c r="K1182">
        <v>1</v>
      </c>
      <c r="L1182">
        <v>3</v>
      </c>
      <c r="M1182">
        <v>2.2000000000000002</v>
      </c>
      <c r="N1182">
        <f t="shared" ref="N1182:N1245" si="78">H1182^2+I1182^2+J1182^2+K1182^2+L1182^2+M1182^2</f>
        <v>8372.2900000000009</v>
      </c>
      <c r="O1182">
        <f t="shared" si="76"/>
        <v>1627.7099999999991</v>
      </c>
      <c r="P1182">
        <f t="shared" si="77"/>
        <v>1.9532519999999998</v>
      </c>
      <c r="Q1182" s="4">
        <v>25001</v>
      </c>
      <c r="R1182" s="5">
        <v>41.799014</v>
      </c>
      <c r="S1182" s="5">
        <v>-70.211879999999994</v>
      </c>
      <c r="T1182">
        <v>3</v>
      </c>
      <c r="U1182">
        <v>0.16333327283811294</v>
      </c>
      <c r="V1182">
        <v>216021</v>
      </c>
      <c r="W1182">
        <v>215167</v>
      </c>
      <c r="X1182">
        <v>214766</v>
      </c>
      <c r="Y1182">
        <v>213773</v>
      </c>
      <c r="Z1182">
        <v>106343</v>
      </c>
      <c r="AA1182">
        <v>24037</v>
      </c>
      <c r="AB1182">
        <v>86190.766000000003</v>
      </c>
      <c r="AC1182">
        <v>63251</v>
      </c>
      <c r="AD1182">
        <v>18</v>
      </c>
      <c r="AE1182">
        <v>8.3812149036625912E-5</v>
      </c>
      <c r="AF1182">
        <v>81</v>
      </c>
      <c r="AG1182">
        <v>333</v>
      </c>
      <c r="AH1182">
        <v>0.24324324324324326</v>
      </c>
      <c r="AI1182" s="3">
        <v>4676</v>
      </c>
      <c r="AJ1182" s="3">
        <v>251977.82114799001</v>
      </c>
      <c r="AK1182">
        <v>4</v>
      </c>
      <c r="AL1182">
        <v>835532.80000000005</v>
      </c>
      <c r="AM1182">
        <v>166730</v>
      </c>
      <c r="AN1182">
        <v>16653</v>
      </c>
      <c r="AO1182">
        <v>183383</v>
      </c>
      <c r="AP1182">
        <v>24</v>
      </c>
      <c r="AQ1182">
        <v>3</v>
      </c>
      <c r="AR1182">
        <v>27</v>
      </c>
      <c r="AS1182">
        <v>0.12548392643853379</v>
      </c>
      <c r="AT1182">
        <v>25</v>
      </c>
      <c r="AU1182">
        <v>157</v>
      </c>
      <c r="AV1182">
        <f t="shared" si="75"/>
        <v>182</v>
      </c>
      <c r="AW1182">
        <v>210406</v>
      </c>
      <c r="AX1182">
        <v>0.98</v>
      </c>
      <c r="AY1182">
        <v>1050471922.63539</v>
      </c>
      <c r="AZ1182">
        <v>1050471.92263539</v>
      </c>
      <c r="BA1182">
        <v>4719.9913159336702</v>
      </c>
      <c r="BB1182">
        <v>2.1186479657795476</v>
      </c>
      <c r="BC1182">
        <v>603210</v>
      </c>
      <c r="BD1182">
        <v>21686</v>
      </c>
      <c r="BE1182">
        <v>581524</v>
      </c>
      <c r="BF1182">
        <v>2.6919790205581866</v>
      </c>
      <c r="BG1182">
        <v>7521070</v>
      </c>
      <c r="BH1182">
        <v>35.019835541938669</v>
      </c>
      <c r="BI1182">
        <v>26936</v>
      </c>
      <c r="BJ1182">
        <v>104</v>
      </c>
      <c r="BK1182">
        <v>33</v>
      </c>
      <c r="BL1182">
        <v>21</v>
      </c>
      <c r="BM1182">
        <v>0</v>
      </c>
      <c r="BN1182">
        <v>3</v>
      </c>
      <c r="BO1182">
        <v>3</v>
      </c>
      <c r="BP1182">
        <v>7</v>
      </c>
      <c r="BQ1182">
        <v>44</v>
      </c>
      <c r="BR1182">
        <v>23</v>
      </c>
      <c r="BS1182">
        <v>1</v>
      </c>
      <c r="BT1182">
        <v>221151</v>
      </c>
      <c r="BU1182">
        <v>0.74</v>
      </c>
      <c r="BV1182">
        <v>0.72500549999999997</v>
      </c>
      <c r="BW1182">
        <v>1709</v>
      </c>
      <c r="BX1182">
        <v>1.0807100000000001</v>
      </c>
      <c r="BY1182">
        <v>0.5618438</v>
      </c>
      <c r="BZ1182">
        <v>113</v>
      </c>
      <c r="CA1182">
        <v>30</v>
      </c>
      <c r="CB1182">
        <v>21</v>
      </c>
      <c r="CC1182">
        <v>3</v>
      </c>
      <c r="CD1182">
        <v>4</v>
      </c>
      <c r="CE1182">
        <v>9</v>
      </c>
      <c r="CF1182">
        <v>7</v>
      </c>
      <c r="CG1182">
        <v>48</v>
      </c>
      <c r="CH1182">
        <v>23</v>
      </c>
      <c r="CI1182">
        <v>2</v>
      </c>
      <c r="CJ1182">
        <v>214665</v>
      </c>
      <c r="CK1182">
        <v>1.211189527869005</v>
      </c>
      <c r="CL1182">
        <v>0.78479288754731225</v>
      </c>
      <c r="CM1182">
        <v>1577</v>
      </c>
      <c r="CN1182">
        <v>0.59213976164602555</v>
      </c>
      <c r="CO1182">
        <v>41291</v>
      </c>
      <c r="CP1182">
        <v>2.8811275000000001E-2</v>
      </c>
      <c r="CQ1182">
        <v>0.31677723600000002</v>
      </c>
      <c r="CR1182">
        <v>192993</v>
      </c>
      <c r="CS1182">
        <v>0.90099999999999991</v>
      </c>
      <c r="CT1182">
        <v>203060</v>
      </c>
      <c r="CU1182">
        <v>0.95305621828699993</v>
      </c>
      <c r="CV1182">
        <v>948</v>
      </c>
      <c r="CW1182">
        <v>208</v>
      </c>
      <c r="CX1182">
        <v>214</v>
      </c>
      <c r="CY1182">
        <v>773</v>
      </c>
      <c r="CZ1182">
        <v>543</v>
      </c>
      <c r="DA1182" s="2">
        <v>147639</v>
      </c>
      <c r="DB1182" s="2">
        <v>27280</v>
      </c>
      <c r="DC1182" s="2">
        <v>410.72</v>
      </c>
      <c r="DD1182" s="2">
        <v>15463</v>
      </c>
      <c r="DE1182">
        <v>207</v>
      </c>
      <c r="DF1182">
        <v>33</v>
      </c>
      <c r="DG1182">
        <v>111.17</v>
      </c>
      <c r="DH1182">
        <v>15.81</v>
      </c>
      <c r="DI1182" s="2">
        <v>39.07</v>
      </c>
      <c r="DJ1182">
        <v>1.52</v>
      </c>
      <c r="DL1182">
        <v>3.903903903903904E-2</v>
      </c>
      <c r="DM1182">
        <v>0</v>
      </c>
      <c r="DN1182">
        <v>21.8</v>
      </c>
      <c r="DO1182">
        <v>6.6000000000000003E-2</v>
      </c>
      <c r="DP1182">
        <v>0</v>
      </c>
      <c r="DQ1182" s="2">
        <v>0</v>
      </c>
      <c r="DR1182" s="2">
        <v>7526.645369389993</v>
      </c>
      <c r="DS1182">
        <v>8.5120590362901486E-3</v>
      </c>
      <c r="DT1182">
        <v>10.752933267238699</v>
      </c>
      <c r="DU1182">
        <v>8984428.4409890994</v>
      </c>
      <c r="DV1182">
        <v>0</v>
      </c>
    </row>
    <row r="1183" spans="1:126" x14ac:dyDescent="0.15">
      <c r="A1183" t="s">
        <v>2075</v>
      </c>
      <c r="B1183" t="s">
        <v>2078</v>
      </c>
      <c r="C1183">
        <v>25</v>
      </c>
      <c r="D1183">
        <v>3</v>
      </c>
      <c r="E1183" t="s">
        <v>2079</v>
      </c>
      <c r="F1183">
        <v>25003</v>
      </c>
      <c r="G1183" t="s">
        <v>6167</v>
      </c>
      <c r="H1183">
        <v>90.6</v>
      </c>
      <c r="I1183">
        <v>2.5</v>
      </c>
      <c r="J1183">
        <v>0.2</v>
      </c>
      <c r="K1183">
        <v>1.2</v>
      </c>
      <c r="L1183">
        <v>2</v>
      </c>
      <c r="M1183">
        <v>3.5</v>
      </c>
      <c r="N1183">
        <f t="shared" si="78"/>
        <v>8232.34</v>
      </c>
      <c r="O1183">
        <f t="shared" si="76"/>
        <v>1767.6599999999999</v>
      </c>
      <c r="P1183">
        <f t="shared" si="77"/>
        <v>2.1211920000000006</v>
      </c>
      <c r="Q1183" s="4">
        <v>25003</v>
      </c>
      <c r="R1183" s="5">
        <v>42.375314000000003</v>
      </c>
      <c r="S1183" s="5">
        <v>-73.213948000000002</v>
      </c>
      <c r="T1183">
        <v>3</v>
      </c>
      <c r="U1183">
        <v>0.16158232824586186</v>
      </c>
      <c r="V1183">
        <v>130866</v>
      </c>
      <c r="W1183">
        <v>130064</v>
      </c>
      <c r="X1183">
        <v>129288</v>
      </c>
      <c r="Y1183">
        <v>127628</v>
      </c>
      <c r="Z1183">
        <v>67026</v>
      </c>
      <c r="AA1183">
        <v>24039</v>
      </c>
      <c r="AB1183">
        <v>54290.522000000004</v>
      </c>
      <c r="AC1183">
        <v>49956</v>
      </c>
      <c r="AD1183">
        <v>19</v>
      </c>
      <c r="AE1183">
        <v>1.4695872780149744E-4</v>
      </c>
      <c r="AF1183">
        <v>190</v>
      </c>
      <c r="AG1183">
        <v>525</v>
      </c>
      <c r="AH1183">
        <v>0.3619047619047619</v>
      </c>
      <c r="AI1183" s="3">
        <v>61656</v>
      </c>
      <c r="AJ1183" s="3">
        <v>593173.34041604004</v>
      </c>
      <c r="AK1183">
        <v>50</v>
      </c>
      <c r="AL1183">
        <v>605657.59999999998</v>
      </c>
      <c r="AM1183">
        <v>433085</v>
      </c>
      <c r="AN1183">
        <v>27025</v>
      </c>
      <c r="AO1183">
        <v>460110</v>
      </c>
      <c r="AP1183">
        <v>12</v>
      </c>
      <c r="AQ1183">
        <v>4</v>
      </c>
      <c r="AR1183">
        <v>16</v>
      </c>
      <c r="AS1183">
        <v>0.12301636117603643</v>
      </c>
      <c r="AT1183">
        <v>15</v>
      </c>
      <c r="AU1183">
        <v>129</v>
      </c>
      <c r="AV1183">
        <f t="shared" si="75"/>
        <v>144</v>
      </c>
      <c r="AW1183">
        <v>107825</v>
      </c>
      <c r="AX1183">
        <v>0.85</v>
      </c>
      <c r="AY1183">
        <v>2432047087.5156202</v>
      </c>
      <c r="AZ1183">
        <v>2432047.08751562</v>
      </c>
      <c r="BA1183">
        <v>18045.098652114299</v>
      </c>
      <c r="BB1183">
        <v>0.5541671005953922</v>
      </c>
      <c r="BG1183">
        <v>4004595</v>
      </c>
      <c r="BH1183">
        <v>30.974220345275665</v>
      </c>
      <c r="BI1183">
        <v>13719</v>
      </c>
      <c r="BJ1183">
        <v>72</v>
      </c>
      <c r="BK1183">
        <v>30</v>
      </c>
      <c r="BL1183">
        <v>12</v>
      </c>
      <c r="BM1183">
        <v>1</v>
      </c>
      <c r="BN1183">
        <v>1</v>
      </c>
      <c r="BO1183">
        <v>5</v>
      </c>
      <c r="BP1183">
        <v>4</v>
      </c>
      <c r="BQ1183">
        <v>14</v>
      </c>
      <c r="BR1183">
        <v>16</v>
      </c>
      <c r="BS1183">
        <v>0</v>
      </c>
      <c r="BT1183">
        <v>129288</v>
      </c>
      <c r="BU1183">
        <v>0.74</v>
      </c>
      <c r="BV1183">
        <v>0.63234489999999999</v>
      </c>
      <c r="BW1183">
        <v>1062</v>
      </c>
      <c r="BX1183">
        <v>1.198874</v>
      </c>
      <c r="BY1183">
        <v>0.25262220000000002</v>
      </c>
      <c r="BZ1183">
        <v>65</v>
      </c>
      <c r="CA1183">
        <v>24</v>
      </c>
      <c r="CB1183">
        <v>11</v>
      </c>
      <c r="CC1183">
        <v>1</v>
      </c>
      <c r="CD1183">
        <v>2</v>
      </c>
      <c r="CE1183">
        <v>9</v>
      </c>
      <c r="CF1183">
        <v>5</v>
      </c>
      <c r="CG1183">
        <v>14</v>
      </c>
      <c r="CH1183">
        <v>15</v>
      </c>
      <c r="CI1183">
        <v>1</v>
      </c>
      <c r="CJ1183">
        <v>128565</v>
      </c>
      <c r="CK1183">
        <v>1.1433905028584761</v>
      </c>
      <c r="CL1183">
        <v>0.71182885906040272</v>
      </c>
      <c r="CM1183">
        <v>958</v>
      </c>
      <c r="CN1183">
        <v>0.24872696431909427</v>
      </c>
      <c r="CO1183">
        <v>21513</v>
      </c>
      <c r="CP1183">
        <v>-0.60454995190000005</v>
      </c>
      <c r="CQ1183">
        <v>-0.15798496679999999</v>
      </c>
      <c r="CR1183">
        <v>112748</v>
      </c>
      <c r="CS1183">
        <v>0.88400000000000001</v>
      </c>
      <c r="CT1183">
        <v>124192</v>
      </c>
      <c r="CU1183">
        <v>0.95298752811800003</v>
      </c>
      <c r="CV1183">
        <v>906</v>
      </c>
      <c r="CW1183">
        <v>105</v>
      </c>
      <c r="CX1183">
        <v>140</v>
      </c>
      <c r="CY1183">
        <v>661</v>
      </c>
      <c r="CZ1183">
        <v>851</v>
      </c>
      <c r="DA1183" s="2">
        <v>85078</v>
      </c>
      <c r="DB1183" s="2">
        <v>14565</v>
      </c>
      <c r="DC1183" s="2">
        <v>354.98</v>
      </c>
      <c r="DD1183" s="2">
        <v>10602</v>
      </c>
      <c r="DE1183">
        <v>370</v>
      </c>
      <c r="DF1183">
        <v>22</v>
      </c>
      <c r="DG1183">
        <v>105.72</v>
      </c>
      <c r="DH1183">
        <v>23.92</v>
      </c>
      <c r="DI1183" s="2">
        <v>38.58</v>
      </c>
      <c r="DJ1183">
        <v>0.81</v>
      </c>
      <c r="DK1183">
        <v>0.96138250940703252</v>
      </c>
      <c r="DL1183">
        <v>3.0476190476190476E-2</v>
      </c>
      <c r="DM1183">
        <v>0</v>
      </c>
      <c r="DN1183">
        <v>23.4</v>
      </c>
      <c r="DO1183">
        <v>0.04</v>
      </c>
      <c r="DP1183">
        <v>38.86</v>
      </c>
      <c r="DQ1183" s="2">
        <v>0</v>
      </c>
      <c r="DR1183" s="2">
        <v>46563.778674820009</v>
      </c>
      <c r="DS1183">
        <v>7.6881440834860454E-2</v>
      </c>
      <c r="DT1183">
        <v>4.7041210920644696</v>
      </c>
      <c r="DU1183">
        <v>2849086.6907291454</v>
      </c>
      <c r="DV1183">
        <v>0</v>
      </c>
    </row>
    <row r="1184" spans="1:126" x14ac:dyDescent="0.15">
      <c r="A1184" t="s">
        <v>2075</v>
      </c>
      <c r="B1184" t="s">
        <v>2080</v>
      </c>
      <c r="C1184">
        <v>25</v>
      </c>
      <c r="D1184">
        <v>5</v>
      </c>
      <c r="E1184" t="s">
        <v>2081</v>
      </c>
      <c r="F1184">
        <v>25005</v>
      </c>
      <c r="G1184" t="s">
        <v>6168</v>
      </c>
      <c r="H1184">
        <v>85.6</v>
      </c>
      <c r="I1184">
        <v>2.9</v>
      </c>
      <c r="J1184">
        <v>0.2</v>
      </c>
      <c r="K1184">
        <v>1.8</v>
      </c>
      <c r="L1184">
        <v>3.5</v>
      </c>
      <c r="M1184">
        <v>6</v>
      </c>
      <c r="N1184">
        <f t="shared" si="78"/>
        <v>7387.2999999999984</v>
      </c>
      <c r="O1184">
        <f t="shared" si="76"/>
        <v>2612.7000000000016</v>
      </c>
      <c r="P1184">
        <f t="shared" si="77"/>
        <v>3.1352400000000031</v>
      </c>
      <c r="Q1184" s="4">
        <v>25005</v>
      </c>
      <c r="R1184" s="5">
        <v>41.747624000000002</v>
      </c>
      <c r="S1184" s="5">
        <v>-71.088963000000007</v>
      </c>
      <c r="T1184">
        <v>1</v>
      </c>
      <c r="U1184">
        <v>0.12177446665166597</v>
      </c>
      <c r="V1184">
        <v>548739</v>
      </c>
      <c r="W1184">
        <v>551065</v>
      </c>
      <c r="X1184">
        <v>552763</v>
      </c>
      <c r="Y1184">
        <v>557239</v>
      </c>
      <c r="Z1184">
        <v>296426</v>
      </c>
      <c r="AA1184">
        <v>24041</v>
      </c>
      <c r="AB1184">
        <v>236217.81</v>
      </c>
      <c r="AC1184">
        <v>56842</v>
      </c>
      <c r="AD1184">
        <v>24</v>
      </c>
      <c r="AE1184">
        <v>4.3418246156128396E-5</v>
      </c>
      <c r="AF1184">
        <v>174</v>
      </c>
      <c r="AG1184">
        <v>717</v>
      </c>
      <c r="AH1184">
        <v>0.24267782426778242</v>
      </c>
      <c r="AI1184" s="3">
        <v>34869</v>
      </c>
      <c r="AJ1184" s="3">
        <v>354003.224700675</v>
      </c>
      <c r="AK1184">
        <v>20</v>
      </c>
      <c r="AL1184">
        <v>442406.40000000002</v>
      </c>
      <c r="AM1184">
        <v>508513</v>
      </c>
      <c r="AN1184">
        <v>36862</v>
      </c>
      <c r="AO1184">
        <v>545375</v>
      </c>
      <c r="AP1184">
        <v>73</v>
      </c>
      <c r="AQ1184">
        <v>9</v>
      </c>
      <c r="AR1184">
        <v>82</v>
      </c>
      <c r="AS1184">
        <v>0.14880277281264459</v>
      </c>
      <c r="AT1184">
        <v>77</v>
      </c>
      <c r="AU1184">
        <v>557</v>
      </c>
      <c r="AV1184">
        <f t="shared" si="75"/>
        <v>634</v>
      </c>
      <c r="AW1184">
        <v>535619</v>
      </c>
      <c r="AX1184">
        <v>0.98</v>
      </c>
      <c r="AY1184">
        <v>1264142745.1517501</v>
      </c>
      <c r="AZ1184">
        <v>1264142.74515175</v>
      </c>
      <c r="BA1184">
        <v>2363.1390217777198</v>
      </c>
      <c r="BB1184">
        <v>4.2316596306201637</v>
      </c>
      <c r="BC1184">
        <v>263797</v>
      </c>
      <c r="BD1184">
        <v>1100</v>
      </c>
      <c r="BE1184">
        <v>262697</v>
      </c>
      <c r="BF1184">
        <v>0.47872850298593683</v>
      </c>
      <c r="BG1184">
        <v>9756830</v>
      </c>
      <c r="BH1184">
        <v>17.651018610145758</v>
      </c>
      <c r="BI1184">
        <v>39746</v>
      </c>
      <c r="BJ1184">
        <v>217</v>
      </c>
      <c r="BK1184">
        <v>70</v>
      </c>
      <c r="BL1184">
        <v>16</v>
      </c>
      <c r="BM1184">
        <v>0</v>
      </c>
      <c r="BN1184">
        <v>7</v>
      </c>
      <c r="BO1184">
        <v>36</v>
      </c>
      <c r="BP1184">
        <v>8</v>
      </c>
      <c r="BQ1184">
        <v>71</v>
      </c>
      <c r="BR1184">
        <v>32</v>
      </c>
      <c r="BS1184">
        <v>1</v>
      </c>
      <c r="BT1184">
        <v>547433</v>
      </c>
      <c r="BU1184">
        <v>0.74</v>
      </c>
      <c r="BV1184">
        <v>0.57477219999999996</v>
      </c>
      <c r="BW1184">
        <v>1995</v>
      </c>
      <c r="BX1184">
        <v>0.83663209999999999</v>
      </c>
      <c r="BY1184">
        <v>-1.0018370000000001</v>
      </c>
      <c r="BZ1184">
        <v>228</v>
      </c>
      <c r="CA1184">
        <v>73</v>
      </c>
      <c r="CB1184">
        <v>16</v>
      </c>
      <c r="CC1184">
        <v>0</v>
      </c>
      <c r="CD1184">
        <v>6</v>
      </c>
      <c r="CE1184">
        <v>39</v>
      </c>
      <c r="CF1184">
        <v>8</v>
      </c>
      <c r="CG1184">
        <v>77</v>
      </c>
      <c r="CH1184">
        <v>29</v>
      </c>
      <c r="CI1184">
        <v>1</v>
      </c>
      <c r="CJ1184">
        <v>554626</v>
      </c>
      <c r="CK1184">
        <v>0.86003901728371912</v>
      </c>
      <c r="CL1184">
        <v>0.68550918803540106</v>
      </c>
      <c r="CM1184">
        <v>1814</v>
      </c>
      <c r="CN1184">
        <v>-0.83733367249467805</v>
      </c>
      <c r="CO1184">
        <v>83928</v>
      </c>
      <c r="CP1184">
        <v>-0.9986797597</v>
      </c>
      <c r="CQ1184">
        <v>-0.86940938130000001</v>
      </c>
      <c r="CR1184">
        <v>490122</v>
      </c>
      <c r="CS1184">
        <v>0.879</v>
      </c>
      <c r="CT1184">
        <v>518558</v>
      </c>
      <c r="CU1184">
        <v>0.94735853376500001</v>
      </c>
      <c r="CV1184">
        <v>2224</v>
      </c>
      <c r="CW1184">
        <v>342</v>
      </c>
      <c r="CX1184">
        <v>297</v>
      </c>
      <c r="CY1184">
        <v>1133</v>
      </c>
      <c r="CZ1184">
        <v>1142</v>
      </c>
      <c r="DA1184" s="2">
        <v>288580</v>
      </c>
      <c r="DB1184" s="2">
        <v>62605</v>
      </c>
      <c r="DC1184" s="2">
        <v>177.83</v>
      </c>
      <c r="DD1184" s="2">
        <v>71306</v>
      </c>
      <c r="DE1184">
        <v>446</v>
      </c>
      <c r="DF1184">
        <v>51</v>
      </c>
      <c r="DG1184">
        <v>38.35</v>
      </c>
      <c r="DH1184">
        <v>5.25</v>
      </c>
      <c r="DI1184" s="2">
        <v>13.21</v>
      </c>
      <c r="DJ1184">
        <v>0.54</v>
      </c>
      <c r="DK1184">
        <v>0.903581978261493</v>
      </c>
      <c r="DL1184">
        <v>4.6025104602510462E-2</v>
      </c>
      <c r="DM1184">
        <v>0</v>
      </c>
      <c r="DN1184">
        <v>16.399999999999999</v>
      </c>
      <c r="DO1184">
        <v>4.2999999999999997E-2</v>
      </c>
      <c r="DP1184">
        <v>15.31</v>
      </c>
      <c r="DQ1184" s="2">
        <v>0</v>
      </c>
      <c r="DR1184" s="2">
        <v>17309.557068489998</v>
      </c>
      <c r="DS1184">
        <v>3.9005008310614056E-2</v>
      </c>
      <c r="DT1184">
        <v>9.0385485469859503</v>
      </c>
      <c r="DU1184">
        <v>3998711.7238972853</v>
      </c>
      <c r="DV1184">
        <v>0</v>
      </c>
    </row>
    <row r="1185" spans="1:126" x14ac:dyDescent="0.15">
      <c r="A1185" t="s">
        <v>2075</v>
      </c>
      <c r="B1185" t="s">
        <v>2082</v>
      </c>
      <c r="C1185">
        <v>25</v>
      </c>
      <c r="D1185">
        <v>7</v>
      </c>
      <c r="E1185" t="s">
        <v>2083</v>
      </c>
      <c r="F1185">
        <v>25007</v>
      </c>
      <c r="G1185" t="s">
        <v>6169</v>
      </c>
      <c r="H1185">
        <v>86.3</v>
      </c>
      <c r="I1185">
        <v>2.9</v>
      </c>
      <c r="J1185">
        <v>1.1000000000000001</v>
      </c>
      <c r="K1185">
        <v>0.7</v>
      </c>
      <c r="L1185">
        <v>6.7</v>
      </c>
      <c r="M1185">
        <v>2.2999999999999998</v>
      </c>
      <c r="N1185">
        <f t="shared" si="78"/>
        <v>7507.98</v>
      </c>
      <c r="O1185">
        <f t="shared" si="76"/>
        <v>2492.0200000000004</v>
      </c>
      <c r="P1185">
        <f t="shared" si="77"/>
        <v>2.9904240000000017</v>
      </c>
      <c r="Q1185" s="4">
        <v>25007</v>
      </c>
      <c r="R1185" s="5">
        <v>41.380969999999998</v>
      </c>
      <c r="S1185" s="5">
        <v>-70.701498999999998</v>
      </c>
      <c r="T1185">
        <v>7</v>
      </c>
      <c r="U1185">
        <v>0.23683541960078364</v>
      </c>
      <c r="V1185">
        <v>16581</v>
      </c>
      <c r="W1185">
        <v>16915</v>
      </c>
      <c r="X1185">
        <v>17048</v>
      </c>
      <c r="Y1185">
        <v>17277</v>
      </c>
      <c r="Z1185">
        <v>9536</v>
      </c>
      <c r="AA1185">
        <v>24043</v>
      </c>
      <c r="AB1185">
        <v>7636.0009999999993</v>
      </c>
      <c r="AC1185">
        <v>64222</v>
      </c>
      <c r="AD1185">
        <v>3</v>
      </c>
      <c r="AE1185">
        <v>1.7597372125762554E-4</v>
      </c>
      <c r="AF1185">
        <v>25</v>
      </c>
      <c r="AG1185">
        <v>88</v>
      </c>
      <c r="AH1185">
        <v>0.28409090909090912</v>
      </c>
      <c r="AI1185" s="3">
        <v>12717</v>
      </c>
      <c r="AJ1185" s="3">
        <v>66089.688686870009</v>
      </c>
      <c r="AK1185">
        <v>10</v>
      </c>
      <c r="AL1185">
        <v>314240</v>
      </c>
      <c r="AM1185">
        <v>124625</v>
      </c>
      <c r="AN1185">
        <v>7475</v>
      </c>
      <c r="AO1185">
        <v>132100</v>
      </c>
      <c r="AP1185">
        <v>3</v>
      </c>
      <c r="AQ1185">
        <v>2</v>
      </c>
      <c r="AR1185">
        <v>5</v>
      </c>
      <c r="AS1185">
        <v>0.2955956251847473</v>
      </c>
      <c r="AT1185">
        <v>5</v>
      </c>
      <c r="AU1185">
        <v>17</v>
      </c>
      <c r="AV1185">
        <f t="shared" si="75"/>
        <v>22</v>
      </c>
      <c r="AW1185">
        <v>14303</v>
      </c>
      <c r="AX1185">
        <v>0.85</v>
      </c>
      <c r="AY1185">
        <v>290911130.45116699</v>
      </c>
      <c r="AZ1185">
        <v>290911.130451167</v>
      </c>
      <c r="BA1185">
        <v>19407.550802235201</v>
      </c>
      <c r="BB1185">
        <v>0.5152633684642105</v>
      </c>
      <c r="BC1185">
        <v>84160</v>
      </c>
      <c r="BD1185">
        <v>200</v>
      </c>
      <c r="BE1185">
        <v>83960</v>
      </c>
      <c r="BF1185">
        <v>5.0636270430010253</v>
      </c>
      <c r="BG1185">
        <v>820993</v>
      </c>
      <c r="BH1185">
        <v>48.157731112153918</v>
      </c>
      <c r="BI1185">
        <v>1858</v>
      </c>
      <c r="BJ1185">
        <v>19</v>
      </c>
      <c r="BK1185">
        <v>7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7</v>
      </c>
      <c r="BR1185">
        <v>5</v>
      </c>
      <c r="BS1185">
        <v>0</v>
      </c>
      <c r="BT1185">
        <v>15974</v>
      </c>
      <c r="BU1185">
        <v>0.75</v>
      </c>
      <c r="BV1185">
        <v>0.8381383</v>
      </c>
      <c r="BW1185">
        <v>265</v>
      </c>
      <c r="BX1185">
        <v>2.5040689999999999</v>
      </c>
      <c r="BY1185">
        <v>3.5698780000000001</v>
      </c>
      <c r="BZ1185">
        <v>17</v>
      </c>
      <c r="CA1185">
        <v>6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7</v>
      </c>
      <c r="CH1185">
        <v>5</v>
      </c>
      <c r="CI1185">
        <v>0</v>
      </c>
      <c r="CJ1185">
        <v>17320</v>
      </c>
      <c r="CK1185">
        <v>2.1362586605080831</v>
      </c>
      <c r="CL1185">
        <v>0.78342857142857147</v>
      </c>
      <c r="CM1185">
        <v>244</v>
      </c>
      <c r="CN1185">
        <v>2.5784224227283379</v>
      </c>
      <c r="CO1185">
        <v>3619.0000000000005</v>
      </c>
      <c r="CP1185">
        <v>1.12791931</v>
      </c>
      <c r="CQ1185">
        <v>0.321866657</v>
      </c>
      <c r="CR1185">
        <v>15469</v>
      </c>
      <c r="CS1185">
        <v>0.89200000000000002</v>
      </c>
      <c r="CT1185">
        <v>15205</v>
      </c>
      <c r="CU1185">
        <v>0.94721078247799995</v>
      </c>
      <c r="CV1185">
        <v>84</v>
      </c>
      <c r="CW1185">
        <v>10</v>
      </c>
      <c r="CX1185">
        <v>15</v>
      </c>
      <c r="CY1185">
        <v>243</v>
      </c>
      <c r="CZ1185">
        <v>143</v>
      </c>
      <c r="DA1185" s="2">
        <v>16721</v>
      </c>
      <c r="DB1185" s="2">
        <v>2165</v>
      </c>
      <c r="DC1185" s="2">
        <v>649.04999999999995</v>
      </c>
      <c r="DD1185" s="2">
        <v>1262</v>
      </c>
      <c r="DE1185">
        <v>83</v>
      </c>
      <c r="DF1185">
        <v>5</v>
      </c>
      <c r="DG1185">
        <v>272.37</v>
      </c>
      <c r="DH1185">
        <v>40.57</v>
      </c>
      <c r="DI1185" s="2">
        <v>52.16</v>
      </c>
      <c r="DJ1185">
        <v>2.89</v>
      </c>
      <c r="DK1185">
        <v>0.97074781788157583</v>
      </c>
      <c r="DL1185">
        <v>7.9545454545454544E-2</v>
      </c>
      <c r="DM1185">
        <v>0</v>
      </c>
      <c r="DN1185">
        <v>5.4</v>
      </c>
      <c r="DO1185">
        <v>7.0999999999999994E-2</v>
      </c>
      <c r="DP1185">
        <v>0</v>
      </c>
      <c r="DQ1185" s="2">
        <v>0</v>
      </c>
      <c r="DR1185" s="2">
        <v>6882.5704653399998</v>
      </c>
      <c r="DS1185">
        <v>2.1981122106947335E-2</v>
      </c>
      <c r="DV1185">
        <v>1</v>
      </c>
    </row>
    <row r="1186" spans="1:126" x14ac:dyDescent="0.15">
      <c r="A1186" t="s">
        <v>2075</v>
      </c>
      <c r="B1186" t="s">
        <v>2084</v>
      </c>
      <c r="C1186">
        <v>25</v>
      </c>
      <c r="D1186">
        <v>9</v>
      </c>
      <c r="E1186" t="s">
        <v>2085</v>
      </c>
      <c r="F1186">
        <v>25009</v>
      </c>
      <c r="G1186" t="s">
        <v>6170</v>
      </c>
      <c r="H1186">
        <v>76</v>
      </c>
      <c r="I1186">
        <v>2.6</v>
      </c>
      <c r="J1186">
        <v>0.1</v>
      </c>
      <c r="K1186">
        <v>3.1</v>
      </c>
      <c r="L1186">
        <v>1.6</v>
      </c>
      <c r="M1186">
        <v>16.5</v>
      </c>
      <c r="N1186">
        <f t="shared" si="78"/>
        <v>6067.1900000000005</v>
      </c>
      <c r="O1186">
        <f t="shared" si="76"/>
        <v>3932.8099999999995</v>
      </c>
      <c r="P1186">
        <f t="shared" si="77"/>
        <v>4.7193720000000008</v>
      </c>
      <c r="Q1186" s="4">
        <v>25009</v>
      </c>
      <c r="R1186" s="5">
        <v>42.642710999999998</v>
      </c>
      <c r="S1186" s="5">
        <v>-70.865106999999995</v>
      </c>
      <c r="T1186">
        <v>1</v>
      </c>
      <c r="U1186">
        <v>8.1227767305557794E-2</v>
      </c>
      <c r="V1186">
        <v>744961</v>
      </c>
      <c r="W1186">
        <v>757395</v>
      </c>
      <c r="X1186">
        <v>763849</v>
      </c>
      <c r="Y1186">
        <v>777438</v>
      </c>
      <c r="Z1186">
        <v>407161</v>
      </c>
      <c r="AA1186">
        <v>24045</v>
      </c>
      <c r="AB1186">
        <v>333274.19899999996</v>
      </c>
      <c r="AC1186">
        <v>69068</v>
      </c>
      <c r="AD1186">
        <v>26</v>
      </c>
      <c r="AE1186">
        <v>3.4038141046201542E-5</v>
      </c>
      <c r="AF1186">
        <v>119</v>
      </c>
      <c r="AG1186">
        <v>522</v>
      </c>
      <c r="AH1186">
        <v>0.22796934865900384</v>
      </c>
      <c r="AI1186" s="3">
        <v>22397</v>
      </c>
      <c r="AJ1186" s="3">
        <v>315224.36294823501</v>
      </c>
      <c r="AK1186">
        <v>16</v>
      </c>
      <c r="AL1186">
        <v>530361.60000000009</v>
      </c>
      <c r="AM1186">
        <v>466329</v>
      </c>
      <c r="AN1186">
        <v>29304</v>
      </c>
      <c r="AO1186">
        <v>495633</v>
      </c>
      <c r="AP1186">
        <v>104</v>
      </c>
      <c r="AQ1186">
        <v>17</v>
      </c>
      <c r="AR1186">
        <v>121</v>
      </c>
      <c r="AS1186">
        <v>0.1597581182870233</v>
      </c>
      <c r="AT1186">
        <v>127</v>
      </c>
      <c r="AU1186">
        <v>727</v>
      </c>
      <c r="AV1186">
        <f t="shared" si="75"/>
        <v>854</v>
      </c>
      <c r="AW1186">
        <v>677358</v>
      </c>
      <c r="AX1186">
        <v>0.99</v>
      </c>
      <c r="AY1186">
        <v>2159228785.2982702</v>
      </c>
      <c r="AZ1186">
        <v>2159228.7852982702</v>
      </c>
      <c r="BA1186">
        <v>2979.3000525552702</v>
      </c>
      <c r="BB1186">
        <v>3.3564930767625278</v>
      </c>
      <c r="BC1186">
        <v>5388</v>
      </c>
      <c r="BD1186">
        <v>19498</v>
      </c>
      <c r="BE1186">
        <v>-14110</v>
      </c>
      <c r="BF1186">
        <v>-1.8940588836194108E-2</v>
      </c>
      <c r="BG1186">
        <v>21509542</v>
      </c>
      <c r="BH1186">
        <v>28.159416324430612</v>
      </c>
      <c r="BI1186">
        <v>50762</v>
      </c>
      <c r="BJ1186">
        <v>298</v>
      </c>
      <c r="BK1186">
        <v>104</v>
      </c>
      <c r="BL1186">
        <v>29</v>
      </c>
      <c r="BM1186">
        <v>4</v>
      </c>
      <c r="BN1186">
        <v>9</v>
      </c>
      <c r="BO1186">
        <v>37</v>
      </c>
      <c r="BP1186">
        <v>12</v>
      </c>
      <c r="BQ1186">
        <v>111</v>
      </c>
      <c r="BR1186">
        <v>40</v>
      </c>
      <c r="BS1186">
        <v>1</v>
      </c>
      <c r="BT1186">
        <v>742582</v>
      </c>
      <c r="BU1186">
        <v>0.74</v>
      </c>
      <c r="BV1186">
        <v>0.62649239999999995</v>
      </c>
      <c r="BW1186">
        <v>3589</v>
      </c>
      <c r="BX1186">
        <v>0.868591</v>
      </c>
      <c r="BY1186">
        <v>-0.53685919999999998</v>
      </c>
      <c r="BZ1186">
        <v>328</v>
      </c>
      <c r="CA1186">
        <v>103</v>
      </c>
      <c r="CB1186">
        <v>35</v>
      </c>
      <c r="CC1186">
        <v>12</v>
      </c>
      <c r="CD1186">
        <v>9</v>
      </c>
      <c r="CE1186">
        <v>41</v>
      </c>
      <c r="CF1186">
        <v>8</v>
      </c>
      <c r="CG1186">
        <v>117</v>
      </c>
      <c r="CH1186">
        <v>39</v>
      </c>
      <c r="CI1186">
        <v>0</v>
      </c>
      <c r="CJ1186">
        <v>770486</v>
      </c>
      <c r="CK1186">
        <v>0.89813442424651457</v>
      </c>
      <c r="CL1186">
        <v>0.73099470046450743</v>
      </c>
      <c r="CM1186">
        <v>3479</v>
      </c>
      <c r="CN1186">
        <v>-0.40064826354808647</v>
      </c>
      <c r="CO1186">
        <v>163745</v>
      </c>
      <c r="CP1186">
        <v>0.206053236</v>
      </c>
      <c r="CQ1186">
        <v>-1.02988126E-2</v>
      </c>
      <c r="CR1186">
        <v>708093</v>
      </c>
      <c r="CS1186">
        <v>0.91</v>
      </c>
      <c r="CT1186">
        <v>703988</v>
      </c>
      <c r="CU1186">
        <v>0.95152316585500007</v>
      </c>
      <c r="CV1186">
        <v>3560</v>
      </c>
      <c r="CW1186">
        <v>655</v>
      </c>
      <c r="CX1186">
        <v>610</v>
      </c>
      <c r="CY1186">
        <v>1438</v>
      </c>
      <c r="CZ1186">
        <v>866</v>
      </c>
      <c r="DA1186" s="2">
        <v>444388</v>
      </c>
      <c r="DB1186" s="2">
        <v>109455</v>
      </c>
      <c r="DC1186" s="2">
        <v>255.33</v>
      </c>
      <c r="DD1186" s="2">
        <v>154297</v>
      </c>
      <c r="DE1186">
        <v>380</v>
      </c>
      <c r="DF1186">
        <v>29</v>
      </c>
      <c r="DG1186">
        <v>55.87</v>
      </c>
      <c r="DH1186">
        <v>5.1100000000000003</v>
      </c>
      <c r="DI1186" s="2">
        <v>16</v>
      </c>
      <c r="DJ1186">
        <v>1.43</v>
      </c>
      <c r="DK1186">
        <v>0.97745233736661163</v>
      </c>
      <c r="DL1186">
        <v>1.1494252873563218E-2</v>
      </c>
      <c r="DM1186">
        <v>0</v>
      </c>
      <c r="DN1186">
        <v>14</v>
      </c>
      <c r="DO1186">
        <v>0.04</v>
      </c>
      <c r="DP1186">
        <v>0</v>
      </c>
      <c r="DQ1186" s="2">
        <v>0</v>
      </c>
      <c r="DR1186" s="2">
        <v>15720.82063437999</v>
      </c>
      <c r="DS1186">
        <v>3.0033597832509008E-2</v>
      </c>
      <c r="DT1186">
        <v>8.1267776712548194</v>
      </c>
      <c r="DU1186">
        <v>4310130.808570981</v>
      </c>
      <c r="DV1186">
        <v>0</v>
      </c>
    </row>
    <row r="1187" spans="1:126" x14ac:dyDescent="0.15">
      <c r="A1187" t="s">
        <v>2075</v>
      </c>
      <c r="B1187" t="s">
        <v>162</v>
      </c>
      <c r="C1187">
        <v>25</v>
      </c>
      <c r="D1187">
        <v>11</v>
      </c>
      <c r="E1187" t="s">
        <v>2086</v>
      </c>
      <c r="F1187">
        <v>25011</v>
      </c>
      <c r="G1187" t="s">
        <v>6171</v>
      </c>
      <c r="H1187">
        <v>92.4</v>
      </c>
      <c r="I1187">
        <v>1</v>
      </c>
      <c r="J1187">
        <v>0.2</v>
      </c>
      <c r="K1187">
        <v>1.2</v>
      </c>
      <c r="L1187">
        <v>1.9</v>
      </c>
      <c r="M1187">
        <v>3.2</v>
      </c>
      <c r="N1187">
        <f t="shared" si="78"/>
        <v>8554.090000000002</v>
      </c>
      <c r="O1187">
        <f t="shared" si="76"/>
        <v>1445.909999999998</v>
      </c>
      <c r="P1187">
        <f t="shared" si="77"/>
        <v>1.7350919999999983</v>
      </c>
      <c r="Q1187" s="4">
        <v>25011</v>
      </c>
      <c r="R1187" s="5">
        <v>42.584504000000003</v>
      </c>
      <c r="S1187" s="5">
        <v>-72.591791999999998</v>
      </c>
      <c r="T1187">
        <v>4</v>
      </c>
      <c r="U1187">
        <v>0.15491899326733297</v>
      </c>
      <c r="V1187">
        <v>71489</v>
      </c>
      <c r="W1187">
        <v>71300</v>
      </c>
      <c r="X1187">
        <v>71144</v>
      </c>
      <c r="Y1187">
        <v>70803</v>
      </c>
      <c r="Z1187">
        <v>39915</v>
      </c>
      <c r="AA1187">
        <v>24047</v>
      </c>
      <c r="AB1187">
        <v>32317.820000000003</v>
      </c>
      <c r="AC1187">
        <v>55221</v>
      </c>
      <c r="AD1187">
        <v>11</v>
      </c>
      <c r="AE1187">
        <v>1.5461599010457662E-4</v>
      </c>
      <c r="AF1187">
        <v>241</v>
      </c>
      <c r="AG1187">
        <v>780</v>
      </c>
      <c r="AH1187">
        <v>0.30897435897435899</v>
      </c>
      <c r="AI1187" s="3">
        <v>89772</v>
      </c>
      <c r="AJ1187" s="3">
        <v>447574.28650956001</v>
      </c>
      <c r="AK1187">
        <v>50</v>
      </c>
      <c r="AL1187">
        <v>463878.39999999997</v>
      </c>
      <c r="AM1187">
        <v>546112</v>
      </c>
      <c r="AN1187">
        <v>53792</v>
      </c>
      <c r="AO1187">
        <v>599904</v>
      </c>
      <c r="AP1187">
        <v>17</v>
      </c>
      <c r="AQ1187">
        <v>4</v>
      </c>
      <c r="AR1187">
        <v>21</v>
      </c>
      <c r="AS1187">
        <v>0.29453015427769985</v>
      </c>
      <c r="AT1187">
        <v>21</v>
      </c>
      <c r="AU1187">
        <v>89</v>
      </c>
      <c r="AV1187">
        <f t="shared" si="75"/>
        <v>110</v>
      </c>
      <c r="AW1187">
        <v>52831</v>
      </c>
      <c r="AX1187">
        <v>0.78</v>
      </c>
      <c r="AY1187">
        <v>382872369.26726198</v>
      </c>
      <c r="AZ1187">
        <v>382872.36926726199</v>
      </c>
      <c r="BA1187">
        <v>5348.2924185315596</v>
      </c>
      <c r="BB1187">
        <v>1.8697556560951141</v>
      </c>
      <c r="BC1187">
        <v>28813</v>
      </c>
      <c r="BD1187">
        <v>55379</v>
      </c>
      <c r="BE1187">
        <v>-26566</v>
      </c>
      <c r="BF1187">
        <v>-0.37160961826294953</v>
      </c>
      <c r="BG1187">
        <v>1229579</v>
      </c>
      <c r="BH1187">
        <v>17.282961317890475</v>
      </c>
      <c r="BI1187">
        <v>7396</v>
      </c>
      <c r="BJ1187">
        <v>45</v>
      </c>
      <c r="BK1187">
        <v>11</v>
      </c>
      <c r="BL1187">
        <v>4</v>
      </c>
      <c r="BM1187">
        <v>1</v>
      </c>
      <c r="BN1187">
        <v>0</v>
      </c>
      <c r="BO1187">
        <v>3</v>
      </c>
      <c r="BP1187">
        <v>2</v>
      </c>
      <c r="BQ1187">
        <v>9</v>
      </c>
      <c r="BR1187">
        <v>4</v>
      </c>
      <c r="BS1187">
        <v>0</v>
      </c>
      <c r="BT1187">
        <v>71778</v>
      </c>
      <c r="BU1187">
        <v>0.81</v>
      </c>
      <c r="BV1187">
        <v>0.66238589999999997</v>
      </c>
      <c r="BW1187">
        <v>556</v>
      </c>
      <c r="BX1187">
        <v>1.100616</v>
      </c>
      <c r="BY1187">
        <v>0.2117182</v>
      </c>
      <c r="BZ1187">
        <v>52</v>
      </c>
      <c r="CA1187">
        <v>9</v>
      </c>
      <c r="CB1187">
        <v>3</v>
      </c>
      <c r="CC1187">
        <v>0</v>
      </c>
      <c r="CD1187">
        <v>2</v>
      </c>
      <c r="CE1187">
        <v>3</v>
      </c>
      <c r="CF1187">
        <v>2</v>
      </c>
      <c r="CG1187">
        <v>9</v>
      </c>
      <c r="CH1187">
        <v>6</v>
      </c>
      <c r="CI1187">
        <v>0</v>
      </c>
      <c r="CJ1187">
        <v>70927</v>
      </c>
      <c r="CK1187">
        <v>1.2125142752407403</v>
      </c>
      <c r="CL1187">
        <v>0.75861930402636024</v>
      </c>
      <c r="CM1187">
        <v>509</v>
      </c>
      <c r="CN1187">
        <v>0.43103252339388498</v>
      </c>
      <c r="CO1187">
        <v>14456</v>
      </c>
      <c r="CP1187">
        <v>8.8455307999999996E-2</v>
      </c>
      <c r="CQ1187">
        <v>-4.3015610000000003E-2</v>
      </c>
      <c r="CR1187">
        <v>63171</v>
      </c>
      <c r="CS1187">
        <v>0.89599999999999991</v>
      </c>
      <c r="CT1187">
        <v>68129</v>
      </c>
      <c r="CU1187">
        <v>0.95886711601100005</v>
      </c>
      <c r="CV1187">
        <v>474</v>
      </c>
      <c r="CW1187">
        <v>44</v>
      </c>
      <c r="CX1187">
        <v>55</v>
      </c>
      <c r="CY1187">
        <v>1893</v>
      </c>
      <c r="CZ1187">
        <v>1303</v>
      </c>
      <c r="DA1187" s="2">
        <v>39431</v>
      </c>
      <c r="DB1187" s="2">
        <v>9485</v>
      </c>
      <c r="DC1187" s="2">
        <v>303.27999999999997</v>
      </c>
      <c r="DD1187" s="2">
        <v>4340</v>
      </c>
      <c r="DE1187">
        <v>555</v>
      </c>
      <c r="DF1187">
        <v>37</v>
      </c>
      <c r="DG1187">
        <v>64.59</v>
      </c>
      <c r="DH1187">
        <v>42.12</v>
      </c>
      <c r="DI1187" s="2">
        <v>56.16</v>
      </c>
      <c r="DJ1187">
        <v>0</v>
      </c>
      <c r="DK1187">
        <v>0.95960878670409477</v>
      </c>
      <c r="DL1187">
        <v>4.7435897435897434E-2</v>
      </c>
      <c r="DM1187">
        <v>0</v>
      </c>
      <c r="DN1187">
        <v>25.7</v>
      </c>
      <c r="DO1187">
        <v>5.7000000000000002E-2</v>
      </c>
      <c r="DP1187">
        <v>10.07</v>
      </c>
      <c r="DQ1187" s="2">
        <v>0</v>
      </c>
      <c r="DR1187" s="2">
        <v>43321.990430570011</v>
      </c>
      <c r="DS1187">
        <v>9.3390978748688361E-2</v>
      </c>
      <c r="DT1187">
        <v>9.9040078587890008</v>
      </c>
      <c r="DU1187">
        <v>4594255.3191224672</v>
      </c>
      <c r="DV1187">
        <v>0</v>
      </c>
    </row>
    <row r="1188" spans="1:126" x14ac:dyDescent="0.15">
      <c r="A1188" t="s">
        <v>2075</v>
      </c>
      <c r="B1188" t="s">
        <v>2087</v>
      </c>
      <c r="C1188">
        <v>25</v>
      </c>
      <c r="D1188">
        <v>13</v>
      </c>
      <c r="E1188" t="s">
        <v>2088</v>
      </c>
      <c r="F1188">
        <v>25013</v>
      </c>
      <c r="G1188" t="s">
        <v>6172</v>
      </c>
      <c r="H1188">
        <v>67.7</v>
      </c>
      <c r="I1188">
        <v>7.7</v>
      </c>
      <c r="J1188">
        <v>0.2</v>
      </c>
      <c r="K1188">
        <v>1.9</v>
      </c>
      <c r="L1188">
        <v>1.6</v>
      </c>
      <c r="M1188">
        <v>20.9</v>
      </c>
      <c r="N1188">
        <f t="shared" si="78"/>
        <v>5085.6000000000004</v>
      </c>
      <c r="O1188">
        <f t="shared" si="76"/>
        <v>4914.3999999999996</v>
      </c>
      <c r="P1188">
        <f t="shared" si="77"/>
        <v>5.8972800000000021</v>
      </c>
      <c r="Q1188" s="4">
        <v>25013</v>
      </c>
      <c r="R1188" s="5">
        <v>42.136198</v>
      </c>
      <c r="S1188" s="5">
        <v>-72.635648000000003</v>
      </c>
      <c r="T1188">
        <v>2</v>
      </c>
      <c r="U1188">
        <v>0.1416096475095735</v>
      </c>
      <c r="V1188">
        <v>464072</v>
      </c>
      <c r="W1188">
        <v>466447</v>
      </c>
      <c r="X1188">
        <v>468041</v>
      </c>
      <c r="Y1188">
        <v>469832</v>
      </c>
      <c r="Z1188">
        <v>240465</v>
      </c>
      <c r="AA1188">
        <v>24510</v>
      </c>
      <c r="AB1188">
        <v>185546.74599999998</v>
      </c>
      <c r="AC1188">
        <v>50461</v>
      </c>
      <c r="AD1188">
        <v>19</v>
      </c>
      <c r="AE1188">
        <v>4.059473422200192E-5</v>
      </c>
      <c r="AF1188">
        <v>144</v>
      </c>
      <c r="AG1188">
        <v>582</v>
      </c>
      <c r="AH1188">
        <v>0.24742268041237114</v>
      </c>
      <c r="AI1188" s="3">
        <v>38705</v>
      </c>
      <c r="AJ1188" s="3">
        <v>394974.90635442</v>
      </c>
      <c r="AK1188">
        <v>27</v>
      </c>
      <c r="AL1188">
        <v>405868.79999999999</v>
      </c>
      <c r="AM1188">
        <v>284204</v>
      </c>
      <c r="AN1188">
        <v>26618</v>
      </c>
      <c r="AO1188">
        <v>310822</v>
      </c>
      <c r="AP1188">
        <v>37</v>
      </c>
      <c r="AQ1188">
        <v>1</v>
      </c>
      <c r="AR1188">
        <v>38</v>
      </c>
      <c r="AS1188">
        <v>8.1466919071191371E-2</v>
      </c>
      <c r="AT1188">
        <v>38</v>
      </c>
      <c r="AU1188">
        <v>516</v>
      </c>
      <c r="AV1188">
        <f t="shared" si="75"/>
        <v>554</v>
      </c>
      <c r="AW1188">
        <v>545272</v>
      </c>
      <c r="AX1188">
        <v>0.98</v>
      </c>
      <c r="AY1188">
        <v>1226171822.72948</v>
      </c>
      <c r="AZ1188">
        <v>1226171.82272948</v>
      </c>
      <c r="BA1188">
        <v>2686.7609705185</v>
      </c>
      <c r="BB1188">
        <v>3.7219537241045177</v>
      </c>
      <c r="BC1188">
        <v>823</v>
      </c>
      <c r="BD1188">
        <v>220</v>
      </c>
      <c r="BE1188">
        <v>603</v>
      </c>
      <c r="BF1188">
        <v>1.2993673395507593E-3</v>
      </c>
      <c r="BG1188">
        <v>9500512</v>
      </c>
      <c r="BH1188">
        <v>20.298461032259993</v>
      </c>
      <c r="BI1188">
        <v>34908</v>
      </c>
      <c r="BJ1188">
        <v>190</v>
      </c>
      <c r="BK1188">
        <v>80</v>
      </c>
      <c r="BL1188">
        <v>15</v>
      </c>
      <c r="BM1188">
        <v>0</v>
      </c>
      <c r="BN1188">
        <v>11</v>
      </c>
      <c r="BO1188">
        <v>42</v>
      </c>
      <c r="BP1188">
        <v>7</v>
      </c>
      <c r="BQ1188">
        <v>44</v>
      </c>
      <c r="BR1188">
        <v>18</v>
      </c>
      <c r="BS1188">
        <v>4</v>
      </c>
      <c r="BT1188">
        <v>471081</v>
      </c>
      <c r="BU1188">
        <v>0.78</v>
      </c>
      <c r="BV1188">
        <v>0.56175399999999998</v>
      </c>
      <c r="BW1188">
        <v>2165</v>
      </c>
      <c r="BX1188">
        <v>0.87246140000000005</v>
      </c>
      <c r="BY1188">
        <v>-0.92765609999999998</v>
      </c>
      <c r="BZ1188">
        <v>193</v>
      </c>
      <c r="CA1188">
        <v>77</v>
      </c>
      <c r="CB1188">
        <v>13</v>
      </c>
      <c r="CC1188">
        <v>2</v>
      </c>
      <c r="CD1188">
        <v>16</v>
      </c>
      <c r="CE1188">
        <v>48</v>
      </c>
      <c r="CF1188">
        <v>5</v>
      </c>
      <c r="CG1188">
        <v>40</v>
      </c>
      <c r="CH1188">
        <v>19</v>
      </c>
      <c r="CI1188">
        <v>2</v>
      </c>
      <c r="CJ1188">
        <v>469566</v>
      </c>
      <c r="CK1188">
        <v>0.8837948233049242</v>
      </c>
      <c r="CL1188">
        <v>0.66304153625240703</v>
      </c>
      <c r="CM1188">
        <v>1862</v>
      </c>
      <c r="CN1188">
        <v>-0.80270974848434973</v>
      </c>
      <c r="CO1188">
        <v>66102</v>
      </c>
      <c r="CP1188">
        <v>-1.5078932753000001</v>
      </c>
      <c r="CQ1188">
        <v>-1.0368419807</v>
      </c>
      <c r="CR1188">
        <v>415910</v>
      </c>
      <c r="CS1188">
        <v>0.88300000000000001</v>
      </c>
      <c r="CT1188">
        <v>434835</v>
      </c>
      <c r="CU1188">
        <v>0.94867547319699996</v>
      </c>
      <c r="CV1188">
        <v>3321</v>
      </c>
      <c r="CW1188">
        <v>366</v>
      </c>
      <c r="CX1188">
        <v>328</v>
      </c>
      <c r="CY1188">
        <v>1040</v>
      </c>
      <c r="CZ1188">
        <v>966</v>
      </c>
      <c r="DA1188" s="2">
        <v>259418</v>
      </c>
      <c r="DB1188" s="2">
        <v>45175</v>
      </c>
      <c r="DC1188" s="2">
        <v>152.79</v>
      </c>
      <c r="DD1188" s="2">
        <v>100161</v>
      </c>
      <c r="DE1188">
        <v>353</v>
      </c>
      <c r="DF1188">
        <v>42</v>
      </c>
      <c r="DG1188">
        <v>32.74</v>
      </c>
      <c r="DH1188">
        <v>7.28</v>
      </c>
      <c r="DI1188" s="2">
        <v>10.91</v>
      </c>
      <c r="DJ1188">
        <v>-0.08</v>
      </c>
      <c r="DK1188">
        <v>0.96049605994057619</v>
      </c>
      <c r="DL1188">
        <v>6.8728522336769758E-3</v>
      </c>
      <c r="DM1188">
        <v>0</v>
      </c>
      <c r="DN1188">
        <v>16</v>
      </c>
      <c r="DO1188">
        <v>0.04</v>
      </c>
      <c r="DP1188">
        <v>0</v>
      </c>
      <c r="DQ1188" s="2">
        <v>0</v>
      </c>
      <c r="DR1188" s="2">
        <v>18120.458270299987</v>
      </c>
      <c r="DS1188">
        <v>4.4646110658610356E-2</v>
      </c>
      <c r="DT1188">
        <v>7.2657998758222302</v>
      </c>
      <c r="DU1188">
        <v>2948961.4766401174</v>
      </c>
      <c r="DV1188">
        <v>0</v>
      </c>
    </row>
    <row r="1189" spans="1:126" x14ac:dyDescent="0.15">
      <c r="A1189" t="s">
        <v>2075</v>
      </c>
      <c r="B1189" t="s">
        <v>2089</v>
      </c>
      <c r="C1189">
        <v>25</v>
      </c>
      <c r="D1189">
        <v>15</v>
      </c>
      <c r="E1189" t="s">
        <v>2090</v>
      </c>
      <c r="F1189">
        <v>25015</v>
      </c>
      <c r="G1189" t="s">
        <v>6173</v>
      </c>
      <c r="H1189">
        <v>86.2</v>
      </c>
      <c r="I1189">
        <v>2.2000000000000002</v>
      </c>
      <c r="J1189">
        <v>0.2</v>
      </c>
      <c r="K1189">
        <v>4.5</v>
      </c>
      <c r="L1189">
        <v>2.2000000000000002</v>
      </c>
      <c r="M1189">
        <v>4.7</v>
      </c>
      <c r="N1189">
        <f t="shared" si="78"/>
        <v>7482.5000000000009</v>
      </c>
      <c r="O1189">
        <f t="shared" si="76"/>
        <v>2517.4999999999991</v>
      </c>
      <c r="P1189">
        <f t="shared" si="77"/>
        <v>3.0209999999999999</v>
      </c>
      <c r="Q1189" s="4">
        <v>25015</v>
      </c>
      <c r="R1189" s="5">
        <v>42.339458999999998</v>
      </c>
      <c r="S1189" s="5">
        <v>-72.663694000000007</v>
      </c>
      <c r="T1189">
        <v>2</v>
      </c>
      <c r="U1189">
        <v>0.12761078570170903</v>
      </c>
      <c r="V1189">
        <v>158850</v>
      </c>
      <c r="W1189">
        <v>160328</v>
      </c>
      <c r="X1189">
        <v>160759</v>
      </c>
      <c r="Y1189">
        <v>160864</v>
      </c>
      <c r="Z1189">
        <v>75442</v>
      </c>
      <c r="AA1189">
        <v>25001</v>
      </c>
      <c r="AB1189">
        <v>62114.832999999999</v>
      </c>
      <c r="AC1189">
        <v>61368</v>
      </c>
      <c r="AD1189">
        <v>12</v>
      </c>
      <c r="AE1189">
        <v>7.4645898518900966E-5</v>
      </c>
      <c r="AF1189">
        <v>221</v>
      </c>
      <c r="AG1189">
        <v>799</v>
      </c>
      <c r="AH1189">
        <v>0.27659574468085107</v>
      </c>
      <c r="AI1189" s="3">
        <v>53951</v>
      </c>
      <c r="AJ1189" s="3">
        <v>337446.09848499502</v>
      </c>
      <c r="AK1189">
        <v>33</v>
      </c>
      <c r="AL1189">
        <v>349100.80000000005</v>
      </c>
      <c r="AM1189">
        <v>435415</v>
      </c>
      <c r="AN1189">
        <v>42524</v>
      </c>
      <c r="AO1189">
        <v>477939</v>
      </c>
      <c r="AP1189">
        <v>12</v>
      </c>
      <c r="AQ1189">
        <v>5</v>
      </c>
      <c r="AR1189">
        <v>17</v>
      </c>
      <c r="AS1189">
        <v>0.10603263310214062</v>
      </c>
      <c r="AT1189">
        <v>19</v>
      </c>
      <c r="AU1189">
        <v>113</v>
      </c>
      <c r="AV1189">
        <f t="shared" si="75"/>
        <v>132</v>
      </c>
      <c r="AW1189">
        <v>129827</v>
      </c>
      <c r="AX1189">
        <v>0.84</v>
      </c>
      <c r="AY1189">
        <v>1112447631.3034101</v>
      </c>
      <c r="AZ1189">
        <v>1112447.63130341</v>
      </c>
      <c r="BA1189">
        <v>7308.1262769246496</v>
      </c>
      <c r="BB1189">
        <v>1.3683397934125634</v>
      </c>
      <c r="BG1189">
        <v>4300359</v>
      </c>
      <c r="BH1189">
        <v>26.750346792403537</v>
      </c>
      <c r="BI1189">
        <v>13125</v>
      </c>
      <c r="BJ1189">
        <v>75</v>
      </c>
      <c r="BK1189">
        <v>23</v>
      </c>
      <c r="BL1189">
        <v>9</v>
      </c>
      <c r="BM1189">
        <v>1</v>
      </c>
      <c r="BN1189">
        <v>9</v>
      </c>
      <c r="BO1189">
        <v>9</v>
      </c>
      <c r="BP1189">
        <v>3</v>
      </c>
      <c r="BQ1189">
        <v>20</v>
      </c>
      <c r="BR1189">
        <v>11</v>
      </c>
      <c r="BS1189">
        <v>0</v>
      </c>
      <c r="BT1189">
        <v>156044</v>
      </c>
      <c r="BU1189">
        <v>0.81</v>
      </c>
      <c r="BV1189">
        <v>0.61133389999999999</v>
      </c>
      <c r="BW1189">
        <v>1080</v>
      </c>
      <c r="BX1189">
        <v>1.025352</v>
      </c>
      <c r="BY1189">
        <v>-0.23095109999999999</v>
      </c>
      <c r="BZ1189">
        <v>68</v>
      </c>
      <c r="CA1189">
        <v>25</v>
      </c>
      <c r="CB1189">
        <v>8</v>
      </c>
      <c r="CC1189">
        <v>0</v>
      </c>
      <c r="CD1189">
        <v>7</v>
      </c>
      <c r="CE1189">
        <v>9</v>
      </c>
      <c r="CF1189">
        <v>3</v>
      </c>
      <c r="CG1189">
        <v>19</v>
      </c>
      <c r="CH1189">
        <v>10</v>
      </c>
      <c r="CI1189">
        <v>0</v>
      </c>
      <c r="CJ1189">
        <v>161106</v>
      </c>
      <c r="CK1189">
        <v>0.92485692649559914</v>
      </c>
      <c r="CL1189">
        <v>0.75942759846292696</v>
      </c>
      <c r="CM1189">
        <v>975</v>
      </c>
      <c r="CN1189">
        <v>-1.8371878046296735E-2</v>
      </c>
      <c r="CO1189">
        <v>35238</v>
      </c>
      <c r="CP1189">
        <v>0.67674581899999997</v>
      </c>
      <c r="CQ1189">
        <v>0.78160593300000003</v>
      </c>
      <c r="CR1189">
        <v>144302</v>
      </c>
      <c r="CS1189">
        <v>0.89400000000000002</v>
      </c>
      <c r="CT1189">
        <v>151225</v>
      </c>
      <c r="CU1189">
        <v>0.95539094831400007</v>
      </c>
      <c r="CV1189">
        <v>1189</v>
      </c>
      <c r="CW1189">
        <v>109</v>
      </c>
      <c r="CX1189">
        <v>227</v>
      </c>
      <c r="CY1189">
        <v>1370</v>
      </c>
      <c r="CZ1189">
        <v>1260</v>
      </c>
      <c r="DA1189" s="2">
        <v>94947</v>
      </c>
      <c r="DB1189" s="2">
        <v>23100</v>
      </c>
      <c r="DC1189" s="2">
        <v>330.84</v>
      </c>
      <c r="DD1189" s="2">
        <v>18005</v>
      </c>
      <c r="DE1189">
        <v>504</v>
      </c>
      <c r="DF1189">
        <v>24</v>
      </c>
      <c r="DG1189">
        <v>85.84</v>
      </c>
      <c r="DH1189">
        <v>15.04</v>
      </c>
      <c r="DI1189" s="2">
        <v>30.08</v>
      </c>
      <c r="DJ1189">
        <v>-0.01</v>
      </c>
      <c r="DK1189">
        <v>0.93629404459602228</v>
      </c>
      <c r="DL1189">
        <v>4.5056320400500623E-2</v>
      </c>
      <c r="DM1189">
        <v>0</v>
      </c>
      <c r="DN1189">
        <v>22.5</v>
      </c>
      <c r="DO1189">
        <v>6.5000000000000002E-2</v>
      </c>
      <c r="DP1189">
        <v>0</v>
      </c>
      <c r="DQ1189" s="2">
        <v>0</v>
      </c>
      <c r="DR1189" s="2">
        <v>27439.321906119996</v>
      </c>
      <c r="DS1189">
        <v>7.8600131293843814E-2</v>
      </c>
      <c r="DT1189">
        <v>10.324951773512</v>
      </c>
      <c r="DU1189">
        <v>3604448.9240944586</v>
      </c>
      <c r="DV1189">
        <v>0</v>
      </c>
    </row>
    <row r="1190" spans="1:126" x14ac:dyDescent="0.15">
      <c r="A1190" t="s">
        <v>2075</v>
      </c>
      <c r="B1190" t="s">
        <v>635</v>
      </c>
      <c r="C1190">
        <v>25</v>
      </c>
      <c r="D1190">
        <v>17</v>
      </c>
      <c r="E1190" t="s">
        <v>2091</v>
      </c>
      <c r="F1190">
        <v>25017</v>
      </c>
      <c r="G1190" t="s">
        <v>6174</v>
      </c>
      <c r="H1190">
        <v>76.5</v>
      </c>
      <c r="I1190">
        <v>4.4000000000000004</v>
      </c>
      <c r="J1190">
        <v>0.1</v>
      </c>
      <c r="K1190">
        <v>9.3000000000000007</v>
      </c>
      <c r="L1190">
        <v>3.2</v>
      </c>
      <c r="M1190">
        <v>6.5</v>
      </c>
      <c r="N1190">
        <f t="shared" si="78"/>
        <v>6010.5999999999995</v>
      </c>
      <c r="O1190">
        <f t="shared" si="76"/>
        <v>3989.4000000000005</v>
      </c>
      <c r="P1190">
        <f t="shared" si="77"/>
        <v>4.7872800000000026</v>
      </c>
      <c r="Q1190" s="4">
        <v>25017</v>
      </c>
      <c r="R1190" s="5">
        <v>42.481710999999997</v>
      </c>
      <c r="S1190" s="5">
        <v>-71.394917000000007</v>
      </c>
      <c r="T1190">
        <v>1</v>
      </c>
      <c r="U1190">
        <v>0.10778776509770503</v>
      </c>
      <c r="V1190">
        <v>1507558</v>
      </c>
      <c r="W1190">
        <v>1539832</v>
      </c>
      <c r="X1190">
        <v>1556116</v>
      </c>
      <c r="Y1190">
        <v>1584914</v>
      </c>
      <c r="Z1190">
        <v>869311</v>
      </c>
      <c r="AA1190">
        <v>25003</v>
      </c>
      <c r="AB1190">
        <v>726775.90999999992</v>
      </c>
      <c r="AC1190">
        <v>85118</v>
      </c>
      <c r="AD1190">
        <v>61</v>
      </c>
      <c r="AE1190">
        <v>3.9200162455755226E-5</v>
      </c>
      <c r="AF1190">
        <v>272</v>
      </c>
      <c r="AG1190">
        <v>739</v>
      </c>
      <c r="AH1190">
        <v>0.36806495263870093</v>
      </c>
      <c r="AI1190" s="3">
        <v>28230</v>
      </c>
      <c r="AJ1190" s="3">
        <v>523404.78337729501</v>
      </c>
      <c r="AK1190">
        <v>16</v>
      </c>
      <c r="AL1190">
        <v>542483.19999999995</v>
      </c>
      <c r="AM1190">
        <v>540192</v>
      </c>
      <c r="AN1190">
        <v>37381</v>
      </c>
      <c r="AO1190">
        <v>577573</v>
      </c>
      <c r="AP1190">
        <v>138</v>
      </c>
      <c r="AQ1190">
        <v>23</v>
      </c>
      <c r="AR1190">
        <v>161</v>
      </c>
      <c r="AS1190">
        <v>0.10455686074844528</v>
      </c>
      <c r="AT1190">
        <v>159</v>
      </c>
      <c r="AU1190">
        <v>1435</v>
      </c>
      <c r="AV1190">
        <f t="shared" si="75"/>
        <v>1594</v>
      </c>
      <c r="AW1190">
        <v>1349264</v>
      </c>
      <c r="AX1190">
        <v>0.98</v>
      </c>
      <c r="AY1190">
        <v>3618726757.9236698</v>
      </c>
      <c r="AZ1190">
        <v>3618726.7579236696</v>
      </c>
      <c r="BA1190">
        <v>2473.2283152219202</v>
      </c>
      <c r="BB1190">
        <v>4.0432983637027098</v>
      </c>
      <c r="BG1190">
        <v>55844708</v>
      </c>
      <c r="BH1190">
        <v>35.887239768757603</v>
      </c>
      <c r="BI1190">
        <v>107823</v>
      </c>
      <c r="BJ1190">
        <v>636</v>
      </c>
      <c r="BK1190">
        <v>219</v>
      </c>
      <c r="BL1190">
        <v>79</v>
      </c>
      <c r="BM1190">
        <v>13</v>
      </c>
      <c r="BN1190">
        <v>45</v>
      </c>
      <c r="BO1190">
        <v>65</v>
      </c>
      <c r="BP1190">
        <v>13</v>
      </c>
      <c r="BQ1190">
        <v>284</v>
      </c>
      <c r="BR1190">
        <v>49</v>
      </c>
      <c r="BS1190">
        <v>1</v>
      </c>
      <c r="BT1190">
        <v>1500000</v>
      </c>
      <c r="BU1190">
        <v>0.77</v>
      </c>
      <c r="BV1190">
        <v>0.62496110000000005</v>
      </c>
      <c r="BW1190">
        <v>8794</v>
      </c>
      <c r="BX1190">
        <v>0.93288669999999996</v>
      </c>
      <c r="BY1190">
        <v>-0.36571110000000001</v>
      </c>
      <c r="BZ1190">
        <v>669</v>
      </c>
      <c r="CA1190">
        <v>206</v>
      </c>
      <c r="CB1190">
        <v>75</v>
      </c>
      <c r="CC1190">
        <v>21</v>
      </c>
      <c r="CD1190">
        <v>42</v>
      </c>
      <c r="CE1190">
        <v>79</v>
      </c>
      <c r="CF1190">
        <v>12</v>
      </c>
      <c r="CG1190">
        <v>324</v>
      </c>
      <c r="CH1190">
        <v>49</v>
      </c>
      <c r="CI1190">
        <v>1</v>
      </c>
      <c r="CJ1190">
        <v>1572523</v>
      </c>
      <c r="CK1190">
        <v>0.93989086328149096</v>
      </c>
      <c r="CL1190">
        <v>0.76634180691929921</v>
      </c>
      <c r="CM1190">
        <v>8438</v>
      </c>
      <c r="CN1190">
        <v>-8.05536191260703E-2</v>
      </c>
      <c r="CO1190">
        <v>486708</v>
      </c>
      <c r="CP1190">
        <v>1.0520668559999999</v>
      </c>
      <c r="CQ1190">
        <v>0.75457938800000002</v>
      </c>
      <c r="CR1190">
        <v>1446209</v>
      </c>
      <c r="CS1190">
        <v>0.91</v>
      </c>
      <c r="CT1190">
        <v>1439718</v>
      </c>
      <c r="CU1190">
        <v>0.96187334060200003</v>
      </c>
      <c r="CV1190">
        <v>7470</v>
      </c>
      <c r="CW1190">
        <v>1460</v>
      </c>
      <c r="CX1190">
        <v>2003</v>
      </c>
      <c r="CY1190">
        <v>2324</v>
      </c>
      <c r="CZ1190">
        <v>1250</v>
      </c>
      <c r="DA1190" s="2">
        <v>1178190</v>
      </c>
      <c r="DB1190" s="2">
        <v>304625</v>
      </c>
      <c r="DC1190" s="2">
        <v>303.70999999999998</v>
      </c>
      <c r="DD1190" s="2">
        <v>325228</v>
      </c>
      <c r="DE1190">
        <v>607</v>
      </c>
      <c r="DF1190">
        <v>109</v>
      </c>
      <c r="DG1190">
        <v>78.760000000000005</v>
      </c>
      <c r="DH1190">
        <v>4.7</v>
      </c>
      <c r="DI1190" s="2">
        <v>14.23</v>
      </c>
      <c r="DJ1190">
        <v>-1.1200000000000001</v>
      </c>
      <c r="DK1190">
        <v>0.91477151965993619</v>
      </c>
      <c r="DL1190">
        <v>4.7361299052774017E-2</v>
      </c>
      <c r="DM1190">
        <v>0</v>
      </c>
      <c r="DN1190">
        <v>12.8</v>
      </c>
      <c r="DO1190">
        <v>2.3E-2</v>
      </c>
      <c r="DP1190">
        <v>0</v>
      </c>
      <c r="DQ1190" s="2">
        <v>0</v>
      </c>
      <c r="DR1190" s="2">
        <v>22012.966738000021</v>
      </c>
      <c r="DS1190">
        <v>4.0577064399760499E-2</v>
      </c>
      <c r="DT1190">
        <v>8.7092343164720205</v>
      </c>
      <c r="DU1190">
        <v>4724613.3015495539</v>
      </c>
      <c r="DV1190">
        <v>0</v>
      </c>
    </row>
    <row r="1191" spans="1:126" x14ac:dyDescent="0.15">
      <c r="A1191" t="s">
        <v>2075</v>
      </c>
      <c r="B1191" t="s">
        <v>2092</v>
      </c>
      <c r="C1191">
        <v>25</v>
      </c>
      <c r="D1191">
        <v>19</v>
      </c>
      <c r="E1191" t="s">
        <v>2093</v>
      </c>
      <c r="F1191">
        <v>25019</v>
      </c>
      <c r="G1191" t="s">
        <v>6175</v>
      </c>
      <c r="H1191">
        <v>80.5</v>
      </c>
      <c r="I1191">
        <v>6.5</v>
      </c>
      <c r="J1191">
        <v>0.1</v>
      </c>
      <c r="K1191">
        <v>1.2</v>
      </c>
      <c r="L1191">
        <v>2.2999999999999998</v>
      </c>
      <c r="M1191">
        <v>9.4</v>
      </c>
      <c r="N1191">
        <f t="shared" si="78"/>
        <v>6617.5999999999995</v>
      </c>
      <c r="O1191">
        <f t="shared" si="76"/>
        <v>3382.4000000000005</v>
      </c>
      <c r="P1191">
        <f t="shared" si="77"/>
        <v>4.058880000000002</v>
      </c>
      <c r="Q1191" s="4">
        <v>25019</v>
      </c>
      <c r="R1191" s="5">
        <v>41.305878</v>
      </c>
      <c r="S1191" s="5">
        <v>-70.141909999999996</v>
      </c>
      <c r="T1191">
        <v>7</v>
      </c>
      <c r="U1191">
        <v>0.2532053716457946</v>
      </c>
      <c r="V1191">
        <v>10194</v>
      </c>
      <c r="W1191">
        <v>10414</v>
      </c>
      <c r="X1191">
        <v>10556</v>
      </c>
      <c r="Y1191">
        <v>10901</v>
      </c>
      <c r="Z1191">
        <v>6199</v>
      </c>
      <c r="AA1191">
        <v>25005</v>
      </c>
      <c r="AB1191">
        <v>5528.0700000000006</v>
      </c>
      <c r="AC1191">
        <v>84057</v>
      </c>
      <c r="AD1191">
        <v>3</v>
      </c>
      <c r="AE1191">
        <v>2.8419856006062905E-4</v>
      </c>
      <c r="AF1191">
        <v>8</v>
      </c>
      <c r="AG1191">
        <v>20</v>
      </c>
      <c r="AH1191">
        <v>0.4</v>
      </c>
      <c r="AI1191" s="3">
        <v>1232</v>
      </c>
      <c r="AJ1191" s="3">
        <v>29512.163062455002</v>
      </c>
      <c r="AK1191">
        <v>18</v>
      </c>
      <c r="AL1191">
        <v>194099.19999999998</v>
      </c>
      <c r="AM1191">
        <v>32843</v>
      </c>
      <c r="AN1191">
        <v>419</v>
      </c>
      <c r="AO1191">
        <v>33262</v>
      </c>
      <c r="AP1191">
        <v>2</v>
      </c>
      <c r="AQ1191">
        <v>2</v>
      </c>
      <c r="AR1191">
        <v>4</v>
      </c>
      <c r="AS1191">
        <v>0.3840983291722681</v>
      </c>
      <c r="AT1191">
        <v>3</v>
      </c>
      <c r="AU1191">
        <v>11</v>
      </c>
      <c r="AV1191">
        <f t="shared" si="75"/>
        <v>14</v>
      </c>
      <c r="AW1191">
        <v>9947</v>
      </c>
      <c r="AX1191">
        <v>0.98</v>
      </c>
      <c r="AY1191">
        <v>452466574.33205199</v>
      </c>
      <c r="AZ1191">
        <v>452466.57433205197</v>
      </c>
      <c r="BA1191">
        <v>47528.060416298802</v>
      </c>
      <c r="BB1191">
        <v>0.21040202171958816</v>
      </c>
      <c r="BC1191">
        <v>89894</v>
      </c>
      <c r="BD1191">
        <v>196189</v>
      </c>
      <c r="BE1191">
        <v>-106295</v>
      </c>
      <c r="BF1191">
        <v>-10.427212085540514</v>
      </c>
      <c r="BG1191">
        <v>753031</v>
      </c>
      <c r="BH1191">
        <v>71.336775293671849</v>
      </c>
      <c r="BI1191">
        <v>776</v>
      </c>
      <c r="BJ1191">
        <v>7</v>
      </c>
      <c r="BK1191">
        <v>3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2</v>
      </c>
      <c r="BR1191">
        <v>4</v>
      </c>
      <c r="BS1191">
        <v>0</v>
      </c>
      <c r="BT1191">
        <v>11322</v>
      </c>
      <c r="BU1191">
        <v>0.75</v>
      </c>
      <c r="BV1191">
        <v>0.68260770000000004</v>
      </c>
      <c r="BW1191">
        <v>147</v>
      </c>
      <c r="BX1191">
        <v>1.5015019999999999</v>
      </c>
      <c r="BY1191">
        <v>1.4445410000000001</v>
      </c>
      <c r="BZ1191">
        <v>6</v>
      </c>
      <c r="CA1191">
        <v>3</v>
      </c>
      <c r="CB1191">
        <v>2</v>
      </c>
      <c r="CC1191">
        <v>0</v>
      </c>
      <c r="CD1191">
        <v>0</v>
      </c>
      <c r="CE1191">
        <v>1</v>
      </c>
      <c r="CF1191">
        <v>0</v>
      </c>
      <c r="CG1191">
        <v>3</v>
      </c>
      <c r="CH1191">
        <v>4</v>
      </c>
      <c r="CI1191">
        <v>0</v>
      </c>
      <c r="CJ1191">
        <v>10821</v>
      </c>
      <c r="CK1191">
        <v>1.7558451159781907</v>
      </c>
      <c r="CL1191">
        <v>0.7248608314580125</v>
      </c>
      <c r="CM1191">
        <v>140</v>
      </c>
      <c r="CN1191">
        <v>1.7969109950666384</v>
      </c>
      <c r="CO1191">
        <v>2520</v>
      </c>
      <c r="CP1191">
        <v>0.76929913400000005</v>
      </c>
      <c r="CQ1191">
        <v>0.13354943899999999</v>
      </c>
      <c r="CR1191">
        <v>9845</v>
      </c>
      <c r="CS1191">
        <v>0.89599999999999991</v>
      </c>
      <c r="CT1191">
        <v>9368</v>
      </c>
      <c r="CU1191">
        <v>0.94229149115400002</v>
      </c>
      <c r="CV1191">
        <v>34</v>
      </c>
      <c r="CW1191">
        <v>8</v>
      </c>
      <c r="CX1191">
        <v>6</v>
      </c>
      <c r="CY1191">
        <v>30</v>
      </c>
      <c r="CZ1191">
        <v>24</v>
      </c>
      <c r="DA1191" s="2">
        <v>11536</v>
      </c>
      <c r="DB1191" s="2">
        <v>1495</v>
      </c>
      <c r="DC1191" s="2">
        <v>923.17</v>
      </c>
      <c r="DD1191" s="2">
        <v>1510</v>
      </c>
      <c r="DE1191">
        <v>11</v>
      </c>
      <c r="DF1191">
        <v>0</v>
      </c>
      <c r="DG1191">
        <v>384.65</v>
      </c>
      <c r="DH1191">
        <v>9.6199999999999992</v>
      </c>
      <c r="DI1191" s="2">
        <v>115.4</v>
      </c>
      <c r="DJ1191">
        <v>2.89</v>
      </c>
      <c r="DL1191">
        <v>0</v>
      </c>
      <c r="DM1191">
        <v>0</v>
      </c>
      <c r="DN1191">
        <v>0.4</v>
      </c>
      <c r="DO1191">
        <v>1.1000000000000001E-2</v>
      </c>
      <c r="DP1191">
        <v>0</v>
      </c>
      <c r="DQ1191" s="2">
        <v>0</v>
      </c>
      <c r="DR1191" s="2">
        <v>1619.2171812999998</v>
      </c>
      <c r="DS1191">
        <v>8.3422746681179535E-3</v>
      </c>
      <c r="DT1191">
        <v>4</v>
      </c>
      <c r="DU1191">
        <v>776396.79999999993</v>
      </c>
      <c r="DV1191">
        <v>1</v>
      </c>
    </row>
    <row r="1192" spans="1:126" x14ac:dyDescent="0.15">
      <c r="A1192" t="s">
        <v>2075</v>
      </c>
      <c r="B1192" t="s">
        <v>2094</v>
      </c>
      <c r="C1192">
        <v>25</v>
      </c>
      <c r="D1192">
        <v>21</v>
      </c>
      <c r="E1192" t="s">
        <v>2095</v>
      </c>
      <c r="F1192">
        <v>25021</v>
      </c>
      <c r="G1192" t="s">
        <v>6176</v>
      </c>
      <c r="H1192">
        <v>80.3</v>
      </c>
      <c r="I1192">
        <v>5.4</v>
      </c>
      <c r="J1192">
        <v>0.1</v>
      </c>
      <c r="K1192">
        <v>8.6</v>
      </c>
      <c r="L1192">
        <v>2.2999999999999998</v>
      </c>
      <c r="M1192">
        <v>3.3</v>
      </c>
      <c r="N1192">
        <f t="shared" si="78"/>
        <v>6567.4</v>
      </c>
      <c r="O1192">
        <f t="shared" si="76"/>
        <v>3432.6000000000004</v>
      </c>
      <c r="P1192">
        <f t="shared" si="77"/>
        <v>4.1191200000000023</v>
      </c>
      <c r="Q1192" s="4">
        <v>25021</v>
      </c>
      <c r="R1192" s="5">
        <v>42.171751</v>
      </c>
      <c r="S1192" s="5">
        <v>-71.181116000000003</v>
      </c>
      <c r="T1192">
        <v>1</v>
      </c>
      <c r="U1192">
        <v>8.4988376589395204E-2</v>
      </c>
      <c r="V1192">
        <v>672078</v>
      </c>
      <c r="W1192">
        <v>682860</v>
      </c>
      <c r="X1192">
        <v>687721</v>
      </c>
      <c r="Y1192">
        <v>694475</v>
      </c>
      <c r="Z1192">
        <v>373198</v>
      </c>
      <c r="AA1192">
        <v>25007</v>
      </c>
      <c r="AB1192">
        <v>313743.67699999997</v>
      </c>
      <c r="AC1192">
        <v>88262</v>
      </c>
      <c r="AD1192">
        <v>21</v>
      </c>
      <c r="AE1192">
        <v>3.0535638725587847E-5</v>
      </c>
      <c r="AF1192">
        <v>53</v>
      </c>
      <c r="AG1192">
        <v>245</v>
      </c>
      <c r="AH1192">
        <v>0.21632653061224491</v>
      </c>
      <c r="AI1192" s="3">
        <v>9448</v>
      </c>
      <c r="AJ1192" s="3">
        <v>253511.82279486003</v>
      </c>
      <c r="AK1192">
        <v>15</v>
      </c>
      <c r="AL1192">
        <v>284140.80000000005</v>
      </c>
      <c r="AM1192">
        <v>229366</v>
      </c>
      <c r="AN1192">
        <v>11733</v>
      </c>
      <c r="AO1192">
        <v>241099</v>
      </c>
      <c r="AP1192">
        <v>49</v>
      </c>
      <c r="AQ1192">
        <v>4</v>
      </c>
      <c r="AR1192">
        <v>53</v>
      </c>
      <c r="AS1192">
        <v>7.7614738013648474E-2</v>
      </c>
      <c r="AT1192">
        <v>54</v>
      </c>
      <c r="AU1192">
        <v>524</v>
      </c>
      <c r="AV1192">
        <f t="shared" si="75"/>
        <v>578</v>
      </c>
      <c r="AW1192">
        <v>804678</v>
      </c>
      <c r="AX1192">
        <v>0.98</v>
      </c>
      <c r="AY1192">
        <v>1876558134.00492</v>
      </c>
      <c r="AZ1192">
        <v>1876558.13400492</v>
      </c>
      <c r="BA1192">
        <v>2867.25888971426</v>
      </c>
      <c r="BB1192">
        <v>3.4876515810529276</v>
      </c>
      <c r="BC1192">
        <v>553510</v>
      </c>
      <c r="BD1192">
        <v>4460</v>
      </c>
      <c r="BE1192">
        <v>549050</v>
      </c>
      <c r="BF1192">
        <v>0.81694386663452756</v>
      </c>
      <c r="BG1192">
        <v>24567988</v>
      </c>
      <c r="BH1192">
        <v>35.723771703932265</v>
      </c>
      <c r="BI1192">
        <v>49621</v>
      </c>
      <c r="BJ1192">
        <v>287</v>
      </c>
      <c r="BK1192">
        <v>62</v>
      </c>
      <c r="BL1192">
        <v>43</v>
      </c>
      <c r="BM1192">
        <v>2</v>
      </c>
      <c r="BN1192">
        <v>17</v>
      </c>
      <c r="BO1192">
        <v>41</v>
      </c>
      <c r="BP1192">
        <v>9</v>
      </c>
      <c r="BQ1192">
        <v>127</v>
      </c>
      <c r="BR1192">
        <v>32</v>
      </c>
      <c r="BS1192">
        <v>4</v>
      </c>
      <c r="BT1192">
        <v>666303</v>
      </c>
      <c r="BU1192">
        <v>0.77</v>
      </c>
      <c r="BV1192">
        <v>0.6738246</v>
      </c>
      <c r="BW1192">
        <v>3801</v>
      </c>
      <c r="BX1192">
        <v>0.93651090000000003</v>
      </c>
      <c r="BY1192">
        <v>-0.13277240000000001</v>
      </c>
      <c r="BZ1192">
        <v>328</v>
      </c>
      <c r="CA1192">
        <v>60</v>
      </c>
      <c r="CB1192">
        <v>45</v>
      </c>
      <c r="CC1192">
        <v>8</v>
      </c>
      <c r="CD1192">
        <v>22</v>
      </c>
      <c r="CE1192">
        <v>49</v>
      </c>
      <c r="CF1192">
        <v>7</v>
      </c>
      <c r="CG1192">
        <v>131</v>
      </c>
      <c r="CH1192">
        <v>29</v>
      </c>
      <c r="CI1192">
        <v>3</v>
      </c>
      <c r="CJ1192">
        <v>692688</v>
      </c>
      <c r="CK1192">
        <v>0.98457025385166186</v>
      </c>
      <c r="CL1192">
        <v>0.76650842997381352</v>
      </c>
      <c r="CM1192">
        <v>3630</v>
      </c>
      <c r="CN1192">
        <v>-6.147513038568523E-2</v>
      </c>
      <c r="CO1192">
        <v>206529</v>
      </c>
      <c r="CP1192">
        <v>0.89907448999999995</v>
      </c>
      <c r="CQ1192">
        <v>0.88438195600000002</v>
      </c>
      <c r="CR1192">
        <v>636293</v>
      </c>
      <c r="CS1192">
        <v>0.91299999999999992</v>
      </c>
      <c r="CT1192">
        <v>647883</v>
      </c>
      <c r="CU1192">
        <v>0.96723563391300005</v>
      </c>
      <c r="CV1192">
        <v>3417</v>
      </c>
      <c r="CW1192">
        <v>804</v>
      </c>
      <c r="CX1192">
        <v>885</v>
      </c>
      <c r="CY1192">
        <v>626</v>
      </c>
      <c r="CZ1192">
        <v>385</v>
      </c>
      <c r="DA1192" s="2">
        <v>472337</v>
      </c>
      <c r="DB1192" s="2">
        <v>123105</v>
      </c>
      <c r="DC1192" s="2">
        <v>250.65</v>
      </c>
      <c r="DD1192" s="2">
        <v>132730</v>
      </c>
      <c r="DE1192">
        <v>162</v>
      </c>
      <c r="DF1192">
        <v>9</v>
      </c>
      <c r="DG1192">
        <v>63.68</v>
      </c>
      <c r="DH1192">
        <v>5.67</v>
      </c>
      <c r="DI1192" s="2">
        <v>12.21</v>
      </c>
      <c r="DJ1192">
        <v>-0.64</v>
      </c>
      <c r="DK1192">
        <v>0.95374682472480954</v>
      </c>
      <c r="DL1192">
        <v>1.6326530612244899E-2</v>
      </c>
      <c r="DM1192">
        <v>0</v>
      </c>
      <c r="DN1192">
        <v>16.100000000000001</v>
      </c>
      <c r="DO1192">
        <v>5.7000000000000002E-2</v>
      </c>
      <c r="DP1192">
        <v>0</v>
      </c>
      <c r="DQ1192" s="2">
        <v>0</v>
      </c>
      <c r="DR1192" s="2">
        <v>7752.4399762199964</v>
      </c>
      <c r="DS1192">
        <v>2.728393103543935E-2</v>
      </c>
      <c r="DT1192">
        <v>5.50060775917059</v>
      </c>
      <c r="DU1192">
        <v>1562947.0891769391</v>
      </c>
      <c r="DV1192">
        <v>0</v>
      </c>
    </row>
    <row r="1193" spans="1:126" x14ac:dyDescent="0.15">
      <c r="A1193" t="s">
        <v>2075</v>
      </c>
      <c r="B1193" t="s">
        <v>1510</v>
      </c>
      <c r="C1193">
        <v>25</v>
      </c>
      <c r="D1193">
        <v>23</v>
      </c>
      <c r="E1193" t="s">
        <v>2096</v>
      </c>
      <c r="F1193">
        <v>25023</v>
      </c>
      <c r="G1193" t="s">
        <v>6177</v>
      </c>
      <c r="H1193">
        <v>83.9</v>
      </c>
      <c r="I1193">
        <v>6.9</v>
      </c>
      <c r="J1193">
        <v>0.2</v>
      </c>
      <c r="K1193">
        <v>1.2</v>
      </c>
      <c r="L1193">
        <v>4.7</v>
      </c>
      <c r="M1193">
        <v>3.2</v>
      </c>
      <c r="N1193">
        <f t="shared" si="78"/>
        <v>7120.63</v>
      </c>
      <c r="O1193">
        <f t="shared" si="76"/>
        <v>2879.37</v>
      </c>
      <c r="P1193">
        <f t="shared" si="77"/>
        <v>3.4552440000000013</v>
      </c>
      <c r="Q1193" s="4">
        <v>25023</v>
      </c>
      <c r="R1193" s="5">
        <v>41.987195999999997</v>
      </c>
      <c r="S1193" s="5">
        <v>-70.741941999999995</v>
      </c>
      <c r="T1193">
        <v>1</v>
      </c>
      <c r="U1193">
        <v>0.14532373140176869</v>
      </c>
      <c r="V1193">
        <v>495407</v>
      </c>
      <c r="W1193">
        <v>500772</v>
      </c>
      <c r="X1193">
        <v>503681</v>
      </c>
      <c r="Y1193">
        <v>509193</v>
      </c>
      <c r="Z1193">
        <v>266622</v>
      </c>
      <c r="AA1193">
        <v>25009</v>
      </c>
      <c r="AB1193">
        <v>218192.88099999999</v>
      </c>
      <c r="AC1193">
        <v>75459</v>
      </c>
      <c r="AD1193">
        <v>19</v>
      </c>
      <c r="AE1193">
        <v>3.7722288511974838E-5</v>
      </c>
      <c r="AF1193">
        <v>157</v>
      </c>
      <c r="AG1193">
        <v>825</v>
      </c>
      <c r="AH1193">
        <v>0.19030303030303031</v>
      </c>
      <c r="AI1193" s="3">
        <v>64032</v>
      </c>
      <c r="AJ1193" s="3">
        <v>421838.4509994</v>
      </c>
      <c r="AK1193">
        <v>20</v>
      </c>
      <c r="AL1193">
        <v>699827.19999999995</v>
      </c>
      <c r="AM1193">
        <v>737030</v>
      </c>
      <c r="AN1193">
        <v>54271</v>
      </c>
      <c r="AO1193">
        <v>791301</v>
      </c>
      <c r="AP1193">
        <v>38</v>
      </c>
      <c r="AQ1193">
        <v>5</v>
      </c>
      <c r="AR1193">
        <v>43</v>
      </c>
      <c r="AS1193">
        <v>8.5867420702435443E-2</v>
      </c>
      <c r="AT1193">
        <v>42</v>
      </c>
      <c r="AU1193">
        <v>413</v>
      </c>
      <c r="AV1193">
        <f t="shared" si="75"/>
        <v>455</v>
      </c>
      <c r="AW1193">
        <v>549878</v>
      </c>
      <c r="AX1193">
        <v>0.98</v>
      </c>
      <c r="AY1193">
        <v>2178743486.9008498</v>
      </c>
      <c r="AZ1193">
        <v>2178743.4869008497</v>
      </c>
      <c r="BA1193">
        <v>4609.9960909080901</v>
      </c>
      <c r="BB1193">
        <v>2.1691992363555719</v>
      </c>
      <c r="BC1193">
        <v>586752</v>
      </c>
      <c r="BD1193">
        <v>3300</v>
      </c>
      <c r="BE1193">
        <v>583452</v>
      </c>
      <c r="BF1193">
        <v>1.1777225594309326</v>
      </c>
      <c r="BG1193">
        <v>10956298</v>
      </c>
      <c r="BH1193">
        <v>21.752454430482786</v>
      </c>
      <c r="BI1193">
        <v>36968</v>
      </c>
      <c r="BJ1193">
        <v>185</v>
      </c>
      <c r="BK1193">
        <v>46</v>
      </c>
      <c r="BL1193">
        <v>16</v>
      </c>
      <c r="BM1193">
        <v>0</v>
      </c>
      <c r="BN1193">
        <v>10</v>
      </c>
      <c r="BO1193">
        <v>15</v>
      </c>
      <c r="BP1193">
        <v>6</v>
      </c>
      <c r="BQ1193">
        <v>87</v>
      </c>
      <c r="BR1193">
        <v>36</v>
      </c>
      <c r="BS1193">
        <v>1</v>
      </c>
      <c r="BT1193">
        <v>498344</v>
      </c>
      <c r="BU1193">
        <v>0.76</v>
      </c>
      <c r="BV1193">
        <v>0.66756009999999999</v>
      </c>
      <c r="BW1193">
        <v>2161</v>
      </c>
      <c r="BX1193">
        <v>0.80667169999999999</v>
      </c>
      <c r="BY1193">
        <v>-0.46234769999999997</v>
      </c>
      <c r="BZ1193">
        <v>190</v>
      </c>
      <c r="CA1193">
        <v>51</v>
      </c>
      <c r="CB1193">
        <v>14</v>
      </c>
      <c r="CC1193">
        <v>0</v>
      </c>
      <c r="CD1193">
        <v>11</v>
      </c>
      <c r="CE1193">
        <v>20</v>
      </c>
      <c r="CF1193">
        <v>6</v>
      </c>
      <c r="CG1193">
        <v>85</v>
      </c>
      <c r="CH1193">
        <v>35</v>
      </c>
      <c r="CI1193">
        <v>0</v>
      </c>
      <c r="CJ1193">
        <v>507050</v>
      </c>
      <c r="CK1193">
        <v>0.81254314170200181</v>
      </c>
      <c r="CL1193">
        <v>0.75162686309152327</v>
      </c>
      <c r="CM1193">
        <v>2029</v>
      </c>
      <c r="CN1193">
        <v>-0.4882679896150402</v>
      </c>
      <c r="CO1193">
        <v>97370</v>
      </c>
      <c r="CP1193">
        <v>-0.31697789630000001</v>
      </c>
      <c r="CQ1193">
        <v>-0.16125314939999999</v>
      </c>
      <c r="CR1193">
        <v>462963</v>
      </c>
      <c r="CS1193">
        <v>0.90500000000000003</v>
      </c>
      <c r="CT1193">
        <v>472123</v>
      </c>
      <c r="CU1193">
        <v>0.95839849859199999</v>
      </c>
      <c r="CV1193">
        <v>2202</v>
      </c>
      <c r="CW1193">
        <v>358</v>
      </c>
      <c r="CX1193">
        <v>321</v>
      </c>
      <c r="CY1193">
        <v>1612</v>
      </c>
      <c r="CZ1193">
        <v>1305</v>
      </c>
      <c r="DA1193" s="2">
        <v>266297</v>
      </c>
      <c r="DB1193" s="2">
        <v>66240</v>
      </c>
      <c r="DC1193" s="2">
        <v>222.75</v>
      </c>
      <c r="DD1193" s="2">
        <v>76056</v>
      </c>
      <c r="DE1193">
        <v>452</v>
      </c>
      <c r="DF1193">
        <v>82</v>
      </c>
      <c r="DG1193">
        <v>44.63</v>
      </c>
      <c r="DH1193">
        <v>5.98</v>
      </c>
      <c r="DI1193" s="2">
        <v>15.34</v>
      </c>
      <c r="DJ1193">
        <v>1.0900000000000001</v>
      </c>
      <c r="DK1193">
        <v>0.96420539730134935</v>
      </c>
      <c r="DL1193">
        <v>2.0606060606060607E-2</v>
      </c>
      <c r="DM1193">
        <v>0</v>
      </c>
      <c r="DN1193">
        <v>7.4</v>
      </c>
      <c r="DO1193">
        <v>1.4999999999999999E-2</v>
      </c>
      <c r="DP1193">
        <v>170.55</v>
      </c>
      <c r="DQ1193" s="2">
        <v>0</v>
      </c>
      <c r="DR1193" s="2">
        <v>17452.829495059977</v>
      </c>
      <c r="DS1193">
        <v>2.4859566457795263E-2</v>
      </c>
      <c r="DT1193">
        <v>5.7918870668398403</v>
      </c>
      <c r="DU1193">
        <v>4053320.1087027378</v>
      </c>
      <c r="DV1193">
        <v>0</v>
      </c>
    </row>
    <row r="1194" spans="1:126" x14ac:dyDescent="0.15">
      <c r="A1194" t="s">
        <v>2075</v>
      </c>
      <c r="B1194" t="s">
        <v>2097</v>
      </c>
      <c r="C1194">
        <v>25</v>
      </c>
      <c r="D1194">
        <v>25</v>
      </c>
      <c r="E1194" t="s">
        <v>2098</v>
      </c>
      <c r="F1194">
        <v>25025</v>
      </c>
      <c r="G1194" t="s">
        <v>6178</v>
      </c>
      <c r="H1194">
        <v>48.1</v>
      </c>
      <c r="I1194">
        <v>19.8</v>
      </c>
      <c r="J1194">
        <v>0.2</v>
      </c>
      <c r="K1194">
        <v>8.1999999999999993</v>
      </c>
      <c r="L1194">
        <v>3.9</v>
      </c>
      <c r="M1194">
        <v>19.899999999999999</v>
      </c>
      <c r="N1194">
        <f t="shared" si="78"/>
        <v>3184.1499999999996</v>
      </c>
      <c r="O1194">
        <f t="shared" si="76"/>
        <v>6815.85</v>
      </c>
      <c r="P1194">
        <f t="shared" si="77"/>
        <v>8.1790200000000031</v>
      </c>
      <c r="Q1194" s="4">
        <v>25025</v>
      </c>
      <c r="R1194" s="5">
        <v>42.338551000000002</v>
      </c>
      <c r="S1194" s="5">
        <v>-71.018253000000001</v>
      </c>
      <c r="T1194">
        <v>1</v>
      </c>
      <c r="U1194">
        <v>0.1013352193591448</v>
      </c>
      <c r="V1194">
        <v>724502</v>
      </c>
      <c r="W1194">
        <v>747928</v>
      </c>
      <c r="X1194">
        <v>758919</v>
      </c>
      <c r="Y1194">
        <v>781326</v>
      </c>
      <c r="Z1194">
        <v>429419</v>
      </c>
      <c r="AA1194">
        <v>25011</v>
      </c>
      <c r="AB1194">
        <v>348694.39200000005</v>
      </c>
      <c r="AC1194">
        <v>55044</v>
      </c>
      <c r="AD1194">
        <v>27</v>
      </c>
      <c r="AE1194">
        <v>3.5576919275970165E-5</v>
      </c>
      <c r="AF1194">
        <v>16</v>
      </c>
      <c r="AG1194">
        <v>20</v>
      </c>
      <c r="AH1194">
        <v>0.8</v>
      </c>
      <c r="AI1194" s="3">
        <v>24</v>
      </c>
      <c r="AJ1194" s="3">
        <v>37283.45345868</v>
      </c>
      <c r="AK1194">
        <v>1</v>
      </c>
      <c r="AL1194">
        <v>76844.799999999988</v>
      </c>
      <c r="AM1194">
        <v>4920</v>
      </c>
      <c r="AN1194">
        <v>154</v>
      </c>
      <c r="AO1194">
        <v>5074</v>
      </c>
      <c r="AP1194">
        <v>95</v>
      </c>
      <c r="AQ1194">
        <v>9</v>
      </c>
      <c r="AR1194">
        <v>104</v>
      </c>
      <c r="AS1194">
        <v>0.13905081772577041</v>
      </c>
      <c r="AT1194">
        <v>102</v>
      </c>
      <c r="AU1194">
        <v>240</v>
      </c>
      <c r="AV1194">
        <f t="shared" si="75"/>
        <v>342</v>
      </c>
      <c r="AW1194">
        <v>645955</v>
      </c>
      <c r="AX1194">
        <v>0.97</v>
      </c>
      <c r="AY1194">
        <v>1263575618.7904501</v>
      </c>
      <c r="AZ1194">
        <v>1263575.61879045</v>
      </c>
      <c r="BA1194">
        <v>1836.78256148369</v>
      </c>
      <c r="BB1194">
        <v>5.4443025591022289</v>
      </c>
      <c r="BG1194">
        <v>189979877</v>
      </c>
      <c r="BH1194">
        <v>250.32958326250892</v>
      </c>
      <c r="BI1194">
        <v>26312</v>
      </c>
      <c r="BJ1194">
        <v>241</v>
      </c>
      <c r="BK1194">
        <v>118</v>
      </c>
      <c r="BL1194">
        <v>65</v>
      </c>
      <c r="BM1194">
        <v>17</v>
      </c>
      <c r="BN1194">
        <v>36</v>
      </c>
      <c r="BO1194">
        <v>96</v>
      </c>
      <c r="BP1194">
        <v>7</v>
      </c>
      <c r="BQ1194">
        <v>103</v>
      </c>
      <c r="BR1194">
        <v>3</v>
      </c>
      <c r="BS1194">
        <v>6</v>
      </c>
      <c r="BT1194">
        <v>753580</v>
      </c>
      <c r="BU1194">
        <v>0.64</v>
      </c>
      <c r="BV1194">
        <v>0.45771329999999999</v>
      </c>
      <c r="BW1194">
        <v>6287</v>
      </c>
      <c r="BX1194">
        <v>0.91828339999999997</v>
      </c>
      <c r="BY1194">
        <v>-0.77869809999999995</v>
      </c>
      <c r="BZ1194">
        <v>287</v>
      </c>
      <c r="CA1194">
        <v>127</v>
      </c>
      <c r="CB1194">
        <v>68</v>
      </c>
      <c r="CC1194">
        <v>25</v>
      </c>
      <c r="CD1194">
        <v>40</v>
      </c>
      <c r="CE1194">
        <v>87</v>
      </c>
      <c r="CF1194">
        <v>8</v>
      </c>
      <c r="CG1194">
        <v>110</v>
      </c>
      <c r="CH1194">
        <v>2</v>
      </c>
      <c r="CI1194">
        <v>6</v>
      </c>
      <c r="CJ1194">
        <v>769809</v>
      </c>
      <c r="CK1194">
        <v>0.98725787825291733</v>
      </c>
      <c r="CL1194">
        <v>0.65843709502194425</v>
      </c>
      <c r="CM1194">
        <v>5680</v>
      </c>
      <c r="CN1194">
        <v>-8.9032947455130337E-2</v>
      </c>
      <c r="CO1194">
        <v>192911</v>
      </c>
      <c r="CP1194">
        <v>-1.2220042816000001</v>
      </c>
      <c r="CQ1194">
        <v>-0.59592967080000003</v>
      </c>
      <c r="CR1194">
        <v>659191</v>
      </c>
      <c r="CS1194">
        <v>0.84099999999999997</v>
      </c>
      <c r="CT1194">
        <v>674511</v>
      </c>
      <c r="CU1194">
        <v>0.93739212700600005</v>
      </c>
      <c r="CV1194">
        <v>5243</v>
      </c>
      <c r="CW1194">
        <v>1468</v>
      </c>
      <c r="CX1194">
        <v>1157</v>
      </c>
      <c r="CY1194">
        <v>39</v>
      </c>
      <c r="CZ1194">
        <v>37</v>
      </c>
      <c r="DA1194" s="2">
        <v>791287</v>
      </c>
      <c r="DB1194" s="2">
        <v>108385</v>
      </c>
      <c r="DC1194" s="2">
        <v>281.8</v>
      </c>
      <c r="DD1194" s="2">
        <v>337719</v>
      </c>
      <c r="DE1194">
        <v>23</v>
      </c>
      <c r="DF1194">
        <v>2</v>
      </c>
      <c r="DG1194">
        <v>107.08</v>
      </c>
      <c r="DH1194">
        <v>4.24</v>
      </c>
      <c r="DI1194" s="2">
        <v>16.809999999999999</v>
      </c>
      <c r="DJ1194">
        <v>0.83</v>
      </c>
      <c r="DK1194">
        <v>0.625</v>
      </c>
      <c r="DL1194">
        <v>0.05</v>
      </c>
      <c r="DM1194">
        <v>0</v>
      </c>
      <c r="DN1194">
        <v>0</v>
      </c>
      <c r="DO1194">
        <v>0</v>
      </c>
      <c r="DP1194">
        <v>0</v>
      </c>
      <c r="DQ1194" s="2">
        <v>0</v>
      </c>
      <c r="DR1194" s="2">
        <v>384.68556854999997</v>
      </c>
      <c r="DS1194">
        <v>5.0022470057160687E-3</v>
      </c>
      <c r="DV1194">
        <v>1</v>
      </c>
    </row>
    <row r="1195" spans="1:126" x14ac:dyDescent="0.15">
      <c r="A1195" t="s">
        <v>2075</v>
      </c>
      <c r="B1195" t="s">
        <v>2073</v>
      </c>
      <c r="C1195">
        <v>25</v>
      </c>
      <c r="D1195">
        <v>27</v>
      </c>
      <c r="E1195" t="s">
        <v>2099</v>
      </c>
      <c r="F1195">
        <v>25027</v>
      </c>
      <c r="G1195" t="s">
        <v>6179</v>
      </c>
      <c r="H1195">
        <v>80.7</v>
      </c>
      <c r="I1195">
        <v>3.6</v>
      </c>
      <c r="J1195">
        <v>0.2</v>
      </c>
      <c r="K1195">
        <v>4</v>
      </c>
      <c r="L1195">
        <v>2.1</v>
      </c>
      <c r="M1195">
        <v>9.4</v>
      </c>
      <c r="N1195">
        <f t="shared" si="78"/>
        <v>6634.26</v>
      </c>
      <c r="O1195">
        <f t="shared" si="76"/>
        <v>3365.74</v>
      </c>
      <c r="P1195">
        <f t="shared" si="77"/>
        <v>4.0388880000000009</v>
      </c>
      <c r="Q1195" s="4">
        <v>25027</v>
      </c>
      <c r="R1195" s="5">
        <v>42.311692999999998</v>
      </c>
      <c r="S1195" s="5">
        <v>-71.940281999999996</v>
      </c>
      <c r="T1195">
        <v>2</v>
      </c>
      <c r="U1195">
        <v>0.10348087186237932</v>
      </c>
      <c r="V1195">
        <v>799277</v>
      </c>
      <c r="W1195">
        <v>806804</v>
      </c>
      <c r="X1195">
        <v>810935</v>
      </c>
      <c r="Y1195">
        <v>818339</v>
      </c>
      <c r="Z1195">
        <v>438029</v>
      </c>
      <c r="AA1195">
        <v>25013</v>
      </c>
      <c r="AB1195">
        <v>354672.91200000007</v>
      </c>
      <c r="AC1195">
        <v>65313</v>
      </c>
      <c r="AD1195">
        <v>59</v>
      </c>
      <c r="AE1195">
        <v>7.2755522945735479E-5</v>
      </c>
      <c r="AF1195">
        <v>505</v>
      </c>
      <c r="AG1195">
        <v>1560</v>
      </c>
      <c r="AH1195">
        <v>0.32371794871794873</v>
      </c>
      <c r="AI1195" s="3">
        <v>101808</v>
      </c>
      <c r="AJ1195" s="3">
        <v>966847.366549075</v>
      </c>
      <c r="AK1195">
        <v>26</v>
      </c>
      <c r="AL1195">
        <v>1010630.3999999999</v>
      </c>
      <c r="AM1195">
        <v>950707</v>
      </c>
      <c r="AN1195">
        <v>73938</v>
      </c>
      <c r="AO1195">
        <v>1024645</v>
      </c>
      <c r="AP1195">
        <v>54</v>
      </c>
      <c r="AQ1195">
        <v>8</v>
      </c>
      <c r="AR1195">
        <v>62</v>
      </c>
      <c r="AS1195">
        <v>7.6846421187797789E-2</v>
      </c>
      <c r="AT1195">
        <v>62</v>
      </c>
      <c r="AU1195">
        <v>867</v>
      </c>
      <c r="AV1195">
        <f t="shared" si="75"/>
        <v>929</v>
      </c>
      <c r="AW1195">
        <v>654885</v>
      </c>
      <c r="AX1195">
        <v>0.98</v>
      </c>
      <c r="AY1195">
        <v>2721670222.2353301</v>
      </c>
      <c r="AZ1195">
        <v>2721670.2222353299</v>
      </c>
      <c r="BA1195">
        <v>3625.4621471270598</v>
      </c>
      <c r="BB1195">
        <v>2.7582690410722788</v>
      </c>
      <c r="BC1195">
        <v>598262</v>
      </c>
      <c r="BD1195">
        <v>657742</v>
      </c>
      <c r="BE1195">
        <v>-59480</v>
      </c>
      <c r="BF1195">
        <v>-7.4417254593839188E-2</v>
      </c>
      <c r="BG1195">
        <v>15839311</v>
      </c>
      <c r="BH1195">
        <v>19.532158557714244</v>
      </c>
      <c r="BI1195">
        <v>53613</v>
      </c>
      <c r="BJ1195">
        <v>361</v>
      </c>
      <c r="BK1195">
        <v>97</v>
      </c>
      <c r="BL1195">
        <v>32</v>
      </c>
      <c r="BM1195">
        <v>3</v>
      </c>
      <c r="BN1195">
        <v>13</v>
      </c>
      <c r="BO1195">
        <v>51</v>
      </c>
      <c r="BP1195">
        <v>15</v>
      </c>
      <c r="BQ1195">
        <v>107</v>
      </c>
      <c r="BR1195">
        <v>47</v>
      </c>
      <c r="BS1195">
        <v>1</v>
      </c>
      <c r="BT1195">
        <v>803701</v>
      </c>
      <c r="BU1195">
        <v>0.77</v>
      </c>
      <c r="BV1195">
        <v>0.60702599999999995</v>
      </c>
      <c r="BW1195">
        <v>3703</v>
      </c>
      <c r="BX1195">
        <v>0.90456530000000002</v>
      </c>
      <c r="BY1195">
        <v>-0.66154869999999999</v>
      </c>
      <c r="BZ1195">
        <v>370</v>
      </c>
      <c r="CA1195">
        <v>94</v>
      </c>
      <c r="CB1195">
        <v>30</v>
      </c>
      <c r="CC1195">
        <v>3</v>
      </c>
      <c r="CD1195">
        <v>16</v>
      </c>
      <c r="CE1195">
        <v>55</v>
      </c>
      <c r="CF1195">
        <v>14</v>
      </c>
      <c r="CG1195">
        <v>105</v>
      </c>
      <c r="CH1195">
        <v>44</v>
      </c>
      <c r="CI1195">
        <v>3</v>
      </c>
      <c r="CJ1195">
        <v>814972</v>
      </c>
      <c r="CK1195">
        <v>0.90064443931816063</v>
      </c>
      <c r="CL1195">
        <v>0.71311659106189285</v>
      </c>
      <c r="CM1195">
        <v>3383</v>
      </c>
      <c r="CN1195">
        <v>-0.54550345583619542</v>
      </c>
      <c r="CO1195">
        <v>162402</v>
      </c>
      <c r="CP1195">
        <v>-0.19832026189999999</v>
      </c>
      <c r="CQ1195">
        <v>-0.31337106409999999</v>
      </c>
      <c r="CR1195">
        <v>736013</v>
      </c>
      <c r="CS1195">
        <v>0.89700000000000002</v>
      </c>
      <c r="CT1195">
        <v>760912</v>
      </c>
      <c r="CU1195">
        <v>0.95742899850499996</v>
      </c>
      <c r="CV1195">
        <v>3381</v>
      </c>
      <c r="CW1195">
        <v>560</v>
      </c>
      <c r="CX1195">
        <v>839</v>
      </c>
      <c r="CY1195">
        <v>2467</v>
      </c>
      <c r="CZ1195">
        <v>2520</v>
      </c>
      <c r="DA1195" s="2">
        <v>446874</v>
      </c>
      <c r="DB1195" s="2">
        <v>111405</v>
      </c>
      <c r="DC1195" s="2">
        <v>172.91</v>
      </c>
      <c r="DD1195" s="2">
        <v>121640</v>
      </c>
      <c r="DE1195">
        <v>1090</v>
      </c>
      <c r="DF1195">
        <v>183</v>
      </c>
      <c r="DG1195">
        <v>39.299999999999997</v>
      </c>
      <c r="DH1195">
        <v>8.16</v>
      </c>
      <c r="DI1195" s="2">
        <v>13.22</v>
      </c>
      <c r="DJ1195">
        <v>0.24</v>
      </c>
      <c r="DK1195">
        <v>0.98082665409398084</v>
      </c>
      <c r="DL1195">
        <v>1.4102564102564103E-2</v>
      </c>
      <c r="DM1195">
        <v>0</v>
      </c>
      <c r="DN1195">
        <v>47</v>
      </c>
      <c r="DO1195">
        <v>4.7E-2</v>
      </c>
      <c r="DP1195">
        <v>0</v>
      </c>
      <c r="DQ1195" s="2">
        <v>0</v>
      </c>
      <c r="DR1195" s="2">
        <v>51487.950461410088</v>
      </c>
      <c r="DS1195">
        <v>5.0895974910743692E-2</v>
      </c>
      <c r="DT1195">
        <v>5.0837525925742897</v>
      </c>
      <c r="DU1195">
        <v>5137794.916134391</v>
      </c>
      <c r="DV1195">
        <v>0</v>
      </c>
    </row>
    <row r="1196" spans="1:126" x14ac:dyDescent="0.15">
      <c r="A1196" t="s">
        <v>2100</v>
      </c>
      <c r="B1196" t="s">
        <v>2101</v>
      </c>
      <c r="C1196">
        <v>26</v>
      </c>
      <c r="D1196">
        <v>1</v>
      </c>
      <c r="E1196" t="s">
        <v>2102</v>
      </c>
      <c r="F1196">
        <v>26001</v>
      </c>
      <c r="G1196" t="s">
        <v>6180</v>
      </c>
      <c r="H1196">
        <v>97.1</v>
      </c>
      <c r="I1196">
        <v>0.1</v>
      </c>
      <c r="J1196">
        <v>0.6</v>
      </c>
      <c r="K1196">
        <v>0.2</v>
      </c>
      <c r="L1196">
        <v>0.9</v>
      </c>
      <c r="M1196">
        <v>1.1000000000000001</v>
      </c>
      <c r="N1196">
        <f t="shared" si="78"/>
        <v>9430.8399999999983</v>
      </c>
      <c r="O1196">
        <f t="shared" si="76"/>
        <v>569.16000000000167</v>
      </c>
      <c r="P1196">
        <f t="shared" si="77"/>
        <v>0.68299200000000226</v>
      </c>
      <c r="Q1196" s="4">
        <v>26001</v>
      </c>
      <c r="R1196" s="5">
        <v>44.682535000000001</v>
      </c>
      <c r="S1196" s="5">
        <v>-82.834078000000005</v>
      </c>
      <c r="T1196">
        <v>9</v>
      </c>
      <c r="U1196">
        <v>0.26754917896385771</v>
      </c>
      <c r="V1196">
        <v>10943</v>
      </c>
      <c r="W1196">
        <v>10657</v>
      </c>
      <c r="X1196">
        <v>10550</v>
      </c>
      <c r="Y1196">
        <v>10332</v>
      </c>
      <c r="Z1196">
        <v>5014</v>
      </c>
      <c r="AA1196">
        <v>25015</v>
      </c>
      <c r="AB1196">
        <v>3053.7240000000002</v>
      </c>
      <c r="AC1196">
        <v>38033</v>
      </c>
      <c r="AD1196">
        <v>4</v>
      </c>
      <c r="AE1196">
        <v>3.7914691943127961E-4</v>
      </c>
      <c r="AF1196">
        <v>28</v>
      </c>
      <c r="AG1196">
        <v>235</v>
      </c>
      <c r="AH1196">
        <v>0.11914893617021277</v>
      </c>
      <c r="AI1196" s="3">
        <v>38309</v>
      </c>
      <c r="AJ1196" s="3">
        <v>431735.54370277503</v>
      </c>
      <c r="AK1196">
        <v>80</v>
      </c>
      <c r="AL1196">
        <v>1145958.3999999999</v>
      </c>
      <c r="AM1196">
        <v>177222</v>
      </c>
      <c r="AN1196">
        <v>18430</v>
      </c>
      <c r="AO1196">
        <v>195652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17</v>
      </c>
      <c r="AV1196">
        <f t="shared" si="75"/>
        <v>17</v>
      </c>
      <c r="AW1196">
        <v>7891</v>
      </c>
      <c r="AX1196">
        <v>0.76</v>
      </c>
      <c r="AY1196">
        <v>900665346.80021095</v>
      </c>
      <c r="AZ1196">
        <v>900665.346800211</v>
      </c>
      <c r="BA1196">
        <v>76254.893740487998</v>
      </c>
      <c r="BB1196">
        <v>0.13113912444796233</v>
      </c>
      <c r="BC1196">
        <v>8317</v>
      </c>
      <c r="BD1196">
        <v>646</v>
      </c>
      <c r="BE1196">
        <v>7671</v>
      </c>
      <c r="BF1196">
        <v>0.70099607054738189</v>
      </c>
      <c r="BG1196">
        <v>45791</v>
      </c>
      <c r="BH1196">
        <v>4.3403791469194317</v>
      </c>
      <c r="BI1196">
        <v>2272</v>
      </c>
      <c r="BJ1196">
        <v>9</v>
      </c>
      <c r="BK1196">
        <v>2</v>
      </c>
      <c r="BL1196">
        <v>0</v>
      </c>
      <c r="BM1196">
        <v>0</v>
      </c>
      <c r="BN1196">
        <v>1</v>
      </c>
      <c r="BO1196">
        <v>0</v>
      </c>
      <c r="BP1196">
        <v>1</v>
      </c>
      <c r="BQ1196">
        <v>0</v>
      </c>
      <c r="BR1196">
        <v>4</v>
      </c>
      <c r="BS1196">
        <v>0</v>
      </c>
      <c r="BT1196">
        <v>11091</v>
      </c>
      <c r="BU1196">
        <v>0.56000000000000005</v>
      </c>
      <c r="BV1196">
        <v>0.65900219999999998</v>
      </c>
      <c r="BW1196">
        <v>76</v>
      </c>
      <c r="BX1196">
        <v>1.5327740000000001</v>
      </c>
      <c r="BY1196">
        <v>0.57846120000000001</v>
      </c>
      <c r="BZ1196">
        <v>8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6</v>
      </c>
      <c r="CI1196">
        <v>0</v>
      </c>
      <c r="CJ1196">
        <v>10448</v>
      </c>
      <c r="CK1196">
        <v>1.6271056661562022</v>
      </c>
      <c r="CL1196">
        <v>0.641850683491062</v>
      </c>
      <c r="CM1196">
        <v>71</v>
      </c>
      <c r="CN1196">
        <v>0.34411940802101965</v>
      </c>
      <c r="CO1196">
        <v>671.99999999999989</v>
      </c>
      <c r="CP1196">
        <v>-1.7235156412999999</v>
      </c>
      <c r="CQ1196">
        <v>-0.13993401920000001</v>
      </c>
      <c r="CR1196">
        <v>8859</v>
      </c>
      <c r="CS1196">
        <v>0.86</v>
      </c>
      <c r="CT1196">
        <v>8973</v>
      </c>
      <c r="CU1196">
        <v>0.85021213798000006</v>
      </c>
      <c r="CV1196">
        <v>5</v>
      </c>
      <c r="CW1196">
        <v>1</v>
      </c>
      <c r="CX1196">
        <v>5</v>
      </c>
      <c r="CY1196">
        <v>177</v>
      </c>
      <c r="CZ1196">
        <v>361</v>
      </c>
      <c r="DA1196" s="2">
        <v>3227</v>
      </c>
      <c r="DB1196" s="2">
        <v>570</v>
      </c>
      <c r="DC1196" s="2">
        <v>85.08</v>
      </c>
      <c r="DD1196" s="2">
        <v>264</v>
      </c>
      <c r="DE1196">
        <v>126</v>
      </c>
      <c r="DF1196">
        <v>10</v>
      </c>
      <c r="DH1196">
        <v>37.81</v>
      </c>
      <c r="DI1196" s="2">
        <v>37.81</v>
      </c>
      <c r="DJ1196">
        <v>0.35</v>
      </c>
      <c r="DL1196">
        <v>1.7021276595744681E-2</v>
      </c>
      <c r="DM1196">
        <v>0</v>
      </c>
      <c r="DN1196">
        <v>58.2</v>
      </c>
      <c r="DO1196">
        <v>0.13</v>
      </c>
      <c r="DP1196">
        <v>76.62</v>
      </c>
      <c r="DQ1196" s="2">
        <v>113716</v>
      </c>
      <c r="DR1196" s="2">
        <v>337.09280172000001</v>
      </c>
      <c r="DS1196">
        <v>3.1721730782496106E-4</v>
      </c>
      <c r="DT1196">
        <v>6.1045893570289396</v>
      </c>
      <c r="DU1196">
        <v>6995605.4522379115</v>
      </c>
      <c r="DV1196">
        <v>0</v>
      </c>
    </row>
    <row r="1197" spans="1:126" x14ac:dyDescent="0.15">
      <c r="A1197" t="s">
        <v>2100</v>
      </c>
      <c r="B1197" t="s">
        <v>2103</v>
      </c>
      <c r="C1197">
        <v>26</v>
      </c>
      <c r="D1197">
        <v>3</v>
      </c>
      <c r="E1197" t="s">
        <v>2104</v>
      </c>
      <c r="F1197">
        <v>26003</v>
      </c>
      <c r="G1197" t="s">
        <v>6181</v>
      </c>
      <c r="H1197">
        <v>85.5</v>
      </c>
      <c r="I1197">
        <v>6.3</v>
      </c>
      <c r="J1197">
        <v>4</v>
      </c>
      <c r="K1197">
        <v>0.3</v>
      </c>
      <c r="L1197">
        <v>2.6</v>
      </c>
      <c r="M1197">
        <v>1.2</v>
      </c>
      <c r="N1197">
        <f t="shared" si="78"/>
        <v>7374.23</v>
      </c>
      <c r="O1197">
        <f t="shared" si="76"/>
        <v>2625.7700000000004</v>
      </c>
      <c r="P1197">
        <f t="shared" si="77"/>
        <v>3.1509240000000016</v>
      </c>
      <c r="Q1197" s="4">
        <v>26003</v>
      </c>
      <c r="R1197" s="5">
        <v>47.080077000000003</v>
      </c>
      <c r="S1197" s="5">
        <v>-86.564108000000004</v>
      </c>
      <c r="T1197">
        <v>7</v>
      </c>
      <c r="U1197">
        <v>0.19209167920760115</v>
      </c>
      <c r="V1197">
        <v>9531</v>
      </c>
      <c r="W1197">
        <v>9516</v>
      </c>
      <c r="X1197">
        <v>9476</v>
      </c>
      <c r="Y1197">
        <v>9246</v>
      </c>
      <c r="Z1197">
        <v>5160</v>
      </c>
      <c r="AA1197">
        <v>25017</v>
      </c>
      <c r="AB1197">
        <v>3078.0830000000001</v>
      </c>
      <c r="AC1197">
        <v>39300</v>
      </c>
      <c r="AD1197">
        <v>1</v>
      </c>
      <c r="AE1197">
        <v>1.0552975939214858E-4</v>
      </c>
      <c r="AF1197">
        <v>28</v>
      </c>
      <c r="AG1197">
        <v>93</v>
      </c>
      <c r="AH1197">
        <v>0.30107526881720431</v>
      </c>
      <c r="AI1197" s="3">
        <v>17781</v>
      </c>
      <c r="AJ1197" s="3">
        <v>585647.84610463004</v>
      </c>
      <c r="AK1197">
        <v>56</v>
      </c>
      <c r="AL1197">
        <v>3228396.8</v>
      </c>
      <c r="AM1197">
        <v>189381</v>
      </c>
      <c r="AN1197">
        <v>5029</v>
      </c>
      <c r="AO1197">
        <v>194410</v>
      </c>
      <c r="AP1197">
        <v>1</v>
      </c>
      <c r="AQ1197">
        <v>0</v>
      </c>
      <c r="AR1197">
        <v>1</v>
      </c>
      <c r="AS1197">
        <v>0.10508617065994115</v>
      </c>
      <c r="AT1197">
        <v>2</v>
      </c>
      <c r="AU1197">
        <v>8</v>
      </c>
      <c r="AV1197">
        <f t="shared" si="75"/>
        <v>10</v>
      </c>
      <c r="AW1197">
        <v>6726</v>
      </c>
      <c r="AX1197">
        <v>0.75</v>
      </c>
      <c r="AY1197">
        <v>1549709023.4979899</v>
      </c>
      <c r="AZ1197">
        <v>1549709.0234979899</v>
      </c>
      <c r="BA1197">
        <v>157244.24689733601</v>
      </c>
      <c r="BB1197">
        <v>6.3595331449734699E-2</v>
      </c>
      <c r="BC1197">
        <v>3725</v>
      </c>
      <c r="BD1197">
        <v>2308</v>
      </c>
      <c r="BE1197">
        <v>1417</v>
      </c>
      <c r="BF1197">
        <v>0.1486727520721855</v>
      </c>
      <c r="BG1197">
        <v>118214</v>
      </c>
      <c r="BH1197">
        <v>12.475094976783453</v>
      </c>
      <c r="BI1197">
        <v>1557</v>
      </c>
      <c r="BJ1197">
        <v>8</v>
      </c>
      <c r="BK1197">
        <v>1</v>
      </c>
      <c r="BL1197">
        <v>2</v>
      </c>
      <c r="BM1197">
        <v>0</v>
      </c>
      <c r="BN1197">
        <v>0</v>
      </c>
      <c r="BO1197">
        <v>2</v>
      </c>
      <c r="BP1197">
        <v>0</v>
      </c>
      <c r="BQ1197">
        <v>0</v>
      </c>
      <c r="BR1197">
        <v>1</v>
      </c>
      <c r="BS1197">
        <v>0</v>
      </c>
      <c r="BT1197">
        <v>9286</v>
      </c>
      <c r="BU1197">
        <v>0.51</v>
      </c>
      <c r="BV1197">
        <v>0.6067186</v>
      </c>
      <c r="BW1197">
        <v>78</v>
      </c>
      <c r="BX1197">
        <v>1.507646</v>
      </c>
      <c r="BY1197">
        <v>0.55176630000000004</v>
      </c>
      <c r="BZ1197">
        <v>9</v>
      </c>
      <c r="CA1197">
        <v>1</v>
      </c>
      <c r="CB1197">
        <v>2</v>
      </c>
      <c r="CC1197">
        <v>0</v>
      </c>
      <c r="CD1197">
        <v>0</v>
      </c>
      <c r="CE1197">
        <v>2</v>
      </c>
      <c r="CF1197">
        <v>1</v>
      </c>
      <c r="CG1197">
        <v>0</v>
      </c>
      <c r="CH1197">
        <v>1</v>
      </c>
      <c r="CI1197">
        <v>0</v>
      </c>
      <c r="CJ1197">
        <v>9452</v>
      </c>
      <c r="CK1197">
        <v>1.6927634363097757</v>
      </c>
      <c r="CL1197">
        <v>0.62984178941625746</v>
      </c>
      <c r="CM1197">
        <v>59</v>
      </c>
      <c r="CN1197">
        <v>0.27557817069445101</v>
      </c>
      <c r="CO1197">
        <v>976</v>
      </c>
      <c r="CP1197">
        <v>0.96610684599999996</v>
      </c>
      <c r="CQ1197">
        <v>-5.5787416999999997E-3</v>
      </c>
      <c r="CR1197">
        <v>7983</v>
      </c>
      <c r="CS1197">
        <v>0.85299999999999998</v>
      </c>
      <c r="CT1197">
        <v>8054</v>
      </c>
      <c r="CU1197">
        <v>0.86408364084</v>
      </c>
      <c r="CV1197">
        <v>6</v>
      </c>
      <c r="CW1197">
        <v>4</v>
      </c>
      <c r="CX1197">
        <v>4</v>
      </c>
      <c r="CY1197">
        <v>45</v>
      </c>
      <c r="CZ1197">
        <v>156</v>
      </c>
      <c r="DA1197" s="2">
        <v>3675</v>
      </c>
      <c r="DB1197" s="2">
        <v>580</v>
      </c>
      <c r="DC1197" s="2">
        <v>94.52</v>
      </c>
      <c r="DD1197" s="2">
        <v>1355</v>
      </c>
      <c r="DE1197">
        <v>60</v>
      </c>
      <c r="DF1197">
        <v>6</v>
      </c>
      <c r="DG1197">
        <v>31.51</v>
      </c>
      <c r="DH1197">
        <v>10.5</v>
      </c>
      <c r="DI1197" s="2">
        <v>31.51</v>
      </c>
      <c r="DJ1197">
        <v>-0.91</v>
      </c>
      <c r="DL1197">
        <v>1.0752688172043012E-2</v>
      </c>
      <c r="DM1197">
        <v>0</v>
      </c>
      <c r="DN1197">
        <v>19.899999999999999</v>
      </c>
      <c r="DO1197">
        <v>3.4000000000000002E-2</v>
      </c>
      <c r="DP1197">
        <v>10.64</v>
      </c>
      <c r="DQ1197" s="2">
        <v>129215</v>
      </c>
      <c r="DR1197" s="2">
        <v>83785.678184539996</v>
      </c>
      <c r="DS1197">
        <v>2.6022304755933461E-2</v>
      </c>
      <c r="DT1197">
        <v>3.04678412329155</v>
      </c>
      <c r="DU1197">
        <v>9836228.1139252447</v>
      </c>
      <c r="DV1197">
        <v>0</v>
      </c>
    </row>
    <row r="1198" spans="1:126" x14ac:dyDescent="0.15">
      <c r="A1198" t="s">
        <v>2100</v>
      </c>
      <c r="B1198" t="s">
        <v>2105</v>
      </c>
      <c r="C1198">
        <v>26</v>
      </c>
      <c r="D1198">
        <v>5</v>
      </c>
      <c r="E1198" t="s">
        <v>2106</v>
      </c>
      <c r="F1198">
        <v>26005</v>
      </c>
      <c r="G1198" t="s">
        <v>6182</v>
      </c>
      <c r="H1198">
        <v>89.7</v>
      </c>
      <c r="I1198">
        <v>1.1000000000000001</v>
      </c>
      <c r="J1198">
        <v>0.5</v>
      </c>
      <c r="K1198">
        <v>0.6</v>
      </c>
      <c r="L1198">
        <v>1.4</v>
      </c>
      <c r="M1198">
        <v>6.7</v>
      </c>
      <c r="N1198">
        <f t="shared" si="78"/>
        <v>8094.76</v>
      </c>
      <c r="O1198">
        <f t="shared" si="76"/>
        <v>1905.2399999999998</v>
      </c>
      <c r="P1198">
        <f t="shared" si="77"/>
        <v>2.2862880000000008</v>
      </c>
      <c r="Q1198" s="4">
        <v>26005</v>
      </c>
      <c r="R1198" s="5">
        <v>42.595787000000001</v>
      </c>
      <c r="S1198" s="5">
        <v>-86.634744999999995</v>
      </c>
      <c r="T1198">
        <v>4</v>
      </c>
      <c r="U1198">
        <v>0.13224394928816585</v>
      </c>
      <c r="V1198">
        <v>111589</v>
      </c>
      <c r="W1198">
        <v>112266</v>
      </c>
      <c r="X1198">
        <v>112837</v>
      </c>
      <c r="Y1198">
        <v>114085</v>
      </c>
      <c r="Z1198">
        <v>59107</v>
      </c>
      <c r="AA1198">
        <v>25019</v>
      </c>
      <c r="AB1198">
        <v>45113.37</v>
      </c>
      <c r="AC1198">
        <v>54264</v>
      </c>
      <c r="AD1198">
        <v>4</v>
      </c>
      <c r="AE1198">
        <v>3.5449365013249199E-5</v>
      </c>
      <c r="AF1198">
        <v>166</v>
      </c>
      <c r="AG1198">
        <v>1396</v>
      </c>
      <c r="AH1198">
        <v>0.11891117478510028</v>
      </c>
      <c r="AI1198" s="3">
        <v>270282</v>
      </c>
      <c r="AJ1198" s="3">
        <v>528148.38640184503</v>
      </c>
      <c r="AK1198">
        <v>45</v>
      </c>
      <c r="AL1198">
        <v>1173446.3999999999</v>
      </c>
      <c r="AM1198">
        <v>1305150</v>
      </c>
      <c r="AN1198">
        <v>212284</v>
      </c>
      <c r="AO1198">
        <v>1517434</v>
      </c>
      <c r="AP1198">
        <v>16</v>
      </c>
      <c r="AQ1198">
        <v>4</v>
      </c>
      <c r="AR1198">
        <v>20</v>
      </c>
      <c r="AS1198">
        <v>0.17814832629647442</v>
      </c>
      <c r="AT1198">
        <v>21</v>
      </c>
      <c r="AU1198">
        <v>192</v>
      </c>
      <c r="AV1198">
        <f t="shared" si="75"/>
        <v>213</v>
      </c>
      <c r="AW1198">
        <v>80840</v>
      </c>
      <c r="AX1198">
        <v>0.71</v>
      </c>
      <c r="AY1198">
        <v>753823809.31586206</v>
      </c>
      <c r="AZ1198">
        <v>753823.80931586202</v>
      </c>
      <c r="BA1198">
        <v>7165.4637551346495</v>
      </c>
      <c r="BB1198">
        <v>1.3955830832071643</v>
      </c>
      <c r="BC1198">
        <v>40299</v>
      </c>
      <c r="BD1198">
        <v>14479</v>
      </c>
      <c r="BE1198">
        <v>25820</v>
      </c>
      <c r="BF1198">
        <v>0.23138481391535007</v>
      </c>
      <c r="BG1198">
        <v>874152</v>
      </c>
      <c r="BH1198">
        <v>7.7470333312654533</v>
      </c>
      <c r="BI1198">
        <v>13346</v>
      </c>
      <c r="BJ1198">
        <v>99</v>
      </c>
      <c r="BK1198">
        <v>15</v>
      </c>
      <c r="BL1198">
        <v>5</v>
      </c>
      <c r="BM1198">
        <v>0</v>
      </c>
      <c r="BN1198">
        <v>0</v>
      </c>
      <c r="BO1198">
        <v>5</v>
      </c>
      <c r="BP1198">
        <v>3</v>
      </c>
      <c r="BQ1198">
        <v>6</v>
      </c>
      <c r="BR1198">
        <v>15</v>
      </c>
      <c r="BS1198">
        <v>0</v>
      </c>
      <c r="BT1198">
        <v>113449</v>
      </c>
      <c r="BU1198">
        <v>0.8</v>
      </c>
      <c r="BV1198">
        <v>0.65401129999999996</v>
      </c>
      <c r="BW1198">
        <v>393</v>
      </c>
      <c r="BX1198">
        <v>1.304551</v>
      </c>
      <c r="BY1198">
        <v>-0.29024339999999998</v>
      </c>
      <c r="BZ1198">
        <v>97</v>
      </c>
      <c r="CA1198">
        <v>10</v>
      </c>
      <c r="CB1198">
        <v>4</v>
      </c>
      <c r="CC1198">
        <v>0</v>
      </c>
      <c r="CD1198">
        <v>2</v>
      </c>
      <c r="CE1198">
        <v>3</v>
      </c>
      <c r="CF1198">
        <v>3</v>
      </c>
      <c r="CG1198">
        <v>4</v>
      </c>
      <c r="CH1198">
        <v>10</v>
      </c>
      <c r="CI1198">
        <v>0</v>
      </c>
      <c r="CJ1198">
        <v>113743</v>
      </c>
      <c r="CK1198">
        <v>1.1693027263216198</v>
      </c>
      <c r="CL1198">
        <v>0.65720352213826261</v>
      </c>
      <c r="CM1198">
        <v>386</v>
      </c>
      <c r="CN1198">
        <v>-0.67622643424253759</v>
      </c>
      <c r="CO1198">
        <v>12717</v>
      </c>
      <c r="CP1198">
        <v>0.83314486600000004</v>
      </c>
      <c r="CQ1198">
        <v>0.230063711</v>
      </c>
      <c r="CR1198">
        <v>102805</v>
      </c>
      <c r="CS1198">
        <v>0.89500000000000002</v>
      </c>
      <c r="CT1198">
        <v>95409</v>
      </c>
      <c r="CU1198">
        <v>0.8850177279</v>
      </c>
      <c r="CV1198">
        <v>86</v>
      </c>
      <c r="CW1198">
        <v>32</v>
      </c>
      <c r="CX1198">
        <v>30</v>
      </c>
      <c r="CY1198">
        <v>3866</v>
      </c>
      <c r="CZ1198">
        <v>2158</v>
      </c>
      <c r="DA1198" s="2">
        <v>53281</v>
      </c>
      <c r="DB1198" s="2">
        <v>10400</v>
      </c>
      <c r="DC1198" s="2">
        <v>159.96</v>
      </c>
      <c r="DD1198" s="2">
        <v>6206</v>
      </c>
      <c r="DE1198">
        <v>623</v>
      </c>
      <c r="DF1198">
        <v>71</v>
      </c>
      <c r="DG1198">
        <v>29.33</v>
      </c>
      <c r="DH1198">
        <v>9.7799999999999994</v>
      </c>
      <c r="DI1198" s="2">
        <v>12.44</v>
      </c>
      <c r="DJ1198">
        <v>-0.52</v>
      </c>
      <c r="DK1198">
        <v>0.97089706306746282</v>
      </c>
      <c r="DL1198">
        <v>5.0143266475644703E-3</v>
      </c>
      <c r="DM1198">
        <v>0</v>
      </c>
      <c r="DN1198">
        <v>137.5</v>
      </c>
      <c r="DO1198">
        <v>0.251</v>
      </c>
      <c r="DP1198">
        <v>1705.3400000000001</v>
      </c>
      <c r="DQ1198" s="2">
        <v>1</v>
      </c>
      <c r="DR1198" s="2">
        <v>2069.1052408800006</v>
      </c>
      <c r="DS1198">
        <v>1.912484723841739E-3</v>
      </c>
      <c r="DT1198">
        <v>4.6444564095938397</v>
      </c>
      <c r="DU1198">
        <v>5450020.6537948158</v>
      </c>
      <c r="DV1198">
        <v>0</v>
      </c>
    </row>
    <row r="1199" spans="1:126" x14ac:dyDescent="0.15">
      <c r="A1199" t="s">
        <v>2100</v>
      </c>
      <c r="B1199" t="s">
        <v>2107</v>
      </c>
      <c r="C1199">
        <v>26</v>
      </c>
      <c r="D1199">
        <v>7</v>
      </c>
      <c r="E1199" t="s">
        <v>2108</v>
      </c>
      <c r="F1199">
        <v>26007</v>
      </c>
      <c r="G1199" t="s">
        <v>6183</v>
      </c>
      <c r="H1199">
        <v>96.7</v>
      </c>
      <c r="I1199">
        <v>0.3</v>
      </c>
      <c r="J1199">
        <v>0.5</v>
      </c>
      <c r="K1199">
        <v>0.5</v>
      </c>
      <c r="L1199">
        <v>1</v>
      </c>
      <c r="M1199">
        <v>1</v>
      </c>
      <c r="N1199">
        <f t="shared" si="78"/>
        <v>9353.4800000000014</v>
      </c>
      <c r="O1199">
        <f t="shared" si="76"/>
        <v>646.51999999999862</v>
      </c>
      <c r="P1199">
        <f t="shared" si="77"/>
        <v>0.77582399999999863</v>
      </c>
      <c r="Q1199" s="4">
        <v>26007</v>
      </c>
      <c r="R1199" s="5">
        <v>44.894953999999998</v>
      </c>
      <c r="S1199" s="5">
        <v>-83.426574000000002</v>
      </c>
      <c r="T1199">
        <v>7</v>
      </c>
      <c r="U1199">
        <v>0.13957934182304935</v>
      </c>
      <c r="V1199">
        <v>29602</v>
      </c>
      <c r="W1199">
        <v>29242</v>
      </c>
      <c r="X1199">
        <v>29068</v>
      </c>
      <c r="Y1199">
        <v>28705</v>
      </c>
      <c r="Z1199">
        <v>15058</v>
      </c>
      <c r="AA1199">
        <v>25021</v>
      </c>
      <c r="AB1199">
        <v>10948.426000000001</v>
      </c>
      <c r="AC1199">
        <v>38829</v>
      </c>
      <c r="AD1199">
        <v>2</v>
      </c>
      <c r="AE1199">
        <v>6.8804183294344303E-5</v>
      </c>
      <c r="AF1199">
        <v>69</v>
      </c>
      <c r="AG1199">
        <v>458</v>
      </c>
      <c r="AH1199">
        <v>0.15065502183406113</v>
      </c>
      <c r="AI1199" s="3">
        <v>69274</v>
      </c>
      <c r="AJ1199" s="3">
        <v>365993.46898623504</v>
      </c>
      <c r="AK1199">
        <v>80</v>
      </c>
      <c r="AL1199">
        <v>1084832</v>
      </c>
      <c r="AM1199">
        <v>717270</v>
      </c>
      <c r="AN1199">
        <v>37753</v>
      </c>
      <c r="AO1199">
        <v>755023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39</v>
      </c>
      <c r="AV1199">
        <f t="shared" si="75"/>
        <v>40</v>
      </c>
      <c r="AW1199">
        <v>26132</v>
      </c>
      <c r="AX1199">
        <v>0.94</v>
      </c>
      <c r="AY1199">
        <v>2794085443.1271</v>
      </c>
      <c r="AZ1199">
        <v>2794085.4431270999</v>
      </c>
      <c r="BA1199">
        <v>88904.1959094013</v>
      </c>
      <c r="BB1199">
        <v>0.11248063038768832</v>
      </c>
      <c r="BC1199">
        <v>47844</v>
      </c>
      <c r="BD1199">
        <v>14809</v>
      </c>
      <c r="BE1199">
        <v>33035</v>
      </c>
      <c r="BF1199">
        <v>1.1159718937909602</v>
      </c>
      <c r="BG1199">
        <v>386357</v>
      </c>
      <c r="BH1199">
        <v>13.29148892252649</v>
      </c>
      <c r="BI1199">
        <v>4265</v>
      </c>
      <c r="BJ1199">
        <v>30</v>
      </c>
      <c r="BK1199">
        <v>8</v>
      </c>
      <c r="BL1199">
        <v>4</v>
      </c>
      <c r="BM1199">
        <v>0</v>
      </c>
      <c r="BN1199">
        <v>0</v>
      </c>
      <c r="BO1199">
        <v>9</v>
      </c>
      <c r="BP1199">
        <v>1</v>
      </c>
      <c r="BQ1199">
        <v>3</v>
      </c>
      <c r="BR1199">
        <v>3</v>
      </c>
      <c r="BS1199">
        <v>0</v>
      </c>
      <c r="BT1199">
        <v>29289</v>
      </c>
      <c r="BU1199">
        <v>0.78</v>
      </c>
      <c r="BV1199">
        <v>0.63566639999999996</v>
      </c>
      <c r="BW1199">
        <v>279</v>
      </c>
      <c r="BX1199">
        <v>1.9802660000000001</v>
      </c>
      <c r="BY1199">
        <v>1.0576650000000001</v>
      </c>
      <c r="BZ1199">
        <v>29</v>
      </c>
      <c r="CA1199">
        <v>6</v>
      </c>
      <c r="CB1199">
        <v>2</v>
      </c>
      <c r="CC1199">
        <v>0</v>
      </c>
      <c r="CD1199">
        <v>0</v>
      </c>
      <c r="CE1199">
        <v>9</v>
      </c>
      <c r="CF1199">
        <v>1</v>
      </c>
      <c r="CG1199">
        <v>3</v>
      </c>
      <c r="CH1199">
        <v>1</v>
      </c>
      <c r="CI1199">
        <v>0</v>
      </c>
      <c r="CJ1199">
        <v>28952</v>
      </c>
      <c r="CK1199">
        <v>1.7615363360044212</v>
      </c>
      <c r="CL1199">
        <v>0.59331075359864527</v>
      </c>
      <c r="CM1199">
        <v>236</v>
      </c>
      <c r="CN1199">
        <v>0.42184658437073658</v>
      </c>
      <c r="CO1199">
        <v>2659</v>
      </c>
      <c r="CP1199">
        <v>-1.0092059255000001</v>
      </c>
      <c r="CQ1199">
        <v>0.12205685600000001</v>
      </c>
      <c r="CR1199">
        <v>24663</v>
      </c>
      <c r="CS1199">
        <v>0.85799999999999998</v>
      </c>
      <c r="CT1199">
        <v>25221</v>
      </c>
      <c r="CU1199">
        <v>0.86806166109999994</v>
      </c>
      <c r="CV1199">
        <v>70</v>
      </c>
      <c r="CW1199">
        <v>24</v>
      </c>
      <c r="CX1199">
        <v>27</v>
      </c>
      <c r="CY1199">
        <v>295</v>
      </c>
      <c r="CZ1199">
        <v>718</v>
      </c>
      <c r="DA1199" s="2">
        <v>15986</v>
      </c>
      <c r="DB1199" s="2">
        <v>2465</v>
      </c>
      <c r="DC1199" s="2">
        <v>158.12</v>
      </c>
      <c r="DD1199" s="2">
        <v>959</v>
      </c>
      <c r="DE1199">
        <v>244</v>
      </c>
      <c r="DF1199">
        <v>6</v>
      </c>
      <c r="DG1199">
        <v>48.12</v>
      </c>
      <c r="DH1199">
        <v>6.87</v>
      </c>
      <c r="DI1199" s="2">
        <v>17.190000000000001</v>
      </c>
      <c r="DJ1199">
        <v>7.0000000000000007E-2</v>
      </c>
      <c r="DK1199">
        <v>0.9837457054594797</v>
      </c>
      <c r="DL1199">
        <v>6.5502183406113534E-3</v>
      </c>
      <c r="DM1199">
        <v>0</v>
      </c>
      <c r="DN1199">
        <v>62.2</v>
      </c>
      <c r="DO1199">
        <v>0.16600000000000001</v>
      </c>
      <c r="DP1199">
        <v>252.65000000000003</v>
      </c>
      <c r="DQ1199" s="2">
        <v>0</v>
      </c>
      <c r="DR1199" s="2">
        <v>572.81781868999985</v>
      </c>
      <c r="DS1199">
        <v>5.0748520267902331E-4</v>
      </c>
      <c r="DT1199">
        <v>6.0188589675801802</v>
      </c>
      <c r="DU1199">
        <v>6529450.8115179418</v>
      </c>
      <c r="DV1199">
        <v>1</v>
      </c>
    </row>
    <row r="1200" spans="1:126" x14ac:dyDescent="0.15">
      <c r="A1200" t="s">
        <v>2100</v>
      </c>
      <c r="B1200" t="s">
        <v>2109</v>
      </c>
      <c r="C1200">
        <v>26</v>
      </c>
      <c r="D1200">
        <v>9</v>
      </c>
      <c r="E1200" t="s">
        <v>2110</v>
      </c>
      <c r="F1200">
        <v>26009</v>
      </c>
      <c r="G1200" t="s">
        <v>6184</v>
      </c>
      <c r="H1200">
        <v>95.6</v>
      </c>
      <c r="I1200">
        <v>0.1</v>
      </c>
      <c r="J1200">
        <v>0.9</v>
      </c>
      <c r="K1200">
        <v>0.2</v>
      </c>
      <c r="L1200">
        <v>1.4</v>
      </c>
      <c r="M1200">
        <v>1.7</v>
      </c>
      <c r="N1200">
        <f t="shared" si="78"/>
        <v>9145.0699999999979</v>
      </c>
      <c r="O1200">
        <f t="shared" si="76"/>
        <v>854.93000000000211</v>
      </c>
      <c r="P1200">
        <f t="shared" si="77"/>
        <v>1.0259160000000029</v>
      </c>
      <c r="Q1200" s="4">
        <v>26009</v>
      </c>
      <c r="R1200" s="5">
        <v>45.005454999999998</v>
      </c>
      <c r="S1200" s="5">
        <v>-85.175639000000004</v>
      </c>
      <c r="T1200">
        <v>9</v>
      </c>
      <c r="U1200">
        <v>0.21169329996389397</v>
      </c>
      <c r="V1200">
        <v>23634</v>
      </c>
      <c r="W1200">
        <v>23368</v>
      </c>
      <c r="X1200">
        <v>23267</v>
      </c>
      <c r="Y1200">
        <v>23035</v>
      </c>
      <c r="Z1200">
        <v>11552</v>
      </c>
      <c r="AA1200">
        <v>25023</v>
      </c>
      <c r="AB1200">
        <v>8513.0119999999988</v>
      </c>
      <c r="AC1200">
        <v>46845</v>
      </c>
      <c r="AD1200">
        <v>5</v>
      </c>
      <c r="AE1200">
        <v>2.148966347187003E-4</v>
      </c>
      <c r="AF1200">
        <v>85</v>
      </c>
      <c r="AG1200">
        <v>415</v>
      </c>
      <c r="AH1200">
        <v>0.20481927710843373</v>
      </c>
      <c r="AI1200" s="3">
        <v>64167</v>
      </c>
      <c r="AJ1200" s="3">
        <v>304449.19918339502</v>
      </c>
      <c r="AK1200">
        <v>72</v>
      </c>
      <c r="AL1200">
        <v>385241.60000000003</v>
      </c>
      <c r="AM1200">
        <v>367384</v>
      </c>
      <c r="AN1200">
        <v>32346</v>
      </c>
      <c r="AO1200">
        <v>399730</v>
      </c>
      <c r="AP1200">
        <v>4</v>
      </c>
      <c r="AQ1200">
        <v>1</v>
      </c>
      <c r="AR1200">
        <v>5</v>
      </c>
      <c r="AS1200">
        <v>0.21396781923998631</v>
      </c>
      <c r="AT1200">
        <v>8</v>
      </c>
      <c r="AU1200">
        <v>33</v>
      </c>
      <c r="AV1200">
        <f t="shared" si="75"/>
        <v>41</v>
      </c>
      <c r="AW1200">
        <v>17103</v>
      </c>
      <c r="AX1200">
        <v>0.76</v>
      </c>
      <c r="AY1200">
        <v>950414547.82007694</v>
      </c>
      <c r="AZ1200">
        <v>950414.54782007693</v>
      </c>
      <c r="BA1200">
        <v>41028.979477262801</v>
      </c>
      <c r="BB1200">
        <v>0.24373016651661397</v>
      </c>
      <c r="BC1200">
        <v>32925</v>
      </c>
      <c r="BD1200">
        <v>0</v>
      </c>
      <c r="BE1200">
        <v>32925</v>
      </c>
      <c r="BF1200">
        <v>1.3931200812388931</v>
      </c>
      <c r="BG1200">
        <v>317919</v>
      </c>
      <c r="BH1200">
        <v>13.663944642626896</v>
      </c>
      <c r="BI1200">
        <v>3344</v>
      </c>
      <c r="BJ1200">
        <v>24</v>
      </c>
      <c r="BK1200">
        <v>4</v>
      </c>
      <c r="BL1200">
        <v>2</v>
      </c>
      <c r="BM1200">
        <v>0</v>
      </c>
      <c r="BN1200">
        <v>0</v>
      </c>
      <c r="BO1200">
        <v>0</v>
      </c>
      <c r="BP1200">
        <v>1</v>
      </c>
      <c r="BQ1200">
        <v>2</v>
      </c>
      <c r="BR1200">
        <v>5</v>
      </c>
      <c r="BS1200">
        <v>0</v>
      </c>
      <c r="BT1200">
        <v>23834</v>
      </c>
      <c r="BU1200">
        <v>0.61</v>
      </c>
      <c r="BV1200">
        <v>0.72436330000000004</v>
      </c>
      <c r="BW1200">
        <v>129</v>
      </c>
      <c r="BX1200">
        <v>1.5943609999999999</v>
      </c>
      <c r="BY1200">
        <v>0.71698649999999997</v>
      </c>
      <c r="BZ1200">
        <v>23</v>
      </c>
      <c r="CA1200">
        <v>3</v>
      </c>
      <c r="CB1200">
        <v>2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0</v>
      </c>
      <c r="CJ1200">
        <v>23243</v>
      </c>
      <c r="CK1200">
        <v>1.2907111818612056</v>
      </c>
      <c r="CL1200">
        <v>0.66921945529238724</v>
      </c>
      <c r="CM1200">
        <v>135</v>
      </c>
      <c r="CN1200">
        <v>-3.321070262215179E-2</v>
      </c>
      <c r="CO1200">
        <v>2528</v>
      </c>
      <c r="CP1200">
        <v>-4.9172197899999999E-2</v>
      </c>
      <c r="CQ1200">
        <v>4.9993469999999998E-2</v>
      </c>
      <c r="CR1200">
        <v>20094</v>
      </c>
      <c r="CS1200">
        <v>0.86900000000000011</v>
      </c>
      <c r="CT1200">
        <v>19451</v>
      </c>
      <c r="CU1200">
        <v>0.85315224940000012</v>
      </c>
      <c r="CV1200">
        <v>9</v>
      </c>
      <c r="CW1200">
        <v>6</v>
      </c>
      <c r="CX1200">
        <v>10</v>
      </c>
      <c r="CY1200">
        <v>722</v>
      </c>
      <c r="CZ1200">
        <v>629</v>
      </c>
      <c r="DA1200" s="2">
        <v>9036</v>
      </c>
      <c r="DB1200" s="2">
        <v>1770</v>
      </c>
      <c r="DC1200" s="2">
        <v>213.95</v>
      </c>
      <c r="DD1200" s="2">
        <v>907</v>
      </c>
      <c r="DE1200">
        <v>217</v>
      </c>
      <c r="DF1200">
        <v>26</v>
      </c>
      <c r="DG1200">
        <v>47.07</v>
      </c>
      <c r="DH1200">
        <v>21.39</v>
      </c>
      <c r="DI1200" s="2">
        <v>38.51</v>
      </c>
      <c r="DJ1200">
        <v>0.57999999999999996</v>
      </c>
      <c r="DK1200">
        <v>0.95740801346486515</v>
      </c>
      <c r="DL1200">
        <v>1.2048192771084338E-2</v>
      </c>
      <c r="DM1200">
        <v>0</v>
      </c>
      <c r="DN1200">
        <v>33.9</v>
      </c>
      <c r="DO1200">
        <v>0.1</v>
      </c>
      <c r="DP1200">
        <v>117.67999999999999</v>
      </c>
      <c r="DQ1200" s="2">
        <v>0</v>
      </c>
      <c r="DR1200" s="2">
        <v>3247.6208075800014</v>
      </c>
      <c r="DS1200">
        <v>8.4929104561904528E-3</v>
      </c>
      <c r="DT1200">
        <v>5.1781711947311404</v>
      </c>
      <c r="DU1200">
        <v>1994846.9561321363</v>
      </c>
      <c r="DV1200">
        <v>0</v>
      </c>
    </row>
    <row r="1201" spans="1:126" x14ac:dyDescent="0.15">
      <c r="A1201" t="s">
        <v>2100</v>
      </c>
      <c r="B1201" t="s">
        <v>2111</v>
      </c>
      <c r="C1201">
        <v>26</v>
      </c>
      <c r="D1201">
        <v>11</v>
      </c>
      <c r="E1201" t="s">
        <v>2112</v>
      </c>
      <c r="F1201">
        <v>26011</v>
      </c>
      <c r="G1201" t="s">
        <v>6185</v>
      </c>
      <c r="H1201">
        <v>95.8</v>
      </c>
      <c r="I1201">
        <v>0.2</v>
      </c>
      <c r="J1201">
        <v>1.2</v>
      </c>
      <c r="K1201">
        <v>0.2</v>
      </c>
      <c r="L1201">
        <v>1.3</v>
      </c>
      <c r="M1201">
        <v>1.4</v>
      </c>
      <c r="N1201">
        <f t="shared" si="78"/>
        <v>9182.8100000000013</v>
      </c>
      <c r="O1201">
        <f t="shared" si="76"/>
        <v>817.18999999999869</v>
      </c>
      <c r="P1201">
        <f t="shared" si="77"/>
        <v>0.98062799999999883</v>
      </c>
      <c r="Q1201" s="4">
        <v>26011</v>
      </c>
      <c r="R1201" s="5">
        <v>44.036833000000001</v>
      </c>
      <c r="S1201" s="5">
        <v>-83.740674999999996</v>
      </c>
      <c r="T1201">
        <v>8</v>
      </c>
      <c r="U1201">
        <v>0.28655754410519563</v>
      </c>
      <c r="V1201">
        <v>15952</v>
      </c>
      <c r="W1201">
        <v>15564</v>
      </c>
      <c r="X1201">
        <v>15424</v>
      </c>
      <c r="Y1201">
        <v>15297</v>
      </c>
      <c r="Z1201">
        <v>8040</v>
      </c>
      <c r="AA1201">
        <v>25025</v>
      </c>
      <c r="AB1201">
        <v>5131.7819999999992</v>
      </c>
      <c r="AC1201">
        <v>38307</v>
      </c>
      <c r="AD1201">
        <v>2</v>
      </c>
      <c r="AE1201">
        <v>1.2966804979253112E-4</v>
      </c>
      <c r="AF1201">
        <v>32</v>
      </c>
      <c r="AG1201">
        <v>421</v>
      </c>
      <c r="AH1201">
        <v>7.6009501187648459E-2</v>
      </c>
      <c r="AI1201" s="3">
        <v>81677</v>
      </c>
      <c r="AJ1201" s="3">
        <v>232441.948188515</v>
      </c>
      <c r="AK1201">
        <v>72</v>
      </c>
      <c r="AL1201">
        <v>435680</v>
      </c>
      <c r="AM1201">
        <v>322365</v>
      </c>
      <c r="AN1201">
        <v>48054</v>
      </c>
      <c r="AO1201">
        <v>370419</v>
      </c>
      <c r="AP1201">
        <v>1</v>
      </c>
      <c r="AQ1201">
        <v>1</v>
      </c>
      <c r="AR1201">
        <v>2</v>
      </c>
      <c r="AS1201">
        <v>0.12850167052171679</v>
      </c>
      <c r="AT1201">
        <v>2</v>
      </c>
      <c r="AU1201">
        <v>25</v>
      </c>
      <c r="AV1201">
        <f t="shared" si="75"/>
        <v>27</v>
      </c>
      <c r="AW1201">
        <v>8782</v>
      </c>
      <c r="AX1201">
        <v>0.61</v>
      </c>
      <c r="AY1201">
        <v>212406227.46781701</v>
      </c>
      <c r="AZ1201">
        <v>212406.22746781702</v>
      </c>
      <c r="BA1201">
        <v>12412.8338082379</v>
      </c>
      <c r="BB1201">
        <v>0.80561781092754192</v>
      </c>
      <c r="BC1201">
        <v>4462</v>
      </c>
      <c r="BD1201">
        <v>1540</v>
      </c>
      <c r="BE1201">
        <v>2922</v>
      </c>
      <c r="BF1201">
        <v>0.18317452357071215</v>
      </c>
      <c r="BG1201">
        <v>158529</v>
      </c>
      <c r="BH1201">
        <v>10.278073132780083</v>
      </c>
      <c r="BI1201">
        <v>2708</v>
      </c>
      <c r="BJ1201">
        <v>8</v>
      </c>
      <c r="BK1201">
        <v>2</v>
      </c>
      <c r="BL1201">
        <v>1</v>
      </c>
      <c r="BM1201">
        <v>0</v>
      </c>
      <c r="BN1201">
        <v>0</v>
      </c>
      <c r="BO1201">
        <v>2</v>
      </c>
      <c r="BP1201">
        <v>0</v>
      </c>
      <c r="BQ1201">
        <v>2</v>
      </c>
      <c r="BR1201">
        <v>3</v>
      </c>
      <c r="BS1201">
        <v>0</v>
      </c>
      <c r="BT1201">
        <v>16092</v>
      </c>
      <c r="BU1201">
        <v>0.72</v>
      </c>
      <c r="BV1201">
        <v>0.6207897</v>
      </c>
      <c r="BW1201">
        <v>96</v>
      </c>
      <c r="BX1201">
        <v>1.118568</v>
      </c>
      <c r="BY1201">
        <v>-0.18694050000000001</v>
      </c>
      <c r="BZ1201">
        <v>9</v>
      </c>
      <c r="CA1201">
        <v>2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3</v>
      </c>
      <c r="CI1201">
        <v>0</v>
      </c>
      <c r="CJ1201">
        <v>15326</v>
      </c>
      <c r="CK1201">
        <v>1.1092261516377397</v>
      </c>
      <c r="CL1201">
        <v>0.63722064201544093</v>
      </c>
      <c r="CM1201">
        <v>85</v>
      </c>
      <c r="CN1201">
        <v>-0.41195403465349989</v>
      </c>
      <c r="CO1201">
        <v>922</v>
      </c>
      <c r="CP1201">
        <v>-1.2183812245000001</v>
      </c>
      <c r="CQ1201">
        <v>-0.42686711859999998</v>
      </c>
      <c r="CR1201">
        <v>12881</v>
      </c>
      <c r="CS1201">
        <v>0.84699999999999998</v>
      </c>
      <c r="CT1201">
        <v>12969</v>
      </c>
      <c r="CU1201">
        <v>0.85329639888999997</v>
      </c>
      <c r="CV1201">
        <v>25</v>
      </c>
      <c r="CW1201">
        <v>7</v>
      </c>
      <c r="CX1201">
        <v>6</v>
      </c>
      <c r="CY1201">
        <v>261</v>
      </c>
      <c r="CZ1201">
        <v>612</v>
      </c>
      <c r="DA1201" s="2">
        <v>6687</v>
      </c>
      <c r="DB1201" s="2">
        <v>850</v>
      </c>
      <c r="DC1201" s="2">
        <v>90.4</v>
      </c>
      <c r="DD1201" s="2">
        <v>540</v>
      </c>
      <c r="DE1201">
        <v>203</v>
      </c>
      <c r="DF1201">
        <v>18</v>
      </c>
      <c r="DG1201">
        <v>45.2</v>
      </c>
      <c r="DH1201">
        <v>19.37</v>
      </c>
      <c r="DI1201" s="2">
        <v>6.46</v>
      </c>
      <c r="DJ1201">
        <v>-1.04</v>
      </c>
      <c r="DK1201">
        <v>0.96694295823793719</v>
      </c>
      <c r="DL1201">
        <v>9.5011876484560574E-3</v>
      </c>
      <c r="DM1201">
        <v>0</v>
      </c>
      <c r="DN1201">
        <v>34.200000000000003</v>
      </c>
      <c r="DO1201">
        <v>0.14499999999999999</v>
      </c>
      <c r="DP1201">
        <v>5533.6100000000006</v>
      </c>
      <c r="DQ1201" s="2">
        <v>0</v>
      </c>
      <c r="DR1201" s="2">
        <v>1002.2702458700001</v>
      </c>
      <c r="DS1201">
        <v>2.325815567246029E-3</v>
      </c>
      <c r="DT1201">
        <v>7.0478023173485402</v>
      </c>
      <c r="DU1201">
        <v>3070586.513622412</v>
      </c>
      <c r="DV1201">
        <v>1</v>
      </c>
    </row>
    <row r="1202" spans="1:126" x14ac:dyDescent="0.15">
      <c r="A1202" t="s">
        <v>2100</v>
      </c>
      <c r="B1202" t="s">
        <v>2113</v>
      </c>
      <c r="C1202">
        <v>26</v>
      </c>
      <c r="D1202">
        <v>13</v>
      </c>
      <c r="E1202" t="s">
        <v>2114</v>
      </c>
      <c r="F1202">
        <v>26013</v>
      </c>
      <c r="G1202" t="s">
        <v>6186</v>
      </c>
      <c r="H1202">
        <v>74.5</v>
      </c>
      <c r="I1202">
        <v>7.2</v>
      </c>
      <c r="J1202">
        <v>12.8</v>
      </c>
      <c r="K1202">
        <v>0.1</v>
      </c>
      <c r="L1202">
        <v>4.4000000000000004</v>
      </c>
      <c r="M1202">
        <v>1</v>
      </c>
      <c r="N1202">
        <f t="shared" si="78"/>
        <v>5786.3</v>
      </c>
      <c r="O1202">
        <f t="shared" si="76"/>
        <v>4213.7</v>
      </c>
      <c r="P1202">
        <f t="shared" si="77"/>
        <v>5.056440000000002</v>
      </c>
      <c r="Q1202" s="4">
        <v>26013</v>
      </c>
      <c r="R1202" s="5">
        <v>46.695858999999999</v>
      </c>
      <c r="S1202" s="5">
        <v>-88.361810000000006</v>
      </c>
      <c r="T1202">
        <v>9</v>
      </c>
      <c r="U1202">
        <v>0.13573225216549933</v>
      </c>
      <c r="V1202">
        <v>8808</v>
      </c>
      <c r="W1202">
        <v>8740</v>
      </c>
      <c r="X1202">
        <v>8690</v>
      </c>
      <c r="Y1202">
        <v>8575</v>
      </c>
      <c r="Z1202">
        <v>4991</v>
      </c>
      <c r="AA1202">
        <v>25027</v>
      </c>
      <c r="AB1202">
        <v>2149.3530000000001</v>
      </c>
      <c r="AC1202">
        <v>39803</v>
      </c>
      <c r="AD1202">
        <v>1</v>
      </c>
      <c r="AE1202">
        <v>1.1507479861910241E-4</v>
      </c>
      <c r="AF1202">
        <v>11</v>
      </c>
      <c r="AG1202">
        <v>57</v>
      </c>
      <c r="AH1202">
        <v>0.19298245614035087</v>
      </c>
      <c r="AI1202" s="3">
        <v>17732</v>
      </c>
      <c r="AJ1202" s="3">
        <v>574889.69205956999</v>
      </c>
      <c r="AK1202">
        <v>140</v>
      </c>
      <c r="AL1202">
        <v>684236.79999999993</v>
      </c>
      <c r="AM1202">
        <v>791395</v>
      </c>
      <c r="AN1202">
        <v>4085</v>
      </c>
      <c r="AO1202">
        <v>795480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20</v>
      </c>
      <c r="AV1202">
        <f t="shared" si="75"/>
        <v>20</v>
      </c>
      <c r="AW1202">
        <v>8730</v>
      </c>
      <c r="AX1202">
        <v>0.97</v>
      </c>
      <c r="AY1202">
        <v>1697080976.7235799</v>
      </c>
      <c r="AZ1202">
        <v>1697080.9767235799</v>
      </c>
      <c r="BA1202">
        <v>194423.32042890499</v>
      </c>
      <c r="BB1202">
        <v>5.1434159122165146E-2</v>
      </c>
      <c r="BC1202">
        <v>7682</v>
      </c>
      <c r="BD1202">
        <v>30038</v>
      </c>
      <c r="BE1202">
        <v>-22356</v>
      </c>
      <c r="BF1202">
        <v>-2.5381471389645776</v>
      </c>
      <c r="BG1202">
        <v>128850</v>
      </c>
      <c r="BH1202">
        <v>14.827387802071346</v>
      </c>
      <c r="BI1202">
        <v>1454</v>
      </c>
      <c r="BJ1202">
        <v>7</v>
      </c>
      <c r="BK1202">
        <v>4</v>
      </c>
      <c r="BL1202">
        <v>2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1</v>
      </c>
      <c r="BS1202">
        <v>0</v>
      </c>
      <c r="BT1202">
        <v>8604</v>
      </c>
      <c r="BU1202">
        <v>0.52</v>
      </c>
      <c r="BV1202">
        <v>0.53478130000000001</v>
      </c>
      <c r="BW1202">
        <v>58</v>
      </c>
      <c r="BX1202">
        <v>1.7433749999999999</v>
      </c>
      <c r="BY1202">
        <v>0.1207862</v>
      </c>
      <c r="BZ1202">
        <v>5</v>
      </c>
      <c r="CA1202">
        <v>3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8643</v>
      </c>
      <c r="CK1202">
        <v>1.2727062362605577</v>
      </c>
      <c r="CL1202">
        <v>0.54327521793275213</v>
      </c>
      <c r="CM1202">
        <v>44</v>
      </c>
      <c r="CN1202">
        <v>-0.66068099897259414</v>
      </c>
      <c r="CO1202">
        <v>607</v>
      </c>
      <c r="CP1202">
        <v>0.28680153800000002</v>
      </c>
      <c r="CQ1202">
        <v>-0.61104789029999995</v>
      </c>
      <c r="CR1202">
        <v>7105</v>
      </c>
      <c r="CS1202">
        <v>0.83200000000000007</v>
      </c>
      <c r="CT1202">
        <v>7240</v>
      </c>
      <c r="CU1202">
        <v>0.85644007156000002</v>
      </c>
      <c r="CV1202">
        <v>8</v>
      </c>
      <c r="CW1202">
        <v>5</v>
      </c>
      <c r="CX1202">
        <v>10</v>
      </c>
      <c r="CY1202">
        <v>44</v>
      </c>
      <c r="CZ1202">
        <v>91</v>
      </c>
      <c r="DA1202" s="2">
        <v>3695</v>
      </c>
      <c r="DB1202" s="2">
        <v>445</v>
      </c>
      <c r="DC1202" s="2">
        <v>92.01</v>
      </c>
      <c r="DD1202" s="2">
        <v>2277</v>
      </c>
      <c r="DE1202">
        <v>22</v>
      </c>
      <c r="DF1202">
        <v>2</v>
      </c>
      <c r="DG1202">
        <v>23</v>
      </c>
      <c r="DH1202">
        <v>11.5</v>
      </c>
      <c r="DI1202" s="2">
        <v>46</v>
      </c>
      <c r="DJ1202">
        <v>-0.55000000000000004</v>
      </c>
      <c r="DL1202">
        <v>0</v>
      </c>
      <c r="DM1202">
        <v>0</v>
      </c>
      <c r="DN1202">
        <v>11.9</v>
      </c>
      <c r="DO1202">
        <v>0.02</v>
      </c>
      <c r="DP1202">
        <v>0</v>
      </c>
      <c r="DQ1202" s="2">
        <v>46074</v>
      </c>
      <c r="DR1202" s="2">
        <v>1465.0520908499996</v>
      </c>
      <c r="DS1202">
        <v>2.1450235105332249E-3</v>
      </c>
      <c r="DT1202">
        <v>3.7773346061375901</v>
      </c>
      <c r="DU1202">
        <v>2584591.3434328446</v>
      </c>
      <c r="DV1202">
        <v>1</v>
      </c>
    </row>
    <row r="1203" spans="1:126" x14ac:dyDescent="0.15">
      <c r="A1203" t="s">
        <v>2100</v>
      </c>
      <c r="B1203" t="s">
        <v>2115</v>
      </c>
      <c r="C1203">
        <v>26</v>
      </c>
      <c r="D1203">
        <v>15</v>
      </c>
      <c r="E1203" t="s">
        <v>2116</v>
      </c>
      <c r="F1203">
        <v>26015</v>
      </c>
      <c r="G1203" t="s">
        <v>6187</v>
      </c>
      <c r="H1203">
        <v>95.5</v>
      </c>
      <c r="I1203">
        <v>0.3</v>
      </c>
      <c r="J1203">
        <v>0.4</v>
      </c>
      <c r="K1203">
        <v>0.4</v>
      </c>
      <c r="L1203">
        <v>1.2</v>
      </c>
      <c r="M1203">
        <v>2.2999999999999998</v>
      </c>
      <c r="N1203">
        <f t="shared" si="78"/>
        <v>9127.3900000000012</v>
      </c>
      <c r="O1203">
        <f t="shared" si="76"/>
        <v>872.60999999999876</v>
      </c>
      <c r="P1203">
        <f t="shared" si="77"/>
        <v>1.0471319999999988</v>
      </c>
      <c r="Q1203" s="4">
        <v>26015</v>
      </c>
      <c r="R1203" s="5">
        <v>42.582811</v>
      </c>
      <c r="S1203" s="5">
        <v>-85.314549999999997</v>
      </c>
      <c r="T1203">
        <v>2</v>
      </c>
      <c r="U1203">
        <v>0.14405432165424131</v>
      </c>
      <c r="V1203">
        <v>59249</v>
      </c>
      <c r="W1203">
        <v>59107</v>
      </c>
      <c r="X1203">
        <v>59147</v>
      </c>
      <c r="Y1203">
        <v>59389</v>
      </c>
      <c r="Z1203">
        <v>31154</v>
      </c>
      <c r="AA1203">
        <v>26001</v>
      </c>
      <c r="AB1203">
        <v>24193.027000000006</v>
      </c>
      <c r="AC1203">
        <v>55064</v>
      </c>
      <c r="AD1203">
        <v>2</v>
      </c>
      <c r="AE1203">
        <v>3.3814056503288415E-5</v>
      </c>
      <c r="AF1203">
        <v>114</v>
      </c>
      <c r="AG1203">
        <v>1031</v>
      </c>
      <c r="AH1203">
        <v>0.11057225994180407</v>
      </c>
      <c r="AI1203" s="3">
        <v>165185</v>
      </c>
      <c r="AJ1203" s="3">
        <v>353979.88736316003</v>
      </c>
      <c r="AK1203">
        <v>58</v>
      </c>
      <c r="AL1203">
        <v>369235.19999999995</v>
      </c>
      <c r="AM1203">
        <v>280357</v>
      </c>
      <c r="AN1203">
        <v>92732</v>
      </c>
      <c r="AO1203">
        <v>373089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51</v>
      </c>
      <c r="AV1203">
        <f t="shared" si="75"/>
        <v>52</v>
      </c>
      <c r="AW1203">
        <v>19276</v>
      </c>
      <c r="AX1203">
        <v>0.31999999999999995</v>
      </c>
      <c r="AY1203">
        <v>1063468106.89698</v>
      </c>
      <c r="AZ1203">
        <v>1063468.10689698</v>
      </c>
      <c r="BA1203">
        <v>19213.466259258599</v>
      </c>
      <c r="BB1203">
        <v>0.52046829369901926</v>
      </c>
      <c r="BC1203">
        <v>38955</v>
      </c>
      <c r="BD1203">
        <v>26274</v>
      </c>
      <c r="BE1203">
        <v>12681</v>
      </c>
      <c r="BF1203">
        <v>0.21402892875829127</v>
      </c>
      <c r="BG1203">
        <v>448881</v>
      </c>
      <c r="BH1203">
        <v>7.5892437486263038</v>
      </c>
      <c r="BI1203">
        <v>6569</v>
      </c>
      <c r="BJ1203">
        <v>39</v>
      </c>
      <c r="BK1203">
        <v>9</v>
      </c>
      <c r="BL1203">
        <v>2</v>
      </c>
      <c r="BM1203">
        <v>0</v>
      </c>
      <c r="BN1203">
        <v>0</v>
      </c>
      <c r="BO1203">
        <v>6</v>
      </c>
      <c r="BP1203">
        <v>1</v>
      </c>
      <c r="BQ1203">
        <v>5</v>
      </c>
      <c r="BR1203">
        <v>4</v>
      </c>
      <c r="BS1203">
        <v>0</v>
      </c>
      <c r="BT1203">
        <v>58434</v>
      </c>
      <c r="BU1203">
        <v>0.84</v>
      </c>
      <c r="BV1203">
        <v>0.67860390000000004</v>
      </c>
      <c r="BW1203">
        <v>241</v>
      </c>
      <c r="BX1203">
        <v>1.1294789999999999</v>
      </c>
      <c r="BY1203">
        <v>-0.2342081</v>
      </c>
      <c r="BZ1203">
        <v>42</v>
      </c>
      <c r="CA1203">
        <v>9</v>
      </c>
      <c r="CB1203">
        <v>1</v>
      </c>
      <c r="CC1203">
        <v>0</v>
      </c>
      <c r="CD1203">
        <v>0</v>
      </c>
      <c r="CE1203">
        <v>6</v>
      </c>
      <c r="CF1203">
        <v>1</v>
      </c>
      <c r="CG1203">
        <v>2</v>
      </c>
      <c r="CH1203">
        <v>5</v>
      </c>
      <c r="CI1203">
        <v>0</v>
      </c>
      <c r="CJ1203">
        <v>59239</v>
      </c>
      <c r="CK1203">
        <v>1.1141308934992149</v>
      </c>
      <c r="CL1203">
        <v>0.65005357834978683</v>
      </c>
      <c r="CM1203">
        <v>233</v>
      </c>
      <c r="CN1203">
        <v>-0.67622643424253759</v>
      </c>
      <c r="CO1203">
        <v>6123</v>
      </c>
      <c r="CP1203">
        <v>0.58736146</v>
      </c>
      <c r="CQ1203">
        <v>0.23918315500000001</v>
      </c>
      <c r="CR1203">
        <v>53054</v>
      </c>
      <c r="CS1203">
        <v>0.89400000000000002</v>
      </c>
      <c r="CT1203">
        <v>51902</v>
      </c>
      <c r="CU1203">
        <v>0.89320086051000003</v>
      </c>
      <c r="CV1203">
        <v>51</v>
      </c>
      <c r="CW1203">
        <v>17</v>
      </c>
      <c r="CX1203">
        <v>22</v>
      </c>
      <c r="CY1203">
        <v>877</v>
      </c>
      <c r="CZ1203">
        <v>1598</v>
      </c>
      <c r="DA1203" s="2">
        <v>19128</v>
      </c>
      <c r="DB1203" s="2">
        <v>5025</v>
      </c>
      <c r="DC1203" s="2">
        <v>159.06</v>
      </c>
      <c r="DD1203" s="2">
        <v>2129</v>
      </c>
      <c r="DE1203">
        <v>571</v>
      </c>
      <c r="DF1203">
        <v>29</v>
      </c>
      <c r="DG1203">
        <v>23.69</v>
      </c>
      <c r="DH1203">
        <v>11.84</v>
      </c>
      <c r="DI1203" s="2">
        <v>23.69</v>
      </c>
      <c r="DJ1203">
        <v>-2.15</v>
      </c>
      <c r="DK1203">
        <v>0.96157036050488842</v>
      </c>
      <c r="DL1203">
        <v>4.849660523763337E-3</v>
      </c>
      <c r="DM1203">
        <v>0</v>
      </c>
      <c r="DN1203">
        <v>34.299999999999997</v>
      </c>
      <c r="DO1203">
        <v>9.1999999999999998E-2</v>
      </c>
      <c r="DP1203">
        <v>4585.49</v>
      </c>
      <c r="DQ1203" s="2">
        <v>10</v>
      </c>
      <c r="DR1203" s="2">
        <v>3688.7877014799992</v>
      </c>
      <c r="DS1203">
        <v>9.9903463576671986E-3</v>
      </c>
      <c r="DT1203">
        <v>5.3866291500467796</v>
      </c>
      <c r="DU1203">
        <v>1988933.0915433525</v>
      </c>
      <c r="DV1203">
        <v>0</v>
      </c>
    </row>
    <row r="1204" spans="1:126" x14ac:dyDescent="0.15">
      <c r="A1204" t="s">
        <v>2100</v>
      </c>
      <c r="B1204" t="s">
        <v>657</v>
      </c>
      <c r="C1204">
        <v>26</v>
      </c>
      <c r="D1204">
        <v>17</v>
      </c>
      <c r="E1204" t="s">
        <v>2117</v>
      </c>
      <c r="F1204">
        <v>26017</v>
      </c>
      <c r="G1204" t="s">
        <v>6188</v>
      </c>
      <c r="H1204">
        <v>91.2</v>
      </c>
      <c r="I1204">
        <v>1.5</v>
      </c>
      <c r="J1204">
        <v>0.4</v>
      </c>
      <c r="K1204">
        <v>0.5</v>
      </c>
      <c r="L1204">
        <v>1.7</v>
      </c>
      <c r="M1204">
        <v>4.7</v>
      </c>
      <c r="N1204">
        <f t="shared" si="78"/>
        <v>8345.08</v>
      </c>
      <c r="O1204">
        <f t="shared" si="76"/>
        <v>1654.92</v>
      </c>
      <c r="P1204">
        <f t="shared" si="77"/>
        <v>1.9859040000000008</v>
      </c>
      <c r="Q1204" s="4">
        <v>26017</v>
      </c>
      <c r="R1204" s="5">
        <v>43.699711000000001</v>
      </c>
      <c r="S1204" s="5">
        <v>-83.978701000000001</v>
      </c>
      <c r="T1204">
        <v>3</v>
      </c>
      <c r="U1204">
        <v>0.12199531986101861</v>
      </c>
      <c r="V1204">
        <v>107633</v>
      </c>
      <c r="W1204">
        <v>107074</v>
      </c>
      <c r="X1204">
        <v>106698</v>
      </c>
      <c r="Y1204">
        <v>105244</v>
      </c>
      <c r="Z1204">
        <v>56098</v>
      </c>
      <c r="AA1204">
        <v>26003</v>
      </c>
      <c r="AB1204">
        <v>41305.613999999994</v>
      </c>
      <c r="AC1204">
        <v>45583</v>
      </c>
      <c r="AD1204">
        <v>2</v>
      </c>
      <c r="AE1204">
        <v>1.8744493804944799E-5</v>
      </c>
      <c r="AF1204">
        <v>77</v>
      </c>
      <c r="AG1204">
        <v>766</v>
      </c>
      <c r="AH1204">
        <v>0.10052219321148825</v>
      </c>
      <c r="AI1204" s="3">
        <v>193708</v>
      </c>
      <c r="AJ1204" s="3">
        <v>283073.02557430003</v>
      </c>
      <c r="AK1204">
        <v>80</v>
      </c>
      <c r="AL1204">
        <v>403827.20000000001</v>
      </c>
      <c r="AM1204">
        <v>227248</v>
      </c>
      <c r="AN1204">
        <v>152416</v>
      </c>
      <c r="AO1204">
        <v>379664</v>
      </c>
      <c r="AP1204">
        <v>11</v>
      </c>
      <c r="AQ1204">
        <v>0</v>
      </c>
      <c r="AR1204">
        <v>11</v>
      </c>
      <c r="AS1204">
        <v>0.10273268954181221</v>
      </c>
      <c r="AT1204">
        <v>11</v>
      </c>
      <c r="AU1204">
        <v>110</v>
      </c>
      <c r="AV1204">
        <f t="shared" si="75"/>
        <v>121</v>
      </c>
      <c r="AW1204">
        <v>101422</v>
      </c>
      <c r="AX1204">
        <v>0.95</v>
      </c>
      <c r="AY1204">
        <v>526870545.713781</v>
      </c>
      <c r="AZ1204">
        <v>526870.54571378103</v>
      </c>
      <c r="BA1204">
        <v>4788.6079904973103</v>
      </c>
      <c r="BB1204">
        <v>2.0882895446535543</v>
      </c>
      <c r="BC1204">
        <v>277373</v>
      </c>
      <c r="BD1204">
        <v>24314</v>
      </c>
      <c r="BE1204">
        <v>253059</v>
      </c>
      <c r="BF1204">
        <v>2.3511283714102551</v>
      </c>
      <c r="BG1204">
        <v>1049545</v>
      </c>
      <c r="BH1204">
        <v>9.8365948752553933</v>
      </c>
      <c r="BI1204">
        <v>15714</v>
      </c>
      <c r="BJ1204">
        <v>64</v>
      </c>
      <c r="BK1204">
        <v>12</v>
      </c>
      <c r="BL1204">
        <v>6</v>
      </c>
      <c r="BM1204">
        <v>0</v>
      </c>
      <c r="BN1204">
        <v>1</v>
      </c>
      <c r="BO1204">
        <v>16</v>
      </c>
      <c r="BP1204">
        <v>3</v>
      </c>
      <c r="BQ1204">
        <v>9</v>
      </c>
      <c r="BR1204">
        <v>8</v>
      </c>
      <c r="BS1204">
        <v>0</v>
      </c>
      <c r="BT1204">
        <v>107434</v>
      </c>
      <c r="BU1204">
        <v>0.84</v>
      </c>
      <c r="BV1204">
        <v>0.68524110000000005</v>
      </c>
      <c r="BW1204">
        <v>473</v>
      </c>
      <c r="BX1204">
        <v>1.1076569999999999</v>
      </c>
      <c r="BY1204">
        <v>-0.17673559999999999</v>
      </c>
      <c r="BZ1204">
        <v>73</v>
      </c>
      <c r="CA1204">
        <v>13</v>
      </c>
      <c r="CB1204">
        <v>6</v>
      </c>
      <c r="CC1204">
        <v>0</v>
      </c>
      <c r="CD1204">
        <v>1</v>
      </c>
      <c r="CE1204">
        <v>16</v>
      </c>
      <c r="CF1204">
        <v>3</v>
      </c>
      <c r="CG1204">
        <v>7</v>
      </c>
      <c r="CH1204">
        <v>7</v>
      </c>
      <c r="CI1204">
        <v>0</v>
      </c>
      <c r="CJ1204">
        <v>106256</v>
      </c>
      <c r="CK1204">
        <v>1.1858153892486072</v>
      </c>
      <c r="CL1204">
        <v>0.66434767457778998</v>
      </c>
      <c r="CM1204">
        <v>442</v>
      </c>
      <c r="CN1204">
        <v>-0.51370597460222034</v>
      </c>
      <c r="CO1204">
        <v>11213</v>
      </c>
      <c r="CP1204">
        <v>-0.28012104090000001</v>
      </c>
      <c r="CQ1204">
        <v>-0.19578325360000001</v>
      </c>
      <c r="CR1204">
        <v>92009</v>
      </c>
      <c r="CS1204">
        <v>0.873</v>
      </c>
      <c r="CT1204">
        <v>92672</v>
      </c>
      <c r="CU1204">
        <v>0.89277505125000001</v>
      </c>
      <c r="CV1204">
        <v>220</v>
      </c>
      <c r="CW1204">
        <v>70</v>
      </c>
      <c r="CX1204">
        <v>56</v>
      </c>
      <c r="CY1204">
        <v>947</v>
      </c>
      <c r="CZ1204">
        <v>1087</v>
      </c>
      <c r="DA1204" s="2">
        <v>47916</v>
      </c>
      <c r="DB1204" s="2">
        <v>9470</v>
      </c>
      <c r="DC1204" s="2">
        <v>170.36</v>
      </c>
      <c r="DD1204" s="2">
        <v>5868</v>
      </c>
      <c r="DE1204">
        <v>239</v>
      </c>
      <c r="DF1204">
        <v>23</v>
      </c>
      <c r="DG1204">
        <v>29.02</v>
      </c>
      <c r="DH1204">
        <v>4.68</v>
      </c>
      <c r="DI1204" s="2">
        <v>4.68</v>
      </c>
      <c r="DJ1204">
        <v>-1.53</v>
      </c>
      <c r="DK1204">
        <v>0.95331633179837694</v>
      </c>
      <c r="DL1204">
        <v>2.6109660574412533E-3</v>
      </c>
      <c r="DM1204">
        <v>0</v>
      </c>
      <c r="DN1204">
        <v>183.7</v>
      </c>
      <c r="DO1204">
        <v>0.64800000000000002</v>
      </c>
      <c r="DP1204">
        <v>4585.54</v>
      </c>
      <c r="DQ1204" s="2">
        <v>0</v>
      </c>
      <c r="DR1204" s="2">
        <v>518.27981065000006</v>
      </c>
      <c r="DS1204">
        <v>1.3150410860155038E-3</v>
      </c>
      <c r="DT1204">
        <v>5.6331664095551499</v>
      </c>
      <c r="DU1204">
        <v>2274825.8183047096</v>
      </c>
      <c r="DV1204">
        <v>1</v>
      </c>
    </row>
    <row r="1205" spans="1:126" x14ac:dyDescent="0.15">
      <c r="A1205" t="s">
        <v>2100</v>
      </c>
      <c r="B1205" t="s">
        <v>2118</v>
      </c>
      <c r="C1205">
        <v>26</v>
      </c>
      <c r="D1205">
        <v>19</v>
      </c>
      <c r="E1205" t="s">
        <v>2119</v>
      </c>
      <c r="F1205">
        <v>26019</v>
      </c>
      <c r="G1205" t="s">
        <v>6189</v>
      </c>
      <c r="H1205">
        <v>95.1</v>
      </c>
      <c r="I1205">
        <v>0.4</v>
      </c>
      <c r="J1205">
        <v>1.4</v>
      </c>
      <c r="K1205">
        <v>0.3</v>
      </c>
      <c r="L1205">
        <v>1.2</v>
      </c>
      <c r="M1205">
        <v>1.7</v>
      </c>
      <c r="N1205">
        <f t="shared" si="78"/>
        <v>9050.5499999999975</v>
      </c>
      <c r="O1205">
        <f t="shared" si="76"/>
        <v>949.45000000000255</v>
      </c>
      <c r="P1205">
        <f t="shared" si="77"/>
        <v>1.1393400000000036</v>
      </c>
      <c r="Q1205" s="4">
        <v>26019</v>
      </c>
      <c r="R1205" s="5">
        <v>44.648620999999999</v>
      </c>
      <c r="S1205" s="5">
        <v>-86.494326000000001</v>
      </c>
      <c r="T1205">
        <v>9</v>
      </c>
      <c r="U1205">
        <v>0.19034671774805786</v>
      </c>
      <c r="V1205">
        <v>17554</v>
      </c>
      <c r="W1205">
        <v>17450</v>
      </c>
      <c r="X1205">
        <v>17437</v>
      </c>
      <c r="Y1205">
        <v>17391</v>
      </c>
      <c r="Z1205">
        <v>8859</v>
      </c>
      <c r="AA1205">
        <v>26005</v>
      </c>
      <c r="AB1205">
        <v>6794.5129999999999</v>
      </c>
      <c r="AC1205">
        <v>47388</v>
      </c>
      <c r="AD1205">
        <v>5</v>
      </c>
      <c r="AE1205">
        <v>2.8674657337844812E-4</v>
      </c>
      <c r="AF1205">
        <v>40</v>
      </c>
      <c r="AG1205">
        <v>181</v>
      </c>
      <c r="AH1205">
        <v>0.22099447513812154</v>
      </c>
      <c r="AI1205" s="3">
        <v>20646</v>
      </c>
      <c r="AJ1205" s="3">
        <v>204610.16263204502</v>
      </c>
      <c r="AK1205">
        <v>65</v>
      </c>
      <c r="AL1205">
        <v>550220.80000000005</v>
      </c>
      <c r="AM1205">
        <v>778193</v>
      </c>
      <c r="AN1205">
        <v>11797</v>
      </c>
      <c r="AO1205">
        <v>789990</v>
      </c>
      <c r="AP1205">
        <v>6</v>
      </c>
      <c r="AQ1205">
        <v>1</v>
      </c>
      <c r="AR1205">
        <v>7</v>
      </c>
      <c r="AS1205">
        <v>0.40114613180515762</v>
      </c>
      <c r="AT1205">
        <v>7</v>
      </c>
      <c r="AU1205">
        <v>16</v>
      </c>
      <c r="AV1205">
        <f t="shared" si="75"/>
        <v>23</v>
      </c>
      <c r="AW1205">
        <v>12976</v>
      </c>
      <c r="AX1205">
        <v>0.78</v>
      </c>
      <c r="AY1205">
        <v>927156405.91297305</v>
      </c>
      <c r="AZ1205">
        <v>927156.4059129731</v>
      </c>
      <c r="BA1205">
        <v>58483.843432662303</v>
      </c>
      <c r="BB1205">
        <v>0.17098739434787485</v>
      </c>
      <c r="BC1205">
        <v>13066</v>
      </c>
      <c r="BD1205">
        <v>540</v>
      </c>
      <c r="BE1205">
        <v>12526</v>
      </c>
      <c r="BF1205">
        <v>0.71356955679617184</v>
      </c>
      <c r="BG1205">
        <v>234122</v>
      </c>
      <c r="BH1205">
        <v>13.426736250501806</v>
      </c>
      <c r="BI1205">
        <v>2522</v>
      </c>
      <c r="BJ1205">
        <v>20</v>
      </c>
      <c r="BK1205">
        <v>1</v>
      </c>
      <c r="BL1205">
        <v>3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4</v>
      </c>
      <c r="BS1205">
        <v>0</v>
      </c>
      <c r="BT1205">
        <v>17227</v>
      </c>
      <c r="BU1205">
        <v>0.65</v>
      </c>
      <c r="BV1205">
        <v>0.75740209999999997</v>
      </c>
      <c r="BW1205">
        <v>133</v>
      </c>
      <c r="BX1205">
        <v>1.6834039999999999</v>
      </c>
      <c r="BY1205">
        <v>1.2686679999999999</v>
      </c>
      <c r="BZ1205">
        <v>19</v>
      </c>
      <c r="CA1205">
        <v>2</v>
      </c>
      <c r="CB1205">
        <v>1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4</v>
      </c>
      <c r="CI1205">
        <v>0</v>
      </c>
      <c r="CJ1205">
        <v>17505</v>
      </c>
      <c r="CK1205">
        <v>1.5424164524421595</v>
      </c>
      <c r="CL1205">
        <v>0.68419597816322297</v>
      </c>
      <c r="CM1205">
        <v>114</v>
      </c>
      <c r="CN1205">
        <v>0.36178467537322806</v>
      </c>
      <c r="CO1205">
        <v>1918</v>
      </c>
      <c r="CP1205">
        <v>0.89152895300000001</v>
      </c>
      <c r="CQ1205">
        <v>0.46094513399999998</v>
      </c>
      <c r="CR1205">
        <v>15307</v>
      </c>
      <c r="CS1205">
        <v>0.877</v>
      </c>
      <c r="CT1205">
        <v>14447</v>
      </c>
      <c r="CU1205">
        <v>0.85358976940999998</v>
      </c>
      <c r="CV1205">
        <v>18</v>
      </c>
      <c r="CW1205">
        <v>7</v>
      </c>
      <c r="CX1205">
        <v>7</v>
      </c>
      <c r="CY1205">
        <v>325</v>
      </c>
      <c r="CZ1205">
        <v>284</v>
      </c>
      <c r="DA1205" s="2">
        <v>7161</v>
      </c>
      <c r="DB1205" s="2">
        <v>1685</v>
      </c>
      <c r="DC1205" s="2">
        <v>200.83</v>
      </c>
      <c r="DD1205" s="2">
        <v>697</v>
      </c>
      <c r="DE1205">
        <v>96</v>
      </c>
      <c r="DF1205">
        <v>11</v>
      </c>
      <c r="DG1205">
        <v>86.07</v>
      </c>
      <c r="DH1205">
        <v>22.95</v>
      </c>
      <c r="DI1205" s="2">
        <v>45.9</v>
      </c>
      <c r="DJ1205">
        <v>0.75</v>
      </c>
      <c r="DL1205">
        <v>4.4198895027624308E-2</v>
      </c>
      <c r="DM1205">
        <v>0</v>
      </c>
      <c r="DN1205">
        <v>2.6</v>
      </c>
      <c r="DO1205">
        <v>1.1000000000000001E-2</v>
      </c>
      <c r="DP1205">
        <v>14.5</v>
      </c>
      <c r="DQ1205" s="2">
        <v>0</v>
      </c>
      <c r="DR1205" s="2">
        <v>2760.9963273700009</v>
      </c>
      <c r="DS1205">
        <v>5.0235580296036598E-3</v>
      </c>
      <c r="DT1205">
        <v>4.4694591430614699</v>
      </c>
      <c r="DU1205">
        <v>2459189.3852625964</v>
      </c>
      <c r="DV1205">
        <v>1</v>
      </c>
    </row>
    <row r="1206" spans="1:126" x14ac:dyDescent="0.15">
      <c r="A1206" t="s">
        <v>2100</v>
      </c>
      <c r="B1206" t="s">
        <v>785</v>
      </c>
      <c r="C1206">
        <v>26</v>
      </c>
      <c r="D1206">
        <v>21</v>
      </c>
      <c r="E1206" t="s">
        <v>2120</v>
      </c>
      <c r="F1206">
        <v>26021</v>
      </c>
      <c r="G1206" t="s">
        <v>6190</v>
      </c>
      <c r="H1206">
        <v>76.099999999999994</v>
      </c>
      <c r="I1206">
        <v>15.2</v>
      </c>
      <c r="J1206">
        <v>0.5</v>
      </c>
      <c r="K1206">
        <v>1.5</v>
      </c>
      <c r="L1206">
        <v>2.2000000000000002</v>
      </c>
      <c r="M1206">
        <v>4.5</v>
      </c>
      <c r="N1206">
        <f t="shared" si="78"/>
        <v>6049.8399999999992</v>
      </c>
      <c r="O1206">
        <f t="shared" si="76"/>
        <v>3950.1600000000008</v>
      </c>
      <c r="P1206">
        <f t="shared" si="77"/>
        <v>4.7401920000000031</v>
      </c>
      <c r="Q1206" s="4">
        <v>26021</v>
      </c>
      <c r="R1206" s="5">
        <v>41.791381999999999</v>
      </c>
      <c r="S1206" s="5">
        <v>-86.742542999999998</v>
      </c>
      <c r="T1206">
        <v>3</v>
      </c>
      <c r="U1206">
        <v>0.10547770610595873</v>
      </c>
      <c r="V1206">
        <v>156759</v>
      </c>
      <c r="W1206">
        <v>155992</v>
      </c>
      <c r="X1206">
        <v>155565</v>
      </c>
      <c r="Y1206">
        <v>154802</v>
      </c>
      <c r="Z1206">
        <v>79926</v>
      </c>
      <c r="AA1206">
        <v>26007</v>
      </c>
      <c r="AB1206">
        <v>60520.123</v>
      </c>
      <c r="AC1206">
        <v>44993</v>
      </c>
      <c r="AD1206">
        <v>7</v>
      </c>
      <c r="AE1206">
        <v>4.4997268023012892E-5</v>
      </c>
      <c r="AF1206">
        <v>159</v>
      </c>
      <c r="AG1206">
        <v>1063</v>
      </c>
      <c r="AH1206">
        <v>0.14957666980244591</v>
      </c>
      <c r="AI1206" s="3">
        <v>156418</v>
      </c>
      <c r="AJ1206" s="3">
        <v>363357.56807469</v>
      </c>
      <c r="AK1206">
        <v>40</v>
      </c>
      <c r="AL1206">
        <v>1012140.8</v>
      </c>
      <c r="AM1206">
        <v>2353124</v>
      </c>
      <c r="AN1206">
        <v>131720</v>
      </c>
      <c r="AO1206">
        <v>2484844</v>
      </c>
      <c r="AP1206">
        <v>16</v>
      </c>
      <c r="AQ1206">
        <v>14</v>
      </c>
      <c r="AR1206">
        <v>30</v>
      </c>
      <c r="AS1206">
        <v>0.19231755474639725</v>
      </c>
      <c r="AT1206">
        <v>30</v>
      </c>
      <c r="AU1206">
        <v>250</v>
      </c>
      <c r="AV1206">
        <f t="shared" si="75"/>
        <v>280</v>
      </c>
      <c r="AW1206">
        <v>130948</v>
      </c>
      <c r="AX1206">
        <v>0.87</v>
      </c>
      <c r="AY1206">
        <v>564577340.57800806</v>
      </c>
      <c r="AZ1206">
        <v>564577.34057800809</v>
      </c>
      <c r="BA1206">
        <v>3463.2530680567402</v>
      </c>
      <c r="BB1206">
        <v>2.8874586417708947</v>
      </c>
      <c r="BC1206">
        <v>199150</v>
      </c>
      <c r="BD1206">
        <v>59105</v>
      </c>
      <c r="BE1206">
        <v>140045</v>
      </c>
      <c r="BF1206">
        <v>0.89337773269796317</v>
      </c>
      <c r="BG1206">
        <v>1944253</v>
      </c>
      <c r="BH1206">
        <v>12.498010477935269</v>
      </c>
      <c r="BI1206">
        <v>16522</v>
      </c>
      <c r="BJ1206">
        <v>146</v>
      </c>
      <c r="BK1206">
        <v>23</v>
      </c>
      <c r="BL1206">
        <v>6</v>
      </c>
      <c r="BM1206">
        <v>2</v>
      </c>
      <c r="BN1206">
        <v>1</v>
      </c>
      <c r="BO1206">
        <v>12</v>
      </c>
      <c r="BP1206">
        <v>4</v>
      </c>
      <c r="BQ1206">
        <v>18</v>
      </c>
      <c r="BR1206">
        <v>12</v>
      </c>
      <c r="BS1206">
        <v>0</v>
      </c>
      <c r="BT1206">
        <v>160472</v>
      </c>
      <c r="BU1206">
        <v>0.72</v>
      </c>
      <c r="BV1206">
        <v>0.64149670000000003</v>
      </c>
      <c r="BW1206">
        <v>929</v>
      </c>
      <c r="BX1206">
        <v>1.3958820000000001</v>
      </c>
      <c r="BY1206">
        <v>0.11430899999999999</v>
      </c>
      <c r="BZ1206">
        <v>132</v>
      </c>
      <c r="CA1206">
        <v>20</v>
      </c>
      <c r="CB1206">
        <v>4</v>
      </c>
      <c r="CC1206">
        <v>1</v>
      </c>
      <c r="CD1206">
        <v>2</v>
      </c>
      <c r="CE1206">
        <v>11</v>
      </c>
      <c r="CF1206">
        <v>3</v>
      </c>
      <c r="CG1206">
        <v>13</v>
      </c>
      <c r="CH1206">
        <v>11</v>
      </c>
      <c r="CI1206">
        <v>0</v>
      </c>
      <c r="CJ1206">
        <v>155299</v>
      </c>
      <c r="CK1206">
        <v>1.2685207245378272</v>
      </c>
      <c r="CL1206">
        <v>0.57694358451976413</v>
      </c>
      <c r="CM1206">
        <v>787</v>
      </c>
      <c r="CN1206">
        <v>-0.60061908997508562</v>
      </c>
      <c r="CO1206">
        <v>21772</v>
      </c>
      <c r="CP1206">
        <v>-0.38401962940000001</v>
      </c>
      <c r="CQ1206">
        <v>-0.1559506756</v>
      </c>
      <c r="CR1206">
        <v>130846</v>
      </c>
      <c r="CS1206">
        <v>0.84699999999999998</v>
      </c>
      <c r="CT1206">
        <v>132461</v>
      </c>
      <c r="CU1206">
        <v>0.85214259835000006</v>
      </c>
      <c r="CV1206">
        <v>255</v>
      </c>
      <c r="CW1206">
        <v>86</v>
      </c>
      <c r="CX1206">
        <v>133</v>
      </c>
      <c r="CY1206">
        <v>4682</v>
      </c>
      <c r="CZ1206">
        <v>1702</v>
      </c>
      <c r="DA1206" s="2">
        <v>84061</v>
      </c>
      <c r="DB1206" s="2">
        <v>15370</v>
      </c>
      <c r="DC1206" s="2">
        <v>219.64</v>
      </c>
      <c r="DD1206" s="2">
        <v>34069</v>
      </c>
      <c r="DE1206">
        <v>565</v>
      </c>
      <c r="DF1206">
        <v>51</v>
      </c>
      <c r="DG1206">
        <v>48.31</v>
      </c>
      <c r="DH1206">
        <v>9.02</v>
      </c>
      <c r="DI1206" s="2">
        <v>18.04</v>
      </c>
      <c r="DJ1206">
        <v>-0.3</v>
      </c>
      <c r="DK1206">
        <v>0.9541996445421882</v>
      </c>
      <c r="DL1206">
        <v>1.5051740357478834E-2</v>
      </c>
      <c r="DM1206">
        <v>0</v>
      </c>
      <c r="DN1206">
        <v>148.19999999999999</v>
      </c>
      <c r="DO1206">
        <v>0.39100000000000001</v>
      </c>
      <c r="DP1206">
        <v>1020.16</v>
      </c>
      <c r="DQ1206" s="2">
        <v>0</v>
      </c>
      <c r="DR1206" s="2">
        <v>990.98985924000056</v>
      </c>
      <c r="DS1206">
        <v>1.1208533937325416E-3</v>
      </c>
      <c r="DT1206">
        <v>4.2827848146588297</v>
      </c>
      <c r="DU1206">
        <v>4334781.2485366398</v>
      </c>
      <c r="DV1206">
        <v>0</v>
      </c>
    </row>
    <row r="1207" spans="1:126" x14ac:dyDescent="0.15">
      <c r="A1207" t="s">
        <v>2100</v>
      </c>
      <c r="B1207" t="s">
        <v>2121</v>
      </c>
      <c r="C1207">
        <v>26</v>
      </c>
      <c r="D1207">
        <v>23</v>
      </c>
      <c r="E1207" t="s">
        <v>2122</v>
      </c>
      <c r="F1207">
        <v>26023</v>
      </c>
      <c r="G1207" t="s">
        <v>6191</v>
      </c>
      <c r="H1207">
        <v>90.9</v>
      </c>
      <c r="I1207">
        <v>3</v>
      </c>
      <c r="J1207">
        <v>0.4</v>
      </c>
      <c r="K1207">
        <v>0.4</v>
      </c>
      <c r="L1207">
        <v>1.3</v>
      </c>
      <c r="M1207">
        <v>4</v>
      </c>
      <c r="N1207">
        <f t="shared" si="78"/>
        <v>8289.8200000000015</v>
      </c>
      <c r="O1207">
        <f t="shared" si="76"/>
        <v>1710.1799999999985</v>
      </c>
      <c r="P1207">
        <f t="shared" si="77"/>
        <v>2.0522159999999987</v>
      </c>
      <c r="Q1207" s="4">
        <v>26023</v>
      </c>
      <c r="R1207" s="5">
        <v>41.918455000000002</v>
      </c>
      <c r="S1207" s="5">
        <v>-85.066884999999999</v>
      </c>
      <c r="T1207">
        <v>6</v>
      </c>
      <c r="U1207">
        <v>0.21434722435541281</v>
      </c>
      <c r="V1207">
        <v>44920</v>
      </c>
      <c r="W1207">
        <v>43965</v>
      </c>
      <c r="X1207">
        <v>43706</v>
      </c>
      <c r="Y1207">
        <v>43604</v>
      </c>
      <c r="Z1207">
        <v>22688</v>
      </c>
      <c r="AA1207">
        <v>26009</v>
      </c>
      <c r="AB1207">
        <v>16146.873</v>
      </c>
      <c r="AC1207">
        <v>44373</v>
      </c>
      <c r="AD1207">
        <v>0</v>
      </c>
      <c r="AE1207">
        <v>0</v>
      </c>
      <c r="AF1207">
        <v>77</v>
      </c>
      <c r="AG1207">
        <v>1054</v>
      </c>
      <c r="AH1207">
        <v>7.3055028462998106E-2</v>
      </c>
      <c r="AI1207" s="3">
        <v>244208</v>
      </c>
      <c r="AJ1207" s="3">
        <v>324081.66524026502</v>
      </c>
      <c r="AK1207">
        <v>75</v>
      </c>
      <c r="AL1207">
        <v>332492.79999999999</v>
      </c>
      <c r="AM1207">
        <v>1181793</v>
      </c>
      <c r="AN1207">
        <v>139432</v>
      </c>
      <c r="AO1207">
        <v>1321225</v>
      </c>
      <c r="AP1207">
        <v>3</v>
      </c>
      <c r="AQ1207">
        <v>0</v>
      </c>
      <c r="AR1207">
        <v>3</v>
      </c>
      <c r="AS1207">
        <v>6.8236096895257586E-2</v>
      </c>
      <c r="AT1207">
        <v>4</v>
      </c>
      <c r="AU1207">
        <v>58</v>
      </c>
      <c r="AV1207">
        <f t="shared" si="75"/>
        <v>62</v>
      </c>
      <c r="AW1207">
        <v>29088</v>
      </c>
      <c r="AX1207">
        <v>0.66999999999999993</v>
      </c>
      <c r="AY1207">
        <v>344815497.11860597</v>
      </c>
      <c r="AZ1207">
        <v>344815.497118606</v>
      </c>
      <c r="BA1207">
        <v>7477.5666842891696</v>
      </c>
      <c r="BB1207">
        <v>1.3373334431119976</v>
      </c>
      <c r="BC1207">
        <v>37521</v>
      </c>
      <c r="BD1207">
        <v>14835</v>
      </c>
      <c r="BE1207">
        <v>22686</v>
      </c>
      <c r="BF1207">
        <v>0.50503116651825464</v>
      </c>
      <c r="BG1207">
        <v>610365</v>
      </c>
      <c r="BH1207">
        <v>13.965245046446713</v>
      </c>
      <c r="BI1207">
        <v>5016</v>
      </c>
      <c r="BJ1207">
        <v>27</v>
      </c>
      <c r="BK1207">
        <v>8</v>
      </c>
      <c r="BL1207">
        <v>2</v>
      </c>
      <c r="BM1207">
        <v>0</v>
      </c>
      <c r="BN1207">
        <v>0</v>
      </c>
      <c r="BO1207">
        <v>4</v>
      </c>
      <c r="BP1207">
        <v>2</v>
      </c>
      <c r="BQ1207">
        <v>5</v>
      </c>
      <c r="BR1207">
        <v>2</v>
      </c>
      <c r="BS1207">
        <v>0</v>
      </c>
      <c r="BT1207">
        <v>44737</v>
      </c>
      <c r="BU1207">
        <v>0.8</v>
      </c>
      <c r="BV1207">
        <v>0.51963740000000003</v>
      </c>
      <c r="BW1207">
        <v>260</v>
      </c>
      <c r="BX1207">
        <v>1.1176429999999999</v>
      </c>
      <c r="BY1207">
        <v>-0.78323759999999998</v>
      </c>
      <c r="BZ1207">
        <v>33</v>
      </c>
      <c r="CA1207">
        <v>7</v>
      </c>
      <c r="CB1207">
        <v>2</v>
      </c>
      <c r="CC1207">
        <v>0</v>
      </c>
      <c r="CD1207">
        <v>1</v>
      </c>
      <c r="CE1207">
        <v>4</v>
      </c>
      <c r="CF1207">
        <v>2</v>
      </c>
      <c r="CG1207">
        <v>4</v>
      </c>
      <c r="CH1207">
        <v>2</v>
      </c>
      <c r="CI1207">
        <v>0</v>
      </c>
      <c r="CJ1207">
        <v>43668</v>
      </c>
      <c r="CK1207">
        <v>1.2595035266098746</v>
      </c>
      <c r="CL1207">
        <v>0.53706893851598958</v>
      </c>
      <c r="CM1207">
        <v>230</v>
      </c>
      <c r="CN1207">
        <v>-0.76667260308584451</v>
      </c>
      <c r="CO1207">
        <v>3106.9999999999995</v>
      </c>
      <c r="CP1207">
        <v>-0.17892310789999999</v>
      </c>
      <c r="CQ1207">
        <v>-8.5438034400000001E-2</v>
      </c>
      <c r="CR1207">
        <v>37874</v>
      </c>
      <c r="CS1207">
        <v>0.86799999999999999</v>
      </c>
      <c r="CT1207">
        <v>38092</v>
      </c>
      <c r="CU1207">
        <v>0.85887047518000004</v>
      </c>
      <c r="CV1207">
        <v>54</v>
      </c>
      <c r="CW1207">
        <v>23</v>
      </c>
      <c r="CX1207">
        <v>21</v>
      </c>
      <c r="CY1207">
        <v>959</v>
      </c>
      <c r="CZ1207">
        <v>1571</v>
      </c>
      <c r="DA1207" s="2">
        <v>18723</v>
      </c>
      <c r="DB1207" s="2">
        <v>2615</v>
      </c>
      <c r="DC1207" s="2">
        <v>123.71</v>
      </c>
      <c r="DD1207" s="2">
        <v>2316</v>
      </c>
      <c r="DE1207">
        <v>427</v>
      </c>
      <c r="DF1207">
        <v>37</v>
      </c>
      <c r="DG1207">
        <v>20.62</v>
      </c>
      <c r="DH1207">
        <v>13.75</v>
      </c>
      <c r="DI1207" s="2">
        <v>4.58</v>
      </c>
      <c r="DJ1207">
        <v>-2.4500000000000002</v>
      </c>
      <c r="DK1207">
        <v>0.96243366310685974</v>
      </c>
      <c r="DL1207">
        <v>1.8975332068311196E-3</v>
      </c>
      <c r="DM1207">
        <v>0</v>
      </c>
      <c r="DN1207">
        <v>236.6</v>
      </c>
      <c r="DO1207">
        <v>0.72400000000000009</v>
      </c>
      <c r="DP1207">
        <v>4869.72</v>
      </c>
      <c r="DQ1207" s="2">
        <v>0</v>
      </c>
      <c r="DR1207" s="2">
        <v>987.95661629000006</v>
      </c>
      <c r="DS1207">
        <v>2.9713671209737175E-3</v>
      </c>
      <c r="DT1207">
        <v>3.1844720913479199</v>
      </c>
      <c r="DU1207">
        <v>1058814.0421741256</v>
      </c>
      <c r="DV1207">
        <v>0</v>
      </c>
    </row>
    <row r="1208" spans="1:126" x14ac:dyDescent="0.15">
      <c r="A1208" t="s">
        <v>2100</v>
      </c>
      <c r="B1208" t="s">
        <v>118</v>
      </c>
      <c r="C1208">
        <v>26</v>
      </c>
      <c r="D1208">
        <v>25</v>
      </c>
      <c r="E1208" t="s">
        <v>2123</v>
      </c>
      <c r="F1208">
        <v>26025</v>
      </c>
      <c r="G1208" t="s">
        <v>6192</v>
      </c>
      <c r="H1208">
        <v>79.8</v>
      </c>
      <c r="I1208">
        <v>10.7</v>
      </c>
      <c r="J1208">
        <v>0.5</v>
      </c>
      <c r="K1208">
        <v>1.6</v>
      </c>
      <c r="L1208">
        <v>2.8</v>
      </c>
      <c r="M1208">
        <v>4.5</v>
      </c>
      <c r="N1208">
        <f t="shared" si="78"/>
        <v>6513.43</v>
      </c>
      <c r="O1208">
        <f t="shared" si="76"/>
        <v>3486.5699999999997</v>
      </c>
      <c r="P1208">
        <f t="shared" si="77"/>
        <v>4.1838840000000008</v>
      </c>
      <c r="Q1208" s="4">
        <v>26025</v>
      </c>
      <c r="R1208" s="5">
        <v>42.242989999999999</v>
      </c>
      <c r="S1208" s="5">
        <v>-85.012384999999995</v>
      </c>
      <c r="T1208">
        <v>3</v>
      </c>
      <c r="U1208">
        <v>0.11861536166349321</v>
      </c>
      <c r="V1208">
        <v>136063</v>
      </c>
      <c r="W1208">
        <v>135150</v>
      </c>
      <c r="X1208">
        <v>134790</v>
      </c>
      <c r="Y1208">
        <v>134154</v>
      </c>
      <c r="Z1208">
        <v>69378</v>
      </c>
      <c r="AA1208">
        <v>26011</v>
      </c>
      <c r="AB1208">
        <v>50703.444999999992</v>
      </c>
      <c r="AC1208">
        <v>42520</v>
      </c>
      <c r="AD1208">
        <v>7</v>
      </c>
      <c r="AE1208">
        <v>5.1932635952221978E-5</v>
      </c>
      <c r="AF1208">
        <v>102</v>
      </c>
      <c r="AG1208">
        <v>1023</v>
      </c>
      <c r="AH1208">
        <v>9.9706744868035185E-2</v>
      </c>
      <c r="AI1208" s="3">
        <v>224877</v>
      </c>
      <c r="AJ1208" s="3">
        <v>452016.78937345505</v>
      </c>
      <c r="AK1208">
        <v>78</v>
      </c>
      <c r="AL1208">
        <v>459833.59999999998</v>
      </c>
      <c r="AM1208">
        <v>2003856</v>
      </c>
      <c r="AN1208">
        <v>120246</v>
      </c>
      <c r="AO1208">
        <v>2124102</v>
      </c>
      <c r="AP1208">
        <v>12</v>
      </c>
      <c r="AQ1208">
        <v>1</v>
      </c>
      <c r="AR1208">
        <v>13</v>
      </c>
      <c r="AS1208">
        <v>9.6189419163891968E-2</v>
      </c>
      <c r="AT1208">
        <v>14</v>
      </c>
      <c r="AU1208">
        <v>138</v>
      </c>
      <c r="AV1208">
        <f t="shared" si="75"/>
        <v>152</v>
      </c>
      <c r="AW1208">
        <v>91881</v>
      </c>
      <c r="AX1208">
        <v>0.69</v>
      </c>
      <c r="AY1208">
        <v>548523686.64231896</v>
      </c>
      <c r="AZ1208">
        <v>548523.68664231896</v>
      </c>
      <c r="BA1208">
        <v>3973.8870735737701</v>
      </c>
      <c r="BB1208">
        <v>2.5164278236539985</v>
      </c>
      <c r="BC1208">
        <v>29451</v>
      </c>
      <c r="BD1208">
        <v>32712</v>
      </c>
      <c r="BE1208">
        <v>-3261</v>
      </c>
      <c r="BF1208">
        <v>-2.3966838890807935E-2</v>
      </c>
      <c r="BG1208">
        <v>1064652</v>
      </c>
      <c r="BH1208">
        <v>7.8985978188292902</v>
      </c>
      <c r="BI1208">
        <v>14803</v>
      </c>
      <c r="BJ1208">
        <v>95</v>
      </c>
      <c r="BK1208">
        <v>15</v>
      </c>
      <c r="BL1208">
        <v>6</v>
      </c>
      <c r="BM1208">
        <v>1</v>
      </c>
      <c r="BN1208">
        <v>1</v>
      </c>
      <c r="BO1208">
        <v>17</v>
      </c>
      <c r="BP1208">
        <v>4</v>
      </c>
      <c r="BQ1208">
        <v>12</v>
      </c>
      <c r="BR1208">
        <v>13</v>
      </c>
      <c r="BS1208">
        <v>1</v>
      </c>
      <c r="BT1208">
        <v>135616</v>
      </c>
      <c r="BU1208">
        <v>0.79</v>
      </c>
      <c r="BV1208">
        <v>0.62373449999999997</v>
      </c>
      <c r="BW1208">
        <v>734</v>
      </c>
      <c r="BX1208">
        <v>1.2166710000000001</v>
      </c>
      <c r="BY1208">
        <v>-0.2226785</v>
      </c>
      <c r="BZ1208">
        <v>93</v>
      </c>
      <c r="CA1208">
        <v>18</v>
      </c>
      <c r="CB1208">
        <v>5</v>
      </c>
      <c r="CC1208">
        <v>0</v>
      </c>
      <c r="CD1208">
        <v>1</v>
      </c>
      <c r="CE1208">
        <v>16</v>
      </c>
      <c r="CF1208">
        <v>2</v>
      </c>
      <c r="CG1208">
        <v>12</v>
      </c>
      <c r="CH1208">
        <v>12</v>
      </c>
      <c r="CI1208">
        <v>0</v>
      </c>
      <c r="CJ1208">
        <v>134821</v>
      </c>
      <c r="CK1208">
        <v>1.1793414972444944</v>
      </c>
      <c r="CL1208">
        <v>0.57821065675340766</v>
      </c>
      <c r="CM1208">
        <v>626</v>
      </c>
      <c r="CN1208">
        <v>-0.77303209933263961</v>
      </c>
      <c r="CO1208">
        <v>14365</v>
      </c>
      <c r="CP1208">
        <v>-1.1661089285999999</v>
      </c>
      <c r="CQ1208">
        <v>-0.50941478340000002</v>
      </c>
      <c r="CR1208">
        <v>114234</v>
      </c>
      <c r="CS1208">
        <v>0.85099999999999998</v>
      </c>
      <c r="CT1208">
        <v>115381</v>
      </c>
      <c r="CU1208">
        <v>0.87790223648999999</v>
      </c>
      <c r="CV1208">
        <v>353</v>
      </c>
      <c r="CW1208">
        <v>89</v>
      </c>
      <c r="CX1208">
        <v>75</v>
      </c>
      <c r="CY1208">
        <v>1051</v>
      </c>
      <c r="CZ1208">
        <v>1645</v>
      </c>
      <c r="DA1208" s="2">
        <v>71794</v>
      </c>
      <c r="DB1208" s="2">
        <v>10995</v>
      </c>
      <c r="DC1208" s="2">
        <v>204.43</v>
      </c>
      <c r="DD1208" s="2">
        <v>23319</v>
      </c>
      <c r="DE1208">
        <v>542</v>
      </c>
      <c r="DF1208">
        <v>58</v>
      </c>
      <c r="DG1208">
        <v>37.770000000000003</v>
      </c>
      <c r="DH1208">
        <v>6.67</v>
      </c>
      <c r="DI1208" s="2">
        <v>20</v>
      </c>
      <c r="DJ1208">
        <v>-2.73</v>
      </c>
      <c r="DK1208">
        <v>0.96842718463871358</v>
      </c>
      <c r="DL1208">
        <v>8.7976539589442824E-3</v>
      </c>
      <c r="DM1208">
        <v>0</v>
      </c>
      <c r="DN1208">
        <v>192.8</v>
      </c>
      <c r="DO1208">
        <v>0.41299999999999998</v>
      </c>
      <c r="DP1208">
        <v>2741.1800000000003</v>
      </c>
      <c r="DQ1208" s="2">
        <v>0</v>
      </c>
      <c r="DR1208" s="2">
        <v>2377.6630176500003</v>
      </c>
      <c r="DS1208">
        <v>5.0887922415693634E-3</v>
      </c>
      <c r="DT1208">
        <v>3.68549255351307</v>
      </c>
      <c r="DU1208">
        <v>1694713.3086551076</v>
      </c>
      <c r="DV1208">
        <v>1</v>
      </c>
    </row>
    <row r="1209" spans="1:126" x14ac:dyDescent="0.15">
      <c r="A1209" t="s">
        <v>2100</v>
      </c>
      <c r="B1209" t="s">
        <v>1126</v>
      </c>
      <c r="C1209">
        <v>26</v>
      </c>
      <c r="D1209">
        <v>27</v>
      </c>
      <c r="E1209" t="s">
        <v>2124</v>
      </c>
      <c r="F1209">
        <v>26027</v>
      </c>
      <c r="G1209" t="s">
        <v>6193</v>
      </c>
      <c r="H1209">
        <v>87.4</v>
      </c>
      <c r="I1209">
        <v>5.3</v>
      </c>
      <c r="J1209">
        <v>0.9</v>
      </c>
      <c r="K1209">
        <v>0.6</v>
      </c>
      <c r="L1209">
        <v>2.7</v>
      </c>
      <c r="M1209">
        <v>3</v>
      </c>
      <c r="N1209">
        <f t="shared" si="78"/>
        <v>7684.3100000000013</v>
      </c>
      <c r="O1209">
        <f t="shared" si="76"/>
        <v>2315.6899999999987</v>
      </c>
      <c r="P1209">
        <f t="shared" si="77"/>
        <v>2.7788279999999994</v>
      </c>
      <c r="Q1209" s="4">
        <v>26027</v>
      </c>
      <c r="R1209" s="5">
        <v>41.917242999999999</v>
      </c>
      <c r="S1209" s="5">
        <v>-86.000141999999997</v>
      </c>
      <c r="T1209">
        <v>2</v>
      </c>
      <c r="U1209">
        <v>0.17514204573933531</v>
      </c>
      <c r="V1209">
        <v>52412</v>
      </c>
      <c r="W1209">
        <v>52001</v>
      </c>
      <c r="X1209">
        <v>51952</v>
      </c>
      <c r="Y1209">
        <v>51295</v>
      </c>
      <c r="Z1209">
        <v>26782</v>
      </c>
      <c r="AA1209">
        <v>26013</v>
      </c>
      <c r="AB1209">
        <v>20266.905999999999</v>
      </c>
      <c r="AC1209">
        <v>46570</v>
      </c>
      <c r="AD1209">
        <v>2</v>
      </c>
      <c r="AE1209">
        <v>3.8497074222359101E-5</v>
      </c>
      <c r="AF1209">
        <v>84</v>
      </c>
      <c r="AG1209">
        <v>798</v>
      </c>
      <c r="AH1209">
        <v>0.10526315789473684</v>
      </c>
      <c r="AI1209" s="3">
        <v>188690</v>
      </c>
      <c r="AJ1209" s="3">
        <v>313663.876587465</v>
      </c>
      <c r="AK1209">
        <v>59</v>
      </c>
      <c r="AL1209">
        <v>325446.40000000002</v>
      </c>
      <c r="AM1209">
        <v>1477734</v>
      </c>
      <c r="AN1209">
        <v>117513</v>
      </c>
      <c r="AO1209">
        <v>1595247</v>
      </c>
      <c r="AP1209">
        <v>2</v>
      </c>
      <c r="AQ1209">
        <v>0</v>
      </c>
      <c r="AR1209">
        <v>2</v>
      </c>
      <c r="AS1209">
        <v>3.8460798830791718E-2</v>
      </c>
      <c r="AT1209">
        <v>2</v>
      </c>
      <c r="AU1209">
        <v>69</v>
      </c>
      <c r="AV1209">
        <f t="shared" si="75"/>
        <v>71</v>
      </c>
      <c r="AW1209">
        <v>36100</v>
      </c>
      <c r="AX1209">
        <v>0.71</v>
      </c>
      <c r="AY1209">
        <v>736194069.71150899</v>
      </c>
      <c r="AZ1209">
        <v>736194.06971150904</v>
      </c>
      <c r="BA1209">
        <v>13736.053773883999</v>
      </c>
      <c r="BB1209">
        <v>0.72801112784027822</v>
      </c>
      <c r="BC1209">
        <v>26041</v>
      </c>
      <c r="BD1209">
        <v>49226</v>
      </c>
      <c r="BE1209">
        <v>-23185</v>
      </c>
      <c r="BF1209">
        <v>-0.44236052812333054</v>
      </c>
      <c r="BG1209">
        <v>307658</v>
      </c>
      <c r="BH1209">
        <v>5.9219664305512785</v>
      </c>
      <c r="BI1209">
        <v>6609</v>
      </c>
      <c r="BJ1209">
        <v>35</v>
      </c>
      <c r="BK1209">
        <v>7</v>
      </c>
      <c r="BL1209">
        <v>2</v>
      </c>
      <c r="BM1209">
        <v>1</v>
      </c>
      <c r="BN1209">
        <v>0</v>
      </c>
      <c r="BO1209">
        <v>1</v>
      </c>
      <c r="BP1209">
        <v>0</v>
      </c>
      <c r="BQ1209">
        <v>2</v>
      </c>
      <c r="BR1209">
        <v>8</v>
      </c>
      <c r="BS1209">
        <v>0</v>
      </c>
      <c r="BT1209">
        <v>49925</v>
      </c>
      <c r="BU1209">
        <v>0.74</v>
      </c>
      <c r="BV1209">
        <v>0.60519559999999994</v>
      </c>
      <c r="BW1209">
        <v>209</v>
      </c>
      <c r="BX1209">
        <v>1.121683</v>
      </c>
      <c r="BY1209">
        <v>-0.53917899999999996</v>
      </c>
      <c r="BZ1209">
        <v>35</v>
      </c>
      <c r="CA1209">
        <v>6</v>
      </c>
      <c r="CB1209">
        <v>2</v>
      </c>
      <c r="CC1209">
        <v>0</v>
      </c>
      <c r="CD1209">
        <v>0</v>
      </c>
      <c r="CE1209">
        <v>1</v>
      </c>
      <c r="CF1209">
        <v>0</v>
      </c>
      <c r="CG1209">
        <v>2</v>
      </c>
      <c r="CH1209">
        <v>5</v>
      </c>
      <c r="CI1209">
        <v>0</v>
      </c>
      <c r="CJ1209">
        <v>51775</v>
      </c>
      <c r="CK1209">
        <v>0.98503138580395944</v>
      </c>
      <c r="CL1209">
        <v>0.57088463002919154</v>
      </c>
      <c r="CM1209">
        <v>194</v>
      </c>
      <c r="CN1209">
        <v>-1.115031675271394</v>
      </c>
      <c r="CO1209">
        <v>4774</v>
      </c>
      <c r="CP1209">
        <v>-4.8529259399999997E-2</v>
      </c>
      <c r="CQ1209">
        <v>-0.18058835640000001</v>
      </c>
      <c r="CR1209">
        <v>45147</v>
      </c>
      <c r="CS1209">
        <v>0.875</v>
      </c>
      <c r="CT1209">
        <v>43816</v>
      </c>
      <c r="CU1209">
        <v>0.85708644574999993</v>
      </c>
      <c r="CV1209">
        <v>52</v>
      </c>
      <c r="CW1209">
        <v>11</v>
      </c>
      <c r="CX1209">
        <v>10</v>
      </c>
      <c r="CY1209">
        <v>905</v>
      </c>
      <c r="CZ1209">
        <v>1209</v>
      </c>
      <c r="DA1209" s="2">
        <v>14589</v>
      </c>
      <c r="DB1209" s="2">
        <v>4045</v>
      </c>
      <c r="DC1209" s="2">
        <v>107.88</v>
      </c>
      <c r="DD1209" s="2">
        <v>6078</v>
      </c>
      <c r="DE1209">
        <v>384</v>
      </c>
      <c r="DF1209">
        <v>43</v>
      </c>
      <c r="DG1209">
        <v>17.34</v>
      </c>
      <c r="DH1209">
        <v>13.48</v>
      </c>
      <c r="DI1209" s="2">
        <v>13.48</v>
      </c>
      <c r="DJ1209">
        <v>-2.14</v>
      </c>
      <c r="DK1209">
        <v>0.97277015210133022</v>
      </c>
      <c r="DL1209">
        <v>3.7593984962406013E-3</v>
      </c>
      <c r="DM1209">
        <v>0</v>
      </c>
      <c r="DN1209">
        <v>135.69999999999999</v>
      </c>
      <c r="DO1209">
        <v>0.41700000000000004</v>
      </c>
      <c r="DP1209">
        <v>1653.0199999999998</v>
      </c>
      <c r="DQ1209" s="2">
        <v>0</v>
      </c>
      <c r="DR1209" s="2">
        <v>988.71462121000002</v>
      </c>
      <c r="DS1209">
        <v>3.0380199839090557E-3</v>
      </c>
      <c r="DT1209">
        <v>2.8644069989244398</v>
      </c>
      <c r="DU1209">
        <v>932210.94593476283</v>
      </c>
      <c r="DV1209">
        <v>1</v>
      </c>
    </row>
    <row r="1210" spans="1:126" x14ac:dyDescent="0.15">
      <c r="A1210" t="s">
        <v>2100</v>
      </c>
      <c r="B1210" t="s">
        <v>2125</v>
      </c>
      <c r="C1210">
        <v>26</v>
      </c>
      <c r="D1210">
        <v>29</v>
      </c>
      <c r="E1210" t="s">
        <v>2126</v>
      </c>
      <c r="F1210">
        <v>26029</v>
      </c>
      <c r="G1210" t="s">
        <v>6194</v>
      </c>
      <c r="H1210">
        <v>94.8</v>
      </c>
      <c r="I1210">
        <v>0.3</v>
      </c>
      <c r="J1210">
        <v>1.4</v>
      </c>
      <c r="K1210">
        <v>0.4</v>
      </c>
      <c r="L1210">
        <v>1.7</v>
      </c>
      <c r="M1210">
        <v>1.4</v>
      </c>
      <c r="N1210">
        <f t="shared" si="78"/>
        <v>8994.0999999999967</v>
      </c>
      <c r="O1210">
        <f t="shared" si="76"/>
        <v>1005.9000000000033</v>
      </c>
      <c r="P1210">
        <f t="shared" si="77"/>
        <v>1.2070800000000044</v>
      </c>
      <c r="Q1210" s="4">
        <v>26029</v>
      </c>
      <c r="R1210" s="5">
        <v>45.513164000000003</v>
      </c>
      <c r="S1210" s="5">
        <v>-85.450391999999994</v>
      </c>
      <c r="T1210">
        <v>7</v>
      </c>
      <c r="U1210">
        <v>0.18243181440269143</v>
      </c>
      <c r="V1210">
        <v>26057</v>
      </c>
      <c r="W1210">
        <v>26038</v>
      </c>
      <c r="X1210">
        <v>26134</v>
      </c>
      <c r="Y1210">
        <v>26155</v>
      </c>
      <c r="Z1210">
        <v>13495</v>
      </c>
      <c r="AA1210">
        <v>26015</v>
      </c>
      <c r="AB1210">
        <v>10344.605000000001</v>
      </c>
      <c r="AC1210">
        <v>46554</v>
      </c>
      <c r="AD1210">
        <v>3</v>
      </c>
      <c r="AE1210">
        <v>1.1479298997474554E-4</v>
      </c>
      <c r="AF1210">
        <v>45</v>
      </c>
      <c r="AG1210">
        <v>297</v>
      </c>
      <c r="AH1210">
        <v>0.15151515151515152</v>
      </c>
      <c r="AI1210" s="3">
        <v>37540</v>
      </c>
      <c r="AJ1210" s="3">
        <v>266459.14032854</v>
      </c>
      <c r="AK1210">
        <v>66</v>
      </c>
      <c r="AL1210">
        <v>890156.79999999993</v>
      </c>
      <c r="AM1210">
        <v>92729</v>
      </c>
      <c r="AN1210">
        <v>15711</v>
      </c>
      <c r="AO1210">
        <v>108440</v>
      </c>
      <c r="AP1210">
        <v>5</v>
      </c>
      <c r="AQ1210">
        <v>0</v>
      </c>
      <c r="AR1210">
        <v>5</v>
      </c>
      <c r="AS1210">
        <v>0.19202703740686689</v>
      </c>
      <c r="AT1210">
        <v>4</v>
      </c>
      <c r="AU1210">
        <v>40</v>
      </c>
      <c r="AV1210">
        <f t="shared" si="75"/>
        <v>44</v>
      </c>
      <c r="AW1210">
        <v>20570</v>
      </c>
      <c r="AX1210">
        <v>0.84</v>
      </c>
      <c r="AY1210">
        <v>962727124.20359695</v>
      </c>
      <c r="AZ1210">
        <v>962727.12420359696</v>
      </c>
      <c r="BA1210">
        <v>36992.182354754899</v>
      </c>
      <c r="BB1210">
        <v>0.2703273871246642</v>
      </c>
      <c r="BC1210">
        <v>36764</v>
      </c>
      <c r="BD1210">
        <v>4193</v>
      </c>
      <c r="BE1210">
        <v>32571</v>
      </c>
      <c r="BF1210">
        <v>1.2499904056491538</v>
      </c>
      <c r="BG1210">
        <v>404276</v>
      </c>
      <c r="BH1210">
        <v>15.469350271676744</v>
      </c>
      <c r="BI1210">
        <v>3615</v>
      </c>
      <c r="BJ1210">
        <v>22</v>
      </c>
      <c r="BK1210">
        <v>1</v>
      </c>
      <c r="BL1210">
        <v>6</v>
      </c>
      <c r="BM1210">
        <v>0</v>
      </c>
      <c r="BN1210">
        <v>0</v>
      </c>
      <c r="BO1210">
        <v>1</v>
      </c>
      <c r="BP1210">
        <v>2</v>
      </c>
      <c r="BQ1210">
        <v>4</v>
      </c>
      <c r="BR1210">
        <v>5</v>
      </c>
      <c r="BS1210">
        <v>0</v>
      </c>
      <c r="BT1210">
        <v>25796</v>
      </c>
      <c r="BU1210">
        <v>0.68</v>
      </c>
      <c r="BV1210">
        <v>0.71307330000000002</v>
      </c>
      <c r="BW1210">
        <v>214</v>
      </c>
      <c r="BX1210">
        <v>1.589394</v>
      </c>
      <c r="BY1210">
        <v>1.0305409999999999</v>
      </c>
      <c r="BZ1210">
        <v>23</v>
      </c>
      <c r="CA1210">
        <v>2</v>
      </c>
      <c r="CB1210">
        <v>5</v>
      </c>
      <c r="CC1210">
        <v>0</v>
      </c>
      <c r="CD1210">
        <v>1</v>
      </c>
      <c r="CE1210">
        <v>1</v>
      </c>
      <c r="CF1210">
        <v>1</v>
      </c>
      <c r="CG1210">
        <v>5</v>
      </c>
      <c r="CH1210">
        <v>6</v>
      </c>
      <c r="CI1210">
        <v>0</v>
      </c>
      <c r="CJ1210">
        <v>26171</v>
      </c>
      <c r="CK1210">
        <v>1.6812502388139543</v>
      </c>
      <c r="CL1210">
        <v>0.64287995619838478</v>
      </c>
      <c r="CM1210">
        <v>206</v>
      </c>
      <c r="CN1210">
        <v>0.54055718097757699</v>
      </c>
      <c r="CO1210">
        <v>3481</v>
      </c>
      <c r="CP1210">
        <v>0.89777096899999997</v>
      </c>
      <c r="CQ1210">
        <v>0.589537847</v>
      </c>
      <c r="CR1210">
        <v>22908</v>
      </c>
      <c r="CS1210">
        <v>0.872</v>
      </c>
      <c r="CT1210">
        <v>22461</v>
      </c>
      <c r="CU1210">
        <v>0.87086136393999991</v>
      </c>
      <c r="CV1210">
        <v>31</v>
      </c>
      <c r="CW1210">
        <v>36</v>
      </c>
      <c r="CX1210">
        <v>24</v>
      </c>
      <c r="CY1210">
        <v>198</v>
      </c>
      <c r="CZ1210">
        <v>458</v>
      </c>
      <c r="DA1210" s="2">
        <v>15671</v>
      </c>
      <c r="DB1210" s="2">
        <v>2575</v>
      </c>
      <c r="DC1210" s="2">
        <v>279.38</v>
      </c>
      <c r="DD1210" s="2">
        <v>1254</v>
      </c>
      <c r="DE1210">
        <v>161</v>
      </c>
      <c r="DF1210">
        <v>5</v>
      </c>
      <c r="DG1210">
        <v>110.99</v>
      </c>
      <c r="DH1210">
        <v>22.96</v>
      </c>
      <c r="DI1210" s="2">
        <v>53.58</v>
      </c>
      <c r="DJ1210">
        <v>0.94</v>
      </c>
      <c r="DL1210">
        <v>1.6835016835016835E-2</v>
      </c>
      <c r="DM1210">
        <v>0</v>
      </c>
      <c r="DN1210">
        <v>14.6</v>
      </c>
      <c r="DO1210">
        <v>0.05</v>
      </c>
      <c r="DP1210">
        <v>15.82</v>
      </c>
      <c r="DQ1210" s="2">
        <v>0</v>
      </c>
      <c r="DR1210" s="2">
        <v>3558.458596200001</v>
      </c>
      <c r="DS1210">
        <v>3.9985432953751421E-3</v>
      </c>
      <c r="DT1210">
        <v>4.8844423105788302</v>
      </c>
      <c r="DU1210">
        <v>4347919.5369694568</v>
      </c>
      <c r="DV1210">
        <v>1</v>
      </c>
    </row>
    <row r="1211" spans="1:126" x14ac:dyDescent="0.15">
      <c r="A1211" t="s">
        <v>2100</v>
      </c>
      <c r="B1211" t="s">
        <v>2127</v>
      </c>
      <c r="C1211">
        <v>26</v>
      </c>
      <c r="D1211">
        <v>31</v>
      </c>
      <c r="E1211" t="s">
        <v>2128</v>
      </c>
      <c r="F1211">
        <v>26031</v>
      </c>
      <c r="G1211" t="s">
        <v>6195</v>
      </c>
      <c r="H1211">
        <v>93</v>
      </c>
      <c r="I1211">
        <v>0.5</v>
      </c>
      <c r="J1211">
        <v>2.9</v>
      </c>
      <c r="K1211">
        <v>0.3</v>
      </c>
      <c r="L1211">
        <v>2.5</v>
      </c>
      <c r="M1211">
        <v>0.8</v>
      </c>
      <c r="N1211">
        <f t="shared" si="78"/>
        <v>8664.64</v>
      </c>
      <c r="O1211">
        <f t="shared" si="76"/>
        <v>1335.3600000000006</v>
      </c>
      <c r="P1211">
        <f t="shared" si="77"/>
        <v>1.6024320000000012</v>
      </c>
      <c r="Q1211" s="4">
        <v>26031</v>
      </c>
      <c r="R1211" s="5">
        <v>45.476120000000002</v>
      </c>
      <c r="S1211" s="5">
        <v>-84.495271000000002</v>
      </c>
      <c r="T1211">
        <v>7</v>
      </c>
      <c r="U1211">
        <v>0.19238625180455013</v>
      </c>
      <c r="V1211">
        <v>26195</v>
      </c>
      <c r="W1211">
        <v>25821</v>
      </c>
      <c r="X1211">
        <v>25690</v>
      </c>
      <c r="Y1211">
        <v>25392</v>
      </c>
      <c r="Z1211">
        <v>13064</v>
      </c>
      <c r="AA1211">
        <v>26017</v>
      </c>
      <c r="AB1211">
        <v>9425.098</v>
      </c>
      <c r="AC1211">
        <v>40219</v>
      </c>
      <c r="AD1211">
        <v>2</v>
      </c>
      <c r="AE1211">
        <v>7.7851304009342152E-5</v>
      </c>
      <c r="AF1211">
        <v>55</v>
      </c>
      <c r="AG1211">
        <v>313</v>
      </c>
      <c r="AH1211">
        <v>0.1757188498402556</v>
      </c>
      <c r="AI1211" s="3">
        <v>45567</v>
      </c>
      <c r="AJ1211" s="3">
        <v>457768.99741703505</v>
      </c>
      <c r="AK1211">
        <v>78</v>
      </c>
      <c r="AL1211">
        <v>566566.40000000002</v>
      </c>
      <c r="AM1211">
        <v>168532</v>
      </c>
      <c r="AN1211">
        <v>16096</v>
      </c>
      <c r="AO1211">
        <v>184628</v>
      </c>
      <c r="AP1211">
        <v>9</v>
      </c>
      <c r="AQ1211">
        <v>2</v>
      </c>
      <c r="AR1211">
        <v>11</v>
      </c>
      <c r="AS1211">
        <v>0.42600983695441691</v>
      </c>
      <c r="AT1211">
        <v>13</v>
      </c>
      <c r="AU1211">
        <v>21</v>
      </c>
      <c r="AV1211">
        <f t="shared" si="75"/>
        <v>34</v>
      </c>
      <c r="AW1211">
        <v>14082</v>
      </c>
      <c r="AX1211">
        <v>0.6</v>
      </c>
      <c r="AY1211">
        <v>268267523.66949299</v>
      </c>
      <c r="AZ1211">
        <v>268267.52366949298</v>
      </c>
      <c r="BA1211">
        <v>10106.7257665172</v>
      </c>
      <c r="BB1211">
        <v>0.98944012442973628</v>
      </c>
      <c r="BC1211">
        <v>16176</v>
      </c>
      <c r="BD1211">
        <v>2470</v>
      </c>
      <c r="BE1211">
        <v>13706</v>
      </c>
      <c r="BF1211">
        <v>0.52322962397404083</v>
      </c>
      <c r="BG1211">
        <v>303275</v>
      </c>
      <c r="BH1211">
        <v>11.80517711171662</v>
      </c>
      <c r="BI1211">
        <v>4118</v>
      </c>
      <c r="BJ1211">
        <v>18</v>
      </c>
      <c r="BK1211">
        <v>6</v>
      </c>
      <c r="BL1211">
        <v>3</v>
      </c>
      <c r="BM1211">
        <v>0</v>
      </c>
      <c r="BN1211">
        <v>0</v>
      </c>
      <c r="BO1211">
        <v>1</v>
      </c>
      <c r="BP1211">
        <v>1</v>
      </c>
      <c r="BQ1211">
        <v>4</v>
      </c>
      <c r="BR1211">
        <v>5</v>
      </c>
      <c r="BS1211">
        <v>0</v>
      </c>
      <c r="BT1211">
        <v>26106</v>
      </c>
      <c r="BU1211">
        <v>0.6</v>
      </c>
      <c r="BV1211">
        <v>0.6662034</v>
      </c>
      <c r="BW1211">
        <v>177</v>
      </c>
      <c r="BX1211">
        <v>1.4556039999999999</v>
      </c>
      <c r="BY1211">
        <v>0.51590650000000005</v>
      </c>
      <c r="BZ1211">
        <v>17</v>
      </c>
      <c r="CA1211">
        <v>5</v>
      </c>
      <c r="CB1211">
        <v>4</v>
      </c>
      <c r="CC1211">
        <v>0</v>
      </c>
      <c r="CD1211">
        <v>0</v>
      </c>
      <c r="CE1211">
        <v>2</v>
      </c>
      <c r="CF1211">
        <v>2</v>
      </c>
      <c r="CG1211">
        <v>1</v>
      </c>
      <c r="CH1211">
        <v>6</v>
      </c>
      <c r="CI1211">
        <v>0</v>
      </c>
      <c r="CJ1211">
        <v>25685</v>
      </c>
      <c r="CK1211">
        <v>1.4405294919213549</v>
      </c>
      <c r="CL1211">
        <v>0.6295700704724968</v>
      </c>
      <c r="CM1211">
        <v>161</v>
      </c>
      <c r="CN1211">
        <v>2.0491710128561744E-2</v>
      </c>
      <c r="CO1211">
        <v>2227</v>
      </c>
      <c r="CP1211">
        <v>0.62989908100000003</v>
      </c>
      <c r="CQ1211">
        <v>-0.20310919329999999</v>
      </c>
      <c r="CR1211">
        <v>21517</v>
      </c>
      <c r="CS1211">
        <v>0.84900000000000009</v>
      </c>
      <c r="CT1211">
        <v>21480</v>
      </c>
      <c r="CU1211">
        <v>0.84201531310000011</v>
      </c>
      <c r="CV1211">
        <v>14</v>
      </c>
      <c r="CW1211">
        <v>11</v>
      </c>
      <c r="CX1211">
        <v>14</v>
      </c>
      <c r="CY1211">
        <v>215</v>
      </c>
      <c r="CZ1211">
        <v>469</v>
      </c>
      <c r="DA1211" s="2">
        <v>9977</v>
      </c>
      <c r="DB1211" s="2">
        <v>2020</v>
      </c>
      <c r="DC1211" s="2">
        <v>143.82</v>
      </c>
      <c r="DD1211" s="2">
        <v>1747</v>
      </c>
      <c r="DE1211">
        <v>159</v>
      </c>
      <c r="DF1211">
        <v>18</v>
      </c>
      <c r="DG1211">
        <v>54.42</v>
      </c>
      <c r="DH1211">
        <v>15.55</v>
      </c>
      <c r="DI1211" s="2">
        <v>42.76</v>
      </c>
      <c r="DJ1211">
        <v>0.08</v>
      </c>
      <c r="DK1211">
        <v>0.99069502051923541</v>
      </c>
      <c r="DL1211">
        <v>3.1948881789137379E-3</v>
      </c>
      <c r="DM1211">
        <v>0</v>
      </c>
      <c r="DN1211">
        <v>41.5</v>
      </c>
      <c r="DO1211">
        <v>8.3000000000000004E-2</v>
      </c>
      <c r="DP1211">
        <v>189.39999999999998</v>
      </c>
      <c r="DQ1211" s="2">
        <v>29</v>
      </c>
      <c r="DR1211" s="2">
        <v>12688.70304848</v>
      </c>
      <c r="DS1211">
        <v>2.2480477555802087E-2</v>
      </c>
      <c r="DT1211">
        <v>3.9513897544918501</v>
      </c>
      <c r="DU1211">
        <v>2238724.6681993315</v>
      </c>
      <c r="DV1211">
        <v>1</v>
      </c>
    </row>
    <row r="1212" spans="1:126" x14ac:dyDescent="0.15">
      <c r="A1212" t="s">
        <v>2100</v>
      </c>
      <c r="B1212" t="s">
        <v>2129</v>
      </c>
      <c r="C1212">
        <v>26</v>
      </c>
      <c r="D1212">
        <v>33</v>
      </c>
      <c r="E1212" t="s">
        <v>2130</v>
      </c>
      <c r="F1212">
        <v>26033</v>
      </c>
      <c r="G1212" t="s">
        <v>6196</v>
      </c>
      <c r="H1212">
        <v>71.5</v>
      </c>
      <c r="I1212">
        <v>6.5</v>
      </c>
      <c r="J1212">
        <v>15.6</v>
      </c>
      <c r="K1212">
        <v>0.6</v>
      </c>
      <c r="L1212">
        <v>4.5999999999999996</v>
      </c>
      <c r="M1212">
        <v>1.2</v>
      </c>
      <c r="N1212">
        <f t="shared" si="78"/>
        <v>5420.8199999999988</v>
      </c>
      <c r="O1212">
        <f t="shared" si="76"/>
        <v>4579.1800000000012</v>
      </c>
      <c r="P1212">
        <f t="shared" si="77"/>
        <v>5.4950160000000032</v>
      </c>
      <c r="Q1212" s="4">
        <v>26033</v>
      </c>
      <c r="R1212" s="5">
        <v>46.321818999999998</v>
      </c>
      <c r="S1212" s="5">
        <v>-84.520629999999997</v>
      </c>
      <c r="T1212">
        <v>7</v>
      </c>
      <c r="U1212">
        <v>0.18736750349980058</v>
      </c>
      <c r="V1212">
        <v>38919</v>
      </c>
      <c r="W1212">
        <v>38698</v>
      </c>
      <c r="X1212">
        <v>38586</v>
      </c>
      <c r="Y1212">
        <v>37965</v>
      </c>
      <c r="Z1212">
        <v>20184</v>
      </c>
      <c r="AA1212">
        <v>26019</v>
      </c>
      <c r="AB1212">
        <v>12856.661999999998</v>
      </c>
      <c r="AC1212">
        <v>41993</v>
      </c>
      <c r="AD1212">
        <v>2</v>
      </c>
      <c r="AE1212">
        <v>5.1832270771782513E-5</v>
      </c>
      <c r="AF1212">
        <v>53</v>
      </c>
      <c r="AG1212">
        <v>409</v>
      </c>
      <c r="AH1212">
        <v>0.1295843520782396</v>
      </c>
      <c r="AI1212" s="3">
        <v>93032</v>
      </c>
      <c r="AJ1212" s="3">
        <v>997393.76757352508</v>
      </c>
      <c r="AK1212">
        <v>115</v>
      </c>
      <c r="AL1212">
        <v>1726720</v>
      </c>
      <c r="AM1212">
        <v>113143</v>
      </c>
      <c r="AN1212">
        <v>24643</v>
      </c>
      <c r="AO1212">
        <v>137786</v>
      </c>
      <c r="AP1212">
        <v>2</v>
      </c>
      <c r="AQ1212">
        <v>2</v>
      </c>
      <c r="AR1212">
        <v>4</v>
      </c>
      <c r="AS1212">
        <v>0.10336451496201354</v>
      </c>
      <c r="AT1212">
        <v>5</v>
      </c>
      <c r="AU1212">
        <v>23</v>
      </c>
      <c r="AV1212">
        <f t="shared" si="75"/>
        <v>28</v>
      </c>
      <c r="AW1212">
        <v>27039</v>
      </c>
      <c r="AX1212">
        <v>0.75</v>
      </c>
      <c r="AY1212">
        <v>376117088.30637801</v>
      </c>
      <c r="AZ1212">
        <v>376117.08830637799</v>
      </c>
      <c r="BA1212">
        <v>9733.1921814518391</v>
      </c>
      <c r="BB1212">
        <v>1.0274121597081587</v>
      </c>
      <c r="BC1212">
        <v>46306</v>
      </c>
      <c r="BD1212">
        <v>40718</v>
      </c>
      <c r="BE1212">
        <v>5588</v>
      </c>
      <c r="BF1212">
        <v>0.14358025643002131</v>
      </c>
      <c r="BG1212">
        <v>352059</v>
      </c>
      <c r="BH1212">
        <v>9.1240087078214902</v>
      </c>
      <c r="BI1212">
        <v>4474</v>
      </c>
      <c r="BJ1212">
        <v>27</v>
      </c>
      <c r="BK1212">
        <v>7</v>
      </c>
      <c r="BL1212">
        <v>4</v>
      </c>
      <c r="BM1212">
        <v>0</v>
      </c>
      <c r="BN1212">
        <v>0</v>
      </c>
      <c r="BO1212">
        <v>5</v>
      </c>
      <c r="BP1212">
        <v>1</v>
      </c>
      <c r="BQ1212">
        <v>3</v>
      </c>
      <c r="BR1212">
        <v>3</v>
      </c>
      <c r="BS1212">
        <v>0</v>
      </c>
      <c r="BT1212">
        <v>38731</v>
      </c>
      <c r="BU1212">
        <v>0.57999999999999996</v>
      </c>
      <c r="BV1212">
        <v>0.52507859999999995</v>
      </c>
      <c r="BW1212">
        <v>256</v>
      </c>
      <c r="BX1212">
        <v>1.290956</v>
      </c>
      <c r="BY1212">
        <v>-0.34982449999999998</v>
      </c>
      <c r="BZ1212">
        <v>25</v>
      </c>
      <c r="CA1212">
        <v>7</v>
      </c>
      <c r="CB1212">
        <v>2</v>
      </c>
      <c r="CC1212">
        <v>0</v>
      </c>
      <c r="CD1212">
        <v>0</v>
      </c>
      <c r="CE1212">
        <v>6</v>
      </c>
      <c r="CF1212">
        <v>1</v>
      </c>
      <c r="CG1212">
        <v>2</v>
      </c>
      <c r="CH1212">
        <v>3</v>
      </c>
      <c r="CI1212">
        <v>0</v>
      </c>
      <c r="CJ1212">
        <v>38320</v>
      </c>
      <c r="CK1212">
        <v>1.2004175365344467</v>
      </c>
      <c r="CL1212">
        <v>0.63875892637281462</v>
      </c>
      <c r="CM1212">
        <v>222</v>
      </c>
      <c r="CN1212">
        <v>-0.2317683076609742</v>
      </c>
      <c r="CO1212">
        <v>3847.9999999999995</v>
      </c>
      <c r="CP1212">
        <v>0.43099346799999999</v>
      </c>
      <c r="CQ1212">
        <v>-0.2554239559</v>
      </c>
      <c r="CR1212">
        <v>31583</v>
      </c>
      <c r="CS1212">
        <v>0.83299999999999996</v>
      </c>
      <c r="CT1212">
        <v>32225</v>
      </c>
      <c r="CU1212">
        <v>0.83921161826000001</v>
      </c>
      <c r="CV1212">
        <v>67</v>
      </c>
      <c r="CW1212">
        <v>23</v>
      </c>
      <c r="CX1212">
        <v>23</v>
      </c>
      <c r="CY1212">
        <v>269</v>
      </c>
      <c r="CZ1212">
        <v>663</v>
      </c>
      <c r="DA1212" s="2">
        <v>17376</v>
      </c>
      <c r="DB1212" s="2">
        <v>2520</v>
      </c>
      <c r="DC1212" s="2">
        <v>149.88999999999999</v>
      </c>
      <c r="DD1212" s="2">
        <v>10958</v>
      </c>
      <c r="DE1212">
        <v>207</v>
      </c>
      <c r="DF1212">
        <v>56</v>
      </c>
      <c r="DG1212">
        <v>36.18</v>
      </c>
      <c r="DH1212">
        <v>20.67</v>
      </c>
      <c r="DI1212" s="2">
        <v>51.68</v>
      </c>
      <c r="DJ1212">
        <v>-1.4</v>
      </c>
      <c r="DK1212">
        <v>0.98899303465474242</v>
      </c>
      <c r="DL1212">
        <v>7.3349633251833741E-3</v>
      </c>
      <c r="DM1212">
        <v>0</v>
      </c>
      <c r="DN1212">
        <v>16.100000000000001</v>
      </c>
      <c r="DO1212">
        <v>1.6E-2</v>
      </c>
      <c r="DP1212">
        <v>3533.96</v>
      </c>
      <c r="DQ1212" s="2">
        <v>243535</v>
      </c>
      <c r="DR1212" s="2">
        <v>10544.668048270001</v>
      </c>
      <c r="DS1212">
        <v>6.2152655926937675E-3</v>
      </c>
      <c r="DT1212">
        <v>2.29529840497143</v>
      </c>
      <c r="DU1212">
        <v>3963337.6618322674</v>
      </c>
      <c r="DV1212">
        <v>1</v>
      </c>
    </row>
    <row r="1213" spans="1:126" x14ac:dyDescent="0.15">
      <c r="A1213" t="s">
        <v>2100</v>
      </c>
      <c r="B1213" t="s">
        <v>2131</v>
      </c>
      <c r="C1213">
        <v>26</v>
      </c>
      <c r="D1213">
        <v>35</v>
      </c>
      <c r="E1213" t="s">
        <v>2132</v>
      </c>
      <c r="F1213">
        <v>26035</v>
      </c>
      <c r="G1213" t="s">
        <v>6197</v>
      </c>
      <c r="H1213">
        <v>95.8</v>
      </c>
      <c r="I1213">
        <v>0.5</v>
      </c>
      <c r="J1213">
        <v>0.6</v>
      </c>
      <c r="K1213">
        <v>0.3</v>
      </c>
      <c r="L1213">
        <v>1.4</v>
      </c>
      <c r="M1213">
        <v>1.5</v>
      </c>
      <c r="N1213">
        <f t="shared" si="78"/>
        <v>9182.5499999999993</v>
      </c>
      <c r="O1213">
        <f t="shared" si="76"/>
        <v>817.45000000000073</v>
      </c>
      <c r="P1213">
        <f t="shared" si="77"/>
        <v>0.98094000000000126</v>
      </c>
      <c r="Q1213" s="4">
        <v>26035</v>
      </c>
      <c r="R1213" s="5">
        <v>43.991137000000002</v>
      </c>
      <c r="S1213" s="5">
        <v>-84.838324999999998</v>
      </c>
      <c r="T1213">
        <v>6</v>
      </c>
      <c r="U1213">
        <v>0.22357112121210879</v>
      </c>
      <c r="V1213">
        <v>30924</v>
      </c>
      <c r="W1213">
        <v>30786</v>
      </c>
      <c r="X1213">
        <v>30710</v>
      </c>
      <c r="Y1213">
        <v>30608</v>
      </c>
      <c r="Z1213">
        <v>15638</v>
      </c>
      <c r="AA1213">
        <v>26021</v>
      </c>
      <c r="AB1213">
        <v>9749.4</v>
      </c>
      <c r="AC1213">
        <v>33015</v>
      </c>
      <c r="AD1213">
        <v>3</v>
      </c>
      <c r="AE1213">
        <v>9.7688049495278417E-5</v>
      </c>
      <c r="AF1213">
        <v>52</v>
      </c>
      <c r="AG1213">
        <v>460</v>
      </c>
      <c r="AH1213">
        <v>0.11304347826086956</v>
      </c>
      <c r="AI1213" s="3">
        <v>62506</v>
      </c>
      <c r="AJ1213" s="3">
        <v>361174.03363797005</v>
      </c>
      <c r="AK1213">
        <v>66</v>
      </c>
      <c r="AL1213">
        <v>368160</v>
      </c>
      <c r="AM1213">
        <v>9112</v>
      </c>
      <c r="AN1213">
        <v>25108</v>
      </c>
      <c r="AO1213">
        <v>34220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23</v>
      </c>
      <c r="AV1213">
        <f t="shared" si="75"/>
        <v>24</v>
      </c>
      <c r="AW1213">
        <v>21028</v>
      </c>
      <c r="AX1213">
        <v>0.71</v>
      </c>
      <c r="AY1213">
        <v>171652884.07919899</v>
      </c>
      <c r="AZ1213">
        <v>171652.88407919899</v>
      </c>
      <c r="BA1213">
        <v>5581.4680451267996</v>
      </c>
      <c r="BB1213">
        <v>1.7916433309568147</v>
      </c>
      <c r="BC1213">
        <v>11870</v>
      </c>
      <c r="BD1213">
        <v>1621</v>
      </c>
      <c r="BE1213">
        <v>10249</v>
      </c>
      <c r="BF1213">
        <v>0.33142543008666409</v>
      </c>
      <c r="BG1213">
        <v>282872</v>
      </c>
      <c r="BH1213">
        <v>9.2110713122761307</v>
      </c>
      <c r="BI1213">
        <v>4816</v>
      </c>
      <c r="BJ1213">
        <v>18</v>
      </c>
      <c r="BK1213">
        <v>7</v>
      </c>
      <c r="BL1213">
        <v>4</v>
      </c>
      <c r="BM1213">
        <v>0</v>
      </c>
      <c r="BN1213">
        <v>0</v>
      </c>
      <c r="BO1213">
        <v>0</v>
      </c>
      <c r="BP1213">
        <v>2</v>
      </c>
      <c r="BQ1213">
        <v>3</v>
      </c>
      <c r="BR1213">
        <v>5</v>
      </c>
      <c r="BS1213">
        <v>0</v>
      </c>
      <c r="BT1213">
        <v>30104</v>
      </c>
      <c r="BU1213">
        <v>0.74</v>
      </c>
      <c r="BV1213">
        <v>0.61394190000000004</v>
      </c>
      <c r="BW1213">
        <v>149</v>
      </c>
      <c r="BX1213">
        <v>1.295509</v>
      </c>
      <c r="BY1213">
        <v>-0.243788</v>
      </c>
      <c r="BZ1213">
        <v>18</v>
      </c>
      <c r="CA1213">
        <v>7</v>
      </c>
      <c r="CB1213">
        <v>4</v>
      </c>
      <c r="CC1213">
        <v>0</v>
      </c>
      <c r="CD1213">
        <v>0</v>
      </c>
      <c r="CE1213">
        <v>0</v>
      </c>
      <c r="CF1213">
        <v>2</v>
      </c>
      <c r="CG1213">
        <v>2</v>
      </c>
      <c r="CH1213">
        <v>5</v>
      </c>
      <c r="CI1213">
        <v>0</v>
      </c>
      <c r="CJ1213">
        <v>30670</v>
      </c>
      <c r="CK1213">
        <v>1.2389957613302902</v>
      </c>
      <c r="CL1213">
        <v>0.57419848626583891</v>
      </c>
      <c r="CM1213">
        <v>139</v>
      </c>
      <c r="CN1213">
        <v>-0.73770156462822278</v>
      </c>
      <c r="CO1213">
        <v>1951</v>
      </c>
      <c r="CP1213">
        <v>-0.95478439420000005</v>
      </c>
      <c r="CQ1213">
        <v>-0.72860837270000001</v>
      </c>
      <c r="CR1213">
        <v>25443</v>
      </c>
      <c r="CS1213">
        <v>0.83400000000000007</v>
      </c>
      <c r="CT1213">
        <v>25852</v>
      </c>
      <c r="CU1213">
        <v>0.83802380012</v>
      </c>
      <c r="CV1213">
        <v>24</v>
      </c>
      <c r="CW1213">
        <v>9</v>
      </c>
      <c r="CX1213">
        <v>10</v>
      </c>
      <c r="CY1213">
        <v>281</v>
      </c>
      <c r="CZ1213">
        <v>717</v>
      </c>
      <c r="DA1213" s="2">
        <v>10868</v>
      </c>
      <c r="DB1213" s="2">
        <v>1800</v>
      </c>
      <c r="DC1213" s="2">
        <v>98.14</v>
      </c>
      <c r="DD1213" s="2">
        <v>1075</v>
      </c>
      <c r="DE1213">
        <v>223</v>
      </c>
      <c r="DF1213">
        <v>32</v>
      </c>
      <c r="DG1213">
        <v>19.63</v>
      </c>
      <c r="DH1213">
        <v>9.81</v>
      </c>
      <c r="DI1213" s="2">
        <v>13.09</v>
      </c>
      <c r="DJ1213">
        <v>-2.36</v>
      </c>
      <c r="DK1213">
        <v>0.99624036092535118</v>
      </c>
      <c r="DL1213">
        <v>4.3478260869565218E-3</v>
      </c>
      <c r="DM1213">
        <v>0</v>
      </c>
      <c r="DN1213">
        <v>22.9</v>
      </c>
      <c r="DO1213">
        <v>6.2E-2</v>
      </c>
      <c r="DP1213">
        <v>653.17999999999995</v>
      </c>
      <c r="DQ1213" s="2">
        <v>0</v>
      </c>
      <c r="DR1213" s="2">
        <v>2322.2567335499994</v>
      </c>
      <c r="DS1213">
        <v>6.385984618403057E-3</v>
      </c>
      <c r="DT1213">
        <v>5.5173001867596501</v>
      </c>
      <c r="DU1213">
        <v>2031249.2367574328</v>
      </c>
      <c r="DV1213">
        <v>1</v>
      </c>
    </row>
    <row r="1214" spans="1:126" x14ac:dyDescent="0.15">
      <c r="A1214" t="s">
        <v>2100</v>
      </c>
      <c r="B1214" t="s">
        <v>1134</v>
      </c>
      <c r="C1214">
        <v>26</v>
      </c>
      <c r="D1214">
        <v>37</v>
      </c>
      <c r="E1214" t="s">
        <v>2133</v>
      </c>
      <c r="F1214">
        <v>26037</v>
      </c>
      <c r="G1214" t="s">
        <v>6198</v>
      </c>
      <c r="H1214">
        <v>90.5</v>
      </c>
      <c r="I1214">
        <v>2</v>
      </c>
      <c r="J1214">
        <v>0.4</v>
      </c>
      <c r="K1214">
        <v>1.5</v>
      </c>
      <c r="L1214">
        <v>1.7</v>
      </c>
      <c r="M1214">
        <v>3.9</v>
      </c>
      <c r="N1214">
        <f t="shared" si="78"/>
        <v>8214.7599999999984</v>
      </c>
      <c r="O1214">
        <f t="shared" si="76"/>
        <v>1785.2400000000016</v>
      </c>
      <c r="P1214">
        <f t="shared" si="77"/>
        <v>2.1422880000000029</v>
      </c>
      <c r="Q1214" s="4">
        <v>26037</v>
      </c>
      <c r="R1214" s="5">
        <v>42.950454999999998</v>
      </c>
      <c r="S1214" s="5">
        <v>-84.591695000000001</v>
      </c>
      <c r="T1214">
        <v>2</v>
      </c>
      <c r="U1214">
        <v>0.11441521656275105</v>
      </c>
      <c r="V1214">
        <v>75274</v>
      </c>
      <c r="W1214">
        <v>76479</v>
      </c>
      <c r="X1214">
        <v>76905</v>
      </c>
      <c r="Y1214">
        <v>76967</v>
      </c>
      <c r="Z1214">
        <v>40064</v>
      </c>
      <c r="AA1214">
        <v>26023</v>
      </c>
      <c r="AB1214">
        <v>31626.793000000001</v>
      </c>
      <c r="AC1214">
        <v>60909</v>
      </c>
      <c r="AD1214">
        <v>5</v>
      </c>
      <c r="AE1214">
        <v>6.5015278590468755E-5</v>
      </c>
      <c r="AF1214">
        <v>119</v>
      </c>
      <c r="AG1214">
        <v>1128</v>
      </c>
      <c r="AH1214">
        <v>0.10549645390070922</v>
      </c>
      <c r="AI1214" s="3">
        <v>243815</v>
      </c>
      <c r="AJ1214" s="3">
        <v>362500.97562693001</v>
      </c>
      <c r="AK1214">
        <v>61</v>
      </c>
      <c r="AL1214">
        <v>367744</v>
      </c>
      <c r="AM1214">
        <v>101566</v>
      </c>
      <c r="AN1214">
        <v>150144</v>
      </c>
      <c r="AO1214">
        <v>251710</v>
      </c>
      <c r="AP1214">
        <v>6</v>
      </c>
      <c r="AQ1214">
        <v>1</v>
      </c>
      <c r="AR1214">
        <v>7</v>
      </c>
      <c r="AS1214">
        <v>9.1528393415185871E-2</v>
      </c>
      <c r="AT1214">
        <v>7</v>
      </c>
      <c r="AU1214">
        <v>53</v>
      </c>
      <c r="AV1214">
        <f t="shared" si="75"/>
        <v>60</v>
      </c>
      <c r="AW1214">
        <v>46624</v>
      </c>
      <c r="AX1214">
        <v>0.59000000000000008</v>
      </c>
      <c r="AY1214">
        <v>332553219.14551502</v>
      </c>
      <c r="AZ1214">
        <v>332553.219145515</v>
      </c>
      <c r="BA1214">
        <v>4919.4675301771704</v>
      </c>
      <c r="BB1214">
        <v>2.0327403196906269</v>
      </c>
      <c r="BC1214">
        <v>42493</v>
      </c>
      <c r="BD1214">
        <v>13234</v>
      </c>
      <c r="BE1214">
        <v>29259</v>
      </c>
      <c r="BF1214">
        <v>0.38869994951776177</v>
      </c>
      <c r="BG1214">
        <v>452609</v>
      </c>
      <c r="BH1214">
        <v>5.8853000455106947</v>
      </c>
      <c r="BI1214">
        <v>8181</v>
      </c>
      <c r="BJ1214">
        <v>39</v>
      </c>
      <c r="BK1214">
        <v>8</v>
      </c>
      <c r="BL1214">
        <v>3</v>
      </c>
      <c r="BM1214">
        <v>0</v>
      </c>
      <c r="BN1214">
        <v>1</v>
      </c>
      <c r="BO1214">
        <v>2</v>
      </c>
      <c r="BP1214">
        <v>3</v>
      </c>
      <c r="BQ1214">
        <v>6</v>
      </c>
      <c r="BR1214">
        <v>6</v>
      </c>
      <c r="BS1214">
        <v>0</v>
      </c>
      <c r="BT1214">
        <v>69893</v>
      </c>
      <c r="BU1214">
        <v>0.85</v>
      </c>
      <c r="BV1214">
        <v>0.76340370000000002</v>
      </c>
      <c r="BW1214">
        <v>266</v>
      </c>
      <c r="BX1214">
        <v>0.9729158</v>
      </c>
      <c r="BY1214">
        <v>2.1946199999999999E-2</v>
      </c>
      <c r="BZ1214">
        <v>42</v>
      </c>
      <c r="CA1214">
        <v>6</v>
      </c>
      <c r="CB1214">
        <v>2</v>
      </c>
      <c r="CC1214">
        <v>0</v>
      </c>
      <c r="CD1214">
        <v>1</v>
      </c>
      <c r="CE1214">
        <v>2</v>
      </c>
      <c r="CF1214">
        <v>3</v>
      </c>
      <c r="CG1214">
        <v>5</v>
      </c>
      <c r="CH1214">
        <v>6</v>
      </c>
      <c r="CI1214">
        <v>0</v>
      </c>
      <c r="CJ1214">
        <v>77353</v>
      </c>
      <c r="CK1214">
        <v>0.86615903714141662</v>
      </c>
      <c r="CL1214">
        <v>0.70901928185481689</v>
      </c>
      <c r="CM1214">
        <v>403</v>
      </c>
      <c r="CN1214">
        <v>-0.43809863033476831</v>
      </c>
      <c r="CO1214">
        <v>13113</v>
      </c>
      <c r="CP1214">
        <v>1.233621259</v>
      </c>
      <c r="CQ1214">
        <v>0.92100472099999997</v>
      </c>
      <c r="CR1214">
        <v>69460</v>
      </c>
      <c r="CS1214">
        <v>0.89599999999999991</v>
      </c>
      <c r="CT1214">
        <v>67822</v>
      </c>
      <c r="CU1214">
        <v>0.91768395352800003</v>
      </c>
      <c r="CV1214">
        <v>61</v>
      </c>
      <c r="CW1214">
        <v>20</v>
      </c>
      <c r="CX1214">
        <v>28</v>
      </c>
      <c r="CY1214">
        <v>1735</v>
      </c>
      <c r="CZ1214">
        <v>1676</v>
      </c>
      <c r="DA1214" s="2">
        <v>25479</v>
      </c>
      <c r="DB1214" s="2">
        <v>8480</v>
      </c>
      <c r="DC1214" s="2">
        <v>165.5</v>
      </c>
      <c r="DD1214" s="2">
        <v>4922</v>
      </c>
      <c r="DE1214">
        <v>450</v>
      </c>
      <c r="DF1214">
        <v>47</v>
      </c>
      <c r="DG1214">
        <v>16.940000000000001</v>
      </c>
      <c r="DH1214">
        <v>7.82</v>
      </c>
      <c r="DI1214" s="2">
        <v>7.82</v>
      </c>
      <c r="DJ1214">
        <v>-3.49</v>
      </c>
      <c r="DK1214">
        <v>0.97158091175686478</v>
      </c>
      <c r="DL1214">
        <v>1.7730496453900711E-2</v>
      </c>
      <c r="DM1214">
        <v>0</v>
      </c>
      <c r="DN1214">
        <v>210.8</v>
      </c>
      <c r="DO1214">
        <v>0.59399999999999997</v>
      </c>
      <c r="DP1214">
        <v>3216.14</v>
      </c>
      <c r="DQ1214" s="2">
        <v>0</v>
      </c>
      <c r="DR1214" s="2">
        <v>3221.6459417599985</v>
      </c>
      <c r="DS1214">
        <v>9.0260814769158159E-3</v>
      </c>
      <c r="DT1214">
        <v>4.9258805661933298</v>
      </c>
      <c r="DU1214">
        <v>1811463.0229341998</v>
      </c>
      <c r="DV1214">
        <v>0</v>
      </c>
    </row>
    <row r="1215" spans="1:126" x14ac:dyDescent="0.15">
      <c r="A1215" t="s">
        <v>2100</v>
      </c>
      <c r="B1215" t="s">
        <v>298</v>
      </c>
      <c r="C1215">
        <v>26</v>
      </c>
      <c r="D1215">
        <v>39</v>
      </c>
      <c r="E1215" t="s">
        <v>2134</v>
      </c>
      <c r="F1215">
        <v>26039</v>
      </c>
      <c r="G1215" t="s">
        <v>6199</v>
      </c>
      <c r="H1215">
        <v>96.5</v>
      </c>
      <c r="I1215">
        <v>0.3</v>
      </c>
      <c r="J1215">
        <v>0.5</v>
      </c>
      <c r="K1215">
        <v>0.4</v>
      </c>
      <c r="L1215">
        <v>1</v>
      </c>
      <c r="M1215">
        <v>1.3</v>
      </c>
      <c r="N1215">
        <f t="shared" si="78"/>
        <v>9315.44</v>
      </c>
      <c r="O1215">
        <f t="shared" si="76"/>
        <v>684.55999999999949</v>
      </c>
      <c r="P1215">
        <f t="shared" si="77"/>
        <v>0.82147199999999965</v>
      </c>
      <c r="Q1215" s="4">
        <v>26039</v>
      </c>
      <c r="R1215" s="5">
        <v>44.680174999999998</v>
      </c>
      <c r="S1215" s="5">
        <v>-84.611343000000005</v>
      </c>
      <c r="T1215">
        <v>7</v>
      </c>
      <c r="U1215">
        <v>0.23494281412461618</v>
      </c>
      <c r="V1215">
        <v>14119</v>
      </c>
      <c r="W1215">
        <v>13941</v>
      </c>
      <c r="X1215">
        <v>13895</v>
      </c>
      <c r="Y1215">
        <v>13850</v>
      </c>
      <c r="Z1215">
        <v>7179</v>
      </c>
      <c r="AA1215">
        <v>26025</v>
      </c>
      <c r="AB1215">
        <v>4797.38</v>
      </c>
      <c r="AC1215">
        <v>41743</v>
      </c>
      <c r="AD1215">
        <v>2</v>
      </c>
      <c r="AE1215">
        <v>1.4393666786613891E-4</v>
      </c>
      <c r="AF1215">
        <v>9</v>
      </c>
      <c r="AG1215">
        <v>49</v>
      </c>
      <c r="AH1215">
        <v>0.18367346938775511</v>
      </c>
      <c r="AI1215" s="3">
        <v>2755</v>
      </c>
      <c r="AJ1215" s="3">
        <v>356019.96894581005</v>
      </c>
      <c r="AK1215">
        <v>30</v>
      </c>
      <c r="AL1215">
        <v>360582.39999999997</v>
      </c>
      <c r="AM1215">
        <v>55304</v>
      </c>
      <c r="AN1215">
        <v>2686</v>
      </c>
      <c r="AO1215">
        <v>57990</v>
      </c>
      <c r="AP1215">
        <v>1</v>
      </c>
      <c r="AQ1215">
        <v>1</v>
      </c>
      <c r="AR1215">
        <v>2</v>
      </c>
      <c r="AS1215">
        <v>0.14346173158310019</v>
      </c>
      <c r="AT1215">
        <v>3</v>
      </c>
      <c r="AU1215">
        <v>20</v>
      </c>
      <c r="AV1215">
        <f t="shared" si="75"/>
        <v>23</v>
      </c>
      <c r="AW1215">
        <v>7612</v>
      </c>
      <c r="AX1215">
        <v>0.59000000000000008</v>
      </c>
      <c r="AY1215">
        <v>81210733.368720502</v>
      </c>
      <c r="AZ1215">
        <v>81210.733368720495</v>
      </c>
      <c r="BA1215">
        <v>5512.4923391893899</v>
      </c>
      <c r="BB1215">
        <v>1.8140614779467426</v>
      </c>
      <c r="BC1215">
        <v>5364</v>
      </c>
      <c r="BD1215">
        <v>3246</v>
      </c>
      <c r="BE1215">
        <v>2118</v>
      </c>
      <c r="BF1215">
        <v>0.1500106239818684</v>
      </c>
      <c r="BG1215">
        <v>117951</v>
      </c>
      <c r="BH1215">
        <v>8.4887369557394745</v>
      </c>
      <c r="BI1215">
        <v>2113</v>
      </c>
      <c r="BJ1215">
        <v>8</v>
      </c>
      <c r="BK1215">
        <v>1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2</v>
      </c>
      <c r="BS1215">
        <v>0</v>
      </c>
      <c r="BT1215">
        <v>14203</v>
      </c>
      <c r="BU1215">
        <v>0.5</v>
      </c>
      <c r="BV1215">
        <v>0.61970130000000001</v>
      </c>
      <c r="BW1215">
        <v>76</v>
      </c>
      <c r="BX1215">
        <v>0.91529950000000004</v>
      </c>
      <c r="BY1215">
        <v>-0.29449160000000002</v>
      </c>
      <c r="BZ1215">
        <v>8</v>
      </c>
      <c r="CA1215">
        <v>2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2</v>
      </c>
      <c r="CI1215">
        <v>0</v>
      </c>
      <c r="CJ1215">
        <v>13742</v>
      </c>
      <c r="CK1215">
        <v>1.0915441711541261</v>
      </c>
      <c r="CL1215">
        <v>0.6099176512710347</v>
      </c>
      <c r="CM1215">
        <v>66</v>
      </c>
      <c r="CN1215">
        <v>-0.59143315095193727</v>
      </c>
      <c r="CO1215">
        <v>1193</v>
      </c>
      <c r="CP1215">
        <v>-0.3892149446</v>
      </c>
      <c r="CQ1215">
        <v>-9.1811451200000005E-2</v>
      </c>
      <c r="CR1215">
        <v>11871</v>
      </c>
      <c r="CS1215">
        <v>0.86199999999999999</v>
      </c>
      <c r="CT1215">
        <v>11973</v>
      </c>
      <c r="CU1215">
        <v>0.87071572581000001</v>
      </c>
      <c r="CV1215">
        <v>15</v>
      </c>
      <c r="CW1215">
        <v>4</v>
      </c>
      <c r="CX1215">
        <v>14</v>
      </c>
      <c r="CY1215">
        <v>23</v>
      </c>
      <c r="CZ1215">
        <v>74</v>
      </c>
      <c r="DA1215" s="2">
        <v>5169</v>
      </c>
      <c r="DB1215" s="2">
        <v>945</v>
      </c>
      <c r="DC1215" s="2">
        <v>136.65</v>
      </c>
      <c r="DD1215" s="2">
        <v>514</v>
      </c>
      <c r="DE1215">
        <v>27</v>
      </c>
      <c r="DF1215">
        <v>1</v>
      </c>
      <c r="DG1215">
        <v>43.15</v>
      </c>
      <c r="DH1215">
        <v>28.77</v>
      </c>
      <c r="DI1215" s="2">
        <v>28.77</v>
      </c>
      <c r="DJ1215">
        <v>-2.37</v>
      </c>
      <c r="DK1215">
        <v>0.9147005444646098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s="2">
        <v>38107</v>
      </c>
      <c r="DR1215" s="2">
        <v>1142.9121745299997</v>
      </c>
      <c r="DS1215">
        <v>3.1696282861673228E-3</v>
      </c>
      <c r="DT1215">
        <v>1.60713973166163</v>
      </c>
      <c r="DU1215">
        <v>579506.30157790647</v>
      </c>
      <c r="DV1215">
        <v>1</v>
      </c>
    </row>
    <row r="1216" spans="1:126" x14ac:dyDescent="0.15">
      <c r="A1216" t="s">
        <v>2100</v>
      </c>
      <c r="B1216" t="s">
        <v>546</v>
      </c>
      <c r="C1216">
        <v>26</v>
      </c>
      <c r="D1216">
        <v>41</v>
      </c>
      <c r="E1216" t="s">
        <v>2135</v>
      </c>
      <c r="F1216">
        <v>26041</v>
      </c>
      <c r="G1216" t="s">
        <v>6200</v>
      </c>
      <c r="H1216">
        <v>94.2</v>
      </c>
      <c r="I1216">
        <v>0.2</v>
      </c>
      <c r="J1216">
        <v>2.2999999999999998</v>
      </c>
      <c r="K1216">
        <v>0.4</v>
      </c>
      <c r="L1216">
        <v>2</v>
      </c>
      <c r="M1216">
        <v>0.9</v>
      </c>
      <c r="N1216">
        <f t="shared" si="78"/>
        <v>8883.9400000000023</v>
      </c>
      <c r="O1216">
        <f t="shared" si="76"/>
        <v>1116.0599999999977</v>
      </c>
      <c r="P1216">
        <f t="shared" si="77"/>
        <v>1.3392719999999978</v>
      </c>
      <c r="Q1216" s="4">
        <v>26041</v>
      </c>
      <c r="R1216" s="5">
        <v>45.805228999999997</v>
      </c>
      <c r="S1216" s="5">
        <v>-86.901938000000001</v>
      </c>
      <c r="T1216">
        <v>5</v>
      </c>
      <c r="U1216">
        <v>0.13242991445168534</v>
      </c>
      <c r="V1216">
        <v>37075</v>
      </c>
      <c r="W1216">
        <v>36841</v>
      </c>
      <c r="X1216">
        <v>36712</v>
      </c>
      <c r="Y1216">
        <v>36412</v>
      </c>
      <c r="Z1216">
        <v>18975</v>
      </c>
      <c r="AA1216">
        <v>26027</v>
      </c>
      <c r="AB1216">
        <v>14047.643999999998</v>
      </c>
      <c r="AC1216">
        <v>42031</v>
      </c>
      <c r="AD1216">
        <v>2</v>
      </c>
      <c r="AE1216">
        <v>5.4478099803878841E-5</v>
      </c>
      <c r="AF1216">
        <v>35</v>
      </c>
      <c r="AG1216">
        <v>283</v>
      </c>
      <c r="AH1216">
        <v>0.12367491166077739</v>
      </c>
      <c r="AI1216" s="3">
        <v>70832</v>
      </c>
      <c r="AJ1216" s="3">
        <v>749500.95210752008</v>
      </c>
      <c r="AK1216">
        <v>120</v>
      </c>
      <c r="AL1216">
        <v>1274720</v>
      </c>
      <c r="AM1216">
        <v>180607</v>
      </c>
      <c r="AN1216">
        <v>23548</v>
      </c>
      <c r="AO1216">
        <v>204155</v>
      </c>
      <c r="AP1216">
        <v>3</v>
      </c>
      <c r="AQ1216">
        <v>3</v>
      </c>
      <c r="AR1216">
        <v>6</v>
      </c>
      <c r="AS1216">
        <v>0.1628620287180044</v>
      </c>
      <c r="AT1216">
        <v>5</v>
      </c>
      <c r="AU1216">
        <v>61</v>
      </c>
      <c r="AV1216">
        <f t="shared" si="75"/>
        <v>66</v>
      </c>
      <c r="AW1216">
        <v>32090</v>
      </c>
      <c r="AX1216">
        <v>0.87</v>
      </c>
      <c r="AY1216">
        <v>5207164754.8499804</v>
      </c>
      <c r="AZ1216">
        <v>5207164.7548499806</v>
      </c>
      <c r="BA1216">
        <v>135272.42039291901</v>
      </c>
      <c r="BB1216">
        <v>7.3924898888875518E-2</v>
      </c>
      <c r="BC1216">
        <v>6919</v>
      </c>
      <c r="BD1216">
        <v>6751</v>
      </c>
      <c r="BE1216">
        <v>168</v>
      </c>
      <c r="BF1216">
        <v>4.531355360755226E-3</v>
      </c>
      <c r="BG1216">
        <v>587910</v>
      </c>
      <c r="BH1216">
        <v>16.014109827849204</v>
      </c>
      <c r="BI1216">
        <v>5569</v>
      </c>
      <c r="BJ1216">
        <v>33</v>
      </c>
      <c r="BK1216">
        <v>4</v>
      </c>
      <c r="BL1216">
        <v>2</v>
      </c>
      <c r="BM1216">
        <v>0</v>
      </c>
      <c r="BN1216">
        <v>0</v>
      </c>
      <c r="BO1216">
        <v>7</v>
      </c>
      <c r="BP1216">
        <v>1</v>
      </c>
      <c r="BQ1216">
        <v>7</v>
      </c>
      <c r="BR1216">
        <v>7</v>
      </c>
      <c r="BS1216">
        <v>0</v>
      </c>
      <c r="BT1216">
        <v>36918</v>
      </c>
      <c r="BU1216">
        <v>0.72</v>
      </c>
      <c r="BV1216">
        <v>0.64547149999999998</v>
      </c>
      <c r="BW1216">
        <v>276</v>
      </c>
      <c r="BX1216">
        <v>1.6523099999999999</v>
      </c>
      <c r="BY1216">
        <v>0.58664749999999999</v>
      </c>
      <c r="BZ1216">
        <v>36</v>
      </c>
      <c r="CA1216">
        <v>3</v>
      </c>
      <c r="CB1216">
        <v>1</v>
      </c>
      <c r="CC1216">
        <v>1</v>
      </c>
      <c r="CD1216">
        <v>0</v>
      </c>
      <c r="CE1216">
        <v>8</v>
      </c>
      <c r="CF1216">
        <v>1</v>
      </c>
      <c r="CG1216">
        <v>7</v>
      </c>
      <c r="CH1216">
        <v>5</v>
      </c>
      <c r="CI1216">
        <v>0</v>
      </c>
      <c r="CJ1216">
        <v>36552</v>
      </c>
      <c r="CK1216">
        <v>1.6962136134821624</v>
      </c>
      <c r="CL1216">
        <v>0.61810834874323672</v>
      </c>
      <c r="CM1216">
        <v>233</v>
      </c>
      <c r="CN1216">
        <v>0.17947911629843735</v>
      </c>
      <c r="CO1216">
        <v>3709</v>
      </c>
      <c r="CP1216">
        <v>0.47379087800000003</v>
      </c>
      <c r="CQ1216">
        <v>0.377325411</v>
      </c>
      <c r="CR1216">
        <v>31187</v>
      </c>
      <c r="CS1216">
        <v>0.8590000000000001</v>
      </c>
      <c r="CT1216">
        <v>31625</v>
      </c>
      <c r="CU1216">
        <v>0.87420968199000004</v>
      </c>
      <c r="CV1216">
        <v>52</v>
      </c>
      <c r="CW1216">
        <v>24</v>
      </c>
      <c r="CX1216">
        <v>23</v>
      </c>
      <c r="CY1216">
        <v>233</v>
      </c>
      <c r="CZ1216">
        <v>438</v>
      </c>
      <c r="DA1216" s="2">
        <v>18836</v>
      </c>
      <c r="DB1216" s="2">
        <v>2865</v>
      </c>
      <c r="DC1216" s="2">
        <v>146.32</v>
      </c>
      <c r="DD1216" s="2">
        <v>2129</v>
      </c>
      <c r="DE1216">
        <v>143</v>
      </c>
      <c r="DF1216">
        <v>15</v>
      </c>
      <c r="DG1216">
        <v>62.32</v>
      </c>
      <c r="DH1216">
        <v>5.42</v>
      </c>
      <c r="DI1216" s="2">
        <v>13.55</v>
      </c>
      <c r="DJ1216">
        <v>-1.94</v>
      </c>
      <c r="DK1216">
        <v>0.98598091258188392</v>
      </c>
      <c r="DL1216">
        <v>7.0671378091872791E-3</v>
      </c>
      <c r="DM1216">
        <v>0</v>
      </c>
      <c r="DN1216">
        <v>62</v>
      </c>
      <c r="DO1216">
        <v>8.199999999999999E-2</v>
      </c>
      <c r="DP1216">
        <v>358.7</v>
      </c>
      <c r="DQ1216" s="2">
        <v>243736</v>
      </c>
      <c r="DR1216" s="2">
        <v>1138.1945315600001</v>
      </c>
      <c r="DS1216">
        <v>8.7401986357487976E-4</v>
      </c>
      <c r="DT1216">
        <v>6.1918068539624702</v>
      </c>
      <c r="DU1216">
        <v>7892820.0328830397</v>
      </c>
      <c r="DV1216">
        <v>1</v>
      </c>
    </row>
    <row r="1217" spans="1:126" x14ac:dyDescent="0.15">
      <c r="A1217" t="s">
        <v>2100</v>
      </c>
      <c r="B1217" t="s">
        <v>1447</v>
      </c>
      <c r="C1217">
        <v>26</v>
      </c>
      <c r="D1217">
        <v>43</v>
      </c>
      <c r="E1217" t="s">
        <v>2136</v>
      </c>
      <c r="F1217">
        <v>26043</v>
      </c>
      <c r="G1217" t="s">
        <v>6201</v>
      </c>
      <c r="H1217">
        <v>96.6</v>
      </c>
      <c r="I1217">
        <v>0.3</v>
      </c>
      <c r="J1217">
        <v>0.5</v>
      </c>
      <c r="K1217">
        <v>0.5</v>
      </c>
      <c r="L1217">
        <v>1.1000000000000001</v>
      </c>
      <c r="M1217">
        <v>1</v>
      </c>
      <c r="N1217">
        <f t="shared" si="78"/>
        <v>9334.3599999999988</v>
      </c>
      <c r="O1217">
        <f t="shared" si="76"/>
        <v>665.64000000000124</v>
      </c>
      <c r="P1217">
        <f t="shared" si="77"/>
        <v>0.79876800000000181</v>
      </c>
      <c r="Q1217" s="4">
        <v>26043</v>
      </c>
      <c r="R1217" s="5">
        <v>46.012822999999997</v>
      </c>
      <c r="S1217" s="5">
        <v>-87.866118999999998</v>
      </c>
      <c r="T1217">
        <v>7</v>
      </c>
      <c r="U1217">
        <v>0.18442407186667187</v>
      </c>
      <c r="V1217">
        <v>26286</v>
      </c>
      <c r="W1217">
        <v>26097</v>
      </c>
      <c r="X1217">
        <v>26012</v>
      </c>
      <c r="Y1217">
        <v>25647</v>
      </c>
      <c r="Z1217">
        <v>13633</v>
      </c>
      <c r="AA1217">
        <v>26029</v>
      </c>
      <c r="AB1217">
        <v>10023.121999999999</v>
      </c>
      <c r="AC1217">
        <v>43779</v>
      </c>
      <c r="AD1217">
        <v>2</v>
      </c>
      <c r="AE1217">
        <v>7.6887590342918658E-5</v>
      </c>
      <c r="AF1217">
        <v>15</v>
      </c>
      <c r="AG1217">
        <v>162</v>
      </c>
      <c r="AH1217">
        <v>9.2592592592592587E-2</v>
      </c>
      <c r="AI1217" s="3">
        <v>28614</v>
      </c>
      <c r="AJ1217" s="3">
        <v>487295.53655418003</v>
      </c>
      <c r="AK1217">
        <v>113</v>
      </c>
      <c r="AL1217">
        <v>497408</v>
      </c>
      <c r="AM1217">
        <v>44029</v>
      </c>
      <c r="AN1217">
        <v>12547</v>
      </c>
      <c r="AO1217">
        <v>56576</v>
      </c>
      <c r="AP1217">
        <v>3</v>
      </c>
      <c r="AQ1217">
        <v>1</v>
      </c>
      <c r="AR1217">
        <v>4</v>
      </c>
      <c r="AS1217">
        <v>0.15327432271908648</v>
      </c>
      <c r="AT1217">
        <v>4</v>
      </c>
      <c r="AU1217">
        <v>35</v>
      </c>
      <c r="AV1217">
        <f t="shared" si="75"/>
        <v>39</v>
      </c>
      <c r="AW1217">
        <v>19570</v>
      </c>
      <c r="AX1217">
        <v>0.76</v>
      </c>
      <c r="AY1217">
        <v>3213116960.75209</v>
      </c>
      <c r="AZ1217">
        <v>3213116.96075209</v>
      </c>
      <c r="BA1217">
        <v>115673.160772687</v>
      </c>
      <c r="BB1217">
        <v>8.6450477649273522E-2</v>
      </c>
      <c r="BC1217">
        <v>67371</v>
      </c>
      <c r="BD1217">
        <v>70623</v>
      </c>
      <c r="BE1217">
        <v>-3252</v>
      </c>
      <c r="BF1217">
        <v>-0.12371604656471126</v>
      </c>
      <c r="BG1217">
        <v>539365</v>
      </c>
      <c r="BH1217">
        <v>20.735237582654161</v>
      </c>
      <c r="BI1217">
        <v>4668</v>
      </c>
      <c r="BJ1217">
        <v>24</v>
      </c>
      <c r="BK1217">
        <v>4</v>
      </c>
      <c r="BL1217">
        <v>1</v>
      </c>
      <c r="BM1217">
        <v>0</v>
      </c>
      <c r="BN1217">
        <v>0</v>
      </c>
      <c r="BO1217">
        <v>6</v>
      </c>
      <c r="BP1217">
        <v>1</v>
      </c>
      <c r="BQ1217">
        <v>5</v>
      </c>
      <c r="BR1217">
        <v>2</v>
      </c>
      <c r="BS1217">
        <v>0</v>
      </c>
      <c r="BT1217">
        <v>26691</v>
      </c>
      <c r="BU1217">
        <v>0.74</v>
      </c>
      <c r="BV1217">
        <v>0.63013629999999998</v>
      </c>
      <c r="BW1217">
        <v>200</v>
      </c>
      <c r="BX1217">
        <v>1.61103</v>
      </c>
      <c r="BY1217">
        <v>0.46401609999999999</v>
      </c>
      <c r="BZ1217">
        <v>27</v>
      </c>
      <c r="CA1217">
        <v>2</v>
      </c>
      <c r="CB1217">
        <v>1</v>
      </c>
      <c r="CC1217">
        <v>0</v>
      </c>
      <c r="CD1217">
        <v>0</v>
      </c>
      <c r="CE1217">
        <v>7</v>
      </c>
      <c r="CF1217">
        <v>1</v>
      </c>
      <c r="CG1217">
        <v>6</v>
      </c>
      <c r="CH1217">
        <v>4</v>
      </c>
      <c r="CI1217">
        <v>0</v>
      </c>
      <c r="CJ1217">
        <v>25947</v>
      </c>
      <c r="CK1217">
        <v>1.8499248468030984</v>
      </c>
      <c r="CL1217">
        <v>0.59509430456192514</v>
      </c>
      <c r="CM1217">
        <v>172</v>
      </c>
      <c r="CN1217">
        <v>0.25932612473041933</v>
      </c>
      <c r="CO1217">
        <v>3220</v>
      </c>
      <c r="CP1217">
        <v>0.29183468400000001</v>
      </c>
      <c r="CQ1217">
        <v>0.57013395899999997</v>
      </c>
      <c r="CR1217">
        <v>22638</v>
      </c>
      <c r="CS1217">
        <v>0.879</v>
      </c>
      <c r="CT1217">
        <v>22921</v>
      </c>
      <c r="CU1217">
        <v>0.89110648810000004</v>
      </c>
      <c r="CV1217">
        <v>55</v>
      </c>
      <c r="CW1217">
        <v>24</v>
      </c>
      <c r="CX1217">
        <v>23</v>
      </c>
      <c r="CY1217">
        <v>87</v>
      </c>
      <c r="CZ1217">
        <v>257</v>
      </c>
      <c r="DA1217" s="2">
        <v>17158</v>
      </c>
      <c r="DB1217" s="2">
        <v>2260</v>
      </c>
      <c r="DC1217" s="2">
        <v>134.11000000000001</v>
      </c>
      <c r="DD1217" s="2">
        <v>884</v>
      </c>
      <c r="DE1217">
        <v>85</v>
      </c>
      <c r="DF1217">
        <v>5</v>
      </c>
      <c r="DG1217">
        <v>34.49</v>
      </c>
      <c r="DH1217">
        <v>11.5</v>
      </c>
      <c r="DI1217" s="2">
        <v>15.33</v>
      </c>
      <c r="DJ1217">
        <v>-3.58</v>
      </c>
      <c r="DK1217">
        <v>0.98881666317187389</v>
      </c>
      <c r="DL1217">
        <v>0</v>
      </c>
      <c r="DM1217">
        <v>0</v>
      </c>
      <c r="DN1217">
        <v>59.1</v>
      </c>
      <c r="DO1217">
        <v>0.11699999999999999</v>
      </c>
      <c r="DP1217">
        <v>8.26</v>
      </c>
      <c r="DQ1217" s="2">
        <v>0</v>
      </c>
      <c r="DR1217" s="2">
        <v>508.80676074000007</v>
      </c>
      <c r="DS1217">
        <v>1.0415890989286661E-3</v>
      </c>
      <c r="DT1217">
        <v>4.9971943643707002</v>
      </c>
      <c r="DU1217">
        <v>2485644.4543929012</v>
      </c>
      <c r="DV1217">
        <v>1</v>
      </c>
    </row>
    <row r="1218" spans="1:126" x14ac:dyDescent="0.15">
      <c r="A1218" t="s">
        <v>2100</v>
      </c>
      <c r="B1218" t="s">
        <v>2137</v>
      </c>
      <c r="C1218">
        <v>26</v>
      </c>
      <c r="D1218">
        <v>45</v>
      </c>
      <c r="E1218" t="s">
        <v>2138</v>
      </c>
      <c r="F1218">
        <v>26045</v>
      </c>
      <c r="G1218" t="s">
        <v>6202</v>
      </c>
      <c r="H1218">
        <v>84.9</v>
      </c>
      <c r="I1218">
        <v>6.2</v>
      </c>
      <c r="J1218">
        <v>0.4</v>
      </c>
      <c r="K1218">
        <v>1.7</v>
      </c>
      <c r="L1218">
        <v>2.1</v>
      </c>
      <c r="M1218">
        <v>4.7</v>
      </c>
      <c r="N1218">
        <f t="shared" si="78"/>
        <v>7276.0000000000009</v>
      </c>
      <c r="O1218">
        <f t="shared" si="76"/>
        <v>2723.9999999999991</v>
      </c>
      <c r="P1218">
        <f t="shared" si="77"/>
        <v>3.2688000000000001</v>
      </c>
      <c r="Q1218" s="4">
        <v>26045</v>
      </c>
      <c r="R1218" s="5">
        <v>42.589613999999997</v>
      </c>
      <c r="S1218" s="5">
        <v>-84.846524000000002</v>
      </c>
      <c r="T1218">
        <v>2</v>
      </c>
      <c r="U1218">
        <v>0.12503684266618176</v>
      </c>
      <c r="V1218">
        <v>107861</v>
      </c>
      <c r="W1218">
        <v>108081</v>
      </c>
      <c r="X1218">
        <v>108341</v>
      </c>
      <c r="Y1218">
        <v>108435</v>
      </c>
      <c r="Z1218">
        <v>57629</v>
      </c>
      <c r="AA1218">
        <v>26031</v>
      </c>
      <c r="AB1218">
        <v>45112.913999999997</v>
      </c>
      <c r="AC1218">
        <v>54993</v>
      </c>
      <c r="AD1218">
        <v>5</v>
      </c>
      <c r="AE1218">
        <v>4.6150580112792015E-5</v>
      </c>
      <c r="AF1218">
        <v>118</v>
      </c>
      <c r="AG1218">
        <v>1163</v>
      </c>
      <c r="AH1218">
        <v>0.10146173688736028</v>
      </c>
      <c r="AI1218" s="3">
        <v>223239</v>
      </c>
      <c r="AJ1218" s="3">
        <v>368113.20190037502</v>
      </c>
      <c r="AK1218">
        <v>68</v>
      </c>
      <c r="AL1218">
        <v>370604.80000000005</v>
      </c>
      <c r="AM1218">
        <v>81562</v>
      </c>
      <c r="AN1218">
        <v>139007</v>
      </c>
      <c r="AO1218">
        <v>220569</v>
      </c>
      <c r="AP1218">
        <v>2</v>
      </c>
      <c r="AQ1218">
        <v>1</v>
      </c>
      <c r="AR1218">
        <v>3</v>
      </c>
      <c r="AS1218">
        <v>2.7756960057734478E-2</v>
      </c>
      <c r="AT1218">
        <v>4</v>
      </c>
      <c r="AU1218">
        <v>81</v>
      </c>
      <c r="AV1218">
        <f t="shared" si="75"/>
        <v>85</v>
      </c>
      <c r="AW1218">
        <v>56502</v>
      </c>
      <c r="AX1218">
        <v>0.52</v>
      </c>
      <c r="AY1218">
        <v>525267299.787624</v>
      </c>
      <c r="AZ1218">
        <v>525267.29978762404</v>
      </c>
      <c r="BA1218">
        <v>4918.2264114505897</v>
      </c>
      <c r="BB1218">
        <v>2.0332532834840729</v>
      </c>
      <c r="BC1218">
        <v>35709</v>
      </c>
      <c r="BD1218">
        <v>83508</v>
      </c>
      <c r="BE1218">
        <v>-47799</v>
      </c>
      <c r="BF1218">
        <v>-0.4431536885435885</v>
      </c>
      <c r="BG1218">
        <v>1290593</v>
      </c>
      <c r="BH1218">
        <v>11.912323127901718</v>
      </c>
      <c r="BI1218">
        <v>10101</v>
      </c>
      <c r="BJ1218">
        <v>79</v>
      </c>
      <c r="BK1218">
        <v>8</v>
      </c>
      <c r="BL1218">
        <v>15</v>
      </c>
      <c r="BM1218">
        <v>0</v>
      </c>
      <c r="BN1218">
        <v>12</v>
      </c>
      <c r="BO1218">
        <v>8</v>
      </c>
      <c r="BP1218">
        <v>2</v>
      </c>
      <c r="BQ1218">
        <v>11</v>
      </c>
      <c r="BR1218">
        <v>7</v>
      </c>
      <c r="BS1218">
        <v>0</v>
      </c>
      <c r="BT1218">
        <v>106077</v>
      </c>
      <c r="BU1218">
        <v>0.82</v>
      </c>
      <c r="BV1218">
        <v>0.69365889999999997</v>
      </c>
      <c r="BW1218">
        <v>667</v>
      </c>
      <c r="BX1218">
        <v>1.3386499999999999</v>
      </c>
      <c r="BY1218">
        <v>0.34086319999999998</v>
      </c>
      <c r="BZ1218">
        <v>69</v>
      </c>
      <c r="CA1218">
        <v>7</v>
      </c>
      <c r="CB1218">
        <v>16</v>
      </c>
      <c r="CC1218">
        <v>0</v>
      </c>
      <c r="CD1218">
        <v>11</v>
      </c>
      <c r="CE1218">
        <v>6</v>
      </c>
      <c r="CF1218">
        <v>1</v>
      </c>
      <c r="CG1218">
        <v>6</v>
      </c>
      <c r="CH1218">
        <v>5</v>
      </c>
      <c r="CI1218">
        <v>0</v>
      </c>
      <c r="CJ1218">
        <v>108706</v>
      </c>
      <c r="CK1218">
        <v>1.1130940334480157</v>
      </c>
      <c r="CL1218">
        <v>0.67901892498171945</v>
      </c>
      <c r="CM1218">
        <v>589</v>
      </c>
      <c r="CN1218">
        <v>-0.29395004874074776</v>
      </c>
      <c r="CO1218">
        <v>14964.000000000002</v>
      </c>
      <c r="CP1218">
        <v>0.74636330100000003</v>
      </c>
      <c r="CQ1218">
        <v>0.51601718699999999</v>
      </c>
      <c r="CR1218">
        <v>95711</v>
      </c>
      <c r="CS1218">
        <v>0.879</v>
      </c>
      <c r="CT1218">
        <v>95673</v>
      </c>
      <c r="CU1218">
        <v>0.90376499668400001</v>
      </c>
      <c r="CV1218">
        <v>134</v>
      </c>
      <c r="CW1218">
        <v>72</v>
      </c>
      <c r="CX1218">
        <v>42</v>
      </c>
      <c r="CY1218">
        <v>702</v>
      </c>
      <c r="CZ1218">
        <v>1779</v>
      </c>
      <c r="DA1218" s="2">
        <v>55502</v>
      </c>
      <c r="DB1218" s="2">
        <v>12080</v>
      </c>
      <c r="DC1218" s="2">
        <v>147.66999999999999</v>
      </c>
      <c r="DD1218" s="2">
        <v>13976</v>
      </c>
      <c r="DE1218">
        <v>581</v>
      </c>
      <c r="DF1218">
        <v>43</v>
      </c>
      <c r="DG1218">
        <v>24.92</v>
      </c>
      <c r="DH1218">
        <v>9.23</v>
      </c>
      <c r="DI1218" s="2">
        <v>10.15</v>
      </c>
      <c r="DJ1218">
        <v>-3.14</v>
      </c>
      <c r="DK1218">
        <v>0.95407164518744481</v>
      </c>
      <c r="DL1218">
        <v>6.8787618228718832E-3</v>
      </c>
      <c r="DM1218">
        <v>0</v>
      </c>
      <c r="DN1218">
        <v>191.5</v>
      </c>
      <c r="DO1218">
        <v>0.51100000000000001</v>
      </c>
      <c r="DP1218">
        <v>2592.36</v>
      </c>
      <c r="DQ1218" s="2">
        <v>0</v>
      </c>
      <c r="DR1218" s="2">
        <v>2184.4466396500002</v>
      </c>
      <c r="DS1218">
        <v>5.9631601170168861E-3</v>
      </c>
      <c r="DT1218">
        <v>3.6787894376092498</v>
      </c>
      <c r="DU1218">
        <v>1363377.0237672888</v>
      </c>
      <c r="DV1218">
        <v>0</v>
      </c>
    </row>
    <row r="1219" spans="1:126" x14ac:dyDescent="0.15">
      <c r="A1219" t="s">
        <v>2100</v>
      </c>
      <c r="B1219" t="s">
        <v>1451</v>
      </c>
      <c r="C1219">
        <v>26</v>
      </c>
      <c r="D1219">
        <v>47</v>
      </c>
      <c r="E1219" t="s">
        <v>2139</v>
      </c>
      <c r="F1219">
        <v>26047</v>
      </c>
      <c r="G1219" t="s">
        <v>6203</v>
      </c>
      <c r="H1219">
        <v>92.2</v>
      </c>
      <c r="I1219">
        <v>0.5</v>
      </c>
      <c r="J1219">
        <v>3.5</v>
      </c>
      <c r="K1219">
        <v>0.5</v>
      </c>
      <c r="L1219">
        <v>2</v>
      </c>
      <c r="M1219">
        <v>1.3</v>
      </c>
      <c r="N1219">
        <f t="shared" si="78"/>
        <v>8519.2800000000007</v>
      </c>
      <c r="O1219">
        <f t="shared" si="76"/>
        <v>1480.7199999999993</v>
      </c>
      <c r="P1219">
        <f t="shared" si="77"/>
        <v>1.7768639999999998</v>
      </c>
      <c r="Q1219" s="4">
        <v>26047</v>
      </c>
      <c r="R1219" s="5">
        <v>45.590094000000001</v>
      </c>
      <c r="S1219" s="5">
        <v>-84.986822000000004</v>
      </c>
      <c r="T1219">
        <v>7</v>
      </c>
      <c r="U1219">
        <v>0.14939109137583001</v>
      </c>
      <c r="V1219">
        <v>32799</v>
      </c>
      <c r="W1219">
        <v>32922</v>
      </c>
      <c r="X1219">
        <v>33018</v>
      </c>
      <c r="Y1219">
        <v>32899</v>
      </c>
      <c r="Z1219">
        <v>17277</v>
      </c>
      <c r="AA1219">
        <v>26033</v>
      </c>
      <c r="AB1219">
        <v>13742.054999999998</v>
      </c>
      <c r="AC1219">
        <v>51018</v>
      </c>
      <c r="AD1219">
        <v>4</v>
      </c>
      <c r="AE1219">
        <v>1.2114604155309225E-4</v>
      </c>
      <c r="AF1219">
        <v>50</v>
      </c>
      <c r="AG1219">
        <v>287</v>
      </c>
      <c r="AH1219">
        <v>0.17421602787456447</v>
      </c>
      <c r="AI1219" s="3">
        <v>39805</v>
      </c>
      <c r="AJ1219" s="3">
        <v>299216.16862901504</v>
      </c>
      <c r="AK1219">
        <v>80</v>
      </c>
      <c r="AL1219">
        <v>564691.20000000007</v>
      </c>
      <c r="AM1219">
        <v>174888</v>
      </c>
      <c r="AN1219">
        <v>15895</v>
      </c>
      <c r="AO1219">
        <v>190783</v>
      </c>
      <c r="AP1219">
        <v>4</v>
      </c>
      <c r="AQ1219">
        <v>1</v>
      </c>
      <c r="AR1219">
        <v>5</v>
      </c>
      <c r="AS1219">
        <v>0.15187412672377135</v>
      </c>
      <c r="AT1219">
        <v>6</v>
      </c>
      <c r="AU1219">
        <v>51</v>
      </c>
      <c r="AV1219">
        <f t="shared" ref="AV1219:AV1282" si="79">AT1219+AU1219</f>
        <v>57</v>
      </c>
      <c r="AW1219">
        <v>23933</v>
      </c>
      <c r="AX1219">
        <v>0.74</v>
      </c>
      <c r="AY1219">
        <v>721997163.39835703</v>
      </c>
      <c r="AZ1219">
        <v>721997.16339835699</v>
      </c>
      <c r="BA1219">
        <v>22975.410003000699</v>
      </c>
      <c r="BB1219">
        <v>0.43524794546403966</v>
      </c>
      <c r="BC1219">
        <v>36320</v>
      </c>
      <c r="BD1219">
        <v>6973</v>
      </c>
      <c r="BE1219">
        <v>29347</v>
      </c>
      <c r="BF1219">
        <v>0.89475288880758563</v>
      </c>
      <c r="BG1219">
        <v>782399</v>
      </c>
      <c r="BH1219">
        <v>23.696135441274457</v>
      </c>
      <c r="BI1219">
        <v>4056</v>
      </c>
      <c r="BJ1219">
        <v>31</v>
      </c>
      <c r="BK1219">
        <v>4</v>
      </c>
      <c r="BL1219">
        <v>6</v>
      </c>
      <c r="BM1219">
        <v>0</v>
      </c>
      <c r="BN1219">
        <v>1</v>
      </c>
      <c r="BO1219">
        <v>2</v>
      </c>
      <c r="BP1219">
        <v>1</v>
      </c>
      <c r="BQ1219">
        <v>5</v>
      </c>
      <c r="BR1219">
        <v>9</v>
      </c>
      <c r="BS1219">
        <v>0</v>
      </c>
      <c r="BT1219">
        <v>33649</v>
      </c>
      <c r="BU1219">
        <v>0.77</v>
      </c>
      <c r="BV1219">
        <v>0.69139050000000002</v>
      </c>
      <c r="BW1219">
        <v>287</v>
      </c>
      <c r="BX1219">
        <v>1.753395</v>
      </c>
      <c r="BY1219">
        <v>1.0229379999999999</v>
      </c>
      <c r="BZ1219">
        <v>29</v>
      </c>
      <c r="CA1219">
        <v>4</v>
      </c>
      <c r="CB1219">
        <v>4</v>
      </c>
      <c r="CC1219">
        <v>0</v>
      </c>
      <c r="CD1219">
        <v>1</v>
      </c>
      <c r="CE1219">
        <v>2</v>
      </c>
      <c r="CF1219">
        <v>1</v>
      </c>
      <c r="CG1219">
        <v>7</v>
      </c>
      <c r="CH1219">
        <v>9</v>
      </c>
      <c r="CI1219">
        <v>0</v>
      </c>
      <c r="CJ1219">
        <v>33200</v>
      </c>
      <c r="CK1219">
        <v>1.7168674698795181</v>
      </c>
      <c r="CL1219">
        <v>0.6556946090047393</v>
      </c>
      <c r="CM1219">
        <v>272</v>
      </c>
      <c r="CN1219">
        <v>0.64937522786718083</v>
      </c>
      <c r="CO1219">
        <v>5646</v>
      </c>
      <c r="CP1219">
        <v>0.66293930199999995</v>
      </c>
      <c r="CQ1219">
        <v>0.386522166</v>
      </c>
      <c r="CR1219">
        <v>28711</v>
      </c>
      <c r="CS1219">
        <v>0.86499999999999999</v>
      </c>
      <c r="CT1219">
        <v>27617</v>
      </c>
      <c r="CU1219">
        <v>0.86805909322000008</v>
      </c>
      <c r="CV1219">
        <v>75</v>
      </c>
      <c r="CW1219">
        <v>32</v>
      </c>
      <c r="CX1219">
        <v>39</v>
      </c>
      <c r="CY1219">
        <v>319</v>
      </c>
      <c r="CZ1219">
        <v>431</v>
      </c>
      <c r="DA1219" s="2">
        <v>25769</v>
      </c>
      <c r="DB1219" s="2">
        <v>3815</v>
      </c>
      <c r="DC1219" s="2">
        <v>419.43</v>
      </c>
      <c r="DD1219" s="2">
        <v>2476</v>
      </c>
      <c r="DE1219">
        <v>123</v>
      </c>
      <c r="DF1219">
        <v>15</v>
      </c>
      <c r="DG1219">
        <v>156.91</v>
      </c>
      <c r="DH1219">
        <v>15.09</v>
      </c>
      <c r="DI1219" s="2">
        <v>21.12</v>
      </c>
      <c r="DJ1219">
        <v>0.93</v>
      </c>
      <c r="DK1219">
        <v>0.98887074488129634</v>
      </c>
      <c r="DL1219">
        <v>1.0452961672473868E-2</v>
      </c>
      <c r="DM1219">
        <v>0</v>
      </c>
      <c r="DN1219">
        <v>11.5</v>
      </c>
      <c r="DO1219">
        <v>4.0999999999999995E-2</v>
      </c>
      <c r="DP1219">
        <v>1</v>
      </c>
      <c r="DQ1219" s="2">
        <v>0</v>
      </c>
      <c r="DR1219" s="2">
        <v>4593.5893621900022</v>
      </c>
      <c r="DS1219">
        <v>8.137767715642957E-3</v>
      </c>
      <c r="DT1219">
        <v>3.8730338848636801</v>
      </c>
      <c r="DU1219">
        <v>2187068.1520843338</v>
      </c>
      <c r="DV1219">
        <v>0</v>
      </c>
    </row>
    <row r="1220" spans="1:126" x14ac:dyDescent="0.15">
      <c r="A1220" t="s">
        <v>2100</v>
      </c>
      <c r="B1220" t="s">
        <v>2140</v>
      </c>
      <c r="C1220">
        <v>26</v>
      </c>
      <c r="D1220">
        <v>49</v>
      </c>
      <c r="E1220" t="s">
        <v>2141</v>
      </c>
      <c r="F1220">
        <v>26049</v>
      </c>
      <c r="G1220" t="s">
        <v>6204</v>
      </c>
      <c r="H1220">
        <v>72.7</v>
      </c>
      <c r="I1220">
        <v>20.5</v>
      </c>
      <c r="J1220">
        <v>0.5</v>
      </c>
      <c r="K1220">
        <v>0.9</v>
      </c>
      <c r="L1220">
        <v>2.2999999999999998</v>
      </c>
      <c r="M1220">
        <v>3</v>
      </c>
      <c r="N1220">
        <f t="shared" si="78"/>
        <v>5720.89</v>
      </c>
      <c r="O1220">
        <f t="shared" si="76"/>
        <v>4279.1099999999997</v>
      </c>
      <c r="P1220">
        <f t="shared" si="77"/>
        <v>5.1349320000000018</v>
      </c>
      <c r="Q1220" s="4">
        <v>26049</v>
      </c>
      <c r="R1220" s="5">
        <v>43.021076999999998</v>
      </c>
      <c r="S1220" s="5">
        <v>-83.706372000000002</v>
      </c>
      <c r="T1220">
        <v>2</v>
      </c>
      <c r="U1220">
        <v>0.11746048289008258</v>
      </c>
      <c r="V1220">
        <v>425337</v>
      </c>
      <c r="W1220">
        <v>418654</v>
      </c>
      <c r="X1220">
        <v>415874</v>
      </c>
      <c r="Y1220">
        <v>410249</v>
      </c>
      <c r="Z1220">
        <v>216063</v>
      </c>
      <c r="AA1220">
        <v>26035</v>
      </c>
      <c r="AB1220">
        <v>151941.38900000002</v>
      </c>
      <c r="AC1220">
        <v>42327</v>
      </c>
      <c r="AD1220">
        <v>6</v>
      </c>
      <c r="AE1220">
        <v>1.4427446774744273E-5</v>
      </c>
      <c r="AF1220">
        <v>119</v>
      </c>
      <c r="AG1220">
        <v>835</v>
      </c>
      <c r="AH1220">
        <v>0.14251497005988023</v>
      </c>
      <c r="AI1220" s="3">
        <v>123276</v>
      </c>
      <c r="AJ1220" s="3">
        <v>407656.40834460501</v>
      </c>
      <c r="AK1220">
        <v>38</v>
      </c>
      <c r="AL1220">
        <v>415596.79999999999</v>
      </c>
      <c r="AM1220">
        <v>19518</v>
      </c>
      <c r="AN1220">
        <v>90167</v>
      </c>
      <c r="AO1220">
        <v>109685</v>
      </c>
      <c r="AP1220">
        <v>18</v>
      </c>
      <c r="AQ1220">
        <v>3</v>
      </c>
      <c r="AR1220">
        <v>21</v>
      </c>
      <c r="AS1220">
        <v>5.0160753271197699E-2</v>
      </c>
      <c r="AT1220">
        <v>20</v>
      </c>
      <c r="AU1220">
        <v>253</v>
      </c>
      <c r="AV1220">
        <f t="shared" si="79"/>
        <v>273</v>
      </c>
      <c r="AW1220">
        <v>378721</v>
      </c>
      <c r="AX1220">
        <v>0.98</v>
      </c>
      <c r="AY1220">
        <v>1322193219.6627901</v>
      </c>
      <c r="AZ1220">
        <v>1322193.21966279</v>
      </c>
      <c r="BA1220">
        <v>3038.2236825065502</v>
      </c>
      <c r="BB1220">
        <v>3.2913968966728442</v>
      </c>
      <c r="BC1220">
        <v>395686</v>
      </c>
      <c r="BD1220">
        <v>130799</v>
      </c>
      <c r="BE1220">
        <v>264887</v>
      </c>
      <c r="BF1220">
        <v>0.62276970966551226</v>
      </c>
      <c r="BG1220">
        <v>4068546</v>
      </c>
      <c r="BH1220">
        <v>9.7831218109331193</v>
      </c>
      <c r="BI1220">
        <v>45011</v>
      </c>
      <c r="BJ1220">
        <v>285</v>
      </c>
      <c r="BK1220">
        <v>35</v>
      </c>
      <c r="BL1220">
        <v>14</v>
      </c>
      <c r="BM1220">
        <v>1</v>
      </c>
      <c r="BN1220">
        <v>2</v>
      </c>
      <c r="BO1220">
        <v>34</v>
      </c>
      <c r="BP1220">
        <v>13</v>
      </c>
      <c r="BQ1220">
        <v>34</v>
      </c>
      <c r="BR1220">
        <v>21</v>
      </c>
      <c r="BS1220">
        <v>1</v>
      </c>
      <c r="BT1220">
        <v>424043</v>
      </c>
      <c r="BU1220">
        <v>0.82</v>
      </c>
      <c r="BV1220">
        <v>0.68658920000000001</v>
      </c>
      <c r="BW1220">
        <v>1794</v>
      </c>
      <c r="BX1220">
        <v>1.037631</v>
      </c>
      <c r="BY1220">
        <v>-0.23722869999999999</v>
      </c>
      <c r="BZ1220">
        <v>265</v>
      </c>
      <c r="CA1220">
        <v>33</v>
      </c>
      <c r="CB1220">
        <v>13</v>
      </c>
      <c r="CC1220">
        <v>2</v>
      </c>
      <c r="CD1220">
        <v>2</v>
      </c>
      <c r="CE1220">
        <v>34</v>
      </c>
      <c r="CF1220">
        <v>12</v>
      </c>
      <c r="CG1220">
        <v>24</v>
      </c>
      <c r="CH1220">
        <v>15</v>
      </c>
      <c r="CI1220">
        <v>1</v>
      </c>
      <c r="CJ1220">
        <v>412934</v>
      </c>
      <c r="CK1220">
        <v>0.97109949774055904</v>
      </c>
      <c r="CL1220">
        <v>0.60329752982552109</v>
      </c>
      <c r="CM1220">
        <v>1678</v>
      </c>
      <c r="CN1220">
        <v>-0.96735004020693205</v>
      </c>
      <c r="CO1220">
        <v>44620</v>
      </c>
      <c r="CP1220">
        <v>-1.5161516517</v>
      </c>
      <c r="CQ1220">
        <v>-0.53256128120000001</v>
      </c>
      <c r="CR1220">
        <v>336449</v>
      </c>
      <c r="CS1220">
        <v>0.82200000000000006</v>
      </c>
      <c r="CT1220">
        <v>373021</v>
      </c>
      <c r="CU1220">
        <v>0.89094299457000004</v>
      </c>
      <c r="CV1220">
        <v>963</v>
      </c>
      <c r="CW1220">
        <v>286</v>
      </c>
      <c r="CX1220">
        <v>379</v>
      </c>
      <c r="CY1220">
        <v>1541</v>
      </c>
      <c r="CZ1220">
        <v>1243</v>
      </c>
      <c r="DA1220" s="2">
        <v>188803</v>
      </c>
      <c r="DB1220" s="2">
        <v>33215</v>
      </c>
      <c r="DC1220" s="2">
        <v>177.67</v>
      </c>
      <c r="DD1220" s="2">
        <v>104800</v>
      </c>
      <c r="DE1220">
        <v>414</v>
      </c>
      <c r="DF1220">
        <v>37</v>
      </c>
      <c r="DG1220">
        <v>29.61</v>
      </c>
      <c r="DH1220">
        <v>5.54</v>
      </c>
      <c r="DI1220" s="2">
        <v>8.19</v>
      </c>
      <c r="DJ1220">
        <v>-1.9</v>
      </c>
      <c r="DK1220">
        <v>0.89936402868360432</v>
      </c>
      <c r="DL1220">
        <v>1.1976047904191617E-2</v>
      </c>
      <c r="DM1220">
        <v>0</v>
      </c>
      <c r="DN1220">
        <v>121.4</v>
      </c>
      <c r="DO1220">
        <v>0.29899999999999999</v>
      </c>
      <c r="DP1220">
        <v>499.26</v>
      </c>
      <c r="DQ1220" s="2">
        <v>9</v>
      </c>
      <c r="DR1220" s="2">
        <v>972.82212628000002</v>
      </c>
      <c r="DS1220">
        <v>8.0755922351678448E-3</v>
      </c>
      <c r="DT1220">
        <v>4.1563988891704096</v>
      </c>
      <c r="DU1220">
        <v>1727386.0778627768</v>
      </c>
      <c r="DV1220">
        <v>0</v>
      </c>
    </row>
    <row r="1221" spans="1:126" x14ac:dyDescent="0.15">
      <c r="A1221" t="s">
        <v>2100</v>
      </c>
      <c r="B1221" t="s">
        <v>2142</v>
      </c>
      <c r="C1221">
        <v>26</v>
      </c>
      <c r="D1221">
        <v>51</v>
      </c>
      <c r="E1221" t="s">
        <v>2143</v>
      </c>
      <c r="F1221">
        <v>26051</v>
      </c>
      <c r="G1221" t="s">
        <v>6205</v>
      </c>
      <c r="H1221">
        <v>96.9</v>
      </c>
      <c r="I1221">
        <v>0.2</v>
      </c>
      <c r="J1221">
        <v>0.5</v>
      </c>
      <c r="K1221">
        <v>0.3</v>
      </c>
      <c r="L1221">
        <v>0.9</v>
      </c>
      <c r="M1221">
        <v>1.2</v>
      </c>
      <c r="N1221">
        <f t="shared" si="78"/>
        <v>9392.2400000000016</v>
      </c>
      <c r="O1221">
        <f t="shared" si="76"/>
        <v>607.7599999999984</v>
      </c>
      <c r="P1221">
        <f t="shared" si="77"/>
        <v>0.72931199999999829</v>
      </c>
      <c r="Q1221" s="4">
        <v>26051</v>
      </c>
      <c r="R1221" s="5">
        <v>43.989750000000001</v>
      </c>
      <c r="S1221" s="5">
        <v>-84.389815999999996</v>
      </c>
      <c r="T1221">
        <v>6</v>
      </c>
      <c r="U1221">
        <v>0.16236860656169511</v>
      </c>
      <c r="V1221">
        <v>25736</v>
      </c>
      <c r="W1221">
        <v>25599</v>
      </c>
      <c r="X1221">
        <v>25501</v>
      </c>
      <c r="Y1221">
        <v>25206</v>
      </c>
      <c r="Z1221">
        <v>12617</v>
      </c>
      <c r="AA1221">
        <v>26037</v>
      </c>
      <c r="AB1221">
        <v>8147.6049999999996</v>
      </c>
      <c r="AC1221">
        <v>38021</v>
      </c>
      <c r="AD1221">
        <v>1</v>
      </c>
      <c r="AE1221">
        <v>3.921414846476609E-5</v>
      </c>
      <c r="AF1221">
        <v>59</v>
      </c>
      <c r="AG1221">
        <v>533</v>
      </c>
      <c r="AH1221">
        <v>0.11069418386491557</v>
      </c>
      <c r="AI1221" s="3">
        <v>67150</v>
      </c>
      <c r="AJ1221" s="3">
        <v>321141.492822495</v>
      </c>
      <c r="AK1221">
        <v>79</v>
      </c>
      <c r="AL1221">
        <v>330534.40000000002</v>
      </c>
      <c r="AM1221">
        <v>229972</v>
      </c>
      <c r="AN1221">
        <v>32691</v>
      </c>
      <c r="AO1221">
        <v>262663</v>
      </c>
      <c r="AP1221">
        <v>1</v>
      </c>
      <c r="AQ1221">
        <v>0</v>
      </c>
      <c r="AR1221">
        <v>1</v>
      </c>
      <c r="AS1221">
        <v>3.9064025938513221E-2</v>
      </c>
      <c r="AT1221">
        <v>0</v>
      </c>
      <c r="AU1221">
        <v>25</v>
      </c>
      <c r="AV1221">
        <f t="shared" si="79"/>
        <v>25</v>
      </c>
      <c r="AW1221">
        <v>8479</v>
      </c>
      <c r="AX1221">
        <v>0.35</v>
      </c>
      <c r="AY1221">
        <v>480217618.038683</v>
      </c>
      <c r="AZ1221">
        <v>480217.61803868302</v>
      </c>
      <c r="BA1221">
        <v>18454.461717730701</v>
      </c>
      <c r="BB1221">
        <v>0.54187437991714427</v>
      </c>
      <c r="BC1221">
        <v>11412</v>
      </c>
      <c r="BD1221">
        <v>5342</v>
      </c>
      <c r="BE1221">
        <v>6070</v>
      </c>
      <c r="BF1221">
        <v>0.23585638793907368</v>
      </c>
      <c r="BG1221">
        <v>217220</v>
      </c>
      <c r="BH1221">
        <v>8.5180973295164897</v>
      </c>
      <c r="BI1221">
        <v>4311</v>
      </c>
      <c r="BJ1221">
        <v>14</v>
      </c>
      <c r="BK1221">
        <v>3</v>
      </c>
      <c r="BL1221">
        <v>2</v>
      </c>
      <c r="BM1221">
        <v>0</v>
      </c>
      <c r="BN1221">
        <v>0</v>
      </c>
      <c r="BO1221">
        <v>1</v>
      </c>
      <c r="BP1221">
        <v>2</v>
      </c>
      <c r="BQ1221">
        <v>2</v>
      </c>
      <c r="BR1221">
        <v>1</v>
      </c>
      <c r="BS1221">
        <v>0</v>
      </c>
      <c r="BT1221">
        <v>25724</v>
      </c>
      <c r="BU1221">
        <v>0.78</v>
      </c>
      <c r="BV1221">
        <v>0.6394765</v>
      </c>
      <c r="BW1221">
        <v>124</v>
      </c>
      <c r="BX1221">
        <v>0.97185500000000002</v>
      </c>
      <c r="BY1221">
        <v>-0.41720449999999998</v>
      </c>
      <c r="BZ1221">
        <v>13</v>
      </c>
      <c r="CA1221">
        <v>4</v>
      </c>
      <c r="CB1221">
        <v>2</v>
      </c>
      <c r="CC1221">
        <v>0</v>
      </c>
      <c r="CD1221">
        <v>0</v>
      </c>
      <c r="CE1221">
        <v>2</v>
      </c>
      <c r="CF1221">
        <v>2</v>
      </c>
      <c r="CG1221">
        <v>1</v>
      </c>
      <c r="CH1221">
        <v>1</v>
      </c>
      <c r="CI1221">
        <v>0</v>
      </c>
      <c r="CJ1221">
        <v>25451</v>
      </c>
      <c r="CK1221">
        <v>0.9822796746689717</v>
      </c>
      <c r="CL1221">
        <v>0.59147315972548653</v>
      </c>
      <c r="CM1221">
        <v>128</v>
      </c>
      <c r="CN1221">
        <v>-0.82532129069517635</v>
      </c>
      <c r="CO1221">
        <v>1585.9999999999998</v>
      </c>
      <c r="CP1221">
        <v>-0.91007538539999999</v>
      </c>
      <c r="CQ1221">
        <v>-0.69204700939999997</v>
      </c>
      <c r="CR1221">
        <v>21454</v>
      </c>
      <c r="CS1221">
        <v>0.85499999999999998</v>
      </c>
      <c r="CT1221">
        <v>21284</v>
      </c>
      <c r="CU1221">
        <v>0.85231228245000001</v>
      </c>
      <c r="CV1221">
        <v>22</v>
      </c>
      <c r="CW1221">
        <v>5</v>
      </c>
      <c r="CX1221">
        <v>10</v>
      </c>
      <c r="CY1221">
        <v>355</v>
      </c>
      <c r="CZ1221">
        <v>804</v>
      </c>
      <c r="DA1221" s="2">
        <v>7624</v>
      </c>
      <c r="DB1221" s="2">
        <v>1400</v>
      </c>
      <c r="DC1221" s="2">
        <v>105.91</v>
      </c>
      <c r="DD1221" s="2">
        <v>612</v>
      </c>
      <c r="DE1221">
        <v>264</v>
      </c>
      <c r="DF1221">
        <v>12</v>
      </c>
      <c r="DG1221">
        <v>15.69</v>
      </c>
      <c r="DH1221">
        <v>7.85</v>
      </c>
      <c r="DI1221" s="2">
        <v>7.85</v>
      </c>
      <c r="DJ1221">
        <v>-2.23</v>
      </c>
      <c r="DK1221">
        <v>0.97328369322412511</v>
      </c>
      <c r="DL1221">
        <v>5.6285178236397749E-3</v>
      </c>
      <c r="DM1221">
        <v>0</v>
      </c>
      <c r="DN1221">
        <v>23</v>
      </c>
      <c r="DO1221">
        <v>6.7000000000000004E-2</v>
      </c>
      <c r="DP1221">
        <v>2038.4699999999998</v>
      </c>
      <c r="DQ1221" s="2">
        <v>0</v>
      </c>
      <c r="DR1221" s="2">
        <v>1715.7291764499996</v>
      </c>
      <c r="DS1221">
        <v>5.3303539526982947E-3</v>
      </c>
      <c r="DT1221">
        <v>6.82483930841956</v>
      </c>
      <c r="DU1221">
        <v>2255844.1659048744</v>
      </c>
      <c r="DV1221">
        <v>0</v>
      </c>
    </row>
    <row r="1222" spans="1:126" x14ac:dyDescent="0.15">
      <c r="A1222" t="s">
        <v>2100</v>
      </c>
      <c r="B1222" t="s">
        <v>2144</v>
      </c>
      <c r="C1222">
        <v>26</v>
      </c>
      <c r="D1222">
        <v>53</v>
      </c>
      <c r="E1222" t="s">
        <v>2145</v>
      </c>
      <c r="F1222">
        <v>26053</v>
      </c>
      <c r="G1222" t="s">
        <v>6206</v>
      </c>
      <c r="H1222">
        <v>91.1</v>
      </c>
      <c r="I1222">
        <v>4.0999999999999996</v>
      </c>
      <c r="J1222">
        <v>2.2999999999999998</v>
      </c>
      <c r="K1222">
        <v>0.2</v>
      </c>
      <c r="L1222">
        <v>1.4</v>
      </c>
      <c r="M1222">
        <v>0.9</v>
      </c>
      <c r="N1222">
        <f t="shared" si="78"/>
        <v>8324.119999999999</v>
      </c>
      <c r="O1222">
        <f t="shared" si="76"/>
        <v>1675.880000000001</v>
      </c>
      <c r="P1222">
        <f t="shared" si="77"/>
        <v>2.0110560000000022</v>
      </c>
      <c r="Q1222" s="4">
        <v>26053</v>
      </c>
      <c r="R1222" s="5">
        <v>46.461512999999997</v>
      </c>
      <c r="S1222" s="5">
        <v>-89.806863000000007</v>
      </c>
      <c r="T1222">
        <v>7</v>
      </c>
      <c r="U1222">
        <v>0.25076789751108425</v>
      </c>
      <c r="V1222">
        <v>16297</v>
      </c>
      <c r="W1222">
        <v>16042</v>
      </c>
      <c r="X1222">
        <v>15824</v>
      </c>
      <c r="Y1222">
        <v>15539</v>
      </c>
      <c r="Z1222">
        <v>8407</v>
      </c>
      <c r="AA1222">
        <v>26039</v>
      </c>
      <c r="AB1222">
        <v>5000.6970000000001</v>
      </c>
      <c r="AC1222">
        <v>35686</v>
      </c>
      <c r="AD1222">
        <v>0</v>
      </c>
      <c r="AE1222">
        <v>0</v>
      </c>
      <c r="AF1222">
        <v>12</v>
      </c>
      <c r="AG1222">
        <v>62</v>
      </c>
      <c r="AH1222">
        <v>0.19354838709677419</v>
      </c>
      <c r="AI1222" s="3">
        <v>6078</v>
      </c>
      <c r="AJ1222" s="3">
        <v>705197.65505182499</v>
      </c>
      <c r="AK1222">
        <v>60</v>
      </c>
      <c r="AL1222">
        <v>944985.59999999998</v>
      </c>
      <c r="AM1222">
        <v>86063</v>
      </c>
      <c r="AN1222">
        <v>2122</v>
      </c>
      <c r="AO1222">
        <v>88185</v>
      </c>
      <c r="AP1222">
        <v>4</v>
      </c>
      <c r="AQ1222">
        <v>0</v>
      </c>
      <c r="AR1222">
        <v>4</v>
      </c>
      <c r="AS1222">
        <v>0.24934546814611641</v>
      </c>
      <c r="AT1222">
        <v>4</v>
      </c>
      <c r="AU1222">
        <v>14</v>
      </c>
      <c r="AV1222">
        <f t="shared" si="79"/>
        <v>18</v>
      </c>
      <c r="AW1222">
        <v>11130</v>
      </c>
      <c r="AX1222">
        <v>0.75</v>
      </c>
      <c r="AY1222">
        <v>2349942169.5325599</v>
      </c>
      <c r="AZ1222">
        <v>2349942.1695325598</v>
      </c>
      <c r="BA1222">
        <v>137441.10712908101</v>
      </c>
      <c r="BB1222">
        <v>7.2758436023134379E-2</v>
      </c>
      <c r="BC1222">
        <v>42505</v>
      </c>
      <c r="BD1222">
        <v>755</v>
      </c>
      <c r="BE1222">
        <v>41750</v>
      </c>
      <c r="BF1222">
        <v>2.5618211940848008</v>
      </c>
      <c r="BG1222">
        <v>232037</v>
      </c>
      <c r="BH1222">
        <v>14.663612234580384</v>
      </c>
      <c r="BI1222">
        <v>2802</v>
      </c>
      <c r="BJ1222">
        <v>15</v>
      </c>
      <c r="BK1222">
        <v>5</v>
      </c>
      <c r="BL1222">
        <v>1</v>
      </c>
      <c r="BM1222">
        <v>0</v>
      </c>
      <c r="BN1222">
        <v>0</v>
      </c>
      <c r="BO1222">
        <v>2</v>
      </c>
      <c r="BP1222">
        <v>0</v>
      </c>
      <c r="BQ1222">
        <v>3</v>
      </c>
      <c r="BR1222">
        <v>1</v>
      </c>
      <c r="BS1222">
        <v>0</v>
      </c>
      <c r="BT1222">
        <v>15936</v>
      </c>
      <c r="BU1222">
        <v>0.65</v>
      </c>
      <c r="BV1222">
        <v>0.62074660000000004</v>
      </c>
      <c r="BW1222">
        <v>134</v>
      </c>
      <c r="BX1222">
        <v>1.694277</v>
      </c>
      <c r="BY1222">
        <v>0.67809189999999997</v>
      </c>
      <c r="BZ1222">
        <v>15</v>
      </c>
      <c r="CA1222">
        <v>4</v>
      </c>
      <c r="CB1222">
        <v>1</v>
      </c>
      <c r="CC1222">
        <v>0</v>
      </c>
      <c r="CD1222">
        <v>0</v>
      </c>
      <c r="CE1222">
        <v>2</v>
      </c>
      <c r="CF1222">
        <v>0</v>
      </c>
      <c r="CG1222">
        <v>2</v>
      </c>
      <c r="CH1222">
        <v>1</v>
      </c>
      <c r="CI1222">
        <v>0</v>
      </c>
      <c r="CJ1222">
        <v>15678</v>
      </c>
      <c r="CK1222">
        <v>1.5945911468299527</v>
      </c>
      <c r="CL1222">
        <v>0.56566863286791602</v>
      </c>
      <c r="CM1222">
        <v>112</v>
      </c>
      <c r="CN1222">
        <v>2.9677649151710114E-2</v>
      </c>
      <c r="CO1222">
        <v>1575</v>
      </c>
      <c r="CP1222">
        <v>0.22253793899999999</v>
      </c>
      <c r="CQ1222">
        <v>0.12178185599999999</v>
      </c>
      <c r="CR1222">
        <v>12891</v>
      </c>
      <c r="CS1222">
        <v>0.84200000000000008</v>
      </c>
      <c r="CT1222">
        <v>13510</v>
      </c>
      <c r="CU1222">
        <v>0.85671606118999999</v>
      </c>
      <c r="CV1222">
        <v>24</v>
      </c>
      <c r="CW1222">
        <v>7</v>
      </c>
      <c r="CX1222">
        <v>17</v>
      </c>
      <c r="CY1222">
        <v>42</v>
      </c>
      <c r="CZ1222">
        <v>105</v>
      </c>
      <c r="DA1222" s="2">
        <v>7215</v>
      </c>
      <c r="DB1222" s="2">
        <v>1215</v>
      </c>
      <c r="DC1222" s="2">
        <v>125.66</v>
      </c>
      <c r="DD1222" s="2">
        <v>1440</v>
      </c>
      <c r="DE1222">
        <v>43</v>
      </c>
      <c r="DF1222">
        <v>2</v>
      </c>
      <c r="DG1222">
        <v>56.55</v>
      </c>
      <c r="DH1222">
        <v>18.850000000000001</v>
      </c>
      <c r="DI1222" s="2">
        <v>43.98</v>
      </c>
      <c r="DJ1222">
        <v>-1.69</v>
      </c>
      <c r="DK1222">
        <v>1</v>
      </c>
      <c r="DL1222">
        <v>3.2258064516129031E-2</v>
      </c>
      <c r="DM1222">
        <v>0</v>
      </c>
      <c r="DN1222">
        <v>19.899999999999999</v>
      </c>
      <c r="DO1222">
        <v>2.7000000000000003E-2</v>
      </c>
      <c r="DP1222">
        <v>0</v>
      </c>
      <c r="DQ1222" s="2">
        <v>313446</v>
      </c>
      <c r="DR1222" s="2">
        <v>282.02689967999999</v>
      </c>
      <c r="DS1222">
        <v>2.9983177800892413E-4</v>
      </c>
      <c r="DT1222">
        <v>2.7599139046863699</v>
      </c>
      <c r="DU1222">
        <v>2608078.8971683918</v>
      </c>
      <c r="DV1222">
        <v>1</v>
      </c>
    </row>
    <row r="1223" spans="1:126" x14ac:dyDescent="0.15">
      <c r="A1223" t="s">
        <v>2100</v>
      </c>
      <c r="B1223" t="s">
        <v>2146</v>
      </c>
      <c r="C1223">
        <v>26</v>
      </c>
      <c r="D1223">
        <v>55</v>
      </c>
      <c r="E1223" t="s">
        <v>2147</v>
      </c>
      <c r="F1223">
        <v>26055</v>
      </c>
      <c r="G1223" t="s">
        <v>6207</v>
      </c>
      <c r="H1223">
        <v>93.3</v>
      </c>
      <c r="I1223">
        <v>1.2</v>
      </c>
      <c r="J1223">
        <v>1.1000000000000001</v>
      </c>
      <c r="K1223">
        <v>0.7</v>
      </c>
      <c r="L1223">
        <v>1.6</v>
      </c>
      <c r="M1223">
        <v>2.2000000000000002</v>
      </c>
      <c r="N1223">
        <f t="shared" si="78"/>
        <v>8715.4299999999985</v>
      </c>
      <c r="O1223">
        <f t="shared" si="76"/>
        <v>1284.5700000000015</v>
      </c>
      <c r="P1223">
        <f t="shared" si="77"/>
        <v>1.5414840000000023</v>
      </c>
      <c r="Q1223" s="4">
        <v>26055</v>
      </c>
      <c r="R1223" s="5">
        <v>44.718688</v>
      </c>
      <c r="S1223" s="5">
        <v>-85.553848000000002</v>
      </c>
      <c r="T1223">
        <v>5</v>
      </c>
      <c r="U1223">
        <v>0.13742147800357782</v>
      </c>
      <c r="V1223">
        <v>87483</v>
      </c>
      <c r="W1223">
        <v>88981</v>
      </c>
      <c r="X1223">
        <v>89907</v>
      </c>
      <c r="Y1223">
        <v>91511</v>
      </c>
      <c r="Z1223">
        <v>49076</v>
      </c>
      <c r="AA1223">
        <v>26041</v>
      </c>
      <c r="AB1223">
        <v>38264.774999999994</v>
      </c>
      <c r="AC1223">
        <v>52950</v>
      </c>
      <c r="AD1223">
        <v>7</v>
      </c>
      <c r="AE1223">
        <v>7.7858231283437334E-5</v>
      </c>
      <c r="AF1223">
        <v>98</v>
      </c>
      <c r="AG1223">
        <v>504</v>
      </c>
      <c r="AH1223">
        <v>0.19444444444444445</v>
      </c>
      <c r="AI1223" s="3">
        <v>54558</v>
      </c>
      <c r="AJ1223" s="3">
        <v>297179.16671598004</v>
      </c>
      <c r="AK1223">
        <v>44</v>
      </c>
      <c r="AL1223">
        <v>384748.79999999999</v>
      </c>
      <c r="AM1223">
        <v>138308</v>
      </c>
      <c r="AN1223">
        <v>39954</v>
      </c>
      <c r="AO1223">
        <v>178262</v>
      </c>
      <c r="AP1223">
        <v>31</v>
      </c>
      <c r="AQ1223">
        <v>10</v>
      </c>
      <c r="AR1223">
        <v>41</v>
      </c>
      <c r="AS1223">
        <v>0.4607725244715164</v>
      </c>
      <c r="AT1223">
        <v>41</v>
      </c>
      <c r="AU1223">
        <v>151</v>
      </c>
      <c r="AV1223">
        <f t="shared" si="79"/>
        <v>192</v>
      </c>
      <c r="AW1223">
        <v>94368</v>
      </c>
      <c r="AX1223">
        <v>0.96</v>
      </c>
      <c r="AY1223">
        <v>3034961678.8212199</v>
      </c>
      <c r="AZ1223">
        <v>3034961.6788212201</v>
      </c>
      <c r="BA1223">
        <v>39090.862202397897</v>
      </c>
      <c r="BB1223">
        <v>0.25581426033080906</v>
      </c>
      <c r="BC1223">
        <v>192689</v>
      </c>
      <c r="BD1223">
        <v>216336</v>
      </c>
      <c r="BE1223">
        <v>-23647</v>
      </c>
      <c r="BF1223">
        <v>-0.27030394476641179</v>
      </c>
      <c r="BG1223">
        <v>2199677</v>
      </c>
      <c r="BH1223">
        <v>24.466137230693938</v>
      </c>
      <c r="BI1223">
        <v>8881</v>
      </c>
      <c r="BJ1223">
        <v>62</v>
      </c>
      <c r="BK1223">
        <v>12</v>
      </c>
      <c r="BL1223">
        <v>9</v>
      </c>
      <c r="BM1223">
        <v>1</v>
      </c>
      <c r="BN1223">
        <v>2</v>
      </c>
      <c r="BO1223">
        <v>11</v>
      </c>
      <c r="BP1223">
        <v>1</v>
      </c>
      <c r="BQ1223">
        <v>10</v>
      </c>
      <c r="BR1223">
        <v>8</v>
      </c>
      <c r="BS1223">
        <v>1</v>
      </c>
      <c r="BT1223">
        <v>86333</v>
      </c>
      <c r="BU1223">
        <v>0.81</v>
      </c>
      <c r="BV1223">
        <v>0.72440649999999995</v>
      </c>
      <c r="BW1223">
        <v>571</v>
      </c>
      <c r="BX1223">
        <v>1.355218</v>
      </c>
      <c r="BY1223">
        <v>0.56630639999999999</v>
      </c>
      <c r="BZ1223">
        <v>64</v>
      </c>
      <c r="CA1223">
        <v>8</v>
      </c>
      <c r="CB1223">
        <v>8</v>
      </c>
      <c r="CC1223">
        <v>2</v>
      </c>
      <c r="CD1223">
        <v>1</v>
      </c>
      <c r="CE1223">
        <v>8</v>
      </c>
      <c r="CF1223">
        <v>1</v>
      </c>
      <c r="CG1223">
        <v>9</v>
      </c>
      <c r="CH1223">
        <v>6</v>
      </c>
      <c r="CI1223">
        <v>1</v>
      </c>
      <c r="CJ1223">
        <v>90796</v>
      </c>
      <c r="CK1223">
        <v>1.1894797127626768</v>
      </c>
      <c r="CL1223">
        <v>0.68937337527108733</v>
      </c>
      <c r="CM1223">
        <v>575</v>
      </c>
      <c r="CN1223">
        <v>-2.1198320822650076E-2</v>
      </c>
      <c r="CO1223">
        <v>15218</v>
      </c>
      <c r="CP1223">
        <v>0.93517078399999998</v>
      </c>
      <c r="CQ1223">
        <v>0.84659755999999997</v>
      </c>
      <c r="CR1223">
        <v>81176</v>
      </c>
      <c r="CS1223">
        <v>0.88200000000000001</v>
      </c>
      <c r="CT1223">
        <v>75498</v>
      </c>
      <c r="CU1223">
        <v>0.88380597151000007</v>
      </c>
      <c r="CV1223">
        <v>314</v>
      </c>
      <c r="CW1223">
        <v>82</v>
      </c>
      <c r="CX1223">
        <v>131</v>
      </c>
      <c r="CY1223">
        <v>800</v>
      </c>
      <c r="CZ1223">
        <v>823</v>
      </c>
      <c r="DA1223" s="2">
        <v>70167</v>
      </c>
      <c r="DB1223" s="2">
        <v>10770</v>
      </c>
      <c r="DC1223" s="2">
        <v>423.39</v>
      </c>
      <c r="DD1223" s="2">
        <v>4855</v>
      </c>
      <c r="DE1223">
        <v>287</v>
      </c>
      <c r="DF1223">
        <v>22</v>
      </c>
      <c r="DG1223">
        <v>101.13</v>
      </c>
      <c r="DH1223">
        <v>6.67</v>
      </c>
      <c r="DI1223" s="2">
        <v>21.11</v>
      </c>
      <c r="DJ1223">
        <v>0.37</v>
      </c>
      <c r="DK1223">
        <v>0.92384251622126912</v>
      </c>
      <c r="DL1223">
        <v>9.9206349206349201E-3</v>
      </c>
      <c r="DM1223">
        <v>0</v>
      </c>
      <c r="DN1223">
        <v>14.1</v>
      </c>
      <c r="DO1223">
        <v>4.4999999999999998E-2</v>
      </c>
      <c r="DP1223">
        <v>170.42</v>
      </c>
      <c r="DQ1223" s="2">
        <v>2</v>
      </c>
      <c r="DR1223" s="2">
        <v>6725.4353487599983</v>
      </c>
      <c r="DS1223">
        <v>1.8406246779178601E-2</v>
      </c>
      <c r="DT1223">
        <v>5.1988340002088496</v>
      </c>
      <c r="DU1223">
        <v>2000245.1429795546</v>
      </c>
      <c r="DV1223">
        <v>1</v>
      </c>
    </row>
    <row r="1224" spans="1:126" x14ac:dyDescent="0.15">
      <c r="A1224" t="s">
        <v>2100</v>
      </c>
      <c r="B1224" t="s">
        <v>2148</v>
      </c>
      <c r="C1224">
        <v>26</v>
      </c>
      <c r="D1224">
        <v>57</v>
      </c>
      <c r="E1224" t="s">
        <v>2149</v>
      </c>
      <c r="F1224">
        <v>26057</v>
      </c>
      <c r="G1224" t="s">
        <v>6208</v>
      </c>
      <c r="H1224">
        <v>87.4</v>
      </c>
      <c r="I1224">
        <v>5.5</v>
      </c>
      <c r="J1224">
        <v>0.4</v>
      </c>
      <c r="K1224">
        <v>0.3</v>
      </c>
      <c r="L1224">
        <v>0.9</v>
      </c>
      <c r="M1224">
        <v>5.4</v>
      </c>
      <c r="N1224">
        <f t="shared" si="78"/>
        <v>7699.2300000000014</v>
      </c>
      <c r="O1224">
        <f t="shared" si="76"/>
        <v>2300.7699999999986</v>
      </c>
      <c r="P1224">
        <f t="shared" si="77"/>
        <v>2.7609239999999993</v>
      </c>
      <c r="Q1224" s="4">
        <v>26057</v>
      </c>
      <c r="R1224" s="5">
        <v>43.292326000000003</v>
      </c>
      <c r="S1224" s="5">
        <v>-84.604690000000005</v>
      </c>
      <c r="T1224">
        <v>6</v>
      </c>
      <c r="U1224">
        <v>0.20549283566281346</v>
      </c>
      <c r="V1224">
        <v>42340</v>
      </c>
      <c r="W1224">
        <v>42057</v>
      </c>
      <c r="X1224">
        <v>41878</v>
      </c>
      <c r="Y1224">
        <v>41308</v>
      </c>
      <c r="Z1224">
        <v>21684</v>
      </c>
      <c r="AA1224">
        <v>26043</v>
      </c>
      <c r="AB1224">
        <v>13734.856000000002</v>
      </c>
      <c r="AC1224">
        <v>41912</v>
      </c>
      <c r="AD1224">
        <v>3</v>
      </c>
      <c r="AE1224">
        <v>7.1636658866230485E-5</v>
      </c>
      <c r="AF1224">
        <v>58</v>
      </c>
      <c r="AG1224">
        <v>878</v>
      </c>
      <c r="AH1224">
        <v>6.6059225512528477E-2</v>
      </c>
      <c r="AI1224" s="3">
        <v>289376</v>
      </c>
      <c r="AJ1224" s="3">
        <v>363815.13907502504</v>
      </c>
      <c r="AK1224">
        <v>80</v>
      </c>
      <c r="AL1224">
        <v>365849.59999999998</v>
      </c>
      <c r="AM1224">
        <v>125837</v>
      </c>
      <c r="AN1224">
        <v>184111</v>
      </c>
      <c r="AO1224">
        <v>309948</v>
      </c>
      <c r="AP1224">
        <v>4</v>
      </c>
      <c r="AQ1224">
        <v>0</v>
      </c>
      <c r="AR1224">
        <v>4</v>
      </c>
      <c r="AS1224">
        <v>9.5109018712699431E-2</v>
      </c>
      <c r="AT1224">
        <v>4</v>
      </c>
      <c r="AU1224">
        <v>48</v>
      </c>
      <c r="AV1224">
        <f t="shared" si="79"/>
        <v>52</v>
      </c>
      <c r="AW1224">
        <v>34907</v>
      </c>
      <c r="AX1224">
        <v>0.84</v>
      </c>
      <c r="AY1224">
        <v>294374932.52343601</v>
      </c>
      <c r="AZ1224">
        <v>294374.93252343603</v>
      </c>
      <c r="BA1224">
        <v>6964.4944849574704</v>
      </c>
      <c r="BB1224">
        <v>1.4358543928204526</v>
      </c>
      <c r="BC1224">
        <v>12521</v>
      </c>
      <c r="BD1224">
        <v>7338</v>
      </c>
      <c r="BE1224">
        <v>5183</v>
      </c>
      <c r="BF1224">
        <v>0.12241379310344827</v>
      </c>
      <c r="BG1224">
        <v>576651</v>
      </c>
      <c r="BH1224">
        <v>13.769783657290224</v>
      </c>
      <c r="BI1224">
        <v>4959</v>
      </c>
      <c r="BJ1224">
        <v>38</v>
      </c>
      <c r="BK1224">
        <v>6</v>
      </c>
      <c r="BL1224">
        <v>2</v>
      </c>
      <c r="BM1224">
        <v>0</v>
      </c>
      <c r="BN1224">
        <v>1</v>
      </c>
      <c r="BO1224">
        <v>4</v>
      </c>
      <c r="BP1224">
        <v>1</v>
      </c>
      <c r="BQ1224">
        <v>2</v>
      </c>
      <c r="BR1224">
        <v>4</v>
      </c>
      <c r="BS1224">
        <v>0</v>
      </c>
      <c r="BT1224">
        <v>41948</v>
      </c>
      <c r="BU1224">
        <v>0.85</v>
      </c>
      <c r="BV1224">
        <v>0.53072830000000004</v>
      </c>
      <c r="BW1224">
        <v>234</v>
      </c>
      <c r="BX1224">
        <v>1.3826639999999999</v>
      </c>
      <c r="BY1224">
        <v>-0.58356249999999998</v>
      </c>
      <c r="BZ1224">
        <v>34</v>
      </c>
      <c r="CA1224">
        <v>7</v>
      </c>
      <c r="CB1224">
        <v>1</v>
      </c>
      <c r="CC1224">
        <v>0</v>
      </c>
      <c r="CD1224">
        <v>0</v>
      </c>
      <c r="CE1224">
        <v>4</v>
      </c>
      <c r="CF1224">
        <v>2</v>
      </c>
      <c r="CG1224">
        <v>1</v>
      </c>
      <c r="CH1224">
        <v>5</v>
      </c>
      <c r="CI1224">
        <v>0</v>
      </c>
      <c r="CJ1224">
        <v>41633</v>
      </c>
      <c r="CK1224">
        <v>1.2970480147959551</v>
      </c>
      <c r="CL1224">
        <v>0.6088392755439116</v>
      </c>
      <c r="CM1224">
        <v>214</v>
      </c>
      <c r="CN1224">
        <v>-0.47696221850962678</v>
      </c>
      <c r="CO1224">
        <v>3166</v>
      </c>
      <c r="CP1224">
        <v>-0.2093407779</v>
      </c>
      <c r="CQ1224">
        <v>-0.2466502663</v>
      </c>
      <c r="CR1224">
        <v>35580</v>
      </c>
      <c r="CS1224">
        <v>0.85799999999999998</v>
      </c>
      <c r="CT1224">
        <v>36328</v>
      </c>
      <c r="CU1224">
        <v>0.88267691025999995</v>
      </c>
      <c r="CV1224">
        <v>49</v>
      </c>
      <c r="CW1224">
        <v>18</v>
      </c>
      <c r="CX1224">
        <v>24</v>
      </c>
      <c r="CY1224">
        <v>1479</v>
      </c>
      <c r="CZ1224">
        <v>1270</v>
      </c>
      <c r="DA1224" s="2">
        <v>18408</v>
      </c>
      <c r="DB1224" s="2">
        <v>2475</v>
      </c>
      <c r="DC1224" s="2">
        <v>100.08</v>
      </c>
      <c r="DD1224" s="2">
        <v>3727</v>
      </c>
      <c r="DE1224">
        <v>274</v>
      </c>
      <c r="DF1224">
        <v>29</v>
      </c>
      <c r="DG1224">
        <v>23.83</v>
      </c>
      <c r="DH1224">
        <v>14.3</v>
      </c>
      <c r="DI1224" s="2">
        <v>14.3</v>
      </c>
      <c r="DJ1224">
        <v>-3.92</v>
      </c>
      <c r="DK1224">
        <v>0.94147406834015257</v>
      </c>
      <c r="DL1224">
        <v>1.366742596810934E-2</v>
      </c>
      <c r="DM1224">
        <v>0</v>
      </c>
      <c r="DN1224">
        <v>211.8</v>
      </c>
      <c r="DO1224">
        <v>0.58700000000000008</v>
      </c>
      <c r="DP1224">
        <v>4485.72</v>
      </c>
      <c r="DQ1224" s="2">
        <v>0</v>
      </c>
      <c r="DR1224" s="2">
        <v>2439.7263127599995</v>
      </c>
      <c r="DS1224">
        <v>6.6686466545853281E-3</v>
      </c>
      <c r="DT1224">
        <v>4.2598479937545504</v>
      </c>
      <c r="DU1224">
        <v>1558463.6845759046</v>
      </c>
      <c r="DV1224">
        <v>1</v>
      </c>
    </row>
    <row r="1225" spans="1:126" x14ac:dyDescent="0.15">
      <c r="A1225" t="s">
        <v>2100</v>
      </c>
      <c r="B1225" t="s">
        <v>2150</v>
      </c>
      <c r="C1225">
        <v>26</v>
      </c>
      <c r="D1225">
        <v>59</v>
      </c>
      <c r="E1225" t="s">
        <v>2151</v>
      </c>
      <c r="F1225">
        <v>26059</v>
      </c>
      <c r="G1225" t="s">
        <v>6209</v>
      </c>
      <c r="H1225">
        <v>95.9</v>
      </c>
      <c r="I1225">
        <v>0.4</v>
      </c>
      <c r="J1225">
        <v>0.3</v>
      </c>
      <c r="K1225">
        <v>0.4</v>
      </c>
      <c r="L1225">
        <v>1.2</v>
      </c>
      <c r="M1225">
        <v>1.8</v>
      </c>
      <c r="N1225">
        <f t="shared" si="78"/>
        <v>9201.9000000000015</v>
      </c>
      <c r="O1225">
        <f t="shared" si="76"/>
        <v>798.09999999999854</v>
      </c>
      <c r="P1225">
        <f t="shared" si="77"/>
        <v>0.95771999999999857</v>
      </c>
      <c r="Q1225" s="4">
        <v>26059</v>
      </c>
      <c r="R1225" s="5">
        <v>41.927461000000001</v>
      </c>
      <c r="S1225" s="5">
        <v>-84.637478999999999</v>
      </c>
      <c r="T1225">
        <v>6</v>
      </c>
      <c r="U1225">
        <v>9.8379927560706612E-2</v>
      </c>
      <c r="V1225">
        <v>46617</v>
      </c>
      <c r="W1225">
        <v>46282</v>
      </c>
      <c r="X1225">
        <v>46178</v>
      </c>
      <c r="Y1225">
        <v>45860</v>
      </c>
      <c r="Z1225">
        <v>23315</v>
      </c>
      <c r="AA1225">
        <v>26045</v>
      </c>
      <c r="AB1225">
        <v>16856.625</v>
      </c>
      <c r="AC1225">
        <v>41961</v>
      </c>
      <c r="AD1225">
        <v>1</v>
      </c>
      <c r="AE1225">
        <v>2.1655333708692449E-5</v>
      </c>
      <c r="AF1225">
        <v>106</v>
      </c>
      <c r="AG1225">
        <v>1530</v>
      </c>
      <c r="AH1225">
        <v>6.9281045751633991E-2</v>
      </c>
      <c r="AI1225" s="3">
        <v>262363</v>
      </c>
      <c r="AJ1225" s="3">
        <v>382814.96023906005</v>
      </c>
      <c r="AK1225">
        <v>59</v>
      </c>
      <c r="AL1225">
        <v>388595.19999999995</v>
      </c>
      <c r="AM1225">
        <v>290938</v>
      </c>
      <c r="AN1225">
        <v>155267</v>
      </c>
      <c r="AO1225">
        <v>446205</v>
      </c>
      <c r="AP1225">
        <v>4</v>
      </c>
      <c r="AQ1225">
        <v>0</v>
      </c>
      <c r="AR1225">
        <v>4</v>
      </c>
      <c r="AS1225">
        <v>8.6426688561427781E-2</v>
      </c>
      <c r="AT1225">
        <v>4</v>
      </c>
      <c r="AU1225">
        <v>67</v>
      </c>
      <c r="AV1225">
        <f t="shared" si="79"/>
        <v>71</v>
      </c>
      <c r="AW1225">
        <v>27527</v>
      </c>
      <c r="AX1225">
        <v>0.61</v>
      </c>
      <c r="AY1225">
        <v>1081235379.9275</v>
      </c>
      <c r="AZ1225">
        <v>1081235.3799274999</v>
      </c>
      <c r="BA1225">
        <v>22876.485650855298</v>
      </c>
      <c r="BB1225">
        <v>0.43713007988297026</v>
      </c>
      <c r="BC1225">
        <v>8042</v>
      </c>
      <c r="BD1225">
        <v>16930</v>
      </c>
      <c r="BE1225">
        <v>-8888</v>
      </c>
      <c r="BF1225">
        <v>-0.19066005963489713</v>
      </c>
      <c r="BG1225">
        <v>474022</v>
      </c>
      <c r="BH1225">
        <v>10.265104595261812</v>
      </c>
      <c r="BI1225">
        <v>5655</v>
      </c>
      <c r="BJ1225">
        <v>37</v>
      </c>
      <c r="BK1225">
        <v>8</v>
      </c>
      <c r="BL1225">
        <v>3</v>
      </c>
      <c r="BM1225">
        <v>0</v>
      </c>
      <c r="BN1225">
        <v>0</v>
      </c>
      <c r="BO1225">
        <v>2</v>
      </c>
      <c r="BP1225">
        <v>2</v>
      </c>
      <c r="BQ1225">
        <v>5</v>
      </c>
      <c r="BR1225">
        <v>6</v>
      </c>
      <c r="BS1225">
        <v>0</v>
      </c>
      <c r="BT1225">
        <v>45650</v>
      </c>
      <c r="BU1225">
        <v>0.79</v>
      </c>
      <c r="BV1225">
        <v>0.57486219999999999</v>
      </c>
      <c r="BW1225">
        <v>218</v>
      </c>
      <c r="BX1225">
        <v>1.380066</v>
      </c>
      <c r="BY1225">
        <v>-0.43633290000000002</v>
      </c>
      <c r="BZ1225">
        <v>32</v>
      </c>
      <c r="CA1225">
        <v>8</v>
      </c>
      <c r="CB1225">
        <v>2</v>
      </c>
      <c r="CC1225">
        <v>0</v>
      </c>
      <c r="CD1225">
        <v>0</v>
      </c>
      <c r="CE1225">
        <v>1</v>
      </c>
      <c r="CF1225">
        <v>2</v>
      </c>
      <c r="CG1225">
        <v>3</v>
      </c>
      <c r="CH1225">
        <v>5</v>
      </c>
      <c r="CI1225">
        <v>0</v>
      </c>
      <c r="CJ1225">
        <v>45917</v>
      </c>
      <c r="CK1225">
        <v>1.1542565934185596</v>
      </c>
      <c r="CL1225">
        <v>0.56668150126094052</v>
      </c>
      <c r="CM1225">
        <v>196</v>
      </c>
      <c r="CN1225">
        <v>-0.9079947419035117</v>
      </c>
      <c r="CO1225">
        <v>3740</v>
      </c>
      <c r="CP1225">
        <v>0.15837790199999999</v>
      </c>
      <c r="CQ1225">
        <v>-0.15848901630000001</v>
      </c>
      <c r="CR1225">
        <v>39531</v>
      </c>
      <c r="CS1225">
        <v>0.86099999999999999</v>
      </c>
      <c r="CT1225">
        <v>39298</v>
      </c>
      <c r="CU1225">
        <v>0.86127232984000002</v>
      </c>
      <c r="CV1225">
        <v>44</v>
      </c>
      <c r="CW1225">
        <v>15</v>
      </c>
      <c r="CX1225">
        <v>13</v>
      </c>
      <c r="CY1225">
        <v>1337</v>
      </c>
      <c r="CZ1225">
        <v>2258</v>
      </c>
      <c r="DA1225" s="2">
        <v>19333</v>
      </c>
      <c r="DB1225" s="2">
        <v>3070</v>
      </c>
      <c r="DC1225" s="2">
        <v>125.81</v>
      </c>
      <c r="DD1225" s="2">
        <v>1339</v>
      </c>
      <c r="DE1225">
        <v>659</v>
      </c>
      <c r="DF1225">
        <v>53</v>
      </c>
      <c r="DG1225">
        <v>19.52</v>
      </c>
      <c r="DH1225">
        <v>19.52</v>
      </c>
      <c r="DI1225" s="2">
        <v>13.01</v>
      </c>
      <c r="DJ1225">
        <v>-2.4</v>
      </c>
      <c r="DK1225">
        <v>0.97060179979646521</v>
      </c>
      <c r="DL1225">
        <v>4.5751633986928107E-3</v>
      </c>
      <c r="DM1225">
        <v>0</v>
      </c>
      <c r="DN1225">
        <v>188.1</v>
      </c>
      <c r="DO1225">
        <v>0.46700000000000003</v>
      </c>
      <c r="DP1225">
        <v>14815.53</v>
      </c>
      <c r="DQ1225" s="2">
        <v>0</v>
      </c>
      <c r="DR1225" s="2">
        <v>1939.8252197599998</v>
      </c>
      <c r="DS1225">
        <v>4.9914732391702467E-3</v>
      </c>
      <c r="DT1225">
        <v>3.7820881477780599</v>
      </c>
      <c r="DU1225">
        <v>1469701.3002034447</v>
      </c>
      <c r="DV1225">
        <v>0</v>
      </c>
    </row>
    <row r="1226" spans="1:126" x14ac:dyDescent="0.15">
      <c r="A1226" t="s">
        <v>2100</v>
      </c>
      <c r="B1226" t="s">
        <v>2152</v>
      </c>
      <c r="C1226">
        <v>26</v>
      </c>
      <c r="D1226">
        <v>61</v>
      </c>
      <c r="E1226" t="s">
        <v>2153</v>
      </c>
      <c r="F1226">
        <v>26061</v>
      </c>
      <c r="G1226" t="s">
        <v>6210</v>
      </c>
      <c r="H1226">
        <v>93.6</v>
      </c>
      <c r="I1226">
        <v>0.5</v>
      </c>
      <c r="J1226">
        <v>0.5</v>
      </c>
      <c r="K1226">
        <v>2.9</v>
      </c>
      <c r="L1226">
        <v>1.3</v>
      </c>
      <c r="M1226">
        <v>1.1000000000000001</v>
      </c>
      <c r="N1226">
        <f t="shared" si="78"/>
        <v>8772.7699999999986</v>
      </c>
      <c r="O1226">
        <f t="shared" si="76"/>
        <v>1227.2300000000014</v>
      </c>
      <c r="P1226">
        <f t="shared" si="77"/>
        <v>1.4726760000000021</v>
      </c>
      <c r="Q1226" s="4">
        <v>26061</v>
      </c>
      <c r="R1226" s="5">
        <v>46.998430999999997</v>
      </c>
      <c r="S1226" s="5">
        <v>-88.651908000000006</v>
      </c>
      <c r="T1226">
        <v>5</v>
      </c>
      <c r="U1226">
        <v>0.12781360801603694</v>
      </c>
      <c r="V1226">
        <v>36519</v>
      </c>
      <c r="W1226">
        <v>36739</v>
      </c>
      <c r="X1226">
        <v>36660</v>
      </c>
      <c r="Y1226">
        <v>36169</v>
      </c>
      <c r="Z1226">
        <v>15731</v>
      </c>
      <c r="AA1226">
        <v>26047</v>
      </c>
      <c r="AB1226">
        <v>11513.336000000001</v>
      </c>
      <c r="AC1226">
        <v>37776</v>
      </c>
      <c r="AD1226">
        <v>4</v>
      </c>
      <c r="AE1226">
        <v>1.0911074740861975E-4</v>
      </c>
      <c r="AF1226">
        <v>41</v>
      </c>
      <c r="AG1226">
        <v>177</v>
      </c>
      <c r="AH1226">
        <v>0.23163841807909605</v>
      </c>
      <c r="AI1226" s="3">
        <v>27194</v>
      </c>
      <c r="AJ1226" s="3">
        <v>645829.49936966004</v>
      </c>
      <c r="AK1226">
        <v>94</v>
      </c>
      <c r="AL1226">
        <v>961043.20000000007</v>
      </c>
      <c r="AM1226">
        <v>78596</v>
      </c>
      <c r="AN1226">
        <v>7546</v>
      </c>
      <c r="AO1226">
        <v>86142</v>
      </c>
      <c r="AP1226">
        <v>3</v>
      </c>
      <c r="AQ1226">
        <v>1</v>
      </c>
      <c r="AR1226">
        <v>4</v>
      </c>
      <c r="AS1226">
        <v>0.10887612618743026</v>
      </c>
      <c r="AT1226">
        <v>4</v>
      </c>
      <c r="AU1226">
        <v>38</v>
      </c>
      <c r="AV1226">
        <f t="shared" si="79"/>
        <v>42</v>
      </c>
      <c r="AW1226">
        <v>32497</v>
      </c>
      <c r="AX1226">
        <v>0.91</v>
      </c>
      <c r="AY1226">
        <v>8163970349.2701397</v>
      </c>
      <c r="AZ1226">
        <v>8163970.3492701398</v>
      </c>
      <c r="BA1226">
        <v>227529.63418478399</v>
      </c>
      <c r="BB1226">
        <v>4.3950318980773666E-2</v>
      </c>
      <c r="BC1226">
        <v>17608</v>
      </c>
      <c r="BD1226">
        <v>2218</v>
      </c>
      <c r="BE1226">
        <v>15390</v>
      </c>
      <c r="BF1226">
        <v>0.42142446397765548</v>
      </c>
      <c r="BG1226">
        <v>670560</v>
      </c>
      <c r="BH1226">
        <v>18.291325695581016</v>
      </c>
      <c r="BI1226">
        <v>4274</v>
      </c>
      <c r="BJ1226">
        <v>34</v>
      </c>
      <c r="BK1226">
        <v>6</v>
      </c>
      <c r="BL1226">
        <v>2</v>
      </c>
      <c r="BM1226">
        <v>0</v>
      </c>
      <c r="BN1226">
        <v>0</v>
      </c>
      <c r="BO1226">
        <v>5</v>
      </c>
      <c r="BP1226">
        <v>4</v>
      </c>
      <c r="BQ1226">
        <v>4</v>
      </c>
      <c r="BR1226">
        <v>2</v>
      </c>
      <c r="BS1226">
        <v>0</v>
      </c>
      <c r="BT1226">
        <v>35333</v>
      </c>
      <c r="BU1226">
        <v>0.67</v>
      </c>
      <c r="BV1226">
        <v>0.56823679999999999</v>
      </c>
      <c r="BW1226">
        <v>303</v>
      </c>
      <c r="BX1226">
        <v>1.6132230000000001</v>
      </c>
      <c r="BY1226">
        <v>0.35525020000000002</v>
      </c>
      <c r="BZ1226">
        <v>31</v>
      </c>
      <c r="CA1226">
        <v>4</v>
      </c>
      <c r="CB1226">
        <v>1</v>
      </c>
      <c r="CC1226">
        <v>0</v>
      </c>
      <c r="CD1226">
        <v>0</v>
      </c>
      <c r="CE1226">
        <v>5</v>
      </c>
      <c r="CF1226">
        <v>2</v>
      </c>
      <c r="CG1226">
        <v>3</v>
      </c>
      <c r="CH1226">
        <v>3</v>
      </c>
      <c r="CI1226">
        <v>0</v>
      </c>
      <c r="CJ1226">
        <v>36491</v>
      </c>
      <c r="CK1226">
        <v>1.3427968540187991</v>
      </c>
      <c r="CL1226">
        <v>0.63065368108286568</v>
      </c>
      <c r="CM1226">
        <v>256</v>
      </c>
      <c r="CN1226">
        <v>4.1690030951211828E-2</v>
      </c>
      <c r="CO1226">
        <v>5341</v>
      </c>
      <c r="CP1226">
        <v>0.89111768199999997</v>
      </c>
      <c r="CQ1226">
        <v>0.67346170299999997</v>
      </c>
      <c r="CR1226">
        <v>30590</v>
      </c>
      <c r="CS1226">
        <v>0.84299999999999997</v>
      </c>
      <c r="CT1226">
        <v>30895</v>
      </c>
      <c r="CU1226">
        <v>0.87213067221000007</v>
      </c>
      <c r="CV1226">
        <v>64</v>
      </c>
      <c r="CW1226">
        <v>20</v>
      </c>
      <c r="CX1226">
        <v>32</v>
      </c>
      <c r="CY1226">
        <v>205</v>
      </c>
      <c r="CZ1226">
        <v>280</v>
      </c>
      <c r="DA1226" s="2">
        <v>16460</v>
      </c>
      <c r="DB1226" s="2">
        <v>3930</v>
      </c>
      <c r="DC1226" s="2">
        <v>168.39</v>
      </c>
      <c r="DD1226" s="2">
        <v>2346</v>
      </c>
      <c r="DE1226">
        <v>102</v>
      </c>
      <c r="DF1226">
        <v>1</v>
      </c>
      <c r="DG1226">
        <v>52.45</v>
      </c>
      <c r="DH1226">
        <v>13.8</v>
      </c>
      <c r="DI1226" s="2">
        <v>60.73</v>
      </c>
      <c r="DJ1226">
        <v>-0.57999999999999996</v>
      </c>
      <c r="DK1226">
        <v>1</v>
      </c>
      <c r="DL1226">
        <v>1.1299435028248588E-2</v>
      </c>
      <c r="DM1226">
        <v>0</v>
      </c>
      <c r="DN1226">
        <v>5.0999999999999996</v>
      </c>
      <c r="DO1226">
        <v>8.0000000000000002E-3</v>
      </c>
      <c r="DP1226">
        <v>5.6999999999999993</v>
      </c>
      <c r="DQ1226" s="2">
        <v>157930</v>
      </c>
      <c r="DR1226" s="2">
        <v>1725.5400021800001</v>
      </c>
      <c r="DS1226">
        <v>1.8336093340502074E-3</v>
      </c>
      <c r="DT1226">
        <v>4.3870063842007303</v>
      </c>
      <c r="DU1226">
        <v>4216102.6538926996</v>
      </c>
      <c r="DV1226">
        <v>1</v>
      </c>
    </row>
    <row r="1227" spans="1:126" x14ac:dyDescent="0.15">
      <c r="A1227" t="s">
        <v>2100</v>
      </c>
      <c r="B1227" t="s">
        <v>2154</v>
      </c>
      <c r="C1227">
        <v>26</v>
      </c>
      <c r="D1227">
        <v>63</v>
      </c>
      <c r="E1227" t="s">
        <v>2155</v>
      </c>
      <c r="F1227">
        <v>26063</v>
      </c>
      <c r="G1227" t="s">
        <v>6211</v>
      </c>
      <c r="H1227">
        <v>96.1</v>
      </c>
      <c r="I1227">
        <v>0.4</v>
      </c>
      <c r="J1227">
        <v>0.3</v>
      </c>
      <c r="K1227">
        <v>0.4</v>
      </c>
      <c r="L1227">
        <v>0.8</v>
      </c>
      <c r="M1227">
        <v>2</v>
      </c>
      <c r="N1227">
        <f t="shared" si="78"/>
        <v>9240.2599999999984</v>
      </c>
      <c r="O1227">
        <f t="shared" si="76"/>
        <v>759.7400000000016</v>
      </c>
      <c r="P1227">
        <f t="shared" si="77"/>
        <v>0.91168800000000227</v>
      </c>
      <c r="Q1227" s="4">
        <v>26063</v>
      </c>
      <c r="R1227" s="5">
        <v>43.907615999999997</v>
      </c>
      <c r="S1227" s="5">
        <v>-82.857044999999999</v>
      </c>
      <c r="T1227">
        <v>7</v>
      </c>
      <c r="U1227">
        <v>0.20972582971223325</v>
      </c>
      <c r="V1227">
        <v>33001</v>
      </c>
      <c r="W1227">
        <v>32525</v>
      </c>
      <c r="X1227">
        <v>32290</v>
      </c>
      <c r="Y1227">
        <v>31755</v>
      </c>
      <c r="Z1227">
        <v>16245</v>
      </c>
      <c r="AA1227">
        <v>26049</v>
      </c>
      <c r="AB1227">
        <v>12310.309000000001</v>
      </c>
      <c r="AC1227">
        <v>42161</v>
      </c>
      <c r="AD1227">
        <v>1</v>
      </c>
      <c r="AE1227">
        <v>3.0969340353050479E-5</v>
      </c>
      <c r="AF1227">
        <v>49</v>
      </c>
      <c r="AG1227">
        <v>1205</v>
      </c>
      <c r="AH1227">
        <v>4.0663900414937761E-2</v>
      </c>
      <c r="AI1227" s="3">
        <v>452370</v>
      </c>
      <c r="AJ1227" s="3">
        <v>535090.14061807503</v>
      </c>
      <c r="AK1227">
        <v>120</v>
      </c>
      <c r="AL1227">
        <v>1367840</v>
      </c>
      <c r="AM1227">
        <v>400358</v>
      </c>
      <c r="AN1227">
        <v>367212</v>
      </c>
      <c r="AO1227">
        <v>767570</v>
      </c>
      <c r="AP1227">
        <v>6</v>
      </c>
      <c r="AQ1227">
        <v>1</v>
      </c>
      <c r="AR1227">
        <v>7</v>
      </c>
      <c r="AS1227">
        <v>0.21521906225980017</v>
      </c>
      <c r="AT1227">
        <v>6</v>
      </c>
      <c r="AU1227">
        <v>53</v>
      </c>
      <c r="AV1227">
        <f t="shared" si="79"/>
        <v>59</v>
      </c>
      <c r="AW1227">
        <v>20718</v>
      </c>
      <c r="AX1227">
        <v>0.7</v>
      </c>
      <c r="AY1227">
        <v>2562793668.7880301</v>
      </c>
      <c r="AZ1227">
        <v>2562793.6687880303</v>
      </c>
      <c r="BA1227">
        <v>71044.689057422598</v>
      </c>
      <c r="BB1227">
        <v>0.14075647501134669</v>
      </c>
      <c r="BC1227">
        <v>27046</v>
      </c>
      <c r="BD1227">
        <v>19173</v>
      </c>
      <c r="BE1227">
        <v>7873</v>
      </c>
      <c r="BF1227">
        <v>0.23856852822641739</v>
      </c>
      <c r="BG1227">
        <v>835875</v>
      </c>
      <c r="BH1227">
        <v>25.886497367606069</v>
      </c>
      <c r="BI1227">
        <v>6065</v>
      </c>
      <c r="BJ1227">
        <v>45</v>
      </c>
      <c r="BK1227">
        <v>2</v>
      </c>
      <c r="BL1227">
        <v>3</v>
      </c>
      <c r="BM1227">
        <v>0</v>
      </c>
      <c r="BN1227">
        <v>1</v>
      </c>
      <c r="BO1227">
        <v>2</v>
      </c>
      <c r="BP1227">
        <v>3</v>
      </c>
      <c r="BQ1227">
        <v>3</v>
      </c>
      <c r="BR1227">
        <v>7</v>
      </c>
      <c r="BS1227">
        <v>0</v>
      </c>
      <c r="BT1227">
        <v>32236</v>
      </c>
      <c r="BU1227">
        <v>0.68</v>
      </c>
      <c r="BV1227">
        <v>0.65238910000000006</v>
      </c>
      <c r="BW1227">
        <v>249</v>
      </c>
      <c r="BX1227">
        <v>2.0474000000000001</v>
      </c>
      <c r="BY1227">
        <v>1.0007839999999999</v>
      </c>
      <c r="BZ1227">
        <v>41</v>
      </c>
      <c r="CA1227">
        <v>3</v>
      </c>
      <c r="CB1227">
        <v>3</v>
      </c>
      <c r="CC1227">
        <v>0</v>
      </c>
      <c r="CD1227">
        <v>1</v>
      </c>
      <c r="CE1227">
        <v>2</v>
      </c>
      <c r="CF1227">
        <v>3</v>
      </c>
      <c r="CG1227">
        <v>2</v>
      </c>
      <c r="CH1227">
        <v>7</v>
      </c>
      <c r="CI1227">
        <v>0</v>
      </c>
      <c r="CJ1227">
        <v>32082</v>
      </c>
      <c r="CK1227">
        <v>1.9325478461442553</v>
      </c>
      <c r="CL1227">
        <v>0.61037527593818985</v>
      </c>
      <c r="CM1227">
        <v>220</v>
      </c>
      <c r="CN1227">
        <v>0.4571771190751534</v>
      </c>
      <c r="CO1227">
        <v>2534</v>
      </c>
      <c r="CP1227">
        <v>-4.1406783699999998E-2</v>
      </c>
      <c r="CQ1227">
        <v>0.255453977</v>
      </c>
      <c r="CR1227">
        <v>27793</v>
      </c>
      <c r="CS1227">
        <v>0.87400000000000011</v>
      </c>
      <c r="CT1227">
        <v>27853</v>
      </c>
      <c r="CU1227">
        <v>0.86860152521</v>
      </c>
      <c r="CV1227">
        <v>32</v>
      </c>
      <c r="CW1227">
        <v>16</v>
      </c>
      <c r="CX1227">
        <v>23</v>
      </c>
      <c r="CY1227">
        <v>1860</v>
      </c>
      <c r="CZ1227">
        <v>1802</v>
      </c>
      <c r="DA1227" s="2">
        <v>16950</v>
      </c>
      <c r="DB1227" s="2">
        <v>1975</v>
      </c>
      <c r="DC1227" s="2">
        <v>90</v>
      </c>
      <c r="DD1227" s="2">
        <v>807</v>
      </c>
      <c r="DE1227">
        <v>414</v>
      </c>
      <c r="DF1227">
        <v>68</v>
      </c>
      <c r="DG1227">
        <v>27.93</v>
      </c>
      <c r="DH1227">
        <v>18.62</v>
      </c>
      <c r="DI1227" s="2">
        <v>37.24</v>
      </c>
      <c r="DJ1227">
        <v>-0.74</v>
      </c>
      <c r="DK1227">
        <v>0.92735371487941287</v>
      </c>
      <c r="DL1227">
        <v>9.1286307053941914E-3</v>
      </c>
      <c r="DM1227">
        <v>0</v>
      </c>
      <c r="DN1227">
        <v>310.60000000000002</v>
      </c>
      <c r="DO1227">
        <v>0.57299999999999995</v>
      </c>
      <c r="DP1227">
        <v>11565.580000000002</v>
      </c>
      <c r="DQ1227" s="2">
        <v>0</v>
      </c>
      <c r="DR1227" s="2">
        <v>1013.07200794</v>
      </c>
      <c r="DS1227">
        <v>7.6079496598735962E-4</v>
      </c>
      <c r="DT1227">
        <v>6.6802263891687801</v>
      </c>
      <c r="DU1227">
        <v>9137480.8641606234</v>
      </c>
      <c r="DV1227">
        <v>1</v>
      </c>
    </row>
    <row r="1228" spans="1:126" x14ac:dyDescent="0.15">
      <c r="A1228" t="s">
        <v>2100</v>
      </c>
      <c r="B1228" t="s">
        <v>2156</v>
      </c>
      <c r="C1228">
        <v>26</v>
      </c>
      <c r="D1228">
        <v>65</v>
      </c>
      <c r="E1228" t="s">
        <v>2157</v>
      </c>
      <c r="F1228">
        <v>26065</v>
      </c>
      <c r="G1228" t="s">
        <v>6212</v>
      </c>
      <c r="H1228">
        <v>72.400000000000006</v>
      </c>
      <c r="I1228">
        <v>11.4</v>
      </c>
      <c r="J1228">
        <v>0.4</v>
      </c>
      <c r="K1228">
        <v>5.2</v>
      </c>
      <c r="L1228">
        <v>3.3</v>
      </c>
      <c r="M1228">
        <v>7.3</v>
      </c>
      <c r="N1228">
        <f t="shared" si="78"/>
        <v>5463.1000000000013</v>
      </c>
      <c r="O1228">
        <f t="shared" si="76"/>
        <v>4536.8999999999987</v>
      </c>
      <c r="P1228">
        <f t="shared" si="77"/>
        <v>5.4442800000000009</v>
      </c>
      <c r="Q1228" s="4">
        <v>26065</v>
      </c>
      <c r="R1228" s="5">
        <v>42.603534000000003</v>
      </c>
      <c r="S1228" s="5">
        <v>-84.373811000000003</v>
      </c>
      <c r="T1228">
        <v>2</v>
      </c>
      <c r="U1228">
        <v>7.2448507479952295E-2</v>
      </c>
      <c r="V1228">
        <v>281323</v>
      </c>
      <c r="W1228">
        <v>282562</v>
      </c>
      <c r="X1228">
        <v>283491</v>
      </c>
      <c r="Y1228">
        <v>285674</v>
      </c>
      <c r="Z1228">
        <v>136679</v>
      </c>
      <c r="AA1228">
        <v>26051</v>
      </c>
      <c r="AB1228">
        <v>105023.08900000001</v>
      </c>
      <c r="AC1228">
        <v>45679</v>
      </c>
      <c r="AD1228">
        <v>13</v>
      </c>
      <c r="AE1228">
        <v>4.5856834961250974E-5</v>
      </c>
      <c r="AF1228">
        <v>136</v>
      </c>
      <c r="AG1228">
        <v>944</v>
      </c>
      <c r="AH1228">
        <v>0.1440677966101695</v>
      </c>
      <c r="AI1228" s="3">
        <v>200578</v>
      </c>
      <c r="AJ1228" s="3">
        <v>355916.78728779999</v>
      </c>
      <c r="AK1228">
        <v>40</v>
      </c>
      <c r="AL1228">
        <v>359027.20000000001</v>
      </c>
      <c r="AM1228">
        <v>127362</v>
      </c>
      <c r="AN1228">
        <v>121562</v>
      </c>
      <c r="AO1228">
        <v>248924</v>
      </c>
      <c r="AP1228">
        <v>23</v>
      </c>
      <c r="AQ1228">
        <v>3</v>
      </c>
      <c r="AR1228">
        <v>26</v>
      </c>
      <c r="AS1228">
        <v>9.201520374289536E-2</v>
      </c>
      <c r="AT1228">
        <v>28</v>
      </c>
      <c r="AU1228">
        <v>172</v>
      </c>
      <c r="AV1228">
        <f t="shared" si="79"/>
        <v>200</v>
      </c>
      <c r="AW1228">
        <v>283491</v>
      </c>
      <c r="AX1228">
        <v>1</v>
      </c>
      <c r="AY1228">
        <v>763951943.50424695</v>
      </c>
      <c r="AZ1228">
        <v>763951.943504247</v>
      </c>
      <c r="BA1228">
        <v>2805.4346181666501</v>
      </c>
      <c r="BB1228">
        <v>3.5645100888271615</v>
      </c>
      <c r="BC1228">
        <v>106374</v>
      </c>
      <c r="BD1228">
        <v>95391</v>
      </c>
      <c r="BE1228">
        <v>10983</v>
      </c>
      <c r="BF1228">
        <v>3.904053347931026E-2</v>
      </c>
      <c r="BG1228">
        <v>4326128</v>
      </c>
      <c r="BH1228">
        <v>15.260195209018981</v>
      </c>
      <c r="BI1228">
        <v>20361</v>
      </c>
      <c r="BJ1228">
        <v>179</v>
      </c>
      <c r="BK1228">
        <v>37</v>
      </c>
      <c r="BL1228">
        <v>77</v>
      </c>
      <c r="BM1228">
        <v>11</v>
      </c>
      <c r="BN1228">
        <v>39</v>
      </c>
      <c r="BO1228">
        <v>59</v>
      </c>
      <c r="BP1228">
        <v>5</v>
      </c>
      <c r="BQ1228">
        <v>27</v>
      </c>
      <c r="BR1228">
        <v>13</v>
      </c>
      <c r="BS1228">
        <v>1</v>
      </c>
      <c r="BT1228">
        <v>277633</v>
      </c>
      <c r="BU1228">
        <v>0.81</v>
      </c>
      <c r="BV1228">
        <v>0.6587847</v>
      </c>
      <c r="BW1228">
        <v>2221</v>
      </c>
      <c r="BX1228">
        <v>1.6136410000000001</v>
      </c>
      <c r="BY1228">
        <v>0.63943369999999999</v>
      </c>
      <c r="BZ1228">
        <v>177</v>
      </c>
      <c r="CA1228">
        <v>34</v>
      </c>
      <c r="CB1228">
        <v>72</v>
      </c>
      <c r="CC1228">
        <v>5</v>
      </c>
      <c r="CD1228">
        <v>43</v>
      </c>
      <c r="CE1228">
        <v>50</v>
      </c>
      <c r="CF1228">
        <v>3</v>
      </c>
      <c r="CG1228">
        <v>23</v>
      </c>
      <c r="CH1228">
        <v>11</v>
      </c>
      <c r="CI1228">
        <v>2</v>
      </c>
      <c r="CJ1228">
        <v>284263</v>
      </c>
      <c r="CK1228">
        <v>1.4775049865793297</v>
      </c>
      <c r="CL1228">
        <v>0.64093120675054738</v>
      </c>
      <c r="CM1228">
        <v>1931</v>
      </c>
      <c r="CN1228">
        <v>0.11729737521866378</v>
      </c>
      <c r="CO1228">
        <v>51997</v>
      </c>
      <c r="CP1228">
        <v>0.18146894799999999</v>
      </c>
      <c r="CQ1228">
        <v>0.12608576299999999</v>
      </c>
      <c r="CR1228">
        <v>239605</v>
      </c>
      <c r="CS1228">
        <v>0.83599999999999997</v>
      </c>
      <c r="CT1228">
        <v>244751</v>
      </c>
      <c r="CU1228">
        <v>0.88153562007999997</v>
      </c>
      <c r="CV1228">
        <v>910</v>
      </c>
      <c r="CW1228">
        <v>213</v>
      </c>
      <c r="CX1228">
        <v>302</v>
      </c>
      <c r="CY1228">
        <v>1217</v>
      </c>
      <c r="CZ1228">
        <v>1477</v>
      </c>
      <c r="DA1228" s="2">
        <v>187889</v>
      </c>
      <c r="DB1228" s="2">
        <v>37670</v>
      </c>
      <c r="DC1228" s="2">
        <v>221.09</v>
      </c>
      <c r="DD1228" s="2">
        <v>69455</v>
      </c>
      <c r="DE1228">
        <v>455</v>
      </c>
      <c r="DF1228">
        <v>34</v>
      </c>
      <c r="DG1228">
        <v>54.92</v>
      </c>
      <c r="DH1228">
        <v>5.31</v>
      </c>
      <c r="DI1228" s="2">
        <v>18.78</v>
      </c>
      <c r="DJ1228">
        <v>-3.38</v>
      </c>
      <c r="DK1228">
        <v>0.97579495258702353</v>
      </c>
      <c r="DL1228">
        <v>7.4152542372881358E-3</v>
      </c>
      <c r="DM1228">
        <v>0</v>
      </c>
      <c r="DN1228">
        <v>129.4</v>
      </c>
      <c r="DO1228">
        <v>0.35799999999999998</v>
      </c>
      <c r="DP1228">
        <v>178.25</v>
      </c>
      <c r="DQ1228" s="2">
        <v>0</v>
      </c>
      <c r="DR1228" s="2">
        <v>3394.0215214299988</v>
      </c>
      <c r="DS1228">
        <v>9.7984348502245244E-3</v>
      </c>
      <c r="DT1228">
        <v>3.81708855293759</v>
      </c>
      <c r="DU1228">
        <v>1370438.6153132347</v>
      </c>
      <c r="DV1228">
        <v>1</v>
      </c>
    </row>
    <row r="1229" spans="1:126" x14ac:dyDescent="0.15">
      <c r="A1229" t="s">
        <v>2100</v>
      </c>
      <c r="B1229" t="s">
        <v>2158</v>
      </c>
      <c r="C1229">
        <v>26</v>
      </c>
      <c r="D1229">
        <v>67</v>
      </c>
      <c r="E1229" t="s">
        <v>2159</v>
      </c>
      <c r="F1229">
        <v>26067</v>
      </c>
      <c r="G1229" t="s">
        <v>6213</v>
      </c>
      <c r="H1229">
        <v>89.1</v>
      </c>
      <c r="I1229">
        <v>4.5999999999999996</v>
      </c>
      <c r="J1229">
        <v>0.4</v>
      </c>
      <c r="K1229">
        <v>0.4</v>
      </c>
      <c r="L1229">
        <v>1.1000000000000001</v>
      </c>
      <c r="M1229">
        <v>4.4000000000000004</v>
      </c>
      <c r="N1229">
        <f t="shared" si="78"/>
        <v>7980.8599999999979</v>
      </c>
      <c r="O1229">
        <f t="shared" si="76"/>
        <v>2019.1400000000021</v>
      </c>
      <c r="P1229">
        <f t="shared" si="77"/>
        <v>2.4229680000000036</v>
      </c>
      <c r="Q1229" s="4">
        <v>26067</v>
      </c>
      <c r="R1229" s="5">
        <v>42.944650000000003</v>
      </c>
      <c r="S1229" s="5">
        <v>-85.073766000000006</v>
      </c>
      <c r="T1229">
        <v>4</v>
      </c>
      <c r="U1229">
        <v>0.13209858400575308</v>
      </c>
      <c r="V1229">
        <v>64149</v>
      </c>
      <c r="W1229">
        <v>63976</v>
      </c>
      <c r="X1229">
        <v>64064</v>
      </c>
      <c r="Y1229">
        <v>64051</v>
      </c>
      <c r="Z1229">
        <v>34927</v>
      </c>
      <c r="AA1229">
        <v>26053</v>
      </c>
      <c r="AB1229">
        <v>24257.965</v>
      </c>
      <c r="AC1229">
        <v>49124</v>
      </c>
      <c r="AD1229">
        <v>3</v>
      </c>
      <c r="AE1229">
        <v>4.6828171828171828E-5</v>
      </c>
      <c r="AF1229">
        <v>123</v>
      </c>
      <c r="AG1229">
        <v>1109</v>
      </c>
      <c r="AH1229">
        <v>0.1109107303877367</v>
      </c>
      <c r="AI1229" s="3">
        <v>248418</v>
      </c>
      <c r="AJ1229" s="3">
        <v>365634.33349817502</v>
      </c>
      <c r="AK1229">
        <v>70</v>
      </c>
      <c r="AL1229">
        <v>371366.40000000002</v>
      </c>
      <c r="AM1229">
        <v>301054</v>
      </c>
      <c r="AN1229">
        <v>171131</v>
      </c>
      <c r="AO1229">
        <v>472185</v>
      </c>
      <c r="AP1229">
        <v>8</v>
      </c>
      <c r="AQ1229">
        <v>1</v>
      </c>
      <c r="AR1229">
        <v>9</v>
      </c>
      <c r="AS1229">
        <v>0.14067775415780917</v>
      </c>
      <c r="AT1229">
        <v>8</v>
      </c>
      <c r="AU1229">
        <v>61</v>
      </c>
      <c r="AV1229">
        <f t="shared" si="79"/>
        <v>69</v>
      </c>
      <c r="AW1229">
        <v>32206</v>
      </c>
      <c r="AX1229">
        <v>0.5</v>
      </c>
      <c r="AY1229">
        <v>708481721.17951298</v>
      </c>
      <c r="AZ1229">
        <v>708481.72117951303</v>
      </c>
      <c r="BA1229">
        <v>11533.633229200799</v>
      </c>
      <c r="BB1229">
        <v>0.86702947815975684</v>
      </c>
      <c r="BC1229">
        <v>18663</v>
      </c>
      <c r="BD1229">
        <v>21584</v>
      </c>
      <c r="BE1229">
        <v>-2921</v>
      </c>
      <c r="BF1229">
        <v>-4.5534614725093139E-2</v>
      </c>
      <c r="BG1229">
        <v>499484</v>
      </c>
      <c r="BH1229">
        <v>7.7966408591408589</v>
      </c>
      <c r="BI1229">
        <v>6345</v>
      </c>
      <c r="BJ1229">
        <v>37</v>
      </c>
      <c r="BK1229">
        <v>7</v>
      </c>
      <c r="BL1229">
        <v>3</v>
      </c>
      <c r="BM1229">
        <v>0</v>
      </c>
      <c r="BN1229">
        <v>0</v>
      </c>
      <c r="BO1229">
        <v>4</v>
      </c>
      <c r="BP1229">
        <v>2</v>
      </c>
      <c r="BQ1229">
        <v>7</v>
      </c>
      <c r="BR1229">
        <v>6</v>
      </c>
      <c r="BS1229">
        <v>0</v>
      </c>
      <c r="BT1229">
        <v>62574</v>
      </c>
      <c r="BU1229">
        <v>0.84</v>
      </c>
      <c r="BV1229">
        <v>0.56083839999999996</v>
      </c>
      <c r="BW1229">
        <v>245</v>
      </c>
      <c r="BX1229">
        <v>1.054751</v>
      </c>
      <c r="BY1229">
        <v>-0.92789029999999995</v>
      </c>
      <c r="BZ1229">
        <v>40</v>
      </c>
      <c r="CA1229">
        <v>6</v>
      </c>
      <c r="CB1229">
        <v>1</v>
      </c>
      <c r="CC1229">
        <v>0</v>
      </c>
      <c r="CD1229">
        <v>0</v>
      </c>
      <c r="CE1229">
        <v>5</v>
      </c>
      <c r="CF1229">
        <v>2</v>
      </c>
      <c r="CG1229">
        <v>2</v>
      </c>
      <c r="CH1229">
        <v>4</v>
      </c>
      <c r="CI1229">
        <v>0</v>
      </c>
      <c r="CJ1229">
        <v>64299</v>
      </c>
      <c r="CK1229">
        <v>0.93314048429991137</v>
      </c>
      <c r="CL1229">
        <v>0.61185663729425455</v>
      </c>
      <c r="CM1229">
        <v>221</v>
      </c>
      <c r="CN1229">
        <v>-1.0818209726492425</v>
      </c>
      <c r="CO1229">
        <v>5484</v>
      </c>
      <c r="CP1229">
        <v>0.41706978300000003</v>
      </c>
      <c r="CQ1229">
        <v>4.0144975999999999E-2</v>
      </c>
      <c r="CR1229">
        <v>56243</v>
      </c>
      <c r="CS1229">
        <v>0.875</v>
      </c>
      <c r="CT1229">
        <v>55874</v>
      </c>
      <c r="CU1229">
        <v>0.87750340268000004</v>
      </c>
      <c r="CV1229">
        <v>72</v>
      </c>
      <c r="CW1229">
        <v>24</v>
      </c>
      <c r="CX1229">
        <v>21</v>
      </c>
      <c r="CY1229">
        <v>1640</v>
      </c>
      <c r="CZ1229">
        <v>1736</v>
      </c>
      <c r="DA1229" s="2">
        <v>27130</v>
      </c>
      <c r="DB1229" s="2">
        <v>4905</v>
      </c>
      <c r="DC1229" s="2">
        <v>96.76</v>
      </c>
      <c r="DD1229" s="2">
        <v>5702</v>
      </c>
      <c r="DE1229">
        <v>515</v>
      </c>
      <c r="DF1229">
        <v>62</v>
      </c>
      <c r="DG1229">
        <v>9.36</v>
      </c>
      <c r="DH1229">
        <v>12.49</v>
      </c>
      <c r="DI1229" s="2">
        <v>9.36</v>
      </c>
      <c r="DJ1229">
        <v>-3.07</v>
      </c>
      <c r="DK1229">
        <v>0.98374111376792339</v>
      </c>
      <c r="DL1229">
        <v>1.2623985572587917E-2</v>
      </c>
      <c r="DM1229">
        <v>0</v>
      </c>
      <c r="DN1229">
        <v>184.1</v>
      </c>
      <c r="DO1229">
        <v>0.50700000000000001</v>
      </c>
      <c r="DP1229">
        <v>2721.7200000000003</v>
      </c>
      <c r="DQ1229" s="2">
        <v>0</v>
      </c>
      <c r="DR1229" s="2">
        <v>450.69907426000003</v>
      </c>
      <c r="DS1229">
        <v>2.2821127506582979E-3</v>
      </c>
      <c r="DT1229">
        <v>4.45477005570375</v>
      </c>
      <c r="DU1229">
        <v>1654351.9184145012</v>
      </c>
      <c r="DV1229">
        <v>1</v>
      </c>
    </row>
    <row r="1230" spans="1:126" x14ac:dyDescent="0.15">
      <c r="A1230" t="s">
        <v>2100</v>
      </c>
      <c r="B1230" t="s">
        <v>2160</v>
      </c>
      <c r="C1230">
        <v>26</v>
      </c>
      <c r="D1230">
        <v>69</v>
      </c>
      <c r="E1230" t="s">
        <v>2161</v>
      </c>
      <c r="F1230">
        <v>26069</v>
      </c>
      <c r="G1230" t="s">
        <v>6214</v>
      </c>
      <c r="H1230">
        <v>95.5</v>
      </c>
      <c r="I1230">
        <v>0.5</v>
      </c>
      <c r="J1230">
        <v>0.6</v>
      </c>
      <c r="K1230">
        <v>0.5</v>
      </c>
      <c r="L1230">
        <v>1.4</v>
      </c>
      <c r="M1230">
        <v>1.6</v>
      </c>
      <c r="N1230">
        <f t="shared" si="78"/>
        <v>9125.6299999999992</v>
      </c>
      <c r="O1230">
        <f t="shared" si="76"/>
        <v>874.3700000000008</v>
      </c>
      <c r="P1230">
        <f t="shared" si="77"/>
        <v>1.0492440000000014</v>
      </c>
      <c r="Q1230" s="4">
        <v>26069</v>
      </c>
      <c r="R1230" s="5">
        <v>44.329481999999999</v>
      </c>
      <c r="S1230" s="5">
        <v>-82.849444000000005</v>
      </c>
      <c r="T1230">
        <v>7</v>
      </c>
      <c r="U1230">
        <v>0.19418465716097427</v>
      </c>
      <c r="V1230">
        <v>25880</v>
      </c>
      <c r="W1230">
        <v>25504</v>
      </c>
      <c r="X1230">
        <v>25401</v>
      </c>
      <c r="Y1230">
        <v>25325</v>
      </c>
      <c r="Z1230">
        <v>12492</v>
      </c>
      <c r="AA1230">
        <v>26055</v>
      </c>
      <c r="AB1230">
        <v>8137.0229999999992</v>
      </c>
      <c r="AC1230">
        <v>37317</v>
      </c>
      <c r="AD1230">
        <v>3</v>
      </c>
      <c r="AE1230">
        <v>1.1810558639423645E-4</v>
      </c>
      <c r="AF1230">
        <v>38</v>
      </c>
      <c r="AG1230">
        <v>283</v>
      </c>
      <c r="AH1230">
        <v>0.13427561837455831</v>
      </c>
      <c r="AI1230" s="3">
        <v>37996</v>
      </c>
      <c r="AJ1230" s="3">
        <v>351433.97517367505</v>
      </c>
      <c r="AK1230">
        <v>73</v>
      </c>
      <c r="AL1230">
        <v>1210060.8</v>
      </c>
      <c r="AM1230">
        <v>114817</v>
      </c>
      <c r="AN1230">
        <v>24120</v>
      </c>
      <c r="AO1230">
        <v>138937</v>
      </c>
      <c r="AP1230">
        <v>2</v>
      </c>
      <c r="AQ1230">
        <v>1</v>
      </c>
      <c r="AR1230">
        <v>3</v>
      </c>
      <c r="AS1230">
        <v>0.11762860727728983</v>
      </c>
      <c r="AT1230">
        <v>3</v>
      </c>
      <c r="AU1230">
        <v>32</v>
      </c>
      <c r="AV1230">
        <f t="shared" si="79"/>
        <v>35</v>
      </c>
      <c r="AW1230">
        <v>18433</v>
      </c>
      <c r="AX1230">
        <v>0.76</v>
      </c>
      <c r="AY1230">
        <v>1446796450.9324601</v>
      </c>
      <c r="AZ1230">
        <v>1446796.4509324601</v>
      </c>
      <c r="BA1230">
        <v>53105.7483961537</v>
      </c>
      <c r="BB1230">
        <v>0.18830353214124504</v>
      </c>
      <c r="BC1230">
        <v>12052</v>
      </c>
      <c r="BD1230">
        <v>2857</v>
      </c>
      <c r="BE1230">
        <v>9195</v>
      </c>
      <c r="BF1230">
        <v>0.35529366306027821</v>
      </c>
      <c r="BG1230">
        <v>283070</v>
      </c>
      <c r="BH1230">
        <v>11.14404944687217</v>
      </c>
      <c r="BI1230">
        <v>4382</v>
      </c>
      <c r="BJ1230">
        <v>19</v>
      </c>
      <c r="BK1230">
        <v>7</v>
      </c>
      <c r="BL1230">
        <v>4</v>
      </c>
      <c r="BM1230">
        <v>0</v>
      </c>
      <c r="BN1230">
        <v>0</v>
      </c>
      <c r="BO1230">
        <v>1</v>
      </c>
      <c r="BP1230">
        <v>2</v>
      </c>
      <c r="BQ1230">
        <v>1</v>
      </c>
      <c r="BR1230">
        <v>6</v>
      </c>
      <c r="BS1230">
        <v>0</v>
      </c>
      <c r="BT1230">
        <v>25817</v>
      </c>
      <c r="BU1230">
        <v>0.68</v>
      </c>
      <c r="BV1230">
        <v>0.67499290000000001</v>
      </c>
      <c r="BW1230">
        <v>176</v>
      </c>
      <c r="BX1230">
        <v>1.5493669999999999</v>
      </c>
      <c r="BY1230">
        <v>0.58649439999999997</v>
      </c>
      <c r="BZ1230">
        <v>20</v>
      </c>
      <c r="CA1230">
        <v>7</v>
      </c>
      <c r="CB1230">
        <v>3</v>
      </c>
      <c r="CC1230">
        <v>0</v>
      </c>
      <c r="CD1230">
        <v>0</v>
      </c>
      <c r="CE1230">
        <v>1</v>
      </c>
      <c r="CF1230">
        <v>2</v>
      </c>
      <c r="CG1230">
        <v>1</v>
      </c>
      <c r="CH1230">
        <v>4</v>
      </c>
      <c r="CI1230">
        <v>0</v>
      </c>
      <c r="CJ1230">
        <v>25391</v>
      </c>
      <c r="CK1230">
        <v>1.4965932810838485</v>
      </c>
      <c r="CL1230">
        <v>0.60470385643721392</v>
      </c>
      <c r="CM1230">
        <v>148</v>
      </c>
      <c r="CN1230">
        <v>-0.13566925326496052</v>
      </c>
      <c r="CO1230">
        <v>2044</v>
      </c>
      <c r="CP1230">
        <v>-0.3884703712</v>
      </c>
      <c r="CQ1230">
        <v>-0.32061556720000001</v>
      </c>
      <c r="CR1230">
        <v>21545</v>
      </c>
      <c r="CS1230">
        <v>0.85099999999999998</v>
      </c>
      <c r="CT1230">
        <v>21713</v>
      </c>
      <c r="CU1230">
        <v>0.85670162333000011</v>
      </c>
      <c r="CV1230">
        <v>36</v>
      </c>
      <c r="CW1230">
        <v>13</v>
      </c>
      <c r="CX1230">
        <v>15</v>
      </c>
      <c r="CY1230">
        <v>183</v>
      </c>
      <c r="CZ1230">
        <v>448</v>
      </c>
      <c r="DA1230" s="2">
        <v>11061</v>
      </c>
      <c r="DB1230" s="2">
        <v>1420</v>
      </c>
      <c r="DC1230" s="2">
        <v>114.04</v>
      </c>
      <c r="DD1230" s="2">
        <v>991</v>
      </c>
      <c r="DE1230">
        <v>157</v>
      </c>
      <c r="DF1230">
        <v>12</v>
      </c>
      <c r="DG1230">
        <v>43.26</v>
      </c>
      <c r="DH1230">
        <v>19.66</v>
      </c>
      <c r="DI1230" s="2">
        <v>15.73</v>
      </c>
      <c r="DJ1230">
        <v>-0.17</v>
      </c>
      <c r="DK1230">
        <v>0.93601958100852722</v>
      </c>
      <c r="DL1230">
        <v>0</v>
      </c>
      <c r="DM1230">
        <v>0</v>
      </c>
      <c r="DN1230">
        <v>32.9</v>
      </c>
      <c r="DO1230">
        <v>9.4E-2</v>
      </c>
      <c r="DP1230">
        <v>853.11</v>
      </c>
      <c r="DQ1230" s="2">
        <v>114539</v>
      </c>
      <c r="DR1230" s="2">
        <v>142.19558065000001</v>
      </c>
      <c r="DS1230">
        <v>1.2274841571950764E-4</v>
      </c>
      <c r="DT1230">
        <v>6.3429290387033603</v>
      </c>
      <c r="DU1230">
        <v>7675329.7869166192</v>
      </c>
      <c r="DV1230">
        <v>1</v>
      </c>
    </row>
    <row r="1231" spans="1:126" x14ac:dyDescent="0.15">
      <c r="A1231" t="s">
        <v>2100</v>
      </c>
      <c r="B1231" t="s">
        <v>2162</v>
      </c>
      <c r="C1231">
        <v>26</v>
      </c>
      <c r="D1231">
        <v>71</v>
      </c>
      <c r="E1231" t="s">
        <v>2163</v>
      </c>
      <c r="F1231">
        <v>26071</v>
      </c>
      <c r="G1231" t="s">
        <v>6215</v>
      </c>
      <c r="H1231">
        <v>96.2</v>
      </c>
      <c r="I1231">
        <v>0.1</v>
      </c>
      <c r="J1231">
        <v>0.8</v>
      </c>
      <c r="K1231">
        <v>0.3</v>
      </c>
      <c r="L1231">
        <v>1.2</v>
      </c>
      <c r="M1231">
        <v>1.4</v>
      </c>
      <c r="N1231">
        <f t="shared" si="78"/>
        <v>9258.58</v>
      </c>
      <c r="O1231">
        <f t="shared" si="76"/>
        <v>741.42000000000007</v>
      </c>
      <c r="P1231">
        <f t="shared" si="77"/>
        <v>0.88970400000000038</v>
      </c>
      <c r="Q1231" s="4">
        <v>26071</v>
      </c>
      <c r="R1231" s="5">
        <v>46.170254</v>
      </c>
      <c r="S1231" s="5">
        <v>-88.540526</v>
      </c>
      <c r="T1231">
        <v>7</v>
      </c>
      <c r="U1231">
        <v>0.27035386558041513</v>
      </c>
      <c r="V1231">
        <v>11837</v>
      </c>
      <c r="W1231">
        <v>11615</v>
      </c>
      <c r="X1231">
        <v>11507</v>
      </c>
      <c r="Y1231">
        <v>11315</v>
      </c>
      <c r="Z1231">
        <v>5775</v>
      </c>
      <c r="AA1231">
        <v>26057</v>
      </c>
      <c r="AB1231">
        <v>3878.165</v>
      </c>
      <c r="AC1231">
        <v>33663</v>
      </c>
      <c r="AD1231">
        <v>1</v>
      </c>
      <c r="AE1231">
        <v>8.6903623881115841E-5</v>
      </c>
      <c r="AF1231">
        <v>17</v>
      </c>
      <c r="AG1231">
        <v>117</v>
      </c>
      <c r="AH1231">
        <v>0.14529914529914531</v>
      </c>
      <c r="AI1231" s="3">
        <v>22939</v>
      </c>
      <c r="AJ1231" s="3">
        <v>746325.90861119505</v>
      </c>
      <c r="AK1231">
        <v>94</v>
      </c>
      <c r="AL1231">
        <v>775142.40000000002</v>
      </c>
      <c r="AM1231">
        <v>657506</v>
      </c>
      <c r="AN1231">
        <v>5894</v>
      </c>
      <c r="AO1231">
        <v>663400</v>
      </c>
      <c r="AP1231">
        <v>1</v>
      </c>
      <c r="AQ1231">
        <v>0</v>
      </c>
      <c r="AR1231">
        <v>1</v>
      </c>
      <c r="AS1231">
        <v>8.6095566078346966E-2</v>
      </c>
      <c r="AT1231">
        <v>1</v>
      </c>
      <c r="AU1231">
        <v>13</v>
      </c>
      <c r="AV1231">
        <f t="shared" si="79"/>
        <v>14</v>
      </c>
      <c r="AW1231">
        <v>2558</v>
      </c>
      <c r="AX1231">
        <v>0.24</v>
      </c>
      <c r="AY1231">
        <v>1720150698.3236799</v>
      </c>
      <c r="AZ1231">
        <v>1720150.6983236799</v>
      </c>
      <c r="BA1231">
        <v>130533.152172506</v>
      </c>
      <c r="BB1231">
        <v>7.660889079568467E-2</v>
      </c>
      <c r="BC1231">
        <v>13820</v>
      </c>
      <c r="BD1231">
        <v>11870</v>
      </c>
      <c r="BE1231">
        <v>1950</v>
      </c>
      <c r="BF1231">
        <v>0.16473768691391399</v>
      </c>
      <c r="BG1231">
        <v>161985</v>
      </c>
      <c r="BH1231">
        <v>14.077083514382549</v>
      </c>
      <c r="BI1231">
        <v>2546</v>
      </c>
      <c r="BJ1231">
        <v>13</v>
      </c>
      <c r="BK1231">
        <v>0</v>
      </c>
      <c r="BL1231">
        <v>1</v>
      </c>
      <c r="BM1231">
        <v>0</v>
      </c>
      <c r="BN1231">
        <v>0</v>
      </c>
      <c r="BO1231">
        <v>1</v>
      </c>
      <c r="BP1231">
        <v>0</v>
      </c>
      <c r="BQ1231">
        <v>3</v>
      </c>
      <c r="BR1231">
        <v>2</v>
      </c>
      <c r="BS1231">
        <v>0</v>
      </c>
      <c r="BT1231">
        <v>11633</v>
      </c>
      <c r="BU1231">
        <v>0.6</v>
      </c>
      <c r="BV1231">
        <v>0.61799219999999999</v>
      </c>
      <c r="BW1231">
        <v>129</v>
      </c>
      <c r="BX1231">
        <v>1.719247</v>
      </c>
      <c r="BY1231">
        <v>1.111434</v>
      </c>
      <c r="BZ1231">
        <v>14</v>
      </c>
      <c r="CA1231">
        <v>0</v>
      </c>
      <c r="CB1231">
        <v>1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2</v>
      </c>
      <c r="CI1231">
        <v>0</v>
      </c>
      <c r="CJ1231">
        <v>11357</v>
      </c>
      <c r="CK1231">
        <v>1.761028440609316</v>
      </c>
      <c r="CL1231">
        <v>0.6316455696202532</v>
      </c>
      <c r="CM1231">
        <v>109</v>
      </c>
      <c r="CN1231">
        <v>0.89244930663356836</v>
      </c>
      <c r="CO1231">
        <v>1091</v>
      </c>
      <c r="CP1231">
        <v>-0.21124850549999999</v>
      </c>
      <c r="CQ1231">
        <v>0.18096448600000001</v>
      </c>
      <c r="CR1231">
        <v>9798</v>
      </c>
      <c r="CS1231">
        <v>0.86599999999999999</v>
      </c>
      <c r="CT1231">
        <v>9908</v>
      </c>
      <c r="CU1231">
        <v>0.86919763918000004</v>
      </c>
      <c r="CV1231">
        <v>14</v>
      </c>
      <c r="CW1231">
        <v>5</v>
      </c>
      <c r="CX1231">
        <v>8</v>
      </c>
      <c r="CY1231">
        <v>125</v>
      </c>
      <c r="CZ1231">
        <v>194</v>
      </c>
      <c r="DA1231" s="2">
        <v>5449</v>
      </c>
      <c r="DB1231" s="2">
        <v>780</v>
      </c>
      <c r="DC1231" s="2">
        <v>112.89</v>
      </c>
      <c r="DD1231" s="2">
        <v>391</v>
      </c>
      <c r="DE1231">
        <v>61</v>
      </c>
      <c r="DF1231">
        <v>8</v>
      </c>
      <c r="DG1231">
        <v>34.729999999999997</v>
      </c>
      <c r="DH1231">
        <v>17.37</v>
      </c>
      <c r="DI1231" s="2">
        <v>60.78</v>
      </c>
      <c r="DJ1231">
        <v>-2.88</v>
      </c>
      <c r="DK1231">
        <v>0.9844805789267187</v>
      </c>
      <c r="DL1231">
        <v>0</v>
      </c>
      <c r="DM1231">
        <v>0</v>
      </c>
      <c r="DN1231">
        <v>47</v>
      </c>
      <c r="DO1231">
        <v>6.0999999999999999E-2</v>
      </c>
      <c r="DP1231">
        <v>5.59</v>
      </c>
      <c r="DQ1231" s="2">
        <v>178740</v>
      </c>
      <c r="DR1231" s="2">
        <v>2172.31750513</v>
      </c>
      <c r="DS1231">
        <v>3.2118440815514524E-3</v>
      </c>
      <c r="DT1231">
        <v>5.5901080997911698</v>
      </c>
      <c r="DU1231">
        <v>4333129.8087315671</v>
      </c>
      <c r="DV1231">
        <v>0</v>
      </c>
    </row>
    <row r="1232" spans="1:126" x14ac:dyDescent="0.15">
      <c r="A1232" t="s">
        <v>2100</v>
      </c>
      <c r="B1232" t="s">
        <v>2164</v>
      </c>
      <c r="C1232">
        <v>26</v>
      </c>
      <c r="D1232">
        <v>73</v>
      </c>
      <c r="E1232" t="s">
        <v>2165</v>
      </c>
      <c r="F1232">
        <v>26073</v>
      </c>
      <c r="G1232" t="s">
        <v>6216</v>
      </c>
      <c r="H1232">
        <v>87.5</v>
      </c>
      <c r="I1232">
        <v>2.2999999999999998</v>
      </c>
      <c r="J1232">
        <v>3.1</v>
      </c>
      <c r="K1232">
        <v>1.6</v>
      </c>
      <c r="L1232">
        <v>2.4</v>
      </c>
      <c r="M1232">
        <v>3.1</v>
      </c>
      <c r="N1232">
        <f t="shared" si="78"/>
        <v>7689.08</v>
      </c>
      <c r="O1232">
        <f t="shared" si="76"/>
        <v>2310.92</v>
      </c>
      <c r="P1232">
        <f t="shared" si="77"/>
        <v>2.7731040000000009</v>
      </c>
      <c r="Q1232" s="4">
        <v>26073</v>
      </c>
      <c r="R1232" s="5">
        <v>43.645232999999998</v>
      </c>
      <c r="S1232" s="5">
        <v>-84.839423999999994</v>
      </c>
      <c r="T1232">
        <v>4</v>
      </c>
      <c r="U1232">
        <v>0.13351086895805364</v>
      </c>
      <c r="V1232">
        <v>70186</v>
      </c>
      <c r="W1232">
        <v>70506</v>
      </c>
      <c r="X1232">
        <v>70669</v>
      </c>
      <c r="Y1232">
        <v>70637</v>
      </c>
      <c r="Z1232">
        <v>29309</v>
      </c>
      <c r="AA1232">
        <v>26059</v>
      </c>
      <c r="AB1232">
        <v>22551.51</v>
      </c>
      <c r="AC1232">
        <v>39377</v>
      </c>
      <c r="AD1232">
        <v>2</v>
      </c>
      <c r="AE1232">
        <v>2.8300952327045805E-5</v>
      </c>
      <c r="AF1232">
        <v>87</v>
      </c>
      <c r="AG1232">
        <v>928</v>
      </c>
      <c r="AH1232">
        <v>9.375E-2</v>
      </c>
      <c r="AI1232" s="3">
        <v>188465</v>
      </c>
      <c r="AJ1232" s="3">
        <v>366512.67340988002</v>
      </c>
      <c r="AK1232">
        <v>78</v>
      </c>
      <c r="AL1232">
        <v>369779.19999999995</v>
      </c>
      <c r="AM1232">
        <v>868002</v>
      </c>
      <c r="AN1232">
        <v>97155</v>
      </c>
      <c r="AO1232">
        <v>965157</v>
      </c>
      <c r="AP1232">
        <v>4</v>
      </c>
      <c r="AQ1232">
        <v>1</v>
      </c>
      <c r="AR1232">
        <v>5</v>
      </c>
      <c r="AS1232">
        <v>7.0915950415567475E-2</v>
      </c>
      <c r="AT1232">
        <v>5</v>
      </c>
      <c r="AU1232">
        <v>50</v>
      </c>
      <c r="AV1232">
        <f t="shared" si="79"/>
        <v>55</v>
      </c>
      <c r="AW1232">
        <v>59638</v>
      </c>
      <c r="AX1232">
        <v>0.83</v>
      </c>
      <c r="AY1232">
        <v>379306389.53608102</v>
      </c>
      <c r="AZ1232">
        <v>379306.389536081</v>
      </c>
      <c r="BA1232">
        <v>5955.54254898406</v>
      </c>
      <c r="BB1232">
        <v>1.6791081446821119</v>
      </c>
      <c r="BC1232">
        <v>59767</v>
      </c>
      <c r="BD1232">
        <v>22413</v>
      </c>
      <c r="BE1232">
        <v>37354</v>
      </c>
      <c r="BF1232">
        <v>0.5322144017325392</v>
      </c>
      <c r="BG1232">
        <v>991584</v>
      </c>
      <c r="BH1232">
        <v>14.031385756130694</v>
      </c>
      <c r="BI1232">
        <v>5831</v>
      </c>
      <c r="BJ1232">
        <v>39</v>
      </c>
      <c r="BK1232">
        <v>6</v>
      </c>
      <c r="BL1232">
        <v>5</v>
      </c>
      <c r="BM1232">
        <v>1</v>
      </c>
      <c r="BN1232">
        <v>1</v>
      </c>
      <c r="BO1232">
        <v>5</v>
      </c>
      <c r="BP1232">
        <v>1</v>
      </c>
      <c r="BQ1232">
        <v>5</v>
      </c>
      <c r="BR1232">
        <v>5</v>
      </c>
      <c r="BS1232">
        <v>0</v>
      </c>
      <c r="BT1232">
        <v>67176</v>
      </c>
      <c r="BU1232">
        <v>0.8</v>
      </c>
      <c r="BV1232">
        <v>0.5206324</v>
      </c>
      <c r="BW1232">
        <v>326</v>
      </c>
      <c r="BX1232">
        <v>1.0122660000000001</v>
      </c>
      <c r="BY1232">
        <v>-1.002856</v>
      </c>
      <c r="BZ1232">
        <v>36</v>
      </c>
      <c r="CA1232">
        <v>4</v>
      </c>
      <c r="CB1232">
        <v>5</v>
      </c>
      <c r="CC1232">
        <v>1</v>
      </c>
      <c r="CD1232">
        <v>1</v>
      </c>
      <c r="CE1232">
        <v>5</v>
      </c>
      <c r="CF1232">
        <v>2</v>
      </c>
      <c r="CG1232">
        <v>4</v>
      </c>
      <c r="CH1232">
        <v>7</v>
      </c>
      <c r="CI1232">
        <v>0</v>
      </c>
      <c r="CJ1232">
        <v>70820</v>
      </c>
      <c r="CK1232">
        <v>0.91781982490821812</v>
      </c>
      <c r="CL1232">
        <v>0.55891826755961349</v>
      </c>
      <c r="CM1232">
        <v>295</v>
      </c>
      <c r="CN1232">
        <v>-1.173680362880726</v>
      </c>
      <c r="CO1232">
        <v>8412</v>
      </c>
      <c r="CP1232">
        <v>0.70096371300000004</v>
      </c>
      <c r="CQ1232">
        <v>0.205399413</v>
      </c>
      <c r="CR1232">
        <v>58408</v>
      </c>
      <c r="CS1232">
        <v>0.82599999999999996</v>
      </c>
      <c r="CT1232">
        <v>59237</v>
      </c>
      <c r="CU1232">
        <v>0.86347612672999996</v>
      </c>
      <c r="CV1232">
        <v>144</v>
      </c>
      <c r="CW1232">
        <v>34</v>
      </c>
      <c r="CX1232">
        <v>36</v>
      </c>
      <c r="CY1232">
        <v>705</v>
      </c>
      <c r="CZ1232">
        <v>1351</v>
      </c>
      <c r="DA1232" s="2">
        <v>39278</v>
      </c>
      <c r="DB1232" s="2">
        <v>6600</v>
      </c>
      <c r="DC1232" s="2">
        <v>103.64</v>
      </c>
      <c r="DD1232" s="2">
        <v>8056</v>
      </c>
      <c r="DE1232">
        <v>357</v>
      </c>
      <c r="DF1232">
        <v>22</v>
      </c>
      <c r="DG1232">
        <v>31.23</v>
      </c>
      <c r="DH1232">
        <v>9.94</v>
      </c>
      <c r="DI1232" s="2">
        <v>8.52</v>
      </c>
      <c r="DJ1232">
        <v>-3.1</v>
      </c>
      <c r="DK1232">
        <v>0.97727960098692068</v>
      </c>
      <c r="DL1232">
        <v>1.2931034482758621E-2</v>
      </c>
      <c r="DM1232">
        <v>0</v>
      </c>
      <c r="DN1232">
        <v>154.6</v>
      </c>
      <c r="DO1232">
        <v>0.41</v>
      </c>
      <c r="DP1232">
        <v>2598.2799999999997</v>
      </c>
      <c r="DQ1232" s="2">
        <v>0</v>
      </c>
      <c r="DR1232" s="2">
        <v>1700.4003693599996</v>
      </c>
      <c r="DS1232">
        <v>4.7304620346532208E-3</v>
      </c>
      <c r="DT1232">
        <v>5.4101416899401604</v>
      </c>
      <c r="DU1232">
        <v>2000557.8659927202</v>
      </c>
      <c r="DV1232">
        <v>1</v>
      </c>
    </row>
    <row r="1233" spans="1:126" x14ac:dyDescent="0.15">
      <c r="A1233" t="s">
        <v>2100</v>
      </c>
      <c r="B1233" t="s">
        <v>174</v>
      </c>
      <c r="C1233">
        <v>26</v>
      </c>
      <c r="D1233">
        <v>75</v>
      </c>
      <c r="E1233" t="s">
        <v>2166</v>
      </c>
      <c r="F1233">
        <v>26075</v>
      </c>
      <c r="G1233" t="s">
        <v>6217</v>
      </c>
      <c r="H1233">
        <v>85.9</v>
      </c>
      <c r="I1233">
        <v>7.8</v>
      </c>
      <c r="J1233">
        <v>0.3</v>
      </c>
      <c r="K1233">
        <v>0.7</v>
      </c>
      <c r="L1233">
        <v>2.2999999999999998</v>
      </c>
      <c r="M1233">
        <v>3</v>
      </c>
      <c r="N1233">
        <f t="shared" si="78"/>
        <v>7454.5200000000013</v>
      </c>
      <c r="O1233">
        <f t="shared" si="76"/>
        <v>2545.4799999999987</v>
      </c>
      <c r="P1233">
        <f t="shared" si="77"/>
        <v>3.0545759999999995</v>
      </c>
      <c r="Q1233" s="4">
        <v>26075</v>
      </c>
      <c r="R1233" s="5">
        <v>42.248474000000002</v>
      </c>
      <c r="S1233" s="5">
        <v>-84.420867999999999</v>
      </c>
      <c r="T1233">
        <v>3</v>
      </c>
      <c r="U1233">
        <v>0.17996073594249798</v>
      </c>
      <c r="V1233">
        <v>160257</v>
      </c>
      <c r="W1233">
        <v>159927</v>
      </c>
      <c r="X1233">
        <v>159759</v>
      </c>
      <c r="Y1233">
        <v>159191</v>
      </c>
      <c r="Z1233">
        <v>84642</v>
      </c>
      <c r="AA1233">
        <v>26061</v>
      </c>
      <c r="AB1233">
        <v>58898.786999999997</v>
      </c>
      <c r="AC1233">
        <v>46326</v>
      </c>
      <c r="AD1233">
        <v>3</v>
      </c>
      <c r="AE1233">
        <v>1.8778284791467148E-5</v>
      </c>
      <c r="AF1233">
        <v>109</v>
      </c>
      <c r="AG1233">
        <v>1073</v>
      </c>
      <c r="AH1233">
        <v>0.1015843429636533</v>
      </c>
      <c r="AI1233" s="3">
        <v>183111</v>
      </c>
      <c r="AJ1233" s="3">
        <v>449065.96796571004</v>
      </c>
      <c r="AK1233">
        <v>51</v>
      </c>
      <c r="AL1233">
        <v>463244.80000000005</v>
      </c>
      <c r="AM1233">
        <v>826564</v>
      </c>
      <c r="AN1233">
        <v>92057</v>
      </c>
      <c r="AO1233">
        <v>918621</v>
      </c>
      <c r="AP1233">
        <v>13</v>
      </c>
      <c r="AQ1233">
        <v>2</v>
      </c>
      <c r="AR1233">
        <v>15</v>
      </c>
      <c r="AS1233">
        <v>9.3792792961788815E-2</v>
      </c>
      <c r="AT1233">
        <v>15</v>
      </c>
      <c r="AU1233">
        <v>234</v>
      </c>
      <c r="AV1233">
        <f t="shared" si="79"/>
        <v>249</v>
      </c>
      <c r="AW1233">
        <v>116583</v>
      </c>
      <c r="AX1233">
        <v>0.72</v>
      </c>
      <c r="AY1233">
        <v>734047920.19241595</v>
      </c>
      <c r="AZ1233">
        <v>734047.92019241594</v>
      </c>
      <c r="BA1233">
        <v>4644.22075459182</v>
      </c>
      <c r="BB1233">
        <v>2.1532137528374009</v>
      </c>
      <c r="BC1233">
        <v>215064</v>
      </c>
      <c r="BD1233">
        <v>137312</v>
      </c>
      <c r="BE1233">
        <v>77752</v>
      </c>
      <c r="BF1233">
        <v>0.48517069457184397</v>
      </c>
      <c r="BG1233">
        <v>1673642</v>
      </c>
      <c r="BH1233">
        <v>10.47604203832022</v>
      </c>
      <c r="BI1233">
        <v>16072</v>
      </c>
      <c r="BJ1233">
        <v>92</v>
      </c>
      <c r="BK1233">
        <v>15</v>
      </c>
      <c r="BL1233">
        <v>7</v>
      </c>
      <c r="BM1233">
        <v>0</v>
      </c>
      <c r="BN1233">
        <v>2</v>
      </c>
      <c r="BO1233">
        <v>11</v>
      </c>
      <c r="BP1233">
        <v>4</v>
      </c>
      <c r="BQ1233">
        <v>13</v>
      </c>
      <c r="BR1233">
        <v>19</v>
      </c>
      <c r="BS1233">
        <v>0</v>
      </c>
      <c r="BT1233">
        <v>159828</v>
      </c>
      <c r="BU1233">
        <v>0.81</v>
      </c>
      <c r="BV1233">
        <v>0.6089483</v>
      </c>
      <c r="BW1233">
        <v>747</v>
      </c>
      <c r="BX1233">
        <v>1.019846</v>
      </c>
      <c r="BY1233">
        <v>-0.57739229999999997</v>
      </c>
      <c r="BZ1233">
        <v>81</v>
      </c>
      <c r="CA1233">
        <v>13</v>
      </c>
      <c r="CB1233">
        <v>6</v>
      </c>
      <c r="CC1233">
        <v>1</v>
      </c>
      <c r="CD1233">
        <v>1</v>
      </c>
      <c r="CE1233">
        <v>12</v>
      </c>
      <c r="CF1233">
        <v>4</v>
      </c>
      <c r="CG1233">
        <v>14</v>
      </c>
      <c r="CH1233">
        <v>15</v>
      </c>
      <c r="CI1233">
        <v>0</v>
      </c>
      <c r="CJ1233">
        <v>159624</v>
      </c>
      <c r="CK1233">
        <v>0.92091414824838369</v>
      </c>
      <c r="CL1233">
        <v>0.61038550108109058</v>
      </c>
      <c r="CM1233">
        <v>638</v>
      </c>
      <c r="CN1233">
        <v>-0.99137480380593546</v>
      </c>
      <c r="CO1233">
        <v>17379</v>
      </c>
      <c r="CP1233">
        <v>-0.19823567659999999</v>
      </c>
      <c r="CQ1233">
        <v>-0.3078741331</v>
      </c>
      <c r="CR1233">
        <v>136294</v>
      </c>
      <c r="CS1233">
        <v>0.85499999999999998</v>
      </c>
      <c r="CT1233">
        <v>137821</v>
      </c>
      <c r="CU1233">
        <v>0.88238337406</v>
      </c>
      <c r="CV1233">
        <v>350</v>
      </c>
      <c r="CW1233">
        <v>98</v>
      </c>
      <c r="CX1233">
        <v>84</v>
      </c>
      <c r="CY1233">
        <v>783</v>
      </c>
      <c r="CZ1233">
        <v>1653</v>
      </c>
      <c r="DA1233" s="2">
        <v>75286</v>
      </c>
      <c r="DB1233" s="2">
        <v>14000</v>
      </c>
      <c r="DC1233" s="2">
        <v>147.78</v>
      </c>
      <c r="DD1233" s="2">
        <v>19970</v>
      </c>
      <c r="DE1233">
        <v>553</v>
      </c>
      <c r="DF1233">
        <v>37</v>
      </c>
      <c r="DG1233">
        <v>24.32</v>
      </c>
      <c r="DH1233">
        <v>8.11</v>
      </c>
      <c r="DI1233" s="2">
        <v>9.98</v>
      </c>
      <c r="DJ1233">
        <v>-2.4500000000000002</v>
      </c>
      <c r="DK1233">
        <v>0.97246478911698364</v>
      </c>
      <c r="DL1233">
        <v>3.727865796831314E-3</v>
      </c>
      <c r="DM1233">
        <v>0</v>
      </c>
      <c r="DN1233">
        <v>109.5</v>
      </c>
      <c r="DO1233">
        <v>0.22899999999999998</v>
      </c>
      <c r="DP1233">
        <v>904.4799999999999</v>
      </c>
      <c r="DQ1233" s="2">
        <v>0</v>
      </c>
      <c r="DR1233" s="2">
        <v>3880.1420521499995</v>
      </c>
      <c r="DS1233">
        <v>8.4396334692299364E-3</v>
      </c>
      <c r="DT1233">
        <v>4.1274975911832303</v>
      </c>
      <c r="DU1233">
        <v>1912041.7961281575</v>
      </c>
      <c r="DV1233">
        <v>0</v>
      </c>
    </row>
    <row r="1234" spans="1:126" x14ac:dyDescent="0.15">
      <c r="A1234" t="s">
        <v>2100</v>
      </c>
      <c r="B1234" t="s">
        <v>2167</v>
      </c>
      <c r="C1234">
        <v>26</v>
      </c>
      <c r="D1234">
        <v>77</v>
      </c>
      <c r="E1234" t="s">
        <v>2168</v>
      </c>
      <c r="F1234">
        <v>26077</v>
      </c>
      <c r="G1234" t="s">
        <v>6218</v>
      </c>
      <c r="H1234">
        <v>79.900000000000006</v>
      </c>
      <c r="I1234">
        <v>10.7</v>
      </c>
      <c r="J1234">
        <v>0.4</v>
      </c>
      <c r="K1234">
        <v>2.1</v>
      </c>
      <c r="L1234">
        <v>3</v>
      </c>
      <c r="M1234">
        <v>4</v>
      </c>
      <c r="N1234">
        <f t="shared" si="78"/>
        <v>6528.0700000000006</v>
      </c>
      <c r="O1234">
        <f t="shared" si="76"/>
        <v>3471.9299999999994</v>
      </c>
      <c r="P1234">
        <f t="shared" si="77"/>
        <v>4.166316000000001</v>
      </c>
      <c r="Q1234" s="4">
        <v>26077</v>
      </c>
      <c r="R1234" s="5">
        <v>42.246265999999999</v>
      </c>
      <c r="S1234" s="5">
        <v>-85.532854</v>
      </c>
      <c r="T1234">
        <v>2</v>
      </c>
      <c r="U1234">
        <v>0.11120347958595836</v>
      </c>
      <c r="V1234">
        <v>250704</v>
      </c>
      <c r="W1234">
        <v>254870</v>
      </c>
      <c r="X1234">
        <v>256752</v>
      </c>
      <c r="Y1234">
        <v>259525</v>
      </c>
      <c r="Z1234">
        <v>125027</v>
      </c>
      <c r="AA1234">
        <v>26063</v>
      </c>
      <c r="AB1234">
        <v>98396.517999999996</v>
      </c>
      <c r="AC1234">
        <v>47476</v>
      </c>
      <c r="AD1234">
        <v>11</v>
      </c>
      <c r="AE1234">
        <v>4.284289898423381E-5</v>
      </c>
      <c r="AF1234">
        <v>111</v>
      </c>
      <c r="AG1234">
        <v>734</v>
      </c>
      <c r="AH1234">
        <v>0.15122615803814715</v>
      </c>
      <c r="AI1234" s="3">
        <v>143540</v>
      </c>
      <c r="AJ1234" s="3">
        <v>359810.48922088504</v>
      </c>
      <c r="AK1234">
        <v>40</v>
      </c>
      <c r="AL1234">
        <v>371347.20000000001</v>
      </c>
      <c r="AM1234">
        <v>1059333</v>
      </c>
      <c r="AN1234">
        <v>109295</v>
      </c>
      <c r="AO1234">
        <v>1168628</v>
      </c>
      <c r="AP1234">
        <v>22</v>
      </c>
      <c r="AQ1234">
        <v>8</v>
      </c>
      <c r="AR1234">
        <v>30</v>
      </c>
      <c r="AS1234">
        <v>0.11770706634754972</v>
      </c>
      <c r="AT1234">
        <v>30</v>
      </c>
      <c r="AU1234">
        <v>275</v>
      </c>
      <c r="AV1234">
        <f t="shared" si="79"/>
        <v>305</v>
      </c>
      <c r="AW1234">
        <v>289448</v>
      </c>
      <c r="AX1234">
        <v>0.97</v>
      </c>
      <c r="AY1234">
        <v>850723403.94134998</v>
      </c>
      <c r="AZ1234">
        <v>850723.40394134994</v>
      </c>
      <c r="BA1234">
        <v>3558.3531486073398</v>
      </c>
      <c r="BB1234">
        <v>2.8102888000067607</v>
      </c>
      <c r="BC1234">
        <v>277217</v>
      </c>
      <c r="BD1234">
        <v>43325</v>
      </c>
      <c r="BE1234">
        <v>233892</v>
      </c>
      <c r="BF1234">
        <v>0.93294083859850663</v>
      </c>
      <c r="BG1234">
        <v>3052714</v>
      </c>
      <c r="BH1234">
        <v>11.889737957250576</v>
      </c>
      <c r="BI1234">
        <v>21863</v>
      </c>
      <c r="BJ1234">
        <v>175</v>
      </c>
      <c r="BK1234">
        <v>23</v>
      </c>
      <c r="BL1234">
        <v>9</v>
      </c>
      <c r="BM1234">
        <v>2</v>
      </c>
      <c r="BN1234">
        <v>8</v>
      </c>
      <c r="BO1234">
        <v>30</v>
      </c>
      <c r="BP1234">
        <v>5</v>
      </c>
      <c r="BQ1234">
        <v>31</v>
      </c>
      <c r="BR1234">
        <v>15</v>
      </c>
      <c r="BS1234">
        <v>1</v>
      </c>
      <c r="BT1234">
        <v>248407</v>
      </c>
      <c r="BU1234">
        <v>0.81</v>
      </c>
      <c r="BV1234">
        <v>0.69010079999999996</v>
      </c>
      <c r="BW1234">
        <v>1311</v>
      </c>
      <c r="BX1234">
        <v>1.20367</v>
      </c>
      <c r="BY1234">
        <v>7.35981E-2</v>
      </c>
      <c r="BZ1234">
        <v>174</v>
      </c>
      <c r="CA1234">
        <v>24</v>
      </c>
      <c r="CB1234">
        <v>8</v>
      </c>
      <c r="CC1234">
        <v>0</v>
      </c>
      <c r="CD1234">
        <v>6</v>
      </c>
      <c r="CE1234">
        <v>27</v>
      </c>
      <c r="CF1234">
        <v>4</v>
      </c>
      <c r="CG1234">
        <v>30</v>
      </c>
      <c r="CH1234">
        <v>14</v>
      </c>
      <c r="CI1234">
        <v>1</v>
      </c>
      <c r="CJ1234">
        <v>258908</v>
      </c>
      <c r="CK1234">
        <v>1.1123642374897647</v>
      </c>
      <c r="CL1234">
        <v>0.63286664782798574</v>
      </c>
      <c r="CM1234">
        <v>1164</v>
      </c>
      <c r="CN1234">
        <v>-0.64089589953812076</v>
      </c>
      <c r="CO1234">
        <v>45493</v>
      </c>
      <c r="CP1234">
        <v>-0.17689092749999999</v>
      </c>
      <c r="CQ1234">
        <v>0.435540443</v>
      </c>
      <c r="CR1234">
        <v>221083</v>
      </c>
      <c r="CS1234">
        <v>0.84599999999999997</v>
      </c>
      <c r="CT1234">
        <v>218112</v>
      </c>
      <c r="CU1234">
        <v>0.88802486402000003</v>
      </c>
      <c r="CV1234">
        <v>818</v>
      </c>
      <c r="CW1234">
        <v>169</v>
      </c>
      <c r="CX1234">
        <v>253</v>
      </c>
      <c r="CY1234">
        <v>2948</v>
      </c>
      <c r="CZ1234">
        <v>1170</v>
      </c>
      <c r="DA1234" s="2">
        <v>150809</v>
      </c>
      <c r="DB1234" s="2">
        <v>30960</v>
      </c>
      <c r="DC1234" s="2">
        <v>232.54</v>
      </c>
      <c r="DD1234" s="2">
        <v>47242</v>
      </c>
      <c r="DE1234">
        <v>391</v>
      </c>
      <c r="DF1234">
        <v>32</v>
      </c>
      <c r="DG1234">
        <v>47.91</v>
      </c>
      <c r="DH1234">
        <v>5.45</v>
      </c>
      <c r="DI1234" s="2">
        <v>9.35</v>
      </c>
      <c r="DJ1234">
        <v>-2.1</v>
      </c>
      <c r="DK1234">
        <v>0.87850076633690954</v>
      </c>
      <c r="DL1234">
        <v>8.1743869209809257E-3</v>
      </c>
      <c r="DM1234">
        <v>0</v>
      </c>
      <c r="DN1234">
        <v>153.9</v>
      </c>
      <c r="DO1234">
        <v>0.41200000000000003</v>
      </c>
      <c r="DP1234">
        <v>411.53000000000003</v>
      </c>
      <c r="DQ1234" s="2">
        <v>0</v>
      </c>
      <c r="DR1234" s="2">
        <v>2805.4782469500005</v>
      </c>
      <c r="DS1234">
        <v>8.0701091895786434E-3</v>
      </c>
      <c r="DT1234">
        <v>3.6195659631891801</v>
      </c>
      <c r="DU1234">
        <v>1344115.6856456052</v>
      </c>
      <c r="DV1234">
        <v>1</v>
      </c>
    </row>
    <row r="1235" spans="1:126" x14ac:dyDescent="0.15">
      <c r="A1235" t="s">
        <v>2100</v>
      </c>
      <c r="B1235" t="s">
        <v>2169</v>
      </c>
      <c r="C1235">
        <v>26</v>
      </c>
      <c r="D1235">
        <v>79</v>
      </c>
      <c r="E1235" t="s">
        <v>2170</v>
      </c>
      <c r="F1235">
        <v>26079</v>
      </c>
      <c r="G1235" t="s">
        <v>6219</v>
      </c>
      <c r="H1235">
        <v>95.9</v>
      </c>
      <c r="I1235">
        <v>0.3</v>
      </c>
      <c r="J1235">
        <v>0.8</v>
      </c>
      <c r="K1235">
        <v>0.2</v>
      </c>
      <c r="L1235">
        <v>1.4</v>
      </c>
      <c r="M1235">
        <v>1.2</v>
      </c>
      <c r="N1235">
        <f t="shared" si="78"/>
        <v>9200.9800000000014</v>
      </c>
      <c r="O1235">
        <f t="shared" si="76"/>
        <v>799.01999999999862</v>
      </c>
      <c r="P1235">
        <f t="shared" si="77"/>
        <v>0.95882399999999868</v>
      </c>
      <c r="Q1235" s="4">
        <v>26079</v>
      </c>
      <c r="R1235" s="5">
        <v>44.678880999999997</v>
      </c>
      <c r="S1235" s="5">
        <v>-85.088992000000005</v>
      </c>
      <c r="T1235">
        <v>7</v>
      </c>
      <c r="U1235">
        <v>0.24914860847253545</v>
      </c>
      <c r="V1235">
        <v>17231</v>
      </c>
      <c r="W1235">
        <v>17204</v>
      </c>
      <c r="X1235">
        <v>17230</v>
      </c>
      <c r="Y1235">
        <v>17230</v>
      </c>
      <c r="Z1235">
        <v>9148</v>
      </c>
      <c r="AA1235">
        <v>26065</v>
      </c>
      <c r="AB1235">
        <v>6361.34</v>
      </c>
      <c r="AC1235">
        <v>40534</v>
      </c>
      <c r="AD1235">
        <v>2</v>
      </c>
      <c r="AE1235">
        <v>1.1607661056297156E-4</v>
      </c>
      <c r="AF1235">
        <v>27</v>
      </c>
      <c r="AG1235">
        <v>224</v>
      </c>
      <c r="AH1235">
        <v>0.12053571428571429</v>
      </c>
      <c r="AI1235" s="3">
        <v>25819</v>
      </c>
      <c r="AJ1235" s="3">
        <v>358317.14796045003</v>
      </c>
      <c r="AK1235">
        <v>59</v>
      </c>
      <c r="AL1235">
        <v>365305.59999999998</v>
      </c>
      <c r="AM1235">
        <v>830904</v>
      </c>
      <c r="AN1235">
        <v>10156</v>
      </c>
      <c r="AO1235">
        <v>841060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11</v>
      </c>
      <c r="AV1235">
        <f t="shared" si="79"/>
        <v>11</v>
      </c>
      <c r="AW1235">
        <v>6548</v>
      </c>
      <c r="AX1235">
        <v>0.4</v>
      </c>
      <c r="AY1235">
        <v>513176903.493801</v>
      </c>
      <c r="AZ1235">
        <v>513176.90349380102</v>
      </c>
      <c r="BA1235">
        <v>31129.833955673999</v>
      </c>
      <c r="BB1235">
        <v>0.32123525021813715</v>
      </c>
      <c r="BC1235">
        <v>6292</v>
      </c>
      <c r="BD1235">
        <v>4080</v>
      </c>
      <c r="BE1235">
        <v>2212</v>
      </c>
      <c r="BF1235">
        <v>0.12837328071499043</v>
      </c>
      <c r="BG1235">
        <v>111402</v>
      </c>
      <c r="BH1235">
        <v>6.465583284968079</v>
      </c>
      <c r="BI1235">
        <v>2345</v>
      </c>
      <c r="BJ1235">
        <v>8</v>
      </c>
      <c r="BK1235">
        <v>2</v>
      </c>
      <c r="BL1235">
        <v>1</v>
      </c>
      <c r="BM1235">
        <v>0</v>
      </c>
      <c r="BN1235">
        <v>0</v>
      </c>
      <c r="BO1235">
        <v>2</v>
      </c>
      <c r="BP1235">
        <v>1</v>
      </c>
      <c r="BQ1235">
        <v>0</v>
      </c>
      <c r="BR1235">
        <v>2</v>
      </c>
      <c r="BS1235">
        <v>0</v>
      </c>
      <c r="BT1235">
        <v>16891</v>
      </c>
      <c r="BU1235">
        <v>0.53</v>
      </c>
      <c r="BV1235">
        <v>0.64942310000000003</v>
      </c>
      <c r="BW1235">
        <v>70</v>
      </c>
      <c r="BX1235">
        <v>0.94725000000000004</v>
      </c>
      <c r="BY1235">
        <v>-0.3143243</v>
      </c>
      <c r="BZ1235">
        <v>11</v>
      </c>
      <c r="CA1235">
        <v>1</v>
      </c>
      <c r="CB1235">
        <v>0</v>
      </c>
      <c r="CC1235">
        <v>0</v>
      </c>
      <c r="CD1235">
        <v>0</v>
      </c>
      <c r="CE1235">
        <v>2</v>
      </c>
      <c r="CF1235">
        <v>0</v>
      </c>
      <c r="CG1235">
        <v>0</v>
      </c>
      <c r="CH1235">
        <v>3</v>
      </c>
      <c r="CI1235">
        <v>0</v>
      </c>
      <c r="CJ1235">
        <v>17378</v>
      </c>
      <c r="CK1235">
        <v>0.9782483599953965</v>
      </c>
      <c r="CL1235">
        <v>0.58583933361569951</v>
      </c>
      <c r="CM1235">
        <v>64</v>
      </c>
      <c r="CN1235">
        <v>-0.99702768935864206</v>
      </c>
      <c r="CO1235">
        <v>1057</v>
      </c>
      <c r="CP1235">
        <v>-1.0071700743000001</v>
      </c>
      <c r="CQ1235">
        <v>-0.29532860440000003</v>
      </c>
      <c r="CR1235">
        <v>14780</v>
      </c>
      <c r="CS1235">
        <v>0.85599999999999998</v>
      </c>
      <c r="CT1235">
        <v>14353</v>
      </c>
      <c r="CU1235">
        <v>0.84815533981000002</v>
      </c>
      <c r="CV1235">
        <v>8</v>
      </c>
      <c r="CW1235">
        <v>5</v>
      </c>
      <c r="CX1235">
        <v>7</v>
      </c>
      <c r="CY1235">
        <v>211</v>
      </c>
      <c r="CZ1235">
        <v>340</v>
      </c>
      <c r="DA1235" s="2">
        <v>6315</v>
      </c>
      <c r="DB1235" s="2">
        <v>1060</v>
      </c>
      <c r="DC1235" s="2">
        <v>127.94</v>
      </c>
      <c r="DD1235" s="2">
        <v>638</v>
      </c>
      <c r="DE1235">
        <v>135</v>
      </c>
      <c r="DF1235">
        <v>6</v>
      </c>
      <c r="DG1235">
        <v>11.63</v>
      </c>
      <c r="DH1235">
        <v>11.63</v>
      </c>
      <c r="DI1235" s="2">
        <v>5.82</v>
      </c>
      <c r="DJ1235">
        <v>-1.1100000000000001</v>
      </c>
      <c r="DK1235">
        <v>0.92277005306169879</v>
      </c>
      <c r="DL1235">
        <v>4.464285714285714E-3</v>
      </c>
      <c r="DM1235">
        <v>0</v>
      </c>
      <c r="DN1235">
        <v>16.100000000000001</v>
      </c>
      <c r="DO1235">
        <v>4.7E-2</v>
      </c>
      <c r="DP1235">
        <v>53.51</v>
      </c>
      <c r="DQ1235" s="2">
        <v>0</v>
      </c>
      <c r="DR1235" s="2">
        <v>3595.6479052199984</v>
      </c>
      <c r="DS1235">
        <v>9.8428491247169233E-3</v>
      </c>
      <c r="DT1235">
        <v>6.5249279205496098</v>
      </c>
      <c r="DU1235">
        <v>2383592.7089731274</v>
      </c>
      <c r="DV1235">
        <v>1</v>
      </c>
    </row>
    <row r="1236" spans="1:126" x14ac:dyDescent="0.15">
      <c r="A1236" t="s">
        <v>2100</v>
      </c>
      <c r="B1236" t="s">
        <v>646</v>
      </c>
      <c r="C1236">
        <v>26</v>
      </c>
      <c r="D1236">
        <v>81</v>
      </c>
      <c r="E1236" t="s">
        <v>2171</v>
      </c>
      <c r="F1236">
        <v>26081</v>
      </c>
      <c r="G1236" t="s">
        <v>6220</v>
      </c>
      <c r="H1236">
        <v>76</v>
      </c>
      <c r="I1236">
        <v>9.4</v>
      </c>
      <c r="J1236">
        <v>0.3</v>
      </c>
      <c r="K1236">
        <v>2.2999999999999998</v>
      </c>
      <c r="L1236">
        <v>2.2999999999999998</v>
      </c>
      <c r="M1236">
        <v>9.6999999999999993</v>
      </c>
      <c r="N1236">
        <f t="shared" si="78"/>
        <v>5969.12</v>
      </c>
      <c r="O1236">
        <f t="shared" si="76"/>
        <v>4030.88</v>
      </c>
      <c r="P1236">
        <f t="shared" si="77"/>
        <v>4.8370560000000022</v>
      </c>
      <c r="Q1236" s="4">
        <v>26081</v>
      </c>
      <c r="R1236" s="5">
        <v>43.032496999999999</v>
      </c>
      <c r="S1236" s="5">
        <v>-85.547445999999994</v>
      </c>
      <c r="T1236">
        <v>2</v>
      </c>
      <c r="U1236">
        <v>0.10555144328584669</v>
      </c>
      <c r="V1236">
        <v>605244</v>
      </c>
      <c r="W1236">
        <v>615381</v>
      </c>
      <c r="X1236">
        <v>622590</v>
      </c>
      <c r="Y1236">
        <v>636508</v>
      </c>
      <c r="Z1236">
        <v>327929</v>
      </c>
      <c r="AA1236">
        <v>26067</v>
      </c>
      <c r="AB1236">
        <v>264279.00900000002</v>
      </c>
      <c r="AC1236">
        <v>53063</v>
      </c>
      <c r="AD1236">
        <v>21</v>
      </c>
      <c r="AE1236">
        <v>3.3730063123403847E-5</v>
      </c>
      <c r="AF1236">
        <v>189</v>
      </c>
      <c r="AG1236">
        <v>1159</v>
      </c>
      <c r="AH1236">
        <v>0.16307161345987919</v>
      </c>
      <c r="AI1236" s="3">
        <v>157493</v>
      </c>
      <c r="AJ1236" s="3">
        <v>542528.68312787497</v>
      </c>
      <c r="AK1236">
        <v>40</v>
      </c>
      <c r="AL1236">
        <v>558214.40000000002</v>
      </c>
      <c r="AM1236">
        <v>903483</v>
      </c>
      <c r="AN1236">
        <v>129140</v>
      </c>
      <c r="AO1236">
        <v>1032623</v>
      </c>
      <c r="AP1236">
        <v>71</v>
      </c>
      <c r="AQ1236">
        <v>13</v>
      </c>
      <c r="AR1236">
        <v>84</v>
      </c>
      <c r="AS1236">
        <v>0.13650080194221142</v>
      </c>
      <c r="AT1236">
        <v>91</v>
      </c>
      <c r="AU1236">
        <v>1011</v>
      </c>
      <c r="AV1236">
        <f t="shared" si="79"/>
        <v>1102</v>
      </c>
      <c r="AW1236">
        <v>530568</v>
      </c>
      <c r="AX1236">
        <v>0.96</v>
      </c>
      <c r="AY1236">
        <v>1714807115.8971801</v>
      </c>
      <c r="AZ1236">
        <v>1714807.11589718</v>
      </c>
      <c r="BA1236">
        <v>2982.6659215661002</v>
      </c>
      <c r="BB1236">
        <v>3.3527053525154193</v>
      </c>
      <c r="BC1236">
        <v>1658028</v>
      </c>
      <c r="BD1236">
        <v>1213410</v>
      </c>
      <c r="BE1236">
        <v>444618</v>
      </c>
      <c r="BF1236">
        <v>0.73460951285762432</v>
      </c>
      <c r="BG1236">
        <v>15508074</v>
      </c>
      <c r="BH1236">
        <v>24.908967378210381</v>
      </c>
      <c r="BI1236">
        <v>52973</v>
      </c>
      <c r="BJ1236">
        <v>493</v>
      </c>
      <c r="BK1236">
        <v>79</v>
      </c>
      <c r="BL1236">
        <v>22</v>
      </c>
      <c r="BM1236">
        <v>6</v>
      </c>
      <c r="BN1236">
        <v>9</v>
      </c>
      <c r="BO1236">
        <v>40</v>
      </c>
      <c r="BP1236">
        <v>13</v>
      </c>
      <c r="BQ1236">
        <v>63</v>
      </c>
      <c r="BR1236">
        <v>27</v>
      </c>
      <c r="BS1236">
        <v>1</v>
      </c>
      <c r="BT1236">
        <v>608315</v>
      </c>
      <c r="BU1236">
        <v>0.82</v>
      </c>
      <c r="BV1236">
        <v>0.68480790000000002</v>
      </c>
      <c r="BW1236">
        <v>3244</v>
      </c>
      <c r="BX1236">
        <v>1.237846</v>
      </c>
      <c r="BY1236">
        <v>7.4979599999999993E-2</v>
      </c>
      <c r="BZ1236">
        <v>506</v>
      </c>
      <c r="CA1236">
        <v>75</v>
      </c>
      <c r="CB1236">
        <v>24</v>
      </c>
      <c r="CC1236">
        <v>5</v>
      </c>
      <c r="CD1236">
        <v>10</v>
      </c>
      <c r="CE1236">
        <v>33</v>
      </c>
      <c r="CF1236">
        <v>12</v>
      </c>
      <c r="CG1236">
        <v>69</v>
      </c>
      <c r="CH1236">
        <v>29</v>
      </c>
      <c r="CI1236">
        <v>3</v>
      </c>
      <c r="CJ1236">
        <v>630225</v>
      </c>
      <c r="CK1236">
        <v>1.2154389305406801</v>
      </c>
      <c r="CL1236">
        <v>0.67204560051380857</v>
      </c>
      <c r="CM1236">
        <v>3168</v>
      </c>
      <c r="CN1236">
        <v>-0.29818971290527779</v>
      </c>
      <c r="CO1236">
        <v>115135</v>
      </c>
      <c r="CP1236">
        <v>0.65058304199999994</v>
      </c>
      <c r="CQ1236">
        <v>0.44239122199999997</v>
      </c>
      <c r="CR1236">
        <v>558869</v>
      </c>
      <c r="CS1236">
        <v>0.87400000000000011</v>
      </c>
      <c r="CT1236">
        <v>521115</v>
      </c>
      <c r="CU1236">
        <v>0.86508559154999998</v>
      </c>
      <c r="CV1236">
        <v>1658</v>
      </c>
      <c r="CW1236">
        <v>440</v>
      </c>
      <c r="CX1236">
        <v>573</v>
      </c>
      <c r="CY1236">
        <v>3179</v>
      </c>
      <c r="CZ1236">
        <v>1767</v>
      </c>
      <c r="DA1236" s="2">
        <v>471901</v>
      </c>
      <c r="DB1236" s="2">
        <v>74315</v>
      </c>
      <c r="DC1236" s="2">
        <v>243.85</v>
      </c>
      <c r="DD1236" s="2">
        <v>117047</v>
      </c>
      <c r="DE1236">
        <v>566</v>
      </c>
      <c r="DF1236">
        <v>51</v>
      </c>
      <c r="DG1236">
        <v>61.77</v>
      </c>
      <c r="DH1236">
        <v>4.5</v>
      </c>
      <c r="DI1236" s="2">
        <v>8.5299999999999994</v>
      </c>
      <c r="DJ1236">
        <v>-2.2799999999999998</v>
      </c>
      <c r="DK1236">
        <v>0.92835872070504721</v>
      </c>
      <c r="DL1236">
        <v>6.0396893874029335E-3</v>
      </c>
      <c r="DM1236">
        <v>0</v>
      </c>
      <c r="DN1236">
        <v>107.1</v>
      </c>
      <c r="DO1236">
        <v>0.183</v>
      </c>
      <c r="DP1236">
        <v>437.57</v>
      </c>
      <c r="DQ1236" s="2">
        <v>1</v>
      </c>
      <c r="DR1236" s="2">
        <v>3242.088965039999</v>
      </c>
      <c r="DS1236">
        <v>8.674361700355078E-3</v>
      </c>
      <c r="DT1236">
        <v>5.5469061644322801</v>
      </c>
      <c r="DU1236">
        <v>3096362.8964348668</v>
      </c>
      <c r="DV1236">
        <v>0</v>
      </c>
    </row>
    <row r="1237" spans="1:126" x14ac:dyDescent="0.15">
      <c r="A1237" t="s">
        <v>2100</v>
      </c>
      <c r="B1237" t="s">
        <v>2172</v>
      </c>
      <c r="C1237">
        <v>26</v>
      </c>
      <c r="D1237">
        <v>83</v>
      </c>
      <c r="E1237" t="s">
        <v>2173</v>
      </c>
      <c r="F1237">
        <v>26083</v>
      </c>
      <c r="G1237" t="s">
        <v>6221</v>
      </c>
      <c r="H1237">
        <v>98.2</v>
      </c>
      <c r="I1237">
        <v>0.1</v>
      </c>
      <c r="J1237">
        <v>0.1</v>
      </c>
      <c r="K1237">
        <v>0</v>
      </c>
      <c r="L1237">
        <v>0.8</v>
      </c>
      <c r="M1237">
        <v>0.7</v>
      </c>
      <c r="N1237">
        <f t="shared" si="78"/>
        <v>9644.39</v>
      </c>
      <c r="O1237">
        <f t="shared" si="76"/>
        <v>355.61000000000058</v>
      </c>
      <c r="P1237">
        <f t="shared" si="77"/>
        <v>0.42673200000000083</v>
      </c>
      <c r="Q1237" s="4">
        <v>26083</v>
      </c>
      <c r="R1237" s="5">
        <v>47.681973999999997</v>
      </c>
      <c r="S1237" s="5">
        <v>-88.148797000000002</v>
      </c>
      <c r="T1237">
        <v>9</v>
      </c>
      <c r="U1237">
        <v>0.19788507655602824</v>
      </c>
      <c r="V1237">
        <v>2168</v>
      </c>
      <c r="W1237">
        <v>2197</v>
      </c>
      <c r="X1237">
        <v>2198</v>
      </c>
      <c r="Y1237">
        <v>2122</v>
      </c>
      <c r="Z1237">
        <v>1072</v>
      </c>
      <c r="AA1237">
        <v>26069</v>
      </c>
      <c r="AB1237">
        <v>725.00000000000011</v>
      </c>
      <c r="AC1237">
        <v>37813</v>
      </c>
      <c r="AD1237">
        <v>0</v>
      </c>
      <c r="AE1237">
        <v>0</v>
      </c>
      <c r="AF1237">
        <v>0</v>
      </c>
      <c r="AG1237">
        <v>6</v>
      </c>
      <c r="AH1237">
        <v>0</v>
      </c>
      <c r="AI1237" s="3">
        <v>318</v>
      </c>
      <c r="AJ1237" s="3">
        <v>345671.01559154503</v>
      </c>
      <c r="AK1237">
        <v>40</v>
      </c>
      <c r="AL1237">
        <v>3878713.5999999996</v>
      </c>
      <c r="AM1237">
        <v>818179</v>
      </c>
      <c r="AN1237">
        <v>205</v>
      </c>
      <c r="AO1237">
        <v>818384</v>
      </c>
      <c r="AP1237">
        <v>1</v>
      </c>
      <c r="AQ1237">
        <v>1</v>
      </c>
      <c r="AR1237">
        <v>2</v>
      </c>
      <c r="AS1237">
        <v>0.91033227127901684</v>
      </c>
      <c r="AT1237">
        <v>2</v>
      </c>
      <c r="AU1237">
        <v>2</v>
      </c>
      <c r="AV1237">
        <f t="shared" si="79"/>
        <v>4</v>
      </c>
      <c r="AW1237">
        <v>1286</v>
      </c>
      <c r="AX1237">
        <v>0.63</v>
      </c>
      <c r="AY1237">
        <v>627106863.33190298</v>
      </c>
      <c r="AZ1237">
        <v>627106.86333190301</v>
      </c>
      <c r="BA1237">
        <v>255618.423438923</v>
      </c>
      <c r="BB1237">
        <v>3.9120810876878687E-2</v>
      </c>
      <c r="BC1237">
        <v>2436</v>
      </c>
      <c r="BD1237">
        <v>1716</v>
      </c>
      <c r="BE1237">
        <v>720</v>
      </c>
      <c r="BF1237">
        <v>0.33210332103321033</v>
      </c>
      <c r="BG1237">
        <v>17603</v>
      </c>
      <c r="BH1237">
        <v>8.0086442220200187</v>
      </c>
      <c r="BI1237">
        <v>510</v>
      </c>
      <c r="BJ1237">
        <v>1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2305</v>
      </c>
      <c r="BU1237">
        <v>0.38</v>
      </c>
      <c r="BV1237">
        <v>0.79931969999999997</v>
      </c>
      <c r="BW1237">
        <v>20</v>
      </c>
      <c r="BX1237">
        <v>1.301518</v>
      </c>
      <c r="BY1237">
        <v>1.503836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2210</v>
      </c>
      <c r="CK1237">
        <v>0.45248868778280543</v>
      </c>
      <c r="CL1237">
        <v>0.71531346351490233</v>
      </c>
      <c r="CM1237">
        <v>12</v>
      </c>
      <c r="CN1237">
        <v>-0.58012737984652385</v>
      </c>
      <c r="CO1237">
        <v>220</v>
      </c>
      <c r="CP1237">
        <v>0</v>
      </c>
      <c r="CQ1237">
        <v>0</v>
      </c>
      <c r="CR1237">
        <v>1848</v>
      </c>
      <c r="CS1237">
        <v>0.85299999999999998</v>
      </c>
      <c r="CT1237">
        <v>1793</v>
      </c>
      <c r="CU1237">
        <v>0.88173913042999996</v>
      </c>
      <c r="CW1237">
        <v>0</v>
      </c>
      <c r="CX1237">
        <v>1</v>
      </c>
      <c r="CZ1237">
        <v>12</v>
      </c>
      <c r="DA1237" s="2">
        <v>718</v>
      </c>
      <c r="DB1237" s="2">
        <v>195</v>
      </c>
      <c r="DC1237" s="2">
        <v>136.91999999999999</v>
      </c>
      <c r="DD1237" s="2">
        <v>35</v>
      </c>
      <c r="DE1237">
        <v>6</v>
      </c>
      <c r="DF1237">
        <v>0</v>
      </c>
      <c r="DI1237" s="2">
        <v>182.57</v>
      </c>
      <c r="DJ1237">
        <v>0.44</v>
      </c>
      <c r="DK1237">
        <v>1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s="2">
        <v>0</v>
      </c>
      <c r="DR1237" s="2">
        <v>267.22349721</v>
      </c>
      <c r="DS1237">
        <v>6.8894632438497143E-5</v>
      </c>
      <c r="DT1237">
        <v>1</v>
      </c>
      <c r="DU1237">
        <v>3878713.5999999996</v>
      </c>
      <c r="DV1237">
        <v>1</v>
      </c>
    </row>
    <row r="1238" spans="1:126" x14ac:dyDescent="0.15">
      <c r="A1238" t="s">
        <v>2100</v>
      </c>
      <c r="B1238" t="s">
        <v>434</v>
      </c>
      <c r="C1238">
        <v>26</v>
      </c>
      <c r="D1238">
        <v>85</v>
      </c>
      <c r="E1238" t="s">
        <v>2174</v>
      </c>
      <c r="F1238">
        <v>26085</v>
      </c>
      <c r="G1238" t="s">
        <v>6222</v>
      </c>
      <c r="H1238">
        <v>85.8</v>
      </c>
      <c r="I1238">
        <v>9</v>
      </c>
      <c r="J1238">
        <v>0.7</v>
      </c>
      <c r="K1238">
        <v>0.1</v>
      </c>
      <c r="L1238">
        <v>2.2999999999999998</v>
      </c>
      <c r="M1238">
        <v>2.1</v>
      </c>
      <c r="N1238">
        <f t="shared" si="78"/>
        <v>7452.8399999999992</v>
      </c>
      <c r="O1238">
        <f t="shared" si="76"/>
        <v>2547.1600000000008</v>
      </c>
      <c r="P1238">
        <f t="shared" si="77"/>
        <v>3.056592000000002</v>
      </c>
      <c r="Q1238" s="4">
        <v>26085</v>
      </c>
      <c r="R1238" s="5">
        <v>43.995187000000001</v>
      </c>
      <c r="S1238" s="5">
        <v>-85.811400000000006</v>
      </c>
      <c r="T1238">
        <v>9</v>
      </c>
      <c r="U1238">
        <v>0.28731896263090845</v>
      </c>
      <c r="V1238">
        <v>11543</v>
      </c>
      <c r="W1238">
        <v>11431</v>
      </c>
      <c r="X1238">
        <v>11426</v>
      </c>
      <c r="Y1238">
        <v>11693</v>
      </c>
      <c r="Z1238">
        <v>5850</v>
      </c>
      <c r="AA1238">
        <v>26071</v>
      </c>
      <c r="AB1238">
        <v>3122.1239999999998</v>
      </c>
      <c r="AC1238">
        <v>30439</v>
      </c>
      <c r="AD1238">
        <v>0</v>
      </c>
      <c r="AE1238">
        <v>0</v>
      </c>
      <c r="AF1238">
        <v>21</v>
      </c>
      <c r="AG1238">
        <v>200</v>
      </c>
      <c r="AH1238">
        <v>0.105</v>
      </c>
      <c r="AI1238" s="3">
        <v>26025</v>
      </c>
      <c r="AJ1238" s="3">
        <v>363209.083421505</v>
      </c>
      <c r="AK1238">
        <v>70</v>
      </c>
      <c r="AL1238">
        <v>367769.59999999998</v>
      </c>
      <c r="AM1238">
        <v>1035909</v>
      </c>
      <c r="AN1238">
        <v>11193</v>
      </c>
      <c r="AO1238">
        <v>1047102</v>
      </c>
      <c r="AP1238">
        <v>1</v>
      </c>
      <c r="AQ1238">
        <v>0</v>
      </c>
      <c r="AR1238">
        <v>1</v>
      </c>
      <c r="AS1238">
        <v>8.7481410200332441E-2</v>
      </c>
      <c r="AT1238">
        <v>1</v>
      </c>
      <c r="AU1238">
        <v>9</v>
      </c>
      <c r="AV1238">
        <f t="shared" si="79"/>
        <v>10</v>
      </c>
      <c r="AW1238">
        <v>0</v>
      </c>
      <c r="AX1238">
        <v>0</v>
      </c>
      <c r="AY1238">
        <v>252433049.62130001</v>
      </c>
      <c r="AZ1238">
        <v>252433.04962130002</v>
      </c>
      <c r="BA1238">
        <v>22146.744684237899</v>
      </c>
      <c r="BB1238">
        <v>0.45153362909886791</v>
      </c>
      <c r="BC1238">
        <v>12118</v>
      </c>
      <c r="BD1238">
        <v>9313</v>
      </c>
      <c r="BE1238">
        <v>2805</v>
      </c>
      <c r="BF1238">
        <v>0.24300441826215022</v>
      </c>
      <c r="BG1238">
        <v>100820</v>
      </c>
      <c r="BH1238">
        <v>8.8237353404516021</v>
      </c>
      <c r="BI1238">
        <v>1893</v>
      </c>
      <c r="BJ1238">
        <v>9</v>
      </c>
      <c r="BK1238">
        <v>3</v>
      </c>
      <c r="BL1238">
        <v>0</v>
      </c>
      <c r="BM1238">
        <v>0</v>
      </c>
      <c r="BN1238">
        <v>0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10926</v>
      </c>
      <c r="BU1238">
        <v>0.28000000000000003</v>
      </c>
      <c r="BV1238">
        <v>0.597831</v>
      </c>
      <c r="BW1238">
        <v>53</v>
      </c>
      <c r="BX1238">
        <v>1.4643969999999999</v>
      </c>
      <c r="BY1238">
        <v>0.1080014</v>
      </c>
      <c r="BZ1238">
        <v>12</v>
      </c>
      <c r="CA1238">
        <v>3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11345</v>
      </c>
      <c r="CK1238">
        <v>1.4984574702512121</v>
      </c>
      <c r="CL1238">
        <v>0.58718347401155047</v>
      </c>
      <c r="CM1238">
        <v>49</v>
      </c>
      <c r="CN1238">
        <v>-0.32574752997472289</v>
      </c>
      <c r="CO1238">
        <v>510</v>
      </c>
      <c r="CP1238">
        <v>-0.37386488480000002</v>
      </c>
      <c r="CQ1238">
        <v>-0.87508983139999996</v>
      </c>
      <c r="CR1238">
        <v>9254</v>
      </c>
      <c r="CS1238">
        <v>0.81</v>
      </c>
      <c r="CT1238">
        <v>9165</v>
      </c>
      <c r="CU1238">
        <v>0.84607906675</v>
      </c>
      <c r="CV1238">
        <v>5</v>
      </c>
      <c r="CW1238">
        <v>7</v>
      </c>
      <c r="CX1238">
        <v>1</v>
      </c>
      <c r="CY1238">
        <v>96</v>
      </c>
      <c r="CZ1238">
        <v>305</v>
      </c>
      <c r="DA1238" s="2">
        <v>2684</v>
      </c>
      <c r="DB1238" s="2">
        <v>480</v>
      </c>
      <c r="DC1238" s="2">
        <v>35.130000000000003</v>
      </c>
      <c r="DD1238" s="2">
        <v>1428</v>
      </c>
      <c r="DE1238">
        <v>116</v>
      </c>
      <c r="DF1238">
        <v>12</v>
      </c>
      <c r="DG1238">
        <v>17.57</v>
      </c>
      <c r="DH1238">
        <v>35.130000000000003</v>
      </c>
      <c r="DI1238" s="2">
        <v>35.130000000000003</v>
      </c>
      <c r="DJ1238">
        <v>-1.68</v>
      </c>
      <c r="DK1238">
        <v>0.99039385206532182</v>
      </c>
      <c r="DL1238">
        <v>0</v>
      </c>
      <c r="DM1238">
        <v>0</v>
      </c>
      <c r="DN1238">
        <v>1.9</v>
      </c>
      <c r="DO1238">
        <v>5.0000000000000001E-3</v>
      </c>
      <c r="DP1238">
        <v>31.21</v>
      </c>
      <c r="DQ1238" s="2">
        <v>11937</v>
      </c>
      <c r="DR1238" s="2">
        <v>895.81316415000003</v>
      </c>
      <c r="DS1238">
        <v>2.4293196958727965E-3</v>
      </c>
      <c r="DT1238">
        <v>6.7110172625068598</v>
      </c>
      <c r="DU1238">
        <v>2468108.1342252428</v>
      </c>
      <c r="DV1238">
        <v>1</v>
      </c>
    </row>
    <row r="1239" spans="1:126" x14ac:dyDescent="0.15">
      <c r="A1239" t="s">
        <v>2100</v>
      </c>
      <c r="B1239" t="s">
        <v>2175</v>
      </c>
      <c r="C1239">
        <v>26</v>
      </c>
      <c r="D1239">
        <v>87</v>
      </c>
      <c r="E1239" t="s">
        <v>2176</v>
      </c>
      <c r="F1239">
        <v>26087</v>
      </c>
      <c r="G1239" t="s">
        <v>6223</v>
      </c>
      <c r="H1239">
        <v>93</v>
      </c>
      <c r="I1239">
        <v>1</v>
      </c>
      <c r="J1239">
        <v>0.4</v>
      </c>
      <c r="K1239">
        <v>0.3</v>
      </c>
      <c r="L1239">
        <v>1.1000000000000001</v>
      </c>
      <c r="M1239">
        <v>4.0999999999999996</v>
      </c>
      <c r="N1239">
        <f t="shared" si="78"/>
        <v>8668.2699999999986</v>
      </c>
      <c r="O1239">
        <f t="shared" si="76"/>
        <v>1331.7300000000014</v>
      </c>
      <c r="P1239">
        <f t="shared" si="77"/>
        <v>1.5980760000000023</v>
      </c>
      <c r="Q1239" s="4">
        <v>26087</v>
      </c>
      <c r="R1239" s="5">
        <v>43.088633000000002</v>
      </c>
      <c r="S1239" s="5">
        <v>-83.224324999999993</v>
      </c>
      <c r="T1239">
        <v>1</v>
      </c>
      <c r="U1239">
        <v>0.17178646526741753</v>
      </c>
      <c r="V1239">
        <v>88626</v>
      </c>
      <c r="W1239">
        <v>88155</v>
      </c>
      <c r="X1239">
        <v>88235</v>
      </c>
      <c r="Y1239">
        <v>88350</v>
      </c>
      <c r="Z1239">
        <v>47535</v>
      </c>
      <c r="AA1239">
        <v>26073</v>
      </c>
      <c r="AB1239">
        <v>34389.790999999997</v>
      </c>
      <c r="AC1239">
        <v>52996</v>
      </c>
      <c r="AD1239">
        <v>4</v>
      </c>
      <c r="AE1239">
        <v>4.5333484444948147E-5</v>
      </c>
      <c r="AF1239">
        <v>181</v>
      </c>
      <c r="AG1239">
        <v>1133</v>
      </c>
      <c r="AH1239">
        <v>0.15975286849073256</v>
      </c>
      <c r="AI1239" s="3">
        <v>175598</v>
      </c>
      <c r="AJ1239" s="3">
        <v>412282.225311435</v>
      </c>
      <c r="AK1239">
        <v>41</v>
      </c>
      <c r="AL1239">
        <v>424396.79999999999</v>
      </c>
      <c r="AM1239">
        <v>699861</v>
      </c>
      <c r="AN1239">
        <v>142814</v>
      </c>
      <c r="AO1239">
        <v>842675</v>
      </c>
      <c r="AP1239">
        <v>8</v>
      </c>
      <c r="AQ1239">
        <v>1</v>
      </c>
      <c r="AR1239">
        <v>9</v>
      </c>
      <c r="AS1239">
        <v>0.10209290454313424</v>
      </c>
      <c r="AT1239">
        <v>8</v>
      </c>
      <c r="AU1239">
        <v>112</v>
      </c>
      <c r="AV1239">
        <f t="shared" si="79"/>
        <v>120</v>
      </c>
      <c r="AW1239">
        <v>59941</v>
      </c>
      <c r="AX1239">
        <v>0.69</v>
      </c>
      <c r="AY1239">
        <v>819485086.519063</v>
      </c>
      <c r="AZ1239">
        <v>819485.08651906298</v>
      </c>
      <c r="BA1239">
        <v>9347.4513250937507</v>
      </c>
      <c r="BB1239">
        <v>1.0698103314166982</v>
      </c>
      <c r="BC1239">
        <v>43797</v>
      </c>
      <c r="BD1239">
        <v>22433</v>
      </c>
      <c r="BE1239">
        <v>21364</v>
      </c>
      <c r="BF1239">
        <v>0.24105792882449845</v>
      </c>
      <c r="BG1239">
        <v>889691</v>
      </c>
      <c r="BH1239">
        <v>10.083198277327591</v>
      </c>
      <c r="BI1239">
        <v>8826</v>
      </c>
      <c r="BJ1239">
        <v>56</v>
      </c>
      <c r="BK1239">
        <v>8</v>
      </c>
      <c r="BL1239">
        <v>4</v>
      </c>
      <c r="BM1239">
        <v>0</v>
      </c>
      <c r="BN1239">
        <v>0</v>
      </c>
      <c r="BO1239">
        <v>1</v>
      </c>
      <c r="BP1239">
        <v>3</v>
      </c>
      <c r="BQ1239">
        <v>9</v>
      </c>
      <c r="BR1239">
        <v>9</v>
      </c>
      <c r="BS1239">
        <v>0</v>
      </c>
      <c r="BT1239">
        <v>89974</v>
      </c>
      <c r="BU1239">
        <v>0.84</v>
      </c>
      <c r="BV1239">
        <v>0.64890919999999996</v>
      </c>
      <c r="BW1239">
        <v>325</v>
      </c>
      <c r="BX1239">
        <v>1.000289</v>
      </c>
      <c r="BY1239">
        <v>-0.56451399999999996</v>
      </c>
      <c r="BZ1239">
        <v>53</v>
      </c>
      <c r="CA1239">
        <v>7</v>
      </c>
      <c r="CB1239">
        <v>5</v>
      </c>
      <c r="CC1239">
        <v>0</v>
      </c>
      <c r="CD1239">
        <v>1</v>
      </c>
      <c r="CE1239">
        <v>0</v>
      </c>
      <c r="CF1239">
        <v>3</v>
      </c>
      <c r="CG1239">
        <v>5</v>
      </c>
      <c r="CH1239">
        <v>9</v>
      </c>
      <c r="CI1239">
        <v>0</v>
      </c>
      <c r="CJ1239">
        <v>88199</v>
      </c>
      <c r="CK1239">
        <v>0.94105375344391662</v>
      </c>
      <c r="CL1239">
        <v>0.65223968654977837</v>
      </c>
      <c r="CM1239">
        <v>328</v>
      </c>
      <c r="CN1239">
        <v>-0.85923860401141661</v>
      </c>
      <c r="CO1239">
        <v>8682</v>
      </c>
      <c r="CP1239">
        <v>0.27239865400000002</v>
      </c>
      <c r="CQ1239">
        <v>8.8351869999999996E-3</v>
      </c>
      <c r="CR1239">
        <v>77163</v>
      </c>
      <c r="CS1239">
        <v>0.873</v>
      </c>
      <c r="CT1239">
        <v>75864</v>
      </c>
      <c r="CU1239">
        <v>0.88309804139999992</v>
      </c>
      <c r="CV1239">
        <v>110</v>
      </c>
      <c r="CW1239">
        <v>41</v>
      </c>
      <c r="CX1239">
        <v>35</v>
      </c>
      <c r="CY1239">
        <v>1487</v>
      </c>
      <c r="CZ1239">
        <v>1879</v>
      </c>
      <c r="DA1239" s="2">
        <v>32872</v>
      </c>
      <c r="DB1239" s="2">
        <v>7990</v>
      </c>
      <c r="DC1239" s="2">
        <v>174.23</v>
      </c>
      <c r="DD1239" s="2">
        <v>3706</v>
      </c>
      <c r="DE1239">
        <v>709</v>
      </c>
      <c r="DF1239">
        <v>57</v>
      </c>
      <c r="DG1239">
        <v>24.89</v>
      </c>
      <c r="DH1239">
        <v>13.58</v>
      </c>
      <c r="DI1239" s="2">
        <v>12.44</v>
      </c>
      <c r="DJ1239">
        <v>-2.12</v>
      </c>
      <c r="DK1239">
        <v>0.94155969885761792</v>
      </c>
      <c r="DL1239">
        <v>1.323918799646955E-2</v>
      </c>
      <c r="DM1239">
        <v>0</v>
      </c>
      <c r="DN1239">
        <v>160.69999999999999</v>
      </c>
      <c r="DO1239">
        <v>0.377</v>
      </c>
      <c r="DP1239">
        <v>783.66999999999985</v>
      </c>
      <c r="DQ1239" s="2">
        <v>0</v>
      </c>
      <c r="DR1239" s="2">
        <v>1719.0597352999994</v>
      </c>
      <c r="DS1239">
        <v>4.7689392587068283E-3</v>
      </c>
      <c r="DT1239">
        <v>5.0314589278973996</v>
      </c>
      <c r="DU1239">
        <v>2135335.068331087</v>
      </c>
      <c r="DV1239">
        <v>1</v>
      </c>
    </row>
    <row r="1240" spans="1:126" x14ac:dyDescent="0.15">
      <c r="A1240" t="s">
        <v>2100</v>
      </c>
      <c r="B1240" t="s">
        <v>2177</v>
      </c>
      <c r="C1240">
        <v>26</v>
      </c>
      <c r="D1240">
        <v>89</v>
      </c>
      <c r="E1240" t="s">
        <v>2178</v>
      </c>
      <c r="F1240">
        <v>26089</v>
      </c>
      <c r="G1240" t="s">
        <v>6224</v>
      </c>
      <c r="H1240">
        <v>91.2</v>
      </c>
      <c r="I1240">
        <v>0.3</v>
      </c>
      <c r="J1240">
        <v>3.1</v>
      </c>
      <c r="K1240">
        <v>0.4</v>
      </c>
      <c r="L1240">
        <v>1.3</v>
      </c>
      <c r="M1240">
        <v>3.7</v>
      </c>
      <c r="N1240">
        <f t="shared" si="78"/>
        <v>8342.6800000000021</v>
      </c>
      <c r="O1240">
        <f t="shared" si="76"/>
        <v>1657.3199999999979</v>
      </c>
      <c r="P1240">
        <f t="shared" si="77"/>
        <v>1.9887839999999981</v>
      </c>
      <c r="Q1240" s="4">
        <v>26089</v>
      </c>
      <c r="R1240" s="5">
        <v>45.146182000000003</v>
      </c>
      <c r="S1240" s="5">
        <v>-86.051574000000002</v>
      </c>
      <c r="T1240">
        <v>9</v>
      </c>
      <c r="U1240">
        <v>0.36384497453775194</v>
      </c>
      <c r="V1240">
        <v>21677</v>
      </c>
      <c r="W1240">
        <v>21739</v>
      </c>
      <c r="X1240">
        <v>21772</v>
      </c>
      <c r="Y1240">
        <v>21624</v>
      </c>
      <c r="Z1240">
        <v>10698</v>
      </c>
      <c r="AA1240">
        <v>26075</v>
      </c>
      <c r="AB1240">
        <v>8244.0889999999981</v>
      </c>
      <c r="AC1240">
        <v>56189</v>
      </c>
      <c r="AD1240">
        <v>7</v>
      </c>
      <c r="AE1240">
        <v>3.2151387102700719E-4</v>
      </c>
      <c r="AF1240">
        <v>77</v>
      </c>
      <c r="AG1240">
        <v>494</v>
      </c>
      <c r="AH1240">
        <v>0.15587044534412955</v>
      </c>
      <c r="AI1240" s="3">
        <v>59481</v>
      </c>
      <c r="AJ1240" s="3">
        <v>222198.61764255501</v>
      </c>
      <c r="AK1240">
        <v>72</v>
      </c>
      <c r="AL1240">
        <v>1621350.4000000001</v>
      </c>
      <c r="AM1240">
        <v>799009</v>
      </c>
      <c r="AN1240">
        <v>47570</v>
      </c>
      <c r="AO1240">
        <v>846579</v>
      </c>
      <c r="AP1240">
        <v>8</v>
      </c>
      <c r="AQ1240">
        <v>16</v>
      </c>
      <c r="AR1240">
        <v>24</v>
      </c>
      <c r="AS1240">
        <v>1.1040066240397441</v>
      </c>
      <c r="AT1240">
        <v>27</v>
      </c>
      <c r="AU1240">
        <v>17</v>
      </c>
      <c r="AV1240">
        <f t="shared" si="79"/>
        <v>44</v>
      </c>
      <c r="AW1240">
        <v>16728</v>
      </c>
      <c r="AX1240">
        <v>0.82000000000000006</v>
      </c>
      <c r="AY1240">
        <v>1320826530.4595001</v>
      </c>
      <c r="AZ1240">
        <v>1320826.5304595002</v>
      </c>
      <c r="BA1240">
        <v>62432.390948028798</v>
      </c>
      <c r="BB1240">
        <v>0.16017326660329886</v>
      </c>
      <c r="BC1240">
        <v>22487</v>
      </c>
      <c r="BD1240">
        <v>17290</v>
      </c>
      <c r="BE1240">
        <v>5197</v>
      </c>
      <c r="BF1240">
        <v>0.23974719749042764</v>
      </c>
      <c r="BG1240">
        <v>279841</v>
      </c>
      <c r="BH1240">
        <v>12.853251883152673</v>
      </c>
      <c r="BI1240">
        <v>3064</v>
      </c>
      <c r="BJ1240">
        <v>20</v>
      </c>
      <c r="BK1240">
        <v>2</v>
      </c>
      <c r="BL1240">
        <v>2</v>
      </c>
      <c r="BM1240">
        <v>0</v>
      </c>
      <c r="BN1240">
        <v>0</v>
      </c>
      <c r="BO1240">
        <v>1</v>
      </c>
      <c r="BP1240">
        <v>0</v>
      </c>
      <c r="BQ1240">
        <v>3</v>
      </c>
      <c r="BR1240">
        <v>6</v>
      </c>
      <c r="BS1240">
        <v>0</v>
      </c>
      <c r="BT1240">
        <v>21899</v>
      </c>
      <c r="BU1240">
        <v>0.61</v>
      </c>
      <c r="BV1240">
        <v>0.82233210000000001</v>
      </c>
      <c r="BW1240">
        <v>145</v>
      </c>
      <c r="BX1240">
        <v>1.5525819999999999</v>
      </c>
      <c r="BY1240">
        <v>1.36311</v>
      </c>
      <c r="BZ1240">
        <v>19</v>
      </c>
      <c r="CA1240">
        <v>4</v>
      </c>
      <c r="CB1240">
        <v>2</v>
      </c>
      <c r="CC1240">
        <v>0</v>
      </c>
      <c r="CD1240">
        <v>0</v>
      </c>
      <c r="CE1240">
        <v>0</v>
      </c>
      <c r="CF1240">
        <v>0</v>
      </c>
      <c r="CG1240">
        <v>2</v>
      </c>
      <c r="CH1240">
        <v>7</v>
      </c>
      <c r="CI1240">
        <v>0</v>
      </c>
      <c r="CJ1240">
        <v>21884</v>
      </c>
      <c r="CK1240">
        <v>1.553646499725827</v>
      </c>
      <c r="CL1240">
        <v>0.72663898713414321</v>
      </c>
      <c r="CM1240">
        <v>131</v>
      </c>
      <c r="CN1240">
        <v>0.47060272226283179</v>
      </c>
      <c r="CO1240">
        <v>4088</v>
      </c>
      <c r="CP1240">
        <v>1.7116666190000001</v>
      </c>
      <c r="CQ1240">
        <v>0.91942511699999996</v>
      </c>
      <c r="CR1240">
        <v>19681</v>
      </c>
      <c r="CS1240">
        <v>0.89400000000000002</v>
      </c>
      <c r="CT1240">
        <v>17970</v>
      </c>
      <c r="CU1240">
        <v>0.86362496866000005</v>
      </c>
      <c r="CV1240">
        <v>9</v>
      </c>
      <c r="CW1240">
        <v>9</v>
      </c>
      <c r="CX1240">
        <v>7</v>
      </c>
      <c r="CY1240">
        <v>1556</v>
      </c>
      <c r="CZ1240">
        <v>828</v>
      </c>
      <c r="DA1240" s="2">
        <v>12033</v>
      </c>
      <c r="DB1240" s="2">
        <v>2390</v>
      </c>
      <c r="DC1240" s="2">
        <v>354.07</v>
      </c>
      <c r="DD1240" s="2">
        <v>1611</v>
      </c>
      <c r="DE1240">
        <v>257</v>
      </c>
      <c r="DF1240">
        <v>45</v>
      </c>
      <c r="DG1240">
        <v>147.15</v>
      </c>
      <c r="DH1240">
        <v>18.39</v>
      </c>
      <c r="DI1240" s="2">
        <v>59.78</v>
      </c>
      <c r="DJ1240">
        <v>0.73</v>
      </c>
      <c r="DK1240">
        <v>0.98335602965652902</v>
      </c>
      <c r="DL1240">
        <v>1.2145748987854251E-2</v>
      </c>
      <c r="DM1240">
        <v>0</v>
      </c>
      <c r="DN1240">
        <v>11.5</v>
      </c>
      <c r="DO1240">
        <v>4.8000000000000001E-2</v>
      </c>
      <c r="DP1240">
        <v>12.24</v>
      </c>
      <c r="DQ1240" s="2">
        <v>0</v>
      </c>
      <c r="DR1240" s="2">
        <v>7885.5043995000024</v>
      </c>
      <c r="DS1240">
        <v>4.8797195539945545E-3</v>
      </c>
      <c r="DT1240">
        <v>5.5777448208778502</v>
      </c>
      <c r="DU1240">
        <v>9043478.7964282315</v>
      </c>
      <c r="DV1240">
        <v>0</v>
      </c>
    </row>
    <row r="1241" spans="1:126" x14ac:dyDescent="0.15">
      <c r="A1241" t="s">
        <v>2100</v>
      </c>
      <c r="B1241" t="s">
        <v>2179</v>
      </c>
      <c r="C1241">
        <v>26</v>
      </c>
      <c r="D1241">
        <v>91</v>
      </c>
      <c r="E1241" t="s">
        <v>2180</v>
      </c>
      <c r="F1241">
        <v>26091</v>
      </c>
      <c r="G1241" t="s">
        <v>6225</v>
      </c>
      <c r="H1241">
        <v>87.6</v>
      </c>
      <c r="I1241">
        <v>2.4</v>
      </c>
      <c r="J1241">
        <v>0.4</v>
      </c>
      <c r="K1241">
        <v>0.5</v>
      </c>
      <c r="L1241">
        <v>1.5</v>
      </c>
      <c r="M1241">
        <v>7.6</v>
      </c>
      <c r="N1241">
        <f t="shared" si="78"/>
        <v>7739.94</v>
      </c>
      <c r="O1241">
        <f t="shared" si="76"/>
        <v>2260.0600000000004</v>
      </c>
      <c r="P1241">
        <f t="shared" si="77"/>
        <v>2.7120720000000014</v>
      </c>
      <c r="Q1241" s="4">
        <v>26091</v>
      </c>
      <c r="R1241" s="5">
        <v>41.896019000000003</v>
      </c>
      <c r="S1241" s="5">
        <v>-84.074307000000005</v>
      </c>
      <c r="T1241">
        <v>4</v>
      </c>
      <c r="U1241">
        <v>0.1176275117025665</v>
      </c>
      <c r="V1241">
        <v>99878</v>
      </c>
      <c r="W1241">
        <v>99257</v>
      </c>
      <c r="X1241">
        <v>98902</v>
      </c>
      <c r="Y1241">
        <v>98334</v>
      </c>
      <c r="Z1241">
        <v>51292</v>
      </c>
      <c r="AA1241">
        <v>26077</v>
      </c>
      <c r="AB1241">
        <v>37962.370000000003</v>
      </c>
      <c r="AC1241">
        <v>48043</v>
      </c>
      <c r="AD1241">
        <v>2</v>
      </c>
      <c r="AE1241">
        <v>2.0222037976987322E-5</v>
      </c>
      <c r="AF1241">
        <v>127</v>
      </c>
      <c r="AG1241">
        <v>1618</v>
      </c>
      <c r="AH1241">
        <v>7.8491965389369589E-2</v>
      </c>
      <c r="AI1241" s="3">
        <v>344347</v>
      </c>
      <c r="AJ1241" s="3">
        <v>479714.76337164</v>
      </c>
      <c r="AK1241">
        <v>60</v>
      </c>
      <c r="AL1241">
        <v>487283.20000000001</v>
      </c>
      <c r="AM1241">
        <v>1054077</v>
      </c>
      <c r="AN1241">
        <v>217178</v>
      </c>
      <c r="AO1241">
        <v>1271255</v>
      </c>
      <c r="AP1241">
        <v>6</v>
      </c>
      <c r="AQ1241">
        <v>1</v>
      </c>
      <c r="AR1241">
        <v>7</v>
      </c>
      <c r="AS1241">
        <v>7.052399326999606E-2</v>
      </c>
      <c r="AT1241">
        <v>9</v>
      </c>
      <c r="AU1241">
        <v>115</v>
      </c>
      <c r="AV1241">
        <f t="shared" si="79"/>
        <v>124</v>
      </c>
      <c r="AW1241">
        <v>76002</v>
      </c>
      <c r="AX1241">
        <v>0.75</v>
      </c>
      <c r="AY1241">
        <v>2453134012.09446</v>
      </c>
      <c r="AZ1241">
        <v>2453134.01209446</v>
      </c>
      <c r="BA1241">
        <v>25015.8787809268</v>
      </c>
      <c r="BB1241">
        <v>0.39974610076958145</v>
      </c>
      <c r="BC1241">
        <v>50227</v>
      </c>
      <c r="BD1241">
        <v>23235</v>
      </c>
      <c r="BE1241">
        <v>26992</v>
      </c>
      <c r="BF1241">
        <v>0.27024970463966036</v>
      </c>
      <c r="BG1241">
        <v>953316</v>
      </c>
      <c r="BH1241">
        <v>9.638996178034823</v>
      </c>
      <c r="BI1241">
        <v>10009</v>
      </c>
      <c r="BJ1241">
        <v>81</v>
      </c>
      <c r="BK1241">
        <v>13</v>
      </c>
      <c r="BL1241">
        <v>7</v>
      </c>
      <c r="BM1241">
        <v>0</v>
      </c>
      <c r="BN1241">
        <v>0</v>
      </c>
      <c r="BO1241">
        <v>8</v>
      </c>
      <c r="BP1241">
        <v>3</v>
      </c>
      <c r="BQ1241">
        <v>10</v>
      </c>
      <c r="BR1241">
        <v>9</v>
      </c>
      <c r="BS1241">
        <v>0</v>
      </c>
      <c r="BT1241">
        <v>99837</v>
      </c>
      <c r="BU1241">
        <v>0.8</v>
      </c>
      <c r="BV1241">
        <v>0.61367369999999999</v>
      </c>
      <c r="BW1241">
        <v>565</v>
      </c>
      <c r="BX1241">
        <v>1.3121389999999999</v>
      </c>
      <c r="BY1241">
        <v>-0.1687292</v>
      </c>
      <c r="BZ1241">
        <v>79</v>
      </c>
      <c r="CA1241">
        <v>10</v>
      </c>
      <c r="CB1241">
        <v>6</v>
      </c>
      <c r="CC1241">
        <v>1</v>
      </c>
      <c r="CD1241">
        <v>0</v>
      </c>
      <c r="CE1241">
        <v>8</v>
      </c>
      <c r="CF1241">
        <v>3</v>
      </c>
      <c r="CG1241">
        <v>9</v>
      </c>
      <c r="CH1241">
        <v>7</v>
      </c>
      <c r="CI1241">
        <v>0</v>
      </c>
      <c r="CJ1241">
        <v>98780</v>
      </c>
      <c r="CK1241">
        <v>1.245191334278194</v>
      </c>
      <c r="CL1241">
        <v>0.61333808746691532</v>
      </c>
      <c r="CM1241">
        <v>485</v>
      </c>
      <c r="CN1241">
        <v>-0.52713157778989861</v>
      </c>
      <c r="CO1241">
        <v>10376</v>
      </c>
      <c r="CP1241">
        <v>0.61625560199999996</v>
      </c>
      <c r="CQ1241">
        <v>0.101703106</v>
      </c>
      <c r="CR1241">
        <v>86743</v>
      </c>
      <c r="CS1241">
        <v>0.88099999999999989</v>
      </c>
      <c r="CT1241">
        <v>85196</v>
      </c>
      <c r="CU1241">
        <v>0.88325168293999989</v>
      </c>
      <c r="CV1241">
        <v>192</v>
      </c>
      <c r="CW1241">
        <v>42</v>
      </c>
      <c r="CX1241">
        <v>27</v>
      </c>
      <c r="CY1241">
        <v>1442</v>
      </c>
      <c r="CZ1241">
        <v>2346</v>
      </c>
      <c r="DA1241" s="2">
        <v>40003</v>
      </c>
      <c r="DB1241" s="2">
        <v>8240</v>
      </c>
      <c r="DC1241" s="2">
        <v>137.11000000000001</v>
      </c>
      <c r="DD1241" s="2">
        <v>7517</v>
      </c>
      <c r="DE1241">
        <v>634</v>
      </c>
      <c r="DF1241">
        <v>32</v>
      </c>
      <c r="DG1241">
        <v>22.18</v>
      </c>
      <c r="DH1241">
        <v>13.11</v>
      </c>
      <c r="DI1241" s="2">
        <v>12.1</v>
      </c>
      <c r="DJ1241">
        <v>-2.31</v>
      </c>
      <c r="DK1241">
        <v>0.89861389818990722</v>
      </c>
      <c r="DL1241">
        <v>3.708281829419036E-3</v>
      </c>
      <c r="DM1241">
        <v>0</v>
      </c>
      <c r="DN1241">
        <v>259</v>
      </c>
      <c r="DO1241">
        <v>0.53700000000000003</v>
      </c>
      <c r="DP1241">
        <v>14215.390000000001</v>
      </c>
      <c r="DQ1241" s="2">
        <v>0</v>
      </c>
      <c r="DR1241" s="2">
        <v>2728.58700933</v>
      </c>
      <c r="DS1241">
        <v>5.5995964440816535E-3</v>
      </c>
      <c r="DT1241">
        <v>3.8444873359960501</v>
      </c>
      <c r="DU1241">
        <v>1873354.0914436304</v>
      </c>
      <c r="DV1241">
        <v>0</v>
      </c>
    </row>
    <row r="1242" spans="1:126" x14ac:dyDescent="0.15">
      <c r="A1242" t="s">
        <v>2100</v>
      </c>
      <c r="B1242" t="s">
        <v>1193</v>
      </c>
      <c r="C1242">
        <v>26</v>
      </c>
      <c r="D1242">
        <v>93</v>
      </c>
      <c r="E1242" t="s">
        <v>2181</v>
      </c>
      <c r="F1242">
        <v>26093</v>
      </c>
      <c r="G1242" t="s">
        <v>6226</v>
      </c>
      <c r="H1242">
        <v>95.3</v>
      </c>
      <c r="I1242">
        <v>0.4</v>
      </c>
      <c r="J1242">
        <v>0.4</v>
      </c>
      <c r="K1242">
        <v>0.8</v>
      </c>
      <c r="L1242">
        <v>1.2</v>
      </c>
      <c r="M1242">
        <v>1.9</v>
      </c>
      <c r="N1242">
        <f t="shared" si="78"/>
        <v>9088.1</v>
      </c>
      <c r="O1242">
        <f t="shared" si="76"/>
        <v>911.89999999999964</v>
      </c>
      <c r="P1242">
        <f t="shared" si="77"/>
        <v>1.0942799999999999</v>
      </c>
      <c r="Q1242" s="4">
        <v>26093</v>
      </c>
      <c r="R1242" s="5">
        <v>42.602531999999997</v>
      </c>
      <c r="S1242" s="5">
        <v>-83.911717999999993</v>
      </c>
      <c r="T1242">
        <v>1</v>
      </c>
      <c r="U1242">
        <v>0.12005656594558416</v>
      </c>
      <c r="V1242">
        <v>181678</v>
      </c>
      <c r="W1242">
        <v>183264</v>
      </c>
      <c r="X1242">
        <v>184591</v>
      </c>
      <c r="Y1242">
        <v>187114</v>
      </c>
      <c r="Z1242">
        <v>100460</v>
      </c>
      <c r="AA1242">
        <v>26079</v>
      </c>
      <c r="AB1242">
        <v>80366.956999999995</v>
      </c>
      <c r="AC1242">
        <v>75204</v>
      </c>
      <c r="AD1242">
        <v>6</v>
      </c>
      <c r="AE1242">
        <v>3.250429327540346E-5</v>
      </c>
      <c r="AF1242">
        <v>109</v>
      </c>
      <c r="AG1242">
        <v>734</v>
      </c>
      <c r="AH1242">
        <v>0.14850136239782016</v>
      </c>
      <c r="AI1242" s="3">
        <v>86141</v>
      </c>
      <c r="AJ1242" s="3">
        <v>361730.021617705</v>
      </c>
      <c r="AK1242">
        <v>36</v>
      </c>
      <c r="AL1242">
        <v>374694.40000000002</v>
      </c>
      <c r="AM1242">
        <v>476710</v>
      </c>
      <c r="AN1242">
        <v>65070</v>
      </c>
      <c r="AO1242">
        <v>541780</v>
      </c>
      <c r="AP1242">
        <v>11</v>
      </c>
      <c r="AQ1242">
        <v>5</v>
      </c>
      <c r="AR1242">
        <v>16</v>
      </c>
      <c r="AS1242">
        <v>8.730574471800244E-2</v>
      </c>
      <c r="AT1242">
        <v>11</v>
      </c>
      <c r="AU1242">
        <v>237</v>
      </c>
      <c r="AV1242">
        <f t="shared" si="79"/>
        <v>248</v>
      </c>
      <c r="AW1242">
        <v>153825</v>
      </c>
      <c r="AX1242">
        <v>0.84</v>
      </c>
      <c r="AY1242">
        <v>755569193.07902002</v>
      </c>
      <c r="AZ1242">
        <v>755569.19307902001</v>
      </c>
      <c r="BA1242">
        <v>4788.76996908194</v>
      </c>
      <c r="BB1242">
        <v>2.0882189089398064</v>
      </c>
      <c r="BC1242">
        <v>80563</v>
      </c>
      <c r="BD1242">
        <v>72609</v>
      </c>
      <c r="BE1242">
        <v>7954</v>
      </c>
      <c r="BF1242">
        <v>4.3780754962075757E-2</v>
      </c>
      <c r="BG1242">
        <v>2770224</v>
      </c>
      <c r="BH1242">
        <v>15.007362222426879</v>
      </c>
      <c r="BI1242">
        <v>15290</v>
      </c>
      <c r="BJ1242">
        <v>75</v>
      </c>
      <c r="BK1242">
        <v>8</v>
      </c>
      <c r="BL1242">
        <v>4</v>
      </c>
      <c r="BM1242">
        <v>0</v>
      </c>
      <c r="BN1242">
        <v>5</v>
      </c>
      <c r="BO1242">
        <v>3</v>
      </c>
      <c r="BP1242">
        <v>2</v>
      </c>
      <c r="BQ1242">
        <v>21</v>
      </c>
      <c r="BR1242">
        <v>13</v>
      </c>
      <c r="BS1242">
        <v>0</v>
      </c>
      <c r="BT1242">
        <v>183118</v>
      </c>
      <c r="BU1242">
        <v>0.84</v>
      </c>
      <c r="BV1242">
        <v>0.71846379999999999</v>
      </c>
      <c r="BW1242">
        <v>523</v>
      </c>
      <c r="BX1242">
        <v>0.71538570000000001</v>
      </c>
      <c r="BY1242">
        <v>-0.54616929999999997</v>
      </c>
      <c r="BZ1242">
        <v>77</v>
      </c>
      <c r="CA1242">
        <v>10</v>
      </c>
      <c r="CB1242">
        <v>3</v>
      </c>
      <c r="CC1242">
        <v>1</v>
      </c>
      <c r="CD1242">
        <v>8</v>
      </c>
      <c r="CE1242">
        <v>3</v>
      </c>
      <c r="CF1242">
        <v>2</v>
      </c>
      <c r="CG1242">
        <v>20</v>
      </c>
      <c r="CH1242">
        <v>16</v>
      </c>
      <c r="CI1242">
        <v>2</v>
      </c>
      <c r="CJ1242">
        <v>185703</v>
      </c>
      <c r="CK1242">
        <v>0.76466185252796137</v>
      </c>
      <c r="CL1242">
        <v>0.71661140462743667</v>
      </c>
      <c r="CM1242">
        <v>520</v>
      </c>
      <c r="CN1242">
        <v>-0.91152779537395345</v>
      </c>
      <c r="CO1242">
        <v>36018</v>
      </c>
      <c r="CP1242">
        <v>1.157534496</v>
      </c>
      <c r="CQ1242">
        <v>1.052354885</v>
      </c>
      <c r="CR1242">
        <v>170006</v>
      </c>
      <c r="CS1242">
        <v>0.90599999999999992</v>
      </c>
      <c r="CT1242">
        <v>164600</v>
      </c>
      <c r="CU1242">
        <v>0.91307565073600006</v>
      </c>
      <c r="CV1242">
        <v>274</v>
      </c>
      <c r="CW1242">
        <v>110</v>
      </c>
      <c r="CX1242">
        <v>92</v>
      </c>
      <c r="CY1242">
        <v>789</v>
      </c>
      <c r="CZ1242">
        <v>1169</v>
      </c>
      <c r="DA1242" s="2">
        <v>82533</v>
      </c>
      <c r="DB1242" s="2">
        <v>26340</v>
      </c>
      <c r="DC1242" s="2">
        <v>225.54</v>
      </c>
      <c r="DD1242" s="2">
        <v>6645</v>
      </c>
      <c r="DE1242">
        <v>460</v>
      </c>
      <c r="DF1242">
        <v>56</v>
      </c>
      <c r="DG1242">
        <v>35.24</v>
      </c>
      <c r="DH1242">
        <v>3.8</v>
      </c>
      <c r="DI1242" s="2">
        <v>8.67</v>
      </c>
      <c r="DJ1242">
        <v>-1.82</v>
      </c>
      <c r="DK1242">
        <v>0.93049767242079851</v>
      </c>
      <c r="DL1242">
        <v>5.4495912806539508E-3</v>
      </c>
      <c r="DM1242">
        <v>0</v>
      </c>
      <c r="DN1242">
        <v>71.8</v>
      </c>
      <c r="DO1242">
        <v>0.18899999999999997</v>
      </c>
      <c r="DP1242">
        <v>81.34</v>
      </c>
      <c r="DQ1242" s="2">
        <v>0</v>
      </c>
      <c r="DR1242" s="2">
        <v>1387.0637793299998</v>
      </c>
      <c r="DS1242">
        <v>1.4640044070175192E-2</v>
      </c>
      <c r="DT1242">
        <v>4.56639094597847</v>
      </c>
      <c r="DU1242">
        <v>1711001.1156688354</v>
      </c>
      <c r="DV1242">
        <v>0</v>
      </c>
    </row>
    <row r="1243" spans="1:126" x14ac:dyDescent="0.15">
      <c r="A1243" t="s">
        <v>2100</v>
      </c>
      <c r="B1243" t="s">
        <v>2182</v>
      </c>
      <c r="C1243">
        <v>26</v>
      </c>
      <c r="D1243">
        <v>95</v>
      </c>
      <c r="E1243" t="s">
        <v>2183</v>
      </c>
      <c r="F1243">
        <v>26095</v>
      </c>
      <c r="G1243" t="s">
        <v>6227</v>
      </c>
      <c r="H1243">
        <v>79.599999999999994</v>
      </c>
      <c r="I1243">
        <v>11.1</v>
      </c>
      <c r="J1243">
        <v>4.9000000000000004</v>
      </c>
      <c r="K1243">
        <v>0.3</v>
      </c>
      <c r="L1243">
        <v>3</v>
      </c>
      <c r="M1243">
        <v>1.2</v>
      </c>
      <c r="N1243">
        <f t="shared" si="78"/>
        <v>6493.9099999999989</v>
      </c>
      <c r="O1243">
        <f t="shared" si="76"/>
        <v>3506.0900000000011</v>
      </c>
      <c r="P1243">
        <f t="shared" si="77"/>
        <v>4.2073080000000029</v>
      </c>
      <c r="Q1243" s="4">
        <v>26095</v>
      </c>
      <c r="R1243" s="5">
        <v>46.940601999999998</v>
      </c>
      <c r="S1243" s="5">
        <v>-85.582368000000002</v>
      </c>
      <c r="T1243">
        <v>7</v>
      </c>
      <c r="U1243">
        <v>0.20136337504452431</v>
      </c>
      <c r="V1243">
        <v>6590</v>
      </c>
      <c r="W1243">
        <v>6512</v>
      </c>
      <c r="X1243">
        <v>6477</v>
      </c>
      <c r="Y1243">
        <v>6423</v>
      </c>
      <c r="Z1243">
        <v>3585</v>
      </c>
      <c r="AA1243">
        <v>26081</v>
      </c>
      <c r="AB1243">
        <v>1920.8100000000002</v>
      </c>
      <c r="AC1243">
        <v>37088</v>
      </c>
      <c r="AD1243">
        <v>1</v>
      </c>
      <c r="AE1243">
        <v>1.5439246564767639E-4</v>
      </c>
      <c r="AF1243">
        <v>8</v>
      </c>
      <c r="AG1243">
        <v>43</v>
      </c>
      <c r="AH1243">
        <v>0.18604651162790697</v>
      </c>
      <c r="AI1243" s="3">
        <v>11599</v>
      </c>
      <c r="AJ1243" s="3">
        <v>575410.31363038998</v>
      </c>
      <c r="AK1243">
        <v>80</v>
      </c>
      <c r="AL1243">
        <v>1223616</v>
      </c>
      <c r="AM1243">
        <v>802783</v>
      </c>
      <c r="AN1243">
        <v>4181</v>
      </c>
      <c r="AO1243">
        <v>806964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6</v>
      </c>
      <c r="AV1243">
        <f t="shared" si="79"/>
        <v>6</v>
      </c>
      <c r="AW1243">
        <v>0</v>
      </c>
      <c r="AX1243">
        <v>0</v>
      </c>
      <c r="AY1243">
        <v>517103709.621176</v>
      </c>
      <c r="AZ1243">
        <v>517103.70962117601</v>
      </c>
      <c r="BA1243">
        <v>73531.291196538397</v>
      </c>
      <c r="BB1243">
        <v>0.13599652389173286</v>
      </c>
      <c r="BC1243">
        <v>11937</v>
      </c>
      <c r="BD1243">
        <v>4802</v>
      </c>
      <c r="BE1243">
        <v>7135</v>
      </c>
      <c r="BF1243">
        <v>1.082701062215478</v>
      </c>
      <c r="BG1243">
        <v>86649</v>
      </c>
      <c r="BH1243">
        <v>13.377952755905511</v>
      </c>
      <c r="BI1243">
        <v>1007</v>
      </c>
      <c r="BJ1243">
        <v>8</v>
      </c>
      <c r="BK1243">
        <v>3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1</v>
      </c>
      <c r="BS1243">
        <v>0</v>
      </c>
      <c r="BT1243">
        <v>6518</v>
      </c>
      <c r="BU1243">
        <v>0.48</v>
      </c>
      <c r="BV1243">
        <v>0.50330640000000004</v>
      </c>
      <c r="BW1243">
        <v>52</v>
      </c>
      <c r="BX1243">
        <v>1.9944770000000001</v>
      </c>
      <c r="BY1243">
        <v>0.3685079</v>
      </c>
      <c r="BZ1243">
        <v>7</v>
      </c>
      <c r="CA1243">
        <v>3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6422</v>
      </c>
      <c r="CK1243">
        <v>1.8685767673621925</v>
      </c>
      <c r="CL1243">
        <v>0.5939144360558225</v>
      </c>
      <c r="CM1243">
        <v>50</v>
      </c>
      <c r="CN1243">
        <v>0.56246211249431544</v>
      </c>
      <c r="CO1243">
        <v>439</v>
      </c>
      <c r="CP1243">
        <v>-0.58059228760000003</v>
      </c>
      <c r="CQ1243">
        <v>-0.3335413767</v>
      </c>
      <c r="CR1243">
        <v>5355</v>
      </c>
      <c r="CS1243">
        <v>0.83700000000000008</v>
      </c>
      <c r="CT1243">
        <v>5470</v>
      </c>
      <c r="CU1243">
        <v>0.84914515588000006</v>
      </c>
      <c r="CV1243">
        <v>9</v>
      </c>
      <c r="CW1243">
        <v>3</v>
      </c>
      <c r="CX1243">
        <v>8</v>
      </c>
      <c r="CY1243">
        <v>60</v>
      </c>
      <c r="CZ1243">
        <v>71</v>
      </c>
      <c r="DA1243" s="2">
        <v>2609</v>
      </c>
      <c r="DB1243" s="2">
        <v>285</v>
      </c>
      <c r="DC1243" s="2">
        <v>107.66</v>
      </c>
      <c r="DD1243" s="2">
        <v>1269</v>
      </c>
      <c r="DE1243">
        <v>27</v>
      </c>
      <c r="DF1243">
        <v>9</v>
      </c>
      <c r="DG1243">
        <v>61.52</v>
      </c>
      <c r="DH1243">
        <v>15.38</v>
      </c>
      <c r="DI1243" s="2">
        <v>15.38</v>
      </c>
      <c r="DJ1243">
        <v>-1.21</v>
      </c>
      <c r="DL1243">
        <v>0</v>
      </c>
      <c r="DM1243">
        <v>0</v>
      </c>
      <c r="DN1243">
        <v>2.7</v>
      </c>
      <c r="DO1243">
        <v>5.0000000000000001E-3</v>
      </c>
      <c r="DP1243">
        <v>0</v>
      </c>
      <c r="DQ1243" s="2">
        <v>0</v>
      </c>
      <c r="DR1243" s="2">
        <v>69815.76274839</v>
      </c>
      <c r="DS1243">
        <v>5.707151842667315E-2</v>
      </c>
      <c r="DT1243">
        <v>2.6347986618601902</v>
      </c>
      <c r="DU1243">
        <v>3223981.7994307186</v>
      </c>
      <c r="DV1243">
        <v>1</v>
      </c>
    </row>
    <row r="1244" spans="1:126" x14ac:dyDescent="0.15">
      <c r="A1244" t="s">
        <v>2100</v>
      </c>
      <c r="B1244" t="s">
        <v>2184</v>
      </c>
      <c r="C1244">
        <v>26</v>
      </c>
      <c r="D1244">
        <v>97</v>
      </c>
      <c r="E1244" t="s">
        <v>2185</v>
      </c>
      <c r="F1244">
        <v>26097</v>
      </c>
      <c r="G1244" t="s">
        <v>6228</v>
      </c>
      <c r="H1244">
        <v>75.7</v>
      </c>
      <c r="I1244">
        <v>0.5</v>
      </c>
      <c r="J1244">
        <v>17.2</v>
      </c>
      <c r="K1244">
        <v>0.2</v>
      </c>
      <c r="L1244">
        <v>5.3</v>
      </c>
      <c r="M1244">
        <v>1.1000000000000001</v>
      </c>
      <c r="N1244">
        <f t="shared" si="78"/>
        <v>6055.920000000001</v>
      </c>
      <c r="O1244">
        <f t="shared" ref="O1244:O1307" si="80">10000-N1244</f>
        <v>3944.079999999999</v>
      </c>
      <c r="P1244">
        <f t="shared" ref="P1244:P1307" si="81">O1244/833.333333333333</f>
        <v>4.7328960000000002</v>
      </c>
      <c r="Q1244" s="4">
        <v>26097</v>
      </c>
      <c r="R1244" s="5">
        <v>46.167867999999999</v>
      </c>
      <c r="S1244" s="5">
        <v>-85.303762000000006</v>
      </c>
      <c r="T1244">
        <v>7</v>
      </c>
      <c r="U1244">
        <v>0.21935174076802202</v>
      </c>
      <c r="V1244">
        <v>11144</v>
      </c>
      <c r="W1244">
        <v>11080</v>
      </c>
      <c r="X1244">
        <v>11044</v>
      </c>
      <c r="Y1244">
        <v>10796</v>
      </c>
      <c r="Z1244">
        <v>5690</v>
      </c>
      <c r="AA1244">
        <v>26083</v>
      </c>
      <c r="AB1244">
        <v>4156.5300000000007</v>
      </c>
      <c r="AC1244">
        <v>38434</v>
      </c>
      <c r="AD1244">
        <v>1</v>
      </c>
      <c r="AE1244">
        <v>9.0546903295907281E-5</v>
      </c>
      <c r="AF1244">
        <v>16</v>
      </c>
      <c r="AG1244">
        <v>103</v>
      </c>
      <c r="AH1244">
        <v>0.1553398058252427</v>
      </c>
      <c r="AI1244" s="3">
        <v>22420</v>
      </c>
      <c r="AJ1244" s="3">
        <v>654054.31862263009</v>
      </c>
      <c r="AK1244">
        <v>80</v>
      </c>
      <c r="AL1244">
        <v>1344377.6</v>
      </c>
      <c r="AM1244">
        <v>1397499</v>
      </c>
      <c r="AN1244">
        <v>5950</v>
      </c>
      <c r="AO1244">
        <v>1403449</v>
      </c>
      <c r="AP1244">
        <v>6</v>
      </c>
      <c r="AQ1244">
        <v>0</v>
      </c>
      <c r="AR1244">
        <v>6</v>
      </c>
      <c r="AS1244">
        <v>0.54151624548736466</v>
      </c>
      <c r="AT1244">
        <v>6</v>
      </c>
      <c r="AU1244">
        <v>12</v>
      </c>
      <c r="AV1244">
        <f t="shared" si="79"/>
        <v>18</v>
      </c>
      <c r="AW1244">
        <v>3743</v>
      </c>
      <c r="AX1244">
        <v>0.4</v>
      </c>
      <c r="AY1244">
        <v>293463898.33471</v>
      </c>
      <c r="AZ1244">
        <v>293463.89833470999</v>
      </c>
      <c r="BA1244">
        <v>24787.656692652799</v>
      </c>
      <c r="BB1244">
        <v>0.40342659751956533</v>
      </c>
      <c r="BC1244">
        <v>14499</v>
      </c>
      <c r="BD1244">
        <v>5129</v>
      </c>
      <c r="BE1244">
        <v>9370</v>
      </c>
      <c r="BF1244">
        <v>0.84081119885139988</v>
      </c>
      <c r="BG1244">
        <v>226142</v>
      </c>
      <c r="BH1244">
        <v>20.476457805143063</v>
      </c>
      <c r="BI1244">
        <v>1877</v>
      </c>
      <c r="BJ1244">
        <v>9</v>
      </c>
      <c r="BK1244">
        <v>2</v>
      </c>
      <c r="BL1244">
        <v>5</v>
      </c>
      <c r="BM1244">
        <v>0</v>
      </c>
      <c r="BN1244">
        <v>0</v>
      </c>
      <c r="BO1244">
        <v>1</v>
      </c>
      <c r="BP1244">
        <v>2</v>
      </c>
      <c r="BQ1244">
        <v>0</v>
      </c>
      <c r="BR1244">
        <v>2</v>
      </c>
      <c r="BS1244">
        <v>0</v>
      </c>
      <c r="BT1244">
        <v>10591</v>
      </c>
      <c r="BU1244">
        <v>0.42</v>
      </c>
      <c r="BV1244">
        <v>0.73976399999999998</v>
      </c>
      <c r="BW1244">
        <v>118</v>
      </c>
      <c r="BX1244">
        <v>1.9828159999999999</v>
      </c>
      <c r="BY1244">
        <v>2.0761470000000002</v>
      </c>
      <c r="BZ1244">
        <v>11</v>
      </c>
      <c r="CA1244">
        <v>2</v>
      </c>
      <c r="CB1244">
        <v>5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2</v>
      </c>
      <c r="CI1244">
        <v>0</v>
      </c>
      <c r="CJ1244">
        <v>11060</v>
      </c>
      <c r="CK1244">
        <v>1.9891500904159134</v>
      </c>
      <c r="CL1244">
        <v>0.62999690114657581</v>
      </c>
      <c r="CM1244">
        <v>102</v>
      </c>
      <c r="CN1244">
        <v>1.089593690284214</v>
      </c>
      <c r="CO1244">
        <v>1050</v>
      </c>
      <c r="CP1244">
        <v>8.7243430000000007E-3</v>
      </c>
      <c r="CQ1244">
        <v>-3.5886944800000001E-2</v>
      </c>
      <c r="CR1244">
        <v>9150</v>
      </c>
      <c r="CS1244">
        <v>0.84299999999999997</v>
      </c>
      <c r="CT1244">
        <v>8726</v>
      </c>
      <c r="CU1244">
        <v>0.81539670071000003</v>
      </c>
      <c r="CV1244">
        <v>11</v>
      </c>
      <c r="CW1244">
        <v>8</v>
      </c>
      <c r="CX1244">
        <v>12</v>
      </c>
      <c r="CY1244">
        <v>54</v>
      </c>
      <c r="CZ1244">
        <v>161</v>
      </c>
      <c r="DA1244" s="2">
        <v>6182</v>
      </c>
      <c r="DB1244" s="2">
        <v>835</v>
      </c>
      <c r="DC1244" s="2">
        <v>135.61000000000001</v>
      </c>
      <c r="DD1244" s="2">
        <v>2728</v>
      </c>
      <c r="DE1244">
        <v>52</v>
      </c>
      <c r="DF1244">
        <v>11</v>
      </c>
      <c r="DG1244">
        <v>72.33</v>
      </c>
      <c r="DH1244">
        <v>45.2</v>
      </c>
      <c r="DI1244" s="2">
        <v>81.37</v>
      </c>
      <c r="DJ1244">
        <v>-0.95</v>
      </c>
      <c r="DK1244">
        <v>0.98608385370205176</v>
      </c>
      <c r="DL1244">
        <v>0</v>
      </c>
      <c r="DM1244">
        <v>0</v>
      </c>
      <c r="DN1244">
        <v>18.3</v>
      </c>
      <c r="DO1244">
        <v>2.7000000000000003E-2</v>
      </c>
      <c r="DP1244">
        <v>40.68</v>
      </c>
      <c r="DQ1244" s="2">
        <v>152943</v>
      </c>
      <c r="DR1244" s="2">
        <v>3549.6335230199998</v>
      </c>
      <c r="DS1244">
        <v>3.1335563821771879E-3</v>
      </c>
      <c r="DT1244">
        <v>3.8136789302627898</v>
      </c>
      <c r="DU1244">
        <v>5127024.5274372566</v>
      </c>
      <c r="DV1244">
        <v>1</v>
      </c>
    </row>
    <row r="1245" spans="1:126" x14ac:dyDescent="0.15">
      <c r="A1245" t="s">
        <v>2100</v>
      </c>
      <c r="B1245" t="s">
        <v>2186</v>
      </c>
      <c r="C1245">
        <v>26</v>
      </c>
      <c r="D1245">
        <v>99</v>
      </c>
      <c r="E1245" t="s">
        <v>2187</v>
      </c>
      <c r="F1245">
        <v>26099</v>
      </c>
      <c r="G1245" t="s">
        <v>6229</v>
      </c>
      <c r="H1245">
        <v>83.9</v>
      </c>
      <c r="I1245">
        <v>8.6</v>
      </c>
      <c r="J1245">
        <v>0.3</v>
      </c>
      <c r="K1245">
        <v>3</v>
      </c>
      <c r="L1245">
        <v>2</v>
      </c>
      <c r="M1245">
        <v>2.2999999999999998</v>
      </c>
      <c r="N1245">
        <f t="shared" si="78"/>
        <v>7131.5500000000011</v>
      </c>
      <c r="O1245">
        <f t="shared" si="80"/>
        <v>2868.4499999999989</v>
      </c>
      <c r="P1245">
        <f t="shared" si="81"/>
        <v>3.4421399999999998</v>
      </c>
      <c r="Q1245" s="4">
        <v>26099</v>
      </c>
      <c r="R1245" s="5">
        <v>42.671492999999998</v>
      </c>
      <c r="S1245" s="5">
        <v>-82.910855999999995</v>
      </c>
      <c r="T1245">
        <v>1</v>
      </c>
      <c r="U1245">
        <v>4.3048804791687337E-2</v>
      </c>
      <c r="V1245">
        <v>841769</v>
      </c>
      <c r="W1245">
        <v>849344</v>
      </c>
      <c r="X1245">
        <v>854689</v>
      </c>
      <c r="Y1245">
        <v>863979</v>
      </c>
      <c r="Z1245">
        <v>462548</v>
      </c>
      <c r="AA1245">
        <v>26085</v>
      </c>
      <c r="AB1245">
        <v>363094.54</v>
      </c>
      <c r="AC1245">
        <v>54582</v>
      </c>
      <c r="AD1245">
        <v>7</v>
      </c>
      <c r="AE1245">
        <v>8.1901135968755885E-6</v>
      </c>
      <c r="AF1245">
        <v>92</v>
      </c>
      <c r="AG1245">
        <v>502</v>
      </c>
      <c r="AH1245">
        <v>0.18326693227091634</v>
      </c>
      <c r="AI1245" s="3">
        <v>67960</v>
      </c>
      <c r="AJ1245" s="3">
        <v>306632.947118835</v>
      </c>
      <c r="AK1245">
        <v>31</v>
      </c>
      <c r="AL1245">
        <v>364678.39999999997</v>
      </c>
      <c r="AM1245">
        <v>417730</v>
      </c>
      <c r="AN1245">
        <v>60640</v>
      </c>
      <c r="AO1245">
        <v>478370</v>
      </c>
      <c r="AP1245">
        <v>46</v>
      </c>
      <c r="AQ1245">
        <v>8</v>
      </c>
      <c r="AR1245">
        <v>54</v>
      </c>
      <c r="AS1245">
        <v>6.3578479391153644E-2</v>
      </c>
      <c r="AT1245">
        <v>57</v>
      </c>
      <c r="AU1245">
        <v>1543</v>
      </c>
      <c r="AV1245">
        <f t="shared" si="79"/>
        <v>1600</v>
      </c>
      <c r="AW1245">
        <v>963781</v>
      </c>
      <c r="AX1245">
        <v>0.98</v>
      </c>
      <c r="AY1245">
        <v>2368436066.25597</v>
      </c>
      <c r="AZ1245">
        <v>2368436.0662559699</v>
      </c>
      <c r="BA1245">
        <v>3014.1366517668198</v>
      </c>
      <c r="BB1245">
        <v>3.3176996119728752</v>
      </c>
      <c r="BC1245">
        <v>1160296</v>
      </c>
      <c r="BD1245">
        <v>405207</v>
      </c>
      <c r="BE1245">
        <v>755089</v>
      </c>
      <c r="BF1245">
        <v>0.8970263813469016</v>
      </c>
      <c r="BG1245">
        <v>14959840</v>
      </c>
      <c r="BH1245">
        <v>17.503255570154757</v>
      </c>
      <c r="BI1245">
        <v>85788</v>
      </c>
      <c r="BJ1245">
        <v>276</v>
      </c>
      <c r="BK1245">
        <v>42</v>
      </c>
      <c r="BL1245">
        <v>17</v>
      </c>
      <c r="BM1245">
        <v>4</v>
      </c>
      <c r="BN1245">
        <v>9</v>
      </c>
      <c r="BO1245">
        <v>70</v>
      </c>
      <c r="BP1245">
        <v>23</v>
      </c>
      <c r="BQ1245">
        <v>74</v>
      </c>
      <c r="BR1245">
        <v>23</v>
      </c>
      <c r="BS1245">
        <v>1</v>
      </c>
      <c r="BT1245">
        <v>831427</v>
      </c>
      <c r="BU1245">
        <v>0.82</v>
      </c>
      <c r="BV1245">
        <v>0.65735549999999998</v>
      </c>
      <c r="BW1245">
        <v>2359</v>
      </c>
      <c r="BX1245">
        <v>0.64828300000000005</v>
      </c>
      <c r="BY1245">
        <v>-0.90188330000000005</v>
      </c>
      <c r="BZ1245">
        <v>270</v>
      </c>
      <c r="CA1245">
        <v>33</v>
      </c>
      <c r="CB1245">
        <v>16</v>
      </c>
      <c r="CC1245">
        <v>3</v>
      </c>
      <c r="CD1245">
        <v>9</v>
      </c>
      <c r="CE1245">
        <v>64</v>
      </c>
      <c r="CF1245">
        <v>21</v>
      </c>
      <c r="CG1245">
        <v>68</v>
      </c>
      <c r="CH1245">
        <v>16</v>
      </c>
      <c r="CI1245">
        <v>1</v>
      </c>
      <c r="CJ1245">
        <v>861636</v>
      </c>
      <c r="CK1245">
        <v>0.58145202846677713</v>
      </c>
      <c r="CL1245">
        <v>0.65437968615892861</v>
      </c>
      <c r="CM1245">
        <v>2160</v>
      </c>
      <c r="CN1245">
        <v>-1.3757710213899903</v>
      </c>
      <c r="CO1245">
        <v>118836.99999999999</v>
      </c>
      <c r="CP1245">
        <v>-4.6692368099999999E-2</v>
      </c>
      <c r="CQ1245">
        <v>0.15568385100000001</v>
      </c>
      <c r="CR1245">
        <v>742920</v>
      </c>
      <c r="CS1245">
        <v>0.85599999999999998</v>
      </c>
      <c r="CT1245">
        <v>723921</v>
      </c>
      <c r="CU1245">
        <v>0.87917199261000012</v>
      </c>
      <c r="CV1245">
        <v>1305</v>
      </c>
      <c r="CW1245">
        <v>707</v>
      </c>
      <c r="CX1245">
        <v>498</v>
      </c>
      <c r="CY1245">
        <v>1493</v>
      </c>
      <c r="CZ1245">
        <v>783</v>
      </c>
      <c r="DA1245" s="2">
        <v>429804</v>
      </c>
      <c r="DB1245" s="2">
        <v>95335</v>
      </c>
      <c r="DC1245" s="2">
        <v>181.69</v>
      </c>
      <c r="DD1245" s="2">
        <v>143588</v>
      </c>
      <c r="DE1245">
        <v>262</v>
      </c>
      <c r="DF1245">
        <v>40</v>
      </c>
      <c r="DG1245">
        <v>30.18</v>
      </c>
      <c r="DH1245">
        <v>3.04</v>
      </c>
      <c r="DI1245" s="2">
        <v>3.51</v>
      </c>
      <c r="DJ1245">
        <v>-1.24</v>
      </c>
      <c r="DK1245">
        <v>0.90359034726309595</v>
      </c>
      <c r="DL1245">
        <v>9.9601593625498006E-3</v>
      </c>
      <c r="DM1245">
        <v>0</v>
      </c>
      <c r="DN1245">
        <v>67.2</v>
      </c>
      <c r="DO1245">
        <v>0.18100000000000002</v>
      </c>
      <c r="DP1245">
        <v>17.78</v>
      </c>
      <c r="DQ1245" s="2">
        <v>0</v>
      </c>
      <c r="DR1245" s="2">
        <v>1998.9110103799994</v>
      </c>
      <c r="DS1245">
        <v>1.2094100306426376E-2</v>
      </c>
      <c r="DT1245">
        <v>4.6549720398861396</v>
      </c>
      <c r="DU1245">
        <v>1697567.7555504134</v>
      </c>
      <c r="DV1245">
        <v>0</v>
      </c>
    </row>
    <row r="1246" spans="1:126" x14ac:dyDescent="0.15">
      <c r="A1246" t="s">
        <v>2100</v>
      </c>
      <c r="B1246" t="s">
        <v>2188</v>
      </c>
      <c r="C1246">
        <v>26</v>
      </c>
      <c r="D1246">
        <v>101</v>
      </c>
      <c r="E1246" t="s">
        <v>2189</v>
      </c>
      <c r="F1246">
        <v>26101</v>
      </c>
      <c r="G1246" t="s">
        <v>6230</v>
      </c>
      <c r="H1246">
        <v>90.6</v>
      </c>
      <c r="I1246">
        <v>2.9</v>
      </c>
      <c r="J1246">
        <v>2</v>
      </c>
      <c r="K1246">
        <v>0.3</v>
      </c>
      <c r="L1246">
        <v>1.7</v>
      </c>
      <c r="M1246">
        <v>2.6</v>
      </c>
      <c r="N1246">
        <f t="shared" ref="N1246:N1309" si="82">H1246^2+I1246^2+J1246^2+K1246^2+L1246^2+M1246^2</f>
        <v>8230.5099999999984</v>
      </c>
      <c r="O1246">
        <f t="shared" si="80"/>
        <v>1769.4900000000016</v>
      </c>
      <c r="P1246">
        <f t="shared" si="81"/>
        <v>2.1233880000000025</v>
      </c>
      <c r="Q1246" s="4">
        <v>26101</v>
      </c>
      <c r="R1246" s="5">
        <v>44.350385000000003</v>
      </c>
      <c r="S1246" s="5">
        <v>-86.602967000000007</v>
      </c>
      <c r="T1246">
        <v>7</v>
      </c>
      <c r="U1246">
        <v>0.19201317446458419</v>
      </c>
      <c r="V1246">
        <v>24753</v>
      </c>
      <c r="W1246">
        <v>24545</v>
      </c>
      <c r="X1246">
        <v>24536</v>
      </c>
      <c r="Y1246">
        <v>24440</v>
      </c>
      <c r="Z1246">
        <v>12582</v>
      </c>
      <c r="AA1246">
        <v>26087</v>
      </c>
      <c r="AB1246">
        <v>8338.371000000001</v>
      </c>
      <c r="AC1246">
        <v>41395</v>
      </c>
      <c r="AD1246">
        <v>1</v>
      </c>
      <c r="AE1246">
        <v>4.0756439517443756E-5</v>
      </c>
      <c r="AF1246">
        <v>52</v>
      </c>
      <c r="AG1246">
        <v>324</v>
      </c>
      <c r="AH1246">
        <v>0.16049382716049382</v>
      </c>
      <c r="AI1246" s="3">
        <v>44298</v>
      </c>
      <c r="AJ1246" s="3">
        <v>346985.71130381001</v>
      </c>
      <c r="AK1246">
        <v>80</v>
      </c>
      <c r="AL1246">
        <v>819776</v>
      </c>
      <c r="AM1246">
        <v>375332</v>
      </c>
      <c r="AN1246">
        <v>13320</v>
      </c>
      <c r="AO1246">
        <v>388652</v>
      </c>
      <c r="AP1246">
        <v>2</v>
      </c>
      <c r="AQ1246">
        <v>0</v>
      </c>
      <c r="AR1246">
        <v>2</v>
      </c>
      <c r="AS1246">
        <v>8.1482990425748622E-2</v>
      </c>
      <c r="AT1246">
        <v>1</v>
      </c>
      <c r="AU1246">
        <v>21</v>
      </c>
      <c r="AV1246">
        <f t="shared" si="79"/>
        <v>22</v>
      </c>
      <c r="AW1246">
        <v>16555</v>
      </c>
      <c r="AX1246">
        <v>0.72</v>
      </c>
      <c r="AY1246">
        <v>986989778.88136005</v>
      </c>
      <c r="AZ1246">
        <v>986989.77888136008</v>
      </c>
      <c r="BA1246">
        <v>39948.904493418297</v>
      </c>
      <c r="BB1246">
        <v>0.25031975536769802</v>
      </c>
      <c r="BC1246">
        <v>11919</v>
      </c>
      <c r="BD1246">
        <v>6345</v>
      </c>
      <c r="BE1246">
        <v>5574</v>
      </c>
      <c r="BF1246">
        <v>0.22518482608168708</v>
      </c>
      <c r="BG1246">
        <v>291607</v>
      </c>
      <c r="BH1246">
        <v>11.884863058363221</v>
      </c>
      <c r="BI1246">
        <v>3990</v>
      </c>
      <c r="BJ1246">
        <v>16</v>
      </c>
      <c r="BK1246">
        <v>8</v>
      </c>
      <c r="BL1246">
        <v>1</v>
      </c>
      <c r="BM1246">
        <v>0</v>
      </c>
      <c r="BN1246">
        <v>0</v>
      </c>
      <c r="BO1246">
        <v>4</v>
      </c>
      <c r="BP1246">
        <v>0</v>
      </c>
      <c r="BQ1246">
        <v>0</v>
      </c>
      <c r="BR1246">
        <v>6</v>
      </c>
      <c r="BS1246">
        <v>0</v>
      </c>
      <c r="BT1246">
        <v>24439</v>
      </c>
      <c r="BU1246">
        <v>0.65</v>
      </c>
      <c r="BV1246">
        <v>0.65775099999999997</v>
      </c>
      <c r="BW1246">
        <v>169</v>
      </c>
      <c r="BX1246">
        <v>1.432137</v>
      </c>
      <c r="BY1246">
        <v>0.43956810000000002</v>
      </c>
      <c r="BZ1246">
        <v>14</v>
      </c>
      <c r="CA1246">
        <v>6</v>
      </c>
      <c r="CB1246">
        <v>1</v>
      </c>
      <c r="CC1246">
        <v>1</v>
      </c>
      <c r="CD1246">
        <v>0</v>
      </c>
      <c r="CE1246">
        <v>5</v>
      </c>
      <c r="CF1246">
        <v>0</v>
      </c>
      <c r="CG1246">
        <v>0</v>
      </c>
      <c r="CH1246">
        <v>6</v>
      </c>
      <c r="CI1246">
        <v>0</v>
      </c>
      <c r="CJ1246">
        <v>24417</v>
      </c>
      <c r="CK1246">
        <v>1.3515173854281852</v>
      </c>
      <c r="CL1246">
        <v>0.63021494994664362</v>
      </c>
      <c r="CM1246">
        <v>158</v>
      </c>
      <c r="CN1246">
        <v>-3.8863588174858479E-2</v>
      </c>
      <c r="CO1246">
        <v>2355</v>
      </c>
      <c r="CP1246">
        <v>-0.34214499529999998</v>
      </c>
      <c r="CQ1246">
        <v>-0.13877268100000001</v>
      </c>
      <c r="CR1246">
        <v>20951</v>
      </c>
      <c r="CS1246">
        <v>0.85699999999999998</v>
      </c>
      <c r="CT1246">
        <v>20743</v>
      </c>
      <c r="CU1246">
        <v>0.85879419764000009</v>
      </c>
      <c r="CV1246">
        <v>26</v>
      </c>
      <c r="CW1246">
        <v>15</v>
      </c>
      <c r="CX1246">
        <v>13</v>
      </c>
      <c r="CY1246">
        <v>277</v>
      </c>
      <c r="CZ1246">
        <v>478</v>
      </c>
      <c r="DA1246" s="2">
        <v>10810</v>
      </c>
      <c r="DB1246" s="2">
        <v>1780</v>
      </c>
      <c r="DC1246" s="2">
        <v>216.77</v>
      </c>
      <c r="DD1246" s="2">
        <v>2012</v>
      </c>
      <c r="DE1246">
        <v>167</v>
      </c>
      <c r="DF1246">
        <v>6</v>
      </c>
      <c r="DG1246">
        <v>28.63</v>
      </c>
      <c r="DH1246">
        <v>24.54</v>
      </c>
      <c r="DI1246" s="2">
        <v>36.81</v>
      </c>
      <c r="DJ1246">
        <v>0.89</v>
      </c>
      <c r="DL1246">
        <v>9.2592592592592587E-3</v>
      </c>
      <c r="DM1246">
        <v>415</v>
      </c>
      <c r="DN1246">
        <v>3.3</v>
      </c>
      <c r="DO1246">
        <v>9.0000000000000011E-3</v>
      </c>
      <c r="DP1246">
        <v>9.64</v>
      </c>
      <c r="DQ1246" s="2">
        <v>87359</v>
      </c>
      <c r="DR1246" s="2">
        <v>2015.9659239000002</v>
      </c>
      <c r="DS1246">
        <v>2.4591675401012102E-3</v>
      </c>
      <c r="DT1246">
        <v>5.0993462965897596</v>
      </c>
      <c r="DU1246">
        <v>4180321.7096331669</v>
      </c>
      <c r="DV1246">
        <v>1</v>
      </c>
    </row>
    <row r="1247" spans="1:126" x14ac:dyDescent="0.15">
      <c r="A1247" t="s">
        <v>2100</v>
      </c>
      <c r="B1247" t="s">
        <v>2190</v>
      </c>
      <c r="C1247">
        <v>26</v>
      </c>
      <c r="D1247">
        <v>103</v>
      </c>
      <c r="E1247" t="s">
        <v>2191</v>
      </c>
      <c r="F1247">
        <v>26103</v>
      </c>
      <c r="G1247" t="s">
        <v>6231</v>
      </c>
      <c r="H1247">
        <v>93</v>
      </c>
      <c r="I1247">
        <v>1.7</v>
      </c>
      <c r="J1247">
        <v>1.7</v>
      </c>
      <c r="K1247">
        <v>0.6</v>
      </c>
      <c r="L1247">
        <v>1.9</v>
      </c>
      <c r="M1247">
        <v>1.1000000000000001</v>
      </c>
      <c r="N1247">
        <f t="shared" si="82"/>
        <v>8659.9599999999991</v>
      </c>
      <c r="O1247">
        <f t="shared" si="80"/>
        <v>1340.0400000000009</v>
      </c>
      <c r="P1247">
        <f t="shared" si="81"/>
        <v>1.6080480000000017</v>
      </c>
      <c r="Q1247" s="4">
        <v>26103</v>
      </c>
      <c r="R1247" s="5">
        <v>46.656596</v>
      </c>
      <c r="S1247" s="5">
        <v>-87.584028000000004</v>
      </c>
      <c r="T1247">
        <v>5</v>
      </c>
      <c r="U1247">
        <v>0.12436083995569136</v>
      </c>
      <c r="V1247">
        <v>67178</v>
      </c>
      <c r="W1247">
        <v>67535</v>
      </c>
      <c r="X1247">
        <v>67582</v>
      </c>
      <c r="Y1247">
        <v>67280</v>
      </c>
      <c r="Z1247">
        <v>33821</v>
      </c>
      <c r="AA1247">
        <v>26089</v>
      </c>
      <c r="AB1247">
        <v>24104.637999999999</v>
      </c>
      <c r="AC1247">
        <v>45409</v>
      </c>
      <c r="AD1247">
        <v>3</v>
      </c>
      <c r="AE1247">
        <v>4.4390518185315614E-5</v>
      </c>
      <c r="AF1247">
        <v>43</v>
      </c>
      <c r="AG1247">
        <v>168</v>
      </c>
      <c r="AH1247">
        <v>0.25595238095238093</v>
      </c>
      <c r="AI1247" s="3">
        <v>30693</v>
      </c>
      <c r="AJ1247" s="3">
        <v>1157429.6669497602</v>
      </c>
      <c r="AK1247">
        <v>80</v>
      </c>
      <c r="AL1247">
        <v>2193216</v>
      </c>
      <c r="AM1247">
        <v>976619</v>
      </c>
      <c r="AN1247">
        <v>11540</v>
      </c>
      <c r="AO1247">
        <v>988159</v>
      </c>
      <c r="AP1247">
        <v>4</v>
      </c>
      <c r="AQ1247">
        <v>2</v>
      </c>
      <c r="AR1247">
        <v>6</v>
      </c>
      <c r="AS1247">
        <v>8.8842822240319835E-2</v>
      </c>
      <c r="AT1247">
        <v>6</v>
      </c>
      <c r="AU1247">
        <v>39</v>
      </c>
      <c r="AV1247">
        <f t="shared" si="79"/>
        <v>45</v>
      </c>
      <c r="AW1247">
        <v>61536</v>
      </c>
      <c r="AX1247">
        <v>0.91</v>
      </c>
      <c r="AY1247">
        <v>12487726014.4608</v>
      </c>
      <c r="AZ1247">
        <v>12487726.0144608</v>
      </c>
      <c r="BA1247">
        <v>193227.784721056</v>
      </c>
      <c r="BB1247">
        <v>5.1752391688576357E-2</v>
      </c>
      <c r="BC1247">
        <v>33363</v>
      </c>
      <c r="BD1247">
        <v>480</v>
      </c>
      <c r="BE1247">
        <v>32883</v>
      </c>
      <c r="BF1247">
        <v>0.48949060704397274</v>
      </c>
      <c r="BG1247">
        <v>911704</v>
      </c>
      <c r="BH1247">
        <v>13.490337663874996</v>
      </c>
      <c r="BI1247">
        <v>7591</v>
      </c>
      <c r="BJ1247">
        <v>60</v>
      </c>
      <c r="BK1247">
        <v>19</v>
      </c>
      <c r="BL1247">
        <v>4</v>
      </c>
      <c r="BM1247">
        <v>0</v>
      </c>
      <c r="BN1247">
        <v>1</v>
      </c>
      <c r="BO1247">
        <v>15</v>
      </c>
      <c r="BP1247">
        <v>2</v>
      </c>
      <c r="BQ1247">
        <v>7</v>
      </c>
      <c r="BR1247">
        <v>5</v>
      </c>
      <c r="BS1247">
        <v>0</v>
      </c>
      <c r="BT1247">
        <v>65703</v>
      </c>
      <c r="BU1247">
        <v>0.69</v>
      </c>
      <c r="BV1247">
        <v>0.62034990000000001</v>
      </c>
      <c r="BW1247">
        <v>490</v>
      </c>
      <c r="BX1247">
        <v>1.7198610000000001</v>
      </c>
      <c r="BY1247">
        <v>0.52958300000000003</v>
      </c>
      <c r="BZ1247">
        <v>63</v>
      </c>
      <c r="CA1247">
        <v>17</v>
      </c>
      <c r="CB1247">
        <v>4</v>
      </c>
      <c r="CC1247">
        <v>0</v>
      </c>
      <c r="CD1247">
        <v>1</v>
      </c>
      <c r="CE1247">
        <v>13</v>
      </c>
      <c r="CF1247">
        <v>3</v>
      </c>
      <c r="CG1247">
        <v>10</v>
      </c>
      <c r="CH1247">
        <v>4</v>
      </c>
      <c r="CI1247">
        <v>0</v>
      </c>
      <c r="CJ1247">
        <v>67675</v>
      </c>
      <c r="CK1247">
        <v>1.6992981159955669</v>
      </c>
      <c r="CL1247">
        <v>0.65001615247940558</v>
      </c>
      <c r="CM1247">
        <v>432</v>
      </c>
      <c r="CN1247">
        <v>0.32574752997472289</v>
      </c>
      <c r="CO1247">
        <v>10195</v>
      </c>
      <c r="CP1247">
        <v>0.63963190999999997</v>
      </c>
      <c r="CQ1247">
        <v>0.82403258000000001</v>
      </c>
      <c r="CR1247">
        <v>57555</v>
      </c>
      <c r="CS1247">
        <v>0.85699999999999998</v>
      </c>
      <c r="CT1247">
        <v>58579</v>
      </c>
      <c r="CU1247">
        <v>0.89327838918000002</v>
      </c>
      <c r="CV1247">
        <v>140</v>
      </c>
      <c r="CW1247">
        <v>58</v>
      </c>
      <c r="CX1247">
        <v>74</v>
      </c>
      <c r="CY1247">
        <v>66</v>
      </c>
      <c r="CZ1247">
        <v>282</v>
      </c>
      <c r="DA1247" s="2">
        <v>35419</v>
      </c>
      <c r="DB1247" s="2">
        <v>6570</v>
      </c>
      <c r="DC1247" s="2">
        <v>203.84</v>
      </c>
      <c r="DD1247" s="2">
        <v>4460</v>
      </c>
      <c r="DE1247">
        <v>121</v>
      </c>
      <c r="DF1247">
        <v>8</v>
      </c>
      <c r="DG1247">
        <v>54.65</v>
      </c>
      <c r="DH1247">
        <v>8.86</v>
      </c>
      <c r="DI1247" s="2">
        <v>22.16</v>
      </c>
      <c r="DJ1247">
        <v>-1.0900000000000001</v>
      </c>
      <c r="DK1247">
        <v>0.97862704851269022</v>
      </c>
      <c r="DL1247">
        <v>1.7857142857142856E-2</v>
      </c>
      <c r="DM1247">
        <v>152</v>
      </c>
      <c r="DN1247">
        <v>46.9</v>
      </c>
      <c r="DO1247">
        <v>3.9E-2</v>
      </c>
      <c r="DP1247">
        <v>64.319999999999993</v>
      </c>
      <c r="DQ1247" s="2">
        <v>18095</v>
      </c>
      <c r="DR1247" s="2">
        <v>5150.2783723099992</v>
      </c>
      <c r="DS1247">
        <v>9.7481498543852078E-3</v>
      </c>
      <c r="DT1247">
        <v>4.94944811722831</v>
      </c>
      <c r="DU1247">
        <v>10855208.801875005</v>
      </c>
      <c r="DV1247">
        <v>0</v>
      </c>
    </row>
    <row r="1248" spans="1:126" x14ac:dyDescent="0.15">
      <c r="A1248" t="s">
        <v>2100</v>
      </c>
      <c r="B1248" t="s">
        <v>1202</v>
      </c>
      <c r="C1248">
        <v>26</v>
      </c>
      <c r="D1248">
        <v>105</v>
      </c>
      <c r="E1248" t="s">
        <v>2192</v>
      </c>
      <c r="F1248">
        <v>26105</v>
      </c>
      <c r="G1248" t="s">
        <v>6232</v>
      </c>
      <c r="H1248">
        <v>92.6</v>
      </c>
      <c r="I1248">
        <v>0.5</v>
      </c>
      <c r="J1248">
        <v>0.9</v>
      </c>
      <c r="K1248">
        <v>0.5</v>
      </c>
      <c r="L1248">
        <v>1.5</v>
      </c>
      <c r="M1248">
        <v>4</v>
      </c>
      <c r="N1248">
        <f t="shared" si="82"/>
        <v>8594.3199999999979</v>
      </c>
      <c r="O1248">
        <f t="shared" si="80"/>
        <v>1405.6800000000021</v>
      </c>
      <c r="P1248">
        <f t="shared" si="81"/>
        <v>1.6868160000000032</v>
      </c>
      <c r="Q1248" s="4">
        <v>26105</v>
      </c>
      <c r="R1248" s="5">
        <v>43.996636000000002</v>
      </c>
      <c r="S1248" s="5">
        <v>-86.750814000000005</v>
      </c>
      <c r="T1248">
        <v>7</v>
      </c>
      <c r="U1248">
        <v>0.16166750246727019</v>
      </c>
      <c r="V1248">
        <v>28672</v>
      </c>
      <c r="W1248">
        <v>28705</v>
      </c>
      <c r="X1248">
        <v>28711</v>
      </c>
      <c r="Y1248">
        <v>28721</v>
      </c>
      <c r="Z1248">
        <v>14601</v>
      </c>
      <c r="AA1248">
        <v>26091</v>
      </c>
      <c r="AB1248">
        <v>11069.152000000002</v>
      </c>
      <c r="AC1248">
        <v>42024</v>
      </c>
      <c r="AD1248">
        <v>2</v>
      </c>
      <c r="AE1248">
        <v>6.9659712305388181E-5</v>
      </c>
      <c r="AF1248">
        <v>71</v>
      </c>
      <c r="AG1248">
        <v>440</v>
      </c>
      <c r="AH1248">
        <v>0.16136363636363638</v>
      </c>
      <c r="AI1248" s="3">
        <v>79048</v>
      </c>
      <c r="AJ1248" s="3">
        <v>316847.32363063004</v>
      </c>
      <c r="AK1248">
        <v>80</v>
      </c>
      <c r="AL1248">
        <v>794867.19999999995</v>
      </c>
      <c r="AM1248">
        <v>271914</v>
      </c>
      <c r="AN1248">
        <v>48248</v>
      </c>
      <c r="AO1248">
        <v>320162</v>
      </c>
      <c r="AP1248">
        <v>5</v>
      </c>
      <c r="AQ1248">
        <v>0</v>
      </c>
      <c r="AR1248">
        <v>5</v>
      </c>
      <c r="AS1248">
        <v>0.17418568193694478</v>
      </c>
      <c r="AT1248">
        <v>6</v>
      </c>
      <c r="AU1248">
        <v>32</v>
      </c>
      <c r="AV1248">
        <f t="shared" si="79"/>
        <v>38</v>
      </c>
      <c r="AW1248">
        <v>18618</v>
      </c>
      <c r="AX1248">
        <v>0.65999999999999992</v>
      </c>
      <c r="AY1248">
        <v>258901357.646323</v>
      </c>
      <c r="AZ1248">
        <v>258901.35764632298</v>
      </c>
      <c r="BA1248">
        <v>9174.5656337727105</v>
      </c>
      <c r="BB1248">
        <v>1.0899698578850168</v>
      </c>
      <c r="BC1248">
        <v>29922</v>
      </c>
      <c r="BD1248">
        <v>3990</v>
      </c>
      <c r="BE1248">
        <v>25932</v>
      </c>
      <c r="BF1248">
        <v>0.9044363839285714</v>
      </c>
      <c r="BG1248">
        <v>420212</v>
      </c>
      <c r="BH1248">
        <v>14.635923513635889</v>
      </c>
      <c r="BI1248">
        <v>3907</v>
      </c>
      <c r="BJ1248">
        <v>24</v>
      </c>
      <c r="BK1248">
        <v>6</v>
      </c>
      <c r="BL1248">
        <v>2</v>
      </c>
      <c r="BM1248">
        <v>0</v>
      </c>
      <c r="BN1248">
        <v>0</v>
      </c>
      <c r="BO1248">
        <v>6</v>
      </c>
      <c r="BP1248">
        <v>3</v>
      </c>
      <c r="BQ1248">
        <v>3</v>
      </c>
      <c r="BR1248">
        <v>3</v>
      </c>
      <c r="BS1248">
        <v>0</v>
      </c>
      <c r="BT1248">
        <v>28637</v>
      </c>
      <c r="BU1248">
        <v>0.68</v>
      </c>
      <c r="BV1248">
        <v>0.66920170000000001</v>
      </c>
      <c r="BW1248">
        <v>145</v>
      </c>
      <c r="BX1248">
        <v>1.6412340000000001</v>
      </c>
      <c r="BY1248">
        <v>0.37264969999999997</v>
      </c>
      <c r="BZ1248">
        <v>25</v>
      </c>
      <c r="CA1248">
        <v>5</v>
      </c>
      <c r="CB1248">
        <v>2</v>
      </c>
      <c r="CC1248">
        <v>0</v>
      </c>
      <c r="CD1248">
        <v>0</v>
      </c>
      <c r="CE1248">
        <v>6</v>
      </c>
      <c r="CF1248">
        <v>3</v>
      </c>
      <c r="CG1248">
        <v>1</v>
      </c>
      <c r="CH1248">
        <v>3</v>
      </c>
      <c r="CI1248">
        <v>1</v>
      </c>
      <c r="CJ1248">
        <v>28786</v>
      </c>
      <c r="CK1248">
        <v>1.5979990273049398</v>
      </c>
      <c r="CL1248">
        <v>0.64688164422395467</v>
      </c>
      <c r="CM1248">
        <v>146</v>
      </c>
      <c r="CN1248">
        <v>-1.4132213881766721E-3</v>
      </c>
      <c r="CO1248">
        <v>3071</v>
      </c>
      <c r="CP1248">
        <v>-0.29895445129999998</v>
      </c>
      <c r="CQ1248">
        <v>9.9940038999999994E-2</v>
      </c>
      <c r="CR1248">
        <v>24953</v>
      </c>
      <c r="CS1248">
        <v>0.86699999999999999</v>
      </c>
      <c r="CT1248">
        <v>24113</v>
      </c>
      <c r="CU1248">
        <v>0.86669457567999997</v>
      </c>
      <c r="CV1248">
        <v>79</v>
      </c>
      <c r="CW1248">
        <v>15</v>
      </c>
      <c r="CX1248">
        <v>24</v>
      </c>
      <c r="CY1248">
        <v>784</v>
      </c>
      <c r="CZ1248">
        <v>675</v>
      </c>
      <c r="DA1248" s="2">
        <v>14966</v>
      </c>
      <c r="DB1248" s="2">
        <v>2325</v>
      </c>
      <c r="DC1248" s="2">
        <v>139.84</v>
      </c>
      <c r="DD1248" s="2">
        <v>1436</v>
      </c>
      <c r="DE1248">
        <v>212</v>
      </c>
      <c r="DF1248">
        <v>15</v>
      </c>
      <c r="DG1248">
        <v>73.41</v>
      </c>
      <c r="DH1248">
        <v>6.99</v>
      </c>
      <c r="DI1248" s="2">
        <v>13.98</v>
      </c>
      <c r="DJ1248">
        <v>0.6</v>
      </c>
      <c r="DK1248">
        <v>0.96163090780285398</v>
      </c>
      <c r="DL1248">
        <v>2.2727272727272726E-3</v>
      </c>
      <c r="DN1248">
        <v>59.3</v>
      </c>
      <c r="DO1248">
        <v>0.18600000000000003</v>
      </c>
      <c r="DP1248">
        <v>485.49</v>
      </c>
      <c r="DQ1248" s="2">
        <v>60580</v>
      </c>
      <c r="DR1248" s="2">
        <v>1843.5902462199995</v>
      </c>
      <c r="DS1248">
        <v>2.5502280425633993E-3</v>
      </c>
      <c r="DT1248">
        <v>6.9013077522119604</v>
      </c>
      <c r="DU1248">
        <v>5485623.1693390142</v>
      </c>
      <c r="DV1248">
        <v>1</v>
      </c>
    </row>
    <row r="1249" spans="1:126" x14ac:dyDescent="0.15">
      <c r="A1249" t="s">
        <v>2100</v>
      </c>
      <c r="B1249" t="s">
        <v>2193</v>
      </c>
      <c r="C1249">
        <v>26</v>
      </c>
      <c r="D1249">
        <v>107</v>
      </c>
      <c r="E1249" t="s">
        <v>2194</v>
      </c>
      <c r="F1249">
        <v>26107</v>
      </c>
      <c r="G1249" t="s">
        <v>6233</v>
      </c>
      <c r="H1249">
        <v>92.6</v>
      </c>
      <c r="I1249">
        <v>2.5</v>
      </c>
      <c r="J1249">
        <v>0.6</v>
      </c>
      <c r="K1249">
        <v>0.6</v>
      </c>
      <c r="L1249">
        <v>2</v>
      </c>
      <c r="M1249">
        <v>1.7</v>
      </c>
      <c r="N1249">
        <f t="shared" si="82"/>
        <v>8588.619999999999</v>
      </c>
      <c r="O1249">
        <f t="shared" si="80"/>
        <v>1411.380000000001</v>
      </c>
      <c r="P1249">
        <f t="shared" si="81"/>
        <v>1.6936560000000018</v>
      </c>
      <c r="Q1249" s="4">
        <v>26107</v>
      </c>
      <c r="R1249" s="5">
        <v>43.635294999999999</v>
      </c>
      <c r="S1249" s="5">
        <v>-85.332751000000002</v>
      </c>
      <c r="T1249">
        <v>6</v>
      </c>
      <c r="U1249">
        <v>0.14925042665449983</v>
      </c>
      <c r="V1249">
        <v>42947</v>
      </c>
      <c r="W1249">
        <v>43226</v>
      </c>
      <c r="X1249">
        <v>43301</v>
      </c>
      <c r="Y1249">
        <v>42987</v>
      </c>
      <c r="Z1249">
        <v>19383</v>
      </c>
      <c r="AA1249">
        <v>26093</v>
      </c>
      <c r="AB1249">
        <v>14035.686</v>
      </c>
      <c r="AC1249">
        <v>41889</v>
      </c>
      <c r="AD1249">
        <v>2</v>
      </c>
      <c r="AE1249">
        <v>4.6188309738805106E-5</v>
      </c>
      <c r="AF1249">
        <v>88</v>
      </c>
      <c r="AG1249">
        <v>779</v>
      </c>
      <c r="AH1249">
        <v>0.11296534017971759</v>
      </c>
      <c r="AI1249" s="3">
        <v>123005</v>
      </c>
      <c r="AJ1249" s="3">
        <v>355244.78103951504</v>
      </c>
      <c r="AK1249">
        <v>80</v>
      </c>
      <c r="AL1249">
        <v>365529.59999999998</v>
      </c>
      <c r="AM1249">
        <v>672342</v>
      </c>
      <c r="AN1249">
        <v>70662</v>
      </c>
      <c r="AO1249">
        <v>743004</v>
      </c>
      <c r="AP1249">
        <v>4</v>
      </c>
      <c r="AQ1249">
        <v>1</v>
      </c>
      <c r="AR1249">
        <v>5</v>
      </c>
      <c r="AS1249">
        <v>0.11567112386063944</v>
      </c>
      <c r="AT1249">
        <v>4</v>
      </c>
      <c r="AU1249">
        <v>32</v>
      </c>
      <c r="AV1249">
        <f t="shared" si="79"/>
        <v>36</v>
      </c>
      <c r="AW1249">
        <v>29723</v>
      </c>
      <c r="AX1249">
        <v>0.72</v>
      </c>
      <c r="AY1249">
        <v>411303106.157305</v>
      </c>
      <c r="AZ1249">
        <v>411303.10615730501</v>
      </c>
      <c r="BA1249">
        <v>10095.5465242312</v>
      </c>
      <c r="BB1249">
        <v>0.99053577495761413</v>
      </c>
      <c r="BC1249">
        <v>37153</v>
      </c>
      <c r="BD1249">
        <v>13421</v>
      </c>
      <c r="BE1249">
        <v>23732</v>
      </c>
      <c r="BF1249">
        <v>0.55258807367220064</v>
      </c>
      <c r="BG1249">
        <v>445166</v>
      </c>
      <c r="BH1249">
        <v>10.280732546592457</v>
      </c>
      <c r="BI1249">
        <v>5201</v>
      </c>
      <c r="BJ1249">
        <v>30</v>
      </c>
      <c r="BK1249">
        <v>7</v>
      </c>
      <c r="BL1249">
        <v>4</v>
      </c>
      <c r="BM1249">
        <v>0</v>
      </c>
      <c r="BN1249">
        <v>0</v>
      </c>
      <c r="BO1249">
        <v>4</v>
      </c>
      <c r="BP1249">
        <v>4</v>
      </c>
      <c r="BQ1249">
        <v>3</v>
      </c>
      <c r="BR1249">
        <v>4</v>
      </c>
      <c r="BS1249">
        <v>0</v>
      </c>
      <c r="BT1249">
        <v>41775</v>
      </c>
      <c r="BU1249">
        <v>0.69</v>
      </c>
      <c r="BV1249">
        <v>0.56415680000000001</v>
      </c>
      <c r="BW1249">
        <v>237</v>
      </c>
      <c r="BX1249">
        <v>1.3405149999999999</v>
      </c>
      <c r="BY1249">
        <v>-0.3226484</v>
      </c>
      <c r="BZ1249">
        <v>31</v>
      </c>
      <c r="CA1249">
        <v>9</v>
      </c>
      <c r="CB1249">
        <v>3</v>
      </c>
      <c r="CC1249">
        <v>0</v>
      </c>
      <c r="CD1249">
        <v>0</v>
      </c>
      <c r="CE1249">
        <v>4</v>
      </c>
      <c r="CF1249">
        <v>2</v>
      </c>
      <c r="CG1249">
        <v>2</v>
      </c>
      <c r="CH1249">
        <v>2</v>
      </c>
      <c r="CI1249">
        <v>0</v>
      </c>
      <c r="CJ1249">
        <v>43207</v>
      </c>
      <c r="CK1249">
        <v>1.2266530886198994</v>
      </c>
      <c r="CL1249">
        <v>0.61356793034645385</v>
      </c>
      <c r="CM1249">
        <v>203</v>
      </c>
      <c r="CN1249">
        <v>-0.54055718097757699</v>
      </c>
      <c r="CO1249">
        <v>4523</v>
      </c>
      <c r="CP1249">
        <v>0.55968101299999995</v>
      </c>
      <c r="CQ1249">
        <v>-0.32091070500000002</v>
      </c>
      <c r="CR1249">
        <v>36287</v>
      </c>
      <c r="CS1249">
        <v>0.84299999999999997</v>
      </c>
      <c r="CT1249">
        <v>35732</v>
      </c>
      <c r="CU1249">
        <v>0.87308843757999999</v>
      </c>
      <c r="CV1249">
        <v>49</v>
      </c>
      <c r="CW1249">
        <v>24</v>
      </c>
      <c r="CX1249">
        <v>23</v>
      </c>
      <c r="CY1249">
        <v>719</v>
      </c>
      <c r="CZ1249">
        <v>1196</v>
      </c>
      <c r="DA1249" s="2">
        <v>18409</v>
      </c>
      <c r="DB1249" s="2">
        <v>3235</v>
      </c>
      <c r="DC1249" s="2">
        <v>90.47</v>
      </c>
      <c r="DD1249" s="2">
        <v>3031</v>
      </c>
      <c r="DE1249">
        <v>378</v>
      </c>
      <c r="DF1249">
        <v>20</v>
      </c>
      <c r="DG1249">
        <v>34.799999999999997</v>
      </c>
      <c r="DH1249">
        <v>11.6</v>
      </c>
      <c r="DI1249" s="2">
        <v>11.6</v>
      </c>
      <c r="DJ1249">
        <v>-1.94</v>
      </c>
      <c r="DK1249">
        <v>0.98748831348319177</v>
      </c>
      <c r="DL1249">
        <v>0</v>
      </c>
      <c r="DN1249">
        <v>33.9</v>
      </c>
      <c r="DO1249">
        <v>0.09</v>
      </c>
      <c r="DP1249">
        <v>1072.1199999999999</v>
      </c>
      <c r="DQ1249" s="2">
        <v>3445</v>
      </c>
      <c r="DR1249" s="2">
        <v>1197.78168499</v>
      </c>
      <c r="DS1249">
        <v>3.3383078705533026E-3</v>
      </c>
      <c r="DT1249">
        <v>5.2972432399693998</v>
      </c>
      <c r="DU1249">
        <v>1936299.2026087185</v>
      </c>
      <c r="DV1249">
        <v>1</v>
      </c>
    </row>
    <row r="1250" spans="1:126" x14ac:dyDescent="0.15">
      <c r="A1250" t="s">
        <v>2100</v>
      </c>
      <c r="B1250" t="s">
        <v>2195</v>
      </c>
      <c r="C1250">
        <v>26</v>
      </c>
      <c r="D1250">
        <v>109</v>
      </c>
      <c r="E1250" t="s">
        <v>2196</v>
      </c>
      <c r="F1250">
        <v>26109</v>
      </c>
      <c r="G1250" t="s">
        <v>6234</v>
      </c>
      <c r="H1250">
        <v>94.5</v>
      </c>
      <c r="I1250">
        <v>0.3</v>
      </c>
      <c r="J1250">
        <v>2.6</v>
      </c>
      <c r="K1250">
        <v>0.3</v>
      </c>
      <c r="L1250">
        <v>1.2</v>
      </c>
      <c r="M1250">
        <v>1.2</v>
      </c>
      <c r="N1250">
        <f t="shared" si="82"/>
        <v>8940.0700000000015</v>
      </c>
      <c r="O1250">
        <f t="shared" si="80"/>
        <v>1059.9299999999985</v>
      </c>
      <c r="P1250">
        <f t="shared" si="81"/>
        <v>1.2719159999999987</v>
      </c>
      <c r="Q1250" s="4">
        <v>26109</v>
      </c>
      <c r="R1250" s="5">
        <v>45.538237000000002</v>
      </c>
      <c r="S1250" s="5">
        <v>-87.492948999999996</v>
      </c>
      <c r="T1250">
        <v>7</v>
      </c>
      <c r="U1250">
        <v>0.1938103142329374</v>
      </c>
      <c r="V1250">
        <v>24041</v>
      </c>
      <c r="W1250">
        <v>23838</v>
      </c>
      <c r="X1250">
        <v>23717</v>
      </c>
      <c r="Y1250">
        <v>23460</v>
      </c>
      <c r="Z1250">
        <v>12379</v>
      </c>
      <c r="AA1250">
        <v>26095</v>
      </c>
      <c r="AB1250">
        <v>9202.3880000000008</v>
      </c>
      <c r="AC1250">
        <v>40373</v>
      </c>
      <c r="AD1250">
        <v>6</v>
      </c>
      <c r="AE1250">
        <v>2.5298309229666486E-4</v>
      </c>
      <c r="AF1250">
        <v>39</v>
      </c>
      <c r="AG1250">
        <v>398</v>
      </c>
      <c r="AH1250">
        <v>9.7989949748743713E-2</v>
      </c>
      <c r="AI1250" s="3">
        <v>91900</v>
      </c>
      <c r="AJ1250" s="3">
        <v>668184.79565313004</v>
      </c>
      <c r="AK1250">
        <v>114</v>
      </c>
      <c r="AL1250">
        <v>856403.20000000007</v>
      </c>
      <c r="AM1250">
        <v>866879</v>
      </c>
      <c r="AN1250">
        <v>33648</v>
      </c>
      <c r="AO1250">
        <v>900527</v>
      </c>
      <c r="AP1250">
        <v>3</v>
      </c>
      <c r="AQ1250">
        <v>0</v>
      </c>
      <c r="AR1250">
        <v>3</v>
      </c>
      <c r="AS1250">
        <v>0.12584948401711551</v>
      </c>
      <c r="AT1250">
        <v>2</v>
      </c>
      <c r="AU1250">
        <v>42</v>
      </c>
      <c r="AV1250">
        <f t="shared" si="79"/>
        <v>44</v>
      </c>
      <c r="AW1250">
        <v>13880</v>
      </c>
      <c r="AX1250">
        <v>0.62</v>
      </c>
      <c r="AY1250">
        <v>1792844384.57321</v>
      </c>
      <c r="AZ1250">
        <v>1792844.38457321</v>
      </c>
      <c r="BA1250">
        <v>71173.951988935194</v>
      </c>
      <c r="BB1250">
        <v>0.14050083943005742</v>
      </c>
      <c r="BC1250">
        <v>8116</v>
      </c>
      <c r="BD1250">
        <v>50</v>
      </c>
      <c r="BE1250">
        <v>8066</v>
      </c>
      <c r="BF1250">
        <v>0.33551017012603468</v>
      </c>
      <c r="BG1250">
        <v>216284</v>
      </c>
      <c r="BH1250">
        <v>9.1193658557153103</v>
      </c>
      <c r="BI1250">
        <v>3935</v>
      </c>
      <c r="BJ1250">
        <v>17</v>
      </c>
      <c r="BK1250">
        <v>3</v>
      </c>
      <c r="BL1250">
        <v>0</v>
      </c>
      <c r="BM1250">
        <v>1</v>
      </c>
      <c r="BN1250">
        <v>0</v>
      </c>
      <c r="BO1250">
        <v>3</v>
      </c>
      <c r="BP1250">
        <v>1</v>
      </c>
      <c r="BQ1250">
        <v>4</v>
      </c>
      <c r="BR1250">
        <v>4</v>
      </c>
      <c r="BS1250">
        <v>0</v>
      </c>
      <c r="BT1250">
        <v>23969</v>
      </c>
      <c r="BU1250">
        <v>0.69</v>
      </c>
      <c r="BV1250">
        <v>0.57621650000000002</v>
      </c>
      <c r="BW1250">
        <v>142</v>
      </c>
      <c r="BX1250">
        <v>1.3767780000000001</v>
      </c>
      <c r="BY1250">
        <v>-0.19509860000000001</v>
      </c>
      <c r="BZ1250">
        <v>18</v>
      </c>
      <c r="CA1250">
        <v>3</v>
      </c>
      <c r="CB1250">
        <v>0</v>
      </c>
      <c r="CC1250">
        <v>0</v>
      </c>
      <c r="CD1250">
        <v>0</v>
      </c>
      <c r="CE1250">
        <v>2</v>
      </c>
      <c r="CF1250">
        <v>0</v>
      </c>
      <c r="CG1250">
        <v>5</v>
      </c>
      <c r="CH1250">
        <v>4</v>
      </c>
      <c r="CI1250">
        <v>0</v>
      </c>
      <c r="CJ1250">
        <v>23611</v>
      </c>
      <c r="CK1250">
        <v>1.3553004955317438</v>
      </c>
      <c r="CL1250">
        <v>0.5732654560722158</v>
      </c>
      <c r="CM1250">
        <v>125</v>
      </c>
      <c r="CN1250">
        <v>-0.4882679896150402</v>
      </c>
      <c r="CO1250">
        <v>1902.9999999999998</v>
      </c>
      <c r="CP1250">
        <v>0.48208086900000002</v>
      </c>
      <c r="CQ1250">
        <v>-6.6279223999999998E-2</v>
      </c>
      <c r="CR1250">
        <v>20528</v>
      </c>
      <c r="CS1250">
        <v>0.873</v>
      </c>
      <c r="CT1250">
        <v>20315</v>
      </c>
      <c r="CU1250">
        <v>0.88020720914999995</v>
      </c>
      <c r="CV1250">
        <v>18</v>
      </c>
      <c r="CW1250">
        <v>14</v>
      </c>
      <c r="CX1250">
        <v>11</v>
      </c>
      <c r="CY1250">
        <v>400</v>
      </c>
      <c r="CZ1250">
        <v>605</v>
      </c>
      <c r="DA1250" s="2">
        <v>10489</v>
      </c>
      <c r="DB1250" s="2">
        <v>1730</v>
      </c>
      <c r="DC1250" s="2">
        <v>71.459999999999994</v>
      </c>
      <c r="DD1250" s="2">
        <v>1257</v>
      </c>
      <c r="DE1250">
        <v>173</v>
      </c>
      <c r="DF1250">
        <v>15</v>
      </c>
      <c r="DG1250">
        <v>12.61</v>
      </c>
      <c r="DH1250">
        <v>16.809999999999999</v>
      </c>
      <c r="DI1250" s="2">
        <v>29.42</v>
      </c>
      <c r="DJ1250">
        <v>-1.61</v>
      </c>
      <c r="DK1250">
        <v>0.99099020674646354</v>
      </c>
      <c r="DL1250">
        <v>7.537688442211055E-3</v>
      </c>
      <c r="DM1250">
        <v>0</v>
      </c>
      <c r="DN1250">
        <v>139.5</v>
      </c>
      <c r="DO1250">
        <v>0.20699999999999999</v>
      </c>
      <c r="DP1250">
        <v>74.290000000000006</v>
      </c>
      <c r="DQ1250" s="2">
        <v>0</v>
      </c>
      <c r="DR1250" s="2">
        <v>423.57091973000007</v>
      </c>
      <c r="DS1250">
        <v>5.4344764513649649E-4</v>
      </c>
      <c r="DT1250">
        <v>5.4016083589639896</v>
      </c>
      <c r="DU1250">
        <v>4625954.6837635096</v>
      </c>
      <c r="DV1250">
        <v>0</v>
      </c>
    </row>
    <row r="1251" spans="1:126" x14ac:dyDescent="0.15">
      <c r="A1251" t="s">
        <v>2100</v>
      </c>
      <c r="B1251" t="s">
        <v>2197</v>
      </c>
      <c r="C1251">
        <v>26</v>
      </c>
      <c r="D1251">
        <v>111</v>
      </c>
      <c r="E1251" t="s">
        <v>2198</v>
      </c>
      <c r="F1251">
        <v>26111</v>
      </c>
      <c r="G1251" t="s">
        <v>6235</v>
      </c>
      <c r="H1251">
        <v>93.1</v>
      </c>
      <c r="I1251">
        <v>1.2</v>
      </c>
      <c r="J1251">
        <v>0.4</v>
      </c>
      <c r="K1251">
        <v>1.9</v>
      </c>
      <c r="L1251">
        <v>1.4</v>
      </c>
      <c r="M1251">
        <v>2</v>
      </c>
      <c r="N1251">
        <f t="shared" si="82"/>
        <v>8678.7799999999988</v>
      </c>
      <c r="O1251">
        <f t="shared" si="80"/>
        <v>1321.2200000000012</v>
      </c>
      <c r="P1251">
        <f t="shared" si="81"/>
        <v>1.585464000000002</v>
      </c>
      <c r="Q1251" s="4">
        <v>26111</v>
      </c>
      <c r="R1251" s="5">
        <v>43.648203000000002</v>
      </c>
      <c r="S1251" s="5">
        <v>-84.379413999999997</v>
      </c>
      <c r="T1251">
        <v>3</v>
      </c>
      <c r="U1251">
        <v>-8.9462090493482235E-2</v>
      </c>
      <c r="V1251">
        <v>83744</v>
      </c>
      <c r="W1251">
        <v>83620</v>
      </c>
      <c r="X1251">
        <v>83624</v>
      </c>
      <c r="Y1251">
        <v>83630</v>
      </c>
      <c r="Z1251">
        <v>44053</v>
      </c>
      <c r="AA1251">
        <v>26097</v>
      </c>
      <c r="AB1251">
        <v>33415.678</v>
      </c>
      <c r="AC1251">
        <v>54059</v>
      </c>
      <c r="AD1251">
        <v>2</v>
      </c>
      <c r="AE1251">
        <v>2.3916578972543766E-5</v>
      </c>
      <c r="AF1251">
        <v>66</v>
      </c>
      <c r="AG1251">
        <v>555</v>
      </c>
      <c r="AH1251">
        <v>0.11891891891891893</v>
      </c>
      <c r="AI1251" s="3">
        <v>89543</v>
      </c>
      <c r="AJ1251" s="3">
        <v>330404.05126820505</v>
      </c>
      <c r="AK1251">
        <v>54</v>
      </c>
      <c r="AL1251">
        <v>337868.79999999999</v>
      </c>
      <c r="AM1251">
        <v>117337</v>
      </c>
      <c r="AN1251">
        <v>54578</v>
      </c>
      <c r="AO1251">
        <v>171915</v>
      </c>
      <c r="AP1251">
        <v>4</v>
      </c>
      <c r="AQ1251">
        <v>1</v>
      </c>
      <c r="AR1251">
        <v>5</v>
      </c>
      <c r="AS1251">
        <v>5.9794307581918199E-2</v>
      </c>
      <c r="AT1251">
        <v>6</v>
      </c>
      <c r="AU1251">
        <v>55</v>
      </c>
      <c r="AV1251">
        <f t="shared" si="79"/>
        <v>61</v>
      </c>
      <c r="AW1251">
        <v>79173</v>
      </c>
      <c r="AX1251">
        <v>0.9</v>
      </c>
      <c r="AY1251">
        <v>394094756.29453802</v>
      </c>
      <c r="AZ1251">
        <v>394094.75629453803</v>
      </c>
      <c r="BA1251">
        <v>4745.7445542300802</v>
      </c>
      <c r="BB1251">
        <v>2.1071509192559854</v>
      </c>
      <c r="BC1251">
        <v>207712</v>
      </c>
      <c r="BD1251">
        <v>193178</v>
      </c>
      <c r="BE1251">
        <v>14534</v>
      </c>
      <c r="BF1251">
        <v>0.17355273213603362</v>
      </c>
      <c r="BG1251">
        <v>1568339</v>
      </c>
      <c r="BH1251">
        <v>18.75465177461016</v>
      </c>
      <c r="BI1251">
        <v>9755</v>
      </c>
      <c r="BJ1251">
        <v>57</v>
      </c>
      <c r="BK1251">
        <v>9</v>
      </c>
      <c r="BL1251">
        <v>6</v>
      </c>
      <c r="BM1251">
        <v>3</v>
      </c>
      <c r="BN1251">
        <v>0</v>
      </c>
      <c r="BO1251">
        <v>6</v>
      </c>
      <c r="BP1251">
        <v>1</v>
      </c>
      <c r="BQ1251">
        <v>17</v>
      </c>
      <c r="BR1251">
        <v>2</v>
      </c>
      <c r="BS1251">
        <v>0</v>
      </c>
      <c r="BT1251">
        <v>82548</v>
      </c>
      <c r="BU1251">
        <v>0.85</v>
      </c>
      <c r="BV1251">
        <v>0.68897189999999997</v>
      </c>
      <c r="BW1251">
        <v>481</v>
      </c>
      <c r="BX1251">
        <v>1.2235309999999999</v>
      </c>
      <c r="BY1251">
        <v>0.13693759999999999</v>
      </c>
      <c r="BZ1251">
        <v>56</v>
      </c>
      <c r="CA1251">
        <v>6</v>
      </c>
      <c r="CB1251">
        <v>3</v>
      </c>
      <c r="CC1251">
        <v>6</v>
      </c>
      <c r="CD1251">
        <v>1</v>
      </c>
      <c r="CE1251">
        <v>6</v>
      </c>
      <c r="CF1251">
        <v>1</v>
      </c>
      <c r="CG1251">
        <v>12</v>
      </c>
      <c r="CH1251">
        <v>2</v>
      </c>
      <c r="CI1251">
        <v>0</v>
      </c>
      <c r="CJ1251">
        <v>83479</v>
      </c>
      <c r="CK1251">
        <v>1.1140526359922855</v>
      </c>
      <c r="CL1251">
        <v>0.63302960930274865</v>
      </c>
      <c r="CM1251">
        <v>492</v>
      </c>
      <c r="CN1251">
        <v>-0.4112474239594115</v>
      </c>
      <c r="CO1251">
        <v>15374</v>
      </c>
      <c r="CP1251">
        <v>0.77374735100000003</v>
      </c>
      <c r="CQ1251">
        <v>0.77978606900000003</v>
      </c>
      <c r="CR1251">
        <v>73482</v>
      </c>
      <c r="CS1251">
        <v>0.879</v>
      </c>
      <c r="CT1251">
        <v>74281</v>
      </c>
      <c r="CU1251">
        <v>0.89820760292000001</v>
      </c>
      <c r="CV1251">
        <v>160</v>
      </c>
      <c r="CW1251">
        <v>58</v>
      </c>
      <c r="CX1251">
        <v>84</v>
      </c>
      <c r="CY1251">
        <v>386</v>
      </c>
      <c r="CZ1251">
        <v>834</v>
      </c>
      <c r="DA1251" s="2">
        <v>48206</v>
      </c>
      <c r="DB1251" s="2">
        <v>10090</v>
      </c>
      <c r="DC1251" s="2">
        <v>204.96</v>
      </c>
      <c r="DD1251" s="2">
        <v>5268</v>
      </c>
      <c r="DE1251">
        <v>241</v>
      </c>
      <c r="DF1251">
        <v>8</v>
      </c>
      <c r="DG1251">
        <v>39.32</v>
      </c>
      <c r="DH1251">
        <v>2.38</v>
      </c>
      <c r="DI1251" s="2">
        <v>9.5299999999999994</v>
      </c>
      <c r="DJ1251">
        <v>-3.09</v>
      </c>
      <c r="DK1251">
        <v>0.94723205610712169</v>
      </c>
      <c r="DL1251">
        <v>3.6036036036036037E-3</v>
      </c>
      <c r="DM1251">
        <v>9</v>
      </c>
      <c r="DN1251">
        <v>88.2</v>
      </c>
      <c r="DO1251">
        <v>0.255</v>
      </c>
      <c r="DP1251">
        <v>3358.24</v>
      </c>
      <c r="DQ1251" s="2">
        <v>0</v>
      </c>
      <c r="DR1251" s="2">
        <v>1102.9838589800002</v>
      </c>
      <c r="DS1251">
        <v>4.4580584180695659E-3</v>
      </c>
      <c r="DT1251">
        <v>4.9636815824104303</v>
      </c>
      <c r="DU1251">
        <v>1677073.1398311132</v>
      </c>
      <c r="DV1251">
        <v>1</v>
      </c>
    </row>
    <row r="1252" spans="1:126" x14ac:dyDescent="0.15">
      <c r="A1252" t="s">
        <v>2100</v>
      </c>
      <c r="B1252" t="s">
        <v>2199</v>
      </c>
      <c r="C1252">
        <v>26</v>
      </c>
      <c r="D1252">
        <v>113</v>
      </c>
      <c r="E1252" t="s">
        <v>2200</v>
      </c>
      <c r="F1252">
        <v>26113</v>
      </c>
      <c r="G1252" t="s">
        <v>6236</v>
      </c>
      <c r="H1252">
        <v>95.8</v>
      </c>
      <c r="I1252">
        <v>0.3</v>
      </c>
      <c r="J1252">
        <v>0.5</v>
      </c>
      <c r="K1252">
        <v>0.3</v>
      </c>
      <c r="L1252">
        <v>1</v>
      </c>
      <c r="M1252">
        <v>2.1</v>
      </c>
      <c r="N1252">
        <f t="shared" si="82"/>
        <v>9183.48</v>
      </c>
      <c r="O1252">
        <f t="shared" si="80"/>
        <v>816.52000000000044</v>
      </c>
      <c r="P1252">
        <f t="shared" si="81"/>
        <v>0.97982400000000092</v>
      </c>
      <c r="Q1252" s="4">
        <v>26113</v>
      </c>
      <c r="R1252" s="5">
        <v>44.325423999999998</v>
      </c>
      <c r="S1252" s="5">
        <v>-85.085470999999998</v>
      </c>
      <c r="T1252">
        <v>9</v>
      </c>
      <c r="U1252">
        <v>0.13530122193856872</v>
      </c>
      <c r="V1252">
        <v>14945</v>
      </c>
      <c r="W1252">
        <v>14986</v>
      </c>
      <c r="X1252">
        <v>14988</v>
      </c>
      <c r="Y1252">
        <v>14874</v>
      </c>
      <c r="Z1252">
        <v>7562</v>
      </c>
      <c r="AA1252">
        <v>26099</v>
      </c>
      <c r="AB1252">
        <v>5479.139000000001</v>
      </c>
      <c r="AC1252">
        <v>41098</v>
      </c>
      <c r="AD1252">
        <v>0</v>
      </c>
      <c r="AE1252">
        <v>0</v>
      </c>
      <c r="AF1252">
        <v>45</v>
      </c>
      <c r="AG1252">
        <v>433</v>
      </c>
      <c r="AH1252">
        <v>0.10392609699769054</v>
      </c>
      <c r="AI1252" s="3">
        <v>99510</v>
      </c>
      <c r="AJ1252" s="3">
        <v>361425.21166968503</v>
      </c>
      <c r="AK1252">
        <v>76</v>
      </c>
      <c r="AL1252">
        <v>367264</v>
      </c>
      <c r="AM1252">
        <v>1294769</v>
      </c>
      <c r="AN1252">
        <v>66934</v>
      </c>
      <c r="AO1252">
        <v>1361703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22</v>
      </c>
      <c r="AV1252">
        <f t="shared" si="79"/>
        <v>22</v>
      </c>
      <c r="AW1252">
        <v>4296</v>
      </c>
      <c r="AX1252">
        <v>0.30000000000000004</v>
      </c>
      <c r="AY1252">
        <v>203852025.390553</v>
      </c>
      <c r="AZ1252">
        <v>203852.025390553</v>
      </c>
      <c r="BA1252">
        <v>14156.410510419801</v>
      </c>
      <c r="BB1252">
        <v>0.70639375656982517</v>
      </c>
      <c r="BC1252">
        <v>7531</v>
      </c>
      <c r="BD1252">
        <v>485</v>
      </c>
      <c r="BE1252">
        <v>7046</v>
      </c>
      <c r="BF1252">
        <v>0.4714620274339244</v>
      </c>
      <c r="BG1252">
        <v>102377</v>
      </c>
      <c r="BH1252">
        <v>6.8305978115825994</v>
      </c>
      <c r="BI1252">
        <v>2140</v>
      </c>
      <c r="BJ1252">
        <v>15</v>
      </c>
      <c r="BK1252">
        <v>2</v>
      </c>
      <c r="BL1252">
        <v>2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1</v>
      </c>
      <c r="BS1252">
        <v>0</v>
      </c>
      <c r="BT1252">
        <v>14838</v>
      </c>
      <c r="BU1252">
        <v>0.6</v>
      </c>
      <c r="BV1252">
        <v>0.64658669999999996</v>
      </c>
      <c r="BW1252">
        <v>70</v>
      </c>
      <c r="BX1252">
        <v>1.4152849999999999</v>
      </c>
      <c r="BY1252">
        <v>8.0559199999999997E-2</v>
      </c>
      <c r="BZ1252">
        <v>15</v>
      </c>
      <c r="CA1252">
        <v>2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1</v>
      </c>
      <c r="CI1252">
        <v>0</v>
      </c>
      <c r="CJ1252">
        <v>14988</v>
      </c>
      <c r="CK1252">
        <v>1.3344008540165466</v>
      </c>
      <c r="CL1252">
        <v>0.64639867537485052</v>
      </c>
      <c r="CM1252">
        <v>67</v>
      </c>
      <c r="CN1252">
        <v>-0.31585498025748621</v>
      </c>
      <c r="CO1252">
        <v>1032</v>
      </c>
      <c r="CP1252">
        <v>0.26151024299999998</v>
      </c>
      <c r="CQ1252">
        <v>-5.0941310099999998E-2</v>
      </c>
      <c r="CR1252">
        <v>12933</v>
      </c>
      <c r="CS1252">
        <v>0.86900000000000011</v>
      </c>
      <c r="CT1252">
        <v>12330</v>
      </c>
      <c r="CU1252">
        <v>0.84230591497000007</v>
      </c>
      <c r="CV1252">
        <v>3</v>
      </c>
      <c r="CW1252">
        <v>2</v>
      </c>
      <c r="CX1252">
        <v>4</v>
      </c>
      <c r="CY1252">
        <v>1033</v>
      </c>
      <c r="CZ1252">
        <v>709</v>
      </c>
      <c r="DA1252" s="2">
        <v>5838</v>
      </c>
      <c r="DB1252" s="2">
        <v>1040</v>
      </c>
      <c r="DC1252" s="2">
        <v>66.44</v>
      </c>
      <c r="DD1252" s="2">
        <v>450</v>
      </c>
      <c r="DE1252">
        <v>211</v>
      </c>
      <c r="DF1252">
        <v>19</v>
      </c>
      <c r="DG1252">
        <v>6.64</v>
      </c>
      <c r="DH1252">
        <v>19.93</v>
      </c>
      <c r="DI1252" s="2">
        <v>6.64</v>
      </c>
      <c r="DJ1252">
        <v>-1.95</v>
      </c>
      <c r="DL1252">
        <v>0</v>
      </c>
      <c r="DN1252">
        <v>44.7</v>
      </c>
      <c r="DO1252">
        <v>0.122</v>
      </c>
      <c r="DP1252">
        <v>276.84000000000003</v>
      </c>
      <c r="DQ1252" s="2">
        <v>0</v>
      </c>
      <c r="DR1252" s="2">
        <v>713.08867236999993</v>
      </c>
      <c r="DS1252">
        <v>1.9416229193269965E-3</v>
      </c>
      <c r="DT1252">
        <v>4.3770929738528803</v>
      </c>
      <c r="DU1252">
        <v>1607548.6739491043</v>
      </c>
      <c r="DV1252">
        <v>0</v>
      </c>
    </row>
    <row r="1253" spans="1:126" x14ac:dyDescent="0.15">
      <c r="A1253" t="s">
        <v>2100</v>
      </c>
      <c r="B1253" t="s">
        <v>202</v>
      </c>
      <c r="C1253">
        <v>26</v>
      </c>
      <c r="D1253">
        <v>115</v>
      </c>
      <c r="E1253" t="s">
        <v>2201</v>
      </c>
      <c r="F1253">
        <v>26115</v>
      </c>
      <c r="G1253" t="s">
        <v>6237</v>
      </c>
      <c r="H1253">
        <v>92.5</v>
      </c>
      <c r="I1253">
        <v>2.1</v>
      </c>
      <c r="J1253">
        <v>0.3</v>
      </c>
      <c r="K1253">
        <v>0.6</v>
      </c>
      <c r="L1253">
        <v>1.6</v>
      </c>
      <c r="M1253">
        <v>3.1</v>
      </c>
      <c r="N1253">
        <f t="shared" si="82"/>
        <v>8573.2800000000007</v>
      </c>
      <c r="O1253">
        <f t="shared" si="80"/>
        <v>1426.7199999999993</v>
      </c>
      <c r="P1253">
        <f t="shared" si="81"/>
        <v>1.7120639999999998</v>
      </c>
      <c r="Q1253" s="4">
        <v>26115</v>
      </c>
      <c r="R1253" s="5">
        <v>41.916097000000001</v>
      </c>
      <c r="S1253" s="5">
        <v>-83.487105999999997</v>
      </c>
      <c r="T1253">
        <v>3</v>
      </c>
      <c r="U1253">
        <v>0.10953433866747249</v>
      </c>
      <c r="V1253">
        <v>151944</v>
      </c>
      <c r="W1253">
        <v>150851</v>
      </c>
      <c r="X1253">
        <v>150436</v>
      </c>
      <c r="Y1253">
        <v>149369</v>
      </c>
      <c r="Z1253">
        <v>80700</v>
      </c>
      <c r="AA1253">
        <v>26101</v>
      </c>
      <c r="AB1253">
        <v>60751.386999999995</v>
      </c>
      <c r="AC1253">
        <v>55653</v>
      </c>
      <c r="AD1253">
        <v>5</v>
      </c>
      <c r="AE1253">
        <v>3.323672525193438E-5</v>
      </c>
      <c r="AF1253">
        <v>112</v>
      </c>
      <c r="AG1253">
        <v>1144</v>
      </c>
      <c r="AH1253">
        <v>9.7902097902097904E-2</v>
      </c>
      <c r="AI1253" s="3">
        <v>214506</v>
      </c>
      <c r="AJ1253" s="3">
        <v>351629.50268834003</v>
      </c>
      <c r="AK1253">
        <v>42</v>
      </c>
      <c r="AL1253">
        <v>435264</v>
      </c>
      <c r="AM1253">
        <v>874568</v>
      </c>
      <c r="AN1253">
        <v>155220</v>
      </c>
      <c r="AO1253">
        <v>1029788</v>
      </c>
      <c r="AP1253">
        <v>12</v>
      </c>
      <c r="AQ1253">
        <v>2</v>
      </c>
      <c r="AR1253">
        <v>14</v>
      </c>
      <c r="AS1253">
        <v>9.2806809368184501E-2</v>
      </c>
      <c r="AT1253">
        <v>14</v>
      </c>
      <c r="AU1253">
        <v>117</v>
      </c>
      <c r="AV1253">
        <f t="shared" si="79"/>
        <v>131</v>
      </c>
      <c r="AW1253">
        <v>149742</v>
      </c>
      <c r="AX1253">
        <v>0.92</v>
      </c>
      <c r="AY1253">
        <v>607537154.44484997</v>
      </c>
      <c r="AZ1253">
        <v>607537.15444484993</v>
      </c>
      <c r="BA1253">
        <v>4103.8224832443802</v>
      </c>
      <c r="BB1253">
        <v>2.4367525741742728</v>
      </c>
      <c r="BC1253">
        <v>402351</v>
      </c>
      <c r="BD1253">
        <v>309330</v>
      </c>
      <c r="BE1253">
        <v>93021</v>
      </c>
      <c r="BF1253">
        <v>0.61220581266782503</v>
      </c>
      <c r="BG1253">
        <v>1913467</v>
      </c>
      <c r="BH1253">
        <v>12.719475391528624</v>
      </c>
      <c r="BI1253">
        <v>16195</v>
      </c>
      <c r="BJ1253">
        <v>89</v>
      </c>
      <c r="BK1253">
        <v>14</v>
      </c>
      <c r="BL1253">
        <v>5</v>
      </c>
      <c r="BM1253">
        <v>0</v>
      </c>
      <c r="BN1253">
        <v>1</v>
      </c>
      <c r="BO1253">
        <v>10</v>
      </c>
      <c r="BP1253">
        <v>4</v>
      </c>
      <c r="BQ1253">
        <v>14</v>
      </c>
      <c r="BR1253">
        <v>19</v>
      </c>
      <c r="BS1253">
        <v>0</v>
      </c>
      <c r="BT1253">
        <v>152721</v>
      </c>
      <c r="BU1253">
        <v>0.82</v>
      </c>
      <c r="BV1253">
        <v>0.65279450000000006</v>
      </c>
      <c r="BW1253">
        <v>542</v>
      </c>
      <c r="BX1253">
        <v>1.0214700000000001</v>
      </c>
      <c r="BY1253">
        <v>-0.52333549999999995</v>
      </c>
      <c r="BZ1253">
        <v>83</v>
      </c>
      <c r="CA1253">
        <v>9</v>
      </c>
      <c r="CB1253">
        <v>5</v>
      </c>
      <c r="CC1253">
        <v>1</v>
      </c>
      <c r="CD1253">
        <v>0</v>
      </c>
      <c r="CE1253">
        <v>9</v>
      </c>
      <c r="CF1253">
        <v>5</v>
      </c>
      <c r="CG1253">
        <v>11</v>
      </c>
      <c r="CH1253">
        <v>18</v>
      </c>
      <c r="CI1253">
        <v>0</v>
      </c>
      <c r="CJ1253">
        <v>149945</v>
      </c>
      <c r="CK1253">
        <v>0.94034479309079988</v>
      </c>
      <c r="CL1253">
        <v>0.63501734567578405</v>
      </c>
      <c r="CM1253">
        <v>522</v>
      </c>
      <c r="CN1253">
        <v>-0.96523020812466698</v>
      </c>
      <c r="CO1253">
        <v>16173.000000000002</v>
      </c>
      <c r="CP1253">
        <v>0.163982866</v>
      </c>
      <c r="CQ1253">
        <v>-8.6607758899999998E-2</v>
      </c>
      <c r="CR1253">
        <v>132318</v>
      </c>
      <c r="CS1253">
        <v>0.8859999999999999</v>
      </c>
      <c r="CT1253">
        <v>135230</v>
      </c>
      <c r="CU1253">
        <v>0.90547129220200007</v>
      </c>
      <c r="CV1253">
        <v>206</v>
      </c>
      <c r="CW1253">
        <v>58</v>
      </c>
      <c r="CX1253">
        <v>51</v>
      </c>
      <c r="CY1253">
        <v>1676</v>
      </c>
      <c r="CZ1253">
        <v>1637</v>
      </c>
      <c r="DA1253" s="2">
        <v>58428</v>
      </c>
      <c r="DB1253" s="2">
        <v>13050</v>
      </c>
      <c r="DC1253" s="2">
        <v>131</v>
      </c>
      <c r="DD1253" s="2">
        <v>8124</v>
      </c>
      <c r="DE1253">
        <v>400</v>
      </c>
      <c r="DF1253">
        <v>51</v>
      </c>
      <c r="DG1253">
        <v>14.63</v>
      </c>
      <c r="DH1253">
        <v>11.3</v>
      </c>
      <c r="DI1253" s="2">
        <v>8.64</v>
      </c>
      <c r="DJ1253">
        <v>-1.43</v>
      </c>
      <c r="DK1253">
        <v>0.8885765433134738</v>
      </c>
      <c r="DL1253">
        <v>2.6223776223776225E-3</v>
      </c>
      <c r="DM1253">
        <v>18</v>
      </c>
      <c r="DN1253">
        <v>182</v>
      </c>
      <c r="DO1253">
        <v>0.51400000000000001</v>
      </c>
      <c r="DP1253">
        <v>2422.65</v>
      </c>
      <c r="DQ1253" s="2">
        <v>0</v>
      </c>
      <c r="DR1253" s="2">
        <v>1424.22934579</v>
      </c>
      <c r="DS1253">
        <v>3.4218151868477984E-3</v>
      </c>
      <c r="DT1253">
        <v>3.33515470552743</v>
      </c>
      <c r="DU1253">
        <v>1451672.7777466914</v>
      </c>
      <c r="DV1253">
        <v>0</v>
      </c>
    </row>
    <row r="1254" spans="1:126" x14ac:dyDescent="0.15">
      <c r="A1254" t="s">
        <v>2100</v>
      </c>
      <c r="B1254" t="s">
        <v>2202</v>
      </c>
      <c r="C1254">
        <v>26</v>
      </c>
      <c r="D1254">
        <v>117</v>
      </c>
      <c r="E1254" t="s">
        <v>2203</v>
      </c>
      <c r="F1254">
        <v>26117</v>
      </c>
      <c r="G1254" t="s">
        <v>6238</v>
      </c>
      <c r="H1254">
        <v>92.6</v>
      </c>
      <c r="I1254">
        <v>2.2999999999999998</v>
      </c>
      <c r="J1254">
        <v>0.4</v>
      </c>
      <c r="K1254">
        <v>0.3</v>
      </c>
      <c r="L1254">
        <v>1.3</v>
      </c>
      <c r="M1254">
        <v>3.1</v>
      </c>
      <c r="N1254">
        <f t="shared" si="82"/>
        <v>8591.6</v>
      </c>
      <c r="O1254">
        <f t="shared" si="80"/>
        <v>1408.3999999999996</v>
      </c>
      <c r="P1254">
        <f t="shared" si="81"/>
        <v>1.6900800000000002</v>
      </c>
      <c r="Q1254" s="4">
        <v>26117</v>
      </c>
      <c r="R1254" s="5">
        <v>43.312781999999999</v>
      </c>
      <c r="S1254" s="5">
        <v>-85.149467999999999</v>
      </c>
      <c r="T1254">
        <v>2</v>
      </c>
      <c r="U1254">
        <v>0.18318970956518227</v>
      </c>
      <c r="V1254">
        <v>63357</v>
      </c>
      <c r="W1254">
        <v>63046</v>
      </c>
      <c r="X1254">
        <v>63004</v>
      </c>
      <c r="Y1254">
        <v>62728</v>
      </c>
      <c r="Z1254">
        <v>33378</v>
      </c>
      <c r="AA1254">
        <v>26103</v>
      </c>
      <c r="AB1254">
        <v>22669.621000000003</v>
      </c>
      <c r="AC1254">
        <v>41584</v>
      </c>
      <c r="AD1254">
        <v>5</v>
      </c>
      <c r="AE1254">
        <v>7.9360040632340807E-5</v>
      </c>
      <c r="AF1254">
        <v>113</v>
      </c>
      <c r="AG1254">
        <v>1127</v>
      </c>
      <c r="AH1254">
        <v>0.1002661934338953</v>
      </c>
      <c r="AI1254" s="3">
        <v>237252</v>
      </c>
      <c r="AJ1254" s="3">
        <v>451452.73613362503</v>
      </c>
      <c r="AK1254">
        <v>67</v>
      </c>
      <c r="AL1254">
        <v>461452.79999999999</v>
      </c>
      <c r="AM1254">
        <v>747223</v>
      </c>
      <c r="AN1254">
        <v>147996</v>
      </c>
      <c r="AO1254">
        <v>895219</v>
      </c>
      <c r="AP1254">
        <v>5</v>
      </c>
      <c r="AQ1254">
        <v>0</v>
      </c>
      <c r="AR1254">
        <v>5</v>
      </c>
      <c r="AS1254">
        <v>7.9307172540684576E-2</v>
      </c>
      <c r="AT1254">
        <v>5</v>
      </c>
      <c r="AU1254">
        <v>61</v>
      </c>
      <c r="AV1254">
        <f t="shared" si="79"/>
        <v>66</v>
      </c>
      <c r="AW1254">
        <v>52168</v>
      </c>
      <c r="AX1254">
        <v>0.83</v>
      </c>
      <c r="AY1254">
        <v>1385467620.5529499</v>
      </c>
      <c r="AZ1254">
        <v>1385467.6205529498</v>
      </c>
      <c r="BA1254">
        <v>22356.419102929402</v>
      </c>
      <c r="BB1254">
        <v>0.44729882518125103</v>
      </c>
      <c r="BC1254">
        <v>12467</v>
      </c>
      <c r="BD1254">
        <v>17743</v>
      </c>
      <c r="BE1254">
        <v>-5276</v>
      </c>
      <c r="BF1254">
        <v>-8.3274144924791266E-2</v>
      </c>
      <c r="BG1254">
        <v>602974</v>
      </c>
      <c r="BH1254">
        <v>9.570408228049013</v>
      </c>
      <c r="BI1254">
        <v>7087</v>
      </c>
      <c r="BJ1254">
        <v>54</v>
      </c>
      <c r="BK1254">
        <v>5</v>
      </c>
      <c r="BL1254">
        <v>4</v>
      </c>
      <c r="BM1254">
        <v>0</v>
      </c>
      <c r="BN1254">
        <v>0</v>
      </c>
      <c r="BO1254">
        <v>2</v>
      </c>
      <c r="BP1254">
        <v>4</v>
      </c>
      <c r="BQ1254">
        <v>5</v>
      </c>
      <c r="BR1254">
        <v>10</v>
      </c>
      <c r="BS1254">
        <v>0</v>
      </c>
      <c r="BT1254">
        <v>62733</v>
      </c>
      <c r="BU1254">
        <v>0.82</v>
      </c>
      <c r="BV1254">
        <v>0.56462120000000005</v>
      </c>
      <c r="BW1254">
        <v>308</v>
      </c>
      <c r="BX1254">
        <v>1.339008</v>
      </c>
      <c r="BY1254">
        <v>-0.52232889999999998</v>
      </c>
      <c r="BZ1254">
        <v>54</v>
      </c>
      <c r="CA1254">
        <v>5</v>
      </c>
      <c r="CB1254">
        <v>3</v>
      </c>
      <c r="CC1254">
        <v>0</v>
      </c>
      <c r="CD1254">
        <v>1</v>
      </c>
      <c r="CE1254">
        <v>5</v>
      </c>
      <c r="CF1254">
        <v>5</v>
      </c>
      <c r="CG1254">
        <v>6</v>
      </c>
      <c r="CH1254">
        <v>7</v>
      </c>
      <c r="CI1254">
        <v>0</v>
      </c>
      <c r="CJ1254">
        <v>62900</v>
      </c>
      <c r="CK1254">
        <v>1.3672496025437202</v>
      </c>
      <c r="CL1254">
        <v>0.60613499856993036</v>
      </c>
      <c r="CM1254">
        <v>274</v>
      </c>
      <c r="CN1254">
        <v>-0.54974312000072534</v>
      </c>
      <c r="CO1254">
        <v>4356</v>
      </c>
      <c r="CP1254">
        <v>0.36016010900000001</v>
      </c>
      <c r="CQ1254">
        <v>-0.16333617440000001</v>
      </c>
      <c r="CR1254">
        <v>54225</v>
      </c>
      <c r="CS1254">
        <v>0.86199999999999999</v>
      </c>
      <c r="CT1254">
        <v>52776</v>
      </c>
      <c r="CU1254">
        <v>0.86127440105999997</v>
      </c>
      <c r="CV1254">
        <v>102</v>
      </c>
      <c r="CW1254">
        <v>27</v>
      </c>
      <c r="CX1254">
        <v>27</v>
      </c>
      <c r="CY1254">
        <v>1491</v>
      </c>
      <c r="CZ1254">
        <v>1730</v>
      </c>
      <c r="DA1254" s="2">
        <v>23408</v>
      </c>
      <c r="DB1254" s="2">
        <v>3730</v>
      </c>
      <c r="DC1254" s="2">
        <v>104.59</v>
      </c>
      <c r="DD1254" s="2">
        <v>3591</v>
      </c>
      <c r="DE1254">
        <v>492</v>
      </c>
      <c r="DF1254">
        <v>38</v>
      </c>
      <c r="DG1254">
        <v>19.02</v>
      </c>
      <c r="DH1254">
        <v>12.68</v>
      </c>
      <c r="DI1254" s="2">
        <v>6.34</v>
      </c>
      <c r="DJ1254">
        <v>-2.48</v>
      </c>
      <c r="DK1254">
        <v>0.97464721056092252</v>
      </c>
      <c r="DL1254">
        <v>2.6619343389529724E-3</v>
      </c>
      <c r="DM1254">
        <v>584</v>
      </c>
      <c r="DN1254">
        <v>79.5</v>
      </c>
      <c r="DO1254">
        <v>0.17300000000000001</v>
      </c>
      <c r="DP1254">
        <v>2514.6800000000003</v>
      </c>
      <c r="DQ1254" s="2">
        <v>1775</v>
      </c>
      <c r="DR1254" s="2">
        <v>1659.7047652199999</v>
      </c>
      <c r="DS1254">
        <v>3.5966992610151891E-3</v>
      </c>
      <c r="DT1254">
        <v>6.9751102449873503</v>
      </c>
      <c r="DU1254">
        <v>3218684.1528580985</v>
      </c>
      <c r="DV1254">
        <v>0</v>
      </c>
    </row>
    <row r="1255" spans="1:126" x14ac:dyDescent="0.15">
      <c r="A1255" t="s">
        <v>2100</v>
      </c>
      <c r="B1255" t="s">
        <v>2204</v>
      </c>
      <c r="C1255">
        <v>26</v>
      </c>
      <c r="D1255">
        <v>119</v>
      </c>
      <c r="E1255" t="s">
        <v>2205</v>
      </c>
      <c r="F1255">
        <v>26119</v>
      </c>
      <c r="G1255" t="s">
        <v>6239</v>
      </c>
      <c r="H1255">
        <v>96.9</v>
      </c>
      <c r="I1255">
        <v>0.2</v>
      </c>
      <c r="J1255">
        <v>0.4</v>
      </c>
      <c r="K1255">
        <v>0.1</v>
      </c>
      <c r="L1255">
        <v>1.4</v>
      </c>
      <c r="M1255">
        <v>1</v>
      </c>
      <c r="N1255">
        <f t="shared" si="82"/>
        <v>9392.7800000000007</v>
      </c>
      <c r="O1255">
        <f t="shared" si="80"/>
        <v>607.21999999999935</v>
      </c>
      <c r="P1255">
        <f t="shared" si="81"/>
        <v>0.72866399999999953</v>
      </c>
      <c r="Q1255" s="4">
        <v>26119</v>
      </c>
      <c r="R1255" s="5">
        <v>45.024133999999997</v>
      </c>
      <c r="S1255" s="5">
        <v>-84.130106999999995</v>
      </c>
      <c r="T1255">
        <v>9</v>
      </c>
      <c r="U1255">
        <v>0.28883294928004583</v>
      </c>
      <c r="V1255">
        <v>9709</v>
      </c>
      <c r="W1255">
        <v>9506</v>
      </c>
      <c r="X1255">
        <v>9401</v>
      </c>
      <c r="Y1255">
        <v>9289</v>
      </c>
      <c r="Z1255">
        <v>4770</v>
      </c>
      <c r="AA1255">
        <v>26105</v>
      </c>
      <c r="AB1255">
        <v>2934.3620000000001</v>
      </c>
      <c r="AC1255">
        <v>36250</v>
      </c>
      <c r="AD1255">
        <v>1</v>
      </c>
      <c r="AE1255">
        <v>1.0637166258908626E-4</v>
      </c>
      <c r="AF1255">
        <v>17</v>
      </c>
      <c r="AG1255">
        <v>151</v>
      </c>
      <c r="AH1255">
        <v>0.11258278145695365</v>
      </c>
      <c r="AI1255" s="3">
        <v>24337</v>
      </c>
      <c r="AJ1255" s="3">
        <v>349864.00739405502</v>
      </c>
      <c r="AK1255">
        <v>80</v>
      </c>
      <c r="AL1255">
        <v>359974.40000000002</v>
      </c>
      <c r="AM1255">
        <v>667835</v>
      </c>
      <c r="AN1255">
        <v>12759</v>
      </c>
      <c r="AO1255">
        <v>680594</v>
      </c>
      <c r="AP1255">
        <v>1</v>
      </c>
      <c r="AQ1255">
        <v>0</v>
      </c>
      <c r="AR1255">
        <v>1</v>
      </c>
      <c r="AS1255">
        <v>0.10519671786240269</v>
      </c>
      <c r="AT1255">
        <v>1</v>
      </c>
      <c r="AU1255">
        <v>15</v>
      </c>
      <c r="AV1255">
        <f t="shared" si="79"/>
        <v>16</v>
      </c>
      <c r="AW1255">
        <v>880</v>
      </c>
      <c r="AX1255">
        <v>9.9999999999999978E-2</v>
      </c>
      <c r="AY1255">
        <v>436487631.745</v>
      </c>
      <c r="AZ1255">
        <v>436487.63174500002</v>
      </c>
      <c r="BA1255">
        <v>42565.985387624198</v>
      </c>
      <c r="BB1255">
        <v>0.23492936693314373</v>
      </c>
      <c r="BC1255">
        <v>8821</v>
      </c>
      <c r="BD1255">
        <v>459</v>
      </c>
      <c r="BE1255">
        <v>8362</v>
      </c>
      <c r="BF1255">
        <v>0.86126274590586049</v>
      </c>
      <c r="BG1255">
        <v>87629</v>
      </c>
      <c r="BH1255">
        <v>9.3212424210190399</v>
      </c>
      <c r="BI1255">
        <v>1619</v>
      </c>
      <c r="BJ1255">
        <v>12</v>
      </c>
      <c r="BK1255">
        <v>2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2</v>
      </c>
      <c r="BS1255">
        <v>0</v>
      </c>
      <c r="BT1255">
        <v>10094</v>
      </c>
      <c r="BU1255">
        <v>0.4</v>
      </c>
      <c r="BV1255">
        <v>0.62602199999999997</v>
      </c>
      <c r="BW1255">
        <v>85</v>
      </c>
      <c r="BX1255">
        <v>1.684169</v>
      </c>
      <c r="BY1255">
        <v>0.86962229999999996</v>
      </c>
      <c r="BZ1255">
        <v>9</v>
      </c>
      <c r="CA1255">
        <v>2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0</v>
      </c>
      <c r="CJ1255">
        <v>9292</v>
      </c>
      <c r="CK1255">
        <v>1.3990529487731382</v>
      </c>
      <c r="CL1255">
        <v>0.62753137035656603</v>
      </c>
      <c r="CM1255">
        <v>85</v>
      </c>
      <c r="CN1255">
        <v>0.54338362375393034</v>
      </c>
      <c r="CO1255">
        <v>503</v>
      </c>
      <c r="CP1255">
        <v>-0.66612120809999997</v>
      </c>
      <c r="CQ1255">
        <v>-0.36363934390000002</v>
      </c>
      <c r="CR1255">
        <v>7799</v>
      </c>
      <c r="CS1255">
        <v>0.84599999999999997</v>
      </c>
      <c r="CT1255">
        <v>7923</v>
      </c>
      <c r="CU1255">
        <v>0.8535006864100001</v>
      </c>
      <c r="CV1255">
        <v>10</v>
      </c>
      <c r="CW1255">
        <v>3</v>
      </c>
      <c r="CX1255">
        <v>9</v>
      </c>
      <c r="CY1255">
        <v>51</v>
      </c>
      <c r="CZ1255">
        <v>240</v>
      </c>
      <c r="DA1255" s="2">
        <v>3364</v>
      </c>
      <c r="DB1255" s="2">
        <v>545</v>
      </c>
      <c r="DC1255" s="2">
        <v>53.48</v>
      </c>
      <c r="DD1255" s="2">
        <v>273</v>
      </c>
      <c r="DE1255">
        <v>74</v>
      </c>
      <c r="DF1255">
        <v>6</v>
      </c>
      <c r="DH1255">
        <v>32.090000000000003</v>
      </c>
      <c r="DI1255" s="2">
        <v>32.090000000000003</v>
      </c>
      <c r="DJ1255">
        <v>-0.92</v>
      </c>
      <c r="DL1255">
        <v>0</v>
      </c>
      <c r="DN1255">
        <v>20</v>
      </c>
      <c r="DO1255">
        <v>5.5E-2</v>
      </c>
      <c r="DP1255">
        <v>27.68</v>
      </c>
      <c r="DQ1255" s="2">
        <v>0</v>
      </c>
      <c r="DR1255" s="2">
        <v>971.99001984999984</v>
      </c>
      <c r="DS1255">
        <v>2.7001640376017291E-3</v>
      </c>
      <c r="DT1255">
        <v>4.8513769615283104</v>
      </c>
      <c r="DU1255">
        <v>1746371.5108999768</v>
      </c>
      <c r="DV1255">
        <v>1</v>
      </c>
    </row>
    <row r="1256" spans="1:126" x14ac:dyDescent="0.15">
      <c r="A1256" t="s">
        <v>2100</v>
      </c>
      <c r="B1256" t="s">
        <v>2206</v>
      </c>
      <c r="C1256">
        <v>26</v>
      </c>
      <c r="D1256">
        <v>121</v>
      </c>
      <c r="E1256" t="s">
        <v>2207</v>
      </c>
      <c r="F1256">
        <v>26121</v>
      </c>
      <c r="G1256" t="s">
        <v>6240</v>
      </c>
      <c r="H1256">
        <v>77.3</v>
      </c>
      <c r="I1256">
        <v>14.3</v>
      </c>
      <c r="J1256">
        <v>0.7</v>
      </c>
      <c r="K1256">
        <v>0.5</v>
      </c>
      <c r="L1256">
        <v>2.2999999999999998</v>
      </c>
      <c r="M1256">
        <v>4.8</v>
      </c>
      <c r="N1256">
        <f t="shared" si="82"/>
        <v>6208.8499999999995</v>
      </c>
      <c r="O1256">
        <f t="shared" si="80"/>
        <v>3791.1500000000005</v>
      </c>
      <c r="P1256">
        <f t="shared" si="81"/>
        <v>4.549380000000002</v>
      </c>
      <c r="Q1256" s="4">
        <v>26121</v>
      </c>
      <c r="R1256" s="5">
        <v>43.289257999999997</v>
      </c>
      <c r="S1256" s="5">
        <v>-86.751891999999998</v>
      </c>
      <c r="T1256">
        <v>3</v>
      </c>
      <c r="U1256">
        <v>0.16074270572745925</v>
      </c>
      <c r="V1256">
        <v>171755</v>
      </c>
      <c r="W1256">
        <v>171328</v>
      </c>
      <c r="X1256">
        <v>171483</v>
      </c>
      <c r="Y1256">
        <v>172373</v>
      </c>
      <c r="Z1256">
        <v>89716</v>
      </c>
      <c r="AA1256">
        <v>26107</v>
      </c>
      <c r="AB1256">
        <v>64193.971999999994</v>
      </c>
      <c r="AC1256">
        <v>42829</v>
      </c>
      <c r="AD1256">
        <v>5</v>
      </c>
      <c r="AE1256">
        <v>2.9157409189249079E-5</v>
      </c>
      <c r="AF1256">
        <v>63</v>
      </c>
      <c r="AG1256">
        <v>514</v>
      </c>
      <c r="AH1256">
        <v>0.122568093385214</v>
      </c>
      <c r="AI1256" s="3">
        <v>74246</v>
      </c>
      <c r="AJ1256" s="3">
        <v>320014.37451573001</v>
      </c>
      <c r="AK1256">
        <v>40</v>
      </c>
      <c r="AL1256">
        <v>933945.6</v>
      </c>
      <c r="AM1256">
        <v>922554</v>
      </c>
      <c r="AN1256">
        <v>49001</v>
      </c>
      <c r="AO1256">
        <v>971555</v>
      </c>
      <c r="AP1256">
        <v>11</v>
      </c>
      <c r="AQ1256">
        <v>3</v>
      </c>
      <c r="AR1256">
        <v>14</v>
      </c>
      <c r="AS1256">
        <v>8.1714605902129242E-2</v>
      </c>
      <c r="AT1256">
        <v>13</v>
      </c>
      <c r="AU1256">
        <v>236</v>
      </c>
      <c r="AV1256">
        <f t="shared" si="79"/>
        <v>249</v>
      </c>
      <c r="AW1256">
        <v>165165</v>
      </c>
      <c r="AX1256">
        <v>0.91</v>
      </c>
      <c r="AY1256">
        <v>793810415.46408296</v>
      </c>
      <c r="AZ1256">
        <v>793810.41546408297</v>
      </c>
      <c r="BA1256">
        <v>4662.2923230870401</v>
      </c>
      <c r="BB1256">
        <v>2.1448676545829946</v>
      </c>
      <c r="BC1256">
        <v>58669</v>
      </c>
      <c r="BD1256">
        <v>156245</v>
      </c>
      <c r="BE1256">
        <v>-97576</v>
      </c>
      <c r="BF1256">
        <v>-0.56811155424878457</v>
      </c>
      <c r="BG1256">
        <v>1482338</v>
      </c>
      <c r="BH1256">
        <v>8.6442271245546198</v>
      </c>
      <c r="BI1256">
        <v>19473</v>
      </c>
      <c r="BJ1256">
        <v>132</v>
      </c>
      <c r="BK1256">
        <v>26</v>
      </c>
      <c r="BL1256">
        <v>7</v>
      </c>
      <c r="BM1256">
        <v>2</v>
      </c>
      <c r="BN1256">
        <v>1</v>
      </c>
      <c r="BO1256">
        <v>10</v>
      </c>
      <c r="BP1256">
        <v>8</v>
      </c>
      <c r="BQ1256">
        <v>16</v>
      </c>
      <c r="BR1256">
        <v>14</v>
      </c>
      <c r="BS1256">
        <v>1</v>
      </c>
      <c r="BT1256">
        <v>173951</v>
      </c>
      <c r="BU1256">
        <v>0.8</v>
      </c>
      <c r="BV1256">
        <v>0.64236819999999994</v>
      </c>
      <c r="BW1256">
        <v>731</v>
      </c>
      <c r="BX1256">
        <v>1.2474780000000001</v>
      </c>
      <c r="BY1256">
        <v>-0.28705459999999999</v>
      </c>
      <c r="BZ1256">
        <v>126</v>
      </c>
      <c r="CA1256">
        <v>22</v>
      </c>
      <c r="CB1256">
        <v>6</v>
      </c>
      <c r="CC1256">
        <v>0</v>
      </c>
      <c r="CD1256">
        <v>3</v>
      </c>
      <c r="CE1256">
        <v>11</v>
      </c>
      <c r="CF1256">
        <v>7</v>
      </c>
      <c r="CG1256">
        <v>8</v>
      </c>
      <c r="CH1256">
        <v>17</v>
      </c>
      <c r="CI1256">
        <v>3</v>
      </c>
      <c r="CJ1256">
        <v>172300</v>
      </c>
      <c r="CK1256">
        <v>1.1781775972141613</v>
      </c>
      <c r="CL1256">
        <v>0.58731945804640695</v>
      </c>
      <c r="CM1256">
        <v>653</v>
      </c>
      <c r="CN1256">
        <v>-0.88750303177494994</v>
      </c>
      <c r="CO1256">
        <v>16415</v>
      </c>
      <c r="CP1256">
        <v>-0.73036378219999998</v>
      </c>
      <c r="CQ1256">
        <v>-0.38488002989999998</v>
      </c>
      <c r="CR1256">
        <v>145780</v>
      </c>
      <c r="CS1256">
        <v>0.84200000000000008</v>
      </c>
      <c r="CT1256">
        <v>146164</v>
      </c>
      <c r="CU1256">
        <v>0.87037165476</v>
      </c>
      <c r="CV1256">
        <v>282</v>
      </c>
      <c r="CW1256">
        <v>103</v>
      </c>
      <c r="CX1256">
        <v>111</v>
      </c>
      <c r="CY1256">
        <v>1814</v>
      </c>
      <c r="CZ1256">
        <v>806</v>
      </c>
      <c r="DA1256" s="2">
        <v>80943</v>
      </c>
      <c r="DB1256" s="2">
        <v>12250</v>
      </c>
      <c r="DC1256" s="2">
        <v>156.13</v>
      </c>
      <c r="DD1256" s="2">
        <v>32753</v>
      </c>
      <c r="DE1256">
        <v>258</v>
      </c>
      <c r="DF1256">
        <v>26</v>
      </c>
      <c r="DG1256">
        <v>36.26</v>
      </c>
      <c r="DH1256">
        <v>7.02</v>
      </c>
      <c r="DI1256" s="2">
        <v>13.45</v>
      </c>
      <c r="DJ1256">
        <v>-0.4</v>
      </c>
      <c r="DK1256">
        <v>0.99618834684696822</v>
      </c>
      <c r="DL1256">
        <v>1.9455252918287938E-2</v>
      </c>
      <c r="DM1256">
        <v>401</v>
      </c>
      <c r="DN1256">
        <v>58.9</v>
      </c>
      <c r="DO1256">
        <v>0.17100000000000001</v>
      </c>
      <c r="DP1256">
        <v>535.24</v>
      </c>
      <c r="DQ1256" s="2">
        <v>12434</v>
      </c>
      <c r="DR1256" s="2">
        <v>1521.5594155399999</v>
      </c>
      <c r="DS1256">
        <v>1.6396621868566008E-3</v>
      </c>
      <c r="DT1256">
        <v>5.7921900760361398</v>
      </c>
      <c r="DU1256">
        <v>5409590.4358776184</v>
      </c>
      <c r="DV1256">
        <v>1</v>
      </c>
    </row>
    <row r="1257" spans="1:126" x14ac:dyDescent="0.15">
      <c r="A1257" t="s">
        <v>2100</v>
      </c>
      <c r="B1257" t="s">
        <v>2208</v>
      </c>
      <c r="C1257">
        <v>26</v>
      </c>
      <c r="D1257">
        <v>123</v>
      </c>
      <c r="E1257" t="s">
        <v>2209</v>
      </c>
      <c r="F1257">
        <v>26123</v>
      </c>
      <c r="G1257" t="s">
        <v>6241</v>
      </c>
      <c r="H1257">
        <v>91</v>
      </c>
      <c r="I1257">
        <v>1</v>
      </c>
      <c r="J1257">
        <v>0.7</v>
      </c>
      <c r="K1257">
        <v>0.4</v>
      </c>
      <c r="L1257">
        <v>1.4</v>
      </c>
      <c r="M1257">
        <v>5.5</v>
      </c>
      <c r="N1257">
        <f t="shared" si="82"/>
        <v>8314.8599999999988</v>
      </c>
      <c r="O1257">
        <f t="shared" si="80"/>
        <v>1685.1400000000012</v>
      </c>
      <c r="P1257">
        <f t="shared" si="81"/>
        <v>2.0221680000000024</v>
      </c>
      <c r="Q1257" s="4">
        <v>26123</v>
      </c>
      <c r="R1257" s="5">
        <v>43.562708999999998</v>
      </c>
      <c r="S1257" s="5">
        <v>-85.791422999999995</v>
      </c>
      <c r="T1257">
        <v>6</v>
      </c>
      <c r="U1257">
        <v>0.18946741607737966</v>
      </c>
      <c r="V1257">
        <v>48517</v>
      </c>
      <c r="W1257">
        <v>48126</v>
      </c>
      <c r="X1257">
        <v>48029</v>
      </c>
      <c r="Y1257">
        <v>47863</v>
      </c>
      <c r="Z1257">
        <v>24609</v>
      </c>
      <c r="AA1257">
        <v>26109</v>
      </c>
      <c r="AB1257">
        <v>16910.100999999999</v>
      </c>
      <c r="AC1257">
        <v>43693</v>
      </c>
      <c r="AD1257">
        <v>2</v>
      </c>
      <c r="AE1257">
        <v>4.1641508255429012E-5</v>
      </c>
      <c r="AF1257">
        <v>124</v>
      </c>
      <c r="AG1257">
        <v>923</v>
      </c>
      <c r="AH1257">
        <v>0.13434452871072589</v>
      </c>
      <c r="AI1257" s="3">
        <v>125663</v>
      </c>
      <c r="AJ1257" s="3">
        <v>522024.00190383004</v>
      </c>
      <c r="AK1257">
        <v>60</v>
      </c>
      <c r="AL1257">
        <v>551328</v>
      </c>
      <c r="AM1257">
        <v>1202161</v>
      </c>
      <c r="AN1257">
        <v>84348</v>
      </c>
      <c r="AO1257">
        <v>1286509</v>
      </c>
      <c r="AP1257">
        <v>4</v>
      </c>
      <c r="AQ1257">
        <v>0</v>
      </c>
      <c r="AR1257">
        <v>4</v>
      </c>
      <c r="AS1257">
        <v>8.311515604870548E-2</v>
      </c>
      <c r="AT1257">
        <v>5</v>
      </c>
      <c r="AU1257">
        <v>35</v>
      </c>
      <c r="AV1257">
        <f t="shared" si="79"/>
        <v>40</v>
      </c>
      <c r="AW1257">
        <v>22221</v>
      </c>
      <c r="AX1257">
        <v>0.47</v>
      </c>
      <c r="AY1257">
        <v>1017300352.62015</v>
      </c>
      <c r="AZ1257">
        <v>1017300.35262015</v>
      </c>
      <c r="BA1257">
        <v>20995.963905961999</v>
      </c>
      <c r="BB1257">
        <v>0.47628201519056751</v>
      </c>
      <c r="BC1257">
        <v>25274</v>
      </c>
      <c r="BD1257">
        <v>21989</v>
      </c>
      <c r="BE1257">
        <v>3285</v>
      </c>
      <c r="BF1257">
        <v>6.7708225982645254E-2</v>
      </c>
      <c r="BG1257">
        <v>321119</v>
      </c>
      <c r="BH1257">
        <v>6.6859397447375546</v>
      </c>
      <c r="BI1257">
        <v>6679</v>
      </c>
      <c r="BJ1257">
        <v>45</v>
      </c>
      <c r="BK1257">
        <v>8</v>
      </c>
      <c r="BL1257">
        <v>2</v>
      </c>
      <c r="BM1257">
        <v>0</v>
      </c>
      <c r="BN1257">
        <v>0</v>
      </c>
      <c r="BO1257">
        <v>5</v>
      </c>
      <c r="BP1257">
        <v>2</v>
      </c>
      <c r="BQ1257">
        <v>2</v>
      </c>
      <c r="BR1257">
        <v>4</v>
      </c>
      <c r="BS1257">
        <v>0</v>
      </c>
      <c r="BT1257">
        <v>48686</v>
      </c>
      <c r="BU1257">
        <v>0.7</v>
      </c>
      <c r="BV1257">
        <v>0.63059500000000002</v>
      </c>
      <c r="BW1257">
        <v>199</v>
      </c>
      <c r="BX1257">
        <v>1.396706</v>
      </c>
      <c r="BY1257">
        <v>-0.1769907</v>
      </c>
      <c r="BZ1257">
        <v>47</v>
      </c>
      <c r="CA1257">
        <v>6</v>
      </c>
      <c r="CB1257">
        <v>4</v>
      </c>
      <c r="CC1257">
        <v>0</v>
      </c>
      <c r="CD1257">
        <v>0</v>
      </c>
      <c r="CE1257">
        <v>3</v>
      </c>
      <c r="CF1257">
        <v>2</v>
      </c>
      <c r="CG1257">
        <v>1</v>
      </c>
      <c r="CH1257">
        <v>4</v>
      </c>
      <c r="CI1257">
        <v>0</v>
      </c>
      <c r="CJ1257">
        <v>47883</v>
      </c>
      <c r="CK1257">
        <v>1.3992439905603242</v>
      </c>
      <c r="CL1257">
        <v>0.60157409741478307</v>
      </c>
      <c r="CM1257">
        <v>181</v>
      </c>
      <c r="CN1257">
        <v>-0.59708603650464387</v>
      </c>
      <c r="CO1257">
        <v>3526</v>
      </c>
      <c r="CP1257">
        <v>-0.28830383269999998</v>
      </c>
      <c r="CQ1257">
        <v>-0.2928710752</v>
      </c>
      <c r="CR1257">
        <v>41818</v>
      </c>
      <c r="CS1257">
        <v>0.873</v>
      </c>
      <c r="CT1257">
        <v>40124</v>
      </c>
      <c r="CU1257">
        <v>0.85213980029000003</v>
      </c>
      <c r="CV1257">
        <v>70</v>
      </c>
      <c r="CW1257">
        <v>26</v>
      </c>
      <c r="CX1257">
        <v>19</v>
      </c>
      <c r="CY1257">
        <v>1397</v>
      </c>
      <c r="CZ1257">
        <v>1418</v>
      </c>
      <c r="DA1257" s="2">
        <v>17900</v>
      </c>
      <c r="DB1257" s="2">
        <v>3220</v>
      </c>
      <c r="DC1257" s="2">
        <v>137.5</v>
      </c>
      <c r="DD1257" s="2">
        <v>2738</v>
      </c>
      <c r="DE1257">
        <v>482</v>
      </c>
      <c r="DF1257">
        <v>21</v>
      </c>
      <c r="DG1257">
        <v>12.5</v>
      </c>
      <c r="DH1257">
        <v>12.5</v>
      </c>
      <c r="DI1257" s="2">
        <v>6.25</v>
      </c>
      <c r="DJ1257">
        <v>-1.3</v>
      </c>
      <c r="DK1257">
        <v>0.95668573884118635</v>
      </c>
      <c r="DL1257">
        <v>2.0585048754062838E-2</v>
      </c>
      <c r="DM1257">
        <v>700</v>
      </c>
      <c r="DN1257">
        <v>26.1</v>
      </c>
      <c r="DO1257">
        <v>4.5999999999999999E-2</v>
      </c>
      <c r="DP1257">
        <v>350.05</v>
      </c>
      <c r="DQ1257" s="2">
        <v>111593</v>
      </c>
      <c r="DR1257" s="2">
        <v>3638.844966409999</v>
      </c>
      <c r="DS1257">
        <v>6.6824388072764659E-3</v>
      </c>
      <c r="DT1257">
        <v>6.0048935407581103</v>
      </c>
      <c r="DU1257">
        <v>3310665.9460390876</v>
      </c>
      <c r="DV1257">
        <v>0</v>
      </c>
    </row>
    <row r="1258" spans="1:126" x14ac:dyDescent="0.15">
      <c r="A1258" t="s">
        <v>2100</v>
      </c>
      <c r="B1258" t="s">
        <v>2210</v>
      </c>
      <c r="C1258">
        <v>26</v>
      </c>
      <c r="D1258">
        <v>125</v>
      </c>
      <c r="E1258" t="s">
        <v>2211</v>
      </c>
      <c r="F1258">
        <v>26125</v>
      </c>
      <c r="G1258" t="s">
        <v>6242</v>
      </c>
      <c r="H1258">
        <v>75.099999999999994</v>
      </c>
      <c r="I1258">
        <v>13.5</v>
      </c>
      <c r="J1258">
        <v>0.2</v>
      </c>
      <c r="K1258">
        <v>5.6</v>
      </c>
      <c r="L1258">
        <v>2</v>
      </c>
      <c r="M1258">
        <v>3.5</v>
      </c>
      <c r="N1258">
        <f t="shared" si="82"/>
        <v>5869.9099999999989</v>
      </c>
      <c r="O1258">
        <f t="shared" si="80"/>
        <v>4130.0900000000011</v>
      </c>
      <c r="P1258">
        <f t="shared" si="81"/>
        <v>4.9561080000000031</v>
      </c>
      <c r="Q1258" s="4">
        <v>26125</v>
      </c>
      <c r="R1258" s="5">
        <v>42.660451999999999</v>
      </c>
      <c r="S1258" s="5">
        <v>-83.384209999999996</v>
      </c>
      <c r="T1258">
        <v>1</v>
      </c>
      <c r="U1258">
        <v>8.1739772700454599E-2</v>
      </c>
      <c r="V1258">
        <v>1207097</v>
      </c>
      <c r="W1258">
        <v>1220798</v>
      </c>
      <c r="X1258">
        <v>1229503</v>
      </c>
      <c r="Y1258">
        <v>1240999</v>
      </c>
      <c r="Z1258">
        <v>675321</v>
      </c>
      <c r="AA1258">
        <v>26111</v>
      </c>
      <c r="AB1258">
        <v>540459.22899999993</v>
      </c>
      <c r="AC1258">
        <v>67465</v>
      </c>
      <c r="AD1258">
        <v>27</v>
      </c>
      <c r="AE1258">
        <v>2.1960092817992312E-5</v>
      </c>
      <c r="AF1258">
        <v>94</v>
      </c>
      <c r="AG1258">
        <v>537</v>
      </c>
      <c r="AH1258">
        <v>0.1750465549348231</v>
      </c>
      <c r="AI1258" s="3">
        <v>31722</v>
      </c>
      <c r="AJ1258" s="3">
        <v>555169.84769785998</v>
      </c>
      <c r="AK1258">
        <v>22</v>
      </c>
      <c r="AL1258">
        <v>581164.80000000005</v>
      </c>
      <c r="AM1258">
        <v>778360</v>
      </c>
      <c r="AN1258">
        <v>29138</v>
      </c>
      <c r="AO1258">
        <v>807498</v>
      </c>
      <c r="AP1258">
        <v>76</v>
      </c>
      <c r="AQ1258">
        <v>12</v>
      </c>
      <c r="AR1258">
        <v>88</v>
      </c>
      <c r="AS1258">
        <v>7.2083997516378631E-2</v>
      </c>
      <c r="AT1258">
        <v>97</v>
      </c>
      <c r="AU1258">
        <v>1595</v>
      </c>
      <c r="AV1258">
        <f t="shared" si="79"/>
        <v>1692</v>
      </c>
      <c r="AW1258">
        <v>1300932</v>
      </c>
      <c r="AX1258">
        <v>0.97</v>
      </c>
      <c r="AY1258">
        <v>4651647506.8737497</v>
      </c>
      <c r="AZ1258">
        <v>4651647.5068737501</v>
      </c>
      <c r="BA1258">
        <v>3893.61377703466</v>
      </c>
      <c r="BB1258">
        <v>2.5683081508962369</v>
      </c>
      <c r="BC1258">
        <v>1227376</v>
      </c>
      <c r="BD1258">
        <v>816444</v>
      </c>
      <c r="BE1258">
        <v>410932</v>
      </c>
      <c r="BF1258">
        <v>0.34042997373036299</v>
      </c>
      <c r="BG1258">
        <v>50669267</v>
      </c>
      <c r="BH1258">
        <v>41.211178012579069</v>
      </c>
      <c r="BI1258">
        <v>104658</v>
      </c>
      <c r="BJ1258">
        <v>523</v>
      </c>
      <c r="BK1258">
        <v>96</v>
      </c>
      <c r="BL1258">
        <v>62</v>
      </c>
      <c r="BM1258">
        <v>7</v>
      </c>
      <c r="BN1258">
        <v>20</v>
      </c>
      <c r="BO1258">
        <v>65</v>
      </c>
      <c r="BP1258">
        <v>31</v>
      </c>
      <c r="BQ1258">
        <v>166</v>
      </c>
      <c r="BR1258">
        <v>62</v>
      </c>
      <c r="BS1258">
        <v>7</v>
      </c>
      <c r="BT1258">
        <v>1200000</v>
      </c>
      <c r="BU1258">
        <v>0.82</v>
      </c>
      <c r="BV1258">
        <v>0.71818859999999995</v>
      </c>
      <c r="BW1258">
        <v>6313</v>
      </c>
      <c r="BX1258">
        <v>0.86187729999999996</v>
      </c>
      <c r="BY1258">
        <v>-6.7746600000000004E-2</v>
      </c>
      <c r="BZ1258">
        <v>526</v>
      </c>
      <c r="CA1258">
        <v>79</v>
      </c>
      <c r="CB1258">
        <v>56</v>
      </c>
      <c r="CC1258">
        <v>11</v>
      </c>
      <c r="CD1258">
        <v>19</v>
      </c>
      <c r="CE1258">
        <v>62</v>
      </c>
      <c r="CF1258">
        <v>30</v>
      </c>
      <c r="CG1258">
        <v>153</v>
      </c>
      <c r="CH1258">
        <v>59</v>
      </c>
      <c r="CI1258">
        <v>4</v>
      </c>
      <c r="CJ1258">
        <v>1239897</v>
      </c>
      <c r="CK1258">
        <v>0.80571208737499966</v>
      </c>
      <c r="CL1258">
        <v>0.69432906752480106</v>
      </c>
      <c r="CM1258">
        <v>5867</v>
      </c>
      <c r="CN1258">
        <v>-0.62535046426817731</v>
      </c>
      <c r="CO1258">
        <v>317642</v>
      </c>
      <c r="CP1258">
        <v>0.53642878500000002</v>
      </c>
      <c r="CQ1258">
        <v>0.87508301700000002</v>
      </c>
      <c r="CR1258">
        <v>1077904</v>
      </c>
      <c r="CS1258">
        <v>0.86499999999999999</v>
      </c>
      <c r="CT1258">
        <v>1059831</v>
      </c>
      <c r="CU1258">
        <v>0.89776796982000007</v>
      </c>
      <c r="CV1258">
        <v>3530</v>
      </c>
      <c r="CW1258">
        <v>1283</v>
      </c>
      <c r="CX1258">
        <v>1813</v>
      </c>
      <c r="CY1258">
        <v>941</v>
      </c>
      <c r="CZ1258">
        <v>948</v>
      </c>
      <c r="DA1258" s="2">
        <v>963331</v>
      </c>
      <c r="DB1258" s="2">
        <v>209265</v>
      </c>
      <c r="DC1258" s="2">
        <v>327.77</v>
      </c>
      <c r="DD1258" s="2">
        <v>291392</v>
      </c>
      <c r="DE1258">
        <v>404</v>
      </c>
      <c r="DF1258">
        <v>65</v>
      </c>
      <c r="DG1258">
        <v>75.83</v>
      </c>
      <c r="DH1258">
        <v>3.33</v>
      </c>
      <c r="DI1258" s="2">
        <v>7.39</v>
      </c>
      <c r="DJ1258">
        <v>-1.78</v>
      </c>
      <c r="DK1258">
        <v>0.81073072315743022</v>
      </c>
      <c r="DL1258">
        <v>1.86219739292365E-2</v>
      </c>
      <c r="DM1258">
        <v>75</v>
      </c>
      <c r="DN1258">
        <v>42.5</v>
      </c>
      <c r="DO1258">
        <v>7.2000000000000008E-2</v>
      </c>
      <c r="DP1258">
        <v>0</v>
      </c>
      <c r="DQ1258" s="2">
        <v>0</v>
      </c>
      <c r="DR1258" s="2">
        <v>6212.7944410000091</v>
      </c>
      <c r="DS1258">
        <v>2.9775221992314339E-2</v>
      </c>
      <c r="DT1258">
        <v>6.5644434854107097</v>
      </c>
      <c r="DU1258">
        <v>3815023.4853100185</v>
      </c>
      <c r="DV1258">
        <v>0</v>
      </c>
    </row>
    <row r="1259" spans="1:126" x14ac:dyDescent="0.15">
      <c r="A1259" t="s">
        <v>2100</v>
      </c>
      <c r="B1259" t="s">
        <v>2212</v>
      </c>
      <c r="C1259">
        <v>26</v>
      </c>
      <c r="D1259">
        <v>127</v>
      </c>
      <c r="E1259" t="s">
        <v>2213</v>
      </c>
      <c r="F1259">
        <v>26127</v>
      </c>
      <c r="G1259" t="s">
        <v>6243</v>
      </c>
      <c r="H1259">
        <v>83.7</v>
      </c>
      <c r="I1259">
        <v>0.4</v>
      </c>
      <c r="J1259">
        <v>0.8</v>
      </c>
      <c r="K1259">
        <v>0.2</v>
      </c>
      <c r="L1259">
        <v>1.3</v>
      </c>
      <c r="M1259">
        <v>13.7</v>
      </c>
      <c r="N1259">
        <f t="shared" si="82"/>
        <v>7195.91</v>
      </c>
      <c r="O1259">
        <f t="shared" si="80"/>
        <v>2804.09</v>
      </c>
      <c r="P1259">
        <f t="shared" si="81"/>
        <v>3.3649080000000016</v>
      </c>
      <c r="Q1259" s="4">
        <v>26127</v>
      </c>
      <c r="R1259" s="5">
        <v>43.647255000000001</v>
      </c>
      <c r="S1259" s="5">
        <v>-86.807575</v>
      </c>
      <c r="T1259">
        <v>6</v>
      </c>
      <c r="U1259">
        <v>0.19153311456202546</v>
      </c>
      <c r="V1259">
        <v>26636</v>
      </c>
      <c r="W1259">
        <v>26325</v>
      </c>
      <c r="X1259">
        <v>26229</v>
      </c>
      <c r="Y1259">
        <v>26287</v>
      </c>
      <c r="Z1259">
        <v>12940</v>
      </c>
      <c r="AA1259">
        <v>26113</v>
      </c>
      <c r="AB1259">
        <v>9131.1039999999994</v>
      </c>
      <c r="AC1259">
        <v>41617</v>
      </c>
      <c r="AD1259">
        <v>1</v>
      </c>
      <c r="AE1259">
        <v>3.8125738686187046E-5</v>
      </c>
      <c r="AF1259">
        <v>84</v>
      </c>
      <c r="AG1259">
        <v>609</v>
      </c>
      <c r="AH1259">
        <v>0.13793103448275862</v>
      </c>
      <c r="AI1259" s="3">
        <v>127779</v>
      </c>
      <c r="AJ1259" s="3">
        <v>327767.87804695003</v>
      </c>
      <c r="AK1259">
        <v>72</v>
      </c>
      <c r="AL1259">
        <v>836371.2</v>
      </c>
      <c r="AM1259">
        <v>36801</v>
      </c>
      <c r="AN1259">
        <v>75826</v>
      </c>
      <c r="AO1259">
        <v>112627</v>
      </c>
      <c r="AP1259">
        <v>11</v>
      </c>
      <c r="AQ1259">
        <v>0</v>
      </c>
      <c r="AR1259">
        <v>11</v>
      </c>
      <c r="AS1259">
        <v>0.41785375118708451</v>
      </c>
      <c r="AT1259">
        <v>10</v>
      </c>
      <c r="AU1259">
        <v>25</v>
      </c>
      <c r="AV1259">
        <f t="shared" si="79"/>
        <v>35</v>
      </c>
      <c r="AW1259">
        <v>10189</v>
      </c>
      <c r="AX1259">
        <v>0.41000000000000003</v>
      </c>
      <c r="AY1259">
        <v>229398977.56900299</v>
      </c>
      <c r="AZ1259">
        <v>229398.97756900298</v>
      </c>
      <c r="BA1259">
        <v>8653.5891076963308</v>
      </c>
      <c r="BB1259">
        <v>1.1555898801696278</v>
      </c>
      <c r="BC1259">
        <v>12362</v>
      </c>
      <c r="BD1259">
        <v>8235</v>
      </c>
      <c r="BE1259">
        <v>4127</v>
      </c>
      <c r="BF1259">
        <v>0.15494068178405165</v>
      </c>
      <c r="BG1259">
        <v>258995</v>
      </c>
      <c r="BH1259">
        <v>9.8743756910290141</v>
      </c>
      <c r="BI1259">
        <v>3719</v>
      </c>
      <c r="BJ1259">
        <v>24</v>
      </c>
      <c r="BK1259">
        <v>1</v>
      </c>
      <c r="BL1259">
        <v>2</v>
      </c>
      <c r="BM1259">
        <v>0</v>
      </c>
      <c r="BN1259">
        <v>0</v>
      </c>
      <c r="BO1259">
        <v>1</v>
      </c>
      <c r="BP1259">
        <v>1</v>
      </c>
      <c r="BQ1259">
        <v>2</v>
      </c>
      <c r="BR1259">
        <v>7</v>
      </c>
      <c r="BS1259">
        <v>0</v>
      </c>
      <c r="BT1259">
        <v>27577</v>
      </c>
      <c r="BU1259">
        <v>0.6</v>
      </c>
      <c r="BV1259">
        <v>0.60342499999999999</v>
      </c>
      <c r="BW1259">
        <v>141</v>
      </c>
      <c r="BX1259">
        <v>1.3779600000000001</v>
      </c>
      <c r="BY1259">
        <v>-0.11233949999999999</v>
      </c>
      <c r="BZ1259">
        <v>23</v>
      </c>
      <c r="CA1259">
        <v>1</v>
      </c>
      <c r="CB1259">
        <v>2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5</v>
      </c>
      <c r="CI1259">
        <v>0</v>
      </c>
      <c r="CJ1259">
        <v>26174</v>
      </c>
      <c r="CK1259">
        <v>1.2989990066478185</v>
      </c>
      <c r="CL1259">
        <v>0.59338723051409614</v>
      </c>
      <c r="CM1259">
        <v>141</v>
      </c>
      <c r="CN1259">
        <v>-0.40771437048896986</v>
      </c>
      <c r="CO1259">
        <v>2007</v>
      </c>
      <c r="CP1259">
        <v>-0.52901033750000004</v>
      </c>
      <c r="CQ1259">
        <v>-0.37028836040000002</v>
      </c>
      <c r="CR1259">
        <v>22615</v>
      </c>
      <c r="CS1259">
        <v>0.86699999999999999</v>
      </c>
      <c r="CT1259">
        <v>21415</v>
      </c>
      <c r="CU1259">
        <v>0.81312554578000007</v>
      </c>
      <c r="CV1259">
        <v>6</v>
      </c>
      <c r="CW1259">
        <v>8</v>
      </c>
      <c r="CX1259">
        <v>14</v>
      </c>
      <c r="CY1259">
        <v>2846</v>
      </c>
      <c r="CZ1259">
        <v>958</v>
      </c>
      <c r="DA1259" s="2">
        <v>10892</v>
      </c>
      <c r="DB1259" s="2">
        <v>1525</v>
      </c>
      <c r="DC1259" s="2">
        <v>110.5</v>
      </c>
      <c r="DD1259" s="2">
        <v>1390</v>
      </c>
      <c r="DE1259">
        <v>284</v>
      </c>
      <c r="DF1259">
        <v>21</v>
      </c>
      <c r="DG1259">
        <v>11.43</v>
      </c>
      <c r="DH1259">
        <v>15.24</v>
      </c>
      <c r="DI1259" s="2">
        <v>7.62</v>
      </c>
      <c r="DJ1259">
        <v>0.26</v>
      </c>
      <c r="DK1259">
        <v>0.94167273182604339</v>
      </c>
      <c r="DL1259">
        <v>1.9704433497536946E-2</v>
      </c>
      <c r="DM1259">
        <v>263</v>
      </c>
      <c r="DN1259">
        <v>21.8</v>
      </c>
      <c r="DO1259">
        <v>6.3E-2</v>
      </c>
      <c r="DP1259">
        <v>271.63</v>
      </c>
      <c r="DQ1259" s="2">
        <v>53206</v>
      </c>
      <c r="DR1259" s="2">
        <v>2249.6614632800001</v>
      </c>
      <c r="DS1259">
        <v>2.8419509348653932E-3</v>
      </c>
      <c r="DT1259">
        <v>7.5579743045962502</v>
      </c>
      <c r="DU1259">
        <v>6321272.038704331</v>
      </c>
      <c r="DV1259">
        <v>1</v>
      </c>
    </row>
    <row r="1260" spans="1:126" x14ac:dyDescent="0.15">
      <c r="A1260" t="s">
        <v>2100</v>
      </c>
      <c r="B1260" t="s">
        <v>2214</v>
      </c>
      <c r="C1260">
        <v>26</v>
      </c>
      <c r="D1260">
        <v>129</v>
      </c>
      <c r="E1260" t="s">
        <v>2215</v>
      </c>
      <c r="F1260">
        <v>26129</v>
      </c>
      <c r="G1260" t="s">
        <v>6244</v>
      </c>
      <c r="H1260">
        <v>96.2</v>
      </c>
      <c r="I1260">
        <v>0.2</v>
      </c>
      <c r="J1260">
        <v>0.7</v>
      </c>
      <c r="K1260">
        <v>0.4</v>
      </c>
      <c r="L1260">
        <v>1.2</v>
      </c>
      <c r="M1260">
        <v>1.4</v>
      </c>
      <c r="N1260">
        <f t="shared" si="82"/>
        <v>9258.5300000000007</v>
      </c>
      <c r="O1260">
        <f t="shared" si="80"/>
        <v>741.46999999999935</v>
      </c>
      <c r="P1260">
        <f t="shared" si="81"/>
        <v>0.88976399999999956</v>
      </c>
      <c r="Q1260" s="4">
        <v>26129</v>
      </c>
      <c r="R1260" s="5">
        <v>44.333280000000002</v>
      </c>
      <c r="S1260" s="5">
        <v>-84.128073000000001</v>
      </c>
      <c r="T1260">
        <v>9</v>
      </c>
      <c r="U1260">
        <v>0.17264609297749609</v>
      </c>
      <c r="V1260">
        <v>21674</v>
      </c>
      <c r="W1260">
        <v>21373</v>
      </c>
      <c r="X1260">
        <v>21222</v>
      </c>
      <c r="Y1260">
        <v>20883</v>
      </c>
      <c r="Z1260">
        <v>10640</v>
      </c>
      <c r="AA1260">
        <v>26115</v>
      </c>
      <c r="AB1260">
        <v>6895.3309999999992</v>
      </c>
      <c r="AC1260">
        <v>36063</v>
      </c>
      <c r="AD1260">
        <v>1</v>
      </c>
      <c r="AE1260">
        <v>4.7120912260861371E-5</v>
      </c>
      <c r="AF1260">
        <v>31</v>
      </c>
      <c r="AG1260">
        <v>280</v>
      </c>
      <c r="AH1260">
        <v>0.11071428571428571</v>
      </c>
      <c r="AI1260" s="3">
        <v>68162</v>
      </c>
      <c r="AJ1260" s="3">
        <v>360634.62541531504</v>
      </c>
      <c r="AK1260">
        <v>92</v>
      </c>
      <c r="AL1260">
        <v>367788.79999999999</v>
      </c>
      <c r="AM1260">
        <v>32766</v>
      </c>
      <c r="AN1260">
        <v>36189</v>
      </c>
      <c r="AO1260">
        <v>68955</v>
      </c>
      <c r="AP1260">
        <v>2</v>
      </c>
      <c r="AQ1260">
        <v>1</v>
      </c>
      <c r="AR1260">
        <v>3</v>
      </c>
      <c r="AS1260">
        <v>0.1403640106676648</v>
      </c>
      <c r="AT1260">
        <v>4</v>
      </c>
      <c r="AU1260">
        <v>31</v>
      </c>
      <c r="AV1260">
        <f t="shared" si="79"/>
        <v>35</v>
      </c>
      <c r="AW1260">
        <v>17074</v>
      </c>
      <c r="AX1260">
        <v>0.85</v>
      </c>
      <c r="AY1260">
        <v>268688216.84367698</v>
      </c>
      <c r="AZ1260">
        <v>268688.21684367699</v>
      </c>
      <c r="BA1260">
        <v>12306.039950824999</v>
      </c>
      <c r="BB1260">
        <v>0.81260909601789477</v>
      </c>
      <c r="BC1260">
        <v>8820</v>
      </c>
      <c r="BD1260">
        <v>6352</v>
      </c>
      <c r="BE1260">
        <v>2468</v>
      </c>
      <c r="BF1260">
        <v>0.11386915197933008</v>
      </c>
      <c r="BG1260">
        <v>245257</v>
      </c>
      <c r="BH1260">
        <v>11.556733578362078</v>
      </c>
      <c r="BI1260">
        <v>3537</v>
      </c>
      <c r="BJ1260">
        <v>15</v>
      </c>
      <c r="BK1260">
        <v>2</v>
      </c>
      <c r="BL1260">
        <v>3</v>
      </c>
      <c r="BM1260">
        <v>0</v>
      </c>
      <c r="BN1260">
        <v>0</v>
      </c>
      <c r="BO1260">
        <v>1</v>
      </c>
      <c r="BP1260">
        <v>3</v>
      </c>
      <c r="BQ1260">
        <v>2</v>
      </c>
      <c r="BR1260">
        <v>5</v>
      </c>
      <c r="BS1260">
        <v>0</v>
      </c>
      <c r="BT1260">
        <v>21234</v>
      </c>
      <c r="BU1260">
        <v>0.68</v>
      </c>
      <c r="BV1260">
        <v>0.64110500000000004</v>
      </c>
      <c r="BW1260">
        <v>118</v>
      </c>
      <c r="BX1260">
        <v>1.4599230000000001</v>
      </c>
      <c r="BY1260">
        <v>0.15661600000000001</v>
      </c>
      <c r="BZ1260">
        <v>17</v>
      </c>
      <c r="CA1260">
        <v>1</v>
      </c>
      <c r="CB1260">
        <v>3</v>
      </c>
      <c r="CC1260">
        <v>0</v>
      </c>
      <c r="CD1260">
        <v>0</v>
      </c>
      <c r="CE1260">
        <v>2</v>
      </c>
      <c r="CF1260">
        <v>2</v>
      </c>
      <c r="CG1260">
        <v>1</v>
      </c>
      <c r="CH1260">
        <v>6</v>
      </c>
      <c r="CI1260">
        <v>0</v>
      </c>
      <c r="CJ1260">
        <v>21010</v>
      </c>
      <c r="CK1260">
        <v>1.5230842455973346</v>
      </c>
      <c r="CL1260">
        <v>0.62299320545968373</v>
      </c>
      <c r="CM1260">
        <v>102</v>
      </c>
      <c r="CN1260">
        <v>-0.20491710128561741</v>
      </c>
      <c r="CO1260">
        <v>1315</v>
      </c>
      <c r="CP1260">
        <v>-0.2177629227</v>
      </c>
      <c r="CQ1260">
        <v>-0.48541382570000002</v>
      </c>
      <c r="CR1260">
        <v>17677</v>
      </c>
      <c r="CS1260">
        <v>0.84699999999999998</v>
      </c>
      <c r="CT1260">
        <v>17773</v>
      </c>
      <c r="CU1260">
        <v>0.84882747069000009</v>
      </c>
      <c r="CV1260">
        <v>13</v>
      </c>
      <c r="CW1260">
        <v>8</v>
      </c>
      <c r="CX1260">
        <v>7</v>
      </c>
      <c r="CY1260">
        <v>259</v>
      </c>
      <c r="CZ1260">
        <v>437</v>
      </c>
      <c r="DA1260" s="2">
        <v>8660</v>
      </c>
      <c r="DB1260" s="2">
        <v>985</v>
      </c>
      <c r="DC1260" s="2">
        <v>113.03</v>
      </c>
      <c r="DD1260" s="2">
        <v>679</v>
      </c>
      <c r="DE1260">
        <v>136</v>
      </c>
      <c r="DF1260">
        <v>18</v>
      </c>
      <c r="DG1260">
        <v>28.26</v>
      </c>
      <c r="DH1260">
        <v>18.84</v>
      </c>
      <c r="DI1260" s="2">
        <v>14.13</v>
      </c>
      <c r="DJ1260">
        <v>-1.89</v>
      </c>
      <c r="DK1260">
        <v>0.9913881634928553</v>
      </c>
      <c r="DL1260">
        <v>0</v>
      </c>
      <c r="DN1260">
        <v>54.4</v>
      </c>
      <c r="DO1260">
        <v>0.14699999999999999</v>
      </c>
      <c r="DP1260">
        <v>144.10999999999999</v>
      </c>
      <c r="DQ1260" s="2">
        <v>20105</v>
      </c>
      <c r="DR1260" s="2">
        <v>2405.1344625799989</v>
      </c>
      <c r="DS1260">
        <v>6.5525848590103335E-3</v>
      </c>
      <c r="DT1260">
        <v>5.1672741474547701</v>
      </c>
      <c r="DU1260">
        <v>1900465.557963413</v>
      </c>
      <c r="DV1260">
        <v>1</v>
      </c>
    </row>
    <row r="1261" spans="1:126" x14ac:dyDescent="0.15">
      <c r="A1261" t="s">
        <v>2100</v>
      </c>
      <c r="B1261" t="s">
        <v>2216</v>
      </c>
      <c r="C1261">
        <v>26</v>
      </c>
      <c r="D1261">
        <v>131</v>
      </c>
      <c r="E1261" t="s">
        <v>2217</v>
      </c>
      <c r="F1261">
        <v>26131</v>
      </c>
      <c r="G1261" t="s">
        <v>6245</v>
      </c>
      <c r="H1261">
        <v>96.5</v>
      </c>
      <c r="I1261">
        <v>0.1</v>
      </c>
      <c r="J1261">
        <v>1</v>
      </c>
      <c r="K1261">
        <v>0.2</v>
      </c>
      <c r="L1261">
        <v>1.2</v>
      </c>
      <c r="M1261">
        <v>0.9</v>
      </c>
      <c r="N1261">
        <f t="shared" si="82"/>
        <v>9315.5500000000011</v>
      </c>
      <c r="O1261">
        <f t="shared" si="80"/>
        <v>684.44999999999891</v>
      </c>
      <c r="P1261">
        <f t="shared" si="81"/>
        <v>0.82133999999999896</v>
      </c>
      <c r="Q1261" s="4">
        <v>26131</v>
      </c>
      <c r="R1261" s="5">
        <v>47.216602000000002</v>
      </c>
      <c r="S1261" s="5">
        <v>-89.500462999999996</v>
      </c>
      <c r="T1261">
        <v>9</v>
      </c>
      <c r="U1261">
        <v>0.11601568868999976</v>
      </c>
      <c r="V1261">
        <v>6703</v>
      </c>
      <c r="W1261">
        <v>6448</v>
      </c>
      <c r="X1261">
        <v>6298</v>
      </c>
      <c r="Y1261">
        <v>6037</v>
      </c>
      <c r="Z1261">
        <v>3212</v>
      </c>
      <c r="AA1261">
        <v>26117</v>
      </c>
      <c r="AB1261">
        <v>1981.8530000000001</v>
      </c>
      <c r="AC1261">
        <v>34459</v>
      </c>
      <c r="AD1261">
        <v>1</v>
      </c>
      <c r="AE1261">
        <v>1.5878056525881233E-4</v>
      </c>
      <c r="AF1261">
        <v>10</v>
      </c>
      <c r="AG1261">
        <v>109</v>
      </c>
      <c r="AH1261">
        <v>9.1743119266055051E-2</v>
      </c>
      <c r="AI1261" s="3">
        <v>29063</v>
      </c>
      <c r="AJ1261" s="3">
        <v>839199.08511225006</v>
      </c>
      <c r="AK1261">
        <v>189</v>
      </c>
      <c r="AL1261">
        <v>2394476.7999999998</v>
      </c>
      <c r="AM1261">
        <v>150868</v>
      </c>
      <c r="AN1261">
        <v>6677</v>
      </c>
      <c r="AO1261">
        <v>157545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</v>
      </c>
      <c r="AV1261">
        <f t="shared" si="79"/>
        <v>2</v>
      </c>
      <c r="AW1261">
        <v>5496</v>
      </c>
      <c r="AX1261">
        <v>0.96</v>
      </c>
      <c r="AY1261">
        <v>1315121976.8176899</v>
      </c>
      <c r="AZ1261">
        <v>1315121.9768176898</v>
      </c>
      <c r="BA1261">
        <v>168253.86695870399</v>
      </c>
      <c r="BB1261">
        <v>5.9433998045669803E-2</v>
      </c>
      <c r="BC1261">
        <v>3207</v>
      </c>
      <c r="BD1261">
        <v>21</v>
      </c>
      <c r="BE1261">
        <v>3186</v>
      </c>
      <c r="BF1261">
        <v>0.47530956288229154</v>
      </c>
      <c r="BG1261">
        <v>117668</v>
      </c>
      <c r="BH1261">
        <v>18.683391552873928</v>
      </c>
      <c r="BI1261">
        <v>1571</v>
      </c>
      <c r="BJ1261">
        <v>7</v>
      </c>
      <c r="BK1261">
        <v>2</v>
      </c>
      <c r="BL1261">
        <v>0</v>
      </c>
      <c r="BM1261">
        <v>0</v>
      </c>
      <c r="BN1261">
        <v>0</v>
      </c>
      <c r="BO1261">
        <v>2</v>
      </c>
      <c r="BP1261">
        <v>1</v>
      </c>
      <c r="BQ1261">
        <v>0</v>
      </c>
      <c r="BR1261">
        <v>2</v>
      </c>
      <c r="BS1261">
        <v>0</v>
      </c>
      <c r="BT1261">
        <v>6569</v>
      </c>
      <c r="BU1261">
        <v>0.55000000000000004</v>
      </c>
      <c r="BV1261">
        <v>0.6714483</v>
      </c>
      <c r="BW1261">
        <v>74</v>
      </c>
      <c r="BX1261">
        <v>2.1312220000000002</v>
      </c>
      <c r="BY1261">
        <v>1.773711</v>
      </c>
      <c r="BZ1261">
        <v>6</v>
      </c>
      <c r="CA1261">
        <v>3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1</v>
      </c>
      <c r="CI1261">
        <v>0</v>
      </c>
      <c r="CJ1261">
        <v>6158</v>
      </c>
      <c r="CK1261">
        <v>1.7862942513803184</v>
      </c>
      <c r="CL1261">
        <v>0.60382187340044358</v>
      </c>
      <c r="CM1261">
        <v>63</v>
      </c>
      <c r="CN1261">
        <v>0.92777984133798508</v>
      </c>
      <c r="CO1261">
        <v>485</v>
      </c>
      <c r="CP1261">
        <v>-0.5498618368</v>
      </c>
      <c r="CQ1261">
        <v>-0.33460070079999998</v>
      </c>
      <c r="CR1261">
        <v>5057</v>
      </c>
      <c r="CS1261">
        <v>0.85199999999999998</v>
      </c>
      <c r="CT1261">
        <v>5537</v>
      </c>
      <c r="CU1261">
        <v>0.85964391691000008</v>
      </c>
      <c r="CV1261">
        <v>1</v>
      </c>
      <c r="CW1261">
        <v>3</v>
      </c>
      <c r="CX1261">
        <v>2</v>
      </c>
      <c r="CY1261">
        <v>72</v>
      </c>
      <c r="CZ1261">
        <v>187</v>
      </c>
      <c r="DA1261" s="2">
        <v>2212</v>
      </c>
      <c r="DB1261" s="2">
        <v>450</v>
      </c>
      <c r="DC1261" s="2">
        <v>126.54</v>
      </c>
      <c r="DD1261" s="2">
        <v>233</v>
      </c>
      <c r="DE1261">
        <v>61</v>
      </c>
      <c r="DF1261">
        <v>16</v>
      </c>
      <c r="DH1261">
        <v>63.27</v>
      </c>
      <c r="DI1261" s="2">
        <v>15.82</v>
      </c>
      <c r="DJ1261">
        <v>-0.72</v>
      </c>
      <c r="DK1261">
        <v>1</v>
      </c>
      <c r="DL1261">
        <v>0</v>
      </c>
      <c r="DN1261">
        <v>96.8</v>
      </c>
      <c r="DO1261">
        <v>0.113</v>
      </c>
      <c r="DP1261">
        <v>6.9</v>
      </c>
      <c r="DQ1261" s="2">
        <v>288622</v>
      </c>
      <c r="DR1261" s="2">
        <v>593.03513654999995</v>
      </c>
      <c r="DS1261">
        <v>2.480211971320415E-4</v>
      </c>
      <c r="DT1261">
        <v>1.25904548168096</v>
      </c>
      <c r="DU1261">
        <v>3014755.1960298833</v>
      </c>
      <c r="DV1261">
        <v>1</v>
      </c>
    </row>
    <row r="1262" spans="1:126" x14ac:dyDescent="0.15">
      <c r="A1262" t="s">
        <v>2100</v>
      </c>
      <c r="B1262" t="s">
        <v>734</v>
      </c>
      <c r="C1262">
        <v>26</v>
      </c>
      <c r="D1262">
        <v>133</v>
      </c>
      <c r="E1262" t="s">
        <v>2218</v>
      </c>
      <c r="F1262">
        <v>26133</v>
      </c>
      <c r="G1262" t="s">
        <v>6246</v>
      </c>
      <c r="H1262">
        <v>95.8</v>
      </c>
      <c r="I1262">
        <v>0.5</v>
      </c>
      <c r="J1262">
        <v>0.5</v>
      </c>
      <c r="K1262">
        <v>0.2</v>
      </c>
      <c r="L1262">
        <v>1.5</v>
      </c>
      <c r="M1262">
        <v>1.5</v>
      </c>
      <c r="N1262">
        <f t="shared" si="82"/>
        <v>9182.68</v>
      </c>
      <c r="O1262">
        <f t="shared" si="80"/>
        <v>817.31999999999971</v>
      </c>
      <c r="P1262">
        <f t="shared" si="81"/>
        <v>0.98078399999999999</v>
      </c>
      <c r="Q1262" s="4">
        <v>26133</v>
      </c>
      <c r="R1262" s="5">
        <v>43.997551999999999</v>
      </c>
      <c r="S1262" s="5">
        <v>-85.322282999999999</v>
      </c>
      <c r="T1262">
        <v>9</v>
      </c>
      <c r="U1262">
        <v>0.20082496282341197</v>
      </c>
      <c r="V1262">
        <v>23486</v>
      </c>
      <c r="W1262">
        <v>23327</v>
      </c>
      <c r="X1262">
        <v>23234</v>
      </c>
      <c r="Y1262">
        <v>23167</v>
      </c>
      <c r="Z1262">
        <v>11683</v>
      </c>
      <c r="AA1262">
        <v>26119</v>
      </c>
      <c r="AB1262">
        <v>7921.1270000000004</v>
      </c>
      <c r="AC1262">
        <v>38999</v>
      </c>
      <c r="AD1262">
        <v>3</v>
      </c>
      <c r="AE1262">
        <v>1.2912111560643884E-4</v>
      </c>
      <c r="AF1262">
        <v>83</v>
      </c>
      <c r="AG1262">
        <v>750</v>
      </c>
      <c r="AH1262">
        <v>0.11066666666666666</v>
      </c>
      <c r="AI1262" s="3">
        <v>110562</v>
      </c>
      <c r="AJ1262" s="3">
        <v>362514.05267063499</v>
      </c>
      <c r="AK1262">
        <v>78</v>
      </c>
      <c r="AL1262">
        <v>366816</v>
      </c>
      <c r="AM1262">
        <v>138219</v>
      </c>
      <c r="AN1262">
        <v>48755</v>
      </c>
      <c r="AO1262">
        <v>186974</v>
      </c>
      <c r="AP1262">
        <v>4</v>
      </c>
      <c r="AQ1262">
        <v>0</v>
      </c>
      <c r="AR1262">
        <v>4</v>
      </c>
      <c r="AS1262">
        <v>0.17147511467398294</v>
      </c>
      <c r="AT1262">
        <v>1</v>
      </c>
      <c r="AU1262">
        <v>35</v>
      </c>
      <c r="AV1262">
        <f t="shared" si="79"/>
        <v>36</v>
      </c>
      <c r="AW1262">
        <v>6411</v>
      </c>
      <c r="AX1262">
        <v>0.29000000000000004</v>
      </c>
      <c r="AY1262">
        <v>277613965.11018002</v>
      </c>
      <c r="AZ1262">
        <v>277613.96511018003</v>
      </c>
      <c r="BA1262">
        <v>12044.309388711599</v>
      </c>
      <c r="BB1262">
        <v>0.83026761246870617</v>
      </c>
      <c r="BC1262">
        <v>11902</v>
      </c>
      <c r="BD1262">
        <v>5135</v>
      </c>
      <c r="BE1262">
        <v>6767</v>
      </c>
      <c r="BF1262">
        <v>0.28812909818615345</v>
      </c>
      <c r="BG1262">
        <v>235680</v>
      </c>
      <c r="BH1262">
        <v>10.143754842041835</v>
      </c>
      <c r="BI1262">
        <v>3299</v>
      </c>
      <c r="BJ1262">
        <v>26</v>
      </c>
      <c r="BK1262">
        <v>3</v>
      </c>
      <c r="BL1262">
        <v>1</v>
      </c>
      <c r="BM1262">
        <v>0</v>
      </c>
      <c r="BN1262">
        <v>0</v>
      </c>
      <c r="BO1262">
        <v>2</v>
      </c>
      <c r="BP1262">
        <v>0</v>
      </c>
      <c r="BQ1262">
        <v>0</v>
      </c>
      <c r="BR1262">
        <v>4</v>
      </c>
      <c r="BS1262">
        <v>0</v>
      </c>
      <c r="BT1262">
        <v>22703</v>
      </c>
      <c r="BU1262">
        <v>0.61</v>
      </c>
      <c r="BV1262">
        <v>0.62797590000000003</v>
      </c>
      <c r="BW1262">
        <v>136</v>
      </c>
      <c r="BX1262">
        <v>1.5856939999999999</v>
      </c>
      <c r="BY1262">
        <v>0.3009965</v>
      </c>
      <c r="BZ1262">
        <v>25</v>
      </c>
      <c r="CA1262">
        <v>3</v>
      </c>
      <c r="CB1262">
        <v>1</v>
      </c>
      <c r="CC1262">
        <v>0</v>
      </c>
      <c r="CD1262">
        <v>0</v>
      </c>
      <c r="CE1262">
        <v>3</v>
      </c>
      <c r="CF1262">
        <v>0</v>
      </c>
      <c r="CG1262">
        <v>1</v>
      </c>
      <c r="CH1262">
        <v>4</v>
      </c>
      <c r="CI1262">
        <v>0</v>
      </c>
      <c r="CJ1262">
        <v>23144</v>
      </c>
      <c r="CK1262">
        <v>1.5986864846180435</v>
      </c>
      <c r="CL1262">
        <v>0.60501530492112077</v>
      </c>
      <c r="CM1262">
        <v>136</v>
      </c>
      <c r="CN1262">
        <v>-9.8925497172367028E-3</v>
      </c>
      <c r="CO1262">
        <v>1646</v>
      </c>
      <c r="CP1262">
        <v>0.249230325</v>
      </c>
      <c r="CQ1262">
        <v>-0.2305451436</v>
      </c>
      <c r="CR1262">
        <v>19528</v>
      </c>
      <c r="CS1262">
        <v>0.84900000000000009</v>
      </c>
      <c r="CT1262">
        <v>19728</v>
      </c>
      <c r="CU1262">
        <v>0.86110062655999997</v>
      </c>
      <c r="CV1262">
        <v>16</v>
      </c>
      <c r="CW1262">
        <v>2</v>
      </c>
      <c r="CX1262">
        <v>7</v>
      </c>
      <c r="CY1262">
        <v>485</v>
      </c>
      <c r="CZ1262">
        <v>1151</v>
      </c>
      <c r="DA1262" s="2">
        <v>9783</v>
      </c>
      <c r="DB1262" s="2">
        <v>1275</v>
      </c>
      <c r="DC1262" s="2">
        <v>111.78</v>
      </c>
      <c r="DD1262" s="2">
        <v>790</v>
      </c>
      <c r="DE1262">
        <v>363</v>
      </c>
      <c r="DF1262">
        <v>23</v>
      </c>
      <c r="DG1262">
        <v>8.6</v>
      </c>
      <c r="DH1262">
        <v>21.5</v>
      </c>
      <c r="DI1262" s="2">
        <v>21.5</v>
      </c>
      <c r="DJ1262">
        <v>-2.35</v>
      </c>
      <c r="DK1262">
        <v>0.98782583527794354</v>
      </c>
      <c r="DL1262">
        <v>6.6666666666666671E-3</v>
      </c>
      <c r="DN1262">
        <v>34.299999999999997</v>
      </c>
      <c r="DO1262">
        <v>9.5000000000000001E-2</v>
      </c>
      <c r="DP1262">
        <v>406.37</v>
      </c>
      <c r="DQ1262" s="2">
        <v>0</v>
      </c>
      <c r="DR1262" s="2">
        <v>472.27043446000005</v>
      </c>
      <c r="DS1262">
        <v>1.2874866453847979E-3</v>
      </c>
      <c r="DT1262">
        <v>4.9053865106675998</v>
      </c>
      <c r="DU1262">
        <v>1799374.2582970462</v>
      </c>
      <c r="DV1262">
        <v>0</v>
      </c>
    </row>
    <row r="1263" spans="1:126" x14ac:dyDescent="0.15">
      <c r="A1263" t="s">
        <v>2100</v>
      </c>
      <c r="B1263" t="s">
        <v>2219</v>
      </c>
      <c r="C1263">
        <v>26</v>
      </c>
      <c r="D1263">
        <v>135</v>
      </c>
      <c r="E1263" t="s">
        <v>2220</v>
      </c>
      <c r="F1263">
        <v>26135</v>
      </c>
      <c r="G1263" t="s">
        <v>6247</v>
      </c>
      <c r="H1263">
        <v>97</v>
      </c>
      <c r="I1263">
        <v>0.2</v>
      </c>
      <c r="J1263">
        <v>0.5</v>
      </c>
      <c r="K1263">
        <v>0.1</v>
      </c>
      <c r="L1263">
        <v>1.3</v>
      </c>
      <c r="M1263">
        <v>0.9</v>
      </c>
      <c r="N1263">
        <f t="shared" si="82"/>
        <v>9411.8000000000011</v>
      </c>
      <c r="O1263">
        <f t="shared" si="80"/>
        <v>588.19999999999891</v>
      </c>
      <c r="P1263">
        <f t="shared" si="81"/>
        <v>0.70583999999999891</v>
      </c>
      <c r="Q1263" s="4">
        <v>26135</v>
      </c>
      <c r="R1263" s="5">
        <v>44.687257000000002</v>
      </c>
      <c r="S1263" s="5">
        <v>-84.126904999999994</v>
      </c>
      <c r="T1263">
        <v>9</v>
      </c>
      <c r="U1263">
        <v>0.19322456293341383</v>
      </c>
      <c r="V1263">
        <v>8709</v>
      </c>
      <c r="W1263">
        <v>8525</v>
      </c>
      <c r="X1263">
        <v>8444</v>
      </c>
      <c r="Y1263">
        <v>8282</v>
      </c>
      <c r="Z1263">
        <v>4119</v>
      </c>
      <c r="AA1263">
        <v>26121</v>
      </c>
      <c r="AB1263">
        <v>2534.7559999999999</v>
      </c>
      <c r="AC1263">
        <v>33021</v>
      </c>
      <c r="AD1263">
        <v>0</v>
      </c>
      <c r="AE1263">
        <v>0</v>
      </c>
      <c r="AF1263">
        <v>23</v>
      </c>
      <c r="AG1263">
        <v>145</v>
      </c>
      <c r="AH1263">
        <v>0.15862068965517243</v>
      </c>
      <c r="AI1263" s="3">
        <v>16748</v>
      </c>
      <c r="AJ1263" s="3">
        <v>362072.15554045001</v>
      </c>
      <c r="AK1263">
        <v>60</v>
      </c>
      <c r="AL1263">
        <v>365824</v>
      </c>
      <c r="AM1263">
        <v>63263</v>
      </c>
      <c r="AN1263">
        <v>7053</v>
      </c>
      <c r="AO1263">
        <v>70316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17</v>
      </c>
      <c r="AV1263">
        <f t="shared" si="79"/>
        <v>17</v>
      </c>
      <c r="AW1263">
        <v>2592</v>
      </c>
      <c r="AX1263">
        <v>0.33999999999999997</v>
      </c>
      <c r="AY1263">
        <v>392932390.82676798</v>
      </c>
      <c r="AZ1263">
        <v>392932.39082676801</v>
      </c>
      <c r="BA1263">
        <v>41437.093177155497</v>
      </c>
      <c r="BB1263">
        <v>0.24132966946419537</v>
      </c>
      <c r="BC1263">
        <v>7660</v>
      </c>
      <c r="BD1263">
        <v>270</v>
      </c>
      <c r="BE1263">
        <v>7390</v>
      </c>
      <c r="BF1263">
        <v>0.84854747961878518</v>
      </c>
      <c r="BG1263">
        <v>69505</v>
      </c>
      <c r="BH1263">
        <v>8.2312884888678344</v>
      </c>
      <c r="BI1263">
        <v>1543</v>
      </c>
      <c r="BJ1263">
        <v>6</v>
      </c>
      <c r="BK1263">
        <v>3</v>
      </c>
      <c r="BL1263">
        <v>1</v>
      </c>
      <c r="BM1263">
        <v>0</v>
      </c>
      <c r="BN1263">
        <v>0</v>
      </c>
      <c r="BO1263">
        <v>0</v>
      </c>
      <c r="BP1263">
        <v>1</v>
      </c>
      <c r="BQ1263">
        <v>1</v>
      </c>
      <c r="BR1263">
        <v>3</v>
      </c>
      <c r="BS1263">
        <v>0</v>
      </c>
      <c r="BT1263">
        <v>8707</v>
      </c>
      <c r="BU1263">
        <v>0.82</v>
      </c>
      <c r="BV1263">
        <v>0.60949160000000002</v>
      </c>
      <c r="BW1263">
        <v>65</v>
      </c>
      <c r="BX1263">
        <v>1.7227520000000001</v>
      </c>
      <c r="BY1263">
        <v>0.38854499999999997</v>
      </c>
      <c r="BZ1263">
        <v>9</v>
      </c>
      <c r="CA1263">
        <v>3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3</v>
      </c>
      <c r="CI1263">
        <v>0</v>
      </c>
      <c r="CJ1263">
        <v>8350</v>
      </c>
      <c r="CK1263">
        <v>2.0359281437125749</v>
      </c>
      <c r="CL1263">
        <v>0.59441176470588231</v>
      </c>
      <c r="CM1263">
        <v>48</v>
      </c>
      <c r="CN1263">
        <v>0.24307407876638756</v>
      </c>
      <c r="CO1263">
        <v>444</v>
      </c>
      <c r="CP1263">
        <v>-0.82467577940000003</v>
      </c>
      <c r="CQ1263">
        <v>-0.48687163350000001</v>
      </c>
      <c r="CR1263">
        <v>6891</v>
      </c>
      <c r="CS1263">
        <v>0.84</v>
      </c>
      <c r="CT1263">
        <v>6880</v>
      </c>
      <c r="CU1263">
        <v>0.83070270270000013</v>
      </c>
      <c r="CV1263">
        <v>4</v>
      </c>
      <c r="CW1263">
        <v>2</v>
      </c>
      <c r="CX1263">
        <v>2</v>
      </c>
      <c r="CY1263">
        <v>150</v>
      </c>
      <c r="CZ1263">
        <v>226</v>
      </c>
      <c r="DA1263" s="2">
        <v>3007</v>
      </c>
      <c r="DB1263" s="2">
        <v>385</v>
      </c>
      <c r="DC1263" s="2">
        <v>71.61</v>
      </c>
      <c r="DD1263" s="2">
        <v>279</v>
      </c>
      <c r="DE1263">
        <v>69</v>
      </c>
      <c r="DF1263">
        <v>3</v>
      </c>
      <c r="DG1263">
        <v>35.799999999999997</v>
      </c>
      <c r="DH1263">
        <v>11.93</v>
      </c>
      <c r="DI1263" s="2">
        <v>11.93</v>
      </c>
      <c r="DJ1263">
        <v>-1.37</v>
      </c>
      <c r="DK1263">
        <v>1</v>
      </c>
      <c r="DL1263">
        <v>3.4482758620689655E-2</v>
      </c>
      <c r="DM1263">
        <v>439</v>
      </c>
      <c r="DN1263">
        <v>11.4</v>
      </c>
      <c r="DO1263">
        <v>3.1E-2</v>
      </c>
      <c r="DP1263">
        <v>45.8</v>
      </c>
      <c r="DQ1263" s="2">
        <v>153599</v>
      </c>
      <c r="DR1263" s="2">
        <v>1560.6955237999996</v>
      </c>
      <c r="DS1263">
        <v>4.266244920316054E-3</v>
      </c>
      <c r="DT1263">
        <v>2.9466456102589098</v>
      </c>
      <c r="DU1263">
        <v>1077953.6837273554</v>
      </c>
      <c r="DV1263">
        <v>1</v>
      </c>
    </row>
    <row r="1264" spans="1:126" x14ac:dyDescent="0.15">
      <c r="A1264" t="s">
        <v>2100</v>
      </c>
      <c r="B1264" t="s">
        <v>2221</v>
      </c>
      <c r="C1264">
        <v>26</v>
      </c>
      <c r="D1264">
        <v>137</v>
      </c>
      <c r="E1264" t="s">
        <v>2222</v>
      </c>
      <c r="F1264">
        <v>26137</v>
      </c>
      <c r="G1264" t="s">
        <v>6248</v>
      </c>
      <c r="H1264">
        <v>96</v>
      </c>
      <c r="I1264">
        <v>0.3</v>
      </c>
      <c r="J1264">
        <v>0.6</v>
      </c>
      <c r="K1264">
        <v>0.4</v>
      </c>
      <c r="L1264">
        <v>1.5</v>
      </c>
      <c r="M1264">
        <v>1.2</v>
      </c>
      <c r="N1264">
        <f t="shared" si="82"/>
        <v>9220.3000000000011</v>
      </c>
      <c r="O1264">
        <f t="shared" si="80"/>
        <v>779.69999999999891</v>
      </c>
      <c r="P1264">
        <f t="shared" si="81"/>
        <v>0.93563999999999903</v>
      </c>
      <c r="Q1264" s="4">
        <v>26137</v>
      </c>
      <c r="R1264" s="5">
        <v>45.021787000000003</v>
      </c>
      <c r="S1264" s="5">
        <v>-84.576603000000006</v>
      </c>
      <c r="T1264">
        <v>7</v>
      </c>
      <c r="U1264">
        <v>0.13737837582149059</v>
      </c>
      <c r="V1264">
        <v>24175</v>
      </c>
      <c r="W1264">
        <v>24126</v>
      </c>
      <c r="X1264">
        <v>24141</v>
      </c>
      <c r="Y1264">
        <v>24188</v>
      </c>
      <c r="Z1264">
        <v>12458</v>
      </c>
      <c r="AA1264">
        <v>26123</v>
      </c>
      <c r="AB1264">
        <v>9300.8450000000012</v>
      </c>
      <c r="AC1264">
        <v>48917</v>
      </c>
      <c r="AD1264">
        <v>1</v>
      </c>
      <c r="AE1264">
        <v>4.1423304751253055E-5</v>
      </c>
      <c r="AF1264">
        <v>25</v>
      </c>
      <c r="AG1264">
        <v>180</v>
      </c>
      <c r="AH1264">
        <v>0.1388888888888889</v>
      </c>
      <c r="AI1264" s="3">
        <v>32293</v>
      </c>
      <c r="AJ1264" s="3">
        <v>329595.18196199002</v>
      </c>
      <c r="AK1264">
        <v>80</v>
      </c>
      <c r="AL1264">
        <v>336640</v>
      </c>
      <c r="AM1264">
        <v>15946</v>
      </c>
      <c r="AN1264">
        <v>12994</v>
      </c>
      <c r="AO1264">
        <v>28940</v>
      </c>
      <c r="AP1264">
        <v>3</v>
      </c>
      <c r="AQ1264">
        <v>0</v>
      </c>
      <c r="AR1264">
        <v>3</v>
      </c>
      <c r="AS1264">
        <v>0.12434717731907485</v>
      </c>
      <c r="AT1264">
        <v>3</v>
      </c>
      <c r="AU1264">
        <v>29</v>
      </c>
      <c r="AV1264">
        <f t="shared" si="79"/>
        <v>32</v>
      </c>
      <c r="AW1264">
        <v>16536</v>
      </c>
      <c r="AX1264">
        <v>0.73</v>
      </c>
      <c r="AY1264">
        <v>125861235.69201</v>
      </c>
      <c r="AZ1264">
        <v>125861.23569201</v>
      </c>
      <c r="BA1264">
        <v>5418.6874259688602</v>
      </c>
      <c r="BB1264">
        <v>1.845465370834156</v>
      </c>
      <c r="BC1264">
        <v>17227</v>
      </c>
      <c r="BD1264">
        <v>3466</v>
      </c>
      <c r="BE1264">
        <v>13761</v>
      </c>
      <c r="BF1264">
        <v>0.569224405377456</v>
      </c>
      <c r="BG1264">
        <v>387274</v>
      </c>
      <c r="BH1264">
        <v>16.042168924236776</v>
      </c>
      <c r="BI1264">
        <v>2883</v>
      </c>
      <c r="BJ1264">
        <v>12</v>
      </c>
      <c r="BK1264">
        <v>4</v>
      </c>
      <c r="BL1264">
        <v>4</v>
      </c>
      <c r="BM1264">
        <v>0</v>
      </c>
      <c r="BN1264">
        <v>0</v>
      </c>
      <c r="BO1264">
        <v>3</v>
      </c>
      <c r="BP1264">
        <v>1</v>
      </c>
      <c r="BQ1264">
        <v>3</v>
      </c>
      <c r="BR1264">
        <v>8</v>
      </c>
      <c r="BS1264">
        <v>0</v>
      </c>
      <c r="BT1264">
        <v>23412</v>
      </c>
      <c r="BU1264">
        <v>0.61</v>
      </c>
      <c r="BV1264">
        <v>0.6856894</v>
      </c>
      <c r="BW1264">
        <v>161</v>
      </c>
      <c r="BX1264">
        <v>1.4949600000000001</v>
      </c>
      <c r="BY1264">
        <v>0.65449820000000003</v>
      </c>
      <c r="BZ1264">
        <v>13</v>
      </c>
      <c r="CA1264">
        <v>3</v>
      </c>
      <c r="CB1264">
        <v>4</v>
      </c>
      <c r="CC1264">
        <v>0</v>
      </c>
      <c r="CD1264">
        <v>0</v>
      </c>
      <c r="CE1264">
        <v>2</v>
      </c>
      <c r="CF1264">
        <v>1</v>
      </c>
      <c r="CG1264">
        <v>3</v>
      </c>
      <c r="CH1264">
        <v>5</v>
      </c>
      <c r="CI1264">
        <v>0</v>
      </c>
      <c r="CJ1264">
        <v>24148</v>
      </c>
      <c r="CK1264">
        <v>1.283750207056485</v>
      </c>
      <c r="CL1264">
        <v>0.59429516743533184</v>
      </c>
      <c r="CM1264">
        <v>137</v>
      </c>
      <c r="CN1264">
        <v>-0.37167722509046469</v>
      </c>
      <c r="CO1264">
        <v>2731</v>
      </c>
      <c r="CP1264">
        <v>0.32661594700000002</v>
      </c>
      <c r="CQ1264">
        <v>0.116619129</v>
      </c>
      <c r="CR1264">
        <v>21103</v>
      </c>
      <c r="CS1264">
        <v>0.87</v>
      </c>
      <c r="CT1264">
        <v>20549</v>
      </c>
      <c r="CU1264">
        <v>0.87049597287000002</v>
      </c>
      <c r="CV1264">
        <v>38</v>
      </c>
      <c r="CW1264">
        <v>16</v>
      </c>
      <c r="CX1264">
        <v>15</v>
      </c>
      <c r="CY1264">
        <v>123</v>
      </c>
      <c r="CZ1264">
        <v>290</v>
      </c>
      <c r="DA1264" s="2">
        <v>14588</v>
      </c>
      <c r="DB1264" s="2">
        <v>2170</v>
      </c>
      <c r="DC1264" s="2">
        <v>103.61</v>
      </c>
      <c r="DD1264" s="2">
        <v>1014</v>
      </c>
      <c r="DE1264">
        <v>101</v>
      </c>
      <c r="DF1264">
        <v>18</v>
      </c>
      <c r="DG1264">
        <v>45.59</v>
      </c>
      <c r="DH1264">
        <v>12.43</v>
      </c>
      <c r="DI1264" s="2">
        <v>8.2899999999999991</v>
      </c>
      <c r="DJ1264">
        <v>-0.89</v>
      </c>
      <c r="DK1264">
        <v>1</v>
      </c>
      <c r="DL1264">
        <v>1.6666666666666666E-2</v>
      </c>
      <c r="DN1264">
        <v>12.8</v>
      </c>
      <c r="DO1264">
        <v>3.7999999999999999E-2</v>
      </c>
      <c r="DP1264">
        <v>45.71</v>
      </c>
      <c r="DQ1264" s="2">
        <v>4</v>
      </c>
      <c r="DR1264" s="2">
        <v>1070.3127732100002</v>
      </c>
      <c r="DS1264">
        <v>3.1793986846488835E-3</v>
      </c>
      <c r="DT1264">
        <v>4.7680255926256701</v>
      </c>
      <c r="DU1264">
        <v>1605108.1355015056</v>
      </c>
      <c r="DV1264">
        <v>1</v>
      </c>
    </row>
    <row r="1265" spans="1:126" x14ac:dyDescent="0.15">
      <c r="A1265" t="s">
        <v>2100</v>
      </c>
      <c r="B1265" t="s">
        <v>1661</v>
      </c>
      <c r="C1265">
        <v>26</v>
      </c>
      <c r="D1265">
        <v>139</v>
      </c>
      <c r="E1265" t="s">
        <v>2223</v>
      </c>
      <c r="F1265">
        <v>26139</v>
      </c>
      <c r="G1265" t="s">
        <v>6249</v>
      </c>
      <c r="H1265">
        <v>85.7</v>
      </c>
      <c r="I1265">
        <v>1.3</v>
      </c>
      <c r="J1265">
        <v>0.3</v>
      </c>
      <c r="K1265">
        <v>2.5</v>
      </c>
      <c r="L1265">
        <v>1.5</v>
      </c>
      <c r="M1265">
        <v>8.6</v>
      </c>
      <c r="N1265">
        <f t="shared" si="82"/>
        <v>7428.7300000000005</v>
      </c>
      <c r="O1265">
        <f t="shared" si="80"/>
        <v>2571.2699999999995</v>
      </c>
      <c r="P1265">
        <f t="shared" si="81"/>
        <v>3.0855240000000004</v>
      </c>
      <c r="Q1265" s="4">
        <v>26139</v>
      </c>
      <c r="R1265" s="5">
        <v>42.942461000000002</v>
      </c>
      <c r="S1265" s="5">
        <v>-86.654945999999995</v>
      </c>
      <c r="T1265">
        <v>2</v>
      </c>
      <c r="U1265">
        <v>0.14493966105636744</v>
      </c>
      <c r="V1265">
        <v>264835</v>
      </c>
      <c r="W1265">
        <v>269795</v>
      </c>
      <c r="X1265">
        <v>273136</v>
      </c>
      <c r="Y1265">
        <v>280439</v>
      </c>
      <c r="Z1265">
        <v>132275</v>
      </c>
      <c r="AA1265">
        <v>26125</v>
      </c>
      <c r="AB1265">
        <v>108481.98699999999</v>
      </c>
      <c r="AC1265">
        <v>58989</v>
      </c>
      <c r="AD1265">
        <v>8</v>
      </c>
      <c r="AE1265">
        <v>2.9289438228574777E-5</v>
      </c>
      <c r="AF1265">
        <v>188</v>
      </c>
      <c r="AG1265">
        <v>1363</v>
      </c>
      <c r="AH1265">
        <v>0.13793103448275862</v>
      </c>
      <c r="AI1265" s="3">
        <v>186154</v>
      </c>
      <c r="AJ1265" s="3">
        <v>360681.29959613504</v>
      </c>
      <c r="AK1265">
        <v>40</v>
      </c>
      <c r="AL1265">
        <v>1044556.7999999999</v>
      </c>
      <c r="AM1265">
        <v>48189</v>
      </c>
      <c r="AN1265">
        <v>194738</v>
      </c>
      <c r="AO1265">
        <v>242927</v>
      </c>
      <c r="AP1265">
        <v>36</v>
      </c>
      <c r="AQ1265">
        <v>9</v>
      </c>
      <c r="AR1265">
        <v>45</v>
      </c>
      <c r="AS1265">
        <v>0.16679330602865136</v>
      </c>
      <c r="AT1265">
        <v>44</v>
      </c>
      <c r="AU1265">
        <v>531</v>
      </c>
      <c r="AV1265">
        <f t="shared" si="79"/>
        <v>575</v>
      </c>
      <c r="AW1265">
        <v>278957</v>
      </c>
      <c r="AX1265">
        <v>0.98</v>
      </c>
      <c r="AY1265">
        <v>1302702334.8178599</v>
      </c>
      <c r="AZ1265">
        <v>1302702.3348178598</v>
      </c>
      <c r="BA1265">
        <v>5435.9297915154802</v>
      </c>
      <c r="BB1265">
        <v>1.8396116917492609</v>
      </c>
      <c r="BC1265">
        <v>97781</v>
      </c>
      <c r="BD1265">
        <v>144966</v>
      </c>
      <c r="BE1265">
        <v>-47185</v>
      </c>
      <c r="BF1265">
        <v>-0.17816753827855081</v>
      </c>
      <c r="BG1265">
        <v>3979665</v>
      </c>
      <c r="BH1265">
        <v>14.570269023490129</v>
      </c>
      <c r="BI1265">
        <v>25313</v>
      </c>
      <c r="BJ1265">
        <v>245</v>
      </c>
      <c r="BK1265">
        <v>19</v>
      </c>
      <c r="BL1265">
        <v>9</v>
      </c>
      <c r="BM1265">
        <v>3</v>
      </c>
      <c r="BN1265">
        <v>1</v>
      </c>
      <c r="BO1265">
        <v>19</v>
      </c>
      <c r="BP1265">
        <v>6</v>
      </c>
      <c r="BQ1265">
        <v>24</v>
      </c>
      <c r="BR1265">
        <v>11</v>
      </c>
      <c r="BS1265">
        <v>0</v>
      </c>
      <c r="BT1265">
        <v>261957</v>
      </c>
      <c r="BU1265">
        <v>0.85</v>
      </c>
      <c r="BV1265">
        <v>0.7043912</v>
      </c>
      <c r="BW1265">
        <v>1182</v>
      </c>
      <c r="BX1265">
        <v>1.2864709999999999</v>
      </c>
      <c r="BY1265">
        <v>7.3165800000000003E-2</v>
      </c>
      <c r="BZ1265">
        <v>250</v>
      </c>
      <c r="CA1265">
        <v>14</v>
      </c>
      <c r="CB1265">
        <v>10</v>
      </c>
      <c r="CC1265">
        <v>0</v>
      </c>
      <c r="CD1265">
        <v>1</v>
      </c>
      <c r="CE1265">
        <v>16</v>
      </c>
      <c r="CF1265">
        <v>6</v>
      </c>
      <c r="CG1265">
        <v>25</v>
      </c>
      <c r="CH1265">
        <v>11</v>
      </c>
      <c r="CI1265">
        <v>0</v>
      </c>
      <c r="CJ1265">
        <v>276598</v>
      </c>
      <c r="CK1265">
        <v>1.203913260399569</v>
      </c>
      <c r="CL1265">
        <v>0.71394962336232759</v>
      </c>
      <c r="CM1265">
        <v>1182</v>
      </c>
      <c r="CN1265">
        <v>-0.27699139208262769</v>
      </c>
      <c r="CO1265">
        <v>43721</v>
      </c>
      <c r="CP1265">
        <v>1.483297825</v>
      </c>
      <c r="CQ1265">
        <v>1.087883406</v>
      </c>
      <c r="CR1265">
        <v>254055</v>
      </c>
      <c r="CS1265">
        <v>0.90400000000000003</v>
      </c>
      <c r="CT1265">
        <v>233320</v>
      </c>
      <c r="CU1265">
        <v>0.90061252117099999</v>
      </c>
      <c r="CV1265">
        <v>418</v>
      </c>
      <c r="CW1265">
        <v>152</v>
      </c>
      <c r="CX1265">
        <v>172</v>
      </c>
      <c r="CY1265">
        <v>7278</v>
      </c>
      <c r="CZ1265">
        <v>2214</v>
      </c>
      <c r="DA1265" s="2">
        <v>160496</v>
      </c>
      <c r="DB1265" s="2">
        <v>29820</v>
      </c>
      <c r="DC1265" s="2">
        <v>199.85</v>
      </c>
      <c r="DD1265" s="2">
        <v>27040</v>
      </c>
      <c r="DE1265">
        <v>594</v>
      </c>
      <c r="DF1265">
        <v>109</v>
      </c>
      <c r="DG1265">
        <v>37.04</v>
      </c>
      <c r="DH1265">
        <v>3.67</v>
      </c>
      <c r="DI1265" s="2">
        <v>9.5299999999999994</v>
      </c>
      <c r="DJ1265">
        <v>-0.04</v>
      </c>
      <c r="DK1265">
        <v>0.9415698830000967</v>
      </c>
      <c r="DL1265">
        <v>1.0271460014673514E-2</v>
      </c>
      <c r="DM1265">
        <v>617</v>
      </c>
      <c r="DN1265">
        <v>90.8</v>
      </c>
      <c r="DO1265">
        <v>0.245</v>
      </c>
      <c r="DP1265">
        <v>314.2</v>
      </c>
      <c r="DQ1265" s="2">
        <v>0</v>
      </c>
      <c r="DR1265" s="2">
        <v>1484.04332626</v>
      </c>
      <c r="DS1265">
        <v>1.996386549914395E-3</v>
      </c>
      <c r="DT1265">
        <v>5.7370665635073399</v>
      </c>
      <c r="DU1265">
        <v>5992691.8909642231</v>
      </c>
      <c r="DV1265">
        <v>1</v>
      </c>
    </row>
    <row r="1266" spans="1:126" x14ac:dyDescent="0.15">
      <c r="A1266" t="s">
        <v>2100</v>
      </c>
      <c r="B1266" t="s">
        <v>2224</v>
      </c>
      <c r="C1266">
        <v>26</v>
      </c>
      <c r="D1266">
        <v>141</v>
      </c>
      <c r="E1266" t="s">
        <v>2225</v>
      </c>
      <c r="F1266">
        <v>26141</v>
      </c>
      <c r="G1266" t="s">
        <v>6250</v>
      </c>
      <c r="H1266">
        <v>97</v>
      </c>
      <c r="I1266">
        <v>0.4</v>
      </c>
      <c r="J1266">
        <v>0.6</v>
      </c>
      <c r="K1266">
        <v>0.3</v>
      </c>
      <c r="L1266">
        <v>0.8</v>
      </c>
      <c r="M1266">
        <v>0.9</v>
      </c>
      <c r="N1266">
        <f t="shared" si="82"/>
        <v>9411.06</v>
      </c>
      <c r="O1266">
        <f t="shared" si="80"/>
        <v>588.94000000000051</v>
      </c>
      <c r="P1266">
        <f t="shared" si="81"/>
        <v>0.70672800000000091</v>
      </c>
      <c r="Q1266" s="4">
        <v>26141</v>
      </c>
      <c r="R1266" s="5">
        <v>45.489514999999997</v>
      </c>
      <c r="S1266" s="5">
        <v>-83.384018999999995</v>
      </c>
      <c r="T1266">
        <v>7</v>
      </c>
      <c r="U1266">
        <v>0.22519225322231257</v>
      </c>
      <c r="V1266">
        <v>13368</v>
      </c>
      <c r="W1266">
        <v>13128</v>
      </c>
      <c r="X1266">
        <v>13037</v>
      </c>
      <c r="Y1266">
        <v>12796</v>
      </c>
      <c r="Z1266">
        <v>6437</v>
      </c>
      <c r="AA1266">
        <v>26127</v>
      </c>
      <c r="AB1266">
        <v>4267.7060000000001</v>
      </c>
      <c r="AC1266">
        <v>41213</v>
      </c>
      <c r="AD1266">
        <v>2</v>
      </c>
      <c r="AE1266">
        <v>1.5340952673161004E-4</v>
      </c>
      <c r="AF1266">
        <v>48</v>
      </c>
      <c r="AG1266">
        <v>323</v>
      </c>
      <c r="AH1266">
        <v>0.14860681114551083</v>
      </c>
      <c r="AI1266" s="3">
        <v>81536</v>
      </c>
      <c r="AJ1266" s="3">
        <v>421577.87556453503</v>
      </c>
      <c r="AK1266">
        <v>119</v>
      </c>
      <c r="AL1266">
        <v>1646860.7999999998</v>
      </c>
      <c r="AM1266">
        <v>45635</v>
      </c>
      <c r="AN1266">
        <v>26789</v>
      </c>
      <c r="AO1266">
        <v>72424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14</v>
      </c>
      <c r="AV1266">
        <f t="shared" si="79"/>
        <v>14</v>
      </c>
      <c r="AW1266">
        <v>3867</v>
      </c>
      <c r="AX1266">
        <v>0.31999999999999995</v>
      </c>
      <c r="AY1266">
        <v>813671342.45124102</v>
      </c>
      <c r="AZ1266">
        <v>813671.34245124098</v>
      </c>
      <c r="BA1266">
        <v>56505.604543743997</v>
      </c>
      <c r="BB1266">
        <v>0.17697359546447233</v>
      </c>
      <c r="BC1266">
        <v>5637</v>
      </c>
      <c r="BD1266">
        <v>1000</v>
      </c>
      <c r="BE1266">
        <v>4637</v>
      </c>
      <c r="BF1266">
        <v>0.34687312986235785</v>
      </c>
      <c r="BG1266">
        <v>112196</v>
      </c>
      <c r="BH1266">
        <v>8.6059676305898591</v>
      </c>
      <c r="BI1266">
        <v>2650</v>
      </c>
      <c r="BJ1266">
        <v>12</v>
      </c>
      <c r="BK1266">
        <v>4</v>
      </c>
      <c r="BL1266">
        <v>2</v>
      </c>
      <c r="BM1266">
        <v>0</v>
      </c>
      <c r="BN1266">
        <v>0</v>
      </c>
      <c r="BO1266">
        <v>5</v>
      </c>
      <c r="BP1266">
        <v>1</v>
      </c>
      <c r="BQ1266">
        <v>3</v>
      </c>
      <c r="BR1266">
        <v>2</v>
      </c>
      <c r="BS1266">
        <v>0</v>
      </c>
      <c r="BT1266">
        <v>13436</v>
      </c>
      <c r="BU1266">
        <v>0.57999999999999996</v>
      </c>
      <c r="BV1266">
        <v>0.66722970000000004</v>
      </c>
      <c r="BW1266">
        <v>122</v>
      </c>
      <c r="BX1266">
        <v>2.1583809999999999</v>
      </c>
      <c r="BY1266">
        <v>1.4325810000000001</v>
      </c>
      <c r="BZ1266">
        <v>14</v>
      </c>
      <c r="CA1266">
        <v>3</v>
      </c>
      <c r="CB1266">
        <v>2</v>
      </c>
      <c r="CC1266">
        <v>0</v>
      </c>
      <c r="CD1266">
        <v>0</v>
      </c>
      <c r="CE1266">
        <v>4</v>
      </c>
      <c r="CF1266">
        <v>0</v>
      </c>
      <c r="CG1266">
        <v>1</v>
      </c>
      <c r="CH1266">
        <v>2</v>
      </c>
      <c r="CI1266">
        <v>0</v>
      </c>
      <c r="CJ1266">
        <v>12989</v>
      </c>
      <c r="CK1266">
        <v>2.001693740857649</v>
      </c>
      <c r="CL1266">
        <v>0.65652818991097928</v>
      </c>
      <c r="CM1266">
        <v>104</v>
      </c>
      <c r="CN1266">
        <v>0.94332527660792853</v>
      </c>
      <c r="CO1266">
        <v>1018</v>
      </c>
      <c r="CP1266">
        <v>-0.73087365569999996</v>
      </c>
      <c r="CQ1266">
        <v>5.5305149999999997E-3</v>
      </c>
      <c r="CR1266">
        <v>10871</v>
      </c>
      <c r="CS1266">
        <v>0.85</v>
      </c>
      <c r="CT1266">
        <v>11042</v>
      </c>
      <c r="CU1266">
        <v>0.84871939206000002</v>
      </c>
      <c r="CV1266">
        <v>1</v>
      </c>
      <c r="CW1266">
        <v>4</v>
      </c>
      <c r="CX1266">
        <v>3</v>
      </c>
      <c r="CY1266">
        <v>299</v>
      </c>
      <c r="CZ1266">
        <v>483</v>
      </c>
      <c r="DA1266" s="2">
        <v>4962</v>
      </c>
      <c r="DB1266" s="2">
        <v>860</v>
      </c>
      <c r="DC1266" s="2">
        <v>160.77000000000001</v>
      </c>
      <c r="DD1266" s="2">
        <v>352</v>
      </c>
      <c r="DE1266">
        <v>126</v>
      </c>
      <c r="DF1266">
        <v>16</v>
      </c>
      <c r="DG1266">
        <v>38.28</v>
      </c>
      <c r="DH1266">
        <v>38.28</v>
      </c>
      <c r="DI1266" s="2">
        <v>45.93</v>
      </c>
      <c r="DJ1266">
        <v>0.18</v>
      </c>
      <c r="DK1266">
        <v>0.95192307692307687</v>
      </c>
      <c r="DL1266">
        <v>0</v>
      </c>
      <c r="DN1266">
        <v>37.799999999999997</v>
      </c>
      <c r="DO1266">
        <v>8.900000000000001E-2</v>
      </c>
      <c r="DP1266">
        <v>555.04</v>
      </c>
      <c r="DQ1266" s="2">
        <v>0</v>
      </c>
      <c r="DR1266" s="2">
        <v>2494.9084914399991</v>
      </c>
      <c r="DS1266">
        <v>1.5149458120706379E-3</v>
      </c>
      <c r="DT1266">
        <v>7.30917767450208</v>
      </c>
      <c r="DU1266">
        <v>12037198.192372633</v>
      </c>
      <c r="DV1266">
        <v>1</v>
      </c>
    </row>
    <row r="1267" spans="1:126" x14ac:dyDescent="0.15">
      <c r="A1267" t="s">
        <v>2100</v>
      </c>
      <c r="B1267" t="s">
        <v>2226</v>
      </c>
      <c r="C1267">
        <v>26</v>
      </c>
      <c r="D1267">
        <v>143</v>
      </c>
      <c r="E1267" t="s">
        <v>2227</v>
      </c>
      <c r="F1267">
        <v>26143</v>
      </c>
      <c r="G1267" t="s">
        <v>6251</v>
      </c>
      <c r="H1267">
        <v>96.5</v>
      </c>
      <c r="I1267">
        <v>0.4</v>
      </c>
      <c r="J1267">
        <v>0.6</v>
      </c>
      <c r="K1267">
        <v>0.3</v>
      </c>
      <c r="L1267">
        <v>1.2</v>
      </c>
      <c r="M1267">
        <v>1.1000000000000001</v>
      </c>
      <c r="N1267">
        <f t="shared" si="82"/>
        <v>9315.51</v>
      </c>
      <c r="O1267">
        <f t="shared" si="80"/>
        <v>684.48999999999978</v>
      </c>
      <c r="P1267">
        <f t="shared" si="81"/>
        <v>0.82138800000000001</v>
      </c>
      <c r="Q1267" s="4">
        <v>26143</v>
      </c>
      <c r="R1267" s="5">
        <v>44.339517000000001</v>
      </c>
      <c r="S1267" s="5">
        <v>-84.611271000000002</v>
      </c>
      <c r="T1267">
        <v>7</v>
      </c>
      <c r="U1267">
        <v>0.1979498399150787</v>
      </c>
      <c r="V1267">
        <v>24447</v>
      </c>
      <c r="W1267">
        <v>24141</v>
      </c>
      <c r="X1267">
        <v>24068</v>
      </c>
      <c r="Y1267">
        <v>23914</v>
      </c>
      <c r="Z1267">
        <v>11977</v>
      </c>
      <c r="AA1267">
        <v>26129</v>
      </c>
      <c r="AB1267">
        <v>7045.7509999999993</v>
      </c>
      <c r="AC1267">
        <v>35133</v>
      </c>
      <c r="AD1267">
        <v>1</v>
      </c>
      <c r="AE1267">
        <v>4.1548944656805717E-5</v>
      </c>
      <c r="AF1267">
        <v>8</v>
      </c>
      <c r="AG1267">
        <v>58</v>
      </c>
      <c r="AH1267">
        <v>0.13793103448275862</v>
      </c>
      <c r="AI1267" s="3">
        <v>7433</v>
      </c>
      <c r="AJ1267" s="3">
        <v>332566.97319424502</v>
      </c>
      <c r="AK1267">
        <v>50</v>
      </c>
      <c r="AL1267">
        <v>371110.40000000002</v>
      </c>
      <c r="AM1267">
        <v>800</v>
      </c>
      <c r="AN1267">
        <v>3304</v>
      </c>
      <c r="AO1267">
        <v>4104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13</v>
      </c>
      <c r="AV1267">
        <f t="shared" si="79"/>
        <v>13</v>
      </c>
      <c r="AW1267">
        <v>20520</v>
      </c>
      <c r="AX1267">
        <v>0.95</v>
      </c>
      <c r="AY1267">
        <v>154189255.26170799</v>
      </c>
      <c r="AZ1267">
        <v>154189.25526170799</v>
      </c>
      <c r="BA1267">
        <v>6148.3629459661897</v>
      </c>
      <c r="BB1267">
        <v>1.6264492008495999</v>
      </c>
      <c r="BC1267">
        <v>15698</v>
      </c>
      <c r="BD1267">
        <v>4022</v>
      </c>
      <c r="BE1267">
        <v>11676</v>
      </c>
      <c r="BF1267">
        <v>0.47760461406307525</v>
      </c>
      <c r="BG1267">
        <v>314167</v>
      </c>
      <c r="BH1267">
        <v>13.053307295994681</v>
      </c>
      <c r="BI1267">
        <v>4390</v>
      </c>
      <c r="BJ1267">
        <v>21</v>
      </c>
      <c r="BK1267">
        <v>4</v>
      </c>
      <c r="BL1267">
        <v>2</v>
      </c>
      <c r="BM1267">
        <v>0</v>
      </c>
      <c r="BN1267">
        <v>0</v>
      </c>
      <c r="BO1267">
        <v>2</v>
      </c>
      <c r="BP1267">
        <v>2</v>
      </c>
      <c r="BQ1267">
        <v>2</v>
      </c>
      <c r="BR1267">
        <v>4</v>
      </c>
      <c r="BS1267">
        <v>0</v>
      </c>
      <c r="BT1267">
        <v>24682</v>
      </c>
      <c r="BU1267">
        <v>0.47</v>
      </c>
      <c r="BV1267">
        <v>0.68159110000000001</v>
      </c>
      <c r="BW1267">
        <v>152</v>
      </c>
      <c r="BX1267">
        <v>1.4990680000000001</v>
      </c>
      <c r="BY1267">
        <v>0.6269536</v>
      </c>
      <c r="BZ1267">
        <v>20</v>
      </c>
      <c r="CA1267">
        <v>4</v>
      </c>
      <c r="CB1267">
        <v>2</v>
      </c>
      <c r="CC1267">
        <v>0</v>
      </c>
      <c r="CD1267">
        <v>1</v>
      </c>
      <c r="CE1267">
        <v>2</v>
      </c>
      <c r="CF1267">
        <v>1</v>
      </c>
      <c r="CG1267">
        <v>3</v>
      </c>
      <c r="CH1267">
        <v>5</v>
      </c>
      <c r="CI1267">
        <v>0</v>
      </c>
      <c r="CJ1267">
        <v>24013</v>
      </c>
      <c r="CK1267">
        <v>1.582476158747345</v>
      </c>
      <c r="CL1267">
        <v>0.59637561779242176</v>
      </c>
      <c r="CM1267">
        <v>136</v>
      </c>
      <c r="CN1267">
        <v>-4.734291650391851E-2</v>
      </c>
      <c r="CO1267">
        <v>1637.0000000000002</v>
      </c>
      <c r="CP1267">
        <v>-0.75529910730000005</v>
      </c>
      <c r="CQ1267">
        <v>-0.73753151289999996</v>
      </c>
      <c r="CR1267">
        <v>19898</v>
      </c>
      <c r="CS1267">
        <v>0.83400000000000007</v>
      </c>
      <c r="CT1267">
        <v>20120</v>
      </c>
      <c r="CU1267">
        <v>0.84380966929000001</v>
      </c>
      <c r="CV1267">
        <v>15</v>
      </c>
      <c r="CW1267">
        <v>11</v>
      </c>
      <c r="CX1267">
        <v>8</v>
      </c>
      <c r="CY1267">
        <v>18</v>
      </c>
      <c r="CZ1267">
        <v>109</v>
      </c>
      <c r="DA1267" s="2">
        <v>8250</v>
      </c>
      <c r="DB1267" s="2">
        <v>1405</v>
      </c>
      <c r="DC1267" s="2">
        <v>141.58000000000001</v>
      </c>
      <c r="DD1267" s="2">
        <v>770</v>
      </c>
      <c r="DE1267">
        <v>42</v>
      </c>
      <c r="DF1267">
        <v>10</v>
      </c>
      <c r="DG1267">
        <v>33.31</v>
      </c>
      <c r="DH1267">
        <v>16.66</v>
      </c>
      <c r="DI1267" s="2">
        <v>8.33</v>
      </c>
      <c r="DJ1267">
        <v>-1.2</v>
      </c>
      <c r="DK1267">
        <v>1</v>
      </c>
      <c r="DL1267">
        <v>3.4482758620689655E-2</v>
      </c>
      <c r="DN1267">
        <v>2.8</v>
      </c>
      <c r="DO1267">
        <v>8.0000000000000002E-3</v>
      </c>
      <c r="DP1267">
        <v>0</v>
      </c>
      <c r="DQ1267" s="2">
        <v>0</v>
      </c>
      <c r="DR1267" s="2">
        <v>502.79633919000003</v>
      </c>
      <c r="DS1267">
        <v>1.5363056318078122E-3</v>
      </c>
      <c r="DT1267">
        <v>1.8558826007384399</v>
      </c>
      <c r="DU1267">
        <v>688737.33431308274</v>
      </c>
      <c r="DV1267">
        <v>0</v>
      </c>
    </row>
    <row r="1268" spans="1:126" x14ac:dyDescent="0.15">
      <c r="A1268" t="s">
        <v>2100</v>
      </c>
      <c r="B1268" t="s">
        <v>2228</v>
      </c>
      <c r="C1268">
        <v>26</v>
      </c>
      <c r="D1268">
        <v>145</v>
      </c>
      <c r="E1268" t="s">
        <v>2229</v>
      </c>
      <c r="F1268">
        <v>26145</v>
      </c>
      <c r="G1268" t="s">
        <v>6252</v>
      </c>
      <c r="H1268">
        <v>70.5</v>
      </c>
      <c r="I1268">
        <v>18.600000000000001</v>
      </c>
      <c r="J1268">
        <v>0.3</v>
      </c>
      <c r="K1268">
        <v>1</v>
      </c>
      <c r="L1268">
        <v>1.7</v>
      </c>
      <c r="M1268">
        <v>7.8</v>
      </c>
      <c r="N1268">
        <f t="shared" si="82"/>
        <v>5381.0300000000007</v>
      </c>
      <c r="O1268">
        <f t="shared" si="80"/>
        <v>4618.9699999999993</v>
      </c>
      <c r="P1268">
        <f t="shared" si="81"/>
        <v>5.5427640000000009</v>
      </c>
      <c r="Q1268" s="4">
        <v>26145</v>
      </c>
      <c r="R1268" s="5">
        <v>43.328266999999997</v>
      </c>
      <c r="S1268" s="5">
        <v>-84.055409999999995</v>
      </c>
      <c r="T1268">
        <v>3</v>
      </c>
      <c r="U1268">
        <v>0.11438433996134063</v>
      </c>
      <c r="V1268">
        <v>200017</v>
      </c>
      <c r="W1268">
        <v>197727</v>
      </c>
      <c r="X1268">
        <v>196479</v>
      </c>
      <c r="Y1268">
        <v>193097</v>
      </c>
      <c r="Z1268">
        <v>99492</v>
      </c>
      <c r="AA1268">
        <v>26131</v>
      </c>
      <c r="AB1268">
        <v>71048.17300000001</v>
      </c>
      <c r="AC1268">
        <v>43042</v>
      </c>
      <c r="AD1268">
        <v>5</v>
      </c>
      <c r="AE1268">
        <v>2.5448012255762703E-5</v>
      </c>
      <c r="AF1268">
        <v>95</v>
      </c>
      <c r="AG1268">
        <v>1318</v>
      </c>
      <c r="AH1268">
        <v>7.2078907435508349E-2</v>
      </c>
      <c r="AI1268" s="3">
        <v>309710</v>
      </c>
      <c r="AJ1268" s="3">
        <v>512293.54766957002</v>
      </c>
      <c r="AK1268">
        <v>72</v>
      </c>
      <c r="AL1268">
        <v>522124.80000000005</v>
      </c>
      <c r="AM1268">
        <v>26622</v>
      </c>
      <c r="AN1268">
        <v>190888</v>
      </c>
      <c r="AO1268">
        <v>217510</v>
      </c>
      <c r="AP1268">
        <v>15</v>
      </c>
      <c r="AQ1268">
        <v>2</v>
      </c>
      <c r="AR1268">
        <v>17</v>
      </c>
      <c r="AS1268">
        <v>8.5977130083397815E-2</v>
      </c>
      <c r="AT1268">
        <v>17</v>
      </c>
      <c r="AU1268">
        <v>178</v>
      </c>
      <c r="AV1268">
        <f t="shared" si="79"/>
        <v>195</v>
      </c>
      <c r="AW1268">
        <v>181874</v>
      </c>
      <c r="AX1268">
        <v>0.94</v>
      </c>
      <c r="AY1268">
        <v>1500811972.02038</v>
      </c>
      <c r="AZ1268">
        <v>1500811.97202038</v>
      </c>
      <c r="BA1268">
        <v>7155.0479510672603</v>
      </c>
      <c r="BB1268">
        <v>1.3976146726603531</v>
      </c>
      <c r="BC1268">
        <v>94550</v>
      </c>
      <c r="BD1268">
        <v>83373</v>
      </c>
      <c r="BE1268">
        <v>11177</v>
      </c>
      <c r="BF1268">
        <v>5.5880250178734804E-2</v>
      </c>
      <c r="BG1268">
        <v>2078070</v>
      </c>
      <c r="BH1268">
        <v>10.576550165666561</v>
      </c>
      <c r="BI1268">
        <v>24309</v>
      </c>
      <c r="BJ1268">
        <v>165</v>
      </c>
      <c r="BK1268">
        <v>21</v>
      </c>
      <c r="BL1268">
        <v>13</v>
      </c>
      <c r="BM1268">
        <v>0</v>
      </c>
      <c r="BN1268">
        <v>1</v>
      </c>
      <c r="BO1268">
        <v>28</v>
      </c>
      <c r="BP1268">
        <v>5</v>
      </c>
      <c r="BQ1268">
        <v>12</v>
      </c>
      <c r="BR1268">
        <v>17</v>
      </c>
      <c r="BS1268">
        <v>1</v>
      </c>
      <c r="BT1268">
        <v>200050</v>
      </c>
      <c r="BU1268">
        <v>0.82</v>
      </c>
      <c r="BV1268">
        <v>0.68179290000000004</v>
      </c>
      <c r="BW1268">
        <v>985</v>
      </c>
      <c r="BX1268">
        <v>1.3146709999999999</v>
      </c>
      <c r="BY1268">
        <v>6.0743900000000003E-2</v>
      </c>
      <c r="BZ1268">
        <v>160</v>
      </c>
      <c r="CA1268">
        <v>16</v>
      </c>
      <c r="CB1268">
        <v>13</v>
      </c>
      <c r="CC1268">
        <v>0</v>
      </c>
      <c r="CD1268">
        <v>1</v>
      </c>
      <c r="CE1268">
        <v>27</v>
      </c>
      <c r="CF1268">
        <v>4</v>
      </c>
      <c r="CG1268">
        <v>14</v>
      </c>
      <c r="CH1268">
        <v>13</v>
      </c>
      <c r="CI1268">
        <v>1</v>
      </c>
      <c r="CJ1268">
        <v>195142</v>
      </c>
      <c r="CK1268">
        <v>1.2759938916276352</v>
      </c>
      <c r="CL1268">
        <v>0.63417599544716707</v>
      </c>
      <c r="CM1268">
        <v>828</v>
      </c>
      <c r="CN1268">
        <v>-0.53561090611895867</v>
      </c>
      <c r="CO1268">
        <v>22151</v>
      </c>
      <c r="CP1268">
        <v>-0.93799579200000005</v>
      </c>
      <c r="CQ1268">
        <v>-0.65309327139999995</v>
      </c>
      <c r="CR1268">
        <v>162517</v>
      </c>
      <c r="CS1268">
        <v>0.84400000000000008</v>
      </c>
      <c r="CT1268">
        <v>171415</v>
      </c>
      <c r="CU1268">
        <v>0.88263919334000007</v>
      </c>
      <c r="CV1268">
        <v>391</v>
      </c>
      <c r="CW1268">
        <v>131</v>
      </c>
      <c r="CX1268">
        <v>172</v>
      </c>
      <c r="CY1268">
        <v>1265</v>
      </c>
      <c r="CZ1268">
        <v>1971</v>
      </c>
      <c r="DA1268" s="2">
        <v>108893</v>
      </c>
      <c r="DB1268" s="2">
        <v>15845</v>
      </c>
      <c r="DC1268" s="2">
        <v>160.78</v>
      </c>
      <c r="DD1268" s="2">
        <v>48530</v>
      </c>
      <c r="DE1268">
        <v>468</v>
      </c>
      <c r="DF1268">
        <v>91</v>
      </c>
      <c r="DG1268">
        <v>40.19</v>
      </c>
      <c r="DH1268">
        <v>7.12</v>
      </c>
      <c r="DI1268" s="2">
        <v>15.26</v>
      </c>
      <c r="DJ1268">
        <v>-3.33</v>
      </c>
      <c r="DK1268">
        <v>0.95794452875270419</v>
      </c>
      <c r="DL1268">
        <v>7.5872534142640367E-3</v>
      </c>
      <c r="DM1268">
        <v>1155</v>
      </c>
      <c r="DN1268">
        <v>281.5</v>
      </c>
      <c r="DO1268">
        <v>0.54500000000000004</v>
      </c>
      <c r="DP1268">
        <v>9192.86</v>
      </c>
      <c r="DQ1268" s="2">
        <v>0</v>
      </c>
      <c r="DR1268" s="2">
        <v>2363.9217713600005</v>
      </c>
      <c r="DS1268">
        <v>6.4904939948549623E-3</v>
      </c>
      <c r="DT1268">
        <v>4.4147997149577503</v>
      </c>
      <c r="DU1268">
        <v>2305076.4182123723</v>
      </c>
      <c r="DV1268">
        <v>0</v>
      </c>
    </row>
    <row r="1269" spans="1:126" x14ac:dyDescent="0.15">
      <c r="A1269" t="s">
        <v>2100</v>
      </c>
      <c r="B1269" t="s">
        <v>1244</v>
      </c>
      <c r="C1269">
        <v>26</v>
      </c>
      <c r="D1269">
        <v>147</v>
      </c>
      <c r="E1269" t="s">
        <v>2236</v>
      </c>
      <c r="F1269">
        <v>26147</v>
      </c>
      <c r="G1269" t="s">
        <v>6253</v>
      </c>
      <c r="H1269">
        <v>92.1</v>
      </c>
      <c r="I1269">
        <v>2.4</v>
      </c>
      <c r="J1269">
        <v>0.4</v>
      </c>
      <c r="K1269">
        <v>0.5</v>
      </c>
      <c r="L1269">
        <v>1.7</v>
      </c>
      <c r="M1269">
        <v>2.9</v>
      </c>
      <c r="N1269">
        <f t="shared" si="82"/>
        <v>8499.8799999999992</v>
      </c>
      <c r="O1269">
        <f t="shared" si="80"/>
        <v>1500.1200000000008</v>
      </c>
      <c r="P1269">
        <f t="shared" si="81"/>
        <v>1.8001440000000015</v>
      </c>
      <c r="Q1269" s="4">
        <v>26147</v>
      </c>
      <c r="R1269" s="5">
        <v>42.928803000000002</v>
      </c>
      <c r="S1269" s="5">
        <v>-82.668913000000003</v>
      </c>
      <c r="T1269">
        <v>1</v>
      </c>
      <c r="U1269">
        <v>0.21847902782399348</v>
      </c>
      <c r="V1269">
        <v>162978</v>
      </c>
      <c r="W1269">
        <v>161008</v>
      </c>
      <c r="X1269">
        <v>160429</v>
      </c>
      <c r="Y1269">
        <v>159742</v>
      </c>
      <c r="Z1269">
        <v>85657</v>
      </c>
      <c r="AA1269">
        <v>26139</v>
      </c>
      <c r="AB1269">
        <v>63405.334000000003</v>
      </c>
      <c r="AC1269">
        <v>49730</v>
      </c>
      <c r="AD1269">
        <v>1</v>
      </c>
      <c r="AE1269">
        <v>6.233286999233306E-6</v>
      </c>
      <c r="AF1269">
        <v>137</v>
      </c>
      <c r="AG1269">
        <v>1049</v>
      </c>
      <c r="AH1269">
        <v>0.13060057197330791</v>
      </c>
      <c r="AI1269" s="3">
        <v>179967</v>
      </c>
      <c r="AJ1269" s="3">
        <v>461557.83218890504</v>
      </c>
      <c r="AK1269">
        <v>57</v>
      </c>
      <c r="AL1269">
        <v>1018009.6000000001</v>
      </c>
      <c r="AM1269">
        <v>46593</v>
      </c>
      <c r="AN1269">
        <v>128926</v>
      </c>
      <c r="AO1269">
        <v>175519</v>
      </c>
      <c r="AP1269">
        <v>7</v>
      </c>
      <c r="AQ1269">
        <v>1</v>
      </c>
      <c r="AR1269">
        <v>8</v>
      </c>
      <c r="AS1269">
        <v>4.9686972075921688E-2</v>
      </c>
      <c r="AT1269">
        <v>0</v>
      </c>
      <c r="AU1269">
        <v>7</v>
      </c>
      <c r="AV1269">
        <f t="shared" si="79"/>
        <v>7</v>
      </c>
      <c r="AW1269">
        <v>133504</v>
      </c>
      <c r="AX1269">
        <v>0.8</v>
      </c>
      <c r="AY1269">
        <v>1882877214.0039899</v>
      </c>
      <c r="AZ1269">
        <v>1882877.2140039899</v>
      </c>
      <c r="BA1269">
        <v>42224.621779770903</v>
      </c>
      <c r="BB1269">
        <v>0.23682864590609146</v>
      </c>
      <c r="BC1269">
        <v>256350</v>
      </c>
      <c r="BD1269">
        <v>91995</v>
      </c>
      <c r="BE1269">
        <v>164355</v>
      </c>
      <c r="BF1269">
        <v>1.0084489931156353</v>
      </c>
      <c r="BG1269">
        <v>646965</v>
      </c>
      <c r="BH1269">
        <v>4.0327185234589757</v>
      </c>
      <c r="BI1269">
        <v>17708</v>
      </c>
      <c r="BJ1269">
        <v>39</v>
      </c>
      <c r="BK1269">
        <v>2</v>
      </c>
      <c r="BL1269">
        <v>2</v>
      </c>
      <c r="BM1269">
        <v>0</v>
      </c>
      <c r="BN1269">
        <v>0</v>
      </c>
      <c r="BO1269">
        <v>4</v>
      </c>
      <c r="BP1269">
        <v>1</v>
      </c>
      <c r="BQ1269">
        <v>2</v>
      </c>
      <c r="BR1269">
        <v>4</v>
      </c>
      <c r="BS1269">
        <v>0</v>
      </c>
      <c r="BT1269">
        <v>42064</v>
      </c>
      <c r="BU1269">
        <v>0.71</v>
      </c>
      <c r="BV1269">
        <v>0.61138559999999997</v>
      </c>
      <c r="BW1269">
        <v>261</v>
      </c>
      <c r="BX1269">
        <v>1.283758</v>
      </c>
      <c r="BY1269">
        <v>-6.15268E-2</v>
      </c>
      <c r="BZ1269">
        <v>33</v>
      </c>
      <c r="CA1269">
        <v>3</v>
      </c>
      <c r="CB1269">
        <v>1</v>
      </c>
      <c r="CC1269">
        <v>0</v>
      </c>
      <c r="CD1269">
        <v>0</v>
      </c>
      <c r="CE1269">
        <v>5</v>
      </c>
      <c r="CF1269">
        <v>1</v>
      </c>
      <c r="CG1269">
        <v>1</v>
      </c>
      <c r="CH1269">
        <v>4</v>
      </c>
      <c r="CI1269">
        <v>0</v>
      </c>
      <c r="CJ1269">
        <v>41652</v>
      </c>
      <c r="CK1269">
        <v>1.1524056467876693</v>
      </c>
      <c r="CL1269">
        <v>0.61558310991957099</v>
      </c>
      <c r="CM1269">
        <v>209</v>
      </c>
      <c r="CN1269">
        <v>-0.55044973069481373</v>
      </c>
      <c r="CO1269">
        <v>15529</v>
      </c>
      <c r="CP1269">
        <v>-0.5977529614</v>
      </c>
      <c r="CQ1269">
        <v>-0.22670795229999999</v>
      </c>
      <c r="CR1269">
        <v>136345</v>
      </c>
      <c r="CS1269">
        <v>0.84200000000000008</v>
      </c>
      <c r="CT1269">
        <v>171415</v>
      </c>
      <c r="CU1269">
        <v>0.85848252343999998</v>
      </c>
      <c r="CV1269">
        <v>357</v>
      </c>
      <c r="CW1269">
        <v>88</v>
      </c>
      <c r="CX1269">
        <v>82</v>
      </c>
      <c r="CY1269">
        <v>751</v>
      </c>
      <c r="CZ1269">
        <v>1605</v>
      </c>
      <c r="DA1269" s="2">
        <v>65437</v>
      </c>
      <c r="DB1269" s="2">
        <v>12900</v>
      </c>
      <c r="DC1269" s="2">
        <v>121.94</v>
      </c>
      <c r="DD1269" s="2">
        <v>10267</v>
      </c>
      <c r="DE1269">
        <v>518</v>
      </c>
      <c r="DF1269">
        <v>52</v>
      </c>
      <c r="DG1269">
        <v>28.04</v>
      </c>
      <c r="DH1269">
        <v>6.23</v>
      </c>
      <c r="DI1269" s="2">
        <v>15.58</v>
      </c>
      <c r="DJ1269">
        <v>-1.25</v>
      </c>
      <c r="DK1269">
        <v>0.95364705751610013</v>
      </c>
      <c r="DL1269">
        <v>6.6730219256434702E-3</v>
      </c>
      <c r="DM1269">
        <v>3575</v>
      </c>
      <c r="DN1269">
        <v>175.8</v>
      </c>
      <c r="DO1269">
        <v>0.35200000000000004</v>
      </c>
      <c r="DP1269">
        <v>50.06</v>
      </c>
      <c r="DQ1269" s="2">
        <v>0</v>
      </c>
      <c r="DR1269" s="2">
        <v>1104.3667586599997</v>
      </c>
      <c r="DS1269">
        <v>0</v>
      </c>
      <c r="DT1269">
        <v>4.1484559805710202</v>
      </c>
      <c r="DU1269">
        <v>4223168.0133987125</v>
      </c>
      <c r="DV1269">
        <v>1</v>
      </c>
    </row>
    <row r="1270" spans="1:126" x14ac:dyDescent="0.15">
      <c r="A1270" t="s">
        <v>2100</v>
      </c>
      <c r="B1270" t="s">
        <v>2237</v>
      </c>
      <c r="C1270">
        <v>26</v>
      </c>
      <c r="D1270">
        <v>149</v>
      </c>
      <c r="E1270" t="s">
        <v>2238</v>
      </c>
      <c r="F1270">
        <v>26149</v>
      </c>
      <c r="G1270" t="s">
        <v>6254</v>
      </c>
      <c r="H1270">
        <v>88</v>
      </c>
      <c r="I1270">
        <v>2.5</v>
      </c>
      <c r="J1270">
        <v>0.4</v>
      </c>
      <c r="K1270">
        <v>0.7</v>
      </c>
      <c r="L1270">
        <v>1.8</v>
      </c>
      <c r="M1270">
        <v>6.6</v>
      </c>
      <c r="N1270">
        <f t="shared" si="82"/>
        <v>7797.7</v>
      </c>
      <c r="O1270">
        <f t="shared" si="80"/>
        <v>2202.3000000000002</v>
      </c>
      <c r="P1270">
        <f t="shared" si="81"/>
        <v>2.6427600000000013</v>
      </c>
      <c r="Q1270" s="4">
        <v>26149</v>
      </c>
      <c r="R1270" s="5">
        <v>41.911487999999999</v>
      </c>
      <c r="S1270" s="5">
        <v>-85.522869999999998</v>
      </c>
      <c r="T1270">
        <v>4</v>
      </c>
      <c r="U1270">
        <v>0.1714387714031822</v>
      </c>
      <c r="V1270">
        <v>61314</v>
      </c>
      <c r="W1270">
        <v>60998</v>
      </c>
      <c r="X1270">
        <v>61022</v>
      </c>
      <c r="Y1270">
        <v>60785</v>
      </c>
      <c r="Z1270">
        <v>30846</v>
      </c>
      <c r="AA1270">
        <v>26141</v>
      </c>
      <c r="AB1270">
        <v>23451.046999999999</v>
      </c>
      <c r="AC1270">
        <v>44449</v>
      </c>
      <c r="AD1270">
        <v>1</v>
      </c>
      <c r="AE1270">
        <v>1.6387532365376423E-5</v>
      </c>
      <c r="AF1270">
        <v>90</v>
      </c>
      <c r="AG1270">
        <v>967</v>
      </c>
      <c r="AH1270">
        <v>9.3071354705274043E-2</v>
      </c>
      <c r="AI1270" s="3">
        <v>221745</v>
      </c>
      <c r="AJ1270" s="3">
        <v>320384.857806705</v>
      </c>
      <c r="AK1270">
        <v>60</v>
      </c>
      <c r="AL1270">
        <v>1205625.6000000001</v>
      </c>
      <c r="AM1270">
        <v>62541</v>
      </c>
      <c r="AN1270">
        <v>153653</v>
      </c>
      <c r="AO1270">
        <v>216194</v>
      </c>
      <c r="AP1270" t="e">
        <v>#N/A</v>
      </c>
      <c r="AQ1270" t="e">
        <v>#N/A</v>
      </c>
      <c r="AR1270" t="e">
        <v>#N/A</v>
      </c>
      <c r="AS1270" t="e">
        <v>#N/A</v>
      </c>
      <c r="AT1270">
        <v>4</v>
      </c>
      <c r="AU1270">
        <v>59</v>
      </c>
      <c r="AV1270">
        <f t="shared" si="79"/>
        <v>63</v>
      </c>
      <c r="AW1270">
        <v>44466</v>
      </c>
      <c r="AX1270">
        <v>0.75</v>
      </c>
      <c r="AY1270">
        <v>1019646722.67344</v>
      </c>
      <c r="AZ1270">
        <v>1019646.72267344</v>
      </c>
      <c r="BA1270">
        <v>114456.321931151</v>
      </c>
      <c r="BB1270">
        <v>8.7369573224756497E-2</v>
      </c>
      <c r="BC1270">
        <v>33423</v>
      </c>
      <c r="BD1270">
        <v>4932</v>
      </c>
      <c r="BE1270">
        <v>28491</v>
      </c>
      <c r="BF1270">
        <v>0.46467364712789899</v>
      </c>
      <c r="BG1270">
        <v>284547</v>
      </c>
      <c r="BH1270">
        <v>4.6630231719707647</v>
      </c>
      <c r="BI1270">
        <v>7070</v>
      </c>
      <c r="BJ1270">
        <v>6</v>
      </c>
      <c r="BK1270">
        <v>2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1</v>
      </c>
      <c r="BS1270">
        <v>0</v>
      </c>
      <c r="BT1270">
        <v>8127</v>
      </c>
      <c r="BU1270">
        <v>0.53</v>
      </c>
      <c r="BV1270">
        <v>0.65764670000000003</v>
      </c>
      <c r="BW1270">
        <v>77</v>
      </c>
      <c r="BX1270">
        <v>1.353513</v>
      </c>
      <c r="BY1270">
        <v>0.83395580000000002</v>
      </c>
      <c r="BZ1270">
        <v>5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1</v>
      </c>
      <c r="CI1270">
        <v>0</v>
      </c>
      <c r="CJ1270">
        <v>8171</v>
      </c>
      <c r="CK1270">
        <v>1.1014563700893403</v>
      </c>
      <c r="CL1270">
        <v>0.61055806938159884</v>
      </c>
      <c r="CM1270">
        <v>59</v>
      </c>
      <c r="CN1270">
        <v>-0.17241300935755396</v>
      </c>
      <c r="CO1270">
        <v>4516</v>
      </c>
      <c r="CP1270">
        <v>-0.46034648859999999</v>
      </c>
      <c r="CQ1270">
        <v>-0.38508582889999998</v>
      </c>
      <c r="CR1270">
        <v>53378</v>
      </c>
      <c r="CS1270">
        <v>0.86900000000000011</v>
      </c>
      <c r="CT1270">
        <v>51810</v>
      </c>
      <c r="CU1270">
        <v>0.87513732982999992</v>
      </c>
      <c r="CV1270">
        <v>97</v>
      </c>
      <c r="CW1270">
        <v>23</v>
      </c>
      <c r="CX1270">
        <v>22</v>
      </c>
      <c r="CY1270">
        <v>1072</v>
      </c>
      <c r="CZ1270">
        <v>1441</v>
      </c>
      <c r="DA1270" s="2">
        <v>29338</v>
      </c>
      <c r="DB1270" s="2">
        <v>4010</v>
      </c>
      <c r="DC1270" s="2">
        <v>169.76</v>
      </c>
      <c r="DD1270" s="2">
        <v>4821</v>
      </c>
      <c r="DE1270">
        <v>436</v>
      </c>
      <c r="DF1270">
        <v>24</v>
      </c>
      <c r="DG1270">
        <v>19.68</v>
      </c>
      <c r="DH1270">
        <v>13.12</v>
      </c>
      <c r="DI1270" s="2">
        <v>9.84</v>
      </c>
      <c r="DJ1270">
        <v>-2.4</v>
      </c>
      <c r="DK1270">
        <v>0.8967011657534556</v>
      </c>
      <c r="DL1270">
        <v>1.5511892450879007E-2</v>
      </c>
      <c r="DN1270">
        <v>160.6</v>
      </c>
      <c r="DO1270">
        <v>0.46600000000000003</v>
      </c>
      <c r="DP1270">
        <v>1780.02</v>
      </c>
      <c r="DQ1270" s="2">
        <v>0</v>
      </c>
      <c r="DR1270" s="2">
        <v>872.59098875000007</v>
      </c>
      <c r="DS1270">
        <v>0</v>
      </c>
      <c r="DT1270">
        <v>3.57222117749187</v>
      </c>
      <c r="DU1270">
        <v>4306761.3004463427</v>
      </c>
      <c r="DV1270">
        <v>0</v>
      </c>
    </row>
    <row r="1271" spans="1:126" x14ac:dyDescent="0.15">
      <c r="A1271" t="s">
        <v>2100</v>
      </c>
      <c r="B1271" t="s">
        <v>2230</v>
      </c>
      <c r="C1271">
        <v>26</v>
      </c>
      <c r="D1271">
        <v>151</v>
      </c>
      <c r="E1271" t="s">
        <v>2231</v>
      </c>
      <c r="F1271">
        <v>26151</v>
      </c>
      <c r="G1271" t="s">
        <v>6255</v>
      </c>
      <c r="H1271">
        <v>94.8</v>
      </c>
      <c r="I1271">
        <v>0.3</v>
      </c>
      <c r="J1271">
        <v>0.4</v>
      </c>
      <c r="K1271">
        <v>0.3</v>
      </c>
      <c r="L1271">
        <v>0.9</v>
      </c>
      <c r="M1271">
        <v>3.3</v>
      </c>
      <c r="N1271">
        <f t="shared" si="82"/>
        <v>8999.0799999999981</v>
      </c>
      <c r="O1271">
        <f t="shared" si="80"/>
        <v>1000.9200000000019</v>
      </c>
      <c r="P1271">
        <f t="shared" si="81"/>
        <v>1.2011040000000026</v>
      </c>
      <c r="Q1271" s="4">
        <v>26151</v>
      </c>
      <c r="R1271" s="5">
        <v>43.449154999999998</v>
      </c>
      <c r="S1271" s="5">
        <v>-82.642814999999999</v>
      </c>
      <c r="T1271">
        <v>6</v>
      </c>
      <c r="U1271">
        <v>0.12254716503576044</v>
      </c>
      <c r="V1271">
        <v>43096</v>
      </c>
      <c r="W1271">
        <v>42301</v>
      </c>
      <c r="X1271">
        <v>42014</v>
      </c>
      <c r="Y1271">
        <v>41454</v>
      </c>
      <c r="Z1271">
        <v>21361</v>
      </c>
      <c r="AA1271">
        <v>26133</v>
      </c>
      <c r="AB1271">
        <v>15543.623000000001</v>
      </c>
      <c r="AC1271">
        <v>41100</v>
      </c>
      <c r="AD1271">
        <v>9</v>
      </c>
      <c r="AE1271">
        <v>2.1421430951587566E-4</v>
      </c>
      <c r="AF1271">
        <v>96</v>
      </c>
      <c r="AG1271">
        <v>1467</v>
      </c>
      <c r="AH1271">
        <v>6.5439672801635998E-2</v>
      </c>
      <c r="AI1271" s="3">
        <v>456877</v>
      </c>
      <c r="AJ1271" s="3">
        <v>616044.09772951005</v>
      </c>
      <c r="AK1271">
        <v>100</v>
      </c>
      <c r="AL1271">
        <v>346099.19999999995</v>
      </c>
      <c r="AM1271">
        <v>184354</v>
      </c>
      <c r="AN1271">
        <v>318761</v>
      </c>
      <c r="AO1271">
        <v>503115</v>
      </c>
      <c r="AP1271">
        <v>2</v>
      </c>
      <c r="AQ1271">
        <v>1</v>
      </c>
      <c r="AR1271">
        <v>3</v>
      </c>
      <c r="AS1271">
        <v>7.092030921254816E-2</v>
      </c>
      <c r="AT1271">
        <v>11</v>
      </c>
      <c r="AU1271">
        <v>220</v>
      </c>
      <c r="AV1271">
        <f t="shared" si="79"/>
        <v>231</v>
      </c>
      <c r="AW1271">
        <v>10627</v>
      </c>
      <c r="AX1271">
        <v>0.26</v>
      </c>
      <c r="AY1271">
        <v>693204159.99272299</v>
      </c>
      <c r="AZ1271">
        <v>693204.15999272303</v>
      </c>
      <c r="BA1271">
        <v>9545.47532502789</v>
      </c>
      <c r="BB1271">
        <v>1.0476167670540579</v>
      </c>
      <c r="BC1271">
        <v>57384</v>
      </c>
      <c r="BD1271">
        <v>23813</v>
      </c>
      <c r="BE1271">
        <v>33571</v>
      </c>
      <c r="BF1271">
        <v>0.77898180805643213</v>
      </c>
      <c r="BG1271">
        <v>686036</v>
      </c>
      <c r="BH1271">
        <v>16.328747560337032</v>
      </c>
      <c r="BI1271">
        <v>6244</v>
      </c>
      <c r="BJ1271">
        <v>55</v>
      </c>
      <c r="BK1271">
        <v>12</v>
      </c>
      <c r="BL1271">
        <v>4</v>
      </c>
      <c r="BM1271">
        <v>0</v>
      </c>
      <c r="BN1271">
        <v>0</v>
      </c>
      <c r="BO1271">
        <v>8</v>
      </c>
      <c r="BP1271">
        <v>3</v>
      </c>
      <c r="BQ1271">
        <v>7</v>
      </c>
      <c r="BR1271">
        <v>8</v>
      </c>
      <c r="BS1271">
        <v>0</v>
      </c>
      <c r="BT1271">
        <v>70006</v>
      </c>
      <c r="BU1271">
        <v>0.85</v>
      </c>
      <c r="BV1271">
        <v>0.67140509999999998</v>
      </c>
      <c r="BW1271">
        <v>323</v>
      </c>
      <c r="BX1271">
        <v>1.385596</v>
      </c>
      <c r="BY1271">
        <v>-1.9203E-3</v>
      </c>
      <c r="BZ1271">
        <v>53</v>
      </c>
      <c r="CA1271">
        <v>10</v>
      </c>
      <c r="CB1271">
        <v>3</v>
      </c>
      <c r="CC1271">
        <v>0</v>
      </c>
      <c r="CD1271">
        <v>0</v>
      </c>
      <c r="CE1271">
        <v>4</v>
      </c>
      <c r="CF1271">
        <v>3</v>
      </c>
      <c r="CG1271">
        <v>6</v>
      </c>
      <c r="CH1271">
        <v>8</v>
      </c>
      <c r="CI1271">
        <v>0</v>
      </c>
      <c r="CJ1271">
        <v>68889</v>
      </c>
      <c r="CK1271">
        <v>1.2629011888690502</v>
      </c>
      <c r="CL1271">
        <v>0.63973786684395484</v>
      </c>
      <c r="CM1271">
        <v>281</v>
      </c>
      <c r="CN1271">
        <v>-0.56316872318840372</v>
      </c>
      <c r="CO1271">
        <v>2721</v>
      </c>
      <c r="CP1271">
        <v>0.27041284100000001</v>
      </c>
      <c r="CQ1271">
        <v>-0.41361176789999998</v>
      </c>
      <c r="CR1271">
        <v>35845</v>
      </c>
      <c r="CS1271">
        <v>0.85400000000000009</v>
      </c>
      <c r="CT1271">
        <v>50584</v>
      </c>
      <c r="CU1271">
        <v>0.8773274806000001</v>
      </c>
      <c r="CV1271">
        <v>53</v>
      </c>
      <c r="CW1271">
        <v>12</v>
      </c>
      <c r="CX1271">
        <v>12</v>
      </c>
      <c r="CY1271">
        <v>1766</v>
      </c>
      <c r="CZ1271">
        <v>2253</v>
      </c>
      <c r="DA1271" s="2">
        <v>18282</v>
      </c>
      <c r="DB1271" s="2">
        <v>2715</v>
      </c>
      <c r="DC1271" s="2">
        <v>150.94</v>
      </c>
      <c r="DD1271" s="2">
        <v>1428</v>
      </c>
      <c r="DE1271">
        <v>550</v>
      </c>
      <c r="DF1271">
        <v>48</v>
      </c>
      <c r="DG1271">
        <v>28.69</v>
      </c>
      <c r="DH1271">
        <v>19.13</v>
      </c>
      <c r="DI1271" s="2">
        <v>7.17</v>
      </c>
      <c r="DJ1271">
        <v>-1.23</v>
      </c>
      <c r="DK1271">
        <v>0.92996364448199409</v>
      </c>
      <c r="DL1271">
        <v>1.7723244717109749E-2</v>
      </c>
      <c r="DM1271">
        <v>1122</v>
      </c>
      <c r="DN1271">
        <v>397.2</v>
      </c>
      <c r="DO1271">
        <v>0.65200000000000002</v>
      </c>
      <c r="DP1271">
        <v>5610.72</v>
      </c>
      <c r="DQ1271" s="2">
        <v>0</v>
      </c>
      <c r="DR1271" s="2">
        <v>3186.5625708500002</v>
      </c>
      <c r="DS1271">
        <v>5.4892133486560248E-3</v>
      </c>
      <c r="DT1271">
        <v>5.9617221553058002</v>
      </c>
      <c r="DU1271">
        <v>2063347.2685736129</v>
      </c>
      <c r="DV1271">
        <v>1</v>
      </c>
    </row>
    <row r="1272" spans="1:126" x14ac:dyDescent="0.15">
      <c r="A1272" t="s">
        <v>2100</v>
      </c>
      <c r="B1272" t="s">
        <v>2232</v>
      </c>
      <c r="C1272">
        <v>26</v>
      </c>
      <c r="D1272">
        <v>153</v>
      </c>
      <c r="E1272" t="s">
        <v>2233</v>
      </c>
      <c r="F1272">
        <v>26153</v>
      </c>
      <c r="G1272" t="s">
        <v>6256</v>
      </c>
      <c r="H1272">
        <v>87.1</v>
      </c>
      <c r="I1272">
        <v>0.1</v>
      </c>
      <c r="J1272">
        <v>8.6999999999999993</v>
      </c>
      <c r="K1272">
        <v>0.2</v>
      </c>
      <c r="L1272">
        <v>3.2</v>
      </c>
      <c r="M1272">
        <v>0.8</v>
      </c>
      <c r="N1272">
        <f t="shared" si="82"/>
        <v>7673.0299999999988</v>
      </c>
      <c r="O1272">
        <f t="shared" si="80"/>
        <v>2326.9700000000012</v>
      </c>
      <c r="P1272">
        <f t="shared" si="81"/>
        <v>2.7923640000000023</v>
      </c>
      <c r="Q1272" s="4">
        <v>26153</v>
      </c>
      <c r="R1272" s="5">
        <v>46.021121999999998</v>
      </c>
      <c r="S1272" s="5">
        <v>-86.197029000000001</v>
      </c>
      <c r="T1272">
        <v>7</v>
      </c>
      <c r="U1272">
        <v>0.13652253772040709</v>
      </c>
      <c r="V1272">
        <v>8455</v>
      </c>
      <c r="W1272">
        <v>8345</v>
      </c>
      <c r="X1272">
        <v>8288</v>
      </c>
      <c r="Y1272">
        <v>8127</v>
      </c>
      <c r="Z1272">
        <v>4268</v>
      </c>
      <c r="AA1272">
        <v>26135</v>
      </c>
      <c r="AB1272">
        <v>2744.8110000000001</v>
      </c>
      <c r="AC1272">
        <v>34118</v>
      </c>
      <c r="AD1272">
        <v>3</v>
      </c>
      <c r="AE1272">
        <v>3.6196911196911195E-4</v>
      </c>
      <c r="AF1272">
        <v>12</v>
      </c>
      <c r="AG1272">
        <v>65</v>
      </c>
      <c r="AH1272">
        <v>0.18461538461538463</v>
      </c>
      <c r="AI1272" s="3">
        <v>19423</v>
      </c>
      <c r="AJ1272" s="3">
        <v>749670.19629886001</v>
      </c>
      <c r="AK1272">
        <v>80</v>
      </c>
      <c r="AL1272">
        <v>532832</v>
      </c>
      <c r="AM1272">
        <v>49237</v>
      </c>
      <c r="AN1272">
        <v>3837</v>
      </c>
      <c r="AO1272">
        <v>53074</v>
      </c>
      <c r="AP1272">
        <v>0</v>
      </c>
      <c r="AQ1272">
        <v>0</v>
      </c>
      <c r="AR1272">
        <v>0</v>
      </c>
      <c r="AS1272">
        <v>0</v>
      </c>
      <c r="AT1272">
        <v>8</v>
      </c>
      <c r="AU1272">
        <v>125</v>
      </c>
      <c r="AV1272">
        <f t="shared" si="79"/>
        <v>133</v>
      </c>
      <c r="AW1272">
        <v>4580</v>
      </c>
      <c r="AX1272">
        <v>0.6</v>
      </c>
      <c r="AY1272">
        <v>1076059586.1916001</v>
      </c>
      <c r="AZ1272">
        <v>1076059.5861916002</v>
      </c>
      <c r="BA1272">
        <v>6543.6677017235497</v>
      </c>
      <c r="BB1272">
        <v>1.5281949597419318</v>
      </c>
      <c r="BC1272">
        <v>10957</v>
      </c>
      <c r="BD1272">
        <v>4329</v>
      </c>
      <c r="BE1272">
        <v>6628</v>
      </c>
      <c r="BF1272">
        <v>0.78391484328799532</v>
      </c>
      <c r="BG1272">
        <v>1968812</v>
      </c>
      <c r="BH1272">
        <v>237.54971042471041</v>
      </c>
      <c r="BI1272">
        <v>1443</v>
      </c>
      <c r="BJ1272">
        <v>89</v>
      </c>
      <c r="BK1272">
        <v>11</v>
      </c>
      <c r="BL1272">
        <v>6</v>
      </c>
      <c r="BM1272">
        <v>0</v>
      </c>
      <c r="BN1272">
        <v>1</v>
      </c>
      <c r="BO1272">
        <v>11</v>
      </c>
      <c r="BP1272">
        <v>4</v>
      </c>
      <c r="BQ1272">
        <v>21</v>
      </c>
      <c r="BR1272">
        <v>11</v>
      </c>
      <c r="BS1272">
        <v>0</v>
      </c>
      <c r="BT1272">
        <v>167562</v>
      </c>
      <c r="BU1272">
        <v>0.81</v>
      </c>
      <c r="BV1272">
        <v>0.62644219999999995</v>
      </c>
      <c r="BW1272">
        <v>926</v>
      </c>
      <c r="BX1272">
        <v>0.91906279999999996</v>
      </c>
      <c r="BY1272">
        <v>-0.44296560000000001</v>
      </c>
      <c r="BZ1272">
        <v>86</v>
      </c>
      <c r="CA1272">
        <v>13</v>
      </c>
      <c r="CB1272">
        <v>6</v>
      </c>
      <c r="CC1272">
        <v>0</v>
      </c>
      <c r="CD1272">
        <v>0</v>
      </c>
      <c r="CE1272">
        <v>9</v>
      </c>
      <c r="CF1272">
        <v>4</v>
      </c>
      <c r="CG1272">
        <v>12</v>
      </c>
      <c r="CH1272">
        <v>10</v>
      </c>
      <c r="CI1272">
        <v>0</v>
      </c>
      <c r="CJ1272">
        <v>160037</v>
      </c>
      <c r="CK1272">
        <v>0.87479770303117399</v>
      </c>
      <c r="CL1272">
        <v>0.60550975430577092</v>
      </c>
      <c r="CM1272">
        <v>891</v>
      </c>
      <c r="CN1272">
        <v>-0.78151142766169956</v>
      </c>
      <c r="CO1272">
        <v>567</v>
      </c>
      <c r="CP1272">
        <v>-0.33659446780000002</v>
      </c>
      <c r="CQ1272">
        <v>2.2116700999999999E-2</v>
      </c>
      <c r="CR1272">
        <v>6853</v>
      </c>
      <c r="CS1272">
        <v>0.875</v>
      </c>
      <c r="CT1272">
        <v>50155</v>
      </c>
      <c r="CU1272">
        <v>0.85715491530999999</v>
      </c>
      <c r="CV1272">
        <v>12</v>
      </c>
      <c r="CW1272">
        <v>4</v>
      </c>
      <c r="CX1272">
        <v>6</v>
      </c>
      <c r="CY1272">
        <v>104</v>
      </c>
      <c r="CZ1272">
        <v>103</v>
      </c>
      <c r="DA1272" s="2">
        <v>3647</v>
      </c>
      <c r="DB1272" s="2">
        <v>495</v>
      </c>
      <c r="DC1272" s="2">
        <v>153.91999999999999</v>
      </c>
      <c r="DD1272" s="2">
        <v>1086</v>
      </c>
      <c r="DE1272">
        <v>34</v>
      </c>
      <c r="DF1272">
        <v>10</v>
      </c>
      <c r="DG1272">
        <v>24.25</v>
      </c>
      <c r="DH1272">
        <v>12.13</v>
      </c>
      <c r="DI1272" s="2">
        <v>12.13</v>
      </c>
      <c r="DJ1272">
        <v>-1.05</v>
      </c>
      <c r="DL1272">
        <v>0</v>
      </c>
      <c r="DN1272">
        <v>16.100000000000001</v>
      </c>
      <c r="DO1272">
        <v>2.1000000000000001E-2</v>
      </c>
      <c r="DP1272">
        <v>0</v>
      </c>
      <c r="DQ1272" s="2">
        <v>123120</v>
      </c>
      <c r="DR1272" s="2">
        <v>304.07444445000004</v>
      </c>
      <c r="DS1272">
        <v>4.3137597499521397E-4</v>
      </c>
      <c r="DT1272">
        <v>2.5916321773650401</v>
      </c>
      <c r="DU1272">
        <v>1380904.5563297691</v>
      </c>
      <c r="DV1272">
        <v>1</v>
      </c>
    </row>
    <row r="1273" spans="1:126" x14ac:dyDescent="0.15">
      <c r="A1273" t="s">
        <v>2100</v>
      </c>
      <c r="B1273" t="s">
        <v>2234</v>
      </c>
      <c r="C1273">
        <v>26</v>
      </c>
      <c r="D1273">
        <v>155</v>
      </c>
      <c r="E1273" t="s">
        <v>2235</v>
      </c>
      <c r="F1273">
        <v>26155</v>
      </c>
      <c r="G1273" t="s">
        <v>6257</v>
      </c>
      <c r="H1273">
        <v>95.2</v>
      </c>
      <c r="I1273">
        <v>0.4</v>
      </c>
      <c r="J1273">
        <v>0.4</v>
      </c>
      <c r="K1273">
        <v>0.3</v>
      </c>
      <c r="L1273">
        <v>1.2</v>
      </c>
      <c r="M1273">
        <v>2.4</v>
      </c>
      <c r="N1273">
        <f t="shared" si="82"/>
        <v>9070.6500000000015</v>
      </c>
      <c r="O1273">
        <f t="shared" si="80"/>
        <v>929.34999999999854</v>
      </c>
      <c r="P1273">
        <f t="shared" si="81"/>
        <v>1.1152199999999988</v>
      </c>
      <c r="Q1273" s="4">
        <v>26155</v>
      </c>
      <c r="R1273" s="5">
        <v>42.951545000000003</v>
      </c>
      <c r="S1273" s="5">
        <v>-84.146351999999993</v>
      </c>
      <c r="T1273">
        <v>4</v>
      </c>
      <c r="U1273">
        <v>0.18724102497457526</v>
      </c>
      <c r="V1273">
        <v>70402</v>
      </c>
      <c r="W1273">
        <v>69553</v>
      </c>
      <c r="X1273">
        <v>69113</v>
      </c>
      <c r="Y1273">
        <v>68458</v>
      </c>
      <c r="Z1273">
        <v>36378</v>
      </c>
      <c r="AA1273">
        <v>26137</v>
      </c>
      <c r="AB1273">
        <v>26865.896999999997</v>
      </c>
      <c r="AC1273">
        <v>48233</v>
      </c>
      <c r="AD1273">
        <v>2</v>
      </c>
      <c r="AE1273">
        <v>2.8938115839277704E-5</v>
      </c>
      <c r="AF1273">
        <v>114</v>
      </c>
      <c r="AG1273">
        <v>1033</v>
      </c>
      <c r="AH1273">
        <v>0.11035818005808325</v>
      </c>
      <c r="AI1273" s="3">
        <v>223370</v>
      </c>
      <c r="AJ1273" s="3">
        <v>339697.93397924001</v>
      </c>
      <c r="AK1273">
        <v>62</v>
      </c>
      <c r="AL1273">
        <v>333555.19999999995</v>
      </c>
      <c r="AM1273">
        <v>31536</v>
      </c>
      <c r="AN1273">
        <v>140925</v>
      </c>
      <c r="AO1273">
        <v>172461</v>
      </c>
      <c r="AP1273">
        <v>6</v>
      </c>
      <c r="AQ1273">
        <v>1</v>
      </c>
      <c r="AR1273">
        <v>7</v>
      </c>
      <c r="AS1273">
        <v>0.10064267536986184</v>
      </c>
      <c r="AT1273">
        <v>8</v>
      </c>
      <c r="AU1273">
        <v>59</v>
      </c>
      <c r="AV1273">
        <f t="shared" si="79"/>
        <v>67</v>
      </c>
      <c r="AW1273">
        <v>52541</v>
      </c>
      <c r="AX1273">
        <v>0.77</v>
      </c>
      <c r="AY1273">
        <v>845943284.39528501</v>
      </c>
      <c r="AZ1273">
        <v>845943.28439528507</v>
      </c>
      <c r="BA1273">
        <v>13542.323609438999</v>
      </c>
      <c r="BB1273">
        <v>0.73842571543852342</v>
      </c>
      <c r="BC1273">
        <v>31773</v>
      </c>
      <c r="BD1273">
        <v>8019</v>
      </c>
      <c r="BE1273">
        <v>23754</v>
      </c>
      <c r="BF1273">
        <v>0.33740518735263203</v>
      </c>
      <c r="BG1273">
        <v>675988</v>
      </c>
      <c r="BH1273">
        <v>9.780909524980828</v>
      </c>
      <c r="BI1273">
        <v>7863</v>
      </c>
      <c r="BJ1273">
        <v>49</v>
      </c>
      <c r="BK1273">
        <v>12</v>
      </c>
      <c r="BL1273">
        <v>2</v>
      </c>
      <c r="BM1273">
        <v>0</v>
      </c>
      <c r="BN1273">
        <v>1</v>
      </c>
      <c r="BO1273">
        <v>7</v>
      </c>
      <c r="BP1273">
        <v>3</v>
      </c>
      <c r="BQ1273">
        <v>4</v>
      </c>
      <c r="BR1273">
        <v>7</v>
      </c>
      <c r="BS1273">
        <v>0</v>
      </c>
      <c r="BT1273">
        <v>61723</v>
      </c>
      <c r="BU1273">
        <v>0.78</v>
      </c>
      <c r="BV1273">
        <v>0.55761179999999999</v>
      </c>
      <c r="BW1273">
        <v>337</v>
      </c>
      <c r="BX1273">
        <v>1.3771199999999999</v>
      </c>
      <c r="BY1273">
        <v>-0.4197977</v>
      </c>
      <c r="BZ1273">
        <v>55</v>
      </c>
      <c r="CA1273">
        <v>14</v>
      </c>
      <c r="CB1273">
        <v>2</v>
      </c>
      <c r="CC1273">
        <v>0</v>
      </c>
      <c r="CD1273">
        <v>1</v>
      </c>
      <c r="CE1273">
        <v>5</v>
      </c>
      <c r="CF1273">
        <v>3</v>
      </c>
      <c r="CG1273">
        <v>3</v>
      </c>
      <c r="CH1273">
        <v>5</v>
      </c>
      <c r="CI1273">
        <v>0</v>
      </c>
      <c r="CJ1273">
        <v>61120</v>
      </c>
      <c r="CK1273">
        <v>1.4397905759162304</v>
      </c>
      <c r="CL1273">
        <v>0.53162509964696503</v>
      </c>
      <c r="CM1273">
        <v>291</v>
      </c>
      <c r="CN1273">
        <v>-0.70731730478242427</v>
      </c>
      <c r="CO1273">
        <v>6080</v>
      </c>
      <c r="CP1273">
        <v>-1.7314169000000001E-2</v>
      </c>
      <c r="CQ1273">
        <v>0.14426757200000001</v>
      </c>
      <c r="CR1273">
        <v>59479</v>
      </c>
      <c r="CS1273">
        <v>0.86699999999999999</v>
      </c>
      <c r="CT1273">
        <v>52975</v>
      </c>
      <c r="CU1273">
        <v>0.84655778375000001</v>
      </c>
      <c r="CV1273">
        <v>82</v>
      </c>
      <c r="CW1273">
        <v>31</v>
      </c>
      <c r="CX1273">
        <v>30</v>
      </c>
      <c r="CY1273">
        <v>868</v>
      </c>
      <c r="CZ1273">
        <v>1603</v>
      </c>
      <c r="DA1273" s="2">
        <v>26381</v>
      </c>
      <c r="DB1273" s="2">
        <v>5450</v>
      </c>
      <c r="DC1273" s="2">
        <v>113.18</v>
      </c>
      <c r="DD1273" s="2">
        <v>2212</v>
      </c>
      <c r="DE1273">
        <v>480</v>
      </c>
      <c r="DF1273">
        <v>31</v>
      </c>
      <c r="DG1273">
        <v>23.22</v>
      </c>
      <c r="DH1273">
        <v>15.97</v>
      </c>
      <c r="DI1273" s="2">
        <v>18.87</v>
      </c>
      <c r="DJ1273">
        <v>-3.48</v>
      </c>
      <c r="DK1273">
        <v>0.95756368357433852</v>
      </c>
      <c r="DL1273">
        <v>1.5488867376573089E-2</v>
      </c>
      <c r="DM1273">
        <v>9</v>
      </c>
      <c r="DN1273">
        <v>176.5</v>
      </c>
      <c r="DO1273">
        <v>0.53400000000000003</v>
      </c>
      <c r="DP1273">
        <v>2537.14</v>
      </c>
      <c r="DQ1273" s="2">
        <v>0</v>
      </c>
      <c r="DR1273" s="2">
        <v>2268.3003211600007</v>
      </c>
      <c r="DS1273">
        <v>6.3520649500650988E-3</v>
      </c>
      <c r="DT1273">
        <v>4.1753206143919304</v>
      </c>
      <c r="DU1273">
        <v>1392699.9025976229</v>
      </c>
      <c r="DV1273">
        <v>0</v>
      </c>
    </row>
    <row r="1274" spans="1:126" x14ac:dyDescent="0.15">
      <c r="A1274" t="s">
        <v>2100</v>
      </c>
      <c r="B1274" t="s">
        <v>2239</v>
      </c>
      <c r="C1274">
        <v>26</v>
      </c>
      <c r="D1274">
        <v>157</v>
      </c>
      <c r="E1274" t="s">
        <v>2240</v>
      </c>
      <c r="F1274">
        <v>26157</v>
      </c>
      <c r="G1274" t="s">
        <v>6258</v>
      </c>
      <c r="H1274">
        <v>94.3</v>
      </c>
      <c r="I1274">
        <v>1.1000000000000001</v>
      </c>
      <c r="J1274">
        <v>0.4</v>
      </c>
      <c r="K1274">
        <v>0.3</v>
      </c>
      <c r="L1274">
        <v>1.1000000000000001</v>
      </c>
      <c r="M1274">
        <v>2.8</v>
      </c>
      <c r="N1274">
        <f t="shared" si="82"/>
        <v>8902.9999999999982</v>
      </c>
      <c r="O1274">
        <f t="shared" si="80"/>
        <v>1097.0000000000018</v>
      </c>
      <c r="P1274">
        <f t="shared" si="81"/>
        <v>1.3164000000000027</v>
      </c>
      <c r="Q1274" s="4">
        <v>26157</v>
      </c>
      <c r="R1274" s="5">
        <v>43.487901999999998</v>
      </c>
      <c r="S1274" s="5">
        <v>-83.436617999999996</v>
      </c>
      <c r="T1274">
        <v>6</v>
      </c>
      <c r="U1274">
        <v>0.19126554868490783</v>
      </c>
      <c r="V1274">
        <v>55616</v>
      </c>
      <c r="W1274">
        <v>54795</v>
      </c>
      <c r="X1274">
        <v>54420</v>
      </c>
      <c r="Y1274">
        <v>53717</v>
      </c>
      <c r="Z1274">
        <v>28467</v>
      </c>
      <c r="AA1274">
        <v>26143</v>
      </c>
      <c r="AB1274">
        <v>20334.285</v>
      </c>
      <c r="AC1274">
        <v>43768</v>
      </c>
      <c r="AD1274">
        <v>2</v>
      </c>
      <c r="AE1274">
        <v>3.6751194413818446E-5</v>
      </c>
      <c r="AF1274">
        <v>140</v>
      </c>
      <c r="AG1274">
        <v>1322</v>
      </c>
      <c r="AH1274">
        <v>0.1059001512859304</v>
      </c>
      <c r="AI1274" s="3">
        <v>325372</v>
      </c>
      <c r="AJ1274" s="3">
        <v>514155.74330482003</v>
      </c>
      <c r="AK1274">
        <v>75</v>
      </c>
      <c r="AL1274">
        <v>584851.20000000007</v>
      </c>
      <c r="AM1274">
        <v>67615</v>
      </c>
      <c r="AN1274">
        <v>223242</v>
      </c>
      <c r="AO1274">
        <v>290857</v>
      </c>
      <c r="AP1274">
        <v>1</v>
      </c>
      <c r="AQ1274">
        <v>0</v>
      </c>
      <c r="AR1274">
        <v>1</v>
      </c>
      <c r="AS1274">
        <v>1.8249840313897252E-2</v>
      </c>
      <c r="AT1274">
        <v>2</v>
      </c>
      <c r="AU1274">
        <v>40</v>
      </c>
      <c r="AV1274">
        <f t="shared" si="79"/>
        <v>42</v>
      </c>
      <c r="AW1274">
        <v>33952</v>
      </c>
      <c r="AX1274">
        <v>0.64</v>
      </c>
      <c r="AY1274">
        <v>1891332970.6559401</v>
      </c>
      <c r="AZ1274">
        <v>1891332.97065594</v>
      </c>
      <c r="BA1274">
        <v>32604.256799757299</v>
      </c>
      <c r="BB1274">
        <v>0.30670841729091147</v>
      </c>
      <c r="BC1274">
        <v>24856</v>
      </c>
      <c r="BD1274">
        <v>26089</v>
      </c>
      <c r="BE1274">
        <v>-1233</v>
      </c>
      <c r="BF1274">
        <v>-2.2169879171461449E-2</v>
      </c>
      <c r="BG1274">
        <v>511293</v>
      </c>
      <c r="BH1274">
        <v>9.3953142227122388</v>
      </c>
      <c r="BI1274">
        <v>7754</v>
      </c>
      <c r="BJ1274">
        <v>56</v>
      </c>
      <c r="BK1274">
        <v>7</v>
      </c>
      <c r="BL1274">
        <v>3</v>
      </c>
      <c r="BM1274">
        <v>0</v>
      </c>
      <c r="BN1274">
        <v>0</v>
      </c>
      <c r="BO1274">
        <v>2</v>
      </c>
      <c r="BP1274">
        <v>3</v>
      </c>
      <c r="BQ1274">
        <v>5</v>
      </c>
      <c r="BR1274">
        <v>6</v>
      </c>
      <c r="BS1274">
        <v>0</v>
      </c>
      <c r="BT1274">
        <v>55395</v>
      </c>
      <c r="BU1274">
        <v>0.85</v>
      </c>
      <c r="BV1274">
        <v>0.64099430000000002</v>
      </c>
      <c r="BW1274">
        <v>304</v>
      </c>
      <c r="BX1274">
        <v>1.480278</v>
      </c>
      <c r="BY1274">
        <v>4.5989000000000002E-2</v>
      </c>
      <c r="BZ1274">
        <v>55</v>
      </c>
      <c r="CA1274">
        <v>5</v>
      </c>
      <c r="CB1274">
        <v>4</v>
      </c>
      <c r="CC1274">
        <v>0</v>
      </c>
      <c r="CD1274">
        <v>2</v>
      </c>
      <c r="CE1274">
        <v>1</v>
      </c>
      <c r="CF1274">
        <v>3</v>
      </c>
      <c r="CG1274">
        <v>4</v>
      </c>
      <c r="CH1274">
        <v>7</v>
      </c>
      <c r="CI1274">
        <v>0</v>
      </c>
      <c r="CJ1274">
        <v>53993</v>
      </c>
      <c r="CK1274">
        <v>1.5001944696534735</v>
      </c>
      <c r="CL1274">
        <v>0.62209622239766504</v>
      </c>
      <c r="CM1274">
        <v>259</v>
      </c>
      <c r="CN1274">
        <v>-0.29889632359936613</v>
      </c>
      <c r="CO1274">
        <v>4278</v>
      </c>
      <c r="CP1274">
        <v>0.112202102</v>
      </c>
      <c r="CQ1274">
        <v>2.6313409999999999E-2</v>
      </c>
      <c r="CR1274">
        <v>46517</v>
      </c>
      <c r="CS1274">
        <v>0.86699999999999999</v>
      </c>
      <c r="CT1274">
        <v>47329</v>
      </c>
      <c r="CU1274">
        <v>0.87097568482999999</v>
      </c>
      <c r="CV1274">
        <v>126</v>
      </c>
      <c r="CW1274">
        <v>19</v>
      </c>
      <c r="CX1274">
        <v>18</v>
      </c>
      <c r="CY1274">
        <v>1444</v>
      </c>
      <c r="CZ1274">
        <v>1992</v>
      </c>
      <c r="DA1274" s="2">
        <v>19304</v>
      </c>
      <c r="DB1274" s="2">
        <v>3305</v>
      </c>
      <c r="DC1274" s="2">
        <v>130.84</v>
      </c>
      <c r="DD1274" s="2">
        <v>1905</v>
      </c>
      <c r="DE1274">
        <v>513</v>
      </c>
      <c r="DF1274">
        <v>42</v>
      </c>
      <c r="DG1274">
        <v>22.11</v>
      </c>
      <c r="DH1274">
        <v>20.27</v>
      </c>
      <c r="DI1274" s="2">
        <v>14.74</v>
      </c>
      <c r="DJ1274">
        <v>-1.63</v>
      </c>
      <c r="DK1274">
        <v>0.88117908117477839</v>
      </c>
      <c r="DL1274">
        <v>3.4795763993948563E-2</v>
      </c>
      <c r="DM1274">
        <v>12472</v>
      </c>
      <c r="DN1274">
        <v>230.4</v>
      </c>
      <c r="DO1274">
        <v>0.44</v>
      </c>
      <c r="DP1274">
        <v>10252.01</v>
      </c>
      <c r="DQ1274" s="2">
        <v>0</v>
      </c>
      <c r="DR1274" s="2">
        <v>987.08946598000011</v>
      </c>
      <c r="DS1274">
        <v>1.6801657863565458E-3</v>
      </c>
      <c r="DT1274">
        <v>6.0242791154843802</v>
      </c>
      <c r="DU1274">
        <v>3523306.8698259788</v>
      </c>
      <c r="DV1274">
        <v>1</v>
      </c>
    </row>
    <row r="1275" spans="1:126" x14ac:dyDescent="0.15">
      <c r="A1275" t="s">
        <v>2100</v>
      </c>
      <c r="B1275" t="s">
        <v>392</v>
      </c>
      <c r="C1275">
        <v>26</v>
      </c>
      <c r="D1275">
        <v>159</v>
      </c>
      <c r="E1275" t="s">
        <v>2241</v>
      </c>
      <c r="F1275">
        <v>26159</v>
      </c>
      <c r="G1275" t="s">
        <v>6259</v>
      </c>
      <c r="H1275">
        <v>82.7</v>
      </c>
      <c r="I1275">
        <v>3.9</v>
      </c>
      <c r="J1275">
        <v>0.7</v>
      </c>
      <c r="K1275">
        <v>0.4</v>
      </c>
      <c r="L1275">
        <v>2.1</v>
      </c>
      <c r="M1275">
        <v>10.199999999999999</v>
      </c>
      <c r="N1275">
        <f t="shared" si="82"/>
        <v>6963.6</v>
      </c>
      <c r="O1275">
        <f t="shared" si="80"/>
        <v>3036.3999999999996</v>
      </c>
      <c r="P1275">
        <f t="shared" si="81"/>
        <v>3.6436800000000007</v>
      </c>
      <c r="Q1275" s="4">
        <v>26159</v>
      </c>
      <c r="R1275" s="5">
        <v>42.282150000000001</v>
      </c>
      <c r="S1275" s="5">
        <v>-86.306076000000004</v>
      </c>
      <c r="T1275">
        <v>2</v>
      </c>
      <c r="U1275">
        <v>0.12626633798285028</v>
      </c>
      <c r="V1275">
        <v>76149</v>
      </c>
      <c r="W1275">
        <v>75569</v>
      </c>
      <c r="X1275">
        <v>75351</v>
      </c>
      <c r="Y1275">
        <v>75013</v>
      </c>
      <c r="Z1275">
        <v>39239</v>
      </c>
      <c r="AA1275">
        <v>26145</v>
      </c>
      <c r="AB1275">
        <v>28745.220000000005</v>
      </c>
      <c r="AC1275">
        <v>46008</v>
      </c>
      <c r="AD1275">
        <v>6</v>
      </c>
      <c r="AE1275">
        <v>7.9627344029939887E-5</v>
      </c>
      <c r="AF1275">
        <v>182</v>
      </c>
      <c r="AG1275">
        <v>1113</v>
      </c>
      <c r="AH1275">
        <v>0.16352201257861634</v>
      </c>
      <c r="AI1275" s="3">
        <v>175121</v>
      </c>
      <c r="AJ1275" s="3">
        <v>388980.37281575002</v>
      </c>
      <c r="AK1275">
        <v>50</v>
      </c>
      <c r="AL1275">
        <v>697779.19999999995</v>
      </c>
      <c r="AM1275">
        <v>225697</v>
      </c>
      <c r="AN1275">
        <v>147314</v>
      </c>
      <c r="AO1275">
        <v>373011</v>
      </c>
      <c r="AP1275">
        <v>10</v>
      </c>
      <c r="AQ1275">
        <v>6</v>
      </c>
      <c r="AR1275">
        <v>16</v>
      </c>
      <c r="AS1275">
        <v>0.21172703092537945</v>
      </c>
      <c r="AT1275">
        <v>16</v>
      </c>
      <c r="AU1275">
        <v>66</v>
      </c>
      <c r="AV1275">
        <f t="shared" si="79"/>
        <v>82</v>
      </c>
      <c r="AW1275">
        <v>45920</v>
      </c>
      <c r="AX1275">
        <v>0.61</v>
      </c>
      <c r="AY1275">
        <v>504341439.03670299</v>
      </c>
      <c r="AZ1275">
        <v>504341.43903670297</v>
      </c>
      <c r="BA1275">
        <v>6674.1912446938004</v>
      </c>
      <c r="BB1275">
        <v>1.4983088786900325</v>
      </c>
      <c r="BC1275">
        <v>34193</v>
      </c>
      <c r="BD1275">
        <v>32650</v>
      </c>
      <c r="BE1275">
        <v>1543</v>
      </c>
      <c r="BF1275">
        <v>2.0262905619246478E-2</v>
      </c>
      <c r="BG1275">
        <v>660976</v>
      </c>
      <c r="BH1275">
        <v>8.7719605579222577</v>
      </c>
      <c r="BI1275">
        <v>8870</v>
      </c>
      <c r="BJ1275">
        <v>61</v>
      </c>
      <c r="BK1275">
        <v>10</v>
      </c>
      <c r="BL1275">
        <v>4</v>
      </c>
      <c r="BM1275">
        <v>0</v>
      </c>
      <c r="BN1275">
        <v>0</v>
      </c>
      <c r="BO1275">
        <v>6</v>
      </c>
      <c r="BP1275">
        <v>4</v>
      </c>
      <c r="BQ1275">
        <v>2</v>
      </c>
      <c r="BR1275">
        <v>5</v>
      </c>
      <c r="BS1275">
        <v>0</v>
      </c>
      <c r="BT1275">
        <v>78227</v>
      </c>
      <c r="BU1275">
        <v>0.77</v>
      </c>
      <c r="BV1275">
        <v>0.59580809999999995</v>
      </c>
      <c r="BW1275">
        <v>345</v>
      </c>
      <c r="BX1275">
        <v>1.176064</v>
      </c>
      <c r="BY1275">
        <v>-0.53155529999999995</v>
      </c>
      <c r="BZ1275">
        <v>57</v>
      </c>
      <c r="CA1275">
        <v>10</v>
      </c>
      <c r="CB1275">
        <v>1</v>
      </c>
      <c r="CC1275">
        <v>2</v>
      </c>
      <c r="CD1275">
        <v>2</v>
      </c>
      <c r="CE1275">
        <v>4</v>
      </c>
      <c r="CF1275">
        <v>4</v>
      </c>
      <c r="CG1275">
        <v>3</v>
      </c>
      <c r="CH1275">
        <v>6</v>
      </c>
      <c r="CI1275">
        <v>0</v>
      </c>
      <c r="CJ1275">
        <v>75177</v>
      </c>
      <c r="CK1275">
        <v>1.1838727270308738</v>
      </c>
      <c r="CL1275">
        <v>0.59405528620015924</v>
      </c>
      <c r="CM1275">
        <v>330</v>
      </c>
      <c r="CN1275">
        <v>-0.74052800740457614</v>
      </c>
      <c r="CO1275">
        <v>7995</v>
      </c>
      <c r="CP1275">
        <v>-0.22674092109999999</v>
      </c>
      <c r="CQ1275">
        <v>-0.27101540740000002</v>
      </c>
      <c r="CR1275">
        <v>65167</v>
      </c>
      <c r="CS1275">
        <v>0.86900000000000011</v>
      </c>
      <c r="CT1275">
        <v>62671</v>
      </c>
      <c r="CU1275">
        <v>0.85684309216999988</v>
      </c>
      <c r="CV1275">
        <v>74</v>
      </c>
      <c r="CW1275">
        <v>26</v>
      </c>
      <c r="CX1275">
        <v>41</v>
      </c>
      <c r="CY1275">
        <v>6183</v>
      </c>
      <c r="CZ1275">
        <v>1716</v>
      </c>
      <c r="DA1275" s="2">
        <v>31709</v>
      </c>
      <c r="DB1275" s="2">
        <v>5570</v>
      </c>
      <c r="DC1275" s="2">
        <v>139.16</v>
      </c>
      <c r="DD1275" s="2">
        <v>9117</v>
      </c>
      <c r="DE1275">
        <v>542</v>
      </c>
      <c r="DF1275">
        <v>102</v>
      </c>
      <c r="DG1275">
        <v>13.25</v>
      </c>
      <c r="DH1275">
        <v>14.58</v>
      </c>
      <c r="DI1275" s="2">
        <v>17.23</v>
      </c>
      <c r="DJ1275">
        <v>-0.61</v>
      </c>
      <c r="DK1275">
        <v>0.7878895163915236</v>
      </c>
      <c r="DL1275">
        <v>5.3908355795148251E-3</v>
      </c>
      <c r="DM1275">
        <v>129</v>
      </c>
      <c r="DN1275">
        <v>109.4</v>
      </c>
      <c r="DO1275">
        <v>0.26800000000000002</v>
      </c>
      <c r="DP1275">
        <v>1555.5500000000002</v>
      </c>
      <c r="DQ1275" s="2">
        <v>0</v>
      </c>
      <c r="DR1275" s="2">
        <v>971.93556867999985</v>
      </c>
      <c r="DS1275">
        <v>1.2758108087536999E-3</v>
      </c>
      <c r="DT1275">
        <v>3.57648905625839</v>
      </c>
      <c r="DU1275">
        <v>2495599.6724847341</v>
      </c>
      <c r="DV1275">
        <v>0</v>
      </c>
    </row>
    <row r="1276" spans="1:126" x14ac:dyDescent="0.15">
      <c r="A1276" t="s">
        <v>2100</v>
      </c>
      <c r="B1276" t="s">
        <v>2242</v>
      </c>
      <c r="C1276">
        <v>26</v>
      </c>
      <c r="D1276">
        <v>161</v>
      </c>
      <c r="E1276" t="s">
        <v>2243</v>
      </c>
      <c r="F1276">
        <v>26161</v>
      </c>
      <c r="G1276" t="s">
        <v>6260</v>
      </c>
      <c r="H1276">
        <v>72.099999999999994</v>
      </c>
      <c r="I1276">
        <v>12.5</v>
      </c>
      <c r="J1276">
        <v>0.3</v>
      </c>
      <c r="K1276">
        <v>7.8</v>
      </c>
      <c r="L1276">
        <v>3.2</v>
      </c>
      <c r="M1276">
        <v>4</v>
      </c>
      <c r="N1276">
        <f t="shared" si="82"/>
        <v>5441.829999999999</v>
      </c>
      <c r="O1276">
        <f t="shared" si="80"/>
        <v>4558.170000000001</v>
      </c>
      <c r="P1276">
        <f t="shared" si="81"/>
        <v>5.4698040000000034</v>
      </c>
      <c r="Q1276" s="4">
        <v>26161</v>
      </c>
      <c r="R1276" s="5">
        <v>42.252327000000001</v>
      </c>
      <c r="S1276" s="5">
        <v>-83.844633999999999</v>
      </c>
      <c r="T1276">
        <v>2</v>
      </c>
      <c r="U1276">
        <v>5.622768370940795E-2</v>
      </c>
      <c r="V1276">
        <v>346010</v>
      </c>
      <c r="W1276">
        <v>351454</v>
      </c>
      <c r="X1276">
        <v>354092</v>
      </c>
      <c r="Y1276">
        <v>361815</v>
      </c>
      <c r="Z1276">
        <v>178847</v>
      </c>
      <c r="AA1276">
        <v>26147</v>
      </c>
      <c r="AB1276">
        <v>141477.723</v>
      </c>
      <c r="AC1276">
        <v>61003</v>
      </c>
      <c r="AD1276">
        <v>16</v>
      </c>
      <c r="AE1276">
        <v>4.5185996859573216E-5</v>
      </c>
      <c r="AF1276">
        <v>183</v>
      </c>
      <c r="AG1276">
        <v>1236</v>
      </c>
      <c r="AH1276">
        <v>0.14805825242718446</v>
      </c>
      <c r="AI1276" s="3">
        <v>170154</v>
      </c>
      <c r="AJ1276" s="3">
        <v>451815.10400219</v>
      </c>
      <c r="AK1276">
        <v>40</v>
      </c>
      <c r="AL1276">
        <v>462457.60000000003</v>
      </c>
      <c r="AM1276">
        <v>380915</v>
      </c>
      <c r="AN1276">
        <v>114130</v>
      </c>
      <c r="AO1276">
        <v>495045</v>
      </c>
      <c r="AP1276">
        <v>26</v>
      </c>
      <c r="AQ1276">
        <v>7</v>
      </c>
      <c r="AR1276">
        <v>33</v>
      </c>
      <c r="AS1276">
        <v>9.3895644949267901E-2</v>
      </c>
      <c r="AT1276">
        <v>37</v>
      </c>
      <c r="AU1276">
        <v>316</v>
      </c>
      <c r="AV1276">
        <f t="shared" si="79"/>
        <v>353</v>
      </c>
      <c r="AW1276">
        <v>312586</v>
      </c>
      <c r="AX1276">
        <v>0.92999999999999994</v>
      </c>
      <c r="AY1276">
        <v>947301662.42823601</v>
      </c>
      <c r="AZ1276">
        <v>947301.66242823598</v>
      </c>
      <c r="BA1276">
        <v>2920.5106962221298</v>
      </c>
      <c r="BB1276">
        <v>3.4240586801944088</v>
      </c>
      <c r="BC1276">
        <v>341614</v>
      </c>
      <c r="BD1276">
        <v>134502</v>
      </c>
      <c r="BE1276">
        <v>207112</v>
      </c>
      <c r="BF1276">
        <v>0.59857229559839309</v>
      </c>
      <c r="BG1276">
        <v>8210708</v>
      </c>
      <c r="BH1276">
        <v>23.188064118929542</v>
      </c>
      <c r="BI1276">
        <v>24592</v>
      </c>
      <c r="BJ1276">
        <v>196</v>
      </c>
      <c r="BK1276">
        <v>38</v>
      </c>
      <c r="BL1276">
        <v>19</v>
      </c>
      <c r="BM1276">
        <v>2</v>
      </c>
      <c r="BN1276">
        <v>19</v>
      </c>
      <c r="BO1276">
        <v>29</v>
      </c>
      <c r="BP1276">
        <v>6</v>
      </c>
      <c r="BQ1276">
        <v>39</v>
      </c>
      <c r="BR1276">
        <v>20</v>
      </c>
      <c r="BS1276">
        <v>1</v>
      </c>
      <c r="BT1276">
        <v>347563</v>
      </c>
      <c r="BU1276">
        <v>0.81</v>
      </c>
      <c r="BV1276">
        <v>0.68542800000000004</v>
      </c>
      <c r="BW1276">
        <v>2211</v>
      </c>
      <c r="BX1276">
        <v>1.0616779999999999</v>
      </c>
      <c r="BY1276">
        <v>9.5533400000000004E-2</v>
      </c>
      <c r="BZ1276">
        <v>197</v>
      </c>
      <c r="CA1276">
        <v>29</v>
      </c>
      <c r="CB1276">
        <v>20</v>
      </c>
      <c r="CC1276">
        <v>3</v>
      </c>
      <c r="CD1276">
        <v>18</v>
      </c>
      <c r="CE1276">
        <v>32</v>
      </c>
      <c r="CF1276">
        <v>5</v>
      </c>
      <c r="CG1276">
        <v>49</v>
      </c>
      <c r="CH1276">
        <v>17</v>
      </c>
      <c r="CI1276">
        <v>1</v>
      </c>
      <c r="CJ1276">
        <v>357029</v>
      </c>
      <c r="CK1276">
        <v>1.039131275050486</v>
      </c>
      <c r="CL1276">
        <v>0.64499816835345747</v>
      </c>
      <c r="CM1276">
        <v>1963</v>
      </c>
      <c r="CN1276">
        <v>-0.48332171475642177</v>
      </c>
      <c r="CO1276">
        <v>97321.000000000015</v>
      </c>
      <c r="CP1276">
        <v>0.97711599199999999</v>
      </c>
      <c r="CQ1276">
        <v>1.3514747229999999</v>
      </c>
      <c r="CR1276">
        <v>308590</v>
      </c>
      <c r="CS1276">
        <v>0.85699999999999998</v>
      </c>
      <c r="CT1276">
        <v>306911</v>
      </c>
      <c r="CU1276">
        <v>0.90936171519599995</v>
      </c>
      <c r="CV1276">
        <v>1587</v>
      </c>
      <c r="CW1276">
        <v>576</v>
      </c>
      <c r="CX1276">
        <v>629</v>
      </c>
      <c r="CY1276">
        <v>1388</v>
      </c>
      <c r="CZ1276">
        <v>1944</v>
      </c>
      <c r="DA1276" s="2">
        <v>259217</v>
      </c>
      <c r="DB1276" s="2">
        <v>60250</v>
      </c>
      <c r="DC1276" s="2">
        <v>294.14999999999998</v>
      </c>
      <c r="DD1276" s="2">
        <v>91710</v>
      </c>
      <c r="DE1276">
        <v>660</v>
      </c>
      <c r="DF1276">
        <v>91</v>
      </c>
      <c r="DG1276">
        <v>63.8</v>
      </c>
      <c r="DH1276">
        <v>4.2300000000000004</v>
      </c>
      <c r="DI1276" s="2">
        <v>17.22</v>
      </c>
      <c r="DJ1276">
        <v>-2.19</v>
      </c>
      <c r="DK1276">
        <v>0.92114202428388403</v>
      </c>
      <c r="DL1276">
        <v>1.5372168284789644E-2</v>
      </c>
      <c r="DM1276">
        <v>605</v>
      </c>
      <c r="DN1276">
        <v>116</v>
      </c>
      <c r="DO1276">
        <v>0.25</v>
      </c>
      <c r="DP1276">
        <v>613.77</v>
      </c>
      <c r="DQ1276" s="2">
        <v>0</v>
      </c>
      <c r="DR1276" s="2">
        <v>9463.2670738100041</v>
      </c>
      <c r="DS1276">
        <v>2.1525325501318224E-2</v>
      </c>
      <c r="DT1276">
        <v>4.6250167382649501</v>
      </c>
      <c r="DU1276">
        <v>2138874.1407378372</v>
      </c>
      <c r="DV1276">
        <v>0</v>
      </c>
    </row>
    <row r="1277" spans="1:126" x14ac:dyDescent="0.15">
      <c r="A1277" t="s">
        <v>2100</v>
      </c>
      <c r="B1277" t="s">
        <v>1020</v>
      </c>
      <c r="C1277">
        <v>26</v>
      </c>
      <c r="D1277">
        <v>163</v>
      </c>
      <c r="E1277" t="s">
        <v>2244</v>
      </c>
      <c r="F1277">
        <v>26163</v>
      </c>
      <c r="G1277" t="s">
        <v>6261</v>
      </c>
      <c r="H1277">
        <v>49.6</v>
      </c>
      <c r="I1277">
        <v>40.299999999999997</v>
      </c>
      <c r="J1277">
        <v>0.3</v>
      </c>
      <c r="K1277">
        <v>2.5</v>
      </c>
      <c r="L1277">
        <v>2.1</v>
      </c>
      <c r="M1277">
        <v>5.2</v>
      </c>
      <c r="N1277">
        <f t="shared" si="82"/>
        <v>4122.04</v>
      </c>
      <c r="O1277">
        <f t="shared" si="80"/>
        <v>5877.96</v>
      </c>
      <c r="P1277">
        <f t="shared" si="81"/>
        <v>7.0535520000000025</v>
      </c>
      <c r="Q1277" s="4">
        <v>26163</v>
      </c>
      <c r="R1277" s="5">
        <v>42.284663999999999</v>
      </c>
      <c r="S1277" s="5">
        <v>-83.261953000000005</v>
      </c>
      <c r="T1277">
        <v>1</v>
      </c>
      <c r="U1277">
        <v>0.12215736901144168</v>
      </c>
      <c r="V1277">
        <v>1822469</v>
      </c>
      <c r="W1277">
        <v>1790078</v>
      </c>
      <c r="X1277">
        <v>1778969</v>
      </c>
      <c r="Y1277">
        <v>1762098</v>
      </c>
      <c r="Z1277">
        <v>930880</v>
      </c>
      <c r="AA1277">
        <v>26149</v>
      </c>
      <c r="AB1277">
        <v>659328.054</v>
      </c>
      <c r="AC1277">
        <v>41210</v>
      </c>
      <c r="AD1277">
        <v>28</v>
      </c>
      <c r="AE1277">
        <v>1.5739453582383953E-5</v>
      </c>
      <c r="AF1277">
        <v>74</v>
      </c>
      <c r="AG1277">
        <v>287</v>
      </c>
      <c r="AH1277">
        <v>0.25783972125435539</v>
      </c>
      <c r="AI1277" s="3">
        <v>15767</v>
      </c>
      <c r="AJ1277" s="3">
        <v>391689.10520789004</v>
      </c>
      <c r="AK1277">
        <v>15</v>
      </c>
      <c r="AL1277">
        <v>430246.40000000002</v>
      </c>
      <c r="AM1277">
        <v>446979</v>
      </c>
      <c r="AN1277">
        <v>23219</v>
      </c>
      <c r="AO1277">
        <v>470198</v>
      </c>
      <c r="AP1277">
        <v>139</v>
      </c>
      <c r="AQ1277">
        <v>17</v>
      </c>
      <c r="AR1277">
        <v>156</v>
      </c>
      <c r="AS1277">
        <v>8.7147040520022034E-2</v>
      </c>
      <c r="AT1277">
        <v>160</v>
      </c>
      <c r="AU1277">
        <v>1302</v>
      </c>
      <c r="AV1277">
        <f t="shared" si="79"/>
        <v>1462</v>
      </c>
      <c r="AW1277">
        <v>1913487</v>
      </c>
      <c r="AX1277">
        <v>0.97</v>
      </c>
      <c r="AY1277">
        <v>4182233555.7976298</v>
      </c>
      <c r="AZ1277">
        <v>4182233.55579763</v>
      </c>
      <c r="BA1277">
        <v>2027.7799617002299</v>
      </c>
      <c r="BB1277">
        <v>4.9315015380738423</v>
      </c>
      <c r="BC1277">
        <v>1370077</v>
      </c>
      <c r="BD1277">
        <v>1010032</v>
      </c>
      <c r="BE1277">
        <v>360045</v>
      </c>
      <c r="BF1277">
        <v>0.19755891595412597</v>
      </c>
      <c r="BG1277">
        <v>50479924</v>
      </c>
      <c r="BH1277">
        <v>28.375943594295347</v>
      </c>
      <c r="BI1277">
        <v>179038</v>
      </c>
      <c r="BJ1277">
        <v>850</v>
      </c>
      <c r="BK1277">
        <v>165</v>
      </c>
      <c r="BL1277">
        <v>45</v>
      </c>
      <c r="BM1277">
        <v>7</v>
      </c>
      <c r="BN1277">
        <v>25</v>
      </c>
      <c r="BO1277">
        <v>153</v>
      </c>
      <c r="BP1277">
        <v>36</v>
      </c>
      <c r="BQ1277">
        <v>119</v>
      </c>
      <c r="BR1277">
        <v>22</v>
      </c>
      <c r="BS1277">
        <v>5</v>
      </c>
      <c r="BT1277">
        <v>1900000</v>
      </c>
      <c r="BU1277">
        <v>0.74</v>
      </c>
      <c r="BV1277">
        <v>0.61739529999999998</v>
      </c>
      <c r="BW1277">
        <v>8570</v>
      </c>
      <c r="BX1277">
        <v>0.74097230000000003</v>
      </c>
      <c r="BY1277">
        <v>-0.74143300000000001</v>
      </c>
      <c r="BZ1277">
        <v>780</v>
      </c>
      <c r="CA1277">
        <v>129</v>
      </c>
      <c r="CB1277">
        <v>35</v>
      </c>
      <c r="CC1277">
        <v>4</v>
      </c>
      <c r="CD1277">
        <v>36</v>
      </c>
      <c r="CE1277">
        <v>128</v>
      </c>
      <c r="CF1277">
        <v>27</v>
      </c>
      <c r="CG1277">
        <v>108</v>
      </c>
      <c r="CH1277">
        <v>24</v>
      </c>
      <c r="CI1277">
        <v>7</v>
      </c>
      <c r="CJ1277">
        <v>1766008</v>
      </c>
      <c r="CK1277">
        <v>0.72366603095795723</v>
      </c>
      <c r="CL1277">
        <v>0.59036770574856379</v>
      </c>
      <c r="CM1277">
        <v>6766</v>
      </c>
      <c r="CN1277">
        <v>-1.2549405927008848</v>
      </c>
      <c r="CO1277">
        <v>216287</v>
      </c>
      <c r="CP1277">
        <v>-2.0121166862000002</v>
      </c>
      <c r="CQ1277">
        <v>-1.13996217</v>
      </c>
      <c r="CR1277">
        <v>1364745</v>
      </c>
      <c r="CS1277">
        <v>0.78</v>
      </c>
      <c r="CT1277">
        <v>1503537</v>
      </c>
      <c r="CU1277">
        <v>0.8454564793599999</v>
      </c>
      <c r="CV1277">
        <v>4207</v>
      </c>
      <c r="CW1277">
        <v>1132</v>
      </c>
      <c r="CX1277">
        <v>1164</v>
      </c>
      <c r="CY1277">
        <v>998</v>
      </c>
      <c r="CZ1277">
        <v>475</v>
      </c>
      <c r="DA1277" s="2">
        <v>933073</v>
      </c>
      <c r="DB1277" s="2">
        <v>150265</v>
      </c>
      <c r="DC1277" s="2">
        <v>158.79</v>
      </c>
      <c r="DD1277" s="2">
        <v>830779</v>
      </c>
      <c r="DE1277">
        <v>189</v>
      </c>
      <c r="DF1277">
        <v>53</v>
      </c>
      <c r="DG1277">
        <v>25.52</v>
      </c>
      <c r="DH1277">
        <v>3.44</v>
      </c>
      <c r="DI1277" s="2">
        <v>7.1</v>
      </c>
      <c r="DJ1277">
        <v>-1.73</v>
      </c>
      <c r="DK1277">
        <v>0.92598465148728359</v>
      </c>
      <c r="DL1277">
        <v>1.3937282229965157E-2</v>
      </c>
      <c r="DM1277">
        <v>25</v>
      </c>
      <c r="DN1277">
        <v>16.899999999999999</v>
      </c>
      <c r="DO1277">
        <v>3.7999999999999999E-2</v>
      </c>
      <c r="DP1277">
        <v>0</v>
      </c>
      <c r="DQ1277" s="2">
        <v>0</v>
      </c>
      <c r="DR1277" s="2">
        <v>2574.7112829899984</v>
      </c>
      <c r="DS1277">
        <v>2.1184253004790463E-2</v>
      </c>
      <c r="DT1277">
        <v>4.1578594446114003</v>
      </c>
      <c r="DU1277">
        <v>1788904.0577500544</v>
      </c>
      <c r="DV1277">
        <v>0</v>
      </c>
    </row>
    <row r="1278" spans="1:126" x14ac:dyDescent="0.15">
      <c r="A1278" t="s">
        <v>2100</v>
      </c>
      <c r="B1278" t="s">
        <v>2245</v>
      </c>
      <c r="C1278">
        <v>26</v>
      </c>
      <c r="D1278">
        <v>165</v>
      </c>
      <c r="E1278" t="s">
        <v>2246</v>
      </c>
      <c r="F1278">
        <v>26165</v>
      </c>
      <c r="G1278" t="s">
        <v>6262</v>
      </c>
      <c r="H1278">
        <v>95.5</v>
      </c>
      <c r="I1278">
        <v>0.4</v>
      </c>
      <c r="J1278">
        <v>0.6</v>
      </c>
      <c r="K1278">
        <v>0.6</v>
      </c>
      <c r="L1278">
        <v>1.4</v>
      </c>
      <c r="M1278">
        <v>1.6</v>
      </c>
      <c r="N1278">
        <f t="shared" si="82"/>
        <v>9125.65</v>
      </c>
      <c r="O1278">
        <f t="shared" si="80"/>
        <v>874.35000000000036</v>
      </c>
      <c r="P1278">
        <f t="shared" si="81"/>
        <v>1.0492200000000007</v>
      </c>
      <c r="Q1278" s="4">
        <v>26165</v>
      </c>
      <c r="R1278" s="5">
        <v>44.331375000000001</v>
      </c>
      <c r="S1278" s="5">
        <v>-85.570046000000005</v>
      </c>
      <c r="T1278">
        <v>7</v>
      </c>
      <c r="U1278">
        <v>9.91271512396035E-2</v>
      </c>
      <c r="V1278">
        <v>32694</v>
      </c>
      <c r="W1278">
        <v>32699</v>
      </c>
      <c r="X1278">
        <v>32751</v>
      </c>
      <c r="Y1278">
        <v>32886</v>
      </c>
      <c r="Z1278">
        <v>17008</v>
      </c>
      <c r="AA1278">
        <v>26151</v>
      </c>
      <c r="AB1278">
        <v>12168.554</v>
      </c>
      <c r="AC1278">
        <v>41534</v>
      </c>
      <c r="AD1278">
        <v>1</v>
      </c>
      <c r="AE1278">
        <v>3.0533418826906046E-5</v>
      </c>
      <c r="AF1278">
        <v>60</v>
      </c>
      <c r="AG1278">
        <v>357</v>
      </c>
      <c r="AH1278">
        <v>0.16806722689075632</v>
      </c>
      <c r="AI1278" s="3">
        <v>40333</v>
      </c>
      <c r="AJ1278" s="3">
        <v>361600.81980319502</v>
      </c>
      <c r="AK1278">
        <v>70</v>
      </c>
      <c r="AL1278">
        <v>368563.20000000001</v>
      </c>
      <c r="AM1278">
        <v>411557</v>
      </c>
      <c r="AN1278">
        <v>17020</v>
      </c>
      <c r="AO1278">
        <v>428577</v>
      </c>
      <c r="AP1278">
        <v>1</v>
      </c>
      <c r="AQ1278">
        <v>0</v>
      </c>
      <c r="AR1278">
        <v>1</v>
      </c>
      <c r="AS1278">
        <v>3.0581974983944465E-2</v>
      </c>
      <c r="AT1278">
        <v>1</v>
      </c>
      <c r="AU1278">
        <v>45</v>
      </c>
      <c r="AV1278">
        <f t="shared" si="79"/>
        <v>46</v>
      </c>
      <c r="AW1278">
        <v>22812</v>
      </c>
      <c r="AX1278">
        <v>0.69</v>
      </c>
      <c r="AY1278">
        <v>257961057.144705</v>
      </c>
      <c r="AZ1278">
        <v>257961.057144705</v>
      </c>
      <c r="BA1278">
        <v>8460.9899302137292</v>
      </c>
      <c r="BB1278">
        <v>1.1818947998378477</v>
      </c>
      <c r="BC1278">
        <v>22468</v>
      </c>
      <c r="BD1278">
        <v>9801</v>
      </c>
      <c r="BE1278">
        <v>12667</v>
      </c>
      <c r="BF1278">
        <v>0.38744112069492875</v>
      </c>
      <c r="BG1278">
        <v>460109</v>
      </c>
      <c r="BH1278">
        <v>14.048700803028915</v>
      </c>
      <c r="BI1278">
        <v>3907</v>
      </c>
      <c r="BJ1278">
        <v>20</v>
      </c>
      <c r="BK1278">
        <v>5</v>
      </c>
      <c r="BL1278">
        <v>3</v>
      </c>
      <c r="BM1278">
        <v>0</v>
      </c>
      <c r="BN1278">
        <v>1</v>
      </c>
      <c r="BO1278">
        <v>2</v>
      </c>
      <c r="BP1278">
        <v>2</v>
      </c>
      <c r="BQ1278">
        <v>6</v>
      </c>
      <c r="BR1278">
        <v>4</v>
      </c>
      <c r="BS1278">
        <v>0</v>
      </c>
      <c r="BT1278">
        <v>31553</v>
      </c>
      <c r="BU1278">
        <v>0.7</v>
      </c>
      <c r="BV1278">
        <v>0.64590959999999997</v>
      </c>
      <c r="BW1278">
        <v>180</v>
      </c>
      <c r="BX1278">
        <v>1.3627860000000001</v>
      </c>
      <c r="BY1278">
        <v>0.11180229999999999</v>
      </c>
      <c r="BZ1278">
        <v>24</v>
      </c>
      <c r="CA1278">
        <v>4</v>
      </c>
      <c r="CB1278">
        <v>1</v>
      </c>
      <c r="CC1278">
        <v>0</v>
      </c>
      <c r="CD1278">
        <v>0</v>
      </c>
      <c r="CE1278">
        <v>2</v>
      </c>
      <c r="CF1278">
        <v>1</v>
      </c>
      <c r="CG1278">
        <v>7</v>
      </c>
      <c r="CH1278">
        <v>5</v>
      </c>
      <c r="CI1278">
        <v>1</v>
      </c>
      <c r="CJ1278">
        <v>32922</v>
      </c>
      <c r="CK1278">
        <v>1.3668671405139419</v>
      </c>
      <c r="CL1278">
        <v>0.59845279825939801</v>
      </c>
      <c r="CM1278">
        <v>169</v>
      </c>
      <c r="CN1278">
        <v>-0.4048879277126165</v>
      </c>
      <c r="CO1278">
        <v>2939</v>
      </c>
      <c r="CP1278">
        <v>-0.32313456569999999</v>
      </c>
      <c r="CQ1278">
        <v>-0.1408631353</v>
      </c>
      <c r="CR1278">
        <v>28203</v>
      </c>
      <c r="CS1278">
        <v>0.85299999999999998</v>
      </c>
      <c r="CT1278">
        <v>27888</v>
      </c>
      <c r="CU1278">
        <v>0.85961657390000001</v>
      </c>
      <c r="CV1278">
        <v>64</v>
      </c>
      <c r="CW1278">
        <v>19</v>
      </c>
      <c r="CX1278">
        <v>33</v>
      </c>
      <c r="CY1278">
        <v>242</v>
      </c>
      <c r="CZ1278">
        <v>530</v>
      </c>
      <c r="DA1278" s="2">
        <v>17902</v>
      </c>
      <c r="DB1278" s="2">
        <v>2450</v>
      </c>
      <c r="DC1278" s="2">
        <v>156.22999999999999</v>
      </c>
      <c r="DD1278" s="2">
        <v>1245</v>
      </c>
      <c r="DE1278">
        <v>178</v>
      </c>
      <c r="DF1278">
        <v>8</v>
      </c>
      <c r="DG1278">
        <v>45.95</v>
      </c>
      <c r="DH1278">
        <v>12.25</v>
      </c>
      <c r="DI1278" s="2">
        <v>15.32</v>
      </c>
      <c r="DJ1278">
        <v>-0.76</v>
      </c>
      <c r="DK1278">
        <v>1</v>
      </c>
      <c r="DL1278">
        <v>0</v>
      </c>
      <c r="DM1278">
        <v>75</v>
      </c>
      <c r="DN1278">
        <v>9.1</v>
      </c>
      <c r="DO1278">
        <v>2.6000000000000002E-2</v>
      </c>
      <c r="DP1278">
        <v>100.30000000000001</v>
      </c>
      <c r="DQ1278" s="2">
        <v>96456</v>
      </c>
      <c r="DR1278" s="2">
        <v>1108.9323392600004</v>
      </c>
      <c r="DS1278">
        <v>3.7840701168301927E-3</v>
      </c>
      <c r="DT1278">
        <v>5.2427831662512796</v>
      </c>
      <c r="DU1278">
        <v>1932296.9406597037</v>
      </c>
      <c r="DV1278">
        <v>1</v>
      </c>
    </row>
    <row r="1279" spans="1:126" x14ac:dyDescent="0.15">
      <c r="A1279" t="s">
        <v>2247</v>
      </c>
      <c r="B1279" t="s">
        <v>2248</v>
      </c>
      <c r="C1279">
        <v>27</v>
      </c>
      <c r="D1279">
        <v>1</v>
      </c>
      <c r="E1279" t="s">
        <v>2249</v>
      </c>
      <c r="F1279">
        <v>27001</v>
      </c>
      <c r="G1279" t="s">
        <v>6263</v>
      </c>
      <c r="H1279">
        <v>95</v>
      </c>
      <c r="I1279">
        <v>0.3</v>
      </c>
      <c r="J1279">
        <v>2.2999999999999998</v>
      </c>
      <c r="K1279">
        <v>0.2</v>
      </c>
      <c r="L1279">
        <v>1.2</v>
      </c>
      <c r="M1279">
        <v>0.9</v>
      </c>
      <c r="N1279">
        <f t="shared" si="82"/>
        <v>9032.6700000000019</v>
      </c>
      <c r="O1279">
        <f t="shared" si="80"/>
        <v>967.32999999999811</v>
      </c>
      <c r="P1279">
        <f t="shared" si="81"/>
        <v>1.1607959999999982</v>
      </c>
      <c r="Q1279" s="4">
        <v>27001</v>
      </c>
      <c r="R1279" s="5">
        <v>46.602446</v>
      </c>
      <c r="S1279" s="5">
        <v>-93.419759999999997</v>
      </c>
      <c r="T1279">
        <v>8</v>
      </c>
      <c r="U1279">
        <v>0.24292649699618526</v>
      </c>
      <c r="V1279">
        <v>16166</v>
      </c>
      <c r="W1279">
        <v>15964</v>
      </c>
      <c r="X1279">
        <v>15839</v>
      </c>
      <c r="Y1279">
        <v>15862</v>
      </c>
      <c r="Z1279">
        <v>7622</v>
      </c>
      <c r="AA1279">
        <v>26153</v>
      </c>
      <c r="AB1279">
        <v>5603.2790000000005</v>
      </c>
      <c r="AC1279">
        <v>42252</v>
      </c>
      <c r="AD1279">
        <v>0</v>
      </c>
      <c r="AE1279">
        <v>0</v>
      </c>
      <c r="AF1279">
        <v>46</v>
      </c>
      <c r="AG1279">
        <v>471</v>
      </c>
      <c r="AH1279">
        <v>9.7664543524416142E-2</v>
      </c>
      <c r="AI1279" s="3">
        <v>122591</v>
      </c>
      <c r="AJ1279" s="3">
        <v>1165911.77934188</v>
      </c>
      <c r="AK1279">
        <v>129</v>
      </c>
      <c r="AL1279">
        <v>1277049.6000000001</v>
      </c>
      <c r="AM1279">
        <v>648263</v>
      </c>
      <c r="AN1279">
        <v>30276</v>
      </c>
      <c r="AO1279">
        <v>678539</v>
      </c>
      <c r="AP1279">
        <v>2</v>
      </c>
      <c r="AQ1279">
        <v>0</v>
      </c>
      <c r="AR1279">
        <v>2</v>
      </c>
      <c r="AS1279">
        <v>0.12528188423953895</v>
      </c>
      <c r="AT1279">
        <v>2</v>
      </c>
      <c r="AU1279">
        <v>22</v>
      </c>
      <c r="AV1279">
        <f t="shared" si="79"/>
        <v>24</v>
      </c>
      <c r="AW1279">
        <v>4473</v>
      </c>
      <c r="AX1279">
        <v>0.30000000000000004</v>
      </c>
      <c r="AY1279">
        <v>940139586.15428305</v>
      </c>
      <c r="AZ1279">
        <v>940139.58615428302</v>
      </c>
      <c r="BA1279">
        <v>61536.529618628098</v>
      </c>
      <c r="BB1279">
        <v>0.1625051016359694</v>
      </c>
      <c r="BC1279">
        <v>24925</v>
      </c>
      <c r="BD1279">
        <v>1327</v>
      </c>
      <c r="BE1279">
        <v>23598</v>
      </c>
      <c r="BF1279">
        <v>1.4597302981566249</v>
      </c>
      <c r="BG1279">
        <v>184078</v>
      </c>
      <c r="BH1279">
        <v>11.621819559315613</v>
      </c>
      <c r="BI1279">
        <v>3079</v>
      </c>
      <c r="BJ1279">
        <v>12</v>
      </c>
      <c r="BK1279">
        <v>12</v>
      </c>
      <c r="BL1279">
        <v>2</v>
      </c>
      <c r="BM1279">
        <v>0</v>
      </c>
      <c r="BN1279">
        <v>0</v>
      </c>
      <c r="BO1279">
        <v>1</v>
      </c>
      <c r="BP1279">
        <v>2</v>
      </c>
      <c r="BQ1279">
        <v>1</v>
      </c>
      <c r="BR1279">
        <v>2</v>
      </c>
      <c r="BS1279">
        <v>0</v>
      </c>
      <c r="BT1279">
        <v>15646</v>
      </c>
      <c r="BU1279">
        <v>0.55000000000000004</v>
      </c>
      <c r="BV1279">
        <v>0.73711420000000005</v>
      </c>
      <c r="BW1279">
        <v>146</v>
      </c>
      <c r="BX1279">
        <v>2.0452509999999999</v>
      </c>
      <c r="BY1279">
        <v>1.757887</v>
      </c>
      <c r="BZ1279">
        <v>14</v>
      </c>
      <c r="CA1279">
        <v>13</v>
      </c>
      <c r="CB1279">
        <v>3</v>
      </c>
      <c r="CC1279">
        <v>0</v>
      </c>
      <c r="CD1279">
        <v>0</v>
      </c>
      <c r="CE1279">
        <v>1</v>
      </c>
      <c r="CF1279">
        <v>2</v>
      </c>
      <c r="CG1279">
        <v>0</v>
      </c>
      <c r="CH1279">
        <v>0</v>
      </c>
      <c r="CI1279">
        <v>0</v>
      </c>
      <c r="CJ1279">
        <v>15708</v>
      </c>
      <c r="CK1279">
        <v>2.1008403361344539</v>
      </c>
      <c r="CL1279">
        <v>0.8238262593493737</v>
      </c>
      <c r="CM1279">
        <v>144</v>
      </c>
      <c r="CN1279">
        <v>1.9332868590256871</v>
      </c>
      <c r="CO1279">
        <v>1181</v>
      </c>
      <c r="CP1279">
        <v>-0.60850082670000005</v>
      </c>
      <c r="CQ1279">
        <v>-0.3719079535</v>
      </c>
      <c r="CR1279">
        <v>13962</v>
      </c>
      <c r="CS1279">
        <v>0.8909999999999999</v>
      </c>
      <c r="CT1279">
        <v>14016</v>
      </c>
      <c r="CU1279">
        <v>0.89959543949999998</v>
      </c>
      <c r="CV1279">
        <v>7</v>
      </c>
      <c r="CW1279">
        <v>3</v>
      </c>
      <c r="CX1279">
        <v>11</v>
      </c>
      <c r="CY1279">
        <v>208</v>
      </c>
      <c r="CZ1279">
        <v>780</v>
      </c>
      <c r="DA1279" s="2">
        <v>6069</v>
      </c>
      <c r="DB1279" s="2">
        <v>1295</v>
      </c>
      <c r="DC1279" s="2">
        <v>177.87</v>
      </c>
      <c r="DD1279" s="2">
        <v>776</v>
      </c>
      <c r="DE1279">
        <v>257</v>
      </c>
      <c r="DF1279">
        <v>33</v>
      </c>
      <c r="DG1279">
        <v>44.47</v>
      </c>
      <c r="DH1279">
        <v>12.7</v>
      </c>
      <c r="DI1279" s="2">
        <v>25.41</v>
      </c>
      <c r="DJ1279">
        <v>-1.74</v>
      </c>
      <c r="DK1279">
        <v>0.95658735143689178</v>
      </c>
      <c r="DL1279">
        <v>4.246284501061571E-3</v>
      </c>
      <c r="DM1279">
        <v>0</v>
      </c>
      <c r="DN1279">
        <v>234.6</v>
      </c>
      <c r="DO1279">
        <v>0.17699999999999999</v>
      </c>
      <c r="DP1279">
        <v>217.34</v>
      </c>
      <c r="DQ1279" s="2">
        <v>0</v>
      </c>
      <c r="DR1279" s="2">
        <v>763.28776635000008</v>
      </c>
      <c r="DS1279">
        <v>5.9769602824546499E-4</v>
      </c>
      <c r="DT1279">
        <v>5.4123299782476497</v>
      </c>
      <c r="DU1279">
        <v>6911813.8337891707</v>
      </c>
      <c r="DV1279">
        <v>1</v>
      </c>
    </row>
    <row r="1280" spans="1:126" x14ac:dyDescent="0.15">
      <c r="A1280" t="s">
        <v>2247</v>
      </c>
      <c r="B1280" t="s">
        <v>2250</v>
      </c>
      <c r="C1280">
        <v>27</v>
      </c>
      <c r="D1280">
        <v>3</v>
      </c>
      <c r="E1280" t="s">
        <v>2251</v>
      </c>
      <c r="F1280">
        <v>27003</v>
      </c>
      <c r="G1280" t="s">
        <v>6264</v>
      </c>
      <c r="H1280">
        <v>85.2</v>
      </c>
      <c r="I1280">
        <v>4.3</v>
      </c>
      <c r="J1280">
        <v>0.6</v>
      </c>
      <c r="K1280">
        <v>3.9</v>
      </c>
      <c r="L1280">
        <v>2.4</v>
      </c>
      <c r="M1280">
        <v>3.6</v>
      </c>
      <c r="N1280">
        <f t="shared" si="82"/>
        <v>7311.8200000000006</v>
      </c>
      <c r="O1280">
        <f t="shared" si="80"/>
        <v>2688.1799999999994</v>
      </c>
      <c r="P1280">
        <f t="shared" si="81"/>
        <v>3.2258160000000005</v>
      </c>
      <c r="Q1280" s="4">
        <v>27003</v>
      </c>
      <c r="R1280" s="5">
        <v>45.27411</v>
      </c>
      <c r="S1280" s="5">
        <v>-93.242722999999998</v>
      </c>
      <c r="T1280">
        <v>1</v>
      </c>
      <c r="U1280">
        <v>7.5104894215720072E-2</v>
      </c>
      <c r="V1280">
        <v>331649</v>
      </c>
      <c r="W1280">
        <v>336316</v>
      </c>
      <c r="X1280">
        <v>338764</v>
      </c>
      <c r="Y1280">
        <v>344514</v>
      </c>
      <c r="Z1280">
        <v>189011</v>
      </c>
      <c r="AA1280">
        <v>26155</v>
      </c>
      <c r="AB1280">
        <v>161446.527</v>
      </c>
      <c r="AC1280">
        <v>70873</v>
      </c>
      <c r="AD1280">
        <v>6</v>
      </c>
      <c r="AE1280">
        <v>1.7711445135846783E-5</v>
      </c>
      <c r="AF1280">
        <v>71</v>
      </c>
      <c r="AG1280">
        <v>396</v>
      </c>
      <c r="AH1280">
        <v>0.17929292929292928</v>
      </c>
      <c r="AI1280" s="3">
        <v>44843</v>
      </c>
      <c r="AJ1280" s="3">
        <v>270704.73164266499</v>
      </c>
      <c r="AK1280">
        <v>35</v>
      </c>
      <c r="AL1280">
        <v>285619.19999999995</v>
      </c>
      <c r="AM1280">
        <v>899312</v>
      </c>
      <c r="AN1280">
        <v>33551</v>
      </c>
      <c r="AO1280">
        <v>932863</v>
      </c>
      <c r="AP1280">
        <v>10</v>
      </c>
      <c r="AQ1280">
        <v>3</v>
      </c>
      <c r="AR1280">
        <v>13</v>
      </c>
      <c r="AS1280">
        <v>3.8654122908217278E-2</v>
      </c>
      <c r="AT1280">
        <v>15</v>
      </c>
      <c r="AU1280">
        <v>570</v>
      </c>
      <c r="AV1280">
        <f t="shared" si="79"/>
        <v>585</v>
      </c>
      <c r="AW1280">
        <v>338764</v>
      </c>
      <c r="AX1280">
        <v>0.98</v>
      </c>
      <c r="AY1280">
        <v>1261859694.19208</v>
      </c>
      <c r="AZ1280">
        <v>1261859.6941920801</v>
      </c>
      <c r="BA1280">
        <v>4177.0811314717803</v>
      </c>
      <c r="BB1280">
        <v>2.3940162245487757</v>
      </c>
      <c r="BC1280">
        <v>189750</v>
      </c>
      <c r="BD1280">
        <v>214809</v>
      </c>
      <c r="BE1280">
        <v>-25059</v>
      </c>
      <c r="BF1280">
        <v>-7.555879860937316E-2</v>
      </c>
      <c r="BG1280">
        <v>3760102</v>
      </c>
      <c r="BH1280">
        <v>11.099473379697962</v>
      </c>
      <c r="BI1280">
        <v>24383</v>
      </c>
      <c r="BJ1280">
        <v>125</v>
      </c>
      <c r="BK1280">
        <v>38</v>
      </c>
      <c r="BL1280">
        <v>8</v>
      </c>
      <c r="BM1280">
        <v>1</v>
      </c>
      <c r="BN1280">
        <v>4</v>
      </c>
      <c r="BO1280">
        <v>9</v>
      </c>
      <c r="BP1280">
        <v>10</v>
      </c>
      <c r="BQ1280">
        <v>29</v>
      </c>
      <c r="BR1280">
        <v>9</v>
      </c>
      <c r="BS1280">
        <v>0</v>
      </c>
      <c r="BT1280">
        <v>331582</v>
      </c>
      <c r="BU1280">
        <v>0.84</v>
      </c>
      <c r="BV1280">
        <v>0.75276149999999997</v>
      </c>
      <c r="BW1280">
        <v>936</v>
      </c>
      <c r="BX1280">
        <v>0.70269199999999998</v>
      </c>
      <c r="BY1280">
        <v>-0.3854207</v>
      </c>
      <c r="BZ1280">
        <v>140</v>
      </c>
      <c r="CA1280">
        <v>25</v>
      </c>
      <c r="CB1280">
        <v>8</v>
      </c>
      <c r="CC1280">
        <v>0</v>
      </c>
      <c r="CD1280">
        <v>4</v>
      </c>
      <c r="CE1280">
        <v>10</v>
      </c>
      <c r="CF1280">
        <v>7</v>
      </c>
      <c r="CG1280">
        <v>37</v>
      </c>
      <c r="CH1280">
        <v>8</v>
      </c>
      <c r="CI1280">
        <v>1</v>
      </c>
      <c r="CJ1280">
        <v>341742</v>
      </c>
      <c r="CK1280">
        <v>0.7022841792931509</v>
      </c>
      <c r="CL1280">
        <v>0.8101010101010101</v>
      </c>
      <c r="CM1280">
        <v>987</v>
      </c>
      <c r="CN1280">
        <v>-0.56670177665884536</v>
      </c>
      <c r="CO1280">
        <v>55522.000000000007</v>
      </c>
      <c r="CP1280">
        <v>5.2047549999999998E-2</v>
      </c>
      <c r="CQ1280">
        <v>-1.0175146600000001E-2</v>
      </c>
      <c r="CR1280">
        <v>316391</v>
      </c>
      <c r="CS1280">
        <v>0.91700000000000004</v>
      </c>
      <c r="CT1280">
        <v>299147</v>
      </c>
      <c r="CU1280">
        <v>0.929950786719</v>
      </c>
      <c r="CV1280">
        <v>386</v>
      </c>
      <c r="CW1280">
        <v>209</v>
      </c>
      <c r="CX1280">
        <v>187</v>
      </c>
      <c r="CY1280">
        <v>843</v>
      </c>
      <c r="CZ1280">
        <v>638</v>
      </c>
      <c r="DA1280" s="2">
        <v>161467</v>
      </c>
      <c r="DB1280" s="2">
        <v>46900</v>
      </c>
      <c r="DC1280" s="2">
        <v>194.09</v>
      </c>
      <c r="DD1280" s="2">
        <v>48443</v>
      </c>
      <c r="DE1280">
        <v>195</v>
      </c>
      <c r="DF1280">
        <v>36</v>
      </c>
      <c r="DG1280">
        <v>31.81</v>
      </c>
      <c r="DH1280">
        <v>2.65</v>
      </c>
      <c r="DI1280" s="2">
        <v>2.65</v>
      </c>
      <c r="DJ1280">
        <v>-2.41</v>
      </c>
      <c r="DK1280">
        <v>0.94743884218272645</v>
      </c>
      <c r="DL1280">
        <v>1.5151515151515152E-2</v>
      </c>
      <c r="DM1280">
        <v>0</v>
      </c>
      <c r="DN1280">
        <v>12</v>
      </c>
      <c r="DO1280">
        <v>4.2000000000000003E-2</v>
      </c>
      <c r="DP1280">
        <v>125.75</v>
      </c>
      <c r="DQ1280" s="2">
        <v>0</v>
      </c>
      <c r="DR1280" s="2">
        <v>789.75337756999977</v>
      </c>
      <c r="DS1280">
        <v>2.7650570324927039E-3</v>
      </c>
      <c r="DT1280">
        <v>4.4468037373647302</v>
      </c>
      <c r="DU1280">
        <v>1270092.5260231241</v>
      </c>
      <c r="DV1280">
        <v>0</v>
      </c>
    </row>
    <row r="1281" spans="1:126" x14ac:dyDescent="0.15">
      <c r="A1281" t="s">
        <v>2247</v>
      </c>
      <c r="B1281" t="s">
        <v>2252</v>
      </c>
      <c r="C1281">
        <v>27</v>
      </c>
      <c r="D1281">
        <v>5</v>
      </c>
      <c r="E1281" t="s">
        <v>2253</v>
      </c>
      <c r="F1281">
        <v>27005</v>
      </c>
      <c r="G1281" t="s">
        <v>6265</v>
      </c>
      <c r="H1281">
        <v>87.8</v>
      </c>
      <c r="I1281">
        <v>0.4</v>
      </c>
      <c r="J1281">
        <v>7.3</v>
      </c>
      <c r="K1281">
        <v>0.4</v>
      </c>
      <c r="L1281">
        <v>2.9</v>
      </c>
      <c r="M1281">
        <v>1.2</v>
      </c>
      <c r="N1281">
        <f t="shared" si="82"/>
        <v>7772.2999999999984</v>
      </c>
      <c r="O1281">
        <f t="shared" si="80"/>
        <v>2227.7000000000016</v>
      </c>
      <c r="P1281">
        <f t="shared" si="81"/>
        <v>2.6732400000000029</v>
      </c>
      <c r="Q1281" s="4">
        <v>27005</v>
      </c>
      <c r="R1281" s="5">
        <v>46.937629000000001</v>
      </c>
      <c r="S1281" s="5">
        <v>-95.741757000000007</v>
      </c>
      <c r="T1281">
        <v>6</v>
      </c>
      <c r="U1281">
        <v>0.21171527490420883</v>
      </c>
      <c r="V1281">
        <v>32600</v>
      </c>
      <c r="W1281">
        <v>32971</v>
      </c>
      <c r="X1281">
        <v>33138</v>
      </c>
      <c r="Y1281">
        <v>33456</v>
      </c>
      <c r="Z1281">
        <v>16461</v>
      </c>
      <c r="AA1281">
        <v>26157</v>
      </c>
      <c r="AB1281">
        <v>13237.339</v>
      </c>
      <c r="AC1281">
        <v>52038</v>
      </c>
      <c r="AD1281">
        <v>2</v>
      </c>
      <c r="AE1281">
        <v>6.0353672520972901E-5</v>
      </c>
      <c r="AF1281">
        <v>48</v>
      </c>
      <c r="AG1281">
        <v>1107</v>
      </c>
      <c r="AH1281">
        <v>4.3360433604336043E-2</v>
      </c>
      <c r="AI1281" s="3">
        <v>434917</v>
      </c>
      <c r="AJ1281" s="3">
        <v>841705.00854668999</v>
      </c>
      <c r="AK1281">
        <v>160</v>
      </c>
      <c r="AL1281">
        <v>924908.8</v>
      </c>
      <c r="AM1281">
        <v>1994766</v>
      </c>
      <c r="AN1281">
        <v>160576</v>
      </c>
      <c r="AO1281">
        <v>2155342</v>
      </c>
      <c r="AP1281">
        <v>4</v>
      </c>
      <c r="AQ1281">
        <v>0</v>
      </c>
      <c r="AR1281">
        <v>4</v>
      </c>
      <c r="AS1281">
        <v>0.12131873464559766</v>
      </c>
      <c r="AT1281">
        <v>4</v>
      </c>
      <c r="AU1281">
        <v>33</v>
      </c>
      <c r="AV1281">
        <f t="shared" si="79"/>
        <v>37</v>
      </c>
      <c r="AW1281">
        <v>24162</v>
      </c>
      <c r="AX1281">
        <v>0.76</v>
      </c>
      <c r="AY1281">
        <v>1582508858.3899701</v>
      </c>
      <c r="AZ1281">
        <v>1582508.8583899701</v>
      </c>
      <c r="BA1281">
        <v>52714.627508400998</v>
      </c>
      <c r="BB1281">
        <v>0.18970066701896593</v>
      </c>
      <c r="BC1281">
        <v>24508</v>
      </c>
      <c r="BD1281">
        <v>6554</v>
      </c>
      <c r="BE1281">
        <v>17954</v>
      </c>
      <c r="BF1281">
        <v>0.55073619631901838</v>
      </c>
      <c r="BG1281">
        <v>680795</v>
      </c>
      <c r="BH1281">
        <v>20.544239241957872</v>
      </c>
      <c r="BI1281">
        <v>4572</v>
      </c>
      <c r="BJ1281">
        <v>36</v>
      </c>
      <c r="BK1281">
        <v>14</v>
      </c>
      <c r="BL1281">
        <v>4</v>
      </c>
      <c r="BM1281">
        <v>1</v>
      </c>
      <c r="BN1281">
        <v>1</v>
      </c>
      <c r="BO1281">
        <v>1</v>
      </c>
      <c r="BP1281">
        <v>2</v>
      </c>
      <c r="BQ1281">
        <v>2</v>
      </c>
      <c r="BR1281">
        <v>5</v>
      </c>
      <c r="BS1281">
        <v>0</v>
      </c>
      <c r="BT1281">
        <v>32076</v>
      </c>
      <c r="BU1281">
        <v>0.7</v>
      </c>
      <c r="BV1281">
        <v>0.68803990000000004</v>
      </c>
      <c r="BW1281">
        <v>214</v>
      </c>
      <c r="BX1281">
        <v>2.0576129999999999</v>
      </c>
      <c r="BY1281">
        <v>1.0234570000000001</v>
      </c>
      <c r="BZ1281">
        <v>40</v>
      </c>
      <c r="CA1281">
        <v>13</v>
      </c>
      <c r="CB1281">
        <v>3</v>
      </c>
      <c r="CC1281">
        <v>1</v>
      </c>
      <c r="CD1281">
        <v>1</v>
      </c>
      <c r="CE1281">
        <v>1</v>
      </c>
      <c r="CF1281">
        <v>2</v>
      </c>
      <c r="CG1281">
        <v>4</v>
      </c>
      <c r="CH1281">
        <v>5</v>
      </c>
      <c r="CI1281">
        <v>0</v>
      </c>
      <c r="CJ1281">
        <v>33246</v>
      </c>
      <c r="CK1281">
        <v>2.1055164531071409</v>
      </c>
      <c r="CL1281">
        <v>0.77728221673941922</v>
      </c>
      <c r="CM1281">
        <v>222</v>
      </c>
      <c r="CN1281">
        <v>1.2627133103358563</v>
      </c>
      <c r="CO1281">
        <v>3886</v>
      </c>
      <c r="CP1281">
        <v>-0.58696051120000003</v>
      </c>
      <c r="CQ1281">
        <v>-0.169850686</v>
      </c>
      <c r="CR1281">
        <v>30016</v>
      </c>
      <c r="CS1281">
        <v>0.89800000000000002</v>
      </c>
      <c r="CT1281">
        <v>28590</v>
      </c>
      <c r="CU1281">
        <v>0.89268556004999988</v>
      </c>
      <c r="CV1281">
        <v>47</v>
      </c>
      <c r="CW1281">
        <v>20</v>
      </c>
      <c r="CX1281">
        <v>31</v>
      </c>
      <c r="CY1281">
        <v>1402</v>
      </c>
      <c r="CZ1281">
        <v>1738</v>
      </c>
      <c r="DA1281" s="2">
        <v>21247</v>
      </c>
      <c r="DB1281" s="2">
        <v>3015</v>
      </c>
      <c r="DC1281" s="2">
        <v>174.54</v>
      </c>
      <c r="DD1281" s="2">
        <v>4043</v>
      </c>
      <c r="DE1281">
        <v>473</v>
      </c>
      <c r="DF1281">
        <v>93</v>
      </c>
      <c r="DG1281">
        <v>21.06</v>
      </c>
      <c r="DH1281">
        <v>3.01</v>
      </c>
      <c r="DI1281" s="2">
        <v>12.04</v>
      </c>
      <c r="DJ1281">
        <v>-2.34</v>
      </c>
      <c r="DK1281">
        <v>0.97331214921467779</v>
      </c>
      <c r="DL1281">
        <v>1.5356820234869015E-2</v>
      </c>
      <c r="DM1281">
        <v>0</v>
      </c>
      <c r="DN1281">
        <v>213.6</v>
      </c>
      <c r="DO1281">
        <v>0.223</v>
      </c>
      <c r="DP1281">
        <v>27034.090000000004</v>
      </c>
      <c r="DQ1281" s="2">
        <v>0</v>
      </c>
      <c r="DR1281" s="2">
        <v>14523.683674419995</v>
      </c>
      <c r="DS1281">
        <v>6.6963830928140171E-3</v>
      </c>
      <c r="DT1281">
        <v>5.4166560101565597</v>
      </c>
      <c r="DU1281">
        <v>5009912.810366692</v>
      </c>
      <c r="DV1281">
        <v>0</v>
      </c>
    </row>
    <row r="1282" spans="1:126" x14ac:dyDescent="0.15">
      <c r="A1282" t="s">
        <v>2247</v>
      </c>
      <c r="B1282" t="s">
        <v>2254</v>
      </c>
      <c r="C1282">
        <v>27</v>
      </c>
      <c r="D1282">
        <v>7</v>
      </c>
      <c r="E1282" t="s">
        <v>2255</v>
      </c>
      <c r="F1282">
        <v>27007</v>
      </c>
      <c r="G1282" t="s">
        <v>6266</v>
      </c>
      <c r="H1282">
        <v>74.400000000000006</v>
      </c>
      <c r="I1282">
        <v>0.6</v>
      </c>
      <c r="J1282">
        <v>19.8</v>
      </c>
      <c r="K1282">
        <v>0.7</v>
      </c>
      <c r="L1282">
        <v>3</v>
      </c>
      <c r="M1282">
        <v>1.5</v>
      </c>
      <c r="N1282">
        <f t="shared" si="82"/>
        <v>5939.5</v>
      </c>
      <c r="O1282">
        <f t="shared" si="80"/>
        <v>4060.5</v>
      </c>
      <c r="P1282">
        <f t="shared" si="81"/>
        <v>4.872600000000002</v>
      </c>
      <c r="Q1282" s="4">
        <v>27007</v>
      </c>
      <c r="R1282" s="5">
        <v>47.879508000000001</v>
      </c>
      <c r="S1282" s="5">
        <v>-95.005049999999997</v>
      </c>
      <c r="T1282">
        <v>7</v>
      </c>
      <c r="U1282">
        <v>0.19867732091242979</v>
      </c>
      <c r="V1282">
        <v>44652</v>
      </c>
      <c r="W1282">
        <v>45236</v>
      </c>
      <c r="X1282">
        <v>45434</v>
      </c>
      <c r="Y1282">
        <v>45600</v>
      </c>
      <c r="Z1282">
        <v>21038</v>
      </c>
      <c r="AA1282">
        <v>26159</v>
      </c>
      <c r="AB1282">
        <v>16912.826000000001</v>
      </c>
      <c r="AC1282">
        <v>44757</v>
      </c>
      <c r="AD1282">
        <v>2</v>
      </c>
      <c r="AE1282">
        <v>4.4019896993441038E-5</v>
      </c>
      <c r="AF1282">
        <v>44</v>
      </c>
      <c r="AG1282">
        <v>573</v>
      </c>
      <c r="AH1282">
        <v>7.6788830715532289E-2</v>
      </c>
      <c r="AI1282" s="3">
        <v>180555</v>
      </c>
      <c r="AJ1282" s="3">
        <v>1603005.5187062651</v>
      </c>
      <c r="AK1282">
        <v>160</v>
      </c>
      <c r="AL1282">
        <v>1955648</v>
      </c>
      <c r="AM1282">
        <v>1421025</v>
      </c>
      <c r="AN1282">
        <v>40478</v>
      </c>
      <c r="AO1282">
        <v>1461503</v>
      </c>
      <c r="AP1282">
        <v>3</v>
      </c>
      <c r="AQ1282">
        <v>3</v>
      </c>
      <c r="AR1282">
        <v>6</v>
      </c>
      <c r="AS1282">
        <v>0.13263772216818465</v>
      </c>
      <c r="AT1282">
        <v>6</v>
      </c>
      <c r="AU1282">
        <v>29</v>
      </c>
      <c r="AV1282">
        <f t="shared" si="79"/>
        <v>35</v>
      </c>
      <c r="AW1282">
        <v>37895</v>
      </c>
      <c r="AX1282">
        <v>0.97</v>
      </c>
      <c r="AY1282">
        <v>6136952414.5843096</v>
      </c>
      <c r="AZ1282">
        <v>6136952.4145843098</v>
      </c>
      <c r="BA1282">
        <v>154306.70084255</v>
      </c>
      <c r="BB1282">
        <v>6.4805999644848247E-2</v>
      </c>
      <c r="BC1282">
        <v>44469</v>
      </c>
      <c r="BD1282">
        <v>19535</v>
      </c>
      <c r="BE1282">
        <v>24934</v>
      </c>
      <c r="BF1282">
        <v>0.55840723819761717</v>
      </c>
      <c r="BG1282">
        <v>898854</v>
      </c>
      <c r="BH1282">
        <v>19.783730246071226</v>
      </c>
      <c r="BI1282">
        <v>4960</v>
      </c>
      <c r="BJ1282">
        <v>31</v>
      </c>
      <c r="BK1282">
        <v>10</v>
      </c>
      <c r="BL1282">
        <v>2</v>
      </c>
      <c r="BM1282">
        <v>0</v>
      </c>
      <c r="BN1282">
        <v>0</v>
      </c>
      <c r="BO1282">
        <v>1</v>
      </c>
      <c r="BP1282">
        <v>1</v>
      </c>
      <c r="BQ1282">
        <v>6</v>
      </c>
      <c r="BR1282">
        <v>4</v>
      </c>
      <c r="BS1282">
        <v>0</v>
      </c>
      <c r="BT1282">
        <v>44350</v>
      </c>
      <c r="BU1282">
        <v>0.76</v>
      </c>
      <c r="BV1282">
        <v>0.68066610000000005</v>
      </c>
      <c r="BW1282">
        <v>290</v>
      </c>
      <c r="BX1282">
        <v>1.240135</v>
      </c>
      <c r="BY1282">
        <v>0.27358080000000001</v>
      </c>
      <c r="BZ1282">
        <v>31</v>
      </c>
      <c r="CA1282">
        <v>7</v>
      </c>
      <c r="CB1282">
        <v>2</v>
      </c>
      <c r="CC1282">
        <v>0</v>
      </c>
      <c r="CD1282">
        <v>0</v>
      </c>
      <c r="CE1282">
        <v>1</v>
      </c>
      <c r="CF1282">
        <v>2</v>
      </c>
      <c r="CG1282">
        <v>6</v>
      </c>
      <c r="CH1282">
        <v>3</v>
      </c>
      <c r="CI1282">
        <v>0</v>
      </c>
      <c r="CJ1282">
        <v>45623</v>
      </c>
      <c r="CK1282">
        <v>1.1397759901803914</v>
      </c>
      <c r="CL1282">
        <v>0.74993198204325939</v>
      </c>
      <c r="CM1282">
        <v>283</v>
      </c>
      <c r="CN1282">
        <v>0.17947911629843735</v>
      </c>
      <c r="CO1282">
        <v>5339</v>
      </c>
      <c r="CP1282">
        <v>-0.65560056430000002</v>
      </c>
      <c r="CQ1282">
        <v>-1.2140127991</v>
      </c>
      <c r="CR1282">
        <v>39822</v>
      </c>
      <c r="CS1282">
        <v>0.871</v>
      </c>
      <c r="CT1282">
        <v>38133</v>
      </c>
      <c r="CU1282">
        <v>0.87581246875000007</v>
      </c>
      <c r="CV1282">
        <v>138</v>
      </c>
      <c r="CW1282">
        <v>30</v>
      </c>
      <c r="CX1282">
        <v>40</v>
      </c>
      <c r="CY1282">
        <v>219</v>
      </c>
      <c r="CZ1282">
        <v>924</v>
      </c>
      <c r="DA1282" s="2">
        <v>26054</v>
      </c>
      <c r="DB1282" s="2">
        <v>4065</v>
      </c>
      <c r="DC1282" s="2">
        <v>177.36</v>
      </c>
      <c r="DD1282" s="2">
        <v>11767</v>
      </c>
      <c r="DE1282">
        <v>302</v>
      </c>
      <c r="DF1282">
        <v>54</v>
      </c>
      <c r="DG1282">
        <v>63.5</v>
      </c>
      <c r="DH1282">
        <v>4.38</v>
      </c>
      <c r="DI1282" s="2">
        <v>13.14</v>
      </c>
      <c r="DJ1282">
        <v>-2.89</v>
      </c>
      <c r="DK1282">
        <v>0.98339010273877769</v>
      </c>
      <c r="DL1282">
        <v>0</v>
      </c>
      <c r="DM1282">
        <v>0</v>
      </c>
      <c r="DN1282">
        <v>202.2</v>
      </c>
      <c r="DO1282">
        <v>0.10300000000000001</v>
      </c>
      <c r="DP1282">
        <v>3939.55</v>
      </c>
      <c r="DQ1282" s="2">
        <v>64673</v>
      </c>
      <c r="DR1282" s="2">
        <v>1618.9245684699999</v>
      </c>
      <c r="DS1282">
        <v>8.2781935484277846E-4</v>
      </c>
      <c r="DT1282">
        <v>7.0136279343547203</v>
      </c>
      <c r="DU1282">
        <v>13716187.44256494</v>
      </c>
      <c r="DV1282">
        <v>0</v>
      </c>
    </row>
    <row r="1283" spans="1:126" x14ac:dyDescent="0.15">
      <c r="A1283" t="s">
        <v>2247</v>
      </c>
      <c r="B1283" t="s">
        <v>275</v>
      </c>
      <c r="C1283">
        <v>27</v>
      </c>
      <c r="D1283">
        <v>9</v>
      </c>
      <c r="E1283" t="s">
        <v>2256</v>
      </c>
      <c r="F1283">
        <v>27009</v>
      </c>
      <c r="G1283" t="s">
        <v>6267</v>
      </c>
      <c r="H1283">
        <v>93.5</v>
      </c>
      <c r="I1283">
        <v>1.9</v>
      </c>
      <c r="J1283">
        <v>0.4</v>
      </c>
      <c r="K1283">
        <v>1.1000000000000001</v>
      </c>
      <c r="L1283">
        <v>1.5</v>
      </c>
      <c r="M1283">
        <v>1.6</v>
      </c>
      <c r="N1283">
        <f t="shared" si="82"/>
        <v>8752.0399999999991</v>
      </c>
      <c r="O1283">
        <f t="shared" si="80"/>
        <v>1247.9600000000009</v>
      </c>
      <c r="P1283">
        <f t="shared" si="81"/>
        <v>1.4975520000000018</v>
      </c>
      <c r="Q1283" s="4">
        <v>27009</v>
      </c>
      <c r="R1283" s="5">
        <v>45.701225000000001</v>
      </c>
      <c r="S1283" s="5">
        <v>-94.001440000000002</v>
      </c>
      <c r="T1283">
        <v>3</v>
      </c>
      <c r="U1283">
        <v>4.8477567400126285E-2</v>
      </c>
      <c r="V1283">
        <v>38560</v>
      </c>
      <c r="W1283">
        <v>38980</v>
      </c>
      <c r="X1283">
        <v>39221</v>
      </c>
      <c r="Y1283">
        <v>39315</v>
      </c>
      <c r="Z1283">
        <v>21025</v>
      </c>
      <c r="AA1283">
        <v>26161</v>
      </c>
      <c r="AB1283">
        <v>17694.109999999997</v>
      </c>
      <c r="AC1283">
        <v>52178</v>
      </c>
      <c r="AD1283">
        <v>0</v>
      </c>
      <c r="AE1283">
        <v>0</v>
      </c>
      <c r="AF1283">
        <v>46</v>
      </c>
      <c r="AG1283">
        <v>958</v>
      </c>
      <c r="AH1283">
        <v>4.8016701461377868E-2</v>
      </c>
      <c r="AI1283" s="3">
        <v>188735</v>
      </c>
      <c r="AJ1283" s="3">
        <v>261312.69660168502</v>
      </c>
      <c r="AK1283">
        <v>90</v>
      </c>
      <c r="AL1283">
        <v>264332.79999999999</v>
      </c>
      <c r="AM1283">
        <v>1263906</v>
      </c>
      <c r="AN1283">
        <v>124812</v>
      </c>
      <c r="AO1283">
        <v>1388718</v>
      </c>
      <c r="AP1283">
        <v>8</v>
      </c>
      <c r="AQ1283">
        <v>0</v>
      </c>
      <c r="AR1283">
        <v>8</v>
      </c>
      <c r="AS1283">
        <v>0.20523345305284763</v>
      </c>
      <c r="AT1283">
        <v>7</v>
      </c>
      <c r="AU1283">
        <v>61</v>
      </c>
      <c r="AV1283">
        <f t="shared" ref="AV1283:AV1346" si="83">AT1283+AU1283</f>
        <v>68</v>
      </c>
      <c r="AW1283">
        <v>32116</v>
      </c>
      <c r="AX1283">
        <v>0.8</v>
      </c>
      <c r="AY1283">
        <v>582366807.59604394</v>
      </c>
      <c r="AZ1283">
        <v>582366.80759604392</v>
      </c>
      <c r="BA1283">
        <v>16348.488144127001</v>
      </c>
      <c r="BB1283">
        <v>0.61167735584115046</v>
      </c>
      <c r="BC1283">
        <v>29648</v>
      </c>
      <c r="BD1283">
        <v>15445</v>
      </c>
      <c r="BE1283">
        <v>14203</v>
      </c>
      <c r="BF1283">
        <v>0.36833506224066392</v>
      </c>
      <c r="BG1283">
        <v>386091</v>
      </c>
      <c r="BH1283">
        <v>9.8439866398103053</v>
      </c>
      <c r="BI1283">
        <v>3405</v>
      </c>
      <c r="BJ1283">
        <v>30</v>
      </c>
      <c r="BK1283">
        <v>14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3</v>
      </c>
      <c r="BR1283">
        <v>4</v>
      </c>
      <c r="BS1283">
        <v>0</v>
      </c>
      <c r="BT1283">
        <v>40193</v>
      </c>
      <c r="BU1283">
        <v>0.84</v>
      </c>
      <c r="BV1283">
        <v>0.64670280000000002</v>
      </c>
      <c r="BW1283">
        <v>175</v>
      </c>
      <c r="BX1283">
        <v>1.268878</v>
      </c>
      <c r="BY1283">
        <v>-0.25284960000000001</v>
      </c>
      <c r="BZ1283">
        <v>34</v>
      </c>
      <c r="CA1283">
        <v>13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4</v>
      </c>
      <c r="CH1283">
        <v>4</v>
      </c>
      <c r="CI1283">
        <v>0</v>
      </c>
      <c r="CJ1283">
        <v>39439</v>
      </c>
      <c r="CK1283">
        <v>1.445269910494688</v>
      </c>
      <c r="CL1283">
        <v>0.78341253044763004</v>
      </c>
      <c r="CM1283">
        <v>146</v>
      </c>
      <c r="CN1283">
        <v>0.13142958910043051</v>
      </c>
      <c r="CO1283">
        <v>4896</v>
      </c>
      <c r="CP1283">
        <v>-0.31093260569999998</v>
      </c>
      <c r="CQ1283">
        <v>3.0694906000000001E-2</v>
      </c>
      <c r="CR1283">
        <v>35170</v>
      </c>
      <c r="CS1283">
        <v>0.88300000000000001</v>
      </c>
      <c r="CT1283">
        <v>34627</v>
      </c>
      <c r="CU1283">
        <v>0.92990327227799996</v>
      </c>
      <c r="CV1283">
        <v>4</v>
      </c>
      <c r="CW1283">
        <v>13</v>
      </c>
      <c r="CX1283">
        <v>8</v>
      </c>
      <c r="CY1283">
        <v>929</v>
      </c>
      <c r="CZ1283">
        <v>1423</v>
      </c>
      <c r="DA1283" s="2">
        <v>22942</v>
      </c>
      <c r="DB1283" s="2">
        <v>3740</v>
      </c>
      <c r="DC1283" s="2">
        <v>135.16</v>
      </c>
      <c r="DD1283" s="2">
        <v>2236</v>
      </c>
      <c r="DE1283">
        <v>404</v>
      </c>
      <c r="DF1283">
        <v>6</v>
      </c>
      <c r="DG1283">
        <v>25.5</v>
      </c>
      <c r="DH1283">
        <v>2.5499999999999998</v>
      </c>
      <c r="DI1283" s="2">
        <v>5.0999999999999996</v>
      </c>
      <c r="DJ1283">
        <v>-3.43</v>
      </c>
      <c r="DK1283">
        <v>0.97060958486767157</v>
      </c>
      <c r="DL1283">
        <v>3.1315240083507308E-3</v>
      </c>
      <c r="DM1283">
        <v>0</v>
      </c>
      <c r="DN1283">
        <v>105.7</v>
      </c>
      <c r="DO1283">
        <v>0.39700000000000002</v>
      </c>
      <c r="DP1283">
        <v>2703.1</v>
      </c>
      <c r="DQ1283" s="2">
        <v>0</v>
      </c>
      <c r="DR1283" s="2">
        <v>1495.3781799900007</v>
      </c>
      <c r="DS1283">
        <v>5.6571794806268456E-3</v>
      </c>
      <c r="DT1283">
        <v>4.5112074618496099</v>
      </c>
      <c r="DU1283">
        <v>1192460.0997716004</v>
      </c>
      <c r="DV1283">
        <v>1</v>
      </c>
    </row>
    <row r="1284" spans="1:126" x14ac:dyDescent="0.15">
      <c r="A1284" t="s">
        <v>2247</v>
      </c>
      <c r="B1284" t="s">
        <v>2257</v>
      </c>
      <c r="C1284">
        <v>27</v>
      </c>
      <c r="D1284">
        <v>11</v>
      </c>
      <c r="E1284" t="s">
        <v>2258</v>
      </c>
      <c r="F1284">
        <v>27011</v>
      </c>
      <c r="G1284" t="s">
        <v>6268</v>
      </c>
      <c r="H1284">
        <v>97.7</v>
      </c>
      <c r="I1284">
        <v>0.2</v>
      </c>
      <c r="J1284">
        <v>0.4</v>
      </c>
      <c r="K1284">
        <v>0.1</v>
      </c>
      <c r="L1284">
        <v>0.8</v>
      </c>
      <c r="M1284">
        <v>0.8</v>
      </c>
      <c r="N1284">
        <f t="shared" si="82"/>
        <v>9546.7800000000007</v>
      </c>
      <c r="O1284">
        <f t="shared" si="80"/>
        <v>453.21999999999935</v>
      </c>
      <c r="P1284">
        <f t="shared" si="81"/>
        <v>0.54386399999999946</v>
      </c>
      <c r="Q1284" s="4">
        <v>27011</v>
      </c>
      <c r="R1284" s="5">
        <v>45.419924999999999</v>
      </c>
      <c r="S1284" s="5">
        <v>-96.402225999999999</v>
      </c>
      <c r="T1284">
        <v>9</v>
      </c>
      <c r="U1284">
        <v>0.36534349359386081</v>
      </c>
      <c r="V1284">
        <v>5250</v>
      </c>
      <c r="W1284">
        <v>5180</v>
      </c>
      <c r="X1284">
        <v>5134</v>
      </c>
      <c r="Y1284">
        <v>4996</v>
      </c>
      <c r="Z1284">
        <v>2430</v>
      </c>
      <c r="AA1284">
        <v>26163</v>
      </c>
      <c r="AB1284">
        <v>2009.5909999999999</v>
      </c>
      <c r="AC1284">
        <v>47794</v>
      </c>
      <c r="AD1284">
        <v>0</v>
      </c>
      <c r="AE1284">
        <v>0</v>
      </c>
      <c r="AF1284">
        <v>15</v>
      </c>
      <c r="AG1284">
        <v>400</v>
      </c>
      <c r="AH1284">
        <v>3.7499999999999999E-2</v>
      </c>
      <c r="AI1284" s="3">
        <v>248778</v>
      </c>
      <c r="AJ1284" s="3">
        <v>319370.55429927004</v>
      </c>
      <c r="AK1284">
        <v>294</v>
      </c>
      <c r="AL1284">
        <v>337868.79999999999</v>
      </c>
      <c r="AM1284">
        <v>1210747</v>
      </c>
      <c r="AN1284">
        <v>121849</v>
      </c>
      <c r="AO1284">
        <v>1332596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4</v>
      </c>
      <c r="AV1284">
        <f t="shared" si="83"/>
        <v>4</v>
      </c>
      <c r="AW1284">
        <v>2609</v>
      </c>
      <c r="AX1284">
        <v>0.6</v>
      </c>
      <c r="AY1284">
        <v>259619380.93983099</v>
      </c>
      <c r="AZ1284">
        <v>259619.380939831</v>
      </c>
      <c r="BA1284">
        <v>44748.881669973598</v>
      </c>
      <c r="BB1284">
        <v>0.22346927178539924</v>
      </c>
      <c r="BC1284">
        <v>4650</v>
      </c>
      <c r="BD1284">
        <v>965</v>
      </c>
      <c r="BE1284">
        <v>3685</v>
      </c>
      <c r="BF1284">
        <v>0.70190476190476192</v>
      </c>
      <c r="BG1284">
        <v>213350</v>
      </c>
      <c r="BH1284">
        <v>41.556291390728475</v>
      </c>
      <c r="BI1284">
        <v>902</v>
      </c>
      <c r="BJ1284">
        <v>15</v>
      </c>
      <c r="BK1284">
        <v>3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1</v>
      </c>
      <c r="BR1284">
        <v>1</v>
      </c>
      <c r="BS1284">
        <v>0</v>
      </c>
      <c r="BT1284">
        <v>5251</v>
      </c>
      <c r="BU1284">
        <v>0.82</v>
      </c>
      <c r="BV1284">
        <v>0.69228990000000001</v>
      </c>
      <c r="BW1284">
        <v>70</v>
      </c>
      <c r="BX1284">
        <v>3.9992380000000001</v>
      </c>
      <c r="BY1284">
        <v>3.488283</v>
      </c>
      <c r="BZ1284">
        <v>15</v>
      </c>
      <c r="CA1284">
        <v>3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0</v>
      </c>
      <c r="CJ1284">
        <v>5125</v>
      </c>
      <c r="CK1284">
        <v>3.9024390243902438</v>
      </c>
      <c r="CL1284">
        <v>0.75337655321447861</v>
      </c>
      <c r="CM1284">
        <v>61</v>
      </c>
      <c r="CN1284">
        <v>3.6383384638608418</v>
      </c>
      <c r="CO1284">
        <v>433.99999999999994</v>
      </c>
      <c r="CP1284">
        <v>-0.27739076070000002</v>
      </c>
      <c r="CQ1284">
        <v>0.44351447199999999</v>
      </c>
      <c r="CR1284">
        <v>4520</v>
      </c>
      <c r="CS1284">
        <v>0.89900000000000002</v>
      </c>
      <c r="CT1284">
        <v>4646</v>
      </c>
      <c r="CU1284">
        <v>0.91769847050300002</v>
      </c>
      <c r="CW1284">
        <v>1</v>
      </c>
      <c r="CX1284">
        <v>7</v>
      </c>
      <c r="CY1284">
        <v>369</v>
      </c>
      <c r="CZ1284">
        <v>542</v>
      </c>
      <c r="DA1284" s="2">
        <v>2918</v>
      </c>
      <c r="DB1284" s="2">
        <v>325</v>
      </c>
      <c r="DC1284" s="2">
        <v>214.76</v>
      </c>
      <c r="DD1284" s="2">
        <v>103</v>
      </c>
      <c r="DE1284">
        <v>93</v>
      </c>
      <c r="DF1284">
        <v>7</v>
      </c>
      <c r="DG1284">
        <v>19.52</v>
      </c>
      <c r="DH1284">
        <v>39.049999999999997</v>
      </c>
      <c r="DI1284" s="2">
        <v>19.52</v>
      </c>
      <c r="DJ1284">
        <v>-2.77</v>
      </c>
      <c r="DK1284">
        <v>0.92588974909356936</v>
      </c>
      <c r="DL1284">
        <v>0</v>
      </c>
      <c r="DM1284">
        <v>0</v>
      </c>
      <c r="DN1284">
        <v>241.9</v>
      </c>
      <c r="DO1284">
        <v>0.72</v>
      </c>
      <c r="DP1284">
        <v>8370.9299999999985</v>
      </c>
      <c r="DQ1284" s="2">
        <v>0</v>
      </c>
      <c r="DR1284" s="2">
        <v>33088.821509839996</v>
      </c>
      <c r="DS1284">
        <v>9.1970816344060388E-2</v>
      </c>
      <c r="DT1284">
        <v>2.2335114878993898</v>
      </c>
      <c r="DU1284">
        <v>754633.84620278131</v>
      </c>
      <c r="DV1284">
        <v>1</v>
      </c>
    </row>
    <row r="1285" spans="1:126" x14ac:dyDescent="0.15">
      <c r="A1285" t="s">
        <v>2247</v>
      </c>
      <c r="B1285" t="s">
        <v>2259</v>
      </c>
      <c r="C1285">
        <v>27</v>
      </c>
      <c r="D1285">
        <v>13</v>
      </c>
      <c r="E1285" t="s">
        <v>2260</v>
      </c>
      <c r="F1285">
        <v>27013</v>
      </c>
      <c r="G1285" t="s">
        <v>6269</v>
      </c>
      <c r="H1285">
        <v>91.2</v>
      </c>
      <c r="I1285">
        <v>2.7</v>
      </c>
      <c r="J1285">
        <v>0.2</v>
      </c>
      <c r="K1285">
        <v>1.9</v>
      </c>
      <c r="L1285">
        <v>1.4</v>
      </c>
      <c r="M1285">
        <v>2.5</v>
      </c>
      <c r="N1285">
        <f t="shared" si="82"/>
        <v>8336.590000000002</v>
      </c>
      <c r="O1285">
        <f t="shared" si="80"/>
        <v>1663.409999999998</v>
      </c>
      <c r="P1285">
        <f t="shared" si="81"/>
        <v>1.9960919999999984</v>
      </c>
      <c r="Q1285" s="4">
        <v>27013</v>
      </c>
      <c r="R1285" s="5">
        <v>44.033709999999999</v>
      </c>
      <c r="S1285" s="5">
        <v>-94.064012000000005</v>
      </c>
      <c r="T1285">
        <v>3</v>
      </c>
      <c r="U1285">
        <v>5.0334824944683249E-2</v>
      </c>
      <c r="V1285">
        <v>63991</v>
      </c>
      <c r="W1285">
        <v>64720</v>
      </c>
      <c r="X1285">
        <v>65125</v>
      </c>
      <c r="Y1285">
        <v>65595</v>
      </c>
      <c r="Z1285">
        <v>29502</v>
      </c>
      <c r="AA1285">
        <v>26165</v>
      </c>
      <c r="AB1285">
        <v>25604.726999999999</v>
      </c>
      <c r="AC1285">
        <v>50061</v>
      </c>
      <c r="AD1285">
        <v>1</v>
      </c>
      <c r="AE1285">
        <v>1.5355086372360844E-5</v>
      </c>
      <c r="AF1285">
        <v>34</v>
      </c>
      <c r="AG1285">
        <v>1070</v>
      </c>
      <c r="AH1285">
        <v>3.1775700934579439E-2</v>
      </c>
      <c r="AI1285" s="3">
        <v>376460</v>
      </c>
      <c r="AJ1285" s="3">
        <v>478618.24580676004</v>
      </c>
      <c r="AK1285">
        <v>140</v>
      </c>
      <c r="AL1285">
        <v>490195.19999999995</v>
      </c>
      <c r="AM1285">
        <v>3763916</v>
      </c>
      <c r="AN1285">
        <v>251154</v>
      </c>
      <c r="AO1285">
        <v>4015070</v>
      </c>
      <c r="AP1285">
        <v>11</v>
      </c>
      <c r="AQ1285">
        <v>3</v>
      </c>
      <c r="AR1285">
        <v>14</v>
      </c>
      <c r="AS1285">
        <v>0.21631644004944375</v>
      </c>
      <c r="AT1285">
        <v>13</v>
      </c>
      <c r="AU1285">
        <v>84</v>
      </c>
      <c r="AV1285">
        <f t="shared" si="83"/>
        <v>97</v>
      </c>
      <c r="AW1285">
        <v>67351</v>
      </c>
      <c r="AX1285">
        <v>0.94</v>
      </c>
      <c r="AY1285">
        <v>351819002.91694403</v>
      </c>
      <c r="AZ1285">
        <v>351819.00291694404</v>
      </c>
      <c r="BA1285">
        <v>6279.0800099937296</v>
      </c>
      <c r="BB1285">
        <v>1.5925899947259927</v>
      </c>
      <c r="BC1285">
        <v>92773</v>
      </c>
      <c r="BD1285">
        <v>26430</v>
      </c>
      <c r="BE1285">
        <v>66343</v>
      </c>
      <c r="BF1285">
        <v>1.0367551686955978</v>
      </c>
      <c r="BG1285">
        <v>1535804</v>
      </c>
      <c r="BH1285">
        <v>23.582403071017275</v>
      </c>
      <c r="BI1285">
        <v>5795</v>
      </c>
      <c r="BJ1285">
        <v>53</v>
      </c>
      <c r="BK1285">
        <v>15</v>
      </c>
      <c r="BL1285">
        <v>4</v>
      </c>
      <c r="BM1285">
        <v>1</v>
      </c>
      <c r="BN1285">
        <v>1</v>
      </c>
      <c r="BO1285">
        <v>3</v>
      </c>
      <c r="BP1285">
        <v>3</v>
      </c>
      <c r="BQ1285">
        <v>8</v>
      </c>
      <c r="BR1285">
        <v>4</v>
      </c>
      <c r="BS1285">
        <v>1</v>
      </c>
      <c r="BT1285">
        <v>61010</v>
      </c>
      <c r="BU1285">
        <v>0.8</v>
      </c>
      <c r="BV1285">
        <v>0.72472159999999997</v>
      </c>
      <c r="BW1285">
        <v>427</v>
      </c>
      <c r="BX1285">
        <v>1.52434</v>
      </c>
      <c r="BY1285">
        <v>0.76605460000000003</v>
      </c>
      <c r="BZ1285">
        <v>53</v>
      </c>
      <c r="CA1285">
        <v>10</v>
      </c>
      <c r="CB1285">
        <v>4</v>
      </c>
      <c r="CC1285">
        <v>1</v>
      </c>
      <c r="CD1285">
        <v>2</v>
      </c>
      <c r="CE1285">
        <v>3</v>
      </c>
      <c r="CF1285">
        <v>1</v>
      </c>
      <c r="CG1285">
        <v>9</v>
      </c>
      <c r="CH1285">
        <v>3</v>
      </c>
      <c r="CI1285">
        <v>1</v>
      </c>
      <c r="CJ1285">
        <v>65497</v>
      </c>
      <c r="CK1285">
        <v>1.328305113211292</v>
      </c>
      <c r="CL1285">
        <v>0.72836620197211832</v>
      </c>
      <c r="CM1285">
        <v>396</v>
      </c>
      <c r="CN1285">
        <v>0.21834270447329582</v>
      </c>
      <c r="CO1285">
        <v>9573</v>
      </c>
      <c r="CP1285">
        <v>0.34495574499999998</v>
      </c>
      <c r="CQ1285">
        <v>-4.5094162100000001E-2</v>
      </c>
      <c r="CR1285">
        <v>57997</v>
      </c>
      <c r="CS1285">
        <v>0.88</v>
      </c>
      <c r="CT1285">
        <v>56952</v>
      </c>
      <c r="CU1285">
        <v>0.92676392508299998</v>
      </c>
      <c r="CV1285">
        <v>147</v>
      </c>
      <c r="CW1285">
        <v>57</v>
      </c>
      <c r="CX1285">
        <v>64</v>
      </c>
      <c r="CY1285">
        <v>1242</v>
      </c>
      <c r="CZ1285">
        <v>1554</v>
      </c>
      <c r="DA1285" s="2">
        <v>49904</v>
      </c>
      <c r="DB1285" s="2">
        <v>7270</v>
      </c>
      <c r="DC1285" s="2">
        <v>177.02</v>
      </c>
      <c r="DD1285" s="2">
        <v>5145</v>
      </c>
      <c r="DE1285">
        <v>362</v>
      </c>
      <c r="DF1285">
        <v>24</v>
      </c>
      <c r="DG1285">
        <v>70.2</v>
      </c>
      <c r="DH1285">
        <v>4.58</v>
      </c>
      <c r="DI1285" s="2">
        <v>12.21</v>
      </c>
      <c r="DJ1285">
        <v>-2.48</v>
      </c>
      <c r="DK1285">
        <v>0.86300270945120328</v>
      </c>
      <c r="DL1285">
        <v>5.6074766355140183E-3</v>
      </c>
      <c r="DM1285">
        <v>0</v>
      </c>
      <c r="DN1285">
        <v>293</v>
      </c>
      <c r="DO1285">
        <v>0.59899999999999998</v>
      </c>
      <c r="DP1285">
        <v>10757.13</v>
      </c>
      <c r="DQ1285" s="2">
        <v>0</v>
      </c>
      <c r="DR1285" s="2">
        <v>9234.8674980300057</v>
      </c>
      <c r="DS1285">
        <v>1.875081984257947E-2</v>
      </c>
      <c r="DT1285">
        <v>2.3218307218248699</v>
      </c>
      <c r="DU1285">
        <v>1138150.2750510864</v>
      </c>
      <c r="DV1285">
        <v>0</v>
      </c>
    </row>
    <row r="1286" spans="1:126" x14ac:dyDescent="0.15">
      <c r="A1286" t="s">
        <v>2247</v>
      </c>
      <c r="B1286" t="s">
        <v>1120</v>
      </c>
      <c r="C1286">
        <v>27</v>
      </c>
      <c r="D1286">
        <v>15</v>
      </c>
      <c r="E1286" t="s">
        <v>2261</v>
      </c>
      <c r="F1286">
        <v>27015</v>
      </c>
      <c r="G1286" t="s">
        <v>6270</v>
      </c>
      <c r="H1286">
        <v>95.2</v>
      </c>
      <c r="I1286">
        <v>0.2</v>
      </c>
      <c r="J1286">
        <v>0.1</v>
      </c>
      <c r="K1286">
        <v>0.6</v>
      </c>
      <c r="L1286">
        <v>0.6</v>
      </c>
      <c r="M1286">
        <v>3.3</v>
      </c>
      <c r="N1286">
        <f t="shared" si="82"/>
        <v>9074.7000000000025</v>
      </c>
      <c r="O1286">
        <f t="shared" si="80"/>
        <v>925.29999999999745</v>
      </c>
      <c r="P1286">
        <f t="shared" si="81"/>
        <v>1.1103599999999973</v>
      </c>
      <c r="Q1286" s="4">
        <v>27015</v>
      </c>
      <c r="R1286" s="5">
        <v>44.246541000000001</v>
      </c>
      <c r="S1286" s="5">
        <v>-94.733647000000005</v>
      </c>
      <c r="T1286">
        <v>6</v>
      </c>
      <c r="U1286">
        <v>0.20025920780397991</v>
      </c>
      <c r="V1286">
        <v>25772</v>
      </c>
      <c r="W1286">
        <v>25513</v>
      </c>
      <c r="X1286">
        <v>25391</v>
      </c>
      <c r="Y1286">
        <v>25228</v>
      </c>
      <c r="Z1286">
        <v>12450</v>
      </c>
      <c r="AA1286">
        <v>27001</v>
      </c>
      <c r="AB1286">
        <v>10886.019999999999</v>
      </c>
      <c r="AC1286">
        <v>52598</v>
      </c>
      <c r="AD1286">
        <v>0</v>
      </c>
      <c r="AE1286">
        <v>0</v>
      </c>
      <c r="AF1286">
        <v>29</v>
      </c>
      <c r="AG1286">
        <v>1055</v>
      </c>
      <c r="AH1286">
        <v>2.7488151658767772E-2</v>
      </c>
      <c r="AI1286" s="3">
        <v>326003</v>
      </c>
      <c r="AJ1286" s="3">
        <v>391088.55579508503</v>
      </c>
      <c r="AK1286">
        <v>180</v>
      </c>
      <c r="AL1286">
        <v>395916.79999999999</v>
      </c>
      <c r="AM1286">
        <v>879442</v>
      </c>
      <c r="AN1286">
        <v>227946</v>
      </c>
      <c r="AO1286">
        <v>1107388</v>
      </c>
      <c r="AP1286">
        <v>10</v>
      </c>
      <c r="AQ1286">
        <v>1</v>
      </c>
      <c r="AR1286">
        <v>11</v>
      </c>
      <c r="AS1286">
        <v>0.43115274565907574</v>
      </c>
      <c r="AT1286">
        <v>9</v>
      </c>
      <c r="AU1286">
        <v>26</v>
      </c>
      <c r="AV1286">
        <f t="shared" si="83"/>
        <v>35</v>
      </c>
      <c r="AW1286">
        <v>19300</v>
      </c>
      <c r="AX1286">
        <v>0.77</v>
      </c>
      <c r="AY1286">
        <v>816745739.51149297</v>
      </c>
      <c r="AZ1286">
        <v>816745.73951149301</v>
      </c>
      <c r="BA1286">
        <v>30677.235056935398</v>
      </c>
      <c r="BB1286">
        <v>0.32597461868517502</v>
      </c>
      <c r="BC1286">
        <v>29422</v>
      </c>
      <c r="BD1286">
        <v>12388</v>
      </c>
      <c r="BE1286">
        <v>17034</v>
      </c>
      <c r="BF1286">
        <v>0.66094986807387868</v>
      </c>
      <c r="BG1286">
        <v>677593</v>
      </c>
      <c r="BH1286">
        <v>26.686345555511796</v>
      </c>
      <c r="BI1286">
        <v>3736</v>
      </c>
      <c r="BJ1286">
        <v>24</v>
      </c>
      <c r="BK1286">
        <v>8</v>
      </c>
      <c r="BL1286">
        <v>4</v>
      </c>
      <c r="BM1286">
        <v>0</v>
      </c>
      <c r="BN1286">
        <v>0</v>
      </c>
      <c r="BO1286">
        <v>0</v>
      </c>
      <c r="BP1286">
        <v>3</v>
      </c>
      <c r="BQ1286">
        <v>5</v>
      </c>
      <c r="BR1286">
        <v>2</v>
      </c>
      <c r="BS1286">
        <v>0</v>
      </c>
      <c r="BT1286">
        <v>25603</v>
      </c>
      <c r="BU1286">
        <v>0.88</v>
      </c>
      <c r="BV1286">
        <v>0.66663399999999995</v>
      </c>
      <c r="BW1286">
        <v>242</v>
      </c>
      <c r="BX1286">
        <v>1.796664</v>
      </c>
      <c r="BY1286">
        <v>0.99086830000000004</v>
      </c>
      <c r="BZ1286">
        <v>25</v>
      </c>
      <c r="CA1286">
        <v>7</v>
      </c>
      <c r="CB1286">
        <v>5</v>
      </c>
      <c r="CC1286">
        <v>0</v>
      </c>
      <c r="CD1286">
        <v>0</v>
      </c>
      <c r="CE1286">
        <v>0</v>
      </c>
      <c r="CF1286">
        <v>2</v>
      </c>
      <c r="CG1286">
        <v>7</v>
      </c>
      <c r="CH1286">
        <v>3</v>
      </c>
      <c r="CI1286">
        <v>0</v>
      </c>
      <c r="CJ1286">
        <v>25290</v>
      </c>
      <c r="CK1286">
        <v>1.9375247133254252</v>
      </c>
      <c r="CL1286">
        <v>0.81432329728149666</v>
      </c>
      <c r="CM1286">
        <v>229</v>
      </c>
      <c r="CN1286">
        <v>1.6117789932154944</v>
      </c>
      <c r="CO1286">
        <v>3118</v>
      </c>
      <c r="CP1286">
        <v>0.46816426700000002</v>
      </c>
      <c r="CQ1286">
        <v>0.150921681</v>
      </c>
      <c r="CR1286">
        <v>22983</v>
      </c>
      <c r="CS1286">
        <v>0.90900000000000003</v>
      </c>
      <c r="CT1286">
        <v>23453</v>
      </c>
      <c r="CU1286">
        <v>0.93238434163700001</v>
      </c>
      <c r="CV1286">
        <v>49</v>
      </c>
      <c r="CW1286">
        <v>13</v>
      </c>
      <c r="CX1286">
        <v>29</v>
      </c>
      <c r="CY1286">
        <v>1080</v>
      </c>
      <c r="CZ1286">
        <v>1473</v>
      </c>
      <c r="DA1286" s="2">
        <v>19187</v>
      </c>
      <c r="DB1286" s="2">
        <v>2030</v>
      </c>
      <c r="DC1286" s="2">
        <v>221.06</v>
      </c>
      <c r="DD1286" s="2">
        <v>660</v>
      </c>
      <c r="DE1286">
        <v>265</v>
      </c>
      <c r="DF1286">
        <v>14</v>
      </c>
      <c r="DG1286">
        <v>51.32</v>
      </c>
      <c r="DH1286">
        <v>19.739999999999998</v>
      </c>
      <c r="DI1286" s="2">
        <v>39.479999999999997</v>
      </c>
      <c r="DJ1286">
        <v>-3.07</v>
      </c>
      <c r="DK1286">
        <v>0.93732573013131781</v>
      </c>
      <c r="DL1286">
        <v>1.8957345971563982E-3</v>
      </c>
      <c r="DM1286">
        <v>0</v>
      </c>
      <c r="DN1286">
        <v>320.8</v>
      </c>
      <c r="DO1286">
        <v>0.81799999999999995</v>
      </c>
      <c r="DP1286">
        <v>14842.16</v>
      </c>
      <c r="DQ1286" s="2">
        <v>0</v>
      </c>
      <c r="DR1286" s="2">
        <v>7691.8746901599952</v>
      </c>
      <c r="DS1286">
        <v>1.942800385545581E-2</v>
      </c>
      <c r="DT1286">
        <v>2.6874787273952601</v>
      </c>
      <c r="DU1286">
        <v>1064017.9778184036</v>
      </c>
      <c r="DV1286">
        <v>0</v>
      </c>
    </row>
    <row r="1287" spans="1:126" x14ac:dyDescent="0.15">
      <c r="A1287" t="s">
        <v>2247</v>
      </c>
      <c r="B1287" t="s">
        <v>2262</v>
      </c>
      <c r="C1287">
        <v>27</v>
      </c>
      <c r="D1287">
        <v>17</v>
      </c>
      <c r="E1287" t="s">
        <v>2263</v>
      </c>
      <c r="F1287">
        <v>27017</v>
      </c>
      <c r="G1287" t="s">
        <v>6271</v>
      </c>
      <c r="H1287">
        <v>88.9</v>
      </c>
      <c r="I1287">
        <v>1.4</v>
      </c>
      <c r="J1287">
        <v>5.7</v>
      </c>
      <c r="K1287">
        <v>0.5</v>
      </c>
      <c r="L1287">
        <v>2.2000000000000002</v>
      </c>
      <c r="M1287">
        <v>1.4</v>
      </c>
      <c r="N1287">
        <f t="shared" si="82"/>
        <v>7944.7100000000009</v>
      </c>
      <c r="O1287">
        <f t="shared" si="80"/>
        <v>2055.2899999999991</v>
      </c>
      <c r="P1287">
        <f t="shared" si="81"/>
        <v>2.4663479999999995</v>
      </c>
      <c r="Q1287" s="4">
        <v>27017</v>
      </c>
      <c r="R1287" s="5">
        <v>46.603817999999997</v>
      </c>
      <c r="S1287" s="5">
        <v>-92.671043999999995</v>
      </c>
      <c r="T1287">
        <v>2</v>
      </c>
      <c r="U1287">
        <v>0.10784280651941183</v>
      </c>
      <c r="V1287">
        <v>35304</v>
      </c>
      <c r="W1287">
        <v>35430</v>
      </c>
      <c r="X1287">
        <v>35443</v>
      </c>
      <c r="Y1287">
        <v>35379</v>
      </c>
      <c r="Z1287">
        <v>18828</v>
      </c>
      <c r="AA1287">
        <v>27003</v>
      </c>
      <c r="AB1287">
        <v>14424.120999999999</v>
      </c>
      <c r="AC1287">
        <v>53227</v>
      </c>
      <c r="AD1287">
        <v>2</v>
      </c>
      <c r="AE1287">
        <v>5.6428631887819883E-5</v>
      </c>
      <c r="AF1287">
        <v>54</v>
      </c>
      <c r="AG1287">
        <v>501</v>
      </c>
      <c r="AH1287">
        <v>0.10778443113772455</v>
      </c>
      <c r="AI1287" s="3">
        <v>92549</v>
      </c>
      <c r="AJ1287" s="3">
        <v>551282.98736091005</v>
      </c>
      <c r="AK1287">
        <v>140</v>
      </c>
      <c r="AL1287">
        <v>560179.19999999995</v>
      </c>
      <c r="AM1287">
        <v>483283</v>
      </c>
      <c r="AN1287">
        <v>27696</v>
      </c>
      <c r="AO1287">
        <v>510979</v>
      </c>
      <c r="AP1287">
        <v>2</v>
      </c>
      <c r="AQ1287">
        <v>0</v>
      </c>
      <c r="AR1287">
        <v>2</v>
      </c>
      <c r="AS1287">
        <v>5.6449336720293536E-2</v>
      </c>
      <c r="AT1287">
        <v>2</v>
      </c>
      <c r="AU1287">
        <v>25</v>
      </c>
      <c r="AV1287">
        <f t="shared" si="83"/>
        <v>27</v>
      </c>
      <c r="AW1287">
        <v>24612</v>
      </c>
      <c r="AX1287">
        <v>0.67999999999999994</v>
      </c>
      <c r="AY1287">
        <v>170205705.54186499</v>
      </c>
      <c r="AZ1287">
        <v>170205.705541865</v>
      </c>
      <c r="BA1287">
        <v>5331.4235722702997</v>
      </c>
      <c r="BB1287">
        <v>1.8756716408750211</v>
      </c>
      <c r="BC1287">
        <v>22973</v>
      </c>
      <c r="BD1287">
        <v>15060</v>
      </c>
      <c r="BE1287">
        <v>7913</v>
      </c>
      <c r="BF1287">
        <v>0.22413890777249038</v>
      </c>
      <c r="BG1287">
        <v>278561</v>
      </c>
      <c r="BH1287">
        <v>7.8594080636514967</v>
      </c>
      <c r="BI1287">
        <v>3647</v>
      </c>
      <c r="BJ1287">
        <v>26</v>
      </c>
      <c r="BK1287">
        <v>10</v>
      </c>
      <c r="BL1287">
        <v>2</v>
      </c>
      <c r="BM1287">
        <v>0</v>
      </c>
      <c r="BN1287">
        <v>0</v>
      </c>
      <c r="BO1287">
        <v>4</v>
      </c>
      <c r="BP1287">
        <v>1</v>
      </c>
      <c r="BQ1287">
        <v>4</v>
      </c>
      <c r="BR1287">
        <v>4</v>
      </c>
      <c r="BS1287">
        <v>0</v>
      </c>
      <c r="BT1287">
        <v>34327</v>
      </c>
      <c r="BU1287">
        <v>0.77</v>
      </c>
      <c r="BV1287">
        <v>0.6993026</v>
      </c>
      <c r="BW1287">
        <v>229</v>
      </c>
      <c r="BX1287">
        <v>1.485711</v>
      </c>
      <c r="BY1287">
        <v>0.57740610000000003</v>
      </c>
      <c r="BZ1287">
        <v>30</v>
      </c>
      <c r="CA1287">
        <v>9</v>
      </c>
      <c r="CB1287">
        <v>2</v>
      </c>
      <c r="CC1287">
        <v>0</v>
      </c>
      <c r="CD1287">
        <v>0</v>
      </c>
      <c r="CE1287">
        <v>3</v>
      </c>
      <c r="CF1287">
        <v>0</v>
      </c>
      <c r="CG1287">
        <v>5</v>
      </c>
      <c r="CH1287">
        <v>3</v>
      </c>
      <c r="CI1287">
        <v>1</v>
      </c>
      <c r="CJ1287">
        <v>35470</v>
      </c>
      <c r="CK1287">
        <v>1.4942204680011277</v>
      </c>
      <c r="CL1287">
        <v>0.80795862915242356</v>
      </c>
      <c r="CM1287">
        <v>213</v>
      </c>
      <c r="CN1287">
        <v>0.69883797645336421</v>
      </c>
      <c r="CO1287">
        <v>4517</v>
      </c>
      <c r="CP1287">
        <v>-0.67362654399999999</v>
      </c>
      <c r="CQ1287">
        <v>8.3290019000000007E-2</v>
      </c>
      <c r="CR1287">
        <v>31789</v>
      </c>
      <c r="CS1287">
        <v>0.89300000000000002</v>
      </c>
      <c r="CT1287">
        <v>31244</v>
      </c>
      <c r="CU1287">
        <v>0.91686658506700003</v>
      </c>
      <c r="CV1287">
        <v>33</v>
      </c>
      <c r="CW1287">
        <v>25</v>
      </c>
      <c r="CX1287">
        <v>25</v>
      </c>
      <c r="CY1287">
        <v>209</v>
      </c>
      <c r="CZ1287">
        <v>803</v>
      </c>
      <c r="DA1287" s="2">
        <v>18210</v>
      </c>
      <c r="DB1287" s="2">
        <v>3040</v>
      </c>
      <c r="DC1287" s="2">
        <v>157.91999999999999</v>
      </c>
      <c r="DD1287" s="2">
        <v>3651</v>
      </c>
      <c r="DE1287">
        <v>299</v>
      </c>
      <c r="DF1287">
        <v>12</v>
      </c>
      <c r="DG1287">
        <v>33.840000000000003</v>
      </c>
      <c r="DH1287">
        <v>8.4600000000000009</v>
      </c>
      <c r="DI1287" s="2">
        <v>5.64</v>
      </c>
      <c r="DJ1287">
        <v>-2.15</v>
      </c>
      <c r="DL1287">
        <v>9.9800399201596807E-3</v>
      </c>
      <c r="DM1287">
        <v>0</v>
      </c>
      <c r="DN1287">
        <v>54</v>
      </c>
      <c r="DO1287">
        <v>9.8000000000000004E-2</v>
      </c>
      <c r="DP1287">
        <v>146.85000000000002</v>
      </c>
      <c r="DQ1287" s="2">
        <v>0</v>
      </c>
      <c r="DR1287" s="2">
        <v>1597.8922022199999</v>
      </c>
      <c r="DS1287">
        <v>2.8524667554427228E-3</v>
      </c>
      <c r="DT1287">
        <v>3.8656103712022398</v>
      </c>
      <c r="DU1287">
        <v>2165434.5252517737</v>
      </c>
      <c r="DV1287">
        <v>1</v>
      </c>
    </row>
    <row r="1288" spans="1:126" x14ac:dyDescent="0.15">
      <c r="A1288" t="s">
        <v>2247</v>
      </c>
      <c r="B1288" t="s">
        <v>2264</v>
      </c>
      <c r="C1288">
        <v>27</v>
      </c>
      <c r="D1288">
        <v>19</v>
      </c>
      <c r="E1288" t="s">
        <v>2265</v>
      </c>
      <c r="F1288">
        <v>27019</v>
      </c>
      <c r="G1288" t="s">
        <v>6272</v>
      </c>
      <c r="H1288">
        <v>90.7</v>
      </c>
      <c r="I1288">
        <v>1.2</v>
      </c>
      <c r="J1288">
        <v>0.2</v>
      </c>
      <c r="K1288">
        <v>2.7</v>
      </c>
      <c r="L1288">
        <v>1.4</v>
      </c>
      <c r="M1288">
        <v>3.9</v>
      </c>
      <c r="N1288">
        <f t="shared" si="82"/>
        <v>8252.43</v>
      </c>
      <c r="O1288">
        <f t="shared" si="80"/>
        <v>1747.5699999999997</v>
      </c>
      <c r="P1288">
        <f t="shared" si="81"/>
        <v>2.0970840000000006</v>
      </c>
      <c r="Q1288" s="4">
        <v>27019</v>
      </c>
      <c r="R1288" s="5">
        <v>44.82132</v>
      </c>
      <c r="S1288" s="5">
        <v>-93.800090999999995</v>
      </c>
      <c r="T1288">
        <v>1</v>
      </c>
      <c r="U1288">
        <v>0.1052219507326959</v>
      </c>
      <c r="V1288">
        <v>91355</v>
      </c>
      <c r="W1288">
        <v>94212</v>
      </c>
      <c r="X1288">
        <v>95715</v>
      </c>
      <c r="Y1288">
        <v>98596</v>
      </c>
      <c r="Z1288">
        <v>52163</v>
      </c>
      <c r="AA1288">
        <v>27005</v>
      </c>
      <c r="AB1288">
        <v>45655.43299999999</v>
      </c>
      <c r="AC1288">
        <v>86323</v>
      </c>
      <c r="AD1288">
        <v>1</v>
      </c>
      <c r="AE1288">
        <v>1.0447683226244581E-5</v>
      </c>
      <c r="AF1288">
        <v>63</v>
      </c>
      <c r="AG1288">
        <v>789</v>
      </c>
      <c r="AH1288">
        <v>7.9847908745247151E-2</v>
      </c>
      <c r="AI1288" s="3">
        <v>155253</v>
      </c>
      <c r="AJ1288" s="3">
        <v>226768.24120265001</v>
      </c>
      <c r="AK1288">
        <v>80</v>
      </c>
      <c r="AL1288">
        <v>240787.20000000001</v>
      </c>
      <c r="AM1288">
        <v>2075898</v>
      </c>
      <c r="AN1288">
        <v>153730</v>
      </c>
      <c r="AO1288">
        <v>2229628</v>
      </c>
      <c r="AP1288">
        <v>13</v>
      </c>
      <c r="AQ1288">
        <v>4</v>
      </c>
      <c r="AR1288">
        <v>17</v>
      </c>
      <c r="AS1288">
        <v>0.18044410478495307</v>
      </c>
      <c r="AT1288">
        <v>17</v>
      </c>
      <c r="AU1288">
        <v>135</v>
      </c>
      <c r="AV1288">
        <f t="shared" si="83"/>
        <v>152</v>
      </c>
      <c r="AW1288">
        <v>91227</v>
      </c>
      <c r="AX1288">
        <v>0.88</v>
      </c>
      <c r="AY1288">
        <v>980604303.50829196</v>
      </c>
      <c r="AZ1288">
        <v>980604.30350829195</v>
      </c>
      <c r="BA1288">
        <v>13783.662427746</v>
      </c>
      <c r="BB1288">
        <v>0.72549658354011715</v>
      </c>
      <c r="BC1288">
        <v>68525</v>
      </c>
      <c r="BD1288">
        <v>26893</v>
      </c>
      <c r="BE1288">
        <v>41632</v>
      </c>
      <c r="BF1288">
        <v>0.45571670953970772</v>
      </c>
      <c r="BG1288">
        <v>1863165</v>
      </c>
      <c r="BH1288">
        <v>19.465757718225984</v>
      </c>
      <c r="BI1288">
        <v>6250</v>
      </c>
      <c r="BJ1288">
        <v>45</v>
      </c>
      <c r="BK1288">
        <v>14</v>
      </c>
      <c r="BL1288">
        <v>5</v>
      </c>
      <c r="BM1288">
        <v>1</v>
      </c>
      <c r="BN1288">
        <v>1</v>
      </c>
      <c r="BO1288">
        <v>1</v>
      </c>
      <c r="BP1288">
        <v>3</v>
      </c>
      <c r="BQ1288">
        <v>13</v>
      </c>
      <c r="BR1288">
        <v>9</v>
      </c>
      <c r="BS1288">
        <v>0</v>
      </c>
      <c r="BT1288">
        <v>92107</v>
      </c>
      <c r="BU1288">
        <v>0.86</v>
      </c>
      <c r="BV1288">
        <v>0.76788610000000002</v>
      </c>
      <c r="BW1288">
        <v>364</v>
      </c>
      <c r="BX1288">
        <v>0.99883829999999996</v>
      </c>
      <c r="BY1288">
        <v>8.0190899999999996E-2</v>
      </c>
      <c r="BZ1288">
        <v>52</v>
      </c>
      <c r="CA1288">
        <v>12</v>
      </c>
      <c r="CB1288">
        <v>6</v>
      </c>
      <c r="CC1288">
        <v>0</v>
      </c>
      <c r="CD1288">
        <v>1</v>
      </c>
      <c r="CE1288">
        <v>0</v>
      </c>
      <c r="CF1288">
        <v>3</v>
      </c>
      <c r="CG1288">
        <v>19</v>
      </c>
      <c r="CH1288">
        <v>11</v>
      </c>
      <c r="CI1288">
        <v>0</v>
      </c>
      <c r="CJ1288">
        <v>97396</v>
      </c>
      <c r="CK1288">
        <v>1.0678056593699945</v>
      </c>
      <c r="CL1288">
        <v>0.83259620681514124</v>
      </c>
      <c r="CM1288">
        <v>393</v>
      </c>
      <c r="CN1288">
        <v>4.5929695115741839E-2</v>
      </c>
      <c r="CO1288">
        <v>25238</v>
      </c>
      <c r="CP1288">
        <v>0.95869272800000005</v>
      </c>
      <c r="CQ1288">
        <v>0.80064428600000004</v>
      </c>
      <c r="CR1288">
        <v>92721</v>
      </c>
      <c r="CS1288">
        <v>0.93599999999999994</v>
      </c>
      <c r="CT1288">
        <v>84595</v>
      </c>
      <c r="CU1288">
        <v>0.94913590924999991</v>
      </c>
      <c r="CV1288">
        <v>108</v>
      </c>
      <c r="CW1288">
        <v>42</v>
      </c>
      <c r="CX1288">
        <v>86</v>
      </c>
      <c r="CY1288">
        <v>905</v>
      </c>
      <c r="CZ1288">
        <v>1171</v>
      </c>
      <c r="DA1288" s="2">
        <v>54892</v>
      </c>
      <c r="DB1288" s="2">
        <v>16705</v>
      </c>
      <c r="DC1288" s="2">
        <v>253.24</v>
      </c>
      <c r="DD1288" s="2">
        <v>6700</v>
      </c>
      <c r="DE1288">
        <v>309</v>
      </c>
      <c r="DF1288">
        <v>25</v>
      </c>
      <c r="DG1288">
        <v>66.97</v>
      </c>
      <c r="DH1288">
        <v>6.28</v>
      </c>
      <c r="DI1288" s="2">
        <v>6.28</v>
      </c>
      <c r="DJ1288">
        <v>-2.7</v>
      </c>
      <c r="DK1288">
        <v>0.95129884768732331</v>
      </c>
      <c r="DL1288">
        <v>1.0139416983523447E-2</v>
      </c>
      <c r="DM1288">
        <v>0</v>
      </c>
      <c r="DN1288">
        <v>110.5</v>
      </c>
      <c r="DO1288">
        <v>0.45399999999999996</v>
      </c>
      <c r="DP1288">
        <v>4346.3399999999992</v>
      </c>
      <c r="DQ1288" s="2">
        <v>0</v>
      </c>
      <c r="DR1288" s="2">
        <v>2436.929437499999</v>
      </c>
      <c r="DS1288">
        <v>9.9724107083718743E-3</v>
      </c>
      <c r="DT1288">
        <v>3.4484652694517899</v>
      </c>
      <c r="DU1288">
        <v>830346.29652854207</v>
      </c>
      <c r="DV1288">
        <v>0</v>
      </c>
    </row>
    <row r="1289" spans="1:126" x14ac:dyDescent="0.15">
      <c r="A1289" t="s">
        <v>2247</v>
      </c>
      <c r="B1289" t="s">
        <v>1126</v>
      </c>
      <c r="C1289">
        <v>27</v>
      </c>
      <c r="D1289">
        <v>21</v>
      </c>
      <c r="E1289" t="s">
        <v>2266</v>
      </c>
      <c r="F1289">
        <v>27021</v>
      </c>
      <c r="G1289" t="s">
        <v>6273</v>
      </c>
      <c r="H1289">
        <v>85.4</v>
      </c>
      <c r="I1289">
        <v>0.2</v>
      </c>
      <c r="J1289">
        <v>10.8</v>
      </c>
      <c r="K1289">
        <v>0.3</v>
      </c>
      <c r="L1289">
        <v>2.1</v>
      </c>
      <c r="M1289">
        <v>1.2</v>
      </c>
      <c r="N1289">
        <f t="shared" si="82"/>
        <v>7415.7800000000007</v>
      </c>
      <c r="O1289">
        <f t="shared" si="80"/>
        <v>2584.2199999999993</v>
      </c>
      <c r="P1289">
        <f t="shared" si="81"/>
        <v>3.1010640000000005</v>
      </c>
      <c r="Q1289" s="4">
        <v>27021</v>
      </c>
      <c r="R1289" s="5">
        <v>46.951745000000003</v>
      </c>
      <c r="S1289" s="5">
        <v>-94.333704999999995</v>
      </c>
      <c r="T1289">
        <v>9</v>
      </c>
      <c r="U1289">
        <v>0.17751578300879212</v>
      </c>
      <c r="V1289">
        <v>28519</v>
      </c>
      <c r="W1289">
        <v>28499</v>
      </c>
      <c r="X1289">
        <v>28519</v>
      </c>
      <c r="Y1289">
        <v>28677</v>
      </c>
      <c r="Z1289">
        <v>14014</v>
      </c>
      <c r="AA1289">
        <v>27007</v>
      </c>
      <c r="AB1289">
        <v>10510.272000000001</v>
      </c>
      <c r="AC1289">
        <v>46531</v>
      </c>
      <c r="AD1289">
        <v>2</v>
      </c>
      <c r="AE1289">
        <v>7.0128686139065178E-5</v>
      </c>
      <c r="AF1289">
        <v>39</v>
      </c>
      <c r="AG1289">
        <v>546</v>
      </c>
      <c r="AH1289">
        <v>7.1428571428571425E-2</v>
      </c>
      <c r="AI1289" s="3">
        <v>157215</v>
      </c>
      <c r="AJ1289" s="3">
        <v>1293817.2706434701</v>
      </c>
      <c r="AK1289">
        <v>150</v>
      </c>
      <c r="AL1289">
        <v>1545158.4</v>
      </c>
      <c r="AM1289">
        <v>2955177</v>
      </c>
      <c r="AN1289">
        <v>37645</v>
      </c>
      <c r="AO1289">
        <v>2992822</v>
      </c>
      <c r="AP1289">
        <v>1</v>
      </c>
      <c r="AQ1289">
        <v>1</v>
      </c>
      <c r="AR1289">
        <v>2</v>
      </c>
      <c r="AS1289">
        <v>7.0177900978981717E-2</v>
      </c>
      <c r="AT1289">
        <v>1</v>
      </c>
      <c r="AU1289">
        <v>31</v>
      </c>
      <c r="AV1289">
        <f t="shared" si="83"/>
        <v>32</v>
      </c>
      <c r="AW1289">
        <v>17534</v>
      </c>
      <c r="AX1289">
        <v>0.64</v>
      </c>
      <c r="AY1289">
        <v>3201553592.0692902</v>
      </c>
      <c r="AZ1289">
        <v>3201553.5920692901</v>
      </c>
      <c r="BA1289">
        <v>118378.80042442201</v>
      </c>
      <c r="BB1289">
        <v>8.447458467349836E-2</v>
      </c>
      <c r="BC1289">
        <v>56093</v>
      </c>
      <c r="BD1289">
        <v>1515</v>
      </c>
      <c r="BE1289">
        <v>54578</v>
      </c>
      <c r="BF1289">
        <v>1.9137417160489498</v>
      </c>
      <c r="BG1289">
        <v>456754</v>
      </c>
      <c r="BH1289">
        <v>16.01577895438129</v>
      </c>
      <c r="BI1289">
        <v>4579</v>
      </c>
      <c r="BJ1289">
        <v>35</v>
      </c>
      <c r="BK1289">
        <v>14</v>
      </c>
      <c r="BL1289">
        <v>5</v>
      </c>
      <c r="BM1289">
        <v>0</v>
      </c>
      <c r="BN1289">
        <v>0</v>
      </c>
      <c r="BO1289">
        <v>2</v>
      </c>
      <c r="BP1289">
        <v>0</v>
      </c>
      <c r="BQ1289">
        <v>0</v>
      </c>
      <c r="BR1289">
        <v>7</v>
      </c>
      <c r="BS1289">
        <v>0</v>
      </c>
      <c r="BT1289">
        <v>28534</v>
      </c>
      <c r="BU1289">
        <v>0.57999999999999996</v>
      </c>
      <c r="BV1289">
        <v>0.72624029999999995</v>
      </c>
      <c r="BW1289">
        <v>204</v>
      </c>
      <c r="BX1289">
        <v>2.2078920000000002</v>
      </c>
      <c r="BY1289">
        <v>1.491069</v>
      </c>
      <c r="BZ1289">
        <v>33</v>
      </c>
      <c r="CA1289">
        <v>13</v>
      </c>
      <c r="CB1289">
        <v>6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6</v>
      </c>
      <c r="CI1289">
        <v>0</v>
      </c>
      <c r="CJ1289">
        <v>28559</v>
      </c>
      <c r="CK1289">
        <v>2.0658986659196747</v>
      </c>
      <c r="CL1289">
        <v>0.79176886098302757</v>
      </c>
      <c r="CM1289">
        <v>203</v>
      </c>
      <c r="CN1289">
        <v>1.4033288384594351</v>
      </c>
      <c r="CO1289">
        <v>2756</v>
      </c>
      <c r="CP1289">
        <v>-1.6025245599</v>
      </c>
      <c r="CQ1289">
        <v>-0.88413708960000004</v>
      </c>
      <c r="CR1289">
        <v>25276</v>
      </c>
      <c r="CS1289">
        <v>0.879</v>
      </c>
      <c r="CT1289">
        <v>24412</v>
      </c>
      <c r="CU1289">
        <v>0.8732124617</v>
      </c>
      <c r="CV1289">
        <v>24</v>
      </c>
      <c r="CW1289">
        <v>20</v>
      </c>
      <c r="CX1289">
        <v>11</v>
      </c>
      <c r="CY1289">
        <v>287</v>
      </c>
      <c r="CZ1289">
        <v>876</v>
      </c>
      <c r="DA1289" s="2">
        <v>15342</v>
      </c>
      <c r="DB1289" s="2">
        <v>2610</v>
      </c>
      <c r="DC1289" s="2">
        <v>157.59</v>
      </c>
      <c r="DD1289" s="2">
        <v>4221</v>
      </c>
      <c r="DE1289">
        <v>326</v>
      </c>
      <c r="DF1289">
        <v>34</v>
      </c>
      <c r="DG1289">
        <v>17.510000000000002</v>
      </c>
      <c r="DH1289">
        <v>17.510000000000002</v>
      </c>
      <c r="DI1289" s="2">
        <v>14.01</v>
      </c>
      <c r="DJ1289">
        <v>-2.38</v>
      </c>
      <c r="DK1289">
        <v>0.95586299017269349</v>
      </c>
      <c r="DL1289">
        <v>3.663003663003663E-3</v>
      </c>
      <c r="DM1289">
        <v>0</v>
      </c>
      <c r="DN1289">
        <v>238.5</v>
      </c>
      <c r="DO1289">
        <v>0.14800000000000002</v>
      </c>
      <c r="DP1289">
        <v>475.4</v>
      </c>
      <c r="DQ1289" s="2">
        <v>294813</v>
      </c>
      <c r="DR1289" s="2">
        <v>3807.8823112799996</v>
      </c>
      <c r="DS1289">
        <v>2.4643971297558685E-3</v>
      </c>
      <c r="DT1289">
        <v>5.4982541007026597</v>
      </c>
      <c r="DU1289">
        <v>8495673.5090351608</v>
      </c>
      <c r="DV1289">
        <v>1</v>
      </c>
    </row>
    <row r="1290" spans="1:126" x14ac:dyDescent="0.15">
      <c r="A1290" t="s">
        <v>2247</v>
      </c>
      <c r="B1290" t="s">
        <v>2129</v>
      </c>
      <c r="C1290">
        <v>27</v>
      </c>
      <c r="D1290">
        <v>23</v>
      </c>
      <c r="E1290" t="s">
        <v>2267</v>
      </c>
      <c r="F1290">
        <v>27023</v>
      </c>
      <c r="G1290" t="s">
        <v>6274</v>
      </c>
      <c r="H1290">
        <v>91.4</v>
      </c>
      <c r="I1290">
        <v>0.5</v>
      </c>
      <c r="J1290">
        <v>0.9</v>
      </c>
      <c r="K1290">
        <v>0.5</v>
      </c>
      <c r="L1290">
        <v>1.8</v>
      </c>
      <c r="M1290">
        <v>4.9000000000000004</v>
      </c>
      <c r="N1290">
        <f t="shared" si="82"/>
        <v>8382.52</v>
      </c>
      <c r="O1290">
        <f t="shared" si="80"/>
        <v>1617.4799999999996</v>
      </c>
      <c r="P1290">
        <f t="shared" si="81"/>
        <v>1.9409760000000003</v>
      </c>
      <c r="Q1290" s="4">
        <v>27023</v>
      </c>
      <c r="R1290" s="5">
        <v>45.028624999999998</v>
      </c>
      <c r="S1290" s="5">
        <v>-95.564108000000004</v>
      </c>
      <c r="T1290">
        <v>7</v>
      </c>
      <c r="U1290">
        <v>0.18137653966359343</v>
      </c>
      <c r="V1290">
        <v>12327</v>
      </c>
      <c r="W1290">
        <v>12235</v>
      </c>
      <c r="X1290">
        <v>12154</v>
      </c>
      <c r="Y1290">
        <v>12065</v>
      </c>
      <c r="Z1290">
        <v>6058</v>
      </c>
      <c r="AA1290">
        <v>27009</v>
      </c>
      <c r="AB1290">
        <v>5220.4490000000005</v>
      </c>
      <c r="AC1290">
        <v>50858</v>
      </c>
      <c r="AD1290">
        <v>1</v>
      </c>
      <c r="AE1290">
        <v>8.2277439526081951E-5</v>
      </c>
      <c r="AF1290">
        <v>20</v>
      </c>
      <c r="AG1290">
        <v>674</v>
      </c>
      <c r="AH1290">
        <v>2.967359050445104E-2</v>
      </c>
      <c r="AI1290" s="3">
        <v>335109</v>
      </c>
      <c r="AJ1290" s="3">
        <v>371917.254880775</v>
      </c>
      <c r="AK1290">
        <v>176</v>
      </c>
      <c r="AL1290">
        <v>376224</v>
      </c>
      <c r="AM1290">
        <v>931267</v>
      </c>
      <c r="AN1290">
        <v>224421</v>
      </c>
      <c r="AO1290">
        <v>1155688</v>
      </c>
      <c r="AP1290">
        <v>4</v>
      </c>
      <c r="AQ1290">
        <v>0</v>
      </c>
      <c r="AR1290">
        <v>4</v>
      </c>
      <c r="AS1290">
        <v>0.32693093583980387</v>
      </c>
      <c r="AT1290">
        <v>5</v>
      </c>
      <c r="AU1290">
        <v>22</v>
      </c>
      <c r="AV1290">
        <f t="shared" si="83"/>
        <v>27</v>
      </c>
      <c r="AW1290">
        <v>7862</v>
      </c>
      <c r="AX1290">
        <v>0.73</v>
      </c>
      <c r="AY1290">
        <v>1181410866.1294701</v>
      </c>
      <c r="AZ1290">
        <v>1181410.8661294701</v>
      </c>
      <c r="BA1290">
        <v>91729.652213139707</v>
      </c>
      <c r="BB1290">
        <v>0.10901600255459773</v>
      </c>
      <c r="BC1290">
        <v>50601</v>
      </c>
      <c r="BD1290">
        <v>36815</v>
      </c>
      <c r="BE1290">
        <v>13786</v>
      </c>
      <c r="BF1290">
        <v>1.118358075768638</v>
      </c>
      <c r="BG1290">
        <v>465796</v>
      </c>
      <c r="BH1290">
        <v>38.324502221490867</v>
      </c>
      <c r="BI1290">
        <v>1640</v>
      </c>
      <c r="BJ1290">
        <v>25</v>
      </c>
      <c r="BK1290">
        <v>7</v>
      </c>
      <c r="BL1290">
        <v>2</v>
      </c>
      <c r="BM1290">
        <v>0</v>
      </c>
      <c r="BN1290">
        <v>0</v>
      </c>
      <c r="BO1290">
        <v>0</v>
      </c>
      <c r="BP1290">
        <v>1</v>
      </c>
      <c r="BQ1290">
        <v>3</v>
      </c>
      <c r="BR1290">
        <v>1</v>
      </c>
      <c r="BS1290">
        <v>0</v>
      </c>
      <c r="BT1290">
        <v>12321</v>
      </c>
      <c r="BU1290">
        <v>0.84</v>
      </c>
      <c r="BV1290">
        <v>0.66063819999999995</v>
      </c>
      <c r="BW1290">
        <v>116</v>
      </c>
      <c r="BX1290">
        <v>3.165327</v>
      </c>
      <c r="BY1290">
        <v>2.0729890000000002</v>
      </c>
      <c r="BZ1290">
        <v>27</v>
      </c>
      <c r="CA1290">
        <v>9</v>
      </c>
      <c r="CB1290">
        <v>2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1</v>
      </c>
      <c r="CI1290">
        <v>0</v>
      </c>
      <c r="CJ1290">
        <v>12085</v>
      </c>
      <c r="CK1290">
        <v>3.392635498551924</v>
      </c>
      <c r="CL1290">
        <v>0.81818181818181823</v>
      </c>
      <c r="CM1290">
        <v>108</v>
      </c>
      <c r="CN1290">
        <v>2.927488105607976</v>
      </c>
      <c r="CO1290">
        <v>1085</v>
      </c>
      <c r="CP1290">
        <v>0.19571850900000001</v>
      </c>
      <c r="CQ1290">
        <v>-6.5701118099999997E-2</v>
      </c>
      <c r="CR1290">
        <v>10899</v>
      </c>
      <c r="CS1290">
        <v>0.90099999999999991</v>
      </c>
      <c r="CT1290">
        <v>11045</v>
      </c>
      <c r="CU1290">
        <v>0.90878624508200001</v>
      </c>
      <c r="CV1290">
        <v>5</v>
      </c>
      <c r="CW1290">
        <v>5</v>
      </c>
      <c r="CX1290">
        <v>7</v>
      </c>
      <c r="CY1290">
        <v>976</v>
      </c>
      <c r="CZ1290">
        <v>990</v>
      </c>
      <c r="DA1290" s="2">
        <v>8118</v>
      </c>
      <c r="DB1290" s="2">
        <v>1075</v>
      </c>
      <c r="DC1290" s="2">
        <v>148.85</v>
      </c>
      <c r="DD1290" s="2">
        <v>741</v>
      </c>
      <c r="DE1290">
        <v>168</v>
      </c>
      <c r="DF1290">
        <v>32</v>
      </c>
      <c r="DG1290">
        <v>49.62</v>
      </c>
      <c r="DH1290">
        <v>33.08</v>
      </c>
      <c r="DI1290" s="2">
        <v>33.08</v>
      </c>
      <c r="DJ1290">
        <v>-3.42</v>
      </c>
      <c r="DK1290">
        <v>0.88161762292269086</v>
      </c>
      <c r="DL1290">
        <v>2.967359050445104E-3</v>
      </c>
      <c r="DM1290">
        <v>0</v>
      </c>
      <c r="DN1290">
        <v>253.3</v>
      </c>
      <c r="DO1290">
        <v>0.67</v>
      </c>
      <c r="DP1290">
        <v>10738.71</v>
      </c>
      <c r="DQ1290" s="2">
        <v>0</v>
      </c>
      <c r="DR1290" s="2">
        <v>9346.3976798000058</v>
      </c>
      <c r="DS1290">
        <v>2.5159781233887148E-2</v>
      </c>
      <c r="DT1290">
        <v>3.2440888730477799</v>
      </c>
      <c r="DU1290">
        <v>1220504.0921735279</v>
      </c>
      <c r="DV1290">
        <v>1</v>
      </c>
    </row>
    <row r="1291" spans="1:126" x14ac:dyDescent="0.15">
      <c r="A1291" t="s">
        <v>2247</v>
      </c>
      <c r="B1291" t="s">
        <v>2268</v>
      </c>
      <c r="C1291">
        <v>27</v>
      </c>
      <c r="D1291">
        <v>25</v>
      </c>
      <c r="E1291" t="s">
        <v>2269</v>
      </c>
      <c r="F1291">
        <v>27025</v>
      </c>
      <c r="G1291" t="s">
        <v>6275</v>
      </c>
      <c r="H1291">
        <v>94.7</v>
      </c>
      <c r="I1291">
        <v>1.2</v>
      </c>
      <c r="J1291">
        <v>0.6</v>
      </c>
      <c r="K1291">
        <v>0.9</v>
      </c>
      <c r="L1291">
        <v>1.1000000000000001</v>
      </c>
      <c r="M1291">
        <v>1.5</v>
      </c>
      <c r="N1291">
        <f t="shared" si="82"/>
        <v>8974.16</v>
      </c>
      <c r="O1291">
        <f t="shared" si="80"/>
        <v>1025.8400000000001</v>
      </c>
      <c r="P1291">
        <f t="shared" si="81"/>
        <v>1.2310080000000005</v>
      </c>
      <c r="Q1291" s="4">
        <v>27025</v>
      </c>
      <c r="R1291" s="5">
        <v>45.505443999999997</v>
      </c>
      <c r="S1291" s="5">
        <v>-92.903848999999994</v>
      </c>
      <c r="T1291">
        <v>1</v>
      </c>
      <c r="U1291">
        <v>0.1240411186014177</v>
      </c>
      <c r="V1291">
        <v>53526</v>
      </c>
      <c r="W1291">
        <v>53798</v>
      </c>
      <c r="X1291">
        <v>53834</v>
      </c>
      <c r="Y1291">
        <v>54123</v>
      </c>
      <c r="Z1291">
        <v>29529</v>
      </c>
      <c r="AA1291">
        <v>27011</v>
      </c>
      <c r="AB1291">
        <v>24073.701999999997</v>
      </c>
      <c r="AC1291">
        <v>71001</v>
      </c>
      <c r="AD1291">
        <v>5</v>
      </c>
      <c r="AE1291">
        <v>9.2878106772671543E-5</v>
      </c>
      <c r="AF1291">
        <v>107</v>
      </c>
      <c r="AG1291">
        <v>832</v>
      </c>
      <c r="AH1291">
        <v>0.12860576923076922</v>
      </c>
      <c r="AI1291" s="3">
        <v>113744</v>
      </c>
      <c r="AJ1291" s="3">
        <v>265455.63209724001</v>
      </c>
      <c r="AK1291">
        <v>60</v>
      </c>
      <c r="AL1291">
        <v>283219.19999999995</v>
      </c>
      <c r="AM1291">
        <v>265542</v>
      </c>
      <c r="AN1291">
        <v>66063</v>
      </c>
      <c r="AO1291">
        <v>331605</v>
      </c>
      <c r="AP1291">
        <v>9</v>
      </c>
      <c r="AQ1291">
        <v>3</v>
      </c>
      <c r="AR1291">
        <v>12</v>
      </c>
      <c r="AS1291">
        <v>0.22305661920517492</v>
      </c>
      <c r="AT1291">
        <v>12</v>
      </c>
      <c r="AU1291">
        <v>67</v>
      </c>
      <c r="AV1291">
        <f t="shared" si="83"/>
        <v>79</v>
      </c>
      <c r="AW1291">
        <v>39783</v>
      </c>
      <c r="AX1291">
        <v>0.7</v>
      </c>
      <c r="AY1291">
        <v>277737786.82691401</v>
      </c>
      <c r="AZ1291">
        <v>277737.786826914</v>
      </c>
      <c r="BA1291">
        <v>6814.1813372157503</v>
      </c>
      <c r="BB1291">
        <v>1.4675277197841587</v>
      </c>
      <c r="BC1291">
        <v>48592</v>
      </c>
      <c r="BD1291">
        <v>55360</v>
      </c>
      <c r="BE1291">
        <v>-6768</v>
      </c>
      <c r="BF1291">
        <v>-0.12644322385382806</v>
      </c>
      <c r="BG1291">
        <v>555263</v>
      </c>
      <c r="BH1291">
        <v>10.314355240182785</v>
      </c>
      <c r="BI1291">
        <v>4358</v>
      </c>
      <c r="BJ1291">
        <v>34</v>
      </c>
      <c r="BK1291">
        <v>6</v>
      </c>
      <c r="BL1291">
        <v>3</v>
      </c>
      <c r="BM1291">
        <v>0</v>
      </c>
      <c r="BN1291">
        <v>0</v>
      </c>
      <c r="BO1291">
        <v>1</v>
      </c>
      <c r="BP1291">
        <v>3</v>
      </c>
      <c r="BQ1291">
        <v>6</v>
      </c>
      <c r="BR1291">
        <v>4</v>
      </c>
      <c r="BS1291">
        <v>0</v>
      </c>
      <c r="BT1291">
        <v>50625</v>
      </c>
      <c r="BU1291">
        <v>0.82</v>
      </c>
      <c r="BV1291">
        <v>0.79042480000000004</v>
      </c>
      <c r="BW1291">
        <v>212</v>
      </c>
      <c r="BX1291">
        <v>1.125926</v>
      </c>
      <c r="BY1291">
        <v>0.35890499999999997</v>
      </c>
      <c r="BZ1291">
        <v>34</v>
      </c>
      <c r="CA1291">
        <v>3</v>
      </c>
      <c r="CB1291">
        <v>3</v>
      </c>
      <c r="CC1291">
        <v>0</v>
      </c>
      <c r="CD1291">
        <v>0</v>
      </c>
      <c r="CE1291">
        <v>0</v>
      </c>
      <c r="CF1291">
        <v>3</v>
      </c>
      <c r="CG1291">
        <v>4</v>
      </c>
      <c r="CH1291">
        <v>4</v>
      </c>
      <c r="CI1291">
        <v>0</v>
      </c>
      <c r="CJ1291">
        <v>53928</v>
      </c>
      <c r="CK1291">
        <v>0.94570538495772138</v>
      </c>
      <c r="CL1291">
        <v>0.81441217150760714</v>
      </c>
      <c r="CM1291">
        <v>212</v>
      </c>
      <c r="CN1291">
        <v>-0.14273536020584388</v>
      </c>
      <c r="CO1291">
        <v>7118</v>
      </c>
      <c r="CP1291">
        <v>0.21650498000000001</v>
      </c>
      <c r="CQ1291">
        <v>2.5349165E-2</v>
      </c>
      <c r="CR1291">
        <v>50103</v>
      </c>
      <c r="CS1291">
        <v>0.92200000000000004</v>
      </c>
      <c r="CT1291">
        <v>48602</v>
      </c>
      <c r="CU1291">
        <v>0.92909229595699994</v>
      </c>
      <c r="CV1291">
        <v>57</v>
      </c>
      <c r="CW1291">
        <v>23</v>
      </c>
      <c r="CX1291">
        <v>31</v>
      </c>
      <c r="CY1291">
        <v>645</v>
      </c>
      <c r="CZ1291">
        <v>1270</v>
      </c>
      <c r="DA1291" s="2">
        <v>23170</v>
      </c>
      <c r="DB1291" s="2">
        <v>5625</v>
      </c>
      <c r="DC1291" s="2">
        <v>187.87</v>
      </c>
      <c r="DD1291" s="2">
        <v>2423</v>
      </c>
      <c r="DE1291">
        <v>394</v>
      </c>
      <c r="DF1291">
        <v>31</v>
      </c>
      <c r="DG1291">
        <v>29.76</v>
      </c>
      <c r="DH1291">
        <v>9.3000000000000007</v>
      </c>
      <c r="DI1291" s="2">
        <v>14.88</v>
      </c>
      <c r="DJ1291">
        <v>-2.23</v>
      </c>
      <c r="DK1291">
        <v>0.94907863271908843</v>
      </c>
      <c r="DL1291">
        <v>8.4134615384615381E-3</v>
      </c>
      <c r="DM1291">
        <v>0</v>
      </c>
      <c r="DN1291">
        <v>57.9</v>
      </c>
      <c r="DO1291">
        <v>0.20600000000000002</v>
      </c>
      <c r="DP1291">
        <v>482.68000000000006</v>
      </c>
      <c r="DQ1291" s="2">
        <v>0</v>
      </c>
      <c r="DR1291" s="2">
        <v>3225.2397679100022</v>
      </c>
      <c r="DS1291">
        <v>1.1423469522661994E-2</v>
      </c>
      <c r="DT1291">
        <v>4.0910410781543698</v>
      </c>
      <c r="DU1291">
        <v>1158661.3813220179</v>
      </c>
      <c r="DV1291">
        <v>0</v>
      </c>
    </row>
    <row r="1292" spans="1:126" x14ac:dyDescent="0.15">
      <c r="A1292" t="s">
        <v>2247</v>
      </c>
      <c r="B1292" t="s">
        <v>130</v>
      </c>
      <c r="C1292">
        <v>27</v>
      </c>
      <c r="D1292">
        <v>27</v>
      </c>
      <c r="E1292" t="s">
        <v>2270</v>
      </c>
      <c r="F1292">
        <v>27027</v>
      </c>
      <c r="G1292" t="s">
        <v>6276</v>
      </c>
      <c r="H1292">
        <v>90.6</v>
      </c>
      <c r="I1292">
        <v>1.4</v>
      </c>
      <c r="J1292">
        <v>1.3</v>
      </c>
      <c r="K1292">
        <v>1.4</v>
      </c>
      <c r="L1292">
        <v>1.9</v>
      </c>
      <c r="M1292">
        <v>3.5</v>
      </c>
      <c r="N1292">
        <f t="shared" si="82"/>
        <v>8229.8299999999981</v>
      </c>
      <c r="O1292">
        <f t="shared" si="80"/>
        <v>1770.1700000000019</v>
      </c>
      <c r="P1292">
        <f t="shared" si="81"/>
        <v>2.1242040000000029</v>
      </c>
      <c r="Q1292" s="4">
        <v>27027</v>
      </c>
      <c r="R1292" s="5">
        <v>46.898377000000004</v>
      </c>
      <c r="S1292" s="5">
        <v>-96.494900999999999</v>
      </c>
      <c r="T1292">
        <v>3</v>
      </c>
      <c r="U1292">
        <v>0.18548411764961129</v>
      </c>
      <c r="V1292">
        <v>58937</v>
      </c>
      <c r="W1292">
        <v>60249</v>
      </c>
      <c r="X1292">
        <v>60879</v>
      </c>
      <c r="Y1292">
        <v>62064</v>
      </c>
      <c r="Z1292">
        <v>28981</v>
      </c>
      <c r="AA1292">
        <v>27013</v>
      </c>
      <c r="AB1292">
        <v>25024.108</v>
      </c>
      <c r="AC1292">
        <v>57965</v>
      </c>
      <c r="AD1292">
        <v>2</v>
      </c>
      <c r="AE1292">
        <v>3.2852050789270518E-5</v>
      </c>
      <c r="AF1292">
        <v>31</v>
      </c>
      <c r="AG1292">
        <v>804</v>
      </c>
      <c r="AH1292">
        <v>3.8557213930348257E-2</v>
      </c>
      <c r="AI1292" s="3">
        <v>610849</v>
      </c>
      <c r="AJ1292" s="3">
        <v>669037.04819577502</v>
      </c>
      <c r="AK1292">
        <v>220</v>
      </c>
      <c r="AL1292">
        <v>673779.19999999995</v>
      </c>
      <c r="AM1292">
        <v>1544690</v>
      </c>
      <c r="AN1292">
        <v>250767</v>
      </c>
      <c r="AO1292">
        <v>1795457</v>
      </c>
      <c r="AP1292">
        <v>9</v>
      </c>
      <c r="AQ1292">
        <v>1</v>
      </c>
      <c r="AR1292">
        <v>10</v>
      </c>
      <c r="AS1292">
        <v>0.16597785855366892</v>
      </c>
      <c r="AT1292">
        <v>9</v>
      </c>
      <c r="AU1292">
        <v>33</v>
      </c>
      <c r="AV1292">
        <f t="shared" si="83"/>
        <v>42</v>
      </c>
      <c r="AW1292">
        <v>50970</v>
      </c>
      <c r="AX1292">
        <v>0.81</v>
      </c>
      <c r="AY1292">
        <v>287520792.16752398</v>
      </c>
      <c r="AZ1292">
        <v>287520.79216752399</v>
      </c>
      <c r="BA1292">
        <v>5489.9366211843599</v>
      </c>
      <c r="BB1292">
        <v>1.8215146530858621</v>
      </c>
      <c r="BC1292">
        <v>45640</v>
      </c>
      <c r="BD1292">
        <v>31527</v>
      </c>
      <c r="BE1292">
        <v>14113</v>
      </c>
      <c r="BF1292">
        <v>0.23945908342806727</v>
      </c>
      <c r="BG1292">
        <v>1086573</v>
      </c>
      <c r="BH1292">
        <v>17.848075691125018</v>
      </c>
      <c r="BI1292">
        <v>4902</v>
      </c>
      <c r="BJ1292">
        <v>42</v>
      </c>
      <c r="BK1292">
        <v>14</v>
      </c>
      <c r="BL1292">
        <v>2</v>
      </c>
      <c r="BM1292">
        <v>0</v>
      </c>
      <c r="BN1292">
        <v>1</v>
      </c>
      <c r="BO1292">
        <v>2</v>
      </c>
      <c r="BP1292">
        <v>2</v>
      </c>
      <c r="BQ1292">
        <v>6</v>
      </c>
      <c r="BR1292">
        <v>3</v>
      </c>
      <c r="BS1292">
        <v>0</v>
      </c>
      <c r="BT1292">
        <v>56763</v>
      </c>
      <c r="BU1292">
        <v>0.81</v>
      </c>
      <c r="BV1292">
        <v>0.67476130000000001</v>
      </c>
      <c r="BW1292">
        <v>310</v>
      </c>
      <c r="BX1292">
        <v>1.268432</v>
      </c>
      <c r="BY1292">
        <v>7.3575699999999994E-2</v>
      </c>
      <c r="BZ1292">
        <v>44</v>
      </c>
      <c r="CA1292">
        <v>8</v>
      </c>
      <c r="CB1292">
        <v>4</v>
      </c>
      <c r="CC1292">
        <v>0</v>
      </c>
      <c r="CD1292">
        <v>1</v>
      </c>
      <c r="CE1292">
        <v>2</v>
      </c>
      <c r="CF1292">
        <v>3</v>
      </c>
      <c r="CG1292">
        <v>4</v>
      </c>
      <c r="CH1292">
        <v>2</v>
      </c>
      <c r="CI1292">
        <v>0</v>
      </c>
      <c r="CJ1292">
        <v>61281</v>
      </c>
      <c r="CK1292">
        <v>1.1096424666699303</v>
      </c>
      <c r="CL1292">
        <v>0.74629256446029035</v>
      </c>
      <c r="CM1292">
        <v>273</v>
      </c>
      <c r="CN1292">
        <v>-0.18230555907479068</v>
      </c>
      <c r="CO1292">
        <v>10094</v>
      </c>
      <c r="CP1292">
        <v>0.10461313899999999</v>
      </c>
      <c r="CQ1292">
        <v>0.13966413599999999</v>
      </c>
      <c r="CR1292">
        <v>56274</v>
      </c>
      <c r="CS1292">
        <v>0.9</v>
      </c>
      <c r="CT1292">
        <v>53397</v>
      </c>
      <c r="CU1292">
        <v>0.93242386661200005</v>
      </c>
      <c r="CV1292">
        <v>137</v>
      </c>
      <c r="CW1292">
        <v>34</v>
      </c>
      <c r="CX1292">
        <v>18</v>
      </c>
      <c r="CY1292">
        <v>1701</v>
      </c>
      <c r="CZ1292">
        <v>1157</v>
      </c>
      <c r="DA1292" s="2">
        <v>28720</v>
      </c>
      <c r="DB1292" s="2">
        <v>6885</v>
      </c>
      <c r="DC1292" s="2">
        <v>158.26</v>
      </c>
      <c r="DD1292" s="2">
        <v>4505</v>
      </c>
      <c r="DE1292">
        <v>226</v>
      </c>
      <c r="DF1292">
        <v>32</v>
      </c>
      <c r="DG1292">
        <v>34.619999999999997</v>
      </c>
      <c r="DH1292">
        <v>4.95</v>
      </c>
      <c r="DI1292" s="2">
        <v>11.54</v>
      </c>
      <c r="DJ1292">
        <v>-4.17</v>
      </c>
      <c r="DK1292">
        <v>0.85523754643127847</v>
      </c>
      <c r="DL1292">
        <v>9.9502487562189053E-3</v>
      </c>
      <c r="DM1292">
        <v>0</v>
      </c>
      <c r="DN1292">
        <v>448.2</v>
      </c>
      <c r="DO1292">
        <v>0.66</v>
      </c>
      <c r="DP1292">
        <v>19933.650000000001</v>
      </c>
      <c r="DQ1292" s="2">
        <v>0</v>
      </c>
      <c r="DR1292" s="2">
        <v>30272.718451189976</v>
      </c>
      <c r="DS1292">
        <v>4.4818409167540089E-2</v>
      </c>
      <c r="DT1292">
        <v>4.2808286087005696</v>
      </c>
      <c r="DU1292">
        <v>2884333.2753073825</v>
      </c>
      <c r="DV1292">
        <v>1</v>
      </c>
    </row>
    <row r="1293" spans="1:126" x14ac:dyDescent="0.15">
      <c r="A1293" t="s">
        <v>2247</v>
      </c>
      <c r="B1293" t="s">
        <v>1068</v>
      </c>
      <c r="C1293">
        <v>27</v>
      </c>
      <c r="D1293">
        <v>29</v>
      </c>
      <c r="E1293" t="s">
        <v>2271</v>
      </c>
      <c r="F1293">
        <v>27029</v>
      </c>
      <c r="G1293" t="s">
        <v>6277</v>
      </c>
      <c r="H1293">
        <v>86.7</v>
      </c>
      <c r="I1293">
        <v>0.3</v>
      </c>
      <c r="J1293">
        <v>8.6</v>
      </c>
      <c r="K1293">
        <v>0.2</v>
      </c>
      <c r="L1293">
        <v>2.7</v>
      </c>
      <c r="M1293">
        <v>1.4</v>
      </c>
      <c r="N1293">
        <f t="shared" si="82"/>
        <v>7600.2300000000005</v>
      </c>
      <c r="O1293">
        <f t="shared" si="80"/>
        <v>2399.7699999999995</v>
      </c>
      <c r="P1293">
        <f t="shared" si="81"/>
        <v>2.8797240000000004</v>
      </c>
      <c r="Q1293" s="4">
        <v>27029</v>
      </c>
      <c r="R1293" s="5">
        <v>47.575873000000001</v>
      </c>
      <c r="S1293" s="5">
        <v>-95.371116999999998</v>
      </c>
      <c r="T1293">
        <v>8</v>
      </c>
      <c r="U1293">
        <v>0.38548271282547025</v>
      </c>
      <c r="V1293">
        <v>8672</v>
      </c>
      <c r="W1293">
        <v>8735</v>
      </c>
      <c r="X1293">
        <v>8752</v>
      </c>
      <c r="Y1293">
        <v>8804</v>
      </c>
      <c r="Z1293">
        <v>4303</v>
      </c>
      <c r="AA1293">
        <v>27015</v>
      </c>
      <c r="AB1293">
        <v>3156.877</v>
      </c>
      <c r="AC1293">
        <v>43421</v>
      </c>
      <c r="AD1293">
        <v>1</v>
      </c>
      <c r="AE1293">
        <v>1.1425959780621572E-4</v>
      </c>
      <c r="AF1293">
        <v>25</v>
      </c>
      <c r="AG1293">
        <v>519</v>
      </c>
      <c r="AH1293">
        <v>4.8169556840077073E-2</v>
      </c>
      <c r="AI1293" s="3">
        <v>166939</v>
      </c>
      <c r="AJ1293" s="3">
        <v>639206.87088251999</v>
      </c>
      <c r="AK1293">
        <v>165</v>
      </c>
      <c r="AL1293">
        <v>659104</v>
      </c>
      <c r="AM1293">
        <v>216056</v>
      </c>
      <c r="AN1293">
        <v>41374</v>
      </c>
      <c r="AO1293">
        <v>257430</v>
      </c>
      <c r="AP1293">
        <v>5</v>
      </c>
      <c r="AQ1293">
        <v>0</v>
      </c>
      <c r="AR1293">
        <v>5</v>
      </c>
      <c r="AS1293">
        <v>0.57240984544934181</v>
      </c>
      <c r="AT1293">
        <v>5</v>
      </c>
      <c r="AU1293">
        <v>7</v>
      </c>
      <c r="AV1293">
        <f t="shared" si="83"/>
        <v>12</v>
      </c>
      <c r="AW1293">
        <v>313</v>
      </c>
      <c r="AX1293">
        <v>4.0000000000000036E-2</v>
      </c>
      <c r="AY1293">
        <v>1017251684.73184</v>
      </c>
      <c r="AZ1293">
        <v>1017251.68473184</v>
      </c>
      <c r="BA1293">
        <v>120993.012988513</v>
      </c>
      <c r="BB1293">
        <v>8.2649400597614622E-2</v>
      </c>
      <c r="BC1293">
        <v>9454</v>
      </c>
      <c r="BD1293">
        <v>175</v>
      </c>
      <c r="BE1293">
        <v>9279</v>
      </c>
      <c r="BF1293">
        <v>1.0699953874538746</v>
      </c>
      <c r="BG1293">
        <v>155124</v>
      </c>
      <c r="BH1293">
        <v>17.724405850091408</v>
      </c>
      <c r="BI1293">
        <v>1255</v>
      </c>
      <c r="BJ1293">
        <v>12</v>
      </c>
      <c r="BK1293">
        <v>2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1</v>
      </c>
      <c r="BS1293">
        <v>0</v>
      </c>
      <c r="BT1293">
        <v>8242</v>
      </c>
      <c r="BU1293">
        <v>0.68</v>
      </c>
      <c r="BV1293">
        <v>0.67017930000000003</v>
      </c>
      <c r="BW1293">
        <v>67</v>
      </c>
      <c r="BX1293">
        <v>1.941276</v>
      </c>
      <c r="BY1293">
        <v>1.066762</v>
      </c>
      <c r="BZ1293">
        <v>13</v>
      </c>
      <c r="CA1293">
        <v>3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0</v>
      </c>
      <c r="CJ1293">
        <v>8796</v>
      </c>
      <c r="CK1293">
        <v>2.0463847203274215</v>
      </c>
      <c r="CL1293">
        <v>0.80294624067342646</v>
      </c>
      <c r="CM1293">
        <v>70</v>
      </c>
      <c r="CN1293">
        <v>1.5432377558889256</v>
      </c>
      <c r="CO1293">
        <v>656.00000000000011</v>
      </c>
      <c r="CP1293">
        <v>-0.37728854229999997</v>
      </c>
      <c r="CQ1293">
        <v>-1.1846907077</v>
      </c>
      <c r="CR1293">
        <v>7593</v>
      </c>
      <c r="CS1293">
        <v>0.86099999999999999</v>
      </c>
      <c r="CT1293">
        <v>7354</v>
      </c>
      <c r="CU1293">
        <v>0.88370659544000008</v>
      </c>
      <c r="CW1293">
        <v>3</v>
      </c>
      <c r="CX1293">
        <v>4</v>
      </c>
      <c r="CY1293">
        <v>326</v>
      </c>
      <c r="CZ1293">
        <v>750</v>
      </c>
      <c r="DA1293" s="2">
        <v>4636</v>
      </c>
      <c r="DB1293" s="2">
        <v>575</v>
      </c>
      <c r="DC1293" s="2">
        <v>147.09</v>
      </c>
      <c r="DD1293" s="2">
        <v>1155</v>
      </c>
      <c r="DE1293">
        <v>218</v>
      </c>
      <c r="DF1293">
        <v>18</v>
      </c>
      <c r="DG1293">
        <v>22.63</v>
      </c>
      <c r="DH1293">
        <v>11.31</v>
      </c>
      <c r="DI1293" s="2">
        <v>67.89</v>
      </c>
      <c r="DJ1293">
        <v>-2.96</v>
      </c>
      <c r="DK1293">
        <v>0.99480049598955311</v>
      </c>
      <c r="DL1293">
        <v>1.5414258188824663E-2</v>
      </c>
      <c r="DM1293">
        <v>0</v>
      </c>
      <c r="DN1293">
        <v>174.5</v>
      </c>
      <c r="DO1293">
        <v>0.251</v>
      </c>
      <c r="DP1293">
        <v>2038.83</v>
      </c>
      <c r="DQ1293" s="2">
        <v>0</v>
      </c>
      <c r="DR1293" s="2">
        <v>14617.003999839999</v>
      </c>
      <c r="DS1293">
        <v>1.5184950002423668E-2</v>
      </c>
      <c r="DT1293">
        <v>6.4629954219652399</v>
      </c>
      <c r="DU1293">
        <v>4259786.1345989779</v>
      </c>
      <c r="DV1293">
        <v>1</v>
      </c>
    </row>
    <row r="1294" spans="1:126" x14ac:dyDescent="0.15">
      <c r="A1294" t="s">
        <v>2247</v>
      </c>
      <c r="B1294" t="s">
        <v>831</v>
      </c>
      <c r="C1294">
        <v>27</v>
      </c>
      <c r="D1294">
        <v>31</v>
      </c>
      <c r="E1294" t="s">
        <v>2272</v>
      </c>
      <c r="F1294">
        <v>27031</v>
      </c>
      <c r="G1294" t="s">
        <v>6278</v>
      </c>
      <c r="H1294">
        <v>87.5</v>
      </c>
      <c r="I1294">
        <v>0.3</v>
      </c>
      <c r="J1294">
        <v>8.4</v>
      </c>
      <c r="K1294">
        <v>0.5</v>
      </c>
      <c r="L1294">
        <v>2.1</v>
      </c>
      <c r="M1294">
        <v>1.1000000000000001</v>
      </c>
      <c r="N1294">
        <f t="shared" si="82"/>
        <v>7732.77</v>
      </c>
      <c r="O1294">
        <f t="shared" si="80"/>
        <v>2267.2299999999996</v>
      </c>
      <c r="P1294">
        <f t="shared" si="81"/>
        <v>2.7206760000000005</v>
      </c>
      <c r="Q1294" s="4">
        <v>27031</v>
      </c>
      <c r="R1294" s="5">
        <v>47.538569000000003</v>
      </c>
      <c r="S1294" s="5">
        <v>-90.290189999999996</v>
      </c>
      <c r="T1294">
        <v>9</v>
      </c>
      <c r="U1294">
        <v>0.18651241478335656</v>
      </c>
      <c r="V1294">
        <v>5206</v>
      </c>
      <c r="W1294">
        <v>5197</v>
      </c>
      <c r="X1294">
        <v>5194</v>
      </c>
      <c r="Y1294">
        <v>5219</v>
      </c>
      <c r="Z1294">
        <v>2864</v>
      </c>
      <c r="AA1294">
        <v>27017</v>
      </c>
      <c r="AB1294">
        <v>2297.8869999999997</v>
      </c>
      <c r="AC1294">
        <v>52299</v>
      </c>
      <c r="AD1294">
        <v>1</v>
      </c>
      <c r="AE1294">
        <v>1.9252984212552945E-4</v>
      </c>
      <c r="AF1294">
        <v>7</v>
      </c>
      <c r="AG1294">
        <v>18</v>
      </c>
      <c r="AH1294">
        <v>0.3888888888888889</v>
      </c>
      <c r="AI1294" s="3">
        <v>2272</v>
      </c>
      <c r="AJ1294" s="3">
        <v>929464.65125900006</v>
      </c>
      <c r="AK1294">
        <v>51</v>
      </c>
      <c r="AL1294">
        <v>2137145.6</v>
      </c>
      <c r="AM1294">
        <v>270483</v>
      </c>
      <c r="AN1294">
        <v>512</v>
      </c>
      <c r="AO1294">
        <v>270995</v>
      </c>
      <c r="AP1294">
        <v>1</v>
      </c>
      <c r="AQ1294">
        <v>0</v>
      </c>
      <c r="AR1294">
        <v>1</v>
      </c>
      <c r="AS1294">
        <v>0.19241870309794112</v>
      </c>
      <c r="AT1294">
        <v>1</v>
      </c>
      <c r="AU1294">
        <v>8</v>
      </c>
      <c r="AV1294">
        <f t="shared" si="83"/>
        <v>9</v>
      </c>
      <c r="AW1294">
        <v>5445</v>
      </c>
      <c r="AX1294">
        <v>0.99</v>
      </c>
      <c r="AY1294">
        <v>881431449.54737103</v>
      </c>
      <c r="AZ1294">
        <v>881431.44954737101</v>
      </c>
      <c r="BA1294">
        <v>170580.26738255101</v>
      </c>
      <c r="BB1294">
        <v>5.8623427864452508E-2</v>
      </c>
      <c r="BC1294">
        <v>24443</v>
      </c>
      <c r="BD1294">
        <v>10790</v>
      </c>
      <c r="BE1294">
        <v>13653</v>
      </c>
      <c r="BF1294">
        <v>2.6225509028044565</v>
      </c>
      <c r="BG1294">
        <v>98543</v>
      </c>
      <c r="BH1294">
        <v>18.972468232576048</v>
      </c>
      <c r="BI1294">
        <v>1017</v>
      </c>
      <c r="BJ1294">
        <v>7</v>
      </c>
      <c r="BK1294">
        <v>2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5472</v>
      </c>
      <c r="BU1294">
        <v>0.41</v>
      </c>
      <c r="BV1294">
        <v>0.74632189999999998</v>
      </c>
      <c r="BW1294">
        <v>72</v>
      </c>
      <c r="BX1294">
        <v>2.0102340000000001</v>
      </c>
      <c r="BY1294">
        <v>2.434364</v>
      </c>
      <c r="BZ1294">
        <v>8</v>
      </c>
      <c r="CA1294">
        <v>3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5223</v>
      </c>
      <c r="CK1294">
        <v>2.2975301550832854</v>
      </c>
      <c r="CL1294">
        <v>0.86487893777662073</v>
      </c>
      <c r="CM1294">
        <v>81</v>
      </c>
      <c r="CN1294">
        <v>3.4249420342461643</v>
      </c>
      <c r="CO1294">
        <v>1067</v>
      </c>
      <c r="CP1294">
        <v>0.29770766100000001</v>
      </c>
      <c r="CQ1294">
        <v>0.240829342</v>
      </c>
      <c r="CR1294">
        <v>4654</v>
      </c>
      <c r="CS1294">
        <v>0.89599999999999991</v>
      </c>
      <c r="CT1294">
        <v>4524</v>
      </c>
      <c r="CU1294">
        <v>0.89945037180999998</v>
      </c>
      <c r="CV1294">
        <v>7</v>
      </c>
      <c r="CW1294">
        <v>2</v>
      </c>
      <c r="CX1294">
        <v>8</v>
      </c>
      <c r="CY1294">
        <v>6</v>
      </c>
      <c r="CZ1294">
        <v>33</v>
      </c>
      <c r="DA1294" s="2">
        <v>4460</v>
      </c>
      <c r="DB1294" s="2">
        <v>795</v>
      </c>
      <c r="DC1294" s="2">
        <v>423.08</v>
      </c>
      <c r="DD1294" s="2">
        <v>675</v>
      </c>
      <c r="DE1294">
        <v>15</v>
      </c>
      <c r="DF1294">
        <v>0</v>
      </c>
      <c r="DG1294">
        <v>250</v>
      </c>
      <c r="DH1294">
        <v>19.23</v>
      </c>
      <c r="DI1294" s="2">
        <v>115.38</v>
      </c>
      <c r="DJ1294">
        <v>2.99</v>
      </c>
      <c r="DK1294">
        <v>1</v>
      </c>
      <c r="DL1294">
        <v>0.1111111111111111</v>
      </c>
      <c r="DM1294">
        <v>0</v>
      </c>
      <c r="DN1294">
        <v>66.3</v>
      </c>
      <c r="DO1294">
        <v>6.4000000000000001E-2</v>
      </c>
      <c r="DP1294">
        <v>11.06</v>
      </c>
      <c r="DQ1294" s="2">
        <v>653186</v>
      </c>
      <c r="DR1294" s="2">
        <v>1059.1258128700001</v>
      </c>
      <c r="DS1294">
        <v>4.9557962399514094E-4</v>
      </c>
      <c r="DV1294">
        <v>1</v>
      </c>
    </row>
    <row r="1295" spans="1:126" x14ac:dyDescent="0.15">
      <c r="A1295" t="s">
        <v>2247</v>
      </c>
      <c r="B1295" t="s">
        <v>2273</v>
      </c>
      <c r="C1295">
        <v>27</v>
      </c>
      <c r="D1295">
        <v>33</v>
      </c>
      <c r="E1295" t="s">
        <v>2274</v>
      </c>
      <c r="F1295">
        <v>27033</v>
      </c>
      <c r="G1295" t="s">
        <v>6279</v>
      </c>
      <c r="H1295">
        <v>89.3</v>
      </c>
      <c r="I1295">
        <v>0.7</v>
      </c>
      <c r="J1295">
        <v>0.2</v>
      </c>
      <c r="K1295">
        <v>2.6</v>
      </c>
      <c r="L1295">
        <v>1.1000000000000001</v>
      </c>
      <c r="M1295">
        <v>6.2</v>
      </c>
      <c r="N1295">
        <f t="shared" si="82"/>
        <v>8021.4299999999994</v>
      </c>
      <c r="O1295">
        <f t="shared" si="80"/>
        <v>1978.5700000000006</v>
      </c>
      <c r="P1295">
        <f t="shared" si="81"/>
        <v>2.3742840000000016</v>
      </c>
      <c r="Q1295" s="4">
        <v>27033</v>
      </c>
      <c r="R1295" s="5">
        <v>44.010711000000001</v>
      </c>
      <c r="S1295" s="5">
        <v>-95.183130000000006</v>
      </c>
      <c r="T1295">
        <v>7</v>
      </c>
      <c r="U1295">
        <v>0.15680959795314187</v>
      </c>
      <c r="V1295">
        <v>11665</v>
      </c>
      <c r="W1295">
        <v>11676</v>
      </c>
      <c r="X1295">
        <v>11632</v>
      </c>
      <c r="Y1295">
        <v>11430</v>
      </c>
      <c r="Z1295">
        <v>5388</v>
      </c>
      <c r="AA1295">
        <v>27019</v>
      </c>
      <c r="AB1295">
        <v>4400.9960000000001</v>
      </c>
      <c r="AC1295">
        <v>46750</v>
      </c>
      <c r="AD1295">
        <v>0</v>
      </c>
      <c r="AE1295">
        <v>0</v>
      </c>
      <c r="AF1295">
        <v>32</v>
      </c>
      <c r="AG1295">
        <v>813</v>
      </c>
      <c r="AH1295">
        <v>3.9360393603936041E-2</v>
      </c>
      <c r="AI1295" s="3">
        <v>372767</v>
      </c>
      <c r="AJ1295" s="3">
        <v>409557.99721185002</v>
      </c>
      <c r="AK1295">
        <v>240</v>
      </c>
      <c r="AL1295">
        <v>415321.60000000003</v>
      </c>
      <c r="AM1295">
        <v>173265</v>
      </c>
      <c r="AN1295">
        <v>253845</v>
      </c>
      <c r="AO1295">
        <v>427110</v>
      </c>
      <c r="AP1295">
        <v>4</v>
      </c>
      <c r="AQ1295">
        <v>0</v>
      </c>
      <c r="AR1295">
        <v>4</v>
      </c>
      <c r="AS1295">
        <v>0.34258307639602603</v>
      </c>
      <c r="AT1295">
        <v>4</v>
      </c>
      <c r="AU1295">
        <v>16</v>
      </c>
      <c r="AV1295">
        <f t="shared" si="83"/>
        <v>20</v>
      </c>
      <c r="AW1295">
        <v>6660</v>
      </c>
      <c r="AX1295">
        <v>0.67999999999999994</v>
      </c>
      <c r="AY1295">
        <v>365165497.97364902</v>
      </c>
      <c r="AZ1295">
        <v>365165.49797364901</v>
      </c>
      <c r="BA1295">
        <v>30082.395076655401</v>
      </c>
      <c r="BB1295">
        <v>0.33242034002007442</v>
      </c>
      <c r="BC1295">
        <v>12017</v>
      </c>
      <c r="BD1295">
        <v>2044</v>
      </c>
      <c r="BE1295">
        <v>9973</v>
      </c>
      <c r="BF1295">
        <v>0.85495070724389199</v>
      </c>
      <c r="BG1295">
        <v>306939</v>
      </c>
      <c r="BH1295">
        <v>26.387465612104538</v>
      </c>
      <c r="BI1295">
        <v>1917</v>
      </c>
      <c r="BJ1295">
        <v>23</v>
      </c>
      <c r="BK1295">
        <v>4</v>
      </c>
      <c r="BL1295">
        <v>1</v>
      </c>
      <c r="BM1295">
        <v>0</v>
      </c>
      <c r="BN1295">
        <v>0</v>
      </c>
      <c r="BO1295">
        <v>2</v>
      </c>
      <c r="BP1295">
        <v>1</v>
      </c>
      <c r="BQ1295">
        <v>1</v>
      </c>
      <c r="BR1295">
        <v>2</v>
      </c>
      <c r="BS1295">
        <v>0</v>
      </c>
      <c r="BT1295">
        <v>11116</v>
      </c>
      <c r="BU1295">
        <v>0.81</v>
      </c>
      <c r="BV1295">
        <v>0.69869199999999998</v>
      </c>
      <c r="BW1295">
        <v>119</v>
      </c>
      <c r="BX1295">
        <v>3.0586540000000002</v>
      </c>
      <c r="BY1295">
        <v>2.3928370000000001</v>
      </c>
      <c r="BZ1295">
        <v>22</v>
      </c>
      <c r="CA1295">
        <v>2</v>
      </c>
      <c r="CB1295">
        <v>1</v>
      </c>
      <c r="CC1295">
        <v>0</v>
      </c>
      <c r="CD1295">
        <v>0</v>
      </c>
      <c r="CE1295">
        <v>2</v>
      </c>
      <c r="CF1295">
        <v>1</v>
      </c>
      <c r="CG1295">
        <v>0</v>
      </c>
      <c r="CH1295">
        <v>2</v>
      </c>
      <c r="CI1295">
        <v>0</v>
      </c>
      <c r="CJ1295">
        <v>11589</v>
      </c>
      <c r="CK1295">
        <v>2.5886616619207867</v>
      </c>
      <c r="CL1295">
        <v>0.82377740303541314</v>
      </c>
      <c r="CM1295">
        <v>118</v>
      </c>
      <c r="CN1295">
        <v>2.454765551262879</v>
      </c>
      <c r="CO1295">
        <v>1076</v>
      </c>
      <c r="CP1295">
        <v>-0.61548753140000001</v>
      </c>
      <c r="CQ1295">
        <v>8.1035939000000001E-2</v>
      </c>
      <c r="CR1295">
        <v>10339</v>
      </c>
      <c r="CS1295">
        <v>0.89599999999999991</v>
      </c>
      <c r="CT1295">
        <v>10347</v>
      </c>
      <c r="CU1295">
        <v>0.91542288557199991</v>
      </c>
      <c r="CV1295">
        <v>11</v>
      </c>
      <c r="CW1295">
        <v>6</v>
      </c>
      <c r="CX1295">
        <v>7</v>
      </c>
      <c r="CY1295">
        <v>1022</v>
      </c>
      <c r="CZ1295">
        <v>1150</v>
      </c>
      <c r="DA1295" s="2">
        <v>7510</v>
      </c>
      <c r="DB1295" s="2">
        <v>855</v>
      </c>
      <c r="DC1295" s="2">
        <v>86.09</v>
      </c>
      <c r="DD1295" s="2">
        <v>1059</v>
      </c>
      <c r="DE1295">
        <v>236</v>
      </c>
      <c r="DF1295">
        <v>32</v>
      </c>
      <c r="DG1295">
        <v>34.44</v>
      </c>
      <c r="DH1295">
        <v>25.83</v>
      </c>
      <c r="DI1295" s="2">
        <v>17.22</v>
      </c>
      <c r="DJ1295">
        <v>-2.35</v>
      </c>
      <c r="DK1295">
        <v>0.9306242237107899</v>
      </c>
      <c r="DL1295">
        <v>7.3800738007380072E-3</v>
      </c>
      <c r="DM1295">
        <v>0</v>
      </c>
      <c r="DN1295">
        <v>304.60000000000002</v>
      </c>
      <c r="DO1295">
        <v>0.74400000000000011</v>
      </c>
      <c r="DP1295">
        <v>11363.99</v>
      </c>
      <c r="DQ1295" s="2">
        <v>0</v>
      </c>
      <c r="DR1295" s="2">
        <v>6666.1648821399976</v>
      </c>
      <c r="DS1295">
        <v>1.5804901275441947E-2</v>
      </c>
      <c r="DT1295">
        <v>2.29695636550088</v>
      </c>
      <c r="DU1295">
        <v>953975.59285001038</v>
      </c>
      <c r="DV1295">
        <v>1</v>
      </c>
    </row>
    <row r="1296" spans="1:126" x14ac:dyDescent="0.15">
      <c r="A1296" t="s">
        <v>2247</v>
      </c>
      <c r="B1296" t="s">
        <v>2275</v>
      </c>
      <c r="C1296">
        <v>27</v>
      </c>
      <c r="D1296">
        <v>35</v>
      </c>
      <c r="E1296" t="s">
        <v>2276</v>
      </c>
      <c r="F1296">
        <v>27035</v>
      </c>
      <c r="G1296" t="s">
        <v>6280</v>
      </c>
      <c r="H1296">
        <v>96</v>
      </c>
      <c r="I1296">
        <v>0.5</v>
      </c>
      <c r="J1296">
        <v>0.8</v>
      </c>
      <c r="K1296">
        <v>0.4</v>
      </c>
      <c r="L1296">
        <v>1.4</v>
      </c>
      <c r="M1296">
        <v>1</v>
      </c>
      <c r="N1296">
        <f t="shared" si="82"/>
        <v>9220.0099999999984</v>
      </c>
      <c r="O1296">
        <f t="shared" si="80"/>
        <v>779.9900000000016</v>
      </c>
      <c r="P1296">
        <f t="shared" si="81"/>
        <v>0.93598800000000226</v>
      </c>
      <c r="Q1296" s="4">
        <v>27035</v>
      </c>
      <c r="R1296" s="5">
        <v>46.491652999999999</v>
      </c>
      <c r="S1296" s="5">
        <v>-94.070717999999999</v>
      </c>
      <c r="T1296">
        <v>4</v>
      </c>
      <c r="U1296">
        <v>0.15736472391041398</v>
      </c>
      <c r="V1296">
        <v>62521</v>
      </c>
      <c r="W1296">
        <v>62900</v>
      </c>
      <c r="X1296">
        <v>63048</v>
      </c>
      <c r="Y1296">
        <v>63250</v>
      </c>
      <c r="Z1296">
        <v>31668</v>
      </c>
      <c r="AA1296">
        <v>27021</v>
      </c>
      <c r="AB1296">
        <v>25073.33</v>
      </c>
      <c r="AC1296">
        <v>49435</v>
      </c>
      <c r="AD1296">
        <v>2</v>
      </c>
      <c r="AE1296">
        <v>3.1721862707778198E-5</v>
      </c>
      <c r="AF1296">
        <v>51</v>
      </c>
      <c r="AG1296">
        <v>533</v>
      </c>
      <c r="AH1296">
        <v>9.5684803001876179E-2</v>
      </c>
      <c r="AI1296" s="3">
        <v>99972</v>
      </c>
      <c r="AJ1296" s="3">
        <v>638952.77923575009</v>
      </c>
      <c r="AK1296">
        <v>100</v>
      </c>
      <c r="AL1296">
        <v>740236.79999999993</v>
      </c>
      <c r="AM1296">
        <v>495296</v>
      </c>
      <c r="AN1296">
        <v>40281</v>
      </c>
      <c r="AO1296">
        <v>535577</v>
      </c>
      <c r="AP1296">
        <v>2</v>
      </c>
      <c r="AQ1296">
        <v>2</v>
      </c>
      <c r="AR1296">
        <v>4</v>
      </c>
      <c r="AS1296">
        <v>6.3593004769475353E-2</v>
      </c>
      <c r="AT1296">
        <v>5</v>
      </c>
      <c r="AU1296">
        <v>96</v>
      </c>
      <c r="AV1296">
        <f t="shared" si="83"/>
        <v>101</v>
      </c>
      <c r="AW1296">
        <v>54800</v>
      </c>
      <c r="AX1296">
        <v>0.84</v>
      </c>
      <c r="AY1296">
        <v>4898121619.7370996</v>
      </c>
      <c r="AZ1296">
        <v>4898121.6197370999</v>
      </c>
      <c r="BA1296">
        <v>89081.222313320599</v>
      </c>
      <c r="BB1296">
        <v>0.11225710357708762</v>
      </c>
      <c r="BC1296">
        <v>69782</v>
      </c>
      <c r="BD1296">
        <v>52957</v>
      </c>
      <c r="BE1296">
        <v>16825</v>
      </c>
      <c r="BF1296">
        <v>0.26910957918139505</v>
      </c>
      <c r="BG1296">
        <v>1167593</v>
      </c>
      <c r="BH1296">
        <v>18.519112422281438</v>
      </c>
      <c r="BI1296">
        <v>7403</v>
      </c>
      <c r="BJ1296">
        <v>47</v>
      </c>
      <c r="BK1296">
        <v>29</v>
      </c>
      <c r="BL1296">
        <v>5</v>
      </c>
      <c r="BM1296">
        <v>0</v>
      </c>
      <c r="BN1296">
        <v>1</v>
      </c>
      <c r="BO1296">
        <v>1</v>
      </c>
      <c r="BP1296">
        <v>2</v>
      </c>
      <c r="BQ1296">
        <v>7</v>
      </c>
      <c r="BR1296">
        <v>6</v>
      </c>
      <c r="BS1296">
        <v>0</v>
      </c>
      <c r="BT1296">
        <v>62723</v>
      </c>
      <c r="BU1296">
        <v>0.71</v>
      </c>
      <c r="BV1296">
        <v>0.73017019999999999</v>
      </c>
      <c r="BW1296">
        <v>409</v>
      </c>
      <c r="BX1296">
        <v>1.562425</v>
      </c>
      <c r="BY1296">
        <v>0.81563759999999996</v>
      </c>
      <c r="BZ1296">
        <v>49</v>
      </c>
      <c r="CA1296">
        <v>23</v>
      </c>
      <c r="CB1296">
        <v>5</v>
      </c>
      <c r="CC1296">
        <v>1</v>
      </c>
      <c r="CD1296">
        <v>1</v>
      </c>
      <c r="CE1296">
        <v>3</v>
      </c>
      <c r="CF1296">
        <v>1</v>
      </c>
      <c r="CG1296">
        <v>11</v>
      </c>
      <c r="CH1296">
        <v>6</v>
      </c>
      <c r="CI1296">
        <v>2</v>
      </c>
      <c r="CJ1296">
        <v>63220</v>
      </c>
      <c r="CK1296">
        <v>1.6134134767478647</v>
      </c>
      <c r="CL1296">
        <v>0.80883885761934537</v>
      </c>
      <c r="CM1296">
        <v>418</v>
      </c>
      <c r="CN1296">
        <v>0.93555255897295686</v>
      </c>
      <c r="CO1296">
        <v>7409</v>
      </c>
      <c r="CP1296">
        <v>-1.40539831E-2</v>
      </c>
      <c r="CQ1296">
        <v>4.2753838000000002E-2</v>
      </c>
      <c r="CR1296">
        <v>56438</v>
      </c>
      <c r="CS1296">
        <v>0.88900000000000001</v>
      </c>
      <c r="CT1296">
        <v>55081</v>
      </c>
      <c r="CU1296">
        <v>0.91383775655099997</v>
      </c>
      <c r="CV1296">
        <v>143</v>
      </c>
      <c r="CW1296">
        <v>50</v>
      </c>
      <c r="CX1296">
        <v>62</v>
      </c>
      <c r="CY1296">
        <v>411</v>
      </c>
      <c r="CZ1296">
        <v>793</v>
      </c>
      <c r="DA1296" s="2">
        <v>41124</v>
      </c>
      <c r="DB1296" s="2">
        <v>6200</v>
      </c>
      <c r="DC1296" s="2">
        <v>256.3</v>
      </c>
      <c r="DD1296" s="2">
        <v>2207</v>
      </c>
      <c r="DE1296">
        <v>254</v>
      </c>
      <c r="DF1296">
        <v>14</v>
      </c>
      <c r="DG1296">
        <v>58.54</v>
      </c>
      <c r="DH1296">
        <v>3.16</v>
      </c>
      <c r="DI1296" s="2">
        <v>18.98</v>
      </c>
      <c r="DJ1296">
        <v>-2.14</v>
      </c>
      <c r="DK1296">
        <v>0.98051454407234029</v>
      </c>
      <c r="DL1296">
        <v>1.125703564727955E-2</v>
      </c>
      <c r="DM1296">
        <v>0</v>
      </c>
      <c r="DN1296">
        <v>98.1</v>
      </c>
      <c r="DO1296">
        <v>0.13100000000000001</v>
      </c>
      <c r="DP1296">
        <v>247.37</v>
      </c>
      <c r="DQ1296" s="2">
        <v>0</v>
      </c>
      <c r="DR1296" s="2">
        <v>6389.6226131000012</v>
      </c>
      <c r="DS1296">
        <v>8.6318639417914782E-3</v>
      </c>
      <c r="DT1296">
        <v>6.1227165115059901</v>
      </c>
      <c r="DU1296">
        <v>4532260.0777843567</v>
      </c>
      <c r="DV1296">
        <v>1</v>
      </c>
    </row>
    <row r="1297" spans="1:126" x14ac:dyDescent="0.15">
      <c r="A1297" t="s">
        <v>2247</v>
      </c>
      <c r="B1297" t="s">
        <v>2277</v>
      </c>
      <c r="C1297">
        <v>27</v>
      </c>
      <c r="D1297">
        <v>37</v>
      </c>
      <c r="E1297" t="s">
        <v>2278</v>
      </c>
      <c r="F1297">
        <v>27037</v>
      </c>
      <c r="G1297" t="s">
        <v>6281</v>
      </c>
      <c r="H1297">
        <v>82.3</v>
      </c>
      <c r="I1297">
        <v>4.5999999999999996</v>
      </c>
      <c r="J1297">
        <v>0.3</v>
      </c>
      <c r="K1297">
        <v>4.4000000000000004</v>
      </c>
      <c r="L1297">
        <v>2.4</v>
      </c>
      <c r="M1297">
        <v>6</v>
      </c>
      <c r="N1297">
        <f t="shared" si="82"/>
        <v>6855.66</v>
      </c>
      <c r="O1297">
        <f t="shared" si="80"/>
        <v>3144.34</v>
      </c>
      <c r="P1297">
        <f t="shared" si="81"/>
        <v>3.7732080000000017</v>
      </c>
      <c r="Q1297" s="4">
        <v>27037</v>
      </c>
      <c r="R1297" s="5">
        <v>44.670893</v>
      </c>
      <c r="S1297" s="5">
        <v>-93.062481000000005</v>
      </c>
      <c r="T1297">
        <v>1</v>
      </c>
      <c r="U1297">
        <v>6.4715193980392716E-2</v>
      </c>
      <c r="V1297">
        <v>399443</v>
      </c>
      <c r="W1297">
        <v>405521</v>
      </c>
      <c r="X1297">
        <v>408456</v>
      </c>
      <c r="Y1297">
        <v>414120</v>
      </c>
      <c r="Z1297">
        <v>225487</v>
      </c>
      <c r="AA1297">
        <v>27023</v>
      </c>
      <c r="AB1297">
        <v>195175.86500000002</v>
      </c>
      <c r="AC1297">
        <v>75567</v>
      </c>
      <c r="AD1297">
        <v>7</v>
      </c>
      <c r="AE1297">
        <v>1.7137708835223379E-5</v>
      </c>
      <c r="AF1297">
        <v>103</v>
      </c>
      <c r="AG1297">
        <v>892</v>
      </c>
      <c r="AH1297">
        <v>0.11547085201793722</v>
      </c>
      <c r="AI1297" s="3">
        <v>219856</v>
      </c>
      <c r="AJ1297" s="3">
        <v>359949.58536670002</v>
      </c>
      <c r="AK1297">
        <v>70</v>
      </c>
      <c r="AL1297">
        <v>375270.40000000002</v>
      </c>
      <c r="AM1297">
        <v>258742</v>
      </c>
      <c r="AN1297">
        <v>174270</v>
      </c>
      <c r="AO1297">
        <v>433012</v>
      </c>
      <c r="AP1297">
        <v>34</v>
      </c>
      <c r="AQ1297">
        <v>5</v>
      </c>
      <c r="AR1297">
        <v>39</v>
      </c>
      <c r="AS1297">
        <v>9.617257799226181E-2</v>
      </c>
      <c r="AT1297">
        <v>39</v>
      </c>
      <c r="AU1297">
        <v>410</v>
      </c>
      <c r="AV1297">
        <f t="shared" si="83"/>
        <v>449</v>
      </c>
      <c r="AW1297">
        <v>518028</v>
      </c>
      <c r="AX1297">
        <v>0.98</v>
      </c>
      <c r="AY1297">
        <v>1246792415.0592899</v>
      </c>
      <c r="AZ1297">
        <v>1246792.4150592899</v>
      </c>
      <c r="BA1297">
        <v>3541.0106140402199</v>
      </c>
      <c r="BB1297">
        <v>2.8240525347056802</v>
      </c>
      <c r="BC1297">
        <v>649124</v>
      </c>
      <c r="BD1297">
        <v>457068</v>
      </c>
      <c r="BE1297">
        <v>192056</v>
      </c>
      <c r="BF1297">
        <v>0.48080952726671888</v>
      </c>
      <c r="BG1297">
        <v>6224438</v>
      </c>
      <c r="BH1297">
        <v>15.238943729557162</v>
      </c>
      <c r="BI1297">
        <v>27717</v>
      </c>
      <c r="BJ1297">
        <v>166</v>
      </c>
      <c r="BK1297">
        <v>35</v>
      </c>
      <c r="BL1297">
        <v>16</v>
      </c>
      <c r="BM1297">
        <v>2</v>
      </c>
      <c r="BN1297">
        <v>11</v>
      </c>
      <c r="BO1297">
        <v>20</v>
      </c>
      <c r="BP1297">
        <v>9</v>
      </c>
      <c r="BQ1297">
        <v>47</v>
      </c>
      <c r="BR1297">
        <v>19</v>
      </c>
      <c r="BS1297">
        <v>1</v>
      </c>
      <c r="BT1297">
        <v>396500</v>
      </c>
      <c r="BU1297">
        <v>0.84</v>
      </c>
      <c r="BV1297">
        <v>0.77989120000000001</v>
      </c>
      <c r="BW1297">
        <v>1380</v>
      </c>
      <c r="BX1297">
        <v>0.82219419999999999</v>
      </c>
      <c r="BY1297">
        <v>-5.4632199999999999E-2</v>
      </c>
      <c r="BZ1297">
        <v>177</v>
      </c>
      <c r="CA1297">
        <v>35</v>
      </c>
      <c r="CB1297">
        <v>18</v>
      </c>
      <c r="CC1297">
        <v>5</v>
      </c>
      <c r="CD1297">
        <v>13</v>
      </c>
      <c r="CE1297">
        <v>19</v>
      </c>
      <c r="CF1297">
        <v>7</v>
      </c>
      <c r="CG1297">
        <v>51</v>
      </c>
      <c r="CH1297">
        <v>16</v>
      </c>
      <c r="CI1297">
        <v>3</v>
      </c>
      <c r="CJ1297">
        <v>412182</v>
      </c>
      <c r="CK1297">
        <v>0.83458278139268571</v>
      </c>
      <c r="CL1297">
        <v>0.82518295015390331</v>
      </c>
      <c r="CM1297">
        <v>1444</v>
      </c>
      <c r="CN1297">
        <v>-0.27911122416489276</v>
      </c>
      <c r="CO1297">
        <v>95893</v>
      </c>
      <c r="CP1297">
        <v>0.57866318100000003</v>
      </c>
      <c r="CQ1297">
        <v>0.58985120800000002</v>
      </c>
      <c r="CR1297">
        <v>381246</v>
      </c>
      <c r="CS1297">
        <v>0.91799999999999993</v>
      </c>
      <c r="CT1297">
        <v>368686</v>
      </c>
      <c r="CU1297">
        <v>0.93226445962900006</v>
      </c>
      <c r="CV1297">
        <v>532</v>
      </c>
      <c r="CW1297">
        <v>270</v>
      </c>
      <c r="CX1297">
        <v>290</v>
      </c>
      <c r="CY1297">
        <v>1518</v>
      </c>
      <c r="CZ1297">
        <v>1444</v>
      </c>
      <c r="DA1297" s="2">
        <v>247608</v>
      </c>
      <c r="DB1297" s="2">
        <v>66755</v>
      </c>
      <c r="DC1297" s="2">
        <v>235.98</v>
      </c>
      <c r="DD1297" s="2">
        <v>64945</v>
      </c>
      <c r="DE1297">
        <v>434</v>
      </c>
      <c r="DF1297">
        <v>149</v>
      </c>
      <c r="DG1297">
        <v>52.14</v>
      </c>
      <c r="DH1297">
        <v>2.4500000000000002</v>
      </c>
      <c r="DI1297" s="2">
        <v>5.14</v>
      </c>
      <c r="DJ1297">
        <v>-3.05</v>
      </c>
      <c r="DK1297">
        <v>0.89429444727457974</v>
      </c>
      <c r="DL1297">
        <v>1.1210762331838564E-2</v>
      </c>
      <c r="DM1297">
        <v>0</v>
      </c>
      <c r="DN1297">
        <v>144.30000000000001</v>
      </c>
      <c r="DO1297">
        <v>0.375</v>
      </c>
      <c r="DP1297">
        <v>2355.6799999999998</v>
      </c>
      <c r="DQ1297" s="2">
        <v>0</v>
      </c>
      <c r="DR1297" s="2">
        <v>8287.9626180899995</v>
      </c>
      <c r="DS1297">
        <v>2.2085312836212879E-2</v>
      </c>
      <c r="DT1297">
        <v>3.60824043059276</v>
      </c>
      <c r="DU1297">
        <v>1354065.8296847173</v>
      </c>
      <c r="DV1297">
        <v>0</v>
      </c>
    </row>
    <row r="1298" spans="1:126" x14ac:dyDescent="0.15">
      <c r="A1298" t="s">
        <v>2247</v>
      </c>
      <c r="B1298" t="s">
        <v>845</v>
      </c>
      <c r="C1298">
        <v>27</v>
      </c>
      <c r="D1298">
        <v>39</v>
      </c>
      <c r="E1298" t="s">
        <v>2279</v>
      </c>
      <c r="F1298">
        <v>27039</v>
      </c>
      <c r="G1298" t="s">
        <v>6282</v>
      </c>
      <c r="H1298">
        <v>93.5</v>
      </c>
      <c r="I1298">
        <v>0.3</v>
      </c>
      <c r="J1298">
        <v>0.2</v>
      </c>
      <c r="K1298">
        <v>0.4</v>
      </c>
      <c r="L1298">
        <v>1</v>
      </c>
      <c r="M1298">
        <v>4.5999999999999996</v>
      </c>
      <c r="N1298">
        <f t="shared" si="82"/>
        <v>8764.7000000000007</v>
      </c>
      <c r="O1298">
        <f t="shared" si="80"/>
        <v>1235.2999999999993</v>
      </c>
      <c r="P1298">
        <f t="shared" si="81"/>
        <v>1.4823599999999997</v>
      </c>
      <c r="Q1298" s="4">
        <v>27039</v>
      </c>
      <c r="R1298" s="5">
        <v>44.020705999999997</v>
      </c>
      <c r="S1298" s="5">
        <v>-92.869353000000004</v>
      </c>
      <c r="T1298">
        <v>3</v>
      </c>
      <c r="U1298">
        <v>8.925997196069177E-2</v>
      </c>
      <c r="V1298">
        <v>20071</v>
      </c>
      <c r="W1298">
        <v>20246</v>
      </c>
      <c r="X1298">
        <v>20290</v>
      </c>
      <c r="Y1298">
        <v>20404</v>
      </c>
      <c r="Z1298">
        <v>10478</v>
      </c>
      <c r="AA1298">
        <v>27025</v>
      </c>
      <c r="AB1298">
        <v>9387.1920000000009</v>
      </c>
      <c r="AC1298">
        <v>68116</v>
      </c>
      <c r="AD1298">
        <v>1</v>
      </c>
      <c r="AE1298">
        <v>4.928536224741252E-5</v>
      </c>
      <c r="AF1298">
        <v>33</v>
      </c>
      <c r="AG1298">
        <v>621</v>
      </c>
      <c r="AH1298">
        <v>5.3140096618357488E-2</v>
      </c>
      <c r="AI1298" s="3">
        <v>225418</v>
      </c>
      <c r="AJ1298" s="3">
        <v>281136.56376682501</v>
      </c>
      <c r="AK1298">
        <v>87</v>
      </c>
      <c r="AL1298">
        <v>281369.59999999998</v>
      </c>
      <c r="AM1298">
        <v>567002</v>
      </c>
      <c r="AN1298">
        <v>147244</v>
      </c>
      <c r="AO1298">
        <v>714246</v>
      </c>
      <c r="AP1298">
        <v>1</v>
      </c>
      <c r="AQ1298">
        <v>0</v>
      </c>
      <c r="AR1298">
        <v>1</v>
      </c>
      <c r="AS1298">
        <v>4.9392472587177716E-2</v>
      </c>
      <c r="AT1298">
        <v>2</v>
      </c>
      <c r="AU1298">
        <v>21</v>
      </c>
      <c r="AV1298">
        <f t="shared" si="83"/>
        <v>23</v>
      </c>
      <c r="AW1298">
        <v>20290</v>
      </c>
      <c r="AX1298">
        <v>1</v>
      </c>
      <c r="AY1298">
        <v>394433922.26832497</v>
      </c>
      <c r="AZ1298">
        <v>394433.922268325</v>
      </c>
      <c r="BA1298">
        <v>22149.700548400298</v>
      </c>
      <c r="BB1298">
        <v>0.45147337220873723</v>
      </c>
      <c r="BC1298">
        <v>17540</v>
      </c>
      <c r="BD1298">
        <v>4535</v>
      </c>
      <c r="BE1298">
        <v>13005</v>
      </c>
      <c r="BF1298">
        <v>0.64794977828708089</v>
      </c>
      <c r="BG1298">
        <v>253173</v>
      </c>
      <c r="BH1298">
        <v>12.47772301626417</v>
      </c>
      <c r="BI1298">
        <v>1997</v>
      </c>
      <c r="BJ1298">
        <v>26</v>
      </c>
      <c r="BK1298">
        <v>3</v>
      </c>
      <c r="BL1298">
        <v>2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3</v>
      </c>
      <c r="BS1298">
        <v>1</v>
      </c>
      <c r="BT1298">
        <v>19772</v>
      </c>
      <c r="BU1298">
        <v>0.8</v>
      </c>
      <c r="BV1298">
        <v>0.70487960000000005</v>
      </c>
      <c r="BW1298">
        <v>132</v>
      </c>
      <c r="BX1298">
        <v>1.820757</v>
      </c>
      <c r="BY1298">
        <v>0.85329200000000005</v>
      </c>
      <c r="BZ1298">
        <v>25</v>
      </c>
      <c r="CA1298">
        <v>3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3</v>
      </c>
      <c r="CH1298">
        <v>3</v>
      </c>
      <c r="CI1298">
        <v>0</v>
      </c>
      <c r="CJ1298">
        <v>20347</v>
      </c>
      <c r="CK1298">
        <v>1.720155305450435</v>
      </c>
      <c r="CL1298">
        <v>0.81404698092385308</v>
      </c>
      <c r="CM1298">
        <v>132</v>
      </c>
      <c r="CN1298">
        <v>0.99985413213499541</v>
      </c>
      <c r="CO1298">
        <v>2765</v>
      </c>
      <c r="CP1298">
        <v>0.75034985200000004</v>
      </c>
      <c r="CQ1298">
        <v>6.7442401999999999E-2</v>
      </c>
      <c r="CR1298">
        <v>18924</v>
      </c>
      <c r="CS1298">
        <v>0.92900000000000005</v>
      </c>
      <c r="CT1298">
        <v>18245</v>
      </c>
      <c r="CU1298">
        <v>0.93823480708700002</v>
      </c>
      <c r="CV1298">
        <v>4</v>
      </c>
      <c r="CW1298">
        <v>4</v>
      </c>
      <c r="CX1298">
        <v>6</v>
      </c>
      <c r="CY1298">
        <v>858</v>
      </c>
      <c r="CZ1298">
        <v>950</v>
      </c>
      <c r="DA1298" s="2">
        <v>9371</v>
      </c>
      <c r="DB1298" s="2">
        <v>1865</v>
      </c>
      <c r="DC1298" s="2">
        <v>186.74</v>
      </c>
      <c r="DD1298" s="2">
        <v>548</v>
      </c>
      <c r="DE1298">
        <v>255</v>
      </c>
      <c r="DF1298">
        <v>27</v>
      </c>
      <c r="DG1298">
        <v>29.49</v>
      </c>
      <c r="DH1298">
        <v>14.74</v>
      </c>
      <c r="DI1298" s="2">
        <v>29.49</v>
      </c>
      <c r="DJ1298">
        <v>-5.08</v>
      </c>
      <c r="DK1298">
        <v>0.92022819828052771</v>
      </c>
      <c r="DL1298">
        <v>1.2882447665056361E-2</v>
      </c>
      <c r="DM1298">
        <v>0</v>
      </c>
      <c r="DN1298">
        <v>214.3</v>
      </c>
      <c r="DO1298">
        <v>0.78</v>
      </c>
      <c r="DP1298">
        <v>3724.8</v>
      </c>
      <c r="DQ1298" s="2">
        <v>0</v>
      </c>
      <c r="DR1298" s="2">
        <v>896.79910942000004</v>
      </c>
      <c r="DS1298">
        <v>2.3246289942079747E-3</v>
      </c>
      <c r="DT1298">
        <v>2.62882735942165</v>
      </c>
      <c r="DU1298">
        <v>739672.10258952586</v>
      </c>
      <c r="DV1298">
        <v>1</v>
      </c>
    </row>
    <row r="1299" spans="1:126" x14ac:dyDescent="0.15">
      <c r="A1299" t="s">
        <v>2247</v>
      </c>
      <c r="B1299" t="s">
        <v>551</v>
      </c>
      <c r="C1299">
        <v>27</v>
      </c>
      <c r="D1299">
        <v>41</v>
      </c>
      <c r="E1299" t="s">
        <v>2280</v>
      </c>
      <c r="F1299">
        <v>27041</v>
      </c>
      <c r="G1299" t="s">
        <v>6283</v>
      </c>
      <c r="H1299">
        <v>97.1</v>
      </c>
      <c r="I1299">
        <v>0.4</v>
      </c>
      <c r="J1299">
        <v>0.3</v>
      </c>
      <c r="K1299">
        <v>0.5</v>
      </c>
      <c r="L1299">
        <v>0.8</v>
      </c>
      <c r="M1299">
        <v>0.9</v>
      </c>
      <c r="N1299">
        <f t="shared" si="82"/>
        <v>9430.3599999999969</v>
      </c>
      <c r="O1299">
        <f t="shared" si="80"/>
        <v>569.64000000000306</v>
      </c>
      <c r="P1299">
        <f t="shared" si="81"/>
        <v>0.68356800000000395</v>
      </c>
      <c r="Q1299" s="4">
        <v>27041</v>
      </c>
      <c r="R1299" s="5">
        <v>45.936829000000003</v>
      </c>
      <c r="S1299" s="5">
        <v>-95.462155999999993</v>
      </c>
      <c r="T1299">
        <v>6</v>
      </c>
      <c r="U1299">
        <v>0.22254258393724607</v>
      </c>
      <c r="V1299">
        <v>36167</v>
      </c>
      <c r="W1299">
        <v>36413</v>
      </c>
      <c r="X1299">
        <v>36620</v>
      </c>
      <c r="Y1299">
        <v>36794</v>
      </c>
      <c r="Z1299">
        <v>18256</v>
      </c>
      <c r="AA1299">
        <v>27027</v>
      </c>
      <c r="AB1299">
        <v>15516.908000000001</v>
      </c>
      <c r="AC1299">
        <v>54531</v>
      </c>
      <c r="AD1299">
        <v>2</v>
      </c>
      <c r="AE1299">
        <v>5.4614964500273074E-5</v>
      </c>
      <c r="AF1299">
        <v>53</v>
      </c>
      <c r="AG1299">
        <v>1091</v>
      </c>
      <c r="AH1299">
        <v>4.857928505957837E-2</v>
      </c>
      <c r="AI1299" s="3">
        <v>267550</v>
      </c>
      <c r="AJ1299" s="3">
        <v>407856.03261306504</v>
      </c>
      <c r="AK1299">
        <v>120</v>
      </c>
      <c r="AL1299">
        <v>460780.80000000005</v>
      </c>
      <c r="AM1299">
        <v>530433</v>
      </c>
      <c r="AN1299">
        <v>123461</v>
      </c>
      <c r="AO1299">
        <v>653894</v>
      </c>
      <c r="AP1299">
        <v>12</v>
      </c>
      <c r="AQ1299">
        <v>1</v>
      </c>
      <c r="AR1299">
        <v>13</v>
      </c>
      <c r="AS1299">
        <v>0.35701535166012144</v>
      </c>
      <c r="AT1299">
        <v>11</v>
      </c>
      <c r="AU1299">
        <v>80</v>
      </c>
      <c r="AV1299">
        <f t="shared" si="83"/>
        <v>91</v>
      </c>
      <c r="AW1299">
        <v>24965</v>
      </c>
      <c r="AX1299">
        <v>0.65999999999999992</v>
      </c>
      <c r="AY1299">
        <v>240248536.42004699</v>
      </c>
      <c r="AZ1299">
        <v>240248.53642004699</v>
      </c>
      <c r="BA1299">
        <v>7340.2187465130801</v>
      </c>
      <c r="BB1299">
        <v>1.3623572192246221</v>
      </c>
      <c r="BC1299">
        <v>54735</v>
      </c>
      <c r="BD1299">
        <v>63843</v>
      </c>
      <c r="BE1299">
        <v>-9108</v>
      </c>
      <c r="BF1299">
        <v>-0.25183178035225484</v>
      </c>
      <c r="BG1299">
        <v>1016674</v>
      </c>
      <c r="BH1299">
        <v>27.762807209175314</v>
      </c>
      <c r="BI1299">
        <v>4452</v>
      </c>
      <c r="BJ1299">
        <v>43</v>
      </c>
      <c r="BK1299">
        <v>12</v>
      </c>
      <c r="BL1299">
        <v>6</v>
      </c>
      <c r="BM1299">
        <v>0</v>
      </c>
      <c r="BN1299">
        <v>3</v>
      </c>
      <c r="BO1299">
        <v>0</v>
      </c>
      <c r="BP1299">
        <v>1</v>
      </c>
      <c r="BQ1299">
        <v>4</v>
      </c>
      <c r="BR1299">
        <v>7</v>
      </c>
      <c r="BS1299">
        <v>1</v>
      </c>
      <c r="BT1299">
        <v>36390</v>
      </c>
      <c r="BU1299">
        <v>0.77</v>
      </c>
      <c r="BV1299">
        <v>0.72589099999999995</v>
      </c>
      <c r="BW1299">
        <v>290</v>
      </c>
      <c r="BX1299">
        <v>2.1159659999999998</v>
      </c>
      <c r="BY1299">
        <v>1.406547</v>
      </c>
      <c r="BZ1299">
        <v>48</v>
      </c>
      <c r="CA1299">
        <v>12</v>
      </c>
      <c r="CB1299">
        <v>4</v>
      </c>
      <c r="CC1299">
        <v>0</v>
      </c>
      <c r="CD1299">
        <v>2</v>
      </c>
      <c r="CE1299">
        <v>0</v>
      </c>
      <c r="CF1299">
        <v>0</v>
      </c>
      <c r="CG1299">
        <v>4</v>
      </c>
      <c r="CH1299">
        <v>9</v>
      </c>
      <c r="CI1299">
        <v>1</v>
      </c>
      <c r="CJ1299">
        <v>36798</v>
      </c>
      <c r="CK1299">
        <v>2.174031197347682</v>
      </c>
      <c r="CL1299">
        <v>0.80178318601002563</v>
      </c>
      <c r="CM1299">
        <v>302</v>
      </c>
      <c r="CN1299">
        <v>1.6647747952721197</v>
      </c>
      <c r="CO1299">
        <v>4888</v>
      </c>
      <c r="CP1299">
        <v>0.326571748</v>
      </c>
      <c r="CQ1299">
        <v>0.34432186799999998</v>
      </c>
      <c r="CR1299">
        <v>33665</v>
      </c>
      <c r="CS1299">
        <v>0.90599999999999992</v>
      </c>
      <c r="CT1299">
        <v>32225</v>
      </c>
      <c r="CU1299">
        <v>0.93303784195999995</v>
      </c>
      <c r="CV1299">
        <v>55</v>
      </c>
      <c r="CW1299">
        <v>25</v>
      </c>
      <c r="CX1299">
        <v>45</v>
      </c>
      <c r="CY1299">
        <v>599</v>
      </c>
      <c r="CZ1299">
        <v>1603</v>
      </c>
      <c r="DA1299" s="2">
        <v>26543</v>
      </c>
      <c r="DB1299" s="2">
        <v>4275</v>
      </c>
      <c r="DC1299" s="2">
        <v>229.85</v>
      </c>
      <c r="DD1299" s="2">
        <v>842</v>
      </c>
      <c r="DE1299">
        <v>389</v>
      </c>
      <c r="DF1299">
        <v>21</v>
      </c>
      <c r="DG1299">
        <v>82.09</v>
      </c>
      <c r="DH1299">
        <v>2.74</v>
      </c>
      <c r="DI1299" s="2">
        <v>21.89</v>
      </c>
      <c r="DJ1299">
        <v>-2.23</v>
      </c>
      <c r="DK1299">
        <v>0.9472659316015698</v>
      </c>
      <c r="DL1299">
        <v>8.2493125572868919E-3</v>
      </c>
      <c r="DM1299">
        <v>0</v>
      </c>
      <c r="DN1299">
        <v>150.4</v>
      </c>
      <c r="DO1299">
        <v>0.318</v>
      </c>
      <c r="DP1299">
        <v>19842.600000000002</v>
      </c>
      <c r="DQ1299" s="2">
        <v>0</v>
      </c>
      <c r="DR1299" s="2">
        <v>38361.257689459992</v>
      </c>
      <c r="DS1299">
        <v>8.1766579068474024E-2</v>
      </c>
      <c r="DT1299">
        <v>4.3427466464598199</v>
      </c>
      <c r="DU1299">
        <v>2001054.2739530732</v>
      </c>
      <c r="DV1299">
        <v>1</v>
      </c>
    </row>
    <row r="1300" spans="1:126" x14ac:dyDescent="0.15">
      <c r="A1300" t="s">
        <v>2247</v>
      </c>
      <c r="B1300" t="s">
        <v>2281</v>
      </c>
      <c r="C1300">
        <v>27</v>
      </c>
      <c r="D1300">
        <v>43</v>
      </c>
      <c r="E1300" t="s">
        <v>2282</v>
      </c>
      <c r="F1300">
        <v>27043</v>
      </c>
      <c r="G1300" t="s">
        <v>6284</v>
      </c>
      <c r="H1300">
        <v>92.9</v>
      </c>
      <c r="I1300">
        <v>0.3</v>
      </c>
      <c r="J1300">
        <v>0.3</v>
      </c>
      <c r="K1300">
        <v>0.3</v>
      </c>
      <c r="L1300">
        <v>0.6</v>
      </c>
      <c r="M1300">
        <v>5.6</v>
      </c>
      <c r="N1300">
        <f t="shared" si="82"/>
        <v>8662.4000000000033</v>
      </c>
      <c r="O1300">
        <f t="shared" si="80"/>
        <v>1337.5999999999967</v>
      </c>
      <c r="P1300">
        <f t="shared" si="81"/>
        <v>1.6051199999999965</v>
      </c>
      <c r="Q1300" s="4">
        <v>27043</v>
      </c>
      <c r="R1300" s="5">
        <v>43.676521999999999</v>
      </c>
      <c r="S1300" s="5">
        <v>-93.947233999999995</v>
      </c>
      <c r="T1300">
        <v>6</v>
      </c>
      <c r="U1300">
        <v>-7.8905990680784105E-2</v>
      </c>
      <c r="V1300">
        <v>14546</v>
      </c>
      <c r="W1300">
        <v>14337</v>
      </c>
      <c r="X1300">
        <v>14230</v>
      </c>
      <c r="Y1300">
        <v>13981</v>
      </c>
      <c r="Z1300">
        <v>7039</v>
      </c>
      <c r="AA1300">
        <v>27029</v>
      </c>
      <c r="AB1300">
        <v>5862.9449999999997</v>
      </c>
      <c r="AC1300">
        <v>47540</v>
      </c>
      <c r="AD1300">
        <v>0</v>
      </c>
      <c r="AE1300">
        <v>0</v>
      </c>
      <c r="AF1300">
        <v>16</v>
      </c>
      <c r="AG1300">
        <v>824</v>
      </c>
      <c r="AH1300">
        <v>1.9417475728155338E-2</v>
      </c>
      <c r="AI1300" s="3">
        <v>390139</v>
      </c>
      <c r="AJ1300" s="3">
        <v>455983.79105111002</v>
      </c>
      <c r="AK1300">
        <v>248</v>
      </c>
      <c r="AL1300">
        <v>461849.59999999998</v>
      </c>
      <c r="AM1300">
        <v>295567</v>
      </c>
      <c r="AN1300">
        <v>261709</v>
      </c>
      <c r="AO1300">
        <v>557276</v>
      </c>
      <c r="AP1300">
        <v>3</v>
      </c>
      <c r="AQ1300">
        <v>0</v>
      </c>
      <c r="AR1300">
        <v>3</v>
      </c>
      <c r="AS1300">
        <v>0.2092487968194183</v>
      </c>
      <c r="AT1300">
        <v>3</v>
      </c>
      <c r="AU1300">
        <v>23</v>
      </c>
      <c r="AV1300">
        <f t="shared" si="83"/>
        <v>26</v>
      </c>
      <c r="AW1300">
        <v>6341</v>
      </c>
      <c r="AX1300">
        <v>0.55000000000000004</v>
      </c>
      <c r="AY1300">
        <v>154425593.54203501</v>
      </c>
      <c r="AZ1300">
        <v>154425.593542035</v>
      </c>
      <c r="BA1300">
        <v>9524.1340037225491</v>
      </c>
      <c r="BB1300">
        <v>1.0499642273083787</v>
      </c>
      <c r="BC1300">
        <v>7682</v>
      </c>
      <c r="BD1300">
        <v>12059</v>
      </c>
      <c r="BE1300">
        <v>-4377</v>
      </c>
      <c r="BF1300">
        <v>-0.3009074659700261</v>
      </c>
      <c r="BG1300">
        <v>493282</v>
      </c>
      <c r="BH1300">
        <v>34.664933239634571</v>
      </c>
      <c r="BI1300">
        <v>2404</v>
      </c>
      <c r="BJ1300">
        <v>34</v>
      </c>
      <c r="BK1300">
        <v>6</v>
      </c>
      <c r="BL1300">
        <v>2</v>
      </c>
      <c r="BM1300">
        <v>0</v>
      </c>
      <c r="BN1300">
        <v>0</v>
      </c>
      <c r="BO1300">
        <v>1</v>
      </c>
      <c r="BP1300">
        <v>1</v>
      </c>
      <c r="BQ1300">
        <v>1</v>
      </c>
      <c r="BR1300">
        <v>3</v>
      </c>
      <c r="BS1300">
        <v>0</v>
      </c>
      <c r="BT1300">
        <v>14506</v>
      </c>
      <c r="BU1300">
        <v>0.81</v>
      </c>
      <c r="BV1300">
        <v>0.70720919999999998</v>
      </c>
      <c r="BW1300">
        <v>146</v>
      </c>
      <c r="BX1300">
        <v>3.3089750000000002</v>
      </c>
      <c r="BY1300">
        <v>2.5420159999999998</v>
      </c>
      <c r="BZ1300">
        <v>31</v>
      </c>
      <c r="CA1300">
        <v>6</v>
      </c>
      <c r="CB1300">
        <v>2</v>
      </c>
      <c r="CC1300">
        <v>0</v>
      </c>
      <c r="CD1300">
        <v>0</v>
      </c>
      <c r="CE1300">
        <v>0</v>
      </c>
      <c r="CF1300">
        <v>0</v>
      </c>
      <c r="CG1300">
        <v>2</v>
      </c>
      <c r="CH1300">
        <v>3</v>
      </c>
      <c r="CI1300">
        <v>0</v>
      </c>
      <c r="CJ1300">
        <v>14156</v>
      </c>
      <c r="CK1300">
        <v>3.1082226617688615</v>
      </c>
      <c r="CL1300">
        <v>0.80010373443983407</v>
      </c>
      <c r="CM1300">
        <v>145</v>
      </c>
      <c r="CN1300">
        <v>2.8342154939883155</v>
      </c>
      <c r="CO1300">
        <v>1337</v>
      </c>
      <c r="CP1300">
        <v>0.13975832199999999</v>
      </c>
      <c r="CQ1300">
        <v>-0.23654555360000001</v>
      </c>
      <c r="CR1300">
        <v>12610</v>
      </c>
      <c r="CS1300">
        <v>0.89900000000000002</v>
      </c>
      <c r="CT1300">
        <v>12990</v>
      </c>
      <c r="CU1300">
        <v>0.90906768837800001</v>
      </c>
      <c r="CV1300">
        <v>5</v>
      </c>
      <c r="CW1300">
        <v>5</v>
      </c>
      <c r="CX1300">
        <v>7</v>
      </c>
      <c r="CY1300">
        <v>884</v>
      </c>
      <c r="CZ1300">
        <v>1208</v>
      </c>
      <c r="DA1300" s="2">
        <v>7820</v>
      </c>
      <c r="DB1300" s="2">
        <v>1050</v>
      </c>
      <c r="DC1300" s="2">
        <v>204.35</v>
      </c>
      <c r="DD1300" s="2">
        <v>327</v>
      </c>
      <c r="DE1300">
        <v>252</v>
      </c>
      <c r="DF1300">
        <v>31</v>
      </c>
      <c r="DG1300">
        <v>21.14</v>
      </c>
      <c r="DH1300">
        <v>28.19</v>
      </c>
      <c r="DI1300" s="2">
        <v>56.37</v>
      </c>
      <c r="DJ1300">
        <v>-2.91</v>
      </c>
      <c r="DK1300">
        <v>0.90564132270806041</v>
      </c>
      <c r="DL1300">
        <v>1.4563106796116505E-2</v>
      </c>
      <c r="DM1300">
        <v>0</v>
      </c>
      <c r="DN1300">
        <v>354.6</v>
      </c>
      <c r="DO1300">
        <v>0.77599999999999991</v>
      </c>
      <c r="DP1300">
        <v>4824.99</v>
      </c>
      <c r="DQ1300" s="2">
        <v>0</v>
      </c>
      <c r="DR1300" s="2">
        <v>5197.2384055999964</v>
      </c>
      <c r="DS1300">
        <v>1.1250764575513548E-2</v>
      </c>
      <c r="DT1300">
        <v>2.3731989594446201</v>
      </c>
      <c r="DU1300">
        <v>1096060.990139914</v>
      </c>
      <c r="DV1300">
        <v>1</v>
      </c>
    </row>
    <row r="1301" spans="1:126" x14ac:dyDescent="0.15">
      <c r="A1301" t="s">
        <v>2247</v>
      </c>
      <c r="B1301" t="s">
        <v>2283</v>
      </c>
      <c r="C1301">
        <v>27</v>
      </c>
      <c r="D1301">
        <v>45</v>
      </c>
      <c r="E1301" t="s">
        <v>2284</v>
      </c>
      <c r="F1301">
        <v>27045</v>
      </c>
      <c r="G1301" t="s">
        <v>6285</v>
      </c>
      <c r="H1301">
        <v>97.6</v>
      </c>
      <c r="I1301">
        <v>0.2</v>
      </c>
      <c r="J1301">
        <v>0.1</v>
      </c>
      <c r="K1301">
        <v>0.3</v>
      </c>
      <c r="L1301">
        <v>0.7</v>
      </c>
      <c r="M1301">
        <v>1</v>
      </c>
      <c r="N1301">
        <f t="shared" si="82"/>
        <v>9527.39</v>
      </c>
      <c r="O1301">
        <f t="shared" si="80"/>
        <v>472.61000000000058</v>
      </c>
      <c r="P1301">
        <f t="shared" si="81"/>
        <v>0.56713200000000086</v>
      </c>
      <c r="Q1301" s="4">
        <v>27045</v>
      </c>
      <c r="R1301" s="5">
        <v>43.679186999999999</v>
      </c>
      <c r="S1301" s="5">
        <v>-92.093936999999997</v>
      </c>
      <c r="T1301">
        <v>3</v>
      </c>
      <c r="U1301">
        <v>0.11880628770822756</v>
      </c>
      <c r="V1301">
        <v>20880</v>
      </c>
      <c r="W1301">
        <v>20842</v>
      </c>
      <c r="X1301">
        <v>20843</v>
      </c>
      <c r="Y1301">
        <v>20716</v>
      </c>
      <c r="Z1301">
        <v>10278</v>
      </c>
      <c r="AA1301">
        <v>27031</v>
      </c>
      <c r="AB1301">
        <v>8906.4439999999995</v>
      </c>
      <c r="AC1301">
        <v>51665</v>
      </c>
      <c r="AD1301">
        <v>2</v>
      </c>
      <c r="AE1301">
        <v>9.5955476658830298E-5</v>
      </c>
      <c r="AF1301">
        <v>81</v>
      </c>
      <c r="AG1301">
        <v>1553</v>
      </c>
      <c r="AH1301">
        <v>5.2157115260785578E-2</v>
      </c>
      <c r="AI1301" s="3">
        <v>422484</v>
      </c>
      <c r="AJ1301" s="3">
        <v>551231.22331130004</v>
      </c>
      <c r="AK1301">
        <v>124</v>
      </c>
      <c r="AL1301">
        <v>551801.60000000009</v>
      </c>
      <c r="AM1301">
        <v>351986</v>
      </c>
      <c r="AN1301">
        <v>255664</v>
      </c>
      <c r="AO1301">
        <v>607650</v>
      </c>
      <c r="AP1301">
        <v>8</v>
      </c>
      <c r="AQ1301">
        <v>2</v>
      </c>
      <c r="AR1301">
        <v>10</v>
      </c>
      <c r="AS1301">
        <v>0.47980040303233856</v>
      </c>
      <c r="AT1301">
        <v>9</v>
      </c>
      <c r="AU1301">
        <v>33</v>
      </c>
      <c r="AV1301">
        <f t="shared" si="83"/>
        <v>42</v>
      </c>
      <c r="AW1301">
        <v>189</v>
      </c>
      <c r="AX1301">
        <v>1.0000000000000009E-2</v>
      </c>
      <c r="AY1301">
        <v>567737039.54935396</v>
      </c>
      <c r="AZ1301">
        <v>567737.039549354</v>
      </c>
      <c r="BA1301">
        <v>26510.8054205468</v>
      </c>
      <c r="BB1301">
        <v>0.37720468470752871</v>
      </c>
      <c r="BC1301">
        <v>10240</v>
      </c>
      <c r="BD1301">
        <v>0</v>
      </c>
      <c r="BE1301">
        <v>10240</v>
      </c>
      <c r="BF1301">
        <v>0.49042145593869729</v>
      </c>
      <c r="BG1301">
        <v>486603</v>
      </c>
      <c r="BH1301">
        <v>23.346111404308402</v>
      </c>
      <c r="BI1301">
        <v>2806</v>
      </c>
      <c r="BJ1301">
        <v>48</v>
      </c>
      <c r="BK1301">
        <v>12</v>
      </c>
      <c r="BL1301">
        <v>4</v>
      </c>
      <c r="BM1301">
        <v>0</v>
      </c>
      <c r="BN1301">
        <v>0</v>
      </c>
      <c r="BO1301">
        <v>0</v>
      </c>
      <c r="BP1301">
        <v>4</v>
      </c>
      <c r="BQ1301">
        <v>0</v>
      </c>
      <c r="BR1301">
        <v>5</v>
      </c>
      <c r="BS1301">
        <v>0</v>
      </c>
      <c r="BT1301">
        <v>20838</v>
      </c>
      <c r="BU1301">
        <v>0.79</v>
      </c>
      <c r="BV1301">
        <v>0.70041779999999998</v>
      </c>
      <c r="BW1301">
        <v>216</v>
      </c>
      <c r="BX1301">
        <v>3.503215</v>
      </c>
      <c r="BY1301">
        <v>2.7198660000000001</v>
      </c>
      <c r="BZ1301">
        <v>44</v>
      </c>
      <c r="CA1301">
        <v>11</v>
      </c>
      <c r="CB1301">
        <v>5</v>
      </c>
      <c r="CC1301">
        <v>0</v>
      </c>
      <c r="CD1301">
        <v>0</v>
      </c>
      <c r="CE1301">
        <v>0</v>
      </c>
      <c r="CF1301">
        <v>2</v>
      </c>
      <c r="CG1301">
        <v>0</v>
      </c>
      <c r="CH1301">
        <v>5</v>
      </c>
      <c r="CI1301">
        <v>0</v>
      </c>
      <c r="CJ1301">
        <v>20812</v>
      </c>
      <c r="CK1301">
        <v>3.2192965596771095</v>
      </c>
      <c r="CL1301">
        <v>0.7884754596785869</v>
      </c>
      <c r="CM1301">
        <v>222</v>
      </c>
      <c r="CN1301">
        <v>2.9663516937828347</v>
      </c>
      <c r="CO1301">
        <v>2206</v>
      </c>
      <c r="CP1301">
        <v>0.47362737799999999</v>
      </c>
      <c r="CQ1301">
        <v>9.9884811000000004E-2</v>
      </c>
      <c r="CR1301">
        <v>18814</v>
      </c>
      <c r="CS1301">
        <v>0.90300000000000002</v>
      </c>
      <c r="CT1301">
        <v>18103</v>
      </c>
      <c r="CU1301">
        <v>0.907559395248</v>
      </c>
      <c r="CV1301">
        <v>3</v>
      </c>
      <c r="CW1301">
        <v>11</v>
      </c>
      <c r="CX1301">
        <v>7</v>
      </c>
      <c r="CY1301">
        <v>1285</v>
      </c>
      <c r="CZ1301">
        <v>2404</v>
      </c>
      <c r="DA1301" s="2">
        <v>11323</v>
      </c>
      <c r="DB1301" s="2">
        <v>1550</v>
      </c>
      <c r="DC1301" s="2">
        <v>187.19</v>
      </c>
      <c r="DD1301" s="2">
        <v>354</v>
      </c>
      <c r="DE1301">
        <v>640</v>
      </c>
      <c r="DF1301">
        <v>58</v>
      </c>
      <c r="DG1301">
        <v>57.6</v>
      </c>
      <c r="DH1301">
        <v>33.6</v>
      </c>
      <c r="DI1301" s="2">
        <v>71.989999999999995</v>
      </c>
      <c r="DJ1301">
        <v>-2.93</v>
      </c>
      <c r="DK1301">
        <v>0.94104155423637348</v>
      </c>
      <c r="DL1301">
        <v>1.5453960077269801E-2</v>
      </c>
      <c r="DM1301">
        <v>0</v>
      </c>
      <c r="DN1301">
        <v>258</v>
      </c>
      <c r="DO1301">
        <v>0.47299999999999998</v>
      </c>
      <c r="DP1301">
        <v>17389.66</v>
      </c>
      <c r="DQ1301" s="2">
        <v>0</v>
      </c>
      <c r="DR1301" s="2">
        <v>3448.4656780399978</v>
      </c>
      <c r="DS1301">
        <v>6.2494651399549392E-3</v>
      </c>
      <c r="DT1301">
        <v>3.5093760860840999</v>
      </c>
      <c r="DU1301">
        <v>1936479.3393029445</v>
      </c>
      <c r="DV1301">
        <v>0</v>
      </c>
    </row>
    <row r="1302" spans="1:126" x14ac:dyDescent="0.15">
      <c r="A1302" t="s">
        <v>2247</v>
      </c>
      <c r="B1302" t="s">
        <v>2285</v>
      </c>
      <c r="C1302">
        <v>27</v>
      </c>
      <c r="D1302">
        <v>47</v>
      </c>
      <c r="E1302" t="s">
        <v>2286</v>
      </c>
      <c r="F1302">
        <v>27047</v>
      </c>
      <c r="G1302" t="s">
        <v>6286</v>
      </c>
      <c r="H1302">
        <v>88.6</v>
      </c>
      <c r="I1302">
        <v>0.6</v>
      </c>
      <c r="J1302">
        <v>0.2</v>
      </c>
      <c r="K1302">
        <v>0.7</v>
      </c>
      <c r="L1302">
        <v>1</v>
      </c>
      <c r="M1302">
        <v>8.8000000000000007</v>
      </c>
      <c r="N1302">
        <f t="shared" si="82"/>
        <v>7929.2899999999981</v>
      </c>
      <c r="O1302">
        <f t="shared" si="80"/>
        <v>2070.7100000000019</v>
      </c>
      <c r="P1302">
        <f t="shared" si="81"/>
        <v>2.4848520000000032</v>
      </c>
      <c r="Q1302" s="4">
        <v>27047</v>
      </c>
      <c r="R1302" s="5">
        <v>43.674202000000001</v>
      </c>
      <c r="S1302" s="5">
        <v>-93.350289000000004</v>
      </c>
      <c r="T1302">
        <v>7</v>
      </c>
      <c r="U1302">
        <v>0.11106577111228451</v>
      </c>
      <c r="V1302">
        <v>31188</v>
      </c>
      <c r="W1302">
        <v>31034</v>
      </c>
      <c r="X1302">
        <v>30897</v>
      </c>
      <c r="Y1302">
        <v>30488</v>
      </c>
      <c r="Z1302">
        <v>15413</v>
      </c>
      <c r="AA1302">
        <v>27033</v>
      </c>
      <c r="AB1302">
        <v>12906.4</v>
      </c>
      <c r="AC1302">
        <v>47105</v>
      </c>
      <c r="AD1302">
        <v>1</v>
      </c>
      <c r="AE1302">
        <v>3.2365601838366184E-5</v>
      </c>
      <c r="AF1302">
        <v>46</v>
      </c>
      <c r="AG1302">
        <v>1122</v>
      </c>
      <c r="AH1302">
        <v>4.0998217468805706E-2</v>
      </c>
      <c r="AI1302" s="3">
        <v>382018</v>
      </c>
      <c r="AJ1302" s="3">
        <v>452535.02316866</v>
      </c>
      <c r="AK1302">
        <v>120</v>
      </c>
      <c r="AL1302">
        <v>462502.39999999997</v>
      </c>
      <c r="AM1302">
        <v>410921</v>
      </c>
      <c r="AN1302">
        <v>250065</v>
      </c>
      <c r="AO1302">
        <v>660986</v>
      </c>
      <c r="AP1302">
        <v>9</v>
      </c>
      <c r="AQ1302">
        <v>0</v>
      </c>
      <c r="AR1302">
        <v>9</v>
      </c>
      <c r="AS1302">
        <v>0.29000451118128506</v>
      </c>
      <c r="AT1302">
        <v>9</v>
      </c>
      <c r="AU1302">
        <v>41</v>
      </c>
      <c r="AV1302">
        <f t="shared" si="83"/>
        <v>50</v>
      </c>
      <c r="AW1302">
        <v>32879</v>
      </c>
      <c r="AX1302">
        <v>0.98</v>
      </c>
      <c r="AY1302">
        <v>148801126.86464599</v>
      </c>
      <c r="AZ1302">
        <v>148801.12686464598</v>
      </c>
      <c r="BA1302">
        <v>4567.3450453184296</v>
      </c>
      <c r="BB1302">
        <v>2.1894557780893065</v>
      </c>
      <c r="BC1302">
        <v>19914</v>
      </c>
      <c r="BD1302">
        <v>31155</v>
      </c>
      <c r="BE1302">
        <v>-11241</v>
      </c>
      <c r="BF1302">
        <v>-0.36042708734128509</v>
      </c>
      <c r="BG1302">
        <v>618268</v>
      </c>
      <c r="BH1302">
        <v>20.010615917402983</v>
      </c>
      <c r="BI1302">
        <v>4446</v>
      </c>
      <c r="BJ1302">
        <v>37</v>
      </c>
      <c r="BK1302">
        <v>10</v>
      </c>
      <c r="BL1302">
        <v>2</v>
      </c>
      <c r="BM1302">
        <v>0</v>
      </c>
      <c r="BN1302">
        <v>1</v>
      </c>
      <c r="BO1302">
        <v>5</v>
      </c>
      <c r="BP1302">
        <v>1</v>
      </c>
      <c r="BQ1302">
        <v>2</v>
      </c>
      <c r="BR1302">
        <v>3</v>
      </c>
      <c r="BS1302">
        <v>0</v>
      </c>
      <c r="BT1302">
        <v>31002</v>
      </c>
      <c r="BU1302">
        <v>0.83</v>
      </c>
      <c r="BV1302">
        <v>0.71003000000000005</v>
      </c>
      <c r="BW1302">
        <v>251</v>
      </c>
      <c r="BX1302">
        <v>1.9676149999999999</v>
      </c>
      <c r="BY1302">
        <v>1.18468</v>
      </c>
      <c r="BZ1302">
        <v>38</v>
      </c>
      <c r="CA1302">
        <v>10</v>
      </c>
      <c r="CB1302">
        <v>2</v>
      </c>
      <c r="CC1302">
        <v>0</v>
      </c>
      <c r="CD1302">
        <v>0</v>
      </c>
      <c r="CE1302">
        <v>6</v>
      </c>
      <c r="CF1302">
        <v>1</v>
      </c>
      <c r="CG1302">
        <v>1</v>
      </c>
      <c r="CH1302">
        <v>3</v>
      </c>
      <c r="CI1302">
        <v>0</v>
      </c>
      <c r="CJ1302">
        <v>30789</v>
      </c>
      <c r="CK1302">
        <v>1.981227061612914</v>
      </c>
      <c r="CL1302">
        <v>0.81524497364825299</v>
      </c>
      <c r="CM1302">
        <v>214</v>
      </c>
      <c r="CN1302">
        <v>1.3086430054515981</v>
      </c>
      <c r="CO1302">
        <v>2717</v>
      </c>
      <c r="CP1302">
        <v>-0.36824184989999997</v>
      </c>
      <c r="CQ1302">
        <v>-0.35373018369999998</v>
      </c>
      <c r="CR1302">
        <v>27813</v>
      </c>
      <c r="CS1302">
        <v>0.91</v>
      </c>
      <c r="CT1302">
        <v>27664</v>
      </c>
      <c r="CU1302">
        <v>0.89962997224999997</v>
      </c>
      <c r="CV1302">
        <v>27</v>
      </c>
      <c r="CW1302">
        <v>12</v>
      </c>
      <c r="CX1302">
        <v>19</v>
      </c>
      <c r="CY1302">
        <v>1292</v>
      </c>
      <c r="CZ1302">
        <v>1665</v>
      </c>
      <c r="DA1302" s="2">
        <v>16582</v>
      </c>
      <c r="DB1302" s="2">
        <v>2075</v>
      </c>
      <c r="DC1302" s="2">
        <v>148.63999999999999</v>
      </c>
      <c r="DD1302" s="2">
        <v>1514</v>
      </c>
      <c r="DE1302">
        <v>433</v>
      </c>
      <c r="DF1302">
        <v>82</v>
      </c>
      <c r="DG1302">
        <v>38.770000000000003</v>
      </c>
      <c r="DH1302">
        <v>3.23</v>
      </c>
      <c r="DI1302" s="2">
        <v>12.92</v>
      </c>
      <c r="DJ1302">
        <v>-2.38</v>
      </c>
      <c r="DK1302">
        <v>0.91371348994026458</v>
      </c>
      <c r="DL1302">
        <v>9.8039215686274508E-3</v>
      </c>
      <c r="DM1302">
        <v>0</v>
      </c>
      <c r="DN1302">
        <v>237.2</v>
      </c>
      <c r="DO1302">
        <v>0.54500000000000004</v>
      </c>
      <c r="DP1302">
        <v>12253.779999999999</v>
      </c>
      <c r="DQ1302" s="2">
        <v>0</v>
      </c>
      <c r="DR1302" s="2">
        <v>10614.655255060004</v>
      </c>
      <c r="DS1302">
        <v>2.2154755686231507E-2</v>
      </c>
      <c r="DT1302">
        <v>2.38753526533664</v>
      </c>
      <c r="DU1302">
        <v>1104240.7903028326</v>
      </c>
      <c r="DV1302">
        <v>0</v>
      </c>
    </row>
    <row r="1303" spans="1:126" x14ac:dyDescent="0.15">
      <c r="A1303" t="s">
        <v>2247</v>
      </c>
      <c r="B1303" t="s">
        <v>2287</v>
      </c>
      <c r="C1303">
        <v>27</v>
      </c>
      <c r="D1303">
        <v>49</v>
      </c>
      <c r="E1303" t="s">
        <v>2288</v>
      </c>
      <c r="F1303">
        <v>27049</v>
      </c>
      <c r="G1303" t="s">
        <v>6287</v>
      </c>
      <c r="H1303">
        <v>93.2</v>
      </c>
      <c r="I1303">
        <v>0.9</v>
      </c>
      <c r="J1303">
        <v>1</v>
      </c>
      <c r="K1303">
        <v>0.6</v>
      </c>
      <c r="L1303">
        <v>1.4</v>
      </c>
      <c r="M1303">
        <v>2.9</v>
      </c>
      <c r="N1303">
        <f t="shared" si="82"/>
        <v>8698.7799999999988</v>
      </c>
      <c r="O1303">
        <f t="shared" si="80"/>
        <v>1301.2200000000012</v>
      </c>
      <c r="P1303">
        <f t="shared" si="81"/>
        <v>1.561464000000002</v>
      </c>
      <c r="Q1303" s="4">
        <v>27049</v>
      </c>
      <c r="R1303" s="5">
        <v>44.406177999999997</v>
      </c>
      <c r="S1303" s="5">
        <v>-92.715999999999994</v>
      </c>
      <c r="T1303">
        <v>4</v>
      </c>
      <c r="U1303">
        <v>0.17751206286230309</v>
      </c>
      <c r="V1303">
        <v>46144</v>
      </c>
      <c r="W1303">
        <v>46336</v>
      </c>
      <c r="X1303">
        <v>46377</v>
      </c>
      <c r="Y1303">
        <v>46033</v>
      </c>
      <c r="Z1303">
        <v>24067</v>
      </c>
      <c r="AA1303">
        <v>27035</v>
      </c>
      <c r="AB1303">
        <v>20191.476000000002</v>
      </c>
      <c r="AC1303">
        <v>57062</v>
      </c>
      <c r="AD1303">
        <v>2</v>
      </c>
      <c r="AE1303">
        <v>4.3124824805399228E-5</v>
      </c>
      <c r="AF1303">
        <v>115</v>
      </c>
      <c r="AG1303">
        <v>1536</v>
      </c>
      <c r="AH1303">
        <v>7.4869791666666671E-2</v>
      </c>
      <c r="AI1303" s="3">
        <v>398152</v>
      </c>
      <c r="AJ1303" s="3">
        <v>484375.31415858504</v>
      </c>
      <c r="AK1303">
        <v>94</v>
      </c>
      <c r="AL1303">
        <v>499500.80000000005</v>
      </c>
      <c r="AM1303">
        <v>6634</v>
      </c>
      <c r="AN1303">
        <v>294693</v>
      </c>
      <c r="AO1303">
        <v>301327</v>
      </c>
      <c r="AP1303">
        <v>14</v>
      </c>
      <c r="AQ1303">
        <v>3</v>
      </c>
      <c r="AR1303">
        <v>17</v>
      </c>
      <c r="AS1303">
        <v>0.3668853591160221</v>
      </c>
      <c r="AT1303">
        <v>16</v>
      </c>
      <c r="AU1303">
        <v>69</v>
      </c>
      <c r="AV1303">
        <f t="shared" si="83"/>
        <v>85</v>
      </c>
      <c r="AW1303">
        <v>31169</v>
      </c>
      <c r="AX1303">
        <v>0.65999999999999992</v>
      </c>
      <c r="AY1303">
        <v>1509984547.24055</v>
      </c>
      <c r="AZ1303">
        <v>1509984.5472405499</v>
      </c>
      <c r="BA1303">
        <v>34287.505035274902</v>
      </c>
      <c r="BB1303">
        <v>0.29165143365526375</v>
      </c>
      <c r="BC1303">
        <v>33506</v>
      </c>
      <c r="BD1303">
        <v>6057</v>
      </c>
      <c r="BE1303">
        <v>27449</v>
      </c>
      <c r="BF1303">
        <v>0.59485523578363386</v>
      </c>
      <c r="BG1303">
        <v>962487</v>
      </c>
      <c r="BH1303">
        <v>20.753541626237144</v>
      </c>
      <c r="BI1303">
        <v>5228</v>
      </c>
      <c r="BJ1303">
        <v>59</v>
      </c>
      <c r="BK1303">
        <v>15</v>
      </c>
      <c r="BL1303">
        <v>4</v>
      </c>
      <c r="BM1303">
        <v>0</v>
      </c>
      <c r="BN1303">
        <v>0</v>
      </c>
      <c r="BO1303">
        <v>2</v>
      </c>
      <c r="BP1303">
        <v>1</v>
      </c>
      <c r="BQ1303">
        <v>7</v>
      </c>
      <c r="BR1303">
        <v>5</v>
      </c>
      <c r="BS1303">
        <v>0</v>
      </c>
      <c r="BT1303">
        <v>45836</v>
      </c>
      <c r="BU1303">
        <v>0.84</v>
      </c>
      <c r="BV1303">
        <v>0.72748040000000003</v>
      </c>
      <c r="BW1303">
        <v>356</v>
      </c>
      <c r="BX1303">
        <v>2.0289730000000001</v>
      </c>
      <c r="BY1303">
        <v>1.2678290000000001</v>
      </c>
      <c r="BZ1303">
        <v>60</v>
      </c>
      <c r="CA1303">
        <v>14</v>
      </c>
      <c r="CB1303">
        <v>4</v>
      </c>
      <c r="CC1303">
        <v>0</v>
      </c>
      <c r="CD1303">
        <v>0</v>
      </c>
      <c r="CE1303">
        <v>3</v>
      </c>
      <c r="CF1303">
        <v>0</v>
      </c>
      <c r="CG1303">
        <v>6</v>
      </c>
      <c r="CH1303">
        <v>7</v>
      </c>
      <c r="CI1303">
        <v>0</v>
      </c>
      <c r="CJ1303">
        <v>46375</v>
      </c>
      <c r="CK1303">
        <v>2.0269541778975739</v>
      </c>
      <c r="CL1303">
        <v>0.81457978152427857</v>
      </c>
      <c r="CM1303">
        <v>357</v>
      </c>
      <c r="CN1303">
        <v>1.4725766864800922</v>
      </c>
      <c r="CO1303">
        <v>5775</v>
      </c>
      <c r="CP1303">
        <v>-0.14491956559999999</v>
      </c>
      <c r="CQ1303">
        <v>0.202126905</v>
      </c>
      <c r="CR1303">
        <v>42175</v>
      </c>
      <c r="CS1303">
        <v>0.90799999999999992</v>
      </c>
      <c r="CT1303">
        <v>41437</v>
      </c>
      <c r="CU1303">
        <v>0.919448449226</v>
      </c>
      <c r="CV1303">
        <v>43</v>
      </c>
      <c r="CW1303">
        <v>21</v>
      </c>
      <c r="CX1303">
        <v>43</v>
      </c>
      <c r="CY1303">
        <v>1530</v>
      </c>
      <c r="CZ1303">
        <v>2325</v>
      </c>
      <c r="DA1303" s="2">
        <v>29920</v>
      </c>
      <c r="DB1303" s="2">
        <v>4460</v>
      </c>
      <c r="DC1303" s="2">
        <v>251.81</v>
      </c>
      <c r="DD1303" s="2">
        <v>2226</v>
      </c>
      <c r="DE1303">
        <v>595</v>
      </c>
      <c r="DF1303">
        <v>50</v>
      </c>
      <c r="DG1303">
        <v>34.44</v>
      </c>
      <c r="DH1303">
        <v>10.76</v>
      </c>
      <c r="DI1303" s="2">
        <v>25.83</v>
      </c>
      <c r="DJ1303">
        <v>-1.38</v>
      </c>
      <c r="DK1303">
        <v>0.96774849806104202</v>
      </c>
      <c r="DL1303">
        <v>1.2369791666666666E-2</v>
      </c>
      <c r="DM1303">
        <v>0</v>
      </c>
      <c r="DN1303">
        <v>244.5</v>
      </c>
      <c r="DO1303">
        <v>0.48399999999999999</v>
      </c>
      <c r="DP1303">
        <v>6153.17</v>
      </c>
      <c r="DQ1303" s="2">
        <v>0</v>
      </c>
      <c r="DR1303" s="2">
        <v>6640.5825232799989</v>
      </c>
      <c r="DS1303">
        <v>1.3294439077652112E-2</v>
      </c>
      <c r="DT1303">
        <v>3.3105294367706199</v>
      </c>
      <c r="DU1303">
        <v>1653612.1020904742</v>
      </c>
      <c r="DV1303">
        <v>1</v>
      </c>
    </row>
    <row r="1304" spans="1:126" x14ac:dyDescent="0.15">
      <c r="A1304" t="s">
        <v>2247</v>
      </c>
      <c r="B1304" t="s">
        <v>316</v>
      </c>
      <c r="C1304">
        <v>27</v>
      </c>
      <c r="D1304">
        <v>51</v>
      </c>
      <c r="E1304" t="s">
        <v>2289</v>
      </c>
      <c r="F1304">
        <v>27051</v>
      </c>
      <c r="G1304" t="s">
        <v>6288</v>
      </c>
      <c r="H1304">
        <v>96.9</v>
      </c>
      <c r="I1304">
        <v>0.3</v>
      </c>
      <c r="J1304">
        <v>0.1</v>
      </c>
      <c r="K1304">
        <v>0.2</v>
      </c>
      <c r="L1304">
        <v>0.9</v>
      </c>
      <c r="M1304">
        <v>1.6</v>
      </c>
      <c r="N1304">
        <f t="shared" si="82"/>
        <v>9393.1200000000008</v>
      </c>
      <c r="O1304">
        <f t="shared" si="80"/>
        <v>606.8799999999992</v>
      </c>
      <c r="P1304">
        <f t="shared" si="81"/>
        <v>0.72825599999999935</v>
      </c>
      <c r="Q1304" s="4">
        <v>27051</v>
      </c>
      <c r="R1304" s="5">
        <v>45.930743</v>
      </c>
      <c r="S1304" s="5">
        <v>-96.010699000000002</v>
      </c>
      <c r="T1304">
        <v>9</v>
      </c>
      <c r="U1304">
        <v>0.31381008911831587</v>
      </c>
      <c r="V1304">
        <v>6016</v>
      </c>
      <c r="W1304">
        <v>5977</v>
      </c>
      <c r="X1304">
        <v>5961</v>
      </c>
      <c r="Y1304">
        <v>5867</v>
      </c>
      <c r="Z1304">
        <v>2911</v>
      </c>
      <c r="AA1304">
        <v>27037</v>
      </c>
      <c r="AB1304">
        <v>2424.8910000000001</v>
      </c>
      <c r="AC1304">
        <v>50174</v>
      </c>
      <c r="AD1304">
        <v>0</v>
      </c>
      <c r="AE1304">
        <v>0</v>
      </c>
      <c r="AF1304">
        <v>13</v>
      </c>
      <c r="AG1304">
        <v>542</v>
      </c>
      <c r="AH1304">
        <v>2.3985239852398525E-2</v>
      </c>
      <c r="AI1304" s="3">
        <v>302948</v>
      </c>
      <c r="AJ1304" s="3">
        <v>350593.64099939005</v>
      </c>
      <c r="AK1304">
        <v>152</v>
      </c>
      <c r="AL1304">
        <v>368134.40000000002</v>
      </c>
      <c r="AM1304">
        <v>666466</v>
      </c>
      <c r="AN1304">
        <v>126730</v>
      </c>
      <c r="AO1304">
        <v>793196</v>
      </c>
      <c r="AP1304">
        <v>2</v>
      </c>
      <c r="AQ1304">
        <v>0</v>
      </c>
      <c r="AR1304">
        <v>2</v>
      </c>
      <c r="AS1304">
        <v>0.33461602810774632</v>
      </c>
      <c r="AT1304">
        <v>2</v>
      </c>
      <c r="AU1304">
        <v>10</v>
      </c>
      <c r="AV1304">
        <f t="shared" si="83"/>
        <v>12</v>
      </c>
      <c r="AW1304">
        <v>2596</v>
      </c>
      <c r="AX1304">
        <v>0.5</v>
      </c>
      <c r="AY1304">
        <v>100723653.98063201</v>
      </c>
      <c r="AZ1304">
        <v>100723.65398063201</v>
      </c>
      <c r="BA1304">
        <v>15974.970764997701</v>
      </c>
      <c r="BB1304">
        <v>0.62597923633830443</v>
      </c>
      <c r="BC1304">
        <v>5453</v>
      </c>
      <c r="BD1304">
        <v>0</v>
      </c>
      <c r="BE1304">
        <v>5453</v>
      </c>
      <c r="BF1304">
        <v>0.90641622340425532</v>
      </c>
      <c r="BG1304">
        <v>154965</v>
      </c>
      <c r="BH1304">
        <v>25.996477101157524</v>
      </c>
      <c r="BI1304">
        <v>890</v>
      </c>
      <c r="BJ1304">
        <v>15</v>
      </c>
      <c r="BK1304">
        <v>4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5835</v>
      </c>
      <c r="BU1304">
        <v>0.7</v>
      </c>
      <c r="BV1304">
        <v>0.74916879999999997</v>
      </c>
      <c r="BW1304">
        <v>89</v>
      </c>
      <c r="BX1304">
        <v>3.5989719999999998</v>
      </c>
      <c r="BY1304">
        <v>3.8247249999999999</v>
      </c>
      <c r="BZ1304">
        <v>14</v>
      </c>
      <c r="CA1304">
        <v>3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5969</v>
      </c>
      <c r="CK1304">
        <v>3.1831127492042217</v>
      </c>
      <c r="CL1304">
        <v>0.80087276067983459</v>
      </c>
      <c r="CM1304">
        <v>92</v>
      </c>
      <c r="CN1304">
        <v>3.8368960688996645</v>
      </c>
      <c r="CO1304">
        <v>601</v>
      </c>
      <c r="CP1304">
        <v>-0.3420668925</v>
      </c>
      <c r="CQ1304">
        <v>-6.7803933199999999E-2</v>
      </c>
      <c r="CR1304">
        <v>5333</v>
      </c>
      <c r="CS1304">
        <v>0.90500000000000003</v>
      </c>
      <c r="CT1304">
        <v>5318</v>
      </c>
      <c r="CU1304">
        <v>0.92218492523600004</v>
      </c>
      <c r="CV1304">
        <v>1</v>
      </c>
      <c r="CW1304">
        <v>1</v>
      </c>
      <c r="CX1304">
        <v>2</v>
      </c>
      <c r="CY1304">
        <v>548</v>
      </c>
      <c r="CZ1304">
        <v>818</v>
      </c>
      <c r="DA1304" s="2">
        <v>3642</v>
      </c>
      <c r="DB1304" s="2">
        <v>530</v>
      </c>
      <c r="DC1304" s="2">
        <v>150.28</v>
      </c>
      <c r="DD1304" s="2">
        <v>149</v>
      </c>
      <c r="DE1304">
        <v>199</v>
      </c>
      <c r="DF1304">
        <v>46</v>
      </c>
      <c r="DG1304">
        <v>50.09</v>
      </c>
      <c r="DH1304">
        <v>16.7</v>
      </c>
      <c r="DI1304" s="2">
        <v>16.7</v>
      </c>
      <c r="DJ1304">
        <v>-2.69</v>
      </c>
      <c r="DK1304">
        <v>0.90028981871476288</v>
      </c>
      <c r="DL1304">
        <v>0</v>
      </c>
      <c r="DM1304">
        <v>0</v>
      </c>
      <c r="DN1304">
        <v>219.2</v>
      </c>
      <c r="DO1304">
        <v>0.60499999999999998</v>
      </c>
      <c r="DP1304">
        <v>26392.37</v>
      </c>
      <c r="DQ1304" s="2">
        <v>0</v>
      </c>
      <c r="DR1304" s="2">
        <v>19139.671691729996</v>
      </c>
      <c r="DS1304">
        <v>5.2049510934463208E-2</v>
      </c>
      <c r="DT1304">
        <v>2.7710464324744102</v>
      </c>
      <c r="DU1304">
        <v>1020117.5157911076</v>
      </c>
      <c r="DV1304">
        <v>0</v>
      </c>
    </row>
    <row r="1305" spans="1:126" x14ac:dyDescent="0.15">
      <c r="A1305" t="s">
        <v>2247</v>
      </c>
      <c r="B1305" t="s">
        <v>2290</v>
      </c>
      <c r="C1305">
        <v>27</v>
      </c>
      <c r="D1305">
        <v>53</v>
      </c>
      <c r="E1305" t="s">
        <v>2291</v>
      </c>
      <c r="F1305">
        <v>27053</v>
      </c>
      <c r="G1305" t="s">
        <v>6289</v>
      </c>
      <c r="H1305">
        <v>71.7</v>
      </c>
      <c r="I1305">
        <v>11.6</v>
      </c>
      <c r="J1305">
        <v>0.8</v>
      </c>
      <c r="K1305">
        <v>6.2</v>
      </c>
      <c r="L1305">
        <v>2.9</v>
      </c>
      <c r="M1305">
        <v>6.7</v>
      </c>
      <c r="N1305">
        <f t="shared" si="82"/>
        <v>5367.8300000000008</v>
      </c>
      <c r="O1305">
        <f t="shared" si="80"/>
        <v>4632.1699999999992</v>
      </c>
      <c r="P1305">
        <f t="shared" si="81"/>
        <v>5.5586040000000008</v>
      </c>
      <c r="Q1305" s="4">
        <v>27053</v>
      </c>
      <c r="R1305" s="5">
        <v>45.006121</v>
      </c>
      <c r="S1305" s="5">
        <v>-93.475228000000001</v>
      </c>
      <c r="T1305">
        <v>1</v>
      </c>
      <c r="U1305">
        <v>5.5552408408636698E-2</v>
      </c>
      <c r="V1305">
        <v>1158039</v>
      </c>
      <c r="W1305">
        <v>1184091</v>
      </c>
      <c r="X1305">
        <v>1197776</v>
      </c>
      <c r="Y1305">
        <v>1223385</v>
      </c>
      <c r="Z1305">
        <v>675423</v>
      </c>
      <c r="AA1305">
        <v>27039</v>
      </c>
      <c r="AB1305">
        <v>571464.6449999999</v>
      </c>
      <c r="AC1305">
        <v>65834</v>
      </c>
      <c r="AD1305">
        <v>49</v>
      </c>
      <c r="AE1305">
        <v>4.0909151627683307E-5</v>
      </c>
      <c r="AF1305">
        <v>108</v>
      </c>
      <c r="AG1305">
        <v>627</v>
      </c>
      <c r="AH1305">
        <v>0.17224880382775121</v>
      </c>
      <c r="AI1305" s="3">
        <v>68856</v>
      </c>
      <c r="AJ1305" s="3">
        <v>354419.95542213501</v>
      </c>
      <c r="AK1305">
        <v>35</v>
      </c>
      <c r="AL1305">
        <v>388115.19999999995</v>
      </c>
      <c r="AM1305">
        <v>306825</v>
      </c>
      <c r="AN1305">
        <v>68358</v>
      </c>
      <c r="AO1305">
        <v>375183</v>
      </c>
      <c r="AP1305">
        <v>112</v>
      </c>
      <c r="AQ1305">
        <v>23</v>
      </c>
      <c r="AR1305">
        <v>135</v>
      </c>
      <c r="AS1305">
        <v>0.11401150756149656</v>
      </c>
      <c r="AT1305">
        <v>153</v>
      </c>
      <c r="AU1305">
        <v>1508</v>
      </c>
      <c r="AV1305">
        <f t="shared" si="83"/>
        <v>1661</v>
      </c>
      <c r="AW1305">
        <v>1372437</v>
      </c>
      <c r="AX1305">
        <v>0.99</v>
      </c>
      <c r="AY1305">
        <v>1978905509.39149</v>
      </c>
      <c r="AZ1305">
        <v>1978905.5093914899</v>
      </c>
      <c r="BA1305">
        <v>1779.68107545564</v>
      </c>
      <c r="BB1305">
        <v>5.6189842876425296</v>
      </c>
      <c r="BC1305">
        <v>718040</v>
      </c>
      <c r="BD1305">
        <v>1239620</v>
      </c>
      <c r="BE1305">
        <v>-521580</v>
      </c>
      <c r="BF1305">
        <v>-0.45039933888236927</v>
      </c>
      <c r="BG1305">
        <v>108554157</v>
      </c>
      <c r="BH1305">
        <v>90.629764663843659</v>
      </c>
      <c r="BI1305">
        <v>83611</v>
      </c>
      <c r="BJ1305">
        <v>703</v>
      </c>
      <c r="BK1305">
        <v>153</v>
      </c>
      <c r="BL1305">
        <v>85</v>
      </c>
      <c r="BM1305">
        <v>24</v>
      </c>
      <c r="BN1305">
        <v>47</v>
      </c>
      <c r="BO1305">
        <v>79</v>
      </c>
      <c r="BP1305">
        <v>16</v>
      </c>
      <c r="BQ1305">
        <v>163</v>
      </c>
      <c r="BR1305">
        <v>30</v>
      </c>
      <c r="BS1305">
        <v>4</v>
      </c>
      <c r="BT1305">
        <v>1200000</v>
      </c>
      <c r="BU1305">
        <v>0.82</v>
      </c>
      <c r="BV1305">
        <v>0.75985800000000003</v>
      </c>
      <c r="BW1305">
        <v>7602</v>
      </c>
      <c r="BX1305">
        <v>1.127821</v>
      </c>
      <c r="BY1305">
        <v>0.55414859999999999</v>
      </c>
      <c r="BZ1305">
        <v>708</v>
      </c>
      <c r="CA1305">
        <v>145</v>
      </c>
      <c r="CB1305">
        <v>84</v>
      </c>
      <c r="CC1305">
        <v>18</v>
      </c>
      <c r="CD1305">
        <v>48</v>
      </c>
      <c r="CE1305">
        <v>73</v>
      </c>
      <c r="CF1305">
        <v>13</v>
      </c>
      <c r="CG1305">
        <v>182</v>
      </c>
      <c r="CH1305">
        <v>34</v>
      </c>
      <c r="CI1305">
        <v>7</v>
      </c>
      <c r="CJ1305">
        <v>1212097</v>
      </c>
      <c r="CK1305">
        <v>1.0824216213718869</v>
      </c>
      <c r="CL1305">
        <v>0.84074685800895554</v>
      </c>
      <c r="CM1305">
        <v>7304</v>
      </c>
      <c r="CN1305">
        <v>0.45081762282835836</v>
      </c>
      <c r="CO1305">
        <v>333074</v>
      </c>
      <c r="CP1305">
        <v>-0.12392197520000001</v>
      </c>
      <c r="CQ1305">
        <v>0.213829092</v>
      </c>
      <c r="CR1305">
        <v>1086229</v>
      </c>
      <c r="CS1305">
        <v>0.88400000000000001</v>
      </c>
      <c r="CT1305">
        <v>1026023</v>
      </c>
      <c r="CU1305">
        <v>0.91371919779600008</v>
      </c>
      <c r="CV1305">
        <v>3818</v>
      </c>
      <c r="CW1305">
        <v>1109</v>
      </c>
      <c r="CX1305">
        <v>1414</v>
      </c>
      <c r="CY1305">
        <v>1373</v>
      </c>
      <c r="CZ1305">
        <v>980</v>
      </c>
      <c r="DA1305" s="2">
        <v>1134569</v>
      </c>
      <c r="DB1305" s="2">
        <v>215220</v>
      </c>
      <c r="DC1305" s="2">
        <v>381.89</v>
      </c>
      <c r="DD1305" s="2">
        <v>307828</v>
      </c>
      <c r="DE1305">
        <v>332</v>
      </c>
      <c r="DF1305">
        <v>129</v>
      </c>
      <c r="DG1305">
        <v>138.47</v>
      </c>
      <c r="DH1305">
        <v>3.42</v>
      </c>
      <c r="DI1305" s="2">
        <v>8.68</v>
      </c>
      <c r="DJ1305">
        <v>-2.15</v>
      </c>
      <c r="DK1305">
        <v>0.88420762170326483</v>
      </c>
      <c r="DL1305">
        <v>0</v>
      </c>
      <c r="DM1305">
        <v>0</v>
      </c>
      <c r="DN1305">
        <v>25.3</v>
      </c>
      <c r="DO1305">
        <v>6.6000000000000003E-2</v>
      </c>
      <c r="DP1305">
        <v>787.1400000000001</v>
      </c>
      <c r="DQ1305" s="2">
        <v>0</v>
      </c>
      <c r="DR1305" s="2">
        <v>1763.1869077199999</v>
      </c>
      <c r="DS1305">
        <v>4.5285197663772004E-3</v>
      </c>
      <c r="DT1305">
        <v>3.7546543613158199</v>
      </c>
      <c r="DU1305">
        <v>1457238.4283729615</v>
      </c>
      <c r="DV1305">
        <v>0</v>
      </c>
    </row>
    <row r="1306" spans="1:126" x14ac:dyDescent="0.15">
      <c r="A1306" t="s">
        <v>2247</v>
      </c>
      <c r="B1306" t="s">
        <v>172</v>
      </c>
      <c r="C1306">
        <v>27</v>
      </c>
      <c r="D1306">
        <v>55</v>
      </c>
      <c r="E1306" t="s">
        <v>2292</v>
      </c>
      <c r="F1306">
        <v>27055</v>
      </c>
      <c r="G1306" t="s">
        <v>6290</v>
      </c>
      <c r="H1306">
        <v>97.1</v>
      </c>
      <c r="I1306">
        <v>0.5</v>
      </c>
      <c r="J1306">
        <v>0.2</v>
      </c>
      <c r="K1306">
        <v>0.5</v>
      </c>
      <c r="L1306">
        <v>1</v>
      </c>
      <c r="M1306">
        <v>0.7</v>
      </c>
      <c r="N1306">
        <f t="shared" si="82"/>
        <v>9430.4399999999987</v>
      </c>
      <c r="O1306">
        <f t="shared" si="80"/>
        <v>569.56000000000131</v>
      </c>
      <c r="P1306">
        <f t="shared" si="81"/>
        <v>0.68347200000000186</v>
      </c>
      <c r="Q1306" s="4">
        <v>27055</v>
      </c>
      <c r="R1306" s="5">
        <v>43.666989999999998</v>
      </c>
      <c r="S1306" s="5">
        <v>-91.501555999999994</v>
      </c>
      <c r="T1306">
        <v>3</v>
      </c>
      <c r="U1306">
        <v>0.19268571271610438</v>
      </c>
      <c r="V1306">
        <v>19001</v>
      </c>
      <c r="W1306">
        <v>18859</v>
      </c>
      <c r="X1306">
        <v>18812</v>
      </c>
      <c r="Y1306">
        <v>18685</v>
      </c>
      <c r="Z1306">
        <v>9748</v>
      </c>
      <c r="AA1306">
        <v>27041</v>
      </c>
      <c r="AB1306">
        <v>8351.4240000000009</v>
      </c>
      <c r="AC1306">
        <v>53809</v>
      </c>
      <c r="AD1306">
        <v>1</v>
      </c>
      <c r="AE1306">
        <v>5.3157559004890492E-5</v>
      </c>
      <c r="AF1306">
        <v>50</v>
      </c>
      <c r="AG1306">
        <v>920</v>
      </c>
      <c r="AH1306">
        <v>5.434782608695652E-2</v>
      </c>
      <c r="AI1306" s="3">
        <v>229226</v>
      </c>
      <c r="AJ1306" s="3">
        <v>353315.347639555</v>
      </c>
      <c r="AK1306">
        <v>167</v>
      </c>
      <c r="AL1306">
        <v>364128</v>
      </c>
      <c r="AM1306">
        <v>300279</v>
      </c>
      <c r="AN1306">
        <v>123106</v>
      </c>
      <c r="AO1306">
        <v>423385</v>
      </c>
      <c r="AP1306">
        <v>2</v>
      </c>
      <c r="AQ1306">
        <v>1</v>
      </c>
      <c r="AR1306">
        <v>3</v>
      </c>
      <c r="AS1306">
        <v>0.15907524258974493</v>
      </c>
      <c r="AT1306">
        <v>3</v>
      </c>
      <c r="AU1306">
        <v>19</v>
      </c>
      <c r="AV1306">
        <f t="shared" si="83"/>
        <v>22</v>
      </c>
      <c r="AW1306">
        <v>6492</v>
      </c>
      <c r="AX1306">
        <v>0.36</v>
      </c>
      <c r="AY1306">
        <v>363174539.48011798</v>
      </c>
      <c r="AZ1306">
        <v>363174.53948011796</v>
      </c>
      <c r="BA1306">
        <v>18314.7400800672</v>
      </c>
      <c r="BB1306">
        <v>0.5460082947550795</v>
      </c>
      <c r="BC1306">
        <v>7831</v>
      </c>
      <c r="BD1306">
        <v>0</v>
      </c>
      <c r="BE1306">
        <v>7831</v>
      </c>
      <c r="BF1306">
        <v>0.412136203357718</v>
      </c>
      <c r="BG1306">
        <v>353500</v>
      </c>
      <c r="BH1306">
        <v>18.79119710822879</v>
      </c>
      <c r="BI1306">
        <v>2915</v>
      </c>
      <c r="BJ1306">
        <v>20</v>
      </c>
      <c r="BK1306">
        <v>6</v>
      </c>
      <c r="BL1306">
        <v>3</v>
      </c>
      <c r="BM1306">
        <v>0</v>
      </c>
      <c r="BN1306">
        <v>0</v>
      </c>
      <c r="BO1306">
        <v>0</v>
      </c>
      <c r="BP1306">
        <v>1</v>
      </c>
      <c r="BQ1306">
        <v>2</v>
      </c>
      <c r="BR1306">
        <v>2</v>
      </c>
      <c r="BS1306">
        <v>0</v>
      </c>
      <c r="BT1306">
        <v>19244</v>
      </c>
      <c r="BU1306">
        <v>0.83</v>
      </c>
      <c r="BV1306">
        <v>0.72514659999999997</v>
      </c>
      <c r="BW1306">
        <v>165</v>
      </c>
      <c r="BX1306">
        <v>1.7667839999999999</v>
      </c>
      <c r="BY1306">
        <v>1.172185</v>
      </c>
      <c r="BZ1306">
        <v>22</v>
      </c>
      <c r="CA1306">
        <v>6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2</v>
      </c>
      <c r="CI1306">
        <v>0</v>
      </c>
      <c r="CJ1306">
        <v>18743</v>
      </c>
      <c r="CK1306">
        <v>1.7073040601824681</v>
      </c>
      <c r="CL1306">
        <v>0.79316628701594538</v>
      </c>
      <c r="CM1306">
        <v>166</v>
      </c>
      <c r="CN1306">
        <v>1.3008702878166265</v>
      </c>
      <c r="CO1306">
        <v>2265</v>
      </c>
      <c r="CP1306">
        <v>0.30499156700000002</v>
      </c>
      <c r="CQ1306">
        <v>0.330181528</v>
      </c>
      <c r="CR1306">
        <v>16953</v>
      </c>
      <c r="CS1306">
        <v>0.90400000000000003</v>
      </c>
      <c r="CT1306">
        <v>17234</v>
      </c>
      <c r="CU1306">
        <v>0.93005415162500005</v>
      </c>
      <c r="CV1306">
        <v>4</v>
      </c>
      <c r="CW1306">
        <v>9</v>
      </c>
      <c r="CX1306">
        <v>13</v>
      </c>
      <c r="CY1306">
        <v>816</v>
      </c>
      <c r="CZ1306">
        <v>1348</v>
      </c>
      <c r="DA1306" s="2">
        <v>8919</v>
      </c>
      <c r="DB1306" s="2">
        <v>1965</v>
      </c>
      <c r="DC1306" s="2">
        <v>186.18</v>
      </c>
      <c r="DD1306" s="2">
        <v>527</v>
      </c>
      <c r="DE1306">
        <v>359</v>
      </c>
      <c r="DF1306">
        <v>34</v>
      </c>
      <c r="DG1306">
        <v>26.6</v>
      </c>
      <c r="DH1306">
        <v>26.6</v>
      </c>
      <c r="DI1306" s="2">
        <v>31.92</v>
      </c>
      <c r="DJ1306">
        <v>-1.52</v>
      </c>
      <c r="DK1306">
        <v>0.95768804585867218</v>
      </c>
      <c r="DL1306">
        <v>1.9565217391304349E-2</v>
      </c>
      <c r="DM1306">
        <v>0</v>
      </c>
      <c r="DN1306">
        <v>57.6</v>
      </c>
      <c r="DO1306">
        <v>0.155</v>
      </c>
      <c r="DP1306">
        <v>11645.82</v>
      </c>
      <c r="DQ1306" s="2">
        <v>0</v>
      </c>
      <c r="DR1306" s="2">
        <v>3964.1291665399995</v>
      </c>
      <c r="DS1306">
        <v>1.0886635590578862E-2</v>
      </c>
      <c r="DT1306">
        <v>3.9459239325995799</v>
      </c>
      <c r="DU1306">
        <v>1436821.3897296197</v>
      </c>
      <c r="DV1306">
        <v>0</v>
      </c>
    </row>
    <row r="1307" spans="1:126" x14ac:dyDescent="0.15">
      <c r="A1307" t="s">
        <v>2247</v>
      </c>
      <c r="B1307" t="s">
        <v>2293</v>
      </c>
      <c r="C1307">
        <v>27</v>
      </c>
      <c r="D1307">
        <v>57</v>
      </c>
      <c r="E1307" t="s">
        <v>2294</v>
      </c>
      <c r="F1307">
        <v>27057</v>
      </c>
      <c r="G1307" t="s">
        <v>6291</v>
      </c>
      <c r="H1307">
        <v>93.6</v>
      </c>
      <c r="I1307">
        <v>0.2</v>
      </c>
      <c r="J1307">
        <v>2.6</v>
      </c>
      <c r="K1307">
        <v>0.2</v>
      </c>
      <c r="L1307">
        <v>1.8</v>
      </c>
      <c r="M1307">
        <v>1.6</v>
      </c>
      <c r="N1307">
        <f t="shared" si="82"/>
        <v>8773.6</v>
      </c>
      <c r="O1307">
        <f t="shared" si="80"/>
        <v>1226.3999999999996</v>
      </c>
      <c r="P1307">
        <f t="shared" si="81"/>
        <v>1.4716800000000001</v>
      </c>
      <c r="Q1307" s="4">
        <v>27057</v>
      </c>
      <c r="R1307" s="5">
        <v>47.095551</v>
      </c>
      <c r="S1307" s="5">
        <v>-94.913290000000003</v>
      </c>
      <c r="T1307">
        <v>7</v>
      </c>
      <c r="U1307">
        <v>0.17203762943989109</v>
      </c>
      <c r="V1307">
        <v>20372</v>
      </c>
      <c r="W1307">
        <v>20518</v>
      </c>
      <c r="X1307">
        <v>20574</v>
      </c>
      <c r="Y1307">
        <v>20646</v>
      </c>
      <c r="Z1307">
        <v>10277</v>
      </c>
      <c r="AA1307">
        <v>27043</v>
      </c>
      <c r="AB1307">
        <v>8031.5380000000005</v>
      </c>
      <c r="AC1307">
        <v>47486</v>
      </c>
      <c r="AD1307">
        <v>2</v>
      </c>
      <c r="AE1307">
        <v>9.7210070963351798E-5</v>
      </c>
      <c r="AF1307">
        <v>53</v>
      </c>
      <c r="AG1307">
        <v>406</v>
      </c>
      <c r="AH1307">
        <v>0.13054187192118227</v>
      </c>
      <c r="AI1307" s="3">
        <v>116941</v>
      </c>
      <c r="AJ1307" s="3">
        <v>592484.07388350507</v>
      </c>
      <c r="AK1307">
        <v>145</v>
      </c>
      <c r="AL1307">
        <v>639641.60000000009</v>
      </c>
      <c r="AM1307">
        <v>263537</v>
      </c>
      <c r="AN1307">
        <v>37490</v>
      </c>
      <c r="AO1307">
        <v>301027</v>
      </c>
      <c r="AP1307">
        <v>4</v>
      </c>
      <c r="AQ1307">
        <v>1</v>
      </c>
      <c r="AR1307">
        <v>5</v>
      </c>
      <c r="AS1307">
        <v>0.24368846866166291</v>
      </c>
      <c r="AT1307">
        <v>5</v>
      </c>
      <c r="AU1307">
        <v>29</v>
      </c>
      <c r="AV1307">
        <f t="shared" si="83"/>
        <v>34</v>
      </c>
      <c r="AW1307">
        <v>18251</v>
      </c>
      <c r="AX1307">
        <v>0.91</v>
      </c>
      <c r="AY1307">
        <v>2162021362.6209302</v>
      </c>
      <c r="AZ1307">
        <v>2162021.3626209302</v>
      </c>
      <c r="BA1307">
        <v>119011.871841011</v>
      </c>
      <c r="BB1307">
        <v>8.4025230805201412E-2</v>
      </c>
      <c r="BC1307">
        <v>24805</v>
      </c>
      <c r="BD1307">
        <v>11938</v>
      </c>
      <c r="BE1307">
        <v>12867</v>
      </c>
      <c r="BF1307">
        <v>0.63160219909679949</v>
      </c>
      <c r="BG1307">
        <v>368827</v>
      </c>
      <c r="BH1307">
        <v>17.926849421600078</v>
      </c>
      <c r="BI1307">
        <v>3003</v>
      </c>
      <c r="BJ1307">
        <v>20</v>
      </c>
      <c r="BK1307">
        <v>4</v>
      </c>
      <c r="BL1307">
        <v>1</v>
      </c>
      <c r="BM1307">
        <v>0</v>
      </c>
      <c r="BN1307">
        <v>0</v>
      </c>
      <c r="BO1307">
        <v>0</v>
      </c>
      <c r="BP1307">
        <v>1</v>
      </c>
      <c r="BQ1307">
        <v>3</v>
      </c>
      <c r="BR1307">
        <v>3</v>
      </c>
      <c r="BS1307">
        <v>0</v>
      </c>
      <c r="BT1307">
        <v>18644</v>
      </c>
      <c r="BU1307">
        <v>0.54</v>
      </c>
      <c r="BV1307">
        <v>0.78259699999999999</v>
      </c>
      <c r="BW1307">
        <v>147</v>
      </c>
      <c r="BX1307">
        <v>1.71637</v>
      </c>
      <c r="BY1307">
        <v>1.5232730000000001</v>
      </c>
      <c r="BZ1307">
        <v>19</v>
      </c>
      <c r="CA1307">
        <v>4</v>
      </c>
      <c r="CB1307">
        <v>2</v>
      </c>
      <c r="CC1307">
        <v>0</v>
      </c>
      <c r="CD1307">
        <v>0</v>
      </c>
      <c r="CE1307">
        <v>0</v>
      </c>
      <c r="CF1307">
        <v>1</v>
      </c>
      <c r="CG1307">
        <v>2</v>
      </c>
      <c r="CH1307">
        <v>4</v>
      </c>
      <c r="CI1307">
        <v>0</v>
      </c>
      <c r="CJ1307">
        <v>20586</v>
      </c>
      <c r="CK1307">
        <v>1.5544544836296512</v>
      </c>
      <c r="CL1307">
        <v>0.81155336386051424</v>
      </c>
      <c r="CM1307">
        <v>151</v>
      </c>
      <c r="CN1307">
        <v>1.0789945298728891</v>
      </c>
      <c r="CO1307">
        <v>2423</v>
      </c>
      <c r="CP1307">
        <v>-8.9863029400000002E-2</v>
      </c>
      <c r="CQ1307">
        <v>-0.16429977330000001</v>
      </c>
      <c r="CR1307">
        <v>18435</v>
      </c>
      <c r="CS1307">
        <v>0.89200000000000002</v>
      </c>
      <c r="CT1307">
        <v>17744</v>
      </c>
      <c r="CU1307">
        <v>0.89954943016</v>
      </c>
      <c r="CV1307">
        <v>12</v>
      </c>
      <c r="CW1307">
        <v>5</v>
      </c>
      <c r="CX1307">
        <v>18</v>
      </c>
      <c r="CY1307">
        <v>379</v>
      </c>
      <c r="CZ1307">
        <v>602</v>
      </c>
      <c r="DA1307" s="2">
        <v>9465</v>
      </c>
      <c r="DB1307" s="2">
        <v>1820</v>
      </c>
      <c r="DC1307" s="2">
        <v>174.27</v>
      </c>
      <c r="DD1307" s="2">
        <v>1132</v>
      </c>
      <c r="DE1307">
        <v>209</v>
      </c>
      <c r="DF1307">
        <v>11</v>
      </c>
      <c r="DG1307">
        <v>62.93</v>
      </c>
      <c r="DH1307">
        <v>4.84</v>
      </c>
      <c r="DI1307" s="2">
        <v>19.36</v>
      </c>
      <c r="DJ1307">
        <v>-3.24</v>
      </c>
      <c r="DK1307">
        <v>0.89639219777494639</v>
      </c>
      <c r="DL1307">
        <v>9.852216748768473E-3</v>
      </c>
      <c r="DM1307">
        <v>0</v>
      </c>
      <c r="DN1307">
        <v>105.9</v>
      </c>
      <c r="DO1307">
        <v>0.16</v>
      </c>
      <c r="DP1307">
        <v>1284.4000000000001</v>
      </c>
      <c r="DQ1307" s="2">
        <v>0</v>
      </c>
      <c r="DR1307" s="2">
        <v>2244.75169056</v>
      </c>
      <c r="DS1307">
        <v>3.5093904431324663E-3</v>
      </c>
      <c r="DT1307">
        <v>7.6435729215473103</v>
      </c>
      <c r="DU1307">
        <v>4889147.2132551968</v>
      </c>
      <c r="DV1307">
        <v>1</v>
      </c>
    </row>
    <row r="1308" spans="1:126" x14ac:dyDescent="0.15">
      <c r="A1308" t="s">
        <v>2247</v>
      </c>
      <c r="B1308" t="s">
        <v>2295</v>
      </c>
      <c r="C1308">
        <v>27</v>
      </c>
      <c r="D1308">
        <v>59</v>
      </c>
      <c r="E1308" t="s">
        <v>2296</v>
      </c>
      <c r="F1308">
        <v>27059</v>
      </c>
      <c r="G1308" t="s">
        <v>6292</v>
      </c>
      <c r="H1308">
        <v>95.1</v>
      </c>
      <c r="I1308">
        <v>0.6</v>
      </c>
      <c r="J1308">
        <v>0.4</v>
      </c>
      <c r="K1308">
        <v>0.8</v>
      </c>
      <c r="L1308">
        <v>1.5</v>
      </c>
      <c r="M1308">
        <v>1.5</v>
      </c>
      <c r="N1308">
        <f t="shared" si="82"/>
        <v>9049.6699999999983</v>
      </c>
      <c r="O1308">
        <f t="shared" ref="O1308:O1371" si="84">10000-N1308</f>
        <v>950.33000000000175</v>
      </c>
      <c r="P1308">
        <f t="shared" ref="P1308:P1371" si="85">O1308/833.333333333333</f>
        <v>1.1403960000000024</v>
      </c>
      <c r="Q1308" s="4">
        <v>27059</v>
      </c>
      <c r="R1308" s="5">
        <v>45.562430999999997</v>
      </c>
      <c r="S1308" s="5">
        <v>-93.296339000000003</v>
      </c>
      <c r="T1308">
        <v>1</v>
      </c>
      <c r="U1308">
        <v>0.12767661447559361</v>
      </c>
      <c r="V1308">
        <v>38004</v>
      </c>
      <c r="W1308">
        <v>38190</v>
      </c>
      <c r="X1308">
        <v>38296</v>
      </c>
      <c r="Y1308">
        <v>38259</v>
      </c>
      <c r="Z1308">
        <v>20558</v>
      </c>
      <c r="AA1308">
        <v>27045</v>
      </c>
      <c r="AB1308">
        <v>17361.308000000001</v>
      </c>
      <c r="AC1308">
        <v>59865</v>
      </c>
      <c r="AD1308">
        <v>3</v>
      </c>
      <c r="AE1308">
        <v>7.8337163150198449E-5</v>
      </c>
      <c r="AF1308">
        <v>101</v>
      </c>
      <c r="AG1308">
        <v>844</v>
      </c>
      <c r="AH1308">
        <v>0.11966824644549763</v>
      </c>
      <c r="AI1308" s="3">
        <v>142429</v>
      </c>
      <c r="AJ1308" s="3">
        <v>278907.71002599999</v>
      </c>
      <c r="AK1308">
        <v>63</v>
      </c>
      <c r="AL1308">
        <v>289216</v>
      </c>
      <c r="AM1308">
        <v>158422</v>
      </c>
      <c r="AN1308">
        <v>85645</v>
      </c>
      <c r="AO1308">
        <v>244067</v>
      </c>
      <c r="AP1308">
        <v>5</v>
      </c>
      <c r="AQ1308">
        <v>0</v>
      </c>
      <c r="AR1308">
        <v>5</v>
      </c>
      <c r="AS1308">
        <v>0.13092432573972246</v>
      </c>
      <c r="AT1308">
        <v>3</v>
      </c>
      <c r="AU1308">
        <v>66</v>
      </c>
      <c r="AV1308">
        <f t="shared" si="83"/>
        <v>69</v>
      </c>
      <c r="AW1308">
        <v>22695</v>
      </c>
      <c r="AX1308">
        <v>0.57000000000000006</v>
      </c>
      <c r="AY1308">
        <v>648877967.51275802</v>
      </c>
      <c r="AZ1308">
        <v>648877.96751275798</v>
      </c>
      <c r="BA1308">
        <v>20841.895722973099</v>
      </c>
      <c r="BB1308">
        <v>0.47980280358937999</v>
      </c>
      <c r="BC1308">
        <v>11554</v>
      </c>
      <c r="BD1308">
        <v>9285</v>
      </c>
      <c r="BE1308">
        <v>2269</v>
      </c>
      <c r="BF1308">
        <v>5.9704241658772764E-2</v>
      </c>
      <c r="BG1308">
        <v>333511</v>
      </c>
      <c r="BH1308">
        <v>8.7087685397952797</v>
      </c>
      <c r="BI1308">
        <v>3115</v>
      </c>
      <c r="BJ1308">
        <v>31</v>
      </c>
      <c r="BK1308">
        <v>3</v>
      </c>
      <c r="BL1308">
        <v>2</v>
      </c>
      <c r="BM1308">
        <v>1</v>
      </c>
      <c r="BN1308">
        <v>0</v>
      </c>
      <c r="BO1308">
        <v>0</v>
      </c>
      <c r="BP1308">
        <v>1</v>
      </c>
      <c r="BQ1308">
        <v>7</v>
      </c>
      <c r="BR1308">
        <v>4</v>
      </c>
      <c r="BS1308">
        <v>0</v>
      </c>
      <c r="BT1308">
        <v>39442</v>
      </c>
      <c r="BU1308">
        <v>0.83</v>
      </c>
      <c r="BV1308">
        <v>0.67330350000000005</v>
      </c>
      <c r="BW1308">
        <v>182</v>
      </c>
      <c r="BX1308">
        <v>1.2423310000000001</v>
      </c>
      <c r="BY1308">
        <v>-9.2659599999999995E-2</v>
      </c>
      <c r="BZ1308">
        <v>34</v>
      </c>
      <c r="CA1308">
        <v>3</v>
      </c>
      <c r="CB1308">
        <v>1</v>
      </c>
      <c r="CC1308">
        <v>1</v>
      </c>
      <c r="CD1308">
        <v>0</v>
      </c>
      <c r="CE1308">
        <v>0</v>
      </c>
      <c r="CF1308">
        <v>1</v>
      </c>
      <c r="CG1308">
        <v>4</v>
      </c>
      <c r="CH1308">
        <v>4</v>
      </c>
      <c r="CI1308">
        <v>0</v>
      </c>
      <c r="CJ1308">
        <v>38394</v>
      </c>
      <c r="CK1308">
        <v>1.2501953430223471</v>
      </c>
      <c r="CL1308">
        <v>0.79688608592826171</v>
      </c>
      <c r="CM1308">
        <v>186</v>
      </c>
      <c r="CN1308">
        <v>0.21268981892058914</v>
      </c>
      <c r="CO1308">
        <v>3851</v>
      </c>
      <c r="CP1308">
        <v>9.3503858999999995E-2</v>
      </c>
      <c r="CQ1308">
        <v>-0.133551744</v>
      </c>
      <c r="CR1308">
        <v>35069</v>
      </c>
      <c r="CS1308">
        <v>0.91200000000000003</v>
      </c>
      <c r="CT1308">
        <v>34014</v>
      </c>
      <c r="CU1308">
        <v>0.92474222393399996</v>
      </c>
      <c r="CV1308">
        <v>47</v>
      </c>
      <c r="CW1308">
        <v>13</v>
      </c>
      <c r="CX1308">
        <v>31</v>
      </c>
      <c r="CY1308">
        <v>460</v>
      </c>
      <c r="CZ1308">
        <v>1299</v>
      </c>
      <c r="DA1308" s="2">
        <v>16248</v>
      </c>
      <c r="DB1308" s="2">
        <v>3745</v>
      </c>
      <c r="DC1308" s="2">
        <v>130.88</v>
      </c>
      <c r="DD1308" s="2">
        <v>1608</v>
      </c>
      <c r="DE1308">
        <v>421</v>
      </c>
      <c r="DF1308">
        <v>18</v>
      </c>
      <c r="DG1308">
        <v>26.18</v>
      </c>
      <c r="DH1308">
        <v>5.24</v>
      </c>
      <c r="DI1308" s="2">
        <v>5.24</v>
      </c>
      <c r="DJ1308">
        <v>-2.66</v>
      </c>
      <c r="DK1308">
        <v>0.96611645100365795</v>
      </c>
      <c r="DL1308">
        <v>2.3696682464454978E-3</v>
      </c>
      <c r="DM1308">
        <v>0</v>
      </c>
      <c r="DN1308">
        <v>45.2</v>
      </c>
      <c r="DO1308">
        <v>0.151</v>
      </c>
      <c r="DP1308">
        <v>805.90000000000009</v>
      </c>
      <c r="DQ1308" s="2">
        <v>0</v>
      </c>
      <c r="DR1308" s="2">
        <v>3108.45357917</v>
      </c>
      <c r="DS1308">
        <v>1.074786959051529E-2</v>
      </c>
      <c r="DT1308">
        <v>3.4590902485987098</v>
      </c>
      <c r="DU1308">
        <v>1000424.2453387245</v>
      </c>
      <c r="DV1308">
        <v>1</v>
      </c>
    </row>
    <row r="1309" spans="1:126" x14ac:dyDescent="0.15">
      <c r="A1309" t="s">
        <v>2247</v>
      </c>
      <c r="B1309" t="s">
        <v>2297</v>
      </c>
      <c r="C1309">
        <v>27</v>
      </c>
      <c r="D1309">
        <v>61</v>
      </c>
      <c r="E1309" t="s">
        <v>2298</v>
      </c>
      <c r="F1309">
        <v>27061</v>
      </c>
      <c r="G1309" t="s">
        <v>6293</v>
      </c>
      <c r="H1309">
        <v>93.1</v>
      </c>
      <c r="I1309">
        <v>0.3</v>
      </c>
      <c r="J1309">
        <v>3.4</v>
      </c>
      <c r="K1309">
        <v>0.3</v>
      </c>
      <c r="L1309">
        <v>1.9</v>
      </c>
      <c r="M1309">
        <v>0.9</v>
      </c>
      <c r="N1309">
        <f t="shared" si="82"/>
        <v>8683.7699999999986</v>
      </c>
      <c r="O1309">
        <f t="shared" si="84"/>
        <v>1316.2300000000014</v>
      </c>
      <c r="P1309">
        <f t="shared" si="85"/>
        <v>1.5794760000000023</v>
      </c>
      <c r="Q1309" s="4">
        <v>27061</v>
      </c>
      <c r="R1309" s="5">
        <v>47.490817</v>
      </c>
      <c r="S1309" s="5">
        <v>-93.611102000000002</v>
      </c>
      <c r="T1309">
        <v>6</v>
      </c>
      <c r="U1309">
        <v>0.16647789344911418</v>
      </c>
      <c r="V1309">
        <v>45052</v>
      </c>
      <c r="W1309">
        <v>45303</v>
      </c>
      <c r="X1309">
        <v>45354</v>
      </c>
      <c r="Y1309">
        <v>45246</v>
      </c>
      <c r="Z1309">
        <v>23240</v>
      </c>
      <c r="AA1309">
        <v>27047</v>
      </c>
      <c r="AB1309">
        <v>17510.627</v>
      </c>
      <c r="AC1309">
        <v>47761</v>
      </c>
      <c r="AD1309">
        <v>1</v>
      </c>
      <c r="AE1309">
        <v>2.2048771883406096E-5</v>
      </c>
      <c r="AF1309">
        <v>72</v>
      </c>
      <c r="AG1309">
        <v>401</v>
      </c>
      <c r="AH1309">
        <v>0.17955112219451372</v>
      </c>
      <c r="AI1309" s="3">
        <v>84085</v>
      </c>
      <c r="AJ1309" s="3">
        <v>1707323.169304895</v>
      </c>
      <c r="AK1309">
        <v>104</v>
      </c>
      <c r="AL1309">
        <v>1873862.4</v>
      </c>
      <c r="AM1309">
        <v>62825</v>
      </c>
      <c r="AN1309">
        <v>25540</v>
      </c>
      <c r="AO1309">
        <v>88365</v>
      </c>
      <c r="AP1309">
        <v>1</v>
      </c>
      <c r="AQ1309">
        <v>0</v>
      </c>
      <c r="AR1309">
        <v>1</v>
      </c>
      <c r="AS1309">
        <v>2.2073593360263117E-2</v>
      </c>
      <c r="AT1309">
        <v>1</v>
      </c>
      <c r="AU1309">
        <v>35</v>
      </c>
      <c r="AV1309">
        <f t="shared" si="83"/>
        <v>36</v>
      </c>
      <c r="AW1309">
        <v>32327</v>
      </c>
      <c r="AX1309">
        <v>0.74</v>
      </c>
      <c r="AY1309">
        <v>4728773389.9516001</v>
      </c>
      <c r="AZ1309">
        <v>4728773.3899515998</v>
      </c>
      <c r="BA1309">
        <v>107499.404381831</v>
      </c>
      <c r="BB1309">
        <v>9.3023771224635246E-2</v>
      </c>
      <c r="BC1309">
        <v>77124</v>
      </c>
      <c r="BD1309">
        <v>36892</v>
      </c>
      <c r="BE1309">
        <v>40232</v>
      </c>
      <c r="BF1309">
        <v>0.89301251886708688</v>
      </c>
      <c r="BG1309">
        <v>788219</v>
      </c>
      <c r="BH1309">
        <v>17.379260925166466</v>
      </c>
      <c r="BI1309">
        <v>6558</v>
      </c>
      <c r="BJ1309">
        <v>33</v>
      </c>
      <c r="BK1309">
        <v>11</v>
      </c>
      <c r="BL1309">
        <v>2</v>
      </c>
      <c r="BM1309">
        <v>1</v>
      </c>
      <c r="BN1309">
        <v>0</v>
      </c>
      <c r="BO1309">
        <v>4</v>
      </c>
      <c r="BP1309">
        <v>2</v>
      </c>
      <c r="BQ1309">
        <v>4</v>
      </c>
      <c r="BR1309">
        <v>4</v>
      </c>
      <c r="BS1309">
        <v>0</v>
      </c>
      <c r="BT1309">
        <v>44727</v>
      </c>
      <c r="BU1309">
        <v>0.66</v>
      </c>
      <c r="BV1309">
        <v>0.69172319999999998</v>
      </c>
      <c r="BW1309">
        <v>328</v>
      </c>
      <c r="BX1309">
        <v>1.363829</v>
      </c>
      <c r="BY1309">
        <v>0.6137437</v>
      </c>
      <c r="BZ1309">
        <v>35</v>
      </c>
      <c r="CA1309">
        <v>11</v>
      </c>
      <c r="CB1309">
        <v>3</v>
      </c>
      <c r="CC1309">
        <v>0</v>
      </c>
      <c r="CD1309">
        <v>0</v>
      </c>
      <c r="CE1309">
        <v>3</v>
      </c>
      <c r="CF1309">
        <v>2</v>
      </c>
      <c r="CG1309">
        <v>2</v>
      </c>
      <c r="CH1309">
        <v>3</v>
      </c>
      <c r="CI1309">
        <v>0</v>
      </c>
      <c r="CJ1309">
        <v>45516</v>
      </c>
      <c r="CK1309">
        <v>1.2962474734159415</v>
      </c>
      <c r="CL1309">
        <v>0.796875</v>
      </c>
      <c r="CM1309">
        <v>325</v>
      </c>
      <c r="CN1309">
        <v>0.71085035825286591</v>
      </c>
      <c r="CO1309">
        <v>5170</v>
      </c>
      <c r="CP1309">
        <v>-0.39396005160000003</v>
      </c>
      <c r="CQ1309">
        <v>-0.13369679249999999</v>
      </c>
      <c r="CR1309">
        <v>40375</v>
      </c>
      <c r="CS1309">
        <v>0.88800000000000001</v>
      </c>
      <c r="CT1309">
        <v>40051</v>
      </c>
      <c r="CU1309">
        <v>0.91397395012900007</v>
      </c>
      <c r="CV1309">
        <v>94</v>
      </c>
      <c r="CW1309">
        <v>25</v>
      </c>
      <c r="CX1309">
        <v>47</v>
      </c>
      <c r="CY1309">
        <v>254</v>
      </c>
      <c r="CZ1309">
        <v>629</v>
      </c>
      <c r="DA1309" s="2">
        <v>22634</v>
      </c>
      <c r="DB1309" s="2">
        <v>3735</v>
      </c>
      <c r="DC1309" s="2">
        <v>138.27000000000001</v>
      </c>
      <c r="DD1309" s="2">
        <v>3129</v>
      </c>
      <c r="DE1309">
        <v>225</v>
      </c>
      <c r="DF1309">
        <v>28</v>
      </c>
      <c r="DG1309">
        <v>39.5</v>
      </c>
      <c r="DH1309">
        <v>13.17</v>
      </c>
      <c r="DI1309" s="2">
        <v>15.36</v>
      </c>
      <c r="DJ1309">
        <v>-2.36</v>
      </c>
      <c r="DK1309">
        <v>0.99305464708330859</v>
      </c>
      <c r="DL1309">
        <v>2.4937655860349127E-3</v>
      </c>
      <c r="DM1309">
        <v>0</v>
      </c>
      <c r="DN1309">
        <v>322.39999999999998</v>
      </c>
      <c r="DO1309">
        <v>0.18100000000000002</v>
      </c>
      <c r="DP1309">
        <v>156.31</v>
      </c>
      <c r="DQ1309" s="2">
        <v>312487</v>
      </c>
      <c r="DR1309" s="2">
        <v>13756.523288339997</v>
      </c>
      <c r="DS1309">
        <v>7.3412665136615984E-3</v>
      </c>
      <c r="DT1309">
        <v>5.3192875567885096</v>
      </c>
      <c r="DU1309">
        <v>9967612.9474538527</v>
      </c>
      <c r="DV1309">
        <v>0</v>
      </c>
    </row>
    <row r="1310" spans="1:126" x14ac:dyDescent="0.15">
      <c r="A1310" t="s">
        <v>2247</v>
      </c>
      <c r="B1310" t="s">
        <v>174</v>
      </c>
      <c r="C1310">
        <v>27</v>
      </c>
      <c r="D1310">
        <v>63</v>
      </c>
      <c r="E1310" t="s">
        <v>2299</v>
      </c>
      <c r="F1310">
        <v>27063</v>
      </c>
      <c r="G1310" t="s">
        <v>6294</v>
      </c>
      <c r="H1310">
        <v>94.5</v>
      </c>
      <c r="I1310">
        <v>0.5</v>
      </c>
      <c r="J1310">
        <v>0.1</v>
      </c>
      <c r="K1310">
        <v>1.3</v>
      </c>
      <c r="L1310">
        <v>0.9</v>
      </c>
      <c r="M1310">
        <v>2.7</v>
      </c>
      <c r="N1310">
        <f t="shared" ref="N1310:N1373" si="86">H1310^2+I1310^2+J1310^2+K1310^2+L1310^2+M1310^2</f>
        <v>8940.3000000000011</v>
      </c>
      <c r="O1310">
        <f t="shared" si="84"/>
        <v>1059.6999999999989</v>
      </c>
      <c r="P1310">
        <f t="shared" si="85"/>
        <v>1.2716399999999992</v>
      </c>
      <c r="Q1310" s="4">
        <v>27063</v>
      </c>
      <c r="R1310" s="5">
        <v>43.671111000000003</v>
      </c>
      <c r="S1310" s="5">
        <v>-95.149731000000003</v>
      </c>
      <c r="T1310">
        <v>7</v>
      </c>
      <c r="U1310">
        <v>0.30019293095026317</v>
      </c>
      <c r="V1310">
        <v>10273</v>
      </c>
      <c r="W1310">
        <v>10260</v>
      </c>
      <c r="X1310">
        <v>10211</v>
      </c>
      <c r="Y1310">
        <v>10082</v>
      </c>
      <c r="Z1310">
        <v>5120</v>
      </c>
      <c r="AA1310">
        <v>27049</v>
      </c>
      <c r="AB1310">
        <v>4402.7519999999995</v>
      </c>
      <c r="AC1310">
        <v>50574</v>
      </c>
      <c r="AD1310">
        <v>0</v>
      </c>
      <c r="AE1310">
        <v>0</v>
      </c>
      <c r="AF1310">
        <v>15</v>
      </c>
      <c r="AG1310">
        <v>826</v>
      </c>
      <c r="AH1310">
        <v>1.8159806295399514E-2</v>
      </c>
      <c r="AI1310" s="3">
        <v>357834</v>
      </c>
      <c r="AJ1310" s="3">
        <v>449907.52185027505</v>
      </c>
      <c r="AK1310">
        <v>226</v>
      </c>
      <c r="AL1310">
        <v>460486.40000000002</v>
      </c>
      <c r="AM1310">
        <v>134512</v>
      </c>
      <c r="AN1310">
        <v>246656</v>
      </c>
      <c r="AO1310">
        <v>381168</v>
      </c>
      <c r="AP1310">
        <v>2</v>
      </c>
      <c r="AQ1310">
        <v>1</v>
      </c>
      <c r="AR1310">
        <v>3</v>
      </c>
      <c r="AS1310">
        <v>0.29239766081871343</v>
      </c>
      <c r="AT1310">
        <v>1</v>
      </c>
      <c r="AU1310">
        <v>13</v>
      </c>
      <c r="AV1310">
        <f t="shared" si="83"/>
        <v>14</v>
      </c>
      <c r="AW1310">
        <v>6330</v>
      </c>
      <c r="AX1310">
        <v>0.74</v>
      </c>
      <c r="AY1310">
        <v>85113238.991489202</v>
      </c>
      <c r="AZ1310">
        <v>85113.238991489197</v>
      </c>
      <c r="BA1310">
        <v>7538.1474768735698</v>
      </c>
      <c r="BB1310">
        <v>1.3265858794457386</v>
      </c>
      <c r="BC1310">
        <v>18354</v>
      </c>
      <c r="BD1310">
        <v>12446</v>
      </c>
      <c r="BE1310">
        <v>5908</v>
      </c>
      <c r="BF1310">
        <v>0.57509977611213858</v>
      </c>
      <c r="BG1310">
        <v>280884</v>
      </c>
      <c r="BH1310">
        <v>27.507981588483009</v>
      </c>
      <c r="BI1310">
        <v>1762</v>
      </c>
      <c r="BJ1310">
        <v>24</v>
      </c>
      <c r="BK1310">
        <v>4</v>
      </c>
      <c r="BL1310">
        <v>1</v>
      </c>
      <c r="BM1310">
        <v>0</v>
      </c>
      <c r="BN1310">
        <v>0</v>
      </c>
      <c r="BO1310">
        <v>0</v>
      </c>
      <c r="BP1310">
        <v>1</v>
      </c>
      <c r="BQ1310">
        <v>2</v>
      </c>
      <c r="BR1310">
        <v>3</v>
      </c>
      <c r="BS1310">
        <v>0</v>
      </c>
      <c r="BT1310">
        <v>10786</v>
      </c>
      <c r="BU1310">
        <v>0.81</v>
      </c>
      <c r="BV1310">
        <v>0.65444599999999997</v>
      </c>
      <c r="BW1310">
        <v>112</v>
      </c>
      <c r="BX1310">
        <v>3.2449469999999998</v>
      </c>
      <c r="BY1310">
        <v>2.2674319999999999</v>
      </c>
      <c r="BZ1310">
        <v>22</v>
      </c>
      <c r="CA1310">
        <v>2</v>
      </c>
      <c r="CB1310">
        <v>1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3</v>
      </c>
      <c r="CI1310">
        <v>0</v>
      </c>
      <c r="CJ1310">
        <v>10247</v>
      </c>
      <c r="CK1310">
        <v>2.927686152044501</v>
      </c>
      <c r="CL1310">
        <v>0.82247803695849742</v>
      </c>
      <c r="CM1310">
        <v>84</v>
      </c>
      <c r="CN1310">
        <v>2.4109556882294023</v>
      </c>
      <c r="CO1310">
        <v>1153</v>
      </c>
      <c r="CP1310">
        <v>-3.3791687100000002E-2</v>
      </c>
      <c r="CQ1310">
        <v>0.34123697400000003</v>
      </c>
      <c r="CR1310">
        <v>9109</v>
      </c>
      <c r="CS1310">
        <v>0.90599999999999992</v>
      </c>
      <c r="CT1310">
        <v>9256</v>
      </c>
      <c r="CU1310">
        <v>0.93608002712799998</v>
      </c>
      <c r="CV1310">
        <v>7</v>
      </c>
      <c r="CW1310">
        <v>4</v>
      </c>
      <c r="CX1310">
        <v>2</v>
      </c>
      <c r="CY1310">
        <v>807</v>
      </c>
      <c r="CZ1310">
        <v>1244</v>
      </c>
      <c r="DA1310" s="2">
        <v>7911</v>
      </c>
      <c r="DB1310" s="2">
        <v>945</v>
      </c>
      <c r="DC1310" s="2">
        <v>165.69</v>
      </c>
      <c r="DD1310" s="2">
        <v>480</v>
      </c>
      <c r="DE1310">
        <v>302</v>
      </c>
      <c r="DF1310">
        <v>19</v>
      </c>
      <c r="DG1310">
        <v>29.24</v>
      </c>
      <c r="DH1310">
        <v>29.24</v>
      </c>
      <c r="DI1310" s="2">
        <v>9.75</v>
      </c>
      <c r="DJ1310">
        <v>-2.0499999999999998</v>
      </c>
      <c r="DK1310">
        <v>0.91690839886651354</v>
      </c>
      <c r="DL1310">
        <v>2.4213075060532689E-3</v>
      </c>
      <c r="DM1310">
        <v>0</v>
      </c>
      <c r="DN1310">
        <v>338.9</v>
      </c>
      <c r="DO1310">
        <v>0.74099999999999999</v>
      </c>
      <c r="DP1310">
        <v>8893.7900000000009</v>
      </c>
      <c r="DQ1310" s="2">
        <v>0</v>
      </c>
      <c r="DR1310" s="2">
        <v>5080.2941662000021</v>
      </c>
      <c r="DS1310">
        <v>1.0864722884377124E-2</v>
      </c>
      <c r="DT1310">
        <v>2.1905807644384798</v>
      </c>
      <c r="DU1310">
        <v>1008732.6501255237</v>
      </c>
      <c r="DV1310">
        <v>1</v>
      </c>
    </row>
    <row r="1311" spans="1:126" x14ac:dyDescent="0.15">
      <c r="A1311" t="s">
        <v>2247</v>
      </c>
      <c r="B1311" t="s">
        <v>2300</v>
      </c>
      <c r="C1311">
        <v>27</v>
      </c>
      <c r="D1311">
        <v>65</v>
      </c>
      <c r="E1311" t="s">
        <v>2301</v>
      </c>
      <c r="F1311">
        <v>27065</v>
      </c>
      <c r="G1311" t="s">
        <v>6295</v>
      </c>
      <c r="H1311">
        <v>96.1</v>
      </c>
      <c r="I1311">
        <v>0.3</v>
      </c>
      <c r="J1311">
        <v>0.5</v>
      </c>
      <c r="K1311">
        <v>0.3</v>
      </c>
      <c r="L1311">
        <v>1.4</v>
      </c>
      <c r="M1311">
        <v>1.3</v>
      </c>
      <c r="N1311">
        <f t="shared" si="86"/>
        <v>9239.2899999999991</v>
      </c>
      <c r="O1311">
        <f t="shared" si="84"/>
        <v>760.71000000000095</v>
      </c>
      <c r="P1311">
        <f t="shared" si="85"/>
        <v>0.91285200000000144</v>
      </c>
      <c r="Q1311" s="4">
        <v>27065</v>
      </c>
      <c r="R1311" s="5">
        <v>45.947760000000002</v>
      </c>
      <c r="S1311" s="5">
        <v>-93.297787999999997</v>
      </c>
      <c r="T1311">
        <v>6</v>
      </c>
      <c r="U1311">
        <v>0.31216052667990418</v>
      </c>
      <c r="V1311">
        <v>16255</v>
      </c>
      <c r="W1311">
        <v>16084</v>
      </c>
      <c r="X1311">
        <v>16003</v>
      </c>
      <c r="Y1311">
        <v>15872</v>
      </c>
      <c r="Z1311">
        <v>8387</v>
      </c>
      <c r="AA1311">
        <v>27051</v>
      </c>
      <c r="AB1311">
        <v>6459.4230000000007</v>
      </c>
      <c r="AC1311">
        <v>47384</v>
      </c>
      <c r="AD1311">
        <v>1</v>
      </c>
      <c r="AE1311">
        <v>6.2488283446853718E-5</v>
      </c>
      <c r="AF1311">
        <v>56</v>
      </c>
      <c r="AG1311">
        <v>648</v>
      </c>
      <c r="AH1311">
        <v>8.6419753086419748E-2</v>
      </c>
      <c r="AI1311" s="3">
        <v>128790</v>
      </c>
      <c r="AJ1311" s="3">
        <v>333815.47713726503</v>
      </c>
      <c r="AK1311">
        <v>110</v>
      </c>
      <c r="AL1311">
        <v>341382.39999999997</v>
      </c>
      <c r="AM1311">
        <v>10778</v>
      </c>
      <c r="AN1311">
        <v>50006</v>
      </c>
      <c r="AO1311">
        <v>60784</v>
      </c>
      <c r="AP1311">
        <v>3</v>
      </c>
      <c r="AQ1311">
        <v>0</v>
      </c>
      <c r="AR1311">
        <v>3</v>
      </c>
      <c r="AS1311">
        <v>0.18652076597861228</v>
      </c>
      <c r="AT1311">
        <v>3</v>
      </c>
      <c r="AU1311">
        <v>15</v>
      </c>
      <c r="AV1311">
        <f t="shared" si="83"/>
        <v>18</v>
      </c>
      <c r="AW1311">
        <v>4657</v>
      </c>
      <c r="AX1311">
        <v>0.29000000000000004</v>
      </c>
      <c r="AY1311">
        <v>381382541.01927602</v>
      </c>
      <c r="AZ1311">
        <v>381382.54101927602</v>
      </c>
      <c r="BA1311">
        <v>25506.013315850301</v>
      </c>
      <c r="BB1311">
        <v>0.39206440756406497</v>
      </c>
      <c r="BC1311">
        <v>33060</v>
      </c>
      <c r="BD1311">
        <v>0</v>
      </c>
      <c r="BE1311">
        <v>33060</v>
      </c>
      <c r="BF1311">
        <v>2.0338357428483542</v>
      </c>
      <c r="BG1311">
        <v>233695</v>
      </c>
      <c r="BH1311">
        <v>14.603199400112478</v>
      </c>
      <c r="BI1311">
        <v>1855</v>
      </c>
      <c r="BJ1311">
        <v>15</v>
      </c>
      <c r="BK1311">
        <v>4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2</v>
      </c>
      <c r="BR1311">
        <v>1</v>
      </c>
      <c r="BS1311">
        <v>0</v>
      </c>
      <c r="BT1311">
        <v>15899</v>
      </c>
      <c r="BU1311">
        <v>0.82</v>
      </c>
      <c r="BV1311">
        <v>0.68128259999999996</v>
      </c>
      <c r="BW1311">
        <v>91</v>
      </c>
      <c r="BX1311">
        <v>1.4466319999999999</v>
      </c>
      <c r="BY1311">
        <v>0.28070699999999998</v>
      </c>
      <c r="BZ1311">
        <v>17</v>
      </c>
      <c r="CA1311">
        <v>3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3</v>
      </c>
      <c r="CH1311">
        <v>1</v>
      </c>
      <c r="CI1311">
        <v>0</v>
      </c>
      <c r="CJ1311">
        <v>15939</v>
      </c>
      <c r="CK1311">
        <v>1.6939582156973463</v>
      </c>
      <c r="CL1311">
        <v>0.79210807658664595</v>
      </c>
      <c r="CM1311">
        <v>89</v>
      </c>
      <c r="CN1311">
        <v>0.72286274005236761</v>
      </c>
      <c r="CO1311">
        <v>1168</v>
      </c>
      <c r="CP1311">
        <v>5.0406706000000003E-2</v>
      </c>
      <c r="CQ1311">
        <v>-0.4657581992</v>
      </c>
      <c r="CR1311">
        <v>13907</v>
      </c>
      <c r="CS1311">
        <v>0.88</v>
      </c>
      <c r="CT1311">
        <v>14369</v>
      </c>
      <c r="CU1311">
        <v>0.91388977044300002</v>
      </c>
      <c r="CV1311">
        <v>5</v>
      </c>
      <c r="CW1311">
        <v>8</v>
      </c>
      <c r="CX1311">
        <v>14</v>
      </c>
      <c r="CY1311">
        <v>249</v>
      </c>
      <c r="CZ1311">
        <v>956</v>
      </c>
      <c r="DA1311" s="2">
        <v>6293</v>
      </c>
      <c r="DB1311" s="2">
        <v>1125</v>
      </c>
      <c r="DC1311" s="2">
        <v>143.79</v>
      </c>
      <c r="DD1311" s="2">
        <v>512</v>
      </c>
      <c r="DE1311">
        <v>297</v>
      </c>
      <c r="DF1311">
        <v>10</v>
      </c>
      <c r="DG1311">
        <v>18.75</v>
      </c>
      <c r="DH1311">
        <v>6.25</v>
      </c>
      <c r="DI1311" s="2">
        <v>6.25</v>
      </c>
      <c r="DJ1311">
        <v>-3.04</v>
      </c>
      <c r="DK1311">
        <v>0.97772342573181148</v>
      </c>
      <c r="DL1311">
        <v>4.6296296296296294E-3</v>
      </c>
      <c r="DM1311">
        <v>0</v>
      </c>
      <c r="DN1311">
        <v>167.6</v>
      </c>
      <c r="DO1311">
        <v>0.46500000000000002</v>
      </c>
      <c r="DP1311">
        <v>341.22999999999996</v>
      </c>
      <c r="DQ1311" s="2">
        <v>0</v>
      </c>
      <c r="DR1311" s="2">
        <v>1597.1722613299999</v>
      </c>
      <c r="DS1311">
        <v>4.6785425350123217E-3</v>
      </c>
      <c r="DT1311">
        <v>5.9644322784141099</v>
      </c>
      <c r="DU1311">
        <v>2036152.2058424768</v>
      </c>
      <c r="DV1311">
        <v>1</v>
      </c>
    </row>
    <row r="1312" spans="1:126" x14ac:dyDescent="0.15">
      <c r="A1312" t="s">
        <v>2247</v>
      </c>
      <c r="B1312" t="s">
        <v>2302</v>
      </c>
      <c r="C1312">
        <v>27</v>
      </c>
      <c r="D1312">
        <v>67</v>
      </c>
      <c r="E1312" t="s">
        <v>2303</v>
      </c>
      <c r="F1312">
        <v>27067</v>
      </c>
      <c r="G1312" t="s">
        <v>6296</v>
      </c>
      <c r="H1312">
        <v>85.1</v>
      </c>
      <c r="I1312">
        <v>2.2999999999999998</v>
      </c>
      <c r="J1312">
        <v>0.3</v>
      </c>
      <c r="K1312">
        <v>0.4</v>
      </c>
      <c r="L1312">
        <v>0.8</v>
      </c>
      <c r="M1312">
        <v>11.2</v>
      </c>
      <c r="N1312">
        <f t="shared" si="86"/>
        <v>7373.6299999999992</v>
      </c>
      <c r="O1312">
        <f t="shared" si="84"/>
        <v>2626.3700000000008</v>
      </c>
      <c r="P1312">
        <f t="shared" si="85"/>
        <v>3.1516440000000019</v>
      </c>
      <c r="Q1312" s="4">
        <v>27067</v>
      </c>
      <c r="R1312" s="5">
        <v>45.152714000000003</v>
      </c>
      <c r="S1312" s="5">
        <v>-95.004981000000001</v>
      </c>
      <c r="T1312">
        <v>4</v>
      </c>
      <c r="U1312">
        <v>0.26732305204017814</v>
      </c>
      <c r="V1312">
        <v>42150</v>
      </c>
      <c r="W1312">
        <v>42316</v>
      </c>
      <c r="X1312">
        <v>42444</v>
      </c>
      <c r="Y1312">
        <v>42562</v>
      </c>
      <c r="Z1312">
        <v>21394</v>
      </c>
      <c r="AA1312">
        <v>27053</v>
      </c>
      <c r="AB1312">
        <v>18130.346999999998</v>
      </c>
      <c r="AC1312">
        <v>52632</v>
      </c>
      <c r="AD1312">
        <v>2</v>
      </c>
      <c r="AE1312">
        <v>4.7120912260861371E-5</v>
      </c>
      <c r="AF1312">
        <v>69</v>
      </c>
      <c r="AG1312">
        <v>1310</v>
      </c>
      <c r="AH1312">
        <v>5.2671755725190839E-2</v>
      </c>
      <c r="AI1312" s="3">
        <v>415090</v>
      </c>
      <c r="AJ1312" s="3">
        <v>510270.37548207003</v>
      </c>
      <c r="AK1312">
        <v>112</v>
      </c>
      <c r="AL1312">
        <v>551686.40000000002</v>
      </c>
      <c r="AM1312">
        <v>12277</v>
      </c>
      <c r="AN1312">
        <v>271155</v>
      </c>
      <c r="AO1312">
        <v>283432</v>
      </c>
      <c r="AP1312">
        <v>10</v>
      </c>
      <c r="AQ1312">
        <v>2</v>
      </c>
      <c r="AR1312">
        <v>12</v>
      </c>
      <c r="AS1312">
        <v>0.283580678703091</v>
      </c>
      <c r="AT1312">
        <v>14</v>
      </c>
      <c r="AU1312">
        <v>55</v>
      </c>
      <c r="AV1312">
        <f t="shared" si="83"/>
        <v>69</v>
      </c>
      <c r="AW1312">
        <v>32230</v>
      </c>
      <c r="AX1312">
        <v>0.77</v>
      </c>
      <c r="AY1312">
        <v>2447705622.1126599</v>
      </c>
      <c r="AZ1312">
        <v>2447705.6221126597</v>
      </c>
      <c r="BA1312">
        <v>59380.7273234401</v>
      </c>
      <c r="BB1312">
        <v>0.16840480827274362</v>
      </c>
      <c r="BC1312">
        <v>57973</v>
      </c>
      <c r="BD1312">
        <v>61429</v>
      </c>
      <c r="BE1312">
        <v>-3456</v>
      </c>
      <c r="BF1312">
        <v>-8.1992882562277575E-2</v>
      </c>
      <c r="BG1312">
        <v>993802</v>
      </c>
      <c r="BH1312">
        <v>23.414428423334275</v>
      </c>
      <c r="BI1312">
        <v>4608</v>
      </c>
      <c r="BJ1312">
        <v>59</v>
      </c>
      <c r="BK1312">
        <v>8</v>
      </c>
      <c r="BL1312">
        <v>3</v>
      </c>
      <c r="BM1312">
        <v>0</v>
      </c>
      <c r="BN1312">
        <v>0</v>
      </c>
      <c r="BO1312">
        <v>3</v>
      </c>
      <c r="BP1312">
        <v>3</v>
      </c>
      <c r="BQ1312">
        <v>7</v>
      </c>
      <c r="BR1312">
        <v>5</v>
      </c>
      <c r="BS1312">
        <v>0</v>
      </c>
      <c r="BT1312">
        <v>41123</v>
      </c>
      <c r="BU1312">
        <v>0.76</v>
      </c>
      <c r="BV1312">
        <v>0.70747700000000002</v>
      </c>
      <c r="BW1312">
        <v>304</v>
      </c>
      <c r="BX1312">
        <v>2.1399219999999999</v>
      </c>
      <c r="BY1312">
        <v>1.2534689999999999</v>
      </c>
      <c r="BZ1312">
        <v>57</v>
      </c>
      <c r="CA1312">
        <v>8</v>
      </c>
      <c r="CB1312">
        <v>3</v>
      </c>
      <c r="CC1312">
        <v>0</v>
      </c>
      <c r="CD1312">
        <v>0</v>
      </c>
      <c r="CE1312">
        <v>3</v>
      </c>
      <c r="CF1312">
        <v>1</v>
      </c>
      <c r="CG1312">
        <v>3</v>
      </c>
      <c r="CH1312">
        <v>5</v>
      </c>
      <c r="CI1312">
        <v>1</v>
      </c>
      <c r="CJ1312">
        <v>42465</v>
      </c>
      <c r="CK1312">
        <v>1.9074531967502648</v>
      </c>
      <c r="CL1312">
        <v>0.80132153656624483</v>
      </c>
      <c r="CM1312">
        <v>277</v>
      </c>
      <c r="CN1312">
        <v>1.135523385399956</v>
      </c>
      <c r="CO1312">
        <v>4847</v>
      </c>
      <c r="CP1312">
        <v>0.59880722900000005</v>
      </c>
      <c r="CQ1312">
        <v>-7.49443318E-2</v>
      </c>
      <c r="CR1312">
        <v>38622</v>
      </c>
      <c r="CS1312">
        <v>0.90700000000000003</v>
      </c>
      <c r="CT1312">
        <v>37724</v>
      </c>
      <c r="CU1312">
        <v>0.91916494720200004</v>
      </c>
      <c r="CV1312">
        <v>130</v>
      </c>
      <c r="CW1312">
        <v>29</v>
      </c>
      <c r="CX1312">
        <v>47</v>
      </c>
      <c r="CY1312">
        <v>1775</v>
      </c>
      <c r="CZ1312">
        <v>1940</v>
      </c>
      <c r="DA1312" s="2">
        <v>30875</v>
      </c>
      <c r="DB1312" s="2">
        <v>4080</v>
      </c>
      <c r="DC1312" s="2">
        <v>155.62</v>
      </c>
      <c r="DD1312" s="2">
        <v>4075</v>
      </c>
      <c r="DE1312">
        <v>521</v>
      </c>
      <c r="DF1312">
        <v>32</v>
      </c>
      <c r="DG1312">
        <v>68.38</v>
      </c>
      <c r="DH1312">
        <v>14.15</v>
      </c>
      <c r="DI1312" s="2">
        <v>14.15</v>
      </c>
      <c r="DJ1312">
        <v>-2.6</v>
      </c>
      <c r="DK1312">
        <v>0.9181623262425016</v>
      </c>
      <c r="DL1312">
        <v>1.5267175572519084E-3</v>
      </c>
      <c r="DM1312">
        <v>0</v>
      </c>
      <c r="DN1312">
        <v>256.89999999999998</v>
      </c>
      <c r="DO1312">
        <v>0.47899999999999998</v>
      </c>
      <c r="DP1312">
        <v>32524.95</v>
      </c>
      <c r="DQ1312" s="2">
        <v>0</v>
      </c>
      <c r="DR1312" s="2">
        <v>26212.424786209995</v>
      </c>
      <c r="DS1312">
        <v>4.6702695199883161E-2</v>
      </c>
      <c r="DT1312">
        <v>3.5808206910632498</v>
      </c>
      <c r="DU1312">
        <v>1975490.0760981967</v>
      </c>
      <c r="DV1312">
        <v>0</v>
      </c>
    </row>
    <row r="1313" spans="1:126" x14ac:dyDescent="0.15">
      <c r="A1313" t="s">
        <v>2247</v>
      </c>
      <c r="B1313" t="s">
        <v>2304</v>
      </c>
      <c r="C1313">
        <v>27</v>
      </c>
      <c r="D1313">
        <v>69</v>
      </c>
      <c r="E1313" t="s">
        <v>2305</v>
      </c>
      <c r="F1313">
        <v>27069</v>
      </c>
      <c r="G1313" t="s">
        <v>6297</v>
      </c>
      <c r="H1313">
        <v>97.4</v>
      </c>
      <c r="I1313">
        <v>0.2</v>
      </c>
      <c r="J1313">
        <v>0.1</v>
      </c>
      <c r="K1313">
        <v>0.3</v>
      </c>
      <c r="L1313">
        <v>0.4</v>
      </c>
      <c r="M1313">
        <v>1.5</v>
      </c>
      <c r="N1313">
        <f t="shared" si="86"/>
        <v>9489.3100000000013</v>
      </c>
      <c r="O1313">
        <f t="shared" si="84"/>
        <v>510.68999999999869</v>
      </c>
      <c r="P1313">
        <f t="shared" si="85"/>
        <v>0.6128279999999986</v>
      </c>
      <c r="Q1313" s="4">
        <v>27069</v>
      </c>
      <c r="R1313" s="5">
        <v>48.776040000000002</v>
      </c>
      <c r="S1313" s="5">
        <v>-96.780349000000001</v>
      </c>
      <c r="T1313">
        <v>9</v>
      </c>
      <c r="U1313">
        <v>0.41768619054162198</v>
      </c>
      <c r="V1313">
        <v>4547</v>
      </c>
      <c r="W1313">
        <v>4501</v>
      </c>
      <c r="X1313">
        <v>4480</v>
      </c>
      <c r="Y1313">
        <v>4402</v>
      </c>
      <c r="Z1313">
        <v>2167</v>
      </c>
      <c r="AA1313">
        <v>27055</v>
      </c>
      <c r="AB1313">
        <v>1774.289</v>
      </c>
      <c r="AC1313">
        <v>52326</v>
      </c>
      <c r="AD1313">
        <v>0</v>
      </c>
      <c r="AE1313">
        <v>0</v>
      </c>
      <c r="AF1313">
        <v>4</v>
      </c>
      <c r="AG1313">
        <v>544</v>
      </c>
      <c r="AH1313">
        <v>7.3529411764705881E-3</v>
      </c>
      <c r="AI1313" s="3">
        <v>470300</v>
      </c>
      <c r="AJ1313" s="3">
        <v>703233.99439700006</v>
      </c>
      <c r="AK1313">
        <v>308</v>
      </c>
      <c r="AL1313">
        <v>706265.59999999998</v>
      </c>
      <c r="AM1313">
        <v>239226</v>
      </c>
      <c r="AN1313">
        <v>155084</v>
      </c>
      <c r="AO1313">
        <v>394310</v>
      </c>
      <c r="AP1313">
        <v>2</v>
      </c>
      <c r="AQ1313">
        <v>1</v>
      </c>
      <c r="AR1313">
        <v>3</v>
      </c>
      <c r="AS1313">
        <v>0.66651855143301486</v>
      </c>
      <c r="AT1313">
        <v>4</v>
      </c>
      <c r="AU1313">
        <v>5</v>
      </c>
      <c r="AV1313">
        <f t="shared" si="83"/>
        <v>9</v>
      </c>
      <c r="AW1313">
        <v>98</v>
      </c>
      <c r="AX1313">
        <v>3.0000000000000027E-2</v>
      </c>
      <c r="AY1313">
        <v>161063316.404035</v>
      </c>
      <c r="AZ1313">
        <v>161063.31640403499</v>
      </c>
      <c r="BA1313">
        <v>30231.526644336602</v>
      </c>
      <c r="BB1313">
        <v>0.33078051656624963</v>
      </c>
      <c r="BC1313">
        <v>11307</v>
      </c>
      <c r="BD1313">
        <v>2185</v>
      </c>
      <c r="BE1313">
        <v>9122</v>
      </c>
      <c r="BF1313">
        <v>2.006157906311854</v>
      </c>
      <c r="BG1313">
        <v>125336</v>
      </c>
      <c r="BH1313">
        <v>27.976785714285715</v>
      </c>
      <c r="BI1313">
        <v>955</v>
      </c>
      <c r="BJ1313">
        <v>8</v>
      </c>
      <c r="BK1313">
        <v>6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2</v>
      </c>
      <c r="BS1313">
        <v>0</v>
      </c>
      <c r="BT1313">
        <v>4374</v>
      </c>
      <c r="BU1313">
        <v>0.7</v>
      </c>
      <c r="BV1313">
        <v>0.7169179</v>
      </c>
      <c r="BW1313">
        <v>65</v>
      </c>
      <c r="BX1313">
        <v>3.6579790000000001</v>
      </c>
      <c r="BY1313">
        <v>3.6489349999999998</v>
      </c>
      <c r="BZ1313">
        <v>11</v>
      </c>
      <c r="CA1313">
        <v>5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0</v>
      </c>
      <c r="CJ1313">
        <v>4442</v>
      </c>
      <c r="CK1313">
        <v>4.0522287257991891</v>
      </c>
      <c r="CL1313">
        <v>0.84203201113430759</v>
      </c>
      <c r="CM1313">
        <v>67</v>
      </c>
      <c r="CN1313">
        <v>4.7300519862273207</v>
      </c>
      <c r="CO1313">
        <v>534</v>
      </c>
      <c r="CP1313">
        <v>0.25113489700000002</v>
      </c>
      <c r="CQ1313">
        <v>0.16391962700000001</v>
      </c>
      <c r="CR1313">
        <v>3994</v>
      </c>
      <c r="CS1313">
        <v>0.90500000000000003</v>
      </c>
      <c r="CT1313">
        <v>4033</v>
      </c>
      <c r="CU1313">
        <v>0.92619626926199994</v>
      </c>
      <c r="CW1313">
        <v>2</v>
      </c>
      <c r="CY1313">
        <v>613</v>
      </c>
      <c r="CZ1313">
        <v>792</v>
      </c>
      <c r="DA1313" s="2">
        <v>2788</v>
      </c>
      <c r="DB1313" s="2">
        <v>295</v>
      </c>
      <c r="DC1313" s="2">
        <v>88.83</v>
      </c>
      <c r="DD1313" s="2">
        <v>85</v>
      </c>
      <c r="DE1313">
        <v>179</v>
      </c>
      <c r="DF1313">
        <v>19</v>
      </c>
      <c r="DG1313">
        <v>22.21</v>
      </c>
      <c r="DH1313">
        <v>22.21</v>
      </c>
      <c r="DI1313" s="2">
        <v>66.62</v>
      </c>
      <c r="DJ1313">
        <v>-4.9000000000000004</v>
      </c>
      <c r="DK1313">
        <v>0.91721241760578354</v>
      </c>
      <c r="DL1313">
        <v>0</v>
      </c>
      <c r="DM1313">
        <v>0</v>
      </c>
      <c r="DN1313">
        <v>337.1</v>
      </c>
      <c r="DO1313">
        <v>0.48700000000000004</v>
      </c>
      <c r="DP1313">
        <v>82979.05</v>
      </c>
      <c r="DQ1313" s="2">
        <v>0</v>
      </c>
      <c r="DR1313" s="2">
        <v>7279.9379222099988</v>
      </c>
      <c r="DS1313">
        <v>9.4176672173562348E-3</v>
      </c>
      <c r="DT1313">
        <v>4.5672211434461003</v>
      </c>
      <c r="DU1313">
        <v>3225671.1812086459</v>
      </c>
      <c r="DV1313">
        <v>1</v>
      </c>
    </row>
    <row r="1314" spans="1:126" x14ac:dyDescent="0.15">
      <c r="A1314" t="s">
        <v>2247</v>
      </c>
      <c r="B1314" t="s">
        <v>2306</v>
      </c>
      <c r="C1314">
        <v>27</v>
      </c>
      <c r="D1314">
        <v>71</v>
      </c>
      <c r="E1314" t="s">
        <v>2307</v>
      </c>
      <c r="F1314">
        <v>27071</v>
      </c>
      <c r="G1314" t="s">
        <v>6298</v>
      </c>
      <c r="H1314">
        <v>94</v>
      </c>
      <c r="I1314">
        <v>0.6</v>
      </c>
      <c r="J1314">
        <v>2.2999999999999998</v>
      </c>
      <c r="K1314">
        <v>0.3</v>
      </c>
      <c r="L1314">
        <v>1.7</v>
      </c>
      <c r="M1314">
        <v>1.1000000000000001</v>
      </c>
      <c r="N1314">
        <f t="shared" si="86"/>
        <v>8845.84</v>
      </c>
      <c r="O1314">
        <f t="shared" si="84"/>
        <v>1154.1599999999999</v>
      </c>
      <c r="P1314">
        <f t="shared" si="85"/>
        <v>1.3849920000000002</v>
      </c>
      <c r="Q1314" s="4">
        <v>27071</v>
      </c>
      <c r="R1314" s="5">
        <v>48.245488999999999</v>
      </c>
      <c r="S1314" s="5">
        <v>-93.782842000000002</v>
      </c>
      <c r="T1314">
        <v>6</v>
      </c>
      <c r="U1314">
        <v>5.3119501093293733E-2</v>
      </c>
      <c r="V1314">
        <v>13293</v>
      </c>
      <c r="W1314">
        <v>13138</v>
      </c>
      <c r="X1314">
        <v>13054</v>
      </c>
      <c r="Y1314">
        <v>12804</v>
      </c>
      <c r="Z1314">
        <v>6873</v>
      </c>
      <c r="AA1314">
        <v>27057</v>
      </c>
      <c r="AB1314">
        <v>5164.5289999999995</v>
      </c>
      <c r="AC1314">
        <v>42919</v>
      </c>
      <c r="AD1314">
        <v>0</v>
      </c>
      <c r="AE1314">
        <v>0</v>
      </c>
      <c r="AF1314">
        <v>20</v>
      </c>
      <c r="AG1314">
        <v>187</v>
      </c>
      <c r="AH1314">
        <v>0.10695187165775401</v>
      </c>
      <c r="AI1314" s="3">
        <v>53415</v>
      </c>
      <c r="AJ1314" s="3">
        <v>1986647.3476268451</v>
      </c>
      <c r="AK1314">
        <v>167</v>
      </c>
      <c r="AL1314">
        <v>2018784</v>
      </c>
      <c r="AM1314">
        <v>1181175</v>
      </c>
      <c r="AN1314">
        <v>13691</v>
      </c>
      <c r="AO1314">
        <v>1194866</v>
      </c>
      <c r="AP1314">
        <v>2</v>
      </c>
      <c r="AQ1314">
        <v>0</v>
      </c>
      <c r="AR1314">
        <v>2</v>
      </c>
      <c r="AS1314">
        <v>0.1522301720200944</v>
      </c>
      <c r="AT1314">
        <v>1</v>
      </c>
      <c r="AU1314">
        <v>12</v>
      </c>
      <c r="AV1314">
        <f t="shared" si="83"/>
        <v>13</v>
      </c>
      <c r="AW1314">
        <v>8327</v>
      </c>
      <c r="AX1314">
        <v>0.73</v>
      </c>
      <c r="AY1314">
        <v>3081860187.16675</v>
      </c>
      <c r="AZ1314">
        <v>3081860.18716675</v>
      </c>
      <c r="BA1314">
        <v>215204.86509961999</v>
      </c>
      <c r="BB1314">
        <v>4.6467350983775031E-2</v>
      </c>
      <c r="BC1314">
        <v>17046</v>
      </c>
      <c r="BD1314">
        <v>0</v>
      </c>
      <c r="BE1314">
        <v>17046</v>
      </c>
      <c r="BF1314">
        <v>1.2823290453622207</v>
      </c>
      <c r="BG1314">
        <v>158861</v>
      </c>
      <c r="BH1314">
        <v>12.169526581890608</v>
      </c>
      <c r="BI1314">
        <v>2158</v>
      </c>
      <c r="BJ1314">
        <v>9</v>
      </c>
      <c r="BK1314">
        <v>8</v>
      </c>
      <c r="BL1314">
        <v>1</v>
      </c>
      <c r="BM1314">
        <v>0</v>
      </c>
      <c r="BN1314">
        <v>0</v>
      </c>
      <c r="BO1314">
        <v>4</v>
      </c>
      <c r="BP1314">
        <v>1</v>
      </c>
      <c r="BQ1314">
        <v>3</v>
      </c>
      <c r="BR1314">
        <v>1</v>
      </c>
      <c r="BS1314">
        <v>0</v>
      </c>
      <c r="BT1314">
        <v>13128</v>
      </c>
      <c r="BU1314">
        <v>0.65</v>
      </c>
      <c r="BV1314">
        <v>0.63988710000000004</v>
      </c>
      <c r="BW1314">
        <v>141</v>
      </c>
      <c r="BX1314">
        <v>2.056673</v>
      </c>
      <c r="BY1314">
        <v>1.407259</v>
      </c>
      <c r="BZ1314">
        <v>10</v>
      </c>
      <c r="CA1314">
        <v>4</v>
      </c>
      <c r="CB1314">
        <v>1</v>
      </c>
      <c r="CC1314">
        <v>0</v>
      </c>
      <c r="CD1314">
        <v>0</v>
      </c>
      <c r="CE1314">
        <v>5</v>
      </c>
      <c r="CF1314">
        <v>1</v>
      </c>
      <c r="CG1314">
        <v>2</v>
      </c>
      <c r="CH1314">
        <v>1</v>
      </c>
      <c r="CI1314">
        <v>0</v>
      </c>
      <c r="CJ1314">
        <v>12883</v>
      </c>
      <c r="CK1314">
        <v>1.8629201272995422</v>
      </c>
      <c r="CL1314">
        <v>0.78297769156159069</v>
      </c>
      <c r="CM1314">
        <v>137</v>
      </c>
      <c r="CN1314">
        <v>1.7693531779971932</v>
      </c>
      <c r="CO1314">
        <v>1340</v>
      </c>
      <c r="CP1314">
        <v>0.105029817</v>
      </c>
      <c r="CQ1314">
        <v>-0.2169559402</v>
      </c>
      <c r="CR1314">
        <v>11081</v>
      </c>
      <c r="CS1314">
        <v>0.86599999999999999</v>
      </c>
      <c r="CT1314">
        <v>11817</v>
      </c>
      <c r="CU1314">
        <v>0.90287005049200009</v>
      </c>
      <c r="CV1314">
        <v>13</v>
      </c>
      <c r="CW1314">
        <v>5</v>
      </c>
      <c r="CX1314">
        <v>5</v>
      </c>
      <c r="CY1314">
        <v>69</v>
      </c>
      <c r="CZ1314">
        <v>277</v>
      </c>
      <c r="DA1314" s="2">
        <v>6387</v>
      </c>
      <c r="DB1314" s="2">
        <v>880</v>
      </c>
      <c r="DC1314" s="2">
        <v>113.58</v>
      </c>
      <c r="DD1314" s="2">
        <v>822</v>
      </c>
      <c r="DE1314">
        <v>91</v>
      </c>
      <c r="DF1314">
        <v>2</v>
      </c>
      <c r="DG1314">
        <v>60.58</v>
      </c>
      <c r="DH1314">
        <v>7.57</v>
      </c>
      <c r="DI1314" s="2">
        <v>22.72</v>
      </c>
      <c r="DJ1314">
        <v>-4.2</v>
      </c>
      <c r="DL1314">
        <v>0</v>
      </c>
      <c r="DM1314">
        <v>0</v>
      </c>
      <c r="DN1314">
        <v>92.7</v>
      </c>
      <c r="DO1314">
        <v>4.4000000000000004E-2</v>
      </c>
      <c r="DP1314">
        <v>48.949999999999996</v>
      </c>
      <c r="DQ1314" s="2">
        <v>227</v>
      </c>
      <c r="DR1314" s="2">
        <v>124695.43875982</v>
      </c>
      <c r="DS1314">
        <v>6.1767597157114516E-2</v>
      </c>
      <c r="DT1314">
        <v>4.9097154415518904</v>
      </c>
      <c r="DU1314">
        <v>9911654.9779578913</v>
      </c>
      <c r="DV1314">
        <v>0</v>
      </c>
    </row>
    <row r="1315" spans="1:126" x14ac:dyDescent="0.15">
      <c r="A1315" t="s">
        <v>2247</v>
      </c>
      <c r="B1315" t="s">
        <v>2308</v>
      </c>
      <c r="C1315">
        <v>27</v>
      </c>
      <c r="D1315">
        <v>73</v>
      </c>
      <c r="E1315" t="s">
        <v>2309</v>
      </c>
      <c r="F1315">
        <v>27073</v>
      </c>
      <c r="G1315" t="s">
        <v>6299</v>
      </c>
      <c r="H1315">
        <v>97</v>
      </c>
      <c r="I1315">
        <v>0.2</v>
      </c>
      <c r="J1315">
        <v>0.1</v>
      </c>
      <c r="K1315">
        <v>0.4</v>
      </c>
      <c r="L1315">
        <v>0.8</v>
      </c>
      <c r="M1315">
        <v>1.5</v>
      </c>
      <c r="N1315">
        <f t="shared" si="86"/>
        <v>9412.1</v>
      </c>
      <c r="O1315">
        <f t="shared" si="84"/>
        <v>587.89999999999964</v>
      </c>
      <c r="P1315">
        <f t="shared" si="85"/>
        <v>0.70547999999999977</v>
      </c>
      <c r="Q1315" s="4">
        <v>27073</v>
      </c>
      <c r="R1315" s="5">
        <v>44.999856999999999</v>
      </c>
      <c r="S1315" s="5">
        <v>-96.176838000000004</v>
      </c>
      <c r="T1315">
        <v>9</v>
      </c>
      <c r="U1315">
        <v>0.41772489069105612</v>
      </c>
      <c r="V1315">
        <v>7240</v>
      </c>
      <c r="W1315">
        <v>7096</v>
      </c>
      <c r="X1315">
        <v>7023</v>
      </c>
      <c r="Y1315">
        <v>6870</v>
      </c>
      <c r="Z1315">
        <v>3424</v>
      </c>
      <c r="AA1315">
        <v>27059</v>
      </c>
      <c r="AB1315">
        <v>2907.3629999999998</v>
      </c>
      <c r="AC1315">
        <v>49903</v>
      </c>
      <c r="AD1315">
        <v>2</v>
      </c>
      <c r="AE1315">
        <v>2.8477858465043431E-4</v>
      </c>
      <c r="AF1315">
        <v>23</v>
      </c>
      <c r="AG1315">
        <v>852</v>
      </c>
      <c r="AH1315">
        <v>2.699530516431925E-2</v>
      </c>
      <c r="AI1315" s="3">
        <v>446496</v>
      </c>
      <c r="AJ1315" s="3">
        <v>489612.48989934003</v>
      </c>
      <c r="AK1315">
        <v>228</v>
      </c>
      <c r="AL1315">
        <v>497977.60000000003</v>
      </c>
      <c r="AM1315">
        <v>2149329</v>
      </c>
      <c r="AN1315">
        <v>254077</v>
      </c>
      <c r="AO1315">
        <v>2403406</v>
      </c>
      <c r="AP1315">
        <v>5</v>
      </c>
      <c r="AQ1315">
        <v>0</v>
      </c>
      <c r="AR1315">
        <v>5</v>
      </c>
      <c r="AS1315">
        <v>0.70462232243517475</v>
      </c>
      <c r="AT1315">
        <v>4</v>
      </c>
      <c r="AU1315">
        <v>6</v>
      </c>
      <c r="AV1315">
        <f t="shared" si="83"/>
        <v>10</v>
      </c>
      <c r="AW1315">
        <v>3911</v>
      </c>
      <c r="AX1315">
        <v>0.74</v>
      </c>
      <c r="AY1315">
        <v>512361505.12305802</v>
      </c>
      <c r="AZ1315">
        <v>512361.50512305804</v>
      </c>
      <c r="BA1315">
        <v>63914.465481993597</v>
      </c>
      <c r="BB1315">
        <v>0.15645910396946472</v>
      </c>
      <c r="BC1315">
        <v>12847</v>
      </c>
      <c r="BD1315">
        <v>133</v>
      </c>
      <c r="BE1315">
        <v>12714</v>
      </c>
      <c r="BF1315">
        <v>1.7560773480662983</v>
      </c>
      <c r="BG1315">
        <v>164760</v>
      </c>
      <c r="BH1315">
        <v>23.460059803502777</v>
      </c>
      <c r="BI1315">
        <v>1427</v>
      </c>
      <c r="BJ1315">
        <v>11</v>
      </c>
      <c r="BK1315">
        <v>3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2</v>
      </c>
      <c r="BS1315">
        <v>0</v>
      </c>
      <c r="BT1315">
        <v>7110</v>
      </c>
      <c r="BU1315">
        <v>0.81</v>
      </c>
      <c r="BV1315">
        <v>0.72866330000000001</v>
      </c>
      <c r="BW1315">
        <v>78</v>
      </c>
      <c r="BX1315">
        <v>2.5316459999999998</v>
      </c>
      <c r="BY1315">
        <v>2.1652469999999999</v>
      </c>
      <c r="BZ1315">
        <v>13</v>
      </c>
      <c r="CA1315">
        <v>3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0</v>
      </c>
      <c r="CJ1315">
        <v>6895</v>
      </c>
      <c r="CK1315">
        <v>2.755620014503263</v>
      </c>
      <c r="CL1315">
        <v>0.82059732234809479</v>
      </c>
      <c r="CM1315">
        <v>86</v>
      </c>
      <c r="CN1315">
        <v>2.9875500146054845</v>
      </c>
      <c r="CO1315">
        <v>681</v>
      </c>
      <c r="CP1315">
        <v>0.26135393099999998</v>
      </c>
      <c r="CQ1315">
        <v>0.28913593900000001</v>
      </c>
      <c r="CR1315">
        <v>6206</v>
      </c>
      <c r="CS1315">
        <v>0.90799999999999992</v>
      </c>
      <c r="CT1315">
        <v>6494</v>
      </c>
      <c r="CU1315">
        <v>0.9324827219559999</v>
      </c>
      <c r="CW1315">
        <v>3</v>
      </c>
      <c r="CX1315">
        <v>8</v>
      </c>
      <c r="CY1315">
        <v>916</v>
      </c>
      <c r="CZ1315">
        <v>1264</v>
      </c>
      <c r="DA1315" s="2">
        <v>4378</v>
      </c>
      <c r="DB1315" s="2">
        <v>585</v>
      </c>
      <c r="DC1315" s="2">
        <v>142.31</v>
      </c>
      <c r="DD1315" s="2">
        <v>211</v>
      </c>
      <c r="DE1315">
        <v>310</v>
      </c>
      <c r="DF1315">
        <v>35</v>
      </c>
      <c r="DG1315">
        <v>56.92</v>
      </c>
      <c r="DH1315">
        <v>28.46</v>
      </c>
      <c r="DI1315" s="2">
        <v>42.69</v>
      </c>
      <c r="DJ1315">
        <v>-3.43</v>
      </c>
      <c r="DK1315">
        <v>0.94350453307532434</v>
      </c>
      <c r="DL1315">
        <v>7.0422535211267607E-3</v>
      </c>
      <c r="DM1315">
        <v>0</v>
      </c>
      <c r="DN1315">
        <v>382.9</v>
      </c>
      <c r="DO1315">
        <v>0.78</v>
      </c>
      <c r="DP1315">
        <v>25537.420000000002</v>
      </c>
      <c r="DQ1315" s="2">
        <v>0</v>
      </c>
      <c r="DR1315" s="2">
        <v>16661.693454909986</v>
      </c>
      <c r="DS1315">
        <v>3.7583830349593443E-2</v>
      </c>
      <c r="DT1315">
        <v>2.4791688428208798</v>
      </c>
      <c r="DU1315">
        <v>1234570.5503427191</v>
      </c>
      <c r="DV1315">
        <v>1</v>
      </c>
    </row>
    <row r="1316" spans="1:126" x14ac:dyDescent="0.15">
      <c r="A1316" t="s">
        <v>2247</v>
      </c>
      <c r="B1316" t="s">
        <v>434</v>
      </c>
      <c r="C1316">
        <v>27</v>
      </c>
      <c r="D1316">
        <v>75</v>
      </c>
      <c r="E1316" t="s">
        <v>2310</v>
      </c>
      <c r="F1316">
        <v>27075</v>
      </c>
      <c r="G1316" t="s">
        <v>6300</v>
      </c>
      <c r="H1316">
        <v>97.2</v>
      </c>
      <c r="I1316">
        <v>0.1</v>
      </c>
      <c r="J1316">
        <v>0.5</v>
      </c>
      <c r="K1316">
        <v>0.3</v>
      </c>
      <c r="L1316">
        <v>1.2</v>
      </c>
      <c r="M1316">
        <v>0.7</v>
      </c>
      <c r="N1316">
        <f t="shared" si="86"/>
        <v>9450.1200000000008</v>
      </c>
      <c r="O1316">
        <f t="shared" si="84"/>
        <v>549.8799999999992</v>
      </c>
      <c r="P1316">
        <f t="shared" si="85"/>
        <v>0.65985599999999933</v>
      </c>
      <c r="Q1316" s="4">
        <v>27075</v>
      </c>
      <c r="R1316" s="5">
        <v>47.517111</v>
      </c>
      <c r="S1316" s="5">
        <v>-91.411704</v>
      </c>
      <c r="T1316">
        <v>6</v>
      </c>
      <c r="U1316">
        <v>0.17170413073874927</v>
      </c>
      <c r="V1316">
        <v>10849</v>
      </c>
      <c r="W1316">
        <v>10791</v>
      </c>
      <c r="X1316">
        <v>10750</v>
      </c>
      <c r="Y1316">
        <v>10544</v>
      </c>
      <c r="Z1316">
        <v>5508</v>
      </c>
      <c r="AA1316">
        <v>27061</v>
      </c>
      <c r="AB1316">
        <v>4217.8120000000008</v>
      </c>
      <c r="AC1316">
        <v>48417</v>
      </c>
      <c r="AD1316">
        <v>1</v>
      </c>
      <c r="AE1316">
        <v>9.3023255813953483E-5</v>
      </c>
      <c r="AF1316">
        <v>14</v>
      </c>
      <c r="AG1316">
        <v>44</v>
      </c>
      <c r="AH1316">
        <v>0.31818181818181818</v>
      </c>
      <c r="AI1316" s="3">
        <v>3737</v>
      </c>
      <c r="AJ1316" s="3">
        <v>1349948.285589915</v>
      </c>
      <c r="AK1316">
        <v>45</v>
      </c>
      <c r="AL1316">
        <v>1914329.5999999999</v>
      </c>
      <c r="AM1316">
        <v>280231</v>
      </c>
      <c r="AN1316">
        <v>1980</v>
      </c>
      <c r="AO1316">
        <v>282211</v>
      </c>
      <c r="AP1316">
        <v>2</v>
      </c>
      <c r="AQ1316">
        <v>2</v>
      </c>
      <c r="AR1316">
        <v>4</v>
      </c>
      <c r="AS1316">
        <v>0.37067926976183857</v>
      </c>
      <c r="AT1316">
        <v>4</v>
      </c>
      <c r="AU1316">
        <v>17</v>
      </c>
      <c r="AV1316">
        <f t="shared" si="83"/>
        <v>21</v>
      </c>
      <c r="AW1316">
        <v>6354</v>
      </c>
      <c r="AX1316">
        <v>0.63</v>
      </c>
      <c r="AY1316">
        <v>663867846.81292796</v>
      </c>
      <c r="AZ1316">
        <v>663867.84681292798</v>
      </c>
      <c r="BA1316">
        <v>59730.0105883457</v>
      </c>
      <c r="BB1316">
        <v>0.16742002724424701</v>
      </c>
      <c r="BC1316">
        <v>13824</v>
      </c>
      <c r="BD1316">
        <v>3887</v>
      </c>
      <c r="BE1316">
        <v>9937</v>
      </c>
      <c r="BF1316">
        <v>0.9159369527145359</v>
      </c>
      <c r="BG1316">
        <v>144789</v>
      </c>
      <c r="BH1316">
        <v>13.468744186046512</v>
      </c>
      <c r="BI1316">
        <v>1881</v>
      </c>
      <c r="BJ1316">
        <v>14</v>
      </c>
      <c r="BK1316">
        <v>5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</v>
      </c>
      <c r="BS1316">
        <v>0</v>
      </c>
      <c r="BT1316">
        <v>10610</v>
      </c>
      <c r="BU1316">
        <v>0.71</v>
      </c>
      <c r="BV1316">
        <v>0.80659720000000001</v>
      </c>
      <c r="BW1316">
        <v>108</v>
      </c>
      <c r="BX1316">
        <v>1.9792650000000001</v>
      </c>
      <c r="BY1316">
        <v>2.076441</v>
      </c>
      <c r="BZ1316">
        <v>14</v>
      </c>
      <c r="CA1316">
        <v>3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2</v>
      </c>
      <c r="CI1316">
        <v>0</v>
      </c>
      <c r="CJ1316">
        <v>10681</v>
      </c>
      <c r="CK1316">
        <v>1.966108042318135</v>
      </c>
      <c r="CL1316">
        <v>0.82347259116155513</v>
      </c>
      <c r="CM1316">
        <v>98</v>
      </c>
      <c r="CN1316">
        <v>1.7559275748095149</v>
      </c>
      <c r="CO1316">
        <v>1326</v>
      </c>
      <c r="CP1316">
        <v>-0.9754055854</v>
      </c>
      <c r="CQ1316">
        <v>0.20103711699999999</v>
      </c>
      <c r="CR1316">
        <v>9551</v>
      </c>
      <c r="CS1316">
        <v>0.9</v>
      </c>
      <c r="CT1316">
        <v>9753</v>
      </c>
      <c r="CU1316">
        <v>0.92716110834600007</v>
      </c>
      <c r="CV1316">
        <v>6</v>
      </c>
      <c r="CW1316">
        <v>4</v>
      </c>
      <c r="CX1316">
        <v>10</v>
      </c>
      <c r="CY1316">
        <v>29</v>
      </c>
      <c r="CZ1316">
        <v>68</v>
      </c>
      <c r="DA1316" s="2">
        <v>6059</v>
      </c>
      <c r="DB1316" s="2">
        <v>965</v>
      </c>
      <c r="DC1316" s="2">
        <v>231.98</v>
      </c>
      <c r="DD1316" s="2">
        <v>323</v>
      </c>
      <c r="DE1316">
        <v>25</v>
      </c>
      <c r="DF1316">
        <v>2</v>
      </c>
      <c r="DG1316">
        <v>46.4</v>
      </c>
      <c r="DH1316">
        <v>18.559999999999999</v>
      </c>
      <c r="DI1316" s="2">
        <v>37.119999999999997</v>
      </c>
      <c r="DJ1316">
        <v>0.24</v>
      </c>
      <c r="DK1316">
        <v>1</v>
      </c>
      <c r="DL1316">
        <v>9.0909090909090912E-2</v>
      </c>
      <c r="DM1316">
        <v>0</v>
      </c>
      <c r="DN1316">
        <v>92.4</v>
      </c>
      <c r="DO1316">
        <v>6.4000000000000001E-2</v>
      </c>
      <c r="DP1316">
        <v>0</v>
      </c>
      <c r="DQ1316" s="2">
        <v>754967</v>
      </c>
      <c r="DR1316" s="2">
        <v>8694.5451530399987</v>
      </c>
      <c r="DS1316">
        <v>4.541827428236605E-3</v>
      </c>
      <c r="DT1316">
        <v>1</v>
      </c>
      <c r="DU1316">
        <v>1914329.5999999999</v>
      </c>
      <c r="DV1316">
        <v>1</v>
      </c>
    </row>
    <row r="1317" spans="1:126" x14ac:dyDescent="0.15">
      <c r="A1317" t="s">
        <v>2247</v>
      </c>
      <c r="B1317" t="s">
        <v>2311</v>
      </c>
      <c r="C1317">
        <v>27</v>
      </c>
      <c r="D1317">
        <v>77</v>
      </c>
      <c r="E1317" t="s">
        <v>2312</v>
      </c>
      <c r="F1317">
        <v>27077</v>
      </c>
      <c r="G1317" t="s">
        <v>6301</v>
      </c>
      <c r="H1317">
        <v>95.5</v>
      </c>
      <c r="I1317">
        <v>0.3</v>
      </c>
      <c r="J1317">
        <v>0.7</v>
      </c>
      <c r="K1317">
        <v>0.8</v>
      </c>
      <c r="L1317">
        <v>1.9</v>
      </c>
      <c r="M1317">
        <v>0.9</v>
      </c>
      <c r="N1317">
        <f t="shared" si="86"/>
        <v>9125.89</v>
      </c>
      <c r="O1317">
        <f t="shared" si="84"/>
        <v>874.11000000000058</v>
      </c>
      <c r="P1317">
        <f t="shared" si="85"/>
        <v>1.0489320000000011</v>
      </c>
      <c r="Q1317" s="4">
        <v>27077</v>
      </c>
      <c r="R1317" s="5">
        <v>48.768099999999997</v>
      </c>
      <c r="S1317" s="5">
        <v>-94.904633000000004</v>
      </c>
      <c r="T1317">
        <v>9</v>
      </c>
      <c r="U1317">
        <v>0.28686982879390094</v>
      </c>
      <c r="V1317">
        <v>4039</v>
      </c>
      <c r="W1317">
        <v>3976</v>
      </c>
      <c r="X1317">
        <v>3949</v>
      </c>
      <c r="Y1317">
        <v>3870</v>
      </c>
      <c r="Z1317">
        <v>2119</v>
      </c>
      <c r="AA1317">
        <v>27063</v>
      </c>
      <c r="AB1317">
        <v>1786.2269999999999</v>
      </c>
      <c r="AC1317">
        <v>42263</v>
      </c>
      <c r="AD1317">
        <v>1</v>
      </c>
      <c r="AE1317">
        <v>2.5322866548493288E-4</v>
      </c>
      <c r="AF1317">
        <v>14</v>
      </c>
      <c r="AG1317">
        <v>196</v>
      </c>
      <c r="AH1317">
        <v>7.1428571428571425E-2</v>
      </c>
      <c r="AI1317" s="3">
        <v>90261</v>
      </c>
      <c r="AJ1317" s="3">
        <v>830632.72078775009</v>
      </c>
      <c r="AK1317">
        <v>224</v>
      </c>
      <c r="AL1317">
        <v>1136051.2</v>
      </c>
      <c r="AM1317">
        <v>824751</v>
      </c>
      <c r="AN1317">
        <v>22006</v>
      </c>
      <c r="AO1317">
        <v>846757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5</v>
      </c>
      <c r="AV1317">
        <f t="shared" si="83"/>
        <v>5</v>
      </c>
      <c r="AW1317">
        <v>1685</v>
      </c>
      <c r="AX1317">
        <v>0.52</v>
      </c>
      <c r="AY1317">
        <v>828227208.57398605</v>
      </c>
      <c r="AZ1317">
        <v>828227.20857398608</v>
      </c>
      <c r="BA1317">
        <v>180918.470438099</v>
      </c>
      <c r="BB1317">
        <v>5.5273516163301228E-2</v>
      </c>
      <c r="BC1317">
        <v>5078</v>
      </c>
      <c r="BD1317">
        <v>0</v>
      </c>
      <c r="BE1317">
        <v>5078</v>
      </c>
      <c r="BF1317">
        <v>1.2572418915573162</v>
      </c>
      <c r="BG1317">
        <v>108711</v>
      </c>
      <c r="BH1317">
        <v>27.52874145353254</v>
      </c>
      <c r="BI1317">
        <v>589</v>
      </c>
      <c r="BJ1317">
        <v>7</v>
      </c>
      <c r="BK1317">
        <v>3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3880</v>
      </c>
      <c r="BU1317">
        <v>0.31</v>
      </c>
      <c r="BV1317">
        <v>0.71720930000000005</v>
      </c>
      <c r="BW1317">
        <v>51</v>
      </c>
      <c r="BX1317">
        <v>3.0927829999999998</v>
      </c>
      <c r="BY1317">
        <v>3.2144170000000001</v>
      </c>
      <c r="BZ1317">
        <v>9</v>
      </c>
      <c r="CA1317">
        <v>3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0</v>
      </c>
      <c r="CJ1317">
        <v>3917</v>
      </c>
      <c r="CK1317">
        <v>3.5741639009446007</v>
      </c>
      <c r="CL1317">
        <v>0.85397553516819569</v>
      </c>
      <c r="CM1317">
        <v>52</v>
      </c>
      <c r="CN1317">
        <v>4.1753625913679766</v>
      </c>
      <c r="CO1317">
        <v>282</v>
      </c>
      <c r="CP1317">
        <v>0.47762656399999998</v>
      </c>
      <c r="CQ1317">
        <v>-0.1671293657</v>
      </c>
      <c r="CR1317">
        <v>3583</v>
      </c>
      <c r="CS1317">
        <v>0.91400000000000003</v>
      </c>
      <c r="CT1317">
        <v>3526</v>
      </c>
      <c r="CU1317">
        <v>0.90533562822700009</v>
      </c>
      <c r="CV1317">
        <v>1</v>
      </c>
      <c r="CW1317">
        <v>1</v>
      </c>
      <c r="CX1317">
        <v>1</v>
      </c>
      <c r="CY1317">
        <v>103</v>
      </c>
      <c r="CZ1317">
        <v>280</v>
      </c>
      <c r="DA1317" s="2">
        <v>2396</v>
      </c>
      <c r="DB1317" s="2">
        <v>350</v>
      </c>
      <c r="DC1317" s="2">
        <v>152.71</v>
      </c>
      <c r="DD1317" s="2">
        <v>225</v>
      </c>
      <c r="DE1317">
        <v>64</v>
      </c>
      <c r="DF1317">
        <v>6</v>
      </c>
      <c r="DG1317">
        <v>127.26</v>
      </c>
      <c r="DH1317">
        <v>25.45</v>
      </c>
      <c r="DI1317" s="2">
        <v>50.9</v>
      </c>
      <c r="DJ1317">
        <v>-3.09</v>
      </c>
      <c r="DK1317">
        <v>0.95080931963971149</v>
      </c>
      <c r="DL1317">
        <v>1.020408163265306E-2</v>
      </c>
      <c r="DM1317">
        <v>0</v>
      </c>
      <c r="DN1317">
        <v>79</v>
      </c>
      <c r="DO1317">
        <v>6.7000000000000004E-2</v>
      </c>
      <c r="DP1317">
        <v>1256.1399999999999</v>
      </c>
      <c r="DQ1317" s="2">
        <v>0</v>
      </c>
      <c r="DR1317" s="2">
        <v>1216.94976015</v>
      </c>
      <c r="DS1317">
        <v>1.0712101185699464E-3</v>
      </c>
      <c r="DT1317">
        <v>4.0423940445251896</v>
      </c>
      <c r="DU1317">
        <v>4592366.6051556952</v>
      </c>
      <c r="DV1317">
        <v>1</v>
      </c>
    </row>
    <row r="1318" spans="1:126" x14ac:dyDescent="0.15">
      <c r="A1318" t="s">
        <v>2247</v>
      </c>
      <c r="B1318" t="s">
        <v>2313</v>
      </c>
      <c r="C1318">
        <v>27</v>
      </c>
      <c r="D1318">
        <v>79</v>
      </c>
      <c r="E1318" t="s">
        <v>2314</v>
      </c>
      <c r="F1318">
        <v>27079</v>
      </c>
      <c r="G1318" t="s">
        <v>6302</v>
      </c>
      <c r="H1318">
        <v>92.7</v>
      </c>
      <c r="I1318">
        <v>0.3</v>
      </c>
      <c r="J1318">
        <v>0.3</v>
      </c>
      <c r="K1318">
        <v>0.6</v>
      </c>
      <c r="L1318">
        <v>0.9</v>
      </c>
      <c r="M1318">
        <v>5.2</v>
      </c>
      <c r="N1318">
        <f t="shared" si="86"/>
        <v>8621.6800000000021</v>
      </c>
      <c r="O1318">
        <f t="shared" si="84"/>
        <v>1378.3199999999979</v>
      </c>
      <c r="P1318">
        <f t="shared" si="85"/>
        <v>1.6539839999999981</v>
      </c>
      <c r="Q1318" s="4">
        <v>27079</v>
      </c>
      <c r="R1318" s="5">
        <v>44.373424</v>
      </c>
      <c r="S1318" s="5">
        <v>-93.730142999999998</v>
      </c>
      <c r="T1318">
        <v>1</v>
      </c>
      <c r="U1318">
        <v>0.2162776444082132</v>
      </c>
      <c r="V1318">
        <v>27744</v>
      </c>
      <c r="W1318">
        <v>27717</v>
      </c>
      <c r="X1318">
        <v>27707</v>
      </c>
      <c r="Y1318">
        <v>27717</v>
      </c>
      <c r="Z1318">
        <v>14545</v>
      </c>
      <c r="AA1318">
        <v>27065</v>
      </c>
      <c r="AB1318">
        <v>12570.548999999999</v>
      </c>
      <c r="AC1318">
        <v>60632</v>
      </c>
      <c r="AD1318">
        <v>0</v>
      </c>
      <c r="AE1318">
        <v>0</v>
      </c>
      <c r="AF1318">
        <v>66</v>
      </c>
      <c r="AG1318">
        <v>1051</v>
      </c>
      <c r="AH1318">
        <v>6.2797335870599436E-2</v>
      </c>
      <c r="AI1318" s="3">
        <v>241870</v>
      </c>
      <c r="AJ1318" s="3">
        <v>287228.404783445</v>
      </c>
      <c r="AK1318">
        <v>80</v>
      </c>
      <c r="AL1318">
        <v>303296</v>
      </c>
      <c r="AM1318">
        <v>439312</v>
      </c>
      <c r="AN1318">
        <v>166244</v>
      </c>
      <c r="AO1318">
        <v>605556</v>
      </c>
      <c r="AP1318">
        <v>8</v>
      </c>
      <c r="AQ1318">
        <v>1</v>
      </c>
      <c r="AR1318">
        <v>9</v>
      </c>
      <c r="AS1318">
        <v>0.32471046650070357</v>
      </c>
      <c r="AT1318">
        <v>9</v>
      </c>
      <c r="AU1318">
        <v>40</v>
      </c>
      <c r="AV1318">
        <f t="shared" si="83"/>
        <v>49</v>
      </c>
      <c r="AW1318">
        <v>26518</v>
      </c>
      <c r="AX1318">
        <v>0.92999999999999994</v>
      </c>
      <c r="AY1318">
        <v>581544543.21839201</v>
      </c>
      <c r="AZ1318">
        <v>581544.54321839206</v>
      </c>
      <c r="BA1318">
        <v>23767.531118475901</v>
      </c>
      <c r="BB1318">
        <v>0.42074205983584095</v>
      </c>
      <c r="BC1318">
        <v>22430</v>
      </c>
      <c r="BD1318">
        <v>17530</v>
      </c>
      <c r="BE1318">
        <v>4900</v>
      </c>
      <c r="BF1318">
        <v>0.17661476355247982</v>
      </c>
      <c r="BG1318">
        <v>509566</v>
      </c>
      <c r="BH1318">
        <v>18.391236871548706</v>
      </c>
      <c r="BI1318">
        <v>3153</v>
      </c>
      <c r="BJ1318">
        <v>24</v>
      </c>
      <c r="BK1318">
        <v>8</v>
      </c>
      <c r="BL1318">
        <v>2</v>
      </c>
      <c r="BM1318">
        <v>0</v>
      </c>
      <c r="BN1318">
        <v>0</v>
      </c>
      <c r="BO1318">
        <v>2</v>
      </c>
      <c r="BP1318">
        <v>2</v>
      </c>
      <c r="BQ1318">
        <v>7</v>
      </c>
      <c r="BR1318">
        <v>4</v>
      </c>
      <c r="BS1318">
        <v>0</v>
      </c>
      <c r="BT1318">
        <v>28059</v>
      </c>
      <c r="BU1318">
        <v>0.81</v>
      </c>
      <c r="BV1318">
        <v>0.70076570000000005</v>
      </c>
      <c r="BW1318">
        <v>158</v>
      </c>
      <c r="BX1318">
        <v>1.7463200000000001</v>
      </c>
      <c r="BY1318">
        <v>0.61266229999999999</v>
      </c>
      <c r="BZ1318">
        <v>23</v>
      </c>
      <c r="CA1318">
        <v>12</v>
      </c>
      <c r="CB1318">
        <v>2</v>
      </c>
      <c r="CC1318">
        <v>0</v>
      </c>
      <c r="CD1318">
        <v>0</v>
      </c>
      <c r="CE1318">
        <v>2</v>
      </c>
      <c r="CF1318">
        <v>2</v>
      </c>
      <c r="CG1318">
        <v>5</v>
      </c>
      <c r="CH1318">
        <v>3</v>
      </c>
      <c r="CI1318">
        <v>0</v>
      </c>
      <c r="CJ1318">
        <v>27748</v>
      </c>
      <c r="CK1318">
        <v>1.7658930373360242</v>
      </c>
      <c r="CL1318">
        <v>0.80613523674603604</v>
      </c>
      <c r="CM1318">
        <v>138</v>
      </c>
      <c r="CN1318">
        <v>0.74335445018092938</v>
      </c>
      <c r="CO1318">
        <v>3262</v>
      </c>
      <c r="CP1318">
        <v>0.60217421400000004</v>
      </c>
      <c r="CQ1318">
        <v>7.1560526999999999E-2</v>
      </c>
      <c r="CR1318">
        <v>25273</v>
      </c>
      <c r="CS1318">
        <v>0.91400000000000003</v>
      </c>
      <c r="CT1318">
        <v>24748</v>
      </c>
      <c r="CU1318">
        <v>0.91856026177100003</v>
      </c>
      <c r="CV1318">
        <v>7</v>
      </c>
      <c r="CW1318">
        <v>8</v>
      </c>
      <c r="CX1318">
        <v>2</v>
      </c>
      <c r="CY1318">
        <v>763</v>
      </c>
      <c r="CZ1318">
        <v>1599</v>
      </c>
      <c r="DA1318" s="2">
        <v>13221</v>
      </c>
      <c r="DB1318" s="2">
        <v>2680</v>
      </c>
      <c r="DC1318" s="2">
        <v>158.22</v>
      </c>
      <c r="DD1318" s="2">
        <v>1275</v>
      </c>
      <c r="DE1318">
        <v>376</v>
      </c>
      <c r="DF1318">
        <v>44</v>
      </c>
      <c r="DG1318">
        <v>46.75</v>
      </c>
      <c r="DH1318">
        <v>21.57</v>
      </c>
      <c r="DI1318" s="2">
        <v>25.17</v>
      </c>
      <c r="DJ1318">
        <v>-2.17</v>
      </c>
      <c r="DK1318">
        <v>0.92795716707322118</v>
      </c>
      <c r="DL1318">
        <v>1.1417697431018078E-2</v>
      </c>
      <c r="DM1318">
        <v>0</v>
      </c>
      <c r="DN1318">
        <v>143.4</v>
      </c>
      <c r="DO1318">
        <v>0.46799999999999997</v>
      </c>
      <c r="DP1318">
        <v>20444.910000000003</v>
      </c>
      <c r="DQ1318" s="2">
        <v>0</v>
      </c>
      <c r="DR1318" s="2">
        <v>3959.7799206899999</v>
      </c>
      <c r="DS1318">
        <v>1.3018701811209083E-2</v>
      </c>
      <c r="DT1318">
        <v>2.7075369126465398</v>
      </c>
      <c r="DU1318">
        <v>821185.11545804492</v>
      </c>
      <c r="DV1318">
        <v>1</v>
      </c>
    </row>
    <row r="1319" spans="1:126" x14ac:dyDescent="0.15">
      <c r="A1319" t="s">
        <v>2247</v>
      </c>
      <c r="B1319" t="s">
        <v>337</v>
      </c>
      <c r="C1319">
        <v>27</v>
      </c>
      <c r="D1319">
        <v>81</v>
      </c>
      <c r="E1319" t="s">
        <v>2315</v>
      </c>
      <c r="F1319">
        <v>27081</v>
      </c>
      <c r="G1319" t="s">
        <v>6303</v>
      </c>
      <c r="H1319">
        <v>97.5</v>
      </c>
      <c r="I1319">
        <v>0.1</v>
      </c>
      <c r="J1319">
        <v>0.1</v>
      </c>
      <c r="K1319">
        <v>0.2</v>
      </c>
      <c r="L1319">
        <v>0.8</v>
      </c>
      <c r="M1319">
        <v>1.2</v>
      </c>
      <c r="N1319">
        <f t="shared" si="86"/>
        <v>9508.3900000000012</v>
      </c>
      <c r="O1319">
        <f t="shared" si="84"/>
        <v>491.60999999999876</v>
      </c>
      <c r="P1319">
        <f t="shared" si="85"/>
        <v>0.58993199999999868</v>
      </c>
      <c r="Q1319" s="4">
        <v>27081</v>
      </c>
      <c r="R1319" s="5">
        <v>44.408237999999997</v>
      </c>
      <c r="S1319" s="5">
        <v>-96.272031999999996</v>
      </c>
      <c r="T1319">
        <v>9</v>
      </c>
      <c r="U1319">
        <v>0.2805341158368343</v>
      </c>
      <c r="V1319">
        <v>5876</v>
      </c>
      <c r="W1319">
        <v>5821</v>
      </c>
      <c r="X1319">
        <v>5808</v>
      </c>
      <c r="Y1319">
        <v>5711</v>
      </c>
      <c r="Z1319">
        <v>2703</v>
      </c>
      <c r="AA1319">
        <v>27067</v>
      </c>
      <c r="AB1319">
        <v>2348.328</v>
      </c>
      <c r="AC1319">
        <v>49575</v>
      </c>
      <c r="AD1319">
        <v>2</v>
      </c>
      <c r="AE1319">
        <v>3.4435261707988982E-4</v>
      </c>
      <c r="AF1319">
        <v>10</v>
      </c>
      <c r="AG1319">
        <v>699</v>
      </c>
      <c r="AH1319">
        <v>1.4306151645207439E-2</v>
      </c>
      <c r="AI1319" s="3">
        <v>290940</v>
      </c>
      <c r="AJ1319" s="3">
        <v>343523.77519591001</v>
      </c>
      <c r="AK1319">
        <v>180</v>
      </c>
      <c r="AL1319">
        <v>351020.80000000005</v>
      </c>
      <c r="AM1319">
        <v>1729484</v>
      </c>
      <c r="AN1319">
        <v>156659</v>
      </c>
      <c r="AO1319">
        <v>1886143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6</v>
      </c>
      <c r="AV1319">
        <f t="shared" si="83"/>
        <v>6</v>
      </c>
      <c r="AW1319">
        <v>1984</v>
      </c>
      <c r="AX1319">
        <v>0.43000000000000005</v>
      </c>
      <c r="AY1319">
        <v>259838792.82362899</v>
      </c>
      <c r="AZ1319">
        <v>259838.79282362899</v>
      </c>
      <c r="BA1319">
        <v>40257.509325182997</v>
      </c>
      <c r="BB1319">
        <v>0.24840086154422183</v>
      </c>
      <c r="BC1319">
        <v>8756</v>
      </c>
      <c r="BD1319">
        <v>4799</v>
      </c>
      <c r="BE1319">
        <v>3957</v>
      </c>
      <c r="BF1319">
        <v>0.67341729067392786</v>
      </c>
      <c r="BG1319">
        <v>97551</v>
      </c>
      <c r="BH1319">
        <v>16.795971074380166</v>
      </c>
      <c r="BI1319">
        <v>1051</v>
      </c>
      <c r="BJ1319">
        <v>13</v>
      </c>
      <c r="BK1319">
        <v>3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2</v>
      </c>
      <c r="BS1319">
        <v>0</v>
      </c>
      <c r="BT1319">
        <v>5723</v>
      </c>
      <c r="BU1319">
        <v>0.73</v>
      </c>
      <c r="BV1319">
        <v>0.67691639999999997</v>
      </c>
      <c r="BW1319">
        <v>71</v>
      </c>
      <c r="BX1319">
        <v>3.3199369999999999</v>
      </c>
      <c r="BY1319">
        <v>2.793787</v>
      </c>
      <c r="BZ1319">
        <v>15</v>
      </c>
      <c r="CA1319">
        <v>2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2</v>
      </c>
      <c r="CI1319">
        <v>0</v>
      </c>
      <c r="CJ1319">
        <v>5804</v>
      </c>
      <c r="CK1319">
        <v>3.4458993797381119</v>
      </c>
      <c r="CL1319">
        <v>0.80745341614906829</v>
      </c>
      <c r="CM1319">
        <v>78</v>
      </c>
      <c r="CN1319">
        <v>3.7485697321386224</v>
      </c>
      <c r="CO1319">
        <v>606</v>
      </c>
      <c r="CP1319">
        <v>0.33554044599999999</v>
      </c>
      <c r="CQ1319">
        <v>0.243764758</v>
      </c>
      <c r="CR1319">
        <v>5241</v>
      </c>
      <c r="CS1319">
        <v>0.90900000000000003</v>
      </c>
      <c r="CT1319">
        <v>5194</v>
      </c>
      <c r="CU1319">
        <v>0.9220651101609999</v>
      </c>
      <c r="CV1319">
        <v>1</v>
      </c>
      <c r="CW1319">
        <v>2</v>
      </c>
      <c r="CX1319">
        <v>3</v>
      </c>
      <c r="CY1319">
        <v>687</v>
      </c>
      <c r="CZ1319">
        <v>1064</v>
      </c>
      <c r="DA1319" s="2">
        <v>3400</v>
      </c>
      <c r="DB1319" s="2">
        <v>480</v>
      </c>
      <c r="DC1319" s="2">
        <v>120.07</v>
      </c>
      <c r="DD1319" s="2">
        <v>163</v>
      </c>
      <c r="DE1319">
        <v>239</v>
      </c>
      <c r="DF1319">
        <v>26</v>
      </c>
      <c r="DH1319">
        <v>68.61</v>
      </c>
      <c r="DI1319" s="2">
        <v>17.149999999999999</v>
      </c>
      <c r="DJ1319">
        <v>-2.16</v>
      </c>
      <c r="DK1319">
        <v>0.91280676428129515</v>
      </c>
      <c r="DL1319">
        <v>2.8612303290414878E-3</v>
      </c>
      <c r="DM1319">
        <v>0</v>
      </c>
      <c r="DN1319">
        <v>231.8</v>
      </c>
      <c r="DO1319">
        <v>0.6409999999999999</v>
      </c>
      <c r="DP1319">
        <v>29465.95</v>
      </c>
      <c r="DQ1319" s="2">
        <v>0</v>
      </c>
      <c r="DR1319" s="2">
        <v>7433.1195745500008</v>
      </c>
      <c r="DS1319">
        <v>1.8168545770846263E-2</v>
      </c>
      <c r="DT1319">
        <v>2.58919299628722</v>
      </c>
      <c r="DU1319">
        <v>908860.59691113711</v>
      </c>
      <c r="DV1319">
        <v>1</v>
      </c>
    </row>
    <row r="1320" spans="1:126" x14ac:dyDescent="0.15">
      <c r="A1320" t="s">
        <v>2247</v>
      </c>
      <c r="B1320" t="s">
        <v>1487</v>
      </c>
      <c r="C1320">
        <v>27</v>
      </c>
      <c r="D1320">
        <v>83</v>
      </c>
      <c r="E1320" t="s">
        <v>2316</v>
      </c>
      <c r="F1320">
        <v>27083</v>
      </c>
      <c r="G1320" t="s">
        <v>6304</v>
      </c>
      <c r="H1320">
        <v>87.5</v>
      </c>
      <c r="I1320">
        <v>2.2000000000000002</v>
      </c>
      <c r="J1320">
        <v>0.3</v>
      </c>
      <c r="K1320">
        <v>2.6</v>
      </c>
      <c r="L1320">
        <v>1.3</v>
      </c>
      <c r="M1320">
        <v>6</v>
      </c>
      <c r="N1320">
        <f t="shared" si="86"/>
        <v>7705.63</v>
      </c>
      <c r="O1320">
        <f t="shared" si="84"/>
        <v>2294.37</v>
      </c>
      <c r="P1320">
        <f t="shared" si="85"/>
        <v>2.7532440000000009</v>
      </c>
      <c r="Q1320" s="4">
        <v>27083</v>
      </c>
      <c r="R1320" s="5">
        <v>44.409194999999997</v>
      </c>
      <c r="S1320" s="5">
        <v>-95.847268</v>
      </c>
      <c r="T1320">
        <v>7</v>
      </c>
      <c r="U1320">
        <v>0.10901343050568423</v>
      </c>
      <c r="V1320">
        <v>25714</v>
      </c>
      <c r="W1320">
        <v>25724</v>
      </c>
      <c r="X1320">
        <v>25699</v>
      </c>
      <c r="Y1320">
        <v>25771</v>
      </c>
      <c r="Z1320">
        <v>12775</v>
      </c>
      <c r="AA1320">
        <v>27069</v>
      </c>
      <c r="AB1320">
        <v>11277.571000000002</v>
      </c>
      <c r="AC1320">
        <v>51600</v>
      </c>
      <c r="AD1320">
        <v>1</v>
      </c>
      <c r="AE1320">
        <v>3.8912019922954199E-5</v>
      </c>
      <c r="AF1320">
        <v>16</v>
      </c>
      <c r="AG1320">
        <v>904</v>
      </c>
      <c r="AH1320">
        <v>1.7699115044247787E-2</v>
      </c>
      <c r="AI1320" s="3">
        <v>412896</v>
      </c>
      <c r="AJ1320" s="3">
        <v>457316.961815805</v>
      </c>
      <c r="AK1320">
        <v>240</v>
      </c>
      <c r="AL1320">
        <v>461753.59999999998</v>
      </c>
      <c r="AM1320">
        <v>1593059</v>
      </c>
      <c r="AN1320">
        <v>252826</v>
      </c>
      <c r="AO1320">
        <v>1845885</v>
      </c>
      <c r="AP1320">
        <v>8</v>
      </c>
      <c r="AQ1320">
        <v>1</v>
      </c>
      <c r="AR1320">
        <v>9</v>
      </c>
      <c r="AS1320">
        <v>0.34986782770953195</v>
      </c>
      <c r="AT1320">
        <v>9</v>
      </c>
      <c r="AU1320">
        <v>25</v>
      </c>
      <c r="AV1320">
        <f t="shared" si="83"/>
        <v>34</v>
      </c>
      <c r="AW1320">
        <v>18312</v>
      </c>
      <c r="AX1320">
        <v>0.73</v>
      </c>
      <c r="AY1320">
        <v>1864375736.59938</v>
      </c>
      <c r="AZ1320">
        <v>1864375.7365993799</v>
      </c>
      <c r="BA1320">
        <v>73233.714150174404</v>
      </c>
      <c r="BB1320">
        <v>0.13654913062983279</v>
      </c>
      <c r="BC1320">
        <v>26606</v>
      </c>
      <c r="BD1320">
        <v>10742</v>
      </c>
      <c r="BE1320">
        <v>15864</v>
      </c>
      <c r="BF1320">
        <v>0.61694018822431362</v>
      </c>
      <c r="BG1320">
        <v>811471</v>
      </c>
      <c r="BH1320">
        <v>31.575975718899567</v>
      </c>
      <c r="BI1320">
        <v>2874</v>
      </c>
      <c r="BJ1320">
        <v>31</v>
      </c>
      <c r="BK1320">
        <v>5</v>
      </c>
      <c r="BL1320">
        <v>3</v>
      </c>
      <c r="BM1320">
        <v>0</v>
      </c>
      <c r="BN1320">
        <v>0</v>
      </c>
      <c r="BO1320">
        <v>0</v>
      </c>
      <c r="BP1320">
        <v>2</v>
      </c>
      <c r="BQ1320">
        <v>2</v>
      </c>
      <c r="BR1320">
        <v>5</v>
      </c>
      <c r="BS1320">
        <v>0</v>
      </c>
      <c r="BT1320">
        <v>25074</v>
      </c>
      <c r="BU1320">
        <v>0.82</v>
      </c>
      <c r="BV1320">
        <v>0.66719170000000005</v>
      </c>
      <c r="BW1320">
        <v>240</v>
      </c>
      <c r="BX1320">
        <v>1.914334</v>
      </c>
      <c r="BY1320">
        <v>1.1460649999999999</v>
      </c>
      <c r="BZ1320">
        <v>27</v>
      </c>
      <c r="CA1320">
        <v>5</v>
      </c>
      <c r="CB1320">
        <v>3</v>
      </c>
      <c r="CC1320">
        <v>0</v>
      </c>
      <c r="CD1320">
        <v>0</v>
      </c>
      <c r="CE1320">
        <v>0</v>
      </c>
      <c r="CF1320">
        <v>2</v>
      </c>
      <c r="CG1320">
        <v>3</v>
      </c>
      <c r="CH1320">
        <v>5</v>
      </c>
      <c r="CI1320">
        <v>0</v>
      </c>
      <c r="CJ1320">
        <v>25713</v>
      </c>
      <c r="CK1320">
        <v>1.7500875043752186</v>
      </c>
      <c r="CL1320">
        <v>0.76729637658717864</v>
      </c>
      <c r="CM1320">
        <v>231</v>
      </c>
      <c r="CN1320">
        <v>1.2584736461713264</v>
      </c>
      <c r="CO1320">
        <v>3598</v>
      </c>
      <c r="CP1320">
        <v>0.22487438700000001</v>
      </c>
      <c r="CQ1320">
        <v>6.6804679000000006E-2</v>
      </c>
      <c r="CR1320">
        <v>22983</v>
      </c>
      <c r="CS1320">
        <v>0.89500000000000002</v>
      </c>
      <c r="CT1320">
        <v>23117</v>
      </c>
      <c r="CU1320">
        <v>0.92155548105899998</v>
      </c>
      <c r="CV1320">
        <v>37</v>
      </c>
      <c r="CW1320">
        <v>11</v>
      </c>
      <c r="CX1320">
        <v>23</v>
      </c>
      <c r="CY1320">
        <v>1146</v>
      </c>
      <c r="CZ1320">
        <v>1294</v>
      </c>
      <c r="DA1320" s="2">
        <v>19933</v>
      </c>
      <c r="DB1320" s="2">
        <v>2610</v>
      </c>
      <c r="DC1320" s="2">
        <v>172.64</v>
      </c>
      <c r="DD1320" s="2">
        <v>2647</v>
      </c>
      <c r="DE1320">
        <v>258</v>
      </c>
      <c r="DF1320">
        <v>12</v>
      </c>
      <c r="DG1320">
        <v>43.16</v>
      </c>
      <c r="DH1320">
        <v>19.62</v>
      </c>
      <c r="DI1320" s="2">
        <v>19.62</v>
      </c>
      <c r="DJ1320">
        <v>-2.7</v>
      </c>
      <c r="DK1320">
        <v>0.91036725955204212</v>
      </c>
      <c r="DL1320">
        <v>0</v>
      </c>
      <c r="DM1320">
        <v>0</v>
      </c>
      <c r="DN1320">
        <v>341.9</v>
      </c>
      <c r="DO1320">
        <v>0.73499999999999999</v>
      </c>
      <c r="DP1320">
        <v>14344.73</v>
      </c>
      <c r="DQ1320" s="2">
        <v>0</v>
      </c>
      <c r="DR1320" s="2">
        <v>7431.619786610001</v>
      </c>
      <c r="DS1320">
        <v>1.5193455306873905E-2</v>
      </c>
      <c r="DT1320">
        <v>2.39978976374063</v>
      </c>
      <c r="DU1320">
        <v>1108111.5626503853</v>
      </c>
      <c r="DV1320">
        <v>1</v>
      </c>
    </row>
    <row r="1321" spans="1:126" x14ac:dyDescent="0.15">
      <c r="A1321" t="s">
        <v>2247</v>
      </c>
      <c r="B1321" t="s">
        <v>2321</v>
      </c>
      <c r="C1321">
        <v>27</v>
      </c>
      <c r="D1321">
        <v>85</v>
      </c>
      <c r="E1321" t="s">
        <v>2322</v>
      </c>
      <c r="F1321">
        <v>27085</v>
      </c>
      <c r="G1321" t="s">
        <v>6305</v>
      </c>
      <c r="H1321">
        <v>92.8</v>
      </c>
      <c r="I1321">
        <v>0.5</v>
      </c>
      <c r="J1321">
        <v>0.2</v>
      </c>
      <c r="K1321">
        <v>0.7</v>
      </c>
      <c r="L1321">
        <v>0.8</v>
      </c>
      <c r="M1321">
        <v>4.9000000000000004</v>
      </c>
      <c r="N1321">
        <f t="shared" si="86"/>
        <v>8637.27</v>
      </c>
      <c r="O1321">
        <f t="shared" si="84"/>
        <v>1362.7299999999996</v>
      </c>
      <c r="P1321">
        <f t="shared" si="85"/>
        <v>1.6352760000000002</v>
      </c>
      <c r="Q1321" s="4">
        <v>27085</v>
      </c>
      <c r="R1321" s="5">
        <v>44.821657000000002</v>
      </c>
      <c r="S1321" s="5">
        <v>-94.272323</v>
      </c>
      <c r="T1321">
        <v>6</v>
      </c>
      <c r="U1321">
        <v>0.18292537673919096</v>
      </c>
      <c r="V1321">
        <v>36527</v>
      </c>
      <c r="W1321">
        <v>36172</v>
      </c>
      <c r="X1321">
        <v>36046</v>
      </c>
      <c r="Y1321">
        <v>35791</v>
      </c>
      <c r="Z1321">
        <v>18482</v>
      </c>
      <c r="AA1321">
        <v>27077</v>
      </c>
      <c r="AB1321">
        <v>15883.473</v>
      </c>
      <c r="AC1321">
        <v>56128</v>
      </c>
      <c r="AD1321">
        <v>1</v>
      </c>
      <c r="AE1321">
        <v>2.774232924596349E-5</v>
      </c>
      <c r="AF1321">
        <v>56</v>
      </c>
      <c r="AG1321">
        <v>966</v>
      </c>
      <c r="AH1321">
        <v>5.7971014492753624E-2</v>
      </c>
      <c r="AI1321" s="3">
        <v>263885</v>
      </c>
      <c r="AJ1321" s="3">
        <v>314540.89102795004</v>
      </c>
      <c r="AK1321">
        <v>103</v>
      </c>
      <c r="AL1321">
        <v>373132.79999999999</v>
      </c>
      <c r="AM1321">
        <v>493465</v>
      </c>
      <c r="AN1321">
        <v>200696</v>
      </c>
      <c r="AO1321">
        <v>694161</v>
      </c>
      <c r="AP1321" t="e">
        <v>#N/A</v>
      </c>
      <c r="AQ1321" t="e">
        <v>#N/A</v>
      </c>
      <c r="AR1321" t="e">
        <v>#N/A</v>
      </c>
      <c r="AS1321" t="e">
        <v>#N/A</v>
      </c>
      <c r="AT1321">
        <v>10</v>
      </c>
      <c r="AU1321">
        <v>33</v>
      </c>
      <c r="AV1321">
        <f t="shared" si="83"/>
        <v>43</v>
      </c>
      <c r="AW1321">
        <v>22995</v>
      </c>
      <c r="AX1321">
        <v>0.62</v>
      </c>
      <c r="AY1321">
        <v>411020943.04966998</v>
      </c>
      <c r="AZ1321">
        <v>411020.94304966996</v>
      </c>
      <c r="BA1321">
        <v>78882.362403240302</v>
      </c>
      <c r="BB1321">
        <v>0.12677105116199239</v>
      </c>
      <c r="BC1321">
        <v>41923</v>
      </c>
      <c r="BD1321">
        <v>2427</v>
      </c>
      <c r="BE1321">
        <v>39496</v>
      </c>
      <c r="BF1321">
        <v>1.0812823390916309</v>
      </c>
      <c r="BG1321">
        <v>115010</v>
      </c>
      <c r="BH1321">
        <v>3.1906452865782611</v>
      </c>
      <c r="BI1321">
        <v>3932</v>
      </c>
      <c r="BJ1321">
        <v>3</v>
      </c>
      <c r="BK1321">
        <v>2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5025</v>
      </c>
      <c r="BU1321">
        <v>0.81</v>
      </c>
      <c r="BV1321">
        <v>0.63358579999999998</v>
      </c>
      <c r="BW1321">
        <v>48</v>
      </c>
      <c r="BX1321">
        <v>1.1940299999999999</v>
      </c>
      <c r="BY1321">
        <v>0.40367740000000002</v>
      </c>
      <c r="BZ1321">
        <v>3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5525</v>
      </c>
      <c r="CK1321">
        <v>0.90497737556561086</v>
      </c>
      <c r="CL1321">
        <v>0.72781854569713145</v>
      </c>
      <c r="CM1321">
        <v>46</v>
      </c>
      <c r="CN1321">
        <v>0.22682203280235586</v>
      </c>
      <c r="CO1321">
        <v>3775</v>
      </c>
      <c r="CP1321">
        <v>0.71627380699999998</v>
      </c>
      <c r="CQ1321">
        <v>0.24274372599999999</v>
      </c>
      <c r="CR1321">
        <v>32732</v>
      </c>
      <c r="CS1321">
        <v>0.90400000000000003</v>
      </c>
      <c r="CT1321">
        <v>23297</v>
      </c>
      <c r="CU1321">
        <v>0.91698774080599998</v>
      </c>
      <c r="CV1321">
        <v>61</v>
      </c>
      <c r="CW1321">
        <v>26</v>
      </c>
      <c r="CX1321">
        <v>29</v>
      </c>
      <c r="CY1321">
        <v>865</v>
      </c>
      <c r="CZ1321">
        <v>1366</v>
      </c>
      <c r="DA1321" s="2">
        <v>23567</v>
      </c>
      <c r="DB1321" s="2">
        <v>3970</v>
      </c>
      <c r="DC1321" s="2">
        <v>90.38</v>
      </c>
      <c r="DD1321" s="2">
        <v>1478</v>
      </c>
      <c r="DE1321">
        <v>297</v>
      </c>
      <c r="DF1321">
        <v>24</v>
      </c>
      <c r="DG1321">
        <v>30.63</v>
      </c>
      <c r="DH1321">
        <v>11.14</v>
      </c>
      <c r="DI1321" s="2">
        <v>8.35</v>
      </c>
      <c r="DJ1321">
        <v>-2.93</v>
      </c>
      <c r="DK1321">
        <v>0.90082801220228503</v>
      </c>
      <c r="DL1321">
        <v>9.316770186335404E-3</v>
      </c>
      <c r="DM1321">
        <v>0</v>
      </c>
      <c r="DN1321">
        <v>231.7</v>
      </c>
      <c r="DO1321">
        <v>0.72900000000000009</v>
      </c>
      <c r="DP1321">
        <v>7522.5900000000011</v>
      </c>
      <c r="DQ1321" s="2">
        <v>0</v>
      </c>
      <c r="DR1321" s="2">
        <v>6577.1334713100032</v>
      </c>
      <c r="DS1321">
        <v>1.980444171814642E-2</v>
      </c>
      <c r="DT1321">
        <v>3.2263503500980901</v>
      </c>
      <c r="DU1321">
        <v>1203857.1399130805</v>
      </c>
      <c r="DV1321">
        <v>1</v>
      </c>
    </row>
    <row r="1322" spans="1:126" x14ac:dyDescent="0.15">
      <c r="A1322" t="s">
        <v>2247</v>
      </c>
      <c r="B1322" t="s">
        <v>2317</v>
      </c>
      <c r="C1322">
        <v>27</v>
      </c>
      <c r="D1322">
        <v>87</v>
      </c>
      <c r="E1322" t="s">
        <v>2318</v>
      </c>
      <c r="F1322">
        <v>27087</v>
      </c>
      <c r="G1322" t="s">
        <v>6306</v>
      </c>
      <c r="H1322">
        <v>49.8</v>
      </c>
      <c r="I1322">
        <v>0.2</v>
      </c>
      <c r="J1322">
        <v>39.700000000000003</v>
      </c>
      <c r="K1322">
        <v>0.1</v>
      </c>
      <c r="L1322">
        <v>8.4</v>
      </c>
      <c r="M1322">
        <v>1.8</v>
      </c>
      <c r="N1322">
        <f t="shared" si="86"/>
        <v>4129.9799999999996</v>
      </c>
      <c r="O1322">
        <f t="shared" si="84"/>
        <v>5870.02</v>
      </c>
      <c r="P1322">
        <f t="shared" si="85"/>
        <v>7.0440240000000029</v>
      </c>
      <c r="Q1322" s="4">
        <v>27087</v>
      </c>
      <c r="R1322" s="5">
        <v>47.328386999999999</v>
      </c>
      <c r="S1322" s="5">
        <v>-95.811088999999996</v>
      </c>
      <c r="T1322">
        <v>8</v>
      </c>
      <c r="U1322">
        <v>0.14539624435622162</v>
      </c>
      <c r="V1322">
        <v>5442</v>
      </c>
      <c r="W1322">
        <v>5486</v>
      </c>
      <c r="X1322">
        <v>5496</v>
      </c>
      <c r="Y1322">
        <v>5435</v>
      </c>
      <c r="Z1322">
        <v>2470</v>
      </c>
      <c r="AA1322">
        <v>27071</v>
      </c>
      <c r="AB1322">
        <v>1898.395</v>
      </c>
      <c r="AC1322">
        <v>41118</v>
      </c>
      <c r="AD1322">
        <v>2</v>
      </c>
      <c r="AE1322">
        <v>3.63901018922853E-4</v>
      </c>
      <c r="AF1322">
        <v>16</v>
      </c>
      <c r="AG1322">
        <v>310</v>
      </c>
      <c r="AH1322">
        <v>5.1612903225806452E-2</v>
      </c>
      <c r="AI1322" s="3">
        <v>215879</v>
      </c>
      <c r="AJ1322" s="3">
        <v>357041.11133122502</v>
      </c>
      <c r="AK1322">
        <v>313</v>
      </c>
      <c r="AL1322">
        <v>1160211.2</v>
      </c>
      <c r="AM1322">
        <v>3177017</v>
      </c>
      <c r="AN1322">
        <v>87320</v>
      </c>
      <c r="AO1322">
        <v>3264337</v>
      </c>
      <c r="AP1322">
        <v>0</v>
      </c>
      <c r="AQ1322">
        <v>0</v>
      </c>
      <c r="AR1322">
        <v>0</v>
      </c>
      <c r="AS1322">
        <v>0</v>
      </c>
      <c r="AT1322">
        <v>8</v>
      </c>
      <c r="AU1322">
        <v>66</v>
      </c>
      <c r="AV1322">
        <f t="shared" si="83"/>
        <v>74</v>
      </c>
      <c r="AW1322">
        <v>3059</v>
      </c>
      <c r="AX1322">
        <v>0.65999999999999992</v>
      </c>
      <c r="AY1322">
        <v>489561253.02646101</v>
      </c>
      <c r="AZ1322">
        <v>489561.253026461</v>
      </c>
      <c r="BA1322">
        <v>49000.315256954302</v>
      </c>
      <c r="BB1322">
        <v>0.20408031963795914</v>
      </c>
      <c r="BC1322">
        <v>5012</v>
      </c>
      <c r="BD1322">
        <v>1332</v>
      </c>
      <c r="BE1322">
        <v>3680</v>
      </c>
      <c r="BF1322">
        <v>0.67622197721425947</v>
      </c>
      <c r="BG1322">
        <v>237397</v>
      </c>
      <c r="BH1322">
        <v>43.194505094614264</v>
      </c>
      <c r="BI1322">
        <v>815</v>
      </c>
      <c r="BJ1322">
        <v>23</v>
      </c>
      <c r="BK1322">
        <v>10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2</v>
      </c>
      <c r="BS1322">
        <v>0</v>
      </c>
      <c r="BT1322">
        <v>9184</v>
      </c>
      <c r="BU1322">
        <v>0.8</v>
      </c>
      <c r="BV1322">
        <v>0.62809809999999999</v>
      </c>
      <c r="BW1322">
        <v>122</v>
      </c>
      <c r="BX1322">
        <v>3.919861</v>
      </c>
      <c r="BY1322">
        <v>3.1028699999999998</v>
      </c>
      <c r="BZ1322">
        <v>22</v>
      </c>
      <c r="CA1322">
        <v>9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0</v>
      </c>
      <c r="CJ1322">
        <v>9434</v>
      </c>
      <c r="CK1322">
        <v>3.6039855840576638</v>
      </c>
      <c r="CL1322">
        <v>0.87177583967340877</v>
      </c>
      <c r="CM1322">
        <v>105</v>
      </c>
      <c r="CN1322">
        <v>3.7316110754805023</v>
      </c>
      <c r="CO1322">
        <v>307</v>
      </c>
      <c r="CP1322">
        <v>-1.2058157281999999</v>
      </c>
      <c r="CQ1322">
        <v>-1.2854001740000001</v>
      </c>
      <c r="CR1322">
        <v>4687</v>
      </c>
      <c r="CS1322">
        <v>0.91200000000000003</v>
      </c>
      <c r="CT1322">
        <v>4675</v>
      </c>
      <c r="CU1322">
        <v>0.92639931578399992</v>
      </c>
      <c r="CX1322">
        <v>2</v>
      </c>
      <c r="CY1322">
        <v>277</v>
      </c>
      <c r="CZ1322">
        <v>439</v>
      </c>
      <c r="DA1322" s="2">
        <v>2848</v>
      </c>
      <c r="DB1322" s="2">
        <v>280</v>
      </c>
      <c r="DC1322" s="2">
        <v>137.93</v>
      </c>
      <c r="DD1322" s="2">
        <v>2814</v>
      </c>
      <c r="DE1322">
        <v>87</v>
      </c>
      <c r="DF1322">
        <v>20</v>
      </c>
      <c r="DG1322">
        <v>18.079999999999998</v>
      </c>
      <c r="DH1322">
        <v>18.079999999999998</v>
      </c>
      <c r="DI1322" s="2">
        <v>18.079999999999998</v>
      </c>
      <c r="DJ1322">
        <v>-3.09</v>
      </c>
      <c r="DK1322">
        <v>0.89678014072698131</v>
      </c>
      <c r="DL1322">
        <v>1.6129032258064516E-2</v>
      </c>
      <c r="DM1322">
        <v>0</v>
      </c>
      <c r="DN1322">
        <v>200.3</v>
      </c>
      <c r="DO1322">
        <v>0.53200000000000003</v>
      </c>
      <c r="DP1322">
        <v>6246.5999999999995</v>
      </c>
      <c r="DQ1322" s="2">
        <v>0</v>
      </c>
      <c r="DR1322" s="2">
        <v>21922.190247649985</v>
      </c>
      <c r="DS1322">
        <v>6.1780725843080267E-2</v>
      </c>
      <c r="DT1322">
        <v>2.8367538689654599</v>
      </c>
      <c r="DU1322">
        <v>3291233.6104170587</v>
      </c>
      <c r="DV1322">
        <v>1</v>
      </c>
    </row>
    <row r="1323" spans="1:126" x14ac:dyDescent="0.15">
      <c r="A1323" t="s">
        <v>2247</v>
      </c>
      <c r="B1323" t="s">
        <v>198</v>
      </c>
      <c r="C1323">
        <v>27</v>
      </c>
      <c r="D1323">
        <v>89</v>
      </c>
      <c r="E1323" t="s">
        <v>2319</v>
      </c>
      <c r="F1323">
        <v>27089</v>
      </c>
      <c r="G1323" t="s">
        <v>6307</v>
      </c>
      <c r="H1323">
        <v>94.8</v>
      </c>
      <c r="I1323">
        <v>0.3</v>
      </c>
      <c r="J1323">
        <v>0.5</v>
      </c>
      <c r="K1323">
        <v>0.2</v>
      </c>
      <c r="L1323">
        <v>0.7</v>
      </c>
      <c r="M1323">
        <v>3.6</v>
      </c>
      <c r="N1323">
        <f t="shared" si="86"/>
        <v>9000.869999999999</v>
      </c>
      <c r="O1323">
        <f t="shared" si="84"/>
        <v>999.13000000000102</v>
      </c>
      <c r="P1323">
        <f t="shared" si="85"/>
        <v>1.1989560000000017</v>
      </c>
      <c r="Q1323" s="4">
        <v>27089</v>
      </c>
      <c r="R1323" s="5">
        <v>48.362727999999997</v>
      </c>
      <c r="S1323" s="5">
        <v>-96.357760999999996</v>
      </c>
      <c r="T1323">
        <v>8</v>
      </c>
      <c r="U1323">
        <v>0.20210603332606353</v>
      </c>
      <c r="V1323">
        <v>9475</v>
      </c>
      <c r="W1323">
        <v>9447</v>
      </c>
      <c r="X1323">
        <v>9453</v>
      </c>
      <c r="Y1323">
        <v>9408</v>
      </c>
      <c r="Z1323">
        <v>4760</v>
      </c>
      <c r="AA1323">
        <v>27073</v>
      </c>
      <c r="AB1323">
        <v>4029.0919999999996</v>
      </c>
      <c r="AC1323">
        <v>54092</v>
      </c>
      <c r="AD1323">
        <v>0</v>
      </c>
      <c r="AE1323">
        <v>0</v>
      </c>
      <c r="AF1323">
        <v>20</v>
      </c>
      <c r="AG1323">
        <v>1148</v>
      </c>
      <c r="AH1323">
        <v>1.7421602787456445E-2</v>
      </c>
      <c r="AI1323" s="3">
        <v>820112</v>
      </c>
      <c r="AJ1323" s="3">
        <v>1136034.3827341751</v>
      </c>
      <c r="AK1323">
        <v>271</v>
      </c>
      <c r="AL1323">
        <v>466937.60000000003</v>
      </c>
      <c r="AM1323">
        <v>347713</v>
      </c>
      <c r="AN1323">
        <v>297289</v>
      </c>
      <c r="AO1323">
        <v>645002</v>
      </c>
      <c r="AP1323">
        <v>9</v>
      </c>
      <c r="AQ1323">
        <v>0</v>
      </c>
      <c r="AR1323">
        <v>9</v>
      </c>
      <c r="AS1323">
        <v>0.95268339155287396</v>
      </c>
      <c r="AT1323">
        <v>0</v>
      </c>
      <c r="AU1323">
        <v>1</v>
      </c>
      <c r="AV1323">
        <f t="shared" si="83"/>
        <v>1</v>
      </c>
      <c r="AW1323">
        <v>1701</v>
      </c>
      <c r="AX1323">
        <v>0.22999999999999998</v>
      </c>
      <c r="AY1323">
        <v>133889538.754465</v>
      </c>
      <c r="AZ1323">
        <v>133889.538754465</v>
      </c>
      <c r="BA1323">
        <v>6105.2743137363404</v>
      </c>
      <c r="BB1323">
        <v>1.6379280415788791</v>
      </c>
      <c r="BC1323">
        <v>8827</v>
      </c>
      <c r="BD1323">
        <v>0</v>
      </c>
      <c r="BE1323">
        <v>8827</v>
      </c>
      <c r="BF1323">
        <v>0.93160949868073883</v>
      </c>
      <c r="BG1323">
        <v>699743</v>
      </c>
      <c r="BH1323">
        <v>74.023378821538131</v>
      </c>
      <c r="BI1323">
        <v>1685</v>
      </c>
      <c r="BJ1323">
        <v>26</v>
      </c>
      <c r="BK1323">
        <v>9</v>
      </c>
      <c r="BL1323">
        <v>3</v>
      </c>
      <c r="BM1323">
        <v>0</v>
      </c>
      <c r="BN1323">
        <v>1</v>
      </c>
      <c r="BO1323">
        <v>2</v>
      </c>
      <c r="BP1323">
        <v>2</v>
      </c>
      <c r="BQ1323">
        <v>2</v>
      </c>
      <c r="BR1323">
        <v>3</v>
      </c>
      <c r="BS1323">
        <v>0</v>
      </c>
      <c r="BT1323">
        <v>20245</v>
      </c>
      <c r="BU1323">
        <v>0.82</v>
      </c>
      <c r="BV1323">
        <v>0.6662536</v>
      </c>
      <c r="BW1323">
        <v>178</v>
      </c>
      <c r="BX1323">
        <v>2.3709560000000001</v>
      </c>
      <c r="BY1323">
        <v>1.3908560000000001</v>
      </c>
      <c r="BZ1323">
        <v>27</v>
      </c>
      <c r="CA1323">
        <v>7</v>
      </c>
      <c r="CB1323">
        <v>2</v>
      </c>
      <c r="CC1323">
        <v>0</v>
      </c>
      <c r="CD1323">
        <v>1</v>
      </c>
      <c r="CE1323">
        <v>1</v>
      </c>
      <c r="CF1323">
        <v>2</v>
      </c>
      <c r="CG1323">
        <v>3</v>
      </c>
      <c r="CH1323">
        <v>3</v>
      </c>
      <c r="CI1323">
        <v>0</v>
      </c>
      <c r="CJ1323">
        <v>20206</v>
      </c>
      <c r="CK1323">
        <v>2.2765515193506878</v>
      </c>
      <c r="CL1323">
        <v>0.7984276042804106</v>
      </c>
      <c r="CM1323">
        <v>166</v>
      </c>
      <c r="CN1323">
        <v>1.7269565363518931</v>
      </c>
      <c r="CO1323">
        <v>1003</v>
      </c>
      <c r="CP1323">
        <v>0.20774561699999999</v>
      </c>
      <c r="CQ1323">
        <v>-3.4529129800000002E-2</v>
      </c>
      <c r="CR1323">
        <v>8513</v>
      </c>
      <c r="CS1323">
        <v>0.86</v>
      </c>
      <c r="CT1323">
        <v>32436</v>
      </c>
      <c r="CU1323">
        <v>0.87643578141000011</v>
      </c>
      <c r="CW1323">
        <v>2</v>
      </c>
      <c r="CY1323">
        <v>1164</v>
      </c>
      <c r="CZ1323">
        <v>1641</v>
      </c>
      <c r="DA1323" s="2">
        <v>4852</v>
      </c>
      <c r="DB1323" s="2">
        <v>855</v>
      </c>
      <c r="DC1323" s="2">
        <v>171.38</v>
      </c>
      <c r="DD1323" s="2">
        <v>227</v>
      </c>
      <c r="DE1323">
        <v>382</v>
      </c>
      <c r="DF1323">
        <v>32</v>
      </c>
      <c r="DG1323">
        <v>31.83</v>
      </c>
      <c r="DH1323">
        <v>10.61</v>
      </c>
      <c r="DI1323" s="2">
        <v>31.83</v>
      </c>
      <c r="DJ1323">
        <v>-4.05</v>
      </c>
      <c r="DK1323">
        <v>0.93654159431882478</v>
      </c>
      <c r="DL1323">
        <v>1.7421602787456446E-3</v>
      </c>
      <c r="DM1323">
        <v>0</v>
      </c>
      <c r="DN1323">
        <v>572</v>
      </c>
      <c r="DO1323">
        <v>0.48399999999999999</v>
      </c>
      <c r="DP1323">
        <v>104199.94</v>
      </c>
      <c r="DQ1323" s="2">
        <v>0</v>
      </c>
      <c r="DR1323" s="2">
        <v>10463.643430609991</v>
      </c>
      <c r="DS1323">
        <v>8.9227260197089469E-3</v>
      </c>
      <c r="DT1323">
        <v>4.7835910165403099</v>
      </c>
      <c r="DU1323">
        <v>2233638.5086448928</v>
      </c>
      <c r="DV1323">
        <v>0</v>
      </c>
    </row>
    <row r="1324" spans="1:126" x14ac:dyDescent="0.15">
      <c r="A1324" t="s">
        <v>2247</v>
      </c>
      <c r="B1324" t="s">
        <v>723</v>
      </c>
      <c r="C1324">
        <v>27</v>
      </c>
      <c r="D1324">
        <v>91</v>
      </c>
      <c r="E1324" t="s">
        <v>2320</v>
      </c>
      <c r="F1324">
        <v>27091</v>
      </c>
      <c r="G1324" t="s">
        <v>6308</v>
      </c>
      <c r="H1324">
        <v>94.8</v>
      </c>
      <c r="I1324">
        <v>0.3</v>
      </c>
      <c r="J1324">
        <v>0.3</v>
      </c>
      <c r="K1324">
        <v>0.5</v>
      </c>
      <c r="L1324">
        <v>0.5</v>
      </c>
      <c r="M1324">
        <v>3.6</v>
      </c>
      <c r="N1324">
        <f t="shared" si="86"/>
        <v>9000.6799999999985</v>
      </c>
      <c r="O1324">
        <f t="shared" si="84"/>
        <v>999.32000000000153</v>
      </c>
      <c r="P1324">
        <f t="shared" si="85"/>
        <v>1.1991840000000022</v>
      </c>
      <c r="Q1324" s="4">
        <v>27091</v>
      </c>
      <c r="R1324" s="5">
        <v>43.677118</v>
      </c>
      <c r="S1324" s="5">
        <v>-94.537251999999995</v>
      </c>
      <c r="T1324">
        <v>7</v>
      </c>
      <c r="U1324">
        <v>0.28098216784034169</v>
      </c>
      <c r="V1324">
        <v>20727</v>
      </c>
      <c r="W1324">
        <v>20515</v>
      </c>
      <c r="X1324">
        <v>20350</v>
      </c>
      <c r="Y1324">
        <v>20020</v>
      </c>
      <c r="Z1324">
        <v>10157</v>
      </c>
      <c r="AA1324">
        <v>27075</v>
      </c>
      <c r="AB1324">
        <v>8433.9789999999994</v>
      </c>
      <c r="AC1324">
        <v>51391</v>
      </c>
      <c r="AD1324">
        <v>3</v>
      </c>
      <c r="AE1324">
        <v>1.4742014742014743E-4</v>
      </c>
      <c r="AF1324">
        <v>18</v>
      </c>
      <c r="AG1324">
        <v>897</v>
      </c>
      <c r="AH1324">
        <v>2.0066889632107024E-2</v>
      </c>
      <c r="AI1324" s="3">
        <v>428672</v>
      </c>
      <c r="AJ1324" s="3">
        <v>455902.99834162503</v>
      </c>
      <c r="AK1324">
        <v>229</v>
      </c>
      <c r="AL1324">
        <v>323648</v>
      </c>
      <c r="AM1324">
        <v>660560</v>
      </c>
      <c r="AN1324">
        <v>269930</v>
      </c>
      <c r="AO1324">
        <v>930490</v>
      </c>
      <c r="AP1324">
        <v>7</v>
      </c>
      <c r="AQ1324">
        <v>1</v>
      </c>
      <c r="AR1324">
        <v>8</v>
      </c>
      <c r="AS1324">
        <v>0.3899585669022666</v>
      </c>
      <c r="AT1324">
        <v>3</v>
      </c>
      <c r="AU1324">
        <v>14</v>
      </c>
      <c r="AV1324">
        <f t="shared" si="83"/>
        <v>17</v>
      </c>
      <c r="AW1324">
        <v>11678</v>
      </c>
      <c r="AX1324">
        <v>0.61</v>
      </c>
      <c r="AY1324">
        <v>1922567041.8157001</v>
      </c>
      <c r="AZ1324">
        <v>1922567.0418157</v>
      </c>
      <c r="BA1324">
        <v>55196.035825893297</v>
      </c>
      <c r="BB1324">
        <v>0.18117243114239825</v>
      </c>
      <c r="BC1324">
        <v>18255</v>
      </c>
      <c r="BD1324">
        <v>2482</v>
      </c>
      <c r="BE1324">
        <v>15773</v>
      </c>
      <c r="BF1324">
        <v>0.76098808317653299</v>
      </c>
      <c r="BG1324">
        <v>885377</v>
      </c>
      <c r="BH1324">
        <v>43.507469287469284</v>
      </c>
      <c r="BI1324">
        <v>2931</v>
      </c>
      <c r="BJ1324">
        <v>35</v>
      </c>
      <c r="BK1324">
        <v>12</v>
      </c>
      <c r="BL1324">
        <v>2</v>
      </c>
      <c r="BM1324">
        <v>0</v>
      </c>
      <c r="BN1324">
        <v>1</v>
      </c>
      <c r="BO1324">
        <v>0</v>
      </c>
      <c r="BP1324">
        <v>2</v>
      </c>
      <c r="BQ1324">
        <v>11</v>
      </c>
      <c r="BR1324">
        <v>4</v>
      </c>
      <c r="BS1324">
        <v>0</v>
      </c>
      <c r="BT1324">
        <v>36939</v>
      </c>
      <c r="BU1324">
        <v>0.85</v>
      </c>
      <c r="BV1324">
        <v>0.68457029999999996</v>
      </c>
      <c r="BW1324">
        <v>266</v>
      </c>
      <c r="BX1324">
        <v>1.813801</v>
      </c>
      <c r="BY1324">
        <v>0.78657049999999995</v>
      </c>
      <c r="BZ1324">
        <v>40</v>
      </c>
      <c r="CA1324">
        <v>14</v>
      </c>
      <c r="CB1324">
        <v>2</v>
      </c>
      <c r="CC1324">
        <v>0</v>
      </c>
      <c r="CD1324">
        <v>1</v>
      </c>
      <c r="CE1324">
        <v>0</v>
      </c>
      <c r="CF1324">
        <v>1</v>
      </c>
      <c r="CG1324">
        <v>6</v>
      </c>
      <c r="CH1324">
        <v>3</v>
      </c>
      <c r="CI1324">
        <v>0</v>
      </c>
      <c r="CJ1324">
        <v>35891</v>
      </c>
      <c r="CK1324">
        <v>1.8667632554122202</v>
      </c>
      <c r="CL1324">
        <v>0.79164533196791265</v>
      </c>
      <c r="CM1324">
        <v>250</v>
      </c>
      <c r="CN1324">
        <v>1.1044325148600693</v>
      </c>
      <c r="CO1324">
        <v>2115</v>
      </c>
      <c r="CP1324">
        <v>-0.1628517511</v>
      </c>
      <c r="CQ1324">
        <v>2.2866270000000001E-2</v>
      </c>
      <c r="CR1324">
        <v>18062</v>
      </c>
      <c r="CS1324">
        <v>0.90400000000000003</v>
      </c>
      <c r="CT1324">
        <v>32473</v>
      </c>
      <c r="CU1324">
        <v>0.91571881409699996</v>
      </c>
      <c r="CV1324">
        <v>18</v>
      </c>
      <c r="CW1324">
        <v>12</v>
      </c>
      <c r="CX1324">
        <v>18</v>
      </c>
      <c r="CY1324">
        <v>1010</v>
      </c>
      <c r="CZ1324">
        <v>1345</v>
      </c>
      <c r="DA1324" s="2">
        <v>12909</v>
      </c>
      <c r="DB1324" s="2">
        <v>1915</v>
      </c>
      <c r="DC1324" s="2">
        <v>164.26</v>
      </c>
      <c r="DD1324" s="2">
        <v>488</v>
      </c>
      <c r="DE1324">
        <v>309</v>
      </c>
      <c r="DF1324">
        <v>32</v>
      </c>
      <c r="DG1324">
        <v>44.07</v>
      </c>
      <c r="DH1324">
        <v>24.48</v>
      </c>
      <c r="DI1324" s="2">
        <v>39.17</v>
      </c>
      <c r="DJ1324">
        <v>-2.48</v>
      </c>
      <c r="DK1324">
        <v>0.83754012391758736</v>
      </c>
      <c r="DL1324">
        <v>4.459308807134894E-3</v>
      </c>
      <c r="DM1324">
        <v>0</v>
      </c>
      <c r="DN1324">
        <v>341.4</v>
      </c>
      <c r="DO1324">
        <v>0.74199999999999999</v>
      </c>
      <c r="DP1324">
        <v>5888.7999999999993</v>
      </c>
      <c r="DQ1324" s="2">
        <v>0</v>
      </c>
      <c r="DR1324" s="2">
        <v>6671.0790324899981</v>
      </c>
      <c r="DS1324">
        <v>1.4284485464346196E-2</v>
      </c>
      <c r="DT1324">
        <v>2.1350950809351201</v>
      </c>
      <c r="DU1324">
        <v>691019.25275448977</v>
      </c>
      <c r="DV1324">
        <v>1</v>
      </c>
    </row>
    <row r="1325" spans="1:126" x14ac:dyDescent="0.15">
      <c r="A1325" t="s">
        <v>2247</v>
      </c>
      <c r="B1325" t="s">
        <v>2323</v>
      </c>
      <c r="C1325">
        <v>27</v>
      </c>
      <c r="D1325">
        <v>93</v>
      </c>
      <c r="E1325" t="s">
        <v>2324</v>
      </c>
      <c r="F1325">
        <v>27093</v>
      </c>
      <c r="G1325" t="s">
        <v>6309</v>
      </c>
      <c r="H1325">
        <v>95.4</v>
      </c>
      <c r="I1325">
        <v>0.3</v>
      </c>
      <c r="J1325">
        <v>0.1</v>
      </c>
      <c r="K1325">
        <v>0.3</v>
      </c>
      <c r="L1325">
        <v>0.6</v>
      </c>
      <c r="M1325">
        <v>3.3</v>
      </c>
      <c r="N1325">
        <f t="shared" si="86"/>
        <v>9112.6000000000022</v>
      </c>
      <c r="O1325">
        <f t="shared" si="84"/>
        <v>887.39999999999782</v>
      </c>
      <c r="P1325">
        <f t="shared" si="85"/>
        <v>1.0648799999999978</v>
      </c>
      <c r="Q1325" s="4">
        <v>27093</v>
      </c>
      <c r="R1325" s="5">
        <v>45.123154999999997</v>
      </c>
      <c r="S1325" s="5">
        <v>-94.527345999999994</v>
      </c>
      <c r="T1325">
        <v>6</v>
      </c>
      <c r="U1325">
        <v>0.152139535457152</v>
      </c>
      <c r="V1325">
        <v>23262</v>
      </c>
      <c r="W1325">
        <v>23147</v>
      </c>
      <c r="X1325">
        <v>23129</v>
      </c>
      <c r="Y1325">
        <v>23059</v>
      </c>
      <c r="Z1325">
        <v>11701</v>
      </c>
      <c r="AA1325">
        <v>27079</v>
      </c>
      <c r="AB1325">
        <v>9730.9920000000002</v>
      </c>
      <c r="AC1325">
        <v>55042</v>
      </c>
      <c r="AD1325">
        <v>1</v>
      </c>
      <c r="AE1325">
        <v>4.3235764624497387E-5</v>
      </c>
      <c r="AF1325">
        <v>66</v>
      </c>
      <c r="AG1325">
        <v>1147</v>
      </c>
      <c r="AH1325">
        <v>5.7541412380122059E-2</v>
      </c>
      <c r="AI1325" s="3">
        <v>303795</v>
      </c>
      <c r="AJ1325" s="3">
        <v>389234.00385880005</v>
      </c>
      <c r="AK1325">
        <v>96</v>
      </c>
      <c r="AL1325">
        <v>412870.40000000002</v>
      </c>
      <c r="AM1325">
        <v>2414364</v>
      </c>
      <c r="AN1325">
        <v>203353</v>
      </c>
      <c r="AO1325">
        <v>2617717</v>
      </c>
      <c r="AP1325">
        <v>5</v>
      </c>
      <c r="AQ1325">
        <v>1</v>
      </c>
      <c r="AR1325">
        <v>6</v>
      </c>
      <c r="AS1325">
        <v>0.25921285695770513</v>
      </c>
      <c r="AT1325">
        <v>7</v>
      </c>
      <c r="AU1325">
        <v>49</v>
      </c>
      <c r="AV1325">
        <f t="shared" si="83"/>
        <v>56</v>
      </c>
      <c r="AW1325">
        <v>11141</v>
      </c>
      <c r="AX1325">
        <v>0.5</v>
      </c>
      <c r="AY1325">
        <v>995900776.40074599</v>
      </c>
      <c r="AZ1325">
        <v>995900.77640074596</v>
      </c>
      <c r="BA1325">
        <v>44203.179474242599</v>
      </c>
      <c r="BB1325">
        <v>0.22622807044518251</v>
      </c>
      <c r="BC1325">
        <v>25719</v>
      </c>
      <c r="BD1325">
        <v>13146</v>
      </c>
      <c r="BE1325">
        <v>12573</v>
      </c>
      <c r="BF1325">
        <v>0.54049522826928043</v>
      </c>
      <c r="BG1325">
        <v>406584</v>
      </c>
      <c r="BH1325">
        <v>17.578970124086645</v>
      </c>
      <c r="BI1325">
        <v>2837</v>
      </c>
      <c r="BJ1325">
        <v>27</v>
      </c>
      <c r="BK1325">
        <v>9</v>
      </c>
      <c r="BL1325">
        <v>2</v>
      </c>
      <c r="BM1325">
        <v>0</v>
      </c>
      <c r="BN1325">
        <v>0</v>
      </c>
      <c r="BO1325">
        <v>0</v>
      </c>
      <c r="BP1325">
        <v>1</v>
      </c>
      <c r="BQ1325">
        <v>4</v>
      </c>
      <c r="BR1325">
        <v>0</v>
      </c>
      <c r="BS1325">
        <v>0</v>
      </c>
      <c r="BT1325">
        <v>23154</v>
      </c>
      <c r="BU1325">
        <v>0.82</v>
      </c>
      <c r="BV1325">
        <v>0.7117327</v>
      </c>
      <c r="BW1325">
        <v>151</v>
      </c>
      <c r="BX1325">
        <v>1.8571310000000001</v>
      </c>
      <c r="BY1325">
        <v>0.88105840000000002</v>
      </c>
      <c r="BZ1325">
        <v>26</v>
      </c>
      <c r="CA1325">
        <v>8</v>
      </c>
      <c r="CB1325">
        <v>2</v>
      </c>
      <c r="CC1325">
        <v>0</v>
      </c>
      <c r="CD1325">
        <v>0</v>
      </c>
      <c r="CE1325">
        <v>0</v>
      </c>
      <c r="CF1325">
        <v>1</v>
      </c>
      <c r="CG1325">
        <v>3</v>
      </c>
      <c r="CH1325">
        <v>1</v>
      </c>
      <c r="CI1325">
        <v>0</v>
      </c>
      <c r="CJ1325">
        <v>23148</v>
      </c>
      <c r="CK1325">
        <v>1.7712113357525487</v>
      </c>
      <c r="CL1325">
        <v>0.80540718760303331</v>
      </c>
      <c r="CM1325">
        <v>149</v>
      </c>
      <c r="CN1325">
        <v>0.9942012465822887</v>
      </c>
      <c r="CO1325">
        <v>2348</v>
      </c>
      <c r="CP1325">
        <v>0.28224274399999999</v>
      </c>
      <c r="CQ1325">
        <v>-5.5634867900000003E-2</v>
      </c>
      <c r="CR1325">
        <v>20962</v>
      </c>
      <c r="CS1325">
        <v>0.90799999999999992</v>
      </c>
      <c r="CT1325">
        <v>20703</v>
      </c>
      <c r="CU1325">
        <v>0.92275036009400002</v>
      </c>
      <c r="CV1325">
        <v>10</v>
      </c>
      <c r="CW1325">
        <v>7</v>
      </c>
      <c r="CX1325">
        <v>12</v>
      </c>
      <c r="CY1325">
        <v>1115</v>
      </c>
      <c r="CZ1325">
        <v>1708</v>
      </c>
      <c r="DA1325" s="2">
        <v>11606</v>
      </c>
      <c r="DB1325" s="2">
        <v>1855</v>
      </c>
      <c r="DC1325" s="2">
        <v>190.32</v>
      </c>
      <c r="DD1325" s="2">
        <v>624</v>
      </c>
      <c r="DE1325">
        <v>423</v>
      </c>
      <c r="DF1325">
        <v>52</v>
      </c>
      <c r="DG1325">
        <v>25.95</v>
      </c>
      <c r="DH1325">
        <v>12.98</v>
      </c>
      <c r="DI1325" s="2">
        <v>25.95</v>
      </c>
      <c r="DJ1325">
        <v>-2.65</v>
      </c>
      <c r="DK1325">
        <v>0.93219769910630523</v>
      </c>
      <c r="DL1325">
        <v>1.4821272885789015E-2</v>
      </c>
      <c r="DM1325">
        <v>0</v>
      </c>
      <c r="DN1325">
        <v>224.1</v>
      </c>
      <c r="DO1325">
        <v>0.55000000000000004</v>
      </c>
      <c r="DP1325">
        <v>19180.069999999996</v>
      </c>
      <c r="DQ1325" s="2">
        <v>0</v>
      </c>
      <c r="DR1325" s="2">
        <v>13398.045658019988</v>
      </c>
      <c r="DS1325">
        <v>3.2266306654785762E-2</v>
      </c>
      <c r="DT1325">
        <v>3.1828131379274001</v>
      </c>
      <c r="DU1325">
        <v>1314089.3333813408</v>
      </c>
      <c r="DV1325">
        <v>1</v>
      </c>
    </row>
    <row r="1326" spans="1:126" x14ac:dyDescent="0.15">
      <c r="A1326" t="s">
        <v>2247</v>
      </c>
      <c r="B1326" t="s">
        <v>2325</v>
      </c>
      <c r="C1326">
        <v>27</v>
      </c>
      <c r="D1326">
        <v>95</v>
      </c>
      <c r="E1326" t="s">
        <v>2326</v>
      </c>
      <c r="F1326">
        <v>27095</v>
      </c>
      <c r="G1326" t="s">
        <v>6310</v>
      </c>
      <c r="H1326">
        <v>90.4</v>
      </c>
      <c r="I1326">
        <v>0.4</v>
      </c>
      <c r="J1326">
        <v>5.9</v>
      </c>
      <c r="K1326">
        <v>0.3</v>
      </c>
      <c r="L1326">
        <v>1.6</v>
      </c>
      <c r="M1326">
        <v>1.4</v>
      </c>
      <c r="N1326">
        <f t="shared" si="86"/>
        <v>8211.74</v>
      </c>
      <c r="O1326">
        <f t="shared" si="84"/>
        <v>1788.2600000000002</v>
      </c>
      <c r="P1326">
        <f t="shared" si="85"/>
        <v>2.1459120000000009</v>
      </c>
      <c r="Q1326" s="4">
        <v>27095</v>
      </c>
      <c r="R1326" s="5">
        <v>45.929043</v>
      </c>
      <c r="S1326" s="5">
        <v>-93.632996000000006</v>
      </c>
      <c r="T1326">
        <v>1</v>
      </c>
      <c r="U1326">
        <v>0.14419037549126065</v>
      </c>
      <c r="V1326">
        <v>26004</v>
      </c>
      <c r="W1326">
        <v>25891</v>
      </c>
      <c r="X1326">
        <v>25809</v>
      </c>
      <c r="Y1326">
        <v>25481</v>
      </c>
      <c r="Z1326">
        <v>13165</v>
      </c>
      <c r="AA1326">
        <v>27081</v>
      </c>
      <c r="AB1326">
        <v>10388.048999999999</v>
      </c>
      <c r="AC1326">
        <v>49094</v>
      </c>
      <c r="AD1326">
        <v>2</v>
      </c>
      <c r="AE1326">
        <v>7.7492347630671464E-5</v>
      </c>
      <c r="AF1326">
        <v>91</v>
      </c>
      <c r="AG1326">
        <v>731</v>
      </c>
      <c r="AH1326">
        <v>0.12448700410396717</v>
      </c>
      <c r="AI1326" s="3">
        <v>127834</v>
      </c>
      <c r="AJ1326" s="3">
        <v>366278.39612464001</v>
      </c>
      <c r="AK1326">
        <v>90</v>
      </c>
      <c r="AL1326">
        <v>436352</v>
      </c>
      <c r="AM1326">
        <v>1798907</v>
      </c>
      <c r="AN1326">
        <v>56598</v>
      </c>
      <c r="AO1326">
        <v>1855505</v>
      </c>
      <c r="AP1326">
        <v>1</v>
      </c>
      <c r="AQ1326">
        <v>2</v>
      </c>
      <c r="AR1326">
        <v>3</v>
      </c>
      <c r="AS1326">
        <v>0.11587037966861072</v>
      </c>
      <c r="AT1326">
        <v>2</v>
      </c>
      <c r="AU1326">
        <v>41</v>
      </c>
      <c r="AV1326">
        <f t="shared" si="83"/>
        <v>43</v>
      </c>
      <c r="AW1326">
        <v>13504</v>
      </c>
      <c r="AX1326">
        <v>0.5</v>
      </c>
      <c r="AY1326">
        <v>1002912030.33758</v>
      </c>
      <c r="AZ1326">
        <v>1002912.03033758</v>
      </c>
      <c r="BA1326">
        <v>45083.211121308101</v>
      </c>
      <c r="BB1326">
        <v>0.22181206154753264</v>
      </c>
      <c r="BC1326">
        <v>23333</v>
      </c>
      <c r="BD1326">
        <v>12820</v>
      </c>
      <c r="BE1326">
        <v>10513</v>
      </c>
      <c r="BF1326">
        <v>0.40428395631441316</v>
      </c>
      <c r="BG1326">
        <v>420735</v>
      </c>
      <c r="BH1326">
        <v>16.301871440195281</v>
      </c>
      <c r="BI1326">
        <v>2540</v>
      </c>
      <c r="BJ1326">
        <v>34</v>
      </c>
      <c r="BK1326">
        <v>11</v>
      </c>
      <c r="BL1326">
        <v>2</v>
      </c>
      <c r="BM1326">
        <v>0</v>
      </c>
      <c r="BN1326">
        <v>0</v>
      </c>
      <c r="BO1326">
        <v>0</v>
      </c>
      <c r="BP1326">
        <v>3</v>
      </c>
      <c r="BQ1326">
        <v>3</v>
      </c>
      <c r="BR1326">
        <v>3</v>
      </c>
      <c r="BS1326">
        <v>0</v>
      </c>
      <c r="BT1326">
        <v>26383</v>
      </c>
      <c r="BU1326">
        <v>0.8</v>
      </c>
      <c r="BV1326">
        <v>0.6716588</v>
      </c>
      <c r="BW1326">
        <v>165</v>
      </c>
      <c r="BX1326">
        <v>2.122579</v>
      </c>
      <c r="BY1326">
        <v>0.86170480000000005</v>
      </c>
      <c r="BZ1326">
        <v>34</v>
      </c>
      <c r="CA1326">
        <v>8</v>
      </c>
      <c r="CB1326">
        <v>2</v>
      </c>
      <c r="CC1326">
        <v>0</v>
      </c>
      <c r="CD1326">
        <v>0</v>
      </c>
      <c r="CE1326">
        <v>0</v>
      </c>
      <c r="CF1326">
        <v>3</v>
      </c>
      <c r="CG1326">
        <v>3</v>
      </c>
      <c r="CH1326">
        <v>7</v>
      </c>
      <c r="CI1326">
        <v>0</v>
      </c>
      <c r="CJ1326">
        <v>25794</v>
      </c>
      <c r="CK1326">
        <v>2.209816236334031</v>
      </c>
      <c r="CL1326">
        <v>0.76816101396549696</v>
      </c>
      <c r="CM1326">
        <v>165</v>
      </c>
      <c r="CN1326">
        <v>1.234448882572323</v>
      </c>
      <c r="CO1326">
        <v>2042</v>
      </c>
      <c r="CP1326">
        <v>-1.1794689576999999</v>
      </c>
      <c r="CQ1326">
        <v>-0.47118429690000002</v>
      </c>
      <c r="CR1326">
        <v>22738</v>
      </c>
      <c r="CS1326">
        <v>0.88200000000000001</v>
      </c>
      <c r="CT1326">
        <v>22675</v>
      </c>
      <c r="CU1326">
        <v>0.90223482546800005</v>
      </c>
      <c r="CV1326">
        <v>47</v>
      </c>
      <c r="CW1326">
        <v>13</v>
      </c>
      <c r="CX1326">
        <v>22</v>
      </c>
      <c r="CY1326">
        <v>369</v>
      </c>
      <c r="CZ1326">
        <v>1078</v>
      </c>
      <c r="DA1326" s="2">
        <v>14148</v>
      </c>
      <c r="DB1326" s="2">
        <v>1890</v>
      </c>
      <c r="DC1326" s="2">
        <v>116.13</v>
      </c>
      <c r="DD1326" s="2">
        <v>2245</v>
      </c>
      <c r="DE1326">
        <v>342</v>
      </c>
      <c r="DF1326">
        <v>15</v>
      </c>
      <c r="DG1326">
        <v>15.48</v>
      </c>
      <c r="DH1326">
        <v>11.61</v>
      </c>
      <c r="DI1326" s="2">
        <v>19.36</v>
      </c>
      <c r="DJ1326">
        <v>-1.74</v>
      </c>
      <c r="DK1326">
        <v>0.99188791714254421</v>
      </c>
      <c r="DL1326">
        <v>4.1039671682626538E-3</v>
      </c>
      <c r="DM1326">
        <v>0</v>
      </c>
      <c r="DN1326">
        <v>151.9</v>
      </c>
      <c r="DO1326">
        <v>0.33700000000000002</v>
      </c>
      <c r="DP1326">
        <v>715.94</v>
      </c>
      <c r="DQ1326" s="2">
        <v>0</v>
      </c>
      <c r="DR1326" s="2">
        <v>1461.5812728400001</v>
      </c>
      <c r="DS1326">
        <v>3.3495476993588664E-3</v>
      </c>
      <c r="DT1326">
        <v>5.3970406957935797</v>
      </c>
      <c r="DU1326">
        <v>2355009.50169092</v>
      </c>
      <c r="DV1326">
        <v>1</v>
      </c>
    </row>
    <row r="1327" spans="1:126" x14ac:dyDescent="0.15">
      <c r="A1327" t="s">
        <v>2247</v>
      </c>
      <c r="B1327" t="s">
        <v>2327</v>
      </c>
      <c r="C1327">
        <v>27</v>
      </c>
      <c r="D1327">
        <v>97</v>
      </c>
      <c r="E1327" t="s">
        <v>2328</v>
      </c>
      <c r="F1327">
        <v>27097</v>
      </c>
      <c r="G1327" t="s">
        <v>6311</v>
      </c>
      <c r="H1327">
        <v>96.9</v>
      </c>
      <c r="I1327">
        <v>0.4</v>
      </c>
      <c r="J1327">
        <v>0.2</v>
      </c>
      <c r="K1327">
        <v>0.3</v>
      </c>
      <c r="L1327">
        <v>1</v>
      </c>
      <c r="M1327">
        <v>1.2</v>
      </c>
      <c r="N1327">
        <f t="shared" si="86"/>
        <v>9392.340000000002</v>
      </c>
      <c r="O1327">
        <f t="shared" si="84"/>
        <v>607.65999999999804</v>
      </c>
      <c r="P1327">
        <f t="shared" si="85"/>
        <v>0.72919199999999795</v>
      </c>
      <c r="Q1327" s="4">
        <v>27097</v>
      </c>
      <c r="R1327" s="5">
        <v>46.020484000000003</v>
      </c>
      <c r="S1327" s="5">
        <v>-94.266619000000006</v>
      </c>
      <c r="T1327">
        <v>6</v>
      </c>
      <c r="U1327">
        <v>0.14916791361877668</v>
      </c>
      <c r="V1327">
        <v>33173</v>
      </c>
      <c r="W1327">
        <v>33054</v>
      </c>
      <c r="X1327">
        <v>32962</v>
      </c>
      <c r="Y1327">
        <v>32756</v>
      </c>
      <c r="Z1327">
        <v>17061</v>
      </c>
      <c r="AA1327">
        <v>27083</v>
      </c>
      <c r="AB1327">
        <v>14303.745999999999</v>
      </c>
      <c r="AC1327">
        <v>50049</v>
      </c>
      <c r="AD1327">
        <v>2</v>
      </c>
      <c r="AE1327">
        <v>6.0675929858625087E-5</v>
      </c>
      <c r="AF1327">
        <v>92</v>
      </c>
      <c r="AG1327">
        <v>1957</v>
      </c>
      <c r="AH1327">
        <v>4.7010730710270822E-2</v>
      </c>
      <c r="AI1327" s="3">
        <v>436536</v>
      </c>
      <c r="AJ1327" s="3">
        <v>720045.48358074005</v>
      </c>
      <c r="AK1327">
        <v>150</v>
      </c>
      <c r="AL1327">
        <v>738156.79999999993</v>
      </c>
      <c r="AM1327">
        <v>2194270</v>
      </c>
      <c r="AN1327">
        <v>302148</v>
      </c>
      <c r="AO1327">
        <v>2496418</v>
      </c>
      <c r="AP1327">
        <v>13</v>
      </c>
      <c r="AQ1327">
        <v>0</v>
      </c>
      <c r="AR1327">
        <v>13</v>
      </c>
      <c r="AS1327">
        <v>0.39329581896290916</v>
      </c>
      <c r="AT1327">
        <v>13</v>
      </c>
      <c r="AU1327">
        <v>42</v>
      </c>
      <c r="AV1327">
        <f t="shared" si="83"/>
        <v>55</v>
      </c>
      <c r="AW1327">
        <v>18098</v>
      </c>
      <c r="AX1327">
        <v>0.56000000000000005</v>
      </c>
      <c r="AY1327">
        <v>1374790059.7641599</v>
      </c>
      <c r="AZ1327">
        <v>1374790.0597641598</v>
      </c>
      <c r="BA1327">
        <v>43277.988443571601</v>
      </c>
      <c r="BB1327">
        <v>0.23106434378387508</v>
      </c>
      <c r="BC1327">
        <v>25295</v>
      </c>
      <c r="BD1327">
        <v>12070</v>
      </c>
      <c r="BE1327">
        <v>13225</v>
      </c>
      <c r="BF1327">
        <v>0.39866759111325478</v>
      </c>
      <c r="BG1327">
        <v>505680</v>
      </c>
      <c r="BH1327">
        <v>15.341302105454766</v>
      </c>
      <c r="BI1327">
        <v>4361</v>
      </c>
      <c r="BJ1327">
        <v>35</v>
      </c>
      <c r="BK1327">
        <v>12</v>
      </c>
      <c r="BL1327">
        <v>2</v>
      </c>
      <c r="BM1327">
        <v>0</v>
      </c>
      <c r="BN1327">
        <v>0</v>
      </c>
      <c r="BO1327">
        <v>3</v>
      </c>
      <c r="BP1327">
        <v>1</v>
      </c>
      <c r="BQ1327">
        <v>4</v>
      </c>
      <c r="BR1327">
        <v>1</v>
      </c>
      <c r="BS1327">
        <v>0</v>
      </c>
      <c r="BT1327">
        <v>32883</v>
      </c>
      <c r="BU1327">
        <v>0.83</v>
      </c>
      <c r="BV1327">
        <v>0.66894399999999998</v>
      </c>
      <c r="BW1327">
        <v>244</v>
      </c>
      <c r="BX1327">
        <v>1.7638290000000001</v>
      </c>
      <c r="BY1327">
        <v>0.7124954</v>
      </c>
      <c r="BZ1327">
        <v>38</v>
      </c>
      <c r="CA1327">
        <v>17</v>
      </c>
      <c r="CB1327">
        <v>2</v>
      </c>
      <c r="CC1327">
        <v>0</v>
      </c>
      <c r="CD1327">
        <v>0</v>
      </c>
      <c r="CE1327">
        <v>1</v>
      </c>
      <c r="CF1327">
        <v>0</v>
      </c>
      <c r="CG1327">
        <v>2</v>
      </c>
      <c r="CH1327">
        <v>2</v>
      </c>
      <c r="CI1327">
        <v>0</v>
      </c>
      <c r="CJ1327">
        <v>32844</v>
      </c>
      <c r="CK1327">
        <v>1.8877116063816832</v>
      </c>
      <c r="CL1327">
        <v>0.81289820534020718</v>
      </c>
      <c r="CM1327">
        <v>218</v>
      </c>
      <c r="CN1327">
        <v>1.160961370387136</v>
      </c>
      <c r="CO1327">
        <v>3139</v>
      </c>
      <c r="CP1327">
        <v>-0.88403816359999998</v>
      </c>
      <c r="CQ1327">
        <v>-0.31660309149999999</v>
      </c>
      <c r="CR1327">
        <v>29215</v>
      </c>
      <c r="CS1327">
        <v>0.89200000000000002</v>
      </c>
      <c r="CT1327">
        <v>29325</v>
      </c>
      <c r="CU1327">
        <v>0.91351098644199991</v>
      </c>
      <c r="CV1327">
        <v>35</v>
      </c>
      <c r="CW1327">
        <v>12</v>
      </c>
      <c r="CX1327">
        <v>20</v>
      </c>
      <c r="CY1327">
        <v>2013</v>
      </c>
      <c r="CZ1327">
        <v>2937</v>
      </c>
      <c r="DA1327" s="2">
        <v>17774</v>
      </c>
      <c r="DB1327" s="2">
        <v>2175</v>
      </c>
      <c r="DC1327" s="2">
        <v>194.69</v>
      </c>
      <c r="DD1327" s="2">
        <v>923</v>
      </c>
      <c r="DE1327">
        <v>845</v>
      </c>
      <c r="DF1327">
        <v>37</v>
      </c>
      <c r="DG1327">
        <v>42.59</v>
      </c>
      <c r="DH1327">
        <v>15.21</v>
      </c>
      <c r="DI1327" s="2">
        <v>36.51</v>
      </c>
      <c r="DJ1327">
        <v>-3.09</v>
      </c>
      <c r="DK1327">
        <v>0.94303791668957426</v>
      </c>
      <c r="DL1327">
        <v>1.5329586101175269E-3</v>
      </c>
      <c r="DM1327">
        <v>0</v>
      </c>
      <c r="DN1327">
        <v>232.7</v>
      </c>
      <c r="DO1327">
        <v>0.318</v>
      </c>
      <c r="DP1327">
        <v>6870.18</v>
      </c>
      <c r="DQ1327" s="2">
        <v>0</v>
      </c>
      <c r="DR1327" s="2">
        <v>10941.689460079995</v>
      </c>
      <c r="DS1327">
        <v>1.4822991578357455E-2</v>
      </c>
      <c r="DT1327">
        <v>6.3153878169959503</v>
      </c>
      <c r="DU1327">
        <v>4661746.4617527155</v>
      </c>
      <c r="DV1327">
        <v>0</v>
      </c>
    </row>
    <row r="1328" spans="1:126" x14ac:dyDescent="0.15">
      <c r="A1328" t="s">
        <v>2247</v>
      </c>
      <c r="B1328" t="s">
        <v>2329</v>
      </c>
      <c r="C1328">
        <v>27</v>
      </c>
      <c r="D1328">
        <v>99</v>
      </c>
      <c r="E1328" t="s">
        <v>2330</v>
      </c>
      <c r="F1328">
        <v>27099</v>
      </c>
      <c r="G1328" t="s">
        <v>6312</v>
      </c>
      <c r="H1328">
        <v>84.2</v>
      </c>
      <c r="I1328">
        <v>2</v>
      </c>
      <c r="J1328">
        <v>0.2</v>
      </c>
      <c r="K1328">
        <v>1.6</v>
      </c>
      <c r="L1328">
        <v>1.4</v>
      </c>
      <c r="M1328">
        <v>10.6</v>
      </c>
      <c r="N1328">
        <f t="shared" si="86"/>
        <v>7210.56</v>
      </c>
      <c r="O1328">
        <f t="shared" si="84"/>
        <v>2789.4399999999996</v>
      </c>
      <c r="P1328">
        <f t="shared" si="85"/>
        <v>3.3473280000000005</v>
      </c>
      <c r="Q1328" s="4">
        <v>27099</v>
      </c>
      <c r="R1328" s="5">
        <v>43.666249000000001</v>
      </c>
      <c r="S1328" s="5">
        <v>-92.759513999999996</v>
      </c>
      <c r="T1328">
        <v>4</v>
      </c>
      <c r="U1328">
        <v>0.16004836506494954</v>
      </c>
      <c r="V1328">
        <v>39115</v>
      </c>
      <c r="W1328">
        <v>39312</v>
      </c>
      <c r="X1328">
        <v>39227</v>
      </c>
      <c r="Y1328">
        <v>39305</v>
      </c>
      <c r="Z1328">
        <v>19051</v>
      </c>
      <c r="AA1328">
        <v>27085</v>
      </c>
      <c r="AB1328">
        <v>16021.605</v>
      </c>
      <c r="AC1328">
        <v>49427</v>
      </c>
      <c r="AD1328">
        <v>2</v>
      </c>
      <c r="AE1328">
        <v>5.0985290743620464E-5</v>
      </c>
      <c r="AF1328">
        <v>37</v>
      </c>
      <c r="AG1328">
        <v>1053</v>
      </c>
      <c r="AH1328">
        <v>3.5137701804368468E-2</v>
      </c>
      <c r="AI1328" s="3">
        <v>449784</v>
      </c>
      <c r="AJ1328" s="3">
        <v>455249.51384861505</v>
      </c>
      <c r="AK1328">
        <v>148</v>
      </c>
      <c r="AL1328">
        <v>455513.59999999998</v>
      </c>
      <c r="AM1328">
        <v>2083581</v>
      </c>
      <c r="AN1328">
        <v>274713</v>
      </c>
      <c r="AO1328">
        <v>2358294</v>
      </c>
      <c r="AP1328">
        <v>8</v>
      </c>
      <c r="AQ1328">
        <v>0</v>
      </c>
      <c r="AR1328">
        <v>8</v>
      </c>
      <c r="AS1328">
        <v>0.20350020350020351</v>
      </c>
      <c r="AT1328">
        <v>8</v>
      </c>
      <c r="AU1328">
        <v>26</v>
      </c>
      <c r="AV1328">
        <f t="shared" si="83"/>
        <v>34</v>
      </c>
      <c r="AW1328">
        <v>34032</v>
      </c>
      <c r="AX1328">
        <v>0.96</v>
      </c>
      <c r="AY1328">
        <v>192699875.08121699</v>
      </c>
      <c r="AZ1328">
        <v>192699.875081217</v>
      </c>
      <c r="BA1328">
        <v>4991.1798537578898</v>
      </c>
      <c r="BB1328">
        <v>2.0035342930932329</v>
      </c>
      <c r="BC1328">
        <v>37714</v>
      </c>
      <c r="BD1328">
        <v>14672</v>
      </c>
      <c r="BE1328">
        <v>23042</v>
      </c>
      <c r="BF1328">
        <v>0.5890834718138821</v>
      </c>
      <c r="BG1328">
        <v>607965</v>
      </c>
      <c r="BH1328">
        <v>15.498636143472607</v>
      </c>
      <c r="BI1328">
        <v>4649</v>
      </c>
      <c r="BJ1328">
        <v>41</v>
      </c>
      <c r="BK1328">
        <v>12</v>
      </c>
      <c r="BL1328">
        <v>1</v>
      </c>
      <c r="BM1328">
        <v>0</v>
      </c>
      <c r="BN1328">
        <v>1</v>
      </c>
      <c r="BO1328">
        <v>3</v>
      </c>
      <c r="BP1328">
        <v>2</v>
      </c>
      <c r="BQ1328">
        <v>4</v>
      </c>
      <c r="BR1328">
        <v>4</v>
      </c>
      <c r="BS1328">
        <v>0</v>
      </c>
      <c r="BT1328">
        <v>38215</v>
      </c>
      <c r="BU1328">
        <v>0.81</v>
      </c>
      <c r="BV1328">
        <v>0.66953969999999996</v>
      </c>
      <c r="BW1328">
        <v>267</v>
      </c>
      <c r="BX1328">
        <v>1.779406</v>
      </c>
      <c r="BY1328">
        <v>0.67800919999999998</v>
      </c>
      <c r="BZ1328">
        <v>38</v>
      </c>
      <c r="CA1328">
        <v>14</v>
      </c>
      <c r="CB1328">
        <v>1</v>
      </c>
      <c r="CC1328">
        <v>0</v>
      </c>
      <c r="CD1328">
        <v>1</v>
      </c>
      <c r="CE1328">
        <v>5</v>
      </c>
      <c r="CF1328">
        <v>1</v>
      </c>
      <c r="CG1328">
        <v>4</v>
      </c>
      <c r="CH1328">
        <v>4</v>
      </c>
      <c r="CI1328">
        <v>0</v>
      </c>
      <c r="CJ1328">
        <v>39218</v>
      </c>
      <c r="CK1328">
        <v>1.7338977000356979</v>
      </c>
      <c r="CL1328">
        <v>0.79768512542489567</v>
      </c>
      <c r="CM1328">
        <v>258</v>
      </c>
      <c r="CN1328">
        <v>0.95675087979560691</v>
      </c>
      <c r="CO1328">
        <v>3924</v>
      </c>
      <c r="CP1328">
        <v>6.9465180000000001E-2</v>
      </c>
      <c r="CQ1328">
        <v>-0.27497211240000002</v>
      </c>
      <c r="CR1328">
        <v>35296</v>
      </c>
      <c r="CS1328">
        <v>0.90300000000000002</v>
      </c>
      <c r="CT1328">
        <v>34343</v>
      </c>
      <c r="CU1328">
        <v>0.90238264580399996</v>
      </c>
      <c r="CV1328">
        <v>39</v>
      </c>
      <c r="CW1328">
        <v>18</v>
      </c>
      <c r="CX1328">
        <v>20</v>
      </c>
      <c r="CY1328">
        <v>1336</v>
      </c>
      <c r="CZ1328">
        <v>1561</v>
      </c>
      <c r="DA1328" s="2">
        <v>21971</v>
      </c>
      <c r="DB1328" s="2">
        <v>3225</v>
      </c>
      <c r="DC1328" s="2">
        <v>122.05</v>
      </c>
      <c r="DD1328" s="2">
        <v>3060</v>
      </c>
      <c r="DE1328">
        <v>371</v>
      </c>
      <c r="DF1328">
        <v>23</v>
      </c>
      <c r="DG1328">
        <v>27.97</v>
      </c>
      <c r="DH1328">
        <v>10.17</v>
      </c>
      <c r="DI1328" s="2">
        <v>17.8</v>
      </c>
      <c r="DJ1328">
        <v>-5.18</v>
      </c>
      <c r="DK1328">
        <v>0.91331616953915662</v>
      </c>
      <c r="DL1328">
        <v>4.7483380816714148E-3</v>
      </c>
      <c r="DM1328">
        <v>0</v>
      </c>
      <c r="DN1328">
        <v>404.7</v>
      </c>
      <c r="DO1328">
        <v>0.89500000000000002</v>
      </c>
      <c r="DP1328">
        <v>9510.7999999999993</v>
      </c>
      <c r="DQ1328" s="2">
        <v>0</v>
      </c>
      <c r="DR1328" s="2">
        <v>3226.1993626200006</v>
      </c>
      <c r="DS1328">
        <v>7.0620533702867262E-3</v>
      </c>
      <c r="DT1328">
        <v>2.5438404314506999</v>
      </c>
      <c r="DU1328">
        <v>1158753.9127556614</v>
      </c>
      <c r="DV1328">
        <v>0</v>
      </c>
    </row>
    <row r="1329" spans="1:126" x14ac:dyDescent="0.15">
      <c r="A1329" t="s">
        <v>2247</v>
      </c>
      <c r="B1329" t="s">
        <v>942</v>
      </c>
      <c r="C1329">
        <v>27</v>
      </c>
      <c r="D1329">
        <v>101</v>
      </c>
      <c r="E1329" t="s">
        <v>2331</v>
      </c>
      <c r="F1329">
        <v>27101</v>
      </c>
      <c r="G1329" t="s">
        <v>6313</v>
      </c>
      <c r="H1329">
        <v>95.4</v>
      </c>
      <c r="I1329">
        <v>0.2</v>
      </c>
      <c r="J1329">
        <v>0.1</v>
      </c>
      <c r="K1329">
        <v>0.9</v>
      </c>
      <c r="L1329">
        <v>0.6</v>
      </c>
      <c r="M1329">
        <v>2.8</v>
      </c>
      <c r="N1329">
        <f t="shared" si="86"/>
        <v>9110.220000000003</v>
      </c>
      <c r="O1329">
        <f t="shared" si="84"/>
        <v>889.77999999999702</v>
      </c>
      <c r="P1329">
        <f t="shared" si="85"/>
        <v>1.0677359999999969</v>
      </c>
      <c r="Q1329" s="4">
        <v>27101</v>
      </c>
      <c r="R1329" s="5">
        <v>44.015594</v>
      </c>
      <c r="S1329" s="5">
        <v>-95.761581000000007</v>
      </c>
      <c r="T1329">
        <v>9</v>
      </c>
      <c r="U1329">
        <v>0.22856794118518056</v>
      </c>
      <c r="V1329">
        <v>8690</v>
      </c>
      <c r="W1329">
        <v>8586</v>
      </c>
      <c r="X1329">
        <v>8529</v>
      </c>
      <c r="Y1329">
        <v>8386</v>
      </c>
      <c r="Z1329">
        <v>4156</v>
      </c>
      <c r="AA1329">
        <v>27087</v>
      </c>
      <c r="AB1329">
        <v>3468.2849999999999</v>
      </c>
      <c r="AC1329">
        <v>51983</v>
      </c>
      <c r="AD1329">
        <v>1</v>
      </c>
      <c r="AE1329">
        <v>1.1724703951225231E-4</v>
      </c>
      <c r="AF1329">
        <v>20</v>
      </c>
      <c r="AG1329">
        <v>895</v>
      </c>
      <c r="AH1329">
        <v>2.23463687150838E-2</v>
      </c>
      <c r="AI1329" s="3">
        <v>407919</v>
      </c>
      <c r="AJ1329" s="3">
        <v>451008.49842488003</v>
      </c>
      <c r="AK1329">
        <v>180</v>
      </c>
      <c r="AL1329">
        <v>460518.39999999997</v>
      </c>
      <c r="AM1329">
        <v>1341916</v>
      </c>
      <c r="AN1329">
        <v>273610</v>
      </c>
      <c r="AO1329">
        <v>1615526</v>
      </c>
      <c r="AP1329">
        <v>2</v>
      </c>
      <c r="AQ1329">
        <v>0</v>
      </c>
      <c r="AR1329">
        <v>2</v>
      </c>
      <c r="AS1329">
        <v>0.23293733985557885</v>
      </c>
      <c r="AT1329">
        <v>2</v>
      </c>
      <c r="AU1329">
        <v>7</v>
      </c>
      <c r="AV1329">
        <f t="shared" si="83"/>
        <v>9</v>
      </c>
      <c r="AW1329">
        <v>3714</v>
      </c>
      <c r="AX1329">
        <v>0.54</v>
      </c>
      <c r="AY1329">
        <v>355010873.37694901</v>
      </c>
      <c r="AZ1329">
        <v>355010.87337694899</v>
      </c>
      <c r="BA1329">
        <v>38720.566535972503</v>
      </c>
      <c r="BB1329">
        <v>0.25826068404008801</v>
      </c>
      <c r="BC1329">
        <v>10979</v>
      </c>
      <c r="BD1329">
        <v>7757</v>
      </c>
      <c r="BE1329">
        <v>3222</v>
      </c>
      <c r="BF1329">
        <v>0.37077100115074796</v>
      </c>
      <c r="BG1329">
        <v>287867</v>
      </c>
      <c r="BH1329">
        <v>33.751553523273536</v>
      </c>
      <c r="BI1329">
        <v>1647</v>
      </c>
      <c r="BJ1329">
        <v>25</v>
      </c>
      <c r="BK1329">
        <v>4</v>
      </c>
      <c r="BL1329">
        <v>1</v>
      </c>
      <c r="BM1329">
        <v>0</v>
      </c>
      <c r="BN1329">
        <v>0</v>
      </c>
      <c r="BO1329">
        <v>0</v>
      </c>
      <c r="BP1329">
        <v>1</v>
      </c>
      <c r="BQ1329">
        <v>2</v>
      </c>
      <c r="BR1329">
        <v>3</v>
      </c>
      <c r="BS1329">
        <v>0</v>
      </c>
      <c r="BT1329">
        <v>8416</v>
      </c>
      <c r="BU1329">
        <v>0.75</v>
      </c>
      <c r="BV1329">
        <v>0.72408600000000001</v>
      </c>
      <c r="BW1329">
        <v>106</v>
      </c>
      <c r="BX1329">
        <v>4.2775660000000002</v>
      </c>
      <c r="BY1329">
        <v>3.8129059999999999</v>
      </c>
      <c r="BZ1329">
        <v>28</v>
      </c>
      <c r="CA1329">
        <v>3</v>
      </c>
      <c r="CB1329">
        <v>1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3</v>
      </c>
      <c r="CI1329">
        <v>0</v>
      </c>
      <c r="CJ1329">
        <v>8447</v>
      </c>
      <c r="CK1329">
        <v>4.3802533443826208</v>
      </c>
      <c r="CL1329">
        <v>0.85064239828693788</v>
      </c>
      <c r="CM1329">
        <v>101</v>
      </c>
      <c r="CN1329">
        <v>4.5025233427308766</v>
      </c>
      <c r="CO1329">
        <v>865</v>
      </c>
      <c r="CP1329">
        <v>-7.3439978099999997E-2</v>
      </c>
      <c r="CQ1329">
        <v>0.234599945</v>
      </c>
      <c r="CR1329">
        <v>7643</v>
      </c>
      <c r="CS1329">
        <v>0.91</v>
      </c>
      <c r="CT1329">
        <v>7751</v>
      </c>
      <c r="CU1329">
        <v>0.92621527777799995</v>
      </c>
      <c r="CV1329">
        <v>6</v>
      </c>
      <c r="CW1329">
        <v>2</v>
      </c>
      <c r="CX1329">
        <v>2</v>
      </c>
      <c r="CY1329">
        <v>711</v>
      </c>
      <c r="CZ1329">
        <v>1276</v>
      </c>
      <c r="DA1329" s="2">
        <v>5480</v>
      </c>
      <c r="DB1329" s="2">
        <v>750</v>
      </c>
      <c r="DC1329" s="2">
        <v>117.19</v>
      </c>
      <c r="DD1329" s="2">
        <v>281</v>
      </c>
      <c r="DE1329">
        <v>267</v>
      </c>
      <c r="DF1329">
        <v>20</v>
      </c>
      <c r="DG1329">
        <v>11.72</v>
      </c>
      <c r="DH1329">
        <v>23.44</v>
      </c>
      <c r="DI1329" s="2">
        <v>35.159999999999997</v>
      </c>
      <c r="DJ1329">
        <v>-2.21</v>
      </c>
      <c r="DK1329">
        <v>0.92580880027652546</v>
      </c>
      <c r="DL1329">
        <v>4.4692737430167594E-3</v>
      </c>
      <c r="DN1329">
        <v>328.4</v>
      </c>
      <c r="DO1329">
        <v>0.70700000000000007</v>
      </c>
      <c r="DP1329">
        <v>17524.09</v>
      </c>
      <c r="DQ1329" s="2">
        <v>0</v>
      </c>
      <c r="DR1329" s="2">
        <v>7216.8549660400004</v>
      </c>
      <c r="DS1329">
        <v>1.4473696705559671E-2</v>
      </c>
      <c r="DT1329">
        <v>2.5082956970309702</v>
      </c>
      <c r="DU1329">
        <v>1155116.321123587</v>
      </c>
      <c r="DV1329">
        <v>0</v>
      </c>
    </row>
    <row r="1330" spans="1:126" x14ac:dyDescent="0.15">
      <c r="A1330" t="s">
        <v>2247</v>
      </c>
      <c r="B1330" t="s">
        <v>2332</v>
      </c>
      <c r="C1330">
        <v>27</v>
      </c>
      <c r="D1330">
        <v>103</v>
      </c>
      <c r="E1330" t="s">
        <v>2333</v>
      </c>
      <c r="F1330">
        <v>27103</v>
      </c>
      <c r="G1330" t="s">
        <v>6314</v>
      </c>
      <c r="H1330">
        <v>91.5</v>
      </c>
      <c r="I1330">
        <v>2</v>
      </c>
      <c r="J1330">
        <v>0.2</v>
      </c>
      <c r="K1330">
        <v>1.3</v>
      </c>
      <c r="L1330">
        <v>1.2</v>
      </c>
      <c r="M1330">
        <v>3.7</v>
      </c>
      <c r="N1330">
        <f t="shared" si="86"/>
        <v>8393.1100000000024</v>
      </c>
      <c r="O1330">
        <f t="shared" si="84"/>
        <v>1606.8899999999976</v>
      </c>
      <c r="P1330">
        <f t="shared" si="85"/>
        <v>1.9282679999999979</v>
      </c>
      <c r="Q1330" s="4">
        <v>27103</v>
      </c>
      <c r="R1330" s="5">
        <v>44.358818999999997</v>
      </c>
      <c r="S1330" s="5">
        <v>-94.245684999999995</v>
      </c>
      <c r="T1330">
        <v>3</v>
      </c>
      <c r="U1330">
        <v>0.1495119154379905</v>
      </c>
      <c r="V1330">
        <v>32689</v>
      </c>
      <c r="W1330">
        <v>32923</v>
      </c>
      <c r="X1330">
        <v>33086</v>
      </c>
      <c r="Y1330">
        <v>33464</v>
      </c>
      <c r="Z1330">
        <v>16893</v>
      </c>
      <c r="AA1330">
        <v>27089</v>
      </c>
      <c r="AB1330">
        <v>14967.117</v>
      </c>
      <c r="AC1330">
        <v>58640</v>
      </c>
      <c r="AD1330">
        <v>1</v>
      </c>
      <c r="AE1330">
        <v>3.0224264039170645E-5</v>
      </c>
      <c r="AF1330">
        <v>30</v>
      </c>
      <c r="AG1330">
        <v>764</v>
      </c>
      <c r="AH1330">
        <v>3.9267015706806283E-2</v>
      </c>
      <c r="AI1330" s="3">
        <v>274217</v>
      </c>
      <c r="AJ1330" s="3">
        <v>287127.89136522502</v>
      </c>
      <c r="AK1330">
        <v>190</v>
      </c>
      <c r="AL1330">
        <v>298867.20000000001</v>
      </c>
      <c r="AM1330">
        <v>2629318</v>
      </c>
      <c r="AN1330">
        <v>220497</v>
      </c>
      <c r="AO1330">
        <v>2849815</v>
      </c>
      <c r="AP1330">
        <v>3</v>
      </c>
      <c r="AQ1330">
        <v>2</v>
      </c>
      <c r="AR1330">
        <v>5</v>
      </c>
      <c r="AS1330">
        <v>0.15186951371381707</v>
      </c>
      <c r="AT1330">
        <v>6</v>
      </c>
      <c r="AU1330">
        <v>43</v>
      </c>
      <c r="AV1330">
        <f t="shared" si="83"/>
        <v>49</v>
      </c>
      <c r="AW1330">
        <v>25523</v>
      </c>
      <c r="AX1330">
        <v>0.76</v>
      </c>
      <c r="AY1330">
        <v>355984382.18274099</v>
      </c>
      <c r="AZ1330">
        <v>355984.38218274101</v>
      </c>
      <c r="BA1330">
        <v>11841.5709448011</v>
      </c>
      <c r="BB1330">
        <v>0.84448254768007613</v>
      </c>
      <c r="BC1330">
        <v>23902</v>
      </c>
      <c r="BD1330">
        <v>13277</v>
      </c>
      <c r="BE1330">
        <v>10625</v>
      </c>
      <c r="BF1330">
        <v>0.32503288568019822</v>
      </c>
      <c r="BG1330">
        <v>602549</v>
      </c>
      <c r="BH1330">
        <v>18.211600072538232</v>
      </c>
      <c r="BI1330">
        <v>3087</v>
      </c>
      <c r="BJ1330">
        <v>23</v>
      </c>
      <c r="BK1330">
        <v>6</v>
      </c>
      <c r="BL1330">
        <v>5</v>
      </c>
      <c r="BM1330">
        <v>0</v>
      </c>
      <c r="BN1330">
        <v>0</v>
      </c>
      <c r="BO1330">
        <v>2</v>
      </c>
      <c r="BP1330">
        <v>1</v>
      </c>
      <c r="BQ1330">
        <v>3</v>
      </c>
      <c r="BR1330">
        <v>1</v>
      </c>
      <c r="BS1330">
        <v>0</v>
      </c>
      <c r="BT1330">
        <v>32224</v>
      </c>
      <c r="BU1330">
        <v>0.86</v>
      </c>
      <c r="BV1330">
        <v>0.72692140000000005</v>
      </c>
      <c r="BW1330">
        <v>1059</v>
      </c>
      <c r="BX1330">
        <v>1.2723439999999999</v>
      </c>
      <c r="BY1330">
        <v>4.3314820000000003</v>
      </c>
      <c r="BZ1330">
        <v>22</v>
      </c>
      <c r="CA1330">
        <v>6</v>
      </c>
      <c r="CB1330">
        <v>4</v>
      </c>
      <c r="CC1330">
        <v>0</v>
      </c>
      <c r="CD1330">
        <v>1</v>
      </c>
      <c r="CE1330">
        <v>2</v>
      </c>
      <c r="CF1330">
        <v>2</v>
      </c>
      <c r="CG1330">
        <v>2</v>
      </c>
      <c r="CH1330">
        <v>1</v>
      </c>
      <c r="CI1330">
        <v>0</v>
      </c>
      <c r="CJ1330">
        <v>33257</v>
      </c>
      <c r="CK1330">
        <v>1.2027543073638631</v>
      </c>
      <c r="CL1330">
        <v>0.76338004740716092</v>
      </c>
      <c r="CM1330">
        <v>676</v>
      </c>
      <c r="CN1330">
        <v>2.6971330193351788</v>
      </c>
      <c r="CO1330">
        <v>5537</v>
      </c>
      <c r="CP1330">
        <v>0.56585599499999994</v>
      </c>
      <c r="CQ1330">
        <v>0.60260897899999999</v>
      </c>
      <c r="CR1330">
        <v>30377</v>
      </c>
      <c r="CS1330">
        <v>0.91</v>
      </c>
      <c r="CT1330">
        <v>29976</v>
      </c>
      <c r="CU1330">
        <v>0.93521126760599993</v>
      </c>
      <c r="CV1330">
        <v>54</v>
      </c>
      <c r="CW1330">
        <v>23</v>
      </c>
      <c r="CX1330">
        <v>29</v>
      </c>
      <c r="CY1330">
        <v>1053</v>
      </c>
      <c r="CZ1330">
        <v>1146</v>
      </c>
      <c r="DA1330" s="2">
        <v>20202</v>
      </c>
      <c r="DB1330" s="2">
        <v>4555</v>
      </c>
      <c r="DC1330" s="2">
        <v>166.51</v>
      </c>
      <c r="DD1330" s="2">
        <v>2118</v>
      </c>
      <c r="DE1330">
        <v>229</v>
      </c>
      <c r="DF1330">
        <v>15</v>
      </c>
      <c r="DG1330">
        <v>45.41</v>
      </c>
      <c r="DH1330">
        <v>9.08</v>
      </c>
      <c r="DI1330" s="2">
        <v>15.14</v>
      </c>
      <c r="DJ1330">
        <v>-2.58</v>
      </c>
      <c r="DK1330">
        <v>0.9072923998147453</v>
      </c>
      <c r="DL1330">
        <v>0</v>
      </c>
      <c r="DM1330">
        <v>0</v>
      </c>
      <c r="DN1330">
        <v>187.3</v>
      </c>
      <c r="DO1330">
        <v>0.61599999999999999</v>
      </c>
      <c r="DP1330">
        <v>3518.1099999999997</v>
      </c>
      <c r="DQ1330" s="2">
        <v>0</v>
      </c>
      <c r="DR1330" s="2">
        <v>6425.5021912600014</v>
      </c>
      <c r="DS1330">
        <v>2.1499521131493719E-2</v>
      </c>
      <c r="DT1330">
        <v>2.5049348241122802</v>
      </c>
      <c r="DU1330">
        <v>748642.85706492967</v>
      </c>
      <c r="DV1330">
        <v>1</v>
      </c>
    </row>
    <row r="1331" spans="1:126" x14ac:dyDescent="0.15">
      <c r="A1331" t="s">
        <v>2247</v>
      </c>
      <c r="B1331" t="s">
        <v>2334</v>
      </c>
      <c r="C1331">
        <v>27</v>
      </c>
      <c r="D1331">
        <v>105</v>
      </c>
      <c r="E1331" t="s">
        <v>2335</v>
      </c>
      <c r="F1331">
        <v>27105</v>
      </c>
      <c r="G1331" t="s">
        <v>6315</v>
      </c>
      <c r="H1331">
        <v>67.2</v>
      </c>
      <c r="I1331">
        <v>3.4</v>
      </c>
      <c r="J1331">
        <v>0.3</v>
      </c>
      <c r="K1331">
        <v>5.4</v>
      </c>
      <c r="L1331">
        <v>1.2</v>
      </c>
      <c r="M1331">
        <v>22.5</v>
      </c>
      <c r="N1331">
        <f t="shared" si="86"/>
        <v>5064.34</v>
      </c>
      <c r="O1331">
        <f t="shared" si="84"/>
        <v>4935.66</v>
      </c>
      <c r="P1331">
        <f t="shared" si="85"/>
        <v>5.9227920000000021</v>
      </c>
      <c r="Q1331" s="4">
        <v>27105</v>
      </c>
      <c r="R1331" s="5">
        <v>43.677686000000001</v>
      </c>
      <c r="S1331" s="5">
        <v>-95.763131999999999</v>
      </c>
      <c r="T1331">
        <v>7</v>
      </c>
      <c r="U1331">
        <v>0.13537007002102791</v>
      </c>
      <c r="V1331">
        <v>21349</v>
      </c>
      <c r="W1331">
        <v>21589</v>
      </c>
      <c r="X1331">
        <v>21687</v>
      </c>
      <c r="Y1331">
        <v>21811</v>
      </c>
      <c r="Z1331">
        <v>10650</v>
      </c>
      <c r="AA1331">
        <v>27091</v>
      </c>
      <c r="AB1331">
        <v>8910.487000000001</v>
      </c>
      <c r="AC1331">
        <v>50625</v>
      </c>
      <c r="AD1331">
        <v>0</v>
      </c>
      <c r="AE1331">
        <v>0</v>
      </c>
      <c r="AF1331">
        <v>29</v>
      </c>
      <c r="AG1331">
        <v>995</v>
      </c>
      <c r="AH1331">
        <v>2.914572864321608E-2</v>
      </c>
      <c r="AI1331" s="3">
        <v>380579</v>
      </c>
      <c r="AJ1331" s="3">
        <v>457666.53607010003</v>
      </c>
      <c r="AK1331">
        <v>214</v>
      </c>
      <c r="AL1331">
        <v>462310.40000000002</v>
      </c>
      <c r="AM1331">
        <v>1779370</v>
      </c>
      <c r="AN1331">
        <v>290056</v>
      </c>
      <c r="AO1331">
        <v>2069426</v>
      </c>
      <c r="AP1331">
        <v>7</v>
      </c>
      <c r="AQ1331">
        <v>0</v>
      </c>
      <c r="AR1331">
        <v>7</v>
      </c>
      <c r="AS1331">
        <v>0.32423919588679423</v>
      </c>
      <c r="AT1331">
        <v>7</v>
      </c>
      <c r="AU1331">
        <v>18</v>
      </c>
      <c r="AV1331">
        <f t="shared" si="83"/>
        <v>25</v>
      </c>
      <c r="AW1331">
        <v>16549</v>
      </c>
      <c r="AX1331">
        <v>0.79</v>
      </c>
      <c r="AY1331">
        <v>110967838.625442</v>
      </c>
      <c r="AZ1331">
        <v>110967.838625442</v>
      </c>
      <c r="BA1331">
        <v>5323.8096051274597</v>
      </c>
      <c r="BB1331">
        <v>1.8783541752448876</v>
      </c>
      <c r="BC1331">
        <v>19178</v>
      </c>
      <c r="BD1331">
        <v>12235</v>
      </c>
      <c r="BE1331">
        <v>6943</v>
      </c>
      <c r="BF1331">
        <v>0.32521429575155747</v>
      </c>
      <c r="BG1331">
        <v>561695</v>
      </c>
      <c r="BH1331">
        <v>25.900078387974361</v>
      </c>
      <c r="BI1331">
        <v>2822</v>
      </c>
      <c r="BJ1331">
        <v>33</v>
      </c>
      <c r="BK1331">
        <v>11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3</v>
      </c>
      <c r="BR1331">
        <v>2</v>
      </c>
      <c r="BS1331">
        <v>0</v>
      </c>
      <c r="BT1331">
        <v>20558</v>
      </c>
      <c r="BU1331">
        <v>0.8</v>
      </c>
      <c r="BV1331">
        <v>0.58784689999999995</v>
      </c>
      <c r="BW1331">
        <v>163</v>
      </c>
      <c r="BX1331">
        <v>2.4807860000000002</v>
      </c>
      <c r="BY1331">
        <v>0.96356430000000004</v>
      </c>
      <c r="BZ1331">
        <v>32</v>
      </c>
      <c r="CA1331">
        <v>8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1</v>
      </c>
      <c r="CH1331">
        <v>3</v>
      </c>
      <c r="CI1331">
        <v>0</v>
      </c>
      <c r="CJ1331">
        <v>21653</v>
      </c>
      <c r="CK1331">
        <v>2.1244169399159469</v>
      </c>
      <c r="CL1331">
        <v>0.79566679118416139</v>
      </c>
      <c r="CM1331">
        <v>162</v>
      </c>
      <c r="CN1331">
        <v>1.4591510832924139</v>
      </c>
      <c r="CO1331">
        <v>1542.0000000000002</v>
      </c>
      <c r="CP1331">
        <v>0.64027234399999999</v>
      </c>
      <c r="CQ1331">
        <v>-0.1947223189</v>
      </c>
      <c r="CR1331">
        <v>20110</v>
      </c>
      <c r="CS1331">
        <v>0.92299999999999993</v>
      </c>
      <c r="CT1331">
        <v>17976</v>
      </c>
      <c r="CU1331">
        <v>0.85227089058000005</v>
      </c>
      <c r="CV1331">
        <v>17</v>
      </c>
      <c r="CW1331">
        <v>12</v>
      </c>
      <c r="CX1331">
        <v>18</v>
      </c>
      <c r="CY1331">
        <v>1157</v>
      </c>
      <c r="CZ1331">
        <v>1468</v>
      </c>
      <c r="DA1331" s="2">
        <v>14132</v>
      </c>
      <c r="DB1331" s="2">
        <v>1235</v>
      </c>
      <c r="DC1331" s="2">
        <v>134.15</v>
      </c>
      <c r="DD1331" s="2">
        <v>4121</v>
      </c>
      <c r="DE1331">
        <v>341</v>
      </c>
      <c r="DF1331">
        <v>28</v>
      </c>
      <c r="DG1331">
        <v>60.14</v>
      </c>
      <c r="DH1331">
        <v>13.88</v>
      </c>
      <c r="DI1331" s="2">
        <v>13.88</v>
      </c>
      <c r="DJ1331">
        <v>-2.48</v>
      </c>
      <c r="DK1331">
        <v>0.87843785390155527</v>
      </c>
      <c r="DL1331">
        <v>2.0100502512562816E-3</v>
      </c>
      <c r="DN1331">
        <v>370.7</v>
      </c>
      <c r="DO1331">
        <v>0.81900000000000006</v>
      </c>
      <c r="DP1331">
        <v>8430.52</v>
      </c>
      <c r="DQ1331" s="2">
        <v>0</v>
      </c>
      <c r="DR1331" s="2">
        <v>1305.6776037500001</v>
      </c>
      <c r="DS1331">
        <v>2.7150233998736993E-3</v>
      </c>
      <c r="DT1331">
        <v>2.5050146910283901</v>
      </c>
      <c r="DU1331">
        <v>1158094.3438152114</v>
      </c>
      <c r="DV1331">
        <v>1</v>
      </c>
    </row>
    <row r="1332" spans="1:126" x14ac:dyDescent="0.15">
      <c r="A1332" t="s">
        <v>2247</v>
      </c>
      <c r="B1332" t="s">
        <v>2336</v>
      </c>
      <c r="C1332">
        <v>27</v>
      </c>
      <c r="D1332">
        <v>107</v>
      </c>
      <c r="E1332" t="s">
        <v>2337</v>
      </c>
      <c r="F1332">
        <v>27107</v>
      </c>
      <c r="G1332" t="s">
        <v>6316</v>
      </c>
      <c r="H1332">
        <v>91.8</v>
      </c>
      <c r="I1332">
        <v>0.2</v>
      </c>
      <c r="J1332">
        <v>1.5</v>
      </c>
      <c r="K1332">
        <v>0.4</v>
      </c>
      <c r="L1332">
        <v>2.1</v>
      </c>
      <c r="M1332">
        <v>4</v>
      </c>
      <c r="N1332">
        <f t="shared" si="86"/>
        <v>8450.1</v>
      </c>
      <c r="O1332">
        <f t="shared" si="84"/>
        <v>1549.8999999999996</v>
      </c>
      <c r="P1332">
        <f t="shared" si="85"/>
        <v>1.8598800000000002</v>
      </c>
      <c r="Q1332" s="4">
        <v>27107</v>
      </c>
      <c r="R1332" s="5">
        <v>47.329470000000001</v>
      </c>
      <c r="S1332" s="5">
        <v>-96.463807000000003</v>
      </c>
      <c r="T1332">
        <v>8</v>
      </c>
      <c r="U1332">
        <v>8.8188103326592895E-2</v>
      </c>
      <c r="V1332">
        <v>6796</v>
      </c>
      <c r="W1332">
        <v>6725</v>
      </c>
      <c r="X1332">
        <v>6692</v>
      </c>
      <c r="Y1332">
        <v>6619</v>
      </c>
      <c r="Z1332">
        <v>3247</v>
      </c>
      <c r="AA1332">
        <v>27093</v>
      </c>
      <c r="AB1332">
        <v>2655.7719999999995</v>
      </c>
      <c r="AC1332">
        <v>50377</v>
      </c>
      <c r="AD1332">
        <v>0</v>
      </c>
      <c r="AE1332">
        <v>0</v>
      </c>
      <c r="AF1332">
        <v>13</v>
      </c>
      <c r="AG1332">
        <v>610</v>
      </c>
      <c r="AH1332">
        <v>2.1311475409836064E-2</v>
      </c>
      <c r="AI1332" s="3">
        <v>532394</v>
      </c>
      <c r="AJ1332" s="3">
        <v>558583.91338963504</v>
      </c>
      <c r="AK1332">
        <v>407</v>
      </c>
      <c r="AL1332">
        <v>561184</v>
      </c>
      <c r="AM1332">
        <v>1355702</v>
      </c>
      <c r="AN1332">
        <v>219002</v>
      </c>
      <c r="AO1332">
        <v>1574704</v>
      </c>
      <c r="AP1332">
        <v>1</v>
      </c>
      <c r="AQ1332">
        <v>0</v>
      </c>
      <c r="AR1332">
        <v>1</v>
      </c>
      <c r="AS1332">
        <v>0.14869888475836432</v>
      </c>
      <c r="AT1332">
        <v>1</v>
      </c>
      <c r="AU1332">
        <v>0</v>
      </c>
      <c r="AV1332">
        <f t="shared" si="83"/>
        <v>1</v>
      </c>
      <c r="AW1332">
        <v>1941</v>
      </c>
      <c r="AX1332">
        <v>0.38</v>
      </c>
      <c r="AY1332">
        <v>299234347.07461703</v>
      </c>
      <c r="AZ1332">
        <v>299234.34707461705</v>
      </c>
      <c r="BA1332">
        <v>40139.618741888196</v>
      </c>
      <c r="BB1332">
        <v>0.24913041811143008</v>
      </c>
      <c r="BC1332">
        <v>9062</v>
      </c>
      <c r="BD1332">
        <v>0</v>
      </c>
      <c r="BE1332">
        <v>9062</v>
      </c>
      <c r="BF1332">
        <v>1.3334314302530901</v>
      </c>
      <c r="BG1332">
        <v>181847</v>
      </c>
      <c r="BH1332">
        <v>27.173789599521818</v>
      </c>
      <c r="BI1332">
        <v>1215</v>
      </c>
      <c r="BJ1332">
        <v>13</v>
      </c>
      <c r="BK1332">
        <v>5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1</v>
      </c>
      <c r="BS1332">
        <v>0</v>
      </c>
      <c r="BT1332">
        <v>6455</v>
      </c>
      <c r="BU1332">
        <v>0.77</v>
      </c>
      <c r="BV1332">
        <v>0.6619121</v>
      </c>
      <c r="BW1332">
        <v>90</v>
      </c>
      <c r="BX1332">
        <v>3.098373</v>
      </c>
      <c r="BY1332">
        <v>2.7384840000000001</v>
      </c>
      <c r="BZ1332">
        <v>11</v>
      </c>
      <c r="CA1332">
        <v>3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6643</v>
      </c>
      <c r="CK1332">
        <v>2.4085503537558335</v>
      </c>
      <c r="CL1332">
        <v>0.79479553903345723</v>
      </c>
      <c r="CM1332">
        <v>80</v>
      </c>
      <c r="CN1332">
        <v>2.5091745747076812</v>
      </c>
      <c r="CO1332">
        <v>582</v>
      </c>
      <c r="CP1332">
        <v>-0.27376683759999998</v>
      </c>
      <c r="CQ1332">
        <v>-0.1954921805</v>
      </c>
      <c r="CR1332">
        <v>6018</v>
      </c>
      <c r="CS1332">
        <v>0.90099999999999991</v>
      </c>
      <c r="CT1332">
        <v>5953</v>
      </c>
      <c r="CU1332">
        <v>0.91181318681299994</v>
      </c>
      <c r="CW1332">
        <v>4</v>
      </c>
      <c r="CX1332">
        <v>1</v>
      </c>
      <c r="CY1332">
        <v>1242</v>
      </c>
      <c r="CZ1332">
        <v>900</v>
      </c>
      <c r="DA1332" s="2">
        <v>3368</v>
      </c>
      <c r="DB1332" s="2">
        <v>460</v>
      </c>
      <c r="DC1332" s="2">
        <v>90.48</v>
      </c>
      <c r="DD1332" s="2">
        <v>455</v>
      </c>
      <c r="DE1332">
        <v>203</v>
      </c>
      <c r="DF1332">
        <v>28</v>
      </c>
      <c r="DG1332">
        <v>45.24</v>
      </c>
      <c r="DH1332">
        <v>15.08</v>
      </c>
      <c r="DI1332" s="2">
        <v>30.16</v>
      </c>
      <c r="DJ1332">
        <v>-5.37</v>
      </c>
      <c r="DK1332">
        <v>0.92722307163491702</v>
      </c>
      <c r="DL1332">
        <v>3.2786885245901639E-3</v>
      </c>
      <c r="DM1332">
        <v>1215</v>
      </c>
      <c r="DN1332">
        <v>350.9</v>
      </c>
      <c r="DO1332">
        <v>0.61299999999999999</v>
      </c>
      <c r="DP1332">
        <v>21211.81</v>
      </c>
      <c r="DQ1332" s="2">
        <v>0</v>
      </c>
      <c r="DR1332" s="2">
        <v>5670.7550176800014</v>
      </c>
      <c r="DS1332">
        <v>9.5390577587658783E-3</v>
      </c>
      <c r="DT1332">
        <v>4.3597281470420803</v>
      </c>
      <c r="DU1332">
        <v>2446609.6804696629</v>
      </c>
      <c r="DV1332">
        <v>1</v>
      </c>
    </row>
    <row r="1333" spans="1:126" x14ac:dyDescent="0.15">
      <c r="A1333" t="s">
        <v>2247</v>
      </c>
      <c r="B1333" t="s">
        <v>2338</v>
      </c>
      <c r="C1333">
        <v>27</v>
      </c>
      <c r="D1333">
        <v>109</v>
      </c>
      <c r="E1333" t="s">
        <v>2339</v>
      </c>
      <c r="F1333">
        <v>27109</v>
      </c>
      <c r="G1333" t="s">
        <v>6317</v>
      </c>
      <c r="H1333">
        <v>83.4</v>
      </c>
      <c r="I1333">
        <v>4.7</v>
      </c>
      <c r="J1333">
        <v>0.2</v>
      </c>
      <c r="K1333">
        <v>5.4</v>
      </c>
      <c r="L1333">
        <v>2.1</v>
      </c>
      <c r="M1333">
        <v>4.2</v>
      </c>
      <c r="N1333">
        <f t="shared" si="86"/>
        <v>7028.9000000000015</v>
      </c>
      <c r="O1333">
        <f t="shared" si="84"/>
        <v>2971.0999999999985</v>
      </c>
      <c r="P1333">
        <f t="shared" si="85"/>
        <v>3.5653199999999994</v>
      </c>
      <c r="Q1333" s="4">
        <v>27109</v>
      </c>
      <c r="R1333" s="5">
        <v>44.003428999999997</v>
      </c>
      <c r="S1333" s="5">
        <v>-92.406722000000002</v>
      </c>
      <c r="T1333">
        <v>3</v>
      </c>
      <c r="U1333">
        <v>0.10783998337009901</v>
      </c>
      <c r="V1333">
        <v>144507</v>
      </c>
      <c r="W1333">
        <v>147431</v>
      </c>
      <c r="X1333">
        <v>148736</v>
      </c>
      <c r="Y1333">
        <v>151334</v>
      </c>
      <c r="Z1333">
        <v>80168</v>
      </c>
      <c r="AA1333">
        <v>27095</v>
      </c>
      <c r="AB1333">
        <v>69154.773000000001</v>
      </c>
      <c r="AC1333">
        <v>68023</v>
      </c>
      <c r="AD1333">
        <v>4</v>
      </c>
      <c r="AE1333">
        <v>2.6893287435456111E-5</v>
      </c>
      <c r="AF1333">
        <v>76</v>
      </c>
      <c r="AG1333">
        <v>1150</v>
      </c>
      <c r="AH1333">
        <v>6.6086956521739126E-2</v>
      </c>
      <c r="AI1333" s="3">
        <v>264407</v>
      </c>
      <c r="AJ1333" s="3">
        <v>418364.84931155504</v>
      </c>
      <c r="AK1333">
        <v>80</v>
      </c>
      <c r="AL1333">
        <v>418899.19999999995</v>
      </c>
      <c r="AM1333">
        <v>1427632</v>
      </c>
      <c r="AN1333">
        <v>191777</v>
      </c>
      <c r="AO1333">
        <v>1619409</v>
      </c>
      <c r="AP1333">
        <v>13</v>
      </c>
      <c r="AQ1333">
        <v>1</v>
      </c>
      <c r="AR1333">
        <v>14</v>
      </c>
      <c r="AS1333">
        <v>9.4959676051847977E-2</v>
      </c>
      <c r="AT1333">
        <v>14</v>
      </c>
      <c r="AU1333">
        <v>87</v>
      </c>
      <c r="AV1333">
        <f t="shared" si="83"/>
        <v>101</v>
      </c>
      <c r="AW1333">
        <v>146483</v>
      </c>
      <c r="AX1333">
        <v>0.94</v>
      </c>
      <c r="AY1333">
        <v>375755361.37485999</v>
      </c>
      <c r="AZ1333">
        <v>375755.36137485999</v>
      </c>
      <c r="BA1333">
        <v>3035.3727238821798</v>
      </c>
      <c r="BB1333">
        <v>3.2944883247188845</v>
      </c>
      <c r="BC1333">
        <v>126142</v>
      </c>
      <c r="BD1333">
        <v>189854</v>
      </c>
      <c r="BE1333">
        <v>-63712</v>
      </c>
      <c r="BF1333">
        <v>-0.4408921367131004</v>
      </c>
      <c r="BG1333">
        <v>3822403</v>
      </c>
      <c r="BH1333">
        <v>25.699245643287437</v>
      </c>
      <c r="BI1333">
        <v>13065</v>
      </c>
      <c r="BJ1333">
        <v>97</v>
      </c>
      <c r="BK1333">
        <v>21</v>
      </c>
      <c r="BL1333">
        <v>4</v>
      </c>
      <c r="BM1333">
        <v>0</v>
      </c>
      <c r="BN1333">
        <v>7</v>
      </c>
      <c r="BO1333">
        <v>17</v>
      </c>
      <c r="BP1333">
        <v>4</v>
      </c>
      <c r="BQ1333">
        <v>12</v>
      </c>
      <c r="BR1333">
        <v>7</v>
      </c>
      <c r="BS1333">
        <v>1</v>
      </c>
      <c r="BT1333">
        <v>143962</v>
      </c>
      <c r="BU1333">
        <v>0.83</v>
      </c>
      <c r="BV1333">
        <v>0.72559059999999997</v>
      </c>
      <c r="BW1333">
        <v>764</v>
      </c>
      <c r="BX1333">
        <v>1.1808670000000001</v>
      </c>
      <c r="BY1333">
        <v>0.2279206</v>
      </c>
      <c r="BZ1333">
        <v>103</v>
      </c>
      <c r="CA1333">
        <v>21</v>
      </c>
      <c r="CB1333">
        <v>6</v>
      </c>
      <c r="CC1333">
        <v>0</v>
      </c>
      <c r="CD1333">
        <v>9</v>
      </c>
      <c r="CE1333">
        <v>17</v>
      </c>
      <c r="CF1333">
        <v>4</v>
      </c>
      <c r="CG1333">
        <v>16</v>
      </c>
      <c r="CH1333">
        <v>7</v>
      </c>
      <c r="CI1333">
        <v>2</v>
      </c>
      <c r="CJ1333">
        <v>150199</v>
      </c>
      <c r="CK1333">
        <v>1.2316992789565844</v>
      </c>
      <c r="CL1333">
        <v>0.80308452711779243</v>
      </c>
      <c r="CM1333">
        <v>767</v>
      </c>
      <c r="CN1333">
        <v>0.267098842365391</v>
      </c>
      <c r="CO1333">
        <v>35329</v>
      </c>
      <c r="CP1333">
        <v>0.484031402</v>
      </c>
      <c r="CQ1333">
        <v>0.740766441</v>
      </c>
      <c r="CR1333">
        <v>138286</v>
      </c>
      <c r="CS1333">
        <v>0.91099999999999992</v>
      </c>
      <c r="CT1333">
        <v>132368</v>
      </c>
      <c r="CU1333">
        <v>0.932533026366</v>
      </c>
      <c r="CV1333">
        <v>462</v>
      </c>
      <c r="CW1333">
        <v>140</v>
      </c>
      <c r="CX1333">
        <v>340</v>
      </c>
      <c r="CY1333">
        <v>1162</v>
      </c>
      <c r="CZ1333">
        <v>1745</v>
      </c>
      <c r="DA1333" s="2">
        <v>116455</v>
      </c>
      <c r="DB1333" s="2">
        <v>19415</v>
      </c>
      <c r="DC1333" s="2">
        <v>223.15</v>
      </c>
      <c r="DD1333" s="2">
        <v>21418</v>
      </c>
      <c r="DE1333">
        <v>459</v>
      </c>
      <c r="DF1333">
        <v>51</v>
      </c>
      <c r="DG1333">
        <v>63.66</v>
      </c>
      <c r="DH1333">
        <v>2.0099999999999998</v>
      </c>
      <c r="DI1333" s="2">
        <v>7.37</v>
      </c>
      <c r="DJ1333">
        <v>-3.96</v>
      </c>
      <c r="DK1333">
        <v>0.94344703430695864</v>
      </c>
      <c r="DL1333">
        <v>6.956521739130435E-3</v>
      </c>
      <c r="DM1333">
        <v>1230</v>
      </c>
      <c r="DN1333">
        <v>205.3</v>
      </c>
      <c r="DO1333">
        <v>0.49399999999999999</v>
      </c>
      <c r="DP1333">
        <v>12928.49</v>
      </c>
      <c r="DQ1333" s="2">
        <v>0</v>
      </c>
      <c r="DR1333" s="2">
        <v>2275.0929545200001</v>
      </c>
      <c r="DS1333">
        <v>5.4311220268739354E-3</v>
      </c>
      <c r="DT1333">
        <v>3.50339045344082</v>
      </c>
      <c r="DU1333">
        <v>1467567.4582339965</v>
      </c>
      <c r="DV1333">
        <v>1</v>
      </c>
    </row>
    <row r="1334" spans="1:126" x14ac:dyDescent="0.15">
      <c r="A1334" t="s">
        <v>2247</v>
      </c>
      <c r="B1334" t="s">
        <v>2340</v>
      </c>
      <c r="C1334">
        <v>27</v>
      </c>
      <c r="D1334">
        <v>111</v>
      </c>
      <c r="E1334" t="s">
        <v>2341</v>
      </c>
      <c r="F1334">
        <v>27111</v>
      </c>
      <c r="G1334" t="s">
        <v>6318</v>
      </c>
      <c r="H1334">
        <v>94.7</v>
      </c>
      <c r="I1334">
        <v>0.7</v>
      </c>
      <c r="J1334">
        <v>0.5</v>
      </c>
      <c r="K1334">
        <v>0.5</v>
      </c>
      <c r="L1334">
        <v>1.1000000000000001</v>
      </c>
      <c r="M1334">
        <v>2.6</v>
      </c>
      <c r="N1334">
        <f t="shared" si="86"/>
        <v>8977.0499999999993</v>
      </c>
      <c r="O1334">
        <f t="shared" si="84"/>
        <v>1022.9500000000007</v>
      </c>
      <c r="P1334">
        <f t="shared" si="85"/>
        <v>1.2275400000000014</v>
      </c>
      <c r="Q1334" s="4">
        <v>27111</v>
      </c>
      <c r="R1334" s="5">
        <v>46.405724999999997</v>
      </c>
      <c r="S1334" s="5">
        <v>-95.714578000000003</v>
      </c>
      <c r="T1334">
        <v>6</v>
      </c>
      <c r="U1334">
        <v>0.25979217912458297</v>
      </c>
      <c r="V1334">
        <v>57381</v>
      </c>
      <c r="W1334">
        <v>57417</v>
      </c>
      <c r="X1334">
        <v>57511</v>
      </c>
      <c r="Y1334">
        <v>57599</v>
      </c>
      <c r="Z1334">
        <v>28492</v>
      </c>
      <c r="AA1334">
        <v>27097</v>
      </c>
      <c r="AB1334">
        <v>23137.545999999995</v>
      </c>
      <c r="AC1334">
        <v>52365</v>
      </c>
      <c r="AD1334">
        <v>0</v>
      </c>
      <c r="AE1334">
        <v>0</v>
      </c>
      <c r="AF1334">
        <v>146</v>
      </c>
      <c r="AG1334">
        <v>3033</v>
      </c>
      <c r="AH1334">
        <v>4.8137157929442793E-2</v>
      </c>
      <c r="AI1334" s="3">
        <v>882348</v>
      </c>
      <c r="AJ1334" s="3">
        <v>1262101.0355064301</v>
      </c>
      <c r="AK1334">
        <v>144</v>
      </c>
      <c r="AL1334">
        <v>1424019.2000000002</v>
      </c>
      <c r="AM1334">
        <v>1362738</v>
      </c>
      <c r="AN1334">
        <v>387583</v>
      </c>
      <c r="AO1334">
        <v>1750321</v>
      </c>
      <c r="AP1334">
        <v>12</v>
      </c>
      <c r="AQ1334">
        <v>0</v>
      </c>
      <c r="AR1334">
        <v>12</v>
      </c>
      <c r="AS1334">
        <v>0.20899733528397513</v>
      </c>
      <c r="AT1334">
        <v>13</v>
      </c>
      <c r="AU1334">
        <v>81</v>
      </c>
      <c r="AV1334">
        <f t="shared" si="83"/>
        <v>94</v>
      </c>
      <c r="AW1334">
        <v>36690</v>
      </c>
      <c r="AX1334">
        <v>0.67999999999999994</v>
      </c>
      <c r="AY1334">
        <v>1457705754.8775599</v>
      </c>
      <c r="AZ1334">
        <v>1457705.7548775598</v>
      </c>
      <c r="BA1334">
        <v>25501.684841356</v>
      </c>
      <c r="BB1334">
        <v>0.3921309537863566</v>
      </c>
      <c r="BC1334">
        <v>76302</v>
      </c>
      <c r="BD1334">
        <v>55303</v>
      </c>
      <c r="BE1334">
        <v>20999</v>
      </c>
      <c r="BF1334">
        <v>0.3659573726494833</v>
      </c>
      <c r="BG1334">
        <v>1246447</v>
      </c>
      <c r="BH1334">
        <v>21.673192954391332</v>
      </c>
      <c r="BI1334">
        <v>7889</v>
      </c>
      <c r="BJ1334">
        <v>84</v>
      </c>
      <c r="BK1334">
        <v>22</v>
      </c>
      <c r="BL1334">
        <v>4</v>
      </c>
      <c r="BM1334">
        <v>0</v>
      </c>
      <c r="BN1334">
        <v>2</v>
      </c>
      <c r="BO1334">
        <v>0</v>
      </c>
      <c r="BP1334">
        <v>3</v>
      </c>
      <c r="BQ1334">
        <v>7</v>
      </c>
      <c r="BR1334">
        <v>8</v>
      </c>
      <c r="BS1334">
        <v>0</v>
      </c>
      <c r="BT1334">
        <v>56588</v>
      </c>
      <c r="BU1334">
        <v>0.68</v>
      </c>
      <c r="BV1334">
        <v>0.72465469999999998</v>
      </c>
      <c r="BW1334">
        <v>468</v>
      </c>
      <c r="BX1334">
        <v>2.297307</v>
      </c>
      <c r="BY1334">
        <v>1.6504239999999999</v>
      </c>
      <c r="BZ1334">
        <v>80</v>
      </c>
      <c r="CA1334">
        <v>21</v>
      </c>
      <c r="CB1334">
        <v>5</v>
      </c>
      <c r="CC1334">
        <v>0</v>
      </c>
      <c r="CD1334">
        <v>2</v>
      </c>
      <c r="CE1334">
        <v>1</v>
      </c>
      <c r="CF1334">
        <v>2</v>
      </c>
      <c r="CG1334">
        <v>5</v>
      </c>
      <c r="CH1334">
        <v>7</v>
      </c>
      <c r="CI1334">
        <v>0</v>
      </c>
      <c r="CJ1334">
        <v>57622</v>
      </c>
      <c r="CK1334">
        <v>2.1346013675332336</v>
      </c>
      <c r="CL1334">
        <v>0.80871274992977704</v>
      </c>
      <c r="CM1334">
        <v>460</v>
      </c>
      <c r="CN1334">
        <v>1.6506425813903527</v>
      </c>
      <c r="CO1334">
        <v>7261.0000000000009</v>
      </c>
      <c r="CP1334">
        <v>0.18560574099999999</v>
      </c>
      <c r="CQ1334">
        <v>0.10136335</v>
      </c>
      <c r="CR1334">
        <v>52266</v>
      </c>
      <c r="CS1334">
        <v>0.90500000000000003</v>
      </c>
      <c r="CT1334">
        <v>50897</v>
      </c>
      <c r="CU1334">
        <v>0.91403405023499995</v>
      </c>
      <c r="CV1334">
        <v>60</v>
      </c>
      <c r="CW1334">
        <v>33</v>
      </c>
      <c r="CX1334">
        <v>29</v>
      </c>
      <c r="CY1334">
        <v>2322</v>
      </c>
      <c r="CZ1334">
        <v>4408</v>
      </c>
      <c r="DA1334" s="2">
        <v>34955</v>
      </c>
      <c r="DB1334" s="2">
        <v>5245</v>
      </c>
      <c r="DC1334" s="2">
        <v>191.04</v>
      </c>
      <c r="DD1334" s="2">
        <v>2358</v>
      </c>
      <c r="DE1334">
        <v>1097</v>
      </c>
      <c r="DF1334">
        <v>106</v>
      </c>
      <c r="DG1334">
        <v>45.15</v>
      </c>
      <c r="DH1334">
        <v>8.68</v>
      </c>
      <c r="DI1334" s="2">
        <v>24.31</v>
      </c>
      <c r="DJ1334">
        <v>-2.41</v>
      </c>
      <c r="DK1334">
        <v>0.94691096936809516</v>
      </c>
      <c r="DL1334">
        <v>6.2644246620507747E-3</v>
      </c>
      <c r="DM1334">
        <v>2479</v>
      </c>
      <c r="DN1334">
        <v>464.2</v>
      </c>
      <c r="DO1334">
        <v>0.315</v>
      </c>
      <c r="DP1334">
        <v>37811.39</v>
      </c>
      <c r="DQ1334" s="2">
        <v>0</v>
      </c>
      <c r="DR1334" s="2">
        <v>88055.496929219924</v>
      </c>
      <c r="DS1334">
        <v>5.9702947661044677E-2</v>
      </c>
      <c r="DT1334">
        <v>5.5748614694546701</v>
      </c>
      <c r="DU1334">
        <v>7938709.769843665</v>
      </c>
      <c r="DV1334">
        <v>0</v>
      </c>
    </row>
    <row r="1335" spans="1:126" x14ac:dyDescent="0.15">
      <c r="A1335" t="s">
        <v>2247</v>
      </c>
      <c r="B1335" t="s">
        <v>2342</v>
      </c>
      <c r="C1335">
        <v>27</v>
      </c>
      <c r="D1335">
        <v>113</v>
      </c>
      <c r="E1335" t="s">
        <v>2343</v>
      </c>
      <c r="F1335">
        <v>27113</v>
      </c>
      <c r="G1335" t="s">
        <v>6319</v>
      </c>
      <c r="H1335">
        <v>92.4</v>
      </c>
      <c r="I1335">
        <v>1.3</v>
      </c>
      <c r="J1335">
        <v>1.4</v>
      </c>
      <c r="K1335">
        <v>0.6</v>
      </c>
      <c r="L1335">
        <v>1.6</v>
      </c>
      <c r="M1335">
        <v>2.7</v>
      </c>
      <c r="N1335">
        <f t="shared" si="86"/>
        <v>8551.6200000000008</v>
      </c>
      <c r="O1335">
        <f t="shared" si="84"/>
        <v>1448.3799999999992</v>
      </c>
      <c r="P1335">
        <f t="shared" si="85"/>
        <v>1.7380559999999996</v>
      </c>
      <c r="Q1335" s="4">
        <v>27113</v>
      </c>
      <c r="R1335" s="5">
        <v>48.069246999999997</v>
      </c>
      <c r="S1335" s="5">
        <v>-96.037724999999995</v>
      </c>
      <c r="T1335">
        <v>6</v>
      </c>
      <c r="U1335">
        <v>0.28449081317004898</v>
      </c>
      <c r="V1335">
        <v>13950</v>
      </c>
      <c r="W1335">
        <v>14041</v>
      </c>
      <c r="X1335">
        <v>14110</v>
      </c>
      <c r="Y1335">
        <v>14248</v>
      </c>
      <c r="Z1335">
        <v>7289</v>
      </c>
      <c r="AA1335">
        <v>27099</v>
      </c>
      <c r="AB1335">
        <v>6300.2899999999991</v>
      </c>
      <c r="AC1335">
        <v>47127</v>
      </c>
      <c r="AD1335">
        <v>1</v>
      </c>
      <c r="AE1335">
        <v>7.0871722182849038E-5</v>
      </c>
      <c r="AF1335">
        <v>14</v>
      </c>
      <c r="AG1335">
        <v>515</v>
      </c>
      <c r="AH1335">
        <v>2.7184466019417475E-2</v>
      </c>
      <c r="AI1335" s="3">
        <v>271737</v>
      </c>
      <c r="AJ1335" s="3">
        <v>394604.27825991501</v>
      </c>
      <c r="AK1335">
        <v>200</v>
      </c>
      <c r="AL1335">
        <v>395750.40000000002</v>
      </c>
      <c r="AM1335">
        <v>1448863</v>
      </c>
      <c r="AN1335">
        <v>86321</v>
      </c>
      <c r="AO1335">
        <v>1535184</v>
      </c>
      <c r="AP1335">
        <v>2</v>
      </c>
      <c r="AQ1335">
        <v>1</v>
      </c>
      <c r="AR1335">
        <v>3</v>
      </c>
      <c r="AS1335">
        <v>0.21365999572680008</v>
      </c>
      <c r="AT1335">
        <v>2</v>
      </c>
      <c r="AU1335">
        <v>15</v>
      </c>
      <c r="AV1335">
        <f t="shared" si="83"/>
        <v>17</v>
      </c>
      <c r="AW1335">
        <v>10067</v>
      </c>
      <c r="AX1335">
        <v>0.79</v>
      </c>
      <c r="AY1335">
        <v>985930801.84888804</v>
      </c>
      <c r="AZ1335">
        <v>985930.80184888805</v>
      </c>
      <c r="BA1335">
        <v>72569.149607105006</v>
      </c>
      <c r="BB1335">
        <v>0.13779960291860624</v>
      </c>
      <c r="BC1335">
        <v>10885</v>
      </c>
      <c r="BD1335">
        <v>2371</v>
      </c>
      <c r="BE1335">
        <v>8514</v>
      </c>
      <c r="BF1335">
        <v>0.61032258064516132</v>
      </c>
      <c r="BG1335">
        <v>416852</v>
      </c>
      <c r="BH1335">
        <v>29.54301913536499</v>
      </c>
      <c r="BI1335">
        <v>1874</v>
      </c>
      <c r="BJ1335">
        <v>15</v>
      </c>
      <c r="BK1335">
        <v>7</v>
      </c>
      <c r="BL1335">
        <v>2</v>
      </c>
      <c r="BM1335">
        <v>0</v>
      </c>
      <c r="BN1335">
        <v>0</v>
      </c>
      <c r="BO1335">
        <v>0</v>
      </c>
      <c r="BP1335">
        <v>1</v>
      </c>
      <c r="BQ1335">
        <v>2</v>
      </c>
      <c r="BR1335">
        <v>1</v>
      </c>
      <c r="BS1335">
        <v>0</v>
      </c>
      <c r="BT1335">
        <v>13842</v>
      </c>
      <c r="BU1335">
        <v>0.83</v>
      </c>
      <c r="BV1335">
        <v>0.64267549999999996</v>
      </c>
      <c r="BW1335">
        <v>114</v>
      </c>
      <c r="BX1335">
        <v>2.0228290000000002</v>
      </c>
      <c r="BY1335">
        <v>0.90403739999999999</v>
      </c>
      <c r="BZ1335">
        <v>16</v>
      </c>
      <c r="CA1335">
        <v>8</v>
      </c>
      <c r="CB1335">
        <v>2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14079</v>
      </c>
      <c r="CK1335">
        <v>1.9177498401875133</v>
      </c>
      <c r="CL1335">
        <v>0.77833512480592382</v>
      </c>
      <c r="CM1335">
        <v>106</v>
      </c>
      <c r="CN1335">
        <v>1.1998249585619944</v>
      </c>
      <c r="CO1335">
        <v>1315</v>
      </c>
      <c r="CP1335">
        <v>-0.55653455590000001</v>
      </c>
      <c r="CQ1335">
        <v>9.1198704000000005E-2</v>
      </c>
      <c r="CR1335">
        <v>12799</v>
      </c>
      <c r="CS1335">
        <v>0.89900000000000002</v>
      </c>
      <c r="CT1335">
        <v>12555</v>
      </c>
      <c r="CU1335">
        <v>0.92827405733299995</v>
      </c>
      <c r="CV1335">
        <v>21</v>
      </c>
      <c r="CW1335">
        <v>8</v>
      </c>
      <c r="CX1335">
        <v>8</v>
      </c>
      <c r="CY1335">
        <v>256</v>
      </c>
      <c r="CZ1335">
        <v>730</v>
      </c>
      <c r="DA1335" s="2">
        <v>13378</v>
      </c>
      <c r="DB1335" s="2">
        <v>1610</v>
      </c>
      <c r="DC1335" s="2">
        <v>120.41</v>
      </c>
      <c r="DD1335" s="2">
        <v>875</v>
      </c>
      <c r="DE1335">
        <v>175</v>
      </c>
      <c r="DF1335">
        <v>23</v>
      </c>
      <c r="DG1335">
        <v>28.33</v>
      </c>
      <c r="DH1335">
        <v>7.08</v>
      </c>
      <c r="DI1335" s="2">
        <v>21.25</v>
      </c>
      <c r="DJ1335">
        <v>-4.97</v>
      </c>
      <c r="DK1335">
        <v>0.95840831392118109</v>
      </c>
      <c r="DL1335">
        <v>3.8834951456310678E-3</v>
      </c>
      <c r="DM1335">
        <v>1042</v>
      </c>
      <c r="DN1335">
        <v>250.3</v>
      </c>
      <c r="DO1335">
        <v>0.61399999999999999</v>
      </c>
      <c r="DP1335">
        <v>30011.990000000005</v>
      </c>
      <c r="DQ1335" s="2">
        <v>0</v>
      </c>
      <c r="DR1335" s="2">
        <v>2454.3262158299995</v>
      </c>
      <c r="DS1335">
        <v>5.1673127239898172E-3</v>
      </c>
      <c r="DT1335">
        <v>3.69016814993598</v>
      </c>
      <c r="DU1335">
        <v>1460385.5214044242</v>
      </c>
      <c r="DV1335">
        <v>0</v>
      </c>
    </row>
    <row r="1336" spans="1:126" x14ac:dyDescent="0.15">
      <c r="A1336" t="s">
        <v>2247</v>
      </c>
      <c r="B1336" t="s">
        <v>2344</v>
      </c>
      <c r="C1336">
        <v>27</v>
      </c>
      <c r="D1336">
        <v>115</v>
      </c>
      <c r="E1336" t="s">
        <v>2345</v>
      </c>
      <c r="F1336">
        <v>27115</v>
      </c>
      <c r="G1336" t="s">
        <v>6320</v>
      </c>
      <c r="H1336">
        <v>90.5</v>
      </c>
      <c r="I1336">
        <v>1.9</v>
      </c>
      <c r="J1336">
        <v>3</v>
      </c>
      <c r="K1336">
        <v>0.4</v>
      </c>
      <c r="L1336">
        <v>1.7</v>
      </c>
      <c r="M1336">
        <v>2.4</v>
      </c>
      <c r="N1336">
        <f t="shared" si="86"/>
        <v>8211.67</v>
      </c>
      <c r="O1336">
        <f t="shared" si="84"/>
        <v>1788.33</v>
      </c>
      <c r="P1336">
        <f t="shared" si="85"/>
        <v>2.1459960000000007</v>
      </c>
      <c r="Q1336" s="4">
        <v>27115</v>
      </c>
      <c r="R1336" s="5">
        <v>46.100940000000001</v>
      </c>
      <c r="S1336" s="5">
        <v>-92.763093999999995</v>
      </c>
      <c r="T1336">
        <v>6</v>
      </c>
      <c r="U1336">
        <v>0.20268992982924991</v>
      </c>
      <c r="V1336">
        <v>29564</v>
      </c>
      <c r="W1336">
        <v>29347</v>
      </c>
      <c r="X1336">
        <v>29218</v>
      </c>
      <c r="Y1336">
        <v>29045</v>
      </c>
      <c r="Z1336">
        <v>15899</v>
      </c>
      <c r="AA1336">
        <v>27101</v>
      </c>
      <c r="AB1336">
        <v>11161.952000000001</v>
      </c>
      <c r="AC1336">
        <v>44549</v>
      </c>
      <c r="AD1336">
        <v>2</v>
      </c>
      <c r="AE1336">
        <v>6.8450954890820722E-5</v>
      </c>
      <c r="AF1336">
        <v>84</v>
      </c>
      <c r="AG1336">
        <v>870</v>
      </c>
      <c r="AH1336">
        <v>9.6551724137931033E-2</v>
      </c>
      <c r="AI1336" s="3">
        <v>203623</v>
      </c>
      <c r="AJ1336" s="3">
        <v>903224.7245141</v>
      </c>
      <c r="AK1336">
        <v>140</v>
      </c>
      <c r="AL1336">
        <v>918195.20000000007</v>
      </c>
      <c r="AM1336">
        <v>1247587</v>
      </c>
      <c r="AN1336">
        <v>72220</v>
      </c>
      <c r="AO1336">
        <v>1319807</v>
      </c>
      <c r="AP1336">
        <v>2</v>
      </c>
      <c r="AQ1336">
        <v>0</v>
      </c>
      <c r="AR1336">
        <v>2</v>
      </c>
      <c r="AS1336">
        <v>6.8150066446314786E-2</v>
      </c>
      <c r="AT1336">
        <v>2</v>
      </c>
      <c r="AU1336">
        <v>25</v>
      </c>
      <c r="AV1336">
        <f t="shared" si="83"/>
        <v>27</v>
      </c>
      <c r="AW1336">
        <v>14123</v>
      </c>
      <c r="AX1336">
        <v>0.48</v>
      </c>
      <c r="AY1336">
        <v>162967266.60909501</v>
      </c>
      <c r="AZ1336">
        <v>162967.26660909501</v>
      </c>
      <c r="BA1336">
        <v>6192.0254572807798</v>
      </c>
      <c r="BB1336">
        <v>1.614980440405277</v>
      </c>
      <c r="BC1336">
        <v>13088</v>
      </c>
      <c r="BD1336">
        <v>31196</v>
      </c>
      <c r="BE1336">
        <v>-18108</v>
      </c>
      <c r="BF1336">
        <v>-0.61250169124611009</v>
      </c>
      <c r="BG1336">
        <v>289025</v>
      </c>
      <c r="BH1336">
        <v>9.8920186186597299</v>
      </c>
      <c r="BI1336">
        <v>3408</v>
      </c>
      <c r="BJ1336">
        <v>22</v>
      </c>
      <c r="BK1336">
        <v>12</v>
      </c>
      <c r="BL1336">
        <v>2</v>
      </c>
      <c r="BM1336">
        <v>0</v>
      </c>
      <c r="BN1336">
        <v>0</v>
      </c>
      <c r="BO1336">
        <v>0</v>
      </c>
      <c r="BP1336">
        <v>0</v>
      </c>
      <c r="BQ1336">
        <v>2</v>
      </c>
      <c r="BR1336">
        <v>2</v>
      </c>
      <c r="BS1336">
        <v>0</v>
      </c>
      <c r="BT1336">
        <v>28368</v>
      </c>
      <c r="BU1336">
        <v>0.64</v>
      </c>
      <c r="BV1336">
        <v>0.64622369999999996</v>
      </c>
      <c r="BW1336">
        <v>173</v>
      </c>
      <c r="BX1336">
        <v>1.410039</v>
      </c>
      <c r="BY1336">
        <v>0.2498466</v>
      </c>
      <c r="BZ1336">
        <v>26</v>
      </c>
      <c r="CA1336">
        <v>11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4</v>
      </c>
      <c r="CI1336">
        <v>0</v>
      </c>
      <c r="CJ1336">
        <v>29109</v>
      </c>
      <c r="CK1336">
        <v>1.4428527259610429</v>
      </c>
      <c r="CL1336">
        <v>0.80221737132352944</v>
      </c>
      <c r="CM1336">
        <v>161</v>
      </c>
      <c r="CN1336">
        <v>0.59355298303420223</v>
      </c>
      <c r="CO1336">
        <v>2159</v>
      </c>
      <c r="CP1336">
        <v>-0.46467172229999998</v>
      </c>
      <c r="CQ1336">
        <v>-0.55112566919999995</v>
      </c>
      <c r="CR1336">
        <v>25679</v>
      </c>
      <c r="CS1336">
        <v>0.88500000000000001</v>
      </c>
      <c r="CT1336">
        <v>25721</v>
      </c>
      <c r="CU1336">
        <v>0.89878817855999993</v>
      </c>
      <c r="CV1336">
        <v>29</v>
      </c>
      <c r="CW1336">
        <v>7</v>
      </c>
      <c r="CX1336">
        <v>5</v>
      </c>
      <c r="CY1336">
        <v>671</v>
      </c>
      <c r="CZ1336">
        <v>1358</v>
      </c>
      <c r="DA1336" s="2">
        <v>12478</v>
      </c>
      <c r="DB1336" s="2">
        <v>2165</v>
      </c>
      <c r="DC1336" s="2">
        <v>123.69</v>
      </c>
      <c r="DD1336" s="2">
        <v>2454</v>
      </c>
      <c r="DE1336">
        <v>429</v>
      </c>
      <c r="DF1336">
        <v>33</v>
      </c>
      <c r="DG1336">
        <v>30.92</v>
      </c>
      <c r="DH1336">
        <v>10.31</v>
      </c>
      <c r="DI1336" s="2">
        <v>20.62</v>
      </c>
      <c r="DJ1336">
        <v>-2.77</v>
      </c>
      <c r="DK1336">
        <v>0.99088020508488728</v>
      </c>
      <c r="DL1336">
        <v>4.5977011494252873E-3</v>
      </c>
      <c r="DM1336">
        <v>387</v>
      </c>
      <c r="DN1336">
        <v>309.2</v>
      </c>
      <c r="DO1336">
        <v>0.32</v>
      </c>
      <c r="DP1336">
        <v>328.88</v>
      </c>
      <c r="DQ1336" s="2">
        <v>0</v>
      </c>
      <c r="DR1336" s="2">
        <v>10337.596846009992</v>
      </c>
      <c r="DS1336">
        <v>1.1258979617235876E-2</v>
      </c>
      <c r="DT1336">
        <v>6.3329820893424902</v>
      </c>
      <c r="DU1336">
        <v>5814913.7561202459</v>
      </c>
      <c r="DV1336">
        <v>0</v>
      </c>
    </row>
    <row r="1337" spans="1:126" x14ac:dyDescent="0.15">
      <c r="A1337" t="s">
        <v>2247</v>
      </c>
      <c r="B1337" t="s">
        <v>2346</v>
      </c>
      <c r="C1337">
        <v>27</v>
      </c>
      <c r="D1337">
        <v>117</v>
      </c>
      <c r="E1337" t="s">
        <v>2347</v>
      </c>
      <c r="F1337">
        <v>27117</v>
      </c>
      <c r="G1337" t="s">
        <v>6321</v>
      </c>
      <c r="H1337">
        <v>92.5</v>
      </c>
      <c r="I1337">
        <v>0.5</v>
      </c>
      <c r="J1337">
        <v>1</v>
      </c>
      <c r="K1337">
        <v>0.7</v>
      </c>
      <c r="L1337">
        <v>1.5</v>
      </c>
      <c r="M1337">
        <v>3.7</v>
      </c>
      <c r="N1337">
        <f t="shared" si="86"/>
        <v>8573.93</v>
      </c>
      <c r="O1337">
        <f t="shared" si="84"/>
        <v>1426.0699999999997</v>
      </c>
      <c r="P1337">
        <f t="shared" si="85"/>
        <v>1.7112840000000002</v>
      </c>
      <c r="Q1337" s="4">
        <v>27117</v>
      </c>
      <c r="R1337" s="5">
        <v>44.015360999999999</v>
      </c>
      <c r="S1337" s="5">
        <v>-96.257014999999996</v>
      </c>
      <c r="T1337">
        <v>6</v>
      </c>
      <c r="U1337">
        <v>0.34775716629858527</v>
      </c>
      <c r="V1337">
        <v>9536</v>
      </c>
      <c r="W1337">
        <v>9407</v>
      </c>
      <c r="X1337">
        <v>9354</v>
      </c>
      <c r="Y1337">
        <v>9254</v>
      </c>
      <c r="Z1337">
        <v>4475</v>
      </c>
      <c r="AA1337">
        <v>27103</v>
      </c>
      <c r="AB1337">
        <v>3756.5309999999999</v>
      </c>
      <c r="AC1337">
        <v>46990</v>
      </c>
      <c r="AD1337">
        <v>0</v>
      </c>
      <c r="AE1337">
        <v>0</v>
      </c>
      <c r="AF1337">
        <v>24</v>
      </c>
      <c r="AG1337">
        <v>637</v>
      </c>
      <c r="AH1337">
        <v>3.7676609105180531E-2</v>
      </c>
      <c r="AI1337" s="3">
        <v>241970</v>
      </c>
      <c r="AJ1337" s="3">
        <v>297634.96078426001</v>
      </c>
      <c r="AK1337">
        <v>190</v>
      </c>
      <c r="AL1337">
        <v>298348.79999999999</v>
      </c>
      <c r="AM1337">
        <v>1385822</v>
      </c>
      <c r="AN1337">
        <v>156619</v>
      </c>
      <c r="AO1337">
        <v>1542441</v>
      </c>
      <c r="AP1337">
        <v>2</v>
      </c>
      <c r="AQ1337">
        <v>0</v>
      </c>
      <c r="AR1337">
        <v>2</v>
      </c>
      <c r="AS1337">
        <v>0.21260763261401083</v>
      </c>
      <c r="AT1337">
        <v>2</v>
      </c>
      <c r="AU1337">
        <v>10</v>
      </c>
      <c r="AV1337">
        <f t="shared" si="83"/>
        <v>12</v>
      </c>
      <c r="AW1337">
        <v>5757</v>
      </c>
      <c r="AX1337">
        <v>0.72</v>
      </c>
      <c r="AY1337">
        <v>339317040.34807199</v>
      </c>
      <c r="AZ1337">
        <v>339317.04034807201</v>
      </c>
      <c r="BA1337">
        <v>34563.122160145998</v>
      </c>
      <c r="BB1337">
        <v>0.28932571408525087</v>
      </c>
      <c r="BC1337">
        <v>14453</v>
      </c>
      <c r="BD1337">
        <v>0</v>
      </c>
      <c r="BE1337">
        <v>14453</v>
      </c>
      <c r="BF1337">
        <v>1.515625</v>
      </c>
      <c r="BG1337">
        <v>342689</v>
      </c>
      <c r="BH1337">
        <v>36.635556980970705</v>
      </c>
      <c r="BI1337">
        <v>1533</v>
      </c>
      <c r="BJ1337">
        <v>21</v>
      </c>
      <c r="BK1337">
        <v>1</v>
      </c>
      <c r="BL1337">
        <v>1</v>
      </c>
      <c r="BM1337">
        <v>0</v>
      </c>
      <c r="BN1337">
        <v>0</v>
      </c>
      <c r="BO1337">
        <v>0</v>
      </c>
      <c r="BP1337">
        <v>2</v>
      </c>
      <c r="BQ1337">
        <v>0</v>
      </c>
      <c r="BR1337">
        <v>1</v>
      </c>
      <c r="BS1337">
        <v>0</v>
      </c>
      <c r="BT1337">
        <v>9353</v>
      </c>
      <c r="BU1337">
        <v>0.81</v>
      </c>
      <c r="BV1337">
        <v>0.66413060000000002</v>
      </c>
      <c r="BW1337">
        <v>98</v>
      </c>
      <c r="BX1337">
        <v>2.7798569999999998</v>
      </c>
      <c r="BY1337">
        <v>1.9601360000000001</v>
      </c>
      <c r="BZ1337">
        <v>21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9301</v>
      </c>
      <c r="CK1337">
        <v>2.5803677023975915</v>
      </c>
      <c r="CL1337">
        <v>0.80940766550522647</v>
      </c>
      <c r="CM1337">
        <v>76</v>
      </c>
      <c r="CN1337">
        <v>2.0406916845271144</v>
      </c>
      <c r="CO1337">
        <v>917</v>
      </c>
      <c r="CP1337">
        <v>-0.57623047699999996</v>
      </c>
      <c r="CQ1337">
        <v>6.1578763000000002E-2</v>
      </c>
      <c r="CR1337">
        <v>8361</v>
      </c>
      <c r="CS1337">
        <v>0.90300000000000002</v>
      </c>
      <c r="CT1337">
        <v>8449</v>
      </c>
      <c r="CU1337">
        <v>0.90653838602000003</v>
      </c>
      <c r="CV1337">
        <v>8</v>
      </c>
      <c r="CW1337">
        <v>4</v>
      </c>
      <c r="CX1337">
        <v>5</v>
      </c>
      <c r="CY1337">
        <v>781</v>
      </c>
      <c r="CZ1337">
        <v>903</v>
      </c>
      <c r="DA1337" s="2">
        <v>6644</v>
      </c>
      <c r="DB1337" s="2">
        <v>650</v>
      </c>
      <c r="DC1337" s="2">
        <v>118.66</v>
      </c>
      <c r="DD1337" s="2">
        <v>599</v>
      </c>
      <c r="DE1337">
        <v>199</v>
      </c>
      <c r="DF1337">
        <v>11</v>
      </c>
      <c r="DG1337">
        <v>53.94</v>
      </c>
      <c r="DH1337">
        <v>21.57</v>
      </c>
      <c r="DI1337" s="2">
        <v>53.94</v>
      </c>
      <c r="DJ1337">
        <v>-4.13</v>
      </c>
      <c r="DK1337">
        <v>0.89990494689424305</v>
      </c>
      <c r="DL1337">
        <v>4.7095761381475663E-3</v>
      </c>
      <c r="DM1337">
        <v>1226</v>
      </c>
      <c r="DN1337">
        <v>230.4</v>
      </c>
      <c r="DO1337">
        <v>0.82700000000000007</v>
      </c>
      <c r="DP1337">
        <v>5565.8799999999992</v>
      </c>
      <c r="DQ1337" s="2">
        <v>0</v>
      </c>
      <c r="DR1337" s="2">
        <v>1652.2327812200003</v>
      </c>
      <c r="DS1337">
        <v>4.6091045312678667E-3</v>
      </c>
      <c r="DT1337">
        <v>3.0614389762560701</v>
      </c>
      <c r="DU1337">
        <v>913376.64483922697</v>
      </c>
      <c r="DV1337">
        <v>0</v>
      </c>
    </row>
    <row r="1338" spans="1:126" x14ac:dyDescent="0.15">
      <c r="A1338" t="s">
        <v>2247</v>
      </c>
      <c r="B1338" t="s">
        <v>365</v>
      </c>
      <c r="C1338">
        <v>27</v>
      </c>
      <c r="D1338">
        <v>119</v>
      </c>
      <c r="E1338" t="s">
        <v>2348</v>
      </c>
      <c r="F1338">
        <v>27119</v>
      </c>
      <c r="G1338" t="s">
        <v>6322</v>
      </c>
      <c r="H1338">
        <v>90.2</v>
      </c>
      <c r="I1338">
        <v>0.8</v>
      </c>
      <c r="J1338">
        <v>1.3</v>
      </c>
      <c r="K1338">
        <v>0.7</v>
      </c>
      <c r="L1338">
        <v>1.6</v>
      </c>
      <c r="M1338">
        <v>5.4</v>
      </c>
      <c r="N1338">
        <f t="shared" si="86"/>
        <v>8170.5800000000008</v>
      </c>
      <c r="O1338">
        <f t="shared" si="84"/>
        <v>1829.4199999999992</v>
      </c>
      <c r="P1338">
        <f t="shared" si="85"/>
        <v>2.1953039999999997</v>
      </c>
      <c r="Q1338" s="4">
        <v>27119</v>
      </c>
      <c r="R1338" s="5">
        <v>47.774253999999999</v>
      </c>
      <c r="S1338" s="5">
        <v>-96.400026999999994</v>
      </c>
      <c r="T1338">
        <v>3</v>
      </c>
      <c r="U1338">
        <v>0.23867207713191962</v>
      </c>
      <c r="V1338">
        <v>31426</v>
      </c>
      <c r="W1338">
        <v>31630</v>
      </c>
      <c r="X1338">
        <v>31547</v>
      </c>
      <c r="Y1338">
        <v>31458</v>
      </c>
      <c r="Z1338">
        <v>15652</v>
      </c>
      <c r="AA1338">
        <v>27105</v>
      </c>
      <c r="AB1338">
        <v>13037.421</v>
      </c>
      <c r="AC1338">
        <v>53326</v>
      </c>
      <c r="AD1338">
        <v>4</v>
      </c>
      <c r="AE1338">
        <v>1.2679494088185881E-4</v>
      </c>
      <c r="AF1338">
        <v>19</v>
      </c>
      <c r="AG1338">
        <v>1322</v>
      </c>
      <c r="AH1338">
        <v>1.4372163388804841E-2</v>
      </c>
      <c r="AI1338" s="3">
        <v>1094956</v>
      </c>
      <c r="AJ1338" s="3">
        <v>1261498.7976251601</v>
      </c>
      <c r="AK1338">
        <v>284</v>
      </c>
      <c r="AL1338">
        <v>1278649.6000000001</v>
      </c>
      <c r="AM1338">
        <v>1938358</v>
      </c>
      <c r="AN1338">
        <v>548691</v>
      </c>
      <c r="AO1338">
        <v>2487049</v>
      </c>
      <c r="AP1338">
        <v>7</v>
      </c>
      <c r="AQ1338">
        <v>0</v>
      </c>
      <c r="AR1338">
        <v>7</v>
      </c>
      <c r="AS1338">
        <v>0.22130888397091369</v>
      </c>
      <c r="AT1338">
        <v>8</v>
      </c>
      <c r="AU1338">
        <v>29</v>
      </c>
      <c r="AV1338">
        <f t="shared" si="83"/>
        <v>37</v>
      </c>
      <c r="AW1338">
        <v>18074</v>
      </c>
      <c r="AX1338">
        <v>0.6</v>
      </c>
      <c r="AY1338">
        <v>1294301432.99488</v>
      </c>
      <c r="AZ1338">
        <v>1294301.43299488</v>
      </c>
      <c r="BA1338">
        <v>41187.342579270502</v>
      </c>
      <c r="BB1338">
        <v>0.24279303722384307</v>
      </c>
      <c r="BC1338">
        <v>36140</v>
      </c>
      <c r="BD1338">
        <v>29775</v>
      </c>
      <c r="BE1338">
        <v>6365</v>
      </c>
      <c r="BF1338">
        <v>0.20253929866989118</v>
      </c>
      <c r="BG1338">
        <v>647370</v>
      </c>
      <c r="BH1338">
        <v>20.520810219672235</v>
      </c>
      <c r="BI1338">
        <v>4349</v>
      </c>
      <c r="BJ1338">
        <v>47</v>
      </c>
      <c r="BK1338">
        <v>12</v>
      </c>
      <c r="BL1338">
        <v>2</v>
      </c>
      <c r="BM1338">
        <v>0</v>
      </c>
      <c r="BN1338">
        <v>0</v>
      </c>
      <c r="BO1338">
        <v>2</v>
      </c>
      <c r="BP1338">
        <v>1</v>
      </c>
      <c r="BQ1338">
        <v>2</v>
      </c>
      <c r="BR1338">
        <v>5</v>
      </c>
      <c r="BS1338">
        <v>0</v>
      </c>
      <c r="BT1338">
        <v>30776</v>
      </c>
      <c r="BU1338">
        <v>0.76</v>
      </c>
      <c r="BV1338">
        <v>0.64210040000000002</v>
      </c>
      <c r="BW1338">
        <v>295</v>
      </c>
      <c r="BX1338">
        <v>2.3069929999999998</v>
      </c>
      <c r="BY1338">
        <v>1.3734850000000001</v>
      </c>
      <c r="BZ1338">
        <v>47</v>
      </c>
      <c r="CA1338">
        <v>13</v>
      </c>
      <c r="CB1338">
        <v>4</v>
      </c>
      <c r="CC1338">
        <v>0</v>
      </c>
      <c r="CD1338">
        <v>0</v>
      </c>
      <c r="CE1338">
        <v>2</v>
      </c>
      <c r="CF1338">
        <v>0</v>
      </c>
      <c r="CG1338">
        <v>3</v>
      </c>
      <c r="CH1338">
        <v>6</v>
      </c>
      <c r="CI1338">
        <v>1</v>
      </c>
      <c r="CJ1338">
        <v>31517</v>
      </c>
      <c r="CK1338">
        <v>2.4113970238284104</v>
      </c>
      <c r="CL1338">
        <v>0.78905536759572525</v>
      </c>
      <c r="CM1338">
        <v>267</v>
      </c>
      <c r="CN1338">
        <v>1.8746381714163554</v>
      </c>
      <c r="CO1338">
        <v>3967.0000000000005</v>
      </c>
      <c r="CP1338">
        <v>-0.20859415370000001</v>
      </c>
      <c r="CQ1338">
        <v>-0.46030121340000002</v>
      </c>
      <c r="CR1338">
        <v>28273</v>
      </c>
      <c r="CS1338">
        <v>0.89700000000000002</v>
      </c>
      <c r="CT1338">
        <v>28346</v>
      </c>
      <c r="CU1338">
        <v>0.91373025516400008</v>
      </c>
      <c r="CV1338">
        <v>57</v>
      </c>
      <c r="CW1338">
        <v>16</v>
      </c>
      <c r="CX1338">
        <v>16</v>
      </c>
      <c r="CY1338">
        <v>3118</v>
      </c>
      <c r="CZ1338">
        <v>1959</v>
      </c>
      <c r="DA1338" s="2">
        <v>18096</v>
      </c>
      <c r="DB1338" s="2">
        <v>2810</v>
      </c>
      <c r="DC1338" s="2">
        <v>180.56</v>
      </c>
      <c r="DD1338" s="2">
        <v>2240</v>
      </c>
      <c r="DE1338">
        <v>409</v>
      </c>
      <c r="DF1338">
        <v>45</v>
      </c>
      <c r="DG1338">
        <v>28.51</v>
      </c>
      <c r="DH1338">
        <v>19.010000000000002</v>
      </c>
      <c r="DI1338" s="2">
        <v>22.17</v>
      </c>
      <c r="DJ1338">
        <v>-3.76</v>
      </c>
      <c r="DK1338">
        <v>0.90927671979513336</v>
      </c>
      <c r="DL1338">
        <v>1.1346444780635401E-2</v>
      </c>
      <c r="DM1338">
        <v>8167</v>
      </c>
      <c r="DN1338">
        <v>861.6</v>
      </c>
      <c r="DO1338">
        <v>0.67099999999999993</v>
      </c>
      <c r="DP1338">
        <v>25843.699999999997</v>
      </c>
      <c r="DQ1338" s="2">
        <v>0</v>
      </c>
      <c r="DR1338" s="2">
        <v>38733.423174220014</v>
      </c>
      <c r="DS1338">
        <v>3.0145868913239338E-2</v>
      </c>
      <c r="DT1338">
        <v>5.1280342908690804</v>
      </c>
      <c r="DU1338">
        <v>6556958.9948060336</v>
      </c>
      <c r="DV1338">
        <v>0</v>
      </c>
    </row>
    <row r="1339" spans="1:126" x14ac:dyDescent="0.15">
      <c r="A1339" t="s">
        <v>2247</v>
      </c>
      <c r="B1339" t="s">
        <v>367</v>
      </c>
      <c r="C1339">
        <v>27</v>
      </c>
      <c r="D1339">
        <v>121</v>
      </c>
      <c r="E1339" t="s">
        <v>2349</v>
      </c>
      <c r="F1339">
        <v>27121</v>
      </c>
      <c r="G1339" t="s">
        <v>6323</v>
      </c>
      <c r="H1339">
        <v>97.5</v>
      </c>
      <c r="I1339">
        <v>0.3</v>
      </c>
      <c r="J1339">
        <v>0.2</v>
      </c>
      <c r="K1339">
        <v>0.4</v>
      </c>
      <c r="L1339">
        <v>0.8</v>
      </c>
      <c r="M1339">
        <v>0.9</v>
      </c>
      <c r="N1339">
        <f t="shared" si="86"/>
        <v>9507.99</v>
      </c>
      <c r="O1339">
        <f t="shared" si="84"/>
        <v>492.01000000000022</v>
      </c>
      <c r="P1339">
        <f t="shared" si="85"/>
        <v>0.59041200000000049</v>
      </c>
      <c r="Q1339" s="4">
        <v>27121</v>
      </c>
      <c r="R1339" s="5">
        <v>45.589623000000003</v>
      </c>
      <c r="S1339" s="5">
        <v>-95.446704999999994</v>
      </c>
      <c r="T1339">
        <v>8</v>
      </c>
      <c r="U1339">
        <v>0.29815621484863986</v>
      </c>
      <c r="V1339">
        <v>10978</v>
      </c>
      <c r="W1339">
        <v>10946</v>
      </c>
      <c r="X1339">
        <v>10948</v>
      </c>
      <c r="Y1339">
        <v>10926</v>
      </c>
      <c r="Z1339">
        <v>5457</v>
      </c>
      <c r="AA1339">
        <v>27107</v>
      </c>
      <c r="AB1339">
        <v>4482.3119999999999</v>
      </c>
      <c r="AC1339">
        <v>52785</v>
      </c>
      <c r="AD1339">
        <v>1</v>
      </c>
      <c r="AE1339">
        <v>9.1340884179758858E-5</v>
      </c>
      <c r="AF1339">
        <v>35</v>
      </c>
      <c r="AG1339">
        <v>931</v>
      </c>
      <c r="AH1339">
        <v>3.7593984962406013E-2</v>
      </c>
      <c r="AI1339" s="3">
        <v>333928</v>
      </c>
      <c r="AJ1339" s="3">
        <v>428626.88249365002</v>
      </c>
      <c r="AK1339">
        <v>145</v>
      </c>
      <c r="AL1339">
        <v>459091.20000000001</v>
      </c>
      <c r="AM1339">
        <v>2157150</v>
      </c>
      <c r="AN1339">
        <v>170442</v>
      </c>
      <c r="AO1339">
        <v>2327592</v>
      </c>
      <c r="AP1339">
        <v>2</v>
      </c>
      <c r="AQ1339">
        <v>0</v>
      </c>
      <c r="AR1339">
        <v>2</v>
      </c>
      <c r="AS1339">
        <v>0.18271514708569342</v>
      </c>
      <c r="AT1339">
        <v>2</v>
      </c>
      <c r="AU1339">
        <v>20</v>
      </c>
      <c r="AV1339">
        <f t="shared" si="83"/>
        <v>22</v>
      </c>
      <c r="AW1339">
        <v>6153</v>
      </c>
      <c r="AX1339">
        <v>0.62</v>
      </c>
      <c r="AY1339">
        <v>282440853.91253698</v>
      </c>
      <c r="AZ1339">
        <v>282440.85391253699</v>
      </c>
      <c r="BA1339">
        <v>25152.716881730201</v>
      </c>
      <c r="BB1339">
        <v>0.39757136563102446</v>
      </c>
      <c r="BC1339">
        <v>6691</v>
      </c>
      <c r="BD1339">
        <v>4162</v>
      </c>
      <c r="BE1339">
        <v>2529</v>
      </c>
      <c r="BF1339">
        <v>0.23036983057023136</v>
      </c>
      <c r="BG1339">
        <v>284290</v>
      </c>
      <c r="BH1339">
        <v>25.967299963463645</v>
      </c>
      <c r="BI1339">
        <v>1622</v>
      </c>
      <c r="BJ1339">
        <v>25</v>
      </c>
      <c r="BK1339">
        <v>3</v>
      </c>
      <c r="BL1339">
        <v>2</v>
      </c>
      <c r="BM1339">
        <v>0</v>
      </c>
      <c r="BN1339">
        <v>1</v>
      </c>
      <c r="BO1339">
        <v>0</v>
      </c>
      <c r="BP1339">
        <v>0</v>
      </c>
      <c r="BQ1339">
        <v>2</v>
      </c>
      <c r="BR1339">
        <v>3</v>
      </c>
      <c r="BS1339">
        <v>0</v>
      </c>
      <c r="BT1339">
        <v>10869</v>
      </c>
      <c r="BU1339">
        <v>0.73</v>
      </c>
      <c r="BV1339">
        <v>0.73953380000000002</v>
      </c>
      <c r="BW1339">
        <v>120</v>
      </c>
      <c r="BX1339">
        <v>3.3121719999999999</v>
      </c>
      <c r="BY1339">
        <v>2.9080520000000001</v>
      </c>
      <c r="BZ1339">
        <v>23</v>
      </c>
      <c r="CA1339">
        <v>2</v>
      </c>
      <c r="CB1339">
        <v>2</v>
      </c>
      <c r="CC1339">
        <v>0</v>
      </c>
      <c r="CD1339">
        <v>1</v>
      </c>
      <c r="CE1339">
        <v>0</v>
      </c>
      <c r="CF1339">
        <v>0</v>
      </c>
      <c r="CG1339">
        <v>2</v>
      </c>
      <c r="CH1339">
        <v>2</v>
      </c>
      <c r="CI1339">
        <v>0</v>
      </c>
      <c r="CJ1339">
        <v>10952</v>
      </c>
      <c r="CK1339">
        <v>2.9218407596785974</v>
      </c>
      <c r="CL1339">
        <v>0.79495990836197017</v>
      </c>
      <c r="CM1339">
        <v>111</v>
      </c>
      <c r="CN1339">
        <v>2.655442988383967</v>
      </c>
      <c r="CO1339">
        <v>1251</v>
      </c>
      <c r="CP1339">
        <v>-0.1168122487</v>
      </c>
      <c r="CQ1339">
        <v>0.26696088299999998</v>
      </c>
      <c r="CR1339">
        <v>10051</v>
      </c>
      <c r="CS1339">
        <v>0.91</v>
      </c>
      <c r="CT1339">
        <v>9683</v>
      </c>
      <c r="CU1339">
        <v>0.92632948446899999</v>
      </c>
      <c r="CV1339">
        <v>8</v>
      </c>
      <c r="CW1339">
        <v>3</v>
      </c>
      <c r="CX1339">
        <v>11</v>
      </c>
      <c r="CY1339">
        <v>843</v>
      </c>
      <c r="CZ1339">
        <v>1354</v>
      </c>
      <c r="DA1339" s="2">
        <v>7005</v>
      </c>
      <c r="DB1339" s="2">
        <v>1085</v>
      </c>
      <c r="DC1339" s="2">
        <v>182.95</v>
      </c>
      <c r="DD1339" s="2">
        <v>274</v>
      </c>
      <c r="DE1339">
        <v>296</v>
      </c>
      <c r="DF1339">
        <v>51</v>
      </c>
      <c r="DG1339">
        <v>54.88</v>
      </c>
      <c r="DH1339">
        <v>9.15</v>
      </c>
      <c r="DI1339" s="2">
        <v>54.88</v>
      </c>
      <c r="DJ1339">
        <v>-2.4500000000000002</v>
      </c>
      <c r="DK1339">
        <v>0.86971742411537811</v>
      </c>
      <c r="DL1339">
        <v>2.1482277121374865E-3</v>
      </c>
      <c r="DM1339">
        <v>411</v>
      </c>
      <c r="DN1339">
        <v>150.80000000000001</v>
      </c>
      <c r="DO1339">
        <v>0.33899999999999997</v>
      </c>
      <c r="DP1339">
        <v>28605.909999999996</v>
      </c>
      <c r="DQ1339" s="2">
        <v>0</v>
      </c>
      <c r="DR1339" s="2">
        <v>52403.671488240041</v>
      </c>
      <c r="DS1339">
        <v>0.10865518038504013</v>
      </c>
      <c r="DT1339">
        <v>3.50314511038771</v>
      </c>
      <c r="DU1339">
        <v>1608263.0925020264</v>
      </c>
      <c r="DV1339">
        <v>0</v>
      </c>
    </row>
    <row r="1340" spans="1:126" x14ac:dyDescent="0.15">
      <c r="A1340" t="s">
        <v>2247</v>
      </c>
      <c r="B1340" t="s">
        <v>2350</v>
      </c>
      <c r="C1340">
        <v>27</v>
      </c>
      <c r="D1340">
        <v>123</v>
      </c>
      <c r="E1340" t="s">
        <v>2351</v>
      </c>
      <c r="F1340">
        <v>27123</v>
      </c>
      <c r="G1340" t="s">
        <v>6324</v>
      </c>
      <c r="H1340">
        <v>66.900000000000006</v>
      </c>
      <c r="I1340">
        <v>10.8</v>
      </c>
      <c r="J1340">
        <v>0.6</v>
      </c>
      <c r="K1340">
        <v>11.6</v>
      </c>
      <c r="L1340">
        <v>2.9</v>
      </c>
      <c r="M1340">
        <v>7.2</v>
      </c>
      <c r="N1340">
        <f t="shared" si="86"/>
        <v>4787.420000000001</v>
      </c>
      <c r="O1340">
        <f t="shared" si="84"/>
        <v>5212.579999999999</v>
      </c>
      <c r="P1340">
        <f t="shared" si="85"/>
        <v>6.2550960000000009</v>
      </c>
      <c r="Q1340" s="4">
        <v>27123</v>
      </c>
      <c r="R1340" s="5">
        <v>45.015250000000002</v>
      </c>
      <c r="S1340" s="5">
        <v>-93.100140999999994</v>
      </c>
      <c r="T1340">
        <v>1</v>
      </c>
      <c r="U1340">
        <v>3.7979421875266567E-2</v>
      </c>
      <c r="V1340">
        <v>510885</v>
      </c>
      <c r="W1340">
        <v>521265</v>
      </c>
      <c r="X1340">
        <v>527411</v>
      </c>
      <c r="Y1340">
        <v>537542</v>
      </c>
      <c r="Z1340">
        <v>279241</v>
      </c>
      <c r="AA1340">
        <v>27109</v>
      </c>
      <c r="AB1340">
        <v>229130.65600000002</v>
      </c>
      <c r="AC1340">
        <v>56104</v>
      </c>
      <c r="AD1340">
        <v>9</v>
      </c>
      <c r="AE1340">
        <v>1.7064490501714981E-5</v>
      </c>
      <c r="AF1340">
        <v>38</v>
      </c>
      <c r="AG1340">
        <v>97</v>
      </c>
      <c r="AH1340">
        <v>0.39175257731958762</v>
      </c>
      <c r="AI1340" s="3">
        <v>723</v>
      </c>
      <c r="AJ1340" s="3">
        <v>97367.271923690001</v>
      </c>
      <c r="AK1340">
        <v>2</v>
      </c>
      <c r="AL1340">
        <v>108902.39999999999</v>
      </c>
      <c r="AM1340">
        <v>791616</v>
      </c>
      <c r="AN1340">
        <v>2607</v>
      </c>
      <c r="AO1340">
        <v>794223</v>
      </c>
      <c r="AP1340">
        <v>46</v>
      </c>
      <c r="AQ1340">
        <v>9</v>
      </c>
      <c r="AR1340">
        <v>55</v>
      </c>
      <c r="AS1340">
        <v>0.10551255119756746</v>
      </c>
      <c r="AT1340">
        <v>55</v>
      </c>
      <c r="AU1340">
        <v>535</v>
      </c>
      <c r="AV1340">
        <f t="shared" si="83"/>
        <v>590</v>
      </c>
      <c r="AW1340">
        <v>723096</v>
      </c>
      <c r="AX1340">
        <v>0.99</v>
      </c>
      <c r="AY1340">
        <v>718595199.64562297</v>
      </c>
      <c r="AZ1340">
        <v>718595.19964562298</v>
      </c>
      <c r="BA1340">
        <v>1397.1733392916699</v>
      </c>
      <c r="BB1340">
        <v>7.157308058189642</v>
      </c>
      <c r="BC1340">
        <v>435667</v>
      </c>
      <c r="BD1340">
        <v>276196</v>
      </c>
      <c r="BE1340">
        <v>159471</v>
      </c>
      <c r="BF1340">
        <v>0.31214656918876066</v>
      </c>
      <c r="BG1340">
        <v>47174249</v>
      </c>
      <c r="BH1340">
        <v>89.44494710955972</v>
      </c>
      <c r="BI1340">
        <v>38101</v>
      </c>
      <c r="BJ1340">
        <v>295</v>
      </c>
      <c r="BK1340">
        <v>74</v>
      </c>
      <c r="BL1340">
        <v>72</v>
      </c>
      <c r="BM1340">
        <v>16</v>
      </c>
      <c r="BN1340">
        <v>33</v>
      </c>
      <c r="BO1340">
        <v>71</v>
      </c>
      <c r="BP1340">
        <v>5</v>
      </c>
      <c r="BQ1340">
        <v>45</v>
      </c>
      <c r="BR1340">
        <v>12</v>
      </c>
      <c r="BS1340">
        <v>5</v>
      </c>
      <c r="BT1340">
        <v>506278</v>
      </c>
      <c r="BU1340">
        <v>0.82</v>
      </c>
      <c r="BV1340">
        <v>0.73061690000000001</v>
      </c>
      <c r="BW1340">
        <v>4144</v>
      </c>
      <c r="BX1340">
        <v>1.2404250000000001</v>
      </c>
      <c r="BY1340">
        <v>0.73040510000000003</v>
      </c>
      <c r="BZ1340">
        <v>301</v>
      </c>
      <c r="CA1340">
        <v>71</v>
      </c>
      <c r="CB1340">
        <v>55</v>
      </c>
      <c r="CC1340">
        <v>13</v>
      </c>
      <c r="CD1340">
        <v>35</v>
      </c>
      <c r="CE1340">
        <v>68</v>
      </c>
      <c r="CF1340">
        <v>5</v>
      </c>
      <c r="CG1340">
        <v>56</v>
      </c>
      <c r="CH1340">
        <v>10</v>
      </c>
      <c r="CI1340">
        <v>3</v>
      </c>
      <c r="CJ1340">
        <v>533634</v>
      </c>
      <c r="CK1340">
        <v>1.1562231791827358</v>
      </c>
      <c r="CL1340">
        <v>0.82520280688877512</v>
      </c>
      <c r="CM1340">
        <v>3890</v>
      </c>
      <c r="CN1340">
        <v>0.67128015938391916</v>
      </c>
      <c r="CO1340">
        <v>117405</v>
      </c>
      <c r="CP1340">
        <v>-0.34197885439999998</v>
      </c>
      <c r="CQ1340">
        <v>-0.2071773307</v>
      </c>
      <c r="CR1340">
        <v>470803</v>
      </c>
      <c r="CS1340">
        <v>0.871</v>
      </c>
      <c r="CT1340">
        <v>452133</v>
      </c>
      <c r="CU1340">
        <v>0.90381437326600012</v>
      </c>
      <c r="CV1340">
        <v>1797</v>
      </c>
      <c r="CW1340">
        <v>440</v>
      </c>
      <c r="CX1340">
        <v>562</v>
      </c>
      <c r="CY1340">
        <v>188</v>
      </c>
      <c r="CZ1340">
        <v>137</v>
      </c>
      <c r="DA1340" s="2">
        <v>414016</v>
      </c>
      <c r="DB1340" s="2">
        <v>78070</v>
      </c>
      <c r="DC1340" s="2">
        <v>281.18</v>
      </c>
      <c r="DD1340" s="2">
        <v>162970</v>
      </c>
      <c r="DE1340">
        <v>64</v>
      </c>
      <c r="DF1340">
        <v>103</v>
      </c>
      <c r="DG1340">
        <v>77.650000000000006</v>
      </c>
      <c r="DH1340">
        <v>3.99</v>
      </c>
      <c r="DI1340" s="2">
        <v>15.57</v>
      </c>
      <c r="DJ1340">
        <v>-2.08</v>
      </c>
      <c r="DL1340">
        <v>1.0309278350515464E-2</v>
      </c>
      <c r="DM1340">
        <v>5</v>
      </c>
      <c r="DN1340">
        <v>0</v>
      </c>
      <c r="DO1340">
        <v>0</v>
      </c>
      <c r="DP1340">
        <v>0</v>
      </c>
      <c r="DQ1340" s="2">
        <v>0</v>
      </c>
      <c r="DR1340" s="2">
        <v>1001.7731744800001</v>
      </c>
      <c r="DS1340">
        <v>9.1595242778495251E-3</v>
      </c>
      <c r="DT1340">
        <v>10.350193583088499</v>
      </c>
      <c r="DU1340">
        <v>1127160.9216629369</v>
      </c>
      <c r="DV1340">
        <v>1</v>
      </c>
    </row>
    <row r="1341" spans="1:126" x14ac:dyDescent="0.15">
      <c r="A1341" t="s">
        <v>2247</v>
      </c>
      <c r="B1341" t="s">
        <v>2352</v>
      </c>
      <c r="C1341">
        <v>27</v>
      </c>
      <c r="D1341">
        <v>125</v>
      </c>
      <c r="E1341" t="s">
        <v>2353</v>
      </c>
      <c r="F1341">
        <v>27125</v>
      </c>
      <c r="G1341" t="s">
        <v>6325</v>
      </c>
      <c r="H1341">
        <v>94.8</v>
      </c>
      <c r="I1341">
        <v>0.2</v>
      </c>
      <c r="J1341">
        <v>1.3</v>
      </c>
      <c r="K1341">
        <v>0.1</v>
      </c>
      <c r="L1341">
        <v>1.2</v>
      </c>
      <c r="M1341">
        <v>2.5</v>
      </c>
      <c r="N1341">
        <f t="shared" si="86"/>
        <v>8996.4700000000012</v>
      </c>
      <c r="O1341">
        <f t="shared" si="84"/>
        <v>1003.5299999999988</v>
      </c>
      <c r="P1341">
        <f t="shared" si="85"/>
        <v>1.204235999999999</v>
      </c>
      <c r="Q1341" s="4">
        <v>27125</v>
      </c>
      <c r="R1341" s="5">
        <v>47.865487000000002</v>
      </c>
      <c r="S1341" s="5">
        <v>-96.087180000000004</v>
      </c>
      <c r="T1341">
        <v>8</v>
      </c>
      <c r="U1341">
        <v>0.30116500152322095</v>
      </c>
      <c r="V1341">
        <v>4100</v>
      </c>
      <c r="W1341">
        <v>4071</v>
      </c>
      <c r="X1341">
        <v>4061</v>
      </c>
      <c r="Y1341">
        <v>4029</v>
      </c>
      <c r="Z1341">
        <v>2056</v>
      </c>
      <c r="AA1341">
        <v>27111</v>
      </c>
      <c r="AB1341">
        <v>1733.7550000000001</v>
      </c>
      <c r="AC1341">
        <v>50332</v>
      </c>
      <c r="AD1341">
        <v>0</v>
      </c>
      <c r="AE1341">
        <v>0</v>
      </c>
      <c r="AF1341">
        <v>8</v>
      </c>
      <c r="AG1341">
        <v>322</v>
      </c>
      <c r="AH1341">
        <v>2.4844720496894408E-2</v>
      </c>
      <c r="AI1341" s="3">
        <v>198702</v>
      </c>
      <c r="AJ1341" s="3">
        <v>276740.13486570504</v>
      </c>
      <c r="AK1341">
        <v>299</v>
      </c>
      <c r="AL1341">
        <v>276812.79999999999</v>
      </c>
      <c r="AM1341">
        <v>2693384</v>
      </c>
      <c r="AN1341">
        <v>58591</v>
      </c>
      <c r="AO1341">
        <v>2751975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f t="shared" si="83"/>
        <v>1</v>
      </c>
      <c r="AW1341">
        <v>1160</v>
      </c>
      <c r="AX1341">
        <v>0.36</v>
      </c>
      <c r="AY1341">
        <v>305732719.12241399</v>
      </c>
      <c r="AZ1341">
        <v>305732.71912241401</v>
      </c>
      <c r="BA1341">
        <v>70675.930823970702</v>
      </c>
      <c r="BB1341">
        <v>0.14149088499317458</v>
      </c>
      <c r="BG1341">
        <v>103195</v>
      </c>
      <c r="BH1341">
        <v>25.41122876138882</v>
      </c>
      <c r="BI1341">
        <v>752</v>
      </c>
      <c r="BJ1341">
        <v>7</v>
      </c>
      <c r="BK1341">
        <v>4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4188</v>
      </c>
      <c r="BU1341">
        <v>0.79</v>
      </c>
      <c r="BV1341">
        <v>0.68001239999999996</v>
      </c>
      <c r="BW1341">
        <v>47</v>
      </c>
      <c r="BX1341">
        <v>2.8653300000000002</v>
      </c>
      <c r="BY1341">
        <v>2.232593</v>
      </c>
      <c r="BZ1341">
        <v>5</v>
      </c>
      <c r="CA1341">
        <v>3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4019</v>
      </c>
      <c r="CK1341">
        <v>2.2393630256282657</v>
      </c>
      <c r="CL1341">
        <v>0.76908099688473519</v>
      </c>
      <c r="CM1341">
        <v>41</v>
      </c>
      <c r="CN1341">
        <v>1.9262207520848038</v>
      </c>
      <c r="CO1341">
        <v>361</v>
      </c>
      <c r="CP1341">
        <v>0.59020851299999999</v>
      </c>
      <c r="CQ1341">
        <v>4.1320159999999996E-3</v>
      </c>
      <c r="CR1341">
        <v>3635</v>
      </c>
      <c r="CS1341">
        <v>0.89800000000000002</v>
      </c>
      <c r="CT1341">
        <v>3653</v>
      </c>
      <c r="CU1341">
        <v>0.91008293321699996</v>
      </c>
      <c r="CW1341">
        <v>1</v>
      </c>
      <c r="CY1341">
        <v>318</v>
      </c>
      <c r="CZ1341">
        <v>482</v>
      </c>
      <c r="DA1341" s="2">
        <v>1874</v>
      </c>
      <c r="DB1341" s="2">
        <v>465</v>
      </c>
      <c r="DC1341" s="2">
        <v>123.24</v>
      </c>
      <c r="DD1341" s="2">
        <v>203</v>
      </c>
      <c r="DE1341">
        <v>120</v>
      </c>
      <c r="DF1341">
        <v>6</v>
      </c>
      <c r="DH1341">
        <v>24.65</v>
      </c>
      <c r="DI1341" s="2">
        <v>24.65</v>
      </c>
      <c r="DJ1341">
        <v>-6.4</v>
      </c>
      <c r="DK1341">
        <v>0.9616561484031364</v>
      </c>
      <c r="DL1341">
        <v>0</v>
      </c>
      <c r="DM1341">
        <v>785</v>
      </c>
      <c r="DN1341">
        <v>136.9</v>
      </c>
      <c r="DO1341">
        <v>0.48299999999999998</v>
      </c>
      <c r="DP1341">
        <v>11756.56</v>
      </c>
      <c r="DQ1341" s="2">
        <v>0</v>
      </c>
      <c r="DR1341" s="2">
        <v>768.3301876400003</v>
      </c>
      <c r="DS1341">
        <v>2.7756220467185407E-3</v>
      </c>
      <c r="DT1341">
        <v>4.14053030213611</v>
      </c>
      <c r="DU1341">
        <v>1146151.7864191425</v>
      </c>
      <c r="DV1341">
        <v>1</v>
      </c>
    </row>
    <row r="1342" spans="1:126" x14ac:dyDescent="0.15">
      <c r="A1342" t="s">
        <v>2247</v>
      </c>
      <c r="B1342" t="s">
        <v>2354</v>
      </c>
      <c r="C1342">
        <v>27</v>
      </c>
      <c r="D1342">
        <v>127</v>
      </c>
      <c r="E1342" t="s">
        <v>2355</v>
      </c>
      <c r="F1342">
        <v>27127</v>
      </c>
      <c r="G1342" t="s">
        <v>6326</v>
      </c>
      <c r="H1342">
        <v>87.9</v>
      </c>
      <c r="I1342">
        <v>0.4</v>
      </c>
      <c r="J1342">
        <v>4.5999999999999996</v>
      </c>
      <c r="K1342">
        <v>3.1</v>
      </c>
      <c r="L1342">
        <v>1.8</v>
      </c>
      <c r="M1342">
        <v>2.1</v>
      </c>
      <c r="N1342">
        <f t="shared" si="86"/>
        <v>7764.99</v>
      </c>
      <c r="O1342">
        <f t="shared" si="84"/>
        <v>2235.0100000000002</v>
      </c>
      <c r="P1342">
        <f t="shared" si="85"/>
        <v>2.6820120000000012</v>
      </c>
      <c r="Q1342" s="4">
        <v>27127</v>
      </c>
      <c r="R1342" s="5">
        <v>44.403536000000003</v>
      </c>
      <c r="S1342" s="5">
        <v>-95.254240999999993</v>
      </c>
      <c r="T1342">
        <v>7</v>
      </c>
      <c r="U1342">
        <v>0.26609032660419857</v>
      </c>
      <c r="V1342">
        <v>16006</v>
      </c>
      <c r="W1342">
        <v>15834</v>
      </c>
      <c r="X1342">
        <v>15723</v>
      </c>
      <c r="Y1342">
        <v>15425</v>
      </c>
      <c r="Z1342">
        <v>7439</v>
      </c>
      <c r="AA1342">
        <v>27113</v>
      </c>
      <c r="AB1342">
        <v>6260.893</v>
      </c>
      <c r="AC1342">
        <v>47211</v>
      </c>
      <c r="AD1342">
        <v>0</v>
      </c>
      <c r="AE1342">
        <v>0</v>
      </c>
      <c r="AF1342">
        <v>34</v>
      </c>
      <c r="AG1342">
        <v>1163</v>
      </c>
      <c r="AH1342">
        <v>2.9234737747205503E-2</v>
      </c>
      <c r="AI1342" s="3">
        <v>521453</v>
      </c>
      <c r="AJ1342" s="3">
        <v>562285.24457443005</v>
      </c>
      <c r="AK1342">
        <v>288</v>
      </c>
      <c r="AL1342">
        <v>564019.19999999995</v>
      </c>
      <c r="AM1342">
        <v>1447090</v>
      </c>
      <c r="AN1342">
        <v>350617</v>
      </c>
      <c r="AO1342">
        <v>1797707</v>
      </c>
      <c r="AP1342">
        <v>5</v>
      </c>
      <c r="AQ1342">
        <v>1</v>
      </c>
      <c r="AR1342">
        <v>6</v>
      </c>
      <c r="AS1342">
        <v>0.37893141341417202</v>
      </c>
      <c r="AT1342">
        <v>8</v>
      </c>
      <c r="AU1342">
        <v>25</v>
      </c>
      <c r="AV1342">
        <f t="shared" si="83"/>
        <v>33</v>
      </c>
      <c r="AW1342">
        <v>4777</v>
      </c>
      <c r="AX1342">
        <v>0.37</v>
      </c>
      <c r="AY1342">
        <v>1155479582.9321499</v>
      </c>
      <c r="AZ1342">
        <v>1155479.58293215</v>
      </c>
      <c r="BA1342">
        <v>68748.038842439099</v>
      </c>
      <c r="BB1342">
        <v>0.14545869479882331</v>
      </c>
      <c r="BC1342">
        <v>22201</v>
      </c>
      <c r="BD1342">
        <v>4488</v>
      </c>
      <c r="BE1342">
        <v>17713</v>
      </c>
      <c r="BF1342">
        <v>1.1066475071848056</v>
      </c>
      <c r="BG1342">
        <v>566956</v>
      </c>
      <c r="BH1342">
        <v>36.059021815175221</v>
      </c>
      <c r="BI1342">
        <v>2679</v>
      </c>
      <c r="BJ1342">
        <v>28</v>
      </c>
      <c r="BK1342">
        <v>7</v>
      </c>
      <c r="BL1342">
        <v>4</v>
      </c>
      <c r="BM1342">
        <v>0</v>
      </c>
      <c r="BN1342">
        <v>0</v>
      </c>
      <c r="BO1342">
        <v>0</v>
      </c>
      <c r="BP1342">
        <v>3</v>
      </c>
      <c r="BQ1342">
        <v>0</v>
      </c>
      <c r="BR1342">
        <v>2</v>
      </c>
      <c r="BS1342">
        <v>0</v>
      </c>
      <c r="BT1342">
        <v>15464</v>
      </c>
      <c r="BU1342">
        <v>0.83</v>
      </c>
      <c r="BV1342">
        <v>0.65640770000000004</v>
      </c>
      <c r="BW1342">
        <v>176</v>
      </c>
      <c r="BX1342">
        <v>2.8453179999999998</v>
      </c>
      <c r="BY1342">
        <v>2.0916610000000002</v>
      </c>
      <c r="BZ1342">
        <v>29</v>
      </c>
      <c r="CA1342">
        <v>8</v>
      </c>
      <c r="CB1342">
        <v>4</v>
      </c>
      <c r="CC1342">
        <v>0</v>
      </c>
      <c r="CD1342">
        <v>0</v>
      </c>
      <c r="CE1342">
        <v>0</v>
      </c>
      <c r="CF1342">
        <v>3</v>
      </c>
      <c r="CG1342">
        <v>2</v>
      </c>
      <c r="CH1342">
        <v>2</v>
      </c>
      <c r="CI1342">
        <v>1</v>
      </c>
      <c r="CJ1342">
        <v>15509</v>
      </c>
      <c r="CK1342">
        <v>3.1594557998581472</v>
      </c>
      <c r="CL1342">
        <v>0.7428952889567042</v>
      </c>
      <c r="CM1342">
        <v>165</v>
      </c>
      <c r="CN1342">
        <v>2.7056123476642382</v>
      </c>
      <c r="CO1342">
        <v>1468</v>
      </c>
      <c r="CP1342">
        <v>0.481710423</v>
      </c>
      <c r="CQ1342">
        <v>-0.1028371112</v>
      </c>
      <c r="CR1342">
        <v>13961</v>
      </c>
      <c r="CS1342">
        <v>0.90500000000000003</v>
      </c>
      <c r="CT1342">
        <v>14213</v>
      </c>
      <c r="CU1342">
        <v>0.90445410741599996</v>
      </c>
      <c r="CV1342">
        <v>6</v>
      </c>
      <c r="CW1342">
        <v>5</v>
      </c>
      <c r="CX1342">
        <v>7</v>
      </c>
      <c r="CY1342">
        <v>1346</v>
      </c>
      <c r="CZ1342">
        <v>1722</v>
      </c>
      <c r="DA1342" s="2">
        <v>10082</v>
      </c>
      <c r="DB1342" s="2">
        <v>1260</v>
      </c>
      <c r="DC1342" s="2">
        <v>120.68</v>
      </c>
      <c r="DD1342" s="2">
        <v>1667</v>
      </c>
      <c r="DE1342">
        <v>350</v>
      </c>
      <c r="DF1342">
        <v>60</v>
      </c>
      <c r="DG1342">
        <v>50.81</v>
      </c>
      <c r="DH1342">
        <v>25.41</v>
      </c>
      <c r="DI1342" s="2">
        <v>50.81</v>
      </c>
      <c r="DJ1342">
        <v>-3.67</v>
      </c>
      <c r="DK1342">
        <v>0.87530419807729554</v>
      </c>
      <c r="DL1342">
        <v>3.4393809114359416E-3</v>
      </c>
      <c r="DM1342">
        <v>1641</v>
      </c>
      <c r="DN1342">
        <v>400.5</v>
      </c>
      <c r="DO1342">
        <v>0.72299999999999998</v>
      </c>
      <c r="DP1342">
        <v>17328.170000000002</v>
      </c>
      <c r="DQ1342" s="2">
        <v>0</v>
      </c>
      <c r="DR1342" s="2">
        <v>15713.55268207999</v>
      </c>
      <c r="DS1342">
        <v>2.7859958070975261E-2</v>
      </c>
      <c r="DT1342">
        <v>2.6665935254939699</v>
      </c>
      <c r="DU1342">
        <v>1504009.9469742884</v>
      </c>
      <c r="DV1342">
        <v>1</v>
      </c>
    </row>
    <row r="1343" spans="1:126" x14ac:dyDescent="0.15">
      <c r="A1343" t="s">
        <v>2247</v>
      </c>
      <c r="B1343" t="s">
        <v>2356</v>
      </c>
      <c r="C1343">
        <v>27</v>
      </c>
      <c r="D1343">
        <v>129</v>
      </c>
      <c r="E1343" t="s">
        <v>2357</v>
      </c>
      <c r="F1343">
        <v>27129</v>
      </c>
      <c r="G1343" t="s">
        <v>6327</v>
      </c>
      <c r="H1343">
        <v>91.2</v>
      </c>
      <c r="I1343">
        <v>0.3</v>
      </c>
      <c r="J1343">
        <v>0.5</v>
      </c>
      <c r="K1343">
        <v>0.3</v>
      </c>
      <c r="L1343">
        <v>1</v>
      </c>
      <c r="M1343">
        <v>6.6</v>
      </c>
      <c r="N1343">
        <f t="shared" si="86"/>
        <v>8362.43</v>
      </c>
      <c r="O1343">
        <f t="shared" si="84"/>
        <v>1637.5699999999997</v>
      </c>
      <c r="P1343">
        <f t="shared" si="85"/>
        <v>1.9650840000000003</v>
      </c>
      <c r="Q1343" s="4">
        <v>27129</v>
      </c>
      <c r="R1343" s="5">
        <v>44.723697000000001</v>
      </c>
      <c r="S1343" s="5">
        <v>-94.955617000000004</v>
      </c>
      <c r="T1343">
        <v>8</v>
      </c>
      <c r="U1343">
        <v>0.2989261796764407</v>
      </c>
      <c r="V1343">
        <v>15653</v>
      </c>
      <c r="W1343">
        <v>15326</v>
      </c>
      <c r="X1343">
        <v>15171</v>
      </c>
      <c r="Y1343">
        <v>14781</v>
      </c>
      <c r="Z1343">
        <v>7678</v>
      </c>
      <c r="AA1343">
        <v>27115</v>
      </c>
      <c r="AB1343">
        <v>6492.5249999999996</v>
      </c>
      <c r="AC1343">
        <v>52149</v>
      </c>
      <c r="AD1343">
        <v>0</v>
      </c>
      <c r="AE1343">
        <v>0</v>
      </c>
      <c r="AF1343">
        <v>30</v>
      </c>
      <c r="AG1343">
        <v>1061</v>
      </c>
      <c r="AH1343">
        <v>2.827521206409048E-2</v>
      </c>
      <c r="AI1343" s="3">
        <v>621639</v>
      </c>
      <c r="AJ1343" s="3">
        <v>629057.94037708</v>
      </c>
      <c r="AK1343">
        <v>245</v>
      </c>
      <c r="AL1343">
        <v>631852.80000000005</v>
      </c>
      <c r="AM1343">
        <v>1154287</v>
      </c>
      <c r="AN1343">
        <v>379794</v>
      </c>
      <c r="AO1343">
        <v>1534081</v>
      </c>
      <c r="AP1343">
        <v>8</v>
      </c>
      <c r="AQ1343">
        <v>0</v>
      </c>
      <c r="AR1343">
        <v>8</v>
      </c>
      <c r="AS1343">
        <v>0.52198877724128934</v>
      </c>
      <c r="AT1343">
        <v>8</v>
      </c>
      <c r="AU1343">
        <v>18</v>
      </c>
      <c r="AV1343">
        <f t="shared" si="83"/>
        <v>26</v>
      </c>
      <c r="AW1343">
        <v>6637</v>
      </c>
      <c r="AX1343">
        <v>0.54</v>
      </c>
      <c r="AY1343">
        <v>1439936448.40377</v>
      </c>
      <c r="AZ1343">
        <v>1439936.4484037699</v>
      </c>
      <c r="BA1343">
        <v>84104.227282767897</v>
      </c>
      <c r="BB1343">
        <v>0.11890008770164276</v>
      </c>
      <c r="BC1343">
        <v>24845</v>
      </c>
      <c r="BD1343">
        <v>9241</v>
      </c>
      <c r="BE1343">
        <v>15604</v>
      </c>
      <c r="BF1343">
        <v>0.99686960965949023</v>
      </c>
      <c r="BG1343">
        <v>317689</v>
      </c>
      <c r="BH1343">
        <v>20.940544459824665</v>
      </c>
      <c r="BI1343">
        <v>2668</v>
      </c>
      <c r="BJ1343">
        <v>32</v>
      </c>
      <c r="BK1343">
        <v>8</v>
      </c>
      <c r="BL1343">
        <v>1</v>
      </c>
      <c r="BM1343">
        <v>0</v>
      </c>
      <c r="BN1343">
        <v>1</v>
      </c>
      <c r="BO1343">
        <v>3</v>
      </c>
      <c r="BP1343">
        <v>1</v>
      </c>
      <c r="BQ1343">
        <v>2</v>
      </c>
      <c r="BR1343">
        <v>4</v>
      </c>
      <c r="BS1343">
        <v>0</v>
      </c>
      <c r="BT1343">
        <v>15718</v>
      </c>
      <c r="BU1343">
        <v>0.78</v>
      </c>
      <c r="BV1343">
        <v>0.66800789999999999</v>
      </c>
      <c r="BW1343">
        <v>152</v>
      </c>
      <c r="BX1343">
        <v>3.3083089999999999</v>
      </c>
      <c r="BY1343">
        <v>2.3032249999999999</v>
      </c>
      <c r="BZ1343">
        <v>32</v>
      </c>
      <c r="CA1343">
        <v>6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0</v>
      </c>
      <c r="CH1343">
        <v>4</v>
      </c>
      <c r="CI1343">
        <v>0</v>
      </c>
      <c r="CJ1343">
        <v>15003</v>
      </c>
      <c r="CK1343">
        <v>3.0660534559754713</v>
      </c>
      <c r="CL1343">
        <v>0.77894524146292177</v>
      </c>
      <c r="CM1343">
        <v>153</v>
      </c>
      <c r="CN1343">
        <v>2.7119718439110332</v>
      </c>
      <c r="CO1343">
        <v>1302</v>
      </c>
      <c r="CP1343">
        <v>-0.56214013470000002</v>
      </c>
      <c r="CQ1343">
        <v>-0.26649700129999998</v>
      </c>
      <c r="CR1343">
        <v>13452</v>
      </c>
      <c r="CS1343">
        <v>0.90599999999999992</v>
      </c>
      <c r="CT1343">
        <v>13916</v>
      </c>
      <c r="CU1343">
        <v>0.91383566474700006</v>
      </c>
      <c r="CV1343">
        <v>3</v>
      </c>
      <c r="CW1343">
        <v>8</v>
      </c>
      <c r="CX1343">
        <v>6</v>
      </c>
      <c r="CY1343">
        <v>2384</v>
      </c>
      <c r="CZ1343">
        <v>1514</v>
      </c>
      <c r="DA1343" s="2">
        <v>8665</v>
      </c>
      <c r="DB1343" s="2">
        <v>1170</v>
      </c>
      <c r="DC1343" s="2">
        <v>92.31</v>
      </c>
      <c r="DD1343" s="2">
        <v>910</v>
      </c>
      <c r="DE1343">
        <v>267</v>
      </c>
      <c r="DF1343">
        <v>43</v>
      </c>
      <c r="DG1343">
        <v>26.37</v>
      </c>
      <c r="DH1343">
        <v>32.97</v>
      </c>
      <c r="DI1343" s="2">
        <v>65.94</v>
      </c>
      <c r="DJ1343">
        <v>-3.9</v>
      </c>
      <c r="DK1343">
        <v>0.89355236720990805</v>
      </c>
      <c r="DL1343">
        <v>0</v>
      </c>
      <c r="DM1343">
        <v>478</v>
      </c>
      <c r="DN1343">
        <v>534.9</v>
      </c>
      <c r="DO1343">
        <v>0.84699999999999998</v>
      </c>
      <c r="DP1343">
        <v>13468.900000000001</v>
      </c>
      <c r="DQ1343" s="2">
        <v>0</v>
      </c>
      <c r="DR1343" s="2">
        <v>15759.419102450001</v>
      </c>
      <c r="DS1343">
        <v>2.483476476930491E-2</v>
      </c>
      <c r="DT1343">
        <v>3.7344592148542701</v>
      </c>
      <c r="DU1343">
        <v>2359628.5113914725</v>
      </c>
      <c r="DV1343">
        <v>1</v>
      </c>
    </row>
    <row r="1344" spans="1:126" x14ac:dyDescent="0.15">
      <c r="A1344" t="s">
        <v>2247</v>
      </c>
      <c r="B1344" t="s">
        <v>1676</v>
      </c>
      <c r="C1344">
        <v>27</v>
      </c>
      <c r="D1344">
        <v>131</v>
      </c>
      <c r="E1344" t="s">
        <v>2358</v>
      </c>
      <c r="F1344">
        <v>27131</v>
      </c>
      <c r="G1344" t="s">
        <v>6328</v>
      </c>
      <c r="H1344">
        <v>85.1</v>
      </c>
      <c r="I1344">
        <v>3.2</v>
      </c>
      <c r="J1344">
        <v>0.4</v>
      </c>
      <c r="K1344">
        <v>2</v>
      </c>
      <c r="L1344">
        <v>1.4</v>
      </c>
      <c r="M1344">
        <v>8</v>
      </c>
      <c r="N1344">
        <f t="shared" si="86"/>
        <v>7322.369999999999</v>
      </c>
      <c r="O1344">
        <f t="shared" si="84"/>
        <v>2677.630000000001</v>
      </c>
      <c r="P1344">
        <f t="shared" si="85"/>
        <v>3.2131560000000023</v>
      </c>
      <c r="Q1344" s="4">
        <v>27131</v>
      </c>
      <c r="R1344" s="5">
        <v>44.350943000000001</v>
      </c>
      <c r="S1344" s="5">
        <v>-93.298502999999997</v>
      </c>
      <c r="T1344">
        <v>4</v>
      </c>
      <c r="U1344">
        <v>0.10711279546486788</v>
      </c>
      <c r="V1344">
        <v>64171</v>
      </c>
      <c r="W1344">
        <v>64829</v>
      </c>
      <c r="X1344">
        <v>64886</v>
      </c>
      <c r="Y1344">
        <v>65149</v>
      </c>
      <c r="Z1344">
        <v>31924</v>
      </c>
      <c r="AA1344">
        <v>27117</v>
      </c>
      <c r="AB1344">
        <v>25688.701999999997</v>
      </c>
      <c r="AC1344">
        <v>59598</v>
      </c>
      <c r="AD1344">
        <v>3</v>
      </c>
      <c r="AE1344">
        <v>4.6234935116974385E-5</v>
      </c>
      <c r="AF1344">
        <v>91</v>
      </c>
      <c r="AG1344">
        <v>1304</v>
      </c>
      <c r="AH1344">
        <v>6.9785276073619631E-2</v>
      </c>
      <c r="AI1344" s="3">
        <v>236542</v>
      </c>
      <c r="AJ1344" s="3">
        <v>317338.01040754002</v>
      </c>
      <c r="AK1344">
        <v>67</v>
      </c>
      <c r="AL1344">
        <v>330329.59999999998</v>
      </c>
      <c r="AM1344">
        <v>1299471</v>
      </c>
      <c r="AN1344">
        <v>171566</v>
      </c>
      <c r="AO1344">
        <v>1471037</v>
      </c>
      <c r="AP1344">
        <v>13</v>
      </c>
      <c r="AQ1344">
        <v>0</v>
      </c>
      <c r="AR1344">
        <v>13</v>
      </c>
      <c r="AS1344">
        <v>0.2005275416865909</v>
      </c>
      <c r="AT1344">
        <v>15</v>
      </c>
      <c r="AU1344">
        <v>68</v>
      </c>
      <c r="AV1344">
        <f t="shared" si="83"/>
        <v>83</v>
      </c>
      <c r="AW1344">
        <v>56034</v>
      </c>
      <c r="AX1344">
        <v>0.97</v>
      </c>
      <c r="AY1344">
        <v>378413009.49420601</v>
      </c>
      <c r="AZ1344">
        <v>378413.00949420599</v>
      </c>
      <c r="BA1344">
        <v>6643.4866956876904</v>
      </c>
      <c r="BB1344">
        <v>1.5052336909910626</v>
      </c>
      <c r="BC1344">
        <v>46348</v>
      </c>
      <c r="BD1344">
        <v>25916</v>
      </c>
      <c r="BE1344">
        <v>20432</v>
      </c>
      <c r="BF1344">
        <v>0.31839927693194747</v>
      </c>
      <c r="BG1344">
        <v>1068327</v>
      </c>
      <c r="BH1344">
        <v>16.46467650957063</v>
      </c>
      <c r="BI1344">
        <v>5163</v>
      </c>
      <c r="BJ1344">
        <v>47</v>
      </c>
      <c r="BK1344">
        <v>17</v>
      </c>
      <c r="BL1344">
        <v>6</v>
      </c>
      <c r="BM1344">
        <v>0</v>
      </c>
      <c r="BN1344">
        <v>3</v>
      </c>
      <c r="BO1344">
        <v>2</v>
      </c>
      <c r="BP1344">
        <v>2</v>
      </c>
      <c r="BQ1344">
        <v>5</v>
      </c>
      <c r="BR1344">
        <v>4</v>
      </c>
      <c r="BS1344">
        <v>0</v>
      </c>
      <c r="BT1344">
        <v>62723</v>
      </c>
      <c r="BU1344">
        <v>0.83</v>
      </c>
      <c r="BV1344">
        <v>0.65675989999999995</v>
      </c>
      <c r="BW1344">
        <v>373</v>
      </c>
      <c r="BX1344">
        <v>1.371108</v>
      </c>
      <c r="BY1344">
        <v>0.12076729999999999</v>
      </c>
      <c r="BZ1344">
        <v>47</v>
      </c>
      <c r="CA1344">
        <v>12</v>
      </c>
      <c r="CB1344">
        <v>6</v>
      </c>
      <c r="CC1344">
        <v>0</v>
      </c>
      <c r="CD1344">
        <v>2</v>
      </c>
      <c r="CE1344">
        <v>2</v>
      </c>
      <c r="CF1344">
        <v>2</v>
      </c>
      <c r="CG1344">
        <v>6</v>
      </c>
      <c r="CH1344">
        <v>4</v>
      </c>
      <c r="CI1344">
        <v>0</v>
      </c>
      <c r="CJ1344">
        <v>65143</v>
      </c>
      <c r="CK1344">
        <v>1.2434183258370048</v>
      </c>
      <c r="CL1344">
        <v>0.76355332591873926</v>
      </c>
      <c r="CM1344">
        <v>360</v>
      </c>
      <c r="CN1344">
        <v>0.18725183393340902</v>
      </c>
      <c r="CO1344">
        <v>8984</v>
      </c>
      <c r="CP1344">
        <v>0.443480027</v>
      </c>
      <c r="CQ1344">
        <v>0.39523459799999999</v>
      </c>
      <c r="CR1344">
        <v>59520</v>
      </c>
      <c r="CS1344">
        <v>0.90900000000000003</v>
      </c>
      <c r="CT1344">
        <v>57241</v>
      </c>
      <c r="CU1344">
        <v>0.91343472385900004</v>
      </c>
      <c r="CV1344">
        <v>64</v>
      </c>
      <c r="CW1344">
        <v>38</v>
      </c>
      <c r="CX1344">
        <v>59</v>
      </c>
      <c r="CY1344">
        <v>1217</v>
      </c>
      <c r="CZ1344">
        <v>1915</v>
      </c>
      <c r="DA1344" s="2">
        <v>34083</v>
      </c>
      <c r="DB1344" s="2">
        <v>7095</v>
      </c>
      <c r="DC1344" s="2">
        <v>196.77</v>
      </c>
      <c r="DD1344" s="2">
        <v>6489</v>
      </c>
      <c r="DE1344">
        <v>535</v>
      </c>
      <c r="DF1344">
        <v>35</v>
      </c>
      <c r="DG1344">
        <v>44.58</v>
      </c>
      <c r="DH1344">
        <v>4.6100000000000003</v>
      </c>
      <c r="DI1344" s="2">
        <v>24.6</v>
      </c>
      <c r="DJ1344">
        <v>-2.2000000000000002</v>
      </c>
      <c r="DK1344">
        <v>0.9266050003804821</v>
      </c>
      <c r="DL1344">
        <v>9.202453987730062E-3</v>
      </c>
      <c r="DM1344">
        <v>2629</v>
      </c>
      <c r="DN1344">
        <v>162.4</v>
      </c>
      <c r="DO1344">
        <v>0.48599999999999999</v>
      </c>
      <c r="DP1344">
        <v>10749.369999999999</v>
      </c>
      <c r="DQ1344" s="2">
        <v>0</v>
      </c>
      <c r="DR1344" s="2">
        <v>5691.5473514200012</v>
      </c>
      <c r="DS1344">
        <v>1.6846986944594123E-2</v>
      </c>
      <c r="DT1344">
        <v>3.1649243113028001</v>
      </c>
      <c r="DU1344">
        <v>1045468.1817829293</v>
      </c>
      <c r="DV1344">
        <v>1</v>
      </c>
    </row>
    <row r="1345" spans="1:126" x14ac:dyDescent="0.15">
      <c r="A1345" t="s">
        <v>2247</v>
      </c>
      <c r="B1345" t="s">
        <v>2359</v>
      </c>
      <c r="C1345">
        <v>27</v>
      </c>
      <c r="D1345">
        <v>133</v>
      </c>
      <c r="E1345" t="s">
        <v>2360</v>
      </c>
      <c r="F1345">
        <v>27133</v>
      </c>
      <c r="G1345" t="s">
        <v>6329</v>
      </c>
      <c r="H1345">
        <v>95.4</v>
      </c>
      <c r="I1345">
        <v>0.6</v>
      </c>
      <c r="J1345">
        <v>0.3</v>
      </c>
      <c r="K1345">
        <v>0.5</v>
      </c>
      <c r="L1345">
        <v>1.1000000000000001</v>
      </c>
      <c r="M1345">
        <v>2</v>
      </c>
      <c r="N1345">
        <f t="shared" si="86"/>
        <v>9107.0700000000015</v>
      </c>
      <c r="O1345">
        <f t="shared" si="84"/>
        <v>892.92999999999847</v>
      </c>
      <c r="P1345">
        <f t="shared" si="85"/>
        <v>1.0715159999999986</v>
      </c>
      <c r="Q1345" s="4">
        <v>27133</v>
      </c>
      <c r="R1345" s="5">
        <v>43.669587</v>
      </c>
      <c r="S1345" s="5">
        <v>-96.263238000000001</v>
      </c>
      <c r="T1345">
        <v>6</v>
      </c>
      <c r="U1345">
        <v>0.13015116496450879</v>
      </c>
      <c r="V1345">
        <v>9620</v>
      </c>
      <c r="W1345">
        <v>9587</v>
      </c>
      <c r="X1345">
        <v>9563</v>
      </c>
      <c r="Y1345">
        <v>9452</v>
      </c>
      <c r="Z1345">
        <v>4594</v>
      </c>
      <c r="AA1345">
        <v>27119</v>
      </c>
      <c r="AB1345">
        <v>3814.9029999999998</v>
      </c>
      <c r="AC1345">
        <v>51496</v>
      </c>
      <c r="AD1345">
        <v>1</v>
      </c>
      <c r="AE1345">
        <v>1.0456969570218551E-4</v>
      </c>
      <c r="AF1345">
        <v>33</v>
      </c>
      <c r="AG1345">
        <v>689</v>
      </c>
      <c r="AH1345">
        <v>4.7895500725689405E-2</v>
      </c>
      <c r="AI1345" s="3">
        <v>280537</v>
      </c>
      <c r="AJ1345" s="3">
        <v>308772.715306375</v>
      </c>
      <c r="AK1345">
        <v>229</v>
      </c>
      <c r="AL1345">
        <v>309030.40000000002</v>
      </c>
      <c r="AM1345">
        <v>2047969</v>
      </c>
      <c r="AN1345">
        <v>197637</v>
      </c>
      <c r="AO1345">
        <v>2245606</v>
      </c>
      <c r="AP1345">
        <v>5</v>
      </c>
      <c r="AQ1345">
        <v>1</v>
      </c>
      <c r="AR1345">
        <v>6</v>
      </c>
      <c r="AS1345">
        <v>0.62584750182538862</v>
      </c>
      <c r="AT1345">
        <v>6</v>
      </c>
      <c r="AU1345">
        <v>11</v>
      </c>
      <c r="AV1345">
        <f t="shared" si="83"/>
        <v>17</v>
      </c>
      <c r="AW1345">
        <v>6177</v>
      </c>
      <c r="AX1345">
        <v>0.72</v>
      </c>
      <c r="AY1345">
        <v>60736617.033130802</v>
      </c>
      <c r="AZ1345">
        <v>60736.617033130802</v>
      </c>
      <c r="BA1345">
        <v>6213.0145244240002</v>
      </c>
      <c r="BB1345">
        <v>1.6095246455145036</v>
      </c>
      <c r="BC1345">
        <v>8106</v>
      </c>
      <c r="BD1345">
        <v>1798</v>
      </c>
      <c r="BE1345">
        <v>6308</v>
      </c>
      <c r="BF1345">
        <v>0.6557172557172557</v>
      </c>
      <c r="BG1345">
        <v>282761</v>
      </c>
      <c r="BH1345">
        <v>29.568231726445678</v>
      </c>
      <c r="BI1345">
        <v>1322</v>
      </c>
      <c r="BJ1345">
        <v>17</v>
      </c>
      <c r="BK1345">
        <v>3</v>
      </c>
      <c r="BL1345">
        <v>0</v>
      </c>
      <c r="BM1345">
        <v>0</v>
      </c>
      <c r="BN1345">
        <v>0</v>
      </c>
      <c r="BO1345">
        <v>1</v>
      </c>
      <c r="BP1345">
        <v>1</v>
      </c>
      <c r="BQ1345">
        <v>2</v>
      </c>
      <c r="BR1345">
        <v>1</v>
      </c>
      <c r="BS1345">
        <v>0</v>
      </c>
      <c r="BT1345">
        <v>9483</v>
      </c>
      <c r="BU1345">
        <v>0.85</v>
      </c>
      <c r="BV1345">
        <v>0.68848600000000004</v>
      </c>
      <c r="BW1345">
        <v>99</v>
      </c>
      <c r="BX1345">
        <v>2.6362969999999999</v>
      </c>
      <c r="BY1345">
        <v>1.9375770000000001</v>
      </c>
      <c r="BZ1345">
        <v>19</v>
      </c>
      <c r="CA1345">
        <v>3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2</v>
      </c>
      <c r="CH1345">
        <v>1</v>
      </c>
      <c r="CI1345">
        <v>0</v>
      </c>
      <c r="CJ1345">
        <v>9516</v>
      </c>
      <c r="CK1345">
        <v>2.7322404371584699</v>
      </c>
      <c r="CL1345">
        <v>0.82149516867265637</v>
      </c>
      <c r="CM1345">
        <v>101</v>
      </c>
      <c r="CN1345">
        <v>2.6349512782554045</v>
      </c>
      <c r="CO1345">
        <v>1060</v>
      </c>
      <c r="CP1345">
        <v>-0.46281050550000002</v>
      </c>
      <c r="CQ1345">
        <v>0.28557328700000001</v>
      </c>
      <c r="CR1345">
        <v>8700</v>
      </c>
      <c r="CS1345">
        <v>0.90599999999999992</v>
      </c>
      <c r="CT1345">
        <v>8648</v>
      </c>
      <c r="CU1345">
        <v>0.91853281853300006</v>
      </c>
      <c r="CV1345">
        <v>7</v>
      </c>
      <c r="CW1345">
        <v>4</v>
      </c>
      <c r="CX1345">
        <v>10</v>
      </c>
      <c r="CY1345">
        <v>783</v>
      </c>
      <c r="CZ1345">
        <v>969</v>
      </c>
      <c r="DA1345" s="2">
        <v>6025</v>
      </c>
      <c r="DB1345" s="2">
        <v>685</v>
      </c>
      <c r="DC1345" s="2">
        <v>136.55000000000001</v>
      </c>
      <c r="DD1345" s="2">
        <v>325</v>
      </c>
      <c r="DE1345">
        <v>172</v>
      </c>
      <c r="DF1345">
        <v>7</v>
      </c>
      <c r="DG1345">
        <v>52.52</v>
      </c>
      <c r="DH1345">
        <v>10.5</v>
      </c>
      <c r="DI1345" s="2">
        <v>31.51</v>
      </c>
      <c r="DJ1345">
        <v>-4.25</v>
      </c>
      <c r="DK1345">
        <v>0.85735927881170759</v>
      </c>
      <c r="DL1345">
        <v>0</v>
      </c>
      <c r="DM1345">
        <v>0</v>
      </c>
      <c r="DN1345">
        <v>243</v>
      </c>
      <c r="DO1345">
        <v>0.79099999999999993</v>
      </c>
      <c r="DP1345">
        <v>2454.4900000000002</v>
      </c>
      <c r="DQ1345" s="2">
        <v>0</v>
      </c>
      <c r="DR1345" s="2">
        <v>950.17596173999993</v>
      </c>
      <c r="DS1345">
        <v>2.9153757321396857E-3</v>
      </c>
      <c r="DT1345">
        <v>2.5437948031061399</v>
      </c>
      <c r="DU1345">
        <v>786109.9255218117</v>
      </c>
      <c r="DV1345">
        <v>1</v>
      </c>
    </row>
    <row r="1346" spans="1:126" x14ac:dyDescent="0.15">
      <c r="A1346" t="s">
        <v>2247</v>
      </c>
      <c r="B1346" t="s">
        <v>2361</v>
      </c>
      <c r="C1346">
        <v>27</v>
      </c>
      <c r="D1346">
        <v>135</v>
      </c>
      <c r="E1346" t="s">
        <v>2362</v>
      </c>
      <c r="F1346">
        <v>27135</v>
      </c>
      <c r="G1346" t="s">
        <v>6330</v>
      </c>
      <c r="H1346">
        <v>94</v>
      </c>
      <c r="I1346">
        <v>0.2</v>
      </c>
      <c r="J1346">
        <v>1.3</v>
      </c>
      <c r="K1346">
        <v>2.5</v>
      </c>
      <c r="L1346">
        <v>1.3</v>
      </c>
      <c r="M1346">
        <v>0.7</v>
      </c>
      <c r="N1346">
        <f t="shared" si="86"/>
        <v>8846.1600000000017</v>
      </c>
      <c r="O1346">
        <f t="shared" si="84"/>
        <v>1153.8399999999983</v>
      </c>
      <c r="P1346">
        <f t="shared" si="85"/>
        <v>1.3846079999999985</v>
      </c>
      <c r="Q1346" s="4">
        <v>27135</v>
      </c>
      <c r="R1346" s="5">
        <v>48.761068000000002</v>
      </c>
      <c r="S1346" s="5">
        <v>-95.821504000000004</v>
      </c>
      <c r="T1346">
        <v>7</v>
      </c>
      <c r="U1346">
        <v>0.13289241313836397</v>
      </c>
      <c r="V1346">
        <v>15665</v>
      </c>
      <c r="W1346">
        <v>15545</v>
      </c>
      <c r="X1346">
        <v>15615</v>
      </c>
      <c r="Y1346">
        <v>15622</v>
      </c>
      <c r="Z1346">
        <v>8145</v>
      </c>
      <c r="AA1346">
        <v>27121</v>
      </c>
      <c r="AB1346">
        <v>7118.4219999999996</v>
      </c>
      <c r="AC1346">
        <v>53199</v>
      </c>
      <c r="AD1346">
        <v>1</v>
      </c>
      <c r="AE1346">
        <v>6.404098623118796E-5</v>
      </c>
      <c r="AF1346">
        <v>30</v>
      </c>
      <c r="AG1346">
        <v>977</v>
      </c>
      <c r="AH1346">
        <v>3.0706243602865915E-2</v>
      </c>
      <c r="AI1346" s="3">
        <v>555833</v>
      </c>
      <c r="AJ1346" s="3">
        <v>1069821.14772493</v>
      </c>
      <c r="AK1346">
        <v>240</v>
      </c>
      <c r="AL1346">
        <v>1074227.2</v>
      </c>
      <c r="AM1346">
        <v>2186314</v>
      </c>
      <c r="AN1346">
        <v>157830</v>
      </c>
      <c r="AO1346">
        <v>2344144</v>
      </c>
      <c r="AP1346">
        <v>2</v>
      </c>
      <c r="AQ1346">
        <v>0</v>
      </c>
      <c r="AR1346">
        <v>2</v>
      </c>
      <c r="AS1346">
        <v>0.12865873271148279</v>
      </c>
      <c r="AT1346">
        <v>2</v>
      </c>
      <c r="AU1346">
        <v>20</v>
      </c>
      <c r="AV1346">
        <f t="shared" si="83"/>
        <v>22</v>
      </c>
      <c r="AW1346">
        <v>7262</v>
      </c>
      <c r="AX1346">
        <v>0.53</v>
      </c>
      <c r="AY1346">
        <v>1867511321.55193</v>
      </c>
      <c r="AZ1346">
        <v>1867511.3215519299</v>
      </c>
      <c r="BA1346">
        <v>114716.403086433</v>
      </c>
      <c r="BB1346">
        <v>8.7171491878676732E-2</v>
      </c>
      <c r="BC1346">
        <v>15893</v>
      </c>
      <c r="BD1346">
        <v>0</v>
      </c>
      <c r="BE1346">
        <v>15893</v>
      </c>
      <c r="BF1346">
        <v>1.0145547398659431</v>
      </c>
      <c r="BG1346">
        <v>407777</v>
      </c>
      <c r="BH1346">
        <v>26.114441242395134</v>
      </c>
      <c r="BI1346">
        <v>2310</v>
      </c>
      <c r="BJ1346">
        <v>17</v>
      </c>
      <c r="BK1346">
        <v>10</v>
      </c>
      <c r="BL1346">
        <v>1</v>
      </c>
      <c r="BM1346">
        <v>0</v>
      </c>
      <c r="BN1346">
        <v>0</v>
      </c>
      <c r="BO1346">
        <v>0</v>
      </c>
      <c r="BP1346">
        <v>1</v>
      </c>
      <c r="BQ1346">
        <v>3</v>
      </c>
      <c r="BR1346">
        <v>3</v>
      </c>
      <c r="BS1346">
        <v>0</v>
      </c>
      <c r="BT1346">
        <v>15911</v>
      </c>
      <c r="BU1346">
        <v>0.74</v>
      </c>
      <c r="BV1346">
        <v>0.65226600000000001</v>
      </c>
      <c r="BW1346">
        <v>139</v>
      </c>
      <c r="BX1346">
        <v>2.1997360000000001</v>
      </c>
      <c r="BY1346">
        <v>1.229095</v>
      </c>
      <c r="BZ1346">
        <v>17</v>
      </c>
      <c r="CA1346">
        <v>7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2</v>
      </c>
      <c r="CI1346">
        <v>0</v>
      </c>
      <c r="CJ1346">
        <v>15740</v>
      </c>
      <c r="CK1346">
        <v>1.8424396442185516</v>
      </c>
      <c r="CL1346">
        <v>0.76575356733673572</v>
      </c>
      <c r="CM1346">
        <v>134</v>
      </c>
      <c r="CN1346">
        <v>1.2817917990762415</v>
      </c>
      <c r="CO1346">
        <v>1637</v>
      </c>
      <c r="CP1346">
        <v>3.6486920999999999E-2</v>
      </c>
      <c r="CQ1346">
        <v>0.20875015099999999</v>
      </c>
      <c r="CR1346">
        <v>14330</v>
      </c>
      <c r="CS1346">
        <v>0.90700000000000003</v>
      </c>
      <c r="CT1346">
        <v>14020</v>
      </c>
      <c r="CU1346">
        <v>0.92320068647400011</v>
      </c>
      <c r="CV1346">
        <v>3</v>
      </c>
      <c r="CW1346">
        <v>8</v>
      </c>
      <c r="CX1346">
        <v>8</v>
      </c>
      <c r="CY1346">
        <v>561</v>
      </c>
      <c r="CZ1346">
        <v>1374</v>
      </c>
      <c r="DA1346" s="2">
        <v>12061</v>
      </c>
      <c r="DB1346" s="2">
        <v>1260</v>
      </c>
      <c r="DC1346" s="2">
        <v>167.53</v>
      </c>
      <c r="DD1346" s="2">
        <v>999</v>
      </c>
      <c r="DE1346">
        <v>309</v>
      </c>
      <c r="DF1346">
        <v>17</v>
      </c>
      <c r="DG1346">
        <v>32.22</v>
      </c>
      <c r="DH1346">
        <v>19.329999999999998</v>
      </c>
      <c r="DI1346" s="2">
        <v>32.22</v>
      </c>
      <c r="DJ1346">
        <v>-4.3</v>
      </c>
      <c r="DK1346">
        <v>0.94757598055531067</v>
      </c>
      <c r="DL1346">
        <v>3.0706243602865915E-3</v>
      </c>
      <c r="DM1346">
        <v>540</v>
      </c>
      <c r="DN1346">
        <v>371.6</v>
      </c>
      <c r="DO1346">
        <v>0.33600000000000002</v>
      </c>
      <c r="DP1346">
        <v>87232.209999999992</v>
      </c>
      <c r="DQ1346" s="2">
        <v>0</v>
      </c>
      <c r="DR1346" s="2">
        <v>3110.1940586100009</v>
      </c>
      <c r="DS1346">
        <v>2.8952864821022314E-3</v>
      </c>
      <c r="DT1346">
        <v>6.0660154323637903</v>
      </c>
      <c r="DU1346">
        <v>6516278.773064944</v>
      </c>
      <c r="DV1346">
        <v>0</v>
      </c>
    </row>
    <row r="1347" spans="1:126" x14ac:dyDescent="0.15">
      <c r="A1347" t="s">
        <v>2247</v>
      </c>
      <c r="B1347" t="s">
        <v>2368</v>
      </c>
      <c r="C1347">
        <v>27</v>
      </c>
      <c r="D1347">
        <v>137</v>
      </c>
      <c r="E1347" t="s">
        <v>2369</v>
      </c>
      <c r="F1347">
        <v>27137</v>
      </c>
      <c r="G1347" t="s">
        <v>6331</v>
      </c>
      <c r="H1347">
        <v>92.3</v>
      </c>
      <c r="I1347">
        <v>1.3</v>
      </c>
      <c r="J1347">
        <v>2.1</v>
      </c>
      <c r="K1347">
        <v>0.9</v>
      </c>
      <c r="L1347">
        <v>2.2000000000000002</v>
      </c>
      <c r="M1347">
        <v>1.2</v>
      </c>
      <c r="N1347">
        <f t="shared" si="86"/>
        <v>8532.48</v>
      </c>
      <c r="O1347">
        <f t="shared" si="84"/>
        <v>1467.5200000000004</v>
      </c>
      <c r="P1347">
        <f t="shared" si="85"/>
        <v>1.7610240000000013</v>
      </c>
      <c r="Q1347" s="4">
        <v>27137</v>
      </c>
      <c r="R1347" s="5">
        <v>47.578634999999998</v>
      </c>
      <c r="S1347" s="5">
        <v>-92.514570000000006</v>
      </c>
      <c r="T1347">
        <v>2</v>
      </c>
      <c r="U1347">
        <v>0.13373546446456569</v>
      </c>
      <c r="V1347">
        <v>200150</v>
      </c>
      <c r="W1347">
        <v>200563</v>
      </c>
      <c r="X1347">
        <v>200506</v>
      </c>
      <c r="Y1347">
        <v>200343</v>
      </c>
      <c r="Z1347">
        <v>102362</v>
      </c>
      <c r="AA1347">
        <v>27129</v>
      </c>
      <c r="AB1347">
        <v>79036.465999999986</v>
      </c>
      <c r="AC1347">
        <v>48331</v>
      </c>
      <c r="AD1347">
        <v>2</v>
      </c>
      <c r="AE1347">
        <v>9.9747638474659118E-6</v>
      </c>
      <c r="AF1347">
        <v>107</v>
      </c>
      <c r="AG1347">
        <v>685</v>
      </c>
      <c r="AH1347">
        <v>0.1562043795620438</v>
      </c>
      <c r="AI1347" s="3">
        <v>127243</v>
      </c>
      <c r="AJ1347" s="3">
        <v>3998431.947812635</v>
      </c>
      <c r="AK1347">
        <v>112</v>
      </c>
      <c r="AL1347">
        <v>235884.79999999999</v>
      </c>
      <c r="AM1347">
        <v>1128218</v>
      </c>
      <c r="AN1347">
        <v>33596</v>
      </c>
      <c r="AO1347">
        <v>1161814</v>
      </c>
      <c r="AP1347">
        <v>15</v>
      </c>
      <c r="AQ1347">
        <v>1</v>
      </c>
      <c r="AR1347">
        <v>16</v>
      </c>
      <c r="AS1347">
        <v>7.9775432158473894E-2</v>
      </c>
      <c r="AT1347">
        <v>4</v>
      </c>
      <c r="AU1347">
        <v>16</v>
      </c>
      <c r="AV1347">
        <f t="shared" ref="AV1347:AV1410" si="87">AT1347+AU1347</f>
        <v>20</v>
      </c>
      <c r="AW1347">
        <v>162183</v>
      </c>
      <c r="AX1347">
        <v>0.81</v>
      </c>
      <c r="AY1347">
        <v>671530019.500754</v>
      </c>
      <c r="AZ1347">
        <v>671530.01950075396</v>
      </c>
      <c r="BA1347">
        <v>7274.1879798971404</v>
      </c>
      <c r="BB1347">
        <v>1.3747238905065253</v>
      </c>
      <c r="BC1347">
        <v>170219</v>
      </c>
      <c r="BD1347">
        <v>37747</v>
      </c>
      <c r="BE1347">
        <v>132472</v>
      </c>
      <c r="BF1347">
        <v>0.66186360229827634</v>
      </c>
      <c r="BG1347">
        <v>1540890</v>
      </c>
      <c r="BH1347">
        <v>7.6850069324608743</v>
      </c>
      <c r="BI1347">
        <v>24639</v>
      </c>
      <c r="BJ1347">
        <v>56</v>
      </c>
      <c r="BK1347">
        <v>14</v>
      </c>
      <c r="BL1347">
        <v>10</v>
      </c>
      <c r="BM1347">
        <v>1</v>
      </c>
      <c r="BN1347">
        <v>1</v>
      </c>
      <c r="BO1347">
        <v>4</v>
      </c>
      <c r="BP1347">
        <v>3</v>
      </c>
      <c r="BQ1347">
        <v>14</v>
      </c>
      <c r="BR1347">
        <v>7</v>
      </c>
      <c r="BS1347">
        <v>1</v>
      </c>
      <c r="BT1347">
        <v>131939</v>
      </c>
      <c r="BU1347">
        <v>0.84</v>
      </c>
      <c r="BV1347">
        <v>0.74111859999999996</v>
      </c>
      <c r="BW1347">
        <v>354</v>
      </c>
      <c r="BX1347">
        <v>0.84129790000000004</v>
      </c>
      <c r="BY1347">
        <v>-0.35510999999999998</v>
      </c>
      <c r="BZ1347">
        <v>49</v>
      </c>
      <c r="CA1347">
        <v>12</v>
      </c>
      <c r="CB1347">
        <v>12</v>
      </c>
      <c r="CC1347">
        <v>0</v>
      </c>
      <c r="CD1347">
        <v>1</v>
      </c>
      <c r="CE1347">
        <v>3</v>
      </c>
      <c r="CF1347">
        <v>3</v>
      </c>
      <c r="CG1347">
        <v>14</v>
      </c>
      <c r="CH1347">
        <v>7</v>
      </c>
      <c r="CI1347">
        <v>2</v>
      </c>
      <c r="CJ1347">
        <v>139470</v>
      </c>
      <c r="CK1347">
        <v>0.73851007385100742</v>
      </c>
      <c r="CL1347">
        <v>0.81571846572472761</v>
      </c>
      <c r="CM1347">
        <v>412</v>
      </c>
      <c r="CN1347">
        <v>-0.49957376072045351</v>
      </c>
      <c r="CO1347">
        <v>29033</v>
      </c>
      <c r="CP1347">
        <v>-0.51172769579999999</v>
      </c>
      <c r="CQ1347">
        <v>-0.10392456110000001</v>
      </c>
      <c r="CR1347">
        <v>175981</v>
      </c>
      <c r="CS1347">
        <v>0.91500000000000004</v>
      </c>
      <c r="CT1347">
        <v>14005</v>
      </c>
      <c r="CU1347">
        <v>0.91725658581900005</v>
      </c>
      <c r="CV1347">
        <v>389</v>
      </c>
      <c r="CW1347">
        <v>163</v>
      </c>
      <c r="CX1347">
        <v>246</v>
      </c>
      <c r="CY1347">
        <v>453</v>
      </c>
      <c r="CZ1347">
        <v>1085</v>
      </c>
      <c r="DA1347" s="2">
        <v>123883</v>
      </c>
      <c r="DB1347" s="2">
        <v>20650</v>
      </c>
      <c r="DC1347" s="2">
        <v>229.54</v>
      </c>
      <c r="DD1347" s="2">
        <v>14637</v>
      </c>
      <c r="DE1347">
        <v>394</v>
      </c>
      <c r="DF1347">
        <v>38</v>
      </c>
      <c r="DG1347">
        <v>70.31</v>
      </c>
      <c r="DH1347">
        <v>8.98</v>
      </c>
      <c r="DI1347" s="2">
        <v>22.94</v>
      </c>
      <c r="DJ1347">
        <v>-0.66</v>
      </c>
      <c r="DK1347">
        <v>0.98531156920223506</v>
      </c>
      <c r="DL1347">
        <v>5.8394160583941602E-3</v>
      </c>
      <c r="DM1347">
        <v>589</v>
      </c>
      <c r="DN1347">
        <v>378.6</v>
      </c>
      <c r="DO1347">
        <v>9.6000000000000002E-2</v>
      </c>
      <c r="DP1347">
        <v>28</v>
      </c>
      <c r="DQ1347" s="2">
        <v>764120</v>
      </c>
      <c r="DR1347" s="2">
        <v>3862.9223266699992</v>
      </c>
      <c r="DS1347">
        <v>8.7978009451541799E-4</v>
      </c>
      <c r="DT1347">
        <v>3.60983664628312</v>
      </c>
      <c r="DU1347">
        <v>851505.5953411645</v>
      </c>
      <c r="DV1347">
        <v>0</v>
      </c>
    </row>
    <row r="1348" spans="1:126" x14ac:dyDescent="0.15">
      <c r="A1348" t="s">
        <v>2247</v>
      </c>
      <c r="B1348" t="s">
        <v>378</v>
      </c>
      <c r="C1348">
        <v>27</v>
      </c>
      <c r="D1348">
        <v>139</v>
      </c>
      <c r="E1348" t="s">
        <v>2363</v>
      </c>
      <c r="F1348">
        <v>27139</v>
      </c>
      <c r="G1348" t="s">
        <v>6332</v>
      </c>
      <c r="H1348">
        <v>84.5</v>
      </c>
      <c r="I1348">
        <v>2.5</v>
      </c>
      <c r="J1348">
        <v>0.7</v>
      </c>
      <c r="K1348">
        <v>5.6</v>
      </c>
      <c r="L1348">
        <v>2.1</v>
      </c>
      <c r="M1348">
        <v>4.4000000000000004</v>
      </c>
      <c r="N1348">
        <f t="shared" si="86"/>
        <v>7202.119999999999</v>
      </c>
      <c r="O1348">
        <f t="shared" si="84"/>
        <v>2797.880000000001</v>
      </c>
      <c r="P1348">
        <f t="shared" si="85"/>
        <v>3.3574560000000027</v>
      </c>
      <c r="Q1348" s="4">
        <v>27139</v>
      </c>
      <c r="R1348" s="5">
        <v>44.651805000000003</v>
      </c>
      <c r="S1348" s="5">
        <v>-93.533731000000003</v>
      </c>
      <c r="T1348">
        <v>1</v>
      </c>
      <c r="U1348">
        <v>0.13281873438499525</v>
      </c>
      <c r="V1348">
        <v>130689</v>
      </c>
      <c r="W1348">
        <v>135129</v>
      </c>
      <c r="X1348">
        <v>137322</v>
      </c>
      <c r="Y1348">
        <v>141453</v>
      </c>
      <c r="Z1348">
        <v>75332</v>
      </c>
      <c r="AA1348">
        <v>27123</v>
      </c>
      <c r="AB1348">
        <v>66000.473999999987</v>
      </c>
      <c r="AC1348">
        <v>87794</v>
      </c>
      <c r="AD1348">
        <v>1</v>
      </c>
      <c r="AE1348">
        <v>7.2821543525436562E-6</v>
      </c>
      <c r="AF1348">
        <v>85</v>
      </c>
      <c r="AG1348">
        <v>847</v>
      </c>
      <c r="AH1348">
        <v>0.10035419126328217</v>
      </c>
      <c r="AI1348" s="3">
        <v>141232</v>
      </c>
      <c r="AJ1348" s="3">
        <v>228117.969979185</v>
      </c>
      <c r="AK1348">
        <v>75</v>
      </c>
      <c r="AL1348">
        <v>288640</v>
      </c>
      <c r="AM1348">
        <v>2146008</v>
      </c>
      <c r="AN1348">
        <v>97857</v>
      </c>
      <c r="AO1348">
        <v>2243865</v>
      </c>
      <c r="AP1348">
        <v>6</v>
      </c>
      <c r="AQ1348">
        <v>2</v>
      </c>
      <c r="AR1348">
        <v>8</v>
      </c>
      <c r="AS1348">
        <v>5.9202687802026213E-2</v>
      </c>
      <c r="AT1348">
        <v>20</v>
      </c>
      <c r="AU1348">
        <v>193</v>
      </c>
      <c r="AV1348">
        <f t="shared" si="87"/>
        <v>213</v>
      </c>
      <c r="AW1348">
        <v>135321</v>
      </c>
      <c r="AX1348">
        <v>0.92</v>
      </c>
      <c r="AY1348">
        <v>797684003.581177</v>
      </c>
      <c r="AZ1348">
        <v>797684.00358117698</v>
      </c>
      <c r="BA1348">
        <v>12160.125616802299</v>
      </c>
      <c r="BB1348">
        <v>0.82235992580392936</v>
      </c>
      <c r="BC1348">
        <v>46128</v>
      </c>
      <c r="BD1348">
        <v>80971</v>
      </c>
      <c r="BE1348">
        <v>-34843</v>
      </c>
      <c r="BF1348">
        <v>-0.26661004369151192</v>
      </c>
      <c r="BG1348">
        <v>787583</v>
      </c>
      <c r="BH1348">
        <v>5.7353009714393908</v>
      </c>
      <c r="BI1348">
        <v>8171</v>
      </c>
      <c r="BJ1348">
        <v>39</v>
      </c>
      <c r="BK1348">
        <v>18</v>
      </c>
      <c r="BL1348">
        <v>3</v>
      </c>
      <c r="BM1348">
        <v>0</v>
      </c>
      <c r="BN1348">
        <v>0</v>
      </c>
      <c r="BO1348">
        <v>1</v>
      </c>
      <c r="BP1348">
        <v>3</v>
      </c>
      <c r="BQ1348">
        <v>9</v>
      </c>
      <c r="BR1348">
        <v>4</v>
      </c>
      <c r="BS1348">
        <v>0</v>
      </c>
      <c r="BT1348">
        <v>87832</v>
      </c>
      <c r="BU1348">
        <v>0.84</v>
      </c>
      <c r="BV1348">
        <v>0.70952079999999995</v>
      </c>
      <c r="BW1348">
        <v>262</v>
      </c>
      <c r="BX1348">
        <v>0.87667360000000005</v>
      </c>
      <c r="BY1348">
        <v>-0.44480799999999998</v>
      </c>
      <c r="BZ1348">
        <v>42</v>
      </c>
      <c r="CA1348">
        <v>14</v>
      </c>
      <c r="CB1348">
        <v>3</v>
      </c>
      <c r="CC1348">
        <v>0</v>
      </c>
      <c r="CD1348">
        <v>0</v>
      </c>
      <c r="CE1348">
        <v>2</v>
      </c>
      <c r="CF1348">
        <v>1</v>
      </c>
      <c r="CG1348">
        <v>9</v>
      </c>
      <c r="CH1348">
        <v>4</v>
      </c>
      <c r="CI1348">
        <v>0</v>
      </c>
      <c r="CJ1348">
        <v>91208</v>
      </c>
      <c r="CK1348">
        <v>0.82229628979914049</v>
      </c>
      <c r="CL1348">
        <v>0.81896460644479663</v>
      </c>
      <c r="CM1348">
        <v>326</v>
      </c>
      <c r="CN1348">
        <v>-0.30384259845798445</v>
      </c>
      <c r="CO1348">
        <v>30426</v>
      </c>
      <c r="CP1348">
        <v>0.73966582299999994</v>
      </c>
      <c r="CQ1348">
        <v>0.66560205400000005</v>
      </c>
      <c r="CR1348">
        <v>132980</v>
      </c>
      <c r="CS1348">
        <v>0.878</v>
      </c>
      <c r="CT1348">
        <v>119711</v>
      </c>
      <c r="CU1348">
        <v>0.92028695061799992</v>
      </c>
      <c r="CV1348">
        <v>123</v>
      </c>
      <c r="CW1348">
        <v>59</v>
      </c>
      <c r="CX1348">
        <v>83</v>
      </c>
      <c r="CY1348">
        <v>587</v>
      </c>
      <c r="CZ1348">
        <v>1278</v>
      </c>
      <c r="DA1348" s="2">
        <v>67594</v>
      </c>
      <c r="DB1348" s="2">
        <v>22845</v>
      </c>
      <c r="DC1348" s="2">
        <v>183.01</v>
      </c>
      <c r="DD1348" s="2">
        <v>19637</v>
      </c>
      <c r="DE1348">
        <v>392</v>
      </c>
      <c r="DF1348">
        <v>29</v>
      </c>
      <c r="DG1348">
        <v>36.43</v>
      </c>
      <c r="DH1348">
        <v>5.0999999999999996</v>
      </c>
      <c r="DI1348" s="2">
        <v>5.83</v>
      </c>
      <c r="DJ1348">
        <v>-2.95</v>
      </c>
      <c r="DK1348">
        <v>0.92436558287073756</v>
      </c>
      <c r="DL1348">
        <v>1.5348288075560802E-2</v>
      </c>
      <c r="DM1348">
        <v>134</v>
      </c>
      <c r="DN1348">
        <v>63.1</v>
      </c>
      <c r="DO1348">
        <v>0.27100000000000002</v>
      </c>
      <c r="DP1348">
        <v>1382.43</v>
      </c>
      <c r="DQ1348" s="2">
        <v>0</v>
      </c>
      <c r="DR1348" s="2">
        <v>1513.9739675000003</v>
      </c>
      <c r="DS1348">
        <v>6.5395649562538594E-3</v>
      </c>
      <c r="DT1348">
        <v>3.8550060388162799</v>
      </c>
      <c r="DU1348">
        <v>1112708.9430439309</v>
      </c>
      <c r="DV1348">
        <v>0</v>
      </c>
    </row>
    <row r="1349" spans="1:126" x14ac:dyDescent="0.15">
      <c r="A1349" t="s">
        <v>2247</v>
      </c>
      <c r="B1349" t="s">
        <v>2364</v>
      </c>
      <c r="C1349">
        <v>27</v>
      </c>
      <c r="D1349">
        <v>141</v>
      </c>
      <c r="E1349" t="s">
        <v>2365</v>
      </c>
      <c r="F1349">
        <v>27141</v>
      </c>
      <c r="G1349" t="s">
        <v>6333</v>
      </c>
      <c r="H1349">
        <v>92.6</v>
      </c>
      <c r="I1349">
        <v>1.9</v>
      </c>
      <c r="J1349">
        <v>0.4</v>
      </c>
      <c r="K1349">
        <v>1.3</v>
      </c>
      <c r="L1349">
        <v>1.6</v>
      </c>
      <c r="M1349">
        <v>2.2000000000000002</v>
      </c>
      <c r="N1349">
        <f t="shared" si="86"/>
        <v>8587.619999999999</v>
      </c>
      <c r="O1349">
        <f t="shared" si="84"/>
        <v>1412.380000000001</v>
      </c>
      <c r="P1349">
        <f t="shared" si="85"/>
        <v>1.6948560000000019</v>
      </c>
      <c r="Q1349" s="4">
        <v>27141</v>
      </c>
      <c r="R1349" s="5">
        <v>45.453175999999999</v>
      </c>
      <c r="S1349" s="5">
        <v>-93.769130000000004</v>
      </c>
      <c r="T1349">
        <v>1</v>
      </c>
      <c r="U1349">
        <v>9.2033722091316106E-2</v>
      </c>
      <c r="V1349">
        <v>88558</v>
      </c>
      <c r="W1349">
        <v>89770</v>
      </c>
      <c r="X1349">
        <v>90401</v>
      </c>
      <c r="Y1349">
        <v>91377</v>
      </c>
      <c r="Z1349">
        <v>49135</v>
      </c>
      <c r="AA1349">
        <v>27125</v>
      </c>
      <c r="AB1349">
        <v>41939.120999999999</v>
      </c>
      <c r="AC1349">
        <v>74170</v>
      </c>
      <c r="AD1349">
        <v>2</v>
      </c>
      <c r="AE1349">
        <v>2.2123649074678379E-5</v>
      </c>
      <c r="AF1349">
        <v>77</v>
      </c>
      <c r="AG1349">
        <v>455</v>
      </c>
      <c r="AH1349">
        <v>0.16923076923076924</v>
      </c>
      <c r="AI1349" s="3">
        <v>112358</v>
      </c>
      <c r="AJ1349" s="3">
        <v>277071.01933332504</v>
      </c>
      <c r="AK1349">
        <v>68</v>
      </c>
      <c r="AL1349">
        <v>384249.59999999998</v>
      </c>
      <c r="AM1349">
        <v>2302396</v>
      </c>
      <c r="AN1349">
        <v>69754</v>
      </c>
      <c r="AO1349">
        <v>2372150</v>
      </c>
      <c r="AP1349">
        <v>4</v>
      </c>
      <c r="AQ1349">
        <v>0</v>
      </c>
      <c r="AR1349">
        <v>4</v>
      </c>
      <c r="AS1349">
        <v>4.4558315695666706E-2</v>
      </c>
      <c r="AT1349">
        <v>13</v>
      </c>
      <c r="AU1349">
        <v>178</v>
      </c>
      <c r="AV1349">
        <f t="shared" si="87"/>
        <v>191</v>
      </c>
      <c r="AW1349">
        <v>87619</v>
      </c>
      <c r="AX1349">
        <v>0.92</v>
      </c>
      <c r="AY1349">
        <v>683094339.92648101</v>
      </c>
      <c r="AZ1349">
        <v>683094.33992648101</v>
      </c>
      <c r="BA1349">
        <v>44437.379532393701</v>
      </c>
      <c r="BB1349">
        <v>0.22503577180356144</v>
      </c>
      <c r="BC1349">
        <v>105271</v>
      </c>
      <c r="BD1349">
        <v>37395</v>
      </c>
      <c r="BE1349">
        <v>67876</v>
      </c>
      <c r="BF1349">
        <v>0.7664581404277423</v>
      </c>
      <c r="BG1349">
        <v>272284</v>
      </c>
      <c r="BH1349">
        <v>3.0119578323248635</v>
      </c>
      <c r="BI1349">
        <v>4895</v>
      </c>
      <c r="BJ1349">
        <v>23</v>
      </c>
      <c r="BK1349">
        <v>6</v>
      </c>
      <c r="BL1349">
        <v>1</v>
      </c>
      <c r="BM1349">
        <v>0</v>
      </c>
      <c r="BN1349">
        <v>1</v>
      </c>
      <c r="BO1349">
        <v>0</v>
      </c>
      <c r="BP1349">
        <v>0</v>
      </c>
      <c r="BQ1349">
        <v>2</v>
      </c>
      <c r="BR1349">
        <v>1</v>
      </c>
      <c r="BS1349">
        <v>0</v>
      </c>
      <c r="BT1349">
        <v>14925</v>
      </c>
      <c r="BU1349">
        <v>0.8</v>
      </c>
      <c r="BV1349">
        <v>0.68769460000000004</v>
      </c>
      <c r="BW1349">
        <v>131</v>
      </c>
      <c r="BX1349">
        <v>2.278057</v>
      </c>
      <c r="BY1349">
        <v>1.4381200000000001</v>
      </c>
      <c r="BZ1349">
        <v>23</v>
      </c>
      <c r="CA1349">
        <v>6</v>
      </c>
      <c r="CB1349">
        <v>1</v>
      </c>
      <c r="CC1349">
        <v>0</v>
      </c>
      <c r="CD1349">
        <v>2</v>
      </c>
      <c r="CE1349">
        <v>0</v>
      </c>
      <c r="CF1349">
        <v>0</v>
      </c>
      <c r="CG1349">
        <v>3</v>
      </c>
      <c r="CH1349">
        <v>1</v>
      </c>
      <c r="CI1349">
        <v>0</v>
      </c>
      <c r="CJ1349">
        <v>14897</v>
      </c>
      <c r="CK1349">
        <v>2.4165939450896152</v>
      </c>
      <c r="CL1349">
        <v>0.81652909831783516</v>
      </c>
      <c r="CM1349">
        <v>121</v>
      </c>
      <c r="CN1349">
        <v>1.917741423755744</v>
      </c>
      <c r="CO1349">
        <v>13533</v>
      </c>
      <c r="CP1349">
        <v>0.113037125</v>
      </c>
      <c r="CQ1349">
        <v>7.6348960000000004E-3</v>
      </c>
      <c r="CR1349">
        <v>84375</v>
      </c>
      <c r="CS1349">
        <v>0.93599999999999994</v>
      </c>
      <c r="CT1349">
        <v>80234</v>
      </c>
      <c r="CU1349">
        <v>0.93842401718800006</v>
      </c>
      <c r="CV1349">
        <v>98</v>
      </c>
      <c r="CW1349">
        <v>35</v>
      </c>
      <c r="CX1349">
        <v>39</v>
      </c>
      <c r="CY1349">
        <v>876</v>
      </c>
      <c r="CZ1349">
        <v>766</v>
      </c>
      <c r="DA1349" s="2">
        <v>37872</v>
      </c>
      <c r="DB1349" s="2">
        <v>10295</v>
      </c>
      <c r="DC1349" s="2">
        <v>86.25</v>
      </c>
      <c r="DD1349" s="2">
        <v>5424</v>
      </c>
      <c r="DE1349">
        <v>244</v>
      </c>
      <c r="DF1349">
        <v>17</v>
      </c>
      <c r="DG1349">
        <v>41.04</v>
      </c>
      <c r="DH1349">
        <v>3.33</v>
      </c>
      <c r="DI1349" s="2">
        <v>1.1100000000000001</v>
      </c>
      <c r="DJ1349">
        <v>-2.88</v>
      </c>
      <c r="DK1349">
        <v>0.9195428896918777</v>
      </c>
      <c r="DL1349">
        <v>8.7912087912087912E-3</v>
      </c>
      <c r="DM1349">
        <v>2818</v>
      </c>
      <c r="DN1349">
        <v>0.8</v>
      </c>
      <c r="DO1349">
        <v>3.0000000000000001E-3</v>
      </c>
      <c r="DP1349">
        <v>1373.86</v>
      </c>
      <c r="DQ1349" s="2">
        <v>0</v>
      </c>
      <c r="DR1349" s="2">
        <v>2971.7081528900003</v>
      </c>
      <c r="DS1349">
        <v>1.0295554265144852E-2</v>
      </c>
      <c r="DT1349">
        <v>4.78452918479615</v>
      </c>
      <c r="DU1349">
        <v>1838453.4254462465</v>
      </c>
      <c r="DV1349">
        <v>1</v>
      </c>
    </row>
    <row r="1350" spans="1:126" x14ac:dyDescent="0.15">
      <c r="A1350" t="s">
        <v>2247</v>
      </c>
      <c r="B1350" t="s">
        <v>2366</v>
      </c>
      <c r="C1350">
        <v>27</v>
      </c>
      <c r="D1350">
        <v>143</v>
      </c>
      <c r="E1350" t="s">
        <v>2367</v>
      </c>
      <c r="F1350">
        <v>27143</v>
      </c>
      <c r="G1350" t="s">
        <v>6334</v>
      </c>
      <c r="H1350">
        <v>90.9</v>
      </c>
      <c r="I1350">
        <v>0.3</v>
      </c>
      <c r="J1350">
        <v>0.1</v>
      </c>
      <c r="K1350">
        <v>0.5</v>
      </c>
      <c r="L1350">
        <v>1</v>
      </c>
      <c r="M1350">
        <v>7.2</v>
      </c>
      <c r="N1350">
        <f t="shared" si="86"/>
        <v>8316.0000000000018</v>
      </c>
      <c r="O1350">
        <f t="shared" si="84"/>
        <v>1683.9999999999982</v>
      </c>
      <c r="P1350">
        <f t="shared" si="85"/>
        <v>2.0207999999999986</v>
      </c>
      <c r="Q1350" s="4">
        <v>27143</v>
      </c>
      <c r="R1350" s="5">
        <v>44.575733999999997</v>
      </c>
      <c r="S1350" s="5">
        <v>-94.230123000000006</v>
      </c>
      <c r="T1350">
        <v>1</v>
      </c>
      <c r="U1350">
        <v>9.4942888611835377E-2</v>
      </c>
      <c r="V1350">
        <v>15189</v>
      </c>
      <c r="W1350">
        <v>15096</v>
      </c>
      <c r="X1350">
        <v>15021</v>
      </c>
      <c r="Y1350">
        <v>14853</v>
      </c>
      <c r="Z1350">
        <v>7669</v>
      </c>
      <c r="AA1350">
        <v>27127</v>
      </c>
      <c r="AB1350">
        <v>6774.1760000000013</v>
      </c>
      <c r="AC1350">
        <v>56990</v>
      </c>
      <c r="AD1350">
        <v>9</v>
      </c>
      <c r="AE1350">
        <v>5.9916117435590175E-4</v>
      </c>
      <c r="AF1350">
        <v>32</v>
      </c>
      <c r="AG1350">
        <v>949</v>
      </c>
      <c r="AH1350">
        <v>3.3719704952581663E-2</v>
      </c>
      <c r="AI1350" s="3">
        <v>346315</v>
      </c>
      <c r="AJ1350" s="3">
        <v>376818.119975215</v>
      </c>
      <c r="AK1350">
        <v>160</v>
      </c>
      <c r="AL1350">
        <v>4390739.2</v>
      </c>
      <c r="AM1350">
        <v>2251891</v>
      </c>
      <c r="AN1350">
        <v>237925</v>
      </c>
      <c r="AO1350">
        <v>2489816</v>
      </c>
      <c r="AP1350">
        <v>15</v>
      </c>
      <c r="AQ1350">
        <v>4</v>
      </c>
      <c r="AR1350">
        <v>19</v>
      </c>
      <c r="AS1350">
        <v>1.2586115527291999</v>
      </c>
      <c r="AT1350">
        <v>8</v>
      </c>
      <c r="AU1350">
        <v>153</v>
      </c>
      <c r="AV1350">
        <f t="shared" si="87"/>
        <v>161</v>
      </c>
      <c r="AW1350">
        <v>7114</v>
      </c>
      <c r="AX1350">
        <v>0.52</v>
      </c>
      <c r="AY1350">
        <v>7857001149.4731703</v>
      </c>
      <c r="AZ1350">
        <v>7857001.1494731698</v>
      </c>
      <c r="BA1350">
        <v>39268.3973554123</v>
      </c>
      <c r="BB1350">
        <v>0.25465770628456058</v>
      </c>
      <c r="BC1350">
        <v>19507</v>
      </c>
      <c r="BD1350">
        <v>4451</v>
      </c>
      <c r="BE1350">
        <v>15056</v>
      </c>
      <c r="BF1350">
        <v>0.99124366317729939</v>
      </c>
      <c r="BG1350">
        <v>3416631</v>
      </c>
      <c r="BH1350">
        <v>227.45696025564209</v>
      </c>
      <c r="BI1350">
        <v>1997</v>
      </c>
      <c r="BJ1350">
        <v>164</v>
      </c>
      <c r="BK1350">
        <v>58</v>
      </c>
      <c r="BL1350">
        <v>23</v>
      </c>
      <c r="BM1350">
        <v>1</v>
      </c>
      <c r="BN1350">
        <v>1</v>
      </c>
      <c r="BO1350">
        <v>45</v>
      </c>
      <c r="BP1350">
        <v>9</v>
      </c>
      <c r="BQ1350">
        <v>19</v>
      </c>
      <c r="BR1350">
        <v>13</v>
      </c>
      <c r="BS1350">
        <v>0</v>
      </c>
      <c r="BT1350">
        <v>197767</v>
      </c>
      <c r="BU1350">
        <v>0.77</v>
      </c>
      <c r="BV1350">
        <v>0.75045320000000004</v>
      </c>
      <c r="BW1350">
        <v>1608</v>
      </c>
      <c r="BX1350">
        <v>1.6838</v>
      </c>
      <c r="BY1350">
        <v>1.211632</v>
      </c>
      <c r="BZ1350">
        <v>166</v>
      </c>
      <c r="CA1350">
        <v>44</v>
      </c>
      <c r="CB1350">
        <v>21</v>
      </c>
      <c r="CC1350">
        <v>2</v>
      </c>
      <c r="CD1350">
        <v>2</v>
      </c>
      <c r="CE1350">
        <v>41</v>
      </c>
      <c r="CF1350">
        <v>7</v>
      </c>
      <c r="CG1350">
        <v>18</v>
      </c>
      <c r="CH1350">
        <v>14</v>
      </c>
      <c r="CI1350">
        <v>1</v>
      </c>
      <c r="CJ1350">
        <v>200780</v>
      </c>
      <c r="CK1350">
        <v>1.5738619384400836</v>
      </c>
      <c r="CL1350">
        <v>0.80133377700135877</v>
      </c>
      <c r="CM1350">
        <v>1395</v>
      </c>
      <c r="CN1350">
        <v>0.90658152051533503</v>
      </c>
      <c r="CO1350">
        <v>1397</v>
      </c>
      <c r="CP1350">
        <v>9.9602298000000006E-2</v>
      </c>
      <c r="CQ1350">
        <v>-0.131976013</v>
      </c>
      <c r="CR1350">
        <v>13595</v>
      </c>
      <c r="CS1350">
        <v>0.91799999999999993</v>
      </c>
      <c r="CT1350">
        <v>13290</v>
      </c>
      <c r="CU1350">
        <v>0.93357940223300007</v>
      </c>
      <c r="CV1350">
        <v>4</v>
      </c>
      <c r="CW1350">
        <v>5</v>
      </c>
      <c r="CX1350">
        <v>4</v>
      </c>
      <c r="CY1350">
        <v>1270</v>
      </c>
      <c r="CZ1350">
        <v>1391</v>
      </c>
      <c r="DA1350" s="2">
        <v>6602</v>
      </c>
      <c r="DB1350" s="2">
        <v>1160</v>
      </c>
      <c r="DC1350" s="2">
        <v>249.83</v>
      </c>
      <c r="DD1350" s="2">
        <v>481</v>
      </c>
      <c r="DE1350">
        <v>299</v>
      </c>
      <c r="DF1350">
        <v>15</v>
      </c>
      <c r="DG1350">
        <v>19.899999999999999</v>
      </c>
      <c r="DH1350">
        <v>33.17</v>
      </c>
      <c r="DI1350" s="2">
        <v>33.17</v>
      </c>
      <c r="DJ1350">
        <v>-3.1</v>
      </c>
      <c r="DK1350">
        <v>0.92691624676955953</v>
      </c>
      <c r="DL1350">
        <v>1.053740779768177E-2</v>
      </c>
      <c r="DM1350">
        <v>367</v>
      </c>
      <c r="DN1350">
        <v>312.5</v>
      </c>
      <c r="DO1350">
        <v>0.81799999999999995</v>
      </c>
      <c r="DP1350">
        <v>7739.3099999999995</v>
      </c>
      <c r="DQ1350" s="2">
        <v>0</v>
      </c>
      <c r="DR1350" s="2">
        <v>3837.3784544000005</v>
      </c>
      <c r="DS1350">
        <v>9.9844402849985237E-3</v>
      </c>
      <c r="DT1350">
        <v>3.0922620962035801</v>
      </c>
      <c r="DU1350">
        <v>13577316.40247523</v>
      </c>
      <c r="DV1350">
        <v>0</v>
      </c>
    </row>
    <row r="1351" spans="1:126" x14ac:dyDescent="0.15">
      <c r="A1351" t="s">
        <v>2247</v>
      </c>
      <c r="B1351" t="s">
        <v>2370</v>
      </c>
      <c r="C1351">
        <v>27</v>
      </c>
      <c r="D1351">
        <v>145</v>
      </c>
      <c r="E1351" t="s">
        <v>2371</v>
      </c>
      <c r="F1351">
        <v>27145</v>
      </c>
      <c r="G1351" t="s">
        <v>6335</v>
      </c>
      <c r="H1351">
        <v>90.6</v>
      </c>
      <c r="I1351">
        <v>3.1</v>
      </c>
      <c r="J1351">
        <v>0.3</v>
      </c>
      <c r="K1351">
        <v>2</v>
      </c>
      <c r="L1351">
        <v>1.4</v>
      </c>
      <c r="M1351">
        <v>2.8</v>
      </c>
      <c r="N1351">
        <f t="shared" si="86"/>
        <v>8231.8599999999988</v>
      </c>
      <c r="O1351">
        <f t="shared" si="84"/>
        <v>1768.1400000000012</v>
      </c>
      <c r="P1351">
        <f t="shared" si="85"/>
        <v>2.1217680000000021</v>
      </c>
      <c r="Q1351" s="4">
        <v>27145</v>
      </c>
      <c r="R1351" s="5">
        <v>45.555235000000003</v>
      </c>
      <c r="S1351" s="5">
        <v>-94.610482000000005</v>
      </c>
      <c r="T1351">
        <v>3</v>
      </c>
      <c r="U1351">
        <v>0.13610605275759396</v>
      </c>
      <c r="V1351">
        <v>150307</v>
      </c>
      <c r="W1351">
        <v>151728</v>
      </c>
      <c r="X1351">
        <v>152595</v>
      </c>
      <c r="Y1351">
        <v>155636</v>
      </c>
      <c r="Z1351">
        <v>74006</v>
      </c>
      <c r="AA1351">
        <v>27131</v>
      </c>
      <c r="AB1351">
        <v>63461.041000000005</v>
      </c>
      <c r="AC1351">
        <v>56336</v>
      </c>
      <c r="AD1351">
        <v>8</v>
      </c>
      <c r="AE1351">
        <v>5.2426357351158297E-5</v>
      </c>
      <c r="AF1351">
        <v>166</v>
      </c>
      <c r="AG1351">
        <v>3501</v>
      </c>
      <c r="AH1351">
        <v>4.7415024278777494E-2</v>
      </c>
      <c r="AI1351" s="3">
        <v>757637</v>
      </c>
      <c r="AJ1351" s="3">
        <v>859470.85653012502</v>
      </c>
      <c r="AK1351">
        <v>155</v>
      </c>
      <c r="AL1351">
        <v>889593.6</v>
      </c>
      <c r="AM1351">
        <v>1270435</v>
      </c>
      <c r="AN1351">
        <v>614995</v>
      </c>
      <c r="AO1351">
        <v>1885430</v>
      </c>
      <c r="AP1351">
        <v>26</v>
      </c>
      <c r="AQ1351">
        <v>3</v>
      </c>
      <c r="AR1351">
        <v>29</v>
      </c>
      <c r="AS1351">
        <v>0.19113149847094801</v>
      </c>
      <c r="AT1351">
        <v>30</v>
      </c>
      <c r="AU1351">
        <v>220</v>
      </c>
      <c r="AV1351">
        <f t="shared" si="87"/>
        <v>250</v>
      </c>
      <c r="AW1351">
        <v>130849</v>
      </c>
      <c r="AX1351">
        <v>0.86</v>
      </c>
      <c r="AY1351">
        <v>1157234445.37044</v>
      </c>
      <c r="AZ1351">
        <v>1157234.4453704399</v>
      </c>
      <c r="BA1351">
        <v>8790.3890182259202</v>
      </c>
      <c r="BB1351">
        <v>1.1376060808305619</v>
      </c>
      <c r="BC1351">
        <v>72310</v>
      </c>
      <c r="BD1351">
        <v>25550</v>
      </c>
      <c r="BE1351">
        <v>46760</v>
      </c>
      <c r="BF1351">
        <v>0.31109662224646889</v>
      </c>
      <c r="BG1351">
        <v>4391334</v>
      </c>
      <c r="BH1351">
        <v>28.777705691536418</v>
      </c>
      <c r="BI1351">
        <v>14343</v>
      </c>
      <c r="BJ1351">
        <v>103</v>
      </c>
      <c r="BK1351">
        <v>51</v>
      </c>
      <c r="BL1351">
        <v>18</v>
      </c>
      <c r="BM1351">
        <v>1</v>
      </c>
      <c r="BN1351">
        <v>3</v>
      </c>
      <c r="BO1351">
        <v>15</v>
      </c>
      <c r="BP1351">
        <v>10</v>
      </c>
      <c r="BQ1351">
        <v>26</v>
      </c>
      <c r="BR1351">
        <v>14</v>
      </c>
      <c r="BS1351">
        <v>0</v>
      </c>
      <c r="BT1351">
        <v>148955</v>
      </c>
      <c r="BU1351">
        <v>0.83</v>
      </c>
      <c r="BV1351">
        <v>0.6922083</v>
      </c>
      <c r="BW1351">
        <v>832</v>
      </c>
      <c r="BX1351">
        <v>1.6179380000000001</v>
      </c>
      <c r="BY1351">
        <v>0.44615159999999998</v>
      </c>
      <c r="BZ1351">
        <v>112</v>
      </c>
      <c r="CA1351">
        <v>51</v>
      </c>
      <c r="CB1351">
        <v>19</v>
      </c>
      <c r="CC1351">
        <v>1</v>
      </c>
      <c r="CD1351">
        <v>3</v>
      </c>
      <c r="CE1351">
        <v>13</v>
      </c>
      <c r="CF1351">
        <v>8</v>
      </c>
      <c r="CG1351">
        <v>24</v>
      </c>
      <c r="CH1351">
        <v>13</v>
      </c>
      <c r="CI1351">
        <v>0</v>
      </c>
      <c r="CJ1351">
        <v>153140</v>
      </c>
      <c r="CK1351">
        <v>1.593313308084106</v>
      </c>
      <c r="CL1351">
        <v>0.76115146988933402</v>
      </c>
      <c r="CM1351">
        <v>814</v>
      </c>
      <c r="CN1351">
        <v>0.45505728699288839</v>
      </c>
      <c r="CO1351">
        <v>20202</v>
      </c>
      <c r="CP1351">
        <v>0.40862352099999999</v>
      </c>
      <c r="CQ1351">
        <v>0.27953034500000001</v>
      </c>
      <c r="CR1351">
        <v>138468</v>
      </c>
      <c r="CS1351">
        <v>0.89300000000000002</v>
      </c>
      <c r="CT1351">
        <v>134825</v>
      </c>
      <c r="CU1351">
        <v>0.92396062460500006</v>
      </c>
      <c r="CV1351">
        <v>396</v>
      </c>
      <c r="CW1351">
        <v>117</v>
      </c>
      <c r="CX1351">
        <v>170</v>
      </c>
      <c r="CY1351">
        <v>4194</v>
      </c>
      <c r="CZ1351">
        <v>5515</v>
      </c>
      <c r="DA1351" s="2">
        <v>113176</v>
      </c>
      <c r="DB1351" s="2">
        <v>15515</v>
      </c>
      <c r="DC1351" s="2">
        <v>218.95</v>
      </c>
      <c r="DD1351" s="2">
        <v>13734</v>
      </c>
      <c r="DE1351">
        <v>1545</v>
      </c>
      <c r="DF1351">
        <v>113</v>
      </c>
      <c r="DG1351">
        <v>57.86</v>
      </c>
      <c r="DH1351">
        <v>6.57</v>
      </c>
      <c r="DI1351" s="2">
        <v>13.15</v>
      </c>
      <c r="DJ1351">
        <v>-2.87</v>
      </c>
      <c r="DK1351">
        <v>0.96622657024406144</v>
      </c>
      <c r="DL1351">
        <v>1.7709225935447014E-2</v>
      </c>
      <c r="DM1351">
        <v>11007</v>
      </c>
      <c r="DN1351">
        <v>316.39999999999998</v>
      </c>
      <c r="DO1351">
        <v>0.35299999999999998</v>
      </c>
      <c r="DP1351">
        <v>23910.799999999996</v>
      </c>
      <c r="DQ1351" s="2">
        <v>0</v>
      </c>
      <c r="DR1351" s="2">
        <v>9398.7661089599987</v>
      </c>
      <c r="DS1351">
        <v>9.8689838524919325E-3</v>
      </c>
      <c r="DT1351">
        <v>5.4881796009830701</v>
      </c>
      <c r="DU1351">
        <v>4882249.4486850929</v>
      </c>
      <c r="DV1351">
        <v>1</v>
      </c>
    </row>
    <row r="1352" spans="1:126" x14ac:dyDescent="0.15">
      <c r="A1352" t="s">
        <v>2247</v>
      </c>
      <c r="B1352" t="s">
        <v>2372</v>
      </c>
      <c r="C1352">
        <v>27</v>
      </c>
      <c r="D1352">
        <v>147</v>
      </c>
      <c r="E1352" t="s">
        <v>2373</v>
      </c>
      <c r="F1352">
        <v>27147</v>
      </c>
      <c r="G1352" t="s">
        <v>6336</v>
      </c>
      <c r="H1352">
        <v>89</v>
      </c>
      <c r="I1352">
        <v>2.7</v>
      </c>
      <c r="J1352">
        <v>0.2</v>
      </c>
      <c r="K1352">
        <v>0.8</v>
      </c>
      <c r="L1352">
        <v>1.1000000000000001</v>
      </c>
      <c r="M1352">
        <v>6.2</v>
      </c>
      <c r="N1352">
        <f t="shared" si="86"/>
        <v>7968.62</v>
      </c>
      <c r="O1352">
        <f t="shared" si="84"/>
        <v>2031.38</v>
      </c>
      <c r="P1352">
        <f t="shared" si="85"/>
        <v>2.4376560000000009</v>
      </c>
      <c r="Q1352" s="4">
        <v>27147</v>
      </c>
      <c r="R1352" s="5">
        <v>44.015261000000002</v>
      </c>
      <c r="S1352" s="5">
        <v>-93.220453000000006</v>
      </c>
      <c r="T1352">
        <v>5</v>
      </c>
      <c r="U1352">
        <v>0.13304409339843096</v>
      </c>
      <c r="V1352">
        <v>36524</v>
      </c>
      <c r="W1352">
        <v>36472</v>
      </c>
      <c r="X1352">
        <v>36523</v>
      </c>
      <c r="Y1352">
        <v>36621</v>
      </c>
      <c r="Z1352">
        <v>18560</v>
      </c>
      <c r="AA1352">
        <v>27133</v>
      </c>
      <c r="AB1352">
        <v>15521.928000000002</v>
      </c>
      <c r="AC1352">
        <v>57858</v>
      </c>
      <c r="AD1352">
        <v>2</v>
      </c>
      <c r="AE1352">
        <v>5.4760014237603701E-5</v>
      </c>
      <c r="AF1352">
        <v>38</v>
      </c>
      <c r="AG1352">
        <v>796</v>
      </c>
      <c r="AH1352">
        <v>4.7738693467336682E-2</v>
      </c>
      <c r="AI1352" s="3">
        <v>237986</v>
      </c>
      <c r="AJ1352" s="3">
        <v>274972.44157244504</v>
      </c>
      <c r="AK1352">
        <v>80</v>
      </c>
      <c r="AL1352">
        <v>276595.20000000001</v>
      </c>
      <c r="AM1352">
        <v>3298253</v>
      </c>
      <c r="AN1352">
        <v>173233</v>
      </c>
      <c r="AO1352">
        <v>3471486</v>
      </c>
      <c r="AP1352">
        <v>5</v>
      </c>
      <c r="AQ1352">
        <v>0</v>
      </c>
      <c r="AR1352">
        <v>5</v>
      </c>
      <c r="AS1352">
        <v>0.13709146742706732</v>
      </c>
      <c r="AT1352">
        <v>5</v>
      </c>
      <c r="AU1352">
        <v>54</v>
      </c>
      <c r="AV1352">
        <f t="shared" si="87"/>
        <v>59</v>
      </c>
      <c r="AW1352">
        <v>36523</v>
      </c>
      <c r="AX1352">
        <v>1</v>
      </c>
      <c r="AY1352">
        <v>144716636.02968699</v>
      </c>
      <c r="AZ1352">
        <v>144716.63602968698</v>
      </c>
      <c r="BA1352">
        <v>4282.7668184965496</v>
      </c>
      <c r="BB1352">
        <v>2.3349391698870186</v>
      </c>
      <c r="BC1352">
        <v>36444</v>
      </c>
      <c r="BD1352">
        <v>23130</v>
      </c>
      <c r="BE1352">
        <v>13314</v>
      </c>
      <c r="BF1352">
        <v>0.36452743401598947</v>
      </c>
      <c r="BG1352">
        <v>687323</v>
      </c>
      <c r="BH1352">
        <v>18.818908632916244</v>
      </c>
      <c r="BI1352">
        <v>3814</v>
      </c>
      <c r="BJ1352">
        <v>32</v>
      </c>
      <c r="BK1352">
        <v>9</v>
      </c>
      <c r="BL1352">
        <v>4</v>
      </c>
      <c r="BM1352">
        <v>0</v>
      </c>
      <c r="BN1352">
        <v>1</v>
      </c>
      <c r="BO1352">
        <v>1</v>
      </c>
      <c r="BP1352">
        <v>2</v>
      </c>
      <c r="BQ1352">
        <v>3</v>
      </c>
      <c r="BR1352">
        <v>4</v>
      </c>
      <c r="BS1352">
        <v>0</v>
      </c>
      <c r="BT1352">
        <v>36775</v>
      </c>
      <c r="BU1352">
        <v>0.86</v>
      </c>
      <c r="BV1352">
        <v>0.72036940000000005</v>
      </c>
      <c r="BW1352">
        <v>268</v>
      </c>
      <c r="BX1352">
        <v>1.5227740000000001</v>
      </c>
      <c r="BY1352">
        <v>0.74389280000000002</v>
      </c>
      <c r="BZ1352">
        <v>34</v>
      </c>
      <c r="CA1352">
        <v>8</v>
      </c>
      <c r="CB1352">
        <v>5</v>
      </c>
      <c r="CC1352">
        <v>0</v>
      </c>
      <c r="CD1352">
        <v>1</v>
      </c>
      <c r="CE1352">
        <v>1</v>
      </c>
      <c r="CF1352">
        <v>1</v>
      </c>
      <c r="CG1352">
        <v>5</v>
      </c>
      <c r="CH1352">
        <v>3</v>
      </c>
      <c r="CI1352">
        <v>0</v>
      </c>
      <c r="CJ1352">
        <v>36600</v>
      </c>
      <c r="CK1352">
        <v>1.5846994535519126</v>
      </c>
      <c r="CL1352">
        <v>0.8041037716015641</v>
      </c>
      <c r="CM1352">
        <v>262</v>
      </c>
      <c r="CN1352">
        <v>0.93201950550251522</v>
      </c>
      <c r="CO1352">
        <v>5185</v>
      </c>
      <c r="CP1352">
        <v>0.80142622900000005</v>
      </c>
      <c r="CQ1352">
        <v>0.16999878500000001</v>
      </c>
      <c r="CR1352">
        <v>33535</v>
      </c>
      <c r="CS1352">
        <v>0.91200000000000003</v>
      </c>
      <c r="CT1352">
        <v>33273</v>
      </c>
      <c r="CU1352">
        <v>0.93672189459900002</v>
      </c>
      <c r="CV1352">
        <v>70</v>
      </c>
      <c r="CW1352">
        <v>31</v>
      </c>
      <c r="CX1352">
        <v>34</v>
      </c>
      <c r="CY1352">
        <v>921</v>
      </c>
      <c r="CZ1352">
        <v>1200</v>
      </c>
      <c r="DA1352" s="2">
        <v>27732</v>
      </c>
      <c r="DB1352" s="2">
        <v>3825</v>
      </c>
      <c r="DC1352" s="2">
        <v>202.93</v>
      </c>
      <c r="DD1352" s="2">
        <v>3178</v>
      </c>
      <c r="DE1352">
        <v>313</v>
      </c>
      <c r="DF1352">
        <v>41</v>
      </c>
      <c r="DG1352">
        <v>54.85</v>
      </c>
      <c r="DH1352">
        <v>5.48</v>
      </c>
      <c r="DI1352" s="2">
        <v>10.97</v>
      </c>
      <c r="DJ1352">
        <v>-3.05</v>
      </c>
      <c r="DK1352">
        <v>0.97363290277579351</v>
      </c>
      <c r="DL1352">
        <v>7.537688442211055E-3</v>
      </c>
      <c r="DM1352">
        <v>455</v>
      </c>
      <c r="DN1352">
        <v>165</v>
      </c>
      <c r="DO1352">
        <v>0.62</v>
      </c>
      <c r="DP1352">
        <v>10971.5</v>
      </c>
      <c r="DQ1352" s="2">
        <v>0</v>
      </c>
      <c r="DR1352" s="2">
        <v>4468.7766621199989</v>
      </c>
      <c r="DS1352">
        <v>1.6156392227047182E-2</v>
      </c>
      <c r="DT1352">
        <v>2.7877483706763999</v>
      </c>
      <c r="DU1352">
        <v>771077.818136913</v>
      </c>
      <c r="DV1352">
        <v>1</v>
      </c>
    </row>
    <row r="1353" spans="1:126" x14ac:dyDescent="0.15">
      <c r="A1353" t="s">
        <v>2247</v>
      </c>
      <c r="B1353" t="s">
        <v>1701</v>
      </c>
      <c r="C1353">
        <v>27</v>
      </c>
      <c r="D1353">
        <v>149</v>
      </c>
      <c r="E1353" t="s">
        <v>2374</v>
      </c>
      <c r="F1353">
        <v>27149</v>
      </c>
      <c r="G1353" t="s">
        <v>6337</v>
      </c>
      <c r="H1353">
        <v>91.8</v>
      </c>
      <c r="I1353">
        <v>0.8</v>
      </c>
      <c r="J1353">
        <v>0.8</v>
      </c>
      <c r="K1353">
        <v>1.5</v>
      </c>
      <c r="L1353">
        <v>1.6</v>
      </c>
      <c r="M1353">
        <v>3.5</v>
      </c>
      <c r="N1353">
        <f t="shared" si="86"/>
        <v>8445.5799999999981</v>
      </c>
      <c r="O1353">
        <f t="shared" si="84"/>
        <v>1554.4200000000019</v>
      </c>
      <c r="P1353">
        <f t="shared" si="85"/>
        <v>1.865304000000003</v>
      </c>
      <c r="Q1353" s="4">
        <v>27149</v>
      </c>
      <c r="R1353" s="5">
        <v>45.593460999999998</v>
      </c>
      <c r="S1353" s="5">
        <v>-95.992315000000005</v>
      </c>
      <c r="T1353">
        <v>7</v>
      </c>
      <c r="U1353">
        <v>0.16001134269291037</v>
      </c>
      <c r="V1353">
        <v>9712</v>
      </c>
      <c r="W1353">
        <v>9748</v>
      </c>
      <c r="X1353">
        <v>9771</v>
      </c>
      <c r="Y1353">
        <v>9833</v>
      </c>
      <c r="Z1353">
        <v>4098</v>
      </c>
      <c r="AA1353">
        <v>27135</v>
      </c>
      <c r="AB1353">
        <v>3512.1800000000003</v>
      </c>
      <c r="AC1353">
        <v>52302</v>
      </c>
      <c r="AD1353">
        <v>1</v>
      </c>
      <c r="AE1353">
        <v>1.0234367004400778E-4</v>
      </c>
      <c r="AF1353">
        <v>27</v>
      </c>
      <c r="AG1353">
        <v>560</v>
      </c>
      <c r="AH1353">
        <v>4.8214285714285716E-2</v>
      </c>
      <c r="AI1353" s="3">
        <v>319343</v>
      </c>
      <c r="AJ1353" s="3">
        <v>360705.29942215502</v>
      </c>
      <c r="AK1353">
        <v>185</v>
      </c>
      <c r="AL1353">
        <v>368172.79999999999</v>
      </c>
      <c r="AM1353">
        <v>1972088</v>
      </c>
      <c r="AN1353">
        <v>194594</v>
      </c>
      <c r="AO1353">
        <v>2166682</v>
      </c>
      <c r="AP1353">
        <v>3</v>
      </c>
      <c r="AQ1353">
        <v>0</v>
      </c>
      <c r="AR1353">
        <v>3</v>
      </c>
      <c r="AS1353">
        <v>0.30775543701272057</v>
      </c>
      <c r="AT1353">
        <v>1</v>
      </c>
      <c r="AU1353">
        <v>16</v>
      </c>
      <c r="AV1353">
        <f t="shared" si="87"/>
        <v>17</v>
      </c>
      <c r="AW1353">
        <v>6889</v>
      </c>
      <c r="AX1353">
        <v>0.78</v>
      </c>
      <c r="AY1353">
        <v>476593212.82541299</v>
      </c>
      <c r="AZ1353">
        <v>476593.21282541298</v>
      </c>
      <c r="BA1353">
        <v>47444.150200345197</v>
      </c>
      <c r="BB1353">
        <v>0.21077414091668653</v>
      </c>
      <c r="BC1353">
        <v>13523</v>
      </c>
      <c r="BD1353">
        <v>6000</v>
      </c>
      <c r="BE1353">
        <v>7523</v>
      </c>
      <c r="BF1353">
        <v>0.77460873146622733</v>
      </c>
      <c r="BG1353">
        <v>248668</v>
      </c>
      <c r="BH1353">
        <v>25.449595742503327</v>
      </c>
      <c r="BI1353">
        <v>1102</v>
      </c>
      <c r="BJ1353">
        <v>19</v>
      </c>
      <c r="BK1353">
        <v>3</v>
      </c>
      <c r="BL1353">
        <v>2</v>
      </c>
      <c r="BM1353">
        <v>0</v>
      </c>
      <c r="BN1353">
        <v>0</v>
      </c>
      <c r="BO1353">
        <v>0</v>
      </c>
      <c r="BP1353">
        <v>1</v>
      </c>
      <c r="BQ1353">
        <v>1</v>
      </c>
      <c r="BR1353">
        <v>2</v>
      </c>
      <c r="BS1353">
        <v>0</v>
      </c>
      <c r="BT1353">
        <v>9629</v>
      </c>
      <c r="BU1353">
        <v>0.85</v>
      </c>
      <c r="BV1353">
        <v>0.71679389999999998</v>
      </c>
      <c r="BW1353">
        <v>112</v>
      </c>
      <c r="BX1353">
        <v>2.9078819999999999</v>
      </c>
      <c r="BY1353">
        <v>2.4740280000000001</v>
      </c>
      <c r="BZ1353">
        <v>21</v>
      </c>
      <c r="CA1353">
        <v>2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1</v>
      </c>
      <c r="CI1353">
        <v>0</v>
      </c>
      <c r="CJ1353">
        <v>9838</v>
      </c>
      <c r="CK1353">
        <v>2.7444602561496239</v>
      </c>
      <c r="CL1353">
        <v>0.75764075067024128</v>
      </c>
      <c r="CM1353">
        <v>116</v>
      </c>
      <c r="CN1353">
        <v>2.5861951403633099</v>
      </c>
      <c r="CO1353">
        <v>1303</v>
      </c>
      <c r="CP1353">
        <v>-0.26488820749999997</v>
      </c>
      <c r="CQ1353">
        <v>0.36649930800000002</v>
      </c>
      <c r="CR1353">
        <v>8726</v>
      </c>
      <c r="CS1353">
        <v>0.8909999999999999</v>
      </c>
      <c r="CT1353">
        <v>8692</v>
      </c>
      <c r="CU1353">
        <v>0.92387608613500005</v>
      </c>
      <c r="CV1353">
        <v>15</v>
      </c>
      <c r="CW1353">
        <v>9</v>
      </c>
      <c r="CX1353">
        <v>7</v>
      </c>
      <c r="CY1353">
        <v>957</v>
      </c>
      <c r="CZ1353">
        <v>903</v>
      </c>
      <c r="DA1353" s="2">
        <v>7297</v>
      </c>
      <c r="DB1353" s="2">
        <v>1085</v>
      </c>
      <c r="DC1353" s="2">
        <v>184.9</v>
      </c>
      <c r="DD1353" s="2">
        <v>674</v>
      </c>
      <c r="DE1353">
        <v>193</v>
      </c>
      <c r="DF1353">
        <v>47</v>
      </c>
      <c r="DG1353">
        <v>41.09</v>
      </c>
      <c r="DH1353">
        <v>20.54</v>
      </c>
      <c r="DI1353" s="2">
        <v>20.54</v>
      </c>
      <c r="DJ1353">
        <v>-3.31</v>
      </c>
      <c r="DK1353">
        <v>0.86114616572149694</v>
      </c>
      <c r="DL1353">
        <v>3.5714285714285713E-3</v>
      </c>
      <c r="DM1353">
        <v>908</v>
      </c>
      <c r="DN1353">
        <v>268.2</v>
      </c>
      <c r="DO1353">
        <v>0.71499999999999997</v>
      </c>
      <c r="DP1353">
        <v>15918.42</v>
      </c>
      <c r="DQ1353" s="2">
        <v>0</v>
      </c>
      <c r="DR1353" s="2">
        <v>13580.698107569995</v>
      </c>
      <c r="DS1353">
        <v>3.6570375436397656E-2</v>
      </c>
      <c r="DT1353">
        <v>3.2741504550805001</v>
      </c>
      <c r="DU1353">
        <v>1205453.1406682618</v>
      </c>
      <c r="DV1353">
        <v>1</v>
      </c>
    </row>
    <row r="1354" spans="1:126" x14ac:dyDescent="0.15">
      <c r="A1354" t="s">
        <v>2247</v>
      </c>
      <c r="B1354" t="s">
        <v>2375</v>
      </c>
      <c r="C1354">
        <v>27</v>
      </c>
      <c r="D1354">
        <v>151</v>
      </c>
      <c r="E1354" t="s">
        <v>2376</v>
      </c>
      <c r="F1354">
        <v>27151</v>
      </c>
      <c r="G1354" t="s">
        <v>6338</v>
      </c>
      <c r="H1354">
        <v>94.8</v>
      </c>
      <c r="I1354">
        <v>0.5</v>
      </c>
      <c r="J1354">
        <v>0.3</v>
      </c>
      <c r="K1354">
        <v>0.2</v>
      </c>
      <c r="L1354">
        <v>0.6</v>
      </c>
      <c r="M1354">
        <v>3.6</v>
      </c>
      <c r="N1354">
        <f t="shared" si="86"/>
        <v>9000.74</v>
      </c>
      <c r="O1354">
        <f t="shared" si="84"/>
        <v>999.26000000000022</v>
      </c>
      <c r="P1354">
        <f t="shared" si="85"/>
        <v>1.1991120000000006</v>
      </c>
      <c r="Q1354" s="4">
        <v>27151</v>
      </c>
      <c r="R1354" s="5">
        <v>45.27581</v>
      </c>
      <c r="S1354" s="5">
        <v>-95.690123999999997</v>
      </c>
      <c r="T1354">
        <v>7</v>
      </c>
      <c r="U1354">
        <v>0.32804373181073992</v>
      </c>
      <c r="V1354">
        <v>9764</v>
      </c>
      <c r="W1354">
        <v>9602</v>
      </c>
      <c r="X1354">
        <v>9525</v>
      </c>
      <c r="Y1354">
        <v>9363</v>
      </c>
      <c r="Z1354">
        <v>4757</v>
      </c>
      <c r="AA1354">
        <v>27137</v>
      </c>
      <c r="AB1354">
        <v>4091.0489999999995</v>
      </c>
      <c r="AC1354">
        <v>49035</v>
      </c>
      <c r="AD1354">
        <v>1</v>
      </c>
      <c r="AE1354">
        <v>1.0498687664041995E-4</v>
      </c>
      <c r="AF1354">
        <v>13</v>
      </c>
      <c r="AG1354">
        <v>801</v>
      </c>
      <c r="AH1354">
        <v>1.6229712858926344E-2</v>
      </c>
      <c r="AI1354" s="3">
        <v>361001</v>
      </c>
      <c r="AJ1354" s="3">
        <v>474932.80100241501</v>
      </c>
      <c r="AK1354">
        <v>160</v>
      </c>
      <c r="AL1354">
        <v>481529.59999999998</v>
      </c>
      <c r="AM1354">
        <v>970431</v>
      </c>
      <c r="AN1354">
        <v>207467</v>
      </c>
      <c r="AO1354">
        <v>1177898</v>
      </c>
      <c r="AP1354">
        <v>2</v>
      </c>
      <c r="AQ1354">
        <v>0</v>
      </c>
      <c r="AR1354">
        <v>2</v>
      </c>
      <c r="AS1354">
        <v>0.20828993959591752</v>
      </c>
      <c r="AT1354">
        <v>3</v>
      </c>
      <c r="AU1354">
        <v>13</v>
      </c>
      <c r="AV1354">
        <f t="shared" si="87"/>
        <v>16</v>
      </c>
      <c r="AW1354">
        <v>4960</v>
      </c>
      <c r="AX1354">
        <v>0.66999999999999993</v>
      </c>
      <c r="AY1354">
        <v>806201454.87566698</v>
      </c>
      <c r="AZ1354">
        <v>806201.454875667</v>
      </c>
      <c r="BA1354">
        <v>67689.047193552004</v>
      </c>
      <c r="BB1354">
        <v>0.14773438856962653</v>
      </c>
      <c r="BC1354">
        <v>3435</v>
      </c>
      <c r="BD1354">
        <v>6780</v>
      </c>
      <c r="BE1354">
        <v>-3345</v>
      </c>
      <c r="BF1354">
        <v>-0.34258500614502252</v>
      </c>
      <c r="BG1354">
        <v>252310</v>
      </c>
      <c r="BH1354">
        <v>26.489238845144357</v>
      </c>
      <c r="BI1354">
        <v>1590</v>
      </c>
      <c r="BJ1354">
        <v>20</v>
      </c>
      <c r="BK1354">
        <v>2</v>
      </c>
      <c r="BL1354">
        <v>1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2</v>
      </c>
      <c r="BS1354">
        <v>0</v>
      </c>
      <c r="BT1354">
        <v>10823</v>
      </c>
      <c r="BU1354">
        <v>0.8</v>
      </c>
      <c r="BV1354">
        <v>0.58855219999999997</v>
      </c>
      <c r="BW1354">
        <v>116</v>
      </c>
      <c r="BX1354">
        <v>2.4022920000000001</v>
      </c>
      <c r="BY1354">
        <v>1.3139510000000001</v>
      </c>
      <c r="BZ1354">
        <v>22</v>
      </c>
      <c r="CA1354">
        <v>3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2</v>
      </c>
      <c r="CI1354">
        <v>0</v>
      </c>
      <c r="CJ1354">
        <v>9446</v>
      </c>
      <c r="CK1354">
        <v>3.0700825746347662</v>
      </c>
      <c r="CL1354">
        <v>0.83127638843780449</v>
      </c>
      <c r="CM1354">
        <v>108</v>
      </c>
      <c r="CN1354">
        <v>3.1380580924463</v>
      </c>
      <c r="CO1354">
        <v>847</v>
      </c>
      <c r="CP1354">
        <v>0.440454554</v>
      </c>
      <c r="CQ1354">
        <v>-0.1110299261</v>
      </c>
      <c r="CR1354">
        <v>8370</v>
      </c>
      <c r="CS1354">
        <v>0.89900000000000002</v>
      </c>
      <c r="CT1354">
        <v>8651</v>
      </c>
      <c r="CU1354">
        <v>0.92118042584999993</v>
      </c>
      <c r="CV1354">
        <v>10</v>
      </c>
      <c r="CW1354">
        <v>5</v>
      </c>
      <c r="CX1354">
        <v>4</v>
      </c>
      <c r="CY1354">
        <v>896</v>
      </c>
      <c r="CZ1354">
        <v>1134</v>
      </c>
      <c r="DA1354" s="2">
        <v>5964</v>
      </c>
      <c r="DB1354" s="2">
        <v>755</v>
      </c>
      <c r="DC1354" s="2">
        <v>125.71</v>
      </c>
      <c r="DD1354" s="2">
        <v>391</v>
      </c>
      <c r="DE1354">
        <v>246</v>
      </c>
      <c r="DF1354">
        <v>28</v>
      </c>
      <c r="DG1354">
        <v>52.38</v>
      </c>
      <c r="DH1354">
        <v>31.43</v>
      </c>
      <c r="DI1354" s="2">
        <v>10.48</v>
      </c>
      <c r="DJ1354">
        <v>-3.74</v>
      </c>
      <c r="DK1354">
        <v>0.92233539519281105</v>
      </c>
      <c r="DL1354">
        <v>3.7453183520599251E-3</v>
      </c>
      <c r="DN1354">
        <v>231.2</v>
      </c>
      <c r="DO1354">
        <v>0.496</v>
      </c>
      <c r="DP1354">
        <v>25547.54</v>
      </c>
      <c r="DQ1354" s="2">
        <v>0</v>
      </c>
      <c r="DR1354" s="2">
        <v>15821.5209387</v>
      </c>
      <c r="DS1354">
        <v>3.2396073966593414E-2</v>
      </c>
      <c r="DT1354">
        <v>3.0943351946245601</v>
      </c>
      <c r="DU1354">
        <v>1490013.9885334864</v>
      </c>
      <c r="DV1354">
        <v>1</v>
      </c>
    </row>
    <row r="1355" spans="1:126" x14ac:dyDescent="0.15">
      <c r="A1355" t="s">
        <v>2247</v>
      </c>
      <c r="B1355" t="s">
        <v>1882</v>
      </c>
      <c r="C1355">
        <v>27</v>
      </c>
      <c r="D1355">
        <v>153</v>
      </c>
      <c r="E1355" t="s">
        <v>2377</v>
      </c>
      <c r="F1355">
        <v>27153</v>
      </c>
      <c r="G1355" t="s">
        <v>6339</v>
      </c>
      <c r="H1355">
        <v>92.6</v>
      </c>
      <c r="I1355">
        <v>0.3</v>
      </c>
      <c r="J1355">
        <v>0.3</v>
      </c>
      <c r="K1355">
        <v>0.4</v>
      </c>
      <c r="L1355">
        <v>1.2</v>
      </c>
      <c r="M1355">
        <v>5.2</v>
      </c>
      <c r="N1355">
        <f t="shared" si="86"/>
        <v>8603.58</v>
      </c>
      <c r="O1355">
        <f t="shared" si="84"/>
        <v>1396.42</v>
      </c>
      <c r="P1355">
        <f t="shared" si="85"/>
        <v>1.6757040000000007</v>
      </c>
      <c r="Q1355" s="4">
        <v>27153</v>
      </c>
      <c r="R1355" s="5">
        <v>46.066569000000001</v>
      </c>
      <c r="S1355" s="5">
        <v>-94.900576000000001</v>
      </c>
      <c r="T1355">
        <v>6</v>
      </c>
      <c r="U1355">
        <v>0.17432099952310393</v>
      </c>
      <c r="V1355">
        <v>24783</v>
      </c>
      <c r="W1355">
        <v>24588</v>
      </c>
      <c r="X1355">
        <v>24466</v>
      </c>
      <c r="Y1355">
        <v>24339</v>
      </c>
      <c r="Z1355">
        <v>12042</v>
      </c>
      <c r="AA1355">
        <v>27139</v>
      </c>
      <c r="AB1355">
        <v>9803.2029999999995</v>
      </c>
      <c r="AC1355">
        <v>46414</v>
      </c>
      <c r="AD1355">
        <v>1</v>
      </c>
      <c r="AE1355">
        <v>4.0873048311943103E-5</v>
      </c>
      <c r="AF1355">
        <v>98</v>
      </c>
      <c r="AG1355">
        <v>1931</v>
      </c>
      <c r="AH1355">
        <v>5.0750906266183324E-2</v>
      </c>
      <c r="AI1355" s="3">
        <v>393890</v>
      </c>
      <c r="AJ1355" s="3">
        <v>604809.75011000002</v>
      </c>
      <c r="AK1355">
        <v>135</v>
      </c>
      <c r="AL1355">
        <v>626809.59999999998</v>
      </c>
      <c r="AM1355">
        <v>1731595</v>
      </c>
      <c r="AN1355">
        <v>179037</v>
      </c>
      <c r="AO1355">
        <v>1910632</v>
      </c>
      <c r="AP1355">
        <v>8</v>
      </c>
      <c r="AQ1355">
        <v>0</v>
      </c>
      <c r="AR1355">
        <v>8</v>
      </c>
      <c r="AS1355">
        <v>0.3253619651862697</v>
      </c>
      <c r="AT1355">
        <v>8</v>
      </c>
      <c r="AU1355">
        <v>33</v>
      </c>
      <c r="AV1355">
        <f t="shared" si="87"/>
        <v>41</v>
      </c>
      <c r="AW1355">
        <v>10670</v>
      </c>
      <c r="AX1355">
        <v>0.45999999999999996</v>
      </c>
      <c r="AY1355">
        <v>843054204.90290105</v>
      </c>
      <c r="AZ1355">
        <v>843054.20490290108</v>
      </c>
      <c r="BA1355">
        <v>34374.575221598898</v>
      </c>
      <c r="BB1355">
        <v>0.29091268577237883</v>
      </c>
      <c r="BC1355">
        <v>14905</v>
      </c>
      <c r="BD1355">
        <v>6435</v>
      </c>
      <c r="BE1355">
        <v>8470</v>
      </c>
      <c r="BF1355">
        <v>0.34176653351087438</v>
      </c>
      <c r="BG1355">
        <v>294333</v>
      </c>
      <c r="BH1355">
        <v>12.03028692879915</v>
      </c>
      <c r="BI1355">
        <v>3630</v>
      </c>
      <c r="BJ1355">
        <v>29</v>
      </c>
      <c r="BK1355">
        <v>12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3</v>
      </c>
      <c r="BR1355">
        <v>2</v>
      </c>
      <c r="BS1355">
        <v>0</v>
      </c>
      <c r="BT1355">
        <v>23869</v>
      </c>
      <c r="BU1355">
        <v>0.71</v>
      </c>
      <c r="BV1355">
        <v>0.66635860000000002</v>
      </c>
      <c r="BW1355">
        <v>160</v>
      </c>
      <c r="BX1355">
        <v>1.9690810000000001</v>
      </c>
      <c r="BY1355">
        <v>0.83959539999999999</v>
      </c>
      <c r="BZ1355">
        <v>34</v>
      </c>
      <c r="CA1355">
        <v>13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3</v>
      </c>
      <c r="CH1355">
        <v>2</v>
      </c>
      <c r="CI1355">
        <v>0</v>
      </c>
      <c r="CJ1355">
        <v>24269</v>
      </c>
      <c r="CK1355">
        <v>2.1838559479170958</v>
      </c>
      <c r="CL1355">
        <v>0.79863319575072733</v>
      </c>
      <c r="CM1355">
        <v>126</v>
      </c>
      <c r="CN1355">
        <v>1.1602547596930477</v>
      </c>
      <c r="CO1355">
        <v>1894</v>
      </c>
      <c r="CP1355">
        <v>-0.1575656208</v>
      </c>
      <c r="CQ1355">
        <v>-0.53100343189999999</v>
      </c>
      <c r="CR1355">
        <v>21797</v>
      </c>
      <c r="CS1355">
        <v>0.9</v>
      </c>
      <c r="CT1355">
        <v>21066</v>
      </c>
      <c r="CU1355">
        <v>0.88819784882999997</v>
      </c>
      <c r="CV1355">
        <v>6</v>
      </c>
      <c r="CW1355">
        <v>10</v>
      </c>
      <c r="CX1355">
        <v>20</v>
      </c>
      <c r="CY1355">
        <v>1787</v>
      </c>
      <c r="CZ1355">
        <v>2866</v>
      </c>
      <c r="DA1355" s="2">
        <v>10936</v>
      </c>
      <c r="DB1355" s="2">
        <v>1390</v>
      </c>
      <c r="DC1355" s="2">
        <v>114.84</v>
      </c>
      <c r="DD1355" s="2">
        <v>1125</v>
      </c>
      <c r="DE1355">
        <v>800</v>
      </c>
      <c r="DF1355">
        <v>43</v>
      </c>
      <c r="DG1355">
        <v>24.61</v>
      </c>
      <c r="DH1355">
        <v>16.41</v>
      </c>
      <c r="DI1355" s="2">
        <v>24.61</v>
      </c>
      <c r="DJ1355">
        <v>-2.84</v>
      </c>
      <c r="DK1355">
        <v>0.97953743430907103</v>
      </c>
      <c r="DL1355">
        <v>8.285862247540134E-3</v>
      </c>
      <c r="DM1355">
        <v>2394</v>
      </c>
      <c r="DN1355">
        <v>242.1</v>
      </c>
      <c r="DO1355">
        <v>0.37799999999999995</v>
      </c>
      <c r="DP1355">
        <v>11880.26</v>
      </c>
      <c r="DQ1355" s="2">
        <v>0</v>
      </c>
      <c r="DR1355" s="2">
        <v>3783.1299681300011</v>
      </c>
      <c r="DS1355">
        <v>6.0355292107527716E-3</v>
      </c>
      <c r="DT1355">
        <v>6.1647689931847998</v>
      </c>
      <c r="DU1355">
        <v>3864136.3867105669</v>
      </c>
      <c r="DV1355">
        <v>1</v>
      </c>
    </row>
    <row r="1356" spans="1:126" x14ac:dyDescent="0.15">
      <c r="A1356" t="s">
        <v>2247</v>
      </c>
      <c r="B1356" t="s">
        <v>2378</v>
      </c>
      <c r="C1356">
        <v>27</v>
      </c>
      <c r="D1356">
        <v>155</v>
      </c>
      <c r="E1356" t="s">
        <v>2379</v>
      </c>
      <c r="F1356">
        <v>27155</v>
      </c>
      <c r="G1356" t="s">
        <v>6340</v>
      </c>
      <c r="H1356">
        <v>93.4</v>
      </c>
      <c r="I1356">
        <v>0.3</v>
      </c>
      <c r="J1356">
        <v>3.6</v>
      </c>
      <c r="K1356">
        <v>0.1</v>
      </c>
      <c r="L1356">
        <v>1.1000000000000001</v>
      </c>
      <c r="M1356">
        <v>1.4</v>
      </c>
      <c r="N1356">
        <f t="shared" si="86"/>
        <v>8739.7899999999991</v>
      </c>
      <c r="O1356">
        <f t="shared" si="84"/>
        <v>1260.2100000000009</v>
      </c>
      <c r="P1356">
        <f t="shared" si="85"/>
        <v>1.5122520000000017</v>
      </c>
      <c r="Q1356" s="4">
        <v>27155</v>
      </c>
      <c r="R1356" s="5">
        <v>45.769934999999997</v>
      </c>
      <c r="S1356" s="5">
        <v>-96.474832000000006</v>
      </c>
      <c r="T1356">
        <v>9</v>
      </c>
      <c r="U1356">
        <v>0.34986443935394484</v>
      </c>
      <c r="V1356">
        <v>3549</v>
      </c>
      <c r="W1356">
        <v>3455</v>
      </c>
      <c r="X1356">
        <v>3429</v>
      </c>
      <c r="Y1356">
        <v>3367</v>
      </c>
      <c r="Z1356">
        <v>1620</v>
      </c>
      <c r="AA1356">
        <v>27141</v>
      </c>
      <c r="AB1356">
        <v>1301.068</v>
      </c>
      <c r="AC1356">
        <v>49186</v>
      </c>
      <c r="AD1356">
        <v>0</v>
      </c>
      <c r="AE1356">
        <v>0</v>
      </c>
      <c r="AF1356">
        <v>5</v>
      </c>
      <c r="AG1356">
        <v>458</v>
      </c>
      <c r="AH1356">
        <v>1.0917030567685589E-2</v>
      </c>
      <c r="AI1356" s="3">
        <v>348429</v>
      </c>
      <c r="AJ1356" s="3">
        <v>367296.73386830505</v>
      </c>
      <c r="AK1356">
        <v>235</v>
      </c>
      <c r="AL1356">
        <v>375040</v>
      </c>
      <c r="AM1356">
        <v>823599</v>
      </c>
      <c r="AN1356">
        <v>162889</v>
      </c>
      <c r="AO1356">
        <v>986488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5</v>
      </c>
      <c r="AV1356">
        <f t="shared" si="87"/>
        <v>5</v>
      </c>
      <c r="AW1356">
        <v>1268</v>
      </c>
      <c r="AX1356">
        <v>0.48</v>
      </c>
      <c r="AY1356">
        <v>116382070.39804301</v>
      </c>
      <c r="AZ1356">
        <v>116382.07039804301</v>
      </c>
      <c r="BA1356">
        <v>27891.596366469599</v>
      </c>
      <c r="BB1356">
        <v>0.35853093055733759</v>
      </c>
      <c r="BC1356">
        <v>7001</v>
      </c>
      <c r="BD1356">
        <v>6487</v>
      </c>
      <c r="BE1356">
        <v>514</v>
      </c>
      <c r="BF1356">
        <v>0.14482952944491406</v>
      </c>
      <c r="BG1356">
        <v>139320</v>
      </c>
      <c r="BH1356">
        <v>40.629921259842519</v>
      </c>
      <c r="BI1356">
        <v>756</v>
      </c>
      <c r="BJ1356">
        <v>8</v>
      </c>
      <c r="BK1356">
        <v>3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3573</v>
      </c>
      <c r="BU1356">
        <v>0.77</v>
      </c>
      <c r="BV1356">
        <v>0.69076720000000003</v>
      </c>
      <c r="BW1356">
        <v>41</v>
      </c>
      <c r="BX1356">
        <v>3.3585219999999998</v>
      </c>
      <c r="BY1356">
        <v>2.7315390000000002</v>
      </c>
      <c r="BZ1356">
        <v>7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3391</v>
      </c>
      <c r="CK1356">
        <v>2.6540843409023887</v>
      </c>
      <c r="CL1356">
        <v>0.78796928327645055</v>
      </c>
      <c r="CM1356">
        <v>41</v>
      </c>
      <c r="CN1356">
        <v>2.7098520118287688</v>
      </c>
      <c r="CO1356">
        <v>362</v>
      </c>
      <c r="CP1356">
        <v>-1.1243031548</v>
      </c>
      <c r="CQ1356">
        <v>6.1678148000000002E-2</v>
      </c>
      <c r="CR1356">
        <v>3081</v>
      </c>
      <c r="CS1356">
        <v>0.90700000000000003</v>
      </c>
      <c r="CT1356">
        <v>3056</v>
      </c>
      <c r="CU1356">
        <v>0.91231964483899997</v>
      </c>
      <c r="CW1356">
        <v>1</v>
      </c>
      <c r="CX1356">
        <v>1</v>
      </c>
      <c r="CY1356">
        <v>564</v>
      </c>
      <c r="CZ1356">
        <v>637</v>
      </c>
      <c r="DA1356" s="2">
        <v>2129</v>
      </c>
      <c r="DB1356" s="2">
        <v>230</v>
      </c>
      <c r="DC1356" s="2">
        <v>29.03</v>
      </c>
      <c r="DD1356" s="2">
        <v>261</v>
      </c>
      <c r="DE1356">
        <v>143</v>
      </c>
      <c r="DF1356">
        <v>20</v>
      </c>
      <c r="DG1356">
        <v>29.03</v>
      </c>
      <c r="DH1356">
        <v>58.06</v>
      </c>
      <c r="DI1356" s="2">
        <v>87.08</v>
      </c>
      <c r="DJ1356">
        <v>-3.57</v>
      </c>
      <c r="DK1356">
        <v>0.79062305376418152</v>
      </c>
      <c r="DL1356">
        <v>6.5502183406113534E-3</v>
      </c>
      <c r="DN1356">
        <v>322</v>
      </c>
      <c r="DO1356">
        <v>0.86</v>
      </c>
      <c r="DP1356">
        <v>17800.52</v>
      </c>
      <c r="DQ1356" s="2">
        <v>0</v>
      </c>
      <c r="DR1356" s="2">
        <v>5950.6189902500009</v>
      </c>
      <c r="DS1356">
        <v>1.5668952230159794E-2</v>
      </c>
      <c r="DT1356">
        <v>2.7583175472238302</v>
      </c>
      <c r="DU1356">
        <v>1034479.4129108252</v>
      </c>
      <c r="DV1356">
        <v>1</v>
      </c>
    </row>
    <row r="1357" spans="1:126" x14ac:dyDescent="0.15">
      <c r="A1357" t="s">
        <v>2247</v>
      </c>
      <c r="B1357" t="s">
        <v>2380</v>
      </c>
      <c r="C1357">
        <v>27</v>
      </c>
      <c r="D1357">
        <v>157</v>
      </c>
      <c r="E1357" t="s">
        <v>2381</v>
      </c>
      <c r="F1357">
        <v>27157</v>
      </c>
      <c r="G1357" t="s">
        <v>6341</v>
      </c>
      <c r="H1357">
        <v>95.6</v>
      </c>
      <c r="I1357">
        <v>0.4</v>
      </c>
      <c r="J1357">
        <v>0.1</v>
      </c>
      <c r="K1357">
        <v>0.4</v>
      </c>
      <c r="L1357">
        <v>0.8</v>
      </c>
      <c r="M1357">
        <v>2.7</v>
      </c>
      <c r="N1357">
        <f t="shared" si="86"/>
        <v>9147.619999999999</v>
      </c>
      <c r="O1357">
        <f t="shared" si="84"/>
        <v>852.38000000000102</v>
      </c>
      <c r="P1357">
        <f t="shared" si="85"/>
        <v>1.0228560000000015</v>
      </c>
      <c r="Q1357" s="4">
        <v>27157</v>
      </c>
      <c r="R1357" s="5">
        <v>44.289693</v>
      </c>
      <c r="S1357" s="5">
        <v>-92.233339999999998</v>
      </c>
      <c r="T1357">
        <v>3</v>
      </c>
      <c r="U1357">
        <v>0.18748736981049896</v>
      </c>
      <c r="V1357">
        <v>21636</v>
      </c>
      <c r="W1357">
        <v>21485</v>
      </c>
      <c r="X1357">
        <v>21381</v>
      </c>
      <c r="Y1357">
        <v>21375</v>
      </c>
      <c r="Z1357">
        <v>11089</v>
      </c>
      <c r="AA1357">
        <v>27143</v>
      </c>
      <c r="AB1357">
        <v>9454.2459999999992</v>
      </c>
      <c r="AC1357">
        <v>56510</v>
      </c>
      <c r="AD1357">
        <v>1</v>
      </c>
      <c r="AE1357">
        <v>4.677049717038492E-5</v>
      </c>
      <c r="AF1357">
        <v>35</v>
      </c>
      <c r="AG1357">
        <v>909</v>
      </c>
      <c r="AH1357">
        <v>3.8503850385038507E-2</v>
      </c>
      <c r="AI1357" s="3">
        <v>245705</v>
      </c>
      <c r="AJ1357" s="3">
        <v>334680.92558112001</v>
      </c>
      <c r="AK1357">
        <v>160</v>
      </c>
      <c r="AL1357">
        <v>351904</v>
      </c>
      <c r="AM1357">
        <v>1095333</v>
      </c>
      <c r="AN1357">
        <v>190976</v>
      </c>
      <c r="AO1357">
        <v>1286309</v>
      </c>
      <c r="AP1357">
        <v>7</v>
      </c>
      <c r="AQ1357">
        <v>0</v>
      </c>
      <c r="AR1357">
        <v>7</v>
      </c>
      <c r="AS1357">
        <v>0.3258087037468001</v>
      </c>
      <c r="AT1357">
        <v>7</v>
      </c>
      <c r="AU1357">
        <v>21</v>
      </c>
      <c r="AV1357">
        <f t="shared" si="87"/>
        <v>28</v>
      </c>
      <c r="AW1357">
        <v>13461</v>
      </c>
      <c r="AX1357">
        <v>0.65</v>
      </c>
      <c r="AY1357">
        <v>749982557.46092606</v>
      </c>
      <c r="AZ1357">
        <v>749982.55746092601</v>
      </c>
      <c r="BA1357">
        <v>34131.889647383498</v>
      </c>
      <c r="BB1357">
        <v>0.29298114178001822</v>
      </c>
      <c r="BC1357">
        <v>17473</v>
      </c>
      <c r="BD1357">
        <v>19580</v>
      </c>
      <c r="BE1357">
        <v>-2107</v>
      </c>
      <c r="BF1357">
        <v>-9.7383989646884828E-2</v>
      </c>
      <c r="BG1357">
        <v>584171</v>
      </c>
      <c r="BH1357">
        <v>27.32196810252093</v>
      </c>
      <c r="BI1357">
        <v>2921</v>
      </c>
      <c r="BJ1357">
        <v>20</v>
      </c>
      <c r="BK1357">
        <v>14</v>
      </c>
      <c r="BL1357">
        <v>2</v>
      </c>
      <c r="BM1357">
        <v>0</v>
      </c>
      <c r="BN1357">
        <v>1</v>
      </c>
      <c r="BO1357">
        <v>1</v>
      </c>
      <c r="BP1357">
        <v>3</v>
      </c>
      <c r="BQ1357">
        <v>5</v>
      </c>
      <c r="BR1357">
        <v>5</v>
      </c>
      <c r="BS1357">
        <v>0</v>
      </c>
      <c r="BT1357">
        <v>21884</v>
      </c>
      <c r="BU1357">
        <v>0.84</v>
      </c>
      <c r="BV1357">
        <v>0.70248080000000002</v>
      </c>
      <c r="BW1357">
        <v>179</v>
      </c>
      <c r="BX1357">
        <v>2.33047</v>
      </c>
      <c r="BY1357">
        <v>1.4406190000000001</v>
      </c>
      <c r="BZ1357">
        <v>24</v>
      </c>
      <c r="CA1357">
        <v>11</v>
      </c>
      <c r="CB1357">
        <v>2</v>
      </c>
      <c r="CC1357">
        <v>0</v>
      </c>
      <c r="CD1357">
        <v>0</v>
      </c>
      <c r="CE1357">
        <v>1</v>
      </c>
      <c r="CF1357">
        <v>3</v>
      </c>
      <c r="CG1357">
        <v>2</v>
      </c>
      <c r="CH1357">
        <v>4</v>
      </c>
      <c r="CI1357">
        <v>0</v>
      </c>
      <c r="CJ1357">
        <v>21314</v>
      </c>
      <c r="CK1357">
        <v>2.2051233930749743</v>
      </c>
      <c r="CL1357">
        <v>0.8035384930664663</v>
      </c>
      <c r="CM1357">
        <v>142</v>
      </c>
      <c r="CN1357">
        <v>1.4082751133180536</v>
      </c>
      <c r="CO1357">
        <v>2472</v>
      </c>
      <c r="CP1357">
        <v>0.130590806</v>
      </c>
      <c r="CQ1357">
        <v>0.44201841600000003</v>
      </c>
      <c r="CR1357">
        <v>19509</v>
      </c>
      <c r="CS1357">
        <v>0.92</v>
      </c>
      <c r="CT1357">
        <v>19343</v>
      </c>
      <c r="CU1357">
        <v>0.93025290281500006</v>
      </c>
      <c r="CV1357">
        <v>1</v>
      </c>
      <c r="CW1357">
        <v>15</v>
      </c>
      <c r="CX1357">
        <v>15</v>
      </c>
      <c r="CY1357">
        <v>1143</v>
      </c>
      <c r="CZ1357">
        <v>1374</v>
      </c>
      <c r="DA1357" s="2">
        <v>11040</v>
      </c>
      <c r="DB1357" s="2">
        <v>1955</v>
      </c>
      <c r="DC1357" s="2">
        <v>191.2</v>
      </c>
      <c r="DD1357" s="2">
        <v>513</v>
      </c>
      <c r="DE1357">
        <v>333</v>
      </c>
      <c r="DF1357">
        <v>28</v>
      </c>
      <c r="DG1357">
        <v>23.32</v>
      </c>
      <c r="DH1357">
        <v>13.99</v>
      </c>
      <c r="DI1357" s="2">
        <v>27.98</v>
      </c>
      <c r="DJ1357">
        <v>-1.1299999999999999</v>
      </c>
      <c r="DK1357">
        <v>0.93378238131092162</v>
      </c>
      <c r="DL1357">
        <v>1.1001100110011002E-2</v>
      </c>
      <c r="DM1357">
        <v>1956</v>
      </c>
      <c r="DN1357">
        <v>111.2</v>
      </c>
      <c r="DO1357">
        <v>0.312</v>
      </c>
      <c r="DP1357">
        <v>6373.78</v>
      </c>
      <c r="DQ1357" s="2">
        <v>0</v>
      </c>
      <c r="DR1357" s="2">
        <v>2823.0863179399998</v>
      </c>
      <c r="DS1357">
        <v>7.6379439267565295E-3</v>
      </c>
      <c r="DT1357">
        <v>4.5793793866030796</v>
      </c>
      <c r="DU1357">
        <v>1611501.9236631701</v>
      </c>
      <c r="DV1357">
        <v>0</v>
      </c>
    </row>
    <row r="1358" spans="1:126" x14ac:dyDescent="0.15">
      <c r="A1358" t="s">
        <v>2247</v>
      </c>
      <c r="B1358" t="s">
        <v>2382</v>
      </c>
      <c r="C1358">
        <v>27</v>
      </c>
      <c r="D1358">
        <v>159</v>
      </c>
      <c r="E1358" t="s">
        <v>2383</v>
      </c>
      <c r="F1358">
        <v>27159</v>
      </c>
      <c r="G1358" t="s">
        <v>6342</v>
      </c>
      <c r="H1358">
        <v>95.8</v>
      </c>
      <c r="I1358">
        <v>0.8</v>
      </c>
      <c r="J1358">
        <v>0.5</v>
      </c>
      <c r="K1358">
        <v>0.3</v>
      </c>
      <c r="L1358">
        <v>1.4</v>
      </c>
      <c r="M1358">
        <v>1.3</v>
      </c>
      <c r="N1358">
        <f t="shared" si="86"/>
        <v>9182.2699999999986</v>
      </c>
      <c r="O1358">
        <f t="shared" si="84"/>
        <v>817.73000000000138</v>
      </c>
      <c r="P1358">
        <f t="shared" si="85"/>
        <v>0.98127600000000204</v>
      </c>
      <c r="Q1358" s="4">
        <v>27159</v>
      </c>
      <c r="R1358" s="5">
        <v>46.586986000000003</v>
      </c>
      <c r="S1358" s="5">
        <v>-94.988607999999999</v>
      </c>
      <c r="T1358">
        <v>7</v>
      </c>
      <c r="U1358">
        <v>0.25459024637420236</v>
      </c>
      <c r="V1358">
        <v>13808</v>
      </c>
      <c r="W1358">
        <v>13754</v>
      </c>
      <c r="X1358">
        <v>13759</v>
      </c>
      <c r="Y1358">
        <v>13668</v>
      </c>
      <c r="Z1358">
        <v>6443</v>
      </c>
      <c r="AA1358">
        <v>27145</v>
      </c>
      <c r="AB1358">
        <v>4883.1890000000003</v>
      </c>
      <c r="AC1358">
        <v>41906</v>
      </c>
      <c r="AD1358">
        <v>2</v>
      </c>
      <c r="AE1358">
        <v>1.453594011192674E-4</v>
      </c>
      <c r="AF1358">
        <v>38</v>
      </c>
      <c r="AG1358">
        <v>643</v>
      </c>
      <c r="AH1358">
        <v>5.909797822706065E-2</v>
      </c>
      <c r="AI1358" s="3">
        <v>148887</v>
      </c>
      <c r="AJ1358" s="3">
        <v>343211.27509318502</v>
      </c>
      <c r="AK1358">
        <v>156</v>
      </c>
      <c r="AL1358">
        <v>347532.79999999999</v>
      </c>
      <c r="AM1358">
        <v>1958467</v>
      </c>
      <c r="AN1358">
        <v>47686</v>
      </c>
      <c r="AO1358">
        <v>2006153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19</v>
      </c>
      <c r="AV1358">
        <f t="shared" si="87"/>
        <v>19</v>
      </c>
      <c r="AW1358">
        <v>10097</v>
      </c>
      <c r="AX1358">
        <v>0.79</v>
      </c>
      <c r="AY1358">
        <v>1047496996.54798</v>
      </c>
      <c r="AZ1358">
        <v>1047496.99654798</v>
      </c>
      <c r="BA1358">
        <v>74705.819161959706</v>
      </c>
      <c r="BB1358">
        <v>0.13385838094245825</v>
      </c>
      <c r="BC1358">
        <v>4453</v>
      </c>
      <c r="BD1358">
        <v>0</v>
      </c>
      <c r="BE1358">
        <v>4453</v>
      </c>
      <c r="BF1358">
        <v>0.32249420625724218</v>
      </c>
      <c r="BG1358">
        <v>276287</v>
      </c>
      <c r="BH1358">
        <v>20.080456428519515</v>
      </c>
      <c r="BI1358">
        <v>2024</v>
      </c>
      <c r="BJ1358">
        <v>16</v>
      </c>
      <c r="BK1358">
        <v>8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2</v>
      </c>
      <c r="BS1358">
        <v>0</v>
      </c>
      <c r="BT1358">
        <v>13269</v>
      </c>
      <c r="BU1358">
        <v>0.8</v>
      </c>
      <c r="BV1358">
        <v>0.69982429999999995</v>
      </c>
      <c r="BW1358">
        <v>127</v>
      </c>
      <c r="BX1358">
        <v>2.110182</v>
      </c>
      <c r="BY1358">
        <v>1.4829829999999999</v>
      </c>
      <c r="BZ1358">
        <v>20</v>
      </c>
      <c r="CA1358">
        <v>7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2</v>
      </c>
      <c r="CI1358">
        <v>0</v>
      </c>
      <c r="CJ1358">
        <v>13740</v>
      </c>
      <c r="CK1358">
        <v>2.3289665211062593</v>
      </c>
      <c r="CL1358">
        <v>0.78246341744440606</v>
      </c>
      <c r="CM1358">
        <v>154</v>
      </c>
      <c r="CN1358">
        <v>2.2321831826250533</v>
      </c>
      <c r="CO1358">
        <v>842.00000000000011</v>
      </c>
      <c r="CP1358">
        <v>-0.62681315839999996</v>
      </c>
      <c r="CQ1358">
        <v>-0.3178075809</v>
      </c>
      <c r="CR1358">
        <v>12145</v>
      </c>
      <c r="CS1358">
        <v>0.87400000000000011</v>
      </c>
      <c r="CT1358">
        <v>12234</v>
      </c>
      <c r="CU1358">
        <v>0.91512616381099998</v>
      </c>
      <c r="CV1358">
        <v>31</v>
      </c>
      <c r="CW1358">
        <v>8</v>
      </c>
      <c r="CX1358">
        <v>11</v>
      </c>
      <c r="CY1358">
        <v>482</v>
      </c>
      <c r="CZ1358">
        <v>916</v>
      </c>
      <c r="DA1358" s="2">
        <v>8841</v>
      </c>
      <c r="DB1358" s="2">
        <v>925</v>
      </c>
      <c r="DC1358" s="2">
        <v>101.42</v>
      </c>
      <c r="DD1358" s="2">
        <v>495</v>
      </c>
      <c r="DE1358">
        <v>232</v>
      </c>
      <c r="DF1358">
        <v>12</v>
      </c>
      <c r="DG1358">
        <v>36.22</v>
      </c>
      <c r="DH1358">
        <v>7.24</v>
      </c>
      <c r="DI1358" s="2">
        <v>21.73</v>
      </c>
      <c r="DJ1358">
        <v>-3.74</v>
      </c>
      <c r="DK1358">
        <v>0.96476522463344683</v>
      </c>
      <c r="DL1358">
        <v>1.8662519440124418E-2</v>
      </c>
      <c r="DM1358">
        <v>684</v>
      </c>
      <c r="DN1358">
        <v>42.9</v>
      </c>
      <c r="DO1358">
        <v>0.11900000000000001</v>
      </c>
      <c r="DP1358">
        <v>3127.31</v>
      </c>
      <c r="DQ1358" s="2">
        <v>0</v>
      </c>
      <c r="DR1358" s="2">
        <v>2441.2188653100002</v>
      </c>
      <c r="DS1358">
        <v>7.0244344186357662E-3</v>
      </c>
      <c r="DT1358">
        <v>9.1675124444342693</v>
      </c>
      <c r="DU1358">
        <v>3186011.268849086</v>
      </c>
      <c r="DV1358">
        <v>1</v>
      </c>
    </row>
    <row r="1359" spans="1:126" x14ac:dyDescent="0.15">
      <c r="A1359" t="s">
        <v>2247</v>
      </c>
      <c r="B1359" t="s">
        <v>2384</v>
      </c>
      <c r="C1359">
        <v>27</v>
      </c>
      <c r="D1359">
        <v>161</v>
      </c>
      <c r="E1359" t="s">
        <v>2385</v>
      </c>
      <c r="F1359">
        <v>27161</v>
      </c>
      <c r="G1359" t="s">
        <v>6343</v>
      </c>
      <c r="H1359">
        <v>90.4</v>
      </c>
      <c r="I1359">
        <v>1.9</v>
      </c>
      <c r="J1359">
        <v>0.7</v>
      </c>
      <c r="K1359">
        <v>0.7</v>
      </c>
      <c r="L1359">
        <v>1.1000000000000001</v>
      </c>
      <c r="M1359">
        <v>5.0999999999999996</v>
      </c>
      <c r="N1359">
        <f t="shared" si="86"/>
        <v>8203.9699999999993</v>
      </c>
      <c r="O1359">
        <f t="shared" si="84"/>
        <v>1796.0300000000007</v>
      </c>
      <c r="P1359">
        <f t="shared" si="85"/>
        <v>2.1552360000000017</v>
      </c>
      <c r="Q1359" s="4">
        <v>27161</v>
      </c>
      <c r="R1359" s="5">
        <v>44.018459999999997</v>
      </c>
      <c r="S1359" s="5">
        <v>-93.589843999999999</v>
      </c>
      <c r="T1359">
        <v>6</v>
      </c>
      <c r="U1359">
        <v>0.21176559906318143</v>
      </c>
      <c r="V1359">
        <v>19089</v>
      </c>
      <c r="W1359">
        <v>19127</v>
      </c>
      <c r="X1359">
        <v>19076</v>
      </c>
      <c r="Y1359">
        <v>18929</v>
      </c>
      <c r="Z1359">
        <v>10352</v>
      </c>
      <c r="AA1359">
        <v>27147</v>
      </c>
      <c r="AB1359">
        <v>8238.1170000000002</v>
      </c>
      <c r="AC1359">
        <v>53564</v>
      </c>
      <c r="AD1359">
        <v>0</v>
      </c>
      <c r="AE1359">
        <v>0</v>
      </c>
      <c r="AF1359">
        <v>18</v>
      </c>
      <c r="AG1359">
        <v>805</v>
      </c>
      <c r="AH1359">
        <v>2.236024844720497E-2</v>
      </c>
      <c r="AI1359" s="3">
        <v>231713</v>
      </c>
      <c r="AJ1359" s="3">
        <v>270947.62572636001</v>
      </c>
      <c r="AK1359">
        <v>120</v>
      </c>
      <c r="AL1359">
        <v>277004.79999999999</v>
      </c>
      <c r="AM1359">
        <v>2210124</v>
      </c>
      <c r="AN1359">
        <v>167235</v>
      </c>
      <c r="AO1359">
        <v>2377359</v>
      </c>
      <c r="AP1359">
        <v>5</v>
      </c>
      <c r="AQ1359">
        <v>0</v>
      </c>
      <c r="AR1359">
        <v>5</v>
      </c>
      <c r="AS1359">
        <v>0.26141057144350921</v>
      </c>
      <c r="AT1359">
        <v>5</v>
      </c>
      <c r="AU1359">
        <v>23</v>
      </c>
      <c r="AV1359">
        <f t="shared" si="87"/>
        <v>28</v>
      </c>
      <c r="AW1359">
        <v>19076</v>
      </c>
      <c r="AX1359">
        <v>1</v>
      </c>
      <c r="AY1359">
        <v>408827554.76592702</v>
      </c>
      <c r="AZ1359">
        <v>408827.55476592702</v>
      </c>
      <c r="BA1359">
        <v>20617.603196626998</v>
      </c>
      <c r="BB1359">
        <v>0.48502242984460875</v>
      </c>
      <c r="BC1359">
        <v>15739</v>
      </c>
      <c r="BD1359">
        <v>16307</v>
      </c>
      <c r="BE1359">
        <v>-568</v>
      </c>
      <c r="BF1359">
        <v>-2.9755356488029756E-2</v>
      </c>
      <c r="BG1359">
        <v>411855</v>
      </c>
      <c r="BH1359">
        <v>21.590218075068147</v>
      </c>
      <c r="BI1359">
        <v>2398</v>
      </c>
      <c r="BJ1359">
        <v>21</v>
      </c>
      <c r="BK1359">
        <v>8</v>
      </c>
      <c r="BL1359">
        <v>1</v>
      </c>
      <c r="BM1359">
        <v>0</v>
      </c>
      <c r="BN1359">
        <v>0</v>
      </c>
      <c r="BO1359">
        <v>0</v>
      </c>
      <c r="BP1359">
        <v>1</v>
      </c>
      <c r="BQ1359">
        <v>4</v>
      </c>
      <c r="BR1359">
        <v>2</v>
      </c>
      <c r="BS1359">
        <v>0</v>
      </c>
      <c r="BT1359">
        <v>18771</v>
      </c>
      <c r="BU1359">
        <v>0.83</v>
      </c>
      <c r="BV1359">
        <v>0.66438220000000003</v>
      </c>
      <c r="BW1359">
        <v>124</v>
      </c>
      <c r="BX1359">
        <v>1.9711259999999999</v>
      </c>
      <c r="BY1359">
        <v>0.73484769999999999</v>
      </c>
      <c r="BZ1359">
        <v>23</v>
      </c>
      <c r="CA1359">
        <v>9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3</v>
      </c>
      <c r="CH1359">
        <v>2</v>
      </c>
      <c r="CI1359">
        <v>0</v>
      </c>
      <c r="CJ1359">
        <v>18965</v>
      </c>
      <c r="CK1359">
        <v>2.0036910097548115</v>
      </c>
      <c r="CL1359">
        <v>0.79495962808906284</v>
      </c>
      <c r="CM1359">
        <v>120</v>
      </c>
      <c r="CN1359">
        <v>1.1376432174822209</v>
      </c>
      <c r="CO1359">
        <v>2161</v>
      </c>
      <c r="CP1359">
        <v>0.75799047600000002</v>
      </c>
      <c r="CQ1359">
        <v>-7.1569600000000007E-5</v>
      </c>
      <c r="CR1359">
        <v>17209</v>
      </c>
      <c r="CS1359">
        <v>0.90700000000000003</v>
      </c>
      <c r="CT1359">
        <v>17352</v>
      </c>
      <c r="CU1359">
        <v>0.93039065492099993</v>
      </c>
      <c r="CV1359">
        <v>2</v>
      </c>
      <c r="CW1359">
        <v>8</v>
      </c>
      <c r="CX1359">
        <v>9</v>
      </c>
      <c r="CY1359">
        <v>753</v>
      </c>
      <c r="CZ1359">
        <v>1221</v>
      </c>
      <c r="DA1359" s="2">
        <v>10149</v>
      </c>
      <c r="DB1359" s="2">
        <v>1685</v>
      </c>
      <c r="DC1359" s="2">
        <v>178.03</v>
      </c>
      <c r="DD1359" s="2">
        <v>1202</v>
      </c>
      <c r="DE1359">
        <v>288</v>
      </c>
      <c r="DF1359">
        <v>27</v>
      </c>
      <c r="DG1359">
        <v>36.65</v>
      </c>
      <c r="DH1359">
        <v>20.94</v>
      </c>
      <c r="DI1359" s="2">
        <v>10.47</v>
      </c>
      <c r="DJ1359">
        <v>-2.36</v>
      </c>
      <c r="DK1359">
        <v>0.91131270148847932</v>
      </c>
      <c r="DL1359">
        <v>4.9689440993788822E-3</v>
      </c>
      <c r="DM1359">
        <v>2012</v>
      </c>
      <c r="DN1359">
        <v>159</v>
      </c>
      <c r="DO1359">
        <v>0.58099999999999996</v>
      </c>
      <c r="DP1359">
        <v>7632.97</v>
      </c>
      <c r="DQ1359" s="2">
        <v>0</v>
      </c>
      <c r="DR1359" s="2">
        <v>4053.1807572899988</v>
      </c>
      <c r="DS1359">
        <v>1.4541287816197917E-2</v>
      </c>
      <c r="DT1359">
        <v>2.4988497534954401</v>
      </c>
      <c r="DU1359">
        <v>692193.3761970537</v>
      </c>
      <c r="DV1359">
        <v>1</v>
      </c>
    </row>
    <row r="1360" spans="1:126" x14ac:dyDescent="0.15">
      <c r="A1360" t="s">
        <v>2247</v>
      </c>
      <c r="B1360" t="s">
        <v>232</v>
      </c>
      <c r="C1360">
        <v>27</v>
      </c>
      <c r="D1360">
        <v>163</v>
      </c>
      <c r="E1360" t="s">
        <v>2386</v>
      </c>
      <c r="F1360">
        <v>27163</v>
      </c>
      <c r="G1360" t="s">
        <v>6344</v>
      </c>
      <c r="H1360">
        <v>85.7</v>
      </c>
      <c r="I1360">
        <v>3.5</v>
      </c>
      <c r="J1360">
        <v>0.4</v>
      </c>
      <c r="K1360">
        <v>5</v>
      </c>
      <c r="L1360">
        <v>1.9</v>
      </c>
      <c r="M1360">
        <v>3.4</v>
      </c>
      <c r="N1360">
        <f t="shared" si="86"/>
        <v>7397.0700000000006</v>
      </c>
      <c r="O1360">
        <f t="shared" si="84"/>
        <v>2602.9299999999994</v>
      </c>
      <c r="P1360">
        <f t="shared" si="85"/>
        <v>3.1235160000000004</v>
      </c>
      <c r="Q1360" s="4">
        <v>27163</v>
      </c>
      <c r="R1360" s="5">
        <v>45.037928999999998</v>
      </c>
      <c r="S1360" s="5">
        <v>-92.890117000000004</v>
      </c>
      <c r="T1360">
        <v>1</v>
      </c>
      <c r="U1360">
        <v>0.10053266074736351</v>
      </c>
      <c r="V1360">
        <v>238721</v>
      </c>
      <c r="W1360">
        <v>244103</v>
      </c>
      <c r="X1360">
        <v>246670</v>
      </c>
      <c r="Y1360">
        <v>250760</v>
      </c>
      <c r="Z1360">
        <v>134490</v>
      </c>
      <c r="AA1360">
        <v>27149</v>
      </c>
      <c r="AB1360">
        <v>113364.984</v>
      </c>
      <c r="AC1360">
        <v>83706</v>
      </c>
      <c r="AD1360">
        <v>5</v>
      </c>
      <c r="AE1360">
        <v>2.0269996351400657E-5</v>
      </c>
      <c r="AF1360">
        <v>110</v>
      </c>
      <c r="AG1360">
        <v>602</v>
      </c>
      <c r="AH1360">
        <v>0.18272425249169436</v>
      </c>
      <c r="AI1360" s="3">
        <v>80901</v>
      </c>
      <c r="AJ1360" s="3">
        <v>246019.06025885502</v>
      </c>
      <c r="AK1360">
        <v>42</v>
      </c>
      <c r="AL1360">
        <v>270841.59999999998</v>
      </c>
      <c r="AM1360">
        <v>1224084</v>
      </c>
      <c r="AN1360">
        <v>65257</v>
      </c>
      <c r="AO1360">
        <v>1289341</v>
      </c>
      <c r="AP1360">
        <v>18</v>
      </c>
      <c r="AQ1360">
        <v>4</v>
      </c>
      <c r="AR1360">
        <v>22</v>
      </c>
      <c r="AS1360">
        <v>9.0125889481079705E-2</v>
      </c>
      <c r="AT1360">
        <v>23</v>
      </c>
      <c r="AU1360">
        <v>167</v>
      </c>
      <c r="AV1360">
        <f t="shared" si="87"/>
        <v>190</v>
      </c>
      <c r="AW1360">
        <v>242856</v>
      </c>
      <c r="AX1360">
        <v>0.97</v>
      </c>
      <c r="AY1360">
        <v>760098427.49851203</v>
      </c>
      <c r="AZ1360">
        <v>760098.42749851209</v>
      </c>
      <c r="BA1360">
        <v>3812.1580425398101</v>
      </c>
      <c r="BB1360">
        <v>2.6231861030970283</v>
      </c>
      <c r="BC1360">
        <v>155610</v>
      </c>
      <c r="BD1360">
        <v>150225</v>
      </c>
      <c r="BE1360">
        <v>5385</v>
      </c>
      <c r="BF1360">
        <v>2.2557713816547351E-2</v>
      </c>
      <c r="BG1360">
        <v>3690617</v>
      </c>
      <c r="BH1360">
        <v>14.961758624883448</v>
      </c>
      <c r="BI1360">
        <v>18507</v>
      </c>
      <c r="BJ1360">
        <v>103</v>
      </c>
      <c r="BK1360">
        <v>29</v>
      </c>
      <c r="BL1360">
        <v>8</v>
      </c>
      <c r="BM1360">
        <v>2</v>
      </c>
      <c r="BN1360">
        <v>6</v>
      </c>
      <c r="BO1360">
        <v>5</v>
      </c>
      <c r="BP1360">
        <v>6</v>
      </c>
      <c r="BQ1360">
        <v>33</v>
      </c>
      <c r="BR1360">
        <v>16</v>
      </c>
      <c r="BS1360">
        <v>1</v>
      </c>
      <c r="BT1360">
        <v>231958</v>
      </c>
      <c r="BU1360">
        <v>0.86</v>
      </c>
      <c r="BV1360">
        <v>0.80804989999999999</v>
      </c>
      <c r="BW1360">
        <v>905</v>
      </c>
      <c r="BX1360">
        <v>0.90102510000000002</v>
      </c>
      <c r="BY1360">
        <v>0.20063780000000001</v>
      </c>
      <c r="BZ1360">
        <v>102</v>
      </c>
      <c r="CA1360">
        <v>21</v>
      </c>
      <c r="CB1360">
        <v>9</v>
      </c>
      <c r="CC1360">
        <v>0</v>
      </c>
      <c r="CD1360">
        <v>7</v>
      </c>
      <c r="CE1360">
        <v>3</v>
      </c>
      <c r="CF1360">
        <v>3</v>
      </c>
      <c r="CG1360">
        <v>36</v>
      </c>
      <c r="CH1360">
        <v>18</v>
      </c>
      <c r="CI1360">
        <v>1</v>
      </c>
      <c r="CJ1360">
        <v>249320</v>
      </c>
      <c r="CK1360">
        <v>0.80218193486282696</v>
      </c>
      <c r="CL1360">
        <v>0.82126471981787297</v>
      </c>
      <c r="CM1360">
        <v>932</v>
      </c>
      <c r="CN1360">
        <v>-0.29112360596439446</v>
      </c>
      <c r="CO1360">
        <v>59436</v>
      </c>
      <c r="CP1360">
        <v>0.61625375100000002</v>
      </c>
      <c r="CQ1360">
        <v>0.83204143200000003</v>
      </c>
      <c r="CR1360">
        <v>233997</v>
      </c>
      <c r="CS1360">
        <v>0.92799999999999994</v>
      </c>
      <c r="CT1360">
        <v>222249</v>
      </c>
      <c r="CU1360">
        <v>0.94950572133300004</v>
      </c>
      <c r="CV1360">
        <v>491</v>
      </c>
      <c r="CW1360">
        <v>178</v>
      </c>
      <c r="CX1360">
        <v>273</v>
      </c>
      <c r="CY1360">
        <v>1088</v>
      </c>
      <c r="CZ1360">
        <v>957</v>
      </c>
      <c r="DA1360" s="2">
        <v>115799</v>
      </c>
      <c r="DB1360" s="2">
        <v>40815</v>
      </c>
      <c r="DC1360" s="2">
        <v>252.63</v>
      </c>
      <c r="DD1360" s="2">
        <v>32067</v>
      </c>
      <c r="DE1360">
        <v>331</v>
      </c>
      <c r="DF1360">
        <v>82</v>
      </c>
      <c r="DG1360">
        <v>56.37</v>
      </c>
      <c r="DH1360">
        <v>4.87</v>
      </c>
      <c r="DI1360" s="2">
        <v>7.3</v>
      </c>
      <c r="DJ1360">
        <v>-0.63</v>
      </c>
      <c r="DK1360">
        <v>0.95817109800867728</v>
      </c>
      <c r="DL1360">
        <v>1.3289036544850499E-2</v>
      </c>
      <c r="DM1360">
        <v>252</v>
      </c>
      <c r="DN1360">
        <v>66.599999999999994</v>
      </c>
      <c r="DO1360">
        <v>0.23399999999999999</v>
      </c>
      <c r="DP1360">
        <v>295.76</v>
      </c>
      <c r="DQ1360" s="2">
        <v>0</v>
      </c>
      <c r="DR1360" s="2">
        <v>5967.3817222800026</v>
      </c>
      <c r="DS1360">
        <v>2.2022096608522095E-2</v>
      </c>
      <c r="DT1360">
        <v>4.0365114988587001</v>
      </c>
      <c r="DU1360">
        <v>1093255.2327692884</v>
      </c>
      <c r="DV1360">
        <v>0</v>
      </c>
    </row>
    <row r="1361" spans="1:126" x14ac:dyDescent="0.15">
      <c r="A1361" t="s">
        <v>2247</v>
      </c>
      <c r="B1361" t="s">
        <v>2387</v>
      </c>
      <c r="C1361">
        <v>27</v>
      </c>
      <c r="D1361">
        <v>165</v>
      </c>
      <c r="E1361" t="s">
        <v>2388</v>
      </c>
      <c r="F1361">
        <v>27165</v>
      </c>
      <c r="G1361" t="s">
        <v>6345</v>
      </c>
      <c r="H1361">
        <v>77</v>
      </c>
      <c r="I1361">
        <v>0.7</v>
      </c>
      <c r="J1361">
        <v>0.2</v>
      </c>
      <c r="K1361">
        <v>0.8</v>
      </c>
      <c r="L1361">
        <v>0.5</v>
      </c>
      <c r="M1361">
        <v>20.9</v>
      </c>
      <c r="N1361">
        <f t="shared" si="86"/>
        <v>6367.23</v>
      </c>
      <c r="O1361">
        <f t="shared" si="84"/>
        <v>3632.7700000000004</v>
      </c>
      <c r="P1361">
        <f t="shared" si="85"/>
        <v>4.3593240000000018</v>
      </c>
      <c r="Q1361" s="4">
        <v>27165</v>
      </c>
      <c r="R1361" s="5">
        <v>43.978109000000003</v>
      </c>
      <c r="S1361" s="5">
        <v>-94.613798000000003</v>
      </c>
      <c r="T1361">
        <v>6</v>
      </c>
      <c r="U1361">
        <v>0.1511632978842842</v>
      </c>
      <c r="V1361">
        <v>11177</v>
      </c>
      <c r="W1361">
        <v>11151</v>
      </c>
      <c r="X1361">
        <v>11054</v>
      </c>
      <c r="Y1361">
        <v>10933</v>
      </c>
      <c r="Z1361">
        <v>5390</v>
      </c>
      <c r="AA1361">
        <v>27151</v>
      </c>
      <c r="AB1361">
        <v>4660.0529999999999</v>
      </c>
      <c r="AC1361">
        <v>50604</v>
      </c>
      <c r="AD1361">
        <v>2</v>
      </c>
      <c r="AE1361">
        <v>1.8092998009770219E-4</v>
      </c>
      <c r="AF1361">
        <v>7</v>
      </c>
      <c r="AG1361">
        <v>503</v>
      </c>
      <c r="AH1361">
        <v>1.3916500994035786E-2</v>
      </c>
      <c r="AI1361" s="3">
        <v>237096</v>
      </c>
      <c r="AJ1361" s="3">
        <v>278372.58438010002</v>
      </c>
      <c r="AK1361">
        <v>200</v>
      </c>
      <c r="AL1361">
        <v>281555.20000000001</v>
      </c>
      <c r="AM1361">
        <v>1426492</v>
      </c>
      <c r="AN1361">
        <v>151075</v>
      </c>
      <c r="AO1361">
        <v>1577567</v>
      </c>
      <c r="AP1361">
        <v>6</v>
      </c>
      <c r="AQ1361">
        <v>0</v>
      </c>
      <c r="AR1361">
        <v>6</v>
      </c>
      <c r="AS1361">
        <v>0.53806833467850423</v>
      </c>
      <c r="AT1361">
        <v>5</v>
      </c>
      <c r="AU1361">
        <v>10</v>
      </c>
      <c r="AV1361">
        <f t="shared" si="87"/>
        <v>15</v>
      </c>
      <c r="AW1361">
        <v>6683</v>
      </c>
      <c r="AX1361">
        <v>0.7</v>
      </c>
      <c r="AY1361">
        <v>55604911.962277301</v>
      </c>
      <c r="AZ1361">
        <v>55604.9119622773</v>
      </c>
      <c r="BA1361">
        <v>4721.7782516169</v>
      </c>
      <c r="BB1361">
        <v>2.117846173012393</v>
      </c>
      <c r="BC1361">
        <v>9240</v>
      </c>
      <c r="BD1361">
        <v>0</v>
      </c>
      <c r="BE1361">
        <v>9240</v>
      </c>
      <c r="BF1361">
        <v>0.82669768274134381</v>
      </c>
      <c r="BG1361">
        <v>359111</v>
      </c>
      <c r="BH1361">
        <v>32.486973041432968</v>
      </c>
      <c r="BI1361">
        <v>1413</v>
      </c>
      <c r="BJ1361">
        <v>22</v>
      </c>
      <c r="BK1361">
        <v>8</v>
      </c>
      <c r="BL1361">
        <v>1</v>
      </c>
      <c r="BM1361">
        <v>0</v>
      </c>
      <c r="BN1361">
        <v>0</v>
      </c>
      <c r="BO1361">
        <v>0</v>
      </c>
      <c r="BP1361">
        <v>2</v>
      </c>
      <c r="BQ1361">
        <v>2</v>
      </c>
      <c r="BR1361">
        <v>1</v>
      </c>
      <c r="BS1361">
        <v>0</v>
      </c>
      <c r="BT1361">
        <v>10912</v>
      </c>
      <c r="BU1361">
        <v>0.8</v>
      </c>
      <c r="BV1361">
        <v>0.64658139999999997</v>
      </c>
      <c r="BW1361">
        <v>120</v>
      </c>
      <c r="BX1361">
        <v>3.2991199999999998</v>
      </c>
      <c r="BY1361">
        <v>2.3671470000000001</v>
      </c>
      <c r="BZ1361">
        <v>21</v>
      </c>
      <c r="CA1361">
        <v>7</v>
      </c>
      <c r="CB1361">
        <v>2</v>
      </c>
      <c r="CC1361">
        <v>0</v>
      </c>
      <c r="CD1361">
        <v>0</v>
      </c>
      <c r="CE1361">
        <v>0</v>
      </c>
      <c r="CF1361">
        <v>2</v>
      </c>
      <c r="CG1361">
        <v>3</v>
      </c>
      <c r="CH1361">
        <v>1</v>
      </c>
      <c r="CI1361">
        <v>0</v>
      </c>
      <c r="CJ1361">
        <v>10969</v>
      </c>
      <c r="CK1361">
        <v>3.2819764791685659</v>
      </c>
      <c r="CL1361">
        <v>0.82383087764253682</v>
      </c>
      <c r="CM1361">
        <v>100</v>
      </c>
      <c r="CN1361">
        <v>2.8971038457621776</v>
      </c>
      <c r="CO1361">
        <v>943</v>
      </c>
      <c r="CP1361">
        <v>-0.17376444839999999</v>
      </c>
      <c r="CQ1361">
        <v>-0.30626242269999998</v>
      </c>
      <c r="CR1361">
        <v>10132</v>
      </c>
      <c r="CS1361">
        <v>0.92700000000000005</v>
      </c>
      <c r="CT1361">
        <v>9411</v>
      </c>
      <c r="CU1361">
        <v>0.86473820297000004</v>
      </c>
      <c r="CV1361">
        <v>5</v>
      </c>
      <c r="CW1361">
        <v>4</v>
      </c>
      <c r="CX1361">
        <v>4</v>
      </c>
      <c r="CY1361">
        <v>464</v>
      </c>
      <c r="CZ1361">
        <v>703</v>
      </c>
      <c r="DA1361" s="2">
        <v>6090</v>
      </c>
      <c r="DB1361" s="2">
        <v>620</v>
      </c>
      <c r="DC1361" s="2">
        <v>116.73</v>
      </c>
      <c r="DD1361" s="2">
        <v>652</v>
      </c>
      <c r="DE1361">
        <v>146</v>
      </c>
      <c r="DF1361">
        <v>11</v>
      </c>
      <c r="DG1361">
        <v>26.94</v>
      </c>
      <c r="DH1361">
        <v>44.9</v>
      </c>
      <c r="DI1361" s="2">
        <v>44.9</v>
      </c>
      <c r="DJ1361">
        <v>-2.85</v>
      </c>
      <c r="DK1361">
        <v>0.94636771603063741</v>
      </c>
      <c r="DL1361">
        <v>0</v>
      </c>
      <c r="DM1361">
        <v>0</v>
      </c>
      <c r="DN1361">
        <v>222.2</v>
      </c>
      <c r="DO1361">
        <v>0.78799999999999992</v>
      </c>
      <c r="DP1361">
        <v>5920.1200000000008</v>
      </c>
      <c r="DQ1361" s="2">
        <v>0</v>
      </c>
      <c r="DR1361" s="2">
        <v>3997.5889912600019</v>
      </c>
      <c r="DS1361">
        <v>1.419824017624945E-2</v>
      </c>
      <c r="DT1361">
        <v>2.1552141218233598</v>
      </c>
      <c r="DU1361">
        <v>606811.74311280041</v>
      </c>
      <c r="DV1361">
        <v>1</v>
      </c>
    </row>
    <row r="1362" spans="1:126" x14ac:dyDescent="0.15">
      <c r="A1362" t="s">
        <v>2247</v>
      </c>
      <c r="B1362" t="s">
        <v>2389</v>
      </c>
      <c r="C1362">
        <v>27</v>
      </c>
      <c r="D1362">
        <v>167</v>
      </c>
      <c r="E1362" t="s">
        <v>2390</v>
      </c>
      <c r="F1362">
        <v>27167</v>
      </c>
      <c r="G1362" t="s">
        <v>6346</v>
      </c>
      <c r="H1362">
        <v>95.7</v>
      </c>
      <c r="I1362">
        <v>0.2</v>
      </c>
      <c r="J1362">
        <v>0.9</v>
      </c>
      <c r="K1362">
        <v>0.3</v>
      </c>
      <c r="L1362">
        <v>0.9</v>
      </c>
      <c r="M1362">
        <v>2</v>
      </c>
      <c r="N1362">
        <f t="shared" si="86"/>
        <v>9164.24</v>
      </c>
      <c r="O1362">
        <f t="shared" si="84"/>
        <v>835.76000000000022</v>
      </c>
      <c r="P1362">
        <f t="shared" si="85"/>
        <v>1.0029120000000007</v>
      </c>
      <c r="Q1362" s="4">
        <v>27167</v>
      </c>
      <c r="R1362" s="5">
        <v>46.362335000000002</v>
      </c>
      <c r="S1362" s="5">
        <v>-96.476657000000003</v>
      </c>
      <c r="T1362">
        <v>6</v>
      </c>
      <c r="U1362">
        <v>0.25065719282504967</v>
      </c>
      <c r="V1362">
        <v>6584</v>
      </c>
      <c r="W1362">
        <v>6561</v>
      </c>
      <c r="X1362">
        <v>6526</v>
      </c>
      <c r="Y1362">
        <v>6362</v>
      </c>
      <c r="Z1362">
        <v>3359</v>
      </c>
      <c r="AA1362">
        <v>27153</v>
      </c>
      <c r="AB1362">
        <v>2883.2429999999995</v>
      </c>
      <c r="AC1362">
        <v>51476</v>
      </c>
      <c r="AD1362">
        <v>0</v>
      </c>
      <c r="AE1362">
        <v>0</v>
      </c>
      <c r="AF1362">
        <v>10</v>
      </c>
      <c r="AG1362">
        <v>391</v>
      </c>
      <c r="AH1362">
        <v>2.557544757033248E-2</v>
      </c>
      <c r="AI1362" s="3">
        <v>444320</v>
      </c>
      <c r="AJ1362" s="3">
        <v>480628.74817959504</v>
      </c>
      <c r="AK1362">
        <v>496</v>
      </c>
      <c r="AL1362">
        <v>481068.79999999999</v>
      </c>
      <c r="AM1362">
        <v>1846955</v>
      </c>
      <c r="AN1362">
        <v>208124</v>
      </c>
      <c r="AO1362">
        <v>2055079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4</v>
      </c>
      <c r="AV1362">
        <f t="shared" si="87"/>
        <v>5</v>
      </c>
      <c r="AW1362">
        <v>2707</v>
      </c>
      <c r="AX1362">
        <v>0.54</v>
      </c>
      <c r="AY1362">
        <v>128187775.13280401</v>
      </c>
      <c r="AZ1362">
        <v>128187.775132804</v>
      </c>
      <c r="BA1362">
        <v>17841.109894794201</v>
      </c>
      <c r="BB1362">
        <v>0.56050324553619102</v>
      </c>
      <c r="BC1362">
        <v>5007</v>
      </c>
      <c r="BD1362">
        <v>2715</v>
      </c>
      <c r="BE1362">
        <v>2292</v>
      </c>
      <c r="BF1362">
        <v>0.34811664641555284</v>
      </c>
      <c r="BG1362">
        <v>136835</v>
      </c>
      <c r="BH1362">
        <v>20.967667790376954</v>
      </c>
      <c r="BI1362">
        <v>981</v>
      </c>
      <c r="BJ1362">
        <v>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6264</v>
      </c>
      <c r="BU1362">
        <v>0.81</v>
      </c>
      <c r="BV1362">
        <v>0.70508059999999995</v>
      </c>
      <c r="BW1362">
        <v>60</v>
      </c>
      <c r="BX1362">
        <v>1.277139</v>
      </c>
      <c r="BY1362">
        <v>0.84013660000000001</v>
      </c>
      <c r="BZ1362">
        <v>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6494</v>
      </c>
      <c r="CK1362">
        <v>1.3858946720049274</v>
      </c>
      <c r="CL1362">
        <v>0.80389221556886226</v>
      </c>
      <c r="CM1362">
        <v>58</v>
      </c>
      <c r="CN1362">
        <v>1.0768746977906241</v>
      </c>
      <c r="CO1362">
        <v>671</v>
      </c>
      <c r="CP1362">
        <v>0.23882785100000001</v>
      </c>
      <c r="CQ1362">
        <v>0.27824422100000001</v>
      </c>
      <c r="CR1362">
        <v>5816</v>
      </c>
      <c r="CS1362">
        <v>0.91200000000000003</v>
      </c>
      <c r="CT1362">
        <v>5965</v>
      </c>
      <c r="CU1362">
        <v>0.93056286165200008</v>
      </c>
      <c r="CV1362">
        <v>10</v>
      </c>
      <c r="CW1362">
        <v>3</v>
      </c>
      <c r="CY1362">
        <v>972</v>
      </c>
      <c r="CZ1362">
        <v>559</v>
      </c>
      <c r="DA1362" s="2">
        <v>3524</v>
      </c>
      <c r="DB1362" s="2">
        <v>505</v>
      </c>
      <c r="DC1362" s="2">
        <v>167.76</v>
      </c>
      <c r="DD1362" s="2">
        <v>215</v>
      </c>
      <c r="DE1362">
        <v>96</v>
      </c>
      <c r="DF1362">
        <v>11</v>
      </c>
      <c r="DG1362">
        <v>30.5</v>
      </c>
      <c r="DH1362">
        <v>15.25</v>
      </c>
      <c r="DI1362" s="2">
        <v>15.25</v>
      </c>
      <c r="DJ1362">
        <v>-6.1</v>
      </c>
      <c r="DK1362">
        <v>0.90515169247389271</v>
      </c>
      <c r="DL1362">
        <v>1.0230179028132993E-2</v>
      </c>
      <c r="DM1362">
        <v>1101</v>
      </c>
      <c r="DN1362">
        <v>385.5</v>
      </c>
      <c r="DO1362">
        <v>0.81400000000000006</v>
      </c>
      <c r="DP1362">
        <v>15383.259999999998</v>
      </c>
      <c r="DQ1362" s="2">
        <v>0</v>
      </c>
      <c r="DR1362" s="2">
        <v>8691.8445762700012</v>
      </c>
      <c r="DS1362">
        <v>1.7991699263454331E-2</v>
      </c>
      <c r="DT1362">
        <v>3.1321891620974198</v>
      </c>
      <c r="DU1362">
        <v>1506798.4815832111</v>
      </c>
      <c r="DV1362">
        <v>1</v>
      </c>
    </row>
    <row r="1363" spans="1:126" x14ac:dyDescent="0.15">
      <c r="A1363" t="s">
        <v>2247</v>
      </c>
      <c r="B1363" t="s">
        <v>2391</v>
      </c>
      <c r="C1363">
        <v>27</v>
      </c>
      <c r="D1363">
        <v>169</v>
      </c>
      <c r="E1363" t="s">
        <v>2392</v>
      </c>
      <c r="F1363">
        <v>27169</v>
      </c>
      <c r="G1363" t="s">
        <v>6347</v>
      </c>
      <c r="H1363">
        <v>92.9</v>
      </c>
      <c r="I1363">
        <v>1.2</v>
      </c>
      <c r="J1363">
        <v>0.2</v>
      </c>
      <c r="K1363">
        <v>2.1</v>
      </c>
      <c r="L1363">
        <v>1</v>
      </c>
      <c r="M1363">
        <v>2.4</v>
      </c>
      <c r="N1363">
        <f t="shared" si="86"/>
        <v>8643.0600000000031</v>
      </c>
      <c r="O1363">
        <f t="shared" si="84"/>
        <v>1356.9399999999969</v>
      </c>
      <c r="P1363">
        <f t="shared" si="85"/>
        <v>1.6283279999999969</v>
      </c>
      <c r="Q1363" s="4">
        <v>27169</v>
      </c>
      <c r="R1363" s="5">
        <v>43.982267999999998</v>
      </c>
      <c r="S1363" s="5">
        <v>-91.776707999999999</v>
      </c>
      <c r="T1363">
        <v>4</v>
      </c>
      <c r="U1363">
        <v>0.20884603878710398</v>
      </c>
      <c r="V1363">
        <v>51481</v>
      </c>
      <c r="W1363">
        <v>51285</v>
      </c>
      <c r="X1363">
        <v>51213</v>
      </c>
      <c r="Y1363">
        <v>50822</v>
      </c>
      <c r="Z1363">
        <v>23496</v>
      </c>
      <c r="AA1363">
        <v>27155</v>
      </c>
      <c r="AB1363">
        <v>20168.191000000003</v>
      </c>
      <c r="AC1363">
        <v>50547</v>
      </c>
      <c r="AD1363">
        <v>2</v>
      </c>
      <c r="AE1363">
        <v>3.9052584304766367E-5</v>
      </c>
      <c r="AF1363">
        <v>92</v>
      </c>
      <c r="AG1363">
        <v>1115</v>
      </c>
      <c r="AH1363">
        <v>8.2511210762331838E-2</v>
      </c>
      <c r="AI1363" s="3">
        <v>277329</v>
      </c>
      <c r="AJ1363" s="3">
        <v>400773.95216233004</v>
      </c>
      <c r="AK1363">
        <v>137</v>
      </c>
      <c r="AL1363">
        <v>410643.20000000001</v>
      </c>
      <c r="AM1363">
        <v>1549972</v>
      </c>
      <c r="AN1363">
        <v>198466</v>
      </c>
      <c r="AO1363">
        <v>1748438</v>
      </c>
      <c r="AP1363">
        <v>13</v>
      </c>
      <c r="AQ1363">
        <v>1</v>
      </c>
      <c r="AR1363">
        <v>14</v>
      </c>
      <c r="AS1363">
        <v>0.27298430340255436</v>
      </c>
      <c r="AT1363">
        <v>13</v>
      </c>
      <c r="AU1363">
        <v>90</v>
      </c>
      <c r="AV1363">
        <f t="shared" si="87"/>
        <v>103</v>
      </c>
      <c r="AW1363">
        <v>45328</v>
      </c>
      <c r="AX1363">
        <v>0.85</v>
      </c>
      <c r="AY1363">
        <v>473205606.694296</v>
      </c>
      <c r="AZ1363">
        <v>473205.606694296</v>
      </c>
      <c r="BA1363">
        <v>9465.8304471553292</v>
      </c>
      <c r="BB1363">
        <v>1.0564313459687205</v>
      </c>
      <c r="BC1363">
        <v>32426</v>
      </c>
      <c r="BD1363">
        <v>7927</v>
      </c>
      <c r="BE1363">
        <v>24499</v>
      </c>
      <c r="BF1363">
        <v>0.47588430683164662</v>
      </c>
      <c r="BG1363">
        <v>1084032</v>
      </c>
      <c r="BH1363">
        <v>21.167125534532246</v>
      </c>
      <c r="BI1363">
        <v>5077</v>
      </c>
      <c r="BJ1363">
        <v>45</v>
      </c>
      <c r="BK1363">
        <v>17</v>
      </c>
      <c r="BL1363">
        <v>1</v>
      </c>
      <c r="BM1363">
        <v>0</v>
      </c>
      <c r="BN1363">
        <v>0</v>
      </c>
      <c r="BO1363">
        <v>4</v>
      </c>
      <c r="BP1363">
        <v>2</v>
      </c>
      <c r="BQ1363">
        <v>7</v>
      </c>
      <c r="BR1363">
        <v>5</v>
      </c>
      <c r="BS1363">
        <v>0</v>
      </c>
      <c r="BT1363">
        <v>49436</v>
      </c>
      <c r="BU1363">
        <v>0.84</v>
      </c>
      <c r="BV1363">
        <v>0.69293550000000004</v>
      </c>
      <c r="BW1363">
        <v>343</v>
      </c>
      <c r="BX1363">
        <v>1.638482</v>
      </c>
      <c r="BY1363">
        <v>0.65794730000000001</v>
      </c>
      <c r="BZ1363">
        <v>44</v>
      </c>
      <c r="CA1363">
        <v>13</v>
      </c>
      <c r="CB1363">
        <v>1</v>
      </c>
      <c r="CC1363">
        <v>0</v>
      </c>
      <c r="CD1363">
        <v>0</v>
      </c>
      <c r="CE1363">
        <v>4</v>
      </c>
      <c r="CF1363">
        <v>2</v>
      </c>
      <c r="CG1363">
        <v>7</v>
      </c>
      <c r="CH1363">
        <v>5</v>
      </c>
      <c r="CI1363">
        <v>0</v>
      </c>
      <c r="CJ1363">
        <v>51107</v>
      </c>
      <c r="CK1363">
        <v>1.4870761343847223</v>
      </c>
      <c r="CL1363">
        <v>0.74813186813186816</v>
      </c>
      <c r="CM1363">
        <v>316</v>
      </c>
      <c r="CN1363">
        <v>0.45223084421653503</v>
      </c>
      <c r="CO1363">
        <v>7055.9999999999991</v>
      </c>
      <c r="CP1363">
        <v>0.72314334800000002</v>
      </c>
      <c r="CQ1363">
        <v>8.2927261000000002E-2</v>
      </c>
      <c r="CR1363">
        <v>45295</v>
      </c>
      <c r="CS1363">
        <v>0.8909999999999999</v>
      </c>
      <c r="CT1363">
        <v>45200</v>
      </c>
      <c r="CU1363">
        <v>0.92286691665000009</v>
      </c>
      <c r="CV1363">
        <v>81</v>
      </c>
      <c r="CW1363">
        <v>26</v>
      </c>
      <c r="CX1363">
        <v>24</v>
      </c>
      <c r="CY1363">
        <v>1356</v>
      </c>
      <c r="CZ1363">
        <v>1763</v>
      </c>
      <c r="DA1363" s="2">
        <v>32970</v>
      </c>
      <c r="DB1363" s="2">
        <v>5645</v>
      </c>
      <c r="DC1363" s="2">
        <v>162.01</v>
      </c>
      <c r="DD1363" s="2">
        <v>3022</v>
      </c>
      <c r="DE1363">
        <v>468</v>
      </c>
      <c r="DF1363">
        <v>64</v>
      </c>
      <c r="DG1363">
        <v>39.04</v>
      </c>
      <c r="DH1363">
        <v>3.9</v>
      </c>
      <c r="DI1363" s="2">
        <v>23.42</v>
      </c>
      <c r="DJ1363">
        <v>-1.61</v>
      </c>
      <c r="DK1363">
        <v>0.93700262143519064</v>
      </c>
      <c r="DL1363">
        <v>4.2152466367713005E-2</v>
      </c>
      <c r="DM1363">
        <v>4426</v>
      </c>
      <c r="DN1363">
        <v>112.4</v>
      </c>
      <c r="DO1363">
        <v>0.25600000000000001</v>
      </c>
      <c r="DP1363">
        <v>6615.6100000000006</v>
      </c>
      <c r="DQ1363" s="2">
        <v>0</v>
      </c>
      <c r="DR1363" s="2">
        <v>3375.4322925999991</v>
      </c>
      <c r="DS1363">
        <v>8.2198712834683236E-3</v>
      </c>
      <c r="DT1363">
        <v>4.4064247765750499</v>
      </c>
      <c r="DU1363">
        <v>1809468.3708120636</v>
      </c>
      <c r="DV1363">
        <v>0</v>
      </c>
    </row>
    <row r="1364" spans="1:126" x14ac:dyDescent="0.15">
      <c r="A1364" t="s">
        <v>2247</v>
      </c>
      <c r="B1364" t="s">
        <v>1546</v>
      </c>
      <c r="C1364">
        <v>27</v>
      </c>
      <c r="D1364">
        <v>171</v>
      </c>
      <c r="E1364" t="s">
        <v>2393</v>
      </c>
      <c r="F1364">
        <v>27171</v>
      </c>
      <c r="G1364" t="s">
        <v>6348</v>
      </c>
      <c r="H1364">
        <v>93.7</v>
      </c>
      <c r="I1364">
        <v>1</v>
      </c>
      <c r="J1364">
        <v>0.3</v>
      </c>
      <c r="K1364">
        <v>1.2</v>
      </c>
      <c r="L1364">
        <v>1.4</v>
      </c>
      <c r="M1364">
        <v>2.4</v>
      </c>
      <c r="N1364">
        <f t="shared" si="86"/>
        <v>8789.94</v>
      </c>
      <c r="O1364">
        <f t="shared" si="84"/>
        <v>1210.0599999999995</v>
      </c>
      <c r="P1364">
        <f t="shared" si="85"/>
        <v>1.4520719999999998</v>
      </c>
      <c r="Q1364" s="4">
        <v>27171</v>
      </c>
      <c r="R1364" s="5">
        <v>45.175091000000002</v>
      </c>
      <c r="S1364" s="5">
        <v>-93.966396000000003</v>
      </c>
      <c r="T1364">
        <v>1</v>
      </c>
      <c r="U1364">
        <v>9.4649068631567787E-2</v>
      </c>
      <c r="V1364">
        <v>124737</v>
      </c>
      <c r="W1364">
        <v>127386</v>
      </c>
      <c r="X1364">
        <v>128691</v>
      </c>
      <c r="Y1364">
        <v>130968</v>
      </c>
      <c r="Z1364">
        <v>68423</v>
      </c>
      <c r="AA1364">
        <v>27157</v>
      </c>
      <c r="AB1364">
        <v>59739.798000000003</v>
      </c>
      <c r="AC1364">
        <v>73557</v>
      </c>
      <c r="AD1364">
        <v>3</v>
      </c>
      <c r="AE1364">
        <v>2.3311653495582441E-5</v>
      </c>
      <c r="AF1364">
        <v>171</v>
      </c>
      <c r="AG1364">
        <v>1463</v>
      </c>
      <c r="AH1364">
        <v>0.11688311688311688</v>
      </c>
      <c r="AI1364" s="3">
        <v>288140</v>
      </c>
      <c r="AJ1364" s="3">
        <v>423331.76161881501</v>
      </c>
      <c r="AK1364">
        <v>76</v>
      </c>
      <c r="AL1364">
        <v>457228.79999999999</v>
      </c>
      <c r="AM1364">
        <v>1733981</v>
      </c>
      <c r="AN1364">
        <v>203371</v>
      </c>
      <c r="AO1364">
        <v>1937352</v>
      </c>
      <c r="AP1364">
        <v>12</v>
      </c>
      <c r="AQ1364">
        <v>1</v>
      </c>
      <c r="AR1364">
        <v>13</v>
      </c>
      <c r="AS1364">
        <v>0.10205203083541363</v>
      </c>
      <c r="AT1364">
        <v>15</v>
      </c>
      <c r="AU1364">
        <v>191</v>
      </c>
      <c r="AV1364">
        <f t="shared" si="87"/>
        <v>206</v>
      </c>
      <c r="AW1364">
        <v>130120</v>
      </c>
      <c r="AX1364">
        <v>0.91</v>
      </c>
      <c r="AY1364">
        <v>1227364006.45398</v>
      </c>
      <c r="AZ1364">
        <v>1227364.00645398</v>
      </c>
      <c r="BA1364">
        <v>13829.3632160373</v>
      </c>
      <c r="BB1364">
        <v>0.72309909312407405</v>
      </c>
      <c r="BC1364">
        <v>49366</v>
      </c>
      <c r="BD1364">
        <v>62059</v>
      </c>
      <c r="BE1364">
        <v>-12693</v>
      </c>
      <c r="BF1364">
        <v>-0.10175809904038097</v>
      </c>
      <c r="BG1364">
        <v>1643984</v>
      </c>
      <c r="BH1364">
        <v>12.774661786760534</v>
      </c>
      <c r="BI1364">
        <v>9295</v>
      </c>
      <c r="BJ1364">
        <v>75</v>
      </c>
      <c r="BK1364">
        <v>19</v>
      </c>
      <c r="BL1364">
        <v>4</v>
      </c>
      <c r="BM1364">
        <v>0</v>
      </c>
      <c r="BN1364">
        <v>2</v>
      </c>
      <c r="BO1364">
        <v>1</v>
      </c>
      <c r="BP1364">
        <v>5</v>
      </c>
      <c r="BQ1364">
        <v>14</v>
      </c>
      <c r="BR1364">
        <v>8</v>
      </c>
      <c r="BS1364">
        <v>2</v>
      </c>
      <c r="BT1364">
        <v>121907</v>
      </c>
      <c r="BU1364">
        <v>0.8</v>
      </c>
      <c r="BV1364">
        <v>0.76684169999999996</v>
      </c>
      <c r="BW1364">
        <v>483</v>
      </c>
      <c r="BX1364">
        <v>1.066387</v>
      </c>
      <c r="BY1364">
        <v>0.17115050000000001</v>
      </c>
      <c r="BZ1364">
        <v>75</v>
      </c>
      <c r="CA1364">
        <v>19</v>
      </c>
      <c r="CB1364">
        <v>5</v>
      </c>
      <c r="CC1364">
        <v>0</v>
      </c>
      <c r="CD1364">
        <v>3</v>
      </c>
      <c r="CE1364">
        <v>0</v>
      </c>
      <c r="CF1364">
        <v>6</v>
      </c>
      <c r="CG1364">
        <v>12</v>
      </c>
      <c r="CH1364">
        <v>8</v>
      </c>
      <c r="CI1364">
        <v>2</v>
      </c>
      <c r="CJ1364">
        <v>130026</v>
      </c>
      <c r="CK1364">
        <v>0.99980003999200162</v>
      </c>
      <c r="CL1364">
        <v>0.81608683618334754</v>
      </c>
      <c r="CM1364">
        <v>521</v>
      </c>
      <c r="CN1364">
        <v>-6.7128015938391919E-2</v>
      </c>
      <c r="CO1364">
        <v>19877</v>
      </c>
      <c r="CP1364">
        <v>0.59026953699999996</v>
      </c>
      <c r="CQ1364">
        <v>0.460788011</v>
      </c>
      <c r="CR1364">
        <v>121991</v>
      </c>
      <c r="CS1364">
        <v>0.92700000000000005</v>
      </c>
      <c r="CT1364">
        <v>113635</v>
      </c>
      <c r="CU1364">
        <v>0.93913010027400001</v>
      </c>
      <c r="CV1364">
        <v>127</v>
      </c>
      <c r="CW1364">
        <v>51</v>
      </c>
      <c r="CX1364">
        <v>58</v>
      </c>
      <c r="CY1364">
        <v>2156</v>
      </c>
      <c r="CZ1364">
        <v>2184</v>
      </c>
      <c r="DA1364" s="2">
        <v>60647</v>
      </c>
      <c r="DB1364" s="2">
        <v>16520</v>
      </c>
      <c r="DC1364" s="2">
        <v>193.82</v>
      </c>
      <c r="DD1364" s="2">
        <v>6949</v>
      </c>
      <c r="DE1364">
        <v>599</v>
      </c>
      <c r="DF1364">
        <v>21</v>
      </c>
      <c r="DG1364">
        <v>40.479999999999997</v>
      </c>
      <c r="DH1364">
        <v>7.01</v>
      </c>
      <c r="DI1364" s="2">
        <v>8.56</v>
      </c>
      <c r="DJ1364">
        <v>-2.5</v>
      </c>
      <c r="DK1364">
        <v>0.90582702852779895</v>
      </c>
      <c r="DL1364">
        <v>1.1619958988380041E-2</v>
      </c>
      <c r="DM1364">
        <v>1363</v>
      </c>
      <c r="DN1364">
        <v>140.1</v>
      </c>
      <c r="DO1364">
        <v>0.312</v>
      </c>
      <c r="DP1364">
        <v>6565.380000000001</v>
      </c>
      <c r="DQ1364" s="2">
        <v>0</v>
      </c>
      <c r="DR1364" s="2">
        <v>3841.0635975199989</v>
      </c>
      <c r="DS1364">
        <v>4.1232491667184783E-3</v>
      </c>
      <c r="DT1364">
        <v>3.7800724766082601</v>
      </c>
      <c r="DU1364">
        <v>1728358.0023926229</v>
      </c>
      <c r="DV1364">
        <v>1</v>
      </c>
    </row>
    <row r="1365" spans="1:126" x14ac:dyDescent="0.15">
      <c r="A1365" t="s">
        <v>2247</v>
      </c>
      <c r="B1365" t="s">
        <v>2394</v>
      </c>
      <c r="C1365">
        <v>27</v>
      </c>
      <c r="D1365">
        <v>173</v>
      </c>
      <c r="E1365" t="s">
        <v>2395</v>
      </c>
      <c r="F1365">
        <v>27173</v>
      </c>
      <c r="G1365" t="s">
        <v>6349</v>
      </c>
      <c r="H1365">
        <v>91.8</v>
      </c>
      <c r="I1365">
        <v>0.1</v>
      </c>
      <c r="J1365">
        <v>2.9</v>
      </c>
      <c r="K1365">
        <v>0.3</v>
      </c>
      <c r="L1365">
        <v>1.1000000000000001</v>
      </c>
      <c r="M1365">
        <v>3.8</v>
      </c>
      <c r="N1365">
        <f t="shared" si="86"/>
        <v>8451.4</v>
      </c>
      <c r="O1365">
        <f t="shared" si="84"/>
        <v>1548.6000000000004</v>
      </c>
      <c r="P1365">
        <f t="shared" si="85"/>
        <v>1.8583200000000011</v>
      </c>
      <c r="Q1365" s="4">
        <v>27173</v>
      </c>
      <c r="R1365" s="5">
        <v>44.715736</v>
      </c>
      <c r="S1365" s="5">
        <v>-95.862756000000005</v>
      </c>
      <c r="T1365">
        <v>9</v>
      </c>
      <c r="U1365">
        <v>0.34911097554517417</v>
      </c>
      <c r="V1365">
        <v>10357</v>
      </c>
      <c r="W1365">
        <v>10233</v>
      </c>
      <c r="X1365">
        <v>10092</v>
      </c>
      <c r="Y1365">
        <v>9835</v>
      </c>
      <c r="Z1365">
        <v>5013</v>
      </c>
      <c r="AA1365">
        <v>27159</v>
      </c>
      <c r="AB1365">
        <v>4201.7339999999995</v>
      </c>
      <c r="AC1365">
        <v>53041</v>
      </c>
      <c r="AD1365">
        <v>1</v>
      </c>
      <c r="AE1365">
        <v>9.9088386841062232E-5</v>
      </c>
      <c r="AF1365">
        <v>21</v>
      </c>
      <c r="AG1365">
        <v>885</v>
      </c>
      <c r="AH1365">
        <v>2.3728813559322035E-2</v>
      </c>
      <c r="AI1365" s="3">
        <v>395027</v>
      </c>
      <c r="AJ1365" s="3">
        <v>485823.102847795</v>
      </c>
      <c r="AK1365">
        <v>207</v>
      </c>
      <c r="AL1365">
        <v>488588.79999999999</v>
      </c>
      <c r="AM1365">
        <v>1808266</v>
      </c>
      <c r="AN1365">
        <v>254707</v>
      </c>
      <c r="AO1365">
        <v>2062973</v>
      </c>
      <c r="AP1365">
        <v>3</v>
      </c>
      <c r="AQ1365">
        <v>0</v>
      </c>
      <c r="AR1365">
        <v>3</v>
      </c>
      <c r="AS1365">
        <v>0.29316915860451481</v>
      </c>
      <c r="AT1365">
        <v>3</v>
      </c>
      <c r="AU1365">
        <v>18</v>
      </c>
      <c r="AV1365">
        <f t="shared" si="87"/>
        <v>21</v>
      </c>
      <c r="AW1365">
        <v>1966</v>
      </c>
      <c r="AX1365">
        <v>0.24</v>
      </c>
      <c r="AY1365">
        <v>848162966.01924598</v>
      </c>
      <c r="AZ1365">
        <v>848162.96601924603</v>
      </c>
      <c r="BA1365">
        <v>75727.282490154495</v>
      </c>
      <c r="BB1365">
        <v>0.13205280410399153</v>
      </c>
      <c r="BC1365">
        <v>17115</v>
      </c>
      <c r="BD1365">
        <v>5216</v>
      </c>
      <c r="BE1365">
        <v>11899</v>
      </c>
      <c r="BF1365">
        <v>1.1488848122043063</v>
      </c>
      <c r="BG1365">
        <v>358244</v>
      </c>
      <c r="BH1365">
        <v>35.497820055489498</v>
      </c>
      <c r="BI1365">
        <v>1598</v>
      </c>
      <c r="BJ1365">
        <v>23</v>
      </c>
      <c r="BK1365">
        <v>1</v>
      </c>
      <c r="BL1365">
        <v>2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2</v>
      </c>
      <c r="BS1365">
        <v>0</v>
      </c>
      <c r="BT1365">
        <v>9867</v>
      </c>
      <c r="BU1365">
        <v>0.82</v>
      </c>
      <c r="BV1365">
        <v>0.71443230000000002</v>
      </c>
      <c r="BW1365">
        <v>108</v>
      </c>
      <c r="BX1365">
        <v>2.837742</v>
      </c>
      <c r="BY1365">
        <v>2.3258359999999998</v>
      </c>
      <c r="BZ1365">
        <v>25</v>
      </c>
      <c r="CA1365">
        <v>1</v>
      </c>
      <c r="CB1365">
        <v>3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0</v>
      </c>
      <c r="CJ1365">
        <v>10033</v>
      </c>
      <c r="CK1365">
        <v>3.0898036479617264</v>
      </c>
      <c r="CL1365">
        <v>0.91206199460916437</v>
      </c>
      <c r="CM1365">
        <v>106</v>
      </c>
      <c r="CN1365">
        <v>3.3316694226265038</v>
      </c>
      <c r="CO1365">
        <v>877</v>
      </c>
      <c r="CP1365">
        <v>0.70575514299999997</v>
      </c>
      <c r="CQ1365">
        <v>0.26280683599999999</v>
      </c>
      <c r="CR1365">
        <v>8905</v>
      </c>
      <c r="CS1365">
        <v>0.90500000000000003</v>
      </c>
      <c r="CT1365">
        <v>9280</v>
      </c>
      <c r="CU1365">
        <v>0.92088607594899996</v>
      </c>
      <c r="CV1365">
        <v>5</v>
      </c>
      <c r="CW1365">
        <v>4</v>
      </c>
      <c r="CX1365">
        <v>7</v>
      </c>
      <c r="CY1365">
        <v>752</v>
      </c>
      <c r="CZ1365">
        <v>1306</v>
      </c>
      <c r="DA1365" s="2">
        <v>6716</v>
      </c>
      <c r="DB1365" s="2">
        <v>805</v>
      </c>
      <c r="DC1365" s="2">
        <v>128.16999999999999</v>
      </c>
      <c r="DD1365" s="2">
        <v>747</v>
      </c>
      <c r="DE1365">
        <v>300</v>
      </c>
      <c r="DF1365">
        <v>52</v>
      </c>
      <c r="DG1365">
        <v>59.15</v>
      </c>
      <c r="DH1365">
        <v>29.58</v>
      </c>
      <c r="DI1365" s="2">
        <v>59.15</v>
      </c>
      <c r="DJ1365">
        <v>-3.98</v>
      </c>
      <c r="DK1365">
        <v>0.90619375384467393</v>
      </c>
      <c r="DL1365">
        <v>4.5197740112994352E-3</v>
      </c>
      <c r="DM1365">
        <v>648</v>
      </c>
      <c r="DN1365">
        <v>320.5</v>
      </c>
      <c r="DO1365">
        <v>0.64700000000000002</v>
      </c>
      <c r="DP1365">
        <v>21965.29</v>
      </c>
      <c r="DQ1365" s="2">
        <v>0</v>
      </c>
      <c r="DR1365" s="2">
        <v>12831.579213920011</v>
      </c>
      <c r="DS1365">
        <v>2.4483648253899211E-2</v>
      </c>
      <c r="DT1365">
        <v>2.62411796537</v>
      </c>
      <c r="DU1365">
        <v>1282114.6477585698</v>
      </c>
      <c r="DV1365">
        <v>1</v>
      </c>
    </row>
    <row r="1366" spans="1:126" x14ac:dyDescent="0.15">
      <c r="A1366" t="s">
        <v>349</v>
      </c>
      <c r="B1366" t="s">
        <v>517</v>
      </c>
      <c r="C1366">
        <v>28</v>
      </c>
      <c r="D1366">
        <v>1</v>
      </c>
      <c r="E1366" t="s">
        <v>2396</v>
      </c>
      <c r="F1366">
        <v>28001</v>
      </c>
      <c r="G1366" t="s">
        <v>6350</v>
      </c>
      <c r="H1366">
        <v>38.700000000000003</v>
      </c>
      <c r="I1366">
        <v>53.1</v>
      </c>
      <c r="J1366">
        <v>0.2</v>
      </c>
      <c r="K1366">
        <v>0.4</v>
      </c>
      <c r="L1366">
        <v>1</v>
      </c>
      <c r="M1366">
        <v>6.7</v>
      </c>
      <c r="N1366">
        <f t="shared" si="86"/>
        <v>4363.3900000000003</v>
      </c>
      <c r="O1366">
        <f t="shared" si="84"/>
        <v>5636.61</v>
      </c>
      <c r="P1366">
        <f t="shared" si="85"/>
        <v>6.7639320000000023</v>
      </c>
      <c r="Q1366" s="4">
        <v>28001</v>
      </c>
      <c r="R1366" s="5">
        <v>31.486218000000001</v>
      </c>
      <c r="S1366" s="5">
        <v>-91.351781000000003</v>
      </c>
      <c r="T1366">
        <v>5</v>
      </c>
      <c r="U1366">
        <v>7.9760511952075147E-2</v>
      </c>
      <c r="V1366">
        <v>32391</v>
      </c>
      <c r="W1366">
        <v>32189</v>
      </c>
      <c r="X1366">
        <v>31979</v>
      </c>
      <c r="Y1366">
        <v>31400</v>
      </c>
      <c r="Z1366">
        <v>17261</v>
      </c>
      <c r="AA1366">
        <v>27161</v>
      </c>
      <c r="AB1366">
        <v>9865.6659999999993</v>
      </c>
      <c r="AC1366">
        <v>28869</v>
      </c>
      <c r="AD1366">
        <v>1</v>
      </c>
      <c r="AE1366">
        <v>3.1270521279589729E-5</v>
      </c>
      <c r="AF1366">
        <v>6</v>
      </c>
      <c r="AG1366">
        <v>189</v>
      </c>
      <c r="AH1366">
        <v>3.1746031746031744E-2</v>
      </c>
      <c r="AI1366" s="3">
        <v>65994</v>
      </c>
      <c r="AJ1366" s="3">
        <v>295900.35756865499</v>
      </c>
      <c r="AK1366">
        <v>84</v>
      </c>
      <c r="AL1366">
        <v>311219.19999999995</v>
      </c>
      <c r="AM1366">
        <v>225967</v>
      </c>
      <c r="AN1366">
        <v>13802</v>
      </c>
      <c r="AO1366">
        <v>239769</v>
      </c>
      <c r="AP1366">
        <v>1</v>
      </c>
      <c r="AQ1366">
        <v>1</v>
      </c>
      <c r="AR1366">
        <v>2</v>
      </c>
      <c r="AS1366">
        <v>6.2133026810401067E-2</v>
      </c>
      <c r="AT1366">
        <v>2</v>
      </c>
      <c r="AU1366">
        <v>16</v>
      </c>
      <c r="AV1366">
        <f t="shared" si="87"/>
        <v>18</v>
      </c>
      <c r="AW1366">
        <v>23980</v>
      </c>
      <c r="AX1366">
        <v>0.77</v>
      </c>
      <c r="AY1366">
        <v>162985469.18218499</v>
      </c>
      <c r="AZ1366">
        <v>162985.46918218498</v>
      </c>
      <c r="BA1366">
        <v>4742.6271981097198</v>
      </c>
      <c r="BB1366">
        <v>2.108535961668192</v>
      </c>
      <c r="BC1366">
        <v>5835</v>
      </c>
      <c r="BD1366">
        <v>23966</v>
      </c>
      <c r="BE1366">
        <v>-18131</v>
      </c>
      <c r="BF1366">
        <v>-0.55975425272452228</v>
      </c>
      <c r="BG1366">
        <v>616574</v>
      </c>
      <c r="BH1366">
        <v>19.280590387441759</v>
      </c>
      <c r="BI1366">
        <v>4353</v>
      </c>
      <c r="BJ1366">
        <v>30</v>
      </c>
      <c r="BK1366">
        <v>4</v>
      </c>
      <c r="BL1366">
        <v>4</v>
      </c>
      <c r="BM1366">
        <v>0</v>
      </c>
      <c r="BN1366">
        <v>0</v>
      </c>
      <c r="BO1366">
        <v>1</v>
      </c>
      <c r="BP1366">
        <v>1</v>
      </c>
      <c r="BQ1366">
        <v>2</v>
      </c>
      <c r="BR1366">
        <v>1</v>
      </c>
      <c r="BS1366">
        <v>0</v>
      </c>
      <c r="BT1366">
        <v>30722</v>
      </c>
      <c r="BU1366">
        <v>0.69</v>
      </c>
      <c r="BV1366">
        <v>0.6584721</v>
      </c>
      <c r="BW1366">
        <v>198</v>
      </c>
      <c r="BX1366">
        <v>1.399648</v>
      </c>
      <c r="BY1366">
        <v>0.32102340000000001</v>
      </c>
      <c r="BZ1366">
        <v>33</v>
      </c>
      <c r="CA1366">
        <v>4</v>
      </c>
      <c r="CB1366">
        <v>3</v>
      </c>
      <c r="CC1366">
        <v>0</v>
      </c>
      <c r="CD1366">
        <v>0</v>
      </c>
      <c r="CE1366">
        <v>2</v>
      </c>
      <c r="CF1366">
        <v>1</v>
      </c>
      <c r="CG1366">
        <v>2</v>
      </c>
      <c r="CH1366">
        <v>1</v>
      </c>
      <c r="CI1366">
        <v>0</v>
      </c>
      <c r="CJ1366">
        <v>31935</v>
      </c>
      <c r="CK1366">
        <v>1.4404258650383592</v>
      </c>
      <c r="CL1366">
        <v>0.69883279044516833</v>
      </c>
      <c r="CM1366">
        <v>155</v>
      </c>
      <c r="CN1366">
        <v>3.0384259845798445E-2</v>
      </c>
      <c r="CO1366">
        <v>2965</v>
      </c>
      <c r="CP1366">
        <v>-0.64207025419999997</v>
      </c>
      <c r="CQ1366">
        <v>-0.15814036100000001</v>
      </c>
      <c r="CR1366">
        <v>23034</v>
      </c>
      <c r="CS1366">
        <v>0.74400000000000011</v>
      </c>
      <c r="CT1366">
        <v>25265</v>
      </c>
      <c r="CU1366">
        <v>0.77795683452999997</v>
      </c>
      <c r="CV1366">
        <v>11</v>
      </c>
      <c r="CW1366">
        <v>14</v>
      </c>
      <c r="CX1366">
        <v>27</v>
      </c>
      <c r="CY1366">
        <v>125</v>
      </c>
      <c r="CZ1366">
        <v>295</v>
      </c>
      <c r="DA1366" s="2">
        <v>16560</v>
      </c>
      <c r="DB1366" s="2">
        <v>1820</v>
      </c>
      <c r="DC1366" s="2">
        <v>165.16</v>
      </c>
      <c r="DD1366" s="2">
        <v>19123</v>
      </c>
      <c r="DE1366">
        <v>84</v>
      </c>
      <c r="DF1366">
        <v>124</v>
      </c>
      <c r="DG1366">
        <v>52.98</v>
      </c>
      <c r="DH1366">
        <v>3.12</v>
      </c>
      <c r="DI1366" s="2">
        <v>31.16</v>
      </c>
      <c r="DJ1366">
        <v>0.12</v>
      </c>
      <c r="DK1366">
        <v>0.88867169742703878</v>
      </c>
      <c r="DL1366">
        <v>0</v>
      </c>
      <c r="DM1366">
        <v>0</v>
      </c>
      <c r="DN1366">
        <v>45.6</v>
      </c>
      <c r="DO1366">
        <v>0.13500000000000001</v>
      </c>
      <c r="DP1366">
        <v>9552.26</v>
      </c>
      <c r="DQ1366" s="2">
        <v>14540</v>
      </c>
      <c r="DR1366" s="2">
        <v>11065.011533830002</v>
      </c>
      <c r="DS1366">
        <v>3.4871807001126222E-2</v>
      </c>
      <c r="DT1366">
        <v>2.01132796116041</v>
      </c>
      <c r="DU1366">
        <v>625963.87900997384</v>
      </c>
      <c r="DV1366">
        <v>0</v>
      </c>
    </row>
    <row r="1367" spans="1:126" x14ac:dyDescent="0.15">
      <c r="A1367" t="s">
        <v>349</v>
      </c>
      <c r="B1367" t="s">
        <v>2397</v>
      </c>
      <c r="C1367">
        <v>28</v>
      </c>
      <c r="D1367">
        <v>3</v>
      </c>
      <c r="E1367" t="s">
        <v>2398</v>
      </c>
      <c r="F1367">
        <v>28003</v>
      </c>
      <c r="G1367" t="s">
        <v>6351</v>
      </c>
      <c r="H1367">
        <v>84.5</v>
      </c>
      <c r="I1367">
        <v>11.4</v>
      </c>
      <c r="J1367">
        <v>0.2</v>
      </c>
      <c r="K1367">
        <v>0.3</v>
      </c>
      <c r="L1367">
        <v>0.9</v>
      </c>
      <c r="M1367">
        <v>2.7</v>
      </c>
      <c r="N1367">
        <f t="shared" si="86"/>
        <v>7278.4400000000005</v>
      </c>
      <c r="O1367">
        <f t="shared" si="84"/>
        <v>2721.5599999999995</v>
      </c>
      <c r="P1367">
        <f t="shared" si="85"/>
        <v>3.2658720000000008</v>
      </c>
      <c r="Q1367" s="4">
        <v>28003</v>
      </c>
      <c r="R1367" s="5">
        <v>34.886569000000001</v>
      </c>
      <c r="S1367" s="5">
        <v>-88.581108999999998</v>
      </c>
      <c r="T1367">
        <v>7</v>
      </c>
      <c r="U1367">
        <v>0.12121146256048942</v>
      </c>
      <c r="V1367">
        <v>37027</v>
      </c>
      <c r="W1367">
        <v>37279</v>
      </c>
      <c r="X1367">
        <v>37319</v>
      </c>
      <c r="Y1367">
        <v>37250</v>
      </c>
      <c r="Z1367">
        <v>19071</v>
      </c>
      <c r="AA1367">
        <v>27163</v>
      </c>
      <c r="AB1367">
        <v>12942.280000000002</v>
      </c>
      <c r="AC1367">
        <v>36163</v>
      </c>
      <c r="AD1367">
        <v>2</v>
      </c>
      <c r="AE1367">
        <v>5.3592004072992307E-5</v>
      </c>
      <c r="AF1367">
        <v>7</v>
      </c>
      <c r="AG1367">
        <v>505</v>
      </c>
      <c r="AH1367">
        <v>1.3861386138613862E-2</v>
      </c>
      <c r="AI1367" s="3">
        <v>93578</v>
      </c>
      <c r="AJ1367" s="3">
        <v>256025.63752747502</v>
      </c>
      <c r="AK1367">
        <v>86</v>
      </c>
      <c r="AL1367">
        <v>256883.20000000001</v>
      </c>
      <c r="AM1367">
        <v>317553</v>
      </c>
      <c r="AN1367">
        <v>29973</v>
      </c>
      <c r="AO1367">
        <v>347526</v>
      </c>
      <c r="AP1367">
        <v>2</v>
      </c>
      <c r="AQ1367">
        <v>1</v>
      </c>
      <c r="AR1367">
        <v>3</v>
      </c>
      <c r="AS1367">
        <v>8.0474261648649362E-2</v>
      </c>
      <c r="AT1367">
        <v>3</v>
      </c>
      <c r="AU1367">
        <v>37</v>
      </c>
      <c r="AV1367">
        <f t="shared" si="87"/>
        <v>40</v>
      </c>
      <c r="AW1367">
        <v>24665</v>
      </c>
      <c r="AX1367">
        <v>0.65</v>
      </c>
      <c r="AY1367">
        <v>248117377.65782601</v>
      </c>
      <c r="AZ1367">
        <v>248117.377657826</v>
      </c>
      <c r="BA1367">
        <v>7260.2473483979702</v>
      </c>
      <c r="BB1367">
        <v>1.3773635415061414</v>
      </c>
      <c r="BC1367">
        <v>5830</v>
      </c>
      <c r="BD1367">
        <v>27311</v>
      </c>
      <c r="BE1367">
        <v>-21481</v>
      </c>
      <c r="BF1367">
        <v>-0.58014421908337155</v>
      </c>
      <c r="BG1367">
        <v>659225</v>
      </c>
      <c r="BH1367">
        <v>17.664594442509177</v>
      </c>
      <c r="BI1367">
        <v>5372</v>
      </c>
      <c r="BJ1367">
        <v>34</v>
      </c>
      <c r="BK1367">
        <v>3</v>
      </c>
      <c r="BL1367">
        <v>2</v>
      </c>
      <c r="BM1367">
        <v>0</v>
      </c>
      <c r="BN1367">
        <v>0</v>
      </c>
      <c r="BO1367">
        <v>2</v>
      </c>
      <c r="BP1367">
        <v>1</v>
      </c>
      <c r="BQ1367">
        <v>3</v>
      </c>
      <c r="BR1367">
        <v>2</v>
      </c>
      <c r="BS1367">
        <v>0</v>
      </c>
      <c r="BT1367">
        <v>35822</v>
      </c>
      <c r="BU1367">
        <v>0.77</v>
      </c>
      <c r="BV1367">
        <v>0.55762880000000004</v>
      </c>
      <c r="BW1367">
        <v>125</v>
      </c>
      <c r="BX1367">
        <v>1.3120430000000001</v>
      </c>
      <c r="BY1367">
        <v>-0.75393690000000002</v>
      </c>
      <c r="BZ1367">
        <v>30</v>
      </c>
      <c r="CA1367">
        <v>3</v>
      </c>
      <c r="CB1367">
        <v>3</v>
      </c>
      <c r="CC1367">
        <v>0</v>
      </c>
      <c r="CD1367">
        <v>1</v>
      </c>
      <c r="CE1367">
        <v>2</v>
      </c>
      <c r="CF1367">
        <v>1</v>
      </c>
      <c r="CG1367">
        <v>2</v>
      </c>
      <c r="CH1367">
        <v>2</v>
      </c>
      <c r="CI1367">
        <v>0</v>
      </c>
      <c r="CJ1367">
        <v>37346</v>
      </c>
      <c r="CK1367">
        <v>1.1781716917474427</v>
      </c>
      <c r="CL1367">
        <v>0.51378880266075388</v>
      </c>
      <c r="CM1367">
        <v>106</v>
      </c>
      <c r="CN1367">
        <v>-1.3446801508501032</v>
      </c>
      <c r="CO1367">
        <v>3137</v>
      </c>
      <c r="CP1367">
        <v>0.18119294599999999</v>
      </c>
      <c r="CQ1367">
        <v>0.33049018800000002</v>
      </c>
      <c r="CR1367">
        <v>30838</v>
      </c>
      <c r="CS1367">
        <v>0.82400000000000007</v>
      </c>
      <c r="CT1367">
        <v>29177</v>
      </c>
      <c r="CU1367">
        <v>0.77167350325000006</v>
      </c>
      <c r="CV1367">
        <v>96</v>
      </c>
      <c r="CW1367">
        <v>17</v>
      </c>
      <c r="CX1367">
        <v>14</v>
      </c>
      <c r="CY1367">
        <v>172</v>
      </c>
      <c r="CZ1367">
        <v>696</v>
      </c>
      <c r="DA1367" s="2">
        <v>19222</v>
      </c>
      <c r="DB1367" s="2">
        <v>2790</v>
      </c>
      <c r="DC1367" s="2">
        <v>101.83</v>
      </c>
      <c r="DD1367" s="2">
        <v>5747</v>
      </c>
      <c r="DE1367">
        <v>170</v>
      </c>
      <c r="DF1367">
        <v>34</v>
      </c>
      <c r="DG1367">
        <v>37.520000000000003</v>
      </c>
      <c r="DH1367">
        <v>5.36</v>
      </c>
      <c r="DI1367" s="2">
        <v>13.4</v>
      </c>
      <c r="DJ1367">
        <v>-1.3</v>
      </c>
      <c r="DK1367">
        <v>0.98424843446109134</v>
      </c>
      <c r="DL1367">
        <v>0</v>
      </c>
      <c r="DM1367">
        <v>0</v>
      </c>
      <c r="DN1367">
        <v>51.5</v>
      </c>
      <c r="DO1367">
        <v>0.19899999999999998</v>
      </c>
      <c r="DP1367">
        <v>5404.36</v>
      </c>
      <c r="DQ1367" s="2">
        <v>0</v>
      </c>
      <c r="DR1367" s="2">
        <v>0</v>
      </c>
      <c r="DS1367">
        <v>0</v>
      </c>
      <c r="DT1367">
        <v>3.6426858417535599</v>
      </c>
      <c r="DU1367">
        <v>935744.7956243481</v>
      </c>
      <c r="DV1367">
        <v>1</v>
      </c>
    </row>
    <row r="1368" spans="1:126" x14ac:dyDescent="0.15">
      <c r="A1368" t="s">
        <v>349</v>
      </c>
      <c r="B1368" t="s">
        <v>2399</v>
      </c>
      <c r="C1368">
        <v>28</v>
      </c>
      <c r="D1368">
        <v>5</v>
      </c>
      <c r="E1368" t="s">
        <v>2400</v>
      </c>
      <c r="F1368">
        <v>28005</v>
      </c>
      <c r="G1368" t="s">
        <v>6352</v>
      </c>
      <c r="H1368">
        <v>57.2</v>
      </c>
      <c r="I1368">
        <v>41.1</v>
      </c>
      <c r="J1368">
        <v>0.2</v>
      </c>
      <c r="K1368">
        <v>0.1</v>
      </c>
      <c r="L1368">
        <v>0.6</v>
      </c>
      <c r="M1368">
        <v>0.8</v>
      </c>
      <c r="N1368">
        <f t="shared" si="86"/>
        <v>4962.1000000000004</v>
      </c>
      <c r="O1368">
        <f t="shared" si="84"/>
        <v>5037.8999999999996</v>
      </c>
      <c r="P1368">
        <f t="shared" si="85"/>
        <v>6.0454800000000022</v>
      </c>
      <c r="Q1368" s="4">
        <v>28005</v>
      </c>
      <c r="R1368" s="5">
        <v>31.203932999999999</v>
      </c>
      <c r="S1368" s="5">
        <v>-90.795541999999998</v>
      </c>
      <c r="T1368">
        <v>8</v>
      </c>
      <c r="U1368">
        <v>0.12249985628700771</v>
      </c>
      <c r="V1368">
        <v>13139</v>
      </c>
      <c r="W1368">
        <v>12957</v>
      </c>
      <c r="X1368">
        <v>12840</v>
      </c>
      <c r="Y1368">
        <v>12546</v>
      </c>
      <c r="Z1368">
        <v>6678</v>
      </c>
      <c r="AA1368">
        <v>27165</v>
      </c>
      <c r="AB1368">
        <v>4169.9539999999997</v>
      </c>
      <c r="AC1368">
        <v>30704</v>
      </c>
      <c r="AD1368">
        <v>0</v>
      </c>
      <c r="AE1368">
        <v>0</v>
      </c>
      <c r="AF1368">
        <v>14</v>
      </c>
      <c r="AG1368">
        <v>590</v>
      </c>
      <c r="AH1368">
        <v>2.3728813559322035E-2</v>
      </c>
      <c r="AI1368" s="3">
        <v>121150</v>
      </c>
      <c r="AJ1368" s="3">
        <v>467263.40558846504</v>
      </c>
      <c r="AK1368">
        <v>100</v>
      </c>
      <c r="AL1368">
        <v>468288</v>
      </c>
      <c r="AM1368">
        <v>125163</v>
      </c>
      <c r="AN1368">
        <v>39393</v>
      </c>
      <c r="AO1368">
        <v>164556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7</v>
      </c>
      <c r="AV1368">
        <f t="shared" si="87"/>
        <v>7</v>
      </c>
      <c r="AW1368">
        <v>0</v>
      </c>
      <c r="AX1368">
        <v>0</v>
      </c>
      <c r="AY1368">
        <v>415118815.753631</v>
      </c>
      <c r="AZ1368">
        <v>415118.815753631</v>
      </c>
      <c r="BA1368">
        <v>30970.324302613899</v>
      </c>
      <c r="BB1368">
        <v>0.32288974123386877</v>
      </c>
      <c r="BC1368">
        <v>5485</v>
      </c>
      <c r="BD1368">
        <v>0</v>
      </c>
      <c r="BE1368">
        <v>5485</v>
      </c>
      <c r="BF1368">
        <v>0.41745947180150694</v>
      </c>
      <c r="BG1368">
        <v>117277</v>
      </c>
      <c r="BH1368">
        <v>9.1337227414330222</v>
      </c>
      <c r="BI1368">
        <v>2970</v>
      </c>
      <c r="BJ1368">
        <v>18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13038</v>
      </c>
      <c r="BU1368">
        <v>0.59</v>
      </c>
      <c r="BV1368">
        <v>0.75132580000000004</v>
      </c>
      <c r="BW1368">
        <v>53</v>
      </c>
      <c r="BX1368">
        <v>1.457279</v>
      </c>
      <c r="BY1368">
        <v>0.56178950000000005</v>
      </c>
      <c r="BZ1368">
        <v>20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12612</v>
      </c>
      <c r="CK1368">
        <v>1.7443704408499843</v>
      </c>
      <c r="CL1368">
        <v>0.71154201292705443</v>
      </c>
      <c r="CM1368">
        <v>36</v>
      </c>
      <c r="CN1368">
        <v>4.5223084421653507E-2</v>
      </c>
      <c r="CO1368">
        <v>822</v>
      </c>
      <c r="CP1368">
        <v>0.51805404700000002</v>
      </c>
      <c r="CQ1368">
        <v>-0.1632698722</v>
      </c>
      <c r="CR1368">
        <v>9774</v>
      </c>
      <c r="CS1368">
        <v>0.78400000000000003</v>
      </c>
      <c r="CT1368">
        <v>9999</v>
      </c>
      <c r="CU1368">
        <v>0.74331917225999999</v>
      </c>
      <c r="CV1368">
        <v>1</v>
      </c>
      <c r="CW1368">
        <v>3</v>
      </c>
      <c r="CX1368">
        <v>2</v>
      </c>
      <c r="CY1368">
        <v>660</v>
      </c>
      <c r="CZ1368">
        <v>921</v>
      </c>
      <c r="DA1368" s="2">
        <v>3761</v>
      </c>
      <c r="DB1368" s="2">
        <v>500</v>
      </c>
      <c r="DC1368" s="2">
        <v>15.51</v>
      </c>
      <c r="DD1368" s="2">
        <v>5444</v>
      </c>
      <c r="DE1368">
        <v>301</v>
      </c>
      <c r="DF1368">
        <v>232</v>
      </c>
      <c r="DH1368">
        <v>23.26</v>
      </c>
      <c r="DI1368" s="2">
        <v>7.75</v>
      </c>
      <c r="DJ1368">
        <v>-1.01</v>
      </c>
      <c r="DK1368">
        <v>0.980330169211721</v>
      </c>
      <c r="DL1368">
        <v>0</v>
      </c>
      <c r="DM1368">
        <v>0</v>
      </c>
      <c r="DN1368">
        <v>185.3</v>
      </c>
      <c r="DO1368">
        <v>0.38900000000000001</v>
      </c>
      <c r="DP1368">
        <v>6251.34</v>
      </c>
      <c r="DQ1368" s="2">
        <v>35737</v>
      </c>
      <c r="DR1368" s="2">
        <v>0</v>
      </c>
      <c r="DS1368">
        <v>0</v>
      </c>
      <c r="DT1368">
        <v>3.9329906801917001</v>
      </c>
      <c r="DU1368">
        <v>1841772.3396456109</v>
      </c>
      <c r="DV1368">
        <v>1</v>
      </c>
    </row>
    <row r="1369" spans="1:126" x14ac:dyDescent="0.15">
      <c r="A1369" t="s">
        <v>349</v>
      </c>
      <c r="B1369" t="s">
        <v>2401</v>
      </c>
      <c r="C1369">
        <v>28</v>
      </c>
      <c r="D1369">
        <v>7</v>
      </c>
      <c r="E1369" t="s">
        <v>2402</v>
      </c>
      <c r="F1369">
        <v>28007</v>
      </c>
      <c r="G1369" t="s">
        <v>6353</v>
      </c>
      <c r="H1369">
        <v>55.5</v>
      </c>
      <c r="I1369">
        <v>41.8</v>
      </c>
      <c r="J1369">
        <v>0.2</v>
      </c>
      <c r="K1369">
        <v>0.3</v>
      </c>
      <c r="L1369">
        <v>0.5</v>
      </c>
      <c r="M1369">
        <v>1.7</v>
      </c>
      <c r="N1369">
        <f t="shared" si="86"/>
        <v>4830.76</v>
      </c>
      <c r="O1369">
        <f t="shared" si="84"/>
        <v>5169.24</v>
      </c>
      <c r="P1369">
        <f t="shared" si="85"/>
        <v>6.2030880000000019</v>
      </c>
      <c r="Q1369" s="4">
        <v>28007</v>
      </c>
      <c r="R1369" s="5">
        <v>33.090470000000003</v>
      </c>
      <c r="S1369" s="5">
        <v>-89.588622000000001</v>
      </c>
      <c r="T1369">
        <v>6</v>
      </c>
      <c r="U1369">
        <v>6.5257948192769866E-2</v>
      </c>
      <c r="V1369">
        <v>19454</v>
      </c>
      <c r="W1369">
        <v>19303</v>
      </c>
      <c r="X1369">
        <v>19175</v>
      </c>
      <c r="Y1369">
        <v>18671</v>
      </c>
      <c r="Z1369">
        <v>9200</v>
      </c>
      <c r="AA1369">
        <v>27167</v>
      </c>
      <c r="AB1369">
        <v>5980.3940000000002</v>
      </c>
      <c r="AC1369">
        <v>32886</v>
      </c>
      <c r="AD1369">
        <v>1</v>
      </c>
      <c r="AE1369">
        <v>5.2151238591916558E-5</v>
      </c>
      <c r="AF1369">
        <v>14</v>
      </c>
      <c r="AG1369">
        <v>456</v>
      </c>
      <c r="AH1369">
        <v>3.0701754385964911E-2</v>
      </c>
      <c r="AI1369" s="3">
        <v>125442</v>
      </c>
      <c r="AJ1369" s="3">
        <v>470387.71348619001</v>
      </c>
      <c r="AK1369">
        <v>149</v>
      </c>
      <c r="AL1369">
        <v>471776</v>
      </c>
      <c r="AM1369">
        <v>498604</v>
      </c>
      <c r="AN1369">
        <v>22219</v>
      </c>
      <c r="AO1369">
        <v>520823</v>
      </c>
      <c r="AP1369">
        <v>2</v>
      </c>
      <c r="AQ1369">
        <v>0</v>
      </c>
      <c r="AR1369">
        <v>2</v>
      </c>
      <c r="AS1369">
        <v>0.10361083769362275</v>
      </c>
      <c r="AT1369">
        <v>2</v>
      </c>
      <c r="AU1369">
        <v>12</v>
      </c>
      <c r="AV1369">
        <f t="shared" si="87"/>
        <v>14</v>
      </c>
      <c r="AW1369">
        <v>9516</v>
      </c>
      <c r="AX1369">
        <v>0.5</v>
      </c>
      <c r="AY1369">
        <v>528772117.752267</v>
      </c>
      <c r="AZ1369">
        <v>528772.11775226705</v>
      </c>
      <c r="BA1369">
        <v>27006.059781314001</v>
      </c>
      <c r="BB1369">
        <v>0.37028726445015081</v>
      </c>
      <c r="BC1369">
        <v>28374</v>
      </c>
      <c r="BD1369">
        <v>7815</v>
      </c>
      <c r="BE1369">
        <v>20559</v>
      </c>
      <c r="BF1369">
        <v>1.0568006579623728</v>
      </c>
      <c r="BG1369">
        <v>304287</v>
      </c>
      <c r="BH1369">
        <v>15.868943937418514</v>
      </c>
      <c r="BI1369">
        <v>3162</v>
      </c>
      <c r="BJ1369">
        <v>23</v>
      </c>
      <c r="BK1369">
        <v>1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2</v>
      </c>
      <c r="BS1369">
        <v>0</v>
      </c>
      <c r="BT1369">
        <v>19755</v>
      </c>
      <c r="BU1369">
        <v>0.68</v>
      </c>
      <c r="BV1369">
        <v>0.6219017</v>
      </c>
      <c r="BW1369">
        <v>82</v>
      </c>
      <c r="BX1369">
        <v>1.4173629999999999</v>
      </c>
      <c r="BY1369">
        <v>-0.18209990000000001</v>
      </c>
      <c r="BZ1369">
        <v>20</v>
      </c>
      <c r="CA1369">
        <v>1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3</v>
      </c>
      <c r="CH1369">
        <v>1</v>
      </c>
      <c r="CI1369">
        <v>0</v>
      </c>
      <c r="CJ1369">
        <v>19112</v>
      </c>
      <c r="CK1369">
        <v>1.3604018417748012</v>
      </c>
      <c r="CL1369">
        <v>0.63611558105366262</v>
      </c>
      <c r="CM1369">
        <v>74</v>
      </c>
      <c r="CN1369">
        <v>-0.46636305809830175</v>
      </c>
      <c r="CO1369">
        <v>1373</v>
      </c>
      <c r="CP1369">
        <v>-0.52690431530000004</v>
      </c>
      <c r="CQ1369">
        <v>4.3154855999999998E-2</v>
      </c>
      <c r="CR1369">
        <v>14493</v>
      </c>
      <c r="CS1369">
        <v>0.76400000000000001</v>
      </c>
      <c r="CT1369">
        <v>15310</v>
      </c>
      <c r="CU1369">
        <v>0.76583891984000008</v>
      </c>
      <c r="CV1369">
        <v>4</v>
      </c>
      <c r="CW1369">
        <v>6</v>
      </c>
      <c r="CX1369">
        <v>10</v>
      </c>
      <c r="CY1369">
        <v>307</v>
      </c>
      <c r="CZ1369">
        <v>676</v>
      </c>
      <c r="DA1369" s="2">
        <v>6981</v>
      </c>
      <c r="DB1369" s="2">
        <v>1385</v>
      </c>
      <c r="DC1369" s="2">
        <v>56.94</v>
      </c>
      <c r="DD1369" s="2">
        <v>8533</v>
      </c>
      <c r="DE1369">
        <v>208</v>
      </c>
      <c r="DF1369">
        <v>60</v>
      </c>
      <c r="DG1369">
        <v>31.06</v>
      </c>
      <c r="DH1369">
        <v>5.18</v>
      </c>
      <c r="DI1369" s="2">
        <v>5.18</v>
      </c>
      <c r="DJ1369">
        <v>0.02</v>
      </c>
      <c r="DK1369">
        <v>0.96354490521515923</v>
      </c>
      <c r="DL1369">
        <v>0</v>
      </c>
      <c r="DM1369">
        <v>0</v>
      </c>
      <c r="DN1369">
        <v>54.7</v>
      </c>
      <c r="DO1369">
        <v>0.11699999999999999</v>
      </c>
      <c r="DP1369">
        <v>13965.34</v>
      </c>
      <c r="DQ1369" s="2">
        <v>0</v>
      </c>
      <c r="DR1369" s="2">
        <v>568.13325127999997</v>
      </c>
      <c r="DS1369">
        <v>0</v>
      </c>
      <c r="DT1369">
        <v>4.1551108490301703</v>
      </c>
      <c r="DU1369">
        <v>1960281.5759120577</v>
      </c>
      <c r="DV1369">
        <v>1</v>
      </c>
    </row>
    <row r="1370" spans="1:126" x14ac:dyDescent="0.15">
      <c r="A1370" t="s">
        <v>349</v>
      </c>
      <c r="B1370" t="s">
        <v>275</v>
      </c>
      <c r="C1370">
        <v>28</v>
      </c>
      <c r="D1370">
        <v>9</v>
      </c>
      <c r="E1370" t="s">
        <v>2403</v>
      </c>
      <c r="F1370">
        <v>28009</v>
      </c>
      <c r="G1370" t="s">
        <v>6354</v>
      </c>
      <c r="H1370">
        <v>59.9</v>
      </c>
      <c r="I1370">
        <v>37.200000000000003</v>
      </c>
      <c r="J1370">
        <v>0.3</v>
      </c>
      <c r="K1370">
        <v>0.1</v>
      </c>
      <c r="L1370">
        <v>0.9</v>
      </c>
      <c r="M1370">
        <v>1.7</v>
      </c>
      <c r="N1370">
        <f t="shared" si="86"/>
        <v>4975.6500000000015</v>
      </c>
      <c r="O1370">
        <f t="shared" si="84"/>
        <v>5024.3499999999985</v>
      </c>
      <c r="P1370">
        <f t="shared" si="85"/>
        <v>6.0292200000000005</v>
      </c>
      <c r="Q1370" s="4">
        <v>28009</v>
      </c>
      <c r="R1370" s="5">
        <v>34.810518000000002</v>
      </c>
      <c r="S1370" s="5">
        <v>-89.200284999999994</v>
      </c>
      <c r="T1370">
        <v>1</v>
      </c>
      <c r="U1370">
        <v>0.18490901024405759</v>
      </c>
      <c r="V1370">
        <v>8725</v>
      </c>
      <c r="W1370">
        <v>8573</v>
      </c>
      <c r="X1370">
        <v>8470</v>
      </c>
      <c r="Y1370">
        <v>8161</v>
      </c>
      <c r="Z1370">
        <v>4287</v>
      </c>
      <c r="AA1370">
        <v>27169</v>
      </c>
      <c r="AB1370">
        <v>2774.1410000000001</v>
      </c>
      <c r="AC1370">
        <v>33141</v>
      </c>
      <c r="AD1370">
        <v>0</v>
      </c>
      <c r="AE1370">
        <v>0</v>
      </c>
      <c r="AF1370">
        <v>12</v>
      </c>
      <c r="AG1370">
        <v>312</v>
      </c>
      <c r="AH1370">
        <v>3.8461538461538464E-2</v>
      </c>
      <c r="AI1370" s="3">
        <v>82470</v>
      </c>
      <c r="AJ1370" s="3">
        <v>260234.03459700002</v>
      </c>
      <c r="AK1370">
        <v>127</v>
      </c>
      <c r="AL1370">
        <v>261548.80000000002</v>
      </c>
      <c r="AM1370">
        <v>284151</v>
      </c>
      <c r="AN1370">
        <v>15381</v>
      </c>
      <c r="AO1370">
        <v>299532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7</v>
      </c>
      <c r="AV1370">
        <f t="shared" si="87"/>
        <v>7</v>
      </c>
      <c r="AW1370">
        <v>3080</v>
      </c>
      <c r="AX1370">
        <v>0.33999999999999997</v>
      </c>
      <c r="AY1370">
        <v>148113704.11749199</v>
      </c>
      <c r="AZ1370">
        <v>148113.70411749199</v>
      </c>
      <c r="BA1370">
        <v>18633.573865879502</v>
      </c>
      <c r="BB1370">
        <v>0.53666570202677544</v>
      </c>
      <c r="BC1370">
        <v>2698</v>
      </c>
      <c r="BD1370">
        <v>766</v>
      </c>
      <c r="BE1370">
        <v>1932</v>
      </c>
      <c r="BF1370">
        <v>0.22143266475644699</v>
      </c>
      <c r="BG1370">
        <v>50530</v>
      </c>
      <c r="BH1370">
        <v>5.9657615112160567</v>
      </c>
      <c r="BI1370">
        <v>1447</v>
      </c>
      <c r="BJ1370">
        <v>3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7981</v>
      </c>
      <c r="BU1370">
        <v>0.54</v>
      </c>
      <c r="BV1370">
        <v>0.76547279999999995</v>
      </c>
      <c r="BW1370">
        <v>13</v>
      </c>
      <c r="BX1370">
        <v>0.50119040000000004</v>
      </c>
      <c r="BY1370">
        <v>-0.45121909999999998</v>
      </c>
      <c r="BZ1370">
        <v>8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8312</v>
      </c>
      <c r="CK1370">
        <v>1.0827718960538979</v>
      </c>
      <c r="CL1370">
        <v>0.67420147420147425</v>
      </c>
      <c r="CM1370">
        <v>14</v>
      </c>
      <c r="CN1370">
        <v>-0.88750303177494994</v>
      </c>
      <c r="CO1370">
        <v>429</v>
      </c>
      <c r="CP1370">
        <v>0.189276841</v>
      </c>
      <c r="CQ1370">
        <v>-0.21027085870000001</v>
      </c>
      <c r="CR1370">
        <v>6402</v>
      </c>
      <c r="CS1370">
        <v>0.79299999999999993</v>
      </c>
      <c r="CT1370">
        <v>6814</v>
      </c>
      <c r="CU1370">
        <v>0.76148088205999998</v>
      </c>
      <c r="CV1370">
        <v>3</v>
      </c>
      <c r="CW1370">
        <v>1</v>
      </c>
      <c r="CY1370">
        <v>163</v>
      </c>
      <c r="CZ1370">
        <v>450</v>
      </c>
      <c r="DA1370" s="2">
        <v>2201</v>
      </c>
      <c r="DB1370" s="2">
        <v>540</v>
      </c>
      <c r="DC1370" s="2">
        <v>23.33</v>
      </c>
      <c r="DD1370" s="2">
        <v>3303</v>
      </c>
      <c r="DE1370">
        <v>140</v>
      </c>
      <c r="DF1370">
        <v>90</v>
      </c>
      <c r="DH1370">
        <v>23.33</v>
      </c>
      <c r="DJ1370">
        <v>-1.04</v>
      </c>
      <c r="DL1370">
        <v>0</v>
      </c>
      <c r="DM1370">
        <v>0</v>
      </c>
      <c r="DN1370">
        <v>51.4</v>
      </c>
      <c r="DO1370">
        <v>0.19699999999999998</v>
      </c>
      <c r="DP1370">
        <v>3297.3</v>
      </c>
      <c r="DQ1370" s="2">
        <v>55581</v>
      </c>
      <c r="DR1370" s="2">
        <v>845.21504117999996</v>
      </c>
      <c r="DS1370">
        <v>3.2315768268789606E-3</v>
      </c>
      <c r="DT1370">
        <v>3.20835383388907</v>
      </c>
      <c r="DU1370">
        <v>839141.09522908565</v>
      </c>
      <c r="DV1370">
        <v>1</v>
      </c>
    </row>
    <row r="1371" spans="1:126" x14ac:dyDescent="0.15">
      <c r="A1371" t="s">
        <v>349</v>
      </c>
      <c r="B1371" t="s">
        <v>2404</v>
      </c>
      <c r="C1371">
        <v>28</v>
      </c>
      <c r="D1371">
        <v>11</v>
      </c>
      <c r="E1371" t="s">
        <v>2405</v>
      </c>
      <c r="F1371">
        <v>28011</v>
      </c>
      <c r="G1371" t="s">
        <v>6355</v>
      </c>
      <c r="H1371">
        <v>32.9</v>
      </c>
      <c r="I1371">
        <v>64</v>
      </c>
      <c r="J1371">
        <v>0.1</v>
      </c>
      <c r="K1371">
        <v>0.5</v>
      </c>
      <c r="L1371">
        <v>0.6</v>
      </c>
      <c r="M1371">
        <v>1.9</v>
      </c>
      <c r="N1371">
        <f t="shared" si="86"/>
        <v>5182.6399999999994</v>
      </c>
      <c r="O1371">
        <f t="shared" si="84"/>
        <v>4817.3600000000006</v>
      </c>
      <c r="P1371">
        <f t="shared" si="85"/>
        <v>5.7808320000000029</v>
      </c>
      <c r="Q1371" s="4">
        <v>28011</v>
      </c>
      <c r="R1371" s="5">
        <v>33.799138999999997</v>
      </c>
      <c r="S1371" s="5">
        <v>-90.884119999999996</v>
      </c>
      <c r="T1371">
        <v>7</v>
      </c>
      <c r="U1371">
        <v>0.15492475077818413</v>
      </c>
      <c r="V1371">
        <v>34239</v>
      </c>
      <c r="W1371">
        <v>33961</v>
      </c>
      <c r="X1371">
        <v>33803</v>
      </c>
      <c r="Y1371">
        <v>33251</v>
      </c>
      <c r="Z1371">
        <v>16735</v>
      </c>
      <c r="AA1371">
        <v>27171</v>
      </c>
      <c r="AB1371">
        <v>11179.31</v>
      </c>
      <c r="AC1371">
        <v>27585</v>
      </c>
      <c r="AD1371">
        <v>2</v>
      </c>
      <c r="AE1371">
        <v>5.9166346182291515E-5</v>
      </c>
      <c r="AF1371">
        <v>3</v>
      </c>
      <c r="AG1371">
        <v>419</v>
      </c>
      <c r="AH1371">
        <v>7.1599045346062056E-3</v>
      </c>
      <c r="AI1371" s="3">
        <v>390358</v>
      </c>
      <c r="AJ1371" s="3">
        <v>561006.13544163504</v>
      </c>
      <c r="AK1371">
        <v>375</v>
      </c>
      <c r="AL1371">
        <v>579724.80000000005</v>
      </c>
      <c r="AM1371">
        <v>531833</v>
      </c>
      <c r="AN1371">
        <v>194406</v>
      </c>
      <c r="AO1371">
        <v>726239</v>
      </c>
      <c r="AP1371">
        <v>2</v>
      </c>
      <c r="AQ1371">
        <v>1</v>
      </c>
      <c r="AR1371">
        <v>3</v>
      </c>
      <c r="AS1371">
        <v>8.8336621418686145E-2</v>
      </c>
      <c r="AT1371">
        <v>3</v>
      </c>
      <c r="AU1371">
        <v>16</v>
      </c>
      <c r="AV1371">
        <f t="shared" si="87"/>
        <v>19</v>
      </c>
      <c r="AW1371">
        <v>24304</v>
      </c>
      <c r="AX1371">
        <v>0.76</v>
      </c>
      <c r="AY1371">
        <v>1914371686.39516</v>
      </c>
      <c r="AZ1371">
        <v>1914371.6863951599</v>
      </c>
      <c r="BA1371">
        <v>47701.643237650998</v>
      </c>
      <c r="BB1371">
        <v>0.20963638401678752</v>
      </c>
      <c r="BC1371">
        <v>13423</v>
      </c>
      <c r="BD1371">
        <v>12154</v>
      </c>
      <c r="BE1371">
        <v>1269</v>
      </c>
      <c r="BF1371">
        <v>3.7062998335231752E-2</v>
      </c>
      <c r="BG1371">
        <v>536829</v>
      </c>
      <c r="BH1371">
        <v>15.881105227346685</v>
      </c>
      <c r="BI1371">
        <v>4034</v>
      </c>
      <c r="BJ1371">
        <v>35</v>
      </c>
      <c r="BK1371">
        <v>6</v>
      </c>
      <c r="BL1371">
        <v>1</v>
      </c>
      <c r="BM1371">
        <v>0</v>
      </c>
      <c r="BN1371">
        <v>1</v>
      </c>
      <c r="BO1371">
        <v>1</v>
      </c>
      <c r="BP1371">
        <v>1</v>
      </c>
      <c r="BQ1371">
        <v>3</v>
      </c>
      <c r="BR1371">
        <v>2</v>
      </c>
      <c r="BS1371">
        <v>0</v>
      </c>
      <c r="BT1371">
        <v>36766</v>
      </c>
      <c r="BU1371">
        <v>0.56000000000000005</v>
      </c>
      <c r="BV1371">
        <v>0.55998099999999995</v>
      </c>
      <c r="BW1371">
        <v>208</v>
      </c>
      <c r="BX1371">
        <v>1.359952</v>
      </c>
      <c r="BY1371">
        <v>-0.24208080000000001</v>
      </c>
      <c r="BZ1371">
        <v>36</v>
      </c>
      <c r="CA1371">
        <v>5</v>
      </c>
      <c r="CB1371">
        <v>1</v>
      </c>
      <c r="CC1371">
        <v>0</v>
      </c>
      <c r="CD1371">
        <v>1</v>
      </c>
      <c r="CE1371">
        <v>1</v>
      </c>
      <c r="CF1371">
        <v>0</v>
      </c>
      <c r="CG1371">
        <v>6</v>
      </c>
      <c r="CH1371">
        <v>1</v>
      </c>
      <c r="CI1371">
        <v>0</v>
      </c>
      <c r="CJ1371">
        <v>33835</v>
      </c>
      <c r="CK1371">
        <v>1.5073149105955372</v>
      </c>
      <c r="CL1371">
        <v>0.51126723223753978</v>
      </c>
      <c r="CM1371">
        <v>156</v>
      </c>
      <c r="CN1371">
        <v>-0.67975948771297923</v>
      </c>
      <c r="CO1371">
        <v>3682</v>
      </c>
      <c r="CP1371">
        <v>-0.63220105569999996</v>
      </c>
      <c r="CQ1371">
        <v>-0.1417793353</v>
      </c>
      <c r="CR1371">
        <v>23312</v>
      </c>
      <c r="CS1371">
        <v>0.70499999999999996</v>
      </c>
      <c r="CT1371">
        <v>27562</v>
      </c>
      <c r="CU1371">
        <v>0.77144053162999993</v>
      </c>
      <c r="CV1371">
        <v>16</v>
      </c>
      <c r="CW1371">
        <v>12</v>
      </c>
      <c r="CX1371">
        <v>16</v>
      </c>
      <c r="CY1371">
        <v>901</v>
      </c>
      <c r="CZ1371">
        <v>603</v>
      </c>
      <c r="DA1371" s="2">
        <v>16838</v>
      </c>
      <c r="DB1371" s="2">
        <v>2020</v>
      </c>
      <c r="DC1371" s="2">
        <v>91.05</v>
      </c>
      <c r="DD1371" s="2">
        <v>22614</v>
      </c>
      <c r="DE1371">
        <v>116</v>
      </c>
      <c r="DF1371">
        <v>148</v>
      </c>
      <c r="DG1371">
        <v>29.37</v>
      </c>
      <c r="DH1371">
        <v>23.5</v>
      </c>
      <c r="DI1371" s="2">
        <v>14.68</v>
      </c>
      <c r="DJ1371">
        <v>-0.56999999999999995</v>
      </c>
      <c r="DK1371">
        <v>0.56694880084435317</v>
      </c>
      <c r="DL1371">
        <v>0</v>
      </c>
      <c r="DM1371">
        <v>0</v>
      </c>
      <c r="DN1371">
        <v>358</v>
      </c>
      <c r="DO1371">
        <v>0.623</v>
      </c>
      <c r="DP1371">
        <v>15831.6</v>
      </c>
      <c r="DQ1371" s="2">
        <v>0</v>
      </c>
      <c r="DR1371" s="2">
        <v>12878.88242525</v>
      </c>
      <c r="DS1371">
        <v>2.207716522549889E-2</v>
      </c>
      <c r="DT1371">
        <v>3.5003105180540999</v>
      </c>
      <c r="DU1371">
        <v>2029216.8150168096</v>
      </c>
      <c r="DV1371">
        <v>0</v>
      </c>
    </row>
    <row r="1372" spans="1:126" x14ac:dyDescent="0.15">
      <c r="A1372" t="s">
        <v>349</v>
      </c>
      <c r="B1372" t="s">
        <v>118</v>
      </c>
      <c r="C1372">
        <v>28</v>
      </c>
      <c r="D1372">
        <v>13</v>
      </c>
      <c r="E1372" t="s">
        <v>2406</v>
      </c>
      <c r="F1372">
        <v>28013</v>
      </c>
      <c r="G1372" t="s">
        <v>6356</v>
      </c>
      <c r="H1372">
        <v>65.8</v>
      </c>
      <c r="I1372">
        <v>27.6</v>
      </c>
      <c r="J1372">
        <v>0.1</v>
      </c>
      <c r="K1372">
        <v>0.1</v>
      </c>
      <c r="L1372">
        <v>1</v>
      </c>
      <c r="M1372">
        <v>5.4</v>
      </c>
      <c r="N1372">
        <f t="shared" si="86"/>
        <v>5121.58</v>
      </c>
      <c r="O1372">
        <f t="shared" ref="O1372:O1435" si="88">10000-N1372</f>
        <v>4878.42</v>
      </c>
      <c r="P1372">
        <f t="shared" ref="P1372:P1435" si="89">O1372/833.333333333333</f>
        <v>5.8541040000000022</v>
      </c>
      <c r="Q1372" s="4">
        <v>28013</v>
      </c>
      <c r="R1372" s="5">
        <v>33.936633999999998</v>
      </c>
      <c r="S1372" s="5">
        <v>-89.337114</v>
      </c>
      <c r="T1372">
        <v>9</v>
      </c>
      <c r="U1372">
        <v>0.16363070990953554</v>
      </c>
      <c r="V1372">
        <v>14903</v>
      </c>
      <c r="W1372">
        <v>14841</v>
      </c>
      <c r="X1372">
        <v>14789</v>
      </c>
      <c r="Y1372">
        <v>14626</v>
      </c>
      <c r="Z1372">
        <v>7388</v>
      </c>
      <c r="AA1372">
        <v>27173</v>
      </c>
      <c r="AB1372">
        <v>4904.8789999999999</v>
      </c>
      <c r="AC1372">
        <v>31098</v>
      </c>
      <c r="AD1372">
        <v>1</v>
      </c>
      <c r="AE1372">
        <v>6.7617824058421801E-5</v>
      </c>
      <c r="AF1372">
        <v>7</v>
      </c>
      <c r="AG1372">
        <v>621</v>
      </c>
      <c r="AH1372">
        <v>1.1272141706924315E-2</v>
      </c>
      <c r="AI1372" s="3">
        <v>175418</v>
      </c>
      <c r="AJ1372" s="3">
        <v>375406.41331100004</v>
      </c>
      <c r="AK1372">
        <v>120</v>
      </c>
      <c r="AL1372">
        <v>376320</v>
      </c>
      <c r="AM1372">
        <v>173040</v>
      </c>
      <c r="AN1372">
        <v>61308</v>
      </c>
      <c r="AO1372">
        <v>234348</v>
      </c>
      <c r="AP1372">
        <v>2</v>
      </c>
      <c r="AQ1372">
        <v>0</v>
      </c>
      <c r="AR1372">
        <v>2</v>
      </c>
      <c r="AS1372">
        <v>0.13476180850347011</v>
      </c>
      <c r="AT1372">
        <v>2</v>
      </c>
      <c r="AU1372">
        <v>13</v>
      </c>
      <c r="AV1372">
        <f t="shared" si="87"/>
        <v>15</v>
      </c>
      <c r="AW1372">
        <v>9281</v>
      </c>
      <c r="AX1372">
        <v>0.65999999999999992</v>
      </c>
      <c r="AY1372">
        <v>655896273.81225705</v>
      </c>
      <c r="AZ1372">
        <v>655896.2738122571</v>
      </c>
      <c r="BA1372">
        <v>43765.780029621601</v>
      </c>
      <c r="BB1372">
        <v>0.22848901569289501</v>
      </c>
      <c r="BC1372">
        <v>4389</v>
      </c>
      <c r="BD1372">
        <v>5183</v>
      </c>
      <c r="BE1372">
        <v>-794</v>
      </c>
      <c r="BF1372">
        <v>-5.3277863517412601E-2</v>
      </c>
      <c r="BG1372">
        <v>201652</v>
      </c>
      <c r="BH1372">
        <v>13.635269457028873</v>
      </c>
      <c r="BI1372">
        <v>2644</v>
      </c>
      <c r="BJ1372">
        <v>13</v>
      </c>
      <c r="BK1372">
        <v>1</v>
      </c>
      <c r="BL1372">
        <v>3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14422</v>
      </c>
      <c r="BU1372">
        <v>0.63</v>
      </c>
      <c r="BV1372">
        <v>0.63170179999999998</v>
      </c>
      <c r="BW1372">
        <v>60</v>
      </c>
      <c r="BX1372">
        <v>1.3174319999999999</v>
      </c>
      <c r="BY1372">
        <v>-0.1759973</v>
      </c>
      <c r="BZ1372">
        <v>17</v>
      </c>
      <c r="CA1372">
        <v>1</v>
      </c>
      <c r="CB1372">
        <v>3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14745</v>
      </c>
      <c r="CK1372">
        <v>1.5598507968802986</v>
      </c>
      <c r="CL1372">
        <v>0.69786729857819907</v>
      </c>
      <c r="CM1372">
        <v>65</v>
      </c>
      <c r="CN1372">
        <v>7.7727176349716959E-2</v>
      </c>
      <c r="CO1372">
        <v>833</v>
      </c>
      <c r="CP1372">
        <v>-6.1076875500000002E-2</v>
      </c>
      <c r="CQ1372">
        <v>-1.36464294E-2</v>
      </c>
      <c r="CR1372">
        <v>11727</v>
      </c>
      <c r="CS1372">
        <v>0.79900000000000004</v>
      </c>
      <c r="CT1372">
        <v>11237</v>
      </c>
      <c r="CU1372">
        <v>0.7224166083500001</v>
      </c>
      <c r="CV1372">
        <v>1</v>
      </c>
      <c r="CW1372">
        <v>3</v>
      </c>
      <c r="CX1372">
        <v>3</v>
      </c>
      <c r="CY1372">
        <v>1165</v>
      </c>
      <c r="CZ1372">
        <v>876</v>
      </c>
      <c r="DA1372" s="2">
        <v>5642</v>
      </c>
      <c r="DB1372" s="2">
        <v>825</v>
      </c>
      <c r="DC1372" s="2">
        <v>61.08</v>
      </c>
      <c r="DD1372" s="2">
        <v>4688</v>
      </c>
      <c r="DE1372">
        <v>244</v>
      </c>
      <c r="DF1372">
        <v>61</v>
      </c>
      <c r="DG1372">
        <v>20.36</v>
      </c>
      <c r="DH1372">
        <v>20.36</v>
      </c>
      <c r="DI1372" s="2">
        <v>6.79</v>
      </c>
      <c r="DJ1372">
        <v>0.23</v>
      </c>
      <c r="DK1372">
        <v>0.94301040942206615</v>
      </c>
      <c r="DL1372">
        <v>1.6103059581320451E-3</v>
      </c>
      <c r="DM1372">
        <v>0</v>
      </c>
      <c r="DN1372">
        <v>101.2</v>
      </c>
      <c r="DO1372">
        <v>0.27200000000000002</v>
      </c>
      <c r="DP1372">
        <v>23769.579999999994</v>
      </c>
      <c r="DQ1372" s="2">
        <v>0</v>
      </c>
      <c r="DR1372" s="2">
        <v>258.11013778</v>
      </c>
      <c r="DS1372">
        <v>6.8588188840800379E-4</v>
      </c>
      <c r="DT1372">
        <v>5.2470933306492498</v>
      </c>
      <c r="DU1372">
        <v>1974586.1621899256</v>
      </c>
      <c r="DV1372">
        <v>1</v>
      </c>
    </row>
    <row r="1373" spans="1:126" x14ac:dyDescent="0.15">
      <c r="A1373" t="s">
        <v>349</v>
      </c>
      <c r="B1373" t="s">
        <v>282</v>
      </c>
      <c r="C1373">
        <v>28</v>
      </c>
      <c r="D1373">
        <v>15</v>
      </c>
      <c r="E1373" t="s">
        <v>2407</v>
      </c>
      <c r="F1373">
        <v>28015</v>
      </c>
      <c r="G1373" t="s">
        <v>6357</v>
      </c>
      <c r="H1373">
        <v>65.400000000000006</v>
      </c>
      <c r="I1373">
        <v>32.5</v>
      </c>
      <c r="J1373">
        <v>0.1</v>
      </c>
      <c r="K1373">
        <v>0.2</v>
      </c>
      <c r="L1373">
        <v>0.8</v>
      </c>
      <c r="M1373">
        <v>1</v>
      </c>
      <c r="N1373">
        <f t="shared" si="86"/>
        <v>5335.1000000000013</v>
      </c>
      <c r="O1373">
        <f t="shared" si="88"/>
        <v>4664.8999999999987</v>
      </c>
      <c r="P1373">
        <f t="shared" si="89"/>
        <v>5.5978800000000009</v>
      </c>
      <c r="Q1373" s="4">
        <v>28015</v>
      </c>
      <c r="R1373" s="5">
        <v>33.440795000000001</v>
      </c>
      <c r="S1373" s="5">
        <v>-89.918886999999998</v>
      </c>
      <c r="T1373">
        <v>9</v>
      </c>
      <c r="U1373">
        <v>0.18282691759512706</v>
      </c>
      <c r="V1373">
        <v>10553</v>
      </c>
      <c r="W1373">
        <v>10418</v>
      </c>
      <c r="X1373">
        <v>10338</v>
      </c>
      <c r="Y1373">
        <v>10202</v>
      </c>
      <c r="Z1373">
        <v>5230</v>
      </c>
      <c r="AA1373">
        <v>28001</v>
      </c>
      <c r="AB1373">
        <v>3522.6749999999997</v>
      </c>
      <c r="AC1373">
        <v>37289</v>
      </c>
      <c r="AD1373">
        <v>1</v>
      </c>
      <c r="AE1373">
        <v>9.6730508802476297E-5</v>
      </c>
      <c r="AF1373">
        <v>9</v>
      </c>
      <c r="AG1373">
        <v>503</v>
      </c>
      <c r="AH1373">
        <v>1.7892644135188866E-2</v>
      </c>
      <c r="AI1373" s="3">
        <v>168967</v>
      </c>
      <c r="AJ1373" s="3">
        <v>402074.63677399</v>
      </c>
      <c r="AK1373">
        <v>160</v>
      </c>
      <c r="AL1373">
        <v>406137.60000000003</v>
      </c>
      <c r="AM1373">
        <v>376129</v>
      </c>
      <c r="AN1373">
        <v>38226</v>
      </c>
      <c r="AO1373">
        <v>414355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3</v>
      </c>
      <c r="AV1373">
        <f t="shared" si="87"/>
        <v>3</v>
      </c>
      <c r="AW1373">
        <v>1617</v>
      </c>
      <c r="AX1373">
        <v>0.16000000000000003</v>
      </c>
      <c r="AY1373">
        <v>162434740.587843</v>
      </c>
      <c r="AZ1373">
        <v>162434.740587843</v>
      </c>
      <c r="BA1373">
        <v>15113.4182356295</v>
      </c>
      <c r="BB1373">
        <v>0.66166368481917959</v>
      </c>
      <c r="BC1373">
        <v>6227</v>
      </c>
      <c r="BD1373">
        <v>3873</v>
      </c>
      <c r="BE1373">
        <v>2354</v>
      </c>
      <c r="BF1373">
        <v>0.22306453141286839</v>
      </c>
      <c r="BG1373">
        <v>70636</v>
      </c>
      <c r="BH1373">
        <v>6.8326562197717156</v>
      </c>
      <c r="BI1373">
        <v>1763</v>
      </c>
      <c r="BJ1373">
        <v>5</v>
      </c>
      <c r="BK1373">
        <v>1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10278</v>
      </c>
      <c r="BU1373">
        <v>0.57999999999999996</v>
      </c>
      <c r="BV1373">
        <v>0.72303030000000001</v>
      </c>
      <c r="BW1373">
        <v>49</v>
      </c>
      <c r="BX1373">
        <v>0.68106639999999996</v>
      </c>
      <c r="BY1373">
        <v>-9.2011099999999998E-2</v>
      </c>
      <c r="BZ1373">
        <v>7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10255</v>
      </c>
      <c r="CK1373">
        <v>0.87762067284251577</v>
      </c>
      <c r="CL1373">
        <v>0.7005728983982229</v>
      </c>
      <c r="CM1373">
        <v>32</v>
      </c>
      <c r="CN1373">
        <v>-0.72851562560507432</v>
      </c>
      <c r="CO1373">
        <v>725</v>
      </c>
      <c r="CP1373">
        <v>0.87387236199999996</v>
      </c>
      <c r="CQ1373">
        <v>0.18739760499999999</v>
      </c>
      <c r="CR1373">
        <v>8123</v>
      </c>
      <c r="CS1373">
        <v>0.79700000000000004</v>
      </c>
      <c r="CT1373">
        <v>8094</v>
      </c>
      <c r="CU1373">
        <v>0.75902777777999997</v>
      </c>
      <c r="CW1373">
        <v>2</v>
      </c>
      <c r="CX1373">
        <v>2</v>
      </c>
      <c r="CY1373">
        <v>289</v>
      </c>
      <c r="CZ1373">
        <v>728</v>
      </c>
      <c r="DA1373" s="2">
        <v>2800</v>
      </c>
      <c r="DB1373" s="2">
        <v>735</v>
      </c>
      <c r="DC1373" s="2">
        <v>38.520000000000003</v>
      </c>
      <c r="DD1373" s="2">
        <v>3639</v>
      </c>
      <c r="DE1373">
        <v>217</v>
      </c>
      <c r="DF1373">
        <v>132</v>
      </c>
      <c r="DH1373">
        <v>19.260000000000002</v>
      </c>
      <c r="DJ1373">
        <v>-1.02</v>
      </c>
      <c r="DK1373">
        <v>0.93671545331336892</v>
      </c>
      <c r="DL1373">
        <v>0</v>
      </c>
      <c r="DM1373">
        <v>0</v>
      </c>
      <c r="DN1373">
        <v>84</v>
      </c>
      <c r="DO1373">
        <v>0.20800000000000002</v>
      </c>
      <c r="DP1373">
        <v>15848.46</v>
      </c>
      <c r="DQ1373" s="2">
        <v>0</v>
      </c>
      <c r="DR1373" s="2">
        <v>1055.4514277600001</v>
      </c>
      <c r="DS1373">
        <v>2.0470463069733017E-3</v>
      </c>
      <c r="DT1373">
        <v>5.7249543327774299</v>
      </c>
      <c r="DU1373">
        <v>2325119.2128238268</v>
      </c>
      <c r="DV1373">
        <v>1</v>
      </c>
    </row>
    <row r="1374" spans="1:126" x14ac:dyDescent="0.15">
      <c r="A1374" t="s">
        <v>349</v>
      </c>
      <c r="B1374" t="s">
        <v>1433</v>
      </c>
      <c r="C1374">
        <v>28</v>
      </c>
      <c r="D1374">
        <v>17</v>
      </c>
      <c r="E1374" t="s">
        <v>2408</v>
      </c>
      <c r="F1374">
        <v>28017</v>
      </c>
      <c r="G1374" t="s">
        <v>6358</v>
      </c>
      <c r="H1374">
        <v>53.2</v>
      </c>
      <c r="I1374">
        <v>41.9</v>
      </c>
      <c r="J1374">
        <v>0.1</v>
      </c>
      <c r="K1374">
        <v>0.2</v>
      </c>
      <c r="L1374">
        <v>0.8</v>
      </c>
      <c r="M1374">
        <v>3.7</v>
      </c>
      <c r="N1374">
        <f t="shared" ref="N1374:N1437" si="90">H1374^2+I1374^2+J1374^2+K1374^2+L1374^2+M1374^2</f>
        <v>4600.2300000000005</v>
      </c>
      <c r="O1374">
        <f t="shared" si="88"/>
        <v>5399.7699999999995</v>
      </c>
      <c r="P1374">
        <f t="shared" si="89"/>
        <v>6.4797240000000018</v>
      </c>
      <c r="Q1374" s="4">
        <v>28017</v>
      </c>
      <c r="R1374" s="5">
        <v>33.921653999999997</v>
      </c>
      <c r="S1374" s="5">
        <v>-88.945808</v>
      </c>
      <c r="T1374">
        <v>7</v>
      </c>
      <c r="U1374">
        <v>0.18985946475859122</v>
      </c>
      <c r="V1374">
        <v>17458</v>
      </c>
      <c r="W1374">
        <v>17376</v>
      </c>
      <c r="X1374">
        <v>17391</v>
      </c>
      <c r="Y1374">
        <v>17384</v>
      </c>
      <c r="Z1374">
        <v>8714</v>
      </c>
      <c r="AA1374">
        <v>28003</v>
      </c>
      <c r="AB1374">
        <v>5835.826</v>
      </c>
      <c r="AC1374">
        <v>30926</v>
      </c>
      <c r="AD1374">
        <v>0</v>
      </c>
      <c r="AE1374">
        <v>0</v>
      </c>
      <c r="AF1374">
        <v>10</v>
      </c>
      <c r="AG1374">
        <v>575</v>
      </c>
      <c r="AH1374">
        <v>1.7391304347826087E-2</v>
      </c>
      <c r="AI1374" s="3">
        <v>165942</v>
      </c>
      <c r="AJ1374" s="3">
        <v>321139.94693361502</v>
      </c>
      <c r="AK1374">
        <v>135</v>
      </c>
      <c r="AL1374">
        <v>322752</v>
      </c>
      <c r="AM1374">
        <v>291052</v>
      </c>
      <c r="AN1374">
        <v>40110</v>
      </c>
      <c r="AO1374">
        <v>331162</v>
      </c>
      <c r="AP1374">
        <v>1</v>
      </c>
      <c r="AQ1374">
        <v>0</v>
      </c>
      <c r="AR1374">
        <v>1</v>
      </c>
      <c r="AS1374">
        <v>5.7550644567219152E-2</v>
      </c>
      <c r="AT1374">
        <v>1</v>
      </c>
      <c r="AU1374">
        <v>37</v>
      </c>
      <c r="AV1374">
        <f t="shared" si="87"/>
        <v>38</v>
      </c>
      <c r="AW1374">
        <v>6740</v>
      </c>
      <c r="AX1374">
        <v>0.42000000000000004</v>
      </c>
      <c r="AY1374">
        <v>568196291.72349</v>
      </c>
      <c r="AZ1374">
        <v>568196.29172348999</v>
      </c>
      <c r="BA1374">
        <v>28938.388872823001</v>
      </c>
      <c r="BB1374">
        <v>0.34556173959606062</v>
      </c>
      <c r="BC1374">
        <v>5306</v>
      </c>
      <c r="BD1374">
        <v>15625</v>
      </c>
      <c r="BE1374">
        <v>-10319</v>
      </c>
      <c r="BF1374">
        <v>-0.59107572459617364</v>
      </c>
      <c r="BG1374">
        <v>295310</v>
      </c>
      <c r="BH1374">
        <v>16.980622160887815</v>
      </c>
      <c r="BI1374">
        <v>2696</v>
      </c>
      <c r="BJ1374">
        <v>19</v>
      </c>
      <c r="BK1374">
        <v>0</v>
      </c>
      <c r="BL1374">
        <v>2</v>
      </c>
      <c r="BM1374">
        <v>0</v>
      </c>
      <c r="BN1374">
        <v>0</v>
      </c>
      <c r="BO1374">
        <v>1</v>
      </c>
      <c r="BP1374">
        <v>0</v>
      </c>
      <c r="BQ1374">
        <v>1</v>
      </c>
      <c r="BR1374">
        <v>2</v>
      </c>
      <c r="BS1374">
        <v>0</v>
      </c>
      <c r="BT1374">
        <v>18683</v>
      </c>
      <c r="BU1374">
        <v>0.73</v>
      </c>
      <c r="BV1374">
        <v>0.65372399999999997</v>
      </c>
      <c r="BW1374">
        <v>79</v>
      </c>
      <c r="BX1374">
        <v>1.3381149999999999</v>
      </c>
      <c r="BY1374">
        <v>-0.1049715</v>
      </c>
      <c r="BZ1374">
        <v>16</v>
      </c>
      <c r="CA1374">
        <v>0</v>
      </c>
      <c r="CB1374">
        <v>2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2</v>
      </c>
      <c r="CI1374">
        <v>0</v>
      </c>
      <c r="CJ1374">
        <v>17375</v>
      </c>
      <c r="CK1374">
        <v>1.2086330935251797</v>
      </c>
      <c r="CL1374">
        <v>0.66258863866593942</v>
      </c>
      <c r="CM1374">
        <v>60</v>
      </c>
      <c r="CN1374">
        <v>-0.58366043331696549</v>
      </c>
      <c r="CO1374">
        <v>954</v>
      </c>
      <c r="CP1374">
        <v>0.52676554799999997</v>
      </c>
      <c r="CQ1374">
        <v>-0.1759205845</v>
      </c>
      <c r="CR1374">
        <v>13308</v>
      </c>
      <c r="CS1374">
        <v>0.76900000000000002</v>
      </c>
      <c r="CT1374">
        <v>13286</v>
      </c>
      <c r="CU1374">
        <v>0.73877387739</v>
      </c>
      <c r="CV1374">
        <v>4</v>
      </c>
      <c r="CW1374">
        <v>6</v>
      </c>
      <c r="CX1374">
        <v>6</v>
      </c>
      <c r="CY1374">
        <v>497</v>
      </c>
      <c r="CZ1374">
        <v>784</v>
      </c>
      <c r="DA1374" s="2">
        <v>8320</v>
      </c>
      <c r="DB1374" s="2">
        <v>770</v>
      </c>
      <c r="DC1374" s="2">
        <v>46.21</v>
      </c>
      <c r="DD1374" s="2">
        <v>7861</v>
      </c>
      <c r="DE1374">
        <v>212</v>
      </c>
      <c r="DF1374">
        <v>101</v>
      </c>
      <c r="DG1374">
        <v>5.78</v>
      </c>
      <c r="DH1374">
        <v>17.329999999999998</v>
      </c>
      <c r="DI1374" s="2">
        <v>5.78</v>
      </c>
      <c r="DJ1374">
        <v>-0.98</v>
      </c>
      <c r="DK1374">
        <v>0.97816707042219575</v>
      </c>
      <c r="DL1374">
        <v>0</v>
      </c>
      <c r="DM1374">
        <v>0</v>
      </c>
      <c r="DN1374">
        <v>196.9</v>
      </c>
      <c r="DO1374">
        <v>0.58799999999999997</v>
      </c>
      <c r="DP1374">
        <v>23352.85</v>
      </c>
      <c r="DQ1374" s="2">
        <v>26285</v>
      </c>
      <c r="DR1374" s="2">
        <v>434.25021440000006</v>
      </c>
      <c r="DS1374">
        <v>4.5214621874690162E-4</v>
      </c>
      <c r="DT1374">
        <v>5.3728868185486602</v>
      </c>
      <c r="DU1374">
        <v>1734109.9664602173</v>
      </c>
      <c r="DV1374">
        <v>0</v>
      </c>
    </row>
    <row r="1375" spans="1:126" x14ac:dyDescent="0.15">
      <c r="A1375" t="s">
        <v>349</v>
      </c>
      <c r="B1375" t="s">
        <v>126</v>
      </c>
      <c r="C1375">
        <v>28</v>
      </c>
      <c r="D1375">
        <v>19</v>
      </c>
      <c r="E1375" t="s">
        <v>2409</v>
      </c>
      <c r="F1375">
        <v>28019</v>
      </c>
      <c r="G1375" t="s">
        <v>6359</v>
      </c>
      <c r="H1375">
        <v>67.900000000000006</v>
      </c>
      <c r="I1375">
        <v>30.1</v>
      </c>
      <c r="J1375">
        <v>0.1</v>
      </c>
      <c r="K1375">
        <v>0.1</v>
      </c>
      <c r="L1375">
        <v>0.9</v>
      </c>
      <c r="M1375">
        <v>0.9</v>
      </c>
      <c r="N1375">
        <f t="shared" si="90"/>
        <v>5518.0600000000022</v>
      </c>
      <c r="O1375">
        <f t="shared" si="88"/>
        <v>4481.9399999999978</v>
      </c>
      <c r="P1375">
        <f t="shared" si="89"/>
        <v>5.3783279999999989</v>
      </c>
      <c r="Q1375" s="4">
        <v>28019</v>
      </c>
      <c r="R1375" s="5">
        <v>33.345964000000002</v>
      </c>
      <c r="S1375" s="5">
        <v>-89.251332000000005</v>
      </c>
      <c r="T1375">
        <v>9</v>
      </c>
      <c r="U1375">
        <v>0.22371325261874786</v>
      </c>
      <c r="V1375">
        <v>8506</v>
      </c>
      <c r="W1375">
        <v>8399</v>
      </c>
      <c r="X1375">
        <v>8354</v>
      </c>
      <c r="Y1375">
        <v>8367</v>
      </c>
      <c r="Z1375">
        <v>4137</v>
      </c>
      <c r="AA1375">
        <v>28005</v>
      </c>
      <c r="AB1375">
        <v>2730.7750000000005</v>
      </c>
      <c r="AC1375">
        <v>30692</v>
      </c>
      <c r="AD1375">
        <v>1</v>
      </c>
      <c r="AE1375">
        <v>1.1970313622216902E-4</v>
      </c>
      <c r="AF1375">
        <v>10</v>
      </c>
      <c r="AG1375">
        <v>254</v>
      </c>
      <c r="AH1375">
        <v>3.937007874015748E-2</v>
      </c>
      <c r="AI1375" s="3">
        <v>63435</v>
      </c>
      <c r="AJ1375" s="3">
        <v>267636.60084274504</v>
      </c>
      <c r="AK1375">
        <v>119</v>
      </c>
      <c r="AL1375">
        <v>268697.59999999998</v>
      </c>
      <c r="AM1375">
        <v>145523</v>
      </c>
      <c r="AN1375">
        <v>10631</v>
      </c>
      <c r="AO1375">
        <v>156154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8</v>
      </c>
      <c r="AV1375">
        <f t="shared" si="87"/>
        <v>8</v>
      </c>
      <c r="AW1375">
        <v>1245</v>
      </c>
      <c r="AX1375">
        <v>0.16000000000000003</v>
      </c>
      <c r="AY1375">
        <v>314236426.43148297</v>
      </c>
      <c r="AZ1375">
        <v>314236.42643148295</v>
      </c>
      <c r="BA1375">
        <v>32479.724792338198</v>
      </c>
      <c r="BB1375">
        <v>0.30788438214719566</v>
      </c>
      <c r="BC1375">
        <v>14973</v>
      </c>
      <c r="BD1375">
        <v>14947</v>
      </c>
      <c r="BE1375">
        <v>26</v>
      </c>
      <c r="BF1375">
        <v>3.056665882906184E-3</v>
      </c>
      <c r="BG1375">
        <v>95037</v>
      </c>
      <c r="BH1375">
        <v>11.376226957146278</v>
      </c>
      <c r="BI1375">
        <v>1318</v>
      </c>
      <c r="BJ1375">
        <v>8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9023</v>
      </c>
      <c r="BU1375">
        <v>0.68</v>
      </c>
      <c r="BV1375">
        <v>0.59481269999999997</v>
      </c>
      <c r="BW1375">
        <v>33</v>
      </c>
      <c r="BX1375">
        <v>0.99745099999999998</v>
      </c>
      <c r="BY1375">
        <v>-0.72805790000000004</v>
      </c>
      <c r="BZ1375">
        <v>9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8310</v>
      </c>
      <c r="CK1375">
        <v>1.2033694344163659</v>
      </c>
      <c r="CL1375">
        <v>0.6417843196155002</v>
      </c>
      <c r="CM1375">
        <v>26</v>
      </c>
      <c r="CN1375">
        <v>-0.71297019033513098</v>
      </c>
      <c r="CO1375">
        <v>575</v>
      </c>
      <c r="CP1375">
        <v>-0.25347346059999998</v>
      </c>
      <c r="CQ1375">
        <v>0.46839977799999999</v>
      </c>
      <c r="CR1375">
        <v>6479</v>
      </c>
      <c r="CS1375">
        <v>0.78400000000000003</v>
      </c>
      <c r="CT1375">
        <v>6609</v>
      </c>
      <c r="CU1375">
        <v>0.78392376216999993</v>
      </c>
      <c r="CV1375">
        <v>6</v>
      </c>
      <c r="CW1375">
        <v>3</v>
      </c>
      <c r="CX1375">
        <v>2</v>
      </c>
      <c r="CY1375">
        <v>115</v>
      </c>
      <c r="CZ1375">
        <v>356</v>
      </c>
      <c r="DA1375" s="2">
        <v>3588</v>
      </c>
      <c r="DB1375" s="2">
        <v>475</v>
      </c>
      <c r="DC1375" s="2">
        <v>35.840000000000003</v>
      </c>
      <c r="DD1375" s="2">
        <v>2690</v>
      </c>
      <c r="DE1375">
        <v>92</v>
      </c>
      <c r="DF1375">
        <v>17</v>
      </c>
      <c r="DG1375">
        <v>35.840000000000003</v>
      </c>
      <c r="DH1375">
        <v>23.89</v>
      </c>
      <c r="DI1375" s="2">
        <v>11.95</v>
      </c>
      <c r="DJ1375">
        <v>-0.16</v>
      </c>
      <c r="DK1375">
        <v>0.98371561440844957</v>
      </c>
      <c r="DL1375">
        <v>0</v>
      </c>
      <c r="DM1375">
        <v>0</v>
      </c>
      <c r="DN1375">
        <v>53.8</v>
      </c>
      <c r="DO1375">
        <v>0.20300000000000001</v>
      </c>
      <c r="DP1375">
        <v>3941.73</v>
      </c>
      <c r="DQ1375" s="2">
        <v>11683</v>
      </c>
      <c r="DR1375" s="2">
        <v>477.44409958999984</v>
      </c>
      <c r="DS1375">
        <v>1.6618138201159968E-4</v>
      </c>
      <c r="DT1375">
        <v>2.63131266987615</v>
      </c>
      <c r="DU1375">
        <v>707027.39924531372</v>
      </c>
      <c r="DV1375">
        <v>1</v>
      </c>
    </row>
    <row r="1376" spans="1:126" x14ac:dyDescent="0.15">
      <c r="A1376" t="s">
        <v>349</v>
      </c>
      <c r="B1376" t="s">
        <v>1922</v>
      </c>
      <c r="C1376">
        <v>28</v>
      </c>
      <c r="D1376">
        <v>21</v>
      </c>
      <c r="E1376" t="s">
        <v>2410</v>
      </c>
      <c r="F1376">
        <v>28021</v>
      </c>
      <c r="G1376" t="s">
        <v>6360</v>
      </c>
      <c r="H1376">
        <v>14.1</v>
      </c>
      <c r="I1376">
        <v>84</v>
      </c>
      <c r="J1376">
        <v>0.1</v>
      </c>
      <c r="K1376">
        <v>0.4</v>
      </c>
      <c r="L1376">
        <v>0.6</v>
      </c>
      <c r="M1376">
        <v>0.8</v>
      </c>
      <c r="N1376">
        <f t="shared" si="90"/>
        <v>7255.9800000000005</v>
      </c>
      <c r="O1376">
        <f t="shared" si="88"/>
        <v>2744.0199999999995</v>
      </c>
      <c r="P1376">
        <f t="shared" si="89"/>
        <v>3.2928240000000004</v>
      </c>
      <c r="Q1376" s="4">
        <v>28021</v>
      </c>
      <c r="R1376" s="5">
        <v>31.972809999999999</v>
      </c>
      <c r="S1376" s="5">
        <v>-90.915424000000002</v>
      </c>
      <c r="T1376">
        <v>8</v>
      </c>
      <c r="U1376">
        <v>0.12421528575989205</v>
      </c>
      <c r="V1376">
        <v>9681</v>
      </c>
      <c r="W1376">
        <v>9396</v>
      </c>
      <c r="X1376">
        <v>9330</v>
      </c>
      <c r="Y1376">
        <v>9143</v>
      </c>
      <c r="Z1376">
        <v>3961</v>
      </c>
      <c r="AA1376">
        <v>28007</v>
      </c>
      <c r="AB1376">
        <v>2216.1570000000002</v>
      </c>
      <c r="AC1376">
        <v>23259</v>
      </c>
      <c r="AD1376">
        <v>0</v>
      </c>
      <c r="AE1376">
        <v>0</v>
      </c>
      <c r="AF1376">
        <v>8</v>
      </c>
      <c r="AG1376">
        <v>249</v>
      </c>
      <c r="AH1376">
        <v>3.2128514056224897E-2</v>
      </c>
      <c r="AI1376" s="3">
        <v>83092</v>
      </c>
      <c r="AJ1376" s="3">
        <v>311945.35817762499</v>
      </c>
      <c r="AK1376">
        <v>141</v>
      </c>
      <c r="AL1376">
        <v>320921.59999999998</v>
      </c>
      <c r="AM1376">
        <v>306480</v>
      </c>
      <c r="AN1376">
        <v>13464</v>
      </c>
      <c r="AO1376">
        <v>319944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6</v>
      </c>
      <c r="AV1376">
        <f t="shared" si="87"/>
        <v>6</v>
      </c>
      <c r="AW1376">
        <v>174</v>
      </c>
      <c r="AX1376">
        <v>2.0000000000000018E-2</v>
      </c>
      <c r="AY1376">
        <v>447430221.31042999</v>
      </c>
      <c r="AZ1376">
        <v>447430.22131042997</v>
      </c>
      <c r="BA1376">
        <v>37916.234772419099</v>
      </c>
      <c r="BB1376">
        <v>0.26373926788938878</v>
      </c>
      <c r="BC1376">
        <v>112225</v>
      </c>
      <c r="BD1376">
        <v>123396</v>
      </c>
      <c r="BE1376">
        <v>-11171</v>
      </c>
      <c r="BF1376">
        <v>-1.1539097200702406</v>
      </c>
      <c r="BG1376">
        <v>138270</v>
      </c>
      <c r="BH1376">
        <v>14.819935691318328</v>
      </c>
      <c r="BI1376">
        <v>1523</v>
      </c>
      <c r="BJ1376">
        <v>6</v>
      </c>
      <c r="BK1376">
        <v>1</v>
      </c>
      <c r="BL1376">
        <v>2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10755</v>
      </c>
      <c r="BU1376">
        <v>0.45</v>
      </c>
      <c r="BV1376">
        <v>0.66016949999999996</v>
      </c>
      <c r="BW1376">
        <v>48</v>
      </c>
      <c r="BX1376">
        <v>0.83682009999999996</v>
      </c>
      <c r="BY1376">
        <v>-0.2458475</v>
      </c>
      <c r="BZ1376">
        <v>4</v>
      </c>
      <c r="CA1376">
        <v>0</v>
      </c>
      <c r="CB1376">
        <v>2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0</v>
      </c>
      <c r="CJ1376">
        <v>9177</v>
      </c>
      <c r="CK1376">
        <v>0.87174457883840029</v>
      </c>
      <c r="CL1376">
        <v>0.63804537521815008</v>
      </c>
      <c r="CM1376">
        <v>43</v>
      </c>
      <c r="CN1376">
        <v>-0.67551982354844919</v>
      </c>
      <c r="CO1376">
        <v>550</v>
      </c>
      <c r="CP1376">
        <v>-0.99589216010000003</v>
      </c>
      <c r="CQ1376">
        <v>-0.68693955080000002</v>
      </c>
      <c r="CR1376">
        <v>6050</v>
      </c>
      <c r="CS1376">
        <v>0.67</v>
      </c>
      <c r="CT1376">
        <v>7638</v>
      </c>
      <c r="CU1376">
        <v>0.77449969053000001</v>
      </c>
      <c r="CV1376">
        <v>3</v>
      </c>
      <c r="CW1376">
        <v>2</v>
      </c>
      <c r="CX1376">
        <v>3</v>
      </c>
      <c r="CY1376">
        <v>174</v>
      </c>
      <c r="CZ1376">
        <v>343</v>
      </c>
      <c r="DA1376" s="2">
        <v>4879</v>
      </c>
      <c r="DB1376" s="2">
        <v>305</v>
      </c>
      <c r="DC1376" s="2">
        <v>75.650000000000006</v>
      </c>
      <c r="DD1376" s="2">
        <v>8061</v>
      </c>
      <c r="DE1376">
        <v>65</v>
      </c>
      <c r="DF1376">
        <v>162</v>
      </c>
      <c r="DH1376">
        <v>10.81</v>
      </c>
      <c r="DI1376" s="2">
        <v>10.81</v>
      </c>
      <c r="DJ1376">
        <v>-0.35</v>
      </c>
      <c r="DK1376">
        <v>0.90150676358734894</v>
      </c>
      <c r="DL1376">
        <v>0</v>
      </c>
      <c r="DM1376">
        <v>0</v>
      </c>
      <c r="DN1376">
        <v>63.1</v>
      </c>
      <c r="DO1376">
        <v>0.19899999999999998</v>
      </c>
      <c r="DP1376">
        <v>8661.74</v>
      </c>
      <c r="DQ1376" s="2">
        <v>0</v>
      </c>
      <c r="DR1376" s="2">
        <v>6707.5831330500005</v>
      </c>
      <c r="DS1376">
        <v>2.0338568121795794E-2</v>
      </c>
      <c r="DT1376">
        <v>4.3382520028486304</v>
      </c>
      <c r="DU1376">
        <v>1392238.7739573868</v>
      </c>
      <c r="DV1376">
        <v>0</v>
      </c>
    </row>
    <row r="1377" spans="1:126" x14ac:dyDescent="0.15">
      <c r="A1377" t="s">
        <v>349</v>
      </c>
      <c r="B1377" t="s">
        <v>128</v>
      </c>
      <c r="C1377">
        <v>28</v>
      </c>
      <c r="D1377">
        <v>23</v>
      </c>
      <c r="E1377" t="s">
        <v>2411</v>
      </c>
      <c r="F1377">
        <v>28023</v>
      </c>
      <c r="G1377" t="s">
        <v>6361</v>
      </c>
      <c r="H1377">
        <v>63.8</v>
      </c>
      <c r="I1377">
        <v>34.4</v>
      </c>
      <c r="J1377">
        <v>0.4</v>
      </c>
      <c r="K1377">
        <v>0.2</v>
      </c>
      <c r="L1377">
        <v>0.5</v>
      </c>
      <c r="M1377">
        <v>0.8</v>
      </c>
      <c r="N1377">
        <f t="shared" si="90"/>
        <v>5254.8899999999994</v>
      </c>
      <c r="O1377">
        <f t="shared" si="88"/>
        <v>4745.1100000000006</v>
      </c>
      <c r="P1377">
        <f t="shared" si="89"/>
        <v>5.6941320000000024</v>
      </c>
      <c r="Q1377" s="4">
        <v>28023</v>
      </c>
      <c r="R1377" s="5">
        <v>32.045374000000002</v>
      </c>
      <c r="S1377" s="5">
        <v>-88.687976000000006</v>
      </c>
      <c r="T1377">
        <v>9</v>
      </c>
      <c r="U1377">
        <v>0.1838515174889572</v>
      </c>
      <c r="V1377">
        <v>16688</v>
      </c>
      <c r="W1377">
        <v>16509</v>
      </c>
      <c r="X1377">
        <v>16362</v>
      </c>
      <c r="Y1377">
        <v>16023</v>
      </c>
      <c r="Z1377">
        <v>8253</v>
      </c>
      <c r="AA1377">
        <v>28009</v>
      </c>
      <c r="AB1377">
        <v>5867.58</v>
      </c>
      <c r="AC1377">
        <v>35993</v>
      </c>
      <c r="AD1377">
        <v>0</v>
      </c>
      <c r="AE1377">
        <v>0</v>
      </c>
      <c r="AF1377">
        <v>19</v>
      </c>
      <c r="AG1377">
        <v>329</v>
      </c>
      <c r="AH1377">
        <v>5.7750759878419454E-2</v>
      </c>
      <c r="AI1377" s="3">
        <v>56372</v>
      </c>
      <c r="AJ1377" s="3">
        <v>442608.84744231001</v>
      </c>
      <c r="AK1377">
        <v>100</v>
      </c>
      <c r="AL1377">
        <v>443814.40000000002</v>
      </c>
      <c r="AM1377">
        <v>213159</v>
      </c>
      <c r="AN1377">
        <v>19464</v>
      </c>
      <c r="AO1377">
        <v>232623</v>
      </c>
      <c r="AP1377">
        <v>1</v>
      </c>
      <c r="AQ1377">
        <v>0</v>
      </c>
      <c r="AR1377">
        <v>1</v>
      </c>
      <c r="AS1377">
        <v>6.0573020776546124E-2</v>
      </c>
      <c r="AT1377">
        <v>0</v>
      </c>
      <c r="AU1377">
        <v>11</v>
      </c>
      <c r="AV1377">
        <f t="shared" si="87"/>
        <v>11</v>
      </c>
      <c r="AW1377">
        <v>926</v>
      </c>
      <c r="AX1377">
        <v>6.0000000000000053E-2</v>
      </c>
      <c r="AY1377">
        <v>287962005.43802601</v>
      </c>
      <c r="AZ1377">
        <v>287962.00543802598</v>
      </c>
      <c r="BA1377">
        <v>16160.793581591401</v>
      </c>
      <c r="BB1377">
        <v>0.61878149420774109</v>
      </c>
      <c r="BC1377">
        <v>3048</v>
      </c>
      <c r="BD1377">
        <v>1295</v>
      </c>
      <c r="BE1377">
        <v>1753</v>
      </c>
      <c r="BF1377">
        <v>0.10504554170661554</v>
      </c>
      <c r="BG1377">
        <v>199970</v>
      </c>
      <c r="BH1377">
        <v>12.221611049993887</v>
      </c>
      <c r="BI1377">
        <v>3355</v>
      </c>
      <c r="BJ1377">
        <v>21</v>
      </c>
      <c r="BK1377">
        <v>0</v>
      </c>
      <c r="BL1377">
        <v>2</v>
      </c>
      <c r="BM1377">
        <v>0</v>
      </c>
      <c r="BN1377">
        <v>1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17207</v>
      </c>
      <c r="BU1377">
        <v>0.66</v>
      </c>
      <c r="BV1377">
        <v>0.63768230000000004</v>
      </c>
      <c r="BW1377">
        <v>51</v>
      </c>
      <c r="BX1377">
        <v>1.4528970000000001</v>
      </c>
      <c r="BY1377">
        <v>-0.23345050000000001</v>
      </c>
      <c r="BZ1377">
        <v>27</v>
      </c>
      <c r="CA1377">
        <v>0</v>
      </c>
      <c r="CB1377">
        <v>2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16269</v>
      </c>
      <c r="CK1377">
        <v>1.9054643801094104</v>
      </c>
      <c r="CL1377">
        <v>0.61672395755492448</v>
      </c>
      <c r="CM1377">
        <v>50</v>
      </c>
      <c r="CN1377">
        <v>-0.18795844462749736</v>
      </c>
      <c r="CO1377">
        <v>1190</v>
      </c>
      <c r="CP1377">
        <v>2.4031911999999999E-2</v>
      </c>
      <c r="CQ1377">
        <v>0.14160646099999999</v>
      </c>
      <c r="CR1377">
        <v>12546</v>
      </c>
      <c r="CS1377">
        <v>0.79099999999999993</v>
      </c>
      <c r="CT1377">
        <v>13050</v>
      </c>
      <c r="CU1377">
        <v>0.78425594611999994</v>
      </c>
      <c r="CV1377">
        <v>2</v>
      </c>
      <c r="CW1377">
        <v>3</v>
      </c>
      <c r="CX1377">
        <v>5</v>
      </c>
      <c r="CY1377">
        <v>118</v>
      </c>
      <c r="CZ1377">
        <v>470</v>
      </c>
      <c r="DA1377" s="2">
        <v>5137</v>
      </c>
      <c r="DB1377" s="2">
        <v>725</v>
      </c>
      <c r="DC1377" s="2">
        <v>12.18</v>
      </c>
      <c r="DD1377" s="2">
        <v>5858</v>
      </c>
      <c r="DE1377">
        <v>136</v>
      </c>
      <c r="DF1377">
        <v>58</v>
      </c>
      <c r="DG1377">
        <v>6.09</v>
      </c>
      <c r="DH1377">
        <v>18.28</v>
      </c>
      <c r="DI1377" s="2">
        <v>12.18</v>
      </c>
      <c r="DJ1377">
        <v>0.42</v>
      </c>
      <c r="DK1377">
        <v>0.99049173348470876</v>
      </c>
      <c r="DL1377">
        <v>0</v>
      </c>
      <c r="DM1377">
        <v>0</v>
      </c>
      <c r="DN1377">
        <v>59.5</v>
      </c>
      <c r="DO1377">
        <v>0.13600000000000001</v>
      </c>
      <c r="DP1377">
        <v>6522.98</v>
      </c>
      <c r="DQ1377" s="2">
        <v>0</v>
      </c>
      <c r="DR1377" s="2">
        <v>0</v>
      </c>
      <c r="DS1377">
        <v>0</v>
      </c>
      <c r="DT1377">
        <v>2.5829815896466002</v>
      </c>
      <c r="DU1377">
        <v>1146364.4244200522</v>
      </c>
      <c r="DV1377">
        <v>0</v>
      </c>
    </row>
    <row r="1378" spans="1:126" x14ac:dyDescent="0.15">
      <c r="A1378" t="s">
        <v>349</v>
      </c>
      <c r="B1378" t="s">
        <v>130</v>
      </c>
      <c r="C1378">
        <v>28</v>
      </c>
      <c r="D1378">
        <v>25</v>
      </c>
      <c r="E1378" t="s">
        <v>2412</v>
      </c>
      <c r="F1378">
        <v>28025</v>
      </c>
      <c r="G1378" t="s">
        <v>6362</v>
      </c>
      <c r="H1378">
        <v>40.1</v>
      </c>
      <c r="I1378">
        <v>58</v>
      </c>
      <c r="J1378">
        <v>0.1</v>
      </c>
      <c r="K1378">
        <v>0.2</v>
      </c>
      <c r="L1378">
        <v>0.5</v>
      </c>
      <c r="M1378">
        <v>1</v>
      </c>
      <c r="N1378">
        <f t="shared" si="90"/>
        <v>4973.3100000000004</v>
      </c>
      <c r="O1378">
        <f t="shared" si="88"/>
        <v>5026.6899999999996</v>
      </c>
      <c r="P1378">
        <f t="shared" si="89"/>
        <v>6.0320280000000013</v>
      </c>
      <c r="Q1378" s="4">
        <v>28025</v>
      </c>
      <c r="R1378" s="5">
        <v>33.661732999999998</v>
      </c>
      <c r="S1378" s="5">
        <v>-88.783326000000002</v>
      </c>
      <c r="T1378">
        <v>7</v>
      </c>
      <c r="U1378">
        <v>6.7597479552706202E-2</v>
      </c>
      <c r="V1378">
        <v>20633</v>
      </c>
      <c r="W1378">
        <v>20414</v>
      </c>
      <c r="X1378">
        <v>20279</v>
      </c>
      <c r="Y1378">
        <v>19989</v>
      </c>
      <c r="Z1378">
        <v>10184</v>
      </c>
      <c r="AA1378">
        <v>28011</v>
      </c>
      <c r="AB1378">
        <v>7364.8099999999995</v>
      </c>
      <c r="AC1378">
        <v>31669</v>
      </c>
      <c r="AD1378">
        <v>1</v>
      </c>
      <c r="AE1378">
        <v>4.9312096257211896E-5</v>
      </c>
      <c r="AF1378">
        <v>12</v>
      </c>
      <c r="AG1378">
        <v>420</v>
      </c>
      <c r="AH1378">
        <v>2.8571428571428571E-2</v>
      </c>
      <c r="AI1378" s="3">
        <v>130092</v>
      </c>
      <c r="AJ1378" s="3">
        <v>262441.82189526001</v>
      </c>
      <c r="AK1378">
        <v>130</v>
      </c>
      <c r="AL1378">
        <v>266272</v>
      </c>
      <c r="AM1378">
        <v>215112</v>
      </c>
      <c r="AN1378">
        <v>27947</v>
      </c>
      <c r="AO1378">
        <v>243059</v>
      </c>
      <c r="AP1378">
        <v>2</v>
      </c>
      <c r="AQ1378">
        <v>0</v>
      </c>
      <c r="AR1378">
        <v>2</v>
      </c>
      <c r="AS1378">
        <v>9.797198001371607E-2</v>
      </c>
      <c r="AT1378">
        <v>3</v>
      </c>
      <c r="AU1378">
        <v>15</v>
      </c>
      <c r="AV1378">
        <f t="shared" si="87"/>
        <v>18</v>
      </c>
      <c r="AW1378">
        <v>12198</v>
      </c>
      <c r="AX1378">
        <v>0.62</v>
      </c>
      <c r="AY1378">
        <v>332250795.51820898</v>
      </c>
      <c r="AZ1378">
        <v>332250.79551820899</v>
      </c>
      <c r="BA1378">
        <v>15136.774497078901</v>
      </c>
      <c r="BB1378">
        <v>0.66064272820671299</v>
      </c>
      <c r="BC1378">
        <v>3469</v>
      </c>
      <c r="BD1378">
        <v>0</v>
      </c>
      <c r="BE1378">
        <v>3469</v>
      </c>
      <c r="BF1378">
        <v>0.16812872582755781</v>
      </c>
      <c r="BG1378">
        <v>274811</v>
      </c>
      <c r="BH1378">
        <v>13.551506484540658</v>
      </c>
      <c r="BI1378">
        <v>2787</v>
      </c>
      <c r="BJ1378">
        <v>23</v>
      </c>
      <c r="BK1378">
        <v>0</v>
      </c>
      <c r="BL1378">
        <v>1</v>
      </c>
      <c r="BM1378">
        <v>0</v>
      </c>
      <c r="BN1378">
        <v>0</v>
      </c>
      <c r="BO1378">
        <v>2</v>
      </c>
      <c r="BP1378">
        <v>0</v>
      </c>
      <c r="BQ1378">
        <v>0</v>
      </c>
      <c r="BR1378">
        <v>2</v>
      </c>
      <c r="BS1378">
        <v>0</v>
      </c>
      <c r="BT1378">
        <v>20722</v>
      </c>
      <c r="BU1378">
        <v>0.75</v>
      </c>
      <c r="BV1378">
        <v>0.71372500000000005</v>
      </c>
      <c r="BW1378">
        <v>98</v>
      </c>
      <c r="BX1378">
        <v>1.351221</v>
      </c>
      <c r="BY1378">
        <v>0.27277230000000002</v>
      </c>
      <c r="BZ1378">
        <v>23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2</v>
      </c>
      <c r="CI1378">
        <v>0</v>
      </c>
      <c r="CJ1378">
        <v>20143</v>
      </c>
      <c r="CK1378">
        <v>1.3404160254182593</v>
      </c>
      <c r="CL1378">
        <v>0.74224039686263998</v>
      </c>
      <c r="CM1378">
        <v>82</v>
      </c>
      <c r="CN1378">
        <v>-3.7450366786681809E-2</v>
      </c>
      <c r="CO1378">
        <v>1710.0000000000002</v>
      </c>
      <c r="CP1378">
        <v>0.40687523399999997</v>
      </c>
      <c r="CQ1378">
        <v>-0.57008833950000004</v>
      </c>
      <c r="CR1378">
        <v>14308</v>
      </c>
      <c r="CS1378">
        <v>0.71900000000000008</v>
      </c>
      <c r="CT1378">
        <v>16073</v>
      </c>
      <c r="CU1378">
        <v>0.7713468495000001</v>
      </c>
      <c r="CV1378">
        <v>27</v>
      </c>
      <c r="CW1378">
        <v>3</v>
      </c>
      <c r="CX1378">
        <v>10</v>
      </c>
      <c r="CY1378">
        <v>495</v>
      </c>
      <c r="CZ1378">
        <v>572</v>
      </c>
      <c r="DA1378" s="2">
        <v>8733</v>
      </c>
      <c r="DB1378" s="2">
        <v>1350</v>
      </c>
      <c r="DC1378" s="2">
        <v>29.4</v>
      </c>
      <c r="DD1378" s="2">
        <v>12066</v>
      </c>
      <c r="DE1378">
        <v>159</v>
      </c>
      <c r="DF1378">
        <v>144</v>
      </c>
      <c r="DG1378">
        <v>9.8000000000000007</v>
      </c>
      <c r="DH1378">
        <v>4.9000000000000004</v>
      </c>
      <c r="DJ1378">
        <v>-0.36</v>
      </c>
      <c r="DK1378">
        <v>0.98099806290932567</v>
      </c>
      <c r="DL1378">
        <v>0</v>
      </c>
      <c r="DM1378">
        <v>0</v>
      </c>
      <c r="DN1378">
        <v>155.1</v>
      </c>
      <c r="DO1378">
        <v>0.59099999999999997</v>
      </c>
      <c r="DP1378">
        <v>16298.83</v>
      </c>
      <c r="DQ1378" s="2">
        <v>0</v>
      </c>
      <c r="DR1378" s="2">
        <v>218.92136382999999</v>
      </c>
      <c r="DS1378">
        <v>8.2217192880212713E-4</v>
      </c>
      <c r="DT1378">
        <v>4.4979273574049703</v>
      </c>
      <c r="DU1378">
        <v>1197672.1133109361</v>
      </c>
      <c r="DV1378">
        <v>1</v>
      </c>
    </row>
    <row r="1379" spans="1:126" x14ac:dyDescent="0.15">
      <c r="A1379" t="s">
        <v>349</v>
      </c>
      <c r="B1379" t="s">
        <v>2413</v>
      </c>
      <c r="C1379">
        <v>28</v>
      </c>
      <c r="D1379">
        <v>27</v>
      </c>
      <c r="E1379" t="s">
        <v>2414</v>
      </c>
      <c r="F1379">
        <v>28027</v>
      </c>
      <c r="G1379" t="s">
        <v>6363</v>
      </c>
      <c r="H1379">
        <v>22.6</v>
      </c>
      <c r="I1379">
        <v>75.3</v>
      </c>
      <c r="J1379">
        <v>0.1</v>
      </c>
      <c r="K1379">
        <v>0.4</v>
      </c>
      <c r="L1379">
        <v>0.4</v>
      </c>
      <c r="M1379">
        <v>1.1000000000000001</v>
      </c>
      <c r="N1379">
        <f t="shared" si="90"/>
        <v>6182.3899999999994</v>
      </c>
      <c r="O1379">
        <f t="shared" si="88"/>
        <v>3817.6100000000006</v>
      </c>
      <c r="P1379">
        <f t="shared" si="89"/>
        <v>4.581132000000002</v>
      </c>
      <c r="Q1379" s="4">
        <v>28027</v>
      </c>
      <c r="R1379" s="5">
        <v>34.228670000000001</v>
      </c>
      <c r="S1379" s="5">
        <v>-90.603165000000004</v>
      </c>
      <c r="T1379">
        <v>7</v>
      </c>
      <c r="U1379">
        <v>0.10342946609816264</v>
      </c>
      <c r="V1379">
        <v>26099</v>
      </c>
      <c r="W1379">
        <v>25527</v>
      </c>
      <c r="X1379">
        <v>25254</v>
      </c>
      <c r="Y1379">
        <v>24481</v>
      </c>
      <c r="Z1379">
        <v>12044</v>
      </c>
      <c r="AA1379">
        <v>28013</v>
      </c>
      <c r="AB1379">
        <v>8690.777</v>
      </c>
      <c r="AC1379">
        <v>28851</v>
      </c>
      <c r="AD1379">
        <v>1</v>
      </c>
      <c r="AE1379">
        <v>3.959768749505029E-5</v>
      </c>
      <c r="AF1379">
        <v>11</v>
      </c>
      <c r="AG1379">
        <v>273</v>
      </c>
      <c r="AH1379">
        <v>4.0293040293040296E-2</v>
      </c>
      <c r="AI1379" s="3">
        <v>260961</v>
      </c>
      <c r="AJ1379" s="3">
        <v>353562.37826095003</v>
      </c>
      <c r="AK1379">
        <v>343</v>
      </c>
      <c r="AL1379">
        <v>373235.19999999995</v>
      </c>
      <c r="AM1379">
        <v>253432</v>
      </c>
      <c r="AN1379">
        <v>110906</v>
      </c>
      <c r="AO1379">
        <v>364338</v>
      </c>
      <c r="AP1379">
        <v>2</v>
      </c>
      <c r="AQ1379">
        <v>0</v>
      </c>
      <c r="AR1379">
        <v>2</v>
      </c>
      <c r="AS1379">
        <v>7.8348415403298469E-2</v>
      </c>
      <c r="AT1379">
        <v>2</v>
      </c>
      <c r="AU1379">
        <v>16</v>
      </c>
      <c r="AV1379">
        <f t="shared" si="87"/>
        <v>18</v>
      </c>
      <c r="AW1379">
        <v>17504</v>
      </c>
      <c r="AX1379">
        <v>0.73</v>
      </c>
      <c r="AY1379">
        <v>173589581.14025399</v>
      </c>
      <c r="AZ1379">
        <v>173589.58114025398</v>
      </c>
      <c r="BA1379">
        <v>5657.9335601282</v>
      </c>
      <c r="BB1379">
        <v>1.7674297327332729</v>
      </c>
      <c r="BC1379">
        <v>39665</v>
      </c>
      <c r="BD1379">
        <v>1877</v>
      </c>
      <c r="BE1379">
        <v>37788</v>
      </c>
      <c r="BF1379">
        <v>1.4478715659603816</v>
      </c>
      <c r="BG1379">
        <v>509879</v>
      </c>
      <c r="BH1379">
        <v>20.190029302288746</v>
      </c>
      <c r="BI1379">
        <v>2603</v>
      </c>
      <c r="BJ1379">
        <v>13</v>
      </c>
      <c r="BK1379">
        <v>3</v>
      </c>
      <c r="BL1379">
        <v>1</v>
      </c>
      <c r="BM1379">
        <v>0</v>
      </c>
      <c r="BN1379">
        <v>0</v>
      </c>
      <c r="BO1379">
        <v>1</v>
      </c>
      <c r="BP1379">
        <v>0</v>
      </c>
      <c r="BQ1379">
        <v>1</v>
      </c>
      <c r="BR1379">
        <v>2</v>
      </c>
      <c r="BS1379">
        <v>0</v>
      </c>
      <c r="BT1379">
        <v>26936</v>
      </c>
      <c r="BU1379">
        <v>0.63</v>
      </c>
      <c r="BV1379">
        <v>0.55735460000000003</v>
      </c>
      <c r="BW1379">
        <v>153</v>
      </c>
      <c r="BX1379">
        <v>0.77962580000000004</v>
      </c>
      <c r="BY1379">
        <v>-0.76260410000000001</v>
      </c>
      <c r="BZ1379">
        <v>15</v>
      </c>
      <c r="CA1379">
        <v>2</v>
      </c>
      <c r="CB1379">
        <v>1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2</v>
      </c>
      <c r="CI1379">
        <v>0</v>
      </c>
      <c r="CJ1379">
        <v>24909</v>
      </c>
      <c r="CK1379">
        <v>0.92336103416435822</v>
      </c>
      <c r="CL1379">
        <v>0.61524553831797502</v>
      </c>
      <c r="CM1379">
        <v>116</v>
      </c>
      <c r="CN1379">
        <v>-0.79140397737893631</v>
      </c>
      <c r="CO1379">
        <v>2079</v>
      </c>
      <c r="CP1379">
        <v>-1.2952531651000001</v>
      </c>
      <c r="CQ1379">
        <v>-0.83958171240000001</v>
      </c>
      <c r="CR1379">
        <v>16170</v>
      </c>
      <c r="CS1379">
        <v>0.66900000000000004</v>
      </c>
      <c r="CT1379">
        <v>20775</v>
      </c>
      <c r="CU1379">
        <v>0.77611836620999997</v>
      </c>
      <c r="CV1379">
        <v>62</v>
      </c>
      <c r="CW1379">
        <v>11</v>
      </c>
      <c r="CX1379">
        <v>17</v>
      </c>
      <c r="CY1379">
        <v>690</v>
      </c>
      <c r="CZ1379">
        <v>381</v>
      </c>
      <c r="DA1379" s="2">
        <v>11685</v>
      </c>
      <c r="DB1379" s="2">
        <v>1195</v>
      </c>
      <c r="DC1379" s="2">
        <v>99.28</v>
      </c>
      <c r="DD1379" s="2">
        <v>19547</v>
      </c>
      <c r="DE1379">
        <v>65</v>
      </c>
      <c r="DF1379">
        <v>55</v>
      </c>
      <c r="DG1379">
        <v>23.83</v>
      </c>
      <c r="DH1379">
        <v>3.97</v>
      </c>
      <c r="DI1379" s="2">
        <v>11.91</v>
      </c>
      <c r="DJ1379">
        <v>-0.65</v>
      </c>
      <c r="DK1379">
        <v>0.4796463839424282</v>
      </c>
      <c r="DL1379">
        <v>0</v>
      </c>
      <c r="DM1379">
        <v>0</v>
      </c>
      <c r="DN1379">
        <v>206.6</v>
      </c>
      <c r="DO1379">
        <v>0.55500000000000005</v>
      </c>
      <c r="DP1379">
        <v>15687.15</v>
      </c>
      <c r="DQ1379" s="2">
        <v>0</v>
      </c>
      <c r="DR1379" s="2">
        <v>11814.053924830001</v>
      </c>
      <c r="DS1379">
        <v>2.7870821151577699E-2</v>
      </c>
      <c r="DT1379">
        <v>4.2817405998520996</v>
      </c>
      <c r="DU1379">
        <v>1598096.3091339183</v>
      </c>
      <c r="DV1379">
        <v>0</v>
      </c>
    </row>
    <row r="1380" spans="1:126" x14ac:dyDescent="0.15">
      <c r="A1380" t="s">
        <v>349</v>
      </c>
      <c r="B1380" t="s">
        <v>2415</v>
      </c>
      <c r="C1380">
        <v>28</v>
      </c>
      <c r="D1380">
        <v>29</v>
      </c>
      <c r="E1380" t="s">
        <v>2416</v>
      </c>
      <c r="F1380">
        <v>28029</v>
      </c>
      <c r="G1380" t="s">
        <v>6364</v>
      </c>
      <c r="H1380">
        <v>45.5</v>
      </c>
      <c r="I1380">
        <v>50.7</v>
      </c>
      <c r="J1380">
        <v>0.2</v>
      </c>
      <c r="K1380">
        <v>0.3</v>
      </c>
      <c r="L1380">
        <v>0.7</v>
      </c>
      <c r="M1380">
        <v>2.6</v>
      </c>
      <c r="N1380">
        <f t="shared" si="90"/>
        <v>4648.12</v>
      </c>
      <c r="O1380">
        <f t="shared" si="88"/>
        <v>5351.88</v>
      </c>
      <c r="P1380">
        <f t="shared" si="89"/>
        <v>6.4222560000000026</v>
      </c>
      <c r="Q1380" s="4">
        <v>28029</v>
      </c>
      <c r="R1380" s="5">
        <v>31.866914999999999</v>
      </c>
      <c r="S1380" s="5">
        <v>-90.448757999999998</v>
      </c>
      <c r="T1380">
        <v>2</v>
      </c>
      <c r="U1380">
        <v>0.18106053784631632</v>
      </c>
      <c r="V1380">
        <v>29324</v>
      </c>
      <c r="W1380">
        <v>29028</v>
      </c>
      <c r="X1380">
        <v>28921</v>
      </c>
      <c r="Y1380">
        <v>28812</v>
      </c>
      <c r="Z1380">
        <v>14510</v>
      </c>
      <c r="AA1380">
        <v>28015</v>
      </c>
      <c r="AB1380">
        <v>10035.048999999999</v>
      </c>
      <c r="AC1380">
        <v>35130</v>
      </c>
      <c r="AD1380">
        <v>2</v>
      </c>
      <c r="AE1380">
        <v>6.915390200892085E-5</v>
      </c>
      <c r="AF1380">
        <v>16</v>
      </c>
      <c r="AG1380">
        <v>506</v>
      </c>
      <c r="AH1380">
        <v>3.1620553359683792E-2</v>
      </c>
      <c r="AI1380" s="3">
        <v>115928</v>
      </c>
      <c r="AJ1380" s="3">
        <v>497434.36590143002</v>
      </c>
      <c r="AK1380">
        <v>120</v>
      </c>
      <c r="AL1380">
        <v>498848</v>
      </c>
      <c r="AM1380">
        <v>398726</v>
      </c>
      <c r="AN1380">
        <v>29734</v>
      </c>
      <c r="AO1380">
        <v>428460</v>
      </c>
      <c r="AP1380">
        <v>3</v>
      </c>
      <c r="AQ1380">
        <v>0</v>
      </c>
      <c r="AR1380">
        <v>3</v>
      </c>
      <c r="AS1380">
        <v>0.10334849111202978</v>
      </c>
      <c r="AT1380">
        <v>3</v>
      </c>
      <c r="AU1380">
        <v>16</v>
      </c>
      <c r="AV1380">
        <f t="shared" si="87"/>
        <v>19</v>
      </c>
      <c r="AW1380">
        <v>2021</v>
      </c>
      <c r="AX1380">
        <v>6.9999999999999951E-2</v>
      </c>
      <c r="AY1380">
        <v>178097666.122978</v>
      </c>
      <c r="AZ1380">
        <v>178097.666122978</v>
      </c>
      <c r="BA1380">
        <v>6193.6236105979797</v>
      </c>
      <c r="BB1380">
        <v>1.6145637237123818</v>
      </c>
      <c r="BC1380">
        <v>10399</v>
      </c>
      <c r="BD1380">
        <v>7696</v>
      </c>
      <c r="BE1380">
        <v>2703</v>
      </c>
      <c r="BF1380">
        <v>9.2177056336106941E-2</v>
      </c>
      <c r="BG1380">
        <v>326955</v>
      </c>
      <c r="BH1380">
        <v>11.305107015663358</v>
      </c>
      <c r="BI1380">
        <v>4513</v>
      </c>
      <c r="BJ1380">
        <v>29</v>
      </c>
      <c r="BK1380">
        <v>1</v>
      </c>
      <c r="BL1380">
        <v>3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0</v>
      </c>
      <c r="BT1380">
        <v>29094</v>
      </c>
      <c r="BU1380">
        <v>0.72</v>
      </c>
      <c r="BV1380">
        <v>0.66149709999999995</v>
      </c>
      <c r="BW1380">
        <v>105</v>
      </c>
      <c r="BX1380">
        <v>1.1686259999999999</v>
      </c>
      <c r="BY1380">
        <v>-0.28432560000000001</v>
      </c>
      <c r="BZ1380">
        <v>26</v>
      </c>
      <c r="CA1380">
        <v>1</v>
      </c>
      <c r="CB1380">
        <v>3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1</v>
      </c>
      <c r="CI1380">
        <v>0</v>
      </c>
      <c r="CJ1380">
        <v>28864</v>
      </c>
      <c r="CK1380">
        <v>1.1432926829268293</v>
      </c>
      <c r="CL1380">
        <v>0.68115173145558017</v>
      </c>
      <c r="CM1380">
        <v>89</v>
      </c>
      <c r="CN1380">
        <v>-0.6260570749622657</v>
      </c>
      <c r="CO1380">
        <v>2019.0000000000002</v>
      </c>
      <c r="CP1380">
        <v>-0.40529772809999998</v>
      </c>
      <c r="CQ1380">
        <v>-8.4638584599999997E-2</v>
      </c>
      <c r="CR1380">
        <v>21933</v>
      </c>
      <c r="CS1380">
        <v>0.76400000000000001</v>
      </c>
      <c r="CT1380">
        <v>22902</v>
      </c>
      <c r="CU1380">
        <v>0.76706266013999991</v>
      </c>
      <c r="CV1380">
        <v>2</v>
      </c>
      <c r="CW1380">
        <v>10</v>
      </c>
      <c r="CX1380">
        <v>11</v>
      </c>
      <c r="CY1380">
        <v>473</v>
      </c>
      <c r="CZ1380">
        <v>742</v>
      </c>
      <c r="DA1380" s="2">
        <v>11124</v>
      </c>
      <c r="DB1380" s="2">
        <v>1565</v>
      </c>
      <c r="DC1380" s="2">
        <v>69.150000000000006</v>
      </c>
      <c r="DD1380" s="2">
        <v>15617</v>
      </c>
      <c r="DE1380">
        <v>243</v>
      </c>
      <c r="DF1380">
        <v>94</v>
      </c>
      <c r="DG1380">
        <v>3.46</v>
      </c>
      <c r="DH1380">
        <v>13.83</v>
      </c>
      <c r="DI1380" s="2">
        <v>13.83</v>
      </c>
      <c r="DJ1380">
        <v>-1.08</v>
      </c>
      <c r="DK1380">
        <v>0.99197777931129671</v>
      </c>
      <c r="DL1380">
        <v>0</v>
      </c>
      <c r="DM1380">
        <v>0</v>
      </c>
      <c r="DN1380">
        <v>217.7</v>
      </c>
      <c r="DO1380">
        <v>0.45</v>
      </c>
      <c r="DP1380">
        <v>7958.53</v>
      </c>
      <c r="DQ1380" s="2">
        <v>7369</v>
      </c>
      <c r="DR1380" s="2">
        <v>279.76129187999999</v>
      </c>
      <c r="DS1380">
        <v>5.608147008387324E-4</v>
      </c>
      <c r="DT1380">
        <v>2.59551462981613</v>
      </c>
      <c r="DU1380">
        <v>1294767.2820545167</v>
      </c>
      <c r="DV1380">
        <v>1</v>
      </c>
    </row>
    <row r="1381" spans="1:126" x14ac:dyDescent="0.15">
      <c r="A1381" t="s">
        <v>349</v>
      </c>
      <c r="B1381" t="s">
        <v>142</v>
      </c>
      <c r="C1381">
        <v>28</v>
      </c>
      <c r="D1381">
        <v>31</v>
      </c>
      <c r="E1381" t="s">
        <v>2417</v>
      </c>
      <c r="F1381">
        <v>28031</v>
      </c>
      <c r="G1381" t="s">
        <v>6365</v>
      </c>
      <c r="H1381">
        <v>62.4</v>
      </c>
      <c r="I1381">
        <v>34.700000000000003</v>
      </c>
      <c r="J1381">
        <v>0.1</v>
      </c>
      <c r="K1381">
        <v>0.2</v>
      </c>
      <c r="L1381">
        <v>0.7</v>
      </c>
      <c r="M1381">
        <v>1.9</v>
      </c>
      <c r="N1381">
        <f t="shared" si="90"/>
        <v>5102</v>
      </c>
      <c r="O1381">
        <f t="shared" si="88"/>
        <v>4898</v>
      </c>
      <c r="P1381">
        <f t="shared" si="89"/>
        <v>5.8776000000000019</v>
      </c>
      <c r="Q1381" s="4">
        <v>28031</v>
      </c>
      <c r="R1381" s="5">
        <v>31.633330999999998</v>
      </c>
      <c r="S1381" s="5">
        <v>-89.548896999999997</v>
      </c>
      <c r="T1381">
        <v>8</v>
      </c>
      <c r="U1381">
        <v>2.4545225747893754E-2</v>
      </c>
      <c r="V1381">
        <v>19571</v>
      </c>
      <c r="W1381">
        <v>19495</v>
      </c>
      <c r="X1381">
        <v>19471</v>
      </c>
      <c r="Y1381">
        <v>19240</v>
      </c>
      <c r="Z1381">
        <v>9394</v>
      </c>
      <c r="AA1381">
        <v>28017</v>
      </c>
      <c r="AB1381">
        <v>6004.7349999999997</v>
      </c>
      <c r="AC1381">
        <v>31631</v>
      </c>
      <c r="AD1381">
        <v>0</v>
      </c>
      <c r="AE1381">
        <v>0</v>
      </c>
      <c r="AF1381">
        <v>17</v>
      </c>
      <c r="AG1381">
        <v>493</v>
      </c>
      <c r="AH1381">
        <v>3.4482758620689655E-2</v>
      </c>
      <c r="AI1381" s="3">
        <v>105869</v>
      </c>
      <c r="AJ1381" s="3">
        <v>264829.30419662502</v>
      </c>
      <c r="AK1381">
        <v>96</v>
      </c>
      <c r="AL1381">
        <v>265580.80000000005</v>
      </c>
      <c r="AM1381">
        <v>312363</v>
      </c>
      <c r="AN1381">
        <v>48021</v>
      </c>
      <c r="AO1381">
        <v>360384</v>
      </c>
      <c r="AP1381">
        <v>3</v>
      </c>
      <c r="AQ1381">
        <v>0</v>
      </c>
      <c r="AR1381">
        <v>3</v>
      </c>
      <c r="AS1381">
        <v>0.15388561169530648</v>
      </c>
      <c r="AT1381">
        <v>3</v>
      </c>
      <c r="AU1381">
        <v>8</v>
      </c>
      <c r="AV1381">
        <f t="shared" si="87"/>
        <v>11</v>
      </c>
      <c r="AW1381">
        <v>0</v>
      </c>
      <c r="AX1381">
        <v>0</v>
      </c>
      <c r="AY1381">
        <v>550218613.97696805</v>
      </c>
      <c r="AZ1381">
        <v>550218.6139769681</v>
      </c>
      <c r="BA1381">
        <v>28305.502964207601</v>
      </c>
      <c r="BB1381">
        <v>0.35328819320557675</v>
      </c>
      <c r="BC1381">
        <v>21502</v>
      </c>
      <c r="BD1381">
        <v>6631</v>
      </c>
      <c r="BE1381">
        <v>14871</v>
      </c>
      <c r="BF1381">
        <v>0.75984875581217104</v>
      </c>
      <c r="BG1381">
        <v>280477</v>
      </c>
      <c r="BH1381">
        <v>14.404858507524009</v>
      </c>
      <c r="BI1381">
        <v>3387</v>
      </c>
      <c r="BJ1381">
        <v>22</v>
      </c>
      <c r="BK1381">
        <v>2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0</v>
      </c>
      <c r="BT1381">
        <v>20544</v>
      </c>
      <c r="BU1381">
        <v>0.67</v>
      </c>
      <c r="BV1381">
        <v>0.62960000000000005</v>
      </c>
      <c r="BW1381">
        <v>56</v>
      </c>
      <c r="BX1381">
        <v>1.265576</v>
      </c>
      <c r="BY1381">
        <v>-0.46594920000000001</v>
      </c>
      <c r="BZ1381">
        <v>22</v>
      </c>
      <c r="CA1381">
        <v>2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19378</v>
      </c>
      <c r="CK1381">
        <v>1.3417277324801322</v>
      </c>
      <c r="CL1381">
        <v>0.62890204520990312</v>
      </c>
      <c r="CM1381">
        <v>48</v>
      </c>
      <c r="CN1381">
        <v>-0.75042055712181277</v>
      </c>
      <c r="CO1381">
        <v>1531</v>
      </c>
      <c r="CP1381">
        <v>2.667655E-2</v>
      </c>
      <c r="CQ1381">
        <v>-1.1999016E-2</v>
      </c>
      <c r="CR1381">
        <v>15583</v>
      </c>
      <c r="CS1381">
        <v>0.79700000000000004</v>
      </c>
      <c r="CT1381">
        <v>15207</v>
      </c>
      <c r="CU1381">
        <v>0.75024286849999999</v>
      </c>
      <c r="CV1381">
        <v>9</v>
      </c>
      <c r="CW1381">
        <v>6</v>
      </c>
      <c r="CX1381">
        <v>6</v>
      </c>
      <c r="CY1381">
        <v>469</v>
      </c>
      <c r="CZ1381">
        <v>708</v>
      </c>
      <c r="DA1381" s="2">
        <v>8156</v>
      </c>
      <c r="DB1381" s="2">
        <v>1200</v>
      </c>
      <c r="DC1381" s="2">
        <v>36.04</v>
      </c>
      <c r="DD1381" s="2">
        <v>7243</v>
      </c>
      <c r="DE1381">
        <v>220</v>
      </c>
      <c r="DF1381">
        <v>75</v>
      </c>
      <c r="DG1381">
        <v>5.15</v>
      </c>
      <c r="DH1381">
        <v>15.45</v>
      </c>
      <c r="DI1381" s="2">
        <v>5.15</v>
      </c>
      <c r="DJ1381">
        <v>-1.1100000000000001</v>
      </c>
      <c r="DK1381">
        <v>0.99092274414606729</v>
      </c>
      <c r="DL1381">
        <v>0</v>
      </c>
      <c r="DM1381">
        <v>0</v>
      </c>
      <c r="DN1381">
        <v>72.099999999999994</v>
      </c>
      <c r="DO1381">
        <v>0.26400000000000001</v>
      </c>
      <c r="DP1381">
        <v>7291.2999999999993</v>
      </c>
      <c r="DQ1381" s="2">
        <v>0</v>
      </c>
      <c r="DR1381" s="2">
        <v>716.83472333999998</v>
      </c>
      <c r="DS1381">
        <v>2.6991205662344566E-3</v>
      </c>
      <c r="DT1381">
        <v>3.6247249959592498</v>
      </c>
      <c r="DU1381">
        <v>962657.36420685449</v>
      </c>
      <c r="DV1381">
        <v>1</v>
      </c>
    </row>
    <row r="1382" spans="1:126" x14ac:dyDescent="0.15">
      <c r="A1382" t="s">
        <v>349</v>
      </c>
      <c r="B1382" t="s">
        <v>674</v>
      </c>
      <c r="C1382">
        <v>28</v>
      </c>
      <c r="D1382">
        <v>33</v>
      </c>
      <c r="E1382" t="s">
        <v>2418</v>
      </c>
      <c r="F1382">
        <v>28033</v>
      </c>
      <c r="G1382" t="s">
        <v>6366</v>
      </c>
      <c r="H1382">
        <v>70.400000000000006</v>
      </c>
      <c r="I1382">
        <v>21.8</v>
      </c>
      <c r="J1382">
        <v>0.2</v>
      </c>
      <c r="K1382">
        <v>1.2</v>
      </c>
      <c r="L1382">
        <v>1.3</v>
      </c>
      <c r="M1382">
        <v>5</v>
      </c>
      <c r="N1382">
        <f t="shared" si="90"/>
        <v>5459.57</v>
      </c>
      <c r="O1382">
        <f t="shared" si="88"/>
        <v>4540.43</v>
      </c>
      <c r="P1382">
        <f t="shared" si="89"/>
        <v>5.4485160000000024</v>
      </c>
      <c r="Q1382" s="4">
        <v>28033</v>
      </c>
      <c r="R1382" s="5">
        <v>34.874265999999999</v>
      </c>
      <c r="S1382" s="5">
        <v>-89.99324</v>
      </c>
      <c r="T1382">
        <v>1</v>
      </c>
      <c r="U1382">
        <v>2.5931452143873224E-3</v>
      </c>
      <c r="V1382">
        <v>161536</v>
      </c>
      <c r="W1382">
        <v>166266</v>
      </c>
      <c r="X1382">
        <v>168586</v>
      </c>
      <c r="Y1382">
        <v>173084</v>
      </c>
      <c r="Z1382">
        <v>89555</v>
      </c>
      <c r="AA1382">
        <v>28019</v>
      </c>
      <c r="AB1382">
        <v>74016.499000000011</v>
      </c>
      <c r="AC1382">
        <v>58278</v>
      </c>
      <c r="AD1382">
        <v>0</v>
      </c>
      <c r="AE1382">
        <v>0</v>
      </c>
      <c r="AF1382">
        <v>35</v>
      </c>
      <c r="AG1382">
        <v>433</v>
      </c>
      <c r="AH1382">
        <v>8.0831408775981523E-2</v>
      </c>
      <c r="AI1382" s="3">
        <v>118686</v>
      </c>
      <c r="AJ1382" s="3">
        <v>304818.02884771</v>
      </c>
      <c r="AK1382">
        <v>62</v>
      </c>
      <c r="AL1382">
        <v>317964.79999999999</v>
      </c>
      <c r="AM1382">
        <v>460715</v>
      </c>
      <c r="AN1382">
        <v>36581</v>
      </c>
      <c r="AO1382">
        <v>497296</v>
      </c>
      <c r="AP1382">
        <v>3</v>
      </c>
      <c r="AQ1382">
        <v>0</v>
      </c>
      <c r="AR1382">
        <v>3</v>
      </c>
      <c r="AS1382">
        <v>1.8043376276568872E-2</v>
      </c>
      <c r="AT1382">
        <v>4</v>
      </c>
      <c r="AU1382">
        <v>93</v>
      </c>
      <c r="AV1382">
        <f t="shared" si="87"/>
        <v>97</v>
      </c>
      <c r="AW1382">
        <v>180355</v>
      </c>
      <c r="AX1382">
        <v>0.92</v>
      </c>
      <c r="AY1382">
        <v>375549375.43214798</v>
      </c>
      <c r="AZ1382">
        <v>375549.37543214799</v>
      </c>
      <c r="BA1382">
        <v>3589.6718978621702</v>
      </c>
      <c r="BB1382">
        <v>2.7857699211884803</v>
      </c>
      <c r="BC1382">
        <v>81378</v>
      </c>
      <c r="BD1382">
        <v>105023</v>
      </c>
      <c r="BE1382">
        <v>-23645</v>
      </c>
      <c r="BF1382">
        <v>-0.14637604001584786</v>
      </c>
      <c r="BG1382">
        <v>2291433</v>
      </c>
      <c r="BH1382">
        <v>13.592071702276582</v>
      </c>
      <c r="BI1382">
        <v>12242</v>
      </c>
      <c r="BJ1382">
        <v>98</v>
      </c>
      <c r="BK1382">
        <v>7</v>
      </c>
      <c r="BL1382">
        <v>6</v>
      </c>
      <c r="BM1382">
        <v>0</v>
      </c>
      <c r="BN1382">
        <v>0</v>
      </c>
      <c r="BO1382">
        <v>5</v>
      </c>
      <c r="BP1382">
        <v>1</v>
      </c>
      <c r="BQ1382">
        <v>17</v>
      </c>
      <c r="BR1382">
        <v>6</v>
      </c>
      <c r="BS1382">
        <v>1</v>
      </c>
      <c r="BT1382">
        <v>158719</v>
      </c>
      <c r="BU1382">
        <v>0.76</v>
      </c>
      <c r="BV1382">
        <v>0.58590509999999996</v>
      </c>
      <c r="BW1382">
        <v>332</v>
      </c>
      <c r="BX1382">
        <v>0.88836250000000005</v>
      </c>
      <c r="BY1382">
        <v>-1.1450709999999999</v>
      </c>
      <c r="BZ1382">
        <v>109</v>
      </c>
      <c r="CA1382">
        <v>5</v>
      </c>
      <c r="CB1382">
        <v>5</v>
      </c>
      <c r="CC1382">
        <v>0</v>
      </c>
      <c r="CD1382">
        <v>0</v>
      </c>
      <c r="CE1382">
        <v>3</v>
      </c>
      <c r="CF1382">
        <v>1</v>
      </c>
      <c r="CG1382">
        <v>18</v>
      </c>
      <c r="CH1382">
        <v>6</v>
      </c>
      <c r="CI1382">
        <v>1</v>
      </c>
      <c r="CJ1382">
        <v>170886</v>
      </c>
      <c r="CK1382">
        <v>0.86607445899605584</v>
      </c>
      <c r="CL1382">
        <v>0.65778870859702265</v>
      </c>
      <c r="CM1382">
        <v>343</v>
      </c>
      <c r="CN1382">
        <v>-1.1715605307984611</v>
      </c>
      <c r="CO1382">
        <v>21751</v>
      </c>
      <c r="CP1382">
        <v>1.638239384</v>
      </c>
      <c r="CQ1382">
        <v>0.96989279799999994</v>
      </c>
      <c r="CR1382">
        <v>149193</v>
      </c>
      <c r="CS1382">
        <v>0.85499999999999998</v>
      </c>
      <c r="CT1382">
        <v>131490</v>
      </c>
      <c r="CU1382">
        <v>0.82075309491000004</v>
      </c>
      <c r="CV1382">
        <v>108</v>
      </c>
      <c r="CW1382">
        <v>70</v>
      </c>
      <c r="CX1382">
        <v>57</v>
      </c>
      <c r="CY1382">
        <v>436</v>
      </c>
      <c r="CZ1382">
        <v>650</v>
      </c>
      <c r="DA1382" s="2">
        <v>80025</v>
      </c>
      <c r="DB1382" s="2">
        <v>17400</v>
      </c>
      <c r="DC1382" s="2">
        <v>87.97</v>
      </c>
      <c r="DD1382" s="2">
        <v>48216</v>
      </c>
      <c r="DE1382">
        <v>209</v>
      </c>
      <c r="DF1382">
        <v>80</v>
      </c>
      <c r="DG1382">
        <v>16.05</v>
      </c>
      <c r="DH1382">
        <v>2.97</v>
      </c>
      <c r="DI1382" s="2">
        <v>1.78</v>
      </c>
      <c r="DJ1382">
        <v>-0.24</v>
      </c>
      <c r="DK1382">
        <v>0.60956641895421537</v>
      </c>
      <c r="DL1382">
        <v>0</v>
      </c>
      <c r="DM1382">
        <v>0</v>
      </c>
      <c r="DN1382">
        <v>108.5</v>
      </c>
      <c r="DO1382">
        <v>0.32200000000000001</v>
      </c>
      <c r="DP1382">
        <v>4176.38</v>
      </c>
      <c r="DQ1382" s="2">
        <v>0</v>
      </c>
      <c r="DR1382" s="2">
        <v>1620.2928584000001</v>
      </c>
      <c r="DS1382">
        <v>0</v>
      </c>
      <c r="DT1382">
        <v>4.2920888857614701</v>
      </c>
      <c r="DU1382">
        <v>1364733.1841433686</v>
      </c>
      <c r="DV1382">
        <v>1</v>
      </c>
    </row>
    <row r="1383" spans="1:126" x14ac:dyDescent="0.15">
      <c r="A1383" t="s">
        <v>349</v>
      </c>
      <c r="B1383" t="s">
        <v>2419</v>
      </c>
      <c r="C1383">
        <v>28</v>
      </c>
      <c r="D1383">
        <v>35</v>
      </c>
      <c r="E1383" t="s">
        <v>2420</v>
      </c>
      <c r="F1383">
        <v>28035</v>
      </c>
      <c r="G1383" t="s">
        <v>6367</v>
      </c>
      <c r="H1383">
        <v>58.4</v>
      </c>
      <c r="I1383">
        <v>36</v>
      </c>
      <c r="J1383">
        <v>0.2</v>
      </c>
      <c r="K1383">
        <v>0.7</v>
      </c>
      <c r="L1383">
        <v>1.2</v>
      </c>
      <c r="M1383">
        <v>3.5</v>
      </c>
      <c r="N1383">
        <f t="shared" si="90"/>
        <v>4720.7799999999988</v>
      </c>
      <c r="O1383">
        <f t="shared" si="88"/>
        <v>5279.2200000000012</v>
      </c>
      <c r="P1383">
        <f t="shared" si="89"/>
        <v>6.3350640000000036</v>
      </c>
      <c r="Q1383" s="4">
        <v>28035</v>
      </c>
      <c r="R1383" s="5">
        <v>31.188580000000002</v>
      </c>
      <c r="S1383" s="5">
        <v>-89.259446999999994</v>
      </c>
      <c r="T1383">
        <v>3</v>
      </c>
      <c r="U1383">
        <v>8.9770622264234046E-2</v>
      </c>
      <c r="V1383">
        <v>75378</v>
      </c>
      <c r="W1383">
        <v>76159</v>
      </c>
      <c r="X1383">
        <v>76267</v>
      </c>
      <c r="Y1383">
        <v>75643</v>
      </c>
      <c r="Z1383">
        <v>36920</v>
      </c>
      <c r="AA1383">
        <v>28021</v>
      </c>
      <c r="AB1383">
        <v>27038.436999999998</v>
      </c>
      <c r="AC1383">
        <v>36416</v>
      </c>
      <c r="AD1383">
        <v>5</v>
      </c>
      <c r="AE1383">
        <v>6.5559154024676463E-5</v>
      </c>
      <c r="AF1383">
        <v>21</v>
      </c>
      <c r="AG1383">
        <v>359</v>
      </c>
      <c r="AH1383">
        <v>5.8495821727019497E-2</v>
      </c>
      <c r="AI1383" s="3">
        <v>42759</v>
      </c>
      <c r="AJ1383" s="3">
        <v>298264.93743730499</v>
      </c>
      <c r="AK1383">
        <v>52</v>
      </c>
      <c r="AL1383">
        <v>300928</v>
      </c>
      <c r="AM1383">
        <v>230595</v>
      </c>
      <c r="AN1383">
        <v>23630</v>
      </c>
      <c r="AO1383">
        <v>254225</v>
      </c>
      <c r="AP1383">
        <v>10</v>
      </c>
      <c r="AQ1383">
        <v>2</v>
      </c>
      <c r="AR1383">
        <v>12</v>
      </c>
      <c r="AS1383">
        <v>0.15756509407949157</v>
      </c>
      <c r="AT1383">
        <v>12</v>
      </c>
      <c r="AU1383">
        <v>52</v>
      </c>
      <c r="AV1383">
        <f t="shared" si="87"/>
        <v>64</v>
      </c>
      <c r="AW1383">
        <v>63823</v>
      </c>
      <c r="AX1383">
        <v>0.82000000000000006</v>
      </c>
      <c r="AY1383">
        <v>387339490.23183</v>
      </c>
      <c r="AZ1383">
        <v>387339.49023182999</v>
      </c>
      <c r="BA1383">
        <v>5307.1958344197601</v>
      </c>
      <c r="BB1383">
        <v>1.8842342193489658</v>
      </c>
      <c r="BC1383">
        <v>229717</v>
      </c>
      <c r="BD1383">
        <v>148040</v>
      </c>
      <c r="BE1383">
        <v>81677</v>
      </c>
      <c r="BF1383">
        <v>1.0835654965639843</v>
      </c>
      <c r="BG1383">
        <v>1519926</v>
      </c>
      <c r="BH1383">
        <v>19.929012548022079</v>
      </c>
      <c r="BI1383">
        <v>7253</v>
      </c>
      <c r="BJ1383">
        <v>77</v>
      </c>
      <c r="BK1383">
        <v>10</v>
      </c>
      <c r="BL1383">
        <v>3</v>
      </c>
      <c r="BM1383">
        <v>0</v>
      </c>
      <c r="BN1383">
        <v>0</v>
      </c>
      <c r="BO1383">
        <v>5</v>
      </c>
      <c r="BP1383">
        <v>3</v>
      </c>
      <c r="BQ1383">
        <v>7</v>
      </c>
      <c r="BR1383">
        <v>3</v>
      </c>
      <c r="BS1383">
        <v>0</v>
      </c>
      <c r="BT1383">
        <v>81078</v>
      </c>
      <c r="BU1383">
        <v>0.72</v>
      </c>
      <c r="BV1383">
        <v>0.45664369999999999</v>
      </c>
      <c r="BW1383">
        <v>462</v>
      </c>
      <c r="BX1383">
        <v>1.3320510000000001</v>
      </c>
      <c r="BY1383">
        <v>-0.89713719999999997</v>
      </c>
      <c r="BZ1383">
        <v>77</v>
      </c>
      <c r="CA1383">
        <v>8</v>
      </c>
      <c r="CB1383">
        <v>3</v>
      </c>
      <c r="CC1383">
        <v>0</v>
      </c>
      <c r="CD1383">
        <v>0</v>
      </c>
      <c r="CE1383">
        <v>4</v>
      </c>
      <c r="CF1383">
        <v>2</v>
      </c>
      <c r="CG1383">
        <v>11</v>
      </c>
      <c r="CH1383">
        <v>4</v>
      </c>
      <c r="CI1383">
        <v>0</v>
      </c>
      <c r="CJ1383">
        <v>76014</v>
      </c>
      <c r="CK1383">
        <v>1.4339463782987345</v>
      </c>
      <c r="CL1383">
        <v>0.64944047082071443</v>
      </c>
      <c r="CM1383">
        <v>403</v>
      </c>
      <c r="CN1383">
        <v>-0.11235110036004542</v>
      </c>
      <c r="CO1383">
        <v>9950</v>
      </c>
      <c r="CP1383">
        <v>0.29169784999999998</v>
      </c>
      <c r="CQ1383">
        <v>0.44618344599999998</v>
      </c>
      <c r="CR1383">
        <v>58174</v>
      </c>
      <c r="CS1383">
        <v>0.76700000000000002</v>
      </c>
      <c r="CT1383">
        <v>59322</v>
      </c>
      <c r="CU1383">
        <v>0.77932345443999995</v>
      </c>
      <c r="CV1383">
        <v>220</v>
      </c>
      <c r="CW1383">
        <v>27</v>
      </c>
      <c r="CX1383">
        <v>41</v>
      </c>
      <c r="CY1383">
        <v>153</v>
      </c>
      <c r="CZ1383">
        <v>546</v>
      </c>
      <c r="DA1383" s="2">
        <v>51951</v>
      </c>
      <c r="DB1383" s="2">
        <v>7215</v>
      </c>
      <c r="DC1383" s="2">
        <v>121.98</v>
      </c>
      <c r="DD1383" s="2">
        <v>30659</v>
      </c>
      <c r="DE1383">
        <v>182</v>
      </c>
      <c r="DF1383">
        <v>43</v>
      </c>
      <c r="DG1383">
        <v>32.44</v>
      </c>
      <c r="DH1383">
        <v>2.6</v>
      </c>
      <c r="DI1383" s="2">
        <v>12.98</v>
      </c>
      <c r="DJ1383">
        <v>-0.03</v>
      </c>
      <c r="DK1383">
        <v>0.99038798849365051</v>
      </c>
      <c r="DL1383">
        <v>2.7855153203342618E-3</v>
      </c>
      <c r="DM1383">
        <v>0</v>
      </c>
      <c r="DN1383">
        <v>49</v>
      </c>
      <c r="DO1383">
        <v>0.16699999999999998</v>
      </c>
      <c r="DP1383">
        <v>2760.24</v>
      </c>
      <c r="DQ1383" s="2">
        <v>50954</v>
      </c>
      <c r="DR1383" s="2">
        <v>357.96788256000002</v>
      </c>
      <c r="DS1383">
        <v>1.1895466110165888E-3</v>
      </c>
      <c r="DT1383">
        <v>1.7024676574586699</v>
      </c>
      <c r="DU1383">
        <v>512320.18722372263</v>
      </c>
      <c r="DV1383">
        <v>0</v>
      </c>
    </row>
    <row r="1384" spans="1:126" x14ac:dyDescent="0.15">
      <c r="A1384" t="s">
        <v>349</v>
      </c>
      <c r="B1384" t="s">
        <v>162</v>
      </c>
      <c r="C1384">
        <v>28</v>
      </c>
      <c r="D1384">
        <v>37</v>
      </c>
      <c r="E1384" t="s">
        <v>2421</v>
      </c>
      <c r="F1384">
        <v>28037</v>
      </c>
      <c r="G1384" t="s">
        <v>6368</v>
      </c>
      <c r="H1384">
        <v>64.400000000000006</v>
      </c>
      <c r="I1384">
        <v>34.200000000000003</v>
      </c>
      <c r="J1384">
        <v>0.2</v>
      </c>
      <c r="K1384">
        <v>0.1</v>
      </c>
      <c r="L1384">
        <v>0.6</v>
      </c>
      <c r="M1384">
        <v>0.6</v>
      </c>
      <c r="N1384">
        <f t="shared" si="90"/>
        <v>5317.77</v>
      </c>
      <c r="O1384">
        <f t="shared" si="88"/>
        <v>4682.2299999999996</v>
      </c>
      <c r="P1384">
        <f t="shared" si="89"/>
        <v>5.6186760000000016</v>
      </c>
      <c r="Q1384" s="4">
        <v>28037</v>
      </c>
      <c r="R1384" s="5">
        <v>31.477775999999999</v>
      </c>
      <c r="S1384" s="5">
        <v>-90.895810999999995</v>
      </c>
      <c r="T1384">
        <v>9</v>
      </c>
      <c r="U1384">
        <v>0.15804517373207641</v>
      </c>
      <c r="V1384">
        <v>8055</v>
      </c>
      <c r="W1384">
        <v>7944</v>
      </c>
      <c r="X1384">
        <v>7857</v>
      </c>
      <c r="Y1384">
        <v>7720</v>
      </c>
      <c r="Z1384">
        <v>3935</v>
      </c>
      <c r="AA1384">
        <v>28023</v>
      </c>
      <c r="AB1384">
        <v>2818.9770000000003</v>
      </c>
      <c r="AC1384">
        <v>38170</v>
      </c>
      <c r="AD1384">
        <v>0</v>
      </c>
      <c r="AE1384">
        <v>0</v>
      </c>
      <c r="AF1384">
        <v>8</v>
      </c>
      <c r="AG1384">
        <v>189</v>
      </c>
      <c r="AH1384">
        <v>4.2328042328042326E-2</v>
      </c>
      <c r="AI1384" s="3">
        <v>50203</v>
      </c>
      <c r="AJ1384" s="3">
        <v>360818.09420598001</v>
      </c>
      <c r="AK1384">
        <v>123</v>
      </c>
      <c r="AL1384">
        <v>362739.19999999995</v>
      </c>
      <c r="AM1384">
        <v>212373</v>
      </c>
      <c r="AN1384">
        <v>14013</v>
      </c>
      <c r="AO1384">
        <v>226386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5</v>
      </c>
      <c r="AV1384">
        <f t="shared" si="87"/>
        <v>5</v>
      </c>
      <c r="AW1384">
        <v>1514</v>
      </c>
      <c r="AX1384">
        <v>0.19999999999999996</v>
      </c>
      <c r="AY1384">
        <v>238444857.339421</v>
      </c>
      <c r="AZ1384">
        <v>238444.857339421</v>
      </c>
      <c r="BA1384">
        <v>28261.505209938699</v>
      </c>
      <c r="BB1384">
        <v>0.35383819530190164</v>
      </c>
      <c r="BC1384">
        <v>11054</v>
      </c>
      <c r="BD1384">
        <v>1060</v>
      </c>
      <c r="BE1384">
        <v>9994</v>
      </c>
      <c r="BF1384">
        <v>1.2407200496585971</v>
      </c>
      <c r="BG1384">
        <v>123491</v>
      </c>
      <c r="BH1384">
        <v>15.717322133129693</v>
      </c>
      <c r="BI1384">
        <v>1537</v>
      </c>
      <c r="BJ1384">
        <v>12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0</v>
      </c>
      <c r="BT1384">
        <v>8324</v>
      </c>
      <c r="BU1384">
        <v>0.61</v>
      </c>
      <c r="BV1384">
        <v>0.73605659999999995</v>
      </c>
      <c r="BW1384">
        <v>39</v>
      </c>
      <c r="BX1384">
        <v>1.6818839999999999</v>
      </c>
      <c r="BY1384">
        <v>0.73994559999999998</v>
      </c>
      <c r="BZ1384">
        <v>13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7786</v>
      </c>
      <c r="CK1384">
        <v>1.926534806062163</v>
      </c>
      <c r="CL1384">
        <v>0.72938311688311686</v>
      </c>
      <c r="CM1384">
        <v>29</v>
      </c>
      <c r="CN1384">
        <v>0.42537963784117827</v>
      </c>
      <c r="CO1384">
        <v>684</v>
      </c>
      <c r="CP1384">
        <v>-0.45778921750000001</v>
      </c>
      <c r="CQ1384">
        <v>-0.19202438390000001</v>
      </c>
      <c r="CR1384">
        <v>6153</v>
      </c>
      <c r="CS1384">
        <v>0.8</v>
      </c>
      <c r="CT1384">
        <v>6267</v>
      </c>
      <c r="CU1384">
        <v>0.78065515715</v>
      </c>
      <c r="CW1384">
        <v>2</v>
      </c>
      <c r="CX1384">
        <v>3</v>
      </c>
      <c r="CY1384">
        <v>72</v>
      </c>
      <c r="CZ1384">
        <v>293</v>
      </c>
      <c r="DA1384" s="2">
        <v>2867</v>
      </c>
      <c r="DB1384" s="2">
        <v>450</v>
      </c>
      <c r="DC1384" s="2">
        <v>0</v>
      </c>
      <c r="DD1384" s="2">
        <v>2860</v>
      </c>
      <c r="DE1384">
        <v>99</v>
      </c>
      <c r="DF1384">
        <v>38</v>
      </c>
      <c r="DG1384">
        <v>12.61</v>
      </c>
      <c r="DH1384">
        <v>25.22</v>
      </c>
      <c r="DI1384" s="2">
        <v>12.61</v>
      </c>
      <c r="DJ1384">
        <v>-1.29</v>
      </c>
      <c r="DK1384">
        <v>0.96583869489871121</v>
      </c>
      <c r="DL1384">
        <v>0</v>
      </c>
      <c r="DM1384">
        <v>0</v>
      </c>
      <c r="DN1384">
        <v>54.5</v>
      </c>
      <c r="DO1384">
        <v>0.15</v>
      </c>
      <c r="DP1384">
        <v>1234.4000000000001</v>
      </c>
      <c r="DQ1384" s="2">
        <v>96196</v>
      </c>
      <c r="DR1384" s="2">
        <v>0</v>
      </c>
      <c r="DS1384">
        <v>0</v>
      </c>
      <c r="DT1384">
        <v>2.6949402248582301</v>
      </c>
      <c r="DU1384">
        <v>977560.46121289441</v>
      </c>
      <c r="DV1384">
        <v>0</v>
      </c>
    </row>
    <row r="1385" spans="1:126" x14ac:dyDescent="0.15">
      <c r="A1385" t="s">
        <v>349</v>
      </c>
      <c r="B1385" t="s">
        <v>2422</v>
      </c>
      <c r="C1385">
        <v>28</v>
      </c>
      <c r="D1385">
        <v>39</v>
      </c>
      <c r="E1385" t="s">
        <v>2423</v>
      </c>
      <c r="F1385">
        <v>28039</v>
      </c>
      <c r="G1385" t="s">
        <v>6369</v>
      </c>
      <c r="H1385">
        <v>88.6</v>
      </c>
      <c r="I1385">
        <v>8.1</v>
      </c>
      <c r="J1385">
        <v>0.3</v>
      </c>
      <c r="K1385">
        <v>0.2</v>
      </c>
      <c r="L1385">
        <v>0.8</v>
      </c>
      <c r="M1385">
        <v>2</v>
      </c>
      <c r="N1385">
        <f t="shared" si="90"/>
        <v>7920.3399999999992</v>
      </c>
      <c r="O1385">
        <f t="shared" si="88"/>
        <v>2079.6600000000008</v>
      </c>
      <c r="P1385">
        <f t="shared" si="89"/>
        <v>2.495592000000002</v>
      </c>
      <c r="Q1385" s="4">
        <v>28039</v>
      </c>
      <c r="R1385" s="5">
        <v>30.855430999999999</v>
      </c>
      <c r="S1385" s="5">
        <v>-88.642268000000001</v>
      </c>
      <c r="T1385">
        <v>6</v>
      </c>
      <c r="U1385">
        <v>0.1718364890423166</v>
      </c>
      <c r="V1385">
        <v>22579</v>
      </c>
      <c r="W1385">
        <v>22960</v>
      </c>
      <c r="X1385">
        <v>23104</v>
      </c>
      <c r="Y1385">
        <v>23409</v>
      </c>
      <c r="Z1385">
        <v>11745</v>
      </c>
      <c r="AA1385">
        <v>28025</v>
      </c>
      <c r="AB1385">
        <v>7415.9010000000007</v>
      </c>
      <c r="AC1385">
        <v>44258</v>
      </c>
      <c r="AD1385">
        <v>0</v>
      </c>
      <c r="AE1385">
        <v>0</v>
      </c>
      <c r="AF1385">
        <v>38</v>
      </c>
      <c r="AG1385">
        <v>573</v>
      </c>
      <c r="AH1385">
        <v>6.6317626527050616E-2</v>
      </c>
      <c r="AI1385" s="3">
        <v>60942</v>
      </c>
      <c r="AJ1385" s="3">
        <v>306365.03983151499</v>
      </c>
      <c r="AK1385">
        <v>45</v>
      </c>
      <c r="AL1385">
        <v>309536</v>
      </c>
      <c r="AM1385">
        <v>428075</v>
      </c>
      <c r="AN1385">
        <v>43023</v>
      </c>
      <c r="AO1385">
        <v>471098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12</v>
      </c>
      <c r="AV1385">
        <f t="shared" si="87"/>
        <v>12</v>
      </c>
      <c r="AW1385">
        <v>8369</v>
      </c>
      <c r="AX1385">
        <v>0.33999999999999997</v>
      </c>
      <c r="AY1385">
        <v>835870671.05201101</v>
      </c>
      <c r="AZ1385">
        <v>835870.67105201096</v>
      </c>
      <c r="BA1385">
        <v>43359.257365301397</v>
      </c>
      <c r="BB1385">
        <v>0.23063125633702811</v>
      </c>
      <c r="BC1385">
        <v>20617</v>
      </c>
      <c r="BD1385">
        <v>8945</v>
      </c>
      <c r="BE1385">
        <v>11672</v>
      </c>
      <c r="BF1385">
        <v>0.51694051995216794</v>
      </c>
      <c r="BG1385">
        <v>230981</v>
      </c>
      <c r="BH1385">
        <v>9.9974463296398888</v>
      </c>
      <c r="BI1385">
        <v>3364</v>
      </c>
      <c r="BJ1385">
        <v>22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0</v>
      </c>
      <c r="BS1385">
        <v>0</v>
      </c>
      <c r="BT1385">
        <v>22681</v>
      </c>
      <c r="BU1385">
        <v>0.74</v>
      </c>
      <c r="BV1385">
        <v>0.58563359999999998</v>
      </c>
      <c r="BW1385">
        <v>59</v>
      </c>
      <c r="BX1385">
        <v>1.014065</v>
      </c>
      <c r="BY1385">
        <v>-0.95781859999999996</v>
      </c>
      <c r="BZ1385">
        <v>22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23271</v>
      </c>
      <c r="CK1385">
        <v>0.98835460444329848</v>
      </c>
      <c r="CL1385">
        <v>0.60562861005284507</v>
      </c>
      <c r="CM1385">
        <v>61</v>
      </c>
      <c r="CN1385">
        <v>-1.1637878131634893</v>
      </c>
      <c r="CO1385">
        <v>1469</v>
      </c>
      <c r="CP1385">
        <v>0.33952818000000001</v>
      </c>
      <c r="CQ1385">
        <v>6.5327549999999998E-2</v>
      </c>
      <c r="CR1385">
        <v>19853</v>
      </c>
      <c r="CS1385">
        <v>0.84699999999999998</v>
      </c>
      <c r="CT1385">
        <v>17815</v>
      </c>
      <c r="CU1385">
        <v>0.78404072161000005</v>
      </c>
      <c r="CV1385">
        <v>5</v>
      </c>
      <c r="CW1385">
        <v>6</v>
      </c>
      <c r="CX1385">
        <v>9</v>
      </c>
      <c r="CY1385">
        <v>596</v>
      </c>
      <c r="CZ1385">
        <v>897</v>
      </c>
      <c r="DA1385" s="2">
        <v>8056</v>
      </c>
      <c r="DB1385" s="2">
        <v>1070</v>
      </c>
      <c r="DC1385" s="2">
        <v>51.82</v>
      </c>
      <c r="DD1385" s="2">
        <v>2472</v>
      </c>
      <c r="DE1385">
        <v>252</v>
      </c>
      <c r="DF1385">
        <v>39</v>
      </c>
      <c r="DG1385">
        <v>4.32</v>
      </c>
      <c r="DH1385">
        <v>4.32</v>
      </c>
      <c r="DJ1385">
        <v>-0.81</v>
      </c>
      <c r="DK1385">
        <v>0.98432936234452428</v>
      </c>
      <c r="DL1385">
        <v>0</v>
      </c>
      <c r="DM1385">
        <v>0</v>
      </c>
      <c r="DN1385">
        <v>83.3</v>
      </c>
      <c r="DO1385">
        <v>0.253</v>
      </c>
      <c r="DP1385">
        <v>5931.07</v>
      </c>
      <c r="DQ1385" s="2">
        <v>14305</v>
      </c>
      <c r="DR1385" s="2">
        <v>3605.0200142399999</v>
      </c>
      <c r="DS1385">
        <v>1.1646528916908856E-2</v>
      </c>
      <c r="DT1385">
        <v>5.7043155891223103</v>
      </c>
      <c r="DU1385">
        <v>1765691.0301945633</v>
      </c>
      <c r="DV1385">
        <v>1</v>
      </c>
    </row>
    <row r="1386" spans="1:126" x14ac:dyDescent="0.15">
      <c r="A1386" t="s">
        <v>349</v>
      </c>
      <c r="B1386" t="s">
        <v>166</v>
      </c>
      <c r="C1386">
        <v>28</v>
      </c>
      <c r="D1386">
        <v>41</v>
      </c>
      <c r="E1386" t="s">
        <v>2424</v>
      </c>
      <c r="F1386">
        <v>28041</v>
      </c>
      <c r="G1386" t="s">
        <v>6370</v>
      </c>
      <c r="H1386">
        <v>72</v>
      </c>
      <c r="I1386">
        <v>25.9</v>
      </c>
      <c r="J1386">
        <v>0.3</v>
      </c>
      <c r="K1386">
        <v>0.1</v>
      </c>
      <c r="L1386">
        <v>0.8</v>
      </c>
      <c r="M1386">
        <v>0.9</v>
      </c>
      <c r="N1386">
        <f t="shared" si="90"/>
        <v>5856.3600000000006</v>
      </c>
      <c r="O1386">
        <f t="shared" si="88"/>
        <v>4143.6399999999994</v>
      </c>
      <c r="P1386">
        <f t="shared" si="89"/>
        <v>4.9723680000000012</v>
      </c>
      <c r="Q1386" s="4">
        <v>28041</v>
      </c>
      <c r="R1386" s="5">
        <v>31.212845000000002</v>
      </c>
      <c r="S1386" s="5">
        <v>-88.634810999999999</v>
      </c>
      <c r="T1386">
        <v>8</v>
      </c>
      <c r="U1386">
        <v>9.712545051398401E-2</v>
      </c>
      <c r="V1386">
        <v>14352</v>
      </c>
      <c r="W1386">
        <v>14308</v>
      </c>
      <c r="X1386">
        <v>14129</v>
      </c>
      <c r="Y1386">
        <v>13543</v>
      </c>
      <c r="Z1386">
        <v>8335</v>
      </c>
      <c r="AA1386">
        <v>28027</v>
      </c>
      <c r="AB1386">
        <v>3585.4549999999999</v>
      </c>
      <c r="AC1386">
        <v>40176</v>
      </c>
      <c r="AD1386">
        <v>0</v>
      </c>
      <c r="AE1386">
        <v>0</v>
      </c>
      <c r="AF1386">
        <v>21</v>
      </c>
      <c r="AG1386">
        <v>395</v>
      </c>
      <c r="AH1386">
        <v>5.3164556962025315E-2</v>
      </c>
      <c r="AI1386" s="3">
        <v>68853</v>
      </c>
      <c r="AJ1386" s="3">
        <v>456164.23626499501</v>
      </c>
      <c r="AK1386">
        <v>80</v>
      </c>
      <c r="AL1386">
        <v>459987.20000000001</v>
      </c>
      <c r="AM1386">
        <v>238447</v>
      </c>
      <c r="AN1386">
        <v>36111</v>
      </c>
      <c r="AO1386">
        <v>274558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2</v>
      </c>
      <c r="AV1386">
        <f t="shared" si="87"/>
        <v>2</v>
      </c>
      <c r="AW1386">
        <v>2050</v>
      </c>
      <c r="AX1386">
        <v>0.14000000000000001</v>
      </c>
      <c r="AY1386">
        <v>710954214.76506901</v>
      </c>
      <c r="AZ1386">
        <v>710954.21476506896</v>
      </c>
      <c r="BA1386">
        <v>54258.856105166102</v>
      </c>
      <c r="BB1386">
        <v>0.18430171068512222</v>
      </c>
      <c r="BC1386">
        <v>2944</v>
      </c>
      <c r="BD1386">
        <v>2164</v>
      </c>
      <c r="BE1386">
        <v>780</v>
      </c>
      <c r="BF1386">
        <v>5.434782608695652E-2</v>
      </c>
      <c r="BG1386">
        <v>67566</v>
      </c>
      <c r="BH1386">
        <v>4.7820794111402085</v>
      </c>
      <c r="BI1386">
        <v>2085</v>
      </c>
      <c r="BJ1386">
        <v>8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14352</v>
      </c>
      <c r="BU1386">
        <v>0.64</v>
      </c>
      <c r="BV1386">
        <v>0.53193049999999997</v>
      </c>
      <c r="BW1386">
        <v>19</v>
      </c>
      <c r="BX1386">
        <v>0.62709029999999999</v>
      </c>
      <c r="BY1386">
        <v>-1.660641</v>
      </c>
      <c r="BZ1386">
        <v>6</v>
      </c>
      <c r="CA1386">
        <v>0</v>
      </c>
      <c r="CB1386">
        <v>1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14312</v>
      </c>
      <c r="CK1386">
        <v>0.62884292901062055</v>
      </c>
      <c r="CL1386">
        <v>0.70049680624556421</v>
      </c>
      <c r="CM1386">
        <v>18</v>
      </c>
      <c r="CN1386">
        <v>-1.2959240129580081</v>
      </c>
      <c r="CO1386">
        <v>658</v>
      </c>
      <c r="CP1386">
        <v>0.88822920100000002</v>
      </c>
      <c r="CQ1386">
        <v>-0.23923158480000001</v>
      </c>
      <c r="CR1386">
        <v>10922</v>
      </c>
      <c r="CS1386">
        <v>0.81900000000000006</v>
      </c>
      <c r="CT1386">
        <v>11065</v>
      </c>
      <c r="CU1386">
        <v>0.76837181227999996</v>
      </c>
      <c r="CV1386">
        <v>1</v>
      </c>
      <c r="CW1386">
        <v>2</v>
      </c>
      <c r="CX1386">
        <v>2</v>
      </c>
      <c r="CY1386">
        <v>284</v>
      </c>
      <c r="CZ1386">
        <v>592</v>
      </c>
      <c r="DA1386" s="2">
        <v>3470</v>
      </c>
      <c r="DB1386" s="2">
        <v>480</v>
      </c>
      <c r="DC1386" s="2">
        <v>42.12</v>
      </c>
      <c r="DD1386" s="2">
        <v>3956</v>
      </c>
      <c r="DE1386">
        <v>187</v>
      </c>
      <c r="DF1386">
        <v>42</v>
      </c>
      <c r="DG1386">
        <v>7.02</v>
      </c>
      <c r="DH1386">
        <v>21.06</v>
      </c>
      <c r="DI1386" s="2">
        <v>7.02</v>
      </c>
      <c r="DJ1386">
        <v>0.02</v>
      </c>
      <c r="DK1386">
        <v>0.99503289617010149</v>
      </c>
      <c r="DL1386">
        <v>0</v>
      </c>
      <c r="DM1386">
        <v>0</v>
      </c>
      <c r="DN1386">
        <v>81</v>
      </c>
      <c r="DO1386">
        <v>0.17399999999999999</v>
      </c>
      <c r="DP1386">
        <v>4177.79</v>
      </c>
      <c r="DQ1386" s="2">
        <v>33544</v>
      </c>
      <c r="DR1386" s="2">
        <v>1174.83608772</v>
      </c>
      <c r="DS1386">
        <v>2.5540625646104935E-3</v>
      </c>
      <c r="DT1386">
        <v>4.8487735891662096</v>
      </c>
      <c r="DU1386">
        <v>2230373.7867145152</v>
      </c>
      <c r="DV1386">
        <v>1</v>
      </c>
    </row>
    <row r="1387" spans="1:126" x14ac:dyDescent="0.15">
      <c r="A1387" t="s">
        <v>349</v>
      </c>
      <c r="B1387" t="s">
        <v>2425</v>
      </c>
      <c r="C1387">
        <v>28</v>
      </c>
      <c r="D1387">
        <v>43</v>
      </c>
      <c r="E1387" t="s">
        <v>2426</v>
      </c>
      <c r="F1387">
        <v>28043</v>
      </c>
      <c r="G1387" t="s">
        <v>6371</v>
      </c>
      <c r="H1387">
        <v>56.4</v>
      </c>
      <c r="I1387">
        <v>41.6</v>
      </c>
      <c r="J1387">
        <v>0.2</v>
      </c>
      <c r="K1387">
        <v>0.3</v>
      </c>
      <c r="L1387">
        <v>0.7</v>
      </c>
      <c r="M1387">
        <v>0.9</v>
      </c>
      <c r="N1387">
        <f t="shared" si="90"/>
        <v>4912.9500000000007</v>
      </c>
      <c r="O1387">
        <f t="shared" si="88"/>
        <v>5087.0499999999993</v>
      </c>
      <c r="P1387">
        <f t="shared" si="89"/>
        <v>6.1044600000000013</v>
      </c>
      <c r="Q1387" s="4">
        <v>28043</v>
      </c>
      <c r="R1387" s="5">
        <v>33.770031000000003</v>
      </c>
      <c r="S1387" s="5">
        <v>-89.80274</v>
      </c>
      <c r="T1387">
        <v>7</v>
      </c>
      <c r="U1387">
        <v>0.17255491010354707</v>
      </c>
      <c r="V1387">
        <v>21886</v>
      </c>
      <c r="W1387">
        <v>21660</v>
      </c>
      <c r="X1387">
        <v>21591</v>
      </c>
      <c r="Y1387">
        <v>21448</v>
      </c>
      <c r="Z1387">
        <v>10846</v>
      </c>
      <c r="AA1387">
        <v>28029</v>
      </c>
      <c r="AB1387">
        <v>7331.37</v>
      </c>
      <c r="AC1387">
        <v>31779</v>
      </c>
      <c r="AD1387">
        <v>3</v>
      </c>
      <c r="AE1387">
        <v>1.3894678338196472E-4</v>
      </c>
      <c r="AF1387">
        <v>4</v>
      </c>
      <c r="AG1387">
        <v>316</v>
      </c>
      <c r="AH1387">
        <v>1.2658227848101266E-2</v>
      </c>
      <c r="AI1387" s="3">
        <v>88380</v>
      </c>
      <c r="AJ1387" s="3">
        <v>270148.13776146999</v>
      </c>
      <c r="AK1387">
        <v>158</v>
      </c>
      <c r="AL1387">
        <v>287622.40000000002</v>
      </c>
      <c r="AM1387">
        <v>591184</v>
      </c>
      <c r="AN1387">
        <v>16281</v>
      </c>
      <c r="AO1387">
        <v>607465</v>
      </c>
      <c r="AP1387">
        <v>1</v>
      </c>
      <c r="AQ1387">
        <v>0</v>
      </c>
      <c r="AR1387">
        <v>1</v>
      </c>
      <c r="AS1387">
        <v>4.616805170821791E-2</v>
      </c>
      <c r="AT1387">
        <v>1</v>
      </c>
      <c r="AU1387">
        <v>28</v>
      </c>
      <c r="AV1387">
        <f t="shared" si="87"/>
        <v>29</v>
      </c>
      <c r="AW1387">
        <v>17132</v>
      </c>
      <c r="AX1387">
        <v>0.79</v>
      </c>
      <c r="AY1387">
        <v>136988491.27502</v>
      </c>
      <c r="AZ1387">
        <v>136988.49127502</v>
      </c>
      <c r="BA1387">
        <v>5877.6300029143804</v>
      </c>
      <c r="BB1387">
        <v>1.701366025939294</v>
      </c>
      <c r="BC1387">
        <v>23616</v>
      </c>
      <c r="BD1387">
        <v>35376</v>
      </c>
      <c r="BE1387">
        <v>-11760</v>
      </c>
      <c r="BF1387">
        <v>-0.53732979987206431</v>
      </c>
      <c r="BG1387">
        <v>379699</v>
      </c>
      <c r="BH1387">
        <v>17.585984901116205</v>
      </c>
      <c r="BI1387">
        <v>2210</v>
      </c>
      <c r="BJ1387">
        <v>27</v>
      </c>
      <c r="BK1387">
        <v>0</v>
      </c>
      <c r="BL1387">
        <v>2</v>
      </c>
      <c r="BM1387">
        <v>0</v>
      </c>
      <c r="BN1387">
        <v>0</v>
      </c>
      <c r="BO1387">
        <v>0</v>
      </c>
      <c r="BP1387">
        <v>0</v>
      </c>
      <c r="BQ1387">
        <v>3</v>
      </c>
      <c r="BR1387">
        <v>1</v>
      </c>
      <c r="BS1387">
        <v>0</v>
      </c>
      <c r="BT1387">
        <v>23046</v>
      </c>
      <c r="BU1387">
        <v>0.72</v>
      </c>
      <c r="BV1387">
        <v>0.65854230000000002</v>
      </c>
      <c r="BW1387">
        <v>82</v>
      </c>
      <c r="BX1387">
        <v>1.4319189999999999</v>
      </c>
      <c r="BY1387">
        <v>-9.7060499999999994E-2</v>
      </c>
      <c r="BZ1387">
        <v>23</v>
      </c>
      <c r="CA1387">
        <v>0</v>
      </c>
      <c r="CB1387">
        <v>2</v>
      </c>
      <c r="CC1387">
        <v>0</v>
      </c>
      <c r="CD1387">
        <v>0</v>
      </c>
      <c r="CE1387">
        <v>0</v>
      </c>
      <c r="CF1387">
        <v>0</v>
      </c>
      <c r="CG1387">
        <v>3</v>
      </c>
      <c r="CH1387">
        <v>1</v>
      </c>
      <c r="CI1387">
        <v>0</v>
      </c>
      <c r="CJ1387">
        <v>21656</v>
      </c>
      <c r="CK1387">
        <v>1.3391207979312894</v>
      </c>
      <c r="CL1387">
        <v>0.65641649293490845</v>
      </c>
      <c r="CM1387">
        <v>73</v>
      </c>
      <c r="CN1387">
        <v>-0.50240020349680692</v>
      </c>
      <c r="CO1387">
        <v>1746</v>
      </c>
      <c r="CP1387">
        <v>-0.36634466809999999</v>
      </c>
      <c r="CQ1387">
        <v>-4.0669301099999999E-2</v>
      </c>
      <c r="CR1387">
        <v>16908</v>
      </c>
      <c r="CS1387">
        <v>0.78500000000000003</v>
      </c>
      <c r="CT1387">
        <v>17312</v>
      </c>
      <c r="CU1387">
        <v>0.78411040075000005</v>
      </c>
      <c r="CV1387">
        <v>9</v>
      </c>
      <c r="CW1387">
        <v>8</v>
      </c>
      <c r="CX1387">
        <v>14</v>
      </c>
      <c r="CY1387">
        <v>115</v>
      </c>
      <c r="CZ1387">
        <v>442</v>
      </c>
      <c r="DA1387" s="2">
        <v>14042</v>
      </c>
      <c r="DB1387" s="2">
        <v>1360</v>
      </c>
      <c r="DC1387" s="2">
        <v>87.91</v>
      </c>
      <c r="DD1387" s="2">
        <v>9608</v>
      </c>
      <c r="DE1387">
        <v>136</v>
      </c>
      <c r="DF1387">
        <v>40</v>
      </c>
      <c r="DG1387">
        <v>41.64</v>
      </c>
      <c r="DH1387">
        <v>4.63</v>
      </c>
      <c r="DI1387" s="2">
        <v>4.63</v>
      </c>
      <c r="DJ1387">
        <v>1.78</v>
      </c>
      <c r="DK1387">
        <v>0.97895451459606242</v>
      </c>
      <c r="DL1387">
        <v>0</v>
      </c>
      <c r="DM1387">
        <v>0</v>
      </c>
      <c r="DN1387">
        <v>56.4</v>
      </c>
      <c r="DO1387">
        <v>0.20499999999999999</v>
      </c>
      <c r="DP1387">
        <v>11454.96</v>
      </c>
      <c r="DQ1387" s="2">
        <v>0</v>
      </c>
      <c r="DR1387" s="2">
        <v>5230.5897140900006</v>
      </c>
      <c r="DS1387">
        <v>1.8384394424748905E-2</v>
      </c>
      <c r="DT1387">
        <v>3.79980217152373</v>
      </c>
      <c r="DU1387">
        <v>1092908.2200988671</v>
      </c>
      <c r="DV1387">
        <v>1</v>
      </c>
    </row>
    <row r="1388" spans="1:126" x14ac:dyDescent="0.15">
      <c r="A1388" t="s">
        <v>349</v>
      </c>
      <c r="B1388" t="s">
        <v>889</v>
      </c>
      <c r="C1388">
        <v>28</v>
      </c>
      <c r="D1388">
        <v>45</v>
      </c>
      <c r="E1388" t="s">
        <v>2427</v>
      </c>
      <c r="F1388">
        <v>28045</v>
      </c>
      <c r="G1388" t="s">
        <v>6372</v>
      </c>
      <c r="H1388">
        <v>86.3</v>
      </c>
      <c r="I1388">
        <v>7</v>
      </c>
      <c r="J1388">
        <v>0.4</v>
      </c>
      <c r="K1388">
        <v>0.9</v>
      </c>
      <c r="L1388">
        <v>2</v>
      </c>
      <c r="M1388">
        <v>3.3</v>
      </c>
      <c r="N1388">
        <f t="shared" si="90"/>
        <v>7512.55</v>
      </c>
      <c r="O1388">
        <f t="shared" si="88"/>
        <v>2487.4499999999998</v>
      </c>
      <c r="P1388">
        <f t="shared" si="89"/>
        <v>2.9849400000000008</v>
      </c>
      <c r="Q1388" s="4">
        <v>28045</v>
      </c>
      <c r="R1388" s="5">
        <v>30.391641</v>
      </c>
      <c r="S1388" s="5">
        <v>-89.482791000000006</v>
      </c>
      <c r="T1388">
        <v>2</v>
      </c>
      <c r="U1388">
        <v>-0.31154734251130317</v>
      </c>
      <c r="V1388">
        <v>44044</v>
      </c>
      <c r="W1388">
        <v>45136</v>
      </c>
      <c r="X1388">
        <v>45627</v>
      </c>
      <c r="Y1388">
        <v>46255</v>
      </c>
      <c r="Z1388">
        <v>23768</v>
      </c>
      <c r="AA1388">
        <v>28031</v>
      </c>
      <c r="AB1388">
        <v>16722.98</v>
      </c>
      <c r="AC1388">
        <v>43355</v>
      </c>
      <c r="AD1388">
        <v>0</v>
      </c>
      <c r="AE1388">
        <v>0</v>
      </c>
      <c r="AF1388">
        <v>12</v>
      </c>
      <c r="AG1388">
        <v>248</v>
      </c>
      <c r="AH1388">
        <v>4.8387096774193547E-2</v>
      </c>
      <c r="AI1388" s="3">
        <v>25272</v>
      </c>
      <c r="AJ1388" s="3">
        <v>303336.64450401504</v>
      </c>
      <c r="AK1388">
        <v>56</v>
      </c>
      <c r="AL1388">
        <v>353638.39999999997</v>
      </c>
      <c r="AM1388">
        <v>356198</v>
      </c>
      <c r="AN1388">
        <v>9649</v>
      </c>
      <c r="AO1388">
        <v>365847</v>
      </c>
      <c r="AP1388">
        <v>1</v>
      </c>
      <c r="AQ1388">
        <v>0</v>
      </c>
      <c r="AR1388">
        <v>1</v>
      </c>
      <c r="AS1388">
        <v>2.2155264090747959E-2</v>
      </c>
      <c r="AT1388">
        <v>1</v>
      </c>
      <c r="AU1388">
        <v>28</v>
      </c>
      <c r="AV1388">
        <f t="shared" si="87"/>
        <v>29</v>
      </c>
      <c r="AW1388">
        <v>26218</v>
      </c>
      <c r="AX1388">
        <v>0.65999999999999992</v>
      </c>
      <c r="AY1388">
        <v>337010789.60043198</v>
      </c>
      <c r="AZ1388">
        <v>337010.78960043198</v>
      </c>
      <c r="BA1388">
        <v>7860.3662811651002</v>
      </c>
      <c r="BB1388">
        <v>1.2722053454381459</v>
      </c>
      <c r="BC1388">
        <v>41790</v>
      </c>
      <c r="BD1388">
        <v>29727</v>
      </c>
      <c r="BE1388">
        <v>12063</v>
      </c>
      <c r="BF1388">
        <v>0.27388520570338754</v>
      </c>
      <c r="BG1388">
        <v>512419</v>
      </c>
      <c r="BH1388">
        <v>11.230609069191487</v>
      </c>
      <c r="BI1388">
        <v>6794</v>
      </c>
      <c r="BJ1388">
        <v>27</v>
      </c>
      <c r="BK1388">
        <v>2</v>
      </c>
      <c r="BL1388">
        <v>2</v>
      </c>
      <c r="BM1388">
        <v>1</v>
      </c>
      <c r="BN1388">
        <v>0</v>
      </c>
      <c r="BO1388">
        <v>1</v>
      </c>
      <c r="BP1388">
        <v>1</v>
      </c>
      <c r="BQ1388">
        <v>3</v>
      </c>
      <c r="BR1388">
        <v>1</v>
      </c>
      <c r="BS1388">
        <v>0</v>
      </c>
      <c r="BT1388">
        <v>40962</v>
      </c>
      <c r="BU1388">
        <v>0.55000000000000004</v>
      </c>
      <c r="BV1388">
        <v>0.5555158</v>
      </c>
      <c r="BW1388">
        <v>134</v>
      </c>
      <c r="BX1388">
        <v>0.92768910000000004</v>
      </c>
      <c r="BY1388">
        <v>-0.95288260000000002</v>
      </c>
      <c r="BZ1388">
        <v>26</v>
      </c>
      <c r="CA1388">
        <v>4</v>
      </c>
      <c r="CB1388">
        <v>2</v>
      </c>
      <c r="CC1388">
        <v>0</v>
      </c>
      <c r="CD1388">
        <v>0</v>
      </c>
      <c r="CE1388">
        <v>0</v>
      </c>
      <c r="CF1388">
        <v>2</v>
      </c>
      <c r="CG1388">
        <v>4</v>
      </c>
      <c r="CH1388">
        <v>0</v>
      </c>
      <c r="CI1388">
        <v>0</v>
      </c>
      <c r="CJ1388">
        <v>46035</v>
      </c>
      <c r="CK1388">
        <v>0.82545888997501893</v>
      </c>
      <c r="CL1388">
        <v>0.57630589499127161</v>
      </c>
      <c r="CM1388">
        <v>121</v>
      </c>
      <c r="CN1388">
        <v>-1.3623454182023116</v>
      </c>
      <c r="CO1388">
        <v>4806</v>
      </c>
      <c r="CP1388">
        <v>0.78011364900000002</v>
      </c>
      <c r="CQ1388">
        <v>0.386740741</v>
      </c>
      <c r="CR1388">
        <v>39080</v>
      </c>
      <c r="CS1388">
        <v>0.83700000000000008</v>
      </c>
      <c r="CT1388">
        <v>33121</v>
      </c>
      <c r="CU1388">
        <v>0.75234386268999998</v>
      </c>
      <c r="CV1388">
        <v>7</v>
      </c>
      <c r="CW1388">
        <v>11</v>
      </c>
      <c r="CX1388">
        <v>16</v>
      </c>
      <c r="CY1388">
        <v>153</v>
      </c>
      <c r="CZ1388">
        <v>384</v>
      </c>
      <c r="DA1388" s="2">
        <v>20253</v>
      </c>
      <c r="DB1388" s="2">
        <v>3950</v>
      </c>
      <c r="DC1388" s="2">
        <v>147.04</v>
      </c>
      <c r="DD1388" s="2">
        <v>5932</v>
      </c>
      <c r="DE1388">
        <v>131</v>
      </c>
      <c r="DF1388">
        <v>11</v>
      </c>
      <c r="DG1388">
        <v>17.559999999999999</v>
      </c>
      <c r="DH1388">
        <v>8.7799999999999994</v>
      </c>
      <c r="DI1388" s="2">
        <v>10.97</v>
      </c>
      <c r="DJ1388">
        <v>0.25</v>
      </c>
      <c r="DK1388">
        <v>0.97748496359607473</v>
      </c>
      <c r="DL1388">
        <v>0</v>
      </c>
      <c r="DM1388">
        <v>0</v>
      </c>
      <c r="DN1388">
        <v>77.8</v>
      </c>
      <c r="DO1388">
        <v>0.23800000000000002</v>
      </c>
      <c r="DP1388">
        <v>889.7299999999999</v>
      </c>
      <c r="DQ1388" s="2">
        <v>0</v>
      </c>
      <c r="DR1388" s="2">
        <v>10867.179469769999</v>
      </c>
      <c r="DS1388">
        <v>2.8432744461585339E-2</v>
      </c>
      <c r="DT1388">
        <v>2.0241296486358098</v>
      </c>
      <c r="DU1388">
        <v>715809.97033612989</v>
      </c>
      <c r="DV1388">
        <v>1</v>
      </c>
    </row>
    <row r="1389" spans="1:126" x14ac:dyDescent="0.15">
      <c r="A1389" t="s">
        <v>349</v>
      </c>
      <c r="B1389" t="s">
        <v>1311</v>
      </c>
      <c r="C1389">
        <v>28</v>
      </c>
      <c r="D1389">
        <v>47</v>
      </c>
      <c r="E1389" t="s">
        <v>2428</v>
      </c>
      <c r="F1389">
        <v>28047</v>
      </c>
      <c r="G1389" t="s">
        <v>6373</v>
      </c>
      <c r="H1389">
        <v>67.2</v>
      </c>
      <c r="I1389">
        <v>21.9</v>
      </c>
      <c r="J1389">
        <v>0.4</v>
      </c>
      <c r="K1389">
        <v>2.8</v>
      </c>
      <c r="L1389">
        <v>2.4</v>
      </c>
      <c r="M1389">
        <v>5.3</v>
      </c>
      <c r="N1389">
        <f t="shared" si="90"/>
        <v>5037.3</v>
      </c>
      <c r="O1389">
        <f t="shared" si="88"/>
        <v>4962.7</v>
      </c>
      <c r="P1389">
        <f t="shared" si="89"/>
        <v>5.9552400000000016</v>
      </c>
      <c r="Q1389" s="4">
        <v>28047</v>
      </c>
      <c r="R1389" s="5">
        <v>30.416536000000001</v>
      </c>
      <c r="S1389" s="5">
        <v>-89.083376000000001</v>
      </c>
      <c r="T1389">
        <v>2</v>
      </c>
      <c r="U1389">
        <v>-0.11649036238399324</v>
      </c>
      <c r="V1389">
        <v>188110</v>
      </c>
      <c r="W1389">
        <v>193642</v>
      </c>
      <c r="X1389">
        <v>196268</v>
      </c>
      <c r="Y1389">
        <v>200521</v>
      </c>
      <c r="Z1389">
        <v>102609</v>
      </c>
      <c r="AA1389">
        <v>28033</v>
      </c>
      <c r="AB1389">
        <v>77035.011000000013</v>
      </c>
      <c r="AC1389">
        <v>41722</v>
      </c>
      <c r="AD1389">
        <v>7</v>
      </c>
      <c r="AE1389">
        <v>3.5665518576640103E-5</v>
      </c>
      <c r="AF1389">
        <v>32</v>
      </c>
      <c r="AG1389">
        <v>331</v>
      </c>
      <c r="AH1389">
        <v>9.6676737160120846E-2</v>
      </c>
      <c r="AI1389" s="3">
        <v>24167</v>
      </c>
      <c r="AJ1389" s="3">
        <v>367374.21240553004</v>
      </c>
      <c r="AK1389">
        <v>30</v>
      </c>
      <c r="AL1389">
        <v>624755.19999999995</v>
      </c>
      <c r="AM1389">
        <v>727153</v>
      </c>
      <c r="AN1389">
        <v>12423</v>
      </c>
      <c r="AO1389">
        <v>739576</v>
      </c>
      <c r="AP1389">
        <v>15</v>
      </c>
      <c r="AQ1389">
        <v>1</v>
      </c>
      <c r="AR1389">
        <v>16</v>
      </c>
      <c r="AS1389">
        <v>8.2626702884704764E-2</v>
      </c>
      <c r="AT1389">
        <v>15</v>
      </c>
      <c r="AU1389">
        <v>81</v>
      </c>
      <c r="AV1389">
        <f t="shared" si="87"/>
        <v>96</v>
      </c>
      <c r="AW1389">
        <v>164318</v>
      </c>
      <c r="AX1389">
        <v>0.92999999999999994</v>
      </c>
      <c r="AY1389">
        <v>1024523724.72691</v>
      </c>
      <c r="AZ1389">
        <v>1024523.72472691</v>
      </c>
      <c r="BA1389">
        <v>5402.7904613438404</v>
      </c>
      <c r="BB1389">
        <v>1.8508953977668592</v>
      </c>
      <c r="BC1389">
        <v>109578</v>
      </c>
      <c r="BD1389">
        <v>215133</v>
      </c>
      <c r="BE1389">
        <v>-105555</v>
      </c>
      <c r="BF1389">
        <v>-0.56113444261336454</v>
      </c>
      <c r="BG1389">
        <v>3155329</v>
      </c>
      <c r="BH1389">
        <v>16.076635009273033</v>
      </c>
      <c r="BI1389">
        <v>17959</v>
      </c>
      <c r="BJ1389">
        <v>119</v>
      </c>
      <c r="BK1389">
        <v>29</v>
      </c>
      <c r="BL1389">
        <v>9</v>
      </c>
      <c r="BM1389">
        <v>1</v>
      </c>
      <c r="BN1389">
        <v>1</v>
      </c>
      <c r="BO1389">
        <v>10</v>
      </c>
      <c r="BP1389">
        <v>2</v>
      </c>
      <c r="BQ1389">
        <v>15</v>
      </c>
      <c r="BR1389">
        <v>6</v>
      </c>
      <c r="BS1389">
        <v>2</v>
      </c>
      <c r="BT1389">
        <v>181191</v>
      </c>
      <c r="BU1389">
        <v>0.66</v>
      </c>
      <c r="BV1389">
        <v>0.47282790000000002</v>
      </c>
      <c r="BW1389">
        <v>682</v>
      </c>
      <c r="BX1389">
        <v>1.0706929999999999</v>
      </c>
      <c r="BY1389">
        <v>-1.2654289999999999</v>
      </c>
      <c r="BZ1389">
        <v>126</v>
      </c>
      <c r="CA1389">
        <v>23</v>
      </c>
      <c r="CB1389">
        <v>9</v>
      </c>
      <c r="CC1389">
        <v>0</v>
      </c>
      <c r="CD1389">
        <v>1</v>
      </c>
      <c r="CE1389">
        <v>10</v>
      </c>
      <c r="CF1389">
        <v>2</v>
      </c>
      <c r="CG1389">
        <v>15</v>
      </c>
      <c r="CH1389">
        <v>5</v>
      </c>
      <c r="CI1389">
        <v>2</v>
      </c>
      <c r="CJ1389">
        <v>198758</v>
      </c>
      <c r="CK1389">
        <v>0.9710300969017599</v>
      </c>
      <c r="CL1389">
        <v>0.56042477876106189</v>
      </c>
      <c r="CM1389">
        <v>623</v>
      </c>
      <c r="CN1389">
        <v>-1.2485810964540898</v>
      </c>
      <c r="CO1389">
        <v>21725</v>
      </c>
      <c r="CP1389">
        <v>0.67343943100000003</v>
      </c>
      <c r="CQ1389">
        <v>0.28524249200000001</v>
      </c>
      <c r="CR1389">
        <v>164180</v>
      </c>
      <c r="CS1389">
        <v>0.80799999999999994</v>
      </c>
      <c r="CT1389">
        <v>145221</v>
      </c>
      <c r="CU1389">
        <v>0.76506495669999997</v>
      </c>
      <c r="CV1389">
        <v>309</v>
      </c>
      <c r="CW1389">
        <v>139</v>
      </c>
      <c r="CX1389">
        <v>105</v>
      </c>
      <c r="CY1389">
        <v>174</v>
      </c>
      <c r="CZ1389">
        <v>520</v>
      </c>
      <c r="DA1389" s="2">
        <v>120904</v>
      </c>
      <c r="DB1389" s="2">
        <v>16555</v>
      </c>
      <c r="DC1389" s="2">
        <v>125.7</v>
      </c>
      <c r="DD1389" s="2">
        <v>60058</v>
      </c>
      <c r="DE1389">
        <v>177</v>
      </c>
      <c r="DF1389">
        <v>16</v>
      </c>
      <c r="DG1389">
        <v>36.64</v>
      </c>
      <c r="DH1389">
        <v>5.09</v>
      </c>
      <c r="DI1389" s="2">
        <v>12.21</v>
      </c>
      <c r="DJ1389">
        <v>1</v>
      </c>
      <c r="DK1389">
        <v>0.90267720445235233</v>
      </c>
      <c r="DL1389">
        <v>6.0422960725075529E-3</v>
      </c>
      <c r="DM1389">
        <v>0</v>
      </c>
      <c r="DN1389">
        <v>111.6</v>
      </c>
      <c r="DO1389">
        <v>0.28100000000000003</v>
      </c>
      <c r="DP1389">
        <v>655.4</v>
      </c>
      <c r="DQ1389" s="2">
        <v>63014</v>
      </c>
      <c r="DR1389" s="2">
        <v>1305.54412617</v>
      </c>
      <c r="DS1389">
        <v>2.0896890912850989E-3</v>
      </c>
      <c r="DT1389">
        <v>2.6224095449761999</v>
      </c>
      <c r="DU1389">
        <v>1638363.9997535148</v>
      </c>
      <c r="DV1389">
        <v>0</v>
      </c>
    </row>
    <row r="1390" spans="1:126" x14ac:dyDescent="0.15">
      <c r="A1390" t="s">
        <v>349</v>
      </c>
      <c r="B1390" t="s">
        <v>2429</v>
      </c>
      <c r="C1390">
        <v>28</v>
      </c>
      <c r="D1390">
        <v>49</v>
      </c>
      <c r="E1390" t="s">
        <v>2430</v>
      </c>
      <c r="F1390">
        <v>28049</v>
      </c>
      <c r="G1390" t="s">
        <v>6374</v>
      </c>
      <c r="H1390">
        <v>28</v>
      </c>
      <c r="I1390">
        <v>68.8</v>
      </c>
      <c r="J1390">
        <v>0.1</v>
      </c>
      <c r="K1390">
        <v>0.8</v>
      </c>
      <c r="L1390">
        <v>0.8</v>
      </c>
      <c r="M1390">
        <v>1.5</v>
      </c>
      <c r="N1390">
        <f t="shared" si="90"/>
        <v>5520.9800000000005</v>
      </c>
      <c r="O1390">
        <f t="shared" si="88"/>
        <v>4479.0199999999995</v>
      </c>
      <c r="P1390">
        <f t="shared" si="89"/>
        <v>5.3748240000000012</v>
      </c>
      <c r="Q1390" s="4">
        <v>28049</v>
      </c>
      <c r="R1390" s="5">
        <v>32.267788000000003</v>
      </c>
      <c r="S1390" s="5">
        <v>-90.466016999999994</v>
      </c>
      <c r="T1390">
        <v>2</v>
      </c>
      <c r="U1390">
        <v>6.024316037527841E-2</v>
      </c>
      <c r="V1390">
        <v>246335</v>
      </c>
      <c r="W1390">
        <v>246364</v>
      </c>
      <c r="X1390">
        <v>245874</v>
      </c>
      <c r="Y1390">
        <v>243665</v>
      </c>
      <c r="Z1390">
        <v>125299</v>
      </c>
      <c r="AA1390">
        <v>28035</v>
      </c>
      <c r="AB1390">
        <v>94612.285000000003</v>
      </c>
      <c r="AC1390">
        <v>37324</v>
      </c>
      <c r="AD1390">
        <v>5</v>
      </c>
      <c r="AE1390">
        <v>2.0335619056915329E-5</v>
      </c>
      <c r="AF1390">
        <v>53</v>
      </c>
      <c r="AG1390">
        <v>1047</v>
      </c>
      <c r="AH1390">
        <v>5.0620821394460364E-2</v>
      </c>
      <c r="AI1390" s="3">
        <v>251022</v>
      </c>
      <c r="AJ1390" s="3">
        <v>556652.00548020506</v>
      </c>
      <c r="AK1390">
        <v>88</v>
      </c>
      <c r="AL1390">
        <v>561542.40000000002</v>
      </c>
      <c r="AM1390">
        <v>727936</v>
      </c>
      <c r="AN1390">
        <v>60859</v>
      </c>
      <c r="AO1390">
        <v>788795</v>
      </c>
      <c r="AP1390">
        <v>8</v>
      </c>
      <c r="AQ1390">
        <v>2</v>
      </c>
      <c r="AR1390">
        <v>10</v>
      </c>
      <c r="AS1390">
        <v>4.0590345992109235E-2</v>
      </c>
      <c r="AT1390">
        <v>10</v>
      </c>
      <c r="AU1390">
        <v>110</v>
      </c>
      <c r="AV1390">
        <f t="shared" si="87"/>
        <v>120</v>
      </c>
      <c r="AW1390">
        <v>216369</v>
      </c>
      <c r="AX1390">
        <v>0.87</v>
      </c>
      <c r="AY1390">
        <v>726464387.43899298</v>
      </c>
      <c r="AZ1390">
        <v>726464.38743899297</v>
      </c>
      <c r="BA1390">
        <v>2892.21883832394</v>
      </c>
      <c r="BB1390">
        <v>3.4575530272788995</v>
      </c>
      <c r="BC1390">
        <v>40399</v>
      </c>
      <c r="BD1390">
        <v>48800</v>
      </c>
      <c r="BE1390">
        <v>-8401</v>
      </c>
      <c r="BF1390">
        <v>-3.4103964113909917E-2</v>
      </c>
      <c r="BG1390">
        <v>6228252</v>
      </c>
      <c r="BH1390">
        <v>25.331072012494204</v>
      </c>
      <c r="BI1390">
        <v>19820</v>
      </c>
      <c r="BJ1390">
        <v>213</v>
      </c>
      <c r="BK1390">
        <v>29</v>
      </c>
      <c r="BL1390">
        <v>46</v>
      </c>
      <c r="BM1390">
        <v>4</v>
      </c>
      <c r="BN1390">
        <v>20</v>
      </c>
      <c r="BO1390">
        <v>19</v>
      </c>
      <c r="BP1390">
        <v>3</v>
      </c>
      <c r="BQ1390">
        <v>22</v>
      </c>
      <c r="BR1390">
        <v>4</v>
      </c>
      <c r="BS1390">
        <v>1</v>
      </c>
      <c r="BT1390">
        <v>247631</v>
      </c>
      <c r="BU1390">
        <v>0.72</v>
      </c>
      <c r="BV1390">
        <v>0.60180809999999996</v>
      </c>
      <c r="BW1390">
        <v>2601</v>
      </c>
      <c r="BX1390">
        <v>1.4578139999999999</v>
      </c>
      <c r="BY1390">
        <v>0.65220009999999995</v>
      </c>
      <c r="BZ1390">
        <v>213</v>
      </c>
      <c r="CA1390">
        <v>28</v>
      </c>
      <c r="CB1390">
        <v>40</v>
      </c>
      <c r="CC1390">
        <v>7</v>
      </c>
      <c r="CD1390">
        <v>23</v>
      </c>
      <c r="CE1390">
        <v>17</v>
      </c>
      <c r="CF1390">
        <v>1</v>
      </c>
      <c r="CG1390">
        <v>17</v>
      </c>
      <c r="CH1390">
        <v>5</v>
      </c>
      <c r="CI1390">
        <v>1</v>
      </c>
      <c r="CJ1390">
        <v>244406</v>
      </c>
      <c r="CK1390">
        <v>1.4402265083508587</v>
      </c>
      <c r="CL1390">
        <v>0.62383789388587196</v>
      </c>
      <c r="CM1390">
        <v>3197</v>
      </c>
      <c r="CN1390">
        <v>1.1319903319295141</v>
      </c>
      <c r="CO1390">
        <v>34891</v>
      </c>
      <c r="CP1390">
        <v>0.15297833899999999</v>
      </c>
      <c r="CQ1390">
        <v>0.30523656100000002</v>
      </c>
      <c r="CR1390">
        <v>177661</v>
      </c>
      <c r="CS1390">
        <v>0.73499999999999999</v>
      </c>
      <c r="CT1390">
        <v>197068</v>
      </c>
      <c r="CU1390">
        <v>0.78804668880000006</v>
      </c>
      <c r="CV1390">
        <v>528</v>
      </c>
      <c r="CW1390">
        <v>219</v>
      </c>
      <c r="CX1390">
        <v>188</v>
      </c>
      <c r="CY1390">
        <v>614</v>
      </c>
      <c r="CZ1390">
        <v>1598</v>
      </c>
      <c r="DA1390" s="2">
        <v>171864</v>
      </c>
      <c r="DB1390" s="2">
        <v>20260</v>
      </c>
      <c r="DC1390" s="2">
        <v>185.79</v>
      </c>
      <c r="DD1390" s="2">
        <v>178750</v>
      </c>
      <c r="DE1390">
        <v>539</v>
      </c>
      <c r="DF1390">
        <v>408</v>
      </c>
      <c r="DG1390">
        <v>51.86</v>
      </c>
      <c r="DH1390">
        <v>6.12</v>
      </c>
      <c r="DI1390" s="2">
        <v>16.329999999999998</v>
      </c>
      <c r="DJ1390">
        <v>-1.21</v>
      </c>
      <c r="DK1390">
        <v>0.91732597142879901</v>
      </c>
      <c r="DL1390">
        <v>0</v>
      </c>
      <c r="DM1390">
        <v>0</v>
      </c>
      <c r="DN1390">
        <v>181.6</v>
      </c>
      <c r="DO1390">
        <v>0.32</v>
      </c>
      <c r="DP1390">
        <v>24674.01</v>
      </c>
      <c r="DQ1390" s="2">
        <v>0</v>
      </c>
      <c r="DR1390" s="2">
        <v>462.30752025000021</v>
      </c>
      <c r="DS1390">
        <v>2.0966327163736878E-4</v>
      </c>
      <c r="DT1390">
        <v>5.6770208410345004</v>
      </c>
      <c r="DU1390">
        <v>3187887.907924532</v>
      </c>
      <c r="DV1390">
        <v>0</v>
      </c>
    </row>
    <row r="1391" spans="1:126" x14ac:dyDescent="0.15">
      <c r="A1391" t="s">
        <v>349</v>
      </c>
      <c r="B1391" t="s">
        <v>704</v>
      </c>
      <c r="C1391">
        <v>28</v>
      </c>
      <c r="D1391">
        <v>51</v>
      </c>
      <c r="E1391" t="s">
        <v>2431</v>
      </c>
      <c r="F1391">
        <v>28051</v>
      </c>
      <c r="G1391" t="s">
        <v>6375</v>
      </c>
      <c r="H1391">
        <v>15.6</v>
      </c>
      <c r="I1391">
        <v>83</v>
      </c>
      <c r="J1391">
        <v>0.1</v>
      </c>
      <c r="K1391">
        <v>0.2</v>
      </c>
      <c r="L1391">
        <v>0.5</v>
      </c>
      <c r="M1391">
        <v>0.7</v>
      </c>
      <c r="N1391">
        <f t="shared" si="90"/>
        <v>7133.15</v>
      </c>
      <c r="O1391">
        <f t="shared" si="88"/>
        <v>2866.8500000000004</v>
      </c>
      <c r="P1391">
        <f t="shared" si="89"/>
        <v>3.4402200000000018</v>
      </c>
      <c r="Q1391" s="4">
        <v>28051</v>
      </c>
      <c r="R1391" s="5">
        <v>33.125942000000002</v>
      </c>
      <c r="S1391" s="5">
        <v>-90.091196999999994</v>
      </c>
      <c r="T1391">
        <v>6</v>
      </c>
      <c r="U1391">
        <v>0.1347110910219311</v>
      </c>
      <c r="V1391">
        <v>19207</v>
      </c>
      <c r="W1391">
        <v>18965</v>
      </c>
      <c r="X1391">
        <v>18772</v>
      </c>
      <c r="Y1391">
        <v>18325</v>
      </c>
      <c r="Z1391">
        <v>8787</v>
      </c>
      <c r="AA1391">
        <v>28037</v>
      </c>
      <c r="AB1391">
        <v>5089.8710000000001</v>
      </c>
      <c r="AC1391">
        <v>20732</v>
      </c>
      <c r="AD1391">
        <v>0</v>
      </c>
      <c r="AE1391">
        <v>0</v>
      </c>
      <c r="AF1391">
        <v>2</v>
      </c>
      <c r="AG1391">
        <v>531</v>
      </c>
      <c r="AH1391">
        <v>3.766478342749529E-3</v>
      </c>
      <c r="AI1391" s="3">
        <v>237609</v>
      </c>
      <c r="AJ1391" s="3">
        <v>484286.49152502004</v>
      </c>
      <c r="AK1391">
        <v>151</v>
      </c>
      <c r="AL1391">
        <v>489113.59999999998</v>
      </c>
      <c r="AM1391">
        <v>737010</v>
      </c>
      <c r="AN1391">
        <v>52835</v>
      </c>
      <c r="AO1391">
        <v>789845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4</v>
      </c>
      <c r="AV1391">
        <f t="shared" si="87"/>
        <v>4</v>
      </c>
      <c r="AW1391">
        <v>11652</v>
      </c>
      <c r="AX1391">
        <v>0.64</v>
      </c>
      <c r="AY1391">
        <v>304225591.99382597</v>
      </c>
      <c r="AZ1391">
        <v>304225.59199382598</v>
      </c>
      <c r="BA1391">
        <v>14224.837077541901</v>
      </c>
      <c r="BB1391">
        <v>0.70299574930021158</v>
      </c>
      <c r="BC1391">
        <v>7840</v>
      </c>
      <c r="BD1391">
        <v>5638</v>
      </c>
      <c r="BE1391">
        <v>2202</v>
      </c>
      <c r="BF1391">
        <v>0.11464570208778049</v>
      </c>
      <c r="BG1391">
        <v>195481</v>
      </c>
      <c r="BH1391">
        <v>10.413434903047092</v>
      </c>
      <c r="BI1391">
        <v>2598</v>
      </c>
      <c r="BJ1391">
        <v>13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20290</v>
      </c>
      <c r="BU1391">
        <v>0.55000000000000004</v>
      </c>
      <c r="BV1391">
        <v>0.653138</v>
      </c>
      <c r="BW1391">
        <v>95</v>
      </c>
      <c r="BX1391">
        <v>0.68999509999999997</v>
      </c>
      <c r="BY1391">
        <v>-0.43506860000000003</v>
      </c>
      <c r="BZ1391">
        <v>14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18508</v>
      </c>
      <c r="CK1391">
        <v>0.75642965204236012</v>
      </c>
      <c r="CL1391">
        <v>0.73053327041057103</v>
      </c>
      <c r="CM1391">
        <v>87</v>
      </c>
      <c r="CN1391">
        <v>-0.43032591269979659</v>
      </c>
      <c r="CO1391">
        <v>1064</v>
      </c>
      <c r="CP1391">
        <v>-1.0076431565999999</v>
      </c>
      <c r="CQ1391">
        <v>-0.88079158609999997</v>
      </c>
      <c r="CR1391">
        <v>11570</v>
      </c>
      <c r="CS1391">
        <v>0.64300000000000002</v>
      </c>
      <c r="CT1391">
        <v>14905</v>
      </c>
      <c r="CU1391">
        <v>0.75004872344999995</v>
      </c>
      <c r="CV1391">
        <v>4</v>
      </c>
      <c r="CW1391">
        <v>5</v>
      </c>
      <c r="CX1391">
        <v>9</v>
      </c>
      <c r="CY1391">
        <v>537</v>
      </c>
      <c r="CZ1391">
        <v>757</v>
      </c>
      <c r="DA1391" s="2">
        <v>6582</v>
      </c>
      <c r="DB1391" s="2">
        <v>695</v>
      </c>
      <c r="DC1391" s="2">
        <v>37.99</v>
      </c>
      <c r="DD1391" s="2">
        <v>15675</v>
      </c>
      <c r="DE1391">
        <v>209</v>
      </c>
      <c r="DF1391">
        <v>245</v>
      </c>
      <c r="DG1391">
        <v>32.56</v>
      </c>
      <c r="DH1391">
        <v>27.13</v>
      </c>
      <c r="DI1391" s="2">
        <v>10.85</v>
      </c>
      <c r="DJ1391">
        <v>-0.92</v>
      </c>
      <c r="DK1391">
        <v>0.66562293515818005</v>
      </c>
      <c r="DL1391">
        <v>0</v>
      </c>
      <c r="DM1391">
        <v>0</v>
      </c>
      <c r="DN1391">
        <v>139.6</v>
      </c>
      <c r="DO1391">
        <v>0.28100000000000003</v>
      </c>
      <c r="DP1391">
        <v>23300.100000000002</v>
      </c>
      <c r="DQ1391" s="2">
        <v>0</v>
      </c>
      <c r="DR1391" s="2">
        <v>10124.631635329999</v>
      </c>
      <c r="DS1391">
        <v>1.9578532970199972E-2</v>
      </c>
      <c r="DT1391">
        <v>5.0705387618550199</v>
      </c>
      <c r="DU1391">
        <v>2480069.4677504515</v>
      </c>
      <c r="DV1391">
        <v>1</v>
      </c>
    </row>
    <row r="1392" spans="1:126" x14ac:dyDescent="0.15">
      <c r="A1392" t="s">
        <v>349</v>
      </c>
      <c r="B1392" t="s">
        <v>2432</v>
      </c>
      <c r="C1392">
        <v>28</v>
      </c>
      <c r="D1392">
        <v>53</v>
      </c>
      <c r="E1392" t="s">
        <v>2433</v>
      </c>
      <c r="F1392">
        <v>28053</v>
      </c>
      <c r="G1392" t="s">
        <v>6376</v>
      </c>
      <c r="H1392">
        <v>22.8</v>
      </c>
      <c r="I1392">
        <v>74.099999999999994</v>
      </c>
      <c r="J1392">
        <v>0.1</v>
      </c>
      <c r="K1392">
        <v>0.2</v>
      </c>
      <c r="L1392">
        <v>0.7</v>
      </c>
      <c r="M1392">
        <v>2.2000000000000002</v>
      </c>
      <c r="N1392">
        <f t="shared" si="90"/>
        <v>6016.03</v>
      </c>
      <c r="O1392">
        <f t="shared" si="88"/>
        <v>3983.9700000000003</v>
      </c>
      <c r="P1392">
        <f t="shared" si="89"/>
        <v>4.7807640000000022</v>
      </c>
      <c r="Q1392" s="4">
        <v>28053</v>
      </c>
      <c r="R1392" s="5">
        <v>33.130996000000003</v>
      </c>
      <c r="S1392" s="5">
        <v>-90.523420999999999</v>
      </c>
      <c r="T1392">
        <v>6</v>
      </c>
      <c r="U1392">
        <v>0.17852413833412029</v>
      </c>
      <c r="V1392">
        <v>9399</v>
      </c>
      <c r="W1392">
        <v>9106</v>
      </c>
      <c r="X1392">
        <v>8984</v>
      </c>
      <c r="Y1392">
        <v>8703</v>
      </c>
      <c r="Z1392">
        <v>4433</v>
      </c>
      <c r="AA1392">
        <v>28039</v>
      </c>
      <c r="AB1392">
        <v>3006.6020000000003</v>
      </c>
      <c r="AC1392">
        <v>23216</v>
      </c>
      <c r="AD1392">
        <v>0</v>
      </c>
      <c r="AE1392">
        <v>0</v>
      </c>
      <c r="AF1392">
        <v>4</v>
      </c>
      <c r="AG1392">
        <v>262</v>
      </c>
      <c r="AH1392">
        <v>1.5267175572519083E-2</v>
      </c>
      <c r="AI1392" s="3">
        <v>193760</v>
      </c>
      <c r="AJ1392" s="3">
        <v>267848.79287150502</v>
      </c>
      <c r="AK1392">
        <v>241</v>
      </c>
      <c r="AL1392">
        <v>275968</v>
      </c>
      <c r="AM1392">
        <v>131593</v>
      </c>
      <c r="AN1392">
        <v>76555</v>
      </c>
      <c r="AO1392">
        <v>208148</v>
      </c>
      <c r="AP1392">
        <v>3</v>
      </c>
      <c r="AQ1392">
        <v>0</v>
      </c>
      <c r="AR1392">
        <v>3</v>
      </c>
      <c r="AS1392">
        <v>0.32945310784098397</v>
      </c>
      <c r="AT1392">
        <v>3</v>
      </c>
      <c r="AU1392">
        <v>1</v>
      </c>
      <c r="AV1392">
        <f t="shared" si="87"/>
        <v>4</v>
      </c>
      <c r="AW1392">
        <v>0</v>
      </c>
      <c r="AX1392">
        <v>0</v>
      </c>
      <c r="AY1392">
        <v>607740081.12068105</v>
      </c>
      <c r="AZ1392">
        <v>607740.08112068102</v>
      </c>
      <c r="BA1392">
        <v>54639.096482745597</v>
      </c>
      <c r="BB1392">
        <v>0.1830191317888627</v>
      </c>
      <c r="BC1392">
        <v>3492</v>
      </c>
      <c r="BD1392">
        <v>3046</v>
      </c>
      <c r="BE1392">
        <v>446</v>
      </c>
      <c r="BF1392">
        <v>4.7451856580487284E-2</v>
      </c>
      <c r="BG1392">
        <v>176505</v>
      </c>
      <c r="BH1392">
        <v>19.646593944790737</v>
      </c>
      <c r="BI1392">
        <v>944</v>
      </c>
      <c r="BJ1392">
        <v>8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9809</v>
      </c>
      <c r="BU1392">
        <v>0.61</v>
      </c>
      <c r="BV1392">
        <v>0.71792719999999999</v>
      </c>
      <c r="BW1392">
        <v>43</v>
      </c>
      <c r="BX1392">
        <v>1.0194719999999999</v>
      </c>
      <c r="BY1392">
        <v>7.4777499999999997E-2</v>
      </c>
      <c r="BZ1392">
        <v>8</v>
      </c>
      <c r="CA1392">
        <v>0</v>
      </c>
      <c r="CB1392">
        <v>2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8772</v>
      </c>
      <c r="CK1392">
        <v>1.2539899680802553</v>
      </c>
      <c r="CL1392">
        <v>0.58548640754886538</v>
      </c>
      <c r="CM1392">
        <v>32</v>
      </c>
      <c r="CN1392">
        <v>-0.78504448113214131</v>
      </c>
      <c r="CO1392">
        <v>499</v>
      </c>
      <c r="CP1392">
        <v>-0.74986288729999995</v>
      </c>
      <c r="CQ1392">
        <v>-0.68768579829999998</v>
      </c>
      <c r="CR1392">
        <v>5409</v>
      </c>
      <c r="CS1392">
        <v>0.64200000000000002</v>
      </c>
      <c r="CT1392">
        <v>7425</v>
      </c>
      <c r="CU1392">
        <v>0.72512780180999992</v>
      </c>
      <c r="CW1392">
        <v>1</v>
      </c>
      <c r="CX1392">
        <v>4</v>
      </c>
      <c r="CY1392">
        <v>659</v>
      </c>
      <c r="CZ1392">
        <v>375</v>
      </c>
      <c r="DA1392" s="2">
        <v>3847</v>
      </c>
      <c r="DB1392" s="2">
        <v>340</v>
      </c>
      <c r="DC1392" s="2">
        <v>56.04</v>
      </c>
      <c r="DD1392" s="2">
        <v>6954</v>
      </c>
      <c r="DE1392">
        <v>72</v>
      </c>
      <c r="DF1392">
        <v>95</v>
      </c>
      <c r="DH1392">
        <v>22.42</v>
      </c>
      <c r="DI1392" s="2">
        <v>33.619999999999997</v>
      </c>
      <c r="DJ1392">
        <v>-1.17</v>
      </c>
      <c r="DK1392">
        <v>0.68212221304706855</v>
      </c>
      <c r="DL1392">
        <v>0</v>
      </c>
      <c r="DM1392">
        <v>0</v>
      </c>
      <c r="DN1392">
        <v>173</v>
      </c>
      <c r="DO1392">
        <v>0.67200000000000004</v>
      </c>
      <c r="DP1392">
        <v>10315.68</v>
      </c>
      <c r="DQ1392" s="2">
        <v>0</v>
      </c>
      <c r="DR1392" s="2">
        <v>35716.028751809987</v>
      </c>
      <c r="DS1392">
        <v>0.12869656857846407</v>
      </c>
      <c r="DT1392">
        <v>3.7744442287982798</v>
      </c>
      <c r="DU1392">
        <v>1041625.8249330036</v>
      </c>
      <c r="DV1392">
        <v>1</v>
      </c>
    </row>
    <row r="1393" spans="1:126" x14ac:dyDescent="0.15">
      <c r="A1393" t="s">
        <v>349</v>
      </c>
      <c r="B1393" t="s">
        <v>2434</v>
      </c>
      <c r="C1393">
        <v>28</v>
      </c>
      <c r="D1393">
        <v>55</v>
      </c>
      <c r="E1393" t="s">
        <v>2435</v>
      </c>
      <c r="F1393">
        <v>28055</v>
      </c>
      <c r="G1393" t="s">
        <v>6377</v>
      </c>
      <c r="H1393">
        <v>34.299999999999997</v>
      </c>
      <c r="I1393">
        <v>64.400000000000006</v>
      </c>
      <c r="J1393">
        <v>0.2</v>
      </c>
      <c r="K1393">
        <v>0.4</v>
      </c>
      <c r="L1393">
        <v>0.1</v>
      </c>
      <c r="M1393">
        <v>0.6</v>
      </c>
      <c r="N1393">
        <f t="shared" si="90"/>
        <v>5324.42</v>
      </c>
      <c r="O1393">
        <f t="shared" si="88"/>
        <v>4675.58</v>
      </c>
      <c r="P1393">
        <f t="shared" si="89"/>
        <v>5.6106960000000017</v>
      </c>
      <c r="Q1393" s="4">
        <v>28055</v>
      </c>
      <c r="R1393" s="5">
        <v>32.755538999999999</v>
      </c>
      <c r="S1393" s="5">
        <v>-91.003534999999999</v>
      </c>
      <c r="T1393">
        <v>8</v>
      </c>
      <c r="U1393">
        <v>-0.30106617821433596</v>
      </c>
      <c r="V1393">
        <v>1556</v>
      </c>
      <c r="W1393">
        <v>1279</v>
      </c>
      <c r="X1393">
        <v>1291</v>
      </c>
      <c r="Y1393">
        <v>1346</v>
      </c>
      <c r="Z1393">
        <v>760</v>
      </c>
      <c r="AA1393">
        <v>28041</v>
      </c>
      <c r="AB1393">
        <v>272.99200000000002</v>
      </c>
      <c r="AC1393">
        <v>23491</v>
      </c>
      <c r="AD1393">
        <v>0</v>
      </c>
      <c r="AE1393">
        <v>0</v>
      </c>
      <c r="AF1393">
        <v>0</v>
      </c>
      <c r="AG1393">
        <v>97</v>
      </c>
      <c r="AH1393">
        <v>0</v>
      </c>
      <c r="AI1393" s="3">
        <v>124391</v>
      </c>
      <c r="AJ1393" s="3">
        <v>264348.70350450004</v>
      </c>
      <c r="AK1393">
        <v>340</v>
      </c>
      <c r="AL1393">
        <v>282496</v>
      </c>
      <c r="AM1393">
        <v>323391</v>
      </c>
      <c r="AN1393">
        <v>28939</v>
      </c>
      <c r="AO1393">
        <v>352330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f t="shared" si="87"/>
        <v>0</v>
      </c>
      <c r="AW1393">
        <v>107</v>
      </c>
      <c r="AX1393">
        <v>0.10999999999999999</v>
      </c>
      <c r="AY1393">
        <v>123352441.062858</v>
      </c>
      <c r="AZ1393">
        <v>123352.44106285799</v>
      </c>
      <c r="BA1393">
        <v>56129.671610769197</v>
      </c>
      <c r="BB1393">
        <v>0.17815889017389816</v>
      </c>
      <c r="BC1393">
        <v>3025</v>
      </c>
      <c r="BD1393">
        <v>1755</v>
      </c>
      <c r="BE1393">
        <v>1270</v>
      </c>
      <c r="BF1393">
        <v>0.81619537275064269</v>
      </c>
      <c r="BG1393">
        <v>5203</v>
      </c>
      <c r="BH1393">
        <v>4.0302091402013946</v>
      </c>
      <c r="BI1393">
        <v>174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1612</v>
      </c>
      <c r="BU1393">
        <v>0.37</v>
      </c>
      <c r="BV1393">
        <v>0.68149210000000005</v>
      </c>
      <c r="BW1393">
        <v>2</v>
      </c>
      <c r="BX1393">
        <v>0</v>
      </c>
      <c r="BY1393">
        <v>-1.2219059999999999</v>
      </c>
      <c r="BZ1393">
        <v>1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1386</v>
      </c>
      <c r="CK1393">
        <v>1.4430014430014431</v>
      </c>
      <c r="CL1393">
        <v>0.66525781910397297</v>
      </c>
      <c r="CM1393">
        <v>2</v>
      </c>
      <c r="CN1393">
        <v>-0.5829538226228772</v>
      </c>
      <c r="CO1393">
        <v>36</v>
      </c>
      <c r="CP1393">
        <v>0</v>
      </c>
      <c r="CQ1393">
        <v>0</v>
      </c>
      <c r="CR1393">
        <v>917</v>
      </c>
      <c r="CS1393">
        <v>0.67</v>
      </c>
      <c r="CT1393">
        <v>1170</v>
      </c>
      <c r="CU1393">
        <v>0.75702247190999994</v>
      </c>
      <c r="CW1393">
        <v>0</v>
      </c>
      <c r="CX1393">
        <v>0</v>
      </c>
      <c r="CY1393">
        <v>172</v>
      </c>
      <c r="CZ1393">
        <v>150</v>
      </c>
      <c r="DA1393" s="2">
        <v>459</v>
      </c>
      <c r="DB1393" s="2">
        <v>40</v>
      </c>
      <c r="DC1393" s="2">
        <v>0</v>
      </c>
      <c r="DD1393" s="2">
        <v>848</v>
      </c>
      <c r="DE1393">
        <v>36</v>
      </c>
      <c r="DF1393">
        <v>28</v>
      </c>
      <c r="DJ1393">
        <v>-0.89</v>
      </c>
      <c r="DK1393">
        <v>0.66907573699061829</v>
      </c>
      <c r="DL1393">
        <v>0</v>
      </c>
      <c r="DM1393">
        <v>0</v>
      </c>
      <c r="DN1393">
        <v>78.099999999999994</v>
      </c>
      <c r="DO1393">
        <v>0.28300000000000003</v>
      </c>
      <c r="DP1393">
        <v>7077.69</v>
      </c>
      <c r="DQ1393" s="2">
        <v>0</v>
      </c>
      <c r="DR1393" s="2">
        <v>15123.71422322</v>
      </c>
      <c r="DS1393">
        <v>5.3536023099148455E-2</v>
      </c>
      <c r="DT1393">
        <v>2.9114295178615102</v>
      </c>
      <c r="DU1393">
        <v>822467.19307780522</v>
      </c>
      <c r="DV1393">
        <v>0</v>
      </c>
    </row>
    <row r="1394" spans="1:126" x14ac:dyDescent="0.15">
      <c r="A1394" t="s">
        <v>349</v>
      </c>
      <c r="B1394" t="s">
        <v>2436</v>
      </c>
      <c r="C1394">
        <v>28</v>
      </c>
      <c r="D1394">
        <v>57</v>
      </c>
      <c r="E1394" t="s">
        <v>2437</v>
      </c>
      <c r="F1394">
        <v>28057</v>
      </c>
      <c r="G1394" t="s">
        <v>6378</v>
      </c>
      <c r="H1394">
        <v>91.8</v>
      </c>
      <c r="I1394">
        <v>5.9</v>
      </c>
      <c r="J1394">
        <v>0.2</v>
      </c>
      <c r="K1394">
        <v>0.2</v>
      </c>
      <c r="L1394">
        <v>0.6</v>
      </c>
      <c r="M1394">
        <v>1.3</v>
      </c>
      <c r="N1394">
        <f t="shared" si="90"/>
        <v>8464.1800000000021</v>
      </c>
      <c r="O1394">
        <f t="shared" si="88"/>
        <v>1535.8199999999979</v>
      </c>
      <c r="P1394">
        <f t="shared" si="89"/>
        <v>1.8429839999999982</v>
      </c>
      <c r="Q1394" s="4">
        <v>28057</v>
      </c>
      <c r="R1394" s="5">
        <v>34.281075000000001</v>
      </c>
      <c r="S1394" s="5">
        <v>-88.363127000000006</v>
      </c>
      <c r="T1394">
        <v>7</v>
      </c>
      <c r="U1394">
        <v>8.9049342970571224E-2</v>
      </c>
      <c r="V1394">
        <v>23362</v>
      </c>
      <c r="W1394">
        <v>23415</v>
      </c>
      <c r="X1394">
        <v>23451</v>
      </c>
      <c r="Y1394">
        <v>23518</v>
      </c>
      <c r="Z1394">
        <v>11615</v>
      </c>
      <c r="AA1394">
        <v>28043</v>
      </c>
      <c r="AB1394">
        <v>8415.18</v>
      </c>
      <c r="AC1394">
        <v>35004</v>
      </c>
      <c r="AD1394">
        <v>2</v>
      </c>
      <c r="AE1394">
        <v>8.5284209628587267E-5</v>
      </c>
      <c r="AF1394">
        <v>19</v>
      </c>
      <c r="AG1394">
        <v>443</v>
      </c>
      <c r="AH1394">
        <v>4.2889390519187359E-2</v>
      </c>
      <c r="AI1394" s="3">
        <v>94875</v>
      </c>
      <c r="AJ1394" s="3">
        <v>340983.79698589502</v>
      </c>
      <c r="AK1394">
        <v>125</v>
      </c>
      <c r="AL1394">
        <v>345894.40000000002</v>
      </c>
      <c r="AM1394">
        <v>313393</v>
      </c>
      <c r="AN1394">
        <v>26142</v>
      </c>
      <c r="AO1394">
        <v>339535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39</v>
      </c>
      <c r="AV1394">
        <f t="shared" si="87"/>
        <v>39</v>
      </c>
      <c r="AW1394">
        <v>3048</v>
      </c>
      <c r="AX1394">
        <v>0.13</v>
      </c>
      <c r="AY1394">
        <v>196292290.85389</v>
      </c>
      <c r="AZ1394">
        <v>196292.29085389001</v>
      </c>
      <c r="BA1394">
        <v>8693.9821906276102</v>
      </c>
      <c r="BB1394">
        <v>1.1502208977124795</v>
      </c>
      <c r="BC1394">
        <v>4865</v>
      </c>
      <c r="BD1394">
        <v>8933</v>
      </c>
      <c r="BE1394">
        <v>-4068</v>
      </c>
      <c r="BF1394">
        <v>-0.17412892731786661</v>
      </c>
      <c r="BG1394">
        <v>309061</v>
      </c>
      <c r="BH1394">
        <v>13.179011556010405</v>
      </c>
      <c r="BI1394">
        <v>4195</v>
      </c>
      <c r="BJ1394">
        <v>21</v>
      </c>
      <c r="BK1394">
        <v>0</v>
      </c>
      <c r="BL1394">
        <v>2</v>
      </c>
      <c r="BM1394">
        <v>0</v>
      </c>
      <c r="BN1394">
        <v>0</v>
      </c>
      <c r="BO1394">
        <v>1</v>
      </c>
      <c r="BP1394">
        <v>1</v>
      </c>
      <c r="BQ1394">
        <v>1</v>
      </c>
      <c r="BR1394">
        <v>1</v>
      </c>
      <c r="BS1394">
        <v>0</v>
      </c>
      <c r="BT1394">
        <v>23000</v>
      </c>
      <c r="BU1394">
        <v>0.76</v>
      </c>
      <c r="BV1394">
        <v>0.55757270000000003</v>
      </c>
      <c r="BW1394">
        <v>74</v>
      </c>
      <c r="BX1394">
        <v>1.173913</v>
      </c>
      <c r="BY1394">
        <v>-0.89743070000000003</v>
      </c>
      <c r="BZ1394">
        <v>18</v>
      </c>
      <c r="CA1394">
        <v>0</v>
      </c>
      <c r="CB1394">
        <v>2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1</v>
      </c>
      <c r="CI1394">
        <v>0</v>
      </c>
      <c r="CJ1394">
        <v>23474</v>
      </c>
      <c r="CK1394">
        <v>1.0224077702990544</v>
      </c>
      <c r="CL1394">
        <v>0.52519445383834973</v>
      </c>
      <c r="CM1394">
        <v>59</v>
      </c>
      <c r="CN1394">
        <v>-1.4902419538323006</v>
      </c>
      <c r="CO1394">
        <v>1629</v>
      </c>
      <c r="CP1394">
        <v>7.6742894000000006E-2</v>
      </c>
      <c r="CQ1394">
        <v>0.16365105399999999</v>
      </c>
      <c r="CR1394">
        <v>19959</v>
      </c>
      <c r="CS1394">
        <v>0.84400000000000008</v>
      </c>
      <c r="CT1394">
        <v>18409</v>
      </c>
      <c r="CU1394">
        <v>0.78175536606999996</v>
      </c>
      <c r="CV1394">
        <v>5</v>
      </c>
      <c r="CW1394">
        <v>4</v>
      </c>
      <c r="CX1394">
        <v>6</v>
      </c>
      <c r="CY1394">
        <v>148</v>
      </c>
      <c r="CZ1394">
        <v>627</v>
      </c>
      <c r="DA1394" s="2">
        <v>8674</v>
      </c>
      <c r="DB1394" s="2">
        <v>1285</v>
      </c>
      <c r="DC1394" s="2">
        <v>38.409999999999997</v>
      </c>
      <c r="DD1394" s="2">
        <v>1946</v>
      </c>
      <c r="DE1394">
        <v>156</v>
      </c>
      <c r="DF1394">
        <v>16</v>
      </c>
      <c r="DG1394">
        <v>12.8</v>
      </c>
      <c r="DH1394">
        <v>8.5299999999999994</v>
      </c>
      <c r="DI1394" s="2">
        <v>4.2699999999999996</v>
      </c>
      <c r="DJ1394">
        <v>1.01</v>
      </c>
      <c r="DK1394">
        <v>0.98855335968379443</v>
      </c>
      <c r="DL1394">
        <v>0</v>
      </c>
      <c r="DM1394">
        <v>0</v>
      </c>
      <c r="DN1394">
        <v>74.2</v>
      </c>
      <c r="DO1394">
        <v>0.20899999999999999</v>
      </c>
      <c r="DP1394">
        <v>6749.77</v>
      </c>
      <c r="DQ1394" s="2">
        <v>0</v>
      </c>
      <c r="DR1394" s="2">
        <v>9.6439133899999998</v>
      </c>
      <c r="DS1394">
        <v>0</v>
      </c>
      <c r="DT1394">
        <v>3.5686670524513699</v>
      </c>
      <c r="DU1394">
        <v>1234381.9489074352</v>
      </c>
      <c r="DV1394">
        <v>1</v>
      </c>
    </row>
    <row r="1395" spans="1:126" x14ac:dyDescent="0.15">
      <c r="A1395" t="s">
        <v>349</v>
      </c>
      <c r="B1395" t="s">
        <v>174</v>
      </c>
      <c r="C1395">
        <v>28</v>
      </c>
      <c r="D1395">
        <v>59</v>
      </c>
      <c r="E1395" t="s">
        <v>2438</v>
      </c>
      <c r="F1395">
        <v>28059</v>
      </c>
      <c r="G1395" t="s">
        <v>6379</v>
      </c>
      <c r="H1395">
        <v>69.900000000000006</v>
      </c>
      <c r="I1395">
        <v>21.3</v>
      </c>
      <c r="J1395">
        <v>0.4</v>
      </c>
      <c r="K1395">
        <v>2.1</v>
      </c>
      <c r="L1395">
        <v>1.7</v>
      </c>
      <c r="M1395">
        <v>4.5999999999999996</v>
      </c>
      <c r="N1395">
        <f t="shared" si="90"/>
        <v>5368.3200000000006</v>
      </c>
      <c r="O1395">
        <f t="shared" si="88"/>
        <v>4631.6799999999994</v>
      </c>
      <c r="P1395">
        <f t="shared" si="89"/>
        <v>5.5580160000000012</v>
      </c>
      <c r="Q1395" s="4">
        <v>28059</v>
      </c>
      <c r="R1395" s="5">
        <v>30.456005000000001</v>
      </c>
      <c r="S1395" s="5">
        <v>-88.625101000000001</v>
      </c>
      <c r="T1395">
        <v>2</v>
      </c>
      <c r="U1395">
        <v>-8.7905522750535314E-2</v>
      </c>
      <c r="V1395">
        <v>139430</v>
      </c>
      <c r="W1395">
        <v>140194</v>
      </c>
      <c r="X1395">
        <v>140676</v>
      </c>
      <c r="Y1395">
        <v>141236</v>
      </c>
      <c r="Z1395">
        <v>74472</v>
      </c>
      <c r="AA1395">
        <v>28045</v>
      </c>
      <c r="AB1395">
        <v>54058.664000000004</v>
      </c>
      <c r="AC1395">
        <v>48406</v>
      </c>
      <c r="AD1395">
        <v>3</v>
      </c>
      <c r="AE1395">
        <v>2.1325599249338905E-5</v>
      </c>
      <c r="AF1395">
        <v>36</v>
      </c>
      <c r="AG1395">
        <v>409</v>
      </c>
      <c r="AH1395">
        <v>8.8019559902200492E-2</v>
      </c>
      <c r="AI1395" s="3">
        <v>37589</v>
      </c>
      <c r="AJ1395" s="3">
        <v>462561.35771755502</v>
      </c>
      <c r="AK1395">
        <v>35</v>
      </c>
      <c r="AL1395">
        <v>667750.39999999991</v>
      </c>
      <c r="AM1395">
        <v>161585</v>
      </c>
      <c r="AN1395">
        <v>24614</v>
      </c>
      <c r="AO1395">
        <v>186199</v>
      </c>
      <c r="AP1395">
        <v>6</v>
      </c>
      <c r="AQ1395">
        <v>1</v>
      </c>
      <c r="AR1395">
        <v>7</v>
      </c>
      <c r="AS1395">
        <v>4.9930810163059766E-2</v>
      </c>
      <c r="AT1395">
        <v>7</v>
      </c>
      <c r="AU1395">
        <v>60</v>
      </c>
      <c r="AV1395">
        <f t="shared" si="87"/>
        <v>67</v>
      </c>
      <c r="AW1395">
        <v>122480</v>
      </c>
      <c r="AX1395">
        <v>0.89</v>
      </c>
      <c r="AY1395">
        <v>939379186.305866</v>
      </c>
      <c r="AZ1395">
        <v>939379.18630586599</v>
      </c>
      <c r="BA1395">
        <v>7147.1245615431499</v>
      </c>
      <c r="BB1395">
        <v>1.3991640853452372</v>
      </c>
      <c r="BC1395">
        <v>286939</v>
      </c>
      <c r="BD1395">
        <v>282047</v>
      </c>
      <c r="BE1395">
        <v>4892</v>
      </c>
      <c r="BF1395">
        <v>3.5085706089076955E-2</v>
      </c>
      <c r="BG1395">
        <v>1570408</v>
      </c>
      <c r="BH1395">
        <v>11.163297221985271</v>
      </c>
      <c r="BI1395">
        <v>15431</v>
      </c>
      <c r="BJ1395">
        <v>104</v>
      </c>
      <c r="BK1395">
        <v>7</v>
      </c>
      <c r="BL1395">
        <v>4</v>
      </c>
      <c r="BM1395">
        <v>0</v>
      </c>
      <c r="BN1395">
        <v>1</v>
      </c>
      <c r="BO1395">
        <v>10</v>
      </c>
      <c r="BP1395">
        <v>1</v>
      </c>
      <c r="BQ1395">
        <v>14</v>
      </c>
      <c r="BR1395">
        <v>4</v>
      </c>
      <c r="BS1395">
        <v>0</v>
      </c>
      <c r="BT1395">
        <v>132922</v>
      </c>
      <c r="BU1395">
        <v>0.69</v>
      </c>
      <c r="BV1395">
        <v>0.56403230000000004</v>
      </c>
      <c r="BW1395">
        <v>390</v>
      </c>
      <c r="BX1395">
        <v>1.090865</v>
      </c>
      <c r="BY1395">
        <v>-0.92429969999999995</v>
      </c>
      <c r="BZ1395">
        <v>101</v>
      </c>
      <c r="CA1395">
        <v>8</v>
      </c>
      <c r="CB1395">
        <v>3</v>
      </c>
      <c r="CC1395">
        <v>0</v>
      </c>
      <c r="CD1395">
        <v>1</v>
      </c>
      <c r="CE1395">
        <v>10</v>
      </c>
      <c r="CF1395">
        <v>1</v>
      </c>
      <c r="CG1395">
        <v>17</v>
      </c>
      <c r="CH1395">
        <v>5</v>
      </c>
      <c r="CI1395">
        <v>0</v>
      </c>
      <c r="CJ1395">
        <v>141504</v>
      </c>
      <c r="CK1395">
        <v>1.0317729534147446</v>
      </c>
      <c r="CL1395">
        <v>0.60012079591083467</v>
      </c>
      <c r="CM1395">
        <v>373</v>
      </c>
      <c r="CN1395">
        <v>-1.1270440570708957</v>
      </c>
      <c r="CO1395">
        <v>14903</v>
      </c>
      <c r="CP1395">
        <v>0.71118323299999997</v>
      </c>
      <c r="CQ1395">
        <v>0.50584462500000005</v>
      </c>
      <c r="CR1395">
        <v>116945</v>
      </c>
      <c r="CS1395">
        <v>0.82499999999999996</v>
      </c>
      <c r="CT1395">
        <v>110568</v>
      </c>
      <c r="CU1395">
        <v>0.78420369168000004</v>
      </c>
      <c r="CV1395">
        <v>182</v>
      </c>
      <c r="CW1395">
        <v>54</v>
      </c>
      <c r="CX1395">
        <v>76</v>
      </c>
      <c r="CY1395">
        <v>330</v>
      </c>
      <c r="CZ1395">
        <v>651</v>
      </c>
      <c r="DA1395" s="2">
        <v>66846</v>
      </c>
      <c r="DB1395" s="2">
        <v>12715</v>
      </c>
      <c r="DC1395" s="2">
        <v>114.63</v>
      </c>
      <c r="DD1395" s="2">
        <v>38967</v>
      </c>
      <c r="DE1395">
        <v>233</v>
      </c>
      <c r="DF1395">
        <v>43</v>
      </c>
      <c r="DG1395">
        <v>26.34</v>
      </c>
      <c r="DH1395">
        <v>4.9800000000000004</v>
      </c>
      <c r="DI1395" s="2">
        <v>7.12</v>
      </c>
      <c r="DJ1395">
        <v>0.85</v>
      </c>
      <c r="DK1395">
        <v>0.9814839447710767</v>
      </c>
      <c r="DL1395">
        <v>0</v>
      </c>
      <c r="DM1395">
        <v>0</v>
      </c>
      <c r="DN1395">
        <v>73.2</v>
      </c>
      <c r="DO1395">
        <v>0.151</v>
      </c>
      <c r="DP1395">
        <v>2140.5</v>
      </c>
      <c r="DQ1395" s="2">
        <v>22690</v>
      </c>
      <c r="DR1395" s="2">
        <v>4793.6452252600002</v>
      </c>
      <c r="DS1395">
        <v>7.177043614876504E-3</v>
      </c>
      <c r="DT1395">
        <v>1.8196083632937601</v>
      </c>
      <c r="DU1395">
        <v>1215044.2124327535</v>
      </c>
      <c r="DV1395">
        <v>1</v>
      </c>
    </row>
    <row r="1396" spans="1:126" x14ac:dyDescent="0.15">
      <c r="A1396" t="s">
        <v>349</v>
      </c>
      <c r="B1396" t="s">
        <v>904</v>
      </c>
      <c r="C1396">
        <v>28</v>
      </c>
      <c r="D1396">
        <v>61</v>
      </c>
      <c r="E1396" t="s">
        <v>2439</v>
      </c>
      <c r="F1396">
        <v>28061</v>
      </c>
      <c r="G1396" t="s">
        <v>6380</v>
      </c>
      <c r="H1396">
        <v>46</v>
      </c>
      <c r="I1396">
        <v>52.4</v>
      </c>
      <c r="J1396">
        <v>0.1</v>
      </c>
      <c r="K1396">
        <v>0.1</v>
      </c>
      <c r="L1396">
        <v>0.6</v>
      </c>
      <c r="M1396">
        <v>0.8</v>
      </c>
      <c r="N1396">
        <f t="shared" si="90"/>
        <v>4862.7800000000007</v>
      </c>
      <c r="O1396">
        <f t="shared" si="88"/>
        <v>5137.2199999999993</v>
      </c>
      <c r="P1396">
        <f t="shared" si="89"/>
        <v>6.164664000000001</v>
      </c>
      <c r="Q1396" s="4">
        <v>28061</v>
      </c>
      <c r="R1396" s="5">
        <v>32.016989000000002</v>
      </c>
      <c r="S1396" s="5">
        <v>-89.119429999999994</v>
      </c>
      <c r="T1396">
        <v>9</v>
      </c>
      <c r="U1396">
        <v>0.19442014522071194</v>
      </c>
      <c r="V1396">
        <v>17033</v>
      </c>
      <c r="W1396">
        <v>16687</v>
      </c>
      <c r="X1396">
        <v>16588</v>
      </c>
      <c r="Y1396">
        <v>16548</v>
      </c>
      <c r="Z1396">
        <v>8354</v>
      </c>
      <c r="AA1396">
        <v>28047</v>
      </c>
      <c r="AB1396">
        <v>5496.8429999999998</v>
      </c>
      <c r="AC1396">
        <v>31578</v>
      </c>
      <c r="AD1396">
        <v>0</v>
      </c>
      <c r="AE1396">
        <v>0</v>
      </c>
      <c r="AF1396">
        <v>8</v>
      </c>
      <c r="AG1396">
        <v>445</v>
      </c>
      <c r="AH1396">
        <v>1.7977528089887642E-2</v>
      </c>
      <c r="AI1396" s="3">
        <v>97178</v>
      </c>
      <c r="AJ1396" s="3">
        <v>432790.59531892004</v>
      </c>
      <c r="AK1396">
        <v>113</v>
      </c>
      <c r="AL1396">
        <v>433593.59999999998</v>
      </c>
      <c r="AM1396">
        <v>243995</v>
      </c>
      <c r="AN1396">
        <v>32765</v>
      </c>
      <c r="AO1396">
        <v>276760</v>
      </c>
      <c r="AP1396">
        <v>2</v>
      </c>
      <c r="AQ1396">
        <v>1</v>
      </c>
      <c r="AR1396">
        <v>3</v>
      </c>
      <c r="AS1396">
        <v>0.17978066758554562</v>
      </c>
      <c r="AT1396">
        <v>3</v>
      </c>
      <c r="AU1396">
        <v>13</v>
      </c>
      <c r="AV1396">
        <f t="shared" si="87"/>
        <v>16</v>
      </c>
      <c r="AW1396">
        <v>2456</v>
      </c>
      <c r="AX1396">
        <v>0.15000000000000002</v>
      </c>
      <c r="AY1396">
        <v>291004398.55239201</v>
      </c>
      <c r="AZ1396">
        <v>291004.39855239203</v>
      </c>
      <c r="BA1396">
        <v>15889.302928328099</v>
      </c>
      <c r="BB1396">
        <v>0.62935422938986141</v>
      </c>
      <c r="BC1396">
        <v>6031</v>
      </c>
      <c r="BD1396">
        <v>5160</v>
      </c>
      <c r="BE1396">
        <v>871</v>
      </c>
      <c r="BF1396">
        <v>5.1136030059296657E-2</v>
      </c>
      <c r="BG1396">
        <v>201941</v>
      </c>
      <c r="BH1396">
        <v>12.173920906679527</v>
      </c>
      <c r="BI1396">
        <v>3256</v>
      </c>
      <c r="BJ1396">
        <v>15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17940</v>
      </c>
      <c r="BU1396">
        <v>0.55000000000000004</v>
      </c>
      <c r="BV1396">
        <v>0.67339329999999997</v>
      </c>
      <c r="BW1396">
        <v>47</v>
      </c>
      <c r="BX1396">
        <v>0.94760310000000003</v>
      </c>
      <c r="BY1396">
        <v>-0.4285988</v>
      </c>
      <c r="BZ1396">
        <v>16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16546</v>
      </c>
      <c r="CK1396">
        <v>1.0878762238607518</v>
      </c>
      <c r="CL1396">
        <v>0.7305436057880329</v>
      </c>
      <c r="CM1396">
        <v>47</v>
      </c>
      <c r="CN1396">
        <v>-0.45435067629880005</v>
      </c>
      <c r="CO1396">
        <v>1043</v>
      </c>
      <c r="CP1396">
        <v>0.19187026400000001</v>
      </c>
      <c r="CQ1396">
        <v>-5.4659851299999999E-2</v>
      </c>
      <c r="CR1396">
        <v>12799</v>
      </c>
      <c r="CS1396">
        <v>0.77400000000000002</v>
      </c>
      <c r="CT1396">
        <v>13405</v>
      </c>
      <c r="CU1396">
        <v>0.77070654977000008</v>
      </c>
      <c r="CV1396">
        <v>1</v>
      </c>
      <c r="CW1396">
        <v>5</v>
      </c>
      <c r="CX1396">
        <v>3</v>
      </c>
      <c r="CY1396">
        <v>262</v>
      </c>
      <c r="CZ1396">
        <v>642</v>
      </c>
      <c r="DA1396" s="2">
        <v>6248</v>
      </c>
      <c r="DB1396" s="2">
        <v>650</v>
      </c>
      <c r="DC1396" s="2">
        <v>30.36</v>
      </c>
      <c r="DD1396" s="2">
        <v>8908</v>
      </c>
      <c r="DE1396">
        <v>195</v>
      </c>
      <c r="DF1396">
        <v>112</v>
      </c>
      <c r="DH1396">
        <v>18.21</v>
      </c>
      <c r="DJ1396">
        <v>-1.1100000000000001</v>
      </c>
      <c r="DK1396">
        <v>0.98810430344316613</v>
      </c>
      <c r="DL1396">
        <v>0</v>
      </c>
      <c r="DM1396">
        <v>0</v>
      </c>
      <c r="DN1396">
        <v>68.3</v>
      </c>
      <c r="DO1396">
        <v>0.154</v>
      </c>
      <c r="DP1396">
        <v>18497.740000000002</v>
      </c>
      <c r="DQ1396" s="2">
        <v>17517</v>
      </c>
      <c r="DR1396" s="2">
        <v>0</v>
      </c>
      <c r="DS1396">
        <v>0</v>
      </c>
      <c r="DT1396">
        <v>1.33859566075557</v>
      </c>
      <c r="DU1396">
        <v>580406.51149138634</v>
      </c>
      <c r="DV1396">
        <v>1</v>
      </c>
    </row>
    <row r="1397" spans="1:126" x14ac:dyDescent="0.15">
      <c r="A1397" t="s">
        <v>349</v>
      </c>
      <c r="B1397" t="s">
        <v>176</v>
      </c>
      <c r="C1397">
        <v>28</v>
      </c>
      <c r="D1397">
        <v>63</v>
      </c>
      <c r="E1397" t="s">
        <v>2440</v>
      </c>
      <c r="F1397">
        <v>28063</v>
      </c>
      <c r="G1397" t="s">
        <v>6381</v>
      </c>
      <c r="H1397">
        <v>13.7</v>
      </c>
      <c r="I1397">
        <v>85.4</v>
      </c>
      <c r="J1397">
        <v>0.2</v>
      </c>
      <c r="K1397">
        <v>0</v>
      </c>
      <c r="L1397">
        <v>0.3</v>
      </c>
      <c r="M1397">
        <v>0.4</v>
      </c>
      <c r="N1397">
        <f t="shared" si="90"/>
        <v>7481.14</v>
      </c>
      <c r="O1397">
        <f t="shared" si="88"/>
        <v>2518.8599999999997</v>
      </c>
      <c r="P1397">
        <f t="shared" si="89"/>
        <v>3.0226320000000007</v>
      </c>
      <c r="Q1397" s="4">
        <v>28063</v>
      </c>
      <c r="R1397" s="5">
        <v>31.733633000000001</v>
      </c>
      <c r="S1397" s="5">
        <v>-91.043878000000007</v>
      </c>
      <c r="T1397">
        <v>8</v>
      </c>
      <c r="U1397">
        <v>0.2496501010950066</v>
      </c>
      <c r="V1397">
        <v>7743</v>
      </c>
      <c r="W1397">
        <v>7634</v>
      </c>
      <c r="X1397">
        <v>7586</v>
      </c>
      <c r="Y1397">
        <v>7499</v>
      </c>
      <c r="Z1397">
        <v>3830</v>
      </c>
      <c r="AA1397">
        <v>28049</v>
      </c>
      <c r="AB1397">
        <v>1845.384</v>
      </c>
      <c r="AC1397">
        <v>20743</v>
      </c>
      <c r="AD1397">
        <v>0</v>
      </c>
      <c r="AE1397">
        <v>0</v>
      </c>
      <c r="AF1397">
        <v>12</v>
      </c>
      <c r="AG1397">
        <v>277</v>
      </c>
      <c r="AH1397">
        <v>4.3321299638989168E-2</v>
      </c>
      <c r="AI1397" s="3">
        <v>85736</v>
      </c>
      <c r="AJ1397" s="3">
        <v>332754.35217443004</v>
      </c>
      <c r="AK1397">
        <v>118</v>
      </c>
      <c r="AL1397">
        <v>337433.59999999998</v>
      </c>
      <c r="AM1397">
        <v>400852</v>
      </c>
      <c r="AN1397">
        <v>18798</v>
      </c>
      <c r="AO1397">
        <v>419650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f t="shared" si="87"/>
        <v>1</v>
      </c>
      <c r="AW1397">
        <v>69</v>
      </c>
      <c r="AX1397">
        <v>1.0000000000000009E-2</v>
      </c>
      <c r="AY1397">
        <v>228569749.872967</v>
      </c>
      <c r="AZ1397">
        <v>228569.74987296702</v>
      </c>
      <c r="BA1397">
        <v>23402.368591462899</v>
      </c>
      <c r="BB1397">
        <v>0.42730717452454642</v>
      </c>
      <c r="BC1397">
        <v>14608</v>
      </c>
      <c r="BD1397">
        <v>3065</v>
      </c>
      <c r="BE1397">
        <v>11543</v>
      </c>
      <c r="BF1397">
        <v>1.4907658530285419</v>
      </c>
      <c r="BG1397">
        <v>43958</v>
      </c>
      <c r="BH1397">
        <v>5.7946216715001322</v>
      </c>
      <c r="BI1397">
        <v>1042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8928</v>
      </c>
      <c r="BU1397">
        <v>0.43</v>
      </c>
      <c r="BV1397">
        <v>0.66617079999999995</v>
      </c>
      <c r="BW1397">
        <v>36</v>
      </c>
      <c r="BX1397">
        <v>0.1120072</v>
      </c>
      <c r="BY1397">
        <v>-0.84241710000000003</v>
      </c>
      <c r="BZ1397">
        <v>2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7574</v>
      </c>
      <c r="CK1397">
        <v>0.39609189331925004</v>
      </c>
      <c r="CL1397">
        <v>0.62017347509792953</v>
      </c>
      <c r="CM1397">
        <v>33</v>
      </c>
      <c r="CN1397">
        <v>-1.2259695542432629</v>
      </c>
      <c r="CO1397">
        <v>595</v>
      </c>
      <c r="CP1397">
        <v>-0.86555915770000003</v>
      </c>
      <c r="CQ1397">
        <v>-0.81305566709999999</v>
      </c>
      <c r="CR1397">
        <v>4647</v>
      </c>
      <c r="CS1397">
        <v>0.625</v>
      </c>
      <c r="CT1397">
        <v>6094</v>
      </c>
      <c r="CU1397">
        <v>0.77557458315000005</v>
      </c>
      <c r="CV1397">
        <v>1</v>
      </c>
      <c r="CX1397">
        <v>3</v>
      </c>
      <c r="CY1397">
        <v>220</v>
      </c>
      <c r="CZ1397">
        <v>386</v>
      </c>
      <c r="DA1397" s="2">
        <v>2350</v>
      </c>
      <c r="DB1397" s="2">
        <v>165</v>
      </c>
      <c r="DC1397" s="2">
        <v>39.32</v>
      </c>
      <c r="DD1397" s="2">
        <v>6532</v>
      </c>
      <c r="DE1397">
        <v>73</v>
      </c>
      <c r="DF1397">
        <v>167</v>
      </c>
      <c r="DG1397">
        <v>13.11</v>
      </c>
      <c r="DH1397">
        <v>13.11</v>
      </c>
      <c r="DJ1397">
        <v>-0.71</v>
      </c>
      <c r="DK1397">
        <v>0.89850237939721933</v>
      </c>
      <c r="DL1397">
        <v>0</v>
      </c>
      <c r="DM1397">
        <v>0</v>
      </c>
      <c r="DN1397">
        <v>34.5</v>
      </c>
      <c r="DO1397">
        <v>0.10400000000000001</v>
      </c>
      <c r="DP1397">
        <v>1717.2199999999998</v>
      </c>
      <c r="DQ1397" s="2">
        <v>8087</v>
      </c>
      <c r="DR1397" s="2">
        <v>21536.686648660001</v>
      </c>
      <c r="DS1397">
        <v>2.1666147260023902E-2</v>
      </c>
      <c r="DT1397">
        <v>4.6759933603710797</v>
      </c>
      <c r="DU1397">
        <v>1577837.2731661107</v>
      </c>
      <c r="DV1397">
        <v>0</v>
      </c>
    </row>
    <row r="1398" spans="1:126" x14ac:dyDescent="0.15">
      <c r="A1398" t="s">
        <v>349</v>
      </c>
      <c r="B1398" t="s">
        <v>1943</v>
      </c>
      <c r="C1398">
        <v>28</v>
      </c>
      <c r="D1398">
        <v>65</v>
      </c>
      <c r="E1398" t="s">
        <v>2441</v>
      </c>
      <c r="F1398">
        <v>28065</v>
      </c>
      <c r="G1398" t="s">
        <v>6382</v>
      </c>
      <c r="H1398">
        <v>38.5</v>
      </c>
      <c r="I1398">
        <v>59.8</v>
      </c>
      <c r="J1398">
        <v>0.3</v>
      </c>
      <c r="K1398">
        <v>0.1</v>
      </c>
      <c r="L1398">
        <v>0.6</v>
      </c>
      <c r="M1398">
        <v>0.8</v>
      </c>
      <c r="N1398">
        <f t="shared" si="90"/>
        <v>5059.3899999999994</v>
      </c>
      <c r="O1398">
        <f t="shared" si="88"/>
        <v>4940.6100000000006</v>
      </c>
      <c r="P1398">
        <f t="shared" si="89"/>
        <v>5.9287320000000028</v>
      </c>
      <c r="Q1398" s="4">
        <v>28065</v>
      </c>
      <c r="R1398" s="5">
        <v>31.565605999999999</v>
      </c>
      <c r="S1398" s="5">
        <v>-89.826516999999996</v>
      </c>
      <c r="T1398">
        <v>8</v>
      </c>
      <c r="U1398">
        <v>0.34624614012166544</v>
      </c>
      <c r="V1398">
        <v>12364</v>
      </c>
      <c r="W1398">
        <v>12100</v>
      </c>
      <c r="X1398">
        <v>11941</v>
      </c>
      <c r="Y1398">
        <v>11640</v>
      </c>
      <c r="Z1398">
        <v>6061</v>
      </c>
      <c r="AA1398">
        <v>28051</v>
      </c>
      <c r="AB1398">
        <v>3762.1929999999998</v>
      </c>
      <c r="AC1398">
        <v>26279</v>
      </c>
      <c r="AD1398">
        <v>0</v>
      </c>
      <c r="AE1398">
        <v>0</v>
      </c>
      <c r="AF1398">
        <v>12</v>
      </c>
      <c r="AG1398">
        <v>337</v>
      </c>
      <c r="AH1398">
        <v>3.5608308605341248E-2</v>
      </c>
      <c r="AI1398" s="3">
        <v>58997</v>
      </c>
      <c r="AJ1398" s="3">
        <v>261405.29030465501</v>
      </c>
      <c r="AK1398">
        <v>100</v>
      </c>
      <c r="AL1398">
        <v>261849.59999999998</v>
      </c>
      <c r="AM1398">
        <v>524825</v>
      </c>
      <c r="AN1398">
        <v>18374</v>
      </c>
      <c r="AO1398">
        <v>543199</v>
      </c>
      <c r="AP1398">
        <v>1</v>
      </c>
      <c r="AQ1398">
        <v>0</v>
      </c>
      <c r="AR1398">
        <v>1</v>
      </c>
      <c r="AS1398">
        <v>8.2644628099173556E-2</v>
      </c>
      <c r="AT1398">
        <v>2</v>
      </c>
      <c r="AU1398">
        <v>3</v>
      </c>
      <c r="AV1398">
        <f t="shared" si="87"/>
        <v>5</v>
      </c>
      <c r="AW1398">
        <v>8087</v>
      </c>
      <c r="AX1398">
        <v>0.7</v>
      </c>
      <c r="AY1398">
        <v>645074465.34013295</v>
      </c>
      <c r="AZ1398">
        <v>645074.46534013294</v>
      </c>
      <c r="BA1398">
        <v>46308.037981569702</v>
      </c>
      <c r="BB1398">
        <v>0.21594523188350012</v>
      </c>
      <c r="BC1398">
        <v>7782</v>
      </c>
      <c r="BD1398">
        <v>1244</v>
      </c>
      <c r="BE1398">
        <v>6538</v>
      </c>
      <c r="BF1398">
        <v>0.52879327078615335</v>
      </c>
      <c r="BG1398">
        <v>112729</v>
      </c>
      <c r="BH1398">
        <v>9.4404991206766606</v>
      </c>
      <c r="BI1398">
        <v>2197</v>
      </c>
      <c r="BJ1398">
        <v>15</v>
      </c>
      <c r="BK1398">
        <v>0</v>
      </c>
      <c r="BL1398">
        <v>2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12543</v>
      </c>
      <c r="BU1398">
        <v>0.64</v>
      </c>
      <c r="BV1398">
        <v>0.76770839999999996</v>
      </c>
      <c r="BW1398">
        <v>37</v>
      </c>
      <c r="BX1398">
        <v>1.435063</v>
      </c>
      <c r="BY1398">
        <v>0.43020659999999999</v>
      </c>
      <c r="BZ1398">
        <v>13</v>
      </c>
      <c r="CA1398">
        <v>0</v>
      </c>
      <c r="CB1398">
        <v>2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11837</v>
      </c>
      <c r="CK1398">
        <v>1.3516938413449353</v>
      </c>
      <c r="CL1398">
        <v>0.66421521192181154</v>
      </c>
      <c r="CM1398">
        <v>30</v>
      </c>
      <c r="CN1398">
        <v>-0.57588771568199382</v>
      </c>
      <c r="CO1398">
        <v>828</v>
      </c>
      <c r="CP1398">
        <v>-0.69803086810000003</v>
      </c>
      <c r="CQ1398">
        <v>-0.21536588349999999</v>
      </c>
      <c r="CR1398">
        <v>8485</v>
      </c>
      <c r="CS1398">
        <v>0.73799999999999999</v>
      </c>
      <c r="CT1398">
        <v>9372</v>
      </c>
      <c r="CU1398">
        <v>0.74020998864999998</v>
      </c>
      <c r="CV1398">
        <v>2</v>
      </c>
      <c r="CW1398">
        <v>4</v>
      </c>
      <c r="CX1398">
        <v>2</v>
      </c>
      <c r="CY1398">
        <v>305</v>
      </c>
      <c r="CZ1398">
        <v>492</v>
      </c>
      <c r="DA1398" s="2">
        <v>3384</v>
      </c>
      <c r="DB1398" s="2">
        <v>550</v>
      </c>
      <c r="DC1398" s="2">
        <v>8.3699999999999992</v>
      </c>
      <c r="DD1398" s="2">
        <v>7356</v>
      </c>
      <c r="DE1398">
        <v>142</v>
      </c>
      <c r="DF1398">
        <v>173</v>
      </c>
      <c r="DH1398">
        <v>16.739999999999998</v>
      </c>
      <c r="DI1398" s="2">
        <v>8.3699999999999992</v>
      </c>
      <c r="DJ1398">
        <v>-1.1000000000000001</v>
      </c>
      <c r="DK1398">
        <v>0.97984643286946793</v>
      </c>
      <c r="DL1398">
        <v>0</v>
      </c>
      <c r="DM1398">
        <v>0</v>
      </c>
      <c r="DN1398">
        <v>79.7</v>
      </c>
      <c r="DO1398">
        <v>0.30399999999999999</v>
      </c>
      <c r="DP1398">
        <v>4856</v>
      </c>
      <c r="DQ1398" s="2">
        <v>0</v>
      </c>
      <c r="DR1398" s="2">
        <v>0</v>
      </c>
      <c r="DS1398">
        <v>0</v>
      </c>
      <c r="DT1398">
        <v>2.34583891367885</v>
      </c>
      <c r="DU1398">
        <v>614256.98121124133</v>
      </c>
      <c r="DV1398">
        <v>1</v>
      </c>
    </row>
    <row r="1399" spans="1:126" x14ac:dyDescent="0.15">
      <c r="A1399" t="s">
        <v>349</v>
      </c>
      <c r="B1399" t="s">
        <v>912</v>
      </c>
      <c r="C1399">
        <v>28</v>
      </c>
      <c r="D1399">
        <v>67</v>
      </c>
      <c r="E1399" t="s">
        <v>2442</v>
      </c>
      <c r="F1399">
        <v>28067</v>
      </c>
      <c r="G1399" t="s">
        <v>6383</v>
      </c>
      <c r="H1399">
        <v>65.599999999999994</v>
      </c>
      <c r="I1399">
        <v>28.2</v>
      </c>
      <c r="J1399">
        <v>0.4</v>
      </c>
      <c r="K1399">
        <v>0.4</v>
      </c>
      <c r="L1399">
        <v>0.7</v>
      </c>
      <c r="M1399">
        <v>4.7</v>
      </c>
      <c r="N1399">
        <f t="shared" si="90"/>
        <v>5121.4999999999991</v>
      </c>
      <c r="O1399">
        <f t="shared" si="88"/>
        <v>4878.5000000000009</v>
      </c>
      <c r="P1399">
        <f t="shared" si="89"/>
        <v>5.8542000000000032</v>
      </c>
      <c r="Q1399" s="4">
        <v>28067</v>
      </c>
      <c r="R1399" s="5">
        <v>31.616600999999999</v>
      </c>
      <c r="S1399" s="5">
        <v>-89.168531999999999</v>
      </c>
      <c r="T1399">
        <v>4</v>
      </c>
      <c r="U1399">
        <v>5.1106932479040794E-2</v>
      </c>
      <c r="V1399">
        <v>67868</v>
      </c>
      <c r="W1399">
        <v>68273</v>
      </c>
      <c r="X1399">
        <v>68276</v>
      </c>
      <c r="Y1399">
        <v>68366</v>
      </c>
      <c r="Z1399">
        <v>34276</v>
      </c>
      <c r="AA1399">
        <v>28053</v>
      </c>
      <c r="AB1399">
        <v>23164.990999999998</v>
      </c>
      <c r="AC1399">
        <v>37143</v>
      </c>
      <c r="AD1399">
        <v>1</v>
      </c>
      <c r="AE1399">
        <v>1.4646435057706954E-5</v>
      </c>
      <c r="AF1399">
        <v>31</v>
      </c>
      <c r="AG1399">
        <v>927</v>
      </c>
      <c r="AH1399">
        <v>3.3441208198489752E-2</v>
      </c>
      <c r="AI1399" s="3">
        <v>125971</v>
      </c>
      <c r="AJ1399" s="3">
        <v>444680.00272581505</v>
      </c>
      <c r="AK1399">
        <v>69</v>
      </c>
      <c r="AL1399">
        <v>447865.59999999998</v>
      </c>
      <c r="AM1399">
        <v>307395</v>
      </c>
      <c r="AN1399">
        <v>57880</v>
      </c>
      <c r="AO1399">
        <v>365275</v>
      </c>
      <c r="AP1399">
        <v>9</v>
      </c>
      <c r="AQ1399">
        <v>0</v>
      </c>
      <c r="AR1399">
        <v>9</v>
      </c>
      <c r="AS1399">
        <v>0.13182370776148697</v>
      </c>
      <c r="AT1399">
        <v>8</v>
      </c>
      <c r="AU1399">
        <v>48</v>
      </c>
      <c r="AV1399">
        <f t="shared" si="87"/>
        <v>56</v>
      </c>
      <c r="AW1399">
        <v>43879</v>
      </c>
      <c r="AX1399">
        <v>0.63</v>
      </c>
      <c r="AY1399">
        <v>373272723.83921802</v>
      </c>
      <c r="AZ1399">
        <v>373272.72383921803</v>
      </c>
      <c r="BA1399">
        <v>5736.539288334</v>
      </c>
      <c r="BB1399">
        <v>1.7432112807692788</v>
      </c>
      <c r="BC1399">
        <v>61894</v>
      </c>
      <c r="BD1399">
        <v>92508</v>
      </c>
      <c r="BE1399">
        <v>-30614</v>
      </c>
      <c r="BF1399">
        <v>-0.45108151116873929</v>
      </c>
      <c r="BG1399">
        <v>1209824</v>
      </c>
      <c r="BH1399">
        <v>17.719608647255257</v>
      </c>
      <c r="BI1399">
        <v>9839</v>
      </c>
      <c r="BJ1399">
        <v>91</v>
      </c>
      <c r="BK1399">
        <v>3</v>
      </c>
      <c r="BL1399">
        <v>1</v>
      </c>
      <c r="BM1399">
        <v>0</v>
      </c>
      <c r="BN1399">
        <v>1</v>
      </c>
      <c r="BO1399">
        <v>2</v>
      </c>
      <c r="BP1399">
        <v>1</v>
      </c>
      <c r="BQ1399">
        <v>4</v>
      </c>
      <c r="BR1399">
        <v>4</v>
      </c>
      <c r="BS1399">
        <v>0</v>
      </c>
      <c r="BT1399">
        <v>67776</v>
      </c>
      <c r="BU1399">
        <v>0.7</v>
      </c>
      <c r="BV1399">
        <v>0.58602259999999995</v>
      </c>
      <c r="BW1399">
        <v>215</v>
      </c>
      <c r="BX1399">
        <v>1.57873</v>
      </c>
      <c r="BY1399">
        <v>-0.39461049999999998</v>
      </c>
      <c r="BZ1399">
        <v>93</v>
      </c>
      <c r="CA1399">
        <v>1</v>
      </c>
      <c r="CB1399">
        <v>1</v>
      </c>
      <c r="CC1399">
        <v>1</v>
      </c>
      <c r="CD1399">
        <v>1</v>
      </c>
      <c r="CE1399">
        <v>2</v>
      </c>
      <c r="CF1399">
        <v>0</v>
      </c>
      <c r="CG1399">
        <v>4</v>
      </c>
      <c r="CH1399">
        <v>3</v>
      </c>
      <c r="CI1399">
        <v>0</v>
      </c>
      <c r="CJ1399">
        <v>68235</v>
      </c>
      <c r="CK1399">
        <v>1.5534549717886716</v>
      </c>
      <c r="CL1399">
        <v>0.70153524075366369</v>
      </c>
      <c r="CM1399">
        <v>180</v>
      </c>
      <c r="CN1399">
        <v>-0.2437806894604759</v>
      </c>
      <c r="CO1399">
        <v>6331</v>
      </c>
      <c r="CP1399">
        <v>0.42476044600000001</v>
      </c>
      <c r="CQ1399">
        <v>0.40077749299999998</v>
      </c>
      <c r="CR1399">
        <v>55435</v>
      </c>
      <c r="CS1399">
        <v>0.81299999999999994</v>
      </c>
      <c r="CT1399">
        <v>52394</v>
      </c>
      <c r="CU1399">
        <v>0.77871853547000003</v>
      </c>
      <c r="CV1399">
        <v>34</v>
      </c>
      <c r="CW1399">
        <v>31</v>
      </c>
      <c r="CX1399">
        <v>36</v>
      </c>
      <c r="CY1399">
        <v>647</v>
      </c>
      <c r="CZ1399">
        <v>1404</v>
      </c>
      <c r="DA1399" s="2">
        <v>38534</v>
      </c>
      <c r="DB1399" s="2">
        <v>3985</v>
      </c>
      <c r="DC1399" s="2">
        <v>85.56</v>
      </c>
      <c r="DD1399" s="2">
        <v>21097</v>
      </c>
      <c r="DE1399">
        <v>442</v>
      </c>
      <c r="DF1399">
        <v>101</v>
      </c>
      <c r="DG1399">
        <v>18.850000000000001</v>
      </c>
      <c r="DH1399">
        <v>2.9</v>
      </c>
      <c r="DI1399" s="2">
        <v>8.6999999999999993</v>
      </c>
      <c r="DJ1399">
        <v>-0.38</v>
      </c>
      <c r="DK1399">
        <v>0.99316509355327809</v>
      </c>
      <c r="DL1399">
        <v>0</v>
      </c>
      <c r="DM1399">
        <v>0</v>
      </c>
      <c r="DN1399">
        <v>106.3</v>
      </c>
      <c r="DO1399">
        <v>0.23800000000000002</v>
      </c>
      <c r="DP1399">
        <v>6000.65</v>
      </c>
      <c r="DQ1399" s="2">
        <v>33207</v>
      </c>
      <c r="DR1399" s="2">
        <v>399.37476526</v>
      </c>
      <c r="DS1399">
        <v>8.9172904831940649E-4</v>
      </c>
      <c r="DT1399">
        <v>3.1896337383119202</v>
      </c>
      <c r="DU1399">
        <v>1428527.2279893111</v>
      </c>
      <c r="DV1399">
        <v>0</v>
      </c>
    </row>
    <row r="1400" spans="1:126" x14ac:dyDescent="0.15">
      <c r="A1400" t="s">
        <v>349</v>
      </c>
      <c r="B1400" t="s">
        <v>2443</v>
      </c>
      <c r="C1400">
        <v>28</v>
      </c>
      <c r="D1400">
        <v>69</v>
      </c>
      <c r="E1400" t="s">
        <v>2444</v>
      </c>
      <c r="F1400">
        <v>28069</v>
      </c>
      <c r="G1400" t="s">
        <v>6384</v>
      </c>
      <c r="H1400">
        <v>35.1</v>
      </c>
      <c r="I1400">
        <v>60</v>
      </c>
      <c r="J1400">
        <v>3.7</v>
      </c>
      <c r="K1400">
        <v>0.1</v>
      </c>
      <c r="L1400">
        <v>0.7</v>
      </c>
      <c r="M1400">
        <v>0.5</v>
      </c>
      <c r="N1400">
        <f t="shared" si="90"/>
        <v>4846.45</v>
      </c>
      <c r="O1400">
        <f t="shared" si="88"/>
        <v>5153.55</v>
      </c>
      <c r="P1400">
        <f t="shared" si="89"/>
        <v>6.1842600000000028</v>
      </c>
      <c r="Q1400" s="4">
        <v>28069</v>
      </c>
      <c r="R1400" s="5">
        <v>32.750135999999998</v>
      </c>
      <c r="S1400" s="5">
        <v>-88.625630999999998</v>
      </c>
      <c r="T1400">
        <v>9</v>
      </c>
      <c r="U1400">
        <v>0.22830168031249989</v>
      </c>
      <c r="V1400">
        <v>10391</v>
      </c>
      <c r="W1400">
        <v>10310</v>
      </c>
      <c r="X1400">
        <v>10211</v>
      </c>
      <c r="Y1400">
        <v>10010</v>
      </c>
      <c r="Z1400">
        <v>5073</v>
      </c>
      <c r="AA1400">
        <v>28055</v>
      </c>
      <c r="AB1400">
        <v>3241.4490000000001</v>
      </c>
      <c r="AC1400">
        <v>30056</v>
      </c>
      <c r="AD1400">
        <v>0</v>
      </c>
      <c r="AE1400">
        <v>0</v>
      </c>
      <c r="AF1400">
        <v>5</v>
      </c>
      <c r="AG1400">
        <v>378</v>
      </c>
      <c r="AH1400">
        <v>1.3227513227513227E-2</v>
      </c>
      <c r="AI1400" s="3">
        <v>123797</v>
      </c>
      <c r="AJ1400" s="3">
        <v>490345.51526790502</v>
      </c>
      <c r="AK1400">
        <v>137</v>
      </c>
      <c r="AL1400">
        <v>490912</v>
      </c>
      <c r="AM1400">
        <v>172050</v>
      </c>
      <c r="AN1400">
        <v>19708</v>
      </c>
      <c r="AO1400">
        <v>191758</v>
      </c>
      <c r="AP1400">
        <v>1</v>
      </c>
      <c r="AQ1400">
        <v>0</v>
      </c>
      <c r="AR1400">
        <v>1</v>
      </c>
      <c r="AS1400">
        <v>9.6993210475266725E-2</v>
      </c>
      <c r="AT1400">
        <v>1</v>
      </c>
      <c r="AU1400">
        <v>5</v>
      </c>
      <c r="AV1400">
        <f t="shared" si="87"/>
        <v>6</v>
      </c>
      <c r="AW1400">
        <v>383</v>
      </c>
      <c r="AX1400">
        <v>4.0000000000000036E-2</v>
      </c>
      <c r="AY1400">
        <v>372748261.08348602</v>
      </c>
      <c r="AZ1400">
        <v>372748.26108348602</v>
      </c>
      <c r="BA1400">
        <v>34916.360391865601</v>
      </c>
      <c r="BB1400">
        <v>0.2863986935571235</v>
      </c>
      <c r="BC1400">
        <v>3852</v>
      </c>
      <c r="BD1400">
        <v>7622</v>
      </c>
      <c r="BE1400">
        <v>-3770</v>
      </c>
      <c r="BF1400">
        <v>-0.36281397363102685</v>
      </c>
      <c r="BG1400">
        <v>89324</v>
      </c>
      <c r="BH1400">
        <v>8.747820977377339</v>
      </c>
      <c r="BI1400">
        <v>1821</v>
      </c>
      <c r="BJ1400">
        <v>8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9833</v>
      </c>
      <c r="BU1400">
        <v>0.53</v>
      </c>
      <c r="BV1400">
        <v>0.67116419999999999</v>
      </c>
      <c r="BW1400">
        <v>29</v>
      </c>
      <c r="BX1400">
        <v>0.91528529999999997</v>
      </c>
      <c r="BY1400">
        <v>-0.40377590000000002</v>
      </c>
      <c r="BZ1400">
        <v>9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10213</v>
      </c>
      <c r="CK1400">
        <v>0.97914422794477629</v>
      </c>
      <c r="CL1400">
        <v>0.62278106508875741</v>
      </c>
      <c r="CM1400">
        <v>27</v>
      </c>
      <c r="CN1400">
        <v>-1.0231722850399105</v>
      </c>
      <c r="CO1400">
        <v>564</v>
      </c>
      <c r="CP1400">
        <v>0.223440851</v>
      </c>
      <c r="CQ1400">
        <v>-0.54081013229999997</v>
      </c>
      <c r="CR1400">
        <v>7139</v>
      </c>
      <c r="CS1400">
        <v>0.72599999999999998</v>
      </c>
      <c r="CT1400">
        <v>7856</v>
      </c>
      <c r="CU1400">
        <v>0.72063376433999993</v>
      </c>
      <c r="CW1400">
        <v>2</v>
      </c>
      <c r="CY1400">
        <v>280</v>
      </c>
      <c r="CZ1400">
        <v>512</v>
      </c>
      <c r="DA1400" s="2">
        <v>4266</v>
      </c>
      <c r="DB1400" s="2">
        <v>405</v>
      </c>
      <c r="DC1400" s="2">
        <v>0</v>
      </c>
      <c r="DD1400" s="2">
        <v>6453</v>
      </c>
      <c r="DE1400">
        <v>146</v>
      </c>
      <c r="DF1400">
        <v>127</v>
      </c>
      <c r="DH1400">
        <v>19.43</v>
      </c>
      <c r="DI1400" s="2">
        <v>9.7100000000000009</v>
      </c>
      <c r="DJ1400">
        <v>-0.6</v>
      </c>
      <c r="DK1400">
        <v>0.96205885441488892</v>
      </c>
      <c r="DL1400">
        <v>0</v>
      </c>
      <c r="DM1400">
        <v>0</v>
      </c>
      <c r="DN1400">
        <v>139.1</v>
      </c>
      <c r="DO1400">
        <v>0.27899999999999997</v>
      </c>
      <c r="DP1400">
        <v>6354.67</v>
      </c>
      <c r="DQ1400" s="2">
        <v>0</v>
      </c>
      <c r="DR1400" s="2">
        <v>0</v>
      </c>
      <c r="DS1400">
        <v>0</v>
      </c>
      <c r="DV1400">
        <v>1</v>
      </c>
    </row>
    <row r="1401" spans="1:126" x14ac:dyDescent="0.15">
      <c r="A1401" t="s">
        <v>349</v>
      </c>
      <c r="B1401" t="s">
        <v>333</v>
      </c>
      <c r="C1401">
        <v>28</v>
      </c>
      <c r="D1401">
        <v>71</v>
      </c>
      <c r="E1401" t="s">
        <v>2445</v>
      </c>
      <c r="F1401">
        <v>28071</v>
      </c>
      <c r="G1401" t="s">
        <v>6385</v>
      </c>
      <c r="H1401">
        <v>70.8</v>
      </c>
      <c r="I1401">
        <v>23.6</v>
      </c>
      <c r="J1401">
        <v>0.2</v>
      </c>
      <c r="K1401">
        <v>2.1</v>
      </c>
      <c r="L1401">
        <v>1</v>
      </c>
      <c r="M1401">
        <v>2.2999999999999998</v>
      </c>
      <c r="N1401">
        <f t="shared" si="90"/>
        <v>5580.3399999999992</v>
      </c>
      <c r="O1401">
        <f t="shared" si="88"/>
        <v>4419.6600000000008</v>
      </c>
      <c r="P1401">
        <f t="shared" si="89"/>
        <v>5.3035920000000027</v>
      </c>
      <c r="Q1401" s="4">
        <v>28071</v>
      </c>
      <c r="R1401" s="5">
        <v>34.349297999999997</v>
      </c>
      <c r="S1401" s="5">
        <v>-89.485902999999993</v>
      </c>
      <c r="T1401">
        <v>4</v>
      </c>
      <c r="U1401">
        <v>9.8886480610935398E-2</v>
      </c>
      <c r="V1401">
        <v>47586</v>
      </c>
      <c r="W1401">
        <v>50256</v>
      </c>
      <c r="X1401">
        <v>51169</v>
      </c>
      <c r="Y1401">
        <v>52654</v>
      </c>
      <c r="Z1401">
        <v>22981</v>
      </c>
      <c r="AA1401">
        <v>28057</v>
      </c>
      <c r="AB1401">
        <v>18101.438999999998</v>
      </c>
      <c r="AC1401">
        <v>44643</v>
      </c>
      <c r="AD1401">
        <v>3</v>
      </c>
      <c r="AE1401">
        <v>5.8629248177607538E-5</v>
      </c>
      <c r="AF1401">
        <v>12</v>
      </c>
      <c r="AG1401">
        <v>449</v>
      </c>
      <c r="AH1401">
        <v>2.6726057906458798E-2</v>
      </c>
      <c r="AI1401" s="3">
        <v>108842</v>
      </c>
      <c r="AJ1401" s="3">
        <v>404298.80861638003</v>
      </c>
      <c r="AK1401">
        <v>145</v>
      </c>
      <c r="AL1401">
        <v>434771.20000000001</v>
      </c>
      <c r="AM1401">
        <v>174650</v>
      </c>
      <c r="AN1401">
        <v>25405</v>
      </c>
      <c r="AO1401">
        <v>200055</v>
      </c>
      <c r="AP1401">
        <v>2</v>
      </c>
      <c r="AQ1401">
        <v>0</v>
      </c>
      <c r="AR1401">
        <v>2</v>
      </c>
      <c r="AS1401">
        <v>3.9796243234638651E-2</v>
      </c>
      <c r="AT1401">
        <v>2</v>
      </c>
      <c r="AU1401">
        <v>17</v>
      </c>
      <c r="AV1401">
        <f t="shared" si="87"/>
        <v>19</v>
      </c>
      <c r="AW1401">
        <v>39482</v>
      </c>
      <c r="AX1401">
        <v>0.76</v>
      </c>
      <c r="AY1401">
        <v>223340365.86649799</v>
      </c>
      <c r="AZ1401">
        <v>223340.365866498</v>
      </c>
      <c r="BA1401">
        <v>5753.7463474403503</v>
      </c>
      <c r="BB1401">
        <v>1.7379980618104005</v>
      </c>
      <c r="BC1401">
        <v>51984</v>
      </c>
      <c r="BD1401">
        <v>15181</v>
      </c>
      <c r="BE1401">
        <v>36803</v>
      </c>
      <c r="BF1401">
        <v>0.77339973941915685</v>
      </c>
      <c r="BG1401">
        <v>1108666</v>
      </c>
      <c r="BH1401">
        <v>21.666751353358478</v>
      </c>
      <c r="BI1401">
        <v>4109</v>
      </c>
      <c r="BJ1401">
        <v>39</v>
      </c>
      <c r="BK1401">
        <v>7</v>
      </c>
      <c r="BL1401">
        <v>4</v>
      </c>
      <c r="BM1401">
        <v>0</v>
      </c>
      <c r="BN1401">
        <v>1</v>
      </c>
      <c r="BO1401">
        <v>0</v>
      </c>
      <c r="BP1401">
        <v>1</v>
      </c>
      <c r="BQ1401">
        <v>5</v>
      </c>
      <c r="BR1401">
        <v>1</v>
      </c>
      <c r="BS1401">
        <v>0</v>
      </c>
      <c r="BT1401">
        <v>43975</v>
      </c>
      <c r="BU1401">
        <v>0.68</v>
      </c>
      <c r="BV1401">
        <v>0.52591089999999996</v>
      </c>
      <c r="BW1401">
        <v>243</v>
      </c>
      <c r="BX1401">
        <v>1.3189310000000001</v>
      </c>
      <c r="BY1401">
        <v>-0.55063099999999998</v>
      </c>
      <c r="BZ1401">
        <v>43</v>
      </c>
      <c r="CA1401">
        <v>8</v>
      </c>
      <c r="CB1401">
        <v>4</v>
      </c>
      <c r="CC1401">
        <v>0</v>
      </c>
      <c r="CD1401">
        <v>0</v>
      </c>
      <c r="CE1401">
        <v>0</v>
      </c>
      <c r="CF1401">
        <v>0</v>
      </c>
      <c r="CG1401">
        <v>10</v>
      </c>
      <c r="CH1401">
        <v>1</v>
      </c>
      <c r="CI1401">
        <v>0</v>
      </c>
      <c r="CJ1401">
        <v>52220</v>
      </c>
      <c r="CK1401">
        <v>1.2638835695135964</v>
      </c>
      <c r="CL1401">
        <v>0.69061360337074673</v>
      </c>
      <c r="CM1401">
        <v>214</v>
      </c>
      <c r="CN1401">
        <v>-0.28971038457621778</v>
      </c>
      <c r="CO1401">
        <v>9389</v>
      </c>
      <c r="CP1401">
        <v>1.446039775</v>
      </c>
      <c r="CQ1401">
        <v>1.0015230879999999</v>
      </c>
      <c r="CR1401">
        <v>42934</v>
      </c>
      <c r="CS1401">
        <v>0.79700000000000004</v>
      </c>
      <c r="CT1401">
        <v>36403</v>
      </c>
      <c r="CU1401">
        <v>0.79905536099000007</v>
      </c>
      <c r="CV1401">
        <v>270</v>
      </c>
      <c r="CW1401">
        <v>23</v>
      </c>
      <c r="CX1401">
        <v>33</v>
      </c>
      <c r="CY1401">
        <v>201</v>
      </c>
      <c r="CZ1401">
        <v>663</v>
      </c>
      <c r="DA1401" s="2">
        <v>31921</v>
      </c>
      <c r="DB1401" s="2">
        <v>6175</v>
      </c>
      <c r="DC1401" s="2">
        <v>124.71</v>
      </c>
      <c r="DD1401" s="2">
        <v>14327</v>
      </c>
      <c r="DE1401">
        <v>203</v>
      </c>
      <c r="DF1401">
        <v>94</v>
      </c>
      <c r="DG1401">
        <v>42.87</v>
      </c>
      <c r="DH1401">
        <v>1.95</v>
      </c>
      <c r="DI1401" s="2">
        <v>13.64</v>
      </c>
      <c r="DJ1401">
        <v>0.5</v>
      </c>
      <c r="DK1401">
        <v>0.97581815843148789</v>
      </c>
      <c r="DL1401">
        <v>2.2271714922048997E-3</v>
      </c>
      <c r="DM1401">
        <v>0</v>
      </c>
      <c r="DN1401">
        <v>70.7</v>
      </c>
      <c r="DO1401">
        <v>0.17699999999999999</v>
      </c>
      <c r="DP1401">
        <v>9138.31</v>
      </c>
      <c r="DQ1401" s="2">
        <v>40183</v>
      </c>
      <c r="DR1401" s="2">
        <v>852.44615110000007</v>
      </c>
      <c r="DS1401">
        <v>1.9606775957213816E-3</v>
      </c>
      <c r="DT1401">
        <v>5.0725870588818198</v>
      </c>
      <c r="DU1401">
        <v>2205414.7626945195</v>
      </c>
      <c r="DV1401">
        <v>0</v>
      </c>
    </row>
    <row r="1402" spans="1:126" x14ac:dyDescent="0.15">
      <c r="A1402" t="s">
        <v>349</v>
      </c>
      <c r="B1402" t="s">
        <v>178</v>
      </c>
      <c r="C1402">
        <v>28</v>
      </c>
      <c r="D1402">
        <v>73</v>
      </c>
      <c r="E1402" t="s">
        <v>2446</v>
      </c>
      <c r="F1402">
        <v>28073</v>
      </c>
      <c r="G1402" t="s">
        <v>6386</v>
      </c>
      <c r="H1402">
        <v>76</v>
      </c>
      <c r="I1402">
        <v>19.5</v>
      </c>
      <c r="J1402">
        <v>0.2</v>
      </c>
      <c r="K1402">
        <v>1.2</v>
      </c>
      <c r="L1402">
        <v>1</v>
      </c>
      <c r="M1402">
        <v>2.2000000000000002</v>
      </c>
      <c r="N1402">
        <f t="shared" si="90"/>
        <v>6163.57</v>
      </c>
      <c r="O1402">
        <f t="shared" si="88"/>
        <v>3836.4300000000003</v>
      </c>
      <c r="P1402">
        <f t="shared" si="89"/>
        <v>4.6037160000000021</v>
      </c>
      <c r="Q1402" s="4">
        <v>28073</v>
      </c>
      <c r="R1402" s="5">
        <v>31.197586000000001</v>
      </c>
      <c r="S1402" s="5">
        <v>-89.506369000000007</v>
      </c>
      <c r="T1402">
        <v>3</v>
      </c>
      <c r="U1402">
        <v>7.1977357408808673E-2</v>
      </c>
      <c r="V1402">
        <v>55580</v>
      </c>
      <c r="W1402">
        <v>58038</v>
      </c>
      <c r="X1402">
        <v>58885</v>
      </c>
      <c r="Y1402">
        <v>60827</v>
      </c>
      <c r="Z1402">
        <v>31150</v>
      </c>
      <c r="AA1402">
        <v>28059</v>
      </c>
      <c r="AB1402">
        <v>24417.423999999999</v>
      </c>
      <c r="AC1402">
        <v>52035</v>
      </c>
      <c r="AD1402">
        <v>0</v>
      </c>
      <c r="AE1402">
        <v>0</v>
      </c>
      <c r="AF1402">
        <v>21</v>
      </c>
      <c r="AG1402">
        <v>424</v>
      </c>
      <c r="AH1402">
        <v>4.9528301886792456E-2</v>
      </c>
      <c r="AI1402" s="3">
        <v>64111</v>
      </c>
      <c r="AJ1402" s="3">
        <v>318147.59162326</v>
      </c>
      <c r="AK1402">
        <v>66</v>
      </c>
      <c r="AL1402">
        <v>320332.79999999999</v>
      </c>
      <c r="AM1402">
        <v>190417</v>
      </c>
      <c r="AN1402">
        <v>27142</v>
      </c>
      <c r="AO1402">
        <v>217559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14</v>
      </c>
      <c r="AV1402">
        <f t="shared" si="87"/>
        <v>15</v>
      </c>
      <c r="AW1402">
        <v>42393</v>
      </c>
      <c r="AX1402">
        <v>0.65999999999999992</v>
      </c>
      <c r="AY1402">
        <v>322430220.63155299</v>
      </c>
      <c r="AZ1402">
        <v>322430.22063155298</v>
      </c>
      <c r="BA1402">
        <v>8364.8736945421606</v>
      </c>
      <c r="BB1402">
        <v>1.1954753132165894</v>
      </c>
      <c r="BC1402">
        <v>14044</v>
      </c>
      <c r="BD1402">
        <v>7752</v>
      </c>
      <c r="BE1402">
        <v>6292</v>
      </c>
      <c r="BF1402">
        <v>0.11320618927671824</v>
      </c>
      <c r="BG1402">
        <v>1094084</v>
      </c>
      <c r="BH1402">
        <v>18.580011887577481</v>
      </c>
      <c r="BI1402">
        <v>5543</v>
      </c>
      <c r="BJ1402">
        <v>46</v>
      </c>
      <c r="BK1402">
        <v>1</v>
      </c>
      <c r="BL1402">
        <v>2</v>
      </c>
      <c r="BM1402">
        <v>0</v>
      </c>
      <c r="BN1402">
        <v>0</v>
      </c>
      <c r="BO1402">
        <v>0</v>
      </c>
      <c r="BP1402">
        <v>0</v>
      </c>
      <c r="BQ1402">
        <v>6</v>
      </c>
      <c r="BR1402">
        <v>2</v>
      </c>
      <c r="BS1402">
        <v>0</v>
      </c>
      <c r="BT1402">
        <v>49980</v>
      </c>
      <c r="BU1402">
        <v>0.71</v>
      </c>
      <c r="BV1402">
        <v>0.67342630000000003</v>
      </c>
      <c r="BW1402">
        <v>63</v>
      </c>
      <c r="BX1402">
        <v>1.1404559999999999</v>
      </c>
      <c r="BY1402">
        <v>-0.58349390000000001</v>
      </c>
      <c r="BZ1402">
        <v>46</v>
      </c>
      <c r="CA1402">
        <v>1</v>
      </c>
      <c r="CB1402">
        <v>2</v>
      </c>
      <c r="CC1402">
        <v>0</v>
      </c>
      <c r="CD1402">
        <v>0</v>
      </c>
      <c r="CE1402">
        <v>0</v>
      </c>
      <c r="CF1402">
        <v>0</v>
      </c>
      <c r="CG1402">
        <v>3</v>
      </c>
      <c r="CH1402">
        <v>2</v>
      </c>
      <c r="CI1402">
        <v>0</v>
      </c>
      <c r="CJ1402">
        <v>59935</v>
      </c>
      <c r="CK1402">
        <v>0.90097605739551179</v>
      </c>
      <c r="CL1402">
        <v>0.69594273411067309</v>
      </c>
      <c r="CM1402">
        <v>56</v>
      </c>
      <c r="CN1402">
        <v>-1.1503622099758108</v>
      </c>
      <c r="CO1402">
        <v>11614</v>
      </c>
      <c r="CP1402">
        <v>1.566669549</v>
      </c>
      <c r="CQ1402">
        <v>1.2185751950000001</v>
      </c>
      <c r="CR1402">
        <v>51068</v>
      </c>
      <c r="CS1402">
        <v>0.83499999999999996</v>
      </c>
      <c r="CT1402">
        <v>45353</v>
      </c>
      <c r="CU1402">
        <v>0.81499666443999996</v>
      </c>
      <c r="CV1402">
        <v>17</v>
      </c>
      <c r="CW1402">
        <v>55</v>
      </c>
      <c r="CX1402">
        <v>88</v>
      </c>
      <c r="CY1402">
        <v>379</v>
      </c>
      <c r="CZ1402">
        <v>620</v>
      </c>
      <c r="DA1402" s="2">
        <v>29806</v>
      </c>
      <c r="DB1402" s="2">
        <v>6750</v>
      </c>
      <c r="DC1402" s="2">
        <v>127.55</v>
      </c>
      <c r="DD1402" s="2">
        <v>14250</v>
      </c>
      <c r="DE1402">
        <v>189</v>
      </c>
      <c r="DF1402">
        <v>27</v>
      </c>
      <c r="DG1402">
        <v>37.409999999999997</v>
      </c>
      <c r="DH1402">
        <v>6.8</v>
      </c>
      <c r="DI1402" s="2">
        <v>8.5</v>
      </c>
      <c r="DJ1402">
        <v>-0.26</v>
      </c>
      <c r="DK1402">
        <v>0.98953377735490011</v>
      </c>
      <c r="DL1402">
        <v>0</v>
      </c>
      <c r="DM1402">
        <v>0</v>
      </c>
      <c r="DN1402">
        <v>85.5</v>
      </c>
      <c r="DO1402">
        <v>0.252</v>
      </c>
      <c r="DP1402">
        <v>3312.66</v>
      </c>
      <c r="DQ1402" s="2">
        <v>0</v>
      </c>
      <c r="DR1402" s="2">
        <v>2454.6313630700006</v>
      </c>
      <c r="DS1402">
        <v>7.5654650497626224E-3</v>
      </c>
      <c r="DT1402">
        <v>2.3321016885887098</v>
      </c>
      <c r="DU1402">
        <v>747048.66379034938</v>
      </c>
      <c r="DV1402">
        <v>1</v>
      </c>
    </row>
    <row r="1403" spans="1:126" x14ac:dyDescent="0.15">
      <c r="A1403" t="s">
        <v>349</v>
      </c>
      <c r="B1403" t="s">
        <v>180</v>
      </c>
      <c r="C1403">
        <v>28</v>
      </c>
      <c r="D1403">
        <v>75</v>
      </c>
      <c r="E1403" t="s">
        <v>2447</v>
      </c>
      <c r="F1403">
        <v>28075</v>
      </c>
      <c r="G1403" t="s">
        <v>6387</v>
      </c>
      <c r="H1403">
        <v>54</v>
      </c>
      <c r="I1403">
        <v>42.6</v>
      </c>
      <c r="J1403">
        <v>0.2</v>
      </c>
      <c r="K1403">
        <v>0.7</v>
      </c>
      <c r="L1403">
        <v>0.8</v>
      </c>
      <c r="M1403">
        <v>1.8</v>
      </c>
      <c r="N1403">
        <f t="shared" si="90"/>
        <v>4735.17</v>
      </c>
      <c r="O1403">
        <f t="shared" si="88"/>
        <v>5264.83</v>
      </c>
      <c r="P1403">
        <f t="shared" si="89"/>
        <v>6.3177960000000022</v>
      </c>
      <c r="Q1403" s="4">
        <v>28075</v>
      </c>
      <c r="R1403" s="5">
        <v>32.403998000000001</v>
      </c>
      <c r="S1403" s="5">
        <v>-88.660449</v>
      </c>
      <c r="T1403">
        <v>5</v>
      </c>
      <c r="U1403">
        <v>6.9709078748253855E-2</v>
      </c>
      <c r="V1403">
        <v>80204</v>
      </c>
      <c r="W1403">
        <v>80261</v>
      </c>
      <c r="X1403">
        <v>79832</v>
      </c>
      <c r="Y1403">
        <v>78275</v>
      </c>
      <c r="Z1403">
        <v>40820</v>
      </c>
      <c r="AA1403">
        <v>28061</v>
      </c>
      <c r="AB1403">
        <v>29537.205999999998</v>
      </c>
      <c r="AC1403">
        <v>38132</v>
      </c>
      <c r="AD1403">
        <v>1</v>
      </c>
      <c r="AE1403">
        <v>1.2526305241006113E-5</v>
      </c>
      <c r="AF1403">
        <v>34</v>
      </c>
      <c r="AG1403">
        <v>373</v>
      </c>
      <c r="AH1403">
        <v>9.1152815013404831E-2</v>
      </c>
      <c r="AI1403" s="3">
        <v>69033</v>
      </c>
      <c r="AJ1403" s="3">
        <v>450335.70193480502</v>
      </c>
      <c r="AK1403">
        <v>83</v>
      </c>
      <c r="AL1403">
        <v>457811.20000000001</v>
      </c>
      <c r="AM1403">
        <v>254442</v>
      </c>
      <c r="AN1403">
        <v>17312</v>
      </c>
      <c r="AO1403">
        <v>271754</v>
      </c>
      <c r="AP1403">
        <v>3</v>
      </c>
      <c r="AQ1403">
        <v>1</v>
      </c>
      <c r="AR1403">
        <v>4</v>
      </c>
      <c r="AS1403">
        <v>4.9837405464671511E-2</v>
      </c>
      <c r="AT1403">
        <v>5</v>
      </c>
      <c r="AU1403">
        <v>47</v>
      </c>
      <c r="AV1403">
        <f t="shared" si="87"/>
        <v>52</v>
      </c>
      <c r="AW1403">
        <v>69439</v>
      </c>
      <c r="AX1403">
        <v>0.85</v>
      </c>
      <c r="AY1403">
        <v>414222649.88339502</v>
      </c>
      <c r="AZ1403">
        <v>414222.649883395</v>
      </c>
      <c r="BA1403">
        <v>5306.1112245284903</v>
      </c>
      <c r="BB1403">
        <v>1.8846193712964652</v>
      </c>
      <c r="BC1403">
        <v>14397</v>
      </c>
      <c r="BD1403">
        <v>37313</v>
      </c>
      <c r="BE1403">
        <v>-22916</v>
      </c>
      <c r="BF1403">
        <v>-0.28572141040347115</v>
      </c>
      <c r="BG1403">
        <v>1300990</v>
      </c>
      <c r="BH1403">
        <v>16.296597855496543</v>
      </c>
      <c r="BI1403">
        <v>10209</v>
      </c>
      <c r="BJ1403">
        <v>96</v>
      </c>
      <c r="BK1403">
        <v>11</v>
      </c>
      <c r="BL1403">
        <v>5</v>
      </c>
      <c r="BM1403">
        <v>0</v>
      </c>
      <c r="BN1403">
        <v>0</v>
      </c>
      <c r="BO1403">
        <v>7</v>
      </c>
      <c r="BP1403">
        <v>1</v>
      </c>
      <c r="BQ1403">
        <v>3</v>
      </c>
      <c r="BR1403">
        <v>2</v>
      </c>
      <c r="BS1403">
        <v>0</v>
      </c>
      <c r="BT1403">
        <v>79099</v>
      </c>
      <c r="BU1403">
        <v>0.7</v>
      </c>
      <c r="BV1403">
        <v>0.57335290000000005</v>
      </c>
      <c r="BW1403">
        <v>420</v>
      </c>
      <c r="BX1403">
        <v>1.580298</v>
      </c>
      <c r="BY1403">
        <v>-0.14456260000000001</v>
      </c>
      <c r="BZ1403">
        <v>102</v>
      </c>
      <c r="CA1403">
        <v>11</v>
      </c>
      <c r="CB1403">
        <v>5</v>
      </c>
      <c r="CC1403">
        <v>0</v>
      </c>
      <c r="CD1403">
        <v>0</v>
      </c>
      <c r="CE1403">
        <v>6</v>
      </c>
      <c r="CF1403">
        <v>2</v>
      </c>
      <c r="CG1403">
        <v>4</v>
      </c>
      <c r="CH1403">
        <v>3</v>
      </c>
      <c r="CI1403">
        <v>0</v>
      </c>
      <c r="CJ1403">
        <v>79413</v>
      </c>
      <c r="CK1403">
        <v>1.6747887625451752</v>
      </c>
      <c r="CL1403">
        <v>0.6162480258704971</v>
      </c>
      <c r="CM1403">
        <v>359</v>
      </c>
      <c r="CN1403">
        <v>-0.1611072382521406</v>
      </c>
      <c r="CO1403">
        <v>8000</v>
      </c>
      <c r="CP1403">
        <v>0.44754604999999997</v>
      </c>
      <c r="CQ1403">
        <v>0.40642039800000002</v>
      </c>
      <c r="CR1403">
        <v>60384</v>
      </c>
      <c r="CS1403">
        <v>0.77400000000000002</v>
      </c>
      <c r="CT1403">
        <v>64404</v>
      </c>
      <c r="CU1403">
        <v>0.78432407468000009</v>
      </c>
      <c r="CV1403">
        <v>216</v>
      </c>
      <c r="CW1403">
        <v>42</v>
      </c>
      <c r="CX1403">
        <v>82</v>
      </c>
      <c r="CY1403">
        <v>268</v>
      </c>
      <c r="CZ1403">
        <v>559</v>
      </c>
      <c r="DA1403" s="2">
        <v>45821</v>
      </c>
      <c r="DB1403" s="2">
        <v>5685</v>
      </c>
      <c r="DC1403" s="2">
        <v>117.13</v>
      </c>
      <c r="DD1403" s="2">
        <v>36324</v>
      </c>
      <c r="DE1403">
        <v>176</v>
      </c>
      <c r="DF1403">
        <v>57</v>
      </c>
      <c r="DG1403">
        <v>49.84</v>
      </c>
      <c r="DH1403">
        <v>1.25</v>
      </c>
      <c r="DI1403" s="2">
        <v>11.21</v>
      </c>
      <c r="DJ1403">
        <v>1.31</v>
      </c>
      <c r="DK1403">
        <v>0.99426361305462607</v>
      </c>
      <c r="DL1403">
        <v>0</v>
      </c>
      <c r="DM1403">
        <v>0</v>
      </c>
      <c r="DN1403">
        <v>64.7</v>
      </c>
      <c r="DO1403">
        <v>0.13900000000000001</v>
      </c>
      <c r="DP1403">
        <v>3100.41</v>
      </c>
      <c r="DQ1403" s="2">
        <v>0</v>
      </c>
      <c r="DR1403" s="2">
        <v>0</v>
      </c>
      <c r="DS1403">
        <v>0</v>
      </c>
      <c r="DT1403">
        <v>2.0767771014176701</v>
      </c>
      <c r="DU1403">
        <v>950771.81693254528</v>
      </c>
      <c r="DV1403">
        <v>1</v>
      </c>
    </row>
    <row r="1404" spans="1:126" x14ac:dyDescent="0.15">
      <c r="A1404" t="s">
        <v>349</v>
      </c>
      <c r="B1404" t="s">
        <v>182</v>
      </c>
      <c r="C1404">
        <v>28</v>
      </c>
      <c r="D1404">
        <v>77</v>
      </c>
      <c r="E1404" t="s">
        <v>2448</v>
      </c>
      <c r="F1404">
        <v>28077</v>
      </c>
      <c r="G1404" t="s">
        <v>6388</v>
      </c>
      <c r="H1404">
        <v>66.3</v>
      </c>
      <c r="I1404">
        <v>30.6</v>
      </c>
      <c r="J1404">
        <v>0.1</v>
      </c>
      <c r="K1404">
        <v>0.3</v>
      </c>
      <c r="L1404">
        <v>0.6</v>
      </c>
      <c r="M1404">
        <v>2.1</v>
      </c>
      <c r="N1404">
        <f t="shared" si="90"/>
        <v>5336.9199999999992</v>
      </c>
      <c r="O1404">
        <f t="shared" si="88"/>
        <v>4663.0800000000008</v>
      </c>
      <c r="P1404">
        <f t="shared" si="89"/>
        <v>5.5956960000000029</v>
      </c>
      <c r="Q1404" s="4">
        <v>28077</v>
      </c>
      <c r="R1404" s="5">
        <v>31.550008999999999</v>
      </c>
      <c r="S1404" s="5">
        <v>-90.107529999999997</v>
      </c>
      <c r="T1404">
        <v>8</v>
      </c>
      <c r="U1404">
        <v>8.6760016584590413E-2</v>
      </c>
      <c r="V1404">
        <v>12832</v>
      </c>
      <c r="W1404">
        <v>12636</v>
      </c>
      <c r="X1404">
        <v>12586</v>
      </c>
      <c r="Y1404">
        <v>12672</v>
      </c>
      <c r="Z1404">
        <v>6430</v>
      </c>
      <c r="AA1404">
        <v>28063</v>
      </c>
      <c r="AB1404">
        <v>4290.7489999999998</v>
      </c>
      <c r="AC1404">
        <v>35634</v>
      </c>
      <c r="AD1404">
        <v>0</v>
      </c>
      <c r="AE1404">
        <v>0</v>
      </c>
      <c r="AF1404">
        <v>8</v>
      </c>
      <c r="AG1404">
        <v>397</v>
      </c>
      <c r="AH1404">
        <v>2.0151133501259445E-2</v>
      </c>
      <c r="AI1404" s="3">
        <v>72709</v>
      </c>
      <c r="AJ1404" s="3">
        <v>275626.99800694501</v>
      </c>
      <c r="AK1404">
        <v>97</v>
      </c>
      <c r="AL1404">
        <v>278886.40000000002</v>
      </c>
      <c r="AM1404">
        <v>277629</v>
      </c>
      <c r="AN1404">
        <v>29870</v>
      </c>
      <c r="AO1404">
        <v>307499</v>
      </c>
      <c r="AP1404">
        <v>1</v>
      </c>
      <c r="AQ1404">
        <v>0</v>
      </c>
      <c r="AR1404">
        <v>1</v>
      </c>
      <c r="AS1404">
        <v>7.9138968027856915E-2</v>
      </c>
      <c r="AT1404">
        <v>1</v>
      </c>
      <c r="AU1404">
        <v>7</v>
      </c>
      <c r="AV1404">
        <f t="shared" si="87"/>
        <v>8</v>
      </c>
      <c r="AW1404">
        <v>0</v>
      </c>
      <c r="AX1404">
        <v>0</v>
      </c>
      <c r="AY1404">
        <v>449750276.225218</v>
      </c>
      <c r="AZ1404">
        <v>449750.27622521803</v>
      </c>
      <c r="BA1404">
        <v>34043.503689788799</v>
      </c>
      <c r="BB1404">
        <v>0.29374179846827742</v>
      </c>
      <c r="BC1404">
        <v>6216</v>
      </c>
      <c r="BD1404">
        <v>2204</v>
      </c>
      <c r="BE1404">
        <v>4012</v>
      </c>
      <c r="BF1404">
        <v>0.31265586034912718</v>
      </c>
      <c r="BG1404">
        <v>114161</v>
      </c>
      <c r="BH1404">
        <v>9.0704751310980463</v>
      </c>
      <c r="BI1404">
        <v>2075</v>
      </c>
      <c r="BJ1404">
        <v>18</v>
      </c>
      <c r="BK1404">
        <v>0</v>
      </c>
      <c r="BL1404">
        <v>2</v>
      </c>
      <c r="BM1404">
        <v>0</v>
      </c>
      <c r="BN1404">
        <v>0</v>
      </c>
      <c r="BO1404">
        <v>2</v>
      </c>
      <c r="BP1404">
        <v>0</v>
      </c>
      <c r="BQ1404">
        <v>1</v>
      </c>
      <c r="BR1404">
        <v>0</v>
      </c>
      <c r="BS1404">
        <v>0</v>
      </c>
      <c r="BT1404">
        <v>13308</v>
      </c>
      <c r="BU1404">
        <v>0.68</v>
      </c>
      <c r="BV1404">
        <v>0.69354839999999995</v>
      </c>
      <c r="BW1404">
        <v>67</v>
      </c>
      <c r="BX1404">
        <v>1.7282839999999999</v>
      </c>
      <c r="BY1404">
        <v>0.56256620000000002</v>
      </c>
      <c r="BZ1404">
        <v>17</v>
      </c>
      <c r="CA1404">
        <v>0</v>
      </c>
      <c r="CB1404">
        <v>2</v>
      </c>
      <c r="CC1404">
        <v>0</v>
      </c>
      <c r="CD1404">
        <v>0</v>
      </c>
      <c r="CE1404">
        <v>3</v>
      </c>
      <c r="CF1404">
        <v>0</v>
      </c>
      <c r="CG1404">
        <v>0</v>
      </c>
      <c r="CH1404">
        <v>0</v>
      </c>
      <c r="CI1404">
        <v>0</v>
      </c>
      <c r="CJ1404">
        <v>12526</v>
      </c>
      <c r="CK1404">
        <v>1.7563467986587897</v>
      </c>
      <c r="CL1404">
        <v>0.66087814504193387</v>
      </c>
      <c r="CM1404">
        <v>45</v>
      </c>
      <c r="CN1404">
        <v>-5.7235466221155211E-2</v>
      </c>
      <c r="CO1404">
        <v>794</v>
      </c>
      <c r="CP1404">
        <v>-0.66482014899999997</v>
      </c>
      <c r="CQ1404">
        <v>-6.6715116E-3</v>
      </c>
      <c r="CR1404">
        <v>10122</v>
      </c>
      <c r="CS1404">
        <v>0.80200000000000005</v>
      </c>
      <c r="CT1404">
        <v>10086</v>
      </c>
      <c r="CU1404">
        <v>0.78540944252</v>
      </c>
      <c r="CW1404">
        <v>2</v>
      </c>
      <c r="CX1404">
        <v>4</v>
      </c>
      <c r="CY1404">
        <v>207</v>
      </c>
      <c r="CZ1404">
        <v>604</v>
      </c>
      <c r="DA1404" s="2">
        <v>4295</v>
      </c>
      <c r="DB1404" s="2">
        <v>635</v>
      </c>
      <c r="DC1404" s="2">
        <v>63.93</v>
      </c>
      <c r="DD1404" s="2">
        <v>4241</v>
      </c>
      <c r="DE1404">
        <v>198</v>
      </c>
      <c r="DF1404">
        <v>107</v>
      </c>
      <c r="DH1404">
        <v>15.98</v>
      </c>
      <c r="DI1404" s="2">
        <v>15.98</v>
      </c>
      <c r="DJ1404">
        <v>-0.08</v>
      </c>
      <c r="DK1404">
        <v>0.98352336024426135</v>
      </c>
      <c r="DL1404">
        <v>0</v>
      </c>
      <c r="DM1404">
        <v>0</v>
      </c>
      <c r="DN1404">
        <v>83.5</v>
      </c>
      <c r="DO1404">
        <v>0.29600000000000004</v>
      </c>
      <c r="DP1404">
        <v>2431</v>
      </c>
      <c r="DQ1404" s="2">
        <v>0</v>
      </c>
      <c r="DR1404" s="2">
        <v>68.762222499999993</v>
      </c>
      <c r="DS1404">
        <v>2.4656136221343168E-4</v>
      </c>
      <c r="DT1404">
        <v>2.1839255464620799</v>
      </c>
      <c r="DU1404">
        <v>609067.1335208423</v>
      </c>
      <c r="DV1404">
        <v>1</v>
      </c>
    </row>
    <row r="1405" spans="1:126" x14ac:dyDescent="0.15">
      <c r="A1405" t="s">
        <v>349</v>
      </c>
      <c r="B1405" t="s">
        <v>2449</v>
      </c>
      <c r="C1405">
        <v>28</v>
      </c>
      <c r="D1405">
        <v>79</v>
      </c>
      <c r="E1405" t="s">
        <v>2450</v>
      </c>
      <c r="F1405">
        <v>28079</v>
      </c>
      <c r="G1405" t="s">
        <v>6389</v>
      </c>
      <c r="H1405">
        <v>48.8</v>
      </c>
      <c r="I1405">
        <v>40.4</v>
      </c>
      <c r="J1405">
        <v>5.7</v>
      </c>
      <c r="K1405">
        <v>0.2</v>
      </c>
      <c r="L1405">
        <v>0.6</v>
      </c>
      <c r="M1405">
        <v>4.3</v>
      </c>
      <c r="N1405">
        <f t="shared" si="90"/>
        <v>4064.9799999999991</v>
      </c>
      <c r="O1405">
        <f t="shared" si="88"/>
        <v>5935.02</v>
      </c>
      <c r="P1405">
        <f t="shared" si="89"/>
        <v>7.1220240000000032</v>
      </c>
      <c r="Q1405" s="4">
        <v>28079</v>
      </c>
      <c r="R1405" s="5">
        <v>32.760736999999999</v>
      </c>
      <c r="S1405" s="5">
        <v>-89.522236000000007</v>
      </c>
      <c r="T1405">
        <v>6</v>
      </c>
      <c r="U1405">
        <v>0.17371365235085598</v>
      </c>
      <c r="V1405">
        <v>23563</v>
      </c>
      <c r="W1405">
        <v>23368</v>
      </c>
      <c r="X1405">
        <v>23153</v>
      </c>
      <c r="Y1405">
        <v>22780</v>
      </c>
      <c r="Z1405">
        <v>11286</v>
      </c>
      <c r="AA1405">
        <v>28065</v>
      </c>
      <c r="AB1405">
        <v>7767.7149999999992</v>
      </c>
      <c r="AC1405">
        <v>33452</v>
      </c>
      <c r="AD1405">
        <v>0</v>
      </c>
      <c r="AE1405">
        <v>0</v>
      </c>
      <c r="AF1405">
        <v>16</v>
      </c>
      <c r="AG1405">
        <v>637</v>
      </c>
      <c r="AH1405">
        <v>2.5117739403453691E-2</v>
      </c>
      <c r="AI1405" s="3">
        <v>106124</v>
      </c>
      <c r="AJ1405" s="3">
        <v>373120.35303294001</v>
      </c>
      <c r="AK1405">
        <v>110</v>
      </c>
      <c r="AL1405">
        <v>374675.19999999995</v>
      </c>
      <c r="AM1405">
        <v>146268</v>
      </c>
      <c r="AN1405">
        <v>37527</v>
      </c>
      <c r="AO1405">
        <v>183795</v>
      </c>
      <c r="AP1405">
        <v>3</v>
      </c>
      <c r="AQ1405">
        <v>0</v>
      </c>
      <c r="AR1405">
        <v>3</v>
      </c>
      <c r="AS1405">
        <v>0.12838069154399179</v>
      </c>
      <c r="AT1405">
        <v>3</v>
      </c>
      <c r="AU1405">
        <v>2</v>
      </c>
      <c r="AV1405">
        <f t="shared" si="87"/>
        <v>5</v>
      </c>
      <c r="AW1405">
        <v>6484</v>
      </c>
      <c r="AX1405">
        <v>0.27</v>
      </c>
      <c r="AY1405">
        <v>852611534.86893702</v>
      </c>
      <c r="AZ1405">
        <v>852611.53486893699</v>
      </c>
      <c r="BA1405">
        <v>40147.4488046521</v>
      </c>
      <c r="BB1405">
        <v>0.24908182954930988</v>
      </c>
      <c r="BC1405">
        <v>7783</v>
      </c>
      <c r="BD1405">
        <v>8363</v>
      </c>
      <c r="BE1405">
        <v>-580</v>
      </c>
      <c r="BF1405">
        <v>-2.4614862284089462E-2</v>
      </c>
      <c r="BG1405">
        <v>345743</v>
      </c>
      <c r="BH1405">
        <v>14.932967649980563</v>
      </c>
      <c r="BI1405">
        <v>3429</v>
      </c>
      <c r="BJ1405">
        <v>27</v>
      </c>
      <c r="BK1405">
        <v>0</v>
      </c>
      <c r="BL1405">
        <v>4</v>
      </c>
      <c r="BM1405">
        <v>0</v>
      </c>
      <c r="BN1405">
        <v>2</v>
      </c>
      <c r="BO1405">
        <v>0</v>
      </c>
      <c r="BP1405">
        <v>0</v>
      </c>
      <c r="BQ1405">
        <v>2</v>
      </c>
      <c r="BR1405">
        <v>1</v>
      </c>
      <c r="BS1405">
        <v>0</v>
      </c>
      <c r="BT1405">
        <v>23132</v>
      </c>
      <c r="BU1405">
        <v>0.68</v>
      </c>
      <c r="BV1405">
        <v>0.58713919999999997</v>
      </c>
      <c r="BW1405">
        <v>65</v>
      </c>
      <c r="BX1405">
        <v>1.5562860000000001</v>
      </c>
      <c r="BY1405">
        <v>-0.44628370000000001</v>
      </c>
      <c r="BZ1405">
        <v>29</v>
      </c>
      <c r="CA1405">
        <v>0</v>
      </c>
      <c r="CB1405">
        <v>3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1</v>
      </c>
      <c r="CI1405">
        <v>0</v>
      </c>
      <c r="CJ1405">
        <v>23191</v>
      </c>
      <c r="CK1405">
        <v>1.5092061575611229</v>
      </c>
      <c r="CL1405">
        <v>0.52093481790767804</v>
      </c>
      <c r="CM1405">
        <v>51</v>
      </c>
      <c r="CN1405">
        <v>-1.0966597972250975</v>
      </c>
      <c r="CO1405">
        <v>1371</v>
      </c>
      <c r="CP1405">
        <v>-0.13591807349999999</v>
      </c>
      <c r="CQ1405">
        <v>-0.37826949679999999</v>
      </c>
      <c r="CR1405">
        <v>17703</v>
      </c>
      <c r="CS1405">
        <v>0.78400000000000003</v>
      </c>
      <c r="CT1405">
        <v>17814</v>
      </c>
      <c r="CU1405">
        <v>0.71695741002999991</v>
      </c>
      <c r="CW1405">
        <v>5</v>
      </c>
      <c r="CX1405">
        <v>2</v>
      </c>
      <c r="CY1405">
        <v>586</v>
      </c>
      <c r="CZ1405">
        <v>895</v>
      </c>
      <c r="DA1405" s="2">
        <v>7997</v>
      </c>
      <c r="DB1405" s="2">
        <v>935</v>
      </c>
      <c r="DC1405" s="2">
        <v>29.93</v>
      </c>
      <c r="DD1405" s="2">
        <v>11067</v>
      </c>
      <c r="DE1405">
        <v>265</v>
      </c>
      <c r="DF1405">
        <v>119</v>
      </c>
      <c r="DG1405">
        <v>8.5500000000000007</v>
      </c>
      <c r="DH1405">
        <v>8.5500000000000007</v>
      </c>
      <c r="DI1405" s="2">
        <v>4.28</v>
      </c>
      <c r="DJ1405">
        <v>0.72</v>
      </c>
      <c r="DK1405">
        <v>0.9878255625494704</v>
      </c>
      <c r="DL1405">
        <v>3.1397174254317113E-3</v>
      </c>
      <c r="DM1405">
        <v>0</v>
      </c>
      <c r="DN1405">
        <v>44.2</v>
      </c>
      <c r="DO1405">
        <v>0.10800000000000001</v>
      </c>
      <c r="DP1405">
        <v>7071.84</v>
      </c>
      <c r="DQ1405" s="2">
        <v>0</v>
      </c>
      <c r="DR1405" s="2">
        <v>1360.5396937999999</v>
      </c>
      <c r="DS1405">
        <v>1.9249596284688713E-3</v>
      </c>
      <c r="DT1405">
        <v>2.0453777907964401</v>
      </c>
      <c r="DU1405">
        <v>766352.33284221427</v>
      </c>
      <c r="DV1405">
        <v>1</v>
      </c>
    </row>
    <row r="1406" spans="1:126" x14ac:dyDescent="0.15">
      <c r="A1406" t="s">
        <v>349</v>
      </c>
      <c r="B1406" t="s">
        <v>184</v>
      </c>
      <c r="C1406">
        <v>28</v>
      </c>
      <c r="D1406">
        <v>81</v>
      </c>
      <c r="E1406" t="s">
        <v>2451</v>
      </c>
      <c r="F1406">
        <v>28081</v>
      </c>
      <c r="G1406" t="s">
        <v>6390</v>
      </c>
      <c r="H1406">
        <v>68.599999999999994</v>
      </c>
      <c r="I1406">
        <v>27.1</v>
      </c>
      <c r="J1406">
        <v>0.1</v>
      </c>
      <c r="K1406">
        <v>0.6</v>
      </c>
      <c r="L1406">
        <v>1.1000000000000001</v>
      </c>
      <c r="M1406">
        <v>2.4</v>
      </c>
      <c r="N1406">
        <f t="shared" si="90"/>
        <v>5447.7099999999991</v>
      </c>
      <c r="O1406">
        <f t="shared" si="88"/>
        <v>4552.2900000000009</v>
      </c>
      <c r="P1406">
        <f t="shared" si="89"/>
        <v>5.462748000000003</v>
      </c>
      <c r="Q1406" s="4">
        <v>28081</v>
      </c>
      <c r="R1406" s="5">
        <v>34.292369999999998</v>
      </c>
      <c r="S1406" s="5">
        <v>-88.682439000000002</v>
      </c>
      <c r="T1406">
        <v>5</v>
      </c>
      <c r="U1406">
        <v>7.3880075842575152E-2</v>
      </c>
      <c r="V1406">
        <v>83235</v>
      </c>
      <c r="W1406">
        <v>84588</v>
      </c>
      <c r="X1406">
        <v>85036</v>
      </c>
      <c r="Y1406">
        <v>84730</v>
      </c>
      <c r="Z1406">
        <v>43866</v>
      </c>
      <c r="AA1406">
        <v>28067</v>
      </c>
      <c r="AB1406">
        <v>33366.317000000003</v>
      </c>
      <c r="AC1406">
        <v>42784</v>
      </c>
      <c r="AD1406">
        <v>1</v>
      </c>
      <c r="AE1406">
        <v>1.1759725292817159E-5</v>
      </c>
      <c r="AF1406">
        <v>15</v>
      </c>
      <c r="AG1406">
        <v>525</v>
      </c>
      <c r="AH1406">
        <v>2.8571428571428571E-2</v>
      </c>
      <c r="AI1406" s="3">
        <v>133025</v>
      </c>
      <c r="AJ1406" s="3">
        <v>287968.19069770502</v>
      </c>
      <c r="AK1406">
        <v>80</v>
      </c>
      <c r="AL1406">
        <v>290028.79999999999</v>
      </c>
      <c r="AM1406">
        <v>201621</v>
      </c>
      <c r="AN1406">
        <v>34210</v>
      </c>
      <c r="AO1406">
        <v>235831</v>
      </c>
      <c r="AP1406">
        <v>7</v>
      </c>
      <c r="AQ1406">
        <v>0</v>
      </c>
      <c r="AR1406">
        <v>7</v>
      </c>
      <c r="AS1406">
        <v>8.2754054948692493E-2</v>
      </c>
      <c r="AT1406">
        <v>7</v>
      </c>
      <c r="AU1406">
        <v>123</v>
      </c>
      <c r="AV1406">
        <f t="shared" si="87"/>
        <v>130</v>
      </c>
      <c r="AW1406">
        <v>71547</v>
      </c>
      <c r="AX1406">
        <v>0.85</v>
      </c>
      <c r="AY1406">
        <v>303321688.060202</v>
      </c>
      <c r="AZ1406">
        <v>303321.688060202</v>
      </c>
      <c r="BA1406">
        <v>4020.8400531136299</v>
      </c>
      <c r="BB1406">
        <v>2.4870424756777552</v>
      </c>
      <c r="BC1406">
        <v>43262</v>
      </c>
      <c r="BD1406">
        <v>43662</v>
      </c>
      <c r="BE1406">
        <v>-400</v>
      </c>
      <c r="BF1406">
        <v>-4.8056706914158705E-3</v>
      </c>
      <c r="BG1406">
        <v>2030930</v>
      </c>
      <c r="BH1406">
        <v>23.883178888941153</v>
      </c>
      <c r="BI1406">
        <v>8473</v>
      </c>
      <c r="BJ1406">
        <v>85</v>
      </c>
      <c r="BK1406">
        <v>6</v>
      </c>
      <c r="BL1406">
        <v>5</v>
      </c>
      <c r="BM1406">
        <v>2</v>
      </c>
      <c r="BN1406">
        <v>1</v>
      </c>
      <c r="BO1406">
        <v>3</v>
      </c>
      <c r="BP1406">
        <v>1</v>
      </c>
      <c r="BQ1406">
        <v>7</v>
      </c>
      <c r="BR1406">
        <v>3</v>
      </c>
      <c r="BS1406">
        <v>0</v>
      </c>
      <c r="BT1406">
        <v>81913</v>
      </c>
      <c r="BU1406">
        <v>0.73</v>
      </c>
      <c r="BV1406">
        <v>0.58999239999999997</v>
      </c>
      <c r="BW1406">
        <v>342</v>
      </c>
      <c r="BX1406">
        <v>1.3795120000000001</v>
      </c>
      <c r="BY1406">
        <v>-0.4063638</v>
      </c>
      <c r="BZ1406">
        <v>91</v>
      </c>
      <c r="CA1406">
        <v>6</v>
      </c>
      <c r="CB1406">
        <v>3</v>
      </c>
      <c r="CC1406">
        <v>1</v>
      </c>
      <c r="CD1406">
        <v>0</v>
      </c>
      <c r="CE1406">
        <v>3</v>
      </c>
      <c r="CF1406">
        <v>1</v>
      </c>
      <c r="CG1406">
        <v>7</v>
      </c>
      <c r="CH1406">
        <v>3</v>
      </c>
      <c r="CI1406">
        <v>0</v>
      </c>
      <c r="CJ1406">
        <v>85242</v>
      </c>
      <c r="CK1406">
        <v>1.3491002088172497</v>
      </c>
      <c r="CL1406">
        <v>0.63273535368017353</v>
      </c>
      <c r="CM1406">
        <v>308</v>
      </c>
      <c r="CN1406">
        <v>-0.55327617347116709</v>
      </c>
      <c r="CO1406">
        <v>9720</v>
      </c>
      <c r="CP1406">
        <v>0.71488298800000005</v>
      </c>
      <c r="CQ1406">
        <v>0.72008278599999997</v>
      </c>
      <c r="CR1406">
        <v>69030</v>
      </c>
      <c r="CS1406">
        <v>0.80799999999999994</v>
      </c>
      <c r="CT1406">
        <v>67171</v>
      </c>
      <c r="CU1406">
        <v>0.79229181005000004</v>
      </c>
      <c r="CV1406">
        <v>366</v>
      </c>
      <c r="CW1406">
        <v>53</v>
      </c>
      <c r="CX1406">
        <v>76</v>
      </c>
      <c r="CY1406">
        <v>283</v>
      </c>
      <c r="CZ1406">
        <v>787</v>
      </c>
      <c r="DA1406" s="2">
        <v>66530</v>
      </c>
      <c r="DB1406" s="2">
        <v>7065</v>
      </c>
      <c r="DC1406" s="2">
        <v>140.61000000000001</v>
      </c>
      <c r="DD1406" s="2">
        <v>26446</v>
      </c>
      <c r="DE1406">
        <v>225</v>
      </c>
      <c r="DF1406">
        <v>75</v>
      </c>
      <c r="DG1406">
        <v>65.62</v>
      </c>
      <c r="DH1406">
        <v>3.52</v>
      </c>
      <c r="DI1406" s="2">
        <v>10.55</v>
      </c>
      <c r="DJ1406">
        <v>-0.86</v>
      </c>
      <c r="DL1406">
        <v>0</v>
      </c>
      <c r="DM1406">
        <v>0</v>
      </c>
      <c r="DN1406">
        <v>106</v>
      </c>
      <c r="DO1406">
        <v>0.36099999999999999</v>
      </c>
      <c r="DP1406">
        <v>4190.63</v>
      </c>
      <c r="DQ1406" s="2">
        <v>0</v>
      </c>
      <c r="DR1406" s="2">
        <v>2496.3383081799998</v>
      </c>
      <c r="DS1406">
        <v>6.5252641098342643E-3</v>
      </c>
      <c r="DT1406">
        <v>3.75710373572797</v>
      </c>
      <c r="DU1406">
        <v>1089668.2879487001</v>
      </c>
      <c r="DV1406">
        <v>0</v>
      </c>
    </row>
    <row r="1407" spans="1:126" x14ac:dyDescent="0.15">
      <c r="A1407" t="s">
        <v>349</v>
      </c>
      <c r="B1407" t="s">
        <v>2452</v>
      </c>
      <c r="C1407">
        <v>28</v>
      </c>
      <c r="D1407">
        <v>83</v>
      </c>
      <c r="E1407" t="s">
        <v>2453</v>
      </c>
      <c r="F1407">
        <v>28083</v>
      </c>
      <c r="G1407" t="s">
        <v>6391</v>
      </c>
      <c r="H1407">
        <v>24.5</v>
      </c>
      <c r="I1407">
        <v>71.900000000000006</v>
      </c>
      <c r="J1407">
        <v>0.1</v>
      </c>
      <c r="K1407">
        <v>0.6</v>
      </c>
      <c r="L1407">
        <v>0.5</v>
      </c>
      <c r="M1407">
        <v>2.2999999999999998</v>
      </c>
      <c r="N1407">
        <f t="shared" si="90"/>
        <v>5775.77</v>
      </c>
      <c r="O1407">
        <f t="shared" si="88"/>
        <v>4224.2299999999996</v>
      </c>
      <c r="P1407">
        <f t="shared" si="89"/>
        <v>5.0690760000000017</v>
      </c>
      <c r="Q1407" s="4">
        <v>28083</v>
      </c>
      <c r="R1407" s="5">
        <v>33.549790000000002</v>
      </c>
      <c r="S1407" s="5">
        <v>-90.294933999999998</v>
      </c>
      <c r="T1407">
        <v>5</v>
      </c>
      <c r="U1407">
        <v>9.04418917934557E-2</v>
      </c>
      <c r="V1407">
        <v>32196</v>
      </c>
      <c r="W1407">
        <v>31772</v>
      </c>
      <c r="X1407">
        <v>31516</v>
      </c>
      <c r="Y1407">
        <v>30194</v>
      </c>
      <c r="Z1407">
        <v>15432</v>
      </c>
      <c r="AA1407">
        <v>28069</v>
      </c>
      <c r="AB1407">
        <v>9109.3730000000014</v>
      </c>
      <c r="AC1407">
        <v>24233</v>
      </c>
      <c r="AD1407">
        <v>0</v>
      </c>
      <c r="AE1407">
        <v>0</v>
      </c>
      <c r="AF1407">
        <v>6</v>
      </c>
      <c r="AG1407">
        <v>300</v>
      </c>
      <c r="AH1407">
        <v>0.02</v>
      </c>
      <c r="AI1407" s="3">
        <v>293155</v>
      </c>
      <c r="AJ1407" s="3">
        <v>379749.36448933504</v>
      </c>
      <c r="AK1407">
        <v>344</v>
      </c>
      <c r="AL1407">
        <v>388096</v>
      </c>
      <c r="AM1407">
        <v>91757</v>
      </c>
      <c r="AN1407">
        <v>114538</v>
      </c>
      <c r="AO1407">
        <v>206295</v>
      </c>
      <c r="AP1407">
        <v>4</v>
      </c>
      <c r="AQ1407">
        <v>0</v>
      </c>
      <c r="AR1407">
        <v>4</v>
      </c>
      <c r="AS1407">
        <v>0.12589701624071511</v>
      </c>
      <c r="AT1407">
        <v>5</v>
      </c>
      <c r="AU1407">
        <v>20</v>
      </c>
      <c r="AV1407">
        <f t="shared" si="87"/>
        <v>25</v>
      </c>
      <c r="AW1407">
        <v>27031</v>
      </c>
      <c r="AX1407">
        <v>0.88</v>
      </c>
      <c r="AY1407">
        <v>1546199255.70224</v>
      </c>
      <c r="AZ1407">
        <v>1546199.2557022399</v>
      </c>
      <c r="BA1407">
        <v>40728.593203691104</v>
      </c>
      <c r="BB1407">
        <v>0.2455277536837126</v>
      </c>
      <c r="BC1407">
        <v>14455</v>
      </c>
      <c r="BD1407">
        <v>20270</v>
      </c>
      <c r="BE1407">
        <v>-5815</v>
      </c>
      <c r="BF1407">
        <v>-0.18061249844701205</v>
      </c>
      <c r="BG1407">
        <v>679047</v>
      </c>
      <c r="BH1407">
        <v>21.546103566442444</v>
      </c>
      <c r="BI1407">
        <v>2902</v>
      </c>
      <c r="BJ1407">
        <v>26</v>
      </c>
      <c r="BK1407">
        <v>2</v>
      </c>
      <c r="BL1407">
        <v>5</v>
      </c>
      <c r="BM1407">
        <v>0</v>
      </c>
      <c r="BN1407">
        <v>0</v>
      </c>
      <c r="BO1407">
        <v>0</v>
      </c>
      <c r="BP1407">
        <v>1</v>
      </c>
      <c r="BQ1407">
        <v>4</v>
      </c>
      <c r="BR1407">
        <v>2</v>
      </c>
      <c r="BS1407">
        <v>0</v>
      </c>
      <c r="BT1407">
        <v>34563</v>
      </c>
      <c r="BU1407">
        <v>0.57999999999999996</v>
      </c>
      <c r="BV1407">
        <v>0.51209680000000002</v>
      </c>
      <c r="BW1407">
        <v>166</v>
      </c>
      <c r="BX1407">
        <v>1.1573070000000001</v>
      </c>
      <c r="BY1407">
        <v>-0.7880606</v>
      </c>
      <c r="BZ1407">
        <v>23</v>
      </c>
      <c r="CA1407">
        <v>0</v>
      </c>
      <c r="CB1407">
        <v>4</v>
      </c>
      <c r="CC1407">
        <v>0</v>
      </c>
      <c r="CD1407">
        <v>0</v>
      </c>
      <c r="CE1407">
        <v>1</v>
      </c>
      <c r="CF1407">
        <v>1</v>
      </c>
      <c r="CG1407">
        <v>3</v>
      </c>
      <c r="CH1407">
        <v>2</v>
      </c>
      <c r="CI1407">
        <v>0</v>
      </c>
      <c r="CJ1407">
        <v>31526</v>
      </c>
      <c r="CK1407">
        <v>1.0784749095984267</v>
      </c>
      <c r="CL1407">
        <v>0.39122178320928663</v>
      </c>
      <c r="CM1407">
        <v>133</v>
      </c>
      <c r="CN1407">
        <v>-1.6343905354263213</v>
      </c>
      <c r="CO1407">
        <v>2853</v>
      </c>
      <c r="CP1407">
        <v>-0.40833837220000002</v>
      </c>
      <c r="CQ1407">
        <v>-0.69641754109999998</v>
      </c>
      <c r="CR1407">
        <v>20219</v>
      </c>
      <c r="CS1407">
        <v>0.66099999999999992</v>
      </c>
      <c r="CT1407">
        <v>25177</v>
      </c>
      <c r="CU1407">
        <v>0.73831079531999999</v>
      </c>
      <c r="CV1407">
        <v>92</v>
      </c>
      <c r="CW1407">
        <v>11</v>
      </c>
      <c r="CX1407">
        <v>19</v>
      </c>
      <c r="CY1407">
        <v>662</v>
      </c>
      <c r="CZ1407">
        <v>430</v>
      </c>
      <c r="DA1407" s="2">
        <v>18825</v>
      </c>
      <c r="DB1407" s="2">
        <v>1450</v>
      </c>
      <c r="DC1407" s="2">
        <v>79.099999999999994</v>
      </c>
      <c r="DD1407" s="2">
        <v>23511</v>
      </c>
      <c r="DE1407">
        <v>73</v>
      </c>
      <c r="DF1407">
        <v>53</v>
      </c>
      <c r="DG1407">
        <v>44.29</v>
      </c>
      <c r="DH1407">
        <v>6.33</v>
      </c>
      <c r="DI1407" s="2">
        <v>12.66</v>
      </c>
      <c r="DJ1407">
        <v>-1.41</v>
      </c>
      <c r="DK1407">
        <v>0.607678531834695</v>
      </c>
      <c r="DL1407">
        <v>0</v>
      </c>
      <c r="DM1407">
        <v>0</v>
      </c>
      <c r="DN1407">
        <v>217.5</v>
      </c>
      <c r="DO1407">
        <v>0.54700000000000004</v>
      </c>
      <c r="DP1407">
        <v>20674.620000000003</v>
      </c>
      <c r="DQ1407" s="2">
        <v>0</v>
      </c>
      <c r="DR1407" s="2">
        <v>21957.930038510007</v>
      </c>
      <c r="DS1407">
        <v>6.3844758828930495E-2</v>
      </c>
      <c r="DT1407">
        <v>3.3617859101080199</v>
      </c>
      <c r="DU1407">
        <v>1304695.664569282</v>
      </c>
      <c r="DV1407">
        <v>1</v>
      </c>
    </row>
    <row r="1408" spans="1:126" x14ac:dyDescent="0.15">
      <c r="A1408" t="s">
        <v>349</v>
      </c>
      <c r="B1408" t="s">
        <v>337</v>
      </c>
      <c r="C1408">
        <v>28</v>
      </c>
      <c r="D1408">
        <v>85</v>
      </c>
      <c r="E1408" t="s">
        <v>2454</v>
      </c>
      <c r="F1408">
        <v>28085</v>
      </c>
      <c r="G1408" t="s">
        <v>6392</v>
      </c>
      <c r="H1408">
        <v>68</v>
      </c>
      <c r="I1408">
        <v>29.8</v>
      </c>
      <c r="J1408">
        <v>0.2</v>
      </c>
      <c r="K1408">
        <v>0.3</v>
      </c>
      <c r="L1408">
        <v>0.7</v>
      </c>
      <c r="M1408">
        <v>0.9</v>
      </c>
      <c r="N1408">
        <f t="shared" si="90"/>
        <v>5513.47</v>
      </c>
      <c r="O1408">
        <f t="shared" si="88"/>
        <v>4486.53</v>
      </c>
      <c r="P1408">
        <f t="shared" si="89"/>
        <v>5.3838360000000014</v>
      </c>
      <c r="Q1408" s="4">
        <v>28085</v>
      </c>
      <c r="R1408" s="5">
        <v>31.535215999999998</v>
      </c>
      <c r="S1408" s="5">
        <v>-90.453565999999995</v>
      </c>
      <c r="T1408">
        <v>6</v>
      </c>
      <c r="U1408">
        <v>0.1165409594022665</v>
      </c>
      <c r="V1408">
        <v>34850</v>
      </c>
      <c r="W1408">
        <v>34824</v>
      </c>
      <c r="X1408">
        <v>34765</v>
      </c>
      <c r="Y1408">
        <v>34516</v>
      </c>
      <c r="Z1408">
        <v>17536</v>
      </c>
      <c r="AA1408">
        <v>28071</v>
      </c>
      <c r="AB1408">
        <v>11923.724999999999</v>
      </c>
      <c r="AC1408">
        <v>36473</v>
      </c>
      <c r="AD1408">
        <v>1</v>
      </c>
      <c r="AE1408">
        <v>2.8764562059542644E-5</v>
      </c>
      <c r="AF1408">
        <v>28</v>
      </c>
      <c r="AG1408">
        <v>595</v>
      </c>
      <c r="AH1408">
        <v>4.7058823529411764E-2</v>
      </c>
      <c r="AI1408" s="3">
        <v>108599</v>
      </c>
      <c r="AJ1408" s="3">
        <v>375120.13772061002</v>
      </c>
      <c r="AK1408">
        <v>105</v>
      </c>
      <c r="AL1408">
        <v>376460.80000000005</v>
      </c>
      <c r="AM1408">
        <v>250932</v>
      </c>
      <c r="AN1408">
        <v>39005</v>
      </c>
      <c r="AO1408">
        <v>289937</v>
      </c>
      <c r="AP1408">
        <v>3</v>
      </c>
      <c r="AQ1408">
        <v>1</v>
      </c>
      <c r="AR1408">
        <v>4</v>
      </c>
      <c r="AS1408">
        <v>0.11486331265793706</v>
      </c>
      <c r="AT1408">
        <v>4</v>
      </c>
      <c r="AU1408">
        <v>29</v>
      </c>
      <c r="AV1408">
        <f t="shared" si="87"/>
        <v>33</v>
      </c>
      <c r="AW1408">
        <v>17026</v>
      </c>
      <c r="AX1408">
        <v>0.47</v>
      </c>
      <c r="AY1408">
        <v>212145340.44015101</v>
      </c>
      <c r="AZ1408">
        <v>212145.34044015102</v>
      </c>
      <c r="BA1408">
        <v>6377.7380289392604</v>
      </c>
      <c r="BB1408">
        <v>1.5679540229819051</v>
      </c>
      <c r="BC1408">
        <v>12366</v>
      </c>
      <c r="BD1408">
        <v>10522</v>
      </c>
      <c r="BE1408">
        <v>1844</v>
      </c>
      <c r="BF1408">
        <v>5.2912482065997128E-2</v>
      </c>
      <c r="BG1408">
        <v>615963</v>
      </c>
      <c r="BH1408">
        <v>17.717905939882066</v>
      </c>
      <c r="BI1408">
        <v>5655</v>
      </c>
      <c r="BJ1408">
        <v>44</v>
      </c>
      <c r="BK1408">
        <v>2</v>
      </c>
      <c r="BL1408">
        <v>3</v>
      </c>
      <c r="BM1408">
        <v>0</v>
      </c>
      <c r="BN1408">
        <v>1</v>
      </c>
      <c r="BO1408">
        <v>1</v>
      </c>
      <c r="BP1408">
        <v>0</v>
      </c>
      <c r="BQ1408">
        <v>5</v>
      </c>
      <c r="BR1408">
        <v>0</v>
      </c>
      <c r="BS1408">
        <v>0</v>
      </c>
      <c r="BT1408">
        <v>34830</v>
      </c>
      <c r="BU1408">
        <v>0.77</v>
      </c>
      <c r="BV1408">
        <v>0.62696379999999996</v>
      </c>
      <c r="BW1408">
        <v>115</v>
      </c>
      <c r="BX1408">
        <v>1.607809</v>
      </c>
      <c r="BY1408">
        <v>-0.19044420000000001</v>
      </c>
      <c r="BZ1408">
        <v>47</v>
      </c>
      <c r="CA1408">
        <v>2</v>
      </c>
      <c r="CB1408">
        <v>3</v>
      </c>
      <c r="CC1408">
        <v>0</v>
      </c>
      <c r="CD1408">
        <v>1</v>
      </c>
      <c r="CE1408">
        <v>1</v>
      </c>
      <c r="CF1408">
        <v>0</v>
      </c>
      <c r="CG1408">
        <v>3</v>
      </c>
      <c r="CH1408">
        <v>0</v>
      </c>
      <c r="CI1408">
        <v>0</v>
      </c>
      <c r="CJ1408">
        <v>34766</v>
      </c>
      <c r="CK1408">
        <v>1.6395328769487429</v>
      </c>
      <c r="CL1408">
        <v>0.61177786060380168</v>
      </c>
      <c r="CM1408">
        <v>98</v>
      </c>
      <c r="CN1408">
        <v>-0.52995802056625196</v>
      </c>
      <c r="CO1408">
        <v>2987</v>
      </c>
      <c r="CP1408">
        <v>0.14391132100000001</v>
      </c>
      <c r="CQ1408">
        <v>0.43617232</v>
      </c>
      <c r="CR1408">
        <v>27659</v>
      </c>
      <c r="CS1408">
        <v>0.79900000000000004</v>
      </c>
      <c r="CT1408">
        <v>28089</v>
      </c>
      <c r="CU1408">
        <v>0.78332280480000005</v>
      </c>
      <c r="CV1408">
        <v>11</v>
      </c>
      <c r="CW1408">
        <v>11</v>
      </c>
      <c r="CX1408">
        <v>16</v>
      </c>
      <c r="CY1408">
        <v>380</v>
      </c>
      <c r="CZ1408">
        <v>878</v>
      </c>
      <c r="DA1408" s="2">
        <v>17298</v>
      </c>
      <c r="DB1408" s="2">
        <v>2275</v>
      </c>
      <c r="DC1408" s="2">
        <v>91.93</v>
      </c>
      <c r="DD1408" s="2">
        <v>11055</v>
      </c>
      <c r="DE1408">
        <v>281</v>
      </c>
      <c r="DF1408">
        <v>43</v>
      </c>
      <c r="DG1408">
        <v>17.239999999999998</v>
      </c>
      <c r="DH1408">
        <v>2.87</v>
      </c>
      <c r="DI1408" s="2">
        <v>5.75</v>
      </c>
      <c r="DJ1408">
        <v>-0.99</v>
      </c>
      <c r="DK1408">
        <v>0.99372922402600394</v>
      </c>
      <c r="DL1408">
        <v>0</v>
      </c>
      <c r="DM1408">
        <v>0</v>
      </c>
      <c r="DN1408">
        <v>114.2</v>
      </c>
      <c r="DO1408">
        <v>0.30599999999999999</v>
      </c>
      <c r="DP1408">
        <v>3166.8</v>
      </c>
      <c r="DQ1408" s="2">
        <v>7920</v>
      </c>
      <c r="DR1408" s="2">
        <v>0</v>
      </c>
      <c r="DS1408">
        <v>0</v>
      </c>
      <c r="DT1408">
        <v>2.5826413356409499</v>
      </c>
      <c r="DU1408">
        <v>972263.22332846059</v>
      </c>
      <c r="DV1408">
        <v>0</v>
      </c>
    </row>
    <row r="1409" spans="1:126" x14ac:dyDescent="0.15">
      <c r="A1409" t="s">
        <v>349</v>
      </c>
      <c r="B1409" t="s">
        <v>188</v>
      </c>
      <c r="C1409">
        <v>28</v>
      </c>
      <c r="D1409">
        <v>87</v>
      </c>
      <c r="E1409" t="s">
        <v>2455</v>
      </c>
      <c r="F1409">
        <v>28087</v>
      </c>
      <c r="G1409" t="s">
        <v>6393</v>
      </c>
      <c r="H1409">
        <v>53.3</v>
      </c>
      <c r="I1409">
        <v>43.3</v>
      </c>
      <c r="J1409">
        <v>0.2</v>
      </c>
      <c r="K1409">
        <v>0.7</v>
      </c>
      <c r="L1409">
        <v>1</v>
      </c>
      <c r="M1409">
        <v>1.5</v>
      </c>
      <c r="N1409">
        <f t="shared" si="90"/>
        <v>4719.5599999999995</v>
      </c>
      <c r="O1409">
        <f t="shared" si="88"/>
        <v>5280.4400000000005</v>
      </c>
      <c r="P1409">
        <f t="shared" si="89"/>
        <v>6.336528000000003</v>
      </c>
      <c r="Q1409" s="4">
        <v>28087</v>
      </c>
      <c r="R1409" s="5">
        <v>33.471423999999999</v>
      </c>
      <c r="S1409" s="5">
        <v>-88.439723000000001</v>
      </c>
      <c r="T1409">
        <v>5</v>
      </c>
      <c r="U1409">
        <v>0.11387802690954005</v>
      </c>
      <c r="V1409">
        <v>59584</v>
      </c>
      <c r="W1409">
        <v>59736</v>
      </c>
      <c r="X1409">
        <v>59699</v>
      </c>
      <c r="Y1409">
        <v>59574</v>
      </c>
      <c r="Z1409">
        <v>30611</v>
      </c>
      <c r="AA1409">
        <v>28073</v>
      </c>
      <c r="AB1409">
        <v>22888.136000000002</v>
      </c>
      <c r="AC1409">
        <v>40239</v>
      </c>
      <c r="AD1409">
        <v>1</v>
      </c>
      <c r="AE1409">
        <v>1.6750699341697515E-5</v>
      </c>
      <c r="AF1409">
        <v>24</v>
      </c>
      <c r="AG1409">
        <v>413</v>
      </c>
      <c r="AH1409">
        <v>5.8111380145278453E-2</v>
      </c>
      <c r="AI1409" s="3">
        <v>119424</v>
      </c>
      <c r="AJ1409" s="3">
        <v>323479.52570678503</v>
      </c>
      <c r="AK1409">
        <v>120</v>
      </c>
      <c r="AL1409">
        <v>330547.20000000001</v>
      </c>
      <c r="AM1409">
        <v>311340</v>
      </c>
      <c r="AN1409">
        <v>37026</v>
      </c>
      <c r="AO1409">
        <v>348366</v>
      </c>
      <c r="AP1409">
        <v>4</v>
      </c>
      <c r="AQ1409">
        <v>1</v>
      </c>
      <c r="AR1409">
        <v>5</v>
      </c>
      <c r="AS1409">
        <v>8.3701620463372178E-2</v>
      </c>
      <c r="AT1409">
        <v>4</v>
      </c>
      <c r="AU1409">
        <v>56</v>
      </c>
      <c r="AV1409">
        <f t="shared" si="87"/>
        <v>60</v>
      </c>
      <c r="AW1409">
        <v>49998</v>
      </c>
      <c r="AX1409">
        <v>0.87</v>
      </c>
      <c r="AY1409">
        <v>344205275.72775102</v>
      </c>
      <c r="AZ1409">
        <v>344205.27572775102</v>
      </c>
      <c r="BA1409">
        <v>5605.4439049141001</v>
      </c>
      <c r="BB1409">
        <v>1.7839800325596593</v>
      </c>
      <c r="BC1409">
        <v>90922</v>
      </c>
      <c r="BD1409">
        <v>88177</v>
      </c>
      <c r="BE1409">
        <v>2745</v>
      </c>
      <c r="BF1409">
        <v>4.6069414607948445E-2</v>
      </c>
      <c r="BG1409">
        <v>991157</v>
      </c>
      <c r="BH1409">
        <v>16.602572907418885</v>
      </c>
      <c r="BI1409">
        <v>6497</v>
      </c>
      <c r="BJ1409">
        <v>64</v>
      </c>
      <c r="BK1409">
        <v>6</v>
      </c>
      <c r="BL1409">
        <v>3</v>
      </c>
      <c r="BM1409">
        <v>0</v>
      </c>
      <c r="BN1409">
        <v>1</v>
      </c>
      <c r="BO1409">
        <v>5</v>
      </c>
      <c r="BP1409">
        <v>1</v>
      </c>
      <c r="BQ1409">
        <v>5</v>
      </c>
      <c r="BR1409">
        <v>3</v>
      </c>
      <c r="BS1409">
        <v>0</v>
      </c>
      <c r="BT1409">
        <v>59658</v>
      </c>
      <c r="BU1409">
        <v>0.75</v>
      </c>
      <c r="BV1409">
        <v>0.63331570000000004</v>
      </c>
      <c r="BW1409">
        <v>276</v>
      </c>
      <c r="BX1409">
        <v>1.4750749999999999</v>
      </c>
      <c r="BY1409">
        <v>-5.5634400000000001E-2</v>
      </c>
      <c r="BZ1409">
        <v>63</v>
      </c>
      <c r="CA1409">
        <v>4</v>
      </c>
      <c r="CB1409">
        <v>2</v>
      </c>
      <c r="CC1409">
        <v>0</v>
      </c>
      <c r="CD1409">
        <v>0</v>
      </c>
      <c r="CE1409">
        <v>4</v>
      </c>
      <c r="CF1409">
        <v>1</v>
      </c>
      <c r="CG1409">
        <v>5</v>
      </c>
      <c r="CH1409">
        <v>2</v>
      </c>
      <c r="CI1409">
        <v>0</v>
      </c>
      <c r="CJ1409">
        <v>59750</v>
      </c>
      <c r="CK1409">
        <v>1.3556485355648535</v>
      </c>
      <c r="CL1409">
        <v>0.59490482136207312</v>
      </c>
      <c r="CM1409">
        <v>256</v>
      </c>
      <c r="CN1409">
        <v>-0.59425959372829062</v>
      </c>
      <c r="CO1409">
        <v>6944</v>
      </c>
      <c r="CP1409">
        <v>0.64034658600000005</v>
      </c>
      <c r="CQ1409">
        <v>0.215743672</v>
      </c>
      <c r="CR1409">
        <v>45330</v>
      </c>
      <c r="CS1409">
        <v>0.75900000000000001</v>
      </c>
      <c r="CT1409">
        <v>46118</v>
      </c>
      <c r="CU1409">
        <v>0.79853815796999994</v>
      </c>
      <c r="CV1409">
        <v>70</v>
      </c>
      <c r="CW1409">
        <v>37</v>
      </c>
      <c r="CX1409">
        <v>28</v>
      </c>
      <c r="CY1409">
        <v>257</v>
      </c>
      <c r="CZ1409">
        <v>613</v>
      </c>
      <c r="DA1409" s="2">
        <v>35163</v>
      </c>
      <c r="DB1409" s="2">
        <v>4170</v>
      </c>
      <c r="DC1409" s="2">
        <v>106.81</v>
      </c>
      <c r="DD1409" s="2">
        <v>27581</v>
      </c>
      <c r="DE1409">
        <v>146</v>
      </c>
      <c r="DF1409">
        <v>108</v>
      </c>
      <c r="DG1409">
        <v>48.4</v>
      </c>
      <c r="DH1409">
        <v>6.68</v>
      </c>
      <c r="DI1409" s="2">
        <v>8.34</v>
      </c>
      <c r="DJ1409">
        <v>-7.0000000000000007E-2</v>
      </c>
      <c r="DK1409">
        <v>0.90847735798499463</v>
      </c>
      <c r="DL1409">
        <v>0</v>
      </c>
      <c r="DM1409">
        <v>0</v>
      </c>
      <c r="DN1409">
        <v>171.5</v>
      </c>
      <c r="DO1409">
        <v>0.53100000000000003</v>
      </c>
      <c r="DP1409">
        <v>11283.53</v>
      </c>
      <c r="DQ1409" s="2">
        <v>0</v>
      </c>
      <c r="DR1409" s="2">
        <v>748.21612973000003</v>
      </c>
      <c r="DS1409">
        <v>2.2635681976189786E-3</v>
      </c>
      <c r="DT1409">
        <v>6.0386967786359103</v>
      </c>
      <c r="DU1409">
        <v>1996074.3118271201</v>
      </c>
      <c r="DV1409">
        <v>0</v>
      </c>
    </row>
    <row r="1410" spans="1:126" x14ac:dyDescent="0.15">
      <c r="A1410" t="s">
        <v>349</v>
      </c>
      <c r="B1410" t="s">
        <v>192</v>
      </c>
      <c r="C1410">
        <v>28</v>
      </c>
      <c r="D1410">
        <v>89</v>
      </c>
      <c r="E1410" t="s">
        <v>2456</v>
      </c>
      <c r="F1410">
        <v>28089</v>
      </c>
      <c r="G1410" t="s">
        <v>6394</v>
      </c>
      <c r="H1410">
        <v>56</v>
      </c>
      <c r="I1410">
        <v>38.1</v>
      </c>
      <c r="J1410">
        <v>0.1</v>
      </c>
      <c r="K1410">
        <v>2.1</v>
      </c>
      <c r="L1410">
        <v>0.8</v>
      </c>
      <c r="M1410">
        <v>2.9</v>
      </c>
      <c r="N1410">
        <f t="shared" si="90"/>
        <v>4601.0800000000008</v>
      </c>
      <c r="O1410">
        <f t="shared" si="88"/>
        <v>5398.9199999999992</v>
      </c>
      <c r="P1410">
        <f t="shared" si="89"/>
        <v>6.4787040000000014</v>
      </c>
      <c r="Q1410" s="4">
        <v>28089</v>
      </c>
      <c r="R1410" s="5">
        <v>32.634369999999997</v>
      </c>
      <c r="S1410" s="5">
        <v>-90.03416</v>
      </c>
      <c r="T1410">
        <v>2</v>
      </c>
      <c r="U1410">
        <v>4.3578356367462864E-2</v>
      </c>
      <c r="V1410">
        <v>95481</v>
      </c>
      <c r="W1410">
        <v>98622</v>
      </c>
      <c r="X1410">
        <v>100202</v>
      </c>
      <c r="Y1410">
        <v>102364</v>
      </c>
      <c r="Z1410">
        <v>53765</v>
      </c>
      <c r="AA1410">
        <v>28075</v>
      </c>
      <c r="AB1410">
        <v>43524.346999999994</v>
      </c>
      <c r="AC1410">
        <v>64376</v>
      </c>
      <c r="AD1410">
        <v>3</v>
      </c>
      <c r="AE1410">
        <v>2.9939522165226242E-5</v>
      </c>
      <c r="AF1410">
        <v>8</v>
      </c>
      <c r="AG1410">
        <v>685</v>
      </c>
      <c r="AH1410">
        <v>1.167883211678832E-2</v>
      </c>
      <c r="AI1410" s="3">
        <v>203066</v>
      </c>
      <c r="AJ1410" s="3">
        <v>457157.79431926005</v>
      </c>
      <c r="AK1410">
        <v>100</v>
      </c>
      <c r="AL1410">
        <v>474899.19999999995</v>
      </c>
      <c r="AM1410">
        <v>117089</v>
      </c>
      <c r="AN1410">
        <v>46058</v>
      </c>
      <c r="AO1410">
        <v>163147</v>
      </c>
      <c r="AP1410">
        <v>6</v>
      </c>
      <c r="AQ1410">
        <v>0</v>
      </c>
      <c r="AR1410">
        <v>6</v>
      </c>
      <c r="AS1410">
        <v>6.0838352497414372E-2</v>
      </c>
      <c r="AT1410">
        <v>7</v>
      </c>
      <c r="AU1410">
        <v>50</v>
      </c>
      <c r="AV1410">
        <f t="shared" si="87"/>
        <v>57</v>
      </c>
      <c r="AW1410">
        <v>91466</v>
      </c>
      <c r="AX1410">
        <v>0.84</v>
      </c>
      <c r="AY1410">
        <v>399364117.87230098</v>
      </c>
      <c r="AZ1410">
        <v>399364.11787230097</v>
      </c>
      <c r="BA1410">
        <v>5379.5498788375999</v>
      </c>
      <c r="BB1410">
        <v>1.8588915848403242</v>
      </c>
      <c r="BC1410">
        <v>20101</v>
      </c>
      <c r="BD1410">
        <v>90936</v>
      </c>
      <c r="BE1410">
        <v>-70835</v>
      </c>
      <c r="BF1410">
        <v>-0.74187534692766099</v>
      </c>
      <c r="BG1410">
        <v>3079303</v>
      </c>
      <c r="BH1410">
        <v>30.730953473982556</v>
      </c>
      <c r="BI1410">
        <v>9632</v>
      </c>
      <c r="BJ1410">
        <v>71</v>
      </c>
      <c r="BK1410">
        <v>0</v>
      </c>
      <c r="BL1410">
        <v>15</v>
      </c>
      <c r="BM1410">
        <v>0</v>
      </c>
      <c r="BN1410">
        <v>7</v>
      </c>
      <c r="BO1410">
        <v>1</v>
      </c>
      <c r="BP1410">
        <v>0</v>
      </c>
      <c r="BQ1410">
        <v>16</v>
      </c>
      <c r="BR1410">
        <v>5</v>
      </c>
      <c r="BS1410">
        <v>0</v>
      </c>
      <c r="BT1410">
        <v>93097</v>
      </c>
      <c r="BU1410">
        <v>0.74</v>
      </c>
      <c r="BV1410">
        <v>0.71967539999999997</v>
      </c>
      <c r="BW1410">
        <v>444</v>
      </c>
      <c r="BX1410">
        <v>1.235271</v>
      </c>
      <c r="BY1410">
        <v>0.2235309</v>
      </c>
      <c r="BZ1410">
        <v>84</v>
      </c>
      <c r="CA1410">
        <v>3</v>
      </c>
      <c r="CB1410">
        <v>15</v>
      </c>
      <c r="CC1410">
        <v>1</v>
      </c>
      <c r="CD1410">
        <v>8</v>
      </c>
      <c r="CE1410">
        <v>1</v>
      </c>
      <c r="CF1410">
        <v>0</v>
      </c>
      <c r="CG1410">
        <v>24</v>
      </c>
      <c r="CH1410">
        <v>4</v>
      </c>
      <c r="CI1410">
        <v>1</v>
      </c>
      <c r="CJ1410">
        <v>101690</v>
      </c>
      <c r="CK1410">
        <v>1.3865670174058413</v>
      </c>
      <c r="CL1410">
        <v>0.59619224015587036</v>
      </c>
      <c r="CM1410">
        <v>483</v>
      </c>
      <c r="CN1410">
        <v>-0.47696221850962678</v>
      </c>
      <c r="CO1410">
        <v>26182</v>
      </c>
      <c r="CP1410">
        <v>1.260381862</v>
      </c>
      <c r="CQ1410">
        <v>1.6741361699999999</v>
      </c>
      <c r="CR1410">
        <v>86455</v>
      </c>
      <c r="CS1410">
        <v>0.82700000000000007</v>
      </c>
      <c r="CT1410">
        <v>80300</v>
      </c>
      <c r="CU1410">
        <v>0.83690688259000001</v>
      </c>
      <c r="CV1410">
        <v>126</v>
      </c>
      <c r="CW1410">
        <v>67</v>
      </c>
      <c r="CX1410">
        <v>120</v>
      </c>
      <c r="CY1410">
        <v>438</v>
      </c>
      <c r="CZ1410">
        <v>977</v>
      </c>
      <c r="DA1410" s="2">
        <v>80765</v>
      </c>
      <c r="DB1410" s="2">
        <v>15065</v>
      </c>
      <c r="DC1410" s="2">
        <v>218.1</v>
      </c>
      <c r="DD1410" s="2">
        <v>43387</v>
      </c>
      <c r="DE1410">
        <v>306</v>
      </c>
      <c r="DF1410">
        <v>233</v>
      </c>
      <c r="DG1410">
        <v>51.79</v>
      </c>
      <c r="DH1410">
        <v>4.9800000000000004</v>
      </c>
      <c r="DI1410" s="2">
        <v>3.98</v>
      </c>
      <c r="DJ1410">
        <v>-0.01</v>
      </c>
      <c r="DK1410">
        <v>0.87607969822619247</v>
      </c>
      <c r="DL1410">
        <v>0</v>
      </c>
      <c r="DM1410">
        <v>0</v>
      </c>
      <c r="DN1410">
        <v>193.4</v>
      </c>
      <c r="DO1410">
        <v>0.40799999999999997</v>
      </c>
      <c r="DP1410">
        <v>8554.9600000000009</v>
      </c>
      <c r="DQ1410" s="2">
        <v>0</v>
      </c>
      <c r="DR1410" s="2">
        <v>14016.939822210003</v>
      </c>
      <c r="DS1410">
        <v>5.9031405510828611E-2</v>
      </c>
      <c r="DT1410">
        <v>4.8684842640586199</v>
      </c>
      <c r="DU1410">
        <v>2312039.2822140269</v>
      </c>
      <c r="DV1410">
        <v>0</v>
      </c>
    </row>
    <row r="1411" spans="1:126" x14ac:dyDescent="0.15">
      <c r="A1411" t="s">
        <v>349</v>
      </c>
      <c r="B1411" t="s">
        <v>196</v>
      </c>
      <c r="C1411">
        <v>28</v>
      </c>
      <c r="D1411">
        <v>91</v>
      </c>
      <c r="E1411" t="s">
        <v>2457</v>
      </c>
      <c r="F1411">
        <v>28091</v>
      </c>
      <c r="G1411" t="s">
        <v>6395</v>
      </c>
      <c r="H1411">
        <v>65.2</v>
      </c>
      <c r="I1411">
        <v>32.200000000000003</v>
      </c>
      <c r="J1411">
        <v>0.2</v>
      </c>
      <c r="K1411">
        <v>0.3</v>
      </c>
      <c r="L1411">
        <v>0.9</v>
      </c>
      <c r="M1411">
        <v>1.2</v>
      </c>
      <c r="N1411">
        <f t="shared" si="90"/>
        <v>5290.26</v>
      </c>
      <c r="O1411">
        <f t="shared" si="88"/>
        <v>4709.74</v>
      </c>
      <c r="P1411">
        <f t="shared" si="89"/>
        <v>5.6516880000000018</v>
      </c>
      <c r="Q1411" s="4">
        <v>28091</v>
      </c>
      <c r="R1411" s="5">
        <v>31.230167000000002</v>
      </c>
      <c r="S1411" s="5">
        <v>-89.821712000000005</v>
      </c>
      <c r="T1411">
        <v>6</v>
      </c>
      <c r="U1411">
        <v>0.13848398184140384</v>
      </c>
      <c r="V1411">
        <v>26810</v>
      </c>
      <c r="W1411">
        <v>26449</v>
      </c>
      <c r="X1411">
        <v>26109</v>
      </c>
      <c r="Y1411">
        <v>25408</v>
      </c>
      <c r="Z1411">
        <v>13357</v>
      </c>
      <c r="AA1411">
        <v>28077</v>
      </c>
      <c r="AB1411">
        <v>8451.7770000000019</v>
      </c>
      <c r="AC1411">
        <v>30668</v>
      </c>
      <c r="AD1411">
        <v>1</v>
      </c>
      <c r="AE1411">
        <v>3.8300969014516064E-5</v>
      </c>
      <c r="AF1411">
        <v>26</v>
      </c>
      <c r="AG1411">
        <v>552</v>
      </c>
      <c r="AH1411">
        <v>4.710144927536232E-2</v>
      </c>
      <c r="AI1411" s="3">
        <v>81706</v>
      </c>
      <c r="AJ1411" s="3">
        <v>347125.59027826501</v>
      </c>
      <c r="AK1411">
        <v>80</v>
      </c>
      <c r="AL1411">
        <v>351110.40000000002</v>
      </c>
      <c r="AM1411">
        <v>230934</v>
      </c>
      <c r="AN1411">
        <v>41652</v>
      </c>
      <c r="AO1411">
        <v>272586</v>
      </c>
      <c r="AP1411">
        <v>1</v>
      </c>
      <c r="AQ1411">
        <v>0</v>
      </c>
      <c r="AR1411">
        <v>1</v>
      </c>
      <c r="AS1411">
        <v>3.7808612801996294E-2</v>
      </c>
      <c r="AT1411">
        <v>2</v>
      </c>
      <c r="AU1411">
        <v>19</v>
      </c>
      <c r="AV1411">
        <f t="shared" ref="AV1411:AV1474" si="91">AT1411+AU1411</f>
        <v>21</v>
      </c>
      <c r="AW1411">
        <v>0</v>
      </c>
      <c r="AX1411">
        <v>0</v>
      </c>
      <c r="AY1411">
        <v>1103214489.2411301</v>
      </c>
      <c r="AZ1411">
        <v>1103214.4892411302</v>
      </c>
      <c r="BA1411">
        <v>42853.422335565498</v>
      </c>
      <c r="BB1411">
        <v>0.2333535912650006</v>
      </c>
      <c r="BC1411">
        <v>4894</v>
      </c>
      <c r="BD1411">
        <v>12517</v>
      </c>
      <c r="BE1411">
        <v>-7623</v>
      </c>
      <c r="BF1411">
        <v>-0.2843342036553525</v>
      </c>
      <c r="BG1411">
        <v>449599</v>
      </c>
      <c r="BH1411">
        <v>17.220077367957408</v>
      </c>
      <c r="BI1411">
        <v>4223</v>
      </c>
      <c r="BJ1411">
        <v>40</v>
      </c>
      <c r="BK1411">
        <v>2</v>
      </c>
      <c r="BL1411">
        <v>4</v>
      </c>
      <c r="BM1411">
        <v>0</v>
      </c>
      <c r="BN1411">
        <v>0</v>
      </c>
      <c r="BO1411">
        <v>0</v>
      </c>
      <c r="BP1411">
        <v>1</v>
      </c>
      <c r="BQ1411">
        <v>3</v>
      </c>
      <c r="BR1411">
        <v>1</v>
      </c>
      <c r="BS1411">
        <v>0</v>
      </c>
      <c r="BT1411">
        <v>25732</v>
      </c>
      <c r="BU1411">
        <v>0.71</v>
      </c>
      <c r="BV1411">
        <v>0.68734150000000005</v>
      </c>
      <c r="BW1411">
        <v>91</v>
      </c>
      <c r="BX1411">
        <v>1.981968</v>
      </c>
      <c r="BY1411">
        <v>0.49261719999999998</v>
      </c>
      <c r="BZ1411">
        <v>38</v>
      </c>
      <c r="CA1411">
        <v>1</v>
      </c>
      <c r="CB1411">
        <v>4</v>
      </c>
      <c r="CC1411">
        <v>0</v>
      </c>
      <c r="CD1411">
        <v>0</v>
      </c>
      <c r="CE1411">
        <v>0</v>
      </c>
      <c r="CF1411">
        <v>0</v>
      </c>
      <c r="CG1411">
        <v>2</v>
      </c>
      <c r="CH1411">
        <v>1</v>
      </c>
      <c r="CI1411">
        <v>0</v>
      </c>
      <c r="CJ1411">
        <v>25786</v>
      </c>
      <c r="CK1411">
        <v>1.7839137516481813</v>
      </c>
      <c r="CL1411">
        <v>0.67367028314368882</v>
      </c>
      <c r="CM1411">
        <v>61</v>
      </c>
      <c r="CN1411">
        <v>-0.20209065850926411</v>
      </c>
      <c r="CO1411">
        <v>1739.9999999999998</v>
      </c>
      <c r="CP1411">
        <v>-0.89301770170000005</v>
      </c>
      <c r="CQ1411">
        <v>-0.24284845129999999</v>
      </c>
      <c r="CR1411">
        <v>19703</v>
      </c>
      <c r="CS1411">
        <v>0.77800000000000002</v>
      </c>
      <c r="CT1411">
        <v>20885</v>
      </c>
      <c r="CU1411">
        <v>0.75478565650999996</v>
      </c>
      <c r="CV1411">
        <v>8</v>
      </c>
      <c r="CW1411">
        <v>6</v>
      </c>
      <c r="CX1411">
        <v>11</v>
      </c>
      <c r="CY1411">
        <v>400</v>
      </c>
      <c r="CZ1411">
        <v>766</v>
      </c>
      <c r="DA1411" s="2">
        <v>12343</v>
      </c>
      <c r="DB1411" s="2">
        <v>1185</v>
      </c>
      <c r="DC1411" s="2">
        <v>42.02</v>
      </c>
      <c r="DD1411" s="2">
        <v>8929</v>
      </c>
      <c r="DE1411">
        <v>233</v>
      </c>
      <c r="DF1411">
        <v>121</v>
      </c>
      <c r="DG1411">
        <v>30.56</v>
      </c>
      <c r="DH1411">
        <v>3.82</v>
      </c>
      <c r="DI1411" s="2">
        <v>3.82</v>
      </c>
      <c r="DJ1411">
        <v>0.04</v>
      </c>
      <c r="DK1411">
        <v>0.98599858027562237</v>
      </c>
      <c r="DL1411">
        <v>3.6231884057971015E-3</v>
      </c>
      <c r="DM1411">
        <v>0</v>
      </c>
      <c r="DN1411">
        <v>115.4</v>
      </c>
      <c r="DO1411">
        <v>0.32</v>
      </c>
      <c r="DP1411">
        <v>16378.02</v>
      </c>
      <c r="DQ1411" s="2">
        <v>0</v>
      </c>
      <c r="DR1411" s="2">
        <v>882.8526017800001</v>
      </c>
      <c r="DS1411">
        <v>2.5144566894458264E-3</v>
      </c>
      <c r="DT1411">
        <v>2.5783237576097799</v>
      </c>
      <c r="DU1411">
        <v>905276.28586387297</v>
      </c>
      <c r="DV1411">
        <v>0</v>
      </c>
    </row>
    <row r="1412" spans="1:126" x14ac:dyDescent="0.15">
      <c r="A1412" t="s">
        <v>349</v>
      </c>
      <c r="B1412" t="s">
        <v>198</v>
      </c>
      <c r="C1412">
        <v>28</v>
      </c>
      <c r="D1412">
        <v>93</v>
      </c>
      <c r="E1412" t="s">
        <v>2458</v>
      </c>
      <c r="F1412">
        <v>28093</v>
      </c>
      <c r="G1412" t="s">
        <v>6396</v>
      </c>
      <c r="H1412">
        <v>48.9</v>
      </c>
      <c r="I1412">
        <v>46.8</v>
      </c>
      <c r="J1412">
        <v>0.2</v>
      </c>
      <c r="K1412">
        <v>0.2</v>
      </c>
      <c r="L1412">
        <v>0.8</v>
      </c>
      <c r="M1412">
        <v>3.2</v>
      </c>
      <c r="N1412">
        <f t="shared" si="90"/>
        <v>4592.41</v>
      </c>
      <c r="O1412">
        <f t="shared" si="88"/>
        <v>5407.59</v>
      </c>
      <c r="P1412">
        <f t="shared" si="89"/>
        <v>6.4891080000000025</v>
      </c>
      <c r="Q1412" s="4">
        <v>28093</v>
      </c>
      <c r="R1412" s="5">
        <v>34.766190000000002</v>
      </c>
      <c r="S1412" s="5">
        <v>-89.504231000000004</v>
      </c>
      <c r="T1412">
        <v>1</v>
      </c>
      <c r="U1412">
        <v>0.17489169255916279</v>
      </c>
      <c r="V1412">
        <v>37019</v>
      </c>
      <c r="W1412">
        <v>36636</v>
      </c>
      <c r="X1412">
        <v>36385</v>
      </c>
      <c r="Y1412">
        <v>35887</v>
      </c>
      <c r="Z1412">
        <v>19200</v>
      </c>
      <c r="AA1412">
        <v>28079</v>
      </c>
      <c r="AB1412">
        <v>12620.85</v>
      </c>
      <c r="AC1412">
        <v>37419</v>
      </c>
      <c r="AD1412">
        <v>1</v>
      </c>
      <c r="AE1412">
        <v>2.7483853236223717E-5</v>
      </c>
      <c r="AF1412">
        <v>24</v>
      </c>
      <c r="AG1412">
        <v>573</v>
      </c>
      <c r="AH1412">
        <v>4.1884816753926704E-2</v>
      </c>
      <c r="AI1412" s="3">
        <v>203319</v>
      </c>
      <c r="AJ1412" s="3">
        <v>451952.53268346505</v>
      </c>
      <c r="AK1412">
        <v>132</v>
      </c>
      <c r="AL1412">
        <v>454310.40000000002</v>
      </c>
      <c r="AM1412">
        <v>195499</v>
      </c>
      <c r="AN1412">
        <v>46571</v>
      </c>
      <c r="AO1412">
        <v>242070</v>
      </c>
      <c r="AP1412">
        <v>3</v>
      </c>
      <c r="AQ1412">
        <v>0</v>
      </c>
      <c r="AR1412">
        <v>3</v>
      </c>
      <c r="AS1412">
        <v>8.1886668850311164E-2</v>
      </c>
      <c r="AT1412">
        <v>2</v>
      </c>
      <c r="AU1412">
        <v>27</v>
      </c>
      <c r="AV1412">
        <f t="shared" si="91"/>
        <v>29</v>
      </c>
      <c r="AW1412">
        <v>19755</v>
      </c>
      <c r="AX1412">
        <v>0.51</v>
      </c>
      <c r="AY1412">
        <v>219275551.591259</v>
      </c>
      <c r="AZ1412">
        <v>219275.55159125899</v>
      </c>
      <c r="BA1412">
        <v>6303.4415937351596</v>
      </c>
      <c r="BB1412">
        <v>1.5864349421336372</v>
      </c>
      <c r="BC1412">
        <v>3898</v>
      </c>
      <c r="BD1412">
        <v>2055</v>
      </c>
      <c r="BE1412">
        <v>1843</v>
      </c>
      <c r="BF1412">
        <v>4.9785245414516871E-2</v>
      </c>
      <c r="BG1412">
        <v>370402</v>
      </c>
      <c r="BH1412">
        <v>10.180074206403738</v>
      </c>
      <c r="BI1412">
        <v>4784</v>
      </c>
      <c r="BJ1412">
        <v>41</v>
      </c>
      <c r="BK1412">
        <v>1</v>
      </c>
      <c r="BL1412">
        <v>1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36900</v>
      </c>
      <c r="BU1412">
        <v>0.65</v>
      </c>
      <c r="BV1412">
        <v>0.59037660000000003</v>
      </c>
      <c r="BW1412">
        <v>124</v>
      </c>
      <c r="BX1412">
        <v>1.1653119999999999</v>
      </c>
      <c r="BY1412">
        <v>-0.64006549999999995</v>
      </c>
      <c r="BZ1412">
        <v>28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36191</v>
      </c>
      <c r="CK1412">
        <v>0.85656654969467538</v>
      </c>
      <c r="CL1412">
        <v>0.68433694323880156</v>
      </c>
      <c r="CM1412">
        <v>108</v>
      </c>
      <c r="CN1412">
        <v>-0.86277165748185825</v>
      </c>
      <c r="CO1412">
        <v>2435</v>
      </c>
      <c r="CP1412">
        <v>0.26510717700000003</v>
      </c>
      <c r="CQ1412">
        <v>-0.53274204729999997</v>
      </c>
      <c r="CR1412">
        <v>28076</v>
      </c>
      <c r="CS1412">
        <v>0.78599999999999992</v>
      </c>
      <c r="CT1412">
        <v>28542</v>
      </c>
      <c r="CU1412">
        <v>0.75838324764999998</v>
      </c>
      <c r="CW1412">
        <v>4</v>
      </c>
      <c r="CX1412">
        <v>4</v>
      </c>
      <c r="CY1412">
        <v>368</v>
      </c>
      <c r="CZ1412">
        <v>817</v>
      </c>
      <c r="DA1412" s="2">
        <v>12508</v>
      </c>
      <c r="DB1412" s="2">
        <v>1665</v>
      </c>
      <c r="DC1412" s="2">
        <v>52.03</v>
      </c>
      <c r="DD1412" s="2">
        <v>18484</v>
      </c>
      <c r="DE1412">
        <v>267</v>
      </c>
      <c r="DF1412">
        <v>211</v>
      </c>
      <c r="DG1412">
        <v>8.2200000000000006</v>
      </c>
      <c r="DH1412">
        <v>8.2200000000000006</v>
      </c>
      <c r="DI1412" s="2">
        <v>10.95</v>
      </c>
      <c r="DJ1412">
        <v>-1</v>
      </c>
      <c r="DK1412">
        <v>0.87848651626262175</v>
      </c>
      <c r="DL1412">
        <v>0</v>
      </c>
      <c r="DM1412">
        <v>0</v>
      </c>
      <c r="DN1412">
        <v>93.7</v>
      </c>
      <c r="DO1412">
        <v>0.222</v>
      </c>
      <c r="DP1412">
        <v>12246.07</v>
      </c>
      <c r="DQ1412" s="2">
        <v>21523</v>
      </c>
      <c r="DR1412" s="2">
        <v>0</v>
      </c>
      <c r="DS1412">
        <v>0</v>
      </c>
      <c r="DT1412">
        <v>4.3022838986121403</v>
      </c>
      <c r="DU1412">
        <v>1954572.318892041</v>
      </c>
      <c r="DV1412">
        <v>1</v>
      </c>
    </row>
    <row r="1413" spans="1:126" x14ac:dyDescent="0.15">
      <c r="A1413" t="s">
        <v>349</v>
      </c>
      <c r="B1413" t="s">
        <v>202</v>
      </c>
      <c r="C1413">
        <v>28</v>
      </c>
      <c r="D1413">
        <v>95</v>
      </c>
      <c r="E1413" t="s">
        <v>2459</v>
      </c>
      <c r="F1413">
        <v>28095</v>
      </c>
      <c r="G1413" t="s">
        <v>6397</v>
      </c>
      <c r="H1413">
        <v>67.2</v>
      </c>
      <c r="I1413">
        <v>30.8</v>
      </c>
      <c r="J1413">
        <v>0.2</v>
      </c>
      <c r="K1413">
        <v>0.2</v>
      </c>
      <c r="L1413">
        <v>0.8</v>
      </c>
      <c r="M1413">
        <v>1</v>
      </c>
      <c r="N1413">
        <f t="shared" si="90"/>
        <v>5466.2000000000007</v>
      </c>
      <c r="O1413">
        <f t="shared" si="88"/>
        <v>4533.7999999999993</v>
      </c>
      <c r="P1413">
        <f t="shared" si="89"/>
        <v>5.4405600000000014</v>
      </c>
      <c r="Q1413" s="4">
        <v>28095</v>
      </c>
      <c r="R1413" s="5">
        <v>33.890030000000003</v>
      </c>
      <c r="S1413" s="5">
        <v>-88.485038000000003</v>
      </c>
      <c r="T1413">
        <v>7</v>
      </c>
      <c r="U1413">
        <v>0.12532388815284409</v>
      </c>
      <c r="V1413">
        <v>36912</v>
      </c>
      <c r="W1413">
        <v>36383</v>
      </c>
      <c r="X1413">
        <v>36175</v>
      </c>
      <c r="Y1413">
        <v>35830</v>
      </c>
      <c r="Z1413">
        <v>18392</v>
      </c>
      <c r="AA1413">
        <v>28081</v>
      </c>
      <c r="AB1413">
        <v>12886.485000000001</v>
      </c>
      <c r="AC1413">
        <v>36783</v>
      </c>
      <c r="AD1413">
        <v>1</v>
      </c>
      <c r="AE1413">
        <v>2.7643400138217E-5</v>
      </c>
      <c r="AF1413">
        <v>16</v>
      </c>
      <c r="AG1413">
        <v>726</v>
      </c>
      <c r="AH1413">
        <v>2.2038567493112948E-2</v>
      </c>
      <c r="AI1413" s="3">
        <v>228025</v>
      </c>
      <c r="AJ1413" s="3">
        <v>489657.72321090504</v>
      </c>
      <c r="AK1413">
        <v>98</v>
      </c>
      <c r="AL1413">
        <v>494144</v>
      </c>
      <c r="AM1413">
        <v>242327</v>
      </c>
      <c r="AN1413">
        <v>55994</v>
      </c>
      <c r="AO1413">
        <v>298321</v>
      </c>
      <c r="AP1413">
        <v>1</v>
      </c>
      <c r="AQ1413">
        <v>0</v>
      </c>
      <c r="AR1413">
        <v>1</v>
      </c>
      <c r="AS1413">
        <v>2.7485364043646755E-2</v>
      </c>
      <c r="AT1413">
        <v>2</v>
      </c>
      <c r="AU1413">
        <v>43</v>
      </c>
      <c r="AV1413">
        <f t="shared" si="91"/>
        <v>45</v>
      </c>
      <c r="AW1413">
        <v>20568</v>
      </c>
      <c r="AX1413">
        <v>0.58000000000000007</v>
      </c>
      <c r="AY1413">
        <v>982903428.019032</v>
      </c>
      <c r="AZ1413">
        <v>982903.428019032</v>
      </c>
      <c r="BA1413">
        <v>25665.154939366301</v>
      </c>
      <c r="BB1413">
        <v>0.38963333841642145</v>
      </c>
      <c r="BC1413">
        <v>17985</v>
      </c>
      <c r="BD1413">
        <v>16893</v>
      </c>
      <c r="BE1413">
        <v>1092</v>
      </c>
      <c r="BF1413">
        <v>2.9583875162548765E-2</v>
      </c>
      <c r="BG1413">
        <v>619306</v>
      </c>
      <c r="BH1413">
        <v>17.119723565998619</v>
      </c>
      <c r="BI1413">
        <v>5704</v>
      </c>
      <c r="BJ1413">
        <v>37</v>
      </c>
      <c r="BK1413">
        <v>1</v>
      </c>
      <c r="BL1413">
        <v>2</v>
      </c>
      <c r="BM1413">
        <v>0</v>
      </c>
      <c r="BN1413">
        <v>0</v>
      </c>
      <c r="BO1413">
        <v>2</v>
      </c>
      <c r="BP1413">
        <v>0</v>
      </c>
      <c r="BQ1413">
        <v>2</v>
      </c>
      <c r="BR1413">
        <v>3</v>
      </c>
      <c r="BS1413">
        <v>0</v>
      </c>
      <c r="BT1413">
        <v>36905</v>
      </c>
      <c r="BU1413">
        <v>0.75</v>
      </c>
      <c r="BV1413">
        <v>0.62150539999999999</v>
      </c>
      <c r="BW1413">
        <v>132</v>
      </c>
      <c r="BX1413">
        <v>1.2735399999999999</v>
      </c>
      <c r="BY1413">
        <v>-0.4308437</v>
      </c>
      <c r="BZ1413">
        <v>37</v>
      </c>
      <c r="CA1413">
        <v>2</v>
      </c>
      <c r="CB1413">
        <v>2</v>
      </c>
      <c r="CC1413">
        <v>0</v>
      </c>
      <c r="CD1413">
        <v>0</v>
      </c>
      <c r="CE1413">
        <v>2</v>
      </c>
      <c r="CF1413">
        <v>0</v>
      </c>
      <c r="CG1413">
        <v>2</v>
      </c>
      <c r="CH1413">
        <v>3</v>
      </c>
      <c r="CI1413">
        <v>0</v>
      </c>
      <c r="CJ1413">
        <v>36006</v>
      </c>
      <c r="CK1413">
        <v>1.3331111481419764</v>
      </c>
      <c r="CL1413">
        <v>0.65903159206887152</v>
      </c>
      <c r="CM1413">
        <v>109</v>
      </c>
      <c r="CN1413">
        <v>-0.56740838735293386</v>
      </c>
      <c r="CO1413">
        <v>2708</v>
      </c>
      <c r="CP1413">
        <v>0.26164348300000001</v>
      </c>
      <c r="CQ1413">
        <v>0.242158967</v>
      </c>
      <c r="CR1413">
        <v>28137</v>
      </c>
      <c r="CS1413">
        <v>0.78900000000000003</v>
      </c>
      <c r="CT1413">
        <v>29308</v>
      </c>
      <c r="CU1413">
        <v>0.75606437385999992</v>
      </c>
      <c r="CV1413">
        <v>3</v>
      </c>
      <c r="CW1413">
        <v>13</v>
      </c>
      <c r="CX1413">
        <v>13</v>
      </c>
      <c r="CY1413">
        <v>391</v>
      </c>
      <c r="CZ1413">
        <v>1007</v>
      </c>
      <c r="DA1413" s="2">
        <v>14276</v>
      </c>
      <c r="DB1413" s="2">
        <v>2125</v>
      </c>
      <c r="DC1413" s="2">
        <v>69.22</v>
      </c>
      <c r="DD1413" s="2">
        <v>11540</v>
      </c>
      <c r="DE1413">
        <v>253</v>
      </c>
      <c r="DF1413">
        <v>160</v>
      </c>
      <c r="DG1413">
        <v>13.84</v>
      </c>
      <c r="DH1413">
        <v>11.08</v>
      </c>
      <c r="DI1413" s="2">
        <v>11.08</v>
      </c>
      <c r="DJ1413">
        <v>0.86</v>
      </c>
      <c r="DK1413">
        <v>0.94136607828089025</v>
      </c>
      <c r="DL1413">
        <v>0</v>
      </c>
      <c r="DM1413">
        <v>0</v>
      </c>
      <c r="DN1413">
        <v>112.4</v>
      </c>
      <c r="DO1413">
        <v>0.22600000000000001</v>
      </c>
      <c r="DP1413">
        <v>15341.98</v>
      </c>
      <c r="DQ1413" s="2">
        <v>0</v>
      </c>
      <c r="DR1413" s="2">
        <v>3949.5318743500002</v>
      </c>
      <c r="DS1413">
        <v>7.9926727346949465E-3</v>
      </c>
      <c r="DT1413">
        <v>4.9009709458722197</v>
      </c>
      <c r="DU1413">
        <v>2421785.3870770819</v>
      </c>
      <c r="DV1413">
        <v>0</v>
      </c>
    </row>
    <row r="1414" spans="1:126" x14ac:dyDescent="0.15">
      <c r="A1414" t="s">
        <v>349</v>
      </c>
      <c r="B1414" t="s">
        <v>204</v>
      </c>
      <c r="C1414">
        <v>28</v>
      </c>
      <c r="D1414">
        <v>97</v>
      </c>
      <c r="E1414" t="s">
        <v>2460</v>
      </c>
      <c r="F1414">
        <v>28097</v>
      </c>
      <c r="G1414" t="s">
        <v>6398</v>
      </c>
      <c r="H1414">
        <v>52.8</v>
      </c>
      <c r="I1414">
        <v>45.3</v>
      </c>
      <c r="J1414">
        <v>0.1</v>
      </c>
      <c r="K1414">
        <v>0.4</v>
      </c>
      <c r="L1414">
        <v>0.5</v>
      </c>
      <c r="M1414">
        <v>0.9</v>
      </c>
      <c r="N1414">
        <f t="shared" si="90"/>
        <v>4841.16</v>
      </c>
      <c r="O1414">
        <f t="shared" si="88"/>
        <v>5158.84</v>
      </c>
      <c r="P1414">
        <f t="shared" si="89"/>
        <v>6.1906080000000028</v>
      </c>
      <c r="Q1414" s="4">
        <v>28097</v>
      </c>
      <c r="R1414" s="5">
        <v>33.500714000000002</v>
      </c>
      <c r="S1414" s="5">
        <v>-89.639624999999995</v>
      </c>
      <c r="T1414">
        <v>7</v>
      </c>
      <c r="U1414">
        <v>0.25282496675583438</v>
      </c>
      <c r="V1414">
        <v>10866</v>
      </c>
      <c r="W1414">
        <v>10634</v>
      </c>
      <c r="X1414">
        <v>10464</v>
      </c>
      <c r="Y1414">
        <v>10183</v>
      </c>
      <c r="Z1414">
        <v>4996</v>
      </c>
      <c r="AA1414">
        <v>28083</v>
      </c>
      <c r="AB1414">
        <v>3092.4670000000001</v>
      </c>
      <c r="AC1414">
        <v>30146</v>
      </c>
      <c r="AD1414">
        <v>0</v>
      </c>
      <c r="AE1414">
        <v>0</v>
      </c>
      <c r="AF1414">
        <v>2</v>
      </c>
      <c r="AG1414">
        <v>345</v>
      </c>
      <c r="AH1414">
        <v>5.7971014492753624E-3</v>
      </c>
      <c r="AI1414" s="3">
        <v>97262</v>
      </c>
      <c r="AJ1414" s="3">
        <v>260467.13269718</v>
      </c>
      <c r="AK1414">
        <v>160</v>
      </c>
      <c r="AL1414">
        <v>261056</v>
      </c>
      <c r="AM1414">
        <v>255896</v>
      </c>
      <c r="AN1414">
        <v>22405</v>
      </c>
      <c r="AO1414">
        <v>278301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8</v>
      </c>
      <c r="AV1414">
        <f t="shared" si="91"/>
        <v>8</v>
      </c>
      <c r="AW1414">
        <v>6693</v>
      </c>
      <c r="AX1414">
        <v>0.69</v>
      </c>
      <c r="AY1414">
        <v>104722481.95631599</v>
      </c>
      <c r="AZ1414">
        <v>104722.481956316</v>
      </c>
      <c r="BA1414">
        <v>8581.22690644465</v>
      </c>
      <c r="BB1414">
        <v>1.1653345272212563</v>
      </c>
      <c r="BC1414">
        <v>3399</v>
      </c>
      <c r="BD1414">
        <v>1130</v>
      </c>
      <c r="BE1414">
        <v>2269</v>
      </c>
      <c r="BF1414">
        <v>0.20881649180931344</v>
      </c>
      <c r="BG1414">
        <v>253653</v>
      </c>
      <c r="BH1414">
        <v>24.240538990825687</v>
      </c>
      <c r="BI1414">
        <v>1934</v>
      </c>
      <c r="BJ1414">
        <v>11</v>
      </c>
      <c r="BK1414">
        <v>1</v>
      </c>
      <c r="BL1414">
        <v>2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11129</v>
      </c>
      <c r="BU1414">
        <v>0.71</v>
      </c>
      <c r="BV1414">
        <v>0.66565669999999999</v>
      </c>
      <c r="BW1414">
        <v>50</v>
      </c>
      <c r="BX1414">
        <v>1.3478300000000001</v>
      </c>
      <c r="BY1414">
        <v>1.6371500000000001E-2</v>
      </c>
      <c r="BZ1414">
        <v>10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10327</v>
      </c>
      <c r="CK1414">
        <v>1.3556696039508085</v>
      </c>
      <c r="CL1414">
        <v>0.67979287090558771</v>
      </c>
      <c r="CM1414">
        <v>42</v>
      </c>
      <c r="CN1414">
        <v>-0.26780545305947934</v>
      </c>
      <c r="CO1414">
        <v>865</v>
      </c>
      <c r="CP1414">
        <v>-0.73075813180000004</v>
      </c>
      <c r="CQ1414">
        <v>-0.18436661679999999</v>
      </c>
      <c r="CR1414">
        <v>7582</v>
      </c>
      <c r="CS1414">
        <v>0.75800000000000001</v>
      </c>
      <c r="CT1414">
        <v>8486</v>
      </c>
      <c r="CU1414">
        <v>0.76652926628000007</v>
      </c>
      <c r="CV1414">
        <v>2</v>
      </c>
      <c r="CW1414">
        <v>3</v>
      </c>
      <c r="CX1414">
        <v>6</v>
      </c>
      <c r="CY1414">
        <v>175</v>
      </c>
      <c r="CZ1414">
        <v>464</v>
      </c>
      <c r="DA1414" s="2">
        <v>4008</v>
      </c>
      <c r="DB1414" s="2">
        <v>750</v>
      </c>
      <c r="DC1414" s="2">
        <v>56.86</v>
      </c>
      <c r="DD1414" s="2">
        <v>4866</v>
      </c>
      <c r="DE1414">
        <v>106</v>
      </c>
      <c r="DF1414">
        <v>92</v>
      </c>
      <c r="DG1414">
        <v>28.43</v>
      </c>
      <c r="DH1414">
        <v>28.43</v>
      </c>
      <c r="DI1414" s="2">
        <v>9.48</v>
      </c>
      <c r="DJ1414">
        <v>0.05</v>
      </c>
      <c r="DK1414">
        <v>0.96175279142933523</v>
      </c>
      <c r="DL1414">
        <v>0</v>
      </c>
      <c r="DM1414">
        <v>0</v>
      </c>
      <c r="DN1414">
        <v>74.3</v>
      </c>
      <c r="DO1414">
        <v>0.28600000000000003</v>
      </c>
      <c r="DP1414">
        <v>6803.5700000000006</v>
      </c>
      <c r="DQ1414" s="2">
        <v>0</v>
      </c>
      <c r="DR1414" s="2">
        <v>0</v>
      </c>
      <c r="DS1414">
        <v>0</v>
      </c>
      <c r="DT1414">
        <v>4.3196996420628704</v>
      </c>
      <c r="DU1414">
        <v>1127683.5097583646</v>
      </c>
      <c r="DV1414">
        <v>1</v>
      </c>
    </row>
    <row r="1415" spans="1:126" x14ac:dyDescent="0.15">
      <c r="A1415" t="s">
        <v>349</v>
      </c>
      <c r="B1415" t="s">
        <v>2461</v>
      </c>
      <c r="C1415">
        <v>28</v>
      </c>
      <c r="D1415">
        <v>99</v>
      </c>
      <c r="E1415" t="s">
        <v>2462</v>
      </c>
      <c r="F1415">
        <v>28099</v>
      </c>
      <c r="G1415" t="s">
        <v>6399</v>
      </c>
      <c r="H1415">
        <v>60</v>
      </c>
      <c r="I1415">
        <v>20.8</v>
      </c>
      <c r="J1415">
        <v>16</v>
      </c>
      <c r="K1415">
        <v>0.3</v>
      </c>
      <c r="L1415">
        <v>1.3</v>
      </c>
      <c r="M1415">
        <v>1.6</v>
      </c>
      <c r="N1415">
        <f t="shared" si="90"/>
        <v>4292.9799999999996</v>
      </c>
      <c r="O1415">
        <f t="shared" si="88"/>
        <v>5707.02</v>
      </c>
      <c r="P1415">
        <f t="shared" si="89"/>
        <v>6.8484240000000032</v>
      </c>
      <c r="Q1415" s="4">
        <v>28099</v>
      </c>
      <c r="R1415" s="5">
        <v>32.752518000000002</v>
      </c>
      <c r="S1415" s="5">
        <v>-89.119274000000004</v>
      </c>
      <c r="T1415">
        <v>7</v>
      </c>
      <c r="U1415">
        <v>5.6144006894082769E-2</v>
      </c>
      <c r="V1415">
        <v>29682</v>
      </c>
      <c r="W1415">
        <v>29596</v>
      </c>
      <c r="X1415">
        <v>29553</v>
      </c>
      <c r="Y1415">
        <v>29445</v>
      </c>
      <c r="Z1415">
        <v>14419</v>
      </c>
      <c r="AA1415">
        <v>28085</v>
      </c>
      <c r="AB1415">
        <v>11064.957000000002</v>
      </c>
      <c r="AC1415">
        <v>35645</v>
      </c>
      <c r="AD1415">
        <v>2</v>
      </c>
      <c r="AE1415">
        <v>6.7675024532196388E-5</v>
      </c>
      <c r="AF1415">
        <v>21</v>
      </c>
      <c r="AG1415">
        <v>677</v>
      </c>
      <c r="AH1415">
        <v>3.10192023633678E-2</v>
      </c>
      <c r="AI1415" s="3">
        <v>101370</v>
      </c>
      <c r="AJ1415" s="3">
        <v>364885.40469891502</v>
      </c>
      <c r="AK1415">
        <v>88</v>
      </c>
      <c r="AL1415">
        <v>365881.60000000003</v>
      </c>
      <c r="AM1415">
        <v>300052</v>
      </c>
      <c r="AN1415">
        <v>53548</v>
      </c>
      <c r="AO1415">
        <v>353600</v>
      </c>
      <c r="AP1415">
        <v>3</v>
      </c>
      <c r="AQ1415">
        <v>1</v>
      </c>
      <c r="AR1415">
        <v>4</v>
      </c>
      <c r="AS1415">
        <v>0.13515339910798757</v>
      </c>
      <c r="AT1415">
        <v>3</v>
      </c>
      <c r="AU1415">
        <v>10</v>
      </c>
      <c r="AV1415">
        <f t="shared" si="91"/>
        <v>13</v>
      </c>
      <c r="AW1415">
        <v>18303</v>
      </c>
      <c r="AX1415">
        <v>0.6</v>
      </c>
      <c r="AY1415">
        <v>1315666066.2716501</v>
      </c>
      <c r="AZ1415">
        <v>1315666.0662716501</v>
      </c>
      <c r="BA1415">
        <v>45543.162003744503</v>
      </c>
      <c r="BB1415">
        <v>0.21957193045089429</v>
      </c>
      <c r="BC1415">
        <v>1903</v>
      </c>
      <c r="BD1415">
        <v>11376</v>
      </c>
      <c r="BE1415">
        <v>-9473</v>
      </c>
      <c r="BF1415">
        <v>-0.31914965298834308</v>
      </c>
      <c r="BG1415">
        <v>598061</v>
      </c>
      <c r="BH1415">
        <v>20.236896423374954</v>
      </c>
      <c r="BI1415">
        <v>4433</v>
      </c>
      <c r="BJ1415">
        <v>37</v>
      </c>
      <c r="BK1415">
        <v>2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2</v>
      </c>
      <c r="BR1415">
        <v>1</v>
      </c>
      <c r="BS1415">
        <v>0</v>
      </c>
      <c r="BT1415">
        <v>30302</v>
      </c>
      <c r="BU1415">
        <v>0.69</v>
      </c>
      <c r="BV1415">
        <v>0.52056800000000003</v>
      </c>
      <c r="BW1415">
        <v>87</v>
      </c>
      <c r="BX1415">
        <v>1.4190480000000001</v>
      </c>
      <c r="BY1415">
        <v>-0.89465749999999999</v>
      </c>
      <c r="BZ1415">
        <v>36</v>
      </c>
      <c r="CA1415">
        <v>2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2</v>
      </c>
      <c r="CH1415">
        <v>1</v>
      </c>
      <c r="CI1415">
        <v>0</v>
      </c>
      <c r="CJ1415">
        <v>29457</v>
      </c>
      <c r="CK1415">
        <v>1.4597548969684626</v>
      </c>
      <c r="CL1415">
        <v>0.62309084738092546</v>
      </c>
      <c r="CM1415">
        <v>69</v>
      </c>
      <c r="CN1415">
        <v>-0.69883797645336421</v>
      </c>
      <c r="CO1415">
        <v>2009.9999999999998</v>
      </c>
      <c r="CP1415">
        <v>-0.28110998999999998</v>
      </c>
      <c r="CQ1415">
        <v>-2.5198270700000001E-2</v>
      </c>
      <c r="CR1415">
        <v>24013</v>
      </c>
      <c r="CS1415">
        <v>0.81599999999999995</v>
      </c>
      <c r="CT1415">
        <v>22647</v>
      </c>
      <c r="CU1415">
        <v>0.71765337789000005</v>
      </c>
      <c r="CV1415">
        <v>14</v>
      </c>
      <c r="CW1415">
        <v>17</v>
      </c>
      <c r="CX1415">
        <v>19</v>
      </c>
      <c r="CY1415">
        <v>521</v>
      </c>
      <c r="CZ1415">
        <v>987</v>
      </c>
      <c r="DA1415" s="2">
        <v>16273</v>
      </c>
      <c r="DB1415" s="2">
        <v>1775</v>
      </c>
      <c r="DC1415" s="2">
        <v>50.84</v>
      </c>
      <c r="DD1415" s="2">
        <v>11999</v>
      </c>
      <c r="DE1415">
        <v>290</v>
      </c>
      <c r="DF1415">
        <v>55</v>
      </c>
      <c r="DG1415">
        <v>16.95</v>
      </c>
      <c r="DH1415">
        <v>3.39</v>
      </c>
      <c r="DI1415" s="2">
        <v>10.17</v>
      </c>
      <c r="DJ1415">
        <v>0.61</v>
      </c>
      <c r="DK1415">
        <v>0.98510407418368351</v>
      </c>
      <c r="DL1415">
        <v>0</v>
      </c>
      <c r="DM1415">
        <v>0</v>
      </c>
      <c r="DN1415">
        <v>27.5</v>
      </c>
      <c r="DO1415">
        <v>7.5999999999999998E-2</v>
      </c>
      <c r="DP1415">
        <v>3251.25</v>
      </c>
      <c r="DQ1415" s="2">
        <v>0</v>
      </c>
      <c r="DR1415" s="2">
        <v>61.86695477</v>
      </c>
      <c r="DS1415">
        <v>1.6908830003640522E-4</v>
      </c>
      <c r="DT1415">
        <v>2.17696781928941</v>
      </c>
      <c r="DU1415">
        <v>796512.46887012024</v>
      </c>
      <c r="DV1415">
        <v>1</v>
      </c>
    </row>
    <row r="1416" spans="1:126" x14ac:dyDescent="0.15">
      <c r="A1416" t="s">
        <v>349</v>
      </c>
      <c r="B1416" t="s">
        <v>355</v>
      </c>
      <c r="C1416">
        <v>28</v>
      </c>
      <c r="D1416">
        <v>101</v>
      </c>
      <c r="E1416" t="s">
        <v>2463</v>
      </c>
      <c r="F1416">
        <v>28101</v>
      </c>
      <c r="G1416" t="s">
        <v>6400</v>
      </c>
      <c r="H1416">
        <v>62.6</v>
      </c>
      <c r="I1416">
        <v>30.1</v>
      </c>
      <c r="J1416">
        <v>4.9000000000000004</v>
      </c>
      <c r="K1416">
        <v>0.2</v>
      </c>
      <c r="L1416">
        <v>0.8</v>
      </c>
      <c r="M1416">
        <v>1.3</v>
      </c>
      <c r="N1416">
        <f t="shared" si="90"/>
        <v>4851.1500000000005</v>
      </c>
      <c r="O1416">
        <f t="shared" si="88"/>
        <v>5148.8499999999995</v>
      </c>
      <c r="P1416">
        <f t="shared" si="89"/>
        <v>6.1786200000000013</v>
      </c>
      <c r="Q1416" s="4">
        <v>28101</v>
      </c>
      <c r="R1416" s="5">
        <v>32.401969999999999</v>
      </c>
      <c r="S1416" s="5">
        <v>-89.118412000000006</v>
      </c>
      <c r="T1416">
        <v>7</v>
      </c>
      <c r="U1416">
        <v>8.5481939837375537E-2</v>
      </c>
      <c r="V1416">
        <v>21687</v>
      </c>
      <c r="W1416">
        <v>21671</v>
      </c>
      <c r="X1416">
        <v>21663</v>
      </c>
      <c r="Y1416">
        <v>21479</v>
      </c>
      <c r="Z1416">
        <v>10463</v>
      </c>
      <c r="AA1416">
        <v>28087</v>
      </c>
      <c r="AB1416">
        <v>7618.7630000000008</v>
      </c>
      <c r="AC1416">
        <v>37045</v>
      </c>
      <c r="AD1416">
        <v>0</v>
      </c>
      <c r="AE1416">
        <v>0</v>
      </c>
      <c r="AF1416">
        <v>13</v>
      </c>
      <c r="AG1416">
        <v>562</v>
      </c>
      <c r="AH1416">
        <v>2.3131672597864767E-2</v>
      </c>
      <c r="AI1416" s="3">
        <v>109054</v>
      </c>
      <c r="AJ1416" s="3">
        <v>369826.42139059503</v>
      </c>
      <c r="AK1416">
        <v>104</v>
      </c>
      <c r="AL1416">
        <v>370956.79999999999</v>
      </c>
      <c r="AM1416">
        <v>320297</v>
      </c>
      <c r="AN1416">
        <v>36986</v>
      </c>
      <c r="AO1416">
        <v>357283</v>
      </c>
      <c r="AP1416">
        <v>3</v>
      </c>
      <c r="AQ1416">
        <v>0</v>
      </c>
      <c r="AR1416">
        <v>3</v>
      </c>
      <c r="AS1416">
        <v>0.13843385169120023</v>
      </c>
      <c r="AT1416">
        <v>2</v>
      </c>
      <c r="AU1416">
        <v>13</v>
      </c>
      <c r="AV1416">
        <f t="shared" si="91"/>
        <v>15</v>
      </c>
      <c r="AW1416">
        <v>7087</v>
      </c>
      <c r="AX1416">
        <v>0.33999999999999997</v>
      </c>
      <c r="AY1416">
        <v>228870856.20260099</v>
      </c>
      <c r="AZ1416">
        <v>228870.85620260099</v>
      </c>
      <c r="BA1416">
        <v>10601.0796238892</v>
      </c>
      <c r="BB1416">
        <v>0.94330015005880286</v>
      </c>
      <c r="BC1416">
        <v>3746</v>
      </c>
      <c r="BD1416">
        <v>2656</v>
      </c>
      <c r="BE1416">
        <v>1090</v>
      </c>
      <c r="BF1416">
        <v>5.0260524738322494E-2</v>
      </c>
      <c r="BG1416">
        <v>330549</v>
      </c>
      <c r="BH1416">
        <v>15.258689932142362</v>
      </c>
      <c r="BI1416">
        <v>3375</v>
      </c>
      <c r="BJ1416">
        <v>26</v>
      </c>
      <c r="BK1416">
        <v>1</v>
      </c>
      <c r="BL1416">
        <v>2</v>
      </c>
      <c r="BM1416">
        <v>1</v>
      </c>
      <c r="BN1416">
        <v>0</v>
      </c>
      <c r="BO1416">
        <v>0</v>
      </c>
      <c r="BP1416">
        <v>0</v>
      </c>
      <c r="BQ1416">
        <v>1</v>
      </c>
      <c r="BR1416">
        <v>4</v>
      </c>
      <c r="BS1416">
        <v>0</v>
      </c>
      <c r="BT1416">
        <v>22568</v>
      </c>
      <c r="BU1416">
        <v>0.69</v>
      </c>
      <c r="BV1416">
        <v>0.59608050000000001</v>
      </c>
      <c r="BW1416">
        <v>68</v>
      </c>
      <c r="BX1416">
        <v>1.5508690000000001</v>
      </c>
      <c r="BY1416">
        <v>-0.38179980000000002</v>
      </c>
      <c r="BZ1416">
        <v>26</v>
      </c>
      <c r="CA1416">
        <v>0</v>
      </c>
      <c r="CB1416">
        <v>2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4</v>
      </c>
      <c r="CI1416">
        <v>0</v>
      </c>
      <c r="CJ1416">
        <v>21816</v>
      </c>
      <c r="CK1416">
        <v>1.5126512651265125</v>
      </c>
      <c r="CL1416">
        <v>0.65301896874165111</v>
      </c>
      <c r="CM1416">
        <v>56</v>
      </c>
      <c r="CN1416">
        <v>-0.48897460030912848</v>
      </c>
      <c r="CO1416">
        <v>1848</v>
      </c>
      <c r="CP1416">
        <v>0.29326243899999999</v>
      </c>
      <c r="CQ1416">
        <v>0.25795401299999998</v>
      </c>
      <c r="CR1416">
        <v>17637</v>
      </c>
      <c r="CS1416">
        <v>0.81</v>
      </c>
      <c r="CT1416">
        <v>16829</v>
      </c>
      <c r="CU1416">
        <v>0.76457272212999994</v>
      </c>
      <c r="CV1416">
        <v>4</v>
      </c>
      <c r="CW1416">
        <v>4</v>
      </c>
      <c r="CX1416">
        <v>6</v>
      </c>
      <c r="CY1416">
        <v>401</v>
      </c>
      <c r="CZ1416">
        <v>829</v>
      </c>
      <c r="DA1416" s="2">
        <v>8687</v>
      </c>
      <c r="DB1416" s="2">
        <v>1485</v>
      </c>
      <c r="DC1416" s="2">
        <v>69.16</v>
      </c>
      <c r="DD1416" s="2">
        <v>7972</v>
      </c>
      <c r="DE1416">
        <v>236</v>
      </c>
      <c r="DF1416">
        <v>69</v>
      </c>
      <c r="DG1416">
        <v>9.2200000000000006</v>
      </c>
      <c r="DH1416">
        <v>13.83</v>
      </c>
      <c r="DI1416" s="2">
        <v>9.2200000000000006</v>
      </c>
      <c r="DJ1416">
        <v>0.34</v>
      </c>
      <c r="DK1416">
        <v>0.99246244979551412</v>
      </c>
      <c r="DL1416">
        <v>0</v>
      </c>
      <c r="DM1416">
        <v>0</v>
      </c>
      <c r="DN1416">
        <v>33.200000000000003</v>
      </c>
      <c r="DO1416">
        <v>8.6999999999999994E-2</v>
      </c>
      <c r="DP1416">
        <v>5840.9500000000007</v>
      </c>
      <c r="DQ1416" s="2">
        <v>3343</v>
      </c>
      <c r="DR1416" s="2">
        <v>0</v>
      </c>
      <c r="DS1416">
        <v>0</v>
      </c>
      <c r="DT1416">
        <v>3.3992735670890002</v>
      </c>
      <c r="DU1416">
        <v>1260983.6447719207</v>
      </c>
      <c r="DV1416">
        <v>1</v>
      </c>
    </row>
    <row r="1417" spans="1:126" x14ac:dyDescent="0.15">
      <c r="A1417" t="s">
        <v>349</v>
      </c>
      <c r="B1417" t="s">
        <v>2464</v>
      </c>
      <c r="C1417">
        <v>28</v>
      </c>
      <c r="D1417">
        <v>103</v>
      </c>
      <c r="E1417" t="s">
        <v>2465</v>
      </c>
      <c r="F1417">
        <v>28103</v>
      </c>
      <c r="G1417" t="s">
        <v>6401</v>
      </c>
      <c r="H1417">
        <v>27</v>
      </c>
      <c r="I1417">
        <v>71.5</v>
      </c>
      <c r="J1417">
        <v>0.2</v>
      </c>
      <c r="K1417">
        <v>0.2</v>
      </c>
      <c r="L1417">
        <v>0.4</v>
      </c>
      <c r="M1417">
        <v>0.8</v>
      </c>
      <c r="N1417">
        <f t="shared" si="90"/>
        <v>5842.13</v>
      </c>
      <c r="O1417">
        <f t="shared" si="88"/>
        <v>4157.87</v>
      </c>
      <c r="P1417">
        <f t="shared" si="89"/>
        <v>4.9894440000000015</v>
      </c>
      <c r="Q1417" s="4">
        <v>28103</v>
      </c>
      <c r="R1417" s="5">
        <v>33.106507999999998</v>
      </c>
      <c r="S1417" s="5">
        <v>-88.566004000000007</v>
      </c>
      <c r="T1417">
        <v>7</v>
      </c>
      <c r="U1417">
        <v>0.20610511648105298</v>
      </c>
      <c r="V1417">
        <v>11511</v>
      </c>
      <c r="W1417">
        <v>11240</v>
      </c>
      <c r="X1417">
        <v>11143</v>
      </c>
      <c r="Y1417">
        <v>10939</v>
      </c>
      <c r="Z1417">
        <v>5611</v>
      </c>
      <c r="AA1417">
        <v>28089</v>
      </c>
      <c r="AB1417">
        <v>3698.7089999999998</v>
      </c>
      <c r="AC1417">
        <v>26677</v>
      </c>
      <c r="AD1417">
        <v>1</v>
      </c>
      <c r="AE1417">
        <v>8.9742439199497445E-5</v>
      </c>
      <c r="AF1417">
        <v>14</v>
      </c>
      <c r="AG1417">
        <v>565</v>
      </c>
      <c r="AH1417">
        <v>2.4778761061946902E-2</v>
      </c>
      <c r="AI1417" s="3">
        <v>213181</v>
      </c>
      <c r="AJ1417" s="3">
        <v>444900.66131319001</v>
      </c>
      <c r="AK1417">
        <v>164</v>
      </c>
      <c r="AL1417">
        <v>448057.60000000003</v>
      </c>
      <c r="AM1417">
        <v>353421</v>
      </c>
      <c r="AN1417">
        <v>83098</v>
      </c>
      <c r="AO1417">
        <v>436519</v>
      </c>
      <c r="AP1417">
        <v>2</v>
      </c>
      <c r="AQ1417">
        <v>1</v>
      </c>
      <c r="AR1417">
        <v>3</v>
      </c>
      <c r="AS1417">
        <v>0.2669039145907473</v>
      </c>
      <c r="AT1417">
        <v>3</v>
      </c>
      <c r="AU1417">
        <v>13</v>
      </c>
      <c r="AV1417">
        <f t="shared" si="91"/>
        <v>16</v>
      </c>
      <c r="AW1417">
        <v>0</v>
      </c>
      <c r="AX1417">
        <v>0</v>
      </c>
      <c r="AY1417">
        <v>480609605.42540699</v>
      </c>
      <c r="AZ1417">
        <v>480609.605425407</v>
      </c>
      <c r="BA1417">
        <v>38012.937335138202</v>
      </c>
      <c r="BB1417">
        <v>0.26306833149555775</v>
      </c>
      <c r="BC1417">
        <v>3943</v>
      </c>
      <c r="BD1417">
        <v>0</v>
      </c>
      <c r="BE1417">
        <v>3943</v>
      </c>
      <c r="BF1417">
        <v>0.34254191642776477</v>
      </c>
      <c r="BG1417">
        <v>164639</v>
      </c>
      <c r="BH1417">
        <v>14.775105447366059</v>
      </c>
      <c r="BI1417">
        <v>1656</v>
      </c>
      <c r="BJ1417">
        <v>9</v>
      </c>
      <c r="BK1417">
        <v>2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11631</v>
      </c>
      <c r="BU1417">
        <v>0.66</v>
      </c>
      <c r="BV1417">
        <v>0.76723339999999995</v>
      </c>
      <c r="BW1417">
        <v>51</v>
      </c>
      <c r="BX1417">
        <v>0.94574840000000004</v>
      </c>
      <c r="BY1417">
        <v>0.23467370000000001</v>
      </c>
      <c r="BZ1417">
        <v>12</v>
      </c>
      <c r="CA1417">
        <v>2</v>
      </c>
      <c r="CB1417">
        <v>2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11121</v>
      </c>
      <c r="CK1417">
        <v>1.5286395108353565</v>
      </c>
      <c r="CL1417">
        <v>0.63846702680664558</v>
      </c>
      <c r="CM1417">
        <v>50</v>
      </c>
      <c r="CN1417">
        <v>-0.19078488740385072</v>
      </c>
      <c r="CO1417">
        <v>807.00000000000011</v>
      </c>
      <c r="CP1417">
        <v>0.28040353200000001</v>
      </c>
      <c r="CQ1417">
        <v>-0.49669789269999998</v>
      </c>
      <c r="CR1417">
        <v>7563</v>
      </c>
      <c r="CS1417">
        <v>0.69</v>
      </c>
      <c r="CT1417">
        <v>8495</v>
      </c>
      <c r="CU1417">
        <v>0.71136257944999992</v>
      </c>
      <c r="CV1417">
        <v>12</v>
      </c>
      <c r="CW1417">
        <v>2</v>
      </c>
      <c r="CX1417">
        <v>1</v>
      </c>
      <c r="CY1417">
        <v>397</v>
      </c>
      <c r="CZ1417">
        <v>786</v>
      </c>
      <c r="DA1417" s="2">
        <v>4984</v>
      </c>
      <c r="DB1417" s="2">
        <v>290</v>
      </c>
      <c r="DC1417" s="2">
        <v>36.07</v>
      </c>
      <c r="DD1417" s="2">
        <v>8045</v>
      </c>
      <c r="DE1417">
        <v>206</v>
      </c>
      <c r="DF1417">
        <v>161</v>
      </c>
      <c r="DH1417">
        <v>18.04</v>
      </c>
      <c r="DI1417" s="2">
        <v>9.02</v>
      </c>
      <c r="DJ1417">
        <v>0.39</v>
      </c>
      <c r="DK1417">
        <v>0.94518273204460057</v>
      </c>
      <c r="DL1417">
        <v>0</v>
      </c>
      <c r="DN1417">
        <v>310.7</v>
      </c>
      <c r="DO1417">
        <v>0.69900000000000007</v>
      </c>
      <c r="DP1417">
        <v>24401.18</v>
      </c>
      <c r="DQ1417" s="2">
        <v>0</v>
      </c>
      <c r="DR1417" s="2">
        <v>0</v>
      </c>
      <c r="DS1417">
        <v>0</v>
      </c>
      <c r="DT1417">
        <v>4.2959222309243597</v>
      </c>
      <c r="DU1417">
        <v>1924820.6045746144</v>
      </c>
      <c r="DV1417">
        <v>0</v>
      </c>
    </row>
    <row r="1418" spans="1:126" x14ac:dyDescent="0.15">
      <c r="A1418" t="s">
        <v>349</v>
      </c>
      <c r="B1418" t="s">
        <v>2466</v>
      </c>
      <c r="C1418">
        <v>28</v>
      </c>
      <c r="D1418">
        <v>105</v>
      </c>
      <c r="E1418" t="s">
        <v>2467</v>
      </c>
      <c r="F1418">
        <v>28105</v>
      </c>
      <c r="G1418" t="s">
        <v>6402</v>
      </c>
      <c r="H1418">
        <v>58.4</v>
      </c>
      <c r="I1418">
        <v>36.4</v>
      </c>
      <c r="J1418">
        <v>0.2</v>
      </c>
      <c r="K1418">
        <v>2.4</v>
      </c>
      <c r="L1418">
        <v>1.2</v>
      </c>
      <c r="M1418">
        <v>1.4</v>
      </c>
      <c r="N1418">
        <f t="shared" si="90"/>
        <v>4744.7199999999993</v>
      </c>
      <c r="O1418">
        <f t="shared" si="88"/>
        <v>5255.2800000000007</v>
      </c>
      <c r="P1418">
        <f t="shared" si="89"/>
        <v>6.3063360000000035</v>
      </c>
      <c r="Q1418" s="4">
        <v>28105</v>
      </c>
      <c r="R1418" s="5">
        <v>33.422313000000003</v>
      </c>
      <c r="S1418" s="5">
        <v>-88.876150999999993</v>
      </c>
      <c r="T1418">
        <v>5</v>
      </c>
      <c r="U1418">
        <v>7.6795895709132408E-2</v>
      </c>
      <c r="V1418">
        <v>47486</v>
      </c>
      <c r="W1418">
        <v>48639</v>
      </c>
      <c r="X1418">
        <v>49048</v>
      </c>
      <c r="Y1418">
        <v>49480</v>
      </c>
      <c r="Z1418">
        <v>19635</v>
      </c>
      <c r="AA1418">
        <v>28091</v>
      </c>
      <c r="AB1418">
        <v>14419.604000000001</v>
      </c>
      <c r="AC1418">
        <v>32485</v>
      </c>
      <c r="AD1418">
        <v>2</v>
      </c>
      <c r="AE1418">
        <v>4.0776382319360629E-5</v>
      </c>
      <c r="AF1418">
        <v>20</v>
      </c>
      <c r="AG1418">
        <v>402</v>
      </c>
      <c r="AH1418">
        <v>4.975124378109453E-2</v>
      </c>
      <c r="AI1418" s="3">
        <v>104674</v>
      </c>
      <c r="AJ1418" s="3">
        <v>293252.03938375501</v>
      </c>
      <c r="AK1418">
        <v>94</v>
      </c>
      <c r="AL1418">
        <v>295641.59999999998</v>
      </c>
      <c r="AM1418">
        <v>132948</v>
      </c>
      <c r="AN1418">
        <v>22529</v>
      </c>
      <c r="AO1418">
        <v>155477</v>
      </c>
      <c r="AP1418">
        <v>2</v>
      </c>
      <c r="AQ1418">
        <v>0</v>
      </c>
      <c r="AR1418">
        <v>2</v>
      </c>
      <c r="AS1418">
        <v>4.1119266432286847E-2</v>
      </c>
      <c r="AT1418">
        <v>3</v>
      </c>
      <c r="AU1418">
        <v>24</v>
      </c>
      <c r="AV1418">
        <f t="shared" si="91"/>
        <v>27</v>
      </c>
      <c r="AW1418">
        <v>37945</v>
      </c>
      <c r="AX1418">
        <v>0.74</v>
      </c>
      <c r="AY1418">
        <v>239455043.32008699</v>
      </c>
      <c r="AZ1418">
        <v>239455.04332008699</v>
      </c>
      <c r="BA1418">
        <v>5602.10020173258</v>
      </c>
      <c r="BB1418">
        <v>1.7850448295993111</v>
      </c>
      <c r="BC1418">
        <v>24477</v>
      </c>
      <c r="BD1418">
        <v>43436</v>
      </c>
      <c r="BE1418">
        <v>-18959</v>
      </c>
      <c r="BF1418">
        <v>-0.39925451712083559</v>
      </c>
      <c r="BG1418">
        <v>879907</v>
      </c>
      <c r="BH1418">
        <v>17.939712118740825</v>
      </c>
      <c r="BI1418">
        <v>4278</v>
      </c>
      <c r="BJ1418">
        <v>39</v>
      </c>
      <c r="BK1418">
        <v>5</v>
      </c>
      <c r="BL1418">
        <v>3</v>
      </c>
      <c r="BM1418">
        <v>0</v>
      </c>
      <c r="BN1418">
        <v>4</v>
      </c>
      <c r="BO1418">
        <v>0</v>
      </c>
      <c r="BP1418">
        <v>1</v>
      </c>
      <c r="BQ1418">
        <v>4</v>
      </c>
      <c r="BR1418">
        <v>1</v>
      </c>
      <c r="BS1418">
        <v>0</v>
      </c>
      <c r="BT1418">
        <v>44544</v>
      </c>
      <c r="BU1418">
        <v>0.68</v>
      </c>
      <c r="BV1418">
        <v>0.5376824</v>
      </c>
      <c r="BW1418">
        <v>261</v>
      </c>
      <c r="BX1418">
        <v>1.2796339999999999</v>
      </c>
      <c r="BY1418">
        <v>-0.4726899</v>
      </c>
      <c r="BZ1418">
        <v>43</v>
      </c>
      <c r="CA1418">
        <v>4</v>
      </c>
      <c r="CB1418">
        <v>3</v>
      </c>
      <c r="CC1418">
        <v>0</v>
      </c>
      <c r="CD1418">
        <v>4</v>
      </c>
      <c r="CE1418">
        <v>0</v>
      </c>
      <c r="CF1418">
        <v>1</v>
      </c>
      <c r="CG1418">
        <v>4</v>
      </c>
      <c r="CH1418">
        <v>1</v>
      </c>
      <c r="CI1418">
        <v>1</v>
      </c>
      <c r="CJ1418">
        <v>49343</v>
      </c>
      <c r="CK1418">
        <v>1.2362442494376102</v>
      </c>
      <c r="CL1418">
        <v>0.64514635709707291</v>
      </c>
      <c r="CM1418">
        <v>201</v>
      </c>
      <c r="CN1418">
        <v>-0.50593325696724856</v>
      </c>
      <c r="CO1418">
        <v>8803</v>
      </c>
      <c r="CP1418">
        <v>1.1638069440000001</v>
      </c>
      <c r="CQ1418">
        <v>1.0377801390000001</v>
      </c>
      <c r="CR1418">
        <v>37670</v>
      </c>
      <c r="CS1418">
        <v>0.75099999999999989</v>
      </c>
      <c r="CT1418">
        <v>38654</v>
      </c>
      <c r="CU1418">
        <v>0.78112259874000001</v>
      </c>
      <c r="CV1418">
        <v>79</v>
      </c>
      <c r="CW1418">
        <v>17</v>
      </c>
      <c r="CX1418">
        <v>21</v>
      </c>
      <c r="CY1418">
        <v>332</v>
      </c>
      <c r="CZ1418">
        <v>594</v>
      </c>
      <c r="DA1418" s="2">
        <v>28835</v>
      </c>
      <c r="DB1418" s="2">
        <v>5960</v>
      </c>
      <c r="DC1418" s="2">
        <v>97.87</v>
      </c>
      <c r="DD1418" s="2">
        <v>20453</v>
      </c>
      <c r="DE1418">
        <v>181</v>
      </c>
      <c r="DF1418">
        <v>126</v>
      </c>
      <c r="DG1418">
        <v>36.700000000000003</v>
      </c>
      <c r="DH1418">
        <v>6.12</v>
      </c>
      <c r="DI1418" s="2">
        <v>8.16</v>
      </c>
      <c r="DJ1418">
        <v>-0.62</v>
      </c>
      <c r="DK1418">
        <v>0.98553604524523764</v>
      </c>
      <c r="DL1418">
        <v>0</v>
      </c>
      <c r="DM1418">
        <v>0</v>
      </c>
      <c r="DN1418">
        <v>162.69999999999999</v>
      </c>
      <c r="DO1418">
        <v>0.55500000000000005</v>
      </c>
      <c r="DP1418">
        <v>11024.17</v>
      </c>
      <c r="DQ1418" s="2">
        <v>117</v>
      </c>
      <c r="DR1418" s="2">
        <v>73.713401899999994</v>
      </c>
      <c r="DS1418">
        <v>2.4933350081416148E-4</v>
      </c>
      <c r="DT1418">
        <v>2.5914891266742202</v>
      </c>
      <c r="DU1418">
        <v>766151.99179256905</v>
      </c>
      <c r="DV1418">
        <v>0</v>
      </c>
    </row>
    <row r="1419" spans="1:126" x14ac:dyDescent="0.15">
      <c r="A1419" t="s">
        <v>349</v>
      </c>
      <c r="B1419" t="s">
        <v>2468</v>
      </c>
      <c r="C1419">
        <v>28</v>
      </c>
      <c r="D1419">
        <v>107</v>
      </c>
      <c r="E1419" t="s">
        <v>2469</v>
      </c>
      <c r="F1419">
        <v>28107</v>
      </c>
      <c r="G1419" t="s">
        <v>6403</v>
      </c>
      <c r="H1419">
        <v>48.9</v>
      </c>
      <c r="I1419">
        <v>48.4</v>
      </c>
      <c r="J1419">
        <v>0.2</v>
      </c>
      <c r="K1419">
        <v>0.2</v>
      </c>
      <c r="L1419">
        <v>0.9</v>
      </c>
      <c r="M1419">
        <v>1.4</v>
      </c>
      <c r="N1419">
        <f t="shared" si="90"/>
        <v>4736.6200000000008</v>
      </c>
      <c r="O1419">
        <f t="shared" si="88"/>
        <v>5263.3799999999992</v>
      </c>
      <c r="P1419">
        <f t="shared" si="89"/>
        <v>6.3160560000000014</v>
      </c>
      <c r="Q1419" s="4">
        <v>28107</v>
      </c>
      <c r="R1419" s="5">
        <v>34.365205000000003</v>
      </c>
      <c r="S1419" s="5">
        <v>-89.963065</v>
      </c>
      <c r="T1419">
        <v>6</v>
      </c>
      <c r="U1419">
        <v>0.10294169128624087</v>
      </c>
      <c r="V1419">
        <v>34675</v>
      </c>
      <c r="W1419">
        <v>34507</v>
      </c>
      <c r="X1419">
        <v>34373</v>
      </c>
      <c r="Y1419">
        <v>34153</v>
      </c>
      <c r="Z1419">
        <v>17430</v>
      </c>
      <c r="AA1419">
        <v>28093</v>
      </c>
      <c r="AB1419">
        <v>11812.952000000001</v>
      </c>
      <c r="AC1419">
        <v>36555</v>
      </c>
      <c r="AD1419">
        <v>1</v>
      </c>
      <c r="AE1419">
        <v>2.9092601751374626E-5</v>
      </c>
      <c r="AF1419">
        <v>18</v>
      </c>
      <c r="AG1419">
        <v>745</v>
      </c>
      <c r="AH1419">
        <v>2.4161073825503355E-2</v>
      </c>
      <c r="AI1419" s="3">
        <v>272752</v>
      </c>
      <c r="AJ1419" s="3">
        <v>438491.57083574502</v>
      </c>
      <c r="AK1419">
        <v>149</v>
      </c>
      <c r="AL1419">
        <v>451321.60000000003</v>
      </c>
      <c r="AM1419">
        <v>146057</v>
      </c>
      <c r="AN1419">
        <v>65273</v>
      </c>
      <c r="AO1419">
        <v>211330</v>
      </c>
      <c r="AP1419">
        <v>2</v>
      </c>
      <c r="AQ1419">
        <v>0</v>
      </c>
      <c r="AR1419">
        <v>2</v>
      </c>
      <c r="AS1419">
        <v>5.7959254643985283E-2</v>
      </c>
      <c r="AT1419">
        <v>2</v>
      </c>
      <c r="AU1419">
        <v>27</v>
      </c>
      <c r="AV1419">
        <f t="shared" si="91"/>
        <v>29</v>
      </c>
      <c r="AW1419">
        <v>18182</v>
      </c>
      <c r="AX1419">
        <v>0.52</v>
      </c>
      <c r="AY1419">
        <v>246474163.45735201</v>
      </c>
      <c r="AZ1419">
        <v>246474.163457352</v>
      </c>
      <c r="BA1419">
        <v>7229.28512721278</v>
      </c>
      <c r="BB1419">
        <v>1.383262635797498</v>
      </c>
      <c r="BC1419">
        <v>13224</v>
      </c>
      <c r="BD1419">
        <v>11536</v>
      </c>
      <c r="BE1419">
        <v>1688</v>
      </c>
      <c r="BF1419">
        <v>4.8680605623648163E-2</v>
      </c>
      <c r="BG1419">
        <v>453767</v>
      </c>
      <c r="BH1419">
        <v>13.20126261891601</v>
      </c>
      <c r="BI1419">
        <v>4520</v>
      </c>
      <c r="BJ1419">
        <v>33</v>
      </c>
      <c r="BK1419">
        <v>1</v>
      </c>
      <c r="BL1419">
        <v>3</v>
      </c>
      <c r="BM1419">
        <v>0</v>
      </c>
      <c r="BN1419">
        <v>0</v>
      </c>
      <c r="BO1419">
        <v>0</v>
      </c>
      <c r="BP1419">
        <v>0</v>
      </c>
      <c r="BQ1419">
        <v>2</v>
      </c>
      <c r="BR1419">
        <v>2</v>
      </c>
      <c r="BS1419">
        <v>0</v>
      </c>
      <c r="BT1419">
        <v>35245</v>
      </c>
      <c r="BU1419">
        <v>0.61</v>
      </c>
      <c r="BV1419">
        <v>0.63450839999999997</v>
      </c>
      <c r="BW1419">
        <v>157</v>
      </c>
      <c r="BX1419">
        <v>1.163286</v>
      </c>
      <c r="BY1419">
        <v>-0.2276463</v>
      </c>
      <c r="BZ1419">
        <v>35</v>
      </c>
      <c r="CA1419">
        <v>1</v>
      </c>
      <c r="CB1419">
        <v>3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3</v>
      </c>
      <c r="CI1419">
        <v>0</v>
      </c>
      <c r="CJ1419">
        <v>34378</v>
      </c>
      <c r="CK1419">
        <v>1.2507999301879107</v>
      </c>
      <c r="CL1419">
        <v>0.59516819355523332</v>
      </c>
      <c r="CM1419">
        <v>122</v>
      </c>
      <c r="CN1419">
        <v>-0.76525938169766783</v>
      </c>
      <c r="CO1419">
        <v>2681</v>
      </c>
      <c r="CP1419">
        <v>-0.2675934224</v>
      </c>
      <c r="CQ1419">
        <v>-0.22154455049999999</v>
      </c>
      <c r="CR1419">
        <v>25767</v>
      </c>
      <c r="CS1419">
        <v>0.75700000000000001</v>
      </c>
      <c r="CT1419">
        <v>27359</v>
      </c>
      <c r="CU1419">
        <v>0.76433770014999991</v>
      </c>
      <c r="CV1419">
        <v>17</v>
      </c>
      <c r="CW1419">
        <v>9</v>
      </c>
      <c r="CX1419">
        <v>8</v>
      </c>
      <c r="CY1419">
        <v>529</v>
      </c>
      <c r="CZ1419">
        <v>1010</v>
      </c>
      <c r="DA1419" s="2">
        <v>16725</v>
      </c>
      <c r="DB1419" s="2">
        <v>2035</v>
      </c>
      <c r="DC1419" s="2">
        <v>63.95</v>
      </c>
      <c r="DD1419" s="2">
        <v>17599</v>
      </c>
      <c r="DE1419">
        <v>234</v>
      </c>
      <c r="DF1419">
        <v>151</v>
      </c>
      <c r="DG1419">
        <v>5.81</v>
      </c>
      <c r="DH1419">
        <v>11.63</v>
      </c>
      <c r="DI1419" s="2">
        <v>2.91</v>
      </c>
      <c r="DJ1419">
        <v>-0.06</v>
      </c>
      <c r="DK1419">
        <v>0.88229600516219864</v>
      </c>
      <c r="DL1419">
        <v>0</v>
      </c>
      <c r="DN1419">
        <v>137.6</v>
      </c>
      <c r="DO1419">
        <v>0.28699999999999998</v>
      </c>
      <c r="DP1419">
        <v>42266.54</v>
      </c>
      <c r="DQ1419" s="2">
        <v>0</v>
      </c>
      <c r="DR1419" s="2">
        <v>3955.3872320599999</v>
      </c>
      <c r="DS1419">
        <v>8.7640058434460041E-3</v>
      </c>
      <c r="DT1419">
        <v>5.7631064734699402</v>
      </c>
      <c r="DU1419">
        <v>2601014.4345768113</v>
      </c>
      <c r="DV1419">
        <v>0</v>
      </c>
    </row>
    <row r="1420" spans="1:126" x14ac:dyDescent="0.15">
      <c r="A1420" t="s">
        <v>349</v>
      </c>
      <c r="B1420" t="s">
        <v>2470</v>
      </c>
      <c r="C1420">
        <v>28</v>
      </c>
      <c r="D1420">
        <v>109</v>
      </c>
      <c r="E1420" t="s">
        <v>2471</v>
      </c>
      <c r="F1420">
        <v>28109</v>
      </c>
      <c r="G1420" t="s">
        <v>6404</v>
      </c>
      <c r="H1420">
        <v>82.2</v>
      </c>
      <c r="I1420">
        <v>12.3</v>
      </c>
      <c r="J1420">
        <v>0.5</v>
      </c>
      <c r="K1420">
        <v>0.4</v>
      </c>
      <c r="L1420">
        <v>1.7</v>
      </c>
      <c r="M1420">
        <v>2.9</v>
      </c>
      <c r="N1420">
        <f t="shared" si="90"/>
        <v>6919.84</v>
      </c>
      <c r="O1420">
        <f t="shared" si="88"/>
        <v>3080.16</v>
      </c>
      <c r="P1420">
        <f t="shared" si="89"/>
        <v>3.6961920000000013</v>
      </c>
      <c r="Q1420" s="4">
        <v>28109</v>
      </c>
      <c r="R1420" s="5">
        <v>30.774792999999999</v>
      </c>
      <c r="S1420" s="5">
        <v>-89.586904000000004</v>
      </c>
      <c r="T1420">
        <v>6</v>
      </c>
      <c r="U1420">
        <v>6.9076824573314918E-2</v>
      </c>
      <c r="V1420">
        <v>55886</v>
      </c>
      <c r="W1420">
        <v>55293</v>
      </c>
      <c r="X1420">
        <v>55196</v>
      </c>
      <c r="Y1420">
        <v>54941</v>
      </c>
      <c r="Z1420">
        <v>27655</v>
      </c>
      <c r="AA1420">
        <v>28095</v>
      </c>
      <c r="AB1420">
        <v>18486.613000000001</v>
      </c>
      <c r="AC1420">
        <v>40976</v>
      </c>
      <c r="AD1420">
        <v>1</v>
      </c>
      <c r="AE1420">
        <v>1.8117254873541563E-5</v>
      </c>
      <c r="AF1420">
        <v>50</v>
      </c>
      <c r="AG1420">
        <v>813</v>
      </c>
      <c r="AH1420">
        <v>6.1500615006150061E-2</v>
      </c>
      <c r="AI1420" s="3">
        <v>118315</v>
      </c>
      <c r="AJ1420" s="3">
        <v>518965.89911902003</v>
      </c>
      <c r="AK1420">
        <v>54</v>
      </c>
      <c r="AL1420">
        <v>524147.20000000001</v>
      </c>
      <c r="AM1420">
        <v>204806</v>
      </c>
      <c r="AN1420">
        <v>39542</v>
      </c>
      <c r="AO1420">
        <v>244348</v>
      </c>
      <c r="AP1420">
        <v>6</v>
      </c>
      <c r="AQ1420">
        <v>1</v>
      </c>
      <c r="AR1420">
        <v>7</v>
      </c>
      <c r="AS1420">
        <v>0.126598303582732</v>
      </c>
      <c r="AT1420">
        <v>6</v>
      </c>
      <c r="AU1420">
        <v>36</v>
      </c>
      <c r="AV1420">
        <f t="shared" si="91"/>
        <v>42</v>
      </c>
      <c r="AW1420">
        <v>44694</v>
      </c>
      <c r="AX1420">
        <v>0.72</v>
      </c>
      <c r="AY1420">
        <v>276827335.27335203</v>
      </c>
      <c r="AZ1420">
        <v>276827.33527335204</v>
      </c>
      <c r="BA1420">
        <v>5695.02410019135</v>
      </c>
      <c r="BB1420">
        <v>1.7559188203723324</v>
      </c>
      <c r="BC1420">
        <v>8699</v>
      </c>
      <c r="BD1420">
        <v>19584</v>
      </c>
      <c r="BE1420">
        <v>-10885</v>
      </c>
      <c r="BF1420">
        <v>-0.19477149912321512</v>
      </c>
      <c r="BG1420">
        <v>633978</v>
      </c>
      <c r="BH1420">
        <v>11.485941010218133</v>
      </c>
      <c r="BI1420">
        <v>8248</v>
      </c>
      <c r="BJ1420">
        <v>46</v>
      </c>
      <c r="BK1420">
        <v>1</v>
      </c>
      <c r="BL1420">
        <v>3</v>
      </c>
      <c r="BM1420">
        <v>0</v>
      </c>
      <c r="BN1420">
        <v>0</v>
      </c>
      <c r="BO1420">
        <v>0</v>
      </c>
      <c r="BP1420">
        <v>1</v>
      </c>
      <c r="BQ1420">
        <v>3</v>
      </c>
      <c r="BR1420">
        <v>2</v>
      </c>
      <c r="BS1420">
        <v>0</v>
      </c>
      <c r="BT1420">
        <v>57860</v>
      </c>
      <c r="BU1420">
        <v>0.69</v>
      </c>
      <c r="BV1420">
        <v>0.52485970000000004</v>
      </c>
      <c r="BW1420">
        <v>149</v>
      </c>
      <c r="BX1420">
        <v>0.96785350000000003</v>
      </c>
      <c r="BY1420">
        <v>-1.2757499999999999</v>
      </c>
      <c r="BZ1420">
        <v>45</v>
      </c>
      <c r="CA1420">
        <v>0</v>
      </c>
      <c r="CB1420">
        <v>3</v>
      </c>
      <c r="CC1420">
        <v>0</v>
      </c>
      <c r="CD1420">
        <v>0</v>
      </c>
      <c r="CE1420">
        <v>0</v>
      </c>
      <c r="CF1420">
        <v>1</v>
      </c>
      <c r="CG1420">
        <v>4</v>
      </c>
      <c r="CH1420">
        <v>1</v>
      </c>
      <c r="CI1420">
        <v>0</v>
      </c>
      <c r="CJ1420">
        <v>55298</v>
      </c>
      <c r="CK1420">
        <v>0.97652718000651018</v>
      </c>
      <c r="CL1420">
        <v>0.60754510661563699</v>
      </c>
      <c r="CM1420">
        <v>141</v>
      </c>
      <c r="CN1420">
        <v>-1.160961370387136</v>
      </c>
      <c r="CO1420">
        <v>3905</v>
      </c>
      <c r="CP1420">
        <v>0.103397251</v>
      </c>
      <c r="CQ1420">
        <v>4.5739826999999997E-2</v>
      </c>
      <c r="CR1420">
        <v>45921</v>
      </c>
      <c r="CS1420">
        <v>0.83200000000000007</v>
      </c>
      <c r="CT1420">
        <v>42697</v>
      </c>
      <c r="CU1420">
        <v>0.77225270419000003</v>
      </c>
      <c r="CV1420">
        <v>21</v>
      </c>
      <c r="CW1420">
        <v>11</v>
      </c>
      <c r="CX1420">
        <v>14</v>
      </c>
      <c r="CY1420">
        <v>506</v>
      </c>
      <c r="CZ1420">
        <v>1291</v>
      </c>
      <c r="DA1420" s="2">
        <v>17899</v>
      </c>
      <c r="DB1420" s="2">
        <v>4765</v>
      </c>
      <c r="DC1420" s="2">
        <v>76.260000000000005</v>
      </c>
      <c r="DD1420" s="2">
        <v>8776</v>
      </c>
      <c r="DE1420">
        <v>445</v>
      </c>
      <c r="DF1420">
        <v>49</v>
      </c>
      <c r="DG1420">
        <v>5.45</v>
      </c>
      <c r="DH1420">
        <v>3.63</v>
      </c>
      <c r="DI1420" s="2">
        <v>9.08</v>
      </c>
      <c r="DJ1420">
        <v>-0.91</v>
      </c>
      <c r="DK1420">
        <v>0.97964755102903267</v>
      </c>
      <c r="DL1420">
        <v>4.9200492004920051E-3</v>
      </c>
      <c r="DM1420">
        <v>42</v>
      </c>
      <c r="DN1420">
        <v>106.9</v>
      </c>
      <c r="DO1420">
        <v>0.21199999999999999</v>
      </c>
      <c r="DP1420">
        <v>13862.14</v>
      </c>
      <c r="DQ1420" s="2">
        <v>4036</v>
      </c>
      <c r="DR1420" s="2">
        <v>1005.4593798200001</v>
      </c>
      <c r="DS1420">
        <v>1.7340206675979001E-3</v>
      </c>
      <c r="DT1420">
        <v>2.2525850307339099</v>
      </c>
      <c r="DU1420">
        <v>1180686.1366210929</v>
      </c>
      <c r="DV1420">
        <v>1</v>
      </c>
    </row>
    <row r="1421" spans="1:126" x14ac:dyDescent="0.15">
      <c r="A1421" t="s">
        <v>349</v>
      </c>
      <c r="B1421" t="s">
        <v>208</v>
      </c>
      <c r="C1421">
        <v>28</v>
      </c>
      <c r="D1421">
        <v>111</v>
      </c>
      <c r="E1421" t="s">
        <v>2472</v>
      </c>
      <c r="F1421">
        <v>28111</v>
      </c>
      <c r="G1421" t="s">
        <v>6405</v>
      </c>
      <c r="H1421">
        <v>77.7</v>
      </c>
      <c r="I1421">
        <v>20</v>
      </c>
      <c r="J1421">
        <v>0.3</v>
      </c>
      <c r="K1421">
        <v>0.1</v>
      </c>
      <c r="L1421">
        <v>1</v>
      </c>
      <c r="M1421">
        <v>1</v>
      </c>
      <c r="N1421">
        <f t="shared" si="90"/>
        <v>6439.3900000000012</v>
      </c>
      <c r="O1421">
        <f t="shared" si="88"/>
        <v>3560.6099999999988</v>
      </c>
      <c r="P1421">
        <f t="shared" si="89"/>
        <v>4.2727320000000004</v>
      </c>
      <c r="Q1421" s="4">
        <v>28111</v>
      </c>
      <c r="R1421" s="5">
        <v>31.169307</v>
      </c>
      <c r="S1421" s="5">
        <v>-88.988754999999998</v>
      </c>
      <c r="T1421">
        <v>3</v>
      </c>
      <c r="U1421">
        <v>3.4969406519160112E-2</v>
      </c>
      <c r="V1421">
        <v>12217</v>
      </c>
      <c r="W1421">
        <v>12173</v>
      </c>
      <c r="X1421">
        <v>12187</v>
      </c>
      <c r="Y1421">
        <v>12068</v>
      </c>
      <c r="Z1421">
        <v>6252</v>
      </c>
      <c r="AA1421">
        <v>28097</v>
      </c>
      <c r="AB1421">
        <v>3863.5529999999999</v>
      </c>
      <c r="AC1421">
        <v>34045</v>
      </c>
      <c r="AD1421">
        <v>0</v>
      </c>
      <c r="AE1421">
        <v>0</v>
      </c>
      <c r="AF1421">
        <v>21</v>
      </c>
      <c r="AG1421">
        <v>310</v>
      </c>
      <c r="AH1421">
        <v>6.7741935483870974E-2</v>
      </c>
      <c r="AI1421" s="3">
        <v>43505</v>
      </c>
      <c r="AJ1421" s="3">
        <v>414212.138095095</v>
      </c>
      <c r="AK1421">
        <v>70</v>
      </c>
      <c r="AL1421">
        <v>416153.59999999998</v>
      </c>
      <c r="AM1421">
        <v>149785</v>
      </c>
      <c r="AN1421">
        <v>21132</v>
      </c>
      <c r="AO1421">
        <v>170917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5</v>
      </c>
      <c r="AV1421">
        <f t="shared" si="91"/>
        <v>5</v>
      </c>
      <c r="AW1421">
        <v>471</v>
      </c>
      <c r="AX1421">
        <v>4.0000000000000036E-2</v>
      </c>
      <c r="AY1421">
        <v>359078020.50079101</v>
      </c>
      <c r="AZ1421">
        <v>359078.02050079103</v>
      </c>
      <c r="BA1421">
        <v>29492.695450002298</v>
      </c>
      <c r="BB1421">
        <v>0.33906700786140659</v>
      </c>
      <c r="BC1421">
        <v>90003</v>
      </c>
      <c r="BD1421">
        <v>83080</v>
      </c>
      <c r="BE1421">
        <v>6923</v>
      </c>
      <c r="BF1421">
        <v>0.56666939510518133</v>
      </c>
      <c r="BG1421">
        <v>113350</v>
      </c>
      <c r="BH1421">
        <v>9.3008943956675143</v>
      </c>
      <c r="BI1421">
        <v>2403</v>
      </c>
      <c r="BJ1421">
        <v>12</v>
      </c>
      <c r="BK1421">
        <v>1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2</v>
      </c>
      <c r="BS1421">
        <v>0</v>
      </c>
      <c r="BT1421">
        <v>12035</v>
      </c>
      <c r="BU1421">
        <v>0.55000000000000004</v>
      </c>
      <c r="BV1421">
        <v>0.6286349</v>
      </c>
      <c r="BW1421">
        <v>26</v>
      </c>
      <c r="BX1421">
        <v>1.329456</v>
      </c>
      <c r="BY1421">
        <v>-0.4210023</v>
      </c>
      <c r="BZ1421">
        <v>11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12219</v>
      </c>
      <c r="CK1421">
        <v>1.0639168508061216</v>
      </c>
      <c r="CL1421">
        <v>0.60454305335446379</v>
      </c>
      <c r="CM1421">
        <v>21</v>
      </c>
      <c r="CN1421">
        <v>-1.1892257981506695</v>
      </c>
      <c r="CO1421">
        <v>556</v>
      </c>
      <c r="CP1421">
        <v>-0.62361820820000002</v>
      </c>
      <c r="CQ1421">
        <v>-3.2951159899999999E-2</v>
      </c>
      <c r="CR1421">
        <v>9997</v>
      </c>
      <c r="CS1421">
        <v>0.81200000000000006</v>
      </c>
      <c r="CT1421">
        <v>9566</v>
      </c>
      <c r="CU1421">
        <v>0.75550660792999991</v>
      </c>
      <c r="CW1421">
        <v>1</v>
      </c>
      <c r="CY1421">
        <v>341</v>
      </c>
      <c r="CZ1421">
        <v>453</v>
      </c>
      <c r="DA1421" s="2">
        <v>3652</v>
      </c>
      <c r="DB1421" s="2">
        <v>680</v>
      </c>
      <c r="DC1421" s="2">
        <v>41.22</v>
      </c>
      <c r="DD1421" s="2">
        <v>2742</v>
      </c>
      <c r="DE1421">
        <v>130</v>
      </c>
      <c r="DF1421">
        <v>41</v>
      </c>
      <c r="DH1421">
        <v>24.73</v>
      </c>
      <c r="DJ1421">
        <v>-0.28000000000000003</v>
      </c>
      <c r="DK1421">
        <v>0.99834501781404439</v>
      </c>
      <c r="DL1421">
        <v>0</v>
      </c>
      <c r="DM1421">
        <v>0</v>
      </c>
      <c r="DN1421">
        <v>67.3</v>
      </c>
      <c r="DO1421">
        <v>0.16500000000000001</v>
      </c>
      <c r="DP1421">
        <v>3097.9300000000003</v>
      </c>
      <c r="DQ1421" s="2">
        <v>164225</v>
      </c>
      <c r="DR1421" s="2">
        <v>0</v>
      </c>
      <c r="DS1421">
        <v>0</v>
      </c>
      <c r="DT1421">
        <v>2.24971476988356</v>
      </c>
      <c r="DU1421">
        <v>936226.90046021505</v>
      </c>
      <c r="DV1421">
        <v>0</v>
      </c>
    </row>
    <row r="1422" spans="1:126" x14ac:dyDescent="0.15">
      <c r="A1422" t="s">
        <v>349</v>
      </c>
      <c r="B1422" t="s">
        <v>212</v>
      </c>
      <c r="C1422">
        <v>28</v>
      </c>
      <c r="D1422">
        <v>113</v>
      </c>
      <c r="E1422" t="s">
        <v>2473</v>
      </c>
      <c r="F1422">
        <v>28113</v>
      </c>
      <c r="G1422" t="s">
        <v>6406</v>
      </c>
      <c r="H1422">
        <v>45.9</v>
      </c>
      <c r="I1422">
        <v>51.3</v>
      </c>
      <c r="J1422">
        <v>0.3</v>
      </c>
      <c r="K1422">
        <v>0.6</v>
      </c>
      <c r="L1422">
        <v>0.7</v>
      </c>
      <c r="M1422">
        <v>1.2</v>
      </c>
      <c r="N1422">
        <f t="shared" si="90"/>
        <v>4740.8799999999992</v>
      </c>
      <c r="O1422">
        <f t="shared" si="88"/>
        <v>5259.1200000000008</v>
      </c>
      <c r="P1422">
        <f t="shared" si="89"/>
        <v>6.3109440000000037</v>
      </c>
      <c r="Q1422" s="4">
        <v>28113</v>
      </c>
      <c r="R1422" s="5">
        <v>31.177516000000001</v>
      </c>
      <c r="S1422" s="5">
        <v>-90.397728000000001</v>
      </c>
      <c r="T1422">
        <v>6</v>
      </c>
      <c r="U1422">
        <v>6.5421712050523217E-2</v>
      </c>
      <c r="V1422">
        <v>40300</v>
      </c>
      <c r="W1422">
        <v>40209</v>
      </c>
      <c r="X1422">
        <v>40075</v>
      </c>
      <c r="Y1422">
        <v>39862</v>
      </c>
      <c r="Z1422">
        <v>19510</v>
      </c>
      <c r="AA1422">
        <v>28099</v>
      </c>
      <c r="AB1422">
        <v>12810.838999999998</v>
      </c>
      <c r="AC1422">
        <v>31677</v>
      </c>
      <c r="AD1422">
        <v>2</v>
      </c>
      <c r="AE1422">
        <v>4.9906425452276978E-5</v>
      </c>
      <c r="AF1422">
        <v>19</v>
      </c>
      <c r="AG1422">
        <v>531</v>
      </c>
      <c r="AH1422">
        <v>3.5781544256120526E-2</v>
      </c>
      <c r="AI1422" s="3">
        <v>72043</v>
      </c>
      <c r="AJ1422" s="3">
        <v>261770.80604381501</v>
      </c>
      <c r="AK1422">
        <v>78</v>
      </c>
      <c r="AL1422">
        <v>262918.40000000002</v>
      </c>
      <c r="AM1422">
        <v>100180</v>
      </c>
      <c r="AN1422">
        <v>29207</v>
      </c>
      <c r="AO1422">
        <v>129387</v>
      </c>
      <c r="AP1422">
        <v>3</v>
      </c>
      <c r="AQ1422">
        <v>0</v>
      </c>
      <c r="AR1422">
        <v>3</v>
      </c>
      <c r="AS1422">
        <v>7.4610161904051328E-2</v>
      </c>
      <c r="AT1422">
        <v>2</v>
      </c>
      <c r="AU1422">
        <v>23</v>
      </c>
      <c r="AV1422">
        <f t="shared" si="91"/>
        <v>25</v>
      </c>
      <c r="AW1422">
        <v>27472</v>
      </c>
      <c r="AX1422">
        <v>0.67999999999999994</v>
      </c>
      <c r="AY1422">
        <v>205079124.86582699</v>
      </c>
      <c r="AZ1422">
        <v>205079.12486582701</v>
      </c>
      <c r="BA1422">
        <v>5236.8379616272396</v>
      </c>
      <c r="BB1422">
        <v>1.9095492496186965</v>
      </c>
      <c r="BC1422">
        <v>12049</v>
      </c>
      <c r="BD1422">
        <v>5689</v>
      </c>
      <c r="BE1422">
        <v>6360</v>
      </c>
      <c r="BF1422">
        <v>0.15781637717121588</v>
      </c>
      <c r="BG1422">
        <v>716107</v>
      </c>
      <c r="BH1422">
        <v>17.869170305676857</v>
      </c>
      <c r="BI1422">
        <v>5524</v>
      </c>
      <c r="BJ1422">
        <v>54</v>
      </c>
      <c r="BK1422">
        <v>1</v>
      </c>
      <c r="BL1422">
        <v>1</v>
      </c>
      <c r="BM1422">
        <v>0</v>
      </c>
      <c r="BN1422">
        <v>0</v>
      </c>
      <c r="BO1422">
        <v>0</v>
      </c>
      <c r="BP1422">
        <v>1</v>
      </c>
      <c r="BQ1422">
        <v>4</v>
      </c>
      <c r="BR1422">
        <v>1</v>
      </c>
      <c r="BS1422">
        <v>0</v>
      </c>
      <c r="BT1422">
        <v>39834</v>
      </c>
      <c r="BU1422">
        <v>0.66</v>
      </c>
      <c r="BV1422">
        <v>0.62267209999999995</v>
      </c>
      <c r="BW1422">
        <v>171</v>
      </c>
      <c r="BX1422">
        <v>1.556459</v>
      </c>
      <c r="BY1422">
        <v>-3.2779700000000002E-2</v>
      </c>
      <c r="BZ1422">
        <v>59</v>
      </c>
      <c r="CA1422">
        <v>1</v>
      </c>
      <c r="CB1422">
        <v>3</v>
      </c>
      <c r="CC1422">
        <v>0</v>
      </c>
      <c r="CD1422">
        <v>0</v>
      </c>
      <c r="CE1422">
        <v>1</v>
      </c>
      <c r="CF1422">
        <v>1</v>
      </c>
      <c r="CG1422">
        <v>4</v>
      </c>
      <c r="CH1422">
        <v>1</v>
      </c>
      <c r="CI1422">
        <v>0</v>
      </c>
      <c r="CJ1422">
        <v>39961</v>
      </c>
      <c r="CK1422">
        <v>1.7517079152173369</v>
      </c>
      <c r="CL1422">
        <v>0.69202633504023414</v>
      </c>
      <c r="CM1422">
        <v>155</v>
      </c>
      <c r="CN1422">
        <v>0.1236568714654588</v>
      </c>
      <c r="CO1422">
        <v>2985</v>
      </c>
      <c r="CP1422">
        <v>-0.76751544410000005</v>
      </c>
      <c r="CQ1422">
        <v>-0.16514048549999999</v>
      </c>
      <c r="CR1422">
        <v>29996</v>
      </c>
      <c r="CS1422">
        <v>0.752</v>
      </c>
      <c r="CT1422">
        <v>31918</v>
      </c>
      <c r="CU1422">
        <v>0.76364840989000005</v>
      </c>
      <c r="CV1422">
        <v>126</v>
      </c>
      <c r="CW1422">
        <v>19</v>
      </c>
      <c r="CX1422">
        <v>19</v>
      </c>
      <c r="CY1422">
        <v>403</v>
      </c>
      <c r="CZ1422">
        <v>826</v>
      </c>
      <c r="DA1422" s="2">
        <v>21278</v>
      </c>
      <c r="DB1422" s="2">
        <v>2630</v>
      </c>
      <c r="DC1422" s="2">
        <v>119.96</v>
      </c>
      <c r="DD1422" s="2">
        <v>21801</v>
      </c>
      <c r="DE1422">
        <v>276</v>
      </c>
      <c r="DF1422">
        <v>216</v>
      </c>
      <c r="DG1422">
        <v>27.49</v>
      </c>
      <c r="DH1422">
        <v>12.5</v>
      </c>
      <c r="DI1422" s="2">
        <v>12.5</v>
      </c>
      <c r="DJ1422">
        <v>-0.28999999999999998</v>
      </c>
      <c r="DK1422">
        <v>0.98570298294074377</v>
      </c>
      <c r="DL1422">
        <v>0</v>
      </c>
      <c r="DN1422">
        <v>158.9</v>
      </c>
      <c r="DO1422">
        <v>0.59899999999999998</v>
      </c>
      <c r="DP1422">
        <v>6619.26</v>
      </c>
      <c r="DQ1422" s="2">
        <v>0</v>
      </c>
      <c r="DR1422" s="2">
        <v>0</v>
      </c>
      <c r="DS1422">
        <v>0</v>
      </c>
      <c r="DT1422">
        <v>2.4178870636869001</v>
      </c>
      <c r="DU1422">
        <v>635706.99816525797</v>
      </c>
      <c r="DV1422">
        <v>1</v>
      </c>
    </row>
    <row r="1423" spans="1:126" x14ac:dyDescent="0.15">
      <c r="A1423" t="s">
        <v>349</v>
      </c>
      <c r="B1423" t="s">
        <v>2474</v>
      </c>
      <c r="C1423">
        <v>28</v>
      </c>
      <c r="D1423">
        <v>115</v>
      </c>
      <c r="E1423" t="s">
        <v>2475</v>
      </c>
      <c r="F1423">
        <v>28115</v>
      </c>
      <c r="G1423" t="s">
        <v>6407</v>
      </c>
      <c r="H1423">
        <v>78.5</v>
      </c>
      <c r="I1423">
        <v>13.7</v>
      </c>
      <c r="J1423">
        <v>0.2</v>
      </c>
      <c r="K1423">
        <v>0.2</v>
      </c>
      <c r="L1423">
        <v>1.3</v>
      </c>
      <c r="M1423">
        <v>6.2</v>
      </c>
      <c r="N1423">
        <f t="shared" si="90"/>
        <v>6390.1499999999987</v>
      </c>
      <c r="O1423">
        <f t="shared" si="88"/>
        <v>3609.8500000000013</v>
      </c>
      <c r="P1423">
        <f t="shared" si="89"/>
        <v>4.3318200000000031</v>
      </c>
      <c r="Q1423" s="4">
        <v>28115</v>
      </c>
      <c r="R1423" s="5">
        <v>34.227080999999998</v>
      </c>
      <c r="S1423" s="5">
        <v>-89.037239</v>
      </c>
      <c r="T1423">
        <v>7</v>
      </c>
      <c r="U1423">
        <v>1.5070197512296036E-2</v>
      </c>
      <c r="V1423">
        <v>29962</v>
      </c>
      <c r="W1423">
        <v>30374</v>
      </c>
      <c r="X1423">
        <v>30517</v>
      </c>
      <c r="Y1423">
        <v>30834</v>
      </c>
      <c r="Z1423">
        <v>15364</v>
      </c>
      <c r="AA1423">
        <v>28101</v>
      </c>
      <c r="AB1423">
        <v>11681.999999999998</v>
      </c>
      <c r="AC1423">
        <v>40645</v>
      </c>
      <c r="AD1423">
        <v>0</v>
      </c>
      <c r="AE1423">
        <v>0</v>
      </c>
      <c r="AF1423">
        <v>18</v>
      </c>
      <c r="AG1423">
        <v>889</v>
      </c>
      <c r="AH1423">
        <v>2.0247469066366704E-2</v>
      </c>
      <c r="AI1423" s="3">
        <v>152600</v>
      </c>
      <c r="AJ1423" s="3">
        <v>318553.64987977</v>
      </c>
      <c r="AK1423">
        <v>87</v>
      </c>
      <c r="AL1423">
        <v>320652.79999999999</v>
      </c>
      <c r="AM1423">
        <v>149806</v>
      </c>
      <c r="AN1423">
        <v>48941</v>
      </c>
      <c r="AO1423">
        <v>198747</v>
      </c>
      <c r="AP1423">
        <v>2</v>
      </c>
      <c r="AQ1423">
        <v>0</v>
      </c>
      <c r="AR1423">
        <v>2</v>
      </c>
      <c r="AS1423">
        <v>6.5845789161783103E-2</v>
      </c>
      <c r="AT1423">
        <v>2</v>
      </c>
      <c r="AU1423">
        <v>63</v>
      </c>
      <c r="AV1423">
        <f t="shared" si="91"/>
        <v>65</v>
      </c>
      <c r="AW1423">
        <v>13132</v>
      </c>
      <c r="AX1423">
        <v>0.43000000000000005</v>
      </c>
      <c r="AY1423">
        <v>489900516.696136</v>
      </c>
      <c r="AZ1423">
        <v>489900.51669613598</v>
      </c>
      <c r="BA1423">
        <v>18156.910816181098</v>
      </c>
      <c r="BB1423">
        <v>0.55075448137841754</v>
      </c>
      <c r="BC1423">
        <v>4415</v>
      </c>
      <c r="BD1423">
        <v>16757</v>
      </c>
      <c r="BE1423">
        <v>-12342</v>
      </c>
      <c r="BF1423">
        <v>-0.41192176757225818</v>
      </c>
      <c r="BG1423">
        <v>408320</v>
      </c>
      <c r="BH1423">
        <v>13.380083232296753</v>
      </c>
      <c r="BI1423">
        <v>3939</v>
      </c>
      <c r="BJ1423">
        <v>29</v>
      </c>
      <c r="BK1423">
        <v>0</v>
      </c>
      <c r="BL1423">
        <v>2</v>
      </c>
      <c r="BM1423">
        <v>0</v>
      </c>
      <c r="BN1423">
        <v>0</v>
      </c>
      <c r="BO1423">
        <v>1</v>
      </c>
      <c r="BP1423">
        <v>0</v>
      </c>
      <c r="BQ1423">
        <v>1</v>
      </c>
      <c r="BR1423">
        <v>1</v>
      </c>
      <c r="BS1423">
        <v>0</v>
      </c>
      <c r="BT1423">
        <v>29248</v>
      </c>
      <c r="BU1423">
        <v>0.74</v>
      </c>
      <c r="BV1423">
        <v>0.60156140000000002</v>
      </c>
      <c r="BW1423">
        <v>67</v>
      </c>
      <c r="BX1423">
        <v>1.1624730000000001</v>
      </c>
      <c r="BY1423">
        <v>-0.80347990000000002</v>
      </c>
      <c r="BZ1423">
        <v>28</v>
      </c>
      <c r="CA1423">
        <v>0</v>
      </c>
      <c r="CB1423">
        <v>2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1</v>
      </c>
      <c r="CI1423">
        <v>0</v>
      </c>
      <c r="CJ1423">
        <v>30840</v>
      </c>
      <c r="CK1423">
        <v>1.0700389105058368</v>
      </c>
      <c r="CL1423">
        <v>0.66668457241082935</v>
      </c>
      <c r="CM1423">
        <v>70</v>
      </c>
      <c r="CN1423">
        <v>-0.89951541357445175</v>
      </c>
      <c r="CO1423">
        <v>2077</v>
      </c>
      <c r="CP1423">
        <v>0.738630016</v>
      </c>
      <c r="CQ1423">
        <v>0.50027605200000003</v>
      </c>
      <c r="CR1423">
        <v>26168</v>
      </c>
      <c r="CS1423">
        <v>0.84400000000000008</v>
      </c>
      <c r="CT1423">
        <v>23340</v>
      </c>
      <c r="CU1423">
        <v>0.76863892500999997</v>
      </c>
      <c r="CV1423">
        <v>12</v>
      </c>
      <c r="CW1423">
        <v>3</v>
      </c>
      <c r="CX1423">
        <v>7</v>
      </c>
      <c r="CY1423">
        <v>408</v>
      </c>
      <c r="CZ1423">
        <v>1292</v>
      </c>
      <c r="DA1423" s="2">
        <v>16956</v>
      </c>
      <c r="DB1423" s="2">
        <v>1855</v>
      </c>
      <c r="DC1423" s="2">
        <v>42.08</v>
      </c>
      <c r="DD1423" s="2">
        <v>6256</v>
      </c>
      <c r="DE1423">
        <v>436</v>
      </c>
      <c r="DF1423">
        <v>74</v>
      </c>
      <c r="DG1423">
        <v>12.95</v>
      </c>
      <c r="DH1423">
        <v>6.47</v>
      </c>
      <c r="DI1423" s="2">
        <v>3.24</v>
      </c>
      <c r="DJ1423">
        <v>-0.45</v>
      </c>
      <c r="DK1423">
        <v>0.96769331585845342</v>
      </c>
      <c r="DL1423">
        <v>0</v>
      </c>
      <c r="DM1423">
        <v>0</v>
      </c>
      <c r="DN1423">
        <v>149.6</v>
      </c>
      <c r="DO1423">
        <v>0.45500000000000002</v>
      </c>
      <c r="DP1423">
        <v>19704.79</v>
      </c>
      <c r="DQ1423" s="2">
        <v>535</v>
      </c>
      <c r="DR1423" s="2">
        <v>201.43731364999999</v>
      </c>
      <c r="DS1423">
        <v>1.5444625591730369E-5</v>
      </c>
      <c r="DT1423">
        <v>3.7700161810372101</v>
      </c>
      <c r="DU1423">
        <v>1208866.2444948882</v>
      </c>
      <c r="DV1423">
        <v>0</v>
      </c>
    </row>
    <row r="1424" spans="1:126" x14ac:dyDescent="0.15">
      <c r="A1424" t="s">
        <v>349</v>
      </c>
      <c r="B1424" t="s">
        <v>2476</v>
      </c>
      <c r="C1424">
        <v>28</v>
      </c>
      <c r="D1424">
        <v>117</v>
      </c>
      <c r="E1424" t="s">
        <v>2477</v>
      </c>
      <c r="F1424">
        <v>28117</v>
      </c>
      <c r="G1424" t="s">
        <v>6408</v>
      </c>
      <c r="H1424">
        <v>83.8</v>
      </c>
      <c r="I1424">
        <v>13.8</v>
      </c>
      <c r="J1424">
        <v>0.1</v>
      </c>
      <c r="K1424">
        <v>0.1</v>
      </c>
      <c r="L1424">
        <v>1</v>
      </c>
      <c r="M1424">
        <v>1.2</v>
      </c>
      <c r="N1424">
        <f t="shared" si="90"/>
        <v>7215.3399999999992</v>
      </c>
      <c r="O1424">
        <f t="shared" si="88"/>
        <v>2784.6600000000008</v>
      </c>
      <c r="P1424">
        <f t="shared" si="89"/>
        <v>3.3415920000000021</v>
      </c>
      <c r="Q1424" s="4">
        <v>28117</v>
      </c>
      <c r="R1424" s="5">
        <v>34.621104000000003</v>
      </c>
      <c r="S1424" s="5">
        <v>-88.522178999999994</v>
      </c>
      <c r="T1424">
        <v>7</v>
      </c>
      <c r="U1424">
        <v>0.12052831743359602</v>
      </c>
      <c r="V1424">
        <v>25384</v>
      </c>
      <c r="W1424">
        <v>25338</v>
      </c>
      <c r="X1424">
        <v>25380</v>
      </c>
      <c r="Y1424">
        <v>25417</v>
      </c>
      <c r="Z1424">
        <v>12512</v>
      </c>
      <c r="AA1424">
        <v>28103</v>
      </c>
      <c r="AB1424">
        <v>8478.4039999999986</v>
      </c>
      <c r="AC1424">
        <v>32945</v>
      </c>
      <c r="AD1424">
        <v>1</v>
      </c>
      <c r="AE1424">
        <v>3.9401103230890468E-5</v>
      </c>
      <c r="AF1424">
        <v>8</v>
      </c>
      <c r="AG1424">
        <v>504</v>
      </c>
      <c r="AH1424">
        <v>1.5873015873015872E-2</v>
      </c>
      <c r="AI1424" s="3">
        <v>93218</v>
      </c>
      <c r="AJ1424" s="3">
        <v>265583.05154338502</v>
      </c>
      <c r="AK1424">
        <v>100</v>
      </c>
      <c r="AL1424">
        <v>267699.19999999995</v>
      </c>
      <c r="AM1424">
        <v>142028</v>
      </c>
      <c r="AN1424">
        <v>23133</v>
      </c>
      <c r="AO1424">
        <v>165161</v>
      </c>
      <c r="AP1424">
        <v>2</v>
      </c>
      <c r="AQ1424">
        <v>0</v>
      </c>
      <c r="AR1424">
        <v>2</v>
      </c>
      <c r="AS1424">
        <v>7.893282816323309E-2</v>
      </c>
      <c r="AT1424">
        <v>2</v>
      </c>
      <c r="AU1424">
        <v>31</v>
      </c>
      <c r="AV1424">
        <f t="shared" si="91"/>
        <v>33</v>
      </c>
      <c r="AW1424">
        <v>15902</v>
      </c>
      <c r="AX1424">
        <v>0.64</v>
      </c>
      <c r="AY1424">
        <v>644910153.35012603</v>
      </c>
      <c r="AZ1424">
        <v>644910.153350126</v>
      </c>
      <c r="BA1424">
        <v>25075.4357021701</v>
      </c>
      <c r="BB1424">
        <v>0.39879665975792278</v>
      </c>
      <c r="BC1424">
        <v>10403</v>
      </c>
      <c r="BD1424">
        <v>10167</v>
      </c>
      <c r="BE1424">
        <v>236</v>
      </c>
      <c r="BF1424">
        <v>9.297195083517177E-3</v>
      </c>
      <c r="BG1424">
        <v>391588</v>
      </c>
      <c r="BH1424">
        <v>15.428999211977935</v>
      </c>
      <c r="BI1424">
        <v>3883</v>
      </c>
      <c r="BJ1424">
        <v>21</v>
      </c>
      <c r="BK1424">
        <v>1</v>
      </c>
      <c r="BL1424">
        <v>1</v>
      </c>
      <c r="BM1424">
        <v>1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0</v>
      </c>
      <c r="BT1424">
        <v>25709</v>
      </c>
      <c r="BU1424">
        <v>0.8</v>
      </c>
      <c r="BV1424">
        <v>0.55390220000000001</v>
      </c>
      <c r="BW1424">
        <v>74</v>
      </c>
      <c r="BX1424">
        <v>1.0113190000000001</v>
      </c>
      <c r="BY1424">
        <v>-1.1229229999999999</v>
      </c>
      <c r="BZ1424">
        <v>23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1</v>
      </c>
      <c r="CI1424">
        <v>0</v>
      </c>
      <c r="CJ1424">
        <v>25411</v>
      </c>
      <c r="CK1424">
        <v>1.0625319743418207</v>
      </c>
      <c r="CL1424">
        <v>0.5483412581297481</v>
      </c>
      <c r="CM1424">
        <v>59</v>
      </c>
      <c r="CN1424">
        <v>-1.4061552812357887</v>
      </c>
      <c r="CO1424">
        <v>1588.9999999999998</v>
      </c>
      <c r="CP1424">
        <v>0.44138631699999997</v>
      </c>
      <c r="CQ1424">
        <v>0.19692806500000001</v>
      </c>
      <c r="CR1424">
        <v>20779</v>
      </c>
      <c r="CS1424">
        <v>0.81499999999999995</v>
      </c>
      <c r="CT1424">
        <v>19850</v>
      </c>
      <c r="CU1424">
        <v>0.76506765067999993</v>
      </c>
      <c r="CV1424">
        <v>17</v>
      </c>
      <c r="CW1424">
        <v>10</v>
      </c>
      <c r="CX1424">
        <v>12</v>
      </c>
      <c r="CY1424">
        <v>115</v>
      </c>
      <c r="CZ1424">
        <v>679</v>
      </c>
      <c r="DA1424" s="2">
        <v>10380</v>
      </c>
      <c r="DB1424" s="2">
        <v>1330</v>
      </c>
      <c r="DC1424" s="2">
        <v>31.51</v>
      </c>
      <c r="DD1424" s="2">
        <v>4061</v>
      </c>
      <c r="DE1424">
        <v>191</v>
      </c>
      <c r="DF1424">
        <v>26</v>
      </c>
      <c r="DG1424">
        <v>19.690000000000001</v>
      </c>
      <c r="DH1424">
        <v>7.88</v>
      </c>
      <c r="DI1424" s="2">
        <v>15.76</v>
      </c>
      <c r="DJ1424">
        <v>-0.79</v>
      </c>
      <c r="DK1424">
        <v>0.94038704971142917</v>
      </c>
      <c r="DL1424">
        <v>0</v>
      </c>
      <c r="DN1424">
        <v>62.6</v>
      </c>
      <c r="DO1424">
        <v>0.22800000000000001</v>
      </c>
      <c r="DP1424">
        <v>11341.17</v>
      </c>
      <c r="DQ1424" s="2">
        <v>0</v>
      </c>
      <c r="DR1424" s="2">
        <v>0</v>
      </c>
      <c r="DS1424">
        <v>0</v>
      </c>
      <c r="DT1424">
        <v>2.9898523545242601</v>
      </c>
      <c r="DU1424">
        <v>800381.08342426072</v>
      </c>
      <c r="DV1424">
        <v>1</v>
      </c>
    </row>
    <row r="1425" spans="1:126" x14ac:dyDescent="0.15">
      <c r="A1425" t="s">
        <v>349</v>
      </c>
      <c r="B1425" t="s">
        <v>962</v>
      </c>
      <c r="C1425">
        <v>28</v>
      </c>
      <c r="D1425">
        <v>119</v>
      </c>
      <c r="E1425" t="s">
        <v>2478</v>
      </c>
      <c r="F1425">
        <v>28119</v>
      </c>
      <c r="G1425" t="s">
        <v>6409</v>
      </c>
      <c r="H1425">
        <v>28.8</v>
      </c>
      <c r="I1425">
        <v>69.400000000000006</v>
      </c>
      <c r="J1425">
        <v>0.2</v>
      </c>
      <c r="K1425">
        <v>0.1</v>
      </c>
      <c r="L1425">
        <v>0.7</v>
      </c>
      <c r="M1425">
        <v>0.7</v>
      </c>
      <c r="N1425">
        <f t="shared" si="90"/>
        <v>5646.8300000000008</v>
      </c>
      <c r="O1425">
        <f t="shared" si="88"/>
        <v>4353.1699999999992</v>
      </c>
      <c r="P1425">
        <f t="shared" si="89"/>
        <v>5.2238040000000012</v>
      </c>
      <c r="Q1425" s="4">
        <v>28119</v>
      </c>
      <c r="R1425" s="5">
        <v>34.252833000000003</v>
      </c>
      <c r="S1425" s="5">
        <v>-90.290171000000001</v>
      </c>
      <c r="T1425">
        <v>6</v>
      </c>
      <c r="U1425">
        <v>8.6379674332501863E-2</v>
      </c>
      <c r="V1425">
        <v>8171</v>
      </c>
      <c r="W1425">
        <v>7902</v>
      </c>
      <c r="X1425">
        <v>7761</v>
      </c>
      <c r="Y1425">
        <v>7512</v>
      </c>
      <c r="Z1425">
        <v>3944</v>
      </c>
      <c r="AA1425">
        <v>28105</v>
      </c>
      <c r="AB1425">
        <v>2533.5859999999998</v>
      </c>
      <c r="AC1425">
        <v>24583</v>
      </c>
      <c r="AD1425">
        <v>1</v>
      </c>
      <c r="AE1425">
        <v>1.2884937508053087E-4</v>
      </c>
      <c r="AF1425">
        <v>4</v>
      </c>
      <c r="AG1425">
        <v>347</v>
      </c>
      <c r="AH1425">
        <v>1.1527377521613832E-2</v>
      </c>
      <c r="AI1425" s="3">
        <v>208672</v>
      </c>
      <c r="AJ1425" s="3">
        <v>259207.10130591001</v>
      </c>
      <c r="AK1425">
        <v>170</v>
      </c>
      <c r="AL1425">
        <v>260172.79999999999</v>
      </c>
      <c r="AM1425">
        <v>194119</v>
      </c>
      <c r="AN1425">
        <v>65470</v>
      </c>
      <c r="AO1425">
        <v>259589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f t="shared" si="91"/>
        <v>2</v>
      </c>
      <c r="AW1425">
        <v>3973</v>
      </c>
      <c r="AX1425">
        <v>0.61</v>
      </c>
      <c r="AY1425">
        <v>234089644.10786101</v>
      </c>
      <c r="AZ1425">
        <v>234089.64410786101</v>
      </c>
      <c r="BA1425">
        <v>23444.894884441201</v>
      </c>
      <c r="BB1425">
        <v>0.42653208936485049</v>
      </c>
      <c r="BC1425">
        <v>1486</v>
      </c>
      <c r="BD1425">
        <v>2426</v>
      </c>
      <c r="BE1425">
        <v>-940</v>
      </c>
      <c r="BF1425">
        <v>-0.11504099865377555</v>
      </c>
      <c r="BG1425">
        <v>76244</v>
      </c>
      <c r="BH1425">
        <v>9.8239917536399943</v>
      </c>
      <c r="BI1425">
        <v>1259</v>
      </c>
      <c r="BJ1425">
        <v>8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</v>
      </c>
      <c r="BS1425">
        <v>0</v>
      </c>
      <c r="BT1425">
        <v>8391</v>
      </c>
      <c r="BU1425">
        <v>0.55000000000000004</v>
      </c>
      <c r="BV1425">
        <v>0.65339389999999997</v>
      </c>
      <c r="BW1425">
        <v>51</v>
      </c>
      <c r="BX1425">
        <v>1.1917530000000001</v>
      </c>
      <c r="BY1425">
        <v>0.17105809999999999</v>
      </c>
      <c r="BZ1425">
        <v>6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7676</v>
      </c>
      <c r="CK1425">
        <v>1.0422094841063052</v>
      </c>
      <c r="CL1425">
        <v>0.70574671869457251</v>
      </c>
      <c r="CM1425">
        <v>36</v>
      </c>
      <c r="CN1425">
        <v>-0.27769800277671608</v>
      </c>
      <c r="CO1425">
        <v>453</v>
      </c>
      <c r="CP1425">
        <v>-1.9973017521</v>
      </c>
      <c r="CQ1425">
        <v>-0.7382142947</v>
      </c>
      <c r="CR1425">
        <v>4966</v>
      </c>
      <c r="CS1425">
        <v>0.68200000000000005</v>
      </c>
      <c r="CT1425">
        <v>6365</v>
      </c>
      <c r="CU1425">
        <v>0.72984316324000009</v>
      </c>
      <c r="CV1425">
        <v>3</v>
      </c>
      <c r="CW1425">
        <v>1</v>
      </c>
      <c r="CX1425">
        <v>1</v>
      </c>
      <c r="CY1425">
        <v>363</v>
      </c>
      <c r="CZ1425">
        <v>532</v>
      </c>
      <c r="DA1425" s="2">
        <v>2395</v>
      </c>
      <c r="DB1425" s="2">
        <v>305</v>
      </c>
      <c r="DC1425" s="2">
        <v>0</v>
      </c>
      <c r="DD1425" s="2">
        <v>5518</v>
      </c>
      <c r="DE1425">
        <v>147</v>
      </c>
      <c r="DF1425">
        <v>129</v>
      </c>
      <c r="DH1425">
        <v>25.63</v>
      </c>
      <c r="DJ1425">
        <v>-1.97</v>
      </c>
      <c r="DK1425">
        <v>0.6813372182180647</v>
      </c>
      <c r="DL1425">
        <v>0</v>
      </c>
      <c r="DM1425">
        <v>0</v>
      </c>
      <c r="DN1425">
        <v>112.4</v>
      </c>
      <c r="DO1425">
        <v>0.433</v>
      </c>
      <c r="DP1425">
        <v>30766.86</v>
      </c>
      <c r="DQ1425" s="2">
        <v>0</v>
      </c>
      <c r="DR1425" s="2">
        <v>14742.159909349999</v>
      </c>
      <c r="DS1425">
        <v>5.602248997653253E-2</v>
      </c>
      <c r="DT1425">
        <v>3.8528304745541901</v>
      </c>
      <c r="DU1425">
        <v>1002401.6924900924</v>
      </c>
      <c r="DV1425">
        <v>1</v>
      </c>
    </row>
    <row r="1426" spans="1:126" x14ac:dyDescent="0.15">
      <c r="A1426" t="s">
        <v>349</v>
      </c>
      <c r="B1426" t="s">
        <v>2479</v>
      </c>
      <c r="C1426">
        <v>28</v>
      </c>
      <c r="D1426">
        <v>121</v>
      </c>
      <c r="E1426" t="s">
        <v>2480</v>
      </c>
      <c r="F1426">
        <v>28121</v>
      </c>
      <c r="G1426" t="s">
        <v>6410</v>
      </c>
      <c r="H1426">
        <v>76.3</v>
      </c>
      <c r="I1426">
        <v>18.7</v>
      </c>
      <c r="J1426">
        <v>0.2</v>
      </c>
      <c r="K1426">
        <v>1.1000000000000001</v>
      </c>
      <c r="L1426">
        <v>1</v>
      </c>
      <c r="M1426">
        <v>2.7</v>
      </c>
      <c r="N1426">
        <f t="shared" si="90"/>
        <v>6180.9199999999992</v>
      </c>
      <c r="O1426">
        <f t="shared" si="88"/>
        <v>3819.0800000000008</v>
      </c>
      <c r="P1426">
        <f t="shared" si="89"/>
        <v>4.5828960000000025</v>
      </c>
      <c r="Q1426" s="4">
        <v>28121</v>
      </c>
      <c r="R1426" s="5">
        <v>32.267122999999998</v>
      </c>
      <c r="S1426" s="5">
        <v>-89.946062999999995</v>
      </c>
      <c r="T1426">
        <v>2</v>
      </c>
      <c r="U1426">
        <v>6.1666245341579058E-2</v>
      </c>
      <c r="V1426">
        <v>142136</v>
      </c>
      <c r="W1426">
        <v>145483</v>
      </c>
      <c r="X1426">
        <v>146761</v>
      </c>
      <c r="Y1426">
        <v>149374</v>
      </c>
      <c r="Z1426">
        <v>80407</v>
      </c>
      <c r="AA1426">
        <v>28107</v>
      </c>
      <c r="AB1426">
        <v>61468.832000000009</v>
      </c>
      <c r="AC1426">
        <v>58801</v>
      </c>
      <c r="AD1426">
        <v>0</v>
      </c>
      <c r="AE1426">
        <v>0</v>
      </c>
      <c r="AF1426">
        <v>21</v>
      </c>
      <c r="AG1426">
        <v>670</v>
      </c>
      <c r="AH1426">
        <v>3.134328358208955E-2</v>
      </c>
      <c r="AI1426" s="3">
        <v>125795</v>
      </c>
      <c r="AJ1426" s="3">
        <v>496266.38433502504</v>
      </c>
      <c r="AK1426">
        <v>65</v>
      </c>
      <c r="AL1426">
        <v>515942.39999999997</v>
      </c>
      <c r="AM1426">
        <v>401722</v>
      </c>
      <c r="AN1426">
        <v>43821</v>
      </c>
      <c r="AO1426">
        <v>445543</v>
      </c>
      <c r="AP1426">
        <v>10</v>
      </c>
      <c r="AQ1426">
        <v>0</v>
      </c>
      <c r="AR1426">
        <v>10</v>
      </c>
      <c r="AS1426">
        <v>6.8736553411738829E-2</v>
      </c>
      <c r="AT1426">
        <v>10</v>
      </c>
      <c r="AU1426">
        <v>100</v>
      </c>
      <c r="AV1426">
        <f t="shared" si="91"/>
        <v>110</v>
      </c>
      <c r="AW1426">
        <v>138213</v>
      </c>
      <c r="AX1426">
        <v>0.9</v>
      </c>
      <c r="AY1426">
        <v>770906832.55998898</v>
      </c>
      <c r="AZ1426">
        <v>770906.83255998895</v>
      </c>
      <c r="BA1426">
        <v>6702.3765255846201</v>
      </c>
      <c r="BB1426">
        <v>1.4920080902389681</v>
      </c>
      <c r="BC1426">
        <v>70650</v>
      </c>
      <c r="BD1426">
        <v>60809</v>
      </c>
      <c r="BE1426">
        <v>9841</v>
      </c>
      <c r="BF1426">
        <v>6.923650588169078E-2</v>
      </c>
      <c r="BG1426">
        <v>2601798</v>
      </c>
      <c r="BH1426">
        <v>17.728129407676427</v>
      </c>
      <c r="BI1426">
        <v>13894</v>
      </c>
      <c r="BJ1426">
        <v>107</v>
      </c>
      <c r="BK1426">
        <v>5</v>
      </c>
      <c r="BL1426">
        <v>9</v>
      </c>
      <c r="BM1426">
        <v>0</v>
      </c>
      <c r="BN1426">
        <v>4</v>
      </c>
      <c r="BO1426">
        <v>5</v>
      </c>
      <c r="BP1426">
        <v>0</v>
      </c>
      <c r="BQ1426">
        <v>19</v>
      </c>
      <c r="BR1426">
        <v>3</v>
      </c>
      <c r="BS1426">
        <v>0</v>
      </c>
      <c r="BT1426">
        <v>143124</v>
      </c>
      <c r="BU1426">
        <v>0.76</v>
      </c>
      <c r="BV1426">
        <v>0.60382179999999996</v>
      </c>
      <c r="BW1426">
        <v>451</v>
      </c>
      <c r="BX1426">
        <v>1.0620160000000001</v>
      </c>
      <c r="BY1426">
        <v>-0.75936479999999995</v>
      </c>
      <c r="BZ1426">
        <v>117</v>
      </c>
      <c r="CA1426">
        <v>4</v>
      </c>
      <c r="CB1426">
        <v>13</v>
      </c>
      <c r="CC1426">
        <v>1</v>
      </c>
      <c r="CD1426">
        <v>3</v>
      </c>
      <c r="CE1426">
        <v>5</v>
      </c>
      <c r="CF1426">
        <v>0</v>
      </c>
      <c r="CG1426">
        <v>22</v>
      </c>
      <c r="CH1426">
        <v>3</v>
      </c>
      <c r="CI1426">
        <v>0</v>
      </c>
      <c r="CJ1426">
        <v>148081</v>
      </c>
      <c r="CK1426">
        <v>1.1345142185695667</v>
      </c>
      <c r="CL1426">
        <v>0.72100577748802919</v>
      </c>
      <c r="CM1426">
        <v>435</v>
      </c>
      <c r="CN1426">
        <v>-0.50875969974360191</v>
      </c>
      <c r="CO1426">
        <v>25158</v>
      </c>
      <c r="CP1426">
        <v>1.371083351</v>
      </c>
      <c r="CQ1426">
        <v>1.2038360770000001</v>
      </c>
      <c r="CR1426">
        <v>128369</v>
      </c>
      <c r="CS1426">
        <v>0.85799999999999998</v>
      </c>
      <c r="CT1426">
        <v>118115</v>
      </c>
      <c r="CU1426">
        <v>0.84811663263000003</v>
      </c>
      <c r="CV1426">
        <v>157</v>
      </c>
      <c r="CW1426">
        <v>91</v>
      </c>
      <c r="CX1426">
        <v>101</v>
      </c>
      <c r="CY1426">
        <v>513</v>
      </c>
      <c r="CZ1426">
        <v>1013</v>
      </c>
      <c r="DA1426" s="2">
        <v>87389</v>
      </c>
      <c r="DB1426" s="2">
        <v>18050</v>
      </c>
      <c r="DC1426" s="2">
        <v>138.31</v>
      </c>
      <c r="DD1426" s="2">
        <v>33608</v>
      </c>
      <c r="DE1426">
        <v>332</v>
      </c>
      <c r="DF1426">
        <v>139</v>
      </c>
      <c r="DG1426">
        <v>30.66</v>
      </c>
      <c r="DH1426">
        <v>6.13</v>
      </c>
      <c r="DI1426" s="2">
        <v>4.09</v>
      </c>
      <c r="DJ1426">
        <v>0.16</v>
      </c>
      <c r="DK1426">
        <v>0.96879049246790416</v>
      </c>
      <c r="DL1426">
        <v>0</v>
      </c>
      <c r="DM1426">
        <v>72</v>
      </c>
      <c r="DN1426">
        <v>159.1</v>
      </c>
      <c r="DO1426">
        <v>0.30099999999999999</v>
      </c>
      <c r="DP1426">
        <v>7719.64</v>
      </c>
      <c r="DQ1426" s="2">
        <v>0</v>
      </c>
      <c r="DR1426" s="2">
        <v>11.829857029999999</v>
      </c>
      <c r="DS1426">
        <v>2.292863899245342E-5</v>
      </c>
      <c r="DT1426">
        <v>4.8176777983542696</v>
      </c>
      <c r="DU1426">
        <v>2485644.2457096176</v>
      </c>
      <c r="DV1426">
        <v>0</v>
      </c>
    </row>
    <row r="1427" spans="1:126" x14ac:dyDescent="0.15">
      <c r="A1427" t="s">
        <v>349</v>
      </c>
      <c r="B1427" t="s">
        <v>378</v>
      </c>
      <c r="C1427">
        <v>28</v>
      </c>
      <c r="D1427">
        <v>123</v>
      </c>
      <c r="E1427" t="s">
        <v>2481</v>
      </c>
      <c r="F1427">
        <v>28123</v>
      </c>
      <c r="G1427" t="s">
        <v>6411</v>
      </c>
      <c r="H1427">
        <v>50.8</v>
      </c>
      <c r="I1427">
        <v>37.200000000000003</v>
      </c>
      <c r="J1427">
        <v>0.2</v>
      </c>
      <c r="K1427">
        <v>0.2</v>
      </c>
      <c r="L1427">
        <v>1</v>
      </c>
      <c r="M1427">
        <v>10.7</v>
      </c>
      <c r="N1427">
        <f t="shared" si="90"/>
        <v>4080.0499999999997</v>
      </c>
      <c r="O1427">
        <f t="shared" si="88"/>
        <v>5919.9500000000007</v>
      </c>
      <c r="P1427">
        <f t="shared" si="89"/>
        <v>7.1039400000000033</v>
      </c>
      <c r="Q1427" s="4">
        <v>28123</v>
      </c>
      <c r="R1427" s="5">
        <v>32.427126999999999</v>
      </c>
      <c r="S1427" s="5">
        <v>-89.533208999999999</v>
      </c>
      <c r="T1427">
        <v>6</v>
      </c>
      <c r="U1427">
        <v>0.14091175763885636</v>
      </c>
      <c r="V1427">
        <v>28207</v>
      </c>
      <c r="W1427">
        <v>28312</v>
      </c>
      <c r="X1427">
        <v>28293</v>
      </c>
      <c r="Y1427">
        <v>28392</v>
      </c>
      <c r="Z1427">
        <v>14590</v>
      </c>
      <c r="AA1427">
        <v>28109</v>
      </c>
      <c r="AB1427">
        <v>10301.531000000001</v>
      </c>
      <c r="AC1427">
        <v>32935</v>
      </c>
      <c r="AD1427">
        <v>0</v>
      </c>
      <c r="AE1427">
        <v>0</v>
      </c>
      <c r="AF1427">
        <v>18</v>
      </c>
      <c r="AG1427">
        <v>716</v>
      </c>
      <c r="AH1427">
        <v>2.5139664804469275E-2</v>
      </c>
      <c r="AI1427" s="3">
        <v>115121</v>
      </c>
      <c r="AJ1427" s="3">
        <v>389907.49273708503</v>
      </c>
      <c r="AK1427">
        <v>86</v>
      </c>
      <c r="AL1427">
        <v>390675.19999999995</v>
      </c>
      <c r="AM1427">
        <v>164774</v>
      </c>
      <c r="AN1427">
        <v>60989</v>
      </c>
      <c r="AO1427">
        <v>225763</v>
      </c>
      <c r="AP1427">
        <v>5</v>
      </c>
      <c r="AQ1427">
        <v>0</v>
      </c>
      <c r="AR1427">
        <v>5</v>
      </c>
      <c r="AS1427">
        <v>0.17660356032777619</v>
      </c>
      <c r="AT1427">
        <v>5</v>
      </c>
      <c r="AU1427">
        <v>17</v>
      </c>
      <c r="AV1427">
        <f t="shared" si="91"/>
        <v>22</v>
      </c>
      <c r="AW1427">
        <v>557</v>
      </c>
      <c r="AX1427">
        <v>2.0000000000000018E-2</v>
      </c>
      <c r="AY1427">
        <v>284997823.492369</v>
      </c>
      <c r="AZ1427">
        <v>284997.82349236897</v>
      </c>
      <c r="BA1427">
        <v>10129.0901442372</v>
      </c>
      <c r="BB1427">
        <v>0.98725550445311772</v>
      </c>
      <c r="BC1427">
        <v>8217</v>
      </c>
      <c r="BD1427">
        <v>10941</v>
      </c>
      <c r="BE1427">
        <v>-2724</v>
      </c>
      <c r="BF1427">
        <v>-9.6571772964157837E-2</v>
      </c>
      <c r="BG1427">
        <v>445658</v>
      </c>
      <c r="BH1427">
        <v>15.751528646661718</v>
      </c>
      <c r="BI1427">
        <v>4152</v>
      </c>
      <c r="BJ1427">
        <v>31</v>
      </c>
      <c r="BK1427">
        <v>0</v>
      </c>
      <c r="BL1427">
        <v>3</v>
      </c>
      <c r="BM1427">
        <v>0</v>
      </c>
      <c r="BN1427">
        <v>0</v>
      </c>
      <c r="BO1427">
        <v>0</v>
      </c>
      <c r="BP1427">
        <v>1</v>
      </c>
      <c r="BQ1427">
        <v>2</v>
      </c>
      <c r="BR1427">
        <v>2</v>
      </c>
      <c r="BS1427">
        <v>0</v>
      </c>
      <c r="BT1427">
        <v>29341</v>
      </c>
      <c r="BU1427">
        <v>0.64</v>
      </c>
      <c r="BV1427">
        <v>0.55653050000000004</v>
      </c>
      <c r="BW1427">
        <v>72</v>
      </c>
      <c r="BX1427">
        <v>1.3291980000000001</v>
      </c>
      <c r="BY1427">
        <v>-0.80907640000000003</v>
      </c>
      <c r="BZ1427">
        <v>30</v>
      </c>
      <c r="CA1427">
        <v>0</v>
      </c>
      <c r="CB1427">
        <v>3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1</v>
      </c>
      <c r="CI1427">
        <v>0</v>
      </c>
      <c r="CJ1427">
        <v>28433</v>
      </c>
      <c r="CK1427">
        <v>1.2661344212710584</v>
      </c>
      <c r="CL1427">
        <v>0.4673146718952067</v>
      </c>
      <c r="CM1427">
        <v>73</v>
      </c>
      <c r="CN1427">
        <v>-1.4584444725983254</v>
      </c>
      <c r="CO1427">
        <v>1529</v>
      </c>
      <c r="CP1427">
        <v>-0.5959290035</v>
      </c>
      <c r="CQ1427">
        <v>-0.44851377599999998</v>
      </c>
      <c r="CR1427">
        <v>22915</v>
      </c>
      <c r="CS1427">
        <v>0.81099999999999994</v>
      </c>
      <c r="CT1427">
        <v>20732</v>
      </c>
      <c r="CU1427">
        <v>0.71422680412000006</v>
      </c>
      <c r="CV1427">
        <v>2</v>
      </c>
      <c r="CW1427">
        <v>11</v>
      </c>
      <c r="CX1427">
        <v>5</v>
      </c>
      <c r="CY1427">
        <v>772</v>
      </c>
      <c r="CZ1427">
        <v>1059</v>
      </c>
      <c r="DA1427" s="2">
        <v>16658</v>
      </c>
      <c r="DB1427" s="2">
        <v>1330</v>
      </c>
      <c r="DC1427" s="2">
        <v>21.22</v>
      </c>
      <c r="DD1427" s="2">
        <v>11374</v>
      </c>
      <c r="DE1427">
        <v>314</v>
      </c>
      <c r="DF1427">
        <v>184</v>
      </c>
      <c r="DH1427">
        <v>17.68</v>
      </c>
      <c r="DJ1427">
        <v>-1.1499999999999999</v>
      </c>
      <c r="DK1427">
        <v>0.98822977562738334</v>
      </c>
      <c r="DL1427">
        <v>0</v>
      </c>
      <c r="DM1427">
        <v>0</v>
      </c>
      <c r="DN1427">
        <v>107</v>
      </c>
      <c r="DO1427">
        <v>0.28000000000000003</v>
      </c>
      <c r="DP1427">
        <v>6543.66</v>
      </c>
      <c r="DQ1427" s="2">
        <v>86063</v>
      </c>
      <c r="DR1427" s="2">
        <v>4.1223998599999998</v>
      </c>
      <c r="DS1427">
        <v>1.0551987585032273E-5</v>
      </c>
      <c r="DT1427">
        <v>2.6606766740821399</v>
      </c>
      <c r="DU1427">
        <v>1039460.3917823747</v>
      </c>
      <c r="DV1427">
        <v>1</v>
      </c>
    </row>
    <row r="1428" spans="1:126" x14ac:dyDescent="0.15">
      <c r="A1428" t="s">
        <v>349</v>
      </c>
      <c r="B1428" t="s">
        <v>2482</v>
      </c>
      <c r="C1428">
        <v>28</v>
      </c>
      <c r="D1428">
        <v>125</v>
      </c>
      <c r="E1428" t="s">
        <v>2483</v>
      </c>
      <c r="F1428">
        <v>28125</v>
      </c>
      <c r="G1428" t="s">
        <v>6412</v>
      </c>
      <c r="H1428">
        <v>27.8</v>
      </c>
      <c r="I1428">
        <v>70.7</v>
      </c>
      <c r="J1428">
        <v>0.1</v>
      </c>
      <c r="K1428">
        <v>0.2</v>
      </c>
      <c r="L1428">
        <v>0.4</v>
      </c>
      <c r="M1428">
        <v>0.8</v>
      </c>
      <c r="N1428">
        <f t="shared" si="90"/>
        <v>5772.1800000000012</v>
      </c>
      <c r="O1428">
        <f t="shared" si="88"/>
        <v>4227.8199999999988</v>
      </c>
      <c r="P1428">
        <f t="shared" si="89"/>
        <v>5.0733840000000008</v>
      </c>
      <c r="Q1428" s="4">
        <v>28125</v>
      </c>
      <c r="R1428" s="5">
        <v>32.892395</v>
      </c>
      <c r="S1428" s="5">
        <v>-90.827612999999999</v>
      </c>
      <c r="T1428">
        <v>8</v>
      </c>
      <c r="U1428">
        <v>3.5200439920888185E-2</v>
      </c>
      <c r="V1428">
        <v>4835</v>
      </c>
      <c r="W1428">
        <v>4898</v>
      </c>
      <c r="X1428">
        <v>4805</v>
      </c>
      <c r="Y1428">
        <v>4563</v>
      </c>
      <c r="Z1428">
        <v>2444</v>
      </c>
      <c r="AA1428">
        <v>28111</v>
      </c>
      <c r="AB1428">
        <v>1677.646</v>
      </c>
      <c r="AC1428">
        <v>30525</v>
      </c>
      <c r="AD1428">
        <v>0</v>
      </c>
      <c r="AE1428">
        <v>0</v>
      </c>
      <c r="AF1428">
        <v>1</v>
      </c>
      <c r="AG1428">
        <v>128</v>
      </c>
      <c r="AH1428">
        <v>7.8125E-3</v>
      </c>
      <c r="AI1428" s="3">
        <v>155419</v>
      </c>
      <c r="AJ1428" s="3">
        <v>276300.37173429999</v>
      </c>
      <c r="AK1428">
        <v>505</v>
      </c>
      <c r="AL1428">
        <v>278348.79999999999</v>
      </c>
      <c r="AM1428">
        <v>227125</v>
      </c>
      <c r="AN1428">
        <v>58347</v>
      </c>
      <c r="AO1428">
        <v>285472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f t="shared" si="91"/>
        <v>0</v>
      </c>
      <c r="AW1428">
        <v>0</v>
      </c>
      <c r="AX1428">
        <v>0</v>
      </c>
      <c r="AY1428">
        <v>414597460.92638499</v>
      </c>
      <c r="AZ1428">
        <v>414597.46092638501</v>
      </c>
      <c r="BA1428">
        <v>62794.238804800101</v>
      </c>
      <c r="BB1428">
        <v>0.15925027821558022</v>
      </c>
      <c r="BC1428">
        <v>3073</v>
      </c>
      <c r="BD1428">
        <v>1544</v>
      </c>
      <c r="BE1428">
        <v>1529</v>
      </c>
      <c r="BF1428">
        <v>0.31623578076525338</v>
      </c>
      <c r="BG1428">
        <v>98848</v>
      </c>
      <c r="BH1428">
        <v>20.571904266389179</v>
      </c>
      <c r="BI1428">
        <v>673</v>
      </c>
      <c r="BJ1428">
        <v>7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5420</v>
      </c>
      <c r="BU1428">
        <v>0.5</v>
      </c>
      <c r="BV1428">
        <v>0.69735530000000001</v>
      </c>
      <c r="BW1428">
        <v>27</v>
      </c>
      <c r="BX1428">
        <v>1.660517</v>
      </c>
      <c r="BY1428">
        <v>0.64322449999999998</v>
      </c>
      <c r="BZ1428">
        <v>7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4628</v>
      </c>
      <c r="CK1428">
        <v>2.1607605877268798</v>
      </c>
      <c r="CL1428">
        <v>0.62196020633750926</v>
      </c>
      <c r="CM1428">
        <v>29</v>
      </c>
      <c r="CN1428">
        <v>0.67128015938391916</v>
      </c>
      <c r="CO1428">
        <v>514</v>
      </c>
      <c r="CP1428">
        <v>-0.14185619520000001</v>
      </c>
      <c r="CQ1428">
        <v>-0.58161627670000005</v>
      </c>
      <c r="CR1428">
        <v>3095</v>
      </c>
      <c r="CS1428">
        <v>0.69599999999999995</v>
      </c>
      <c r="CT1428">
        <v>3810</v>
      </c>
      <c r="CU1428">
        <v>0.76855253489999997</v>
      </c>
      <c r="CX1428">
        <v>3</v>
      </c>
      <c r="CY1428">
        <v>333</v>
      </c>
      <c r="CZ1428">
        <v>194</v>
      </c>
      <c r="DA1428" s="2">
        <v>2036</v>
      </c>
      <c r="DB1428" s="2">
        <v>180</v>
      </c>
      <c r="DC1428" s="2">
        <v>63.72</v>
      </c>
      <c r="DD1428" s="2">
        <v>3464</v>
      </c>
      <c r="DE1428">
        <v>31</v>
      </c>
      <c r="DF1428">
        <v>15</v>
      </c>
      <c r="DG1428">
        <v>21.24</v>
      </c>
      <c r="DH1428">
        <v>21.24</v>
      </c>
      <c r="DI1428" s="2">
        <v>21.24</v>
      </c>
      <c r="DJ1428">
        <v>-1.34</v>
      </c>
      <c r="DK1428">
        <v>0.53930986558914928</v>
      </c>
      <c r="DL1428">
        <v>0</v>
      </c>
      <c r="DM1428">
        <v>0</v>
      </c>
      <c r="DN1428">
        <v>126.3</v>
      </c>
      <c r="DO1428">
        <v>0.46500000000000002</v>
      </c>
      <c r="DP1428">
        <v>12461.83</v>
      </c>
      <c r="DQ1428" s="2">
        <v>61460</v>
      </c>
      <c r="DR1428" s="2">
        <v>20846.48916402</v>
      </c>
      <c r="DS1428">
        <v>7.393326279103915E-2</v>
      </c>
      <c r="DT1428">
        <v>3.0455625205680601</v>
      </c>
      <c r="DU1428">
        <v>847728.67292509484</v>
      </c>
      <c r="DV1428">
        <v>0</v>
      </c>
    </row>
    <row r="1429" spans="1:126" x14ac:dyDescent="0.15">
      <c r="A1429" t="s">
        <v>349</v>
      </c>
      <c r="B1429" t="s">
        <v>1878</v>
      </c>
      <c r="C1429">
        <v>28</v>
      </c>
      <c r="D1429">
        <v>127</v>
      </c>
      <c r="E1429" t="s">
        <v>2484</v>
      </c>
      <c r="F1429">
        <v>28127</v>
      </c>
      <c r="G1429" t="s">
        <v>6413</v>
      </c>
      <c r="H1429">
        <v>62.3</v>
      </c>
      <c r="I1429">
        <v>35</v>
      </c>
      <c r="J1429">
        <v>0.1</v>
      </c>
      <c r="K1429">
        <v>0.3</v>
      </c>
      <c r="L1429">
        <v>0.9</v>
      </c>
      <c r="M1429">
        <v>1.4</v>
      </c>
      <c r="N1429">
        <f t="shared" si="90"/>
        <v>5109.16</v>
      </c>
      <c r="O1429">
        <f t="shared" si="88"/>
        <v>4890.84</v>
      </c>
      <c r="P1429">
        <f t="shared" si="89"/>
        <v>5.8690080000000027</v>
      </c>
      <c r="Q1429" s="4">
        <v>28127</v>
      </c>
      <c r="R1429" s="5">
        <v>31.902505000000001</v>
      </c>
      <c r="S1429" s="5">
        <v>-89.917709000000002</v>
      </c>
      <c r="T1429">
        <v>2</v>
      </c>
      <c r="U1429">
        <v>0.13567420683563935</v>
      </c>
      <c r="V1429">
        <v>27476</v>
      </c>
      <c r="W1429">
        <v>27425</v>
      </c>
      <c r="X1429">
        <v>27401</v>
      </c>
      <c r="Y1429">
        <v>27140</v>
      </c>
      <c r="Z1429">
        <v>13789</v>
      </c>
      <c r="AA1429">
        <v>28113</v>
      </c>
      <c r="AB1429">
        <v>9078.4399999999987</v>
      </c>
      <c r="AC1429">
        <v>35375</v>
      </c>
      <c r="AD1429">
        <v>0</v>
      </c>
      <c r="AE1429">
        <v>0</v>
      </c>
      <c r="AF1429">
        <v>11</v>
      </c>
      <c r="AG1429">
        <v>606</v>
      </c>
      <c r="AH1429">
        <v>1.8151815181518153E-2</v>
      </c>
      <c r="AI1429" s="3">
        <v>109529</v>
      </c>
      <c r="AJ1429" s="3">
        <v>377065.13774715003</v>
      </c>
      <c r="AK1429">
        <v>90</v>
      </c>
      <c r="AL1429">
        <v>377964.80000000005</v>
      </c>
      <c r="AM1429">
        <v>378571</v>
      </c>
      <c r="AN1429">
        <v>48724</v>
      </c>
      <c r="AO1429">
        <v>427295</v>
      </c>
      <c r="AP1429">
        <v>3</v>
      </c>
      <c r="AQ1429">
        <v>0</v>
      </c>
      <c r="AR1429">
        <v>3</v>
      </c>
      <c r="AS1429">
        <v>0.10938924339106654</v>
      </c>
      <c r="AT1429">
        <v>3</v>
      </c>
      <c r="AU1429">
        <v>7</v>
      </c>
      <c r="AV1429">
        <f t="shared" si="91"/>
        <v>10</v>
      </c>
      <c r="AW1429">
        <v>2145</v>
      </c>
      <c r="AX1429">
        <v>7.999999999999996E-2</v>
      </c>
      <c r="AY1429">
        <v>1077558306.95116</v>
      </c>
      <c r="AZ1429">
        <v>1077558.3069511598</v>
      </c>
      <c r="BA1429">
        <v>38983.5984616469</v>
      </c>
      <c r="BB1429">
        <v>0.25651813569335485</v>
      </c>
      <c r="BC1429">
        <v>8109</v>
      </c>
      <c r="BD1429">
        <v>11062</v>
      </c>
      <c r="BE1429">
        <v>-2953</v>
      </c>
      <c r="BF1429">
        <v>-0.1074756150822536</v>
      </c>
      <c r="BG1429">
        <v>414862</v>
      </c>
      <c r="BH1429">
        <v>15.140396335900149</v>
      </c>
      <c r="BI1429">
        <v>4482</v>
      </c>
      <c r="BJ1429">
        <v>30</v>
      </c>
      <c r="BK1429">
        <v>1</v>
      </c>
      <c r="BL1429">
        <v>2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1</v>
      </c>
      <c r="BS1429">
        <v>0</v>
      </c>
      <c r="BT1429">
        <v>27920</v>
      </c>
      <c r="BU1429">
        <v>0.63</v>
      </c>
      <c r="BV1429">
        <v>0.60911990000000005</v>
      </c>
      <c r="BW1429">
        <v>94</v>
      </c>
      <c r="BX1429">
        <v>1.253582</v>
      </c>
      <c r="BY1429">
        <v>-0.45907039999999999</v>
      </c>
      <c r="BZ1429">
        <v>30</v>
      </c>
      <c r="CA1429">
        <v>0</v>
      </c>
      <c r="CB1429">
        <v>2</v>
      </c>
      <c r="CC1429">
        <v>0</v>
      </c>
      <c r="CD1429">
        <v>0</v>
      </c>
      <c r="CE1429">
        <v>0</v>
      </c>
      <c r="CF1429">
        <v>0</v>
      </c>
      <c r="CG1429">
        <v>2</v>
      </c>
      <c r="CH1429">
        <v>1</v>
      </c>
      <c r="CI1429">
        <v>0</v>
      </c>
      <c r="CJ1429">
        <v>27535</v>
      </c>
      <c r="CK1429">
        <v>1.2711094970038135</v>
      </c>
      <c r="CL1429">
        <v>0.6373380508871429</v>
      </c>
      <c r="CM1429">
        <v>89</v>
      </c>
      <c r="CN1429">
        <v>-0.63453640329132577</v>
      </c>
      <c r="CO1429">
        <v>1732</v>
      </c>
      <c r="CP1429">
        <v>-0.42250844669999998</v>
      </c>
      <c r="CQ1429">
        <v>6.1004151999999999E-2</v>
      </c>
      <c r="CR1429">
        <v>21782</v>
      </c>
      <c r="CS1429">
        <v>0.80200000000000005</v>
      </c>
      <c r="CT1429">
        <v>21431</v>
      </c>
      <c r="CU1429">
        <v>0.77075319519000007</v>
      </c>
      <c r="CV1429">
        <v>8</v>
      </c>
      <c r="CW1429">
        <v>7</v>
      </c>
      <c r="CX1429">
        <v>12</v>
      </c>
      <c r="CY1429">
        <v>513</v>
      </c>
      <c r="CZ1429">
        <v>903</v>
      </c>
      <c r="DA1429" s="2">
        <v>10998</v>
      </c>
      <c r="DB1429" s="2">
        <v>1805</v>
      </c>
      <c r="DC1429" s="2">
        <v>76.36</v>
      </c>
      <c r="DD1429" s="2">
        <v>10193</v>
      </c>
      <c r="DE1429">
        <v>296</v>
      </c>
      <c r="DF1429">
        <v>115</v>
      </c>
      <c r="DG1429">
        <v>14.55</v>
      </c>
      <c r="DH1429">
        <v>10.91</v>
      </c>
      <c r="DI1429" s="2">
        <v>3.64</v>
      </c>
      <c r="DJ1429">
        <v>-0.8</v>
      </c>
      <c r="DK1429">
        <v>0.99401984862456516</v>
      </c>
      <c r="DL1429">
        <v>0</v>
      </c>
      <c r="DM1429">
        <v>0</v>
      </c>
      <c r="DN1429">
        <v>116.8</v>
      </c>
      <c r="DO1429">
        <v>0.30199999999999999</v>
      </c>
      <c r="DP1429">
        <v>5981.8700000000008</v>
      </c>
      <c r="DQ1429" s="2">
        <v>0</v>
      </c>
      <c r="DR1429" s="2">
        <v>0</v>
      </c>
      <c r="DS1429">
        <v>0</v>
      </c>
      <c r="DT1429">
        <v>4.5146215955590501</v>
      </c>
      <c r="DU1429">
        <v>1706368.0484411574</v>
      </c>
      <c r="DV1429">
        <v>0</v>
      </c>
    </row>
    <row r="1430" spans="1:126" x14ac:dyDescent="0.15">
      <c r="A1430" t="s">
        <v>349</v>
      </c>
      <c r="B1430" t="s">
        <v>1695</v>
      </c>
      <c r="C1430">
        <v>28</v>
      </c>
      <c r="D1430">
        <v>129</v>
      </c>
      <c r="E1430" t="s">
        <v>2485</v>
      </c>
      <c r="F1430">
        <v>28129</v>
      </c>
      <c r="G1430" t="s">
        <v>6414</v>
      </c>
      <c r="H1430">
        <v>75.3</v>
      </c>
      <c r="I1430">
        <v>22.8</v>
      </c>
      <c r="J1430">
        <v>0.1</v>
      </c>
      <c r="K1430">
        <v>0.1</v>
      </c>
      <c r="L1430">
        <v>0.5</v>
      </c>
      <c r="M1430">
        <v>1.2</v>
      </c>
      <c r="N1430">
        <f t="shared" si="90"/>
        <v>6191.6399999999994</v>
      </c>
      <c r="O1430">
        <f t="shared" si="88"/>
        <v>3808.3600000000006</v>
      </c>
      <c r="P1430">
        <f t="shared" si="89"/>
        <v>4.5700320000000021</v>
      </c>
      <c r="Q1430" s="4">
        <v>28129</v>
      </c>
      <c r="R1430" s="5">
        <v>32.019029000000003</v>
      </c>
      <c r="S1430" s="5">
        <v>-89.494877000000002</v>
      </c>
      <c r="T1430">
        <v>8</v>
      </c>
      <c r="U1430">
        <v>0.13854494529894953</v>
      </c>
      <c r="V1430">
        <v>16425</v>
      </c>
      <c r="W1430">
        <v>16344</v>
      </c>
      <c r="X1430">
        <v>16257</v>
      </c>
      <c r="Y1430">
        <v>16077</v>
      </c>
      <c r="Z1430">
        <v>8004</v>
      </c>
      <c r="AA1430">
        <v>28115</v>
      </c>
      <c r="AB1430">
        <v>5655.5399999999991</v>
      </c>
      <c r="AC1430">
        <v>32951</v>
      </c>
      <c r="AD1430">
        <v>0</v>
      </c>
      <c r="AE1430">
        <v>0</v>
      </c>
      <c r="AF1430">
        <v>13</v>
      </c>
      <c r="AG1430">
        <v>637</v>
      </c>
      <c r="AH1430">
        <v>2.0408163265306121E-2</v>
      </c>
      <c r="AI1430" s="3">
        <v>108342</v>
      </c>
      <c r="AJ1430" s="3">
        <v>407210.77523392503</v>
      </c>
      <c r="AK1430">
        <v>92</v>
      </c>
      <c r="AL1430">
        <v>407884.80000000005</v>
      </c>
      <c r="AM1430">
        <v>124533</v>
      </c>
      <c r="AN1430">
        <v>47435</v>
      </c>
      <c r="AO1430">
        <v>171968</v>
      </c>
      <c r="AP1430">
        <v>2</v>
      </c>
      <c r="AQ1430">
        <v>0</v>
      </c>
      <c r="AR1430">
        <v>2</v>
      </c>
      <c r="AS1430">
        <v>0.12236906510034262</v>
      </c>
      <c r="AT1430">
        <v>2</v>
      </c>
      <c r="AU1430">
        <v>13</v>
      </c>
      <c r="AV1430">
        <f t="shared" si="91"/>
        <v>15</v>
      </c>
      <c r="AW1430">
        <v>945</v>
      </c>
      <c r="AX1430">
        <v>6.0000000000000053E-2</v>
      </c>
      <c r="AY1430">
        <v>520041670.69764602</v>
      </c>
      <c r="AZ1430">
        <v>520041.67069764604</v>
      </c>
      <c r="BA1430">
        <v>31802.056785950699</v>
      </c>
      <c r="BB1430">
        <v>0.3144450708740868</v>
      </c>
      <c r="BC1430">
        <v>9096</v>
      </c>
      <c r="BD1430">
        <v>4570</v>
      </c>
      <c r="BE1430">
        <v>4526</v>
      </c>
      <c r="BF1430">
        <v>0.27555555555555555</v>
      </c>
      <c r="BG1430">
        <v>184912</v>
      </c>
      <c r="BH1430">
        <v>11.374300301408624</v>
      </c>
      <c r="BI1430">
        <v>3126</v>
      </c>
      <c r="BJ1430">
        <v>18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15826</v>
      </c>
      <c r="BU1430">
        <v>0.63</v>
      </c>
      <c r="BV1430">
        <v>0.69719609999999999</v>
      </c>
      <c r="BW1430">
        <v>36</v>
      </c>
      <c r="BX1430">
        <v>1.200556</v>
      </c>
      <c r="BY1430">
        <v>-0.21029020000000001</v>
      </c>
      <c r="BZ1430">
        <v>18</v>
      </c>
      <c r="CA1430">
        <v>0</v>
      </c>
      <c r="CB1430">
        <v>2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16168</v>
      </c>
      <c r="CK1430">
        <v>1.2370113805047005</v>
      </c>
      <c r="CL1430">
        <v>0.65568329015544047</v>
      </c>
      <c r="CM1430">
        <v>48</v>
      </c>
      <c r="CN1430">
        <v>-0.63524301398541405</v>
      </c>
      <c r="CO1430">
        <v>1153</v>
      </c>
      <c r="CP1430">
        <v>0.46399008400000002</v>
      </c>
      <c r="CQ1430">
        <v>0.42622305900000002</v>
      </c>
      <c r="CR1430">
        <v>13169</v>
      </c>
      <c r="CS1430">
        <v>0.82299999999999995</v>
      </c>
      <c r="CT1430">
        <v>12795</v>
      </c>
      <c r="CU1430">
        <v>0.78625792811999995</v>
      </c>
      <c r="CV1430">
        <v>2</v>
      </c>
      <c r="CW1430">
        <v>4</v>
      </c>
      <c r="CX1430">
        <v>2</v>
      </c>
      <c r="CY1430">
        <v>623</v>
      </c>
      <c r="CZ1430">
        <v>973</v>
      </c>
      <c r="DA1430" s="2">
        <v>5232</v>
      </c>
      <c r="DB1430" s="2">
        <v>1000</v>
      </c>
      <c r="DC1430" s="2">
        <v>24.65</v>
      </c>
      <c r="DD1430" s="2">
        <v>4081</v>
      </c>
      <c r="DE1430">
        <v>292</v>
      </c>
      <c r="DF1430">
        <v>72</v>
      </c>
      <c r="DH1430">
        <v>18.489999999999998</v>
      </c>
      <c r="DI1430" s="2">
        <v>6.16</v>
      </c>
      <c r="DJ1430">
        <v>-1.23</v>
      </c>
      <c r="DK1430">
        <v>0.99055767846264609</v>
      </c>
      <c r="DL1430">
        <v>0</v>
      </c>
      <c r="DM1430">
        <v>0</v>
      </c>
      <c r="DN1430">
        <v>64.400000000000006</v>
      </c>
      <c r="DO1430">
        <v>0.16200000000000001</v>
      </c>
      <c r="DP1430">
        <v>6420.44</v>
      </c>
      <c r="DQ1430" s="2">
        <v>73329</v>
      </c>
      <c r="DR1430" s="2">
        <v>0</v>
      </c>
      <c r="DS1430">
        <v>0</v>
      </c>
      <c r="DT1430">
        <v>3.7998360283841599</v>
      </c>
      <c r="DU1430">
        <v>1549895.3584702676</v>
      </c>
      <c r="DV1430">
        <v>1</v>
      </c>
    </row>
    <row r="1431" spans="1:126" x14ac:dyDescent="0.15">
      <c r="A1431" t="s">
        <v>349</v>
      </c>
      <c r="B1431" t="s">
        <v>388</v>
      </c>
      <c r="C1431">
        <v>28</v>
      </c>
      <c r="D1431">
        <v>131</v>
      </c>
      <c r="E1431" t="s">
        <v>2486</v>
      </c>
      <c r="F1431">
        <v>28131</v>
      </c>
      <c r="G1431" t="s">
        <v>6415</v>
      </c>
      <c r="H1431">
        <v>77.7</v>
      </c>
      <c r="I1431">
        <v>19.100000000000001</v>
      </c>
      <c r="J1431">
        <v>0.5</v>
      </c>
      <c r="K1431">
        <v>0.3</v>
      </c>
      <c r="L1431">
        <v>1.1000000000000001</v>
      </c>
      <c r="M1431">
        <v>1.3</v>
      </c>
      <c r="N1431">
        <f t="shared" si="90"/>
        <v>6405.3400000000011</v>
      </c>
      <c r="O1431">
        <f t="shared" si="88"/>
        <v>3594.6599999999989</v>
      </c>
      <c r="P1431">
        <f t="shared" si="89"/>
        <v>4.3135919999999999</v>
      </c>
      <c r="Q1431" s="4">
        <v>28131</v>
      </c>
      <c r="R1431" s="5">
        <v>30.790184</v>
      </c>
      <c r="S1431" s="5">
        <v>-89.112296999999998</v>
      </c>
      <c r="T1431">
        <v>6</v>
      </c>
      <c r="U1431">
        <v>-1.4676632440546135E-2</v>
      </c>
      <c r="V1431">
        <v>17657</v>
      </c>
      <c r="W1431">
        <v>17941</v>
      </c>
      <c r="X1431">
        <v>17978</v>
      </c>
      <c r="Y1431">
        <v>18035</v>
      </c>
      <c r="Z1431">
        <v>9308</v>
      </c>
      <c r="AA1431">
        <v>28117</v>
      </c>
      <c r="AB1431">
        <v>6280.1629999999996</v>
      </c>
      <c r="AC1431">
        <v>45025</v>
      </c>
      <c r="AD1431">
        <v>1</v>
      </c>
      <c r="AE1431">
        <v>5.5623539882078096E-5</v>
      </c>
      <c r="AF1431">
        <v>19</v>
      </c>
      <c r="AG1431">
        <v>271</v>
      </c>
      <c r="AH1431">
        <v>7.0110701107011064E-2</v>
      </c>
      <c r="AI1431" s="3">
        <v>45670</v>
      </c>
      <c r="AJ1431" s="3">
        <v>285109.77914681</v>
      </c>
      <c r="AK1431">
        <v>70</v>
      </c>
      <c r="AL1431">
        <v>286777.59999999998</v>
      </c>
      <c r="AM1431">
        <v>166904</v>
      </c>
      <c r="AN1431">
        <v>15946</v>
      </c>
      <c r="AO1431">
        <v>182850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9</v>
      </c>
      <c r="AV1431">
        <f t="shared" si="91"/>
        <v>10</v>
      </c>
      <c r="AW1431">
        <v>8072</v>
      </c>
      <c r="AX1431">
        <v>0.41000000000000003</v>
      </c>
      <c r="AY1431">
        <v>418042057.57573402</v>
      </c>
      <c r="AZ1431">
        <v>418042.05757573404</v>
      </c>
      <c r="BA1431">
        <v>30733.1680493204</v>
      </c>
      <c r="BB1431">
        <v>0.32538135944696822</v>
      </c>
      <c r="BC1431">
        <v>3566</v>
      </c>
      <c r="BD1431">
        <v>5784</v>
      </c>
      <c r="BE1431">
        <v>-2218</v>
      </c>
      <c r="BF1431">
        <v>-0.12561590304128675</v>
      </c>
      <c r="BG1431">
        <v>212487</v>
      </c>
      <c r="BH1431">
        <v>11.819279118923129</v>
      </c>
      <c r="BI1431">
        <v>2560</v>
      </c>
      <c r="BJ1431">
        <v>10</v>
      </c>
      <c r="BK1431">
        <v>0</v>
      </c>
      <c r="BL1431">
        <v>1</v>
      </c>
      <c r="BM1431">
        <v>0</v>
      </c>
      <c r="BN1431">
        <v>0</v>
      </c>
      <c r="BO1431">
        <v>0</v>
      </c>
      <c r="BP1431">
        <v>1</v>
      </c>
      <c r="BQ1431">
        <v>2</v>
      </c>
      <c r="BR1431">
        <v>1</v>
      </c>
      <c r="BS1431">
        <v>0</v>
      </c>
      <c r="BT1431">
        <v>16619</v>
      </c>
      <c r="BU1431">
        <v>0.63</v>
      </c>
      <c r="BV1431">
        <v>0.60433700000000001</v>
      </c>
      <c r="BW1431">
        <v>52</v>
      </c>
      <c r="BX1431">
        <v>0.90258139999999998</v>
      </c>
      <c r="BY1431">
        <v>-0.79826859999999999</v>
      </c>
      <c r="BZ1431">
        <v>7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0</v>
      </c>
      <c r="CJ1431">
        <v>17892</v>
      </c>
      <c r="CK1431">
        <v>0.55890900961323486</v>
      </c>
      <c r="CL1431">
        <v>0.68416749931873921</v>
      </c>
      <c r="CM1431">
        <v>95</v>
      </c>
      <c r="CN1431">
        <v>-0.72215612935827933</v>
      </c>
      <c r="CO1431">
        <v>1236</v>
      </c>
      <c r="CP1431">
        <v>0.46060697099999998</v>
      </c>
      <c r="CQ1431">
        <v>0.38975132400000001</v>
      </c>
      <c r="CR1431">
        <v>14990</v>
      </c>
      <c r="CS1431">
        <v>0.82799999999999996</v>
      </c>
      <c r="CT1431">
        <v>13719</v>
      </c>
      <c r="CU1431">
        <v>0.78061073229</v>
      </c>
      <c r="CV1431">
        <v>3</v>
      </c>
      <c r="CW1431">
        <v>4</v>
      </c>
      <c r="CX1431">
        <v>4</v>
      </c>
      <c r="CY1431">
        <v>201</v>
      </c>
      <c r="CZ1431">
        <v>457</v>
      </c>
      <c r="DA1431" s="2">
        <v>6643</v>
      </c>
      <c r="DB1431" s="2">
        <v>965</v>
      </c>
      <c r="DC1431" s="2">
        <v>77.709999999999994</v>
      </c>
      <c r="DD1431" s="2">
        <v>3829</v>
      </c>
      <c r="DE1431">
        <v>150</v>
      </c>
      <c r="DF1431">
        <v>37</v>
      </c>
      <c r="DG1431">
        <v>5.55</v>
      </c>
      <c r="DH1431">
        <v>11.1</v>
      </c>
      <c r="DJ1431">
        <v>-1.1299999999999999</v>
      </c>
      <c r="DK1431">
        <v>0.9744909130720385</v>
      </c>
      <c r="DL1431">
        <v>0</v>
      </c>
      <c r="DM1431">
        <v>0</v>
      </c>
      <c r="DN1431">
        <v>72.900000000000006</v>
      </c>
      <c r="DO1431">
        <v>0.25</v>
      </c>
      <c r="DP1431">
        <v>11055.280000000002</v>
      </c>
      <c r="DQ1431" s="2">
        <v>56584</v>
      </c>
      <c r="DR1431" s="2">
        <v>0</v>
      </c>
      <c r="DS1431">
        <v>0</v>
      </c>
      <c r="DT1431">
        <v>1.5612988526731999</v>
      </c>
      <c r="DU1431">
        <v>447745.53785237379</v>
      </c>
      <c r="DV1431">
        <v>1</v>
      </c>
    </row>
    <row r="1432" spans="1:126" x14ac:dyDescent="0.15">
      <c r="A1432" t="s">
        <v>349</v>
      </c>
      <c r="B1432" t="s">
        <v>2487</v>
      </c>
      <c r="C1432">
        <v>28</v>
      </c>
      <c r="D1432">
        <v>133</v>
      </c>
      <c r="E1432" t="s">
        <v>2488</v>
      </c>
      <c r="F1432">
        <v>28133</v>
      </c>
      <c r="G1432" t="s">
        <v>6416</v>
      </c>
      <c r="H1432">
        <v>25.2</v>
      </c>
      <c r="I1432">
        <v>72.5</v>
      </c>
      <c r="J1432">
        <v>0.2</v>
      </c>
      <c r="K1432">
        <v>0.3</v>
      </c>
      <c r="L1432">
        <v>0.5</v>
      </c>
      <c r="M1432">
        <v>1.4</v>
      </c>
      <c r="N1432">
        <f t="shared" si="90"/>
        <v>5893.63</v>
      </c>
      <c r="O1432">
        <f t="shared" si="88"/>
        <v>4106.37</v>
      </c>
      <c r="P1432">
        <f t="shared" si="89"/>
        <v>4.9276440000000017</v>
      </c>
      <c r="Q1432" s="4">
        <v>28133</v>
      </c>
      <c r="R1432" s="5">
        <v>33.605528999999997</v>
      </c>
      <c r="S1432" s="5">
        <v>-90.595089999999999</v>
      </c>
      <c r="T1432">
        <v>7</v>
      </c>
      <c r="U1432">
        <v>0.14614408929558492</v>
      </c>
      <c r="V1432">
        <v>29230</v>
      </c>
      <c r="W1432">
        <v>28314</v>
      </c>
      <c r="X1432">
        <v>27911</v>
      </c>
      <c r="Y1432">
        <v>26902</v>
      </c>
      <c r="Z1432">
        <v>14914</v>
      </c>
      <c r="AA1432">
        <v>28119</v>
      </c>
      <c r="AB1432">
        <v>8116.567</v>
      </c>
      <c r="AC1432">
        <v>27384</v>
      </c>
      <c r="AD1432">
        <v>1</v>
      </c>
      <c r="AE1432">
        <v>3.5828168105764751E-5</v>
      </c>
      <c r="AF1432">
        <v>6</v>
      </c>
      <c r="AG1432">
        <v>350</v>
      </c>
      <c r="AH1432">
        <v>1.7142857142857144E-2</v>
      </c>
      <c r="AI1432" s="3">
        <v>372666</v>
      </c>
      <c r="AJ1432" s="3">
        <v>446562.069556745</v>
      </c>
      <c r="AK1432">
        <v>320</v>
      </c>
      <c r="AL1432">
        <v>452646.40000000002</v>
      </c>
      <c r="AM1432">
        <v>272258</v>
      </c>
      <c r="AN1432">
        <v>126077</v>
      </c>
      <c r="AO1432">
        <v>398335</v>
      </c>
      <c r="AP1432">
        <v>4</v>
      </c>
      <c r="AQ1432">
        <v>0</v>
      </c>
      <c r="AR1432">
        <v>4</v>
      </c>
      <c r="AS1432">
        <v>0.14127286854559581</v>
      </c>
      <c r="AT1432">
        <v>4</v>
      </c>
      <c r="AU1432">
        <v>11</v>
      </c>
      <c r="AV1432">
        <f t="shared" si="91"/>
        <v>15</v>
      </c>
      <c r="AW1432">
        <v>16668</v>
      </c>
      <c r="AX1432">
        <v>0.6</v>
      </c>
      <c r="AY1432">
        <v>2107832073.56321</v>
      </c>
      <c r="AZ1432">
        <v>2107832.0735632102</v>
      </c>
      <c r="BA1432">
        <v>60569.975067441002</v>
      </c>
      <c r="BB1432">
        <v>0.16509830140866999</v>
      </c>
      <c r="BC1432">
        <v>28305</v>
      </c>
      <c r="BD1432">
        <v>8680</v>
      </c>
      <c r="BE1432">
        <v>19625</v>
      </c>
      <c r="BF1432">
        <v>0.67139924734861445</v>
      </c>
      <c r="BG1432">
        <v>405442</v>
      </c>
      <c r="BH1432">
        <v>14.526244133137473</v>
      </c>
      <c r="BI1432">
        <v>2398</v>
      </c>
      <c r="BJ1432">
        <v>23</v>
      </c>
      <c r="BK1432">
        <v>0</v>
      </c>
      <c r="BL1432">
        <v>4</v>
      </c>
      <c r="BM1432">
        <v>0</v>
      </c>
      <c r="BN1432">
        <v>0</v>
      </c>
      <c r="BO1432">
        <v>2</v>
      </c>
      <c r="BP1432">
        <v>0</v>
      </c>
      <c r="BQ1432">
        <v>1</v>
      </c>
      <c r="BR1432">
        <v>2</v>
      </c>
      <c r="BS1432">
        <v>0</v>
      </c>
      <c r="BT1432">
        <v>29610</v>
      </c>
      <c r="BU1432">
        <v>0.6</v>
      </c>
      <c r="BV1432">
        <v>0.4870121</v>
      </c>
      <c r="BW1432">
        <v>124</v>
      </c>
      <c r="BX1432">
        <v>1.080716</v>
      </c>
      <c r="BY1432">
        <v>-1.0815779999999999</v>
      </c>
      <c r="BZ1432">
        <v>22</v>
      </c>
      <c r="CA1432">
        <v>0</v>
      </c>
      <c r="CB1432">
        <v>4</v>
      </c>
      <c r="CC1432">
        <v>0</v>
      </c>
      <c r="CD1432">
        <v>0</v>
      </c>
      <c r="CE1432">
        <v>0</v>
      </c>
      <c r="CF1432">
        <v>0</v>
      </c>
      <c r="CG1432">
        <v>2</v>
      </c>
      <c r="CH1432">
        <v>2</v>
      </c>
      <c r="CI1432">
        <v>0</v>
      </c>
      <c r="CJ1432">
        <v>27509</v>
      </c>
      <c r="CK1432">
        <v>1.0905521829219529</v>
      </c>
      <c r="CL1432">
        <v>0.67419238621352229</v>
      </c>
      <c r="CM1432">
        <v>103</v>
      </c>
      <c r="CN1432">
        <v>-0.54550345583619542</v>
      </c>
      <c r="CO1432">
        <v>2068</v>
      </c>
      <c r="CP1432">
        <v>-0.9331745132</v>
      </c>
      <c r="CQ1432">
        <v>-0.8438192659</v>
      </c>
      <c r="CR1432">
        <v>17865</v>
      </c>
      <c r="CS1432">
        <v>0.67700000000000005</v>
      </c>
      <c r="CT1432">
        <v>23092</v>
      </c>
      <c r="CU1432">
        <v>0.75435849996000004</v>
      </c>
      <c r="CV1432">
        <v>3</v>
      </c>
      <c r="CW1432">
        <v>8</v>
      </c>
      <c r="CX1432">
        <v>8</v>
      </c>
      <c r="CY1432">
        <v>950</v>
      </c>
      <c r="CZ1432">
        <v>512</v>
      </c>
      <c r="DA1432" s="2">
        <v>11996</v>
      </c>
      <c r="DB1432" s="2">
        <v>1015</v>
      </c>
      <c r="DC1432" s="2">
        <v>35.72</v>
      </c>
      <c r="DD1432" s="2">
        <v>20710</v>
      </c>
      <c r="DE1432">
        <v>97</v>
      </c>
      <c r="DF1432">
        <v>68</v>
      </c>
      <c r="DG1432">
        <v>10.72</v>
      </c>
      <c r="DH1432">
        <v>17.86</v>
      </c>
      <c r="DI1432" s="2">
        <v>7.14</v>
      </c>
      <c r="DJ1432">
        <v>-1.47</v>
      </c>
      <c r="DK1432">
        <v>0.51209662271309964</v>
      </c>
      <c r="DL1432">
        <v>0</v>
      </c>
      <c r="DM1432">
        <v>0</v>
      </c>
      <c r="DN1432">
        <v>302.7</v>
      </c>
      <c r="DO1432">
        <v>0.68299999999999994</v>
      </c>
      <c r="DP1432">
        <v>11879.76</v>
      </c>
      <c r="DQ1432" s="2">
        <v>0</v>
      </c>
      <c r="DR1432" s="2">
        <v>18976.567408970004</v>
      </c>
      <c r="DS1432">
        <v>4.1225056148279517E-2</v>
      </c>
      <c r="DT1432">
        <v>3.2706467991427499</v>
      </c>
      <c r="DU1432">
        <v>1480446.499303489</v>
      </c>
      <c r="DV1432">
        <v>0</v>
      </c>
    </row>
    <row r="1433" spans="1:126" x14ac:dyDescent="0.15">
      <c r="A1433" t="s">
        <v>349</v>
      </c>
      <c r="B1433" t="s">
        <v>2489</v>
      </c>
      <c r="C1433">
        <v>28</v>
      </c>
      <c r="D1433">
        <v>135</v>
      </c>
      <c r="E1433" t="s">
        <v>2490</v>
      </c>
      <c r="F1433">
        <v>28135</v>
      </c>
      <c r="G1433" t="s">
        <v>6417</v>
      </c>
      <c r="H1433">
        <v>36.299999999999997</v>
      </c>
      <c r="I1433">
        <v>56.1</v>
      </c>
      <c r="J1433">
        <v>0.2</v>
      </c>
      <c r="K1433">
        <v>0.8</v>
      </c>
      <c r="L1433">
        <v>1</v>
      </c>
      <c r="M1433">
        <v>5.6</v>
      </c>
      <c r="N1433">
        <f t="shared" si="90"/>
        <v>4497.9399999999996</v>
      </c>
      <c r="O1433">
        <f t="shared" si="88"/>
        <v>5502.06</v>
      </c>
      <c r="P1433">
        <f t="shared" si="89"/>
        <v>6.6024720000000032</v>
      </c>
      <c r="Q1433" s="4">
        <v>28135</v>
      </c>
      <c r="R1433" s="5">
        <v>33.954526999999999</v>
      </c>
      <c r="S1433" s="5">
        <v>-90.172245000000004</v>
      </c>
      <c r="T1433">
        <v>7</v>
      </c>
      <c r="U1433">
        <v>0.13231380926642558</v>
      </c>
      <c r="V1433">
        <v>15262</v>
      </c>
      <c r="W1433">
        <v>15124</v>
      </c>
      <c r="X1433">
        <v>14959</v>
      </c>
      <c r="Y1433">
        <v>14591</v>
      </c>
      <c r="Z1433">
        <v>8984</v>
      </c>
      <c r="AA1433">
        <v>28121</v>
      </c>
      <c r="AB1433">
        <v>4009.6990000000001</v>
      </c>
      <c r="AC1433">
        <v>29731</v>
      </c>
      <c r="AD1433">
        <v>0</v>
      </c>
      <c r="AE1433">
        <v>0</v>
      </c>
      <c r="AF1433">
        <v>2</v>
      </c>
      <c r="AG1433">
        <v>509</v>
      </c>
      <c r="AH1433">
        <v>3.929273084479371E-3</v>
      </c>
      <c r="AI1433" s="3">
        <v>340711</v>
      </c>
      <c r="AJ1433" s="3">
        <v>412939.50212488003</v>
      </c>
      <c r="AK1433">
        <v>198</v>
      </c>
      <c r="AL1433">
        <v>417363.20000000001</v>
      </c>
      <c r="AM1433">
        <v>143209</v>
      </c>
      <c r="AN1433">
        <v>101924</v>
      </c>
      <c r="AO1433">
        <v>245133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3</v>
      </c>
      <c r="AV1433">
        <f t="shared" si="91"/>
        <v>3</v>
      </c>
      <c r="AW1433">
        <v>7938</v>
      </c>
      <c r="AX1433">
        <v>0.56000000000000005</v>
      </c>
      <c r="AY1433">
        <v>320917591.79137498</v>
      </c>
      <c r="AZ1433">
        <v>320917.59179137496</v>
      </c>
      <c r="BA1433">
        <v>21482.318245995499</v>
      </c>
      <c r="BB1433">
        <v>0.46549910887127333</v>
      </c>
      <c r="BC1433">
        <v>4585</v>
      </c>
      <c r="BD1433">
        <v>4904</v>
      </c>
      <c r="BE1433">
        <v>-319</v>
      </c>
      <c r="BF1433">
        <v>-2.0901585637531122E-2</v>
      </c>
      <c r="BG1433">
        <v>129679</v>
      </c>
      <c r="BH1433">
        <v>8.6689618289992652</v>
      </c>
      <c r="BI1433">
        <v>1756</v>
      </c>
      <c r="BJ1433">
        <v>20</v>
      </c>
      <c r="BK1433">
        <v>0</v>
      </c>
      <c r="BL1433">
        <v>2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12638</v>
      </c>
      <c r="BU1433">
        <v>0.57999999999999996</v>
      </c>
      <c r="BV1433">
        <v>0.7104994</v>
      </c>
      <c r="BW1433">
        <v>63</v>
      </c>
      <c r="BX1433">
        <v>1.8199080000000001</v>
      </c>
      <c r="BY1433">
        <v>0.78348739999999994</v>
      </c>
      <c r="BZ1433">
        <v>18</v>
      </c>
      <c r="CA1433">
        <v>1</v>
      </c>
      <c r="CB1433">
        <v>2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14736</v>
      </c>
      <c r="CK1433">
        <v>1.492942453854506</v>
      </c>
      <c r="CL1433">
        <v>0.48145406085733322</v>
      </c>
      <c r="CM1433">
        <v>41</v>
      </c>
      <c r="CN1433">
        <v>-1.1383498281763091</v>
      </c>
      <c r="CO1433">
        <v>735</v>
      </c>
      <c r="CP1433">
        <v>-0.75243868339999997</v>
      </c>
      <c r="CQ1433">
        <v>-0.56187836859999996</v>
      </c>
      <c r="CR1433">
        <v>11228</v>
      </c>
      <c r="CS1433">
        <v>0.77800000000000002</v>
      </c>
      <c r="CT1433">
        <v>11553</v>
      </c>
      <c r="CU1433">
        <v>0.75889487871000005</v>
      </c>
      <c r="CV1433">
        <v>5</v>
      </c>
      <c r="CW1433">
        <v>3</v>
      </c>
      <c r="CY1433">
        <v>567</v>
      </c>
      <c r="CZ1433">
        <v>706</v>
      </c>
      <c r="DA1433" s="2">
        <v>5144</v>
      </c>
      <c r="DB1433" s="2">
        <v>575</v>
      </c>
      <c r="DC1433" s="2">
        <v>19.89</v>
      </c>
      <c r="DD1433" s="2">
        <v>8661</v>
      </c>
      <c r="DE1433">
        <v>163</v>
      </c>
      <c r="DF1433">
        <v>98</v>
      </c>
      <c r="DG1433">
        <v>13.26</v>
      </c>
      <c r="DH1433">
        <v>13.26</v>
      </c>
      <c r="DJ1433">
        <v>-0.92</v>
      </c>
      <c r="DK1433">
        <v>0.80663083962654569</v>
      </c>
      <c r="DL1433">
        <v>0</v>
      </c>
      <c r="DM1433">
        <v>0</v>
      </c>
      <c r="DN1433">
        <v>203.4</v>
      </c>
      <c r="DO1433">
        <v>0.52700000000000002</v>
      </c>
      <c r="DP1433">
        <v>32167.98</v>
      </c>
      <c r="DQ1433" s="2">
        <v>0</v>
      </c>
      <c r="DR1433" s="2">
        <v>19761.438278460002</v>
      </c>
      <c r="DS1433">
        <v>4.192669661894196E-2</v>
      </c>
      <c r="DT1433">
        <v>3.46731692293231</v>
      </c>
      <c r="DU1433">
        <v>1447130.4863691824</v>
      </c>
      <c r="DV1433">
        <v>0</v>
      </c>
    </row>
    <row r="1434" spans="1:126" x14ac:dyDescent="0.15">
      <c r="A1434" t="s">
        <v>349</v>
      </c>
      <c r="B1434" t="s">
        <v>2491</v>
      </c>
      <c r="C1434">
        <v>28</v>
      </c>
      <c r="D1434">
        <v>137</v>
      </c>
      <c r="E1434" t="s">
        <v>2492</v>
      </c>
      <c r="F1434">
        <v>28137</v>
      </c>
      <c r="G1434" t="s">
        <v>6418</v>
      </c>
      <c r="H1434">
        <v>66.099999999999994</v>
      </c>
      <c r="I1434">
        <v>30.2</v>
      </c>
      <c r="J1434">
        <v>0.2</v>
      </c>
      <c r="K1434">
        <v>0.2</v>
      </c>
      <c r="L1434">
        <v>1.1000000000000001</v>
      </c>
      <c r="M1434">
        <v>2.2000000000000002</v>
      </c>
      <c r="N1434">
        <f t="shared" si="90"/>
        <v>5287.3799999999992</v>
      </c>
      <c r="O1434">
        <f t="shared" si="88"/>
        <v>4712.6200000000008</v>
      </c>
      <c r="P1434">
        <f t="shared" si="89"/>
        <v>5.6551440000000026</v>
      </c>
      <c r="Q1434" s="4">
        <v>28137</v>
      </c>
      <c r="R1434" s="5">
        <v>34.649552999999997</v>
      </c>
      <c r="S1434" s="5">
        <v>-89.943105000000003</v>
      </c>
      <c r="T1434">
        <v>1</v>
      </c>
      <c r="U1434">
        <v>7.9949557596914037E-2</v>
      </c>
      <c r="V1434">
        <v>28580</v>
      </c>
      <c r="W1434">
        <v>28557</v>
      </c>
      <c r="X1434">
        <v>28415</v>
      </c>
      <c r="Y1434">
        <v>28379</v>
      </c>
      <c r="Z1434">
        <v>14168</v>
      </c>
      <c r="AA1434">
        <v>28123</v>
      </c>
      <c r="AB1434">
        <v>10454.812999999998</v>
      </c>
      <c r="AC1434">
        <v>42880</v>
      </c>
      <c r="AD1434">
        <v>1</v>
      </c>
      <c r="AE1434">
        <v>3.5192679922576104E-5</v>
      </c>
      <c r="AF1434">
        <v>19</v>
      </c>
      <c r="AG1434">
        <v>569</v>
      </c>
      <c r="AH1434">
        <v>3.3391915641476276E-2</v>
      </c>
      <c r="AI1434" s="3">
        <v>153073</v>
      </c>
      <c r="AJ1434" s="3">
        <v>259047.75490534501</v>
      </c>
      <c r="AK1434">
        <v>124</v>
      </c>
      <c r="AL1434">
        <v>263027.20000000001</v>
      </c>
      <c r="AM1434">
        <v>407654</v>
      </c>
      <c r="AN1434">
        <v>42075</v>
      </c>
      <c r="AO1434">
        <v>449729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10</v>
      </c>
      <c r="AV1434">
        <f t="shared" si="91"/>
        <v>10</v>
      </c>
      <c r="AW1434">
        <v>12260</v>
      </c>
      <c r="AX1434">
        <v>0.4</v>
      </c>
      <c r="AY1434">
        <v>214322389.06206501</v>
      </c>
      <c r="AZ1434">
        <v>214322.38906206499</v>
      </c>
      <c r="BA1434">
        <v>8406.7262938252497</v>
      </c>
      <c r="BB1434">
        <v>1.1895236802636255</v>
      </c>
      <c r="BC1434">
        <v>2911</v>
      </c>
      <c r="BD1434">
        <v>7540</v>
      </c>
      <c r="BE1434">
        <v>-4629</v>
      </c>
      <c r="BF1434">
        <v>-0.1619664100769769</v>
      </c>
      <c r="BG1434">
        <v>380455</v>
      </c>
      <c r="BH1434">
        <v>13.389231039943692</v>
      </c>
      <c r="BI1434">
        <v>3089</v>
      </c>
      <c r="BJ1434">
        <v>29</v>
      </c>
      <c r="BK1434">
        <v>0</v>
      </c>
      <c r="BL1434">
        <v>1</v>
      </c>
      <c r="BM1434">
        <v>0</v>
      </c>
      <c r="BN1434">
        <v>0</v>
      </c>
      <c r="BO1434">
        <v>1</v>
      </c>
      <c r="BP1434">
        <v>0</v>
      </c>
      <c r="BQ1434">
        <v>1</v>
      </c>
      <c r="BR1434">
        <v>1</v>
      </c>
      <c r="BS1434">
        <v>0</v>
      </c>
      <c r="BT1434">
        <v>27337</v>
      </c>
      <c r="BU1434">
        <v>0.74</v>
      </c>
      <c r="BV1434">
        <v>0.6331698</v>
      </c>
      <c r="BW1434">
        <v>90</v>
      </c>
      <c r="BX1434">
        <v>1.207155</v>
      </c>
      <c r="BY1434">
        <v>-0.45891500000000002</v>
      </c>
      <c r="BZ1434">
        <v>30</v>
      </c>
      <c r="CA1434">
        <v>0</v>
      </c>
      <c r="CB1434">
        <v>1</v>
      </c>
      <c r="CC1434">
        <v>0</v>
      </c>
      <c r="CD1434">
        <v>0</v>
      </c>
      <c r="CE1434">
        <v>2</v>
      </c>
      <c r="CF1434">
        <v>0</v>
      </c>
      <c r="CG1434">
        <v>1</v>
      </c>
      <c r="CH1434">
        <v>1</v>
      </c>
      <c r="CI1434">
        <v>0</v>
      </c>
      <c r="CJ1434">
        <v>28206</v>
      </c>
      <c r="CK1434">
        <v>1.2408707367226832</v>
      </c>
      <c r="CL1434">
        <v>0.61336893107880941</v>
      </c>
      <c r="CM1434">
        <v>86</v>
      </c>
      <c r="CN1434">
        <v>-0.83097417624788306</v>
      </c>
      <c r="CO1434">
        <v>2273</v>
      </c>
      <c r="CP1434">
        <v>0.25976616000000002</v>
      </c>
      <c r="CQ1434">
        <v>3.0851983999999999E-2</v>
      </c>
      <c r="CR1434">
        <v>22706</v>
      </c>
      <c r="CS1434">
        <v>0.80400000000000005</v>
      </c>
      <c r="CT1434">
        <v>22407</v>
      </c>
      <c r="CU1434">
        <v>0.77140029688</v>
      </c>
      <c r="CV1434">
        <v>3</v>
      </c>
      <c r="CW1434">
        <v>7</v>
      </c>
      <c r="CX1434">
        <v>7</v>
      </c>
      <c r="CY1434">
        <v>421</v>
      </c>
      <c r="CZ1434">
        <v>875</v>
      </c>
      <c r="DA1434" s="2">
        <v>10002</v>
      </c>
      <c r="DB1434" s="2">
        <v>1995</v>
      </c>
      <c r="DC1434" s="2">
        <v>56.39</v>
      </c>
      <c r="DD1434" s="2">
        <v>9349</v>
      </c>
      <c r="DE1434">
        <v>260</v>
      </c>
      <c r="DF1434">
        <v>111</v>
      </c>
      <c r="DG1434">
        <v>7.05</v>
      </c>
      <c r="DH1434">
        <v>7.05</v>
      </c>
      <c r="DI1434" s="2">
        <v>3.52</v>
      </c>
      <c r="DJ1434">
        <v>-0.7</v>
      </c>
      <c r="DK1434">
        <v>0.92541467143127787</v>
      </c>
      <c r="DL1434">
        <v>0</v>
      </c>
      <c r="DN1434">
        <v>85.9</v>
      </c>
      <c r="DO1434">
        <v>0.34299999999999997</v>
      </c>
      <c r="DP1434">
        <v>8770.14</v>
      </c>
      <c r="DQ1434" s="2">
        <v>0</v>
      </c>
      <c r="DR1434" s="2">
        <v>752.41082630000005</v>
      </c>
      <c r="DS1434">
        <v>2.8605818192985366E-3</v>
      </c>
      <c r="DT1434">
        <v>5.20509701576393</v>
      </c>
      <c r="DU1434">
        <v>1369082.0937847425</v>
      </c>
      <c r="DV1434">
        <v>0</v>
      </c>
    </row>
    <row r="1435" spans="1:126" x14ac:dyDescent="0.15">
      <c r="A1435" t="s">
        <v>349</v>
      </c>
      <c r="B1435" t="s">
        <v>2493</v>
      </c>
      <c r="C1435">
        <v>28</v>
      </c>
      <c r="D1435">
        <v>139</v>
      </c>
      <c r="E1435" t="s">
        <v>2494</v>
      </c>
      <c r="F1435">
        <v>28139</v>
      </c>
      <c r="G1435" t="s">
        <v>6419</v>
      </c>
      <c r="H1435">
        <v>78.3</v>
      </c>
      <c r="I1435">
        <v>15.8</v>
      </c>
      <c r="J1435">
        <v>0.2</v>
      </c>
      <c r="K1435">
        <v>0.2</v>
      </c>
      <c r="L1435">
        <v>1.2</v>
      </c>
      <c r="M1435">
        <v>4.4000000000000004</v>
      </c>
      <c r="N1435">
        <f t="shared" si="90"/>
        <v>6401.4099999999989</v>
      </c>
      <c r="O1435">
        <f t="shared" si="88"/>
        <v>3598.5900000000011</v>
      </c>
      <c r="P1435">
        <f t="shared" si="89"/>
        <v>4.3183080000000027</v>
      </c>
      <c r="Q1435" s="4">
        <v>28139</v>
      </c>
      <c r="R1435" s="5">
        <v>34.763618000000001</v>
      </c>
      <c r="S1435" s="5">
        <v>-88.918818999999999</v>
      </c>
      <c r="T1435">
        <v>6</v>
      </c>
      <c r="U1435">
        <v>9.7891435354621303E-2</v>
      </c>
      <c r="V1435">
        <v>22095</v>
      </c>
      <c r="W1435">
        <v>22069</v>
      </c>
      <c r="X1435">
        <v>22054</v>
      </c>
      <c r="Y1435">
        <v>21991</v>
      </c>
      <c r="Z1435">
        <v>10985</v>
      </c>
      <c r="AA1435">
        <v>28125</v>
      </c>
      <c r="AB1435">
        <v>7516.2789999999995</v>
      </c>
      <c r="AC1435">
        <v>35609</v>
      </c>
      <c r="AD1435">
        <v>1</v>
      </c>
      <c r="AE1435">
        <v>4.5343248390314681E-5</v>
      </c>
      <c r="AF1435">
        <v>7</v>
      </c>
      <c r="AG1435">
        <v>691</v>
      </c>
      <c r="AH1435">
        <v>1.0130246020260492E-2</v>
      </c>
      <c r="AI1435" s="3">
        <v>123852</v>
      </c>
      <c r="AJ1435" s="3">
        <v>292998.71870458504</v>
      </c>
      <c r="AK1435">
        <v>95</v>
      </c>
      <c r="AL1435">
        <v>294400</v>
      </c>
      <c r="AM1435">
        <v>167086</v>
      </c>
      <c r="AN1435">
        <v>35908</v>
      </c>
      <c r="AO1435">
        <v>202994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25</v>
      </c>
      <c r="AV1435">
        <f t="shared" si="91"/>
        <v>25</v>
      </c>
      <c r="AW1435">
        <v>3382</v>
      </c>
      <c r="AX1435">
        <v>0.15000000000000002</v>
      </c>
      <c r="AY1435">
        <v>538084506.171422</v>
      </c>
      <c r="AZ1435">
        <v>538084.50617142196</v>
      </c>
      <c r="BA1435">
        <v>25966.183930972798</v>
      </c>
      <c r="BB1435">
        <v>0.38511627378838176</v>
      </c>
      <c r="BC1435">
        <v>4905</v>
      </c>
      <c r="BD1435">
        <v>2137</v>
      </c>
      <c r="BE1435">
        <v>2768</v>
      </c>
      <c r="BF1435">
        <v>0.12527721203892284</v>
      </c>
      <c r="BG1435">
        <v>403266</v>
      </c>
      <c r="BH1435">
        <v>18.285390405368641</v>
      </c>
      <c r="BI1435">
        <v>3553</v>
      </c>
      <c r="BJ1435">
        <v>27</v>
      </c>
      <c r="BK1435">
        <v>1</v>
      </c>
      <c r="BL1435">
        <v>1</v>
      </c>
      <c r="BM1435">
        <v>0</v>
      </c>
      <c r="BN1435">
        <v>0</v>
      </c>
      <c r="BO1435">
        <v>2</v>
      </c>
      <c r="BP1435">
        <v>0</v>
      </c>
      <c r="BQ1435">
        <v>0</v>
      </c>
      <c r="BR1435">
        <v>1</v>
      </c>
      <c r="BS1435">
        <v>0</v>
      </c>
      <c r="BT1435">
        <v>21661</v>
      </c>
      <c r="BU1435">
        <v>0.72</v>
      </c>
      <c r="BV1435">
        <v>0.60788850000000005</v>
      </c>
      <c r="BW1435">
        <v>71</v>
      </c>
      <c r="BX1435">
        <v>1.477309</v>
      </c>
      <c r="BY1435">
        <v>-0.36157800000000001</v>
      </c>
      <c r="BZ1435">
        <v>32</v>
      </c>
      <c r="CA1435">
        <v>1</v>
      </c>
      <c r="CB1435">
        <v>1</v>
      </c>
      <c r="CC1435">
        <v>0</v>
      </c>
      <c r="CD1435">
        <v>0</v>
      </c>
      <c r="CE1435">
        <v>2</v>
      </c>
      <c r="CF1435">
        <v>0</v>
      </c>
      <c r="CG1435">
        <v>0</v>
      </c>
      <c r="CH1435">
        <v>1</v>
      </c>
      <c r="CI1435">
        <v>0</v>
      </c>
      <c r="CJ1435">
        <v>22054</v>
      </c>
      <c r="CK1435">
        <v>1.6777001904416433</v>
      </c>
      <c r="CL1435">
        <v>0.58184126984126983</v>
      </c>
      <c r="CM1435">
        <v>58</v>
      </c>
      <c r="CN1435">
        <v>-0.63453640329132577</v>
      </c>
      <c r="CO1435">
        <v>1395.0000000000002</v>
      </c>
      <c r="CP1435">
        <v>-0.41438419059999998</v>
      </c>
      <c r="CQ1435">
        <v>3.1293729999999999E-2</v>
      </c>
      <c r="CR1435">
        <v>18071</v>
      </c>
      <c r="CS1435">
        <v>0.81599999999999995</v>
      </c>
      <c r="CT1435">
        <v>16615</v>
      </c>
      <c r="CU1435">
        <v>0.75730250482000006</v>
      </c>
      <c r="CV1435">
        <v>16</v>
      </c>
      <c r="CW1435">
        <v>5</v>
      </c>
      <c r="CX1435">
        <v>7</v>
      </c>
      <c r="CY1435">
        <v>320</v>
      </c>
      <c r="CZ1435">
        <v>894</v>
      </c>
      <c r="DA1435" s="2">
        <v>10206</v>
      </c>
      <c r="DB1435" s="2">
        <v>1125</v>
      </c>
      <c r="DC1435" s="2">
        <v>45.28</v>
      </c>
      <c r="DD1435" s="2">
        <v>4124</v>
      </c>
      <c r="DE1435">
        <v>217</v>
      </c>
      <c r="DF1435">
        <v>62</v>
      </c>
      <c r="DG1435">
        <v>18.11</v>
      </c>
      <c r="DH1435">
        <v>18.11</v>
      </c>
      <c r="DI1435" s="2">
        <v>4.53</v>
      </c>
      <c r="DJ1435">
        <v>-1.17</v>
      </c>
      <c r="DK1435">
        <v>0.98191389723218037</v>
      </c>
      <c r="DL1435">
        <v>0</v>
      </c>
      <c r="DM1435">
        <v>0</v>
      </c>
      <c r="DN1435">
        <v>44.8</v>
      </c>
      <c r="DO1435">
        <v>0.16</v>
      </c>
      <c r="DP1435">
        <v>9848.31</v>
      </c>
      <c r="DQ1435" s="2">
        <v>9664</v>
      </c>
      <c r="DR1435" s="2">
        <v>0</v>
      </c>
      <c r="DS1435">
        <v>0</v>
      </c>
      <c r="DT1435">
        <v>4.5575410848801399</v>
      </c>
      <c r="DU1435">
        <v>1341740.0953887133</v>
      </c>
      <c r="DV1435">
        <v>1</v>
      </c>
    </row>
    <row r="1436" spans="1:126" x14ac:dyDescent="0.15">
      <c r="A1436" t="s">
        <v>349</v>
      </c>
      <c r="B1436" t="s">
        <v>2495</v>
      </c>
      <c r="C1436">
        <v>28</v>
      </c>
      <c r="D1436">
        <v>141</v>
      </c>
      <c r="E1436" t="s">
        <v>2496</v>
      </c>
      <c r="F1436">
        <v>28141</v>
      </c>
      <c r="G1436" t="s">
        <v>6420</v>
      </c>
      <c r="H1436">
        <v>93.5</v>
      </c>
      <c r="I1436">
        <v>2.6</v>
      </c>
      <c r="J1436">
        <v>0.2</v>
      </c>
      <c r="K1436">
        <v>0.1</v>
      </c>
      <c r="L1436">
        <v>0.7</v>
      </c>
      <c r="M1436">
        <v>2.8</v>
      </c>
      <c r="N1436">
        <f t="shared" si="90"/>
        <v>8757.3900000000012</v>
      </c>
      <c r="O1436">
        <f t="shared" ref="O1436:O1499" si="92">10000-N1436</f>
        <v>1242.6099999999988</v>
      </c>
      <c r="P1436">
        <f t="shared" ref="P1436:P1499" si="93">O1436/833.333333333333</f>
        <v>1.491131999999999</v>
      </c>
      <c r="Q1436" s="4">
        <v>28141</v>
      </c>
      <c r="R1436" s="5">
        <v>34.737696999999997</v>
      </c>
      <c r="S1436" s="5">
        <v>-88.236063999999999</v>
      </c>
      <c r="T1436">
        <v>8</v>
      </c>
      <c r="U1436">
        <v>0.12051353451267821</v>
      </c>
      <c r="V1436">
        <v>19573</v>
      </c>
      <c r="W1436">
        <v>19532</v>
      </c>
      <c r="X1436">
        <v>19539</v>
      </c>
      <c r="Y1436">
        <v>19467</v>
      </c>
      <c r="Z1436">
        <v>9890</v>
      </c>
      <c r="AA1436">
        <v>28127</v>
      </c>
      <c r="AB1436">
        <v>7056.0410000000002</v>
      </c>
      <c r="AC1436">
        <v>35143</v>
      </c>
      <c r="AD1436">
        <v>2</v>
      </c>
      <c r="AE1436">
        <v>1.0235938379650955E-4</v>
      </c>
      <c r="AF1436">
        <v>6</v>
      </c>
      <c r="AG1436">
        <v>287</v>
      </c>
      <c r="AH1436">
        <v>2.0905923344947737E-2</v>
      </c>
      <c r="AI1436" s="3">
        <v>49555</v>
      </c>
      <c r="AJ1436" s="3">
        <v>271553.37842915003</v>
      </c>
      <c r="AK1436">
        <v>92</v>
      </c>
      <c r="AL1436">
        <v>284524.79999999999</v>
      </c>
      <c r="AM1436">
        <v>264969</v>
      </c>
      <c r="AN1436">
        <v>13596</v>
      </c>
      <c r="AO1436">
        <v>278565</v>
      </c>
      <c r="AP1436">
        <v>0</v>
      </c>
      <c r="AQ1436">
        <v>0</v>
      </c>
      <c r="AR1436">
        <v>0</v>
      </c>
      <c r="AS1436">
        <v>0</v>
      </c>
      <c r="AT1436">
        <v>2</v>
      </c>
      <c r="AU1436">
        <v>32</v>
      </c>
      <c r="AV1436">
        <f t="shared" si="91"/>
        <v>34</v>
      </c>
      <c r="AW1436">
        <v>10265</v>
      </c>
      <c r="AX1436">
        <v>0.54</v>
      </c>
      <c r="AY1436">
        <v>607593091.15780604</v>
      </c>
      <c r="AZ1436">
        <v>607593.09115780599</v>
      </c>
      <c r="BA1436">
        <v>31812.6937744969</v>
      </c>
      <c r="BB1436">
        <v>0.31433993206877192</v>
      </c>
      <c r="BC1436">
        <v>6775</v>
      </c>
      <c r="BD1436">
        <v>7246</v>
      </c>
      <c r="BE1436">
        <v>-471</v>
      </c>
      <c r="BF1436">
        <v>-2.4063761303836917E-2</v>
      </c>
      <c r="BG1436">
        <v>302645</v>
      </c>
      <c r="BH1436">
        <v>15.489277854547316</v>
      </c>
      <c r="BI1436">
        <v>3288</v>
      </c>
      <c r="BJ1436">
        <v>9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19034</v>
      </c>
      <c r="BU1436">
        <v>0.74</v>
      </c>
      <c r="BV1436">
        <v>0.57338420000000001</v>
      </c>
      <c r="BW1436">
        <v>74</v>
      </c>
      <c r="BX1436">
        <v>0.57791320000000002</v>
      </c>
      <c r="BY1436">
        <v>-1.179441</v>
      </c>
      <c r="BZ1436">
        <v>11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19452</v>
      </c>
      <c r="CK1436">
        <v>0.66831174172321617</v>
      </c>
      <c r="CL1436">
        <v>0.61248745851663189</v>
      </c>
      <c r="CM1436">
        <v>61</v>
      </c>
      <c r="CN1436">
        <v>-1.3340809904387785</v>
      </c>
      <c r="CO1436">
        <v>1113</v>
      </c>
      <c r="CP1436">
        <v>0.26715320799999998</v>
      </c>
      <c r="CQ1436">
        <v>0.32070171200000003</v>
      </c>
      <c r="CR1436">
        <v>16552</v>
      </c>
      <c r="CS1436">
        <v>0.84599999999999997</v>
      </c>
      <c r="CT1436">
        <v>15032</v>
      </c>
      <c r="CU1436">
        <v>0.76802062038999996</v>
      </c>
      <c r="CV1436">
        <v>17</v>
      </c>
      <c r="CW1436">
        <v>1</v>
      </c>
      <c r="CX1436">
        <v>9</v>
      </c>
      <c r="CY1436">
        <v>51</v>
      </c>
      <c r="CZ1436">
        <v>360</v>
      </c>
      <c r="DA1436" s="2">
        <v>8166</v>
      </c>
      <c r="DB1436" s="2">
        <v>1125</v>
      </c>
      <c r="DC1436" s="2">
        <v>56.33</v>
      </c>
      <c r="DD1436" s="2">
        <v>1075</v>
      </c>
      <c r="DE1436">
        <v>96</v>
      </c>
      <c r="DF1436">
        <v>14</v>
      </c>
      <c r="DG1436">
        <v>20.48</v>
      </c>
      <c r="DH1436">
        <v>20.48</v>
      </c>
      <c r="DI1436" s="2">
        <v>30.72</v>
      </c>
      <c r="DJ1436">
        <v>1.66</v>
      </c>
      <c r="DL1436">
        <v>0</v>
      </c>
      <c r="DM1436">
        <v>0</v>
      </c>
      <c r="DN1436">
        <v>46.8</v>
      </c>
      <c r="DO1436">
        <v>0.16500000000000001</v>
      </c>
      <c r="DP1436">
        <v>3006.09</v>
      </c>
      <c r="DQ1436" s="2">
        <v>0</v>
      </c>
      <c r="DR1436" s="2">
        <v>127.91571404999999</v>
      </c>
      <c r="DS1436">
        <v>0</v>
      </c>
      <c r="DT1436">
        <v>4.7742225168580799</v>
      </c>
      <c r="DU1436">
        <v>1358384.7067645418</v>
      </c>
      <c r="DV1436">
        <v>1</v>
      </c>
    </row>
    <row r="1437" spans="1:126" x14ac:dyDescent="0.15">
      <c r="A1437" t="s">
        <v>349</v>
      </c>
      <c r="B1437" t="s">
        <v>2497</v>
      </c>
      <c r="C1437">
        <v>28</v>
      </c>
      <c r="D1437">
        <v>143</v>
      </c>
      <c r="E1437" t="s">
        <v>2498</v>
      </c>
      <c r="F1437">
        <v>28143</v>
      </c>
      <c r="G1437" t="s">
        <v>6421</v>
      </c>
      <c r="H1437">
        <v>23.1</v>
      </c>
      <c r="I1437">
        <v>73.2</v>
      </c>
      <c r="J1437">
        <v>0.1</v>
      </c>
      <c r="K1437">
        <v>0.6</v>
      </c>
      <c r="L1437">
        <v>0.7</v>
      </c>
      <c r="M1437">
        <v>2.2999999999999998</v>
      </c>
      <c r="N1437">
        <f t="shared" si="90"/>
        <v>5898</v>
      </c>
      <c r="O1437">
        <f t="shared" si="92"/>
        <v>4102</v>
      </c>
      <c r="P1437">
        <f t="shared" si="93"/>
        <v>4.9224000000000014</v>
      </c>
      <c r="Q1437" s="4">
        <v>28143</v>
      </c>
      <c r="R1437" s="5">
        <v>34.652200999999998</v>
      </c>
      <c r="S1437" s="5">
        <v>-90.371769999999998</v>
      </c>
      <c r="T1437">
        <v>1</v>
      </c>
      <c r="U1437">
        <v>0.14675624070187471</v>
      </c>
      <c r="V1437">
        <v>10716</v>
      </c>
      <c r="W1437">
        <v>10583</v>
      </c>
      <c r="X1437">
        <v>10477</v>
      </c>
      <c r="Y1437">
        <v>10260</v>
      </c>
      <c r="Z1437">
        <v>5367</v>
      </c>
      <c r="AA1437">
        <v>28129</v>
      </c>
      <c r="AB1437">
        <v>4066.134</v>
      </c>
      <c r="AC1437">
        <v>31211</v>
      </c>
      <c r="AD1437">
        <v>0</v>
      </c>
      <c r="AE1437">
        <v>0</v>
      </c>
      <c r="AF1437">
        <v>0</v>
      </c>
      <c r="AG1437">
        <v>108</v>
      </c>
      <c r="AH1437">
        <v>0</v>
      </c>
      <c r="AI1437" s="3">
        <v>211593</v>
      </c>
      <c r="AJ1437" s="3">
        <v>290991.43709831999</v>
      </c>
      <c r="AK1437">
        <v>800</v>
      </c>
      <c r="AL1437">
        <v>307724.79999999999</v>
      </c>
      <c r="AM1437">
        <v>128612</v>
      </c>
      <c r="AN1437">
        <v>64661</v>
      </c>
      <c r="AO1437">
        <v>193273</v>
      </c>
      <c r="AP1437">
        <v>2</v>
      </c>
      <c r="AQ1437">
        <v>0</v>
      </c>
      <c r="AR1437">
        <v>2</v>
      </c>
      <c r="AS1437">
        <v>0.18898233015213078</v>
      </c>
      <c r="AT1437">
        <v>2</v>
      </c>
      <c r="AU1437">
        <v>5</v>
      </c>
      <c r="AV1437">
        <f t="shared" si="91"/>
        <v>7</v>
      </c>
      <c r="AW1437">
        <v>4962</v>
      </c>
      <c r="AX1437">
        <v>0.48</v>
      </c>
      <c r="AY1437">
        <v>218037420.89213899</v>
      </c>
      <c r="AZ1437">
        <v>218037.42089213899</v>
      </c>
      <c r="BA1437">
        <v>23325.548953576101</v>
      </c>
      <c r="BB1437">
        <v>0.42871445469097408</v>
      </c>
      <c r="BC1437">
        <v>10245</v>
      </c>
      <c r="BD1437">
        <v>55038</v>
      </c>
      <c r="BE1437">
        <v>-44793</v>
      </c>
      <c r="BF1437">
        <v>-4.1800111982082866</v>
      </c>
      <c r="BG1437">
        <v>128752</v>
      </c>
      <c r="BH1437">
        <v>12.289014030733989</v>
      </c>
      <c r="BI1437">
        <v>806</v>
      </c>
      <c r="BJ1437">
        <v>5</v>
      </c>
      <c r="BK1437">
        <v>0</v>
      </c>
      <c r="BL1437">
        <v>1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2</v>
      </c>
      <c r="BS1437">
        <v>0</v>
      </c>
      <c r="BT1437">
        <v>10436</v>
      </c>
      <c r="BU1437">
        <v>0.51</v>
      </c>
      <c r="BV1437">
        <v>0.60502789999999995</v>
      </c>
      <c r="BW1437">
        <v>45</v>
      </c>
      <c r="BX1437">
        <v>0.86239940000000004</v>
      </c>
      <c r="BY1437">
        <v>-0.57116310000000003</v>
      </c>
      <c r="BZ1437">
        <v>5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0</v>
      </c>
      <c r="CJ1437">
        <v>10545</v>
      </c>
      <c r="CK1437">
        <v>0.75865339023233758</v>
      </c>
      <c r="CL1437">
        <v>0.47108148785207482</v>
      </c>
      <c r="CM1437">
        <v>44</v>
      </c>
      <c r="CN1437">
        <v>-1.5757418478169893</v>
      </c>
      <c r="CO1437">
        <v>999</v>
      </c>
      <c r="CP1437">
        <v>-0.74856414589999998</v>
      </c>
      <c r="CQ1437">
        <v>-0.94999499239999996</v>
      </c>
      <c r="CR1437">
        <v>6903</v>
      </c>
      <c r="CS1437">
        <v>0.67500000000000004</v>
      </c>
      <c r="CT1437">
        <v>8509</v>
      </c>
      <c r="CU1437">
        <v>0.80082723513000009</v>
      </c>
      <c r="CV1437">
        <v>4</v>
      </c>
      <c r="CX1437">
        <v>1</v>
      </c>
      <c r="CY1437">
        <v>452</v>
      </c>
      <c r="CZ1437">
        <v>189</v>
      </c>
      <c r="DA1437" s="2">
        <v>10336</v>
      </c>
      <c r="DB1437" s="2">
        <v>465</v>
      </c>
      <c r="DC1437" s="2">
        <v>56.82</v>
      </c>
      <c r="DD1437" s="2">
        <v>8266</v>
      </c>
      <c r="DE1437">
        <v>26</v>
      </c>
      <c r="DF1437">
        <v>58</v>
      </c>
      <c r="DG1437">
        <v>18.940000000000001</v>
      </c>
      <c r="DH1437">
        <v>9.4700000000000006</v>
      </c>
      <c r="DI1437" s="2">
        <v>28.41</v>
      </c>
      <c r="DJ1437">
        <v>-0.4</v>
      </c>
      <c r="DK1437">
        <v>0.40458332742576553</v>
      </c>
      <c r="DL1437">
        <v>0</v>
      </c>
      <c r="DM1437">
        <v>0</v>
      </c>
      <c r="DN1437">
        <v>200.7</v>
      </c>
      <c r="DO1437">
        <v>0.64</v>
      </c>
      <c r="DP1437">
        <v>5178.7299999999996</v>
      </c>
      <c r="DQ1437" s="2">
        <v>0</v>
      </c>
      <c r="DR1437" s="2">
        <v>8038.7416371599993</v>
      </c>
      <c r="DS1437">
        <v>2.6123148407478373E-2</v>
      </c>
      <c r="DT1437">
        <v>4.6381997469279197</v>
      </c>
      <c r="DU1437">
        <v>1427289.0894834446</v>
      </c>
      <c r="DV1437">
        <v>1</v>
      </c>
    </row>
    <row r="1438" spans="1:126" x14ac:dyDescent="0.15">
      <c r="A1438" t="s">
        <v>349</v>
      </c>
      <c r="B1438" t="s">
        <v>390</v>
      </c>
      <c r="C1438">
        <v>28</v>
      </c>
      <c r="D1438">
        <v>145</v>
      </c>
      <c r="E1438" t="s">
        <v>2499</v>
      </c>
      <c r="F1438">
        <v>28145</v>
      </c>
      <c r="G1438" t="s">
        <v>6422</v>
      </c>
      <c r="H1438">
        <v>79.8</v>
      </c>
      <c r="I1438">
        <v>14.4</v>
      </c>
      <c r="J1438">
        <v>0.1</v>
      </c>
      <c r="K1438">
        <v>0.2</v>
      </c>
      <c r="L1438">
        <v>1.1000000000000001</v>
      </c>
      <c r="M1438">
        <v>4.5</v>
      </c>
      <c r="N1438">
        <f t="shared" ref="N1438:N1501" si="94">H1438^2+I1438^2+J1438^2+K1438^2+L1438^2+M1438^2</f>
        <v>6596.91</v>
      </c>
      <c r="O1438">
        <f t="shared" si="92"/>
        <v>3403.09</v>
      </c>
      <c r="P1438">
        <f t="shared" si="93"/>
        <v>4.0837080000000014</v>
      </c>
      <c r="Q1438" s="4">
        <v>28145</v>
      </c>
      <c r="R1438" s="5">
        <v>34.489533000000002</v>
      </c>
      <c r="S1438" s="5">
        <v>-89.002339000000006</v>
      </c>
      <c r="T1438">
        <v>6</v>
      </c>
      <c r="U1438">
        <v>0.16355502976650502</v>
      </c>
      <c r="V1438">
        <v>27175</v>
      </c>
      <c r="W1438">
        <v>27536</v>
      </c>
      <c r="X1438">
        <v>27811</v>
      </c>
      <c r="Y1438">
        <v>28265</v>
      </c>
      <c r="Z1438">
        <v>14116</v>
      </c>
      <c r="AA1438">
        <v>28131</v>
      </c>
      <c r="AB1438">
        <v>9789.887999999999</v>
      </c>
      <c r="AC1438">
        <v>35865</v>
      </c>
      <c r="AD1438">
        <v>1</v>
      </c>
      <c r="AE1438">
        <v>3.5956995433461577E-5</v>
      </c>
      <c r="AF1438">
        <v>17</v>
      </c>
      <c r="AG1438">
        <v>688</v>
      </c>
      <c r="AH1438">
        <v>2.4709302325581394E-2</v>
      </c>
      <c r="AI1438" s="3">
        <v>121050</v>
      </c>
      <c r="AJ1438" s="3">
        <v>265983.67497252504</v>
      </c>
      <c r="AK1438">
        <v>96</v>
      </c>
      <c r="AL1438">
        <v>266822.40000000002</v>
      </c>
      <c r="AM1438">
        <v>575370</v>
      </c>
      <c r="AN1438">
        <v>30744</v>
      </c>
      <c r="AO1438">
        <v>606114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33</v>
      </c>
      <c r="AV1438">
        <f t="shared" si="91"/>
        <v>33</v>
      </c>
      <c r="AW1438">
        <v>16508</v>
      </c>
      <c r="AX1438">
        <v>0.6</v>
      </c>
      <c r="AY1438">
        <v>143561272.63080701</v>
      </c>
      <c r="AZ1438">
        <v>143561.27263080701</v>
      </c>
      <c r="BA1438">
        <v>5681.1908740102099</v>
      </c>
      <c r="BB1438">
        <v>1.7601943363225272</v>
      </c>
      <c r="BC1438">
        <v>20984</v>
      </c>
      <c r="BD1438">
        <v>10404</v>
      </c>
      <c r="BE1438">
        <v>10580</v>
      </c>
      <c r="BF1438">
        <v>0.38932842686292546</v>
      </c>
      <c r="BG1438">
        <v>504684</v>
      </c>
      <c r="BH1438">
        <v>18.146920283341125</v>
      </c>
      <c r="BI1438">
        <v>3846</v>
      </c>
      <c r="BJ1438">
        <v>37</v>
      </c>
      <c r="BK1438">
        <v>1</v>
      </c>
      <c r="BL1438">
        <v>1</v>
      </c>
      <c r="BM1438">
        <v>0</v>
      </c>
      <c r="BN1438">
        <v>0</v>
      </c>
      <c r="BO1438">
        <v>1</v>
      </c>
      <c r="BP1438">
        <v>0</v>
      </c>
      <c r="BQ1438">
        <v>1</v>
      </c>
      <c r="BR1438">
        <v>1</v>
      </c>
      <c r="BS1438">
        <v>0</v>
      </c>
      <c r="BT1438">
        <v>27263</v>
      </c>
      <c r="BU1438">
        <v>0.77</v>
      </c>
      <c r="BV1438">
        <v>0.6017171</v>
      </c>
      <c r="BW1438">
        <v>79</v>
      </c>
      <c r="BX1438">
        <v>1.5405500000000001</v>
      </c>
      <c r="BY1438">
        <v>-0.4327261</v>
      </c>
      <c r="BZ1438">
        <v>41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0</v>
      </c>
      <c r="CJ1438">
        <v>28168</v>
      </c>
      <c r="CK1438">
        <v>1.5975575120704346</v>
      </c>
      <c r="CL1438">
        <v>0.63841141444781491</v>
      </c>
      <c r="CM1438">
        <v>84</v>
      </c>
      <c r="CN1438">
        <v>-0.4296193020057083</v>
      </c>
      <c r="CO1438">
        <v>1980.9999999999998</v>
      </c>
      <c r="CP1438">
        <v>0.79540268800000002</v>
      </c>
      <c r="CQ1438">
        <v>0.31307957600000003</v>
      </c>
      <c r="CR1438">
        <v>23629</v>
      </c>
      <c r="CS1438">
        <v>0.82599999999999996</v>
      </c>
      <c r="CT1438">
        <v>20816</v>
      </c>
      <c r="CU1438">
        <v>0.75500211570000009</v>
      </c>
      <c r="CV1438">
        <v>3</v>
      </c>
      <c r="CW1438">
        <v>10</v>
      </c>
      <c r="CX1438">
        <v>16</v>
      </c>
      <c r="CY1438">
        <v>237</v>
      </c>
      <c r="CZ1438">
        <v>916</v>
      </c>
      <c r="DA1438" s="2">
        <v>14645</v>
      </c>
      <c r="DB1438" s="2">
        <v>1270</v>
      </c>
      <c r="DC1438" s="2">
        <v>75.66</v>
      </c>
      <c r="DD1438" s="2">
        <v>5062</v>
      </c>
      <c r="DE1438">
        <v>211</v>
      </c>
      <c r="DF1438">
        <v>29</v>
      </c>
      <c r="DG1438">
        <v>21.62</v>
      </c>
      <c r="DH1438">
        <v>7.21</v>
      </c>
      <c r="DI1438" s="2">
        <v>7.21</v>
      </c>
      <c r="DJ1438">
        <v>-0.85</v>
      </c>
      <c r="DK1438">
        <v>0.92958281701776124</v>
      </c>
      <c r="DL1438">
        <v>0</v>
      </c>
      <c r="DN1438">
        <v>87.2</v>
      </c>
      <c r="DO1438">
        <v>0.33600000000000002</v>
      </c>
      <c r="DP1438">
        <v>13064.17</v>
      </c>
      <c r="DQ1438" s="2">
        <v>8355</v>
      </c>
      <c r="DR1438" s="2">
        <v>0</v>
      </c>
      <c r="DS1438">
        <v>0</v>
      </c>
      <c r="DT1438">
        <v>3.1486287385469698</v>
      </c>
      <c r="DU1438">
        <v>840124.67672807502</v>
      </c>
      <c r="DV1438">
        <v>1</v>
      </c>
    </row>
    <row r="1439" spans="1:126" x14ac:dyDescent="0.15">
      <c r="A1439" t="s">
        <v>349</v>
      </c>
      <c r="B1439" t="s">
        <v>2500</v>
      </c>
      <c r="C1439">
        <v>28</v>
      </c>
      <c r="D1439">
        <v>147</v>
      </c>
      <c r="E1439" t="s">
        <v>2501</v>
      </c>
      <c r="F1439">
        <v>28147</v>
      </c>
      <c r="G1439" t="s">
        <v>6423</v>
      </c>
      <c r="H1439">
        <v>52.7</v>
      </c>
      <c r="I1439">
        <v>44.3</v>
      </c>
      <c r="J1439">
        <v>0.3</v>
      </c>
      <c r="K1439">
        <v>0.2</v>
      </c>
      <c r="L1439">
        <v>1</v>
      </c>
      <c r="M1439">
        <v>1.5</v>
      </c>
      <c r="N1439">
        <f t="shared" si="94"/>
        <v>4743.1600000000008</v>
      </c>
      <c r="O1439">
        <f t="shared" si="92"/>
        <v>5256.8399999999992</v>
      </c>
      <c r="P1439">
        <f t="shared" si="93"/>
        <v>6.3082080000000014</v>
      </c>
      <c r="Q1439" s="4">
        <v>28147</v>
      </c>
      <c r="R1439" s="5">
        <v>31.164491999999999</v>
      </c>
      <c r="S1439" s="5">
        <v>-90.103431</v>
      </c>
      <c r="T1439">
        <v>9</v>
      </c>
      <c r="U1439">
        <v>0.10042096111025799</v>
      </c>
      <c r="V1439">
        <v>15405</v>
      </c>
      <c r="W1439">
        <v>15126</v>
      </c>
      <c r="X1439">
        <v>14978</v>
      </c>
      <c r="Y1439">
        <v>14590</v>
      </c>
      <c r="Z1439">
        <v>7349</v>
      </c>
      <c r="AA1439">
        <v>28133</v>
      </c>
      <c r="AB1439">
        <v>4916.2730000000001</v>
      </c>
      <c r="AC1439">
        <v>31384</v>
      </c>
      <c r="AD1439">
        <v>1</v>
      </c>
      <c r="AE1439">
        <v>6.676458806249166E-5</v>
      </c>
      <c r="AF1439">
        <v>13</v>
      </c>
      <c r="AG1439">
        <v>684</v>
      </c>
      <c r="AH1439">
        <v>1.9005847953216373E-2</v>
      </c>
      <c r="AI1439" s="3">
        <v>118130</v>
      </c>
      <c r="AJ1439" s="3">
        <v>258523.70030476002</v>
      </c>
      <c r="AK1439">
        <v>90</v>
      </c>
      <c r="AL1439">
        <v>258860.80000000002</v>
      </c>
      <c r="AM1439">
        <v>181705</v>
      </c>
      <c r="AN1439">
        <v>37800</v>
      </c>
      <c r="AO1439">
        <v>219505</v>
      </c>
      <c r="AP1439">
        <v>1</v>
      </c>
      <c r="AQ1439">
        <v>0</v>
      </c>
      <c r="AR1439">
        <v>1</v>
      </c>
      <c r="AS1439">
        <v>6.6111331482216054E-2</v>
      </c>
      <c r="AT1439">
        <v>1</v>
      </c>
      <c r="AU1439">
        <v>13</v>
      </c>
      <c r="AV1439">
        <f t="shared" si="91"/>
        <v>14</v>
      </c>
      <c r="AW1439">
        <v>0</v>
      </c>
      <c r="AX1439">
        <v>0</v>
      </c>
      <c r="AY1439">
        <v>506310625.76344299</v>
      </c>
      <c r="AZ1439">
        <v>506310.62576344301</v>
      </c>
      <c r="BA1439">
        <v>33751.158243610298</v>
      </c>
      <c r="BB1439">
        <v>0.29628612825141137</v>
      </c>
      <c r="BC1439">
        <v>6030</v>
      </c>
      <c r="BD1439">
        <v>1814</v>
      </c>
      <c r="BE1439">
        <v>4216</v>
      </c>
      <c r="BF1439">
        <v>0.27367737747484583</v>
      </c>
      <c r="BG1439">
        <v>176627</v>
      </c>
      <c r="BH1439">
        <v>11.792428895713714</v>
      </c>
      <c r="BI1439">
        <v>2867</v>
      </c>
      <c r="BJ1439">
        <v>16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15291</v>
      </c>
      <c r="BU1439">
        <v>0.72</v>
      </c>
      <c r="BV1439">
        <v>0.67995110000000003</v>
      </c>
      <c r="BW1439">
        <v>42</v>
      </c>
      <c r="BX1439">
        <v>1.177163</v>
      </c>
      <c r="BY1439">
        <v>-0.3095098</v>
      </c>
      <c r="BZ1439">
        <v>13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0</v>
      </c>
      <c r="CJ1439">
        <v>14878</v>
      </c>
      <c r="CK1439">
        <v>1.0754133620110231</v>
      </c>
      <c r="CL1439">
        <v>0.52715721865400722</v>
      </c>
      <c r="CM1439">
        <v>27</v>
      </c>
      <c r="CN1439">
        <v>-1.5411179238066608</v>
      </c>
      <c r="CO1439">
        <v>673</v>
      </c>
      <c r="CP1439">
        <v>-0.44547374719999999</v>
      </c>
      <c r="CQ1439">
        <v>2.3544319000000001E-2</v>
      </c>
      <c r="CR1439">
        <v>11318</v>
      </c>
      <c r="CS1439">
        <v>0.78099999999999992</v>
      </c>
      <c r="CT1439">
        <v>11877</v>
      </c>
      <c r="CU1439">
        <v>0.73382216015000001</v>
      </c>
      <c r="CV1439">
        <v>1</v>
      </c>
      <c r="CW1439">
        <v>3</v>
      </c>
      <c r="CX1439">
        <v>8</v>
      </c>
      <c r="CY1439">
        <v>487</v>
      </c>
      <c r="CZ1439">
        <v>919</v>
      </c>
      <c r="DA1439" s="2">
        <v>4995</v>
      </c>
      <c r="DB1439" s="2">
        <v>675</v>
      </c>
      <c r="DC1439" s="2">
        <v>53.58</v>
      </c>
      <c r="DD1439" s="2">
        <v>7010</v>
      </c>
      <c r="DE1439">
        <v>264</v>
      </c>
      <c r="DF1439">
        <v>168</v>
      </c>
      <c r="DG1439">
        <v>13.39</v>
      </c>
      <c r="DH1439">
        <v>6.7</v>
      </c>
      <c r="DI1439" s="2">
        <v>6.7</v>
      </c>
      <c r="DJ1439">
        <v>-0.87</v>
      </c>
      <c r="DK1439">
        <v>0.99126386184711757</v>
      </c>
      <c r="DL1439">
        <v>1.4619883040935672E-3</v>
      </c>
      <c r="DN1439">
        <v>120.7</v>
      </c>
      <c r="DO1439">
        <v>0.46899999999999997</v>
      </c>
      <c r="DP1439">
        <v>18705.650000000001</v>
      </c>
      <c r="DQ1439" s="2">
        <v>0</v>
      </c>
      <c r="DR1439" s="2">
        <v>0</v>
      </c>
      <c r="DS1439">
        <v>0</v>
      </c>
      <c r="DT1439">
        <v>3.74485664210897</v>
      </c>
      <c r="DU1439">
        <v>969396.5862616417</v>
      </c>
      <c r="DV1439">
        <v>1</v>
      </c>
    </row>
    <row r="1440" spans="1:126" x14ac:dyDescent="0.15">
      <c r="A1440" t="s">
        <v>349</v>
      </c>
      <c r="B1440" t="s">
        <v>1017</v>
      </c>
      <c r="C1440">
        <v>28</v>
      </c>
      <c r="D1440">
        <v>149</v>
      </c>
      <c r="E1440" t="s">
        <v>2502</v>
      </c>
      <c r="F1440">
        <v>28149</v>
      </c>
      <c r="G1440" t="s">
        <v>6424</v>
      </c>
      <c r="H1440">
        <v>49.5</v>
      </c>
      <c r="I1440">
        <v>46.8</v>
      </c>
      <c r="J1440">
        <v>0.2</v>
      </c>
      <c r="K1440">
        <v>0.8</v>
      </c>
      <c r="L1440">
        <v>0.8</v>
      </c>
      <c r="M1440">
        <v>1.8</v>
      </c>
      <c r="N1440">
        <f t="shared" si="94"/>
        <v>4645.05</v>
      </c>
      <c r="O1440">
        <f t="shared" si="92"/>
        <v>5354.95</v>
      </c>
      <c r="P1440">
        <f t="shared" si="93"/>
        <v>6.4259400000000024</v>
      </c>
      <c r="Q1440" s="4">
        <v>28149</v>
      </c>
      <c r="R1440" s="5">
        <v>32.356095000000003</v>
      </c>
      <c r="S1440" s="5">
        <v>-90.852384000000001</v>
      </c>
      <c r="T1440">
        <v>4</v>
      </c>
      <c r="U1440">
        <v>7.831249726380296E-2</v>
      </c>
      <c r="V1440">
        <v>48419</v>
      </c>
      <c r="W1440">
        <v>48291</v>
      </c>
      <c r="X1440">
        <v>48020</v>
      </c>
      <c r="Y1440">
        <v>47510</v>
      </c>
      <c r="Z1440">
        <v>25004</v>
      </c>
      <c r="AA1440">
        <v>28135</v>
      </c>
      <c r="AB1440">
        <v>17845.129000000001</v>
      </c>
      <c r="AC1440">
        <v>41121</v>
      </c>
      <c r="AD1440">
        <v>1</v>
      </c>
      <c r="AE1440">
        <v>2.0824656393169513E-5</v>
      </c>
      <c r="AF1440">
        <v>11</v>
      </c>
      <c r="AG1440">
        <v>238</v>
      </c>
      <c r="AH1440">
        <v>4.6218487394957986E-2</v>
      </c>
      <c r="AI1440" s="3">
        <v>124732</v>
      </c>
      <c r="AJ1440" s="3">
        <v>376649.40285884001</v>
      </c>
      <c r="AK1440">
        <v>148</v>
      </c>
      <c r="AL1440">
        <v>396044.80000000005</v>
      </c>
      <c r="AM1440">
        <v>325516</v>
      </c>
      <c r="AN1440">
        <v>24655</v>
      </c>
      <c r="AO1440">
        <v>350171</v>
      </c>
      <c r="AP1440">
        <v>3</v>
      </c>
      <c r="AQ1440">
        <v>0</v>
      </c>
      <c r="AR1440">
        <v>3</v>
      </c>
      <c r="AS1440">
        <v>6.212337702677518E-2</v>
      </c>
      <c r="AT1440">
        <v>3</v>
      </c>
      <c r="AU1440">
        <v>33</v>
      </c>
      <c r="AV1440">
        <f t="shared" si="91"/>
        <v>36</v>
      </c>
      <c r="AW1440">
        <v>25403</v>
      </c>
      <c r="AX1440">
        <v>0.53</v>
      </c>
      <c r="AY1440">
        <v>221320994.03731701</v>
      </c>
      <c r="AZ1440">
        <v>221320.994037317</v>
      </c>
      <c r="BA1440">
        <v>4455.8685735612198</v>
      </c>
      <c r="BB1440">
        <v>2.2442313625080281</v>
      </c>
      <c r="BC1440">
        <v>236075</v>
      </c>
      <c r="BD1440">
        <v>219811</v>
      </c>
      <c r="BE1440">
        <v>16264</v>
      </c>
      <c r="BF1440">
        <v>0.33590119581156158</v>
      </c>
      <c r="BG1440">
        <v>867210</v>
      </c>
      <c r="BH1440">
        <v>18.059350270720532</v>
      </c>
      <c r="BI1440">
        <v>5051</v>
      </c>
      <c r="BJ1440">
        <v>46</v>
      </c>
      <c r="BK1440">
        <v>6</v>
      </c>
      <c r="BL1440">
        <v>3</v>
      </c>
      <c r="BM1440">
        <v>0</v>
      </c>
      <c r="BN1440">
        <v>1</v>
      </c>
      <c r="BO1440">
        <v>4</v>
      </c>
      <c r="BP1440">
        <v>0</v>
      </c>
      <c r="BQ1440">
        <v>5</v>
      </c>
      <c r="BR1440">
        <v>1</v>
      </c>
      <c r="BS1440">
        <v>0</v>
      </c>
      <c r="BT1440">
        <v>48175</v>
      </c>
      <c r="BU1440">
        <v>0.71</v>
      </c>
      <c r="BV1440">
        <v>0.62411110000000003</v>
      </c>
      <c r="BW1440">
        <v>234</v>
      </c>
      <c r="BX1440">
        <v>1.3700049999999999</v>
      </c>
      <c r="BY1440">
        <v>-0.12534000000000001</v>
      </c>
      <c r="BZ1440">
        <v>41</v>
      </c>
      <c r="CA1440">
        <v>3</v>
      </c>
      <c r="CB1440">
        <v>3</v>
      </c>
      <c r="CC1440">
        <v>0</v>
      </c>
      <c r="CD1440">
        <v>0</v>
      </c>
      <c r="CE1440">
        <v>3</v>
      </c>
      <c r="CF1440">
        <v>0</v>
      </c>
      <c r="CG1440">
        <v>5</v>
      </c>
      <c r="CH1440">
        <v>1</v>
      </c>
      <c r="CI1440">
        <v>0</v>
      </c>
      <c r="CJ1440">
        <v>47966</v>
      </c>
      <c r="CK1440">
        <v>1.1674936413292749</v>
      </c>
      <c r="CL1440">
        <v>0.57051794953859281</v>
      </c>
      <c r="CM1440">
        <v>200</v>
      </c>
      <c r="CN1440">
        <v>-0.86913115372865324</v>
      </c>
      <c r="CO1440">
        <v>6147</v>
      </c>
      <c r="CP1440">
        <v>0.122928726</v>
      </c>
      <c r="CQ1440">
        <v>4.553344E-3</v>
      </c>
      <c r="CR1440">
        <v>36315</v>
      </c>
      <c r="CS1440">
        <v>0.76900000000000002</v>
      </c>
      <c r="CT1440">
        <v>39026</v>
      </c>
      <c r="CU1440">
        <v>0.79928884592999994</v>
      </c>
      <c r="CV1440">
        <v>197</v>
      </c>
      <c r="CW1440">
        <v>25</v>
      </c>
      <c r="CX1440">
        <v>30</v>
      </c>
      <c r="CY1440">
        <v>181</v>
      </c>
      <c r="CZ1440">
        <v>349</v>
      </c>
      <c r="DA1440" s="2">
        <v>26874</v>
      </c>
      <c r="DB1440" s="2">
        <v>4060</v>
      </c>
      <c r="DC1440" s="2">
        <v>159.69</v>
      </c>
      <c r="DD1440" s="2">
        <v>24202</v>
      </c>
      <c r="DE1440">
        <v>112</v>
      </c>
      <c r="DF1440">
        <v>49</v>
      </c>
      <c r="DG1440">
        <v>24.89</v>
      </c>
      <c r="DH1440">
        <v>2.0699999999999998</v>
      </c>
      <c r="DI1440" s="2">
        <v>22.81</v>
      </c>
      <c r="DJ1440">
        <v>-0.14000000000000001</v>
      </c>
      <c r="DK1440">
        <v>0.86255331430587179</v>
      </c>
      <c r="DL1440">
        <v>0</v>
      </c>
      <c r="DN1440">
        <v>74.400000000000006</v>
      </c>
      <c r="DO1440">
        <v>0.184</v>
      </c>
      <c r="DP1440">
        <v>9965.16</v>
      </c>
      <c r="DQ1440" s="2">
        <v>0</v>
      </c>
      <c r="DR1440" s="2">
        <v>19915.437599940004</v>
      </c>
      <c r="DS1440">
        <v>4.8471531427441039E-2</v>
      </c>
      <c r="DT1440">
        <v>3.6454110850691599</v>
      </c>
      <c r="DU1440">
        <v>1443746.1041039985</v>
      </c>
      <c r="DV1440">
        <v>0</v>
      </c>
    </row>
    <row r="1441" spans="1:126" x14ac:dyDescent="0.15">
      <c r="A1441" t="s">
        <v>349</v>
      </c>
      <c r="B1441" t="s">
        <v>232</v>
      </c>
      <c r="C1441">
        <v>28</v>
      </c>
      <c r="D1441">
        <v>151</v>
      </c>
      <c r="E1441" t="s">
        <v>2503</v>
      </c>
      <c r="F1441">
        <v>28151</v>
      </c>
      <c r="G1441" t="s">
        <v>6425</v>
      </c>
      <c r="H1441">
        <v>26.7</v>
      </c>
      <c r="I1441">
        <v>71.099999999999994</v>
      </c>
      <c r="J1441">
        <v>0.1</v>
      </c>
      <c r="K1441">
        <v>0.6</v>
      </c>
      <c r="L1441">
        <v>0.5</v>
      </c>
      <c r="M1441">
        <v>1</v>
      </c>
      <c r="N1441">
        <f t="shared" si="94"/>
        <v>5769.7199999999993</v>
      </c>
      <c r="O1441">
        <f t="shared" si="92"/>
        <v>4230.2800000000007</v>
      </c>
      <c r="P1441">
        <f t="shared" si="93"/>
        <v>5.0763360000000031</v>
      </c>
      <c r="Q1441" s="4">
        <v>28151</v>
      </c>
      <c r="R1441" s="5">
        <v>33.273173999999997</v>
      </c>
      <c r="S1441" s="5">
        <v>-90.944445999999999</v>
      </c>
      <c r="T1441">
        <v>5</v>
      </c>
      <c r="U1441">
        <v>0.12000175050912494</v>
      </c>
      <c r="V1441">
        <v>51010</v>
      </c>
      <c r="W1441">
        <v>50038</v>
      </c>
      <c r="X1441">
        <v>49499</v>
      </c>
      <c r="Y1441">
        <v>47952</v>
      </c>
      <c r="Z1441">
        <v>24837</v>
      </c>
      <c r="AA1441">
        <v>28137</v>
      </c>
      <c r="AB1441">
        <v>17274.53</v>
      </c>
      <c r="AC1441">
        <v>29144</v>
      </c>
      <c r="AD1441">
        <v>2</v>
      </c>
      <c r="AE1441">
        <v>4.0404856663770982E-5</v>
      </c>
      <c r="AF1441">
        <v>3</v>
      </c>
      <c r="AG1441">
        <v>284</v>
      </c>
      <c r="AH1441">
        <v>1.0563380281690141E-2</v>
      </c>
      <c r="AI1441" s="3">
        <v>342434</v>
      </c>
      <c r="AJ1441" s="3">
        <v>463833.35788660502</v>
      </c>
      <c r="AK1441">
        <v>420</v>
      </c>
      <c r="AL1441">
        <v>487238.39999999997</v>
      </c>
      <c r="AM1441">
        <v>234121</v>
      </c>
      <c r="AN1441">
        <v>155729</v>
      </c>
      <c r="AO1441">
        <v>389850</v>
      </c>
      <c r="AP1441">
        <v>3</v>
      </c>
      <c r="AQ1441">
        <v>0</v>
      </c>
      <c r="AR1441">
        <v>3</v>
      </c>
      <c r="AS1441">
        <v>5.9954434629681447E-2</v>
      </c>
      <c r="AT1441">
        <v>3</v>
      </c>
      <c r="AU1441">
        <v>29</v>
      </c>
      <c r="AV1441">
        <f t="shared" si="91"/>
        <v>32</v>
      </c>
      <c r="AW1441">
        <v>36699</v>
      </c>
      <c r="AX1441">
        <v>0.77</v>
      </c>
      <c r="AY1441">
        <v>5911024977.7097902</v>
      </c>
      <c r="AZ1441">
        <v>5911024.9777097907</v>
      </c>
      <c r="BA1441">
        <v>93607.509796303406</v>
      </c>
      <c r="BB1441">
        <v>0.10682903563785331</v>
      </c>
      <c r="BC1441">
        <v>49534</v>
      </c>
      <c r="BD1441">
        <v>85490</v>
      </c>
      <c r="BE1441">
        <v>-35956</v>
      </c>
      <c r="BF1441">
        <v>-0.70488139580474418</v>
      </c>
      <c r="BG1441">
        <v>908667</v>
      </c>
      <c r="BH1441">
        <v>18.357279945049395</v>
      </c>
      <c r="BI1441">
        <v>5185</v>
      </c>
      <c r="BJ1441">
        <v>57</v>
      </c>
      <c r="BK1441">
        <v>7</v>
      </c>
      <c r="BL1441">
        <v>4</v>
      </c>
      <c r="BM1441">
        <v>1</v>
      </c>
      <c r="BN1441">
        <v>0</v>
      </c>
      <c r="BO1441">
        <v>0</v>
      </c>
      <c r="BP1441">
        <v>1</v>
      </c>
      <c r="BQ1441">
        <v>5</v>
      </c>
      <c r="BR1441">
        <v>2</v>
      </c>
      <c r="BS1441">
        <v>0</v>
      </c>
      <c r="BT1441">
        <v>54616</v>
      </c>
      <c r="BU1441">
        <v>0.65</v>
      </c>
      <c r="BV1441">
        <v>0.49985960000000002</v>
      </c>
      <c r="BW1441">
        <v>295</v>
      </c>
      <c r="BX1441">
        <v>1.409843</v>
      </c>
      <c r="BY1441">
        <v>-0.60943780000000003</v>
      </c>
      <c r="BZ1441">
        <v>59</v>
      </c>
      <c r="CA1441">
        <v>5</v>
      </c>
      <c r="CB1441">
        <v>4</v>
      </c>
      <c r="CC1441">
        <v>0</v>
      </c>
      <c r="CD1441">
        <v>1</v>
      </c>
      <c r="CE1441">
        <v>0</v>
      </c>
      <c r="CF1441">
        <v>0</v>
      </c>
      <c r="CG1441">
        <v>3</v>
      </c>
      <c r="CH1441">
        <v>2</v>
      </c>
      <c r="CI1441">
        <v>0</v>
      </c>
      <c r="CJ1441">
        <v>49135</v>
      </c>
      <c r="CK1441">
        <v>1.5060547471252672</v>
      </c>
      <c r="CL1441">
        <v>0.58590151267496804</v>
      </c>
      <c r="CM1441">
        <v>226</v>
      </c>
      <c r="CN1441">
        <v>-0.40630114910079318</v>
      </c>
      <c r="CO1441">
        <v>4658</v>
      </c>
      <c r="CP1441">
        <v>-0.63071969360000002</v>
      </c>
      <c r="CQ1441">
        <v>-0.56383966320000001</v>
      </c>
      <c r="CR1441">
        <v>31720</v>
      </c>
      <c r="CS1441">
        <v>0.67200000000000004</v>
      </c>
      <c r="CT1441">
        <v>40349</v>
      </c>
      <c r="CU1441">
        <v>0.74920338044000001</v>
      </c>
      <c r="CV1441">
        <v>31</v>
      </c>
      <c r="CW1441">
        <v>18</v>
      </c>
      <c r="CX1441">
        <v>22</v>
      </c>
      <c r="CY1441">
        <v>794</v>
      </c>
      <c r="CZ1441">
        <v>460</v>
      </c>
      <c r="DA1441" s="2">
        <v>24362</v>
      </c>
      <c r="DB1441" s="2">
        <v>3470</v>
      </c>
      <c r="DC1441" s="2">
        <v>110.69</v>
      </c>
      <c r="DD1441" s="2">
        <v>36035</v>
      </c>
      <c r="DE1441">
        <v>78</v>
      </c>
      <c r="DF1441">
        <v>85</v>
      </c>
      <c r="DG1441">
        <v>32.200000000000003</v>
      </c>
      <c r="DH1441">
        <v>14.09</v>
      </c>
      <c r="DI1441" s="2">
        <v>16.100000000000001</v>
      </c>
      <c r="DJ1441">
        <v>-1.03</v>
      </c>
      <c r="DK1441">
        <v>0.47673128252451569</v>
      </c>
      <c r="DL1441">
        <v>0</v>
      </c>
      <c r="DM1441">
        <v>326</v>
      </c>
      <c r="DN1441">
        <v>347.1</v>
      </c>
      <c r="DO1441">
        <v>0.68799999999999994</v>
      </c>
      <c r="DP1441">
        <v>10329.129999999999</v>
      </c>
      <c r="DQ1441" s="2">
        <v>3</v>
      </c>
      <c r="DR1441" s="2">
        <v>4170.8884844800004</v>
      </c>
      <c r="DS1441">
        <v>8.5602695139800136E-3</v>
      </c>
      <c r="DT1441">
        <v>3.40266457429159</v>
      </c>
      <c r="DU1441">
        <v>1657908.8429145154</v>
      </c>
      <c r="DV1441">
        <v>0</v>
      </c>
    </row>
    <row r="1442" spans="1:126" x14ac:dyDescent="0.15">
      <c r="A1442" t="s">
        <v>349</v>
      </c>
      <c r="B1442" t="s">
        <v>1020</v>
      </c>
      <c r="C1442">
        <v>28</v>
      </c>
      <c r="D1442">
        <v>153</v>
      </c>
      <c r="E1442" t="s">
        <v>2504</v>
      </c>
      <c r="F1442">
        <v>28153</v>
      </c>
      <c r="G1442" t="s">
        <v>6426</v>
      </c>
      <c r="H1442">
        <v>59</v>
      </c>
      <c r="I1442">
        <v>38.700000000000003</v>
      </c>
      <c r="J1442">
        <v>0.2</v>
      </c>
      <c r="K1442">
        <v>0.2</v>
      </c>
      <c r="L1442">
        <v>0.7</v>
      </c>
      <c r="M1442">
        <v>1.2</v>
      </c>
      <c r="N1442">
        <f t="shared" si="94"/>
        <v>4980.7</v>
      </c>
      <c r="O1442">
        <f t="shared" si="92"/>
        <v>5019.3</v>
      </c>
      <c r="P1442">
        <f t="shared" si="93"/>
        <v>6.0231600000000025</v>
      </c>
      <c r="Q1442" s="4">
        <v>28153</v>
      </c>
      <c r="R1442" s="5">
        <v>31.642503000000001</v>
      </c>
      <c r="S1442" s="5">
        <v>-88.678213999999997</v>
      </c>
      <c r="T1442">
        <v>7</v>
      </c>
      <c r="U1442">
        <v>0.12436519230672462</v>
      </c>
      <c r="V1442">
        <v>20754</v>
      </c>
      <c r="W1442">
        <v>20611</v>
      </c>
      <c r="X1442">
        <v>20564</v>
      </c>
      <c r="Y1442">
        <v>20486</v>
      </c>
      <c r="Z1442">
        <v>10258</v>
      </c>
      <c r="AA1442">
        <v>28139</v>
      </c>
      <c r="AB1442">
        <v>6936.0110000000004</v>
      </c>
      <c r="AC1442">
        <v>32557</v>
      </c>
      <c r="AD1442">
        <v>0</v>
      </c>
      <c r="AE1442">
        <v>0</v>
      </c>
      <c r="AF1442">
        <v>11</v>
      </c>
      <c r="AG1442">
        <v>508</v>
      </c>
      <c r="AH1442">
        <v>2.1653543307086614E-2</v>
      </c>
      <c r="AI1442" s="3">
        <v>93436</v>
      </c>
      <c r="AJ1442" s="3">
        <v>518857.63105169003</v>
      </c>
      <c r="AK1442">
        <v>80</v>
      </c>
      <c r="AL1442">
        <v>520665.59999999998</v>
      </c>
      <c r="AM1442">
        <v>231854</v>
      </c>
      <c r="AN1442">
        <v>38727</v>
      </c>
      <c r="AO1442">
        <v>270581</v>
      </c>
      <c r="AP1442">
        <v>1</v>
      </c>
      <c r="AQ1442">
        <v>0</v>
      </c>
      <c r="AR1442">
        <v>1</v>
      </c>
      <c r="AS1442">
        <v>4.8517781767017612E-2</v>
      </c>
      <c r="AT1442">
        <v>1</v>
      </c>
      <c r="AU1442">
        <v>9</v>
      </c>
      <c r="AV1442">
        <f t="shared" si="91"/>
        <v>10</v>
      </c>
      <c r="AW1442">
        <v>397</v>
      </c>
      <c r="AX1442">
        <v>2.0000000000000018E-2</v>
      </c>
      <c r="AY1442">
        <v>868277913.60358</v>
      </c>
      <c r="AZ1442">
        <v>868277.91360357997</v>
      </c>
      <c r="BA1442">
        <v>40591.130804619999</v>
      </c>
      <c r="BB1442">
        <v>0.24635923665526019</v>
      </c>
      <c r="BC1442">
        <v>15860</v>
      </c>
      <c r="BD1442">
        <v>1264</v>
      </c>
      <c r="BE1442">
        <v>14596</v>
      </c>
      <c r="BF1442">
        <v>0.70328611352028525</v>
      </c>
      <c r="BG1442">
        <v>424538</v>
      </c>
      <c r="BH1442">
        <v>20.644718926278934</v>
      </c>
      <c r="BI1442">
        <v>4249</v>
      </c>
      <c r="BJ1442">
        <v>21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20654</v>
      </c>
      <c r="BU1442">
        <v>0.7</v>
      </c>
      <c r="BV1442">
        <v>0.65541819999999995</v>
      </c>
      <c r="BW1442">
        <v>50</v>
      </c>
      <c r="BX1442">
        <v>1.113586</v>
      </c>
      <c r="BY1442">
        <v>-0.52006379999999996</v>
      </c>
      <c r="BZ1442">
        <v>22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20516</v>
      </c>
      <c r="CK1442">
        <v>1.1698186781048938</v>
      </c>
      <c r="CL1442">
        <v>0.68861636896827516</v>
      </c>
      <c r="CM1442">
        <v>44</v>
      </c>
      <c r="CN1442">
        <v>-0.72710240421689776</v>
      </c>
      <c r="CO1442">
        <v>1384</v>
      </c>
      <c r="CP1442">
        <v>-0.22643573610000001</v>
      </c>
      <c r="CQ1442">
        <v>-0.18274707870000001</v>
      </c>
      <c r="CR1442">
        <v>15926</v>
      </c>
      <c r="CS1442">
        <v>0.77500000000000002</v>
      </c>
      <c r="CT1442">
        <v>15939</v>
      </c>
      <c r="CU1442">
        <v>0.75779455202000012</v>
      </c>
      <c r="CV1442">
        <v>1</v>
      </c>
      <c r="CW1442">
        <v>4</v>
      </c>
      <c r="CX1442">
        <v>7</v>
      </c>
      <c r="CY1442">
        <v>797</v>
      </c>
      <c r="CZ1442">
        <v>776</v>
      </c>
      <c r="DA1442" s="2">
        <v>7859</v>
      </c>
      <c r="DB1442" s="2">
        <v>875</v>
      </c>
      <c r="DC1442" s="2">
        <v>53.56</v>
      </c>
      <c r="DD1442" s="2">
        <v>8411</v>
      </c>
      <c r="DE1442">
        <v>291</v>
      </c>
      <c r="DF1442">
        <v>45</v>
      </c>
      <c r="DG1442">
        <v>14.61</v>
      </c>
      <c r="DH1442">
        <v>4.87</v>
      </c>
      <c r="DJ1442">
        <v>-0.79</v>
      </c>
      <c r="DK1442">
        <v>0.99467014855087976</v>
      </c>
      <c r="DL1442">
        <v>0</v>
      </c>
      <c r="DM1442">
        <v>0</v>
      </c>
      <c r="DN1442">
        <v>78.2</v>
      </c>
      <c r="DO1442">
        <v>0.155</v>
      </c>
      <c r="DP1442">
        <v>5985.8099999999995</v>
      </c>
      <c r="DQ1442" s="2">
        <v>90809</v>
      </c>
      <c r="DR1442" s="2">
        <v>0</v>
      </c>
      <c r="DS1442">
        <v>0</v>
      </c>
      <c r="DT1442">
        <v>1.5691706998116699</v>
      </c>
      <c r="DU1442">
        <v>817013.20391986298</v>
      </c>
      <c r="DV1442">
        <v>0</v>
      </c>
    </row>
    <row r="1443" spans="1:126" x14ac:dyDescent="0.15">
      <c r="A1443" t="s">
        <v>349</v>
      </c>
      <c r="B1443" t="s">
        <v>1022</v>
      </c>
      <c r="C1443">
        <v>28</v>
      </c>
      <c r="D1443">
        <v>155</v>
      </c>
      <c r="E1443" t="s">
        <v>2505</v>
      </c>
      <c r="F1443">
        <v>28155</v>
      </c>
      <c r="G1443" t="s">
        <v>6427</v>
      </c>
      <c r="H1443">
        <v>78.099999999999994</v>
      </c>
      <c r="I1443">
        <v>19.899999999999999</v>
      </c>
      <c r="J1443">
        <v>0.1</v>
      </c>
      <c r="K1443">
        <v>0.1</v>
      </c>
      <c r="L1443">
        <v>0.8</v>
      </c>
      <c r="M1443">
        <v>1</v>
      </c>
      <c r="N1443">
        <f t="shared" si="94"/>
        <v>6497.28</v>
      </c>
      <c r="O1443">
        <f t="shared" si="92"/>
        <v>3502.7200000000003</v>
      </c>
      <c r="P1443">
        <f t="shared" si="93"/>
        <v>4.2032640000000017</v>
      </c>
      <c r="Q1443" s="4">
        <v>28155</v>
      </c>
      <c r="R1443" s="5">
        <v>33.612048000000001</v>
      </c>
      <c r="S1443" s="5">
        <v>-89.283835999999994</v>
      </c>
      <c r="T1443">
        <v>9</v>
      </c>
      <c r="U1443">
        <v>0.11846500299183547</v>
      </c>
      <c r="V1443">
        <v>10162</v>
      </c>
      <c r="W1443">
        <v>10077</v>
      </c>
      <c r="X1443">
        <v>9999</v>
      </c>
      <c r="Y1443">
        <v>9869</v>
      </c>
      <c r="Z1443">
        <v>5117</v>
      </c>
      <c r="AA1443">
        <v>28141</v>
      </c>
      <c r="AB1443">
        <v>3283.1849999999999</v>
      </c>
      <c r="AC1443">
        <v>34448</v>
      </c>
      <c r="AD1443">
        <v>1</v>
      </c>
      <c r="AE1443">
        <v>1.0001000100010001E-4</v>
      </c>
      <c r="AF1443">
        <v>4</v>
      </c>
      <c r="AG1443">
        <v>362</v>
      </c>
      <c r="AH1443">
        <v>1.1049723756906077E-2</v>
      </c>
      <c r="AI1443" s="3">
        <v>80561</v>
      </c>
      <c r="AJ1443" s="3">
        <v>269399.63200596999</v>
      </c>
      <c r="AK1443">
        <v>122</v>
      </c>
      <c r="AL1443">
        <v>270963.20000000001</v>
      </c>
      <c r="AM1443">
        <v>944468</v>
      </c>
      <c r="AN1443">
        <v>18329</v>
      </c>
      <c r="AO1443">
        <v>962797</v>
      </c>
      <c r="AP1443">
        <v>1</v>
      </c>
      <c r="AQ1443">
        <v>0</v>
      </c>
      <c r="AR1443">
        <v>1</v>
      </c>
      <c r="AS1443">
        <v>9.9235883695544314E-2</v>
      </c>
      <c r="AT1443">
        <v>1</v>
      </c>
      <c r="AU1443">
        <v>11</v>
      </c>
      <c r="AV1443">
        <f t="shared" si="91"/>
        <v>12</v>
      </c>
      <c r="AW1443">
        <v>1090</v>
      </c>
      <c r="AX1443">
        <v>0.10999999999999999</v>
      </c>
      <c r="AY1443">
        <v>300649197.00446802</v>
      </c>
      <c r="AZ1443">
        <v>300649.19700446801</v>
      </c>
      <c r="BA1443">
        <v>28418.5350674853</v>
      </c>
      <c r="BB1443">
        <v>0.35188302198734273</v>
      </c>
      <c r="BC1443">
        <v>1567</v>
      </c>
      <c r="BD1443">
        <v>1716</v>
      </c>
      <c r="BE1443">
        <v>-149</v>
      </c>
      <c r="BF1443">
        <v>-1.4662468018106672E-2</v>
      </c>
      <c r="BG1443">
        <v>153081</v>
      </c>
      <c r="BH1443">
        <v>15.309630963096309</v>
      </c>
      <c r="BI1443">
        <v>1691</v>
      </c>
      <c r="BJ1443">
        <v>16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9852</v>
      </c>
      <c r="BU1443">
        <v>0.74</v>
      </c>
      <c r="BV1443">
        <v>0.72837689999999999</v>
      </c>
      <c r="BW1443">
        <v>50</v>
      </c>
      <c r="BX1443">
        <v>1.82704</v>
      </c>
      <c r="BY1443">
        <v>0.784721</v>
      </c>
      <c r="BZ1443">
        <v>12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9975</v>
      </c>
      <c r="CK1443">
        <v>1.4035087719298245</v>
      </c>
      <c r="CL1443">
        <v>0.66785759857088167</v>
      </c>
      <c r="CM1443">
        <v>42</v>
      </c>
      <c r="CN1443">
        <v>-0.25932612473041933</v>
      </c>
      <c r="CO1443">
        <v>955</v>
      </c>
      <c r="CP1443">
        <v>-0.32205882260000002</v>
      </c>
      <c r="CQ1443">
        <v>0.12675051800000001</v>
      </c>
      <c r="CR1443">
        <v>7919</v>
      </c>
      <c r="CS1443">
        <v>0.80400000000000005</v>
      </c>
      <c r="CT1443">
        <v>7937</v>
      </c>
      <c r="CU1443">
        <v>0.77089678511000004</v>
      </c>
      <c r="CV1443">
        <v>1</v>
      </c>
      <c r="CW1443">
        <v>3</v>
      </c>
      <c r="CX1443">
        <v>3</v>
      </c>
      <c r="CY1443">
        <v>182</v>
      </c>
      <c r="CZ1443">
        <v>490</v>
      </c>
      <c r="DA1443" s="2">
        <v>3789</v>
      </c>
      <c r="DB1443" s="2">
        <v>535</v>
      </c>
      <c r="DC1443" s="2">
        <v>30.04</v>
      </c>
      <c r="DD1443" s="2">
        <v>2120</v>
      </c>
      <c r="DE1443">
        <v>156</v>
      </c>
      <c r="DF1443">
        <v>29</v>
      </c>
      <c r="DG1443">
        <v>30.04</v>
      </c>
      <c r="DH1443">
        <v>30.04</v>
      </c>
      <c r="DJ1443">
        <v>-0.32</v>
      </c>
      <c r="DK1443">
        <v>0.99396730427874525</v>
      </c>
      <c r="DL1443">
        <v>0</v>
      </c>
      <c r="DM1443">
        <v>0</v>
      </c>
      <c r="DN1443">
        <v>74.900000000000006</v>
      </c>
      <c r="DO1443">
        <v>0.28000000000000003</v>
      </c>
      <c r="DP1443">
        <v>11367.439999999999</v>
      </c>
      <c r="DQ1443" s="2">
        <v>0</v>
      </c>
      <c r="DR1443" s="2">
        <v>294.27954133000003</v>
      </c>
      <c r="DS1443">
        <v>3.2545800222650158E-4</v>
      </c>
      <c r="DT1443">
        <v>4.9616005808365697</v>
      </c>
      <c r="DU1443">
        <v>1344411.1705053358</v>
      </c>
      <c r="DV1443">
        <v>1</v>
      </c>
    </row>
    <row r="1444" spans="1:126" x14ac:dyDescent="0.15">
      <c r="A1444" t="s">
        <v>349</v>
      </c>
      <c r="B1444" t="s">
        <v>1032</v>
      </c>
      <c r="C1444">
        <v>28</v>
      </c>
      <c r="D1444">
        <v>157</v>
      </c>
      <c r="E1444" t="s">
        <v>2506</v>
      </c>
      <c r="F1444">
        <v>28157</v>
      </c>
      <c r="G1444" t="s">
        <v>6428</v>
      </c>
      <c r="H1444">
        <v>28.5</v>
      </c>
      <c r="I1444">
        <v>70.599999999999994</v>
      </c>
      <c r="J1444">
        <v>0.1</v>
      </c>
      <c r="K1444">
        <v>0</v>
      </c>
      <c r="L1444">
        <v>0.4</v>
      </c>
      <c r="M1444">
        <v>0.4</v>
      </c>
      <c r="N1444">
        <f t="shared" si="94"/>
        <v>5796.9399999999987</v>
      </c>
      <c r="O1444">
        <f t="shared" si="92"/>
        <v>4203.0600000000013</v>
      </c>
      <c r="P1444">
        <f t="shared" si="93"/>
        <v>5.0436720000000035</v>
      </c>
      <c r="Q1444" s="4">
        <v>28157</v>
      </c>
      <c r="R1444" s="5">
        <v>31.161090999999999</v>
      </c>
      <c r="S1444" s="5">
        <v>-91.324617000000003</v>
      </c>
      <c r="T1444">
        <v>8</v>
      </c>
      <c r="U1444">
        <v>0.17552759633122739</v>
      </c>
      <c r="V1444">
        <v>9778</v>
      </c>
      <c r="W1444">
        <v>9481</v>
      </c>
      <c r="X1444">
        <v>9345</v>
      </c>
      <c r="Y1444">
        <v>9085</v>
      </c>
      <c r="Z1444">
        <v>5003</v>
      </c>
      <c r="AA1444">
        <v>28143</v>
      </c>
      <c r="AB1444">
        <v>2590.2819999999997</v>
      </c>
      <c r="AC1444">
        <v>29931</v>
      </c>
      <c r="AD1444">
        <v>0</v>
      </c>
      <c r="AE1444">
        <v>0</v>
      </c>
      <c r="AF1444">
        <v>4</v>
      </c>
      <c r="AG1444">
        <v>198</v>
      </c>
      <c r="AH1444">
        <v>2.0202020202020204E-2</v>
      </c>
      <c r="AI1444" s="3">
        <v>103136</v>
      </c>
      <c r="AJ1444" s="3">
        <v>433980.69550098001</v>
      </c>
      <c r="AK1444">
        <v>166</v>
      </c>
      <c r="AL1444">
        <v>440134.40000000002</v>
      </c>
      <c r="AM1444">
        <v>658376</v>
      </c>
      <c r="AN1444">
        <v>13860</v>
      </c>
      <c r="AO1444">
        <v>672236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3</v>
      </c>
      <c r="AV1444">
        <f t="shared" si="91"/>
        <v>3</v>
      </c>
      <c r="AW1444">
        <v>0</v>
      </c>
      <c r="AX1444">
        <v>0</v>
      </c>
      <c r="AY1444">
        <v>505157551.19312</v>
      </c>
      <c r="AZ1444">
        <v>505157.55119312002</v>
      </c>
      <c r="BA1444">
        <v>48571.269900076702</v>
      </c>
      <c r="BB1444">
        <v>0.20588302551225263</v>
      </c>
      <c r="BC1444">
        <v>34817</v>
      </c>
      <c r="BD1444">
        <v>23798</v>
      </c>
      <c r="BE1444">
        <v>11019</v>
      </c>
      <c r="BF1444">
        <v>1.1269175700552261</v>
      </c>
      <c r="BG1444">
        <v>113051</v>
      </c>
      <c r="BH1444">
        <v>12.097485286249331</v>
      </c>
      <c r="BI1444">
        <v>1584</v>
      </c>
      <c r="BJ1444">
        <v>10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10143</v>
      </c>
      <c r="BU1444">
        <v>0.42</v>
      </c>
      <c r="BV1444">
        <v>0.65075340000000004</v>
      </c>
      <c r="BW1444">
        <v>38</v>
      </c>
      <c r="BX1444">
        <v>1.183082</v>
      </c>
      <c r="BY1444">
        <v>-0.10276730000000001</v>
      </c>
      <c r="BZ1444">
        <v>10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9216</v>
      </c>
      <c r="CK1444">
        <v>1.3020833333333333</v>
      </c>
      <c r="CL1444">
        <v>0.47893022796802526</v>
      </c>
      <c r="CM1444">
        <v>29</v>
      </c>
      <c r="CN1444">
        <v>-1.200531569256083</v>
      </c>
      <c r="CO1444">
        <v>710</v>
      </c>
      <c r="CP1444">
        <v>-1.1749147516</v>
      </c>
      <c r="CQ1444">
        <v>-0.32457932109999998</v>
      </c>
      <c r="CR1444">
        <v>6492</v>
      </c>
      <c r="CS1444">
        <v>0.72199999999999998</v>
      </c>
      <c r="CT1444">
        <v>7676</v>
      </c>
      <c r="CU1444">
        <v>0.77992117817999995</v>
      </c>
      <c r="CV1444">
        <v>1</v>
      </c>
      <c r="CW1444">
        <v>3</v>
      </c>
      <c r="CX1444">
        <v>2</v>
      </c>
      <c r="CY1444">
        <v>193</v>
      </c>
      <c r="CZ1444">
        <v>313</v>
      </c>
      <c r="DA1444" s="2">
        <v>3316</v>
      </c>
      <c r="DB1444" s="2">
        <v>345</v>
      </c>
      <c r="DC1444" s="2">
        <v>42.64</v>
      </c>
      <c r="DD1444" s="2">
        <v>6644</v>
      </c>
      <c r="DE1444">
        <v>92</v>
      </c>
      <c r="DF1444">
        <v>78</v>
      </c>
      <c r="DG1444">
        <v>21.32</v>
      </c>
      <c r="DH1444">
        <v>21.32</v>
      </c>
      <c r="DI1444" s="2">
        <v>42.64</v>
      </c>
      <c r="DJ1444">
        <v>-0.09</v>
      </c>
      <c r="DK1444">
        <v>0.9046307787775365</v>
      </c>
      <c r="DL1444">
        <v>0</v>
      </c>
      <c r="DM1444">
        <v>0</v>
      </c>
      <c r="DN1444">
        <v>59.2</v>
      </c>
      <c r="DO1444">
        <v>0.13699999999999998</v>
      </c>
      <c r="DP1444">
        <v>1267.99</v>
      </c>
      <c r="DQ1444" s="2">
        <v>22456</v>
      </c>
      <c r="DR1444" s="2">
        <v>19145.969117909997</v>
      </c>
      <c r="DS1444">
        <v>4.3482474994927002E-2</v>
      </c>
      <c r="DV1444">
        <v>1</v>
      </c>
    </row>
    <row r="1445" spans="1:126" x14ac:dyDescent="0.15">
      <c r="A1445" t="s">
        <v>349</v>
      </c>
      <c r="B1445" t="s">
        <v>236</v>
      </c>
      <c r="C1445">
        <v>28</v>
      </c>
      <c r="D1445">
        <v>159</v>
      </c>
      <c r="E1445" t="s">
        <v>2507</v>
      </c>
      <c r="F1445">
        <v>28159</v>
      </c>
      <c r="G1445" t="s">
        <v>6429</v>
      </c>
      <c r="H1445">
        <v>51.5</v>
      </c>
      <c r="I1445">
        <v>45.5</v>
      </c>
      <c r="J1445">
        <v>1.1000000000000001</v>
      </c>
      <c r="K1445">
        <v>0.2</v>
      </c>
      <c r="L1445">
        <v>0.7</v>
      </c>
      <c r="M1445">
        <v>1</v>
      </c>
      <c r="N1445">
        <f t="shared" si="94"/>
        <v>4725.24</v>
      </c>
      <c r="O1445">
        <f t="shared" si="92"/>
        <v>5274.76</v>
      </c>
      <c r="P1445">
        <f t="shared" si="93"/>
        <v>6.3297120000000024</v>
      </c>
      <c r="Q1445" s="4">
        <v>28159</v>
      </c>
      <c r="R1445" s="5">
        <v>33.078724000000001</v>
      </c>
      <c r="S1445" s="5">
        <v>-89.037391</v>
      </c>
      <c r="T1445">
        <v>7</v>
      </c>
      <c r="U1445">
        <v>8.5644391622380717E-2</v>
      </c>
      <c r="V1445">
        <v>19160</v>
      </c>
      <c r="W1445">
        <v>18882</v>
      </c>
      <c r="X1445">
        <v>18697</v>
      </c>
      <c r="Y1445">
        <v>18447</v>
      </c>
      <c r="Z1445">
        <v>9369</v>
      </c>
      <c r="AA1445">
        <v>28145</v>
      </c>
      <c r="AB1445">
        <v>6473.3459999999995</v>
      </c>
      <c r="AC1445">
        <v>33202</v>
      </c>
      <c r="AD1445">
        <v>1</v>
      </c>
      <c r="AE1445">
        <v>5.3484516232550676E-5</v>
      </c>
      <c r="AF1445">
        <v>29</v>
      </c>
      <c r="AG1445">
        <v>506</v>
      </c>
      <c r="AH1445">
        <v>5.731225296442688E-2</v>
      </c>
      <c r="AI1445" s="3">
        <v>97777</v>
      </c>
      <c r="AJ1445" s="3">
        <v>388629.85956245504</v>
      </c>
      <c r="AK1445">
        <v>95</v>
      </c>
      <c r="AL1445">
        <v>390496</v>
      </c>
      <c r="AM1445">
        <v>420194</v>
      </c>
      <c r="AN1445">
        <v>30331</v>
      </c>
      <c r="AO1445">
        <v>450525</v>
      </c>
      <c r="AP1445">
        <v>1</v>
      </c>
      <c r="AQ1445">
        <v>0</v>
      </c>
      <c r="AR1445">
        <v>1</v>
      </c>
      <c r="AS1445">
        <v>5.296049147336087E-2</v>
      </c>
      <c r="AT1445">
        <v>1</v>
      </c>
      <c r="AU1445">
        <v>14</v>
      </c>
      <c r="AV1445">
        <f t="shared" si="91"/>
        <v>15</v>
      </c>
      <c r="AW1445">
        <v>9470</v>
      </c>
      <c r="AX1445">
        <v>0.51</v>
      </c>
      <c r="AY1445">
        <v>949436096.82265496</v>
      </c>
      <c r="AZ1445">
        <v>949436.09682265494</v>
      </c>
      <c r="BA1445">
        <v>47266.656915123298</v>
      </c>
      <c r="BB1445">
        <v>0.21156562897936684</v>
      </c>
      <c r="BC1445">
        <v>13089</v>
      </c>
      <c r="BD1445">
        <v>0</v>
      </c>
      <c r="BE1445">
        <v>13089</v>
      </c>
      <c r="BF1445">
        <v>0.68314196242171188</v>
      </c>
      <c r="BG1445">
        <v>314717</v>
      </c>
      <c r="BH1445">
        <v>16.83248649515965</v>
      </c>
      <c r="BI1445">
        <v>3155</v>
      </c>
      <c r="BJ1445">
        <v>27</v>
      </c>
      <c r="BK1445">
        <v>0</v>
      </c>
      <c r="BL1445">
        <v>1</v>
      </c>
      <c r="BM1445">
        <v>0</v>
      </c>
      <c r="BN1445">
        <v>0</v>
      </c>
      <c r="BO1445">
        <v>2</v>
      </c>
      <c r="BP1445">
        <v>0</v>
      </c>
      <c r="BQ1445">
        <v>0</v>
      </c>
      <c r="BR1445">
        <v>1</v>
      </c>
      <c r="BS1445">
        <v>0</v>
      </c>
      <c r="BT1445">
        <v>19309</v>
      </c>
      <c r="BU1445">
        <v>0.76</v>
      </c>
      <c r="BV1445">
        <v>0.68486999999999998</v>
      </c>
      <c r="BW1445">
        <v>57</v>
      </c>
      <c r="BX1445">
        <v>1.605469</v>
      </c>
      <c r="BY1445">
        <v>5.99096E-2</v>
      </c>
      <c r="BZ1445">
        <v>29</v>
      </c>
      <c r="CA1445">
        <v>0</v>
      </c>
      <c r="CB1445">
        <v>2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18480</v>
      </c>
      <c r="CK1445">
        <v>1.7857142857142856</v>
      </c>
      <c r="CL1445">
        <v>0.63655203678518235</v>
      </c>
      <c r="CM1445">
        <v>61</v>
      </c>
      <c r="CN1445">
        <v>-0.20986337614423578</v>
      </c>
      <c r="CO1445">
        <v>1711.9999999999998</v>
      </c>
      <c r="CP1445">
        <v>-0.33261427440000002</v>
      </c>
      <c r="CQ1445">
        <v>8.3937945E-2</v>
      </c>
      <c r="CR1445">
        <v>13507</v>
      </c>
      <c r="CS1445">
        <v>0.745</v>
      </c>
      <c r="CT1445">
        <v>14734</v>
      </c>
      <c r="CU1445">
        <v>0.76580840590999999</v>
      </c>
      <c r="CV1445">
        <v>21</v>
      </c>
      <c r="CW1445">
        <v>4</v>
      </c>
      <c r="CX1445">
        <v>6</v>
      </c>
      <c r="CY1445">
        <v>410</v>
      </c>
      <c r="CZ1445">
        <v>784</v>
      </c>
      <c r="DA1445" s="2">
        <v>7561</v>
      </c>
      <c r="DB1445" s="2">
        <v>1170</v>
      </c>
      <c r="DC1445" s="2">
        <v>63.87</v>
      </c>
      <c r="DD1445" s="2">
        <v>9087</v>
      </c>
      <c r="DE1445">
        <v>232</v>
      </c>
      <c r="DF1445">
        <v>184</v>
      </c>
      <c r="DG1445">
        <v>26.61</v>
      </c>
      <c r="DH1445">
        <v>5.32</v>
      </c>
      <c r="DJ1445">
        <v>0.49</v>
      </c>
      <c r="DK1445">
        <v>0.98647943790461967</v>
      </c>
      <c r="DL1445">
        <v>0</v>
      </c>
      <c r="DN1445">
        <v>56.6</v>
      </c>
      <c r="DO1445">
        <v>0.14699999999999999</v>
      </c>
      <c r="DP1445">
        <v>8912.5</v>
      </c>
      <c r="DQ1445" s="2">
        <v>28849</v>
      </c>
      <c r="DR1445" s="2">
        <v>0.38185395999999999</v>
      </c>
      <c r="DS1445">
        <v>0</v>
      </c>
      <c r="DT1445">
        <v>3.26265774041436</v>
      </c>
      <c r="DU1445">
        <v>1274054.7970008459</v>
      </c>
      <c r="DV1445">
        <v>1</v>
      </c>
    </row>
    <row r="1446" spans="1:126" x14ac:dyDescent="0.15">
      <c r="A1446" t="s">
        <v>349</v>
      </c>
      <c r="B1446" t="s">
        <v>2508</v>
      </c>
      <c r="C1446">
        <v>28</v>
      </c>
      <c r="D1446">
        <v>161</v>
      </c>
      <c r="E1446" t="s">
        <v>2509</v>
      </c>
      <c r="F1446">
        <v>28161</v>
      </c>
      <c r="G1446" t="s">
        <v>6430</v>
      </c>
      <c r="H1446">
        <v>60</v>
      </c>
      <c r="I1446">
        <v>37.6</v>
      </c>
      <c r="J1446">
        <v>0.2</v>
      </c>
      <c r="K1446">
        <v>0.2</v>
      </c>
      <c r="L1446">
        <v>0.8</v>
      </c>
      <c r="M1446">
        <v>1.2</v>
      </c>
      <c r="N1446">
        <f t="shared" si="94"/>
        <v>5015.92</v>
      </c>
      <c r="O1446">
        <f t="shared" si="92"/>
        <v>4984.08</v>
      </c>
      <c r="P1446">
        <f t="shared" si="93"/>
        <v>5.9808960000000022</v>
      </c>
      <c r="Q1446" s="4">
        <v>28161</v>
      </c>
      <c r="R1446" s="5">
        <v>34.030665999999997</v>
      </c>
      <c r="S1446" s="5">
        <v>-89.703806999999998</v>
      </c>
      <c r="T1446">
        <v>7</v>
      </c>
      <c r="U1446">
        <v>0.15512120702662935</v>
      </c>
      <c r="V1446">
        <v>12647</v>
      </c>
      <c r="W1446">
        <v>12433</v>
      </c>
      <c r="X1446">
        <v>12381</v>
      </c>
      <c r="Y1446">
        <v>12462</v>
      </c>
      <c r="Z1446">
        <v>6247</v>
      </c>
      <c r="AA1446">
        <v>28147</v>
      </c>
      <c r="AB1446">
        <v>4456.3500000000004</v>
      </c>
      <c r="AC1446">
        <v>36502</v>
      </c>
      <c r="AD1446">
        <v>1</v>
      </c>
      <c r="AE1446">
        <v>8.0768920119537999E-5</v>
      </c>
      <c r="AF1446">
        <v>7</v>
      </c>
      <c r="AG1446">
        <v>364</v>
      </c>
      <c r="AH1446">
        <v>1.9230769230769232E-2</v>
      </c>
      <c r="AI1446" s="3">
        <v>94543</v>
      </c>
      <c r="AJ1446" s="3">
        <v>298961.99642601504</v>
      </c>
      <c r="AK1446">
        <v>143</v>
      </c>
      <c r="AL1446">
        <v>316819.19999999995</v>
      </c>
      <c r="AM1446">
        <v>766254</v>
      </c>
      <c r="AN1446">
        <v>22317</v>
      </c>
      <c r="AO1446">
        <v>788571</v>
      </c>
      <c r="AP1446">
        <v>2</v>
      </c>
      <c r="AQ1446">
        <v>1</v>
      </c>
      <c r="AR1446">
        <v>3</v>
      </c>
      <c r="AS1446">
        <v>0.24129333226091854</v>
      </c>
      <c r="AT1446">
        <v>3</v>
      </c>
      <c r="AU1446">
        <v>5</v>
      </c>
      <c r="AV1446">
        <f t="shared" si="91"/>
        <v>8</v>
      </c>
      <c r="AW1446">
        <v>6266</v>
      </c>
      <c r="AX1446">
        <v>0.53</v>
      </c>
      <c r="AY1446">
        <v>228974272.44393799</v>
      </c>
      <c r="AZ1446">
        <v>228974.27244393798</v>
      </c>
      <c r="BA1446">
        <v>17525.539795913501</v>
      </c>
      <c r="BB1446">
        <v>0.57059583421971061</v>
      </c>
      <c r="BC1446">
        <v>6562</v>
      </c>
      <c r="BD1446">
        <v>2650</v>
      </c>
      <c r="BE1446">
        <v>3912</v>
      </c>
      <c r="BF1446">
        <v>0.30932236894125087</v>
      </c>
      <c r="BG1446">
        <v>192688</v>
      </c>
      <c r="BH1446">
        <v>15.563201679993538</v>
      </c>
      <c r="BI1446">
        <v>1848</v>
      </c>
      <c r="BJ1446">
        <v>18</v>
      </c>
      <c r="BK1446">
        <v>0</v>
      </c>
      <c r="BL1446">
        <v>3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0</v>
      </c>
      <c r="BT1446">
        <v>13773</v>
      </c>
      <c r="BU1446">
        <v>0.69</v>
      </c>
      <c r="BV1446">
        <v>0.66829839999999996</v>
      </c>
      <c r="BW1446">
        <v>62</v>
      </c>
      <c r="BX1446">
        <v>1.5973280000000001</v>
      </c>
      <c r="BY1446">
        <v>0.2437387</v>
      </c>
      <c r="BZ1446">
        <v>16</v>
      </c>
      <c r="CA1446">
        <v>0</v>
      </c>
      <c r="CB1446">
        <v>3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12272</v>
      </c>
      <c r="CK1446">
        <v>1.6297262059973925</v>
      </c>
      <c r="CL1446">
        <v>0.63962150191262335</v>
      </c>
      <c r="CM1446">
        <v>49</v>
      </c>
      <c r="CN1446">
        <v>-0.19290471948611571</v>
      </c>
      <c r="CO1446">
        <v>767</v>
      </c>
      <c r="CP1446">
        <v>-8.2844951299999997E-2</v>
      </c>
      <c r="CQ1446">
        <v>-0.20792955539999999</v>
      </c>
      <c r="CR1446">
        <v>9697</v>
      </c>
      <c r="CS1446">
        <v>0.77900000000000003</v>
      </c>
      <c r="CT1446">
        <v>10016</v>
      </c>
      <c r="CU1446">
        <v>0.78055862832</v>
      </c>
      <c r="CV1446">
        <v>1</v>
      </c>
      <c r="CW1446">
        <v>2</v>
      </c>
      <c r="CX1446">
        <v>3</v>
      </c>
      <c r="CY1446">
        <v>266</v>
      </c>
      <c r="CZ1446">
        <v>508</v>
      </c>
      <c r="DA1446" s="2">
        <v>5095</v>
      </c>
      <c r="DB1446" s="2">
        <v>495</v>
      </c>
      <c r="DC1446" s="2">
        <v>72.739999999999995</v>
      </c>
      <c r="DD1446" s="2">
        <v>5051</v>
      </c>
      <c r="DE1446">
        <v>136</v>
      </c>
      <c r="DF1446">
        <v>103</v>
      </c>
      <c r="DG1446">
        <v>8.08</v>
      </c>
      <c r="DH1446">
        <v>24.25</v>
      </c>
      <c r="DI1446" s="2">
        <v>8.08</v>
      </c>
      <c r="DJ1446">
        <v>0.53</v>
      </c>
      <c r="DK1446">
        <v>0.96049416667548104</v>
      </c>
      <c r="DL1446">
        <v>0</v>
      </c>
      <c r="DM1446">
        <v>0</v>
      </c>
      <c r="DN1446">
        <v>51.1</v>
      </c>
      <c r="DO1446">
        <v>0.16399999999999998</v>
      </c>
      <c r="DP1446">
        <v>6958.8</v>
      </c>
      <c r="DQ1446" s="2">
        <v>20952</v>
      </c>
      <c r="DR1446" s="2">
        <v>1784.49941446</v>
      </c>
      <c r="DS1446">
        <v>5.6325552670418973E-3</v>
      </c>
      <c r="DT1446">
        <v>5.1603201186268404</v>
      </c>
      <c r="DU1446">
        <v>1634888.4917272604</v>
      </c>
      <c r="DV1446">
        <v>1</v>
      </c>
    </row>
    <row r="1447" spans="1:126" x14ac:dyDescent="0.15">
      <c r="A1447" t="s">
        <v>349</v>
      </c>
      <c r="B1447" t="s">
        <v>2510</v>
      </c>
      <c r="C1447">
        <v>28</v>
      </c>
      <c r="D1447">
        <v>163</v>
      </c>
      <c r="E1447" t="s">
        <v>2511</v>
      </c>
      <c r="F1447">
        <v>28163</v>
      </c>
      <c r="G1447" t="s">
        <v>6431</v>
      </c>
      <c r="H1447">
        <v>37.299999999999997</v>
      </c>
      <c r="I1447">
        <v>56.6</v>
      </c>
      <c r="J1447">
        <v>0.2</v>
      </c>
      <c r="K1447">
        <v>0.4</v>
      </c>
      <c r="L1447">
        <v>0.8</v>
      </c>
      <c r="M1447">
        <v>4.5999999999999996</v>
      </c>
      <c r="N1447">
        <f t="shared" si="94"/>
        <v>4616.8499999999995</v>
      </c>
      <c r="O1447">
        <f t="shared" si="92"/>
        <v>5383.1500000000005</v>
      </c>
      <c r="P1447">
        <f t="shared" si="93"/>
        <v>6.459780000000003</v>
      </c>
      <c r="Q1447" s="4">
        <v>28163</v>
      </c>
      <c r="R1447" s="5">
        <v>32.765675000000002</v>
      </c>
      <c r="S1447" s="5">
        <v>-90.387928000000002</v>
      </c>
      <c r="T1447">
        <v>2</v>
      </c>
      <c r="U1447">
        <v>9.1557396048305387E-2</v>
      </c>
      <c r="V1447">
        <v>28220</v>
      </c>
      <c r="W1447">
        <v>28076</v>
      </c>
      <c r="X1447">
        <v>27911</v>
      </c>
      <c r="Y1447">
        <v>27411</v>
      </c>
      <c r="Z1447">
        <v>15045</v>
      </c>
      <c r="AA1447">
        <v>28149</v>
      </c>
      <c r="AB1447">
        <v>8164.6670000000004</v>
      </c>
      <c r="AC1447">
        <v>28961</v>
      </c>
      <c r="AD1447">
        <v>1</v>
      </c>
      <c r="AE1447">
        <v>3.5828168105764751E-5</v>
      </c>
      <c r="AF1447">
        <v>10</v>
      </c>
      <c r="AG1447">
        <v>672</v>
      </c>
      <c r="AH1447">
        <v>1.488095238095238E-2</v>
      </c>
      <c r="AI1447" s="3">
        <v>350916</v>
      </c>
      <c r="AJ1447" s="3">
        <v>590685.12106643</v>
      </c>
      <c r="AK1447">
        <v>200</v>
      </c>
      <c r="AL1447">
        <v>597888</v>
      </c>
      <c r="AM1447">
        <v>571520</v>
      </c>
      <c r="AN1447">
        <v>79817</v>
      </c>
      <c r="AO1447">
        <v>651337</v>
      </c>
      <c r="AP1447">
        <v>2</v>
      </c>
      <c r="AQ1447">
        <v>1</v>
      </c>
      <c r="AR1447">
        <v>3</v>
      </c>
      <c r="AS1447">
        <v>0.10685282803818208</v>
      </c>
      <c r="AT1447">
        <v>3</v>
      </c>
      <c r="AU1447">
        <v>7</v>
      </c>
      <c r="AV1447">
        <f t="shared" si="91"/>
        <v>10</v>
      </c>
      <c r="AW1447">
        <v>17691</v>
      </c>
      <c r="AX1447">
        <v>0.64</v>
      </c>
      <c r="AY1447">
        <v>840298908.31530905</v>
      </c>
      <c r="AZ1447">
        <v>840298.90831530909</v>
      </c>
      <c r="BA1447">
        <v>29599.5407417393</v>
      </c>
      <c r="BB1447">
        <v>0.33784307963598459</v>
      </c>
      <c r="BC1447">
        <v>5855</v>
      </c>
      <c r="BD1447">
        <v>26070</v>
      </c>
      <c r="BE1447">
        <v>-20215</v>
      </c>
      <c r="BF1447">
        <v>-0.71633593196314671</v>
      </c>
      <c r="BG1447">
        <v>354859</v>
      </c>
      <c r="BH1447">
        <v>12.713947905843574</v>
      </c>
      <c r="BI1447">
        <v>3082</v>
      </c>
      <c r="BJ1447">
        <v>22</v>
      </c>
      <c r="BK1447">
        <v>2</v>
      </c>
      <c r="BL1447">
        <v>1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2</v>
      </c>
      <c r="BS1447">
        <v>0</v>
      </c>
      <c r="BT1447">
        <v>27981</v>
      </c>
      <c r="BU1447">
        <v>0.72</v>
      </c>
      <c r="BV1447">
        <v>0.53746369999999999</v>
      </c>
      <c r="BW1447">
        <v>94</v>
      </c>
      <c r="BX1447">
        <v>1.0364180000000001</v>
      </c>
      <c r="BY1447">
        <v>-1.0619050000000001</v>
      </c>
      <c r="BZ1447">
        <v>16</v>
      </c>
      <c r="CA1447">
        <v>2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0</v>
      </c>
      <c r="CJ1447">
        <v>27759</v>
      </c>
      <c r="CK1447">
        <v>0.7925357541698187</v>
      </c>
      <c r="CL1447">
        <v>0.61510772325445984</v>
      </c>
      <c r="CM1447">
        <v>75</v>
      </c>
      <c r="CN1447">
        <v>-1.2796719669939765</v>
      </c>
      <c r="CO1447">
        <v>1906</v>
      </c>
      <c r="CP1447">
        <v>0.358563358</v>
      </c>
      <c r="CQ1447">
        <v>-0.421735107</v>
      </c>
      <c r="CR1447">
        <v>19447</v>
      </c>
      <c r="CS1447">
        <v>0.71700000000000008</v>
      </c>
      <c r="CT1447">
        <v>22491</v>
      </c>
      <c r="CU1447">
        <v>0.76173285198999996</v>
      </c>
      <c r="CV1447">
        <v>29</v>
      </c>
      <c r="CW1447">
        <v>7</v>
      </c>
      <c r="CX1447">
        <v>5</v>
      </c>
      <c r="CY1447">
        <v>763</v>
      </c>
      <c r="CZ1447">
        <v>1040</v>
      </c>
      <c r="DA1447" s="2">
        <v>10300</v>
      </c>
      <c r="DB1447" s="2">
        <v>1595</v>
      </c>
      <c r="DC1447" s="2">
        <v>53.8</v>
      </c>
      <c r="DD1447" s="2">
        <v>17193</v>
      </c>
      <c r="DE1447">
        <v>297</v>
      </c>
      <c r="DF1447">
        <v>163</v>
      </c>
      <c r="DG1447">
        <v>10.76</v>
      </c>
      <c r="DH1447">
        <v>7.17</v>
      </c>
      <c r="DI1447" s="2">
        <v>14.35</v>
      </c>
      <c r="DJ1447">
        <v>-0.91</v>
      </c>
      <c r="DK1447">
        <v>0.67882057244468763</v>
      </c>
      <c r="DL1447">
        <v>0</v>
      </c>
      <c r="DN1447">
        <v>202.5</v>
      </c>
      <c r="DO1447">
        <v>0.34399999999999997</v>
      </c>
      <c r="DP1447">
        <v>45997</v>
      </c>
      <c r="DQ1447" s="2">
        <v>13</v>
      </c>
      <c r="DR1447" s="2">
        <v>21828.142308310002</v>
      </c>
      <c r="DS1447">
        <v>3.6294620300224005E-2</v>
      </c>
      <c r="DT1447">
        <v>4.5619612948069497</v>
      </c>
      <c r="DU1447">
        <v>2727541.9146295376</v>
      </c>
      <c r="DV1447">
        <v>1</v>
      </c>
    </row>
    <row r="1448" spans="1:126" x14ac:dyDescent="0.15">
      <c r="A1448" t="s">
        <v>2512</v>
      </c>
      <c r="B1448" t="s">
        <v>1405</v>
      </c>
      <c r="C1448">
        <v>29</v>
      </c>
      <c r="D1448">
        <v>1</v>
      </c>
      <c r="E1448" t="s">
        <v>2513</v>
      </c>
      <c r="F1448">
        <v>29001</v>
      </c>
      <c r="G1448" t="s">
        <v>6432</v>
      </c>
      <c r="H1448">
        <v>92.8</v>
      </c>
      <c r="I1448">
        <v>1.5</v>
      </c>
      <c r="J1448">
        <v>0.3</v>
      </c>
      <c r="K1448">
        <v>1.8</v>
      </c>
      <c r="L1448">
        <v>1.6</v>
      </c>
      <c r="M1448">
        <v>2</v>
      </c>
      <c r="N1448">
        <f t="shared" si="94"/>
        <v>8623.98</v>
      </c>
      <c r="O1448">
        <f t="shared" si="92"/>
        <v>1376.0200000000004</v>
      </c>
      <c r="P1448">
        <f t="shared" si="93"/>
        <v>1.6512240000000011</v>
      </c>
      <c r="Q1448" s="4">
        <v>29001</v>
      </c>
      <c r="R1448" s="5">
        <v>40.190666</v>
      </c>
      <c r="S1448" s="5">
        <v>-92.603592000000006</v>
      </c>
      <c r="T1448">
        <v>7</v>
      </c>
      <c r="U1448">
        <v>3.9930544653449321E-2</v>
      </c>
      <c r="V1448">
        <v>25542</v>
      </c>
      <c r="W1448">
        <v>25642</v>
      </c>
      <c r="X1448">
        <v>25560</v>
      </c>
      <c r="Y1448">
        <v>25339</v>
      </c>
      <c r="Z1448">
        <v>10099</v>
      </c>
      <c r="AA1448">
        <v>28151</v>
      </c>
      <c r="AB1448">
        <v>7763.7860000000001</v>
      </c>
      <c r="AC1448">
        <v>37516</v>
      </c>
      <c r="AD1448">
        <v>1</v>
      </c>
      <c r="AE1448">
        <v>3.9123630672926444E-5</v>
      </c>
      <c r="AF1448">
        <v>29</v>
      </c>
      <c r="AG1448">
        <v>822</v>
      </c>
      <c r="AH1448">
        <v>3.5279805352798052E-2</v>
      </c>
      <c r="AI1448" s="3">
        <v>273155</v>
      </c>
      <c r="AJ1448" s="3">
        <v>363086.71010656503</v>
      </c>
      <c r="AK1448">
        <v>154</v>
      </c>
      <c r="AL1448">
        <v>364384</v>
      </c>
      <c r="AM1448">
        <v>503033</v>
      </c>
      <c r="AN1448">
        <v>65121</v>
      </c>
      <c r="AO1448">
        <v>568154</v>
      </c>
      <c r="AP1448">
        <v>2</v>
      </c>
      <c r="AQ1448">
        <v>0</v>
      </c>
      <c r="AR1448">
        <v>2</v>
      </c>
      <c r="AS1448">
        <v>7.7997036112627718E-2</v>
      </c>
      <c r="AT1448">
        <v>2</v>
      </c>
      <c r="AU1448">
        <v>10</v>
      </c>
      <c r="AV1448">
        <f t="shared" si="91"/>
        <v>12</v>
      </c>
      <c r="AW1448">
        <v>18975</v>
      </c>
      <c r="AX1448">
        <v>0.75</v>
      </c>
      <c r="AY1448">
        <v>2689832918.7641902</v>
      </c>
      <c r="AZ1448">
        <v>2689832.9187641903</v>
      </c>
      <c r="BA1448">
        <v>107979.86869949099</v>
      </c>
      <c r="BB1448">
        <v>9.2609855155779963E-2</v>
      </c>
      <c r="BC1448">
        <v>3714</v>
      </c>
      <c r="BD1448">
        <v>0</v>
      </c>
      <c r="BE1448">
        <v>3714</v>
      </c>
      <c r="BF1448">
        <v>0.14540756401221516</v>
      </c>
      <c r="BG1448">
        <v>582533</v>
      </c>
      <c r="BH1448">
        <v>22.790805946791863</v>
      </c>
      <c r="BI1448">
        <v>2598</v>
      </c>
      <c r="BJ1448">
        <v>27</v>
      </c>
      <c r="BK1448">
        <v>10</v>
      </c>
      <c r="BL1448">
        <v>2</v>
      </c>
      <c r="BM1448">
        <v>0</v>
      </c>
      <c r="BN1448">
        <v>1</v>
      </c>
      <c r="BO1448">
        <v>0</v>
      </c>
      <c r="BP1448">
        <v>1</v>
      </c>
      <c r="BQ1448">
        <v>1</v>
      </c>
      <c r="BR1448">
        <v>1</v>
      </c>
      <c r="BS1448">
        <v>0</v>
      </c>
      <c r="BT1448">
        <v>25135</v>
      </c>
      <c r="BU1448">
        <v>0.81</v>
      </c>
      <c r="BV1448">
        <v>0.58616440000000003</v>
      </c>
      <c r="BW1448">
        <v>222</v>
      </c>
      <c r="BX1448">
        <v>1.7107619999999999</v>
      </c>
      <c r="BY1448">
        <v>0.46691779999999999</v>
      </c>
      <c r="BZ1448">
        <v>27</v>
      </c>
      <c r="CA1448">
        <v>10</v>
      </c>
      <c r="CB1448">
        <v>2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1</v>
      </c>
      <c r="CI1448">
        <v>0</v>
      </c>
      <c r="CJ1448">
        <v>25530</v>
      </c>
      <c r="CK1448">
        <v>1.6842929886408149</v>
      </c>
      <c r="CL1448">
        <v>0.63793863793863792</v>
      </c>
      <c r="CM1448">
        <v>170</v>
      </c>
      <c r="CN1448">
        <v>0.26780545305947934</v>
      </c>
      <c r="CO1448">
        <v>3317</v>
      </c>
      <c r="CP1448">
        <v>0.33152606600000001</v>
      </c>
      <c r="CQ1448">
        <v>0.44617804999999999</v>
      </c>
      <c r="CR1448">
        <v>20648</v>
      </c>
      <c r="CS1448">
        <v>0.81599999999999995</v>
      </c>
      <c r="CT1448">
        <v>21123</v>
      </c>
      <c r="CU1448">
        <v>0.83309711817999998</v>
      </c>
      <c r="CV1448">
        <v>38</v>
      </c>
      <c r="CW1448">
        <v>15</v>
      </c>
      <c r="CX1448">
        <v>34</v>
      </c>
      <c r="CY1448">
        <v>460</v>
      </c>
      <c r="CZ1448">
        <v>1194</v>
      </c>
      <c r="DA1448" s="2">
        <v>14305</v>
      </c>
      <c r="DB1448" s="2">
        <v>2455</v>
      </c>
      <c r="DC1448" s="2">
        <v>132.96</v>
      </c>
      <c r="DD1448" s="2">
        <v>1661</v>
      </c>
      <c r="DE1448">
        <v>359</v>
      </c>
      <c r="DF1448">
        <v>18</v>
      </c>
      <c r="DG1448">
        <v>66.48</v>
      </c>
      <c r="DH1448">
        <v>3.91</v>
      </c>
      <c r="DI1448" s="2">
        <v>11.73</v>
      </c>
      <c r="DJ1448">
        <v>-1.1100000000000001</v>
      </c>
      <c r="DK1448">
        <v>0.96898830334425512</v>
      </c>
      <c r="DL1448">
        <v>0</v>
      </c>
      <c r="DM1448">
        <v>0</v>
      </c>
      <c r="DN1448">
        <v>50.3</v>
      </c>
      <c r="DO1448">
        <v>0.13600000000000001</v>
      </c>
      <c r="DP1448">
        <v>17111.46</v>
      </c>
      <c r="DQ1448" s="2">
        <v>0</v>
      </c>
      <c r="DR1448" s="2">
        <v>972.50517790000004</v>
      </c>
      <c r="DS1448">
        <v>2.6688986594894395E-3</v>
      </c>
      <c r="DT1448">
        <v>4.2895139498322603</v>
      </c>
      <c r="DU1448">
        <v>1563030.2510956784</v>
      </c>
      <c r="DV1448">
        <v>0</v>
      </c>
    </row>
    <row r="1449" spans="1:126" x14ac:dyDescent="0.15">
      <c r="A1449" t="s">
        <v>2512</v>
      </c>
      <c r="B1449" t="s">
        <v>2514</v>
      </c>
      <c r="C1449">
        <v>29</v>
      </c>
      <c r="D1449">
        <v>3</v>
      </c>
      <c r="E1449" t="s">
        <v>2515</v>
      </c>
      <c r="F1449">
        <v>29003</v>
      </c>
      <c r="G1449" t="s">
        <v>6433</v>
      </c>
      <c r="H1449">
        <v>96.2</v>
      </c>
      <c r="I1449">
        <v>0.4</v>
      </c>
      <c r="J1449">
        <v>0.3</v>
      </c>
      <c r="K1449">
        <v>0.4</v>
      </c>
      <c r="L1449">
        <v>1</v>
      </c>
      <c r="M1449">
        <v>1.7</v>
      </c>
      <c r="N1449">
        <f t="shared" si="94"/>
        <v>9258.74</v>
      </c>
      <c r="O1449">
        <f t="shared" si="92"/>
        <v>741.26000000000022</v>
      </c>
      <c r="P1449">
        <f t="shared" si="93"/>
        <v>0.88951200000000064</v>
      </c>
      <c r="Q1449" s="4">
        <v>29003</v>
      </c>
      <c r="R1449" s="5">
        <v>39.988863000000002</v>
      </c>
      <c r="S1449" s="5">
        <v>-94.803550999999999</v>
      </c>
      <c r="T1449">
        <v>3</v>
      </c>
      <c r="U1449">
        <v>6.3252196220879658E-2</v>
      </c>
      <c r="V1449">
        <v>17205</v>
      </c>
      <c r="W1449">
        <v>17373</v>
      </c>
      <c r="X1449">
        <v>17328</v>
      </c>
      <c r="Y1449">
        <v>17311</v>
      </c>
      <c r="Z1449">
        <v>9053</v>
      </c>
      <c r="AA1449">
        <v>28153</v>
      </c>
      <c r="AB1449">
        <v>7332.2520000000004</v>
      </c>
      <c r="AC1449">
        <v>55613</v>
      </c>
      <c r="AD1449">
        <v>0</v>
      </c>
      <c r="AE1449">
        <v>0</v>
      </c>
      <c r="AF1449">
        <v>27</v>
      </c>
      <c r="AG1449">
        <v>826</v>
      </c>
      <c r="AH1449">
        <v>3.2687651331719129E-2</v>
      </c>
      <c r="AI1449" s="3">
        <v>198588</v>
      </c>
      <c r="AJ1449" s="3">
        <v>276929.72247038002</v>
      </c>
      <c r="AK1449">
        <v>91</v>
      </c>
      <c r="AL1449">
        <v>279379.19999999995</v>
      </c>
      <c r="AM1449">
        <v>877218</v>
      </c>
      <c r="AN1449">
        <v>74918</v>
      </c>
      <c r="AO1449">
        <v>952136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8</v>
      </c>
      <c r="AV1449">
        <f t="shared" si="91"/>
        <v>9</v>
      </c>
      <c r="AW1449">
        <v>14637</v>
      </c>
      <c r="AX1449">
        <v>0.84</v>
      </c>
      <c r="AY1449">
        <v>81677864.575967699</v>
      </c>
      <c r="AZ1449">
        <v>81677.864575967702</v>
      </c>
      <c r="BA1449">
        <v>5506.75264832428</v>
      </c>
      <c r="BB1449">
        <v>1.8159522750750439</v>
      </c>
      <c r="BC1449">
        <v>6396</v>
      </c>
      <c r="BD1449">
        <v>1228</v>
      </c>
      <c r="BE1449">
        <v>5168</v>
      </c>
      <c r="BF1449">
        <v>0.3003777971519907</v>
      </c>
      <c r="BG1449">
        <v>153794</v>
      </c>
      <c r="BH1449">
        <v>8.8754616805170823</v>
      </c>
      <c r="BI1449">
        <v>2229</v>
      </c>
      <c r="BJ1449">
        <v>12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2</v>
      </c>
      <c r="BR1449">
        <v>1</v>
      </c>
      <c r="BS1449">
        <v>0</v>
      </c>
      <c r="BT1449">
        <v>17052</v>
      </c>
      <c r="BU1449">
        <v>0.79</v>
      </c>
      <c r="BV1449">
        <v>0.67495970000000005</v>
      </c>
      <c r="BW1449">
        <v>68</v>
      </c>
      <c r="BX1449">
        <v>0.93830639999999998</v>
      </c>
      <c r="BY1449">
        <v>-0.39115060000000001</v>
      </c>
      <c r="BZ1449">
        <v>13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2</v>
      </c>
      <c r="CH1449">
        <v>1</v>
      </c>
      <c r="CI1449">
        <v>0</v>
      </c>
      <c r="CJ1449">
        <v>17322</v>
      </c>
      <c r="CK1449">
        <v>1.0391409767925182</v>
      </c>
      <c r="CL1449">
        <v>0.67484562885927857</v>
      </c>
      <c r="CM1449">
        <v>57</v>
      </c>
      <c r="CN1449">
        <v>-0.73487512185186943</v>
      </c>
      <c r="CO1449">
        <v>2324</v>
      </c>
      <c r="CP1449">
        <v>1.2723481059999999</v>
      </c>
      <c r="CQ1449">
        <v>0.45608474500000001</v>
      </c>
      <c r="CR1449">
        <v>15106</v>
      </c>
      <c r="CS1449">
        <v>0.87400000000000011</v>
      </c>
      <c r="CT1449">
        <v>14710</v>
      </c>
      <c r="CU1449">
        <v>0.86257621214000002</v>
      </c>
      <c r="CV1449">
        <v>1</v>
      </c>
      <c r="CW1449">
        <v>4</v>
      </c>
      <c r="CX1449">
        <v>2</v>
      </c>
      <c r="CY1449">
        <v>387</v>
      </c>
      <c r="CZ1449">
        <v>1206</v>
      </c>
      <c r="DA1449" s="2">
        <v>5093</v>
      </c>
      <c r="DB1449" s="2">
        <v>1870</v>
      </c>
      <c r="DC1449" s="2">
        <v>108.91</v>
      </c>
      <c r="DD1449" s="2">
        <v>606</v>
      </c>
      <c r="DE1449">
        <v>344</v>
      </c>
      <c r="DF1449">
        <v>16</v>
      </c>
      <c r="DG1449">
        <v>28.66</v>
      </c>
      <c r="DH1449">
        <v>5.73</v>
      </c>
      <c r="DI1449" s="2">
        <v>5.73</v>
      </c>
      <c r="DJ1449">
        <v>-1.01</v>
      </c>
      <c r="DK1449">
        <v>0.93635567103752493</v>
      </c>
      <c r="DL1449">
        <v>0</v>
      </c>
      <c r="DM1449">
        <v>0</v>
      </c>
      <c r="DN1449">
        <v>81.8</v>
      </c>
      <c r="DO1449">
        <v>0.28999999999999998</v>
      </c>
      <c r="DP1449">
        <v>9949.6</v>
      </c>
      <c r="DQ1449" s="2">
        <v>0</v>
      </c>
      <c r="DR1449" s="2">
        <v>186.90295011999999</v>
      </c>
      <c r="DS1449">
        <v>6.6898921658720492E-4</v>
      </c>
      <c r="DT1449">
        <v>3.4809074941620199</v>
      </c>
      <c r="DU1449">
        <v>972493.15099298966</v>
      </c>
      <c r="DV1449">
        <v>1</v>
      </c>
    </row>
    <row r="1450" spans="1:126" x14ac:dyDescent="0.15">
      <c r="A1450" t="s">
        <v>2512</v>
      </c>
      <c r="B1450" t="s">
        <v>1552</v>
      </c>
      <c r="C1450">
        <v>29</v>
      </c>
      <c r="D1450">
        <v>5</v>
      </c>
      <c r="E1450" t="s">
        <v>2516</v>
      </c>
      <c r="F1450">
        <v>29005</v>
      </c>
      <c r="G1450" t="s">
        <v>6434</v>
      </c>
      <c r="H1450">
        <v>97.7</v>
      </c>
      <c r="I1450">
        <v>0.3</v>
      </c>
      <c r="J1450">
        <v>0.2</v>
      </c>
      <c r="K1450">
        <v>0.2</v>
      </c>
      <c r="L1450">
        <v>0.7</v>
      </c>
      <c r="M1450">
        <v>1</v>
      </c>
      <c r="N1450">
        <f t="shared" si="94"/>
        <v>9546.9500000000025</v>
      </c>
      <c r="O1450">
        <f t="shared" si="92"/>
        <v>453.04999999999745</v>
      </c>
      <c r="P1450">
        <f t="shared" si="93"/>
        <v>0.54365999999999715</v>
      </c>
      <c r="Q1450" s="4">
        <v>29005</v>
      </c>
      <c r="R1450" s="5">
        <v>40.431846</v>
      </c>
      <c r="S1450" s="5">
        <v>-95.437555000000003</v>
      </c>
      <c r="T1450">
        <v>9</v>
      </c>
      <c r="U1450">
        <v>0.2462132123958167</v>
      </c>
      <c r="V1450">
        <v>5664</v>
      </c>
      <c r="W1450">
        <v>5520</v>
      </c>
      <c r="X1450">
        <v>5440</v>
      </c>
      <c r="Y1450">
        <v>5304</v>
      </c>
      <c r="Z1450">
        <v>2691</v>
      </c>
      <c r="AA1450">
        <v>28155</v>
      </c>
      <c r="AB1450">
        <v>2158.4079999999999</v>
      </c>
      <c r="AC1450">
        <v>43933</v>
      </c>
      <c r="AD1450">
        <v>0</v>
      </c>
      <c r="AE1450">
        <v>0</v>
      </c>
      <c r="AF1450">
        <v>5</v>
      </c>
      <c r="AG1450">
        <v>395</v>
      </c>
      <c r="AH1450">
        <v>1.2658227848101266E-2</v>
      </c>
      <c r="AI1450" s="3">
        <v>263088</v>
      </c>
      <c r="AJ1450" s="3">
        <v>350262.11010509002</v>
      </c>
      <c r="AK1450">
        <v>280</v>
      </c>
      <c r="AL1450">
        <v>350329.59999999998</v>
      </c>
      <c r="AM1450">
        <v>1032469</v>
      </c>
      <c r="AN1450">
        <v>117368</v>
      </c>
      <c r="AO1450">
        <v>1149837</v>
      </c>
      <c r="AP1450">
        <v>1</v>
      </c>
      <c r="AQ1450">
        <v>0</v>
      </c>
      <c r="AR1450">
        <v>1</v>
      </c>
      <c r="AS1450">
        <v>0.1811594202898551</v>
      </c>
      <c r="AT1450">
        <v>1</v>
      </c>
      <c r="AU1450">
        <v>4</v>
      </c>
      <c r="AV1450">
        <f t="shared" si="91"/>
        <v>5</v>
      </c>
      <c r="AW1450">
        <v>0</v>
      </c>
      <c r="AX1450">
        <v>0</v>
      </c>
      <c r="AY1450">
        <v>67679186.705064297</v>
      </c>
      <c r="AZ1450">
        <v>67679.18670506429</v>
      </c>
      <c r="BA1450">
        <v>10515.1864243248</v>
      </c>
      <c r="BB1450">
        <v>0.95100548829709586</v>
      </c>
      <c r="BC1450">
        <v>1043</v>
      </c>
      <c r="BD1450">
        <v>0</v>
      </c>
      <c r="BE1450">
        <v>1043</v>
      </c>
      <c r="BF1450">
        <v>0.1841454802259887</v>
      </c>
      <c r="BG1450">
        <v>179948</v>
      </c>
      <c r="BH1450">
        <v>33.078676470588235</v>
      </c>
      <c r="BI1450">
        <v>873</v>
      </c>
      <c r="BJ1450">
        <v>13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1</v>
      </c>
      <c r="BQ1450">
        <v>2</v>
      </c>
      <c r="BR1450">
        <v>2</v>
      </c>
      <c r="BS1450">
        <v>0</v>
      </c>
      <c r="BT1450">
        <v>6036</v>
      </c>
      <c r="BU1450">
        <v>0.74</v>
      </c>
      <c r="BV1450">
        <v>0.62442299999999995</v>
      </c>
      <c r="BW1450">
        <v>78</v>
      </c>
      <c r="BX1450">
        <v>3.14778</v>
      </c>
      <c r="BY1450">
        <v>2.456528</v>
      </c>
      <c r="BZ1450">
        <v>14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2</v>
      </c>
      <c r="CI1450">
        <v>0</v>
      </c>
      <c r="CJ1450">
        <v>5371</v>
      </c>
      <c r="CK1450">
        <v>3.5375162911934463</v>
      </c>
      <c r="CL1450">
        <v>0.64163903363334918</v>
      </c>
      <c r="CM1450">
        <v>68</v>
      </c>
      <c r="CN1450">
        <v>3.0087483354281344</v>
      </c>
      <c r="CO1450">
        <v>735.00000000000011</v>
      </c>
      <c r="CP1450">
        <v>0.94663321300000003</v>
      </c>
      <c r="CQ1450">
        <v>0.54330157000000001</v>
      </c>
      <c r="CR1450">
        <v>4506</v>
      </c>
      <c r="CS1450">
        <v>0.85599999999999998</v>
      </c>
      <c r="CT1450">
        <v>4803</v>
      </c>
      <c r="CU1450">
        <v>0.84900662252000003</v>
      </c>
      <c r="CV1450">
        <v>2</v>
      </c>
      <c r="CW1450">
        <v>3</v>
      </c>
      <c r="CX1450">
        <v>1</v>
      </c>
      <c r="CY1450">
        <v>390</v>
      </c>
      <c r="CZ1450">
        <v>577</v>
      </c>
      <c r="DA1450" s="2">
        <v>2929</v>
      </c>
      <c r="DB1450" s="2">
        <v>460</v>
      </c>
      <c r="DC1450" s="2">
        <v>91.76</v>
      </c>
      <c r="DD1450" s="2">
        <v>114</v>
      </c>
      <c r="DE1450">
        <v>118</v>
      </c>
      <c r="DF1450">
        <v>13</v>
      </c>
      <c r="DH1450">
        <v>55.06</v>
      </c>
      <c r="DI1450" s="2">
        <v>128.46</v>
      </c>
      <c r="DJ1450">
        <v>-0.76</v>
      </c>
      <c r="DK1450">
        <v>0.8642925561029009</v>
      </c>
      <c r="DL1450">
        <v>0</v>
      </c>
      <c r="DM1450">
        <v>0</v>
      </c>
      <c r="DN1450">
        <v>126</v>
      </c>
      <c r="DO1450">
        <v>0.34899999999999998</v>
      </c>
      <c r="DP1450">
        <v>4864.29</v>
      </c>
      <c r="DQ1450" s="2">
        <v>0</v>
      </c>
      <c r="DR1450" s="2">
        <v>2013.8598577199998</v>
      </c>
      <c r="DS1450">
        <v>5.6496581084287487E-3</v>
      </c>
      <c r="DT1450">
        <v>2.2430060076898801</v>
      </c>
      <c r="DU1450">
        <v>785791.39747159253</v>
      </c>
      <c r="DV1450">
        <v>1</v>
      </c>
    </row>
    <row r="1451" spans="1:126" x14ac:dyDescent="0.15">
      <c r="A1451" t="s">
        <v>2512</v>
      </c>
      <c r="B1451" t="s">
        <v>2517</v>
      </c>
      <c r="C1451">
        <v>29</v>
      </c>
      <c r="D1451">
        <v>7</v>
      </c>
      <c r="E1451" t="s">
        <v>2518</v>
      </c>
      <c r="F1451">
        <v>29007</v>
      </c>
      <c r="G1451" t="s">
        <v>6435</v>
      </c>
      <c r="H1451">
        <v>88.6</v>
      </c>
      <c r="I1451">
        <v>6.4</v>
      </c>
      <c r="J1451">
        <v>0.3</v>
      </c>
      <c r="K1451">
        <v>0.5</v>
      </c>
      <c r="L1451">
        <v>1.6</v>
      </c>
      <c r="M1451">
        <v>2.6</v>
      </c>
      <c r="N1451">
        <f t="shared" si="94"/>
        <v>7900.58</v>
      </c>
      <c r="O1451">
        <f t="shared" si="92"/>
        <v>2099.42</v>
      </c>
      <c r="P1451">
        <f t="shared" si="93"/>
        <v>2.5193040000000009</v>
      </c>
      <c r="Q1451" s="4">
        <v>29007</v>
      </c>
      <c r="R1451" s="5">
        <v>39.214480000000002</v>
      </c>
      <c r="S1451" s="5">
        <v>-91.843414999999993</v>
      </c>
      <c r="T1451">
        <v>6</v>
      </c>
      <c r="U1451">
        <v>8.5519936530849966E-2</v>
      </c>
      <c r="V1451">
        <v>25617</v>
      </c>
      <c r="W1451">
        <v>25637</v>
      </c>
      <c r="X1451">
        <v>25783</v>
      </c>
      <c r="Y1451">
        <v>25941</v>
      </c>
      <c r="Z1451">
        <v>13291</v>
      </c>
      <c r="AA1451">
        <v>28157</v>
      </c>
      <c r="AB1451">
        <v>9258.1040000000012</v>
      </c>
      <c r="AC1451">
        <v>41310</v>
      </c>
      <c r="AD1451">
        <v>1</v>
      </c>
      <c r="AE1451">
        <v>3.8785246092386455E-5</v>
      </c>
      <c r="AF1451">
        <v>62</v>
      </c>
      <c r="AG1451">
        <v>1015</v>
      </c>
      <c r="AH1451">
        <v>6.1083743842364535E-2</v>
      </c>
      <c r="AI1451" s="3">
        <v>436483</v>
      </c>
      <c r="AJ1451" s="3">
        <v>443029.66750441503</v>
      </c>
      <c r="AK1451">
        <v>164</v>
      </c>
      <c r="AL1451">
        <v>445971.20000000001</v>
      </c>
      <c r="AM1451">
        <v>301700</v>
      </c>
      <c r="AN1451">
        <v>175506</v>
      </c>
      <c r="AO1451">
        <v>477206</v>
      </c>
      <c r="AP1451">
        <v>5</v>
      </c>
      <c r="AQ1451">
        <v>0</v>
      </c>
      <c r="AR1451">
        <v>5</v>
      </c>
      <c r="AS1451">
        <v>0.19503061980730974</v>
      </c>
      <c r="AT1451">
        <v>5</v>
      </c>
      <c r="AU1451">
        <v>30</v>
      </c>
      <c r="AV1451">
        <f t="shared" si="91"/>
        <v>35</v>
      </c>
      <c r="AW1451">
        <v>16260</v>
      </c>
      <c r="AX1451">
        <v>0.69</v>
      </c>
      <c r="AY1451">
        <v>718043084.11665201</v>
      </c>
      <c r="AZ1451">
        <v>718043.08411665203</v>
      </c>
      <c r="BA1451">
        <v>29251.824697825501</v>
      </c>
      <c r="BB1451">
        <v>0.34185901574691757</v>
      </c>
      <c r="BC1451">
        <v>8568</v>
      </c>
      <c r="BD1451">
        <v>6319</v>
      </c>
      <c r="BE1451">
        <v>2249</v>
      </c>
      <c r="BF1451">
        <v>8.7793262286762694E-2</v>
      </c>
      <c r="BG1451">
        <v>361909</v>
      </c>
      <c r="BH1451">
        <v>14.036729628049489</v>
      </c>
      <c r="BI1451">
        <v>3228</v>
      </c>
      <c r="BJ1451">
        <v>26</v>
      </c>
      <c r="BK1451">
        <v>2</v>
      </c>
      <c r="BL1451">
        <v>1</v>
      </c>
      <c r="BM1451">
        <v>0</v>
      </c>
      <c r="BN1451">
        <v>0</v>
      </c>
      <c r="BO1451">
        <v>3</v>
      </c>
      <c r="BP1451">
        <v>2</v>
      </c>
      <c r="BQ1451">
        <v>2</v>
      </c>
      <c r="BR1451">
        <v>2</v>
      </c>
      <c r="BS1451">
        <v>0</v>
      </c>
      <c r="BT1451">
        <v>25556</v>
      </c>
      <c r="BU1451">
        <v>0.8</v>
      </c>
      <c r="BV1451">
        <v>0.54463249999999996</v>
      </c>
      <c r="BW1451">
        <v>196</v>
      </c>
      <c r="BX1451">
        <v>1.486931</v>
      </c>
      <c r="BY1451">
        <v>-8.8153899999999993E-2</v>
      </c>
      <c r="BZ1451">
        <v>21</v>
      </c>
      <c r="CA1451">
        <v>2</v>
      </c>
      <c r="CB1451">
        <v>1</v>
      </c>
      <c r="CC1451">
        <v>0</v>
      </c>
      <c r="CD1451">
        <v>0</v>
      </c>
      <c r="CE1451">
        <v>2</v>
      </c>
      <c r="CF1451">
        <v>1</v>
      </c>
      <c r="CG1451">
        <v>1</v>
      </c>
      <c r="CH1451">
        <v>2</v>
      </c>
      <c r="CI1451">
        <v>0</v>
      </c>
      <c r="CJ1451">
        <v>25935</v>
      </c>
      <c r="CK1451">
        <v>1.156737998843262</v>
      </c>
      <c r="CL1451">
        <v>0.59471734193856818</v>
      </c>
      <c r="CM1451">
        <v>159</v>
      </c>
      <c r="CN1451">
        <v>-0.47201594365100846</v>
      </c>
      <c r="CO1451">
        <v>1710.9999999999998</v>
      </c>
      <c r="CP1451">
        <v>-2.3637853999999999E-3</v>
      </c>
      <c r="CQ1451">
        <v>0.13593724800000001</v>
      </c>
      <c r="CR1451">
        <v>22096</v>
      </c>
      <c r="CS1451">
        <v>0.84400000000000008</v>
      </c>
      <c r="CT1451">
        <v>21698</v>
      </c>
      <c r="CU1451">
        <v>0.82784333599000004</v>
      </c>
      <c r="CV1451">
        <v>45</v>
      </c>
      <c r="CW1451">
        <v>8</v>
      </c>
      <c r="CX1451">
        <v>13</v>
      </c>
      <c r="CY1451">
        <v>615</v>
      </c>
      <c r="CZ1451">
        <v>1575</v>
      </c>
      <c r="DA1451" s="2">
        <v>13289</v>
      </c>
      <c r="DB1451" s="2">
        <v>1635</v>
      </c>
      <c r="DC1451" s="2">
        <v>109.11</v>
      </c>
      <c r="DD1451" s="2">
        <v>2707</v>
      </c>
      <c r="DE1451">
        <v>408</v>
      </c>
      <c r="DF1451">
        <v>46</v>
      </c>
      <c r="DG1451">
        <v>27.28</v>
      </c>
      <c r="DH1451">
        <v>19.48</v>
      </c>
      <c r="DI1451" s="2">
        <v>19.48</v>
      </c>
      <c r="DJ1451">
        <v>-2.4300000000000002</v>
      </c>
      <c r="DK1451">
        <v>0.87741561527023959</v>
      </c>
      <c r="DL1451">
        <v>7.8817733990147777E-3</v>
      </c>
      <c r="DM1451">
        <v>0</v>
      </c>
      <c r="DN1451">
        <v>343.4</v>
      </c>
      <c r="DO1451">
        <v>0.75800000000000001</v>
      </c>
      <c r="DP1451">
        <v>6255.1500000000005</v>
      </c>
      <c r="DQ1451" s="2">
        <v>0</v>
      </c>
      <c r="DR1451" s="2">
        <v>102.42467768</v>
      </c>
      <c r="DS1451">
        <v>2.2966495256541232E-4</v>
      </c>
      <c r="DT1451">
        <v>3.6207916294881799</v>
      </c>
      <c r="DU1451">
        <v>1614768.7879527991</v>
      </c>
      <c r="DV1451">
        <v>1</v>
      </c>
    </row>
    <row r="1452" spans="1:126" x14ac:dyDescent="0.15">
      <c r="A1452" t="s">
        <v>2512</v>
      </c>
      <c r="B1452" t="s">
        <v>2115</v>
      </c>
      <c r="C1452">
        <v>29</v>
      </c>
      <c r="D1452">
        <v>9</v>
      </c>
      <c r="E1452" t="s">
        <v>2519</v>
      </c>
      <c r="F1452">
        <v>29009</v>
      </c>
      <c r="G1452" t="s">
        <v>6436</v>
      </c>
      <c r="H1452">
        <v>88.5</v>
      </c>
      <c r="I1452">
        <v>0.2</v>
      </c>
      <c r="J1452">
        <v>0.8</v>
      </c>
      <c r="K1452">
        <v>1.3</v>
      </c>
      <c r="L1452">
        <v>1.4</v>
      </c>
      <c r="M1452">
        <v>7.7</v>
      </c>
      <c r="N1452">
        <f t="shared" si="94"/>
        <v>7895.87</v>
      </c>
      <c r="O1452">
        <f t="shared" si="92"/>
        <v>2104.13</v>
      </c>
      <c r="P1452">
        <f t="shared" si="93"/>
        <v>2.5249560000000009</v>
      </c>
      <c r="Q1452" s="4">
        <v>29009</v>
      </c>
      <c r="R1452" s="5">
        <v>36.699378000000003</v>
      </c>
      <c r="S1452" s="5">
        <v>-93.834326000000004</v>
      </c>
      <c r="T1452">
        <v>6</v>
      </c>
      <c r="U1452">
        <v>3.650629831819556E-2</v>
      </c>
      <c r="V1452">
        <v>35680</v>
      </c>
      <c r="W1452">
        <v>35681</v>
      </c>
      <c r="X1452">
        <v>35726</v>
      </c>
      <c r="Y1452">
        <v>35325</v>
      </c>
      <c r="Z1452">
        <v>17787</v>
      </c>
      <c r="AA1452">
        <v>28159</v>
      </c>
      <c r="AB1452">
        <v>12918.468999999999</v>
      </c>
      <c r="AC1452">
        <v>39033</v>
      </c>
      <c r="AD1452">
        <v>2</v>
      </c>
      <c r="AE1452">
        <v>5.5981638022728547E-5</v>
      </c>
      <c r="AF1452">
        <v>48</v>
      </c>
      <c r="AG1452">
        <v>1427</v>
      </c>
      <c r="AH1452">
        <v>3.3637000700770851E-2</v>
      </c>
      <c r="AI1452" s="3">
        <v>268132</v>
      </c>
      <c r="AJ1452" s="3">
        <v>498079.46933415503</v>
      </c>
      <c r="AK1452">
        <v>90</v>
      </c>
      <c r="AL1452">
        <v>506214.40000000002</v>
      </c>
      <c r="AM1452">
        <v>513566</v>
      </c>
      <c r="AN1452">
        <v>80153</v>
      </c>
      <c r="AO1452">
        <v>593719</v>
      </c>
      <c r="AP1452">
        <v>6</v>
      </c>
      <c r="AQ1452">
        <v>0</v>
      </c>
      <c r="AR1452">
        <v>6</v>
      </c>
      <c r="AS1452">
        <v>0.16815672206496457</v>
      </c>
      <c r="AT1452">
        <v>7</v>
      </c>
      <c r="AU1452">
        <v>33</v>
      </c>
      <c r="AV1452">
        <f t="shared" si="91"/>
        <v>40</v>
      </c>
      <c r="AW1452">
        <v>16314</v>
      </c>
      <c r="AX1452">
        <v>0.48</v>
      </c>
      <c r="AY1452">
        <v>1028229716.45151</v>
      </c>
      <c r="AZ1452">
        <v>1028229.71645151</v>
      </c>
      <c r="BA1452">
        <v>31774.538042378601</v>
      </c>
      <c r="BB1452">
        <v>0.31471740003466664</v>
      </c>
      <c r="BC1452">
        <v>1924</v>
      </c>
      <c r="BD1452">
        <v>48</v>
      </c>
      <c r="BE1452">
        <v>1876</v>
      </c>
      <c r="BF1452">
        <v>5.2578475336322872E-2</v>
      </c>
      <c r="BG1452">
        <v>658174</v>
      </c>
      <c r="BH1452">
        <v>18.422829311985669</v>
      </c>
      <c r="BI1452">
        <v>4816</v>
      </c>
      <c r="BJ1452">
        <v>33</v>
      </c>
      <c r="BK1452">
        <v>4</v>
      </c>
      <c r="BL1452">
        <v>4</v>
      </c>
      <c r="BM1452">
        <v>0</v>
      </c>
      <c r="BN1452">
        <v>0</v>
      </c>
      <c r="BO1452">
        <v>0</v>
      </c>
      <c r="BP1452">
        <v>0</v>
      </c>
      <c r="BQ1452">
        <v>4</v>
      </c>
      <c r="BR1452">
        <v>3</v>
      </c>
      <c r="BS1452">
        <v>0</v>
      </c>
      <c r="BT1452">
        <v>35881</v>
      </c>
      <c r="BU1452">
        <v>0.6</v>
      </c>
      <c r="BV1452">
        <v>0.54311469999999995</v>
      </c>
      <c r="BW1452">
        <v>192</v>
      </c>
      <c r="BX1452">
        <v>1.337755</v>
      </c>
      <c r="BY1452">
        <v>-0.41848760000000002</v>
      </c>
      <c r="BZ1452">
        <v>40</v>
      </c>
      <c r="CA1452">
        <v>4</v>
      </c>
      <c r="CB1452">
        <v>4</v>
      </c>
      <c r="CC1452">
        <v>0</v>
      </c>
      <c r="CD1452">
        <v>0</v>
      </c>
      <c r="CE1452">
        <v>0</v>
      </c>
      <c r="CF1452">
        <v>0</v>
      </c>
      <c r="CG1452">
        <v>3</v>
      </c>
      <c r="CH1452">
        <v>2</v>
      </c>
      <c r="CI1452">
        <v>0</v>
      </c>
      <c r="CJ1452">
        <v>35758</v>
      </c>
      <c r="CK1452">
        <v>1.4821858045751999</v>
      </c>
      <c r="CL1452">
        <v>0.66808613597870792</v>
      </c>
      <c r="CM1452">
        <v>174</v>
      </c>
      <c r="CN1452">
        <v>-2.5437984987180098E-2</v>
      </c>
      <c r="CO1452">
        <v>2518</v>
      </c>
      <c r="CP1452">
        <v>-0.30366257880000003</v>
      </c>
      <c r="CQ1452">
        <v>-4.3162221200000003E-2</v>
      </c>
      <c r="CR1452">
        <v>30649</v>
      </c>
      <c r="CS1452">
        <v>0.85499999999999998</v>
      </c>
      <c r="CT1452">
        <v>28259</v>
      </c>
      <c r="CU1452">
        <v>0.76085022244</v>
      </c>
      <c r="CV1452">
        <v>15</v>
      </c>
      <c r="CW1452">
        <v>10</v>
      </c>
      <c r="CX1452">
        <v>23</v>
      </c>
      <c r="CY1452">
        <v>952</v>
      </c>
      <c r="CZ1452">
        <v>2228</v>
      </c>
      <c r="DA1452" s="2">
        <v>19772</v>
      </c>
      <c r="DB1452" s="2">
        <v>2440</v>
      </c>
      <c r="DC1452" s="2">
        <v>56.22</v>
      </c>
      <c r="DD1452" s="2">
        <v>2715</v>
      </c>
      <c r="DE1452">
        <v>782</v>
      </c>
      <c r="DF1452">
        <v>111</v>
      </c>
      <c r="DG1452">
        <v>22.49</v>
      </c>
      <c r="DH1452">
        <v>14.06</v>
      </c>
      <c r="DI1452" s="2">
        <v>11.24</v>
      </c>
      <c r="DJ1452">
        <v>1.95</v>
      </c>
      <c r="DK1452">
        <v>0.97925648561156442</v>
      </c>
      <c r="DL1452">
        <v>7.0077084793272596E-4</v>
      </c>
      <c r="DM1452">
        <v>0</v>
      </c>
      <c r="DN1452">
        <v>30.8</v>
      </c>
      <c r="DO1452">
        <v>5.9000000000000004E-2</v>
      </c>
      <c r="DP1452">
        <v>51.93</v>
      </c>
      <c r="DQ1452" s="2">
        <v>54712</v>
      </c>
      <c r="DR1452" s="2">
        <v>0</v>
      </c>
      <c r="DS1452">
        <v>0</v>
      </c>
      <c r="DT1452">
        <v>3.5202524159683999</v>
      </c>
      <c r="DU1452">
        <v>1782002.464597994</v>
      </c>
      <c r="DV1452">
        <v>0</v>
      </c>
    </row>
    <row r="1453" spans="1:126" x14ac:dyDescent="0.15">
      <c r="A1453" t="s">
        <v>2512</v>
      </c>
      <c r="B1453" t="s">
        <v>1556</v>
      </c>
      <c r="C1453">
        <v>29</v>
      </c>
      <c r="D1453">
        <v>11</v>
      </c>
      <c r="E1453" t="s">
        <v>2520</v>
      </c>
      <c r="F1453">
        <v>29011</v>
      </c>
      <c r="G1453" t="s">
        <v>6437</v>
      </c>
      <c r="H1453">
        <v>94.4</v>
      </c>
      <c r="I1453">
        <v>0.3</v>
      </c>
      <c r="J1453">
        <v>1</v>
      </c>
      <c r="K1453">
        <v>0.2</v>
      </c>
      <c r="L1453">
        <v>2.2000000000000002</v>
      </c>
      <c r="M1453">
        <v>1.9</v>
      </c>
      <c r="N1453">
        <f t="shared" si="94"/>
        <v>8920.9400000000023</v>
      </c>
      <c r="O1453">
        <f t="shared" si="92"/>
        <v>1079.0599999999977</v>
      </c>
      <c r="P1453">
        <f t="shared" si="93"/>
        <v>1.2948719999999976</v>
      </c>
      <c r="Q1453" s="4">
        <v>29011</v>
      </c>
      <c r="R1453" s="5">
        <v>37.500799000000001</v>
      </c>
      <c r="S1453" s="5">
        <v>-94.344088999999997</v>
      </c>
      <c r="T1453">
        <v>6</v>
      </c>
      <c r="U1453">
        <v>5.8258241815936196E-2</v>
      </c>
      <c r="V1453">
        <v>12428</v>
      </c>
      <c r="W1453">
        <v>12286</v>
      </c>
      <c r="X1453">
        <v>12166</v>
      </c>
      <c r="Y1453">
        <v>11835</v>
      </c>
      <c r="Z1453">
        <v>5970</v>
      </c>
      <c r="AA1453">
        <v>28161</v>
      </c>
      <c r="AB1453">
        <v>4231.0300000000007</v>
      </c>
      <c r="AC1453">
        <v>37467</v>
      </c>
      <c r="AD1453">
        <v>1</v>
      </c>
      <c r="AE1453">
        <v>8.2196284727930303E-5</v>
      </c>
      <c r="AF1453">
        <v>46</v>
      </c>
      <c r="AG1453">
        <v>940</v>
      </c>
      <c r="AH1453">
        <v>4.8936170212765959E-2</v>
      </c>
      <c r="AI1453" s="3">
        <v>332209</v>
      </c>
      <c r="AJ1453" s="3">
        <v>378828.736757665</v>
      </c>
      <c r="AK1453">
        <v>160</v>
      </c>
      <c r="AL1453">
        <v>381939.19999999995</v>
      </c>
      <c r="AM1453">
        <v>872598</v>
      </c>
      <c r="AN1453">
        <v>118511</v>
      </c>
      <c r="AO1453">
        <v>991109</v>
      </c>
      <c r="AP1453">
        <v>1</v>
      </c>
      <c r="AQ1453">
        <v>0</v>
      </c>
      <c r="AR1453">
        <v>1</v>
      </c>
      <c r="AS1453">
        <v>8.1393455966140324E-2</v>
      </c>
      <c r="AT1453">
        <v>2</v>
      </c>
      <c r="AU1453">
        <v>16</v>
      </c>
      <c r="AV1453">
        <f t="shared" si="91"/>
        <v>18</v>
      </c>
      <c r="AW1453">
        <v>3623</v>
      </c>
      <c r="AX1453">
        <v>0.35</v>
      </c>
      <c r="AY1453">
        <v>256246235.18816099</v>
      </c>
      <c r="AZ1453">
        <v>256246.23518816099</v>
      </c>
      <c r="BA1453">
        <v>20439.8416381686</v>
      </c>
      <c r="BB1453">
        <v>0.48924058106821977</v>
      </c>
      <c r="BC1453">
        <v>5840</v>
      </c>
      <c r="BD1453">
        <v>19415</v>
      </c>
      <c r="BE1453">
        <v>-13575</v>
      </c>
      <c r="BF1453">
        <v>-1.0922915996137754</v>
      </c>
      <c r="BG1453">
        <v>249930</v>
      </c>
      <c r="BH1453">
        <v>20.54331744205162</v>
      </c>
      <c r="BI1453">
        <v>1765</v>
      </c>
      <c r="BJ1453">
        <v>13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1</v>
      </c>
      <c r="BS1453">
        <v>0</v>
      </c>
      <c r="BT1453">
        <v>12386</v>
      </c>
      <c r="BU1453">
        <v>0.73</v>
      </c>
      <c r="BV1453">
        <v>0.63303540000000003</v>
      </c>
      <c r="BW1453">
        <v>88</v>
      </c>
      <c r="BX1453">
        <v>1.372517</v>
      </c>
      <c r="BY1453">
        <v>0.23858199999999999</v>
      </c>
      <c r="BZ1453">
        <v>13</v>
      </c>
      <c r="CA1453">
        <v>0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12019</v>
      </c>
      <c r="CK1453">
        <v>1.331225559530743</v>
      </c>
      <c r="CL1453">
        <v>0.65955004591368227</v>
      </c>
      <c r="CM1453">
        <v>60</v>
      </c>
      <c r="CN1453">
        <v>-0.22046253655556083</v>
      </c>
      <c r="CO1453">
        <v>1214</v>
      </c>
      <c r="CP1453">
        <v>0.36240335099999998</v>
      </c>
      <c r="CQ1453">
        <v>-0.10816732330000001</v>
      </c>
      <c r="CR1453">
        <v>9910</v>
      </c>
      <c r="CS1453">
        <v>0.84</v>
      </c>
      <c r="CT1453">
        <v>10241</v>
      </c>
      <c r="CU1453">
        <v>0.78891820580000005</v>
      </c>
      <c r="CV1453">
        <v>7</v>
      </c>
      <c r="CW1453">
        <v>1</v>
      </c>
      <c r="CX1453">
        <v>5</v>
      </c>
      <c r="CY1453">
        <v>442</v>
      </c>
      <c r="CZ1453">
        <v>1430</v>
      </c>
      <c r="DA1453" s="2">
        <v>5793</v>
      </c>
      <c r="DB1453" s="2">
        <v>770</v>
      </c>
      <c r="DC1453" s="2">
        <v>97.76</v>
      </c>
      <c r="DD1453" s="2">
        <v>693</v>
      </c>
      <c r="DE1453">
        <v>413</v>
      </c>
      <c r="DF1453">
        <v>51</v>
      </c>
      <c r="DG1453">
        <v>16.29</v>
      </c>
      <c r="DH1453">
        <v>24.44</v>
      </c>
      <c r="DI1453" s="2">
        <v>16.29</v>
      </c>
      <c r="DJ1453">
        <v>-1.93</v>
      </c>
      <c r="DK1453">
        <v>0.9501097200858496</v>
      </c>
      <c r="DL1453">
        <v>1.0638297872340426E-3</v>
      </c>
      <c r="DM1453">
        <v>0</v>
      </c>
      <c r="DN1453">
        <v>303.89999999999998</v>
      </c>
      <c r="DO1453">
        <v>0.75800000000000001</v>
      </c>
      <c r="DP1453">
        <v>11780.82</v>
      </c>
      <c r="DQ1453" s="2">
        <v>0</v>
      </c>
      <c r="DR1453" s="2">
        <v>809.64725714999997</v>
      </c>
      <c r="DS1453">
        <v>2.1198309123942761E-3</v>
      </c>
      <c r="DT1453">
        <v>4.9817839293805601</v>
      </c>
      <c r="DU1453">
        <v>1902738.5685604673</v>
      </c>
      <c r="DV1453">
        <v>1</v>
      </c>
    </row>
    <row r="1454" spans="1:126" x14ac:dyDescent="0.15">
      <c r="A1454" t="s">
        <v>2512</v>
      </c>
      <c r="B1454" t="s">
        <v>2521</v>
      </c>
      <c r="C1454">
        <v>29</v>
      </c>
      <c r="D1454">
        <v>13</v>
      </c>
      <c r="E1454" t="s">
        <v>2522</v>
      </c>
      <c r="F1454">
        <v>29013</v>
      </c>
      <c r="G1454" t="s">
        <v>6438</v>
      </c>
      <c r="H1454">
        <v>95.6</v>
      </c>
      <c r="I1454">
        <v>0.8</v>
      </c>
      <c r="J1454">
        <v>0.6</v>
      </c>
      <c r="K1454">
        <v>0.2</v>
      </c>
      <c r="L1454">
        <v>1.3</v>
      </c>
      <c r="M1454">
        <v>1.6</v>
      </c>
      <c r="N1454">
        <f t="shared" si="94"/>
        <v>9144.65</v>
      </c>
      <c r="O1454">
        <f t="shared" si="92"/>
        <v>855.35000000000036</v>
      </c>
      <c r="P1454">
        <f t="shared" si="93"/>
        <v>1.0264200000000008</v>
      </c>
      <c r="Q1454" s="4">
        <v>29013</v>
      </c>
      <c r="R1454" s="5">
        <v>38.257216999999997</v>
      </c>
      <c r="S1454" s="5">
        <v>-94.339246000000003</v>
      </c>
      <c r="T1454">
        <v>1</v>
      </c>
      <c r="U1454">
        <v>4.346726670907864E-2</v>
      </c>
      <c r="V1454">
        <v>17003</v>
      </c>
      <c r="W1454">
        <v>16780</v>
      </c>
      <c r="X1454">
        <v>16643</v>
      </c>
      <c r="Y1454">
        <v>16367</v>
      </c>
      <c r="Z1454">
        <v>8315</v>
      </c>
      <c r="AA1454">
        <v>28163</v>
      </c>
      <c r="AB1454">
        <v>6101.7560000000012</v>
      </c>
      <c r="AC1454">
        <v>41060</v>
      </c>
      <c r="AD1454">
        <v>1</v>
      </c>
      <c r="AE1454">
        <v>6.0085321156041578E-5</v>
      </c>
      <c r="AF1454">
        <v>37</v>
      </c>
      <c r="AG1454">
        <v>1169</v>
      </c>
      <c r="AH1454">
        <v>3.1650983746792129E-2</v>
      </c>
      <c r="AI1454" s="3">
        <v>448135</v>
      </c>
      <c r="AJ1454" s="3">
        <v>535480.24033947499</v>
      </c>
      <c r="AK1454">
        <v>139</v>
      </c>
      <c r="AL1454">
        <v>544928</v>
      </c>
      <c r="AM1454">
        <v>506882</v>
      </c>
      <c r="AN1454">
        <v>133091</v>
      </c>
      <c r="AO1454">
        <v>639973</v>
      </c>
      <c r="AP1454">
        <v>3</v>
      </c>
      <c r="AQ1454">
        <v>1</v>
      </c>
      <c r="AR1454">
        <v>4</v>
      </c>
      <c r="AS1454">
        <v>0.23837902264600713</v>
      </c>
      <c r="AT1454">
        <v>3</v>
      </c>
      <c r="AU1454">
        <v>11</v>
      </c>
      <c r="AV1454">
        <f t="shared" si="91"/>
        <v>14</v>
      </c>
      <c r="AW1454">
        <v>4093</v>
      </c>
      <c r="AX1454">
        <v>0.27</v>
      </c>
      <c r="AY1454">
        <v>484937810.33105701</v>
      </c>
      <c r="AZ1454">
        <v>484937.810331057</v>
      </c>
      <c r="BA1454">
        <v>29243.419048066098</v>
      </c>
      <c r="BB1454">
        <v>0.34195727878342297</v>
      </c>
      <c r="BC1454">
        <v>2476</v>
      </c>
      <c r="BD1454">
        <v>2639</v>
      </c>
      <c r="BE1454">
        <v>-163</v>
      </c>
      <c r="BF1454">
        <v>-9.586543551138034E-3</v>
      </c>
      <c r="BG1454">
        <v>296370</v>
      </c>
      <c r="BH1454">
        <v>17.807486631016044</v>
      </c>
      <c r="BI1454">
        <v>2274</v>
      </c>
      <c r="BJ1454">
        <v>22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2</v>
      </c>
      <c r="BQ1454">
        <v>2</v>
      </c>
      <c r="BR1454">
        <v>1</v>
      </c>
      <c r="BS1454">
        <v>0</v>
      </c>
      <c r="BT1454">
        <v>16761</v>
      </c>
      <c r="BU1454">
        <v>0.67</v>
      </c>
      <c r="BV1454">
        <v>0.63388690000000003</v>
      </c>
      <c r="BW1454">
        <v>106</v>
      </c>
      <c r="BX1454">
        <v>1.6705449999999999</v>
      </c>
      <c r="BY1454">
        <v>0.40692869999999998</v>
      </c>
      <c r="BZ1454">
        <v>20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1</v>
      </c>
      <c r="CI1454">
        <v>0</v>
      </c>
      <c r="CJ1454">
        <v>16562</v>
      </c>
      <c r="CK1454">
        <v>1.4491003501992514</v>
      </c>
      <c r="CL1454">
        <v>0.65231259968102073</v>
      </c>
      <c r="CM1454">
        <v>82</v>
      </c>
      <c r="CN1454">
        <v>-0.13001636771225383</v>
      </c>
      <c r="CO1454">
        <v>1104</v>
      </c>
      <c r="CP1454">
        <v>0.44557250999999998</v>
      </c>
      <c r="CQ1454">
        <v>-0.2312190566</v>
      </c>
      <c r="CR1454">
        <v>13696</v>
      </c>
      <c r="CS1454">
        <v>0.83599999999999997</v>
      </c>
      <c r="CT1454">
        <v>13857</v>
      </c>
      <c r="CU1454">
        <v>0.80546111346999993</v>
      </c>
      <c r="CV1454">
        <v>6</v>
      </c>
      <c r="CW1454">
        <v>3</v>
      </c>
      <c r="CX1454">
        <v>5</v>
      </c>
      <c r="CY1454">
        <v>600</v>
      </c>
      <c r="CZ1454">
        <v>1790</v>
      </c>
      <c r="DA1454" s="2">
        <v>7172</v>
      </c>
      <c r="DB1454" s="2">
        <v>960</v>
      </c>
      <c r="DC1454" s="2">
        <v>96.68</v>
      </c>
      <c r="DD1454" s="2">
        <v>749</v>
      </c>
      <c r="DE1454">
        <v>561</v>
      </c>
      <c r="DF1454">
        <v>56</v>
      </c>
      <c r="DG1454">
        <v>36.25</v>
      </c>
      <c r="DH1454">
        <v>6.04</v>
      </c>
      <c r="DI1454" s="2">
        <v>18.13</v>
      </c>
      <c r="DJ1454">
        <v>-1.65</v>
      </c>
      <c r="DK1454">
        <v>0.92807970812366813</v>
      </c>
      <c r="DL1454">
        <v>8.5543199315654401E-4</v>
      </c>
      <c r="DM1454">
        <v>0</v>
      </c>
      <c r="DN1454">
        <v>395.7</v>
      </c>
      <c r="DO1454">
        <v>0.72099999999999997</v>
      </c>
      <c r="DP1454">
        <v>5185.6400000000003</v>
      </c>
      <c r="DQ1454" s="2">
        <v>0</v>
      </c>
      <c r="DR1454" s="2">
        <v>2397.4702713000001</v>
      </c>
      <c r="DS1454">
        <v>4.3996142587677646E-3</v>
      </c>
      <c r="DT1454">
        <v>4.1066290422735303</v>
      </c>
      <c r="DU1454">
        <v>2237817.1507480303</v>
      </c>
      <c r="DV1454">
        <v>0</v>
      </c>
    </row>
    <row r="1455" spans="1:126" x14ac:dyDescent="0.15">
      <c r="A1455" t="s">
        <v>2512</v>
      </c>
      <c r="B1455" t="s">
        <v>275</v>
      </c>
      <c r="C1455">
        <v>29</v>
      </c>
      <c r="D1455">
        <v>15</v>
      </c>
      <c r="E1455" t="s">
        <v>2523</v>
      </c>
      <c r="F1455">
        <v>29015</v>
      </c>
      <c r="G1455" t="s">
        <v>6439</v>
      </c>
      <c r="H1455">
        <v>96.1</v>
      </c>
      <c r="I1455">
        <v>0.3</v>
      </c>
      <c r="J1455">
        <v>0.6</v>
      </c>
      <c r="K1455">
        <v>0.3</v>
      </c>
      <c r="L1455">
        <v>1.3</v>
      </c>
      <c r="M1455">
        <v>1.5</v>
      </c>
      <c r="N1455">
        <f t="shared" si="94"/>
        <v>9239.69</v>
      </c>
      <c r="O1455">
        <f t="shared" si="92"/>
        <v>760.30999999999949</v>
      </c>
      <c r="P1455">
        <f t="shared" si="93"/>
        <v>0.91237199999999974</v>
      </c>
      <c r="Q1455" s="4">
        <v>29015</v>
      </c>
      <c r="R1455" s="5">
        <v>38.301036000000003</v>
      </c>
      <c r="S1455" s="5">
        <v>-93.287942000000001</v>
      </c>
      <c r="T1455">
        <v>7</v>
      </c>
      <c r="U1455">
        <v>0.15767877624243823</v>
      </c>
      <c r="V1455">
        <v>19021</v>
      </c>
      <c r="W1455">
        <v>18961</v>
      </c>
      <c r="X1455">
        <v>18854</v>
      </c>
      <c r="Y1455">
        <v>18782</v>
      </c>
      <c r="Z1455">
        <v>9277</v>
      </c>
      <c r="AA1455">
        <v>29001</v>
      </c>
      <c r="AB1455">
        <v>5751.9240000000009</v>
      </c>
      <c r="AC1455">
        <v>33042</v>
      </c>
      <c r="AD1455">
        <v>1</v>
      </c>
      <c r="AE1455">
        <v>5.303914288745094E-5</v>
      </c>
      <c r="AF1455">
        <v>40</v>
      </c>
      <c r="AG1455">
        <v>800</v>
      </c>
      <c r="AH1455">
        <v>0.05</v>
      </c>
      <c r="AI1455" s="3">
        <v>240653</v>
      </c>
      <c r="AJ1455" s="3">
        <v>450586.95978143503</v>
      </c>
      <c r="AK1455">
        <v>160</v>
      </c>
      <c r="AL1455">
        <v>481632</v>
      </c>
      <c r="AM1455">
        <v>353173</v>
      </c>
      <c r="AN1455">
        <v>56200</v>
      </c>
      <c r="AO1455">
        <v>409373</v>
      </c>
      <c r="AP1455">
        <v>3</v>
      </c>
      <c r="AQ1455">
        <v>1</v>
      </c>
      <c r="AR1455">
        <v>4</v>
      </c>
      <c r="AS1455">
        <v>0.21095933758767998</v>
      </c>
      <c r="AT1455">
        <v>4</v>
      </c>
      <c r="AU1455">
        <v>16</v>
      </c>
      <c r="AV1455">
        <f t="shared" si="91"/>
        <v>20</v>
      </c>
      <c r="AW1455">
        <v>4296</v>
      </c>
      <c r="AX1455">
        <v>0.24</v>
      </c>
      <c r="AY1455">
        <v>1231299318.9804001</v>
      </c>
      <c r="AZ1455">
        <v>1231299.3189804</v>
      </c>
      <c r="BA1455">
        <v>71938.354771569095</v>
      </c>
      <c r="BB1455">
        <v>0.13900790519540934</v>
      </c>
      <c r="BC1455">
        <v>2269</v>
      </c>
      <c r="BD1455">
        <v>0</v>
      </c>
      <c r="BE1455">
        <v>2269</v>
      </c>
      <c r="BF1455">
        <v>0.11928920666631618</v>
      </c>
      <c r="BG1455">
        <v>329000</v>
      </c>
      <c r="BH1455">
        <v>17.449878009971361</v>
      </c>
      <c r="BI1455">
        <v>3443</v>
      </c>
      <c r="BJ1455">
        <v>23</v>
      </c>
      <c r="BK1455">
        <v>5</v>
      </c>
      <c r="BL1455">
        <v>1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1</v>
      </c>
      <c r="BS1455">
        <v>0</v>
      </c>
      <c r="BT1455">
        <v>18461</v>
      </c>
      <c r="BU1455">
        <v>0.5</v>
      </c>
      <c r="BV1455">
        <v>0.64285709999999996</v>
      </c>
      <c r="BW1455">
        <v>108</v>
      </c>
      <c r="BX1455">
        <v>1.787552</v>
      </c>
      <c r="BY1455">
        <v>0.59271090000000004</v>
      </c>
      <c r="BZ1455">
        <v>25</v>
      </c>
      <c r="CA1455">
        <v>4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2</v>
      </c>
      <c r="CI1455">
        <v>0</v>
      </c>
      <c r="CJ1455">
        <v>18775</v>
      </c>
      <c r="CK1455">
        <v>1.8109187749667111</v>
      </c>
      <c r="CL1455">
        <v>0.66499636891793756</v>
      </c>
      <c r="CM1455">
        <v>102</v>
      </c>
      <c r="CN1455">
        <v>0.39004910313676144</v>
      </c>
      <c r="CO1455">
        <v>1206</v>
      </c>
      <c r="CP1455">
        <v>-0.1490779122</v>
      </c>
      <c r="CQ1455">
        <v>-0.13067096419999999</v>
      </c>
      <c r="CR1455">
        <v>15720</v>
      </c>
      <c r="CS1455">
        <v>0.84499999999999997</v>
      </c>
      <c r="CT1455">
        <v>15141</v>
      </c>
      <c r="CU1455">
        <v>0.78621031746000003</v>
      </c>
      <c r="CV1455">
        <v>9</v>
      </c>
      <c r="CW1455">
        <v>3</v>
      </c>
      <c r="CX1455">
        <v>6</v>
      </c>
      <c r="CY1455">
        <v>332</v>
      </c>
      <c r="CZ1455">
        <v>1226</v>
      </c>
      <c r="DA1455" s="2">
        <v>6975</v>
      </c>
      <c r="DB1455" s="2">
        <v>1355</v>
      </c>
      <c r="DC1455" s="2">
        <v>79.23</v>
      </c>
      <c r="DD1455" s="2">
        <v>547</v>
      </c>
      <c r="DE1455">
        <v>397</v>
      </c>
      <c r="DF1455">
        <v>23</v>
      </c>
      <c r="DG1455">
        <v>5.28</v>
      </c>
      <c r="DH1455">
        <v>10.56</v>
      </c>
      <c r="DI1455" s="2">
        <v>26.41</v>
      </c>
      <c r="DJ1455">
        <v>1.47</v>
      </c>
      <c r="DK1455">
        <v>0.9272894998192418</v>
      </c>
      <c r="DL1455">
        <v>0</v>
      </c>
      <c r="DM1455">
        <v>0</v>
      </c>
      <c r="DN1455">
        <v>128.30000000000001</v>
      </c>
      <c r="DO1455">
        <v>0.27200000000000002</v>
      </c>
      <c r="DP1455">
        <v>823.45</v>
      </c>
      <c r="DQ1455" s="2">
        <v>0</v>
      </c>
      <c r="DR1455" s="2">
        <v>549.57531021</v>
      </c>
      <c r="DS1455">
        <v>1.1410679325269085E-3</v>
      </c>
      <c r="DT1455">
        <v>4.855026517542</v>
      </c>
      <c r="DU1455">
        <v>2338336.1316967886</v>
      </c>
      <c r="DV1455">
        <v>0</v>
      </c>
    </row>
    <row r="1456" spans="1:126" x14ac:dyDescent="0.15">
      <c r="A1456" t="s">
        <v>2512</v>
      </c>
      <c r="B1456" t="s">
        <v>2524</v>
      </c>
      <c r="C1456">
        <v>29</v>
      </c>
      <c r="D1456">
        <v>17</v>
      </c>
      <c r="E1456" t="s">
        <v>2525</v>
      </c>
      <c r="F1456">
        <v>29017</v>
      </c>
      <c r="G1456" t="s">
        <v>6440</v>
      </c>
      <c r="H1456">
        <v>97.4</v>
      </c>
      <c r="I1456">
        <v>0.3</v>
      </c>
      <c r="J1456">
        <v>0.6</v>
      </c>
      <c r="K1456">
        <v>0.2</v>
      </c>
      <c r="L1456">
        <v>0.8</v>
      </c>
      <c r="M1456">
        <v>0.8</v>
      </c>
      <c r="N1456">
        <f t="shared" si="94"/>
        <v>9488.5300000000007</v>
      </c>
      <c r="O1456">
        <f t="shared" si="92"/>
        <v>511.46999999999935</v>
      </c>
      <c r="P1456">
        <f t="shared" si="93"/>
        <v>0.61376399999999942</v>
      </c>
      <c r="Q1456" s="4">
        <v>29017</v>
      </c>
      <c r="R1456" s="5">
        <v>37.318345999999998</v>
      </c>
      <c r="S1456" s="5">
        <v>-90.024603999999997</v>
      </c>
      <c r="T1456">
        <v>3</v>
      </c>
      <c r="U1456">
        <v>0.16957525590769237</v>
      </c>
      <c r="V1456">
        <v>12389</v>
      </c>
      <c r="W1456">
        <v>12394</v>
      </c>
      <c r="X1456">
        <v>12356</v>
      </c>
      <c r="Y1456">
        <v>12321</v>
      </c>
      <c r="Z1456">
        <v>6439</v>
      </c>
      <c r="AA1456">
        <v>29003</v>
      </c>
      <c r="AB1456">
        <v>4304.6630000000005</v>
      </c>
      <c r="AC1456">
        <v>39707</v>
      </c>
      <c r="AD1456">
        <v>1</v>
      </c>
      <c r="AE1456">
        <v>8.0932340563289094E-5</v>
      </c>
      <c r="AF1456">
        <v>36</v>
      </c>
      <c r="AG1456">
        <v>788</v>
      </c>
      <c r="AH1456">
        <v>4.5685279187817257E-2</v>
      </c>
      <c r="AI1456" s="3">
        <v>200228</v>
      </c>
      <c r="AJ1456" s="3">
        <v>395458.66875502001</v>
      </c>
      <c r="AK1456">
        <v>140</v>
      </c>
      <c r="AL1456">
        <v>397574.40000000002</v>
      </c>
      <c r="AM1456">
        <v>617471</v>
      </c>
      <c r="AN1456">
        <v>45896</v>
      </c>
      <c r="AO1456">
        <v>663367</v>
      </c>
      <c r="AP1456">
        <v>1</v>
      </c>
      <c r="AQ1456">
        <v>0</v>
      </c>
      <c r="AR1456">
        <v>1</v>
      </c>
      <c r="AS1456">
        <v>8.0684202033241892E-2</v>
      </c>
      <c r="AT1456">
        <v>1</v>
      </c>
      <c r="AU1456">
        <v>14</v>
      </c>
      <c r="AV1456">
        <f t="shared" si="91"/>
        <v>15</v>
      </c>
      <c r="AW1456">
        <v>116</v>
      </c>
      <c r="AX1456">
        <v>1.0000000000000009E-2</v>
      </c>
      <c r="AY1456">
        <v>362064707.699866</v>
      </c>
      <c r="AZ1456">
        <v>362064.70769986598</v>
      </c>
      <c r="BA1456">
        <v>29853.544296285199</v>
      </c>
      <c r="BB1456">
        <v>0.33496860207798984</v>
      </c>
      <c r="BC1456">
        <v>401</v>
      </c>
      <c r="BD1456">
        <v>0</v>
      </c>
      <c r="BE1456">
        <v>401</v>
      </c>
      <c r="BF1456">
        <v>3.2367422713697636E-2</v>
      </c>
      <c r="BG1456">
        <v>105141</v>
      </c>
      <c r="BH1456">
        <v>8.5093072191647785</v>
      </c>
      <c r="BI1456">
        <v>2054</v>
      </c>
      <c r="BJ1456">
        <v>8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1</v>
      </c>
      <c r="BR1456">
        <v>1</v>
      </c>
      <c r="BS1456">
        <v>0</v>
      </c>
      <c r="BT1456">
        <v>11841</v>
      </c>
      <c r="BU1456">
        <v>0.59</v>
      </c>
      <c r="BV1456">
        <v>0.62401549999999995</v>
      </c>
      <c r="BW1456">
        <v>44</v>
      </c>
      <c r="BX1456">
        <v>0.92897560000000001</v>
      </c>
      <c r="BY1456">
        <v>-0.56292799999999998</v>
      </c>
      <c r="BZ1456">
        <v>8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12373</v>
      </c>
      <c r="CK1456">
        <v>0.72739028529863403</v>
      </c>
      <c r="CL1456">
        <v>0.63441860465116284</v>
      </c>
      <c r="CM1456">
        <v>42</v>
      </c>
      <c r="CN1456">
        <v>-1.0924201330605674</v>
      </c>
      <c r="CO1456">
        <v>672</v>
      </c>
      <c r="CP1456">
        <v>7.3486843999999996E-2</v>
      </c>
      <c r="CQ1456">
        <v>-0.13149416450000001</v>
      </c>
      <c r="CR1456">
        <v>10242</v>
      </c>
      <c r="CS1456">
        <v>0.84400000000000008</v>
      </c>
      <c r="CT1456">
        <v>10184</v>
      </c>
      <c r="CU1456">
        <v>0.80824324324000008</v>
      </c>
      <c r="CV1456">
        <v>3</v>
      </c>
      <c r="CW1456">
        <v>3</v>
      </c>
      <c r="CX1456">
        <v>1</v>
      </c>
      <c r="CY1456">
        <v>325</v>
      </c>
      <c r="CZ1456">
        <v>1250</v>
      </c>
      <c r="DA1456" s="2">
        <v>4030</v>
      </c>
      <c r="DB1456" s="2">
        <v>735</v>
      </c>
      <c r="DC1456" s="2">
        <v>16.010000000000002</v>
      </c>
      <c r="DD1456" s="2">
        <v>272</v>
      </c>
      <c r="DE1456">
        <v>365</v>
      </c>
      <c r="DF1456">
        <v>40</v>
      </c>
      <c r="DG1456">
        <v>24.02</v>
      </c>
      <c r="DH1456">
        <v>8.01</v>
      </c>
      <c r="DI1456" s="2">
        <v>16.010000000000002</v>
      </c>
      <c r="DJ1456">
        <v>0.49</v>
      </c>
      <c r="DK1456">
        <v>0.97128273767904594</v>
      </c>
      <c r="DL1456">
        <v>0</v>
      </c>
      <c r="DM1456">
        <v>0</v>
      </c>
      <c r="DN1456">
        <v>90.3</v>
      </c>
      <c r="DO1456">
        <v>0.29100000000000004</v>
      </c>
      <c r="DP1456">
        <v>2143.8599999999997</v>
      </c>
      <c r="DQ1456" s="2">
        <v>1718</v>
      </c>
      <c r="DR1456" s="2">
        <v>2506.2579471400004</v>
      </c>
      <c r="DS1456">
        <v>6.3038726619098198E-3</v>
      </c>
      <c r="DT1456">
        <v>4.14921354224699</v>
      </c>
      <c r="DU1456">
        <v>1649621.0845307219</v>
      </c>
      <c r="DV1456">
        <v>1</v>
      </c>
    </row>
    <row r="1457" spans="1:126" x14ac:dyDescent="0.15">
      <c r="A1457" t="s">
        <v>2512</v>
      </c>
      <c r="B1457" t="s">
        <v>277</v>
      </c>
      <c r="C1457">
        <v>29</v>
      </c>
      <c r="D1457">
        <v>19</v>
      </c>
      <c r="E1457" t="s">
        <v>2526</v>
      </c>
      <c r="F1457">
        <v>29019</v>
      </c>
      <c r="G1457" t="s">
        <v>6441</v>
      </c>
      <c r="H1457">
        <v>81</v>
      </c>
      <c r="I1457">
        <v>9.1999999999999993</v>
      </c>
      <c r="J1457">
        <v>0.3</v>
      </c>
      <c r="K1457">
        <v>3.8</v>
      </c>
      <c r="L1457">
        <v>2.8</v>
      </c>
      <c r="M1457">
        <v>3</v>
      </c>
      <c r="N1457">
        <f t="shared" si="94"/>
        <v>6677.01</v>
      </c>
      <c r="O1457">
        <f t="shared" si="92"/>
        <v>3322.99</v>
      </c>
      <c r="P1457">
        <f t="shared" si="93"/>
        <v>3.987588000000001</v>
      </c>
      <c r="Q1457" s="4">
        <v>29019</v>
      </c>
      <c r="R1457" s="5">
        <v>38.989860999999998</v>
      </c>
      <c r="S1457" s="5">
        <v>-92.310202000000004</v>
      </c>
      <c r="T1457">
        <v>3</v>
      </c>
      <c r="U1457">
        <v>7.8996850200689431E-2</v>
      </c>
      <c r="V1457">
        <v>163266</v>
      </c>
      <c r="W1457">
        <v>168268</v>
      </c>
      <c r="X1457">
        <v>170770</v>
      </c>
      <c r="Y1457">
        <v>174395</v>
      </c>
      <c r="Z1457">
        <v>82634</v>
      </c>
      <c r="AA1457">
        <v>29005</v>
      </c>
      <c r="AB1457">
        <v>68229.577000000005</v>
      </c>
      <c r="AC1457">
        <v>49899</v>
      </c>
      <c r="AD1457">
        <v>10</v>
      </c>
      <c r="AE1457">
        <v>5.8558294782455936E-5</v>
      </c>
      <c r="AF1457">
        <v>112</v>
      </c>
      <c r="AG1457">
        <v>1171</v>
      </c>
      <c r="AH1457">
        <v>9.5644748078565323E-2</v>
      </c>
      <c r="AI1457" s="3">
        <v>240710</v>
      </c>
      <c r="AJ1457" s="3">
        <v>438738.35138688004</v>
      </c>
      <c r="AK1457">
        <v>76</v>
      </c>
      <c r="AL1457">
        <v>442361.60000000003</v>
      </c>
      <c r="AM1457">
        <v>704332</v>
      </c>
      <c r="AN1457">
        <v>81538</v>
      </c>
      <c r="AO1457">
        <v>785870</v>
      </c>
      <c r="AP1457">
        <v>10</v>
      </c>
      <c r="AQ1457">
        <v>6</v>
      </c>
      <c r="AR1457">
        <v>16</v>
      </c>
      <c r="AS1457">
        <v>9.5086409774882918E-2</v>
      </c>
      <c r="AT1457">
        <v>16</v>
      </c>
      <c r="AU1457">
        <v>80</v>
      </c>
      <c r="AV1457">
        <f t="shared" si="91"/>
        <v>96</v>
      </c>
      <c r="AW1457">
        <v>155537</v>
      </c>
      <c r="AX1457">
        <v>0.86</v>
      </c>
      <c r="AY1457">
        <v>640908920.34117997</v>
      </c>
      <c r="AZ1457">
        <v>640908.92034117994</v>
      </c>
      <c r="BA1457">
        <v>4731.8041146829701</v>
      </c>
      <c r="BB1457">
        <v>2.1133588283947797</v>
      </c>
      <c r="BC1457">
        <v>133779</v>
      </c>
      <c r="BD1457">
        <v>120318</v>
      </c>
      <c r="BE1457">
        <v>13461</v>
      </c>
      <c r="BF1457">
        <v>8.2448274594832976E-2</v>
      </c>
      <c r="BG1457">
        <v>3936883</v>
      </c>
      <c r="BH1457">
        <v>23.053715523803948</v>
      </c>
      <c r="BI1457">
        <v>11320</v>
      </c>
      <c r="BJ1457">
        <v>107</v>
      </c>
      <c r="BK1457">
        <v>25</v>
      </c>
      <c r="BL1457">
        <v>11</v>
      </c>
      <c r="BM1457">
        <v>2</v>
      </c>
      <c r="BN1457">
        <v>10</v>
      </c>
      <c r="BO1457">
        <v>6</v>
      </c>
      <c r="BP1457">
        <v>1</v>
      </c>
      <c r="BQ1457">
        <v>19</v>
      </c>
      <c r="BR1457">
        <v>6</v>
      </c>
      <c r="BS1457">
        <v>0</v>
      </c>
      <c r="BT1457">
        <v>156377</v>
      </c>
      <c r="BU1457">
        <v>0.77</v>
      </c>
      <c r="BV1457">
        <v>0.71022969999999996</v>
      </c>
      <c r="BW1457">
        <v>1091</v>
      </c>
      <c r="BX1457">
        <v>1.1958279999999999</v>
      </c>
      <c r="BY1457">
        <v>0.44717879999999999</v>
      </c>
      <c r="BZ1457">
        <v>113</v>
      </c>
      <c r="CA1457">
        <v>24</v>
      </c>
      <c r="CB1457">
        <v>11</v>
      </c>
      <c r="CC1457">
        <v>5</v>
      </c>
      <c r="CD1457">
        <v>8</v>
      </c>
      <c r="CE1457">
        <v>6</v>
      </c>
      <c r="CF1457">
        <v>1</v>
      </c>
      <c r="CG1457">
        <v>30</v>
      </c>
      <c r="CH1457">
        <v>5</v>
      </c>
      <c r="CI1457">
        <v>1</v>
      </c>
      <c r="CJ1457">
        <v>173019</v>
      </c>
      <c r="CK1457">
        <v>1.1790612591680683</v>
      </c>
      <c r="CL1457">
        <v>0.63365752080358073</v>
      </c>
      <c r="CM1457">
        <v>1036</v>
      </c>
      <c r="CN1457">
        <v>-0.30525581984616112</v>
      </c>
      <c r="CO1457">
        <v>41083</v>
      </c>
      <c r="CP1457">
        <v>1.040428879</v>
      </c>
      <c r="CQ1457">
        <v>0.99624572199999994</v>
      </c>
      <c r="CR1457">
        <v>146114</v>
      </c>
      <c r="CS1457">
        <v>0.82799999999999996</v>
      </c>
      <c r="CT1457">
        <v>140245</v>
      </c>
      <c r="CU1457">
        <v>0.86175470700000001</v>
      </c>
      <c r="CV1457">
        <v>517</v>
      </c>
      <c r="CW1457">
        <v>103</v>
      </c>
      <c r="CX1457">
        <v>187</v>
      </c>
      <c r="CY1457">
        <v>669</v>
      </c>
      <c r="CZ1457">
        <v>1788</v>
      </c>
      <c r="DA1457" s="2">
        <v>125068</v>
      </c>
      <c r="DB1457" s="2">
        <v>23430</v>
      </c>
      <c r="DC1457" s="2">
        <v>201.44</v>
      </c>
      <c r="DD1457" s="2">
        <v>30568</v>
      </c>
      <c r="DE1457">
        <v>631</v>
      </c>
      <c r="DF1457">
        <v>37</v>
      </c>
      <c r="DG1457">
        <v>60.9</v>
      </c>
      <c r="DH1457">
        <v>2.93</v>
      </c>
      <c r="DI1457" s="2">
        <v>9.3699999999999992</v>
      </c>
      <c r="DJ1457">
        <v>-0.02</v>
      </c>
      <c r="DK1457">
        <v>0.89466993477628687</v>
      </c>
      <c r="DL1457">
        <v>8.539709649871904E-3</v>
      </c>
      <c r="DM1457">
        <v>0</v>
      </c>
      <c r="DN1457">
        <v>131.30000000000001</v>
      </c>
      <c r="DO1457">
        <v>0.28499999999999998</v>
      </c>
      <c r="DP1457">
        <v>3488.54</v>
      </c>
      <c r="DQ1457" s="2">
        <v>4220</v>
      </c>
      <c r="DR1457" s="2">
        <v>2464.5702379400004</v>
      </c>
      <c r="DS1457">
        <v>5.571395161233705E-3</v>
      </c>
      <c r="DT1457">
        <v>4.4771414598994301</v>
      </c>
      <c r="DU1457">
        <v>1980515.4596274479</v>
      </c>
      <c r="DV1457">
        <v>1</v>
      </c>
    </row>
    <row r="1458" spans="1:126" x14ac:dyDescent="0.15">
      <c r="A1458" t="s">
        <v>2512</v>
      </c>
      <c r="B1458" t="s">
        <v>1420</v>
      </c>
      <c r="C1458">
        <v>29</v>
      </c>
      <c r="D1458">
        <v>21</v>
      </c>
      <c r="E1458" t="s">
        <v>2527</v>
      </c>
      <c r="F1458">
        <v>29021</v>
      </c>
      <c r="G1458" t="s">
        <v>6442</v>
      </c>
      <c r="H1458">
        <v>86.3</v>
      </c>
      <c r="I1458">
        <v>5.0999999999999996</v>
      </c>
      <c r="J1458">
        <v>0.4</v>
      </c>
      <c r="K1458">
        <v>0.8</v>
      </c>
      <c r="L1458">
        <v>2.2000000000000002</v>
      </c>
      <c r="M1458">
        <v>5.2</v>
      </c>
      <c r="N1458">
        <f t="shared" si="94"/>
        <v>7506.38</v>
      </c>
      <c r="O1458">
        <f t="shared" si="92"/>
        <v>2493.62</v>
      </c>
      <c r="P1458">
        <f t="shared" si="93"/>
        <v>2.992344000000001</v>
      </c>
      <c r="Q1458" s="4">
        <v>29021</v>
      </c>
      <c r="R1458" s="5">
        <v>39.660369000000003</v>
      </c>
      <c r="S1458" s="5">
        <v>-94.808172999999996</v>
      </c>
      <c r="T1458">
        <v>3</v>
      </c>
      <c r="U1458">
        <v>6.3067217319688854E-2</v>
      </c>
      <c r="V1458">
        <v>89162</v>
      </c>
      <c r="W1458">
        <v>89536</v>
      </c>
      <c r="X1458">
        <v>89561</v>
      </c>
      <c r="Y1458">
        <v>89223</v>
      </c>
      <c r="Z1458">
        <v>46817</v>
      </c>
      <c r="AA1458">
        <v>29007</v>
      </c>
      <c r="AB1458">
        <v>35608.502</v>
      </c>
      <c r="AC1458">
        <v>46315</v>
      </c>
      <c r="AD1458">
        <v>2</v>
      </c>
      <c r="AE1458">
        <v>2.2331148602628375E-5</v>
      </c>
      <c r="AF1458">
        <v>16</v>
      </c>
      <c r="AG1458">
        <v>727</v>
      </c>
      <c r="AH1458">
        <v>2.2008253094910592E-2</v>
      </c>
      <c r="AI1458" s="3">
        <v>188688</v>
      </c>
      <c r="AJ1458" s="3">
        <v>261136.13810234502</v>
      </c>
      <c r="AK1458">
        <v>95</v>
      </c>
      <c r="AL1458">
        <v>265344</v>
      </c>
      <c r="AM1458">
        <v>470999</v>
      </c>
      <c r="AN1458">
        <v>66710</v>
      </c>
      <c r="AO1458">
        <v>537709</v>
      </c>
      <c r="AP1458">
        <v>14</v>
      </c>
      <c r="AQ1458">
        <v>0</v>
      </c>
      <c r="AR1458">
        <v>14</v>
      </c>
      <c r="AS1458">
        <v>0.15636168691922803</v>
      </c>
      <c r="AT1458">
        <v>13</v>
      </c>
      <c r="AU1458">
        <v>71</v>
      </c>
      <c r="AV1458">
        <f t="shared" si="91"/>
        <v>84</v>
      </c>
      <c r="AW1458">
        <v>77589</v>
      </c>
      <c r="AX1458">
        <v>0.9</v>
      </c>
      <c r="AY1458">
        <v>188928536.482977</v>
      </c>
      <c r="AZ1458">
        <v>188928.53648297701</v>
      </c>
      <c r="BA1458">
        <v>2152.3327703144</v>
      </c>
      <c r="BB1458">
        <v>4.6461217047488708</v>
      </c>
      <c r="BC1458">
        <v>7062</v>
      </c>
      <c r="BD1458">
        <v>860</v>
      </c>
      <c r="BE1458">
        <v>6202</v>
      </c>
      <c r="BF1458">
        <v>6.9558780646463744E-2</v>
      </c>
      <c r="BG1458">
        <v>1616290</v>
      </c>
      <c r="BH1458">
        <v>18.046806087471108</v>
      </c>
      <c r="BI1458">
        <v>8563</v>
      </c>
      <c r="BJ1458">
        <v>73</v>
      </c>
      <c r="BK1458">
        <v>14</v>
      </c>
      <c r="BL1458">
        <v>9</v>
      </c>
      <c r="BM1458">
        <v>0</v>
      </c>
      <c r="BN1458">
        <v>0</v>
      </c>
      <c r="BO1458">
        <v>18</v>
      </c>
      <c r="BP1458">
        <v>3</v>
      </c>
      <c r="BQ1458">
        <v>11</v>
      </c>
      <c r="BR1458">
        <v>0</v>
      </c>
      <c r="BS1458">
        <v>0</v>
      </c>
      <c r="BT1458">
        <v>89856</v>
      </c>
      <c r="BU1458">
        <v>0.77</v>
      </c>
      <c r="BV1458">
        <v>0.57053500000000001</v>
      </c>
      <c r="BW1458">
        <v>537</v>
      </c>
      <c r="BX1458">
        <v>1.424501</v>
      </c>
      <c r="BY1458">
        <v>-0.23319699999999999</v>
      </c>
      <c r="BZ1458">
        <v>69</v>
      </c>
      <c r="CA1458">
        <v>12</v>
      </c>
      <c r="CB1458">
        <v>7</v>
      </c>
      <c r="CC1458">
        <v>2</v>
      </c>
      <c r="CD1458">
        <v>1</v>
      </c>
      <c r="CE1458">
        <v>16</v>
      </c>
      <c r="CF1458">
        <v>3</v>
      </c>
      <c r="CG1458">
        <v>7</v>
      </c>
      <c r="CH1458">
        <v>0</v>
      </c>
      <c r="CI1458">
        <v>0</v>
      </c>
      <c r="CJ1458">
        <v>89525</v>
      </c>
      <c r="CK1458">
        <v>1.3068975146607091</v>
      </c>
      <c r="CL1458">
        <v>0.67008971177705667</v>
      </c>
      <c r="CM1458">
        <v>456</v>
      </c>
      <c r="CN1458">
        <v>-0.19502455156838072</v>
      </c>
      <c r="CO1458">
        <v>9523</v>
      </c>
      <c r="CP1458">
        <v>4.2647880999999999E-2</v>
      </c>
      <c r="CQ1458">
        <v>-0.15465438649999999</v>
      </c>
      <c r="CR1458">
        <v>74690</v>
      </c>
      <c r="CS1458">
        <v>0.83900000000000008</v>
      </c>
      <c r="CT1458">
        <v>76590</v>
      </c>
      <c r="CU1458">
        <v>0.83408088794000013</v>
      </c>
      <c r="CV1458">
        <v>130</v>
      </c>
      <c r="CW1458">
        <v>54</v>
      </c>
      <c r="CX1458">
        <v>60</v>
      </c>
      <c r="CY1458">
        <v>294</v>
      </c>
      <c r="CZ1458">
        <v>1094</v>
      </c>
      <c r="DA1458" s="2">
        <v>58512</v>
      </c>
      <c r="DB1458" s="2">
        <v>6760</v>
      </c>
      <c r="DC1458" s="2">
        <v>123.84</v>
      </c>
      <c r="DD1458" s="2">
        <v>10031</v>
      </c>
      <c r="DE1458">
        <v>288</v>
      </c>
      <c r="DF1458">
        <v>19</v>
      </c>
      <c r="DG1458">
        <v>37.93</v>
      </c>
      <c r="DH1458">
        <v>5.58</v>
      </c>
      <c r="DI1458" s="2">
        <v>22.31</v>
      </c>
      <c r="DJ1458">
        <v>-0.47</v>
      </c>
      <c r="DK1458">
        <v>0.9378550835241245</v>
      </c>
      <c r="DL1458">
        <v>0</v>
      </c>
      <c r="DM1458">
        <v>0</v>
      </c>
      <c r="DN1458">
        <v>76.8</v>
      </c>
      <c r="DO1458">
        <v>0.28100000000000003</v>
      </c>
      <c r="DP1458">
        <v>4749.4400000000005</v>
      </c>
      <c r="DQ1458" s="2">
        <v>0</v>
      </c>
      <c r="DR1458" s="2">
        <v>1308.8840325799999</v>
      </c>
      <c r="DS1458">
        <v>4.9327985703630011E-3</v>
      </c>
      <c r="DT1458">
        <v>3.16876872770308</v>
      </c>
      <c r="DU1458">
        <v>840813.76928364602</v>
      </c>
      <c r="DV1458">
        <v>1</v>
      </c>
    </row>
    <row r="1459" spans="1:126" x14ac:dyDescent="0.15">
      <c r="A1459" t="s">
        <v>2512</v>
      </c>
      <c r="B1459" t="s">
        <v>116</v>
      </c>
      <c r="C1459">
        <v>29</v>
      </c>
      <c r="D1459">
        <v>23</v>
      </c>
      <c r="E1459" t="s">
        <v>2528</v>
      </c>
      <c r="F1459">
        <v>29023</v>
      </c>
      <c r="G1459" t="s">
        <v>6443</v>
      </c>
      <c r="H1459">
        <v>90</v>
      </c>
      <c r="I1459">
        <v>5.2</v>
      </c>
      <c r="J1459">
        <v>0.5</v>
      </c>
      <c r="K1459">
        <v>0.7</v>
      </c>
      <c r="L1459">
        <v>2.1</v>
      </c>
      <c r="M1459">
        <v>1.6</v>
      </c>
      <c r="N1459">
        <f t="shared" si="94"/>
        <v>8134.75</v>
      </c>
      <c r="O1459">
        <f t="shared" si="92"/>
        <v>1865.25</v>
      </c>
      <c r="P1459">
        <f t="shared" si="93"/>
        <v>2.2383000000000006</v>
      </c>
      <c r="Q1459" s="4">
        <v>29023</v>
      </c>
      <c r="R1459" s="5">
        <v>36.715179999999997</v>
      </c>
      <c r="S1459" s="5">
        <v>-90.403130000000004</v>
      </c>
      <c r="T1459">
        <v>5</v>
      </c>
      <c r="U1459">
        <v>6.536067596992301E-2</v>
      </c>
      <c r="V1459">
        <v>42792</v>
      </c>
      <c r="W1459">
        <v>42957</v>
      </c>
      <c r="X1459">
        <v>42951</v>
      </c>
      <c r="Y1459">
        <v>42840</v>
      </c>
      <c r="Z1459">
        <v>21996</v>
      </c>
      <c r="AA1459">
        <v>29009</v>
      </c>
      <c r="AB1459">
        <v>15095.025</v>
      </c>
      <c r="AC1459">
        <v>35738</v>
      </c>
      <c r="AD1459">
        <v>4</v>
      </c>
      <c r="AE1459">
        <v>9.3129379991152716E-5</v>
      </c>
      <c r="AF1459">
        <v>33</v>
      </c>
      <c r="AG1459">
        <v>509</v>
      </c>
      <c r="AH1459">
        <v>6.4833005893909626E-2</v>
      </c>
      <c r="AI1459" s="3">
        <v>234110</v>
      </c>
      <c r="AJ1459" s="3">
        <v>444587.64747917</v>
      </c>
      <c r="AK1459">
        <v>131</v>
      </c>
      <c r="AL1459">
        <v>447366.40000000002</v>
      </c>
      <c r="AM1459">
        <v>551936</v>
      </c>
      <c r="AN1459">
        <v>92502</v>
      </c>
      <c r="AO1459">
        <v>644438</v>
      </c>
      <c r="AP1459">
        <v>1</v>
      </c>
      <c r="AQ1459">
        <v>1</v>
      </c>
      <c r="AR1459">
        <v>2</v>
      </c>
      <c r="AS1459">
        <v>4.655818609306981E-2</v>
      </c>
      <c r="AT1459">
        <v>3</v>
      </c>
      <c r="AU1459">
        <v>38</v>
      </c>
      <c r="AV1459">
        <f t="shared" si="91"/>
        <v>41</v>
      </c>
      <c r="AW1459">
        <v>14061</v>
      </c>
      <c r="AX1459">
        <v>0.33999999999999997</v>
      </c>
      <c r="AY1459">
        <v>312770224.258371</v>
      </c>
      <c r="AZ1459">
        <v>312770.22425837099</v>
      </c>
      <c r="BA1459">
        <v>7669.4259691557399</v>
      </c>
      <c r="BB1459">
        <v>1.3038785484359807</v>
      </c>
      <c r="BC1459">
        <v>6958</v>
      </c>
      <c r="BD1459">
        <v>865</v>
      </c>
      <c r="BE1459">
        <v>6093</v>
      </c>
      <c r="BF1459">
        <v>0.1423864273696018</v>
      </c>
      <c r="BG1459">
        <v>1063561</v>
      </c>
      <c r="BH1459">
        <v>24.76219412819259</v>
      </c>
      <c r="BI1459">
        <v>5296</v>
      </c>
      <c r="BJ1459">
        <v>35</v>
      </c>
      <c r="BK1459">
        <v>14</v>
      </c>
      <c r="BL1459">
        <v>1</v>
      </c>
      <c r="BM1459">
        <v>0</v>
      </c>
      <c r="BN1459">
        <v>1</v>
      </c>
      <c r="BO1459">
        <v>0</v>
      </c>
      <c r="BP1459">
        <v>1</v>
      </c>
      <c r="BQ1459">
        <v>3</v>
      </c>
      <c r="BR1459">
        <v>1</v>
      </c>
      <c r="BS1459">
        <v>0</v>
      </c>
      <c r="BT1459">
        <v>41471</v>
      </c>
      <c r="BU1459">
        <v>0.62</v>
      </c>
      <c r="BV1459">
        <v>0.54851470000000002</v>
      </c>
      <c r="BW1459">
        <v>247</v>
      </c>
      <c r="BX1459">
        <v>1.350341</v>
      </c>
      <c r="BY1459">
        <v>-0.30566189999999999</v>
      </c>
      <c r="BZ1459">
        <v>33</v>
      </c>
      <c r="CA1459">
        <v>8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3</v>
      </c>
      <c r="CH1459">
        <v>1</v>
      </c>
      <c r="CI1459">
        <v>0</v>
      </c>
      <c r="CJ1459">
        <v>42887</v>
      </c>
      <c r="CK1459">
        <v>1.0959031874460792</v>
      </c>
      <c r="CL1459">
        <v>0.56298543284776159</v>
      </c>
      <c r="CM1459">
        <v>175</v>
      </c>
      <c r="CN1459">
        <v>-0.94827155146654685</v>
      </c>
      <c r="CO1459">
        <v>3613.9999999999995</v>
      </c>
      <c r="CP1459">
        <v>-1.3715124066</v>
      </c>
      <c r="CQ1459">
        <v>-0.41400067600000001</v>
      </c>
      <c r="CR1459">
        <v>35371</v>
      </c>
      <c r="CS1459">
        <v>0.82400000000000007</v>
      </c>
      <c r="CT1459">
        <v>35689</v>
      </c>
      <c r="CU1459">
        <v>0.79165835957999997</v>
      </c>
      <c r="CV1459">
        <v>108</v>
      </c>
      <c r="CW1459">
        <v>25</v>
      </c>
      <c r="CX1459">
        <v>49</v>
      </c>
      <c r="CY1459">
        <v>645</v>
      </c>
      <c r="CZ1459">
        <v>769</v>
      </c>
      <c r="DA1459" s="2">
        <v>25263</v>
      </c>
      <c r="DB1459" s="2">
        <v>2910</v>
      </c>
      <c r="DC1459" s="2">
        <v>113.73</v>
      </c>
      <c r="DD1459" s="2">
        <v>3994</v>
      </c>
      <c r="DE1459">
        <v>215</v>
      </c>
      <c r="DF1459">
        <v>20</v>
      </c>
      <c r="DG1459">
        <v>25.53</v>
      </c>
      <c r="DH1459">
        <v>6.96</v>
      </c>
      <c r="DI1459" s="2">
        <v>18.57</v>
      </c>
      <c r="DJ1459">
        <v>-0.84</v>
      </c>
      <c r="DK1459">
        <v>0.95097176540942296</v>
      </c>
      <c r="DL1459">
        <v>0</v>
      </c>
      <c r="DM1459">
        <v>0</v>
      </c>
      <c r="DN1459">
        <v>255.2</v>
      </c>
      <c r="DO1459">
        <v>0.57700000000000007</v>
      </c>
      <c r="DP1459">
        <v>1069.6199999999999</v>
      </c>
      <c r="DQ1459" s="2">
        <v>48184</v>
      </c>
      <c r="DR1459" s="2">
        <v>1174.7472233500002</v>
      </c>
      <c r="DS1459">
        <v>2.6259070684177439E-3</v>
      </c>
      <c r="DT1459">
        <v>3.8129474362747899</v>
      </c>
      <c r="DU1459">
        <v>1705784.5679554823</v>
      </c>
      <c r="DV1459">
        <v>1</v>
      </c>
    </row>
    <row r="1460" spans="1:126" x14ac:dyDescent="0.15">
      <c r="A1460" t="s">
        <v>2512</v>
      </c>
      <c r="B1460" t="s">
        <v>1748</v>
      </c>
      <c r="C1460">
        <v>29</v>
      </c>
      <c r="D1460">
        <v>25</v>
      </c>
      <c r="E1460" t="s">
        <v>2529</v>
      </c>
      <c r="F1460">
        <v>29025</v>
      </c>
      <c r="G1460" t="s">
        <v>6444</v>
      </c>
      <c r="H1460">
        <v>95.9</v>
      </c>
      <c r="I1460">
        <v>0.4</v>
      </c>
      <c r="J1460">
        <v>0.4</v>
      </c>
      <c r="K1460">
        <v>0.2</v>
      </c>
      <c r="L1460">
        <v>1.7</v>
      </c>
      <c r="M1460">
        <v>1.5</v>
      </c>
      <c r="N1460">
        <f t="shared" si="94"/>
        <v>9202.3100000000013</v>
      </c>
      <c r="O1460">
        <f t="shared" si="92"/>
        <v>797.68999999999869</v>
      </c>
      <c r="P1460">
        <f t="shared" si="93"/>
        <v>0.95722799999999875</v>
      </c>
      <c r="Q1460" s="4">
        <v>29025</v>
      </c>
      <c r="R1460" s="5">
        <v>39.658997999999997</v>
      </c>
      <c r="S1460" s="5">
        <v>-93.979179000000002</v>
      </c>
      <c r="T1460">
        <v>1</v>
      </c>
      <c r="U1460">
        <v>8.5406103832353683E-2</v>
      </c>
      <c r="V1460">
        <v>9302</v>
      </c>
      <c r="W1460">
        <v>9176</v>
      </c>
      <c r="X1460">
        <v>9083</v>
      </c>
      <c r="Y1460">
        <v>9011</v>
      </c>
      <c r="Z1460">
        <v>4584</v>
      </c>
      <c r="AA1460">
        <v>29011</v>
      </c>
      <c r="AB1460">
        <v>3366.8560000000002</v>
      </c>
      <c r="AC1460">
        <v>43691</v>
      </c>
      <c r="AD1460">
        <v>1</v>
      </c>
      <c r="AE1460">
        <v>1.100957833314984E-4</v>
      </c>
      <c r="AF1460">
        <v>13</v>
      </c>
      <c r="AG1460">
        <v>1035</v>
      </c>
      <c r="AH1460">
        <v>1.2560386473429951E-2</v>
      </c>
      <c r="AI1460" s="3">
        <v>244528</v>
      </c>
      <c r="AJ1460" s="3">
        <v>272890.541916435</v>
      </c>
      <c r="AK1460">
        <v>102</v>
      </c>
      <c r="AL1460">
        <v>275040</v>
      </c>
      <c r="AM1460">
        <v>634520</v>
      </c>
      <c r="AN1460">
        <v>56184</v>
      </c>
      <c r="AO1460">
        <v>690704</v>
      </c>
      <c r="AP1460">
        <v>1</v>
      </c>
      <c r="AQ1460">
        <v>0</v>
      </c>
      <c r="AR1460">
        <v>1</v>
      </c>
      <c r="AS1460">
        <v>0.1089799476896251</v>
      </c>
      <c r="AT1460">
        <v>1</v>
      </c>
      <c r="AU1460">
        <v>5</v>
      </c>
      <c r="AV1460">
        <f t="shared" si="91"/>
        <v>6</v>
      </c>
      <c r="AW1460">
        <v>165</v>
      </c>
      <c r="AX1460">
        <v>2.0000000000000018E-2</v>
      </c>
      <c r="AY1460">
        <v>189286637.44589499</v>
      </c>
      <c r="AZ1460">
        <v>189286.63744589497</v>
      </c>
      <c r="BA1460">
        <v>21200.719164588299</v>
      </c>
      <c r="BB1460">
        <v>0.47168211240225594</v>
      </c>
      <c r="BC1460">
        <v>2092</v>
      </c>
      <c r="BD1460">
        <v>2343</v>
      </c>
      <c r="BE1460">
        <v>-251</v>
      </c>
      <c r="BF1460">
        <v>-2.6983444420554718E-2</v>
      </c>
      <c r="BG1460">
        <v>142127</v>
      </c>
      <c r="BH1460">
        <v>15.647583397555874</v>
      </c>
      <c r="BI1460">
        <v>1343</v>
      </c>
      <c r="BJ1460">
        <v>9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9160</v>
      </c>
      <c r="BU1460">
        <v>0.64</v>
      </c>
      <c r="BV1460">
        <v>0.65574710000000003</v>
      </c>
      <c r="BW1460">
        <v>58</v>
      </c>
      <c r="BX1460">
        <v>1.0917030000000001</v>
      </c>
      <c r="BY1460">
        <v>7.9158500000000007E-2</v>
      </c>
      <c r="BZ1460">
        <v>11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9017</v>
      </c>
      <c r="CK1460">
        <v>1.330819563047577</v>
      </c>
      <c r="CL1460">
        <v>0.67198838896952107</v>
      </c>
      <c r="CM1460">
        <v>47</v>
      </c>
      <c r="CN1460">
        <v>-9.9632107866455377E-2</v>
      </c>
      <c r="CO1460">
        <v>949</v>
      </c>
      <c r="CP1460">
        <v>-0.36003140319999999</v>
      </c>
      <c r="CQ1460">
        <v>-6.8015977399999997E-2</v>
      </c>
      <c r="CR1460">
        <v>7664</v>
      </c>
      <c r="CS1460">
        <v>0.85299999999999998</v>
      </c>
      <c r="CT1460">
        <v>7823</v>
      </c>
      <c r="CU1460">
        <v>0.83138729468000006</v>
      </c>
      <c r="CW1460">
        <v>1</v>
      </c>
      <c r="CY1460">
        <v>334</v>
      </c>
      <c r="CZ1460">
        <v>1576</v>
      </c>
      <c r="DA1460" s="2">
        <v>3826</v>
      </c>
      <c r="DB1460" s="2">
        <v>510</v>
      </c>
      <c r="DC1460" s="2">
        <v>76.95</v>
      </c>
      <c r="DD1460" s="2">
        <v>309</v>
      </c>
      <c r="DE1460">
        <v>535</v>
      </c>
      <c r="DF1460">
        <v>44</v>
      </c>
      <c r="DG1460">
        <v>21.99</v>
      </c>
      <c r="DH1460">
        <v>10.99</v>
      </c>
      <c r="DI1460" s="2">
        <v>21.99</v>
      </c>
      <c r="DJ1460">
        <v>-2.83</v>
      </c>
      <c r="DK1460">
        <v>0.93067460577111827</v>
      </c>
      <c r="DL1460">
        <v>0</v>
      </c>
      <c r="DM1460">
        <v>0</v>
      </c>
      <c r="DN1460">
        <v>118.5</v>
      </c>
      <c r="DO1460">
        <v>0.41200000000000003</v>
      </c>
      <c r="DP1460">
        <v>32475.17</v>
      </c>
      <c r="DQ1460" s="2">
        <v>0</v>
      </c>
      <c r="DR1460" s="2">
        <v>1359.08569003</v>
      </c>
      <c r="DS1460">
        <v>4.9414159255031995E-3</v>
      </c>
      <c r="DT1460">
        <v>4.3878902844016903</v>
      </c>
      <c r="DU1460">
        <v>1206845.3438218408</v>
      </c>
      <c r="DV1460">
        <v>1</v>
      </c>
    </row>
    <row r="1461" spans="1:126" x14ac:dyDescent="0.15">
      <c r="A1461" t="s">
        <v>2512</v>
      </c>
      <c r="B1461" t="s">
        <v>2530</v>
      </c>
      <c r="C1461">
        <v>29</v>
      </c>
      <c r="D1461">
        <v>27</v>
      </c>
      <c r="E1461" t="s">
        <v>2531</v>
      </c>
      <c r="F1461">
        <v>29027</v>
      </c>
      <c r="G1461" t="s">
        <v>6445</v>
      </c>
      <c r="H1461">
        <v>91</v>
      </c>
      <c r="I1461">
        <v>4.5</v>
      </c>
      <c r="J1461">
        <v>0.5</v>
      </c>
      <c r="K1461">
        <v>0.5</v>
      </c>
      <c r="L1461">
        <v>1.9</v>
      </c>
      <c r="M1461">
        <v>1.6</v>
      </c>
      <c r="N1461">
        <f t="shared" si="94"/>
        <v>8307.92</v>
      </c>
      <c r="O1461">
        <f t="shared" si="92"/>
        <v>1692.08</v>
      </c>
      <c r="P1461">
        <f t="shared" si="93"/>
        <v>2.0304960000000007</v>
      </c>
      <c r="Q1461" s="4">
        <v>29027</v>
      </c>
      <c r="R1461" s="5">
        <v>38.835546999999998</v>
      </c>
      <c r="S1461" s="5">
        <v>-91.923445999999998</v>
      </c>
      <c r="T1461">
        <v>3</v>
      </c>
      <c r="U1461">
        <v>8.0575516413013734E-2</v>
      </c>
      <c r="V1461">
        <v>44157</v>
      </c>
      <c r="W1461">
        <v>44483</v>
      </c>
      <c r="X1461">
        <v>44566</v>
      </c>
      <c r="Y1461">
        <v>44704</v>
      </c>
      <c r="Z1461">
        <v>23574</v>
      </c>
      <c r="AA1461">
        <v>29013</v>
      </c>
      <c r="AB1461">
        <v>16986.528999999999</v>
      </c>
      <c r="AC1461">
        <v>47744</v>
      </c>
      <c r="AD1461">
        <v>3</v>
      </c>
      <c r="AE1461">
        <v>6.7315891038011036E-5</v>
      </c>
      <c r="AF1461">
        <v>87</v>
      </c>
      <c r="AG1461">
        <v>1417</v>
      </c>
      <c r="AH1461">
        <v>6.1397318278052226E-2</v>
      </c>
      <c r="AI1461" s="3">
        <v>316066</v>
      </c>
      <c r="AJ1461" s="3">
        <v>534128.95109486498</v>
      </c>
      <c r="AK1461">
        <v>96</v>
      </c>
      <c r="AL1461">
        <v>542246.40000000002</v>
      </c>
      <c r="AM1461">
        <v>524724</v>
      </c>
      <c r="AN1461">
        <v>113065</v>
      </c>
      <c r="AO1461">
        <v>637789</v>
      </c>
      <c r="AP1461">
        <v>5</v>
      </c>
      <c r="AQ1461">
        <v>0</v>
      </c>
      <c r="AR1461">
        <v>5</v>
      </c>
      <c r="AS1461">
        <v>0.112402490839197</v>
      </c>
      <c r="AT1461">
        <v>5</v>
      </c>
      <c r="AU1461">
        <v>28</v>
      </c>
      <c r="AV1461">
        <f t="shared" si="91"/>
        <v>33</v>
      </c>
      <c r="AW1461">
        <v>29939</v>
      </c>
      <c r="AX1461">
        <v>0.65999999999999992</v>
      </c>
      <c r="AY1461">
        <v>319577777.06800401</v>
      </c>
      <c r="AZ1461">
        <v>319577.77706800401</v>
      </c>
      <c r="BA1461">
        <v>7713.2156993546096</v>
      </c>
      <c r="BB1461">
        <v>1.2964761248459229</v>
      </c>
      <c r="BC1461">
        <v>10772</v>
      </c>
      <c r="BD1461">
        <v>277</v>
      </c>
      <c r="BE1461">
        <v>10495</v>
      </c>
      <c r="BF1461">
        <v>0.23767466086917136</v>
      </c>
      <c r="BG1461">
        <v>453389</v>
      </c>
      <c r="BH1461">
        <v>10.173428173944263</v>
      </c>
      <c r="BI1461">
        <v>4688</v>
      </c>
      <c r="BJ1461">
        <v>30</v>
      </c>
      <c r="BK1461">
        <v>3</v>
      </c>
      <c r="BL1461">
        <v>3</v>
      </c>
      <c r="BM1461">
        <v>0</v>
      </c>
      <c r="BN1461">
        <v>0</v>
      </c>
      <c r="BO1461">
        <v>1</v>
      </c>
      <c r="BP1461">
        <v>1</v>
      </c>
      <c r="BQ1461">
        <v>3</v>
      </c>
      <c r="BR1461">
        <v>4</v>
      </c>
      <c r="BS1461">
        <v>0</v>
      </c>
      <c r="BT1461">
        <v>43727</v>
      </c>
      <c r="BU1461">
        <v>0.72</v>
      </c>
      <c r="BV1461">
        <v>0.57748750000000004</v>
      </c>
      <c r="BW1461">
        <v>196</v>
      </c>
      <c r="BX1461">
        <v>1.029112</v>
      </c>
      <c r="BY1461">
        <v>-0.69783439999999997</v>
      </c>
      <c r="BZ1461">
        <v>29</v>
      </c>
      <c r="CA1461">
        <v>6</v>
      </c>
      <c r="CB1461">
        <v>3</v>
      </c>
      <c r="CC1461">
        <v>1</v>
      </c>
      <c r="CD1461">
        <v>0</v>
      </c>
      <c r="CE1461">
        <v>1</v>
      </c>
      <c r="CF1461">
        <v>1</v>
      </c>
      <c r="CG1461">
        <v>3</v>
      </c>
      <c r="CH1461">
        <v>3</v>
      </c>
      <c r="CI1461">
        <v>0</v>
      </c>
      <c r="CJ1461">
        <v>44743</v>
      </c>
      <c r="CK1461">
        <v>1.0504436448159487</v>
      </c>
      <c r="CL1461">
        <v>0.64408096937153358</v>
      </c>
      <c r="CM1461">
        <v>179</v>
      </c>
      <c r="CN1461">
        <v>-0.70378425131198263</v>
      </c>
      <c r="CO1461">
        <v>5101</v>
      </c>
      <c r="CP1461">
        <v>-0.1744620348</v>
      </c>
      <c r="CQ1461">
        <v>4.0197731E-2</v>
      </c>
      <c r="CR1461">
        <v>38284</v>
      </c>
      <c r="CS1461">
        <v>0.85299999999999998</v>
      </c>
      <c r="CT1461">
        <v>37798</v>
      </c>
      <c r="CU1461">
        <v>0.84390320429999999</v>
      </c>
      <c r="CV1461">
        <v>70</v>
      </c>
      <c r="CW1461">
        <v>10</v>
      </c>
      <c r="CX1461">
        <v>17</v>
      </c>
      <c r="CY1461">
        <v>537</v>
      </c>
      <c r="CZ1461">
        <v>2056</v>
      </c>
      <c r="DA1461" s="2">
        <v>20528</v>
      </c>
      <c r="DB1461" s="2">
        <v>4470</v>
      </c>
      <c r="DC1461" s="2">
        <v>83.41</v>
      </c>
      <c r="DD1461" s="2">
        <v>3654</v>
      </c>
      <c r="DE1461">
        <v>616</v>
      </c>
      <c r="DF1461">
        <v>44</v>
      </c>
      <c r="DG1461">
        <v>31.56</v>
      </c>
      <c r="DH1461">
        <v>2.25</v>
      </c>
      <c r="DI1461" s="2">
        <v>15.78</v>
      </c>
      <c r="DJ1461">
        <v>-0.06</v>
      </c>
      <c r="DK1461">
        <v>0.98386729353995683</v>
      </c>
      <c r="DL1461">
        <v>2.8228652081863093E-3</v>
      </c>
      <c r="DM1461">
        <v>0</v>
      </c>
      <c r="DN1461">
        <v>149.1</v>
      </c>
      <c r="DO1461">
        <v>0.27100000000000002</v>
      </c>
      <c r="DP1461">
        <v>8358.56</v>
      </c>
      <c r="DQ1461" s="2">
        <v>12664</v>
      </c>
      <c r="DR1461" s="2">
        <v>272.00395435000001</v>
      </c>
      <c r="DS1461">
        <v>5.016234348834773E-4</v>
      </c>
      <c r="DT1461">
        <v>3.81723356338561</v>
      </c>
      <c r="DU1461">
        <v>2069881.157705019</v>
      </c>
      <c r="DV1461">
        <v>0</v>
      </c>
    </row>
    <row r="1462" spans="1:126" x14ac:dyDescent="0.15">
      <c r="A1462" t="s">
        <v>2512</v>
      </c>
      <c r="B1462" t="s">
        <v>803</v>
      </c>
      <c r="C1462">
        <v>29</v>
      </c>
      <c r="D1462">
        <v>29</v>
      </c>
      <c r="E1462" t="s">
        <v>2532</v>
      </c>
      <c r="F1462">
        <v>29029</v>
      </c>
      <c r="G1462" t="s">
        <v>6446</v>
      </c>
      <c r="H1462">
        <v>95.3</v>
      </c>
      <c r="I1462">
        <v>0.4</v>
      </c>
      <c r="J1462">
        <v>0.5</v>
      </c>
      <c r="K1462">
        <v>0.4</v>
      </c>
      <c r="L1462">
        <v>1.2</v>
      </c>
      <c r="M1462">
        <v>2.2999999999999998</v>
      </c>
      <c r="N1462">
        <f t="shared" si="94"/>
        <v>9089.3900000000012</v>
      </c>
      <c r="O1462">
        <f t="shared" si="92"/>
        <v>910.60999999999876</v>
      </c>
      <c r="P1462">
        <f t="shared" si="93"/>
        <v>1.0927319999999989</v>
      </c>
      <c r="Q1462" s="4">
        <v>29029</v>
      </c>
      <c r="R1462" s="5">
        <v>38.026527000000002</v>
      </c>
      <c r="S1462" s="5">
        <v>-92.765326999999999</v>
      </c>
      <c r="T1462">
        <v>7</v>
      </c>
      <c r="U1462">
        <v>4.2933493702573489E-2</v>
      </c>
      <c r="V1462">
        <v>43731</v>
      </c>
      <c r="W1462">
        <v>43873</v>
      </c>
      <c r="X1462">
        <v>43927</v>
      </c>
      <c r="Y1462">
        <v>44781</v>
      </c>
      <c r="Z1462">
        <v>22283</v>
      </c>
      <c r="AA1462">
        <v>29015</v>
      </c>
      <c r="AB1462">
        <v>15266.395</v>
      </c>
      <c r="AC1462">
        <v>44816</v>
      </c>
      <c r="AD1462">
        <v>4</v>
      </c>
      <c r="AE1462">
        <v>9.1060168006009968E-5</v>
      </c>
      <c r="AF1462">
        <v>21</v>
      </c>
      <c r="AG1462">
        <v>533</v>
      </c>
      <c r="AH1462">
        <v>3.9399624765478425E-2</v>
      </c>
      <c r="AI1462" s="3">
        <v>138617</v>
      </c>
      <c r="AJ1462" s="3">
        <v>419839.67499434005</v>
      </c>
      <c r="AK1462">
        <v>160</v>
      </c>
      <c r="AL1462">
        <v>453696</v>
      </c>
      <c r="AM1462">
        <v>579869</v>
      </c>
      <c r="AN1462">
        <v>23653</v>
      </c>
      <c r="AO1462">
        <v>603522</v>
      </c>
      <c r="AP1462">
        <v>5</v>
      </c>
      <c r="AQ1462">
        <v>2</v>
      </c>
      <c r="AR1462">
        <v>7</v>
      </c>
      <c r="AS1462">
        <v>0.15955143254393364</v>
      </c>
      <c r="AT1462">
        <v>6</v>
      </c>
      <c r="AU1462">
        <v>34</v>
      </c>
      <c r="AV1462">
        <f t="shared" si="91"/>
        <v>40</v>
      </c>
      <c r="AW1462">
        <v>31180</v>
      </c>
      <c r="AX1462">
        <v>0.67999999999999994</v>
      </c>
      <c r="AY1462">
        <v>1503183584.9358399</v>
      </c>
      <c r="AZ1462">
        <v>1503183.58493584</v>
      </c>
      <c r="BA1462">
        <v>40377.539189193201</v>
      </c>
      <c r="BB1462">
        <v>0.24766244305141896</v>
      </c>
      <c r="BC1462">
        <v>9897</v>
      </c>
      <c r="BD1462">
        <v>10981</v>
      </c>
      <c r="BE1462">
        <v>-1084</v>
      </c>
      <c r="BF1462">
        <v>-2.4787907891427135E-2</v>
      </c>
      <c r="BG1462">
        <v>993585</v>
      </c>
      <c r="BH1462">
        <v>22.619004257062855</v>
      </c>
      <c r="BI1462">
        <v>5522</v>
      </c>
      <c r="BJ1462">
        <v>34</v>
      </c>
      <c r="BK1462">
        <v>6</v>
      </c>
      <c r="BL1462">
        <v>5</v>
      </c>
      <c r="BM1462">
        <v>0</v>
      </c>
      <c r="BN1462">
        <v>0</v>
      </c>
      <c r="BO1462">
        <v>0</v>
      </c>
      <c r="BP1462">
        <v>0</v>
      </c>
      <c r="BQ1462">
        <v>5</v>
      </c>
      <c r="BR1462">
        <v>7</v>
      </c>
      <c r="BS1462">
        <v>1</v>
      </c>
      <c r="BT1462">
        <v>40705</v>
      </c>
      <c r="BU1462">
        <v>0.4</v>
      </c>
      <c r="BV1462">
        <v>0.67980220000000002</v>
      </c>
      <c r="BW1462">
        <v>212</v>
      </c>
      <c r="BX1462">
        <v>1.4248860000000001</v>
      </c>
      <c r="BY1462">
        <v>0.46702549999999998</v>
      </c>
      <c r="BZ1462">
        <v>34</v>
      </c>
      <c r="CA1462">
        <v>4</v>
      </c>
      <c r="CB1462">
        <v>6</v>
      </c>
      <c r="CC1462">
        <v>0</v>
      </c>
      <c r="CD1462">
        <v>0</v>
      </c>
      <c r="CE1462">
        <v>0</v>
      </c>
      <c r="CF1462">
        <v>0</v>
      </c>
      <c r="CG1462">
        <v>8</v>
      </c>
      <c r="CH1462">
        <v>5</v>
      </c>
      <c r="CI1462">
        <v>0</v>
      </c>
      <c r="CJ1462">
        <v>44053</v>
      </c>
      <c r="CK1462">
        <v>1.2938959889224344</v>
      </c>
      <c r="CL1462">
        <v>0.7152868318122555</v>
      </c>
      <c r="CM1462">
        <v>196</v>
      </c>
      <c r="CN1462">
        <v>-1.4132213881766721E-3</v>
      </c>
      <c r="CO1462">
        <v>4885</v>
      </c>
      <c r="CP1462">
        <v>0.272171785</v>
      </c>
      <c r="CQ1462">
        <v>0.12012167999999999</v>
      </c>
      <c r="CR1462">
        <v>37487</v>
      </c>
      <c r="CS1462">
        <v>0.84599999999999997</v>
      </c>
      <c r="CT1462">
        <v>35553</v>
      </c>
      <c r="CU1462">
        <v>0.79694270583000004</v>
      </c>
      <c r="CV1462">
        <v>51</v>
      </c>
      <c r="CW1462">
        <v>20</v>
      </c>
      <c r="CX1462">
        <v>41</v>
      </c>
      <c r="CY1462">
        <v>155</v>
      </c>
      <c r="CZ1462">
        <v>844</v>
      </c>
      <c r="DA1462" s="2">
        <v>24802</v>
      </c>
      <c r="DB1462" s="2">
        <v>5340</v>
      </c>
      <c r="DC1462" s="2">
        <v>209.75</v>
      </c>
      <c r="DD1462" s="2">
        <v>1537</v>
      </c>
      <c r="DE1462">
        <v>286</v>
      </c>
      <c r="DF1462">
        <v>23</v>
      </c>
      <c r="DG1462">
        <v>36.479999999999997</v>
      </c>
      <c r="DH1462">
        <v>13.68</v>
      </c>
      <c r="DI1462" s="2">
        <v>9.1199999999999992</v>
      </c>
      <c r="DJ1462">
        <v>1.68</v>
      </c>
      <c r="DK1462">
        <v>0.97337988846966828</v>
      </c>
      <c r="DL1462">
        <v>0</v>
      </c>
      <c r="DM1462">
        <v>0</v>
      </c>
      <c r="DN1462">
        <v>53</v>
      </c>
      <c r="DO1462">
        <v>0.115</v>
      </c>
      <c r="DP1462">
        <v>209.18</v>
      </c>
      <c r="DQ1462" s="2">
        <v>0</v>
      </c>
      <c r="DR1462" s="2">
        <v>37.895655249999997</v>
      </c>
      <c r="DS1462">
        <v>8.3526455370336084E-5</v>
      </c>
      <c r="DT1462">
        <v>1.7342194534578901</v>
      </c>
      <c r="DU1462">
        <v>786808.42915603088</v>
      </c>
      <c r="DV1462">
        <v>0</v>
      </c>
    </row>
    <row r="1463" spans="1:126" x14ac:dyDescent="0.15">
      <c r="A1463" t="s">
        <v>2512</v>
      </c>
      <c r="B1463" t="s">
        <v>2533</v>
      </c>
      <c r="C1463">
        <v>29</v>
      </c>
      <c r="D1463">
        <v>31</v>
      </c>
      <c r="E1463" t="s">
        <v>2534</v>
      </c>
      <c r="F1463">
        <v>29031</v>
      </c>
      <c r="G1463" t="s">
        <v>6447</v>
      </c>
      <c r="H1463">
        <v>87.9</v>
      </c>
      <c r="I1463">
        <v>7</v>
      </c>
      <c r="J1463">
        <v>0.2</v>
      </c>
      <c r="K1463">
        <v>1.2</v>
      </c>
      <c r="L1463">
        <v>1.7</v>
      </c>
      <c r="M1463">
        <v>2</v>
      </c>
      <c r="N1463">
        <f t="shared" si="94"/>
        <v>7783.7800000000007</v>
      </c>
      <c r="O1463">
        <f t="shared" si="92"/>
        <v>2216.2199999999993</v>
      </c>
      <c r="P1463">
        <f t="shared" si="93"/>
        <v>2.6594640000000003</v>
      </c>
      <c r="Q1463" s="4">
        <v>29031</v>
      </c>
      <c r="R1463" s="5">
        <v>37.384141</v>
      </c>
      <c r="S1463" s="5">
        <v>-89.685658000000004</v>
      </c>
      <c r="T1463">
        <v>3</v>
      </c>
      <c r="U1463">
        <v>2.6399094314078816E-2</v>
      </c>
      <c r="V1463">
        <v>75690</v>
      </c>
      <c r="W1463">
        <v>77031</v>
      </c>
      <c r="X1463">
        <v>77606</v>
      </c>
      <c r="Y1463">
        <v>78151</v>
      </c>
      <c r="Z1463">
        <v>37861</v>
      </c>
      <c r="AA1463">
        <v>29017</v>
      </c>
      <c r="AB1463">
        <v>30045.199000000004</v>
      </c>
      <c r="AC1463">
        <v>46050</v>
      </c>
      <c r="AD1463">
        <v>5</v>
      </c>
      <c r="AE1463">
        <v>6.4428008143700233E-5</v>
      </c>
      <c r="AF1463">
        <v>52</v>
      </c>
      <c r="AG1463">
        <v>1139</v>
      </c>
      <c r="AH1463">
        <v>4.5654082528533799E-2</v>
      </c>
      <c r="AI1463" s="3">
        <v>252911</v>
      </c>
      <c r="AJ1463" s="3">
        <v>370261.70327282505</v>
      </c>
      <c r="AK1463">
        <v>103</v>
      </c>
      <c r="AL1463">
        <v>375251.20000000001</v>
      </c>
      <c r="AM1463">
        <v>1148442</v>
      </c>
      <c r="AN1463">
        <v>91916</v>
      </c>
      <c r="AO1463">
        <v>1240358</v>
      </c>
      <c r="AP1463">
        <v>7</v>
      </c>
      <c r="AQ1463">
        <v>4</v>
      </c>
      <c r="AR1463">
        <v>11</v>
      </c>
      <c r="AS1463">
        <v>0.14279965208812034</v>
      </c>
      <c r="AT1463">
        <v>8</v>
      </c>
      <c r="AU1463">
        <v>82</v>
      </c>
      <c r="AV1463">
        <f t="shared" si="91"/>
        <v>90</v>
      </c>
      <c r="AW1463">
        <v>66612</v>
      </c>
      <c r="AX1463">
        <v>0.85</v>
      </c>
      <c r="AY1463">
        <v>332496161.087466</v>
      </c>
      <c r="AZ1463">
        <v>332496.161087466</v>
      </c>
      <c r="BA1463">
        <v>4841.2045263770597</v>
      </c>
      <c r="BB1463">
        <v>2.0656016380872781</v>
      </c>
      <c r="BC1463">
        <v>13767</v>
      </c>
      <c r="BD1463">
        <v>5145</v>
      </c>
      <c r="BE1463">
        <v>8622</v>
      </c>
      <c r="BF1463">
        <v>0.11391200951248513</v>
      </c>
      <c r="BG1463">
        <v>1800283</v>
      </c>
      <c r="BH1463">
        <v>23.197729556993018</v>
      </c>
      <c r="BI1463">
        <v>7533</v>
      </c>
      <c r="BJ1463">
        <v>77</v>
      </c>
      <c r="BK1463">
        <v>8</v>
      </c>
      <c r="BL1463">
        <v>4</v>
      </c>
      <c r="BM1463">
        <v>1</v>
      </c>
      <c r="BN1463">
        <v>2</v>
      </c>
      <c r="BO1463">
        <v>12</v>
      </c>
      <c r="BP1463">
        <v>3</v>
      </c>
      <c r="BQ1463">
        <v>8</v>
      </c>
      <c r="BR1463">
        <v>4</v>
      </c>
      <c r="BS1463">
        <v>0</v>
      </c>
      <c r="BT1463">
        <v>73957</v>
      </c>
      <c r="BU1463">
        <v>0.77</v>
      </c>
      <c r="BV1463">
        <v>0.65522440000000004</v>
      </c>
      <c r="BW1463">
        <v>450</v>
      </c>
      <c r="BX1463">
        <v>1.609043</v>
      </c>
      <c r="BY1463">
        <v>0.36377369999999998</v>
      </c>
      <c r="BZ1463">
        <v>71</v>
      </c>
      <c r="CA1463">
        <v>7</v>
      </c>
      <c r="CB1463">
        <v>2</v>
      </c>
      <c r="CC1463">
        <v>1</v>
      </c>
      <c r="CD1463">
        <v>1</v>
      </c>
      <c r="CE1463">
        <v>12</v>
      </c>
      <c r="CF1463">
        <v>2</v>
      </c>
      <c r="CG1463">
        <v>4</v>
      </c>
      <c r="CH1463">
        <v>4</v>
      </c>
      <c r="CI1463">
        <v>0</v>
      </c>
      <c r="CJ1463">
        <v>78108</v>
      </c>
      <c r="CK1463">
        <v>1.3314897321657193</v>
      </c>
      <c r="CL1463">
        <v>0.67480350665054412</v>
      </c>
      <c r="CM1463">
        <v>410</v>
      </c>
      <c r="CN1463">
        <v>-0.12648331424181214</v>
      </c>
      <c r="CO1463">
        <v>11878</v>
      </c>
      <c r="CP1463">
        <v>0.496973991</v>
      </c>
      <c r="CQ1463">
        <v>0.60604381900000004</v>
      </c>
      <c r="CR1463">
        <v>65862</v>
      </c>
      <c r="CS1463">
        <v>0.83499999999999996</v>
      </c>
      <c r="CT1463">
        <v>64337</v>
      </c>
      <c r="CU1463">
        <v>0.85571486918999995</v>
      </c>
      <c r="CV1463">
        <v>190</v>
      </c>
      <c r="CW1463">
        <v>54</v>
      </c>
      <c r="CX1463">
        <v>75</v>
      </c>
      <c r="CY1463">
        <v>548</v>
      </c>
      <c r="CZ1463">
        <v>1664</v>
      </c>
      <c r="DA1463" s="2">
        <v>54476</v>
      </c>
      <c r="DB1463" s="2">
        <v>7860</v>
      </c>
      <c r="DC1463" s="2">
        <v>159.08000000000001</v>
      </c>
      <c r="DD1463" s="2">
        <v>9080</v>
      </c>
      <c r="DE1463">
        <v>438</v>
      </c>
      <c r="DF1463">
        <v>44</v>
      </c>
      <c r="DG1463">
        <v>60.79</v>
      </c>
      <c r="DH1463">
        <v>5.17</v>
      </c>
      <c r="DI1463" s="2">
        <v>18.11</v>
      </c>
      <c r="DJ1463">
        <v>0.91</v>
      </c>
      <c r="DK1463">
        <v>0.95986335113933363</v>
      </c>
      <c r="DL1463">
        <v>8.7796312554872696E-4</v>
      </c>
      <c r="DM1463">
        <v>0</v>
      </c>
      <c r="DN1463">
        <v>114.3</v>
      </c>
      <c r="DO1463">
        <v>0.29899999999999999</v>
      </c>
      <c r="DP1463">
        <v>8101.71</v>
      </c>
      <c r="DQ1463" s="2">
        <v>0</v>
      </c>
      <c r="DR1463" s="2">
        <v>233.83030975999998</v>
      </c>
      <c r="DS1463">
        <v>6.2313219338086057E-4</v>
      </c>
      <c r="DT1463">
        <v>5.1621945602364896</v>
      </c>
      <c r="DU1463">
        <v>1937119.7033622151</v>
      </c>
      <c r="DV1463">
        <v>0</v>
      </c>
    </row>
    <row r="1464" spans="1:126" x14ac:dyDescent="0.15">
      <c r="A1464" t="s">
        <v>2512</v>
      </c>
      <c r="B1464" t="s">
        <v>282</v>
      </c>
      <c r="C1464">
        <v>29</v>
      </c>
      <c r="D1464">
        <v>33</v>
      </c>
      <c r="E1464" t="s">
        <v>2535</v>
      </c>
      <c r="F1464">
        <v>29033</v>
      </c>
      <c r="G1464" t="s">
        <v>6448</v>
      </c>
      <c r="H1464">
        <v>95.7</v>
      </c>
      <c r="I1464">
        <v>1.6</v>
      </c>
      <c r="J1464">
        <v>0.2</v>
      </c>
      <c r="K1464">
        <v>0.1</v>
      </c>
      <c r="L1464">
        <v>1.1000000000000001</v>
      </c>
      <c r="M1464">
        <v>1.3</v>
      </c>
      <c r="N1464">
        <f t="shared" si="94"/>
        <v>9164</v>
      </c>
      <c r="O1464">
        <f t="shared" si="92"/>
        <v>836</v>
      </c>
      <c r="P1464">
        <f t="shared" si="93"/>
        <v>1.0032000000000003</v>
      </c>
      <c r="Q1464" s="4">
        <v>29033</v>
      </c>
      <c r="R1464" s="5">
        <v>39.427374999999998</v>
      </c>
      <c r="S1464" s="5">
        <v>-93.500226999999995</v>
      </c>
      <c r="T1464">
        <v>6</v>
      </c>
      <c r="U1464">
        <v>0.18279597929400301</v>
      </c>
      <c r="V1464">
        <v>9279</v>
      </c>
      <c r="W1464">
        <v>9157</v>
      </c>
      <c r="X1464">
        <v>9096</v>
      </c>
      <c r="Y1464">
        <v>8882</v>
      </c>
      <c r="Z1464">
        <v>4441</v>
      </c>
      <c r="AA1464">
        <v>29019</v>
      </c>
      <c r="AB1464">
        <v>3410.181</v>
      </c>
      <c r="AC1464">
        <v>42415</v>
      </c>
      <c r="AD1464">
        <v>2</v>
      </c>
      <c r="AE1464">
        <v>2.1987686895338611E-4</v>
      </c>
      <c r="AF1464">
        <v>15</v>
      </c>
      <c r="AG1464">
        <v>1112</v>
      </c>
      <c r="AH1464">
        <v>1.3489208633093525E-2</v>
      </c>
      <c r="AI1464" s="3">
        <v>431832</v>
      </c>
      <c r="AJ1464" s="3">
        <v>444557.15991137503</v>
      </c>
      <c r="AK1464">
        <v>154</v>
      </c>
      <c r="AL1464">
        <v>449504</v>
      </c>
      <c r="AM1464">
        <v>362032</v>
      </c>
      <c r="AN1464">
        <v>134876</v>
      </c>
      <c r="AO1464">
        <v>496908</v>
      </c>
      <c r="AP1464">
        <v>1</v>
      </c>
      <c r="AQ1464">
        <v>0</v>
      </c>
      <c r="AR1464">
        <v>1</v>
      </c>
      <c r="AS1464">
        <v>0.10920607185759529</v>
      </c>
      <c r="AT1464">
        <v>1</v>
      </c>
      <c r="AU1464">
        <v>12</v>
      </c>
      <c r="AV1464">
        <f t="shared" si="91"/>
        <v>13</v>
      </c>
      <c r="AW1464">
        <v>4067</v>
      </c>
      <c r="AX1464">
        <v>0.53</v>
      </c>
      <c r="AY1464">
        <v>480298690.54279602</v>
      </c>
      <c r="AZ1464">
        <v>480298.69054279604</v>
      </c>
      <c r="BA1464">
        <v>46359.133180760902</v>
      </c>
      <c r="BB1464">
        <v>0.21570722560770425</v>
      </c>
      <c r="BC1464">
        <v>3251</v>
      </c>
      <c r="BD1464">
        <v>8</v>
      </c>
      <c r="BE1464">
        <v>3243</v>
      </c>
      <c r="BF1464">
        <v>0.34949886841254446</v>
      </c>
      <c r="BG1464">
        <v>316427</v>
      </c>
      <c r="BH1464">
        <v>34.787489006156555</v>
      </c>
      <c r="BI1464">
        <v>1500</v>
      </c>
      <c r="BJ1464">
        <v>14</v>
      </c>
      <c r="BK1464">
        <v>0</v>
      </c>
      <c r="BL1464">
        <v>2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0</v>
      </c>
      <c r="BT1464">
        <v>9535</v>
      </c>
      <c r="BU1464">
        <v>0.79</v>
      </c>
      <c r="BV1464">
        <v>0.60002639999999996</v>
      </c>
      <c r="BW1464">
        <v>80</v>
      </c>
      <c r="BX1464">
        <v>1.782905</v>
      </c>
      <c r="BY1464">
        <v>0.54422340000000002</v>
      </c>
      <c r="BZ1464">
        <v>14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0</v>
      </c>
      <c r="CJ1464">
        <v>9021</v>
      </c>
      <c r="CK1464">
        <v>1.7736392861101875</v>
      </c>
      <c r="CL1464">
        <v>0.66491580410937745</v>
      </c>
      <c r="CM1464">
        <v>67</v>
      </c>
      <c r="CN1464">
        <v>0.59920586858690894</v>
      </c>
      <c r="CO1464">
        <v>818</v>
      </c>
      <c r="CP1464">
        <v>-4.7832780000000002E-4</v>
      </c>
      <c r="CQ1464">
        <v>-2.0665524800000001E-2</v>
      </c>
      <c r="CR1464">
        <v>7622</v>
      </c>
      <c r="CS1464">
        <v>0.85</v>
      </c>
      <c r="CT1464">
        <v>7804</v>
      </c>
      <c r="CU1464">
        <v>0.82181110028999993</v>
      </c>
      <c r="CV1464">
        <v>1</v>
      </c>
      <c r="CW1464">
        <v>3</v>
      </c>
      <c r="CX1464">
        <v>3</v>
      </c>
      <c r="CY1464">
        <v>541</v>
      </c>
      <c r="CZ1464">
        <v>1664</v>
      </c>
      <c r="DA1464" s="2">
        <v>4952</v>
      </c>
      <c r="DB1464" s="2">
        <v>560</v>
      </c>
      <c r="DC1464" s="2">
        <v>87.65</v>
      </c>
      <c r="DD1464" s="2">
        <v>400</v>
      </c>
      <c r="DE1464">
        <v>454</v>
      </c>
      <c r="DF1464">
        <v>60</v>
      </c>
      <c r="DG1464">
        <v>54.78</v>
      </c>
      <c r="DH1464">
        <v>21.91</v>
      </c>
      <c r="DI1464" s="2">
        <v>54.78</v>
      </c>
      <c r="DJ1464">
        <v>-0.14000000000000001</v>
      </c>
      <c r="DK1464">
        <v>0.94908899757313026</v>
      </c>
      <c r="DL1464">
        <v>1.5287769784172662E-2</v>
      </c>
      <c r="DM1464">
        <v>0</v>
      </c>
      <c r="DN1464">
        <v>218.7</v>
      </c>
      <c r="DO1464">
        <v>0.46399999999999997</v>
      </c>
      <c r="DP1464">
        <v>49147.86</v>
      </c>
      <c r="DQ1464" s="2">
        <v>0</v>
      </c>
      <c r="DR1464" s="2">
        <v>7746.7547735100025</v>
      </c>
      <c r="DS1464">
        <v>1.7144418513837498E-2</v>
      </c>
      <c r="DT1464">
        <v>3.2142264538188599</v>
      </c>
      <c r="DU1464">
        <v>1444807.6478973927</v>
      </c>
      <c r="DV1464">
        <v>1</v>
      </c>
    </row>
    <row r="1465" spans="1:126" x14ac:dyDescent="0.15">
      <c r="A1465" t="s">
        <v>2512</v>
      </c>
      <c r="B1465" t="s">
        <v>1757</v>
      </c>
      <c r="C1465">
        <v>29</v>
      </c>
      <c r="D1465">
        <v>35</v>
      </c>
      <c r="E1465" t="s">
        <v>2536</v>
      </c>
      <c r="F1465">
        <v>29035</v>
      </c>
      <c r="G1465" t="s">
        <v>6449</v>
      </c>
      <c r="H1465">
        <v>95.6</v>
      </c>
      <c r="I1465">
        <v>0.1</v>
      </c>
      <c r="J1465">
        <v>1</v>
      </c>
      <c r="K1465">
        <v>0.1</v>
      </c>
      <c r="L1465">
        <v>1.4</v>
      </c>
      <c r="M1465">
        <v>1.7</v>
      </c>
      <c r="N1465">
        <f t="shared" si="94"/>
        <v>9145.2299999999977</v>
      </c>
      <c r="O1465">
        <f t="shared" si="92"/>
        <v>854.77000000000226</v>
      </c>
      <c r="P1465">
        <f t="shared" si="93"/>
        <v>1.0257240000000032</v>
      </c>
      <c r="Q1465" s="4">
        <v>29035</v>
      </c>
      <c r="R1465" s="5">
        <v>36.944858000000004</v>
      </c>
      <c r="S1465" s="5">
        <v>-90.945705000000004</v>
      </c>
      <c r="T1465">
        <v>9</v>
      </c>
      <c r="U1465">
        <v>0.10979668923785244</v>
      </c>
      <c r="V1465">
        <v>6225</v>
      </c>
      <c r="W1465">
        <v>6283</v>
      </c>
      <c r="X1465">
        <v>6284</v>
      </c>
      <c r="Y1465">
        <v>6276</v>
      </c>
      <c r="Z1465">
        <v>3156</v>
      </c>
      <c r="AA1465">
        <v>29021</v>
      </c>
      <c r="AB1465">
        <v>2138.654</v>
      </c>
      <c r="AC1465">
        <v>33034</v>
      </c>
      <c r="AD1465">
        <v>0</v>
      </c>
      <c r="AE1465">
        <v>0</v>
      </c>
      <c r="AF1465">
        <v>10</v>
      </c>
      <c r="AG1465">
        <v>196</v>
      </c>
      <c r="AH1465">
        <v>5.1020408163265307E-2</v>
      </c>
      <c r="AI1465" s="3">
        <v>73642</v>
      </c>
      <c r="AJ1465" s="3">
        <v>324705.68073229003</v>
      </c>
      <c r="AK1465">
        <v>130</v>
      </c>
      <c r="AL1465">
        <v>325798.40000000002</v>
      </c>
      <c r="AM1465">
        <v>694637</v>
      </c>
      <c r="AN1465">
        <v>9617</v>
      </c>
      <c r="AO1465">
        <v>704254</v>
      </c>
      <c r="AP1465">
        <v>1</v>
      </c>
      <c r="AQ1465">
        <v>0</v>
      </c>
      <c r="AR1465">
        <v>1</v>
      </c>
      <c r="AS1465">
        <v>0.15915963711602737</v>
      </c>
      <c r="AT1465">
        <v>1</v>
      </c>
      <c r="AU1465">
        <v>17</v>
      </c>
      <c r="AV1465">
        <f t="shared" si="91"/>
        <v>18</v>
      </c>
      <c r="AW1465">
        <v>0</v>
      </c>
      <c r="AX1465">
        <v>0</v>
      </c>
      <c r="AY1465">
        <v>260086985.981747</v>
      </c>
      <c r="AZ1465">
        <v>260086.98598174701</v>
      </c>
      <c r="BA1465">
        <v>44016.944305192803</v>
      </c>
      <c r="BB1465">
        <v>0.22718523872681165</v>
      </c>
      <c r="BC1465">
        <v>609</v>
      </c>
      <c r="BD1465">
        <v>0</v>
      </c>
      <c r="BE1465">
        <v>609</v>
      </c>
      <c r="BF1465">
        <v>9.7831325301204822E-2</v>
      </c>
      <c r="BG1465">
        <v>118886</v>
      </c>
      <c r="BH1465">
        <v>18.918841502227881</v>
      </c>
      <c r="BI1465">
        <v>726</v>
      </c>
      <c r="BJ1465">
        <v>4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5870</v>
      </c>
      <c r="BU1465">
        <v>0.55000000000000004</v>
      </c>
      <c r="BV1465">
        <v>0.64514689999999997</v>
      </c>
      <c r="BW1465">
        <v>36</v>
      </c>
      <c r="BX1465">
        <v>0.68143100000000001</v>
      </c>
      <c r="BY1465">
        <v>-0.26992339999999998</v>
      </c>
      <c r="BZ1465">
        <v>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6265</v>
      </c>
      <c r="CK1465">
        <v>0.79808459696727863</v>
      </c>
      <c r="CL1465">
        <v>0.61952191235059761</v>
      </c>
      <c r="CM1465">
        <v>26</v>
      </c>
      <c r="CN1465">
        <v>-0.94615171938428189</v>
      </c>
      <c r="CO1465">
        <v>382</v>
      </c>
      <c r="CP1465">
        <v>-1.8131626384999999</v>
      </c>
      <c r="CQ1465">
        <v>-0.62295213250000003</v>
      </c>
      <c r="CR1465">
        <v>5133</v>
      </c>
      <c r="CS1465">
        <v>0.82</v>
      </c>
      <c r="CT1465">
        <v>4936</v>
      </c>
      <c r="CU1465">
        <v>0.76379027854000003</v>
      </c>
      <c r="CV1465">
        <v>6</v>
      </c>
      <c r="CW1465">
        <v>2</v>
      </c>
      <c r="CX1465">
        <v>1</v>
      </c>
      <c r="CY1465">
        <v>78</v>
      </c>
      <c r="CZ1465">
        <v>309</v>
      </c>
      <c r="DA1465" s="2">
        <v>2457</v>
      </c>
      <c r="DB1465" s="2">
        <v>475</v>
      </c>
      <c r="DC1465" s="2">
        <v>31.79</v>
      </c>
      <c r="DD1465" s="2">
        <v>264</v>
      </c>
      <c r="DE1465">
        <v>98</v>
      </c>
      <c r="DF1465">
        <v>12</v>
      </c>
      <c r="DG1465">
        <v>47.69</v>
      </c>
      <c r="DH1465">
        <v>31.79</v>
      </c>
      <c r="DI1465" s="2">
        <v>31.79</v>
      </c>
      <c r="DJ1465">
        <v>1.23</v>
      </c>
      <c r="DK1465">
        <v>0.95654653594416228</v>
      </c>
      <c r="DL1465">
        <v>0</v>
      </c>
      <c r="DM1465">
        <v>0</v>
      </c>
      <c r="DN1465">
        <v>14.6</v>
      </c>
      <c r="DO1465">
        <v>4.2999999999999997E-2</v>
      </c>
      <c r="DP1465">
        <v>60.03</v>
      </c>
      <c r="DQ1465" s="2">
        <v>90881</v>
      </c>
      <c r="DR1465" s="2">
        <v>1738.2739974599999</v>
      </c>
      <c r="DS1465">
        <v>6.8304079110090461E-3</v>
      </c>
      <c r="DT1465">
        <v>1.5576938868566299</v>
      </c>
      <c r="DU1465">
        <v>507494.17602767108</v>
      </c>
      <c r="DV1465">
        <v>0</v>
      </c>
    </row>
    <row r="1466" spans="1:126" x14ac:dyDescent="0.15">
      <c r="A1466" t="s">
        <v>2512</v>
      </c>
      <c r="B1466" t="s">
        <v>1126</v>
      </c>
      <c r="C1466">
        <v>29</v>
      </c>
      <c r="D1466">
        <v>37</v>
      </c>
      <c r="E1466" t="s">
        <v>2537</v>
      </c>
      <c r="F1466">
        <v>29037</v>
      </c>
      <c r="G1466" t="s">
        <v>6450</v>
      </c>
      <c r="H1466">
        <v>89.5</v>
      </c>
      <c r="I1466">
        <v>3.5</v>
      </c>
      <c r="J1466">
        <v>0.5</v>
      </c>
      <c r="K1466">
        <v>0.6</v>
      </c>
      <c r="L1466">
        <v>1.8</v>
      </c>
      <c r="M1466">
        <v>4</v>
      </c>
      <c r="N1466">
        <f t="shared" si="94"/>
        <v>8042.3499999999995</v>
      </c>
      <c r="O1466">
        <f t="shared" si="92"/>
        <v>1957.6500000000005</v>
      </c>
      <c r="P1466">
        <f t="shared" si="93"/>
        <v>2.3491800000000014</v>
      </c>
      <c r="Q1466" s="4">
        <v>29037</v>
      </c>
      <c r="R1466" s="5">
        <v>38.646473999999998</v>
      </c>
      <c r="S1466" s="5">
        <v>-94.354546999999997</v>
      </c>
      <c r="T1466">
        <v>1</v>
      </c>
      <c r="U1466">
        <v>5.6790471846648108E-2</v>
      </c>
      <c r="V1466">
        <v>99394</v>
      </c>
      <c r="W1466">
        <v>100339</v>
      </c>
      <c r="X1466">
        <v>100781</v>
      </c>
      <c r="Y1466">
        <v>101390</v>
      </c>
      <c r="Z1466">
        <v>52194</v>
      </c>
      <c r="AA1466">
        <v>29023</v>
      </c>
      <c r="AB1466">
        <v>41939.047999999995</v>
      </c>
      <c r="AC1466">
        <v>61584</v>
      </c>
      <c r="AD1466">
        <v>4</v>
      </c>
      <c r="AE1466">
        <v>3.9690020936486046E-5</v>
      </c>
      <c r="AF1466">
        <v>79</v>
      </c>
      <c r="AG1466">
        <v>1495</v>
      </c>
      <c r="AH1466">
        <v>5.2842809364548493E-2</v>
      </c>
      <c r="AI1466" s="3">
        <v>319314</v>
      </c>
      <c r="AJ1466" s="3">
        <v>445872.01772452</v>
      </c>
      <c r="AK1466">
        <v>70</v>
      </c>
      <c r="AL1466">
        <v>449747.20000000001</v>
      </c>
      <c r="AM1466">
        <v>219117</v>
      </c>
      <c r="AN1466">
        <v>109270</v>
      </c>
      <c r="AO1466">
        <v>328387</v>
      </c>
      <c r="AP1466">
        <v>3</v>
      </c>
      <c r="AQ1466">
        <v>0</v>
      </c>
      <c r="AR1466">
        <v>3</v>
      </c>
      <c r="AS1466">
        <v>2.9898643598202095E-2</v>
      </c>
      <c r="AT1466">
        <v>2</v>
      </c>
      <c r="AU1466">
        <v>58</v>
      </c>
      <c r="AV1466">
        <f t="shared" si="91"/>
        <v>60</v>
      </c>
      <c r="AW1466">
        <v>78672</v>
      </c>
      <c r="AX1466">
        <v>0.75</v>
      </c>
      <c r="AY1466">
        <v>487689318.58049101</v>
      </c>
      <c r="AZ1466">
        <v>487689.318580491</v>
      </c>
      <c r="BA1466">
        <v>5896.2747639744202</v>
      </c>
      <c r="BB1466">
        <v>1.6959860929648125</v>
      </c>
      <c r="BC1466">
        <v>47559</v>
      </c>
      <c r="BD1466">
        <v>54834</v>
      </c>
      <c r="BE1466">
        <v>-7275</v>
      </c>
      <c r="BF1466">
        <v>-7.3193552930760408E-2</v>
      </c>
      <c r="BG1466">
        <v>1207664</v>
      </c>
      <c r="BH1466">
        <v>11.983052361060121</v>
      </c>
      <c r="BI1466">
        <v>8716</v>
      </c>
      <c r="BJ1466">
        <v>65</v>
      </c>
      <c r="BK1466">
        <v>6</v>
      </c>
      <c r="BL1466">
        <v>3</v>
      </c>
      <c r="BM1466">
        <v>1</v>
      </c>
      <c r="BN1466">
        <v>0</v>
      </c>
      <c r="BO1466">
        <v>1</v>
      </c>
      <c r="BP1466">
        <v>2</v>
      </c>
      <c r="BQ1466">
        <v>9</v>
      </c>
      <c r="BR1466">
        <v>4</v>
      </c>
      <c r="BS1466">
        <v>0</v>
      </c>
      <c r="BT1466">
        <v>100184</v>
      </c>
      <c r="BU1466">
        <v>0.81</v>
      </c>
      <c r="BV1466">
        <v>0.69028659999999997</v>
      </c>
      <c r="BW1466">
        <v>371</v>
      </c>
      <c r="BX1466">
        <v>0.90832869999999999</v>
      </c>
      <c r="BY1466">
        <v>-0.39194099999999998</v>
      </c>
      <c r="BZ1466">
        <v>72</v>
      </c>
      <c r="CA1466">
        <v>5</v>
      </c>
      <c r="CB1466">
        <v>4</v>
      </c>
      <c r="CC1466">
        <v>1</v>
      </c>
      <c r="CD1466">
        <v>0</v>
      </c>
      <c r="CE1466">
        <v>2</v>
      </c>
      <c r="CF1466">
        <v>1</v>
      </c>
      <c r="CG1466">
        <v>3</v>
      </c>
      <c r="CH1466">
        <v>4</v>
      </c>
      <c r="CI1466">
        <v>0</v>
      </c>
      <c r="CJ1466">
        <v>100978</v>
      </c>
      <c r="CK1466">
        <v>0.91108954425716493</v>
      </c>
      <c r="CL1466">
        <v>0.66870368851338424</v>
      </c>
      <c r="CM1466">
        <v>339</v>
      </c>
      <c r="CN1466">
        <v>-0.87054437511682992</v>
      </c>
      <c r="CO1466">
        <v>13826</v>
      </c>
      <c r="CP1466">
        <v>0.726587973</v>
      </c>
      <c r="CQ1466">
        <v>0.447212467</v>
      </c>
      <c r="CR1466">
        <v>88783</v>
      </c>
      <c r="CS1466">
        <v>0.872</v>
      </c>
      <c r="CT1466">
        <v>86870</v>
      </c>
      <c r="CU1466">
        <v>0.87099313347999996</v>
      </c>
      <c r="CV1466">
        <v>59</v>
      </c>
      <c r="CW1466">
        <v>32</v>
      </c>
      <c r="CX1466">
        <v>23</v>
      </c>
      <c r="CY1466">
        <v>1032</v>
      </c>
      <c r="CZ1466">
        <v>2243</v>
      </c>
      <c r="DA1466" s="2">
        <v>38887</v>
      </c>
      <c r="DB1466" s="2">
        <v>11745</v>
      </c>
      <c r="DC1466" s="2">
        <v>142.09</v>
      </c>
      <c r="DD1466" s="2">
        <v>7861</v>
      </c>
      <c r="DE1466">
        <v>698</v>
      </c>
      <c r="DF1466">
        <v>56</v>
      </c>
      <c r="DG1466">
        <v>22.85</v>
      </c>
      <c r="DH1466">
        <v>7.95</v>
      </c>
      <c r="DI1466" s="2">
        <v>9.94</v>
      </c>
      <c r="DJ1466">
        <v>-1.68</v>
      </c>
      <c r="DK1466">
        <v>0.92438164314749749</v>
      </c>
      <c r="DL1466">
        <v>4.0133779264214043E-3</v>
      </c>
      <c r="DM1466">
        <v>0</v>
      </c>
      <c r="DN1466">
        <v>219.4</v>
      </c>
      <c r="DO1466">
        <v>0.47399999999999998</v>
      </c>
      <c r="DP1466">
        <v>8649.2510000000002</v>
      </c>
      <c r="DQ1466" s="2">
        <v>0</v>
      </c>
      <c r="DR1466" s="2">
        <v>838.26940007999997</v>
      </c>
      <c r="DS1466">
        <v>1.8638681937950922E-3</v>
      </c>
      <c r="DT1466">
        <v>4.1079002301186804</v>
      </c>
      <c r="DU1466">
        <v>1847516.6263752324</v>
      </c>
      <c r="DV1466">
        <v>0</v>
      </c>
    </row>
    <row r="1467" spans="1:126" x14ac:dyDescent="0.15">
      <c r="A1467" t="s">
        <v>2512</v>
      </c>
      <c r="B1467" t="s">
        <v>1428</v>
      </c>
      <c r="C1467">
        <v>29</v>
      </c>
      <c r="D1467">
        <v>39</v>
      </c>
      <c r="E1467" t="s">
        <v>2538</v>
      </c>
      <c r="F1467">
        <v>29039</v>
      </c>
      <c r="G1467" t="s">
        <v>6451</v>
      </c>
      <c r="H1467">
        <v>96.1</v>
      </c>
      <c r="I1467">
        <v>0.1</v>
      </c>
      <c r="J1467">
        <v>0.5</v>
      </c>
      <c r="K1467">
        <v>0.3</v>
      </c>
      <c r="L1467">
        <v>1.5</v>
      </c>
      <c r="M1467">
        <v>1.5</v>
      </c>
      <c r="N1467">
        <f t="shared" si="94"/>
        <v>9240.06</v>
      </c>
      <c r="O1467">
        <f t="shared" si="92"/>
        <v>759.94000000000051</v>
      </c>
      <c r="P1467">
        <f t="shared" si="93"/>
        <v>0.91192800000000096</v>
      </c>
      <c r="Q1467" s="4">
        <v>29039</v>
      </c>
      <c r="R1467" s="5">
        <v>37.733654999999999</v>
      </c>
      <c r="S1467" s="5">
        <v>-93.850014000000002</v>
      </c>
      <c r="T1467">
        <v>6</v>
      </c>
      <c r="U1467">
        <v>0.11853098328052308</v>
      </c>
      <c r="V1467">
        <v>13941</v>
      </c>
      <c r="W1467">
        <v>13912</v>
      </c>
      <c r="X1467">
        <v>13892</v>
      </c>
      <c r="Y1467">
        <v>13788</v>
      </c>
      <c r="Z1467">
        <v>6528</v>
      </c>
      <c r="AA1467">
        <v>29025</v>
      </c>
      <c r="AB1467">
        <v>4472.8850000000002</v>
      </c>
      <c r="AC1467">
        <v>31532</v>
      </c>
      <c r="AD1467">
        <v>2</v>
      </c>
      <c r="AE1467">
        <v>1.4396775122372588E-4</v>
      </c>
      <c r="AF1467">
        <v>25</v>
      </c>
      <c r="AG1467">
        <v>819</v>
      </c>
      <c r="AH1467">
        <v>3.0525030525030524E-2</v>
      </c>
      <c r="AI1467" s="3">
        <v>189749</v>
      </c>
      <c r="AJ1467" s="3">
        <v>303668.61895179003</v>
      </c>
      <c r="AK1467">
        <v>140</v>
      </c>
      <c r="AL1467">
        <v>319065.60000000003</v>
      </c>
      <c r="AM1467">
        <v>1855171</v>
      </c>
      <c r="AN1467">
        <v>47259</v>
      </c>
      <c r="AO1467">
        <v>1902430</v>
      </c>
      <c r="AP1467">
        <v>2</v>
      </c>
      <c r="AQ1467">
        <v>0</v>
      </c>
      <c r="AR1467">
        <v>2</v>
      </c>
      <c r="AS1467">
        <v>0.14376078205865439</v>
      </c>
      <c r="AT1467">
        <v>2</v>
      </c>
      <c r="AU1467">
        <v>15</v>
      </c>
      <c r="AV1467">
        <f t="shared" si="91"/>
        <v>17</v>
      </c>
      <c r="AW1467">
        <v>7933</v>
      </c>
      <c r="AX1467">
        <v>0.63</v>
      </c>
      <c r="AY1467">
        <v>516477832.91195601</v>
      </c>
      <c r="AZ1467">
        <v>516477.83291195601</v>
      </c>
      <c r="BA1467">
        <v>37717.852983999197</v>
      </c>
      <c r="BB1467">
        <v>0.26512643771749772</v>
      </c>
      <c r="BC1467">
        <v>5487</v>
      </c>
      <c r="BD1467">
        <v>0</v>
      </c>
      <c r="BE1467">
        <v>5487</v>
      </c>
      <c r="BF1467">
        <v>0.3935872605982354</v>
      </c>
      <c r="BG1467">
        <v>303363</v>
      </c>
      <c r="BH1467">
        <v>21.837244457241578</v>
      </c>
      <c r="BI1467">
        <v>2120</v>
      </c>
      <c r="BJ1467">
        <v>16</v>
      </c>
      <c r="BK1467">
        <v>1</v>
      </c>
      <c r="BL1467">
        <v>2</v>
      </c>
      <c r="BM1467">
        <v>0</v>
      </c>
      <c r="BN1467">
        <v>0</v>
      </c>
      <c r="BO1467">
        <v>0</v>
      </c>
      <c r="BP1467">
        <v>1</v>
      </c>
      <c r="BQ1467">
        <v>1</v>
      </c>
      <c r="BR1467">
        <v>2</v>
      </c>
      <c r="BS1467">
        <v>0</v>
      </c>
      <c r="BT1467">
        <v>13544</v>
      </c>
      <c r="BU1467">
        <v>0.63</v>
      </c>
      <c r="BV1467">
        <v>0.60244620000000004</v>
      </c>
      <c r="BW1467">
        <v>86</v>
      </c>
      <c r="BX1467">
        <v>1.698169</v>
      </c>
      <c r="BY1467">
        <v>0.29890159999999999</v>
      </c>
      <c r="BZ1467">
        <v>14</v>
      </c>
      <c r="CA1467">
        <v>1</v>
      </c>
      <c r="CB1467">
        <v>2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1</v>
      </c>
      <c r="CI1467">
        <v>0</v>
      </c>
      <c r="CJ1467">
        <v>13933</v>
      </c>
      <c r="CK1467">
        <v>1.3636689872963468</v>
      </c>
      <c r="CL1467">
        <v>0.7153846153846154</v>
      </c>
      <c r="CM1467">
        <v>71</v>
      </c>
      <c r="CN1467">
        <v>9.2566000925572017E-2</v>
      </c>
      <c r="CO1467">
        <v>939.99999999999989</v>
      </c>
      <c r="CP1467">
        <v>7.2826304999999994E-2</v>
      </c>
      <c r="CQ1467">
        <v>-0.1951298098</v>
      </c>
      <c r="CR1467">
        <v>11584</v>
      </c>
      <c r="CS1467">
        <v>0.83099999999999996</v>
      </c>
      <c r="CT1467">
        <v>11181</v>
      </c>
      <c r="CU1467">
        <v>0.77974103047999999</v>
      </c>
      <c r="CV1467">
        <v>6</v>
      </c>
      <c r="CW1467">
        <v>4</v>
      </c>
      <c r="CX1467">
        <v>4</v>
      </c>
      <c r="CY1467">
        <v>314</v>
      </c>
      <c r="CZ1467">
        <v>1319</v>
      </c>
      <c r="DA1467" s="2">
        <v>5967</v>
      </c>
      <c r="DB1467" s="2">
        <v>920</v>
      </c>
      <c r="DC1467" s="2">
        <v>122.19</v>
      </c>
      <c r="DD1467" s="2">
        <v>486</v>
      </c>
      <c r="DE1467">
        <v>442</v>
      </c>
      <c r="DF1467">
        <v>50</v>
      </c>
      <c r="DG1467">
        <v>7.19</v>
      </c>
      <c r="DH1467">
        <v>14.38</v>
      </c>
      <c r="DI1467" s="2">
        <v>14.38</v>
      </c>
      <c r="DJ1467">
        <v>1.24</v>
      </c>
      <c r="DK1467">
        <v>0.97076137423649134</v>
      </c>
      <c r="DL1467">
        <v>0</v>
      </c>
      <c r="DM1467">
        <v>0</v>
      </c>
      <c r="DN1467">
        <v>63.9</v>
      </c>
      <c r="DO1467">
        <v>0.19500000000000001</v>
      </c>
      <c r="DP1467">
        <v>2137.23</v>
      </c>
      <c r="DQ1467" s="2">
        <v>0</v>
      </c>
      <c r="DR1467" s="2">
        <v>819.80991240000003</v>
      </c>
      <c r="DS1467">
        <v>2.5694092425601503E-3</v>
      </c>
      <c r="DT1467">
        <v>4.3490780849625699</v>
      </c>
      <c r="DU1467">
        <v>1387641.2086254335</v>
      </c>
      <c r="DV1467">
        <v>0</v>
      </c>
    </row>
    <row r="1468" spans="1:126" x14ac:dyDescent="0.15">
      <c r="A1468" t="s">
        <v>2512</v>
      </c>
      <c r="B1468" t="s">
        <v>2539</v>
      </c>
      <c r="C1468">
        <v>29</v>
      </c>
      <c r="D1468">
        <v>41</v>
      </c>
      <c r="E1468" t="s">
        <v>2540</v>
      </c>
      <c r="F1468">
        <v>29041</v>
      </c>
      <c r="G1468" t="s">
        <v>6452</v>
      </c>
      <c r="H1468">
        <v>96.3</v>
      </c>
      <c r="I1468">
        <v>2</v>
      </c>
      <c r="J1468">
        <v>0.2</v>
      </c>
      <c r="K1468">
        <v>0.1</v>
      </c>
      <c r="L1468">
        <v>0.9</v>
      </c>
      <c r="M1468">
        <v>0.5</v>
      </c>
      <c r="N1468">
        <f t="shared" si="94"/>
        <v>9278.7999999999993</v>
      </c>
      <c r="O1468">
        <f t="shared" si="92"/>
        <v>721.20000000000073</v>
      </c>
      <c r="P1468">
        <f t="shared" si="93"/>
        <v>0.86544000000000121</v>
      </c>
      <c r="Q1468" s="4">
        <v>29041</v>
      </c>
      <c r="R1468" s="5">
        <v>39.517968000000003</v>
      </c>
      <c r="S1468" s="5">
        <v>-92.961619999999996</v>
      </c>
      <c r="T1468">
        <v>9</v>
      </c>
      <c r="U1468">
        <v>7.6212746455599265E-2</v>
      </c>
      <c r="V1468">
        <v>7759</v>
      </c>
      <c r="W1468">
        <v>7727</v>
      </c>
      <c r="X1468">
        <v>7650</v>
      </c>
      <c r="Y1468">
        <v>7591</v>
      </c>
      <c r="Z1468">
        <v>3705</v>
      </c>
      <c r="AA1468">
        <v>29027</v>
      </c>
      <c r="AB1468">
        <v>2781.9219999999996</v>
      </c>
      <c r="AC1468">
        <v>40642</v>
      </c>
      <c r="AD1468">
        <v>0</v>
      </c>
      <c r="AE1468">
        <v>0</v>
      </c>
      <c r="AF1468">
        <v>19</v>
      </c>
      <c r="AG1468">
        <v>1120</v>
      </c>
      <c r="AH1468">
        <v>1.6964285714285713E-2</v>
      </c>
      <c r="AI1468" s="3">
        <v>406355</v>
      </c>
      <c r="AJ1468" s="3">
        <v>480752.59621717501</v>
      </c>
      <c r="AK1468">
        <v>160</v>
      </c>
      <c r="AL1468">
        <v>491712</v>
      </c>
      <c r="AM1468">
        <v>404235</v>
      </c>
      <c r="AN1468">
        <v>142205</v>
      </c>
      <c r="AO1468">
        <v>546440</v>
      </c>
      <c r="AP1468">
        <v>2</v>
      </c>
      <c r="AQ1468">
        <v>0</v>
      </c>
      <c r="AR1468">
        <v>2</v>
      </c>
      <c r="AS1468">
        <v>0.25883266468228289</v>
      </c>
      <c r="AT1468">
        <v>1</v>
      </c>
      <c r="AU1468">
        <v>3</v>
      </c>
      <c r="AV1468">
        <f t="shared" si="91"/>
        <v>4</v>
      </c>
      <c r="AW1468">
        <v>2534</v>
      </c>
      <c r="AX1468">
        <v>0.42000000000000004</v>
      </c>
      <c r="AY1468">
        <v>508490631.274854</v>
      </c>
      <c r="AZ1468">
        <v>508490.63127485401</v>
      </c>
      <c r="BA1468">
        <v>60275.073152866098</v>
      </c>
      <c r="BB1468">
        <v>0.16590606160922589</v>
      </c>
      <c r="BC1468">
        <v>2697</v>
      </c>
      <c r="BD1468">
        <v>0</v>
      </c>
      <c r="BE1468">
        <v>2697</v>
      </c>
      <c r="BF1468">
        <v>0.34759633973450188</v>
      </c>
      <c r="BG1468">
        <v>288692</v>
      </c>
      <c r="BH1468">
        <v>37.737516339869281</v>
      </c>
      <c r="BI1468">
        <v>1438</v>
      </c>
      <c r="BJ1468">
        <v>12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1</v>
      </c>
      <c r="BQ1468">
        <v>2</v>
      </c>
      <c r="BR1468">
        <v>1</v>
      </c>
      <c r="BS1468">
        <v>0</v>
      </c>
      <c r="BT1468">
        <v>7594</v>
      </c>
      <c r="BU1468">
        <v>0.81</v>
      </c>
      <c r="BV1468">
        <v>0.68077549999999998</v>
      </c>
      <c r="BW1468">
        <v>74</v>
      </c>
      <c r="BX1468">
        <v>2.2386089999999998</v>
      </c>
      <c r="BY1468">
        <v>1.5063569999999999</v>
      </c>
      <c r="BZ1468">
        <v>12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1</v>
      </c>
      <c r="CI1468">
        <v>0</v>
      </c>
      <c r="CJ1468">
        <v>7659</v>
      </c>
      <c r="CK1468">
        <v>1.9584802193497848</v>
      </c>
      <c r="CL1468">
        <v>0.66941135248773653</v>
      </c>
      <c r="CM1468">
        <v>64</v>
      </c>
      <c r="CN1468">
        <v>0.93696578036113343</v>
      </c>
      <c r="CO1468">
        <v>642</v>
      </c>
      <c r="CP1468">
        <v>0.40253793399999999</v>
      </c>
      <c r="CQ1468">
        <v>0.47040438200000001</v>
      </c>
      <c r="CR1468">
        <v>6429</v>
      </c>
      <c r="CS1468">
        <v>0.85</v>
      </c>
      <c r="CT1468">
        <v>6463</v>
      </c>
      <c r="CU1468">
        <v>0.82131736526999999</v>
      </c>
      <c r="CV1468">
        <v>3</v>
      </c>
      <c r="CW1468">
        <v>1</v>
      </c>
      <c r="CX1468">
        <v>1</v>
      </c>
      <c r="CY1468">
        <v>426</v>
      </c>
      <c r="CZ1468">
        <v>1640</v>
      </c>
      <c r="DA1468" s="2">
        <v>4040</v>
      </c>
      <c r="DB1468" s="2">
        <v>505</v>
      </c>
      <c r="DC1468" s="2">
        <v>170.42</v>
      </c>
      <c r="DD1468" s="2">
        <v>283</v>
      </c>
      <c r="DE1468">
        <v>416</v>
      </c>
      <c r="DF1468">
        <v>31</v>
      </c>
      <c r="DG1468">
        <v>26.22</v>
      </c>
      <c r="DH1468">
        <v>13.11</v>
      </c>
      <c r="DI1468" s="2">
        <v>65.55</v>
      </c>
      <c r="DJ1468">
        <v>0.06</v>
      </c>
      <c r="DK1468">
        <v>0.97841542493632416</v>
      </c>
      <c r="DL1468">
        <v>0</v>
      </c>
      <c r="DM1468">
        <v>0</v>
      </c>
      <c r="DN1468">
        <v>328.6</v>
      </c>
      <c r="DO1468">
        <v>0.65700000000000003</v>
      </c>
      <c r="DP1468">
        <v>26594.37</v>
      </c>
      <c r="DQ1468" s="2">
        <v>0</v>
      </c>
      <c r="DR1468" s="2">
        <v>19781.07133106</v>
      </c>
      <c r="DS1468">
        <v>4.0228981567858112E-2</v>
      </c>
      <c r="DT1468">
        <v>3.31638992338761</v>
      </c>
      <c r="DU1468">
        <v>1630708.7220087685</v>
      </c>
      <c r="DV1468">
        <v>1</v>
      </c>
    </row>
    <row r="1469" spans="1:126" x14ac:dyDescent="0.15">
      <c r="A1469" t="s">
        <v>2512</v>
      </c>
      <c r="B1469" t="s">
        <v>1130</v>
      </c>
      <c r="C1469">
        <v>29</v>
      </c>
      <c r="D1469">
        <v>43</v>
      </c>
      <c r="E1469" t="s">
        <v>2541</v>
      </c>
      <c r="F1469">
        <v>29043</v>
      </c>
      <c r="G1469" t="s">
        <v>6453</v>
      </c>
      <c r="H1469">
        <v>94.3</v>
      </c>
      <c r="I1469">
        <v>0.6</v>
      </c>
      <c r="J1469">
        <v>0.6</v>
      </c>
      <c r="K1469">
        <v>0.5</v>
      </c>
      <c r="L1469">
        <v>1.7</v>
      </c>
      <c r="M1469">
        <v>2.5</v>
      </c>
      <c r="N1469">
        <f t="shared" si="94"/>
        <v>8902.6</v>
      </c>
      <c r="O1469">
        <f t="shared" si="92"/>
        <v>1097.3999999999996</v>
      </c>
      <c r="P1469">
        <f t="shared" si="93"/>
        <v>1.3168800000000001</v>
      </c>
      <c r="Q1469" s="4">
        <v>29043</v>
      </c>
      <c r="R1469" s="5">
        <v>36.969738999999997</v>
      </c>
      <c r="S1469" s="5">
        <v>-93.187613999999996</v>
      </c>
      <c r="T1469">
        <v>2</v>
      </c>
      <c r="U1469">
        <v>6.2194693248578022E-2</v>
      </c>
      <c r="V1469">
        <v>77474</v>
      </c>
      <c r="W1469">
        <v>79856</v>
      </c>
      <c r="X1469">
        <v>80904</v>
      </c>
      <c r="Y1469">
        <v>83085</v>
      </c>
      <c r="Z1469">
        <v>42270</v>
      </c>
      <c r="AA1469">
        <v>29029</v>
      </c>
      <c r="AB1469">
        <v>33162.188999999998</v>
      </c>
      <c r="AC1469">
        <v>53270</v>
      </c>
      <c r="AD1469">
        <v>6</v>
      </c>
      <c r="AE1469">
        <v>7.4161969741916349E-5</v>
      </c>
      <c r="AF1469">
        <v>77</v>
      </c>
      <c r="AG1469">
        <v>1177</v>
      </c>
      <c r="AH1469">
        <v>6.5420560747663545E-2</v>
      </c>
      <c r="AI1469" s="3">
        <v>179468</v>
      </c>
      <c r="AJ1469" s="3">
        <v>360092.18867378001</v>
      </c>
      <c r="AK1469">
        <v>78</v>
      </c>
      <c r="AL1469">
        <v>361017.60000000003</v>
      </c>
      <c r="AM1469">
        <v>1085335</v>
      </c>
      <c r="AN1469">
        <v>57598</v>
      </c>
      <c r="AO1469">
        <v>1142933</v>
      </c>
      <c r="AP1469">
        <v>5</v>
      </c>
      <c r="AQ1469">
        <v>2</v>
      </c>
      <c r="AR1469">
        <v>7</v>
      </c>
      <c r="AS1469">
        <v>8.7657784011220208E-2</v>
      </c>
      <c r="AT1469">
        <v>9</v>
      </c>
      <c r="AU1469">
        <v>93</v>
      </c>
      <c r="AV1469">
        <f t="shared" si="91"/>
        <v>102</v>
      </c>
      <c r="AW1469">
        <v>73249</v>
      </c>
      <c r="AX1469">
        <v>0.82000000000000006</v>
      </c>
      <c r="AY1469">
        <v>397232280.903633</v>
      </c>
      <c r="AZ1469">
        <v>397232.28090363299</v>
      </c>
      <c r="BA1469">
        <v>7300.5547585444601</v>
      </c>
      <c r="BB1469">
        <v>1.3697589197993687</v>
      </c>
      <c r="BC1469">
        <v>56692</v>
      </c>
      <c r="BD1469">
        <v>2990</v>
      </c>
      <c r="BE1469">
        <v>53702</v>
      </c>
      <c r="BF1469">
        <v>0.69316157678705115</v>
      </c>
      <c r="BG1469">
        <v>962920</v>
      </c>
      <c r="BH1469">
        <v>11.902007317314348</v>
      </c>
      <c r="BI1469">
        <v>6572</v>
      </c>
      <c r="BJ1469">
        <v>53</v>
      </c>
      <c r="BK1469">
        <v>2</v>
      </c>
      <c r="BL1469">
        <v>3</v>
      </c>
      <c r="BM1469">
        <v>0</v>
      </c>
      <c r="BN1469">
        <v>0</v>
      </c>
      <c r="BO1469">
        <v>1</v>
      </c>
      <c r="BP1469">
        <v>1</v>
      </c>
      <c r="BQ1469">
        <v>10</v>
      </c>
      <c r="BR1469">
        <v>4</v>
      </c>
      <c r="BS1469">
        <v>0</v>
      </c>
      <c r="BT1469">
        <v>77455</v>
      </c>
      <c r="BU1469">
        <v>0.78</v>
      </c>
      <c r="BV1469">
        <v>0.67681069999999999</v>
      </c>
      <c r="BW1469">
        <v>211</v>
      </c>
      <c r="BX1469">
        <v>0.95539339999999995</v>
      </c>
      <c r="BY1469">
        <v>-0.54667060000000001</v>
      </c>
      <c r="BZ1469">
        <v>53</v>
      </c>
      <c r="CA1469">
        <v>2</v>
      </c>
      <c r="CB1469">
        <v>2</v>
      </c>
      <c r="CC1469">
        <v>0</v>
      </c>
      <c r="CD1469">
        <v>1</v>
      </c>
      <c r="CE1469">
        <v>0</v>
      </c>
      <c r="CF1469">
        <v>1</v>
      </c>
      <c r="CG1469">
        <v>7</v>
      </c>
      <c r="CH1469">
        <v>3</v>
      </c>
      <c r="CI1469">
        <v>1</v>
      </c>
      <c r="CJ1469">
        <v>82039</v>
      </c>
      <c r="CK1469">
        <v>0.85325272126671459</v>
      </c>
      <c r="CL1469">
        <v>0.70153004656663465</v>
      </c>
      <c r="CM1469">
        <v>235</v>
      </c>
      <c r="CN1469">
        <v>-0.86135843609368157</v>
      </c>
      <c r="CO1469">
        <v>12147</v>
      </c>
      <c r="CP1469">
        <v>1.0994576840000001</v>
      </c>
      <c r="CQ1469">
        <v>0.85151481299999998</v>
      </c>
      <c r="CR1469">
        <v>72959</v>
      </c>
      <c r="CS1469">
        <v>0.871</v>
      </c>
      <c r="CT1469">
        <v>65388</v>
      </c>
      <c r="CU1469">
        <v>0.84134998671000005</v>
      </c>
      <c r="CV1469">
        <v>82</v>
      </c>
      <c r="CW1469">
        <v>25</v>
      </c>
      <c r="CX1469">
        <v>29</v>
      </c>
      <c r="CY1469">
        <v>463</v>
      </c>
      <c r="CZ1469">
        <v>1839</v>
      </c>
      <c r="DA1469" s="2">
        <v>30704</v>
      </c>
      <c r="DB1469" s="2">
        <v>9185</v>
      </c>
      <c r="DC1469" s="2">
        <v>186.65</v>
      </c>
      <c r="DD1469" s="2">
        <v>3560</v>
      </c>
      <c r="DE1469">
        <v>625</v>
      </c>
      <c r="DF1469">
        <v>73</v>
      </c>
      <c r="DG1469">
        <v>33.369999999999997</v>
      </c>
      <c r="DH1469">
        <v>3.71</v>
      </c>
      <c r="DI1469" s="2">
        <v>3.71</v>
      </c>
      <c r="DJ1469">
        <v>0.08</v>
      </c>
      <c r="DK1469">
        <v>0.93084003833552498</v>
      </c>
      <c r="DL1469">
        <v>8.4961767204757861E-4</v>
      </c>
      <c r="DM1469">
        <v>0</v>
      </c>
      <c r="DN1469">
        <v>12.1</v>
      </c>
      <c r="DO1469">
        <v>3.3000000000000002E-2</v>
      </c>
      <c r="DP1469">
        <v>10.050000000000001</v>
      </c>
      <c r="DQ1469" s="2">
        <v>52349</v>
      </c>
      <c r="DR1469" s="2">
        <v>0</v>
      </c>
      <c r="DS1469">
        <v>0</v>
      </c>
      <c r="DT1469">
        <v>3.0349010114220598</v>
      </c>
      <c r="DU1469">
        <v>1095652.6793811647</v>
      </c>
      <c r="DV1469">
        <v>0</v>
      </c>
    </row>
    <row r="1470" spans="1:126" x14ac:dyDescent="0.15">
      <c r="A1470" t="s">
        <v>2512</v>
      </c>
      <c r="B1470" t="s">
        <v>286</v>
      </c>
      <c r="C1470">
        <v>29</v>
      </c>
      <c r="D1470">
        <v>45</v>
      </c>
      <c r="E1470" t="s">
        <v>2542</v>
      </c>
      <c r="F1470">
        <v>29045</v>
      </c>
      <c r="G1470" t="s">
        <v>6454</v>
      </c>
      <c r="H1470">
        <v>97.7</v>
      </c>
      <c r="I1470">
        <v>0.3</v>
      </c>
      <c r="J1470">
        <v>0.1</v>
      </c>
      <c r="K1470">
        <v>0.3</v>
      </c>
      <c r="L1470">
        <v>1</v>
      </c>
      <c r="M1470">
        <v>0.6</v>
      </c>
      <c r="N1470">
        <f t="shared" si="94"/>
        <v>9546.840000000002</v>
      </c>
      <c r="O1470">
        <f t="shared" si="92"/>
        <v>453.15999999999804</v>
      </c>
      <c r="P1470">
        <f t="shared" si="93"/>
        <v>0.54379199999999783</v>
      </c>
      <c r="Q1470" s="4">
        <v>29045</v>
      </c>
      <c r="R1470" s="5">
        <v>40.407274999999998</v>
      </c>
      <c r="S1470" s="5">
        <v>-91.729472000000001</v>
      </c>
      <c r="T1470">
        <v>9</v>
      </c>
      <c r="U1470">
        <v>0.13281823216803015</v>
      </c>
      <c r="V1470">
        <v>7082</v>
      </c>
      <c r="W1470">
        <v>7001</v>
      </c>
      <c r="X1470">
        <v>6919</v>
      </c>
      <c r="Y1470">
        <v>6801</v>
      </c>
      <c r="Z1470">
        <v>3484</v>
      </c>
      <c r="AA1470">
        <v>29031</v>
      </c>
      <c r="AB1470">
        <v>2610.46</v>
      </c>
      <c r="AC1470">
        <v>43883</v>
      </c>
      <c r="AD1470">
        <v>0</v>
      </c>
      <c r="AE1470">
        <v>0</v>
      </c>
      <c r="AF1470">
        <v>11</v>
      </c>
      <c r="AG1470">
        <v>673</v>
      </c>
      <c r="AH1470">
        <v>1.6344725111441308E-2</v>
      </c>
      <c r="AI1470" s="3">
        <v>241121</v>
      </c>
      <c r="AJ1470" s="3">
        <v>323002.65975963004</v>
      </c>
      <c r="AK1470">
        <v>159</v>
      </c>
      <c r="AL1470">
        <v>327635.20000000001</v>
      </c>
      <c r="AM1470">
        <v>512058</v>
      </c>
      <c r="AN1470">
        <v>69363</v>
      </c>
      <c r="AO1470">
        <v>581421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5</v>
      </c>
      <c r="AV1470">
        <f t="shared" si="91"/>
        <v>5</v>
      </c>
      <c r="AW1470">
        <v>0</v>
      </c>
      <c r="AX1470">
        <v>0</v>
      </c>
      <c r="AY1470">
        <v>403760587.19165802</v>
      </c>
      <c r="AZ1470">
        <v>403760.58719165804</v>
      </c>
      <c r="BA1470">
        <v>54410.012590942999</v>
      </c>
      <c r="BB1470">
        <v>0.18378970200173383</v>
      </c>
      <c r="BC1470">
        <v>1621</v>
      </c>
      <c r="BD1470">
        <v>0</v>
      </c>
      <c r="BE1470">
        <v>1621</v>
      </c>
      <c r="BF1470">
        <v>0.228890144027111</v>
      </c>
      <c r="BG1470">
        <v>161692</v>
      </c>
      <c r="BH1470">
        <v>23.369273016331839</v>
      </c>
      <c r="BI1470">
        <v>1117</v>
      </c>
      <c r="BJ1470">
        <v>5</v>
      </c>
      <c r="BK1470">
        <v>3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7127</v>
      </c>
      <c r="BU1470">
        <v>0.69</v>
      </c>
      <c r="BV1470">
        <v>0.62270270000000005</v>
      </c>
      <c r="BW1470">
        <v>60</v>
      </c>
      <c r="BX1470">
        <v>1.2628029999999999</v>
      </c>
      <c r="BY1470">
        <v>0.31833479999999997</v>
      </c>
      <c r="BZ1470">
        <v>6</v>
      </c>
      <c r="CA1470">
        <v>3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6881</v>
      </c>
      <c r="CK1470">
        <v>1.4532771399505886</v>
      </c>
      <c r="CL1470">
        <v>0.64179104477611937</v>
      </c>
      <c r="CM1470">
        <v>39</v>
      </c>
      <c r="CN1470">
        <v>-5.2995802056625199E-2</v>
      </c>
      <c r="CO1470">
        <v>539</v>
      </c>
      <c r="CP1470">
        <v>-0.39855292069999998</v>
      </c>
      <c r="CQ1470">
        <v>-0.21095879540000001</v>
      </c>
      <c r="CR1470">
        <v>5731</v>
      </c>
      <c r="CS1470">
        <v>0.84699999999999998</v>
      </c>
      <c r="CT1470">
        <v>5758</v>
      </c>
      <c r="CU1470">
        <v>0.80848393573999999</v>
      </c>
      <c r="CV1470">
        <v>1</v>
      </c>
      <c r="CW1470">
        <v>2</v>
      </c>
      <c r="CX1470">
        <v>2</v>
      </c>
      <c r="CY1470">
        <v>209</v>
      </c>
      <c r="CZ1470">
        <v>981</v>
      </c>
      <c r="DA1470" s="2">
        <v>2881</v>
      </c>
      <c r="DB1470" s="2">
        <v>470</v>
      </c>
      <c r="DC1470" s="2">
        <v>43.42</v>
      </c>
      <c r="DD1470" s="2">
        <v>159</v>
      </c>
      <c r="DE1470">
        <v>274</v>
      </c>
      <c r="DF1470">
        <v>18</v>
      </c>
      <c r="DG1470">
        <v>14.47</v>
      </c>
      <c r="DH1470">
        <v>14.47</v>
      </c>
      <c r="DJ1470">
        <v>-0.52</v>
      </c>
      <c r="DK1470">
        <v>0.9474454734344997</v>
      </c>
      <c r="DL1470">
        <v>0</v>
      </c>
      <c r="DM1470">
        <v>0</v>
      </c>
      <c r="DN1470">
        <v>123.3</v>
      </c>
      <c r="DO1470">
        <v>0.39</v>
      </c>
      <c r="DP1470">
        <v>16004.17</v>
      </c>
      <c r="DQ1470" s="2">
        <v>0</v>
      </c>
      <c r="DR1470" s="2">
        <v>2696.8476558100001</v>
      </c>
      <c r="DS1470">
        <v>7.3913733318514904E-3</v>
      </c>
      <c r="DT1470">
        <v>3.39765241396828</v>
      </c>
      <c r="DU1470">
        <v>1113190.5281809804</v>
      </c>
      <c r="DV1470">
        <v>1</v>
      </c>
    </row>
    <row r="1471" spans="1:126" x14ac:dyDescent="0.15">
      <c r="A1471" t="s">
        <v>2512</v>
      </c>
      <c r="B1471" t="s">
        <v>130</v>
      </c>
      <c r="C1471">
        <v>29</v>
      </c>
      <c r="D1471">
        <v>47</v>
      </c>
      <c r="E1471" t="s">
        <v>2543</v>
      </c>
      <c r="F1471">
        <v>29047</v>
      </c>
      <c r="G1471" t="s">
        <v>6455</v>
      </c>
      <c r="H1471">
        <v>84.1</v>
      </c>
      <c r="I1471">
        <v>5.0999999999999996</v>
      </c>
      <c r="J1471">
        <v>0.5</v>
      </c>
      <c r="K1471">
        <v>2</v>
      </c>
      <c r="L1471">
        <v>2.5</v>
      </c>
      <c r="M1471">
        <v>5.9</v>
      </c>
      <c r="N1471">
        <f t="shared" si="94"/>
        <v>7144.13</v>
      </c>
      <c r="O1471">
        <f t="shared" si="92"/>
        <v>2855.87</v>
      </c>
      <c r="P1471">
        <f t="shared" si="93"/>
        <v>3.4270440000000013</v>
      </c>
      <c r="Q1471" s="4">
        <v>29047</v>
      </c>
      <c r="R1471" s="5">
        <v>39.315550999999999</v>
      </c>
      <c r="S1471" s="5">
        <v>-94.421502000000004</v>
      </c>
      <c r="T1471">
        <v>1</v>
      </c>
      <c r="U1471">
        <v>3.9223293182668262E-2</v>
      </c>
      <c r="V1471">
        <v>222048</v>
      </c>
      <c r="W1471">
        <v>227984</v>
      </c>
      <c r="X1471">
        <v>230361</v>
      </c>
      <c r="Y1471">
        <v>235253</v>
      </c>
      <c r="Z1471">
        <v>125244</v>
      </c>
      <c r="AA1471">
        <v>29033</v>
      </c>
      <c r="AB1471">
        <v>103512.05499999999</v>
      </c>
      <c r="AC1471">
        <v>62099</v>
      </c>
      <c r="AD1471">
        <v>6</v>
      </c>
      <c r="AE1471">
        <v>2.6046075507572896E-5</v>
      </c>
      <c r="AF1471">
        <v>34</v>
      </c>
      <c r="AG1471">
        <v>578</v>
      </c>
      <c r="AH1471">
        <v>5.8823529411764705E-2</v>
      </c>
      <c r="AI1471" s="3">
        <v>110650</v>
      </c>
      <c r="AJ1471" s="3">
        <v>254488.79540863002</v>
      </c>
      <c r="AK1471">
        <v>50</v>
      </c>
      <c r="AL1471">
        <v>261862.40000000002</v>
      </c>
      <c r="AM1471">
        <v>332186</v>
      </c>
      <c r="AN1471">
        <v>53226</v>
      </c>
      <c r="AO1471">
        <v>385412</v>
      </c>
      <c r="AP1471">
        <v>14</v>
      </c>
      <c r="AQ1471">
        <v>4</v>
      </c>
      <c r="AR1471">
        <v>18</v>
      </c>
      <c r="AS1471">
        <v>7.8952908976068492E-2</v>
      </c>
      <c r="AT1471">
        <v>20</v>
      </c>
      <c r="AU1471">
        <v>173</v>
      </c>
      <c r="AV1471">
        <f t="shared" si="91"/>
        <v>193</v>
      </c>
      <c r="AW1471">
        <v>240483</v>
      </c>
      <c r="AX1471">
        <v>0.94</v>
      </c>
      <c r="AY1471">
        <v>479817520.720599</v>
      </c>
      <c r="AZ1471">
        <v>479817.52072059899</v>
      </c>
      <c r="BA1471">
        <v>2601.2293919724202</v>
      </c>
      <c r="BB1471">
        <v>3.844336078494544</v>
      </c>
      <c r="BC1471">
        <v>27870</v>
      </c>
      <c r="BD1471">
        <v>10107</v>
      </c>
      <c r="BE1471">
        <v>17763</v>
      </c>
      <c r="BF1471">
        <v>7.9996217034154771E-2</v>
      </c>
      <c r="BG1471">
        <v>3492226</v>
      </c>
      <c r="BH1471">
        <v>15.159797014251545</v>
      </c>
      <c r="BI1471">
        <v>17231</v>
      </c>
      <c r="BJ1471">
        <v>150</v>
      </c>
      <c r="BK1471">
        <v>13</v>
      </c>
      <c r="BL1471">
        <v>15</v>
      </c>
      <c r="BM1471">
        <v>0</v>
      </c>
      <c r="BN1471">
        <v>4</v>
      </c>
      <c r="BO1471">
        <v>15</v>
      </c>
      <c r="BP1471">
        <v>6</v>
      </c>
      <c r="BQ1471">
        <v>19</v>
      </c>
      <c r="BR1471">
        <v>13</v>
      </c>
      <c r="BS1471">
        <v>0</v>
      </c>
      <c r="BT1471">
        <v>228358</v>
      </c>
      <c r="BU1471">
        <v>0.8</v>
      </c>
      <c r="BV1471">
        <v>0.68523449999999997</v>
      </c>
      <c r="BW1471">
        <v>842</v>
      </c>
      <c r="BX1471">
        <v>1.0290859999999999</v>
      </c>
      <c r="BY1471">
        <v>-0.31708799999999998</v>
      </c>
      <c r="BZ1471">
        <v>158</v>
      </c>
      <c r="CA1471">
        <v>9</v>
      </c>
      <c r="CB1471">
        <v>13</v>
      </c>
      <c r="CC1471">
        <v>3</v>
      </c>
      <c r="CD1471">
        <v>3</v>
      </c>
      <c r="CE1471">
        <v>15</v>
      </c>
      <c r="CF1471">
        <v>5</v>
      </c>
      <c r="CG1471">
        <v>31</v>
      </c>
      <c r="CH1471">
        <v>9</v>
      </c>
      <c r="CI1471">
        <v>0</v>
      </c>
      <c r="CJ1471">
        <v>233297</v>
      </c>
      <c r="CK1471">
        <v>1.0544499071998354</v>
      </c>
      <c r="CL1471">
        <v>0.67429801201857065</v>
      </c>
      <c r="CM1471">
        <v>758</v>
      </c>
      <c r="CN1471">
        <v>-0.73346190046369275</v>
      </c>
      <c r="CO1471">
        <v>41822</v>
      </c>
      <c r="CP1471">
        <v>0.85855767299999997</v>
      </c>
      <c r="CQ1471">
        <v>0.72966475799999997</v>
      </c>
      <c r="CR1471">
        <v>205757</v>
      </c>
      <c r="CS1471">
        <v>0.86900000000000011</v>
      </c>
      <c r="CT1471">
        <v>197179</v>
      </c>
      <c r="CU1471">
        <v>0.88234110184000003</v>
      </c>
      <c r="CV1471">
        <v>222</v>
      </c>
      <c r="CW1471">
        <v>136</v>
      </c>
      <c r="CX1471">
        <v>161</v>
      </c>
      <c r="CY1471">
        <v>370</v>
      </c>
      <c r="CZ1471">
        <v>956</v>
      </c>
      <c r="DA1471" s="2">
        <v>131614</v>
      </c>
      <c r="DB1471" s="2">
        <v>30550</v>
      </c>
      <c r="DC1471" s="2">
        <v>180.5</v>
      </c>
      <c r="DD1471" s="2">
        <v>30408</v>
      </c>
      <c r="DE1471">
        <v>353</v>
      </c>
      <c r="DF1471">
        <v>39</v>
      </c>
      <c r="DG1471">
        <v>38.619999999999997</v>
      </c>
      <c r="DH1471">
        <v>3.47</v>
      </c>
      <c r="DI1471" s="2">
        <v>6.94</v>
      </c>
      <c r="DJ1471">
        <v>0.15</v>
      </c>
      <c r="DK1471">
        <v>0.90232263895164933</v>
      </c>
      <c r="DL1471">
        <v>3.4602076124567475E-3</v>
      </c>
      <c r="DM1471">
        <v>0</v>
      </c>
      <c r="DN1471">
        <v>81.5</v>
      </c>
      <c r="DO1471">
        <v>0.30499999999999999</v>
      </c>
      <c r="DP1471">
        <v>1134.4299999999998</v>
      </c>
      <c r="DQ1471" s="2">
        <v>0</v>
      </c>
      <c r="DR1471" s="2">
        <v>92.411103929999996</v>
      </c>
      <c r="DS1471">
        <v>3.5289656132380976E-4</v>
      </c>
      <c r="DT1471">
        <v>4.28445738169032</v>
      </c>
      <c r="DU1471">
        <v>1121938.2926671433</v>
      </c>
      <c r="DV1471">
        <v>0</v>
      </c>
    </row>
    <row r="1472" spans="1:126" x14ac:dyDescent="0.15">
      <c r="A1472" t="s">
        <v>2512</v>
      </c>
      <c r="B1472" t="s">
        <v>1134</v>
      </c>
      <c r="C1472">
        <v>29</v>
      </c>
      <c r="D1472">
        <v>49</v>
      </c>
      <c r="E1472" t="s">
        <v>2544</v>
      </c>
      <c r="F1472">
        <v>29049</v>
      </c>
      <c r="G1472" t="s">
        <v>6456</v>
      </c>
      <c r="H1472">
        <v>94.5</v>
      </c>
      <c r="I1472">
        <v>1.4</v>
      </c>
      <c r="J1472">
        <v>0.7</v>
      </c>
      <c r="K1472">
        <v>0.3</v>
      </c>
      <c r="L1472">
        <v>1.5</v>
      </c>
      <c r="M1472">
        <v>1.6</v>
      </c>
      <c r="N1472">
        <f t="shared" si="94"/>
        <v>8937.5999999999985</v>
      </c>
      <c r="O1472">
        <f t="shared" si="92"/>
        <v>1062.4000000000015</v>
      </c>
      <c r="P1472">
        <f t="shared" si="93"/>
        <v>1.2748800000000022</v>
      </c>
      <c r="Q1472" s="4">
        <v>29049</v>
      </c>
      <c r="R1472" s="5">
        <v>39.608722999999998</v>
      </c>
      <c r="S1472" s="5">
        <v>-94.395803000000001</v>
      </c>
      <c r="T1472">
        <v>1</v>
      </c>
      <c r="U1472">
        <v>7.3483104983576214E-2</v>
      </c>
      <c r="V1472">
        <v>20687</v>
      </c>
      <c r="W1472">
        <v>20545</v>
      </c>
      <c r="X1472">
        <v>20498</v>
      </c>
      <c r="Y1472">
        <v>20572</v>
      </c>
      <c r="Z1472">
        <v>10579</v>
      </c>
      <c r="AA1472">
        <v>29035</v>
      </c>
      <c r="AB1472">
        <v>8315.0660000000007</v>
      </c>
      <c r="AC1472">
        <v>54773</v>
      </c>
      <c r="AD1472">
        <v>1</v>
      </c>
      <c r="AE1472">
        <v>4.8785247341204018E-5</v>
      </c>
      <c r="AF1472">
        <v>31</v>
      </c>
      <c r="AG1472">
        <v>758</v>
      </c>
      <c r="AH1472">
        <v>4.0897097625329816E-2</v>
      </c>
      <c r="AI1472" s="3">
        <v>191602</v>
      </c>
      <c r="AJ1472" s="3">
        <v>268132.81708824</v>
      </c>
      <c r="AK1472">
        <v>80</v>
      </c>
      <c r="AL1472">
        <v>271040</v>
      </c>
      <c r="AM1472">
        <v>1096450</v>
      </c>
      <c r="AN1472">
        <v>64299</v>
      </c>
      <c r="AO1472">
        <v>1160749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13</v>
      </c>
      <c r="AV1472">
        <f t="shared" si="91"/>
        <v>13</v>
      </c>
      <c r="AW1472">
        <v>8927</v>
      </c>
      <c r="AX1472">
        <v>0.43999999999999995</v>
      </c>
      <c r="AY1472">
        <v>160583598.56923801</v>
      </c>
      <c r="AZ1472">
        <v>160583.59856923801</v>
      </c>
      <c r="BA1472">
        <v>8405.1163226871795</v>
      </c>
      <c r="BB1472">
        <v>1.1897515294354575</v>
      </c>
      <c r="BC1472">
        <v>513</v>
      </c>
      <c r="BD1472">
        <v>0</v>
      </c>
      <c r="BE1472">
        <v>513</v>
      </c>
      <c r="BF1472">
        <v>2.4798182433412287E-2</v>
      </c>
      <c r="BG1472">
        <v>277605</v>
      </c>
      <c r="BH1472">
        <v>13.543028588154941</v>
      </c>
      <c r="BI1472">
        <v>2110</v>
      </c>
      <c r="BJ1472">
        <v>16</v>
      </c>
      <c r="BK1472">
        <v>2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1</v>
      </c>
      <c r="BR1472">
        <v>2</v>
      </c>
      <c r="BS1472">
        <v>0</v>
      </c>
      <c r="BT1472">
        <v>21002</v>
      </c>
      <c r="BU1472">
        <v>0.77</v>
      </c>
      <c r="BV1472">
        <v>0.64694600000000002</v>
      </c>
      <c r="BW1472">
        <v>123</v>
      </c>
      <c r="BX1472">
        <v>1.0475190000000001</v>
      </c>
      <c r="BY1472">
        <v>-0.1597123</v>
      </c>
      <c r="BZ1472">
        <v>16</v>
      </c>
      <c r="CA1472">
        <v>2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2</v>
      </c>
      <c r="CI1472">
        <v>0</v>
      </c>
      <c r="CJ1472">
        <v>20259</v>
      </c>
      <c r="CK1472">
        <v>1.0859371143689225</v>
      </c>
      <c r="CL1472">
        <v>0.68502952414032647</v>
      </c>
      <c r="CM1472">
        <v>106</v>
      </c>
      <c r="CN1472">
        <v>-0.30808226262251448</v>
      </c>
      <c r="CO1472">
        <v>1919.0000000000002</v>
      </c>
      <c r="CP1472">
        <v>0.44169223600000002</v>
      </c>
      <c r="CQ1472">
        <v>0.30267714600000001</v>
      </c>
      <c r="CR1472">
        <v>17809</v>
      </c>
      <c r="CS1472">
        <v>0.8640000000000001</v>
      </c>
      <c r="CT1472">
        <v>17791</v>
      </c>
      <c r="CU1472">
        <v>0.85093375764000001</v>
      </c>
      <c r="CV1472">
        <v>6</v>
      </c>
      <c r="CW1472">
        <v>10</v>
      </c>
      <c r="CX1472">
        <v>11</v>
      </c>
      <c r="CY1472">
        <v>352</v>
      </c>
      <c r="CZ1472">
        <v>1178</v>
      </c>
      <c r="DA1472" s="2">
        <v>7382</v>
      </c>
      <c r="DB1472" s="2">
        <v>1540</v>
      </c>
      <c r="DC1472" s="2">
        <v>102.09</v>
      </c>
      <c r="DD1472" s="2">
        <v>984</v>
      </c>
      <c r="DE1472">
        <v>415</v>
      </c>
      <c r="DF1472">
        <v>23</v>
      </c>
      <c r="DG1472">
        <v>14.58</v>
      </c>
      <c r="DH1472">
        <v>4.8600000000000003</v>
      </c>
      <c r="DI1472" s="2">
        <v>29.17</v>
      </c>
      <c r="DJ1472">
        <v>-1.49</v>
      </c>
      <c r="DK1472">
        <v>0.94959342804354863</v>
      </c>
      <c r="DL1472">
        <v>0</v>
      </c>
      <c r="DM1472">
        <v>0</v>
      </c>
      <c r="DN1472">
        <v>90.9</v>
      </c>
      <c r="DO1472">
        <v>0.32700000000000001</v>
      </c>
      <c r="DP1472">
        <v>7135.75</v>
      </c>
      <c r="DQ1472" s="2">
        <v>0</v>
      </c>
      <c r="DR1472" s="2">
        <v>0</v>
      </c>
      <c r="DS1472">
        <v>0</v>
      </c>
      <c r="DT1472">
        <v>3.40826997689779</v>
      </c>
      <c r="DU1472">
        <v>923777.49453837704</v>
      </c>
      <c r="DV1472">
        <v>0</v>
      </c>
    </row>
    <row r="1473" spans="1:126" x14ac:dyDescent="0.15">
      <c r="A1473" t="s">
        <v>2512</v>
      </c>
      <c r="B1473" t="s">
        <v>2545</v>
      </c>
      <c r="C1473">
        <v>29</v>
      </c>
      <c r="D1473">
        <v>51</v>
      </c>
      <c r="E1473" t="s">
        <v>2546</v>
      </c>
      <c r="F1473">
        <v>29051</v>
      </c>
      <c r="G1473" t="s">
        <v>6457</v>
      </c>
      <c r="H1473">
        <v>83.2</v>
      </c>
      <c r="I1473">
        <v>11.1</v>
      </c>
      <c r="J1473">
        <v>0.3</v>
      </c>
      <c r="K1473">
        <v>1.3</v>
      </c>
      <c r="L1473">
        <v>1.8</v>
      </c>
      <c r="M1473">
        <v>2.4</v>
      </c>
      <c r="N1473">
        <f t="shared" si="94"/>
        <v>7056.2300000000005</v>
      </c>
      <c r="O1473">
        <f t="shared" si="92"/>
        <v>2943.7699999999995</v>
      </c>
      <c r="P1473">
        <f t="shared" si="93"/>
        <v>3.5325240000000009</v>
      </c>
      <c r="Q1473" s="4">
        <v>29051</v>
      </c>
      <c r="R1473" s="5">
        <v>38.503233000000002</v>
      </c>
      <c r="S1473" s="5">
        <v>-92.280027000000004</v>
      </c>
      <c r="T1473">
        <v>3</v>
      </c>
      <c r="U1473">
        <v>3.3415270892829141E-2</v>
      </c>
      <c r="V1473">
        <v>75813</v>
      </c>
      <c r="W1473">
        <v>76426</v>
      </c>
      <c r="X1473">
        <v>76533</v>
      </c>
      <c r="Y1473">
        <v>76857</v>
      </c>
      <c r="Z1473">
        <v>41674</v>
      </c>
      <c r="AA1473">
        <v>29037</v>
      </c>
      <c r="AB1473">
        <v>31266.976999999995</v>
      </c>
      <c r="AC1473">
        <v>53088</v>
      </c>
      <c r="AD1473">
        <v>5</v>
      </c>
      <c r="AE1473">
        <v>6.5331294996929433E-5</v>
      </c>
      <c r="AF1473">
        <v>55</v>
      </c>
      <c r="AG1473">
        <v>1055</v>
      </c>
      <c r="AH1473">
        <v>5.2132701421800945E-2</v>
      </c>
      <c r="AI1473" s="3">
        <v>176306</v>
      </c>
      <c r="AJ1473" s="3">
        <v>250567.77675911001</v>
      </c>
      <c r="AK1473">
        <v>107</v>
      </c>
      <c r="AL1473">
        <v>255430.40000000002</v>
      </c>
      <c r="AM1473">
        <v>963943</v>
      </c>
      <c r="AN1473">
        <v>65796</v>
      </c>
      <c r="AO1473">
        <v>1029739</v>
      </c>
      <c r="AP1473">
        <v>2</v>
      </c>
      <c r="AQ1473">
        <v>0</v>
      </c>
      <c r="AR1473">
        <v>2</v>
      </c>
      <c r="AS1473">
        <v>2.6169104754926332E-2</v>
      </c>
      <c r="AT1473">
        <v>2</v>
      </c>
      <c r="AU1473">
        <v>53</v>
      </c>
      <c r="AV1473">
        <f t="shared" si="91"/>
        <v>55</v>
      </c>
      <c r="AW1473">
        <v>62537</v>
      </c>
      <c r="AX1473">
        <v>0.77</v>
      </c>
      <c r="AY1473">
        <v>253220796.26328501</v>
      </c>
      <c r="AZ1473">
        <v>253220.79626328501</v>
      </c>
      <c r="BA1473">
        <v>3582.3876853659399</v>
      </c>
      <c r="BB1473">
        <v>2.7914343388489242</v>
      </c>
      <c r="BC1473">
        <v>29521</v>
      </c>
      <c r="BD1473">
        <v>29531</v>
      </c>
      <c r="BE1473">
        <v>-10</v>
      </c>
      <c r="BF1473">
        <v>-1.3190349939983908E-4</v>
      </c>
      <c r="BG1473">
        <v>3372224</v>
      </c>
      <c r="BH1473">
        <v>44.062352187945066</v>
      </c>
      <c r="BI1473">
        <v>7431</v>
      </c>
      <c r="BJ1473">
        <v>64</v>
      </c>
      <c r="BK1473">
        <v>19</v>
      </c>
      <c r="BL1473">
        <v>38</v>
      </c>
      <c r="BM1473">
        <v>8</v>
      </c>
      <c r="BN1473">
        <v>29</v>
      </c>
      <c r="BO1473">
        <v>11</v>
      </c>
      <c r="BP1473">
        <v>1</v>
      </c>
      <c r="BQ1473">
        <v>11</v>
      </c>
      <c r="BR1473">
        <v>1</v>
      </c>
      <c r="BS1473">
        <v>0</v>
      </c>
      <c r="BT1473">
        <v>75018</v>
      </c>
      <c r="BU1473">
        <v>0.8</v>
      </c>
      <c r="BV1473">
        <v>0.67874849999999998</v>
      </c>
      <c r="BW1473">
        <v>961</v>
      </c>
      <c r="BX1473">
        <v>2.4260839999999999</v>
      </c>
      <c r="BY1473">
        <v>2.1021749999999999</v>
      </c>
      <c r="BZ1473">
        <v>68</v>
      </c>
      <c r="CA1473">
        <v>18</v>
      </c>
      <c r="CB1473">
        <v>41</v>
      </c>
      <c r="CC1473">
        <v>7</v>
      </c>
      <c r="CD1473">
        <v>28</v>
      </c>
      <c r="CE1473">
        <v>12</v>
      </c>
      <c r="CF1473">
        <v>1</v>
      </c>
      <c r="CG1473">
        <v>8</v>
      </c>
      <c r="CH1473">
        <v>1</v>
      </c>
      <c r="CI1473">
        <v>0</v>
      </c>
      <c r="CJ1473">
        <v>76531</v>
      </c>
      <c r="CK1473">
        <v>2.4042544851106085</v>
      </c>
      <c r="CL1473">
        <v>0.69601307066799378</v>
      </c>
      <c r="CM1473">
        <v>925</v>
      </c>
      <c r="CN1473">
        <v>2.0951007079719162</v>
      </c>
      <c r="CO1473">
        <v>13839</v>
      </c>
      <c r="CP1473">
        <v>0.76727810900000004</v>
      </c>
      <c r="CQ1473">
        <v>0.68922497199999999</v>
      </c>
      <c r="CR1473">
        <v>64890</v>
      </c>
      <c r="CS1473">
        <v>0.84499999999999997</v>
      </c>
      <c r="CT1473">
        <v>67170</v>
      </c>
      <c r="CU1473">
        <v>0.86038370612999993</v>
      </c>
      <c r="CV1473">
        <v>116</v>
      </c>
      <c r="CW1473">
        <v>47</v>
      </c>
      <c r="CX1473">
        <v>65</v>
      </c>
      <c r="CY1473">
        <v>440</v>
      </c>
      <c r="CZ1473">
        <v>1677</v>
      </c>
      <c r="DA1473" s="2">
        <v>65142</v>
      </c>
      <c r="DB1473" s="2">
        <v>10020</v>
      </c>
      <c r="DC1473" s="2">
        <v>185.14</v>
      </c>
      <c r="DD1473" s="2">
        <v>12858</v>
      </c>
      <c r="DE1473">
        <v>459</v>
      </c>
      <c r="DF1473">
        <v>52</v>
      </c>
      <c r="DG1473">
        <v>48.24</v>
      </c>
      <c r="DH1473">
        <v>2.61</v>
      </c>
      <c r="DI1473" s="2">
        <v>14.34</v>
      </c>
      <c r="DJ1473">
        <v>0.96</v>
      </c>
      <c r="DK1473">
        <v>0.91619683958572029</v>
      </c>
      <c r="DL1473">
        <v>0</v>
      </c>
      <c r="DM1473">
        <v>0</v>
      </c>
      <c r="DN1473">
        <v>80.5</v>
      </c>
      <c r="DO1473">
        <v>0.32299999999999995</v>
      </c>
      <c r="DP1473">
        <v>1058.5899999999999</v>
      </c>
      <c r="DQ1473" s="2">
        <v>0</v>
      </c>
      <c r="DR1473" s="2">
        <v>680.63936408999996</v>
      </c>
      <c r="DS1473">
        <v>2.664677760891734E-3</v>
      </c>
      <c r="DT1473">
        <v>3.8776624264734298</v>
      </c>
      <c r="DU1473">
        <v>990472.86465907888</v>
      </c>
      <c r="DV1473">
        <v>0</v>
      </c>
    </row>
    <row r="1474" spans="1:126" x14ac:dyDescent="0.15">
      <c r="A1474" t="s">
        <v>2512</v>
      </c>
      <c r="B1474" t="s">
        <v>2547</v>
      </c>
      <c r="C1474">
        <v>29</v>
      </c>
      <c r="D1474">
        <v>53</v>
      </c>
      <c r="E1474" t="s">
        <v>2548</v>
      </c>
      <c r="F1474">
        <v>29053</v>
      </c>
      <c r="G1474" t="s">
        <v>6458</v>
      </c>
      <c r="H1474">
        <v>89.5</v>
      </c>
      <c r="I1474">
        <v>6.8</v>
      </c>
      <c r="J1474">
        <v>0.3</v>
      </c>
      <c r="K1474">
        <v>0.4</v>
      </c>
      <c r="L1474">
        <v>1.6</v>
      </c>
      <c r="M1474">
        <v>1.3</v>
      </c>
      <c r="N1474">
        <f t="shared" si="94"/>
        <v>8060.99</v>
      </c>
      <c r="O1474">
        <f t="shared" si="92"/>
        <v>1939.0100000000002</v>
      </c>
      <c r="P1474">
        <f t="shared" si="93"/>
        <v>2.3268120000000012</v>
      </c>
      <c r="Q1474" s="4">
        <v>29053</v>
      </c>
      <c r="R1474" s="5">
        <v>38.845385999999998</v>
      </c>
      <c r="S1474" s="5">
        <v>-92.812323000000006</v>
      </c>
      <c r="T1474">
        <v>6</v>
      </c>
      <c r="U1474">
        <v>0.11038595522109859</v>
      </c>
      <c r="V1474">
        <v>17542</v>
      </c>
      <c r="W1474">
        <v>17585</v>
      </c>
      <c r="X1474">
        <v>17593</v>
      </c>
      <c r="Y1474">
        <v>17605</v>
      </c>
      <c r="Z1474">
        <v>9097</v>
      </c>
      <c r="AA1474">
        <v>29039</v>
      </c>
      <c r="AB1474">
        <v>6750.2050000000008</v>
      </c>
      <c r="AC1474">
        <v>44549</v>
      </c>
      <c r="AD1474">
        <v>1</v>
      </c>
      <c r="AE1474">
        <v>5.684078895015063E-5</v>
      </c>
      <c r="AF1474">
        <v>31</v>
      </c>
      <c r="AG1474">
        <v>928</v>
      </c>
      <c r="AH1474">
        <v>3.3405172413793101E-2</v>
      </c>
      <c r="AI1474" s="3">
        <v>307128</v>
      </c>
      <c r="AJ1474" s="3">
        <v>361449.91648627003</v>
      </c>
      <c r="AK1474">
        <v>156</v>
      </c>
      <c r="AL1474">
        <v>364960</v>
      </c>
      <c r="AM1474">
        <v>605282</v>
      </c>
      <c r="AN1474">
        <v>101139</v>
      </c>
      <c r="AO1474">
        <v>706421</v>
      </c>
      <c r="AP1474">
        <v>2</v>
      </c>
      <c r="AQ1474">
        <v>1</v>
      </c>
      <c r="AR1474">
        <v>3</v>
      </c>
      <c r="AS1474">
        <v>0.17059994313335228</v>
      </c>
      <c r="AT1474">
        <v>2</v>
      </c>
      <c r="AU1474">
        <v>8</v>
      </c>
      <c r="AV1474">
        <f t="shared" si="91"/>
        <v>10</v>
      </c>
      <c r="AW1474">
        <v>3059</v>
      </c>
      <c r="AX1474">
        <v>0.18000000000000005</v>
      </c>
      <c r="AY1474">
        <v>123053988.51935899</v>
      </c>
      <c r="AZ1474">
        <v>123053.98851935899</v>
      </c>
      <c r="BA1474">
        <v>7369.5834729861099</v>
      </c>
      <c r="BB1474">
        <v>1.3569287920621194</v>
      </c>
      <c r="BC1474">
        <v>15576</v>
      </c>
      <c r="BD1474">
        <v>2370</v>
      </c>
      <c r="BE1474">
        <v>13206</v>
      </c>
      <c r="BF1474">
        <v>0.75282179911070568</v>
      </c>
      <c r="BG1474">
        <v>350174</v>
      </c>
      <c r="BH1474">
        <v>19.904166429830045</v>
      </c>
      <c r="BI1474">
        <v>1771</v>
      </c>
      <c r="BJ1474">
        <v>16</v>
      </c>
      <c r="BK1474">
        <v>1</v>
      </c>
      <c r="BL1474">
        <v>1</v>
      </c>
      <c r="BM1474">
        <v>0</v>
      </c>
      <c r="BN1474">
        <v>0</v>
      </c>
      <c r="BO1474">
        <v>0</v>
      </c>
      <c r="BP1474">
        <v>1</v>
      </c>
      <c r="BQ1474">
        <v>3</v>
      </c>
      <c r="BR1474">
        <v>1</v>
      </c>
      <c r="BS1474">
        <v>0</v>
      </c>
      <c r="BT1474">
        <v>17298</v>
      </c>
      <c r="BU1474">
        <v>0.78</v>
      </c>
      <c r="BV1474">
        <v>0.58129940000000002</v>
      </c>
      <c r="BW1474">
        <v>132</v>
      </c>
      <c r="BX1474">
        <v>1.3296330000000001</v>
      </c>
      <c r="BY1474">
        <v>-1.7638999999999998E-2</v>
      </c>
      <c r="BZ1474">
        <v>14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1</v>
      </c>
      <c r="CG1474">
        <v>3</v>
      </c>
      <c r="CH1474">
        <v>1</v>
      </c>
      <c r="CI1474">
        <v>0</v>
      </c>
      <c r="CJ1474">
        <v>17572</v>
      </c>
      <c r="CK1474">
        <v>1.1950830867288869</v>
      </c>
      <c r="CL1474">
        <v>0.65678558936691156</v>
      </c>
      <c r="CM1474">
        <v>105</v>
      </c>
      <c r="CN1474">
        <v>-0.20138404781517577</v>
      </c>
      <c r="CO1474">
        <v>1909</v>
      </c>
      <c r="CP1474">
        <v>0.35179539799999998</v>
      </c>
      <c r="CQ1474">
        <v>0.291284775</v>
      </c>
      <c r="CR1474">
        <v>14812</v>
      </c>
      <c r="CS1474">
        <v>0.83900000000000008</v>
      </c>
      <c r="CT1474">
        <v>14648</v>
      </c>
      <c r="CU1474">
        <v>0.83819989534000006</v>
      </c>
      <c r="CV1474">
        <v>15</v>
      </c>
      <c r="CW1474">
        <v>6</v>
      </c>
      <c r="CX1474">
        <v>7</v>
      </c>
      <c r="CY1474">
        <v>526</v>
      </c>
      <c r="CZ1474">
        <v>1383</v>
      </c>
      <c r="DA1474" s="2">
        <v>8387</v>
      </c>
      <c r="DB1474" s="2">
        <v>1215</v>
      </c>
      <c r="DC1474" s="2">
        <v>124.67</v>
      </c>
      <c r="DD1474" s="2">
        <v>1882</v>
      </c>
      <c r="DE1474">
        <v>359</v>
      </c>
      <c r="DF1474">
        <v>48</v>
      </c>
      <c r="DG1474">
        <v>11.33</v>
      </c>
      <c r="DH1474">
        <v>5.67</v>
      </c>
      <c r="DI1474" s="2">
        <v>51</v>
      </c>
      <c r="DJ1474">
        <v>-0.08</v>
      </c>
      <c r="DK1474">
        <v>0.96308053970982788</v>
      </c>
      <c r="DL1474">
        <v>3.2327586206896551E-3</v>
      </c>
      <c r="DM1474">
        <v>0</v>
      </c>
      <c r="DN1474">
        <v>143.5</v>
      </c>
      <c r="DO1474">
        <v>0.39200000000000002</v>
      </c>
      <c r="DP1474">
        <v>8038.0800000000008</v>
      </c>
      <c r="DQ1474" s="2">
        <v>0</v>
      </c>
      <c r="DR1474" s="2">
        <v>4378.8576033899999</v>
      </c>
      <c r="DS1474">
        <v>1.120627022577444E-2</v>
      </c>
      <c r="DT1474">
        <v>4.3203695607977304</v>
      </c>
      <c r="DU1474">
        <v>1576762.0749087397</v>
      </c>
      <c r="DV1474">
        <v>0</v>
      </c>
    </row>
    <row r="1475" spans="1:126" x14ac:dyDescent="0.15">
      <c r="A1475" t="s">
        <v>2512</v>
      </c>
      <c r="B1475" t="s">
        <v>298</v>
      </c>
      <c r="C1475">
        <v>29</v>
      </c>
      <c r="D1475">
        <v>55</v>
      </c>
      <c r="E1475" t="s">
        <v>2549</v>
      </c>
      <c r="F1475">
        <v>29055</v>
      </c>
      <c r="G1475" t="s">
        <v>6459</v>
      </c>
      <c r="H1475">
        <v>96.4</v>
      </c>
      <c r="I1475">
        <v>0.3</v>
      </c>
      <c r="J1475">
        <v>0.4</v>
      </c>
      <c r="K1475">
        <v>0.3</v>
      </c>
      <c r="L1475">
        <v>1.2</v>
      </c>
      <c r="M1475">
        <v>1.5</v>
      </c>
      <c r="N1475">
        <f t="shared" si="94"/>
        <v>9296.9900000000016</v>
      </c>
      <c r="O1475">
        <f t="shared" si="92"/>
        <v>703.0099999999984</v>
      </c>
      <c r="P1475">
        <f t="shared" si="93"/>
        <v>0.84361199999999836</v>
      </c>
      <c r="Q1475" s="4">
        <v>29055</v>
      </c>
      <c r="R1475" s="5">
        <v>37.966560000000001</v>
      </c>
      <c r="S1475" s="5">
        <v>-91.313933000000006</v>
      </c>
      <c r="T1475">
        <v>6</v>
      </c>
      <c r="U1475">
        <v>0.24413386649080246</v>
      </c>
      <c r="V1475">
        <v>24753</v>
      </c>
      <c r="W1475">
        <v>24680</v>
      </c>
      <c r="X1475">
        <v>24660</v>
      </c>
      <c r="Y1475">
        <v>24485</v>
      </c>
      <c r="Z1475">
        <v>12626</v>
      </c>
      <c r="AA1475">
        <v>29041</v>
      </c>
      <c r="AB1475">
        <v>8498.0570000000007</v>
      </c>
      <c r="AC1475">
        <v>36743</v>
      </c>
      <c r="AD1475">
        <v>3</v>
      </c>
      <c r="AE1475">
        <v>1.2165450121654502E-4</v>
      </c>
      <c r="AF1475">
        <v>46</v>
      </c>
      <c r="AG1475">
        <v>679</v>
      </c>
      <c r="AH1475">
        <v>6.774668630338733E-2</v>
      </c>
      <c r="AI1475" s="3">
        <v>194380</v>
      </c>
      <c r="AJ1475" s="3">
        <v>475209.76295825001</v>
      </c>
      <c r="AK1475">
        <v>124</v>
      </c>
      <c r="AL1475">
        <v>476044.80000000005</v>
      </c>
      <c r="AM1475">
        <v>670612</v>
      </c>
      <c r="AN1475">
        <v>35040</v>
      </c>
      <c r="AO1475">
        <v>705652</v>
      </c>
      <c r="AP1475">
        <v>1</v>
      </c>
      <c r="AQ1475">
        <v>0</v>
      </c>
      <c r="AR1475">
        <v>1</v>
      </c>
      <c r="AS1475">
        <v>4.0518638573743923E-2</v>
      </c>
      <c r="AT1475">
        <v>1</v>
      </c>
      <c r="AU1475">
        <v>46</v>
      </c>
      <c r="AV1475">
        <f t="shared" ref="AV1475:AV1538" si="95">AT1475+AU1475</f>
        <v>47</v>
      </c>
      <c r="AW1475">
        <v>18715</v>
      </c>
      <c r="AX1475">
        <v>0.76</v>
      </c>
      <c r="AY1475">
        <v>182798895.22355199</v>
      </c>
      <c r="AZ1475">
        <v>182798.89522355198</v>
      </c>
      <c r="BA1475">
        <v>8074.0302245353296</v>
      </c>
      <c r="BB1475">
        <v>1.2385388364799579</v>
      </c>
      <c r="BC1475">
        <v>2213</v>
      </c>
      <c r="BD1475">
        <v>0</v>
      </c>
      <c r="BE1475">
        <v>2213</v>
      </c>
      <c r="BF1475">
        <v>8.9403304649941423E-2</v>
      </c>
      <c r="BG1475">
        <v>287172</v>
      </c>
      <c r="BH1475">
        <v>11.645255474452554</v>
      </c>
      <c r="BI1475">
        <v>2903</v>
      </c>
      <c r="BJ1475">
        <v>23</v>
      </c>
      <c r="BK1475">
        <v>3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1</v>
      </c>
      <c r="BS1475">
        <v>0</v>
      </c>
      <c r="BT1475">
        <v>23915</v>
      </c>
      <c r="BU1475">
        <v>0.62</v>
      </c>
      <c r="BV1475">
        <v>0.55607629999999997</v>
      </c>
      <c r="BW1475">
        <v>111</v>
      </c>
      <c r="BX1475">
        <v>1.1708130000000001</v>
      </c>
      <c r="BY1475">
        <v>-0.60294400000000004</v>
      </c>
      <c r="BZ1475">
        <v>22</v>
      </c>
      <c r="CA1475">
        <v>2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24638</v>
      </c>
      <c r="CK1475">
        <v>1.0552804610763862</v>
      </c>
      <c r="CL1475">
        <v>0.59298006685650617</v>
      </c>
      <c r="CM1475">
        <v>102</v>
      </c>
      <c r="CN1475">
        <v>-0.85075927568235654</v>
      </c>
      <c r="CO1475">
        <v>1568</v>
      </c>
      <c r="CP1475">
        <v>-0.39213692999999999</v>
      </c>
      <c r="CQ1475">
        <v>-0.267306339</v>
      </c>
      <c r="CR1475">
        <v>20306</v>
      </c>
      <c r="CS1475">
        <v>0.82900000000000007</v>
      </c>
      <c r="CT1475">
        <v>20471</v>
      </c>
      <c r="CU1475">
        <v>0.79378942260999996</v>
      </c>
      <c r="CV1475">
        <v>9</v>
      </c>
      <c r="CW1475">
        <v>3</v>
      </c>
      <c r="CX1475">
        <v>2</v>
      </c>
      <c r="CY1475">
        <v>313</v>
      </c>
      <c r="CZ1475">
        <v>1019</v>
      </c>
      <c r="DA1475" s="2">
        <v>10035</v>
      </c>
      <c r="DB1475" s="2">
        <v>1235</v>
      </c>
      <c r="DC1475" s="2">
        <v>110.01</v>
      </c>
      <c r="DD1475" s="2">
        <v>567</v>
      </c>
      <c r="DE1475">
        <v>317</v>
      </c>
      <c r="DF1475">
        <v>20</v>
      </c>
      <c r="DG1475">
        <v>12.22</v>
      </c>
      <c r="DH1475">
        <v>12.22</v>
      </c>
      <c r="DI1475" s="2">
        <v>12.22</v>
      </c>
      <c r="DJ1475">
        <v>-0.28000000000000003</v>
      </c>
      <c r="DK1475">
        <v>0.98099084267928804</v>
      </c>
      <c r="DL1475">
        <v>0</v>
      </c>
      <c r="DM1475">
        <v>0</v>
      </c>
      <c r="DN1475">
        <v>51.7</v>
      </c>
      <c r="DO1475">
        <v>0.109</v>
      </c>
      <c r="DP1475">
        <v>399.15</v>
      </c>
      <c r="DQ1475" s="2">
        <v>49719</v>
      </c>
      <c r="DR1475" s="2">
        <v>0</v>
      </c>
      <c r="DS1475">
        <v>0</v>
      </c>
      <c r="DT1475">
        <v>3.0755465807151801</v>
      </c>
      <c r="DU1475">
        <v>1464097.9569072418</v>
      </c>
      <c r="DV1475">
        <v>0</v>
      </c>
    </row>
    <row r="1476" spans="1:126" x14ac:dyDescent="0.15">
      <c r="A1476" t="s">
        <v>2512</v>
      </c>
      <c r="B1476" t="s">
        <v>838</v>
      </c>
      <c r="C1476">
        <v>29</v>
      </c>
      <c r="D1476">
        <v>57</v>
      </c>
      <c r="E1476" t="s">
        <v>2550</v>
      </c>
      <c r="F1476">
        <v>29057</v>
      </c>
      <c r="G1476" t="s">
        <v>6460</v>
      </c>
      <c r="H1476">
        <v>94.8</v>
      </c>
      <c r="I1476">
        <v>0.4</v>
      </c>
      <c r="J1476">
        <v>0.9</v>
      </c>
      <c r="K1476">
        <v>0.3</v>
      </c>
      <c r="L1476">
        <v>2.1</v>
      </c>
      <c r="M1476">
        <v>1.5</v>
      </c>
      <c r="N1476">
        <f t="shared" si="94"/>
        <v>8994.7599999999984</v>
      </c>
      <c r="O1476">
        <f t="shared" si="92"/>
        <v>1005.2400000000016</v>
      </c>
      <c r="P1476">
        <f t="shared" si="93"/>
        <v>1.2062880000000025</v>
      </c>
      <c r="Q1476" s="4">
        <v>29057</v>
      </c>
      <c r="R1476" s="5">
        <v>37.43235</v>
      </c>
      <c r="S1476" s="5">
        <v>-93.854877999999999</v>
      </c>
      <c r="T1476">
        <v>8</v>
      </c>
      <c r="U1476">
        <v>7.7075468151986889E-2</v>
      </c>
      <c r="V1476">
        <v>7811</v>
      </c>
      <c r="W1476">
        <v>7678</v>
      </c>
      <c r="X1476">
        <v>7618</v>
      </c>
      <c r="Y1476">
        <v>7575</v>
      </c>
      <c r="Z1476">
        <v>3833</v>
      </c>
      <c r="AA1476">
        <v>29043</v>
      </c>
      <c r="AB1476">
        <v>2844.3650000000002</v>
      </c>
      <c r="AC1476">
        <v>37035</v>
      </c>
      <c r="AD1476">
        <v>0</v>
      </c>
      <c r="AE1476">
        <v>0</v>
      </c>
      <c r="AF1476">
        <v>25</v>
      </c>
      <c r="AG1476">
        <v>734</v>
      </c>
      <c r="AH1476">
        <v>3.4059945504087197E-2</v>
      </c>
      <c r="AI1476" s="3">
        <v>245554</v>
      </c>
      <c r="AJ1476" s="3">
        <v>313606.71502334002</v>
      </c>
      <c r="AK1476">
        <v>125</v>
      </c>
      <c r="AL1476">
        <v>324057.59999999998</v>
      </c>
      <c r="AM1476">
        <v>292489</v>
      </c>
      <c r="AN1476">
        <v>63124</v>
      </c>
      <c r="AO1476">
        <v>355613</v>
      </c>
      <c r="AP1476">
        <v>3</v>
      </c>
      <c r="AQ1476">
        <v>0</v>
      </c>
      <c r="AR1476">
        <v>3</v>
      </c>
      <c r="AS1476">
        <v>0.39072675175827037</v>
      </c>
      <c r="AT1476">
        <v>3</v>
      </c>
      <c r="AU1476">
        <v>9</v>
      </c>
      <c r="AV1476">
        <f t="shared" si="95"/>
        <v>12</v>
      </c>
      <c r="AW1476">
        <v>2704</v>
      </c>
      <c r="AX1476">
        <v>0.43000000000000005</v>
      </c>
      <c r="AY1476">
        <v>235076578.03841701</v>
      </c>
      <c r="AZ1476">
        <v>235076.57803841701</v>
      </c>
      <c r="BA1476">
        <v>29637.156775745701</v>
      </c>
      <c r="BB1476">
        <v>0.3374142828769508</v>
      </c>
      <c r="BC1476">
        <v>824</v>
      </c>
      <c r="BD1476">
        <v>0</v>
      </c>
      <c r="BE1476">
        <v>824</v>
      </c>
      <c r="BF1476">
        <v>0.10549225451286647</v>
      </c>
      <c r="BG1476">
        <v>126483</v>
      </c>
      <c r="BH1476">
        <v>16.603176686794434</v>
      </c>
      <c r="BI1476">
        <v>1264</v>
      </c>
      <c r="BJ1476">
        <v>12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7316</v>
      </c>
      <c r="BU1476">
        <v>0.66</v>
      </c>
      <c r="BV1476">
        <v>0.70933239999999997</v>
      </c>
      <c r="BW1476">
        <v>47</v>
      </c>
      <c r="BX1476">
        <v>1.7769269999999999</v>
      </c>
      <c r="BY1476">
        <v>0.89984010000000003</v>
      </c>
      <c r="BZ1476">
        <v>11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7615</v>
      </c>
      <c r="CK1476">
        <v>1.5758371634931057</v>
      </c>
      <c r="CL1476">
        <v>0.66157242316182718</v>
      </c>
      <c r="CM1476">
        <v>40</v>
      </c>
      <c r="CN1476">
        <v>7.7727176349716959E-2</v>
      </c>
      <c r="CO1476">
        <v>630</v>
      </c>
      <c r="CP1476">
        <v>5.9288885999999999E-2</v>
      </c>
      <c r="CQ1476">
        <v>6.9957967999999995E-2</v>
      </c>
      <c r="CR1476">
        <v>6405</v>
      </c>
      <c r="CS1476">
        <v>0.84499999999999997</v>
      </c>
      <c r="CT1476">
        <v>6186</v>
      </c>
      <c r="CU1476">
        <v>0.80466404987000006</v>
      </c>
      <c r="CV1476">
        <v>5</v>
      </c>
      <c r="CW1476">
        <v>1</v>
      </c>
      <c r="CX1476">
        <v>4</v>
      </c>
      <c r="CY1476">
        <v>451</v>
      </c>
      <c r="CZ1476">
        <v>1136</v>
      </c>
      <c r="DA1476" s="2">
        <v>3425</v>
      </c>
      <c r="DB1476" s="2">
        <v>365</v>
      </c>
      <c r="DC1476" s="2">
        <v>52.78</v>
      </c>
      <c r="DD1476" s="2">
        <v>335</v>
      </c>
      <c r="DE1476">
        <v>352</v>
      </c>
      <c r="DF1476">
        <v>41</v>
      </c>
      <c r="DH1476">
        <v>26.39</v>
      </c>
      <c r="DI1476" s="2">
        <v>13.2</v>
      </c>
      <c r="DJ1476">
        <v>0.95</v>
      </c>
      <c r="DK1476">
        <v>0.94318968536452263</v>
      </c>
      <c r="DL1476">
        <v>0</v>
      </c>
      <c r="DM1476">
        <v>0</v>
      </c>
      <c r="DN1476">
        <v>117.4</v>
      </c>
      <c r="DO1476">
        <v>0.34399999999999997</v>
      </c>
      <c r="DP1476">
        <v>2367.42</v>
      </c>
      <c r="DQ1476" s="2">
        <v>0</v>
      </c>
      <c r="DR1476" s="2">
        <v>189.28191551</v>
      </c>
      <c r="DS1476">
        <v>5.8410033898109476E-4</v>
      </c>
      <c r="DT1476">
        <v>5.2844479734202396</v>
      </c>
      <c r="DU1476">
        <v>1712465.5275914266</v>
      </c>
      <c r="DV1476">
        <v>1</v>
      </c>
    </row>
    <row r="1477" spans="1:126" x14ac:dyDescent="0.15">
      <c r="A1477" t="s">
        <v>2512</v>
      </c>
      <c r="B1477" t="s">
        <v>150</v>
      </c>
      <c r="C1477">
        <v>29</v>
      </c>
      <c r="D1477">
        <v>59</v>
      </c>
      <c r="E1477" t="s">
        <v>2551</v>
      </c>
      <c r="F1477">
        <v>29059</v>
      </c>
      <c r="G1477" t="s">
        <v>6461</v>
      </c>
      <c r="H1477">
        <v>95.6</v>
      </c>
      <c r="I1477">
        <v>0.2</v>
      </c>
      <c r="J1477">
        <v>0.8</v>
      </c>
      <c r="K1477">
        <v>0.2</v>
      </c>
      <c r="L1477">
        <v>1.6</v>
      </c>
      <c r="M1477">
        <v>1.5</v>
      </c>
      <c r="N1477">
        <f t="shared" si="94"/>
        <v>9144.89</v>
      </c>
      <c r="O1477">
        <f t="shared" si="92"/>
        <v>855.11000000000058</v>
      </c>
      <c r="P1477">
        <f t="shared" si="93"/>
        <v>1.0261320000000012</v>
      </c>
      <c r="Q1477" s="4">
        <v>29059</v>
      </c>
      <c r="R1477" s="5">
        <v>37.683582999999999</v>
      </c>
      <c r="S1477" s="5">
        <v>-93.033815000000004</v>
      </c>
      <c r="T1477">
        <v>2</v>
      </c>
      <c r="U1477">
        <v>0.12644685215518053</v>
      </c>
      <c r="V1477">
        <v>16825</v>
      </c>
      <c r="W1477">
        <v>16632</v>
      </c>
      <c r="X1477">
        <v>16564</v>
      </c>
      <c r="Y1477">
        <v>16343</v>
      </c>
      <c r="Z1477">
        <v>8333</v>
      </c>
      <c r="AA1477">
        <v>29045</v>
      </c>
      <c r="AB1477">
        <v>5603.2939999999999</v>
      </c>
      <c r="AC1477">
        <v>38062</v>
      </c>
      <c r="AD1477">
        <v>2</v>
      </c>
      <c r="AE1477">
        <v>1.2074378169524269E-4</v>
      </c>
      <c r="AF1477">
        <v>63</v>
      </c>
      <c r="AG1477">
        <v>1188</v>
      </c>
      <c r="AH1477">
        <v>5.3030303030303032E-2</v>
      </c>
      <c r="AI1477" s="3">
        <v>217912</v>
      </c>
      <c r="AJ1477" s="3">
        <v>346089.928250155</v>
      </c>
      <c r="AK1477">
        <v>90</v>
      </c>
      <c r="AL1477">
        <v>347436.79999999999</v>
      </c>
      <c r="AM1477">
        <v>122646</v>
      </c>
      <c r="AN1477">
        <v>52543</v>
      </c>
      <c r="AO1477">
        <v>175189</v>
      </c>
      <c r="AP1477">
        <v>2</v>
      </c>
      <c r="AQ1477">
        <v>0</v>
      </c>
      <c r="AR1477">
        <v>2</v>
      </c>
      <c r="AS1477">
        <v>0.12025012025012025</v>
      </c>
      <c r="AT1477">
        <v>2</v>
      </c>
      <c r="AU1477">
        <v>14</v>
      </c>
      <c r="AV1477">
        <f t="shared" si="95"/>
        <v>16</v>
      </c>
      <c r="AW1477">
        <v>2079</v>
      </c>
      <c r="AX1477">
        <v>0.12</v>
      </c>
      <c r="AY1477">
        <v>406863370.18276799</v>
      </c>
      <c r="AZ1477">
        <v>406863.37018276798</v>
      </c>
      <c r="BA1477">
        <v>26048.807310039701</v>
      </c>
      <c r="BB1477">
        <v>0.38389473579259847</v>
      </c>
      <c r="BG1477">
        <v>209977</v>
      </c>
      <c r="BH1477">
        <v>12.676708524510987</v>
      </c>
      <c r="BI1477">
        <v>2409</v>
      </c>
      <c r="BJ1477">
        <v>10</v>
      </c>
      <c r="BK1477">
        <v>2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1</v>
      </c>
      <c r="BS1477">
        <v>0</v>
      </c>
      <c r="BT1477">
        <v>16637</v>
      </c>
      <c r="BU1477">
        <v>0.69</v>
      </c>
      <c r="BV1477">
        <v>0.60759189999999996</v>
      </c>
      <c r="BW1477">
        <v>80</v>
      </c>
      <c r="BX1477">
        <v>0.90160490000000004</v>
      </c>
      <c r="BY1477">
        <v>-0.57684639999999998</v>
      </c>
      <c r="BZ1477">
        <v>7</v>
      </c>
      <c r="CA1477">
        <v>2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1</v>
      </c>
      <c r="CI1477">
        <v>0</v>
      </c>
      <c r="CJ1477">
        <v>16385</v>
      </c>
      <c r="CK1477">
        <v>0.79340860543179736</v>
      </c>
      <c r="CL1477">
        <v>0.6562387306166606</v>
      </c>
      <c r="CM1477">
        <v>61</v>
      </c>
      <c r="CN1477">
        <v>-0.92212695578527848</v>
      </c>
      <c r="CO1477">
        <v>1456</v>
      </c>
      <c r="CP1477">
        <v>0.40433183099999997</v>
      </c>
      <c r="CQ1477">
        <v>-0.30557510980000002</v>
      </c>
      <c r="CR1477">
        <v>13673</v>
      </c>
      <c r="CS1477">
        <v>0.83700000000000008</v>
      </c>
      <c r="CT1477">
        <v>13696</v>
      </c>
      <c r="CU1477">
        <v>0.76171666489000001</v>
      </c>
      <c r="CV1477">
        <v>6</v>
      </c>
      <c r="CW1477">
        <v>5</v>
      </c>
      <c r="CX1477">
        <v>2</v>
      </c>
      <c r="CY1477">
        <v>528</v>
      </c>
      <c r="CZ1477">
        <v>1875</v>
      </c>
      <c r="DA1477" s="2">
        <v>5593</v>
      </c>
      <c r="DB1477" s="2">
        <v>840</v>
      </c>
      <c r="DC1477" s="2">
        <v>78.62</v>
      </c>
      <c r="DD1477" s="2">
        <v>745</v>
      </c>
      <c r="DE1477">
        <v>662</v>
      </c>
      <c r="DF1477">
        <v>53</v>
      </c>
      <c r="DG1477">
        <v>12.1</v>
      </c>
      <c r="DH1477">
        <v>6.05</v>
      </c>
      <c r="DI1477" s="2">
        <v>6.05</v>
      </c>
      <c r="DJ1477">
        <v>-0.2</v>
      </c>
      <c r="DK1477">
        <v>0.97121315026249133</v>
      </c>
      <c r="DL1477">
        <v>5.8922558922558923E-3</v>
      </c>
      <c r="DM1477">
        <v>0</v>
      </c>
      <c r="DN1477">
        <v>80.099999999999994</v>
      </c>
      <c r="DO1477">
        <v>0.223</v>
      </c>
      <c r="DP1477">
        <v>118.9</v>
      </c>
      <c r="DQ1477" s="2">
        <v>0</v>
      </c>
      <c r="DR1477" s="2">
        <v>1.3409645699999999</v>
      </c>
      <c r="DS1477">
        <v>3.8595928073537406E-6</v>
      </c>
      <c r="DT1477">
        <v>3.6969628488175701</v>
      </c>
      <c r="DU1477">
        <v>1284460.9419120604</v>
      </c>
      <c r="DV1477">
        <v>0</v>
      </c>
    </row>
    <row r="1478" spans="1:126" x14ac:dyDescent="0.15">
      <c r="A1478" t="s">
        <v>2512</v>
      </c>
      <c r="B1478" t="s">
        <v>1288</v>
      </c>
      <c r="C1478">
        <v>29</v>
      </c>
      <c r="D1478">
        <v>61</v>
      </c>
      <c r="E1478" t="s">
        <v>2552</v>
      </c>
      <c r="F1478">
        <v>29061</v>
      </c>
      <c r="G1478" t="s">
        <v>6462</v>
      </c>
      <c r="H1478">
        <v>97.4</v>
      </c>
      <c r="I1478">
        <v>0.3</v>
      </c>
      <c r="J1478">
        <v>0.3</v>
      </c>
      <c r="K1478">
        <v>0.1</v>
      </c>
      <c r="L1478">
        <v>1</v>
      </c>
      <c r="M1478">
        <v>1</v>
      </c>
      <c r="N1478">
        <f t="shared" si="94"/>
        <v>9488.9500000000007</v>
      </c>
      <c r="O1478">
        <f t="shared" si="92"/>
        <v>511.04999999999927</v>
      </c>
      <c r="P1478">
        <f t="shared" si="93"/>
        <v>0.61325999999999936</v>
      </c>
      <c r="Q1478" s="4">
        <v>29061</v>
      </c>
      <c r="R1478" s="5">
        <v>39.962839000000002</v>
      </c>
      <c r="S1478" s="5">
        <v>-93.970052999999993</v>
      </c>
      <c r="T1478">
        <v>8</v>
      </c>
      <c r="U1478">
        <v>0.10797227553265705</v>
      </c>
      <c r="V1478">
        <v>8341</v>
      </c>
      <c r="W1478">
        <v>8324</v>
      </c>
      <c r="X1478">
        <v>8277</v>
      </c>
      <c r="Y1478">
        <v>8282</v>
      </c>
      <c r="Z1478">
        <v>3962</v>
      </c>
      <c r="AA1478">
        <v>29047</v>
      </c>
      <c r="AB1478">
        <v>2779.605</v>
      </c>
      <c r="AC1478">
        <v>41642</v>
      </c>
      <c r="AD1478">
        <v>0</v>
      </c>
      <c r="AE1478">
        <v>0</v>
      </c>
      <c r="AF1478">
        <v>33</v>
      </c>
      <c r="AG1478">
        <v>1199</v>
      </c>
      <c r="AH1478">
        <v>2.7522935779816515E-2</v>
      </c>
      <c r="AI1478" s="3">
        <v>314925</v>
      </c>
      <c r="AJ1478" s="3">
        <v>360470.68137912004</v>
      </c>
      <c r="AK1478">
        <v>120</v>
      </c>
      <c r="AL1478">
        <v>364236.79999999999</v>
      </c>
      <c r="AM1478">
        <v>374918</v>
      </c>
      <c r="AN1478">
        <v>86103</v>
      </c>
      <c r="AO1478">
        <v>461021</v>
      </c>
      <c r="AP1478">
        <v>1</v>
      </c>
      <c r="AQ1478">
        <v>0</v>
      </c>
      <c r="AR1478">
        <v>1</v>
      </c>
      <c r="AS1478">
        <v>0.12013455069678039</v>
      </c>
      <c r="AT1478">
        <v>2</v>
      </c>
      <c r="AU1478">
        <v>8</v>
      </c>
      <c r="AV1478">
        <f t="shared" si="95"/>
        <v>10</v>
      </c>
      <c r="AW1478">
        <v>3471</v>
      </c>
      <c r="AX1478">
        <v>0.5</v>
      </c>
      <c r="AY1478">
        <v>101309164.302938</v>
      </c>
      <c r="AZ1478">
        <v>101309.16430293801</v>
      </c>
      <c r="BA1478">
        <v>12545.1259310756</v>
      </c>
      <c r="BB1478">
        <v>0.79712232901775382</v>
      </c>
      <c r="BC1478">
        <v>2368</v>
      </c>
      <c r="BD1478">
        <v>0</v>
      </c>
      <c r="BE1478">
        <v>2368</v>
      </c>
      <c r="BF1478">
        <v>0.28389881309195542</v>
      </c>
      <c r="BG1478">
        <v>185487</v>
      </c>
      <c r="BH1478">
        <v>22.409931134469012</v>
      </c>
      <c r="BI1478">
        <v>1109</v>
      </c>
      <c r="BJ1478">
        <v>9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8078</v>
      </c>
      <c r="BU1478">
        <v>0.68</v>
      </c>
      <c r="BV1478">
        <v>0.65309640000000002</v>
      </c>
      <c r="BW1478">
        <v>52</v>
      </c>
      <c r="BX1478">
        <v>1.23793</v>
      </c>
      <c r="BY1478">
        <v>0.17027639999999999</v>
      </c>
      <c r="BZ1478">
        <v>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8294</v>
      </c>
      <c r="CK1478">
        <v>0.84398360260429228</v>
      </c>
      <c r="CL1478">
        <v>0.66622516556291389</v>
      </c>
      <c r="CM1478">
        <v>46</v>
      </c>
      <c r="CN1478">
        <v>-0.51653241737857358</v>
      </c>
      <c r="CO1478">
        <v>662</v>
      </c>
      <c r="CP1478">
        <v>0.33577189899999998</v>
      </c>
      <c r="CQ1478">
        <v>-0.2109926869</v>
      </c>
      <c r="CR1478">
        <v>7043</v>
      </c>
      <c r="CS1478">
        <v>0.85499999999999998</v>
      </c>
      <c r="CT1478">
        <v>6464</v>
      </c>
      <c r="CU1478">
        <v>0.77488789238</v>
      </c>
      <c r="CV1478">
        <v>1</v>
      </c>
      <c r="CW1478">
        <v>2</v>
      </c>
      <c r="CX1478">
        <v>1</v>
      </c>
      <c r="CY1478">
        <v>568</v>
      </c>
      <c r="CZ1478">
        <v>1822</v>
      </c>
      <c r="DA1478" s="2">
        <v>4092</v>
      </c>
      <c r="DB1478" s="2">
        <v>485</v>
      </c>
      <c r="DC1478" s="2">
        <v>60.28</v>
      </c>
      <c r="DD1478" s="2">
        <v>215</v>
      </c>
      <c r="DE1478">
        <v>505</v>
      </c>
      <c r="DF1478">
        <v>63</v>
      </c>
      <c r="DH1478">
        <v>24.11</v>
      </c>
      <c r="DI1478" s="2">
        <v>24.11</v>
      </c>
      <c r="DJ1478">
        <v>-2.06</v>
      </c>
      <c r="DK1478">
        <v>0.97306977851869492</v>
      </c>
      <c r="DL1478">
        <v>3.336113427856547E-3</v>
      </c>
      <c r="DM1478">
        <v>0</v>
      </c>
      <c r="DN1478">
        <v>199</v>
      </c>
      <c r="DO1478">
        <v>0.54700000000000004</v>
      </c>
      <c r="DP1478">
        <v>42932.579999999994</v>
      </c>
      <c r="DQ1478" s="2">
        <v>0</v>
      </c>
      <c r="DR1478" s="2">
        <v>978.76986143000022</v>
      </c>
      <c r="DS1478">
        <v>2.6871835129595916E-3</v>
      </c>
      <c r="DT1478">
        <v>3.6238099922088902</v>
      </c>
      <c r="DU1478">
        <v>1319924.955370191</v>
      </c>
      <c r="DV1478">
        <v>1</v>
      </c>
    </row>
    <row r="1479" spans="1:126" x14ac:dyDescent="0.15">
      <c r="A1479" t="s">
        <v>2512</v>
      </c>
      <c r="B1479" t="s">
        <v>152</v>
      </c>
      <c r="C1479">
        <v>29</v>
      </c>
      <c r="D1479">
        <v>63</v>
      </c>
      <c r="E1479" t="s">
        <v>2553</v>
      </c>
      <c r="F1479">
        <v>29063</v>
      </c>
      <c r="G1479" t="s">
        <v>6463</v>
      </c>
      <c r="H1479">
        <v>85.7</v>
      </c>
      <c r="I1479">
        <v>11.3</v>
      </c>
      <c r="J1479">
        <v>0.4</v>
      </c>
      <c r="K1479">
        <v>0.2</v>
      </c>
      <c r="L1479">
        <v>0.7</v>
      </c>
      <c r="M1479">
        <v>1.7</v>
      </c>
      <c r="N1479">
        <f t="shared" si="94"/>
        <v>7475.76</v>
      </c>
      <c r="O1479">
        <f t="shared" si="92"/>
        <v>2524.2399999999998</v>
      </c>
      <c r="P1479">
        <f t="shared" si="93"/>
        <v>3.0290880000000007</v>
      </c>
      <c r="Q1479" s="4">
        <v>29063</v>
      </c>
      <c r="R1479" s="5">
        <v>39.894665000000003</v>
      </c>
      <c r="S1479" s="5">
        <v>-94.40719</v>
      </c>
      <c r="T1479">
        <v>3</v>
      </c>
      <c r="U1479">
        <v>5.5981476090729301E-2</v>
      </c>
      <c r="V1479">
        <v>12878</v>
      </c>
      <c r="W1479">
        <v>12824</v>
      </c>
      <c r="X1479">
        <v>12782</v>
      </c>
      <c r="Y1479">
        <v>12544</v>
      </c>
      <c r="Z1479">
        <v>7550</v>
      </c>
      <c r="AA1479">
        <v>29049</v>
      </c>
      <c r="AB1479">
        <v>3649.971</v>
      </c>
      <c r="AC1479">
        <v>41406</v>
      </c>
      <c r="AD1479">
        <v>0</v>
      </c>
      <c r="AE1479">
        <v>0</v>
      </c>
      <c r="AF1479">
        <v>28</v>
      </c>
      <c r="AG1479">
        <v>863</v>
      </c>
      <c r="AH1479">
        <v>3.2444959443800693E-2</v>
      </c>
      <c r="AI1479" s="3">
        <v>242855</v>
      </c>
      <c r="AJ1479" s="3">
        <v>269668.46741967002</v>
      </c>
      <c r="AK1479">
        <v>120</v>
      </c>
      <c r="AL1479">
        <v>272512</v>
      </c>
      <c r="AM1479">
        <v>528244</v>
      </c>
      <c r="AN1479">
        <v>77572</v>
      </c>
      <c r="AO1479">
        <v>605816</v>
      </c>
      <c r="AP1479">
        <v>3</v>
      </c>
      <c r="AQ1479">
        <v>0</v>
      </c>
      <c r="AR1479">
        <v>3</v>
      </c>
      <c r="AS1479">
        <v>0.23393636930754835</v>
      </c>
      <c r="AT1479">
        <v>3</v>
      </c>
      <c r="AU1479">
        <v>1</v>
      </c>
      <c r="AV1479">
        <f t="shared" si="95"/>
        <v>4</v>
      </c>
      <c r="AW1479">
        <v>4330</v>
      </c>
      <c r="AX1479">
        <v>0.38</v>
      </c>
      <c r="AY1479">
        <v>128678370.842411</v>
      </c>
      <c r="AZ1479">
        <v>128678.37084241099</v>
      </c>
      <c r="BA1479">
        <v>12043.5616349762</v>
      </c>
      <c r="BB1479">
        <v>0.83031916164721487</v>
      </c>
      <c r="BC1479">
        <v>1425</v>
      </c>
      <c r="BD1479">
        <v>0</v>
      </c>
      <c r="BE1479">
        <v>1425</v>
      </c>
      <c r="BF1479">
        <v>0.11065382823419785</v>
      </c>
      <c r="BG1479">
        <v>216864</v>
      </c>
      <c r="BH1479">
        <v>16.966358942262556</v>
      </c>
      <c r="BI1479">
        <v>1059</v>
      </c>
      <c r="BJ1479">
        <v>8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12112</v>
      </c>
      <c r="BU1479">
        <v>0.74</v>
      </c>
      <c r="BV1479">
        <v>0.46370929999999999</v>
      </c>
      <c r="BW1479">
        <v>65</v>
      </c>
      <c r="BX1479">
        <v>0.74306479999999997</v>
      </c>
      <c r="BY1479">
        <v>-1.392755</v>
      </c>
      <c r="BZ1479">
        <v>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12684</v>
      </c>
      <c r="CK1479">
        <v>0.78839482812992745</v>
      </c>
      <c r="CL1479">
        <v>0.65139263252470803</v>
      </c>
      <c r="CM1479">
        <v>41</v>
      </c>
      <c r="CN1479">
        <v>-1.0486102700270907</v>
      </c>
      <c r="CO1479">
        <v>961</v>
      </c>
      <c r="CP1479">
        <v>1.030598366</v>
      </c>
      <c r="CQ1479">
        <v>0.15956661599999999</v>
      </c>
      <c r="CR1479">
        <v>10657</v>
      </c>
      <c r="CS1479">
        <v>0.84200000000000008</v>
      </c>
      <c r="CT1479">
        <v>10792</v>
      </c>
      <c r="CU1479">
        <v>0.84399316757999998</v>
      </c>
      <c r="CV1479">
        <v>1</v>
      </c>
      <c r="CW1479">
        <v>1</v>
      </c>
      <c r="CX1479">
        <v>3</v>
      </c>
      <c r="CY1479">
        <v>434</v>
      </c>
      <c r="CZ1479">
        <v>1285</v>
      </c>
      <c r="DA1479" s="2">
        <v>5386</v>
      </c>
      <c r="DB1479" s="2">
        <v>680</v>
      </c>
      <c r="DC1479" s="2">
        <v>38.94</v>
      </c>
      <c r="DD1479" s="2">
        <v>1853</v>
      </c>
      <c r="DE1479">
        <v>388</v>
      </c>
      <c r="DF1479">
        <v>18</v>
      </c>
      <c r="DG1479">
        <v>23.36</v>
      </c>
      <c r="DI1479" s="2">
        <v>15.58</v>
      </c>
      <c r="DJ1479">
        <v>-2.33</v>
      </c>
      <c r="DK1479">
        <v>0.96964855572255049</v>
      </c>
      <c r="DL1479">
        <v>1.1587485515643105E-3</v>
      </c>
      <c r="DM1479">
        <v>0</v>
      </c>
      <c r="DN1479">
        <v>108.7</v>
      </c>
      <c r="DO1479">
        <v>0.41600000000000004</v>
      </c>
      <c r="DP1479">
        <v>21335.410000000003</v>
      </c>
      <c r="DQ1479" s="2">
        <v>0</v>
      </c>
      <c r="DR1479" s="2">
        <v>0</v>
      </c>
      <c r="DS1479">
        <v>0</v>
      </c>
      <c r="DT1479">
        <v>4.0638599415505201</v>
      </c>
      <c r="DU1479">
        <v>1107450.6003918154</v>
      </c>
      <c r="DV1479">
        <v>0</v>
      </c>
    </row>
    <row r="1480" spans="1:126" x14ac:dyDescent="0.15">
      <c r="A1480" t="s">
        <v>2512</v>
      </c>
      <c r="B1480" t="s">
        <v>2554</v>
      </c>
      <c r="C1480">
        <v>29</v>
      </c>
      <c r="D1480">
        <v>65</v>
      </c>
      <c r="E1480" t="s">
        <v>2555</v>
      </c>
      <c r="F1480">
        <v>29065</v>
      </c>
      <c r="G1480" t="s">
        <v>6464</v>
      </c>
      <c r="H1480">
        <v>95.9</v>
      </c>
      <c r="I1480">
        <v>0.4</v>
      </c>
      <c r="J1480">
        <v>0.9</v>
      </c>
      <c r="K1480">
        <v>0.3</v>
      </c>
      <c r="L1480">
        <v>1.6</v>
      </c>
      <c r="M1480">
        <v>0.9</v>
      </c>
      <c r="N1480">
        <f t="shared" si="94"/>
        <v>9201.24</v>
      </c>
      <c r="O1480">
        <f t="shared" si="92"/>
        <v>798.76000000000022</v>
      </c>
      <c r="P1480">
        <f t="shared" si="93"/>
        <v>0.95851200000000059</v>
      </c>
      <c r="Q1480" s="4">
        <v>29065</v>
      </c>
      <c r="R1480" s="5">
        <v>37.603074999999997</v>
      </c>
      <c r="S1480" s="5">
        <v>-91.489716000000001</v>
      </c>
      <c r="T1480">
        <v>7</v>
      </c>
      <c r="U1480">
        <v>6.533818904342549E-2</v>
      </c>
      <c r="V1480">
        <v>15595</v>
      </c>
      <c r="W1480">
        <v>15681</v>
      </c>
      <c r="X1480">
        <v>15612</v>
      </c>
      <c r="Y1480">
        <v>15621</v>
      </c>
      <c r="Z1480">
        <v>7798</v>
      </c>
      <c r="AA1480">
        <v>29051</v>
      </c>
      <c r="AB1480">
        <v>5120.8599999999997</v>
      </c>
      <c r="AC1480">
        <v>36831</v>
      </c>
      <c r="AD1480">
        <v>1</v>
      </c>
      <c r="AE1480">
        <v>6.4053292339226236E-5</v>
      </c>
      <c r="AF1480">
        <v>44</v>
      </c>
      <c r="AG1480">
        <v>673</v>
      </c>
      <c r="AH1480">
        <v>6.5378900445765234E-2</v>
      </c>
      <c r="AI1480" s="3">
        <v>188060</v>
      </c>
      <c r="AJ1480" s="3">
        <v>481766.56860391004</v>
      </c>
      <c r="AK1480">
        <v>140</v>
      </c>
      <c r="AL1480">
        <v>482918.39999999997</v>
      </c>
      <c r="AM1480">
        <v>237877</v>
      </c>
      <c r="AN1480">
        <v>32809</v>
      </c>
      <c r="AO1480">
        <v>270686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21</v>
      </c>
      <c r="AV1480">
        <f t="shared" si="95"/>
        <v>21</v>
      </c>
      <c r="AW1480">
        <v>8253</v>
      </c>
      <c r="AX1480">
        <v>0.53</v>
      </c>
      <c r="AY1480">
        <v>627535857.21430004</v>
      </c>
      <c r="AZ1480">
        <v>627535.85721430008</v>
      </c>
      <c r="BA1480">
        <v>41409.4406766881</v>
      </c>
      <c r="BB1480">
        <v>0.24149082519797493</v>
      </c>
      <c r="BC1480">
        <v>2488</v>
      </c>
      <c r="BD1480">
        <v>0</v>
      </c>
      <c r="BE1480">
        <v>2488</v>
      </c>
      <c r="BF1480">
        <v>0.15953831356203912</v>
      </c>
      <c r="BG1480">
        <v>242474</v>
      </c>
      <c r="BH1480">
        <v>15.531258006661542</v>
      </c>
      <c r="BI1480">
        <v>2104</v>
      </c>
      <c r="BJ1480">
        <v>19</v>
      </c>
      <c r="BK1480">
        <v>2</v>
      </c>
      <c r="BL1480">
        <v>1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1</v>
      </c>
      <c r="BS1480">
        <v>0</v>
      </c>
      <c r="BT1480">
        <v>15042</v>
      </c>
      <c r="BU1480">
        <v>0.62</v>
      </c>
      <c r="BV1480">
        <v>0.58331920000000004</v>
      </c>
      <c r="BW1480">
        <v>79</v>
      </c>
      <c r="BX1480">
        <v>1.5955330000000001</v>
      </c>
      <c r="BY1480">
        <v>-3.5194700000000002E-2</v>
      </c>
      <c r="BZ1480">
        <v>15</v>
      </c>
      <c r="CA1480">
        <v>2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0</v>
      </c>
      <c r="CJ1480">
        <v>15578</v>
      </c>
      <c r="CK1480">
        <v>1.3480549492874565</v>
      </c>
      <c r="CL1480">
        <v>0.68654402645721369</v>
      </c>
      <c r="CM1480">
        <v>63</v>
      </c>
      <c r="CN1480">
        <v>-0.21904931516738416</v>
      </c>
      <c r="CO1480">
        <v>1007.0000000000001</v>
      </c>
      <c r="CP1480">
        <v>-1.3634386821</v>
      </c>
      <c r="CQ1480">
        <v>-0.1403416006</v>
      </c>
      <c r="CR1480">
        <v>13023</v>
      </c>
      <c r="CS1480">
        <v>0.83599999999999997</v>
      </c>
      <c r="CT1480">
        <v>12663</v>
      </c>
      <c r="CU1480">
        <v>0.75453121503999998</v>
      </c>
      <c r="CV1480">
        <v>16</v>
      </c>
      <c r="CW1480">
        <v>5</v>
      </c>
      <c r="CX1480">
        <v>3</v>
      </c>
      <c r="CY1480">
        <v>321</v>
      </c>
      <c r="CZ1480">
        <v>1035</v>
      </c>
      <c r="DA1480" s="2">
        <v>6498</v>
      </c>
      <c r="DB1480" s="2">
        <v>890</v>
      </c>
      <c r="DC1480" s="2">
        <v>57.22</v>
      </c>
      <c r="DD1480" s="2">
        <v>546</v>
      </c>
      <c r="DE1480">
        <v>325</v>
      </c>
      <c r="DF1480">
        <v>37</v>
      </c>
      <c r="DG1480">
        <v>12.71</v>
      </c>
      <c r="DH1480">
        <v>6.36</v>
      </c>
      <c r="DI1480" s="2">
        <v>19.07</v>
      </c>
      <c r="DJ1480">
        <v>0.61</v>
      </c>
      <c r="DK1480">
        <v>0.9633308518557907</v>
      </c>
      <c r="DL1480">
        <v>2.9717682020802376E-3</v>
      </c>
      <c r="DM1480">
        <v>0</v>
      </c>
      <c r="DN1480">
        <v>43.6</v>
      </c>
      <c r="DO1480">
        <v>9.5000000000000001E-2</v>
      </c>
      <c r="DP1480">
        <v>84.3</v>
      </c>
      <c r="DQ1480" s="2">
        <v>74539</v>
      </c>
      <c r="DR1480" s="2">
        <v>965.73979331999976</v>
      </c>
      <c r="DS1480">
        <v>2.0008954543599502E-3</v>
      </c>
      <c r="DT1480">
        <v>2.1528341330769698</v>
      </c>
      <c r="DU1480">
        <v>1039643.2150109173</v>
      </c>
      <c r="DV1480">
        <v>0</v>
      </c>
    </row>
    <row r="1481" spans="1:126" x14ac:dyDescent="0.15">
      <c r="A1481" t="s">
        <v>2512</v>
      </c>
      <c r="B1481" t="s">
        <v>551</v>
      </c>
      <c r="C1481">
        <v>29</v>
      </c>
      <c r="D1481">
        <v>67</v>
      </c>
      <c r="E1481" t="s">
        <v>2556</v>
      </c>
      <c r="F1481">
        <v>29067</v>
      </c>
      <c r="G1481" t="s">
        <v>6465</v>
      </c>
      <c r="H1481">
        <v>96.6</v>
      </c>
      <c r="I1481">
        <v>0.2</v>
      </c>
      <c r="J1481">
        <v>0.5</v>
      </c>
      <c r="K1481">
        <v>0.2</v>
      </c>
      <c r="L1481">
        <v>1.6</v>
      </c>
      <c r="M1481">
        <v>0.8</v>
      </c>
      <c r="N1481">
        <f t="shared" si="94"/>
        <v>9335.09</v>
      </c>
      <c r="O1481">
        <f t="shared" si="92"/>
        <v>664.90999999999985</v>
      </c>
      <c r="P1481">
        <f t="shared" si="93"/>
        <v>0.79789200000000016</v>
      </c>
      <c r="Q1481" s="4">
        <v>29067</v>
      </c>
      <c r="R1481" s="5">
        <v>36.946517</v>
      </c>
      <c r="S1481" s="5">
        <v>-92.515891999999994</v>
      </c>
      <c r="T1481">
        <v>6</v>
      </c>
      <c r="U1481">
        <v>-5.255035204000561E-5</v>
      </c>
      <c r="V1481">
        <v>13690</v>
      </c>
      <c r="W1481">
        <v>13575</v>
      </c>
      <c r="X1481">
        <v>13516</v>
      </c>
      <c r="Y1481">
        <v>13353</v>
      </c>
      <c r="Z1481">
        <v>6747</v>
      </c>
      <c r="AA1481">
        <v>29053</v>
      </c>
      <c r="AB1481">
        <v>4433.3109999999997</v>
      </c>
      <c r="AC1481">
        <v>30508</v>
      </c>
      <c r="AD1481">
        <v>1</v>
      </c>
      <c r="AE1481">
        <v>7.3986386504883104E-5</v>
      </c>
      <c r="AF1481">
        <v>31</v>
      </c>
      <c r="AG1481">
        <v>984</v>
      </c>
      <c r="AH1481">
        <v>3.1504065040650404E-2</v>
      </c>
      <c r="AI1481" s="3">
        <v>253922</v>
      </c>
      <c r="AJ1481" s="3">
        <v>520723.33409531001</v>
      </c>
      <c r="AK1481">
        <v>155</v>
      </c>
      <c r="AL1481">
        <v>521388.79999999999</v>
      </c>
      <c r="AM1481">
        <v>670015</v>
      </c>
      <c r="AN1481">
        <v>40374</v>
      </c>
      <c r="AO1481">
        <v>710389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f t="shared" si="95"/>
        <v>9</v>
      </c>
      <c r="AW1481">
        <v>2765</v>
      </c>
      <c r="AX1481">
        <v>0.20999999999999996</v>
      </c>
      <c r="AY1481">
        <v>691046322.67743397</v>
      </c>
      <c r="AZ1481">
        <v>691046.32267743396</v>
      </c>
      <c r="BA1481">
        <v>52859.431065147299</v>
      </c>
      <c r="BB1481">
        <v>0.18918099946394371</v>
      </c>
      <c r="BC1481">
        <v>1917</v>
      </c>
      <c r="BD1481">
        <v>438</v>
      </c>
      <c r="BE1481">
        <v>1479</v>
      </c>
      <c r="BF1481">
        <v>0.10803506208911615</v>
      </c>
      <c r="BG1481">
        <v>153567</v>
      </c>
      <c r="BH1481">
        <v>11.361867416395384</v>
      </c>
      <c r="BI1481">
        <v>2200</v>
      </c>
      <c r="BJ1481">
        <v>11</v>
      </c>
      <c r="BK1481">
        <v>1</v>
      </c>
      <c r="BL1481">
        <v>2</v>
      </c>
      <c r="BM1481">
        <v>1</v>
      </c>
      <c r="BN1481">
        <v>0</v>
      </c>
      <c r="BO1481">
        <v>0</v>
      </c>
      <c r="BP1481">
        <v>1</v>
      </c>
      <c r="BQ1481">
        <v>2</v>
      </c>
      <c r="BR1481">
        <v>1</v>
      </c>
      <c r="BS1481">
        <v>0</v>
      </c>
      <c r="BT1481">
        <v>13608</v>
      </c>
      <c r="BU1481">
        <v>0.64</v>
      </c>
      <c r="BV1481">
        <v>0.64352830000000005</v>
      </c>
      <c r="BW1481">
        <v>60</v>
      </c>
      <c r="BX1481">
        <v>1.396237</v>
      </c>
      <c r="BY1481">
        <v>-2.2886400000000001E-2</v>
      </c>
      <c r="BZ1481">
        <v>13</v>
      </c>
      <c r="CA1481">
        <v>1</v>
      </c>
      <c r="CB1481">
        <v>2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13544</v>
      </c>
      <c r="CK1481">
        <v>1.3290017720023626</v>
      </c>
      <c r="CL1481">
        <v>0.64058225869480268</v>
      </c>
      <c r="CM1481">
        <v>57</v>
      </c>
      <c r="CN1481">
        <v>-0.40418131701852822</v>
      </c>
      <c r="CO1481">
        <v>697</v>
      </c>
      <c r="CP1481">
        <v>3.5429949000000002E-2</v>
      </c>
      <c r="CQ1481">
        <v>-0.1365312417</v>
      </c>
      <c r="CR1481">
        <v>11103</v>
      </c>
      <c r="CS1481">
        <v>0.83299999999999996</v>
      </c>
      <c r="CT1481">
        <v>10938</v>
      </c>
      <c r="CU1481">
        <v>0.77880967952999991</v>
      </c>
      <c r="CV1481">
        <v>8</v>
      </c>
      <c r="CW1481">
        <v>4</v>
      </c>
      <c r="CX1481">
        <v>2</v>
      </c>
      <c r="CY1481">
        <v>669</v>
      </c>
      <c r="CZ1481">
        <v>1520</v>
      </c>
      <c r="DA1481" s="2">
        <v>4702</v>
      </c>
      <c r="DB1481" s="2">
        <v>640</v>
      </c>
      <c r="DC1481" s="2">
        <v>59.19</v>
      </c>
      <c r="DD1481" s="2">
        <v>216</v>
      </c>
      <c r="DE1481">
        <v>568</v>
      </c>
      <c r="DF1481">
        <v>24</v>
      </c>
      <c r="DG1481">
        <v>22.2</v>
      </c>
      <c r="DH1481">
        <v>7.4</v>
      </c>
      <c r="DJ1481">
        <v>-0.88</v>
      </c>
      <c r="DK1481">
        <v>0.97591386331235574</v>
      </c>
      <c r="DL1481">
        <v>1.0162601626016261E-3</v>
      </c>
      <c r="DM1481">
        <v>0</v>
      </c>
      <c r="DN1481">
        <v>26.2</v>
      </c>
      <c r="DO1481">
        <v>5.2000000000000005E-2</v>
      </c>
      <c r="DP1481">
        <v>928.56999999999994</v>
      </c>
      <c r="DQ1481" s="2">
        <v>41112</v>
      </c>
      <c r="DR1481" s="2">
        <v>0.65628792000000002</v>
      </c>
      <c r="DS1481">
        <v>1.2587303828160483E-6</v>
      </c>
      <c r="DT1481">
        <v>1.7518223486065501</v>
      </c>
      <c r="DU1481">
        <v>913380.55215315078</v>
      </c>
      <c r="DV1481">
        <v>1</v>
      </c>
    </row>
    <row r="1482" spans="1:126" x14ac:dyDescent="0.15">
      <c r="A1482" t="s">
        <v>2512</v>
      </c>
      <c r="B1482" t="s">
        <v>2557</v>
      </c>
      <c r="C1482">
        <v>29</v>
      </c>
      <c r="D1482">
        <v>69</v>
      </c>
      <c r="E1482" t="s">
        <v>2558</v>
      </c>
      <c r="F1482">
        <v>29069</v>
      </c>
      <c r="G1482" t="s">
        <v>6466</v>
      </c>
      <c r="H1482">
        <v>82.9</v>
      </c>
      <c r="I1482">
        <v>9.6</v>
      </c>
      <c r="J1482">
        <v>0.2</v>
      </c>
      <c r="K1482">
        <v>0.3</v>
      </c>
      <c r="L1482">
        <v>1.5</v>
      </c>
      <c r="M1482">
        <v>5.4</v>
      </c>
      <c r="N1482">
        <f t="shared" si="94"/>
        <v>6996.1100000000006</v>
      </c>
      <c r="O1482">
        <f t="shared" si="92"/>
        <v>3003.8899999999994</v>
      </c>
      <c r="P1482">
        <f t="shared" si="93"/>
        <v>3.6046680000000006</v>
      </c>
      <c r="Q1482" s="4">
        <v>29069</v>
      </c>
      <c r="R1482" s="5">
        <v>36.306905</v>
      </c>
      <c r="S1482" s="5">
        <v>-90.065393999999998</v>
      </c>
      <c r="T1482">
        <v>7</v>
      </c>
      <c r="U1482">
        <v>-1.0701111113006626E-3</v>
      </c>
      <c r="V1482">
        <v>31970</v>
      </c>
      <c r="W1482">
        <v>31778</v>
      </c>
      <c r="X1482">
        <v>31562</v>
      </c>
      <c r="Y1482">
        <v>30825</v>
      </c>
      <c r="Z1482">
        <v>15328</v>
      </c>
      <c r="AA1482">
        <v>29055</v>
      </c>
      <c r="AB1482">
        <v>9835.6570000000011</v>
      </c>
      <c r="AC1482">
        <v>31077</v>
      </c>
      <c r="AD1482">
        <v>1</v>
      </c>
      <c r="AE1482">
        <v>3.1683670236360181E-5</v>
      </c>
      <c r="AF1482">
        <v>13</v>
      </c>
      <c r="AG1482">
        <v>345</v>
      </c>
      <c r="AH1482">
        <v>3.7681159420289857E-2</v>
      </c>
      <c r="AI1482" s="3">
        <v>279768</v>
      </c>
      <c r="AJ1482" s="3">
        <v>346285.34852125001</v>
      </c>
      <c r="AK1482">
        <v>221</v>
      </c>
      <c r="AL1482">
        <v>350169.59999999998</v>
      </c>
      <c r="AM1482">
        <v>1353222</v>
      </c>
      <c r="AN1482">
        <v>146913</v>
      </c>
      <c r="AO1482">
        <v>1500135</v>
      </c>
      <c r="AP1482">
        <v>1</v>
      </c>
      <c r="AQ1482">
        <v>0</v>
      </c>
      <c r="AR1482">
        <v>1</v>
      </c>
      <c r="AS1482">
        <v>3.1468311410409719E-2</v>
      </c>
      <c r="AT1482">
        <v>2</v>
      </c>
      <c r="AU1482">
        <v>9</v>
      </c>
      <c r="AV1482">
        <f t="shared" si="95"/>
        <v>11</v>
      </c>
      <c r="AW1482">
        <v>10761</v>
      </c>
      <c r="AX1482">
        <v>0.37</v>
      </c>
      <c r="AY1482">
        <v>909456705.27363205</v>
      </c>
      <c r="AZ1482">
        <v>909456.70527363208</v>
      </c>
      <c r="BA1482">
        <v>27620.888848733</v>
      </c>
      <c r="BB1482">
        <v>0.3620448297216442</v>
      </c>
      <c r="BC1482">
        <v>1651</v>
      </c>
      <c r="BD1482">
        <v>0</v>
      </c>
      <c r="BE1482">
        <v>1651</v>
      </c>
      <c r="BF1482">
        <v>5.1642164529246165E-2</v>
      </c>
      <c r="BG1482">
        <v>533226</v>
      </c>
      <c r="BH1482">
        <v>16.894556745453393</v>
      </c>
      <c r="BI1482">
        <v>4253</v>
      </c>
      <c r="BJ1482">
        <v>49</v>
      </c>
      <c r="BK1482">
        <v>7</v>
      </c>
      <c r="BL1482">
        <v>2</v>
      </c>
      <c r="BM1482">
        <v>0</v>
      </c>
      <c r="BN1482">
        <v>0</v>
      </c>
      <c r="BO1482">
        <v>0</v>
      </c>
      <c r="BP1482">
        <v>1</v>
      </c>
      <c r="BQ1482">
        <v>1</v>
      </c>
      <c r="BR1482">
        <v>2</v>
      </c>
      <c r="BS1482">
        <v>0</v>
      </c>
      <c r="BT1482">
        <v>31039</v>
      </c>
      <c r="BU1482">
        <v>0.67</v>
      </c>
      <c r="BV1482">
        <v>0.50252030000000003</v>
      </c>
      <c r="BW1482">
        <v>158</v>
      </c>
      <c r="BX1482">
        <v>1.997487</v>
      </c>
      <c r="BY1482">
        <v>-0.18668580000000001</v>
      </c>
      <c r="BZ1482">
        <v>46</v>
      </c>
      <c r="CA1482">
        <v>6</v>
      </c>
      <c r="CB1482">
        <v>2</v>
      </c>
      <c r="CC1482">
        <v>0</v>
      </c>
      <c r="CD1482">
        <v>0</v>
      </c>
      <c r="CE1482">
        <v>0</v>
      </c>
      <c r="CF1482">
        <v>1</v>
      </c>
      <c r="CG1482">
        <v>2</v>
      </c>
      <c r="CH1482">
        <v>2</v>
      </c>
      <c r="CI1482">
        <v>0</v>
      </c>
      <c r="CJ1482">
        <v>31356</v>
      </c>
      <c r="CK1482">
        <v>1.8816175532593442</v>
      </c>
      <c r="CL1482">
        <v>0.5571480880891353</v>
      </c>
      <c r="CM1482">
        <v>111</v>
      </c>
      <c r="CN1482">
        <v>-0.37803672133725974</v>
      </c>
      <c r="CO1482">
        <v>1933.9999999999998</v>
      </c>
      <c r="CP1482">
        <v>-2.4267450461000002</v>
      </c>
      <c r="CQ1482">
        <v>-1.1235338696999999</v>
      </c>
      <c r="CR1482">
        <v>24425</v>
      </c>
      <c r="CS1482">
        <v>0.79700000000000004</v>
      </c>
      <c r="CT1482">
        <v>26599</v>
      </c>
      <c r="CU1482">
        <v>0.79593224179999988</v>
      </c>
      <c r="CV1482">
        <v>40</v>
      </c>
      <c r="CW1482">
        <v>7</v>
      </c>
      <c r="CX1482">
        <v>17</v>
      </c>
      <c r="CY1482">
        <v>1134</v>
      </c>
      <c r="CZ1482">
        <v>489</v>
      </c>
      <c r="DA1482" s="2">
        <v>14519</v>
      </c>
      <c r="DB1482" s="2">
        <v>1290</v>
      </c>
      <c r="DC1482" s="2">
        <v>56.76</v>
      </c>
      <c r="DD1482" s="2">
        <v>4513</v>
      </c>
      <c r="DE1482">
        <v>97</v>
      </c>
      <c r="DF1482">
        <v>20</v>
      </c>
      <c r="DG1482">
        <v>9.4600000000000009</v>
      </c>
      <c r="DH1482">
        <v>28.38</v>
      </c>
      <c r="DI1482" s="2">
        <v>22.07</v>
      </c>
      <c r="DJ1482">
        <v>-2.1</v>
      </c>
      <c r="DK1482">
        <v>0.77261874124274399</v>
      </c>
      <c r="DL1482">
        <v>0</v>
      </c>
      <c r="DM1482">
        <v>0</v>
      </c>
      <c r="DN1482">
        <v>289.3</v>
      </c>
      <c r="DO1482">
        <v>0.81400000000000006</v>
      </c>
      <c r="DP1482">
        <v>805.83999999999992</v>
      </c>
      <c r="DQ1482" s="2">
        <v>0</v>
      </c>
      <c r="DR1482" s="2">
        <v>4745.4313345699984</v>
      </c>
      <c r="DS1482">
        <v>1.3551814663051673E-2</v>
      </c>
      <c r="DT1482">
        <v>4.3524141620105601</v>
      </c>
      <c r="DU1482">
        <v>1524083.1261455729</v>
      </c>
      <c r="DV1482">
        <v>0</v>
      </c>
    </row>
    <row r="1483" spans="1:126" x14ac:dyDescent="0.15">
      <c r="A1483" t="s">
        <v>2512</v>
      </c>
      <c r="B1483" t="s">
        <v>162</v>
      </c>
      <c r="C1483">
        <v>29</v>
      </c>
      <c r="D1483">
        <v>71</v>
      </c>
      <c r="E1483" t="s">
        <v>2559</v>
      </c>
      <c r="F1483">
        <v>29071</v>
      </c>
      <c r="G1483" t="s">
        <v>6467</v>
      </c>
      <c r="H1483">
        <v>96</v>
      </c>
      <c r="I1483">
        <v>0.8</v>
      </c>
      <c r="J1483">
        <v>0.3</v>
      </c>
      <c r="K1483">
        <v>0.4</v>
      </c>
      <c r="L1483">
        <v>1.1000000000000001</v>
      </c>
      <c r="M1483">
        <v>1.4</v>
      </c>
      <c r="N1483">
        <f t="shared" si="94"/>
        <v>9220.0599999999977</v>
      </c>
      <c r="O1483">
        <f t="shared" si="92"/>
        <v>779.94000000000233</v>
      </c>
      <c r="P1483">
        <f t="shared" si="93"/>
        <v>0.93592800000000309</v>
      </c>
      <c r="Q1483" s="4">
        <v>29071</v>
      </c>
      <c r="R1483" s="5">
        <v>38.408313</v>
      </c>
      <c r="S1483" s="5">
        <v>-91.073409999999996</v>
      </c>
      <c r="T1483">
        <v>1</v>
      </c>
      <c r="U1483">
        <v>4.6369429780403905E-2</v>
      </c>
      <c r="V1483">
        <v>101440</v>
      </c>
      <c r="W1483">
        <v>101682</v>
      </c>
      <c r="X1483">
        <v>101828</v>
      </c>
      <c r="Y1483">
        <v>102284</v>
      </c>
      <c r="Z1483">
        <v>53817</v>
      </c>
      <c r="AA1483">
        <v>29057</v>
      </c>
      <c r="AB1483">
        <v>42169.705999999998</v>
      </c>
      <c r="AC1483">
        <v>48480</v>
      </c>
      <c r="AD1483">
        <v>9</v>
      </c>
      <c r="AE1483">
        <v>8.8384334367757399E-5</v>
      </c>
      <c r="AF1483">
        <v>156</v>
      </c>
      <c r="AG1483">
        <v>1841</v>
      </c>
      <c r="AH1483">
        <v>8.4736556219445952E-2</v>
      </c>
      <c r="AI1483" s="3">
        <v>291589</v>
      </c>
      <c r="AJ1483" s="3">
        <v>590515.45309001498</v>
      </c>
      <c r="AK1483">
        <v>83</v>
      </c>
      <c r="AL1483">
        <v>594969.59999999998</v>
      </c>
      <c r="AM1483">
        <v>1207899</v>
      </c>
      <c r="AN1483">
        <v>105328</v>
      </c>
      <c r="AO1483">
        <v>1313227</v>
      </c>
      <c r="AP1483">
        <v>13</v>
      </c>
      <c r="AQ1483">
        <v>3</v>
      </c>
      <c r="AR1483">
        <v>16</v>
      </c>
      <c r="AS1483">
        <v>0.15735331720461831</v>
      </c>
      <c r="AT1483">
        <v>17</v>
      </c>
      <c r="AU1483">
        <v>193</v>
      </c>
      <c r="AV1483">
        <f t="shared" si="95"/>
        <v>210</v>
      </c>
      <c r="AW1483">
        <v>75711</v>
      </c>
      <c r="AX1483">
        <v>0.72</v>
      </c>
      <c r="AY1483">
        <v>892551610.39373505</v>
      </c>
      <c r="AZ1483">
        <v>892551.610393735</v>
      </c>
      <c r="BA1483">
        <v>9503.3241823093394</v>
      </c>
      <c r="BB1483">
        <v>1.0522633773364518</v>
      </c>
      <c r="BC1483">
        <v>18713</v>
      </c>
      <c r="BD1483">
        <v>42746</v>
      </c>
      <c r="BE1483">
        <v>-24033</v>
      </c>
      <c r="BF1483">
        <v>-0.23691837539432176</v>
      </c>
      <c r="BG1483">
        <v>2133442</v>
      </c>
      <c r="BH1483">
        <v>20.951427898024118</v>
      </c>
      <c r="BI1483">
        <v>10816</v>
      </c>
      <c r="BJ1483">
        <v>83</v>
      </c>
      <c r="BK1483">
        <v>16</v>
      </c>
      <c r="BL1483">
        <v>9</v>
      </c>
      <c r="BM1483">
        <v>0</v>
      </c>
      <c r="BN1483">
        <v>0</v>
      </c>
      <c r="BO1483">
        <v>5</v>
      </c>
      <c r="BP1483">
        <v>6</v>
      </c>
      <c r="BQ1483">
        <v>12</v>
      </c>
      <c r="BR1483">
        <v>6</v>
      </c>
      <c r="BS1483">
        <v>0</v>
      </c>
      <c r="BT1483">
        <v>101263</v>
      </c>
      <c r="BU1483">
        <v>0.78</v>
      </c>
      <c r="BV1483">
        <v>0.64894220000000002</v>
      </c>
      <c r="BW1483">
        <v>472</v>
      </c>
      <c r="BX1483">
        <v>1.352913</v>
      </c>
      <c r="BY1483">
        <v>-8.8329000000000005E-2</v>
      </c>
      <c r="BZ1483">
        <v>97</v>
      </c>
      <c r="CA1483">
        <v>15</v>
      </c>
      <c r="CB1483">
        <v>9</v>
      </c>
      <c r="CC1483">
        <v>0</v>
      </c>
      <c r="CD1483">
        <v>0</v>
      </c>
      <c r="CE1483">
        <v>4</v>
      </c>
      <c r="CF1483">
        <v>4</v>
      </c>
      <c r="CG1483">
        <v>8</v>
      </c>
      <c r="CH1483">
        <v>6</v>
      </c>
      <c r="CI1483">
        <v>0</v>
      </c>
      <c r="CJ1483">
        <v>101999</v>
      </c>
      <c r="CK1483">
        <v>1.4019745291620507</v>
      </c>
      <c r="CL1483">
        <v>0.6713139115826956</v>
      </c>
      <c r="CM1483">
        <v>412</v>
      </c>
      <c r="CN1483">
        <v>-0.29041699527030607</v>
      </c>
      <c r="CO1483">
        <v>10741</v>
      </c>
      <c r="CP1483">
        <v>9.7984049000000004E-2</v>
      </c>
      <c r="CQ1483">
        <v>0.272706226</v>
      </c>
      <c r="CR1483">
        <v>87976</v>
      </c>
      <c r="CS1483">
        <v>0.85799999999999998</v>
      </c>
      <c r="CT1483">
        <v>86731</v>
      </c>
      <c r="CU1483">
        <v>0.85449816648999999</v>
      </c>
      <c r="CV1483">
        <v>84</v>
      </c>
      <c r="CW1483">
        <v>44</v>
      </c>
      <c r="CX1483">
        <v>70</v>
      </c>
      <c r="CY1483">
        <v>1026</v>
      </c>
      <c r="CZ1483">
        <v>2859</v>
      </c>
      <c r="DA1483" s="2">
        <v>54876</v>
      </c>
      <c r="DB1483" s="2">
        <v>8965</v>
      </c>
      <c r="DC1483" s="2">
        <v>148.31</v>
      </c>
      <c r="DD1483" s="2">
        <v>3768</v>
      </c>
      <c r="DE1483">
        <v>875</v>
      </c>
      <c r="DF1483">
        <v>79</v>
      </c>
      <c r="DG1483">
        <v>35.36</v>
      </c>
      <c r="DH1483">
        <v>6.88</v>
      </c>
      <c r="DI1483" s="2">
        <v>10.8</v>
      </c>
      <c r="DJ1483">
        <v>0.38</v>
      </c>
      <c r="DK1483">
        <v>0.94238122837281246</v>
      </c>
      <c r="DL1483">
        <v>1.6295491580662683E-3</v>
      </c>
      <c r="DM1483">
        <v>0</v>
      </c>
      <c r="DN1483">
        <v>93.6</v>
      </c>
      <c r="DO1483">
        <v>0.155</v>
      </c>
      <c r="DP1483">
        <v>2777.85</v>
      </c>
      <c r="DQ1483" s="2">
        <v>0</v>
      </c>
      <c r="DR1483" s="2">
        <v>575.16766891999987</v>
      </c>
      <c r="DS1483">
        <v>9.6671997273274125E-4</v>
      </c>
      <c r="DT1483">
        <v>4.79901443686538</v>
      </c>
      <c r="DU1483">
        <v>2855267.6998960203</v>
      </c>
      <c r="DV1483">
        <v>0</v>
      </c>
    </row>
    <row r="1484" spans="1:126" x14ac:dyDescent="0.15">
      <c r="A1484" t="s">
        <v>2512</v>
      </c>
      <c r="B1484" t="s">
        <v>2560</v>
      </c>
      <c r="C1484">
        <v>29</v>
      </c>
      <c r="D1484">
        <v>73</v>
      </c>
      <c r="E1484" t="s">
        <v>2561</v>
      </c>
      <c r="F1484">
        <v>29073</v>
      </c>
      <c r="G1484" t="s">
        <v>6468</v>
      </c>
      <c r="H1484">
        <v>97.2</v>
      </c>
      <c r="I1484">
        <v>0.2</v>
      </c>
      <c r="J1484">
        <v>0.2</v>
      </c>
      <c r="K1484">
        <v>0.3</v>
      </c>
      <c r="L1484">
        <v>1.1000000000000001</v>
      </c>
      <c r="M1484">
        <v>1</v>
      </c>
      <c r="N1484">
        <f t="shared" si="94"/>
        <v>9450.2200000000012</v>
      </c>
      <c r="O1484">
        <f t="shared" si="92"/>
        <v>549.77999999999884</v>
      </c>
      <c r="P1484">
        <f t="shared" si="93"/>
        <v>0.65973599999999888</v>
      </c>
      <c r="Q1484" s="4">
        <v>29073</v>
      </c>
      <c r="R1484" s="5">
        <v>38.441183000000002</v>
      </c>
      <c r="S1484" s="5">
        <v>-91.505780000000001</v>
      </c>
      <c r="T1484">
        <v>6</v>
      </c>
      <c r="U1484">
        <v>8.7599830400591744E-2</v>
      </c>
      <c r="V1484">
        <v>15160</v>
      </c>
      <c r="W1484">
        <v>15014</v>
      </c>
      <c r="X1484">
        <v>14948</v>
      </c>
      <c r="Y1484">
        <v>14745</v>
      </c>
      <c r="Z1484">
        <v>7494</v>
      </c>
      <c r="AA1484">
        <v>29059</v>
      </c>
      <c r="AB1484">
        <v>5499.8069999999998</v>
      </c>
      <c r="AC1484">
        <v>42826</v>
      </c>
      <c r="AD1484">
        <v>3</v>
      </c>
      <c r="AE1484">
        <v>2.0069574525020069E-4</v>
      </c>
      <c r="AF1484">
        <v>36</v>
      </c>
      <c r="AG1484">
        <v>859</v>
      </c>
      <c r="AH1484">
        <v>4.190919674039581E-2</v>
      </c>
      <c r="AI1484" s="3">
        <v>208922</v>
      </c>
      <c r="AJ1484" s="3">
        <v>332162.29576047504</v>
      </c>
      <c r="AK1484">
        <v>159</v>
      </c>
      <c r="AL1484">
        <v>335699.19999999995</v>
      </c>
      <c r="AM1484">
        <v>469788</v>
      </c>
      <c r="AN1484">
        <v>51821</v>
      </c>
      <c r="AO1484">
        <v>521609</v>
      </c>
      <c r="AP1484">
        <v>4</v>
      </c>
      <c r="AQ1484">
        <v>5</v>
      </c>
      <c r="AR1484">
        <v>9</v>
      </c>
      <c r="AS1484">
        <v>0.59944052217929933</v>
      </c>
      <c r="AT1484">
        <v>11</v>
      </c>
      <c r="AU1484">
        <v>31</v>
      </c>
      <c r="AV1484">
        <f t="shared" si="95"/>
        <v>42</v>
      </c>
      <c r="AW1484">
        <v>0</v>
      </c>
      <c r="AX1484">
        <v>0</v>
      </c>
      <c r="AY1484">
        <v>427522022.07929301</v>
      </c>
      <c r="AZ1484">
        <v>427522.02207929303</v>
      </c>
      <c r="BA1484">
        <v>27819.6082423511</v>
      </c>
      <c r="BB1484">
        <v>0.3594586923325731</v>
      </c>
      <c r="BC1484">
        <v>1148</v>
      </c>
      <c r="BD1484">
        <v>0</v>
      </c>
      <c r="BE1484">
        <v>1148</v>
      </c>
      <c r="BF1484">
        <v>7.5725593667546179E-2</v>
      </c>
      <c r="BG1484">
        <v>327224</v>
      </c>
      <c r="BH1484">
        <v>21.890821514583891</v>
      </c>
      <c r="BI1484">
        <v>2303</v>
      </c>
      <c r="BJ1484">
        <v>19</v>
      </c>
      <c r="BK1484">
        <v>1</v>
      </c>
      <c r="BL1484">
        <v>2</v>
      </c>
      <c r="BM1484">
        <v>1</v>
      </c>
      <c r="BN1484">
        <v>0</v>
      </c>
      <c r="BO1484">
        <v>1</v>
      </c>
      <c r="BP1484">
        <v>1</v>
      </c>
      <c r="BQ1484">
        <v>0</v>
      </c>
      <c r="BR1484">
        <v>0</v>
      </c>
      <c r="BS1484">
        <v>0</v>
      </c>
      <c r="BT1484">
        <v>15096</v>
      </c>
      <c r="BU1484">
        <v>0.64</v>
      </c>
      <c r="BV1484">
        <v>0.65111019999999997</v>
      </c>
      <c r="BW1484">
        <v>133</v>
      </c>
      <c r="BX1484">
        <v>1.6560680000000001</v>
      </c>
      <c r="BY1484">
        <v>0.86899999999999999</v>
      </c>
      <c r="BZ1484">
        <v>18</v>
      </c>
      <c r="CA1484">
        <v>1</v>
      </c>
      <c r="CB1484">
        <v>3</v>
      </c>
      <c r="CC1484">
        <v>1</v>
      </c>
      <c r="CD1484">
        <v>0</v>
      </c>
      <c r="CE1484">
        <v>0</v>
      </c>
      <c r="CF1484">
        <v>1</v>
      </c>
      <c r="CG1484">
        <v>0</v>
      </c>
      <c r="CH1484">
        <v>1</v>
      </c>
      <c r="CI1484">
        <v>0</v>
      </c>
      <c r="CJ1484">
        <v>14885</v>
      </c>
      <c r="CK1484">
        <v>1.6795431642593215</v>
      </c>
      <c r="CL1484">
        <v>0.66529889023594146</v>
      </c>
      <c r="CM1484">
        <v>121</v>
      </c>
      <c r="CN1484">
        <v>0.69035864812430414</v>
      </c>
      <c r="CO1484">
        <v>1121</v>
      </c>
      <c r="CP1484">
        <v>0.111904745</v>
      </c>
      <c r="CQ1484">
        <v>0.171790743</v>
      </c>
      <c r="CR1484">
        <v>12718</v>
      </c>
      <c r="CS1484">
        <v>0.85799999999999998</v>
      </c>
      <c r="CT1484">
        <v>12477</v>
      </c>
      <c r="CU1484">
        <v>0.83036133271000001</v>
      </c>
      <c r="CV1484">
        <v>11</v>
      </c>
      <c r="CW1484">
        <v>3</v>
      </c>
      <c r="CX1484">
        <v>5</v>
      </c>
      <c r="CY1484">
        <v>347</v>
      </c>
      <c r="CZ1484">
        <v>1331</v>
      </c>
      <c r="DA1484" s="2">
        <v>8770</v>
      </c>
      <c r="DB1484" s="2">
        <v>1195</v>
      </c>
      <c r="DC1484" s="2">
        <v>174.48</v>
      </c>
      <c r="DD1484" s="2">
        <v>329</v>
      </c>
      <c r="DE1484">
        <v>360</v>
      </c>
      <c r="DF1484">
        <v>22</v>
      </c>
      <c r="DG1484">
        <v>46.98</v>
      </c>
      <c r="DH1484">
        <v>13.42</v>
      </c>
      <c r="DI1484" s="2">
        <v>40.270000000000003</v>
      </c>
      <c r="DJ1484">
        <v>0.47</v>
      </c>
      <c r="DK1484">
        <v>0.97127636151290908</v>
      </c>
      <c r="DL1484">
        <v>2.3282887077997671E-3</v>
      </c>
      <c r="DM1484">
        <v>0</v>
      </c>
      <c r="DN1484">
        <v>85.5</v>
      </c>
      <c r="DO1484">
        <v>0.25800000000000001</v>
      </c>
      <c r="DP1484">
        <v>1309.3000000000002</v>
      </c>
      <c r="DQ1484" s="2">
        <v>0</v>
      </c>
      <c r="DR1484" s="2">
        <v>135.85683671999999</v>
      </c>
      <c r="DS1484">
        <v>4.0469502922407921E-4</v>
      </c>
      <c r="DT1484">
        <v>4.2138189235725099</v>
      </c>
      <c r="DU1484">
        <v>1414575.6415881526</v>
      </c>
      <c r="DV1484">
        <v>0</v>
      </c>
    </row>
    <row r="1485" spans="1:126" x14ac:dyDescent="0.15">
      <c r="A1485" t="s">
        <v>2512</v>
      </c>
      <c r="B1485" t="s">
        <v>2562</v>
      </c>
      <c r="C1485">
        <v>29</v>
      </c>
      <c r="D1485">
        <v>75</v>
      </c>
      <c r="E1485" t="s">
        <v>2563</v>
      </c>
      <c r="F1485">
        <v>29075</v>
      </c>
      <c r="G1485" t="s">
        <v>6469</v>
      </c>
      <c r="H1485">
        <v>98</v>
      </c>
      <c r="I1485">
        <v>0.3</v>
      </c>
      <c r="J1485">
        <v>0.2</v>
      </c>
      <c r="K1485">
        <v>0.3</v>
      </c>
      <c r="L1485">
        <v>0.7</v>
      </c>
      <c r="M1485">
        <v>0.5</v>
      </c>
      <c r="N1485">
        <f t="shared" si="94"/>
        <v>9604.9600000000009</v>
      </c>
      <c r="O1485">
        <f t="shared" si="92"/>
        <v>395.03999999999905</v>
      </c>
      <c r="P1485">
        <f t="shared" si="93"/>
        <v>0.47404799999999903</v>
      </c>
      <c r="Q1485" s="4">
        <v>29075</v>
      </c>
      <c r="R1485" s="5">
        <v>40.208126999999998</v>
      </c>
      <c r="S1485" s="5">
        <v>-94.405321000000001</v>
      </c>
      <c r="T1485">
        <v>8</v>
      </c>
      <c r="U1485">
        <v>6.3652318824282197E-2</v>
      </c>
      <c r="V1485">
        <v>6773</v>
      </c>
      <c r="W1485">
        <v>6792</v>
      </c>
      <c r="X1485">
        <v>6785</v>
      </c>
      <c r="Y1485">
        <v>6653</v>
      </c>
      <c r="Z1485">
        <v>3254</v>
      </c>
      <c r="AA1485">
        <v>29061</v>
      </c>
      <c r="AB1485">
        <v>2458.7559999999994</v>
      </c>
      <c r="AC1485">
        <v>41912</v>
      </c>
      <c r="AD1485">
        <v>0</v>
      </c>
      <c r="AE1485">
        <v>0</v>
      </c>
      <c r="AF1485">
        <v>21</v>
      </c>
      <c r="AG1485">
        <v>708</v>
      </c>
      <c r="AH1485">
        <v>2.9661016949152543E-2</v>
      </c>
      <c r="AI1485" s="3">
        <v>253310</v>
      </c>
      <c r="AJ1485" s="3">
        <v>314509.50004427502</v>
      </c>
      <c r="AK1485">
        <v>155</v>
      </c>
      <c r="AL1485">
        <v>314777.59999999998</v>
      </c>
      <c r="AM1485">
        <v>810800</v>
      </c>
      <c r="AN1485">
        <v>59886</v>
      </c>
      <c r="AO1485">
        <v>870686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6</v>
      </c>
      <c r="AV1485">
        <f t="shared" si="95"/>
        <v>6</v>
      </c>
      <c r="AW1485">
        <v>3482</v>
      </c>
      <c r="AX1485">
        <v>0.63</v>
      </c>
      <c r="AY1485">
        <v>209806388.17208701</v>
      </c>
      <c r="AZ1485">
        <v>209806.38817208703</v>
      </c>
      <c r="BA1485">
        <v>30708.9996177719</v>
      </c>
      <c r="BB1485">
        <v>0.32563743933269657</v>
      </c>
      <c r="BC1485">
        <v>1733</v>
      </c>
      <c r="BD1485">
        <v>0</v>
      </c>
      <c r="BE1485">
        <v>1733</v>
      </c>
      <c r="BF1485">
        <v>0.25586889118558986</v>
      </c>
      <c r="BG1485">
        <v>174838</v>
      </c>
      <c r="BH1485">
        <v>25.768312453942521</v>
      </c>
      <c r="BI1485">
        <v>1140</v>
      </c>
      <c r="BJ1485">
        <v>13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2</v>
      </c>
      <c r="BR1485">
        <v>1</v>
      </c>
      <c r="BS1485">
        <v>0</v>
      </c>
      <c r="BT1485">
        <v>6108</v>
      </c>
      <c r="BU1485">
        <v>0.75</v>
      </c>
      <c r="BV1485">
        <v>0.6920328</v>
      </c>
      <c r="BW1485">
        <v>71</v>
      </c>
      <c r="BX1485">
        <v>2.7832349999999999</v>
      </c>
      <c r="BY1485">
        <v>2.3150050000000002</v>
      </c>
      <c r="BZ1485">
        <v>12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6816</v>
      </c>
      <c r="CK1485">
        <v>2.200704225352113</v>
      </c>
      <c r="CL1485">
        <v>0.61962809917355377</v>
      </c>
      <c r="CM1485">
        <v>62</v>
      </c>
      <c r="CN1485">
        <v>1.0980730186132741</v>
      </c>
      <c r="CO1485">
        <v>693</v>
      </c>
      <c r="CP1485">
        <v>0.33552096100000001</v>
      </c>
      <c r="CQ1485">
        <v>0.30134521600000003</v>
      </c>
      <c r="CR1485">
        <v>5682</v>
      </c>
      <c r="CS1485">
        <v>0.85199999999999998</v>
      </c>
      <c r="CT1485">
        <v>5466</v>
      </c>
      <c r="CU1485">
        <v>0.80320968165999995</v>
      </c>
      <c r="CV1485">
        <v>3</v>
      </c>
      <c r="CW1485">
        <v>3</v>
      </c>
      <c r="CX1485">
        <v>3</v>
      </c>
      <c r="CY1485">
        <v>558</v>
      </c>
      <c r="CZ1485">
        <v>1061</v>
      </c>
      <c r="DA1485" s="2">
        <v>4063</v>
      </c>
      <c r="DB1485" s="2">
        <v>410</v>
      </c>
      <c r="DC1485" s="2">
        <v>132.84</v>
      </c>
      <c r="DD1485" s="2">
        <v>170</v>
      </c>
      <c r="DE1485">
        <v>287</v>
      </c>
      <c r="DF1485">
        <v>30</v>
      </c>
      <c r="DH1485">
        <v>44.28</v>
      </c>
      <c r="DI1485" s="2">
        <v>29.52</v>
      </c>
      <c r="DJ1485">
        <v>-1.76</v>
      </c>
      <c r="DK1485">
        <v>0.97320279499427575</v>
      </c>
      <c r="DL1485">
        <v>1.5536723163841809E-2</v>
      </c>
      <c r="DM1485">
        <v>0</v>
      </c>
      <c r="DN1485">
        <v>92.7</v>
      </c>
      <c r="DO1485">
        <v>0.29399999999999998</v>
      </c>
      <c r="DP1485">
        <v>41060.800000000003</v>
      </c>
      <c r="DQ1485" s="2">
        <v>0</v>
      </c>
      <c r="DR1485" s="2">
        <v>359.59640473999997</v>
      </c>
      <c r="DS1485">
        <v>1.1423827571481263E-3</v>
      </c>
      <c r="DT1485">
        <v>3.9224289353676398</v>
      </c>
      <c r="DU1485">
        <v>1234692.7664455806</v>
      </c>
      <c r="DV1485">
        <v>0</v>
      </c>
    </row>
    <row r="1486" spans="1:126" x14ac:dyDescent="0.15">
      <c r="A1486" t="s">
        <v>2512</v>
      </c>
      <c r="B1486" t="s">
        <v>166</v>
      </c>
      <c r="C1486">
        <v>29</v>
      </c>
      <c r="D1486">
        <v>77</v>
      </c>
      <c r="E1486" t="s">
        <v>2564</v>
      </c>
      <c r="F1486">
        <v>29077</v>
      </c>
      <c r="G1486" t="s">
        <v>6470</v>
      </c>
      <c r="H1486">
        <v>89.5</v>
      </c>
      <c r="I1486">
        <v>2.8</v>
      </c>
      <c r="J1486">
        <v>0.6</v>
      </c>
      <c r="K1486">
        <v>1.6</v>
      </c>
      <c r="L1486">
        <v>2.4</v>
      </c>
      <c r="M1486">
        <v>3</v>
      </c>
      <c r="N1486">
        <f t="shared" si="94"/>
        <v>8035.77</v>
      </c>
      <c r="O1486">
        <f t="shared" si="92"/>
        <v>1964.2299999999996</v>
      </c>
      <c r="P1486">
        <f t="shared" si="93"/>
        <v>2.3570760000000002</v>
      </c>
      <c r="Q1486" s="4">
        <v>29077</v>
      </c>
      <c r="R1486" s="5">
        <v>37.258195999999998</v>
      </c>
      <c r="S1486" s="5">
        <v>-93.340641000000005</v>
      </c>
      <c r="T1486">
        <v>2</v>
      </c>
      <c r="U1486">
        <v>1.0782344963388479E-2</v>
      </c>
      <c r="V1486">
        <v>275671</v>
      </c>
      <c r="W1486">
        <v>280657</v>
      </c>
      <c r="X1486">
        <v>283206</v>
      </c>
      <c r="Y1486">
        <v>287250</v>
      </c>
      <c r="Z1486">
        <v>141554</v>
      </c>
      <c r="AA1486">
        <v>29063</v>
      </c>
      <c r="AB1486">
        <v>108393.74099999999</v>
      </c>
      <c r="AC1486">
        <v>41227</v>
      </c>
      <c r="AD1486">
        <v>8</v>
      </c>
      <c r="AE1486">
        <v>2.8247989096276209E-5</v>
      </c>
      <c r="AF1486">
        <v>94</v>
      </c>
      <c r="AG1486">
        <v>1752</v>
      </c>
      <c r="AH1486">
        <v>5.3652968036529677E-2</v>
      </c>
      <c r="AI1486" s="3">
        <v>210600</v>
      </c>
      <c r="AJ1486" s="3">
        <v>432203.79062753002</v>
      </c>
      <c r="AK1486">
        <v>50</v>
      </c>
      <c r="AL1486">
        <v>433817.60000000003</v>
      </c>
      <c r="AM1486">
        <v>826759</v>
      </c>
      <c r="AN1486">
        <v>74302</v>
      </c>
      <c r="AO1486">
        <v>901061</v>
      </c>
      <c r="AP1486">
        <v>30</v>
      </c>
      <c r="AQ1486">
        <v>5</v>
      </c>
      <c r="AR1486">
        <v>35</v>
      </c>
      <c r="AS1486">
        <v>0.1247073830333824</v>
      </c>
      <c r="AT1486">
        <v>36</v>
      </c>
      <c r="AU1486">
        <v>262</v>
      </c>
      <c r="AV1486">
        <f t="shared" si="95"/>
        <v>298</v>
      </c>
      <c r="AW1486">
        <v>281169</v>
      </c>
      <c r="AX1486">
        <v>0.9</v>
      </c>
      <c r="AY1486">
        <v>857961434.68867004</v>
      </c>
      <c r="AZ1486">
        <v>857961.4346886701</v>
      </c>
      <c r="BA1486">
        <v>3568.86494949086</v>
      </c>
      <c r="BB1486">
        <v>2.8020113233555159</v>
      </c>
      <c r="BC1486">
        <v>49481</v>
      </c>
      <c r="BD1486">
        <v>56866</v>
      </c>
      <c r="BE1486">
        <v>-7385</v>
      </c>
      <c r="BF1486">
        <v>-2.6789179855697554E-2</v>
      </c>
      <c r="BG1486">
        <v>6980380</v>
      </c>
      <c r="BH1486">
        <v>24.647712265983067</v>
      </c>
      <c r="BI1486">
        <v>24531</v>
      </c>
      <c r="BJ1486">
        <v>228</v>
      </c>
      <c r="BK1486">
        <v>34</v>
      </c>
      <c r="BL1486">
        <v>10</v>
      </c>
      <c r="BM1486">
        <v>5</v>
      </c>
      <c r="BN1486">
        <v>10</v>
      </c>
      <c r="BO1486">
        <v>23</v>
      </c>
      <c r="BP1486">
        <v>5</v>
      </c>
      <c r="BQ1486">
        <v>29</v>
      </c>
      <c r="BR1486">
        <v>6</v>
      </c>
      <c r="BS1486">
        <v>1</v>
      </c>
      <c r="BT1486">
        <v>269630</v>
      </c>
      <c r="BU1486">
        <v>0.79</v>
      </c>
      <c r="BV1486">
        <v>0.65352030000000005</v>
      </c>
      <c r="BW1486">
        <v>1406</v>
      </c>
      <c r="BX1486">
        <v>1.3017840000000001</v>
      </c>
      <c r="BY1486">
        <v>-3.12336E-2</v>
      </c>
      <c r="BZ1486">
        <v>239</v>
      </c>
      <c r="CA1486">
        <v>24</v>
      </c>
      <c r="CB1486">
        <v>13</v>
      </c>
      <c r="CC1486">
        <v>5</v>
      </c>
      <c r="CD1486">
        <v>8</v>
      </c>
      <c r="CE1486">
        <v>19</v>
      </c>
      <c r="CF1486">
        <v>4</v>
      </c>
      <c r="CG1486">
        <v>37</v>
      </c>
      <c r="CH1486">
        <v>7</v>
      </c>
      <c r="CI1486">
        <v>1</v>
      </c>
      <c r="CJ1486">
        <v>285852</v>
      </c>
      <c r="CK1486">
        <v>1.2488980311489861</v>
      </c>
      <c r="CL1486">
        <v>0.63720506329113924</v>
      </c>
      <c r="CM1486">
        <v>1288</v>
      </c>
      <c r="CN1486">
        <v>-0.4910944323913935</v>
      </c>
      <c r="CO1486">
        <v>43917</v>
      </c>
      <c r="CP1486">
        <v>0.29354850700000001</v>
      </c>
      <c r="CQ1486">
        <v>0.54692249800000003</v>
      </c>
      <c r="CR1486">
        <v>241572</v>
      </c>
      <c r="CS1486">
        <v>0.83400000000000007</v>
      </c>
      <c r="CT1486">
        <v>228807</v>
      </c>
      <c r="CU1486">
        <v>0.83515530803000004</v>
      </c>
      <c r="CV1486">
        <v>871</v>
      </c>
      <c r="CW1486">
        <v>200</v>
      </c>
      <c r="CX1486">
        <v>296</v>
      </c>
      <c r="CY1486">
        <v>786</v>
      </c>
      <c r="CZ1486">
        <v>2750</v>
      </c>
      <c r="DA1486" s="2">
        <v>213021</v>
      </c>
      <c r="DB1486" s="2">
        <v>32200</v>
      </c>
      <c r="DC1486" s="2">
        <v>229.33</v>
      </c>
      <c r="DD1486" s="2">
        <v>25489</v>
      </c>
      <c r="DE1486">
        <v>935</v>
      </c>
      <c r="DF1486">
        <v>62</v>
      </c>
      <c r="DG1486">
        <v>79.260000000000005</v>
      </c>
      <c r="DH1486">
        <v>3.88</v>
      </c>
      <c r="DI1486" s="2">
        <v>11.63</v>
      </c>
      <c r="DJ1486">
        <v>0.62</v>
      </c>
      <c r="DK1486">
        <v>0.96159069325735991</v>
      </c>
      <c r="DL1486">
        <v>1.1415525114155251E-3</v>
      </c>
      <c r="DM1486">
        <v>0</v>
      </c>
      <c r="DN1486">
        <v>109.9</v>
      </c>
      <c r="DO1486">
        <v>0.245</v>
      </c>
      <c r="DP1486">
        <v>2165.86</v>
      </c>
      <c r="DQ1486" s="2">
        <v>0</v>
      </c>
      <c r="DR1486" s="2">
        <v>101.8537269</v>
      </c>
      <c r="DS1486">
        <v>2.3478470508803698E-4</v>
      </c>
      <c r="DT1486">
        <v>3.6310654289066502</v>
      </c>
      <c r="DU1486">
        <v>1575220.0898112538</v>
      </c>
      <c r="DV1486">
        <v>0</v>
      </c>
    </row>
    <row r="1487" spans="1:126" x14ac:dyDescent="0.15">
      <c r="A1487" t="s">
        <v>2512</v>
      </c>
      <c r="B1487" t="s">
        <v>1161</v>
      </c>
      <c r="C1487">
        <v>29</v>
      </c>
      <c r="D1487">
        <v>79</v>
      </c>
      <c r="E1487" t="s">
        <v>2565</v>
      </c>
      <c r="F1487">
        <v>29079</v>
      </c>
      <c r="G1487" t="s">
        <v>6471</v>
      </c>
      <c r="H1487">
        <v>96</v>
      </c>
      <c r="I1487">
        <v>0.6</v>
      </c>
      <c r="J1487">
        <v>0.4</v>
      </c>
      <c r="K1487">
        <v>0.4</v>
      </c>
      <c r="L1487">
        <v>0.9</v>
      </c>
      <c r="M1487">
        <v>1.7</v>
      </c>
      <c r="N1487">
        <f t="shared" si="94"/>
        <v>9220.3799999999992</v>
      </c>
      <c r="O1487">
        <f t="shared" si="92"/>
        <v>779.6200000000008</v>
      </c>
      <c r="P1487">
        <f t="shared" si="93"/>
        <v>0.93554400000000126</v>
      </c>
      <c r="Q1487" s="4">
        <v>29079</v>
      </c>
      <c r="R1487" s="5">
        <v>40.112541</v>
      </c>
      <c r="S1487" s="5">
        <v>-93.565054000000003</v>
      </c>
      <c r="T1487">
        <v>7</v>
      </c>
      <c r="U1487">
        <v>7.9682251512421351E-2</v>
      </c>
      <c r="V1487">
        <v>10256</v>
      </c>
      <c r="W1487">
        <v>10279</v>
      </c>
      <c r="X1487">
        <v>10256</v>
      </c>
      <c r="Y1487">
        <v>10004</v>
      </c>
      <c r="Z1487">
        <v>4715</v>
      </c>
      <c r="AA1487">
        <v>29065</v>
      </c>
      <c r="AB1487">
        <v>3445.0450000000001</v>
      </c>
      <c r="AC1487">
        <v>37656</v>
      </c>
      <c r="AD1487">
        <v>1</v>
      </c>
      <c r="AE1487">
        <v>9.7503900156006244E-5</v>
      </c>
      <c r="AF1487">
        <v>28</v>
      </c>
      <c r="AG1487">
        <v>689</v>
      </c>
      <c r="AH1487">
        <v>4.0638606676342524E-2</v>
      </c>
      <c r="AI1487" s="3">
        <v>203954</v>
      </c>
      <c r="AJ1487" s="3">
        <v>278582.15931980504</v>
      </c>
      <c r="AK1487">
        <v>131</v>
      </c>
      <c r="AL1487">
        <v>280326.40000000002</v>
      </c>
      <c r="AM1487">
        <v>956154</v>
      </c>
      <c r="AN1487">
        <v>46740</v>
      </c>
      <c r="AO1487">
        <v>1002894</v>
      </c>
      <c r="AP1487">
        <v>3</v>
      </c>
      <c r="AQ1487">
        <v>0</v>
      </c>
      <c r="AR1487">
        <v>3</v>
      </c>
      <c r="AS1487">
        <v>0.29185718455102638</v>
      </c>
      <c r="AT1487">
        <v>4</v>
      </c>
      <c r="AU1487">
        <v>6</v>
      </c>
      <c r="AV1487">
        <f t="shared" si="95"/>
        <v>10</v>
      </c>
      <c r="AW1487">
        <v>544</v>
      </c>
      <c r="AX1487">
        <v>6.0000000000000053E-2</v>
      </c>
      <c r="AY1487">
        <v>390063377.85569</v>
      </c>
      <c r="AZ1487">
        <v>390063.37785569002</v>
      </c>
      <c r="BA1487">
        <v>37662.718059049301</v>
      </c>
      <c r="BB1487">
        <v>0.26551455963219517</v>
      </c>
      <c r="BC1487">
        <v>14954</v>
      </c>
      <c r="BD1487">
        <v>4995</v>
      </c>
      <c r="BE1487">
        <v>9959</v>
      </c>
      <c r="BF1487">
        <v>0.97104134165366618</v>
      </c>
      <c r="BG1487">
        <v>201345</v>
      </c>
      <c r="BH1487">
        <v>19.631922776911075</v>
      </c>
      <c r="BI1487">
        <v>1620</v>
      </c>
      <c r="BJ1487">
        <v>17</v>
      </c>
      <c r="BK1487">
        <v>1</v>
      </c>
      <c r="BL1487">
        <v>1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>
        <v>1</v>
      </c>
      <c r="BS1487">
        <v>0</v>
      </c>
      <c r="BT1487">
        <v>10047</v>
      </c>
      <c r="BU1487">
        <v>0.8</v>
      </c>
      <c r="BV1487">
        <v>0.6039755</v>
      </c>
      <c r="BW1487">
        <v>106</v>
      </c>
      <c r="BX1487">
        <v>2.090176</v>
      </c>
      <c r="BY1487">
        <v>1.1196079999999999</v>
      </c>
      <c r="BZ1487">
        <v>15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10209</v>
      </c>
      <c r="CK1487">
        <v>1.8611029483788815</v>
      </c>
      <c r="CL1487">
        <v>0.64675439893538367</v>
      </c>
      <c r="CM1487">
        <v>84</v>
      </c>
      <c r="CN1487">
        <v>0.73770156462822278</v>
      </c>
      <c r="CO1487">
        <v>927</v>
      </c>
      <c r="CP1487">
        <v>0.24653541500000001</v>
      </c>
      <c r="CQ1487">
        <v>0.10923809199999999</v>
      </c>
      <c r="CR1487">
        <v>8487</v>
      </c>
      <c r="CS1487">
        <v>0.84299999999999997</v>
      </c>
      <c r="CT1487">
        <v>8451</v>
      </c>
      <c r="CU1487">
        <v>0.82047101448999993</v>
      </c>
      <c r="CV1487">
        <v>12</v>
      </c>
      <c r="CW1487">
        <v>5</v>
      </c>
      <c r="CX1487">
        <v>3</v>
      </c>
      <c r="CY1487">
        <v>349</v>
      </c>
      <c r="CZ1487">
        <v>1017</v>
      </c>
      <c r="DA1487" s="2">
        <v>5544</v>
      </c>
      <c r="DB1487" s="2">
        <v>570</v>
      </c>
      <c r="DC1487" s="2">
        <v>154.51</v>
      </c>
      <c r="DD1487" s="2">
        <v>431</v>
      </c>
      <c r="DE1487">
        <v>310</v>
      </c>
      <c r="DF1487">
        <v>20</v>
      </c>
      <c r="DG1487">
        <v>28.97</v>
      </c>
      <c r="DH1487">
        <v>9.66</v>
      </c>
      <c r="DI1487" s="2">
        <v>19.309999999999999</v>
      </c>
      <c r="DJ1487">
        <v>-0.56999999999999995</v>
      </c>
      <c r="DK1487">
        <v>0.94193788795512712</v>
      </c>
      <c r="DL1487">
        <v>0</v>
      </c>
      <c r="DM1487">
        <v>0</v>
      </c>
      <c r="DN1487">
        <v>126.2</v>
      </c>
      <c r="DO1487">
        <v>0.46600000000000003</v>
      </c>
      <c r="DP1487">
        <v>29803</v>
      </c>
      <c r="DQ1487" s="2">
        <v>0</v>
      </c>
      <c r="DR1487" s="2">
        <v>78.333510459999999</v>
      </c>
      <c r="DS1487">
        <v>2.7943898571879063E-4</v>
      </c>
      <c r="DT1487">
        <v>3.6289945058770399</v>
      </c>
      <c r="DU1487">
        <v>1017302.9654522896</v>
      </c>
      <c r="DV1487">
        <v>0</v>
      </c>
    </row>
    <row r="1488" spans="1:126" x14ac:dyDescent="0.15">
      <c r="A1488" t="s">
        <v>2512</v>
      </c>
      <c r="B1488" t="s">
        <v>1311</v>
      </c>
      <c r="C1488">
        <v>29</v>
      </c>
      <c r="D1488">
        <v>81</v>
      </c>
      <c r="E1488" t="s">
        <v>2566</v>
      </c>
      <c r="F1488">
        <v>29081</v>
      </c>
      <c r="G1488" t="s">
        <v>6472</v>
      </c>
      <c r="H1488">
        <v>96.7</v>
      </c>
      <c r="I1488">
        <v>0.3</v>
      </c>
      <c r="J1488">
        <v>0.3</v>
      </c>
      <c r="K1488">
        <v>0.2</v>
      </c>
      <c r="L1488">
        <v>0.9</v>
      </c>
      <c r="M1488">
        <v>1.6</v>
      </c>
      <c r="N1488">
        <f t="shared" si="94"/>
        <v>9354.4800000000014</v>
      </c>
      <c r="O1488">
        <f t="shared" si="92"/>
        <v>645.51999999999862</v>
      </c>
      <c r="P1488">
        <f t="shared" si="93"/>
        <v>0.77462399999999865</v>
      </c>
      <c r="Q1488" s="4">
        <v>29081</v>
      </c>
      <c r="R1488" s="5">
        <v>40.345619999999997</v>
      </c>
      <c r="S1488" s="5">
        <v>-93.992581999999999</v>
      </c>
      <c r="T1488">
        <v>7</v>
      </c>
      <c r="U1488">
        <v>6.2507649592647735E-2</v>
      </c>
      <c r="V1488">
        <v>8901</v>
      </c>
      <c r="W1488">
        <v>8795</v>
      </c>
      <c r="X1488">
        <v>8722</v>
      </c>
      <c r="Y1488">
        <v>8622</v>
      </c>
      <c r="Z1488">
        <v>4162</v>
      </c>
      <c r="AA1488">
        <v>29067</v>
      </c>
      <c r="AB1488">
        <v>3162.8560000000002</v>
      </c>
      <c r="AC1488">
        <v>39301</v>
      </c>
      <c r="AD1488">
        <v>1</v>
      </c>
      <c r="AE1488">
        <v>1.1465260261407934E-4</v>
      </c>
      <c r="AF1488">
        <v>29</v>
      </c>
      <c r="AG1488">
        <v>1051</v>
      </c>
      <c r="AH1488">
        <v>2.7592768791627021E-2</v>
      </c>
      <c r="AI1488" s="3">
        <v>400833</v>
      </c>
      <c r="AJ1488" s="3">
        <v>462401.84798058501</v>
      </c>
      <c r="AK1488">
        <v>154</v>
      </c>
      <c r="AL1488">
        <v>464960</v>
      </c>
      <c r="AM1488">
        <v>503257</v>
      </c>
      <c r="AN1488">
        <v>101586</v>
      </c>
      <c r="AO1488">
        <v>604843</v>
      </c>
      <c r="AP1488">
        <v>2</v>
      </c>
      <c r="AQ1488">
        <v>0</v>
      </c>
      <c r="AR1488">
        <v>2</v>
      </c>
      <c r="AS1488">
        <v>0.22740193291642979</v>
      </c>
      <c r="AT1488">
        <v>2</v>
      </c>
      <c r="AU1488">
        <v>3</v>
      </c>
      <c r="AV1488">
        <f t="shared" si="95"/>
        <v>5</v>
      </c>
      <c r="AW1488">
        <v>4471</v>
      </c>
      <c r="AX1488">
        <v>0.57000000000000006</v>
      </c>
      <c r="AY1488">
        <v>57339740.4684579</v>
      </c>
      <c r="AZ1488">
        <v>57339.740468457901</v>
      </c>
      <c r="BA1488">
        <v>6496.8819038911797</v>
      </c>
      <c r="BB1488">
        <v>1.5391999035738508</v>
      </c>
      <c r="BC1488">
        <v>2379</v>
      </c>
      <c r="BD1488">
        <v>0</v>
      </c>
      <c r="BE1488">
        <v>2379</v>
      </c>
      <c r="BF1488">
        <v>0.26727334007414899</v>
      </c>
      <c r="BG1488">
        <v>275170</v>
      </c>
      <c r="BH1488">
        <v>31.548956661316211</v>
      </c>
      <c r="BI1488">
        <v>1353</v>
      </c>
      <c r="BJ1488">
        <v>12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0</v>
      </c>
      <c r="BT1488">
        <v>8769</v>
      </c>
      <c r="BU1488">
        <v>0.66</v>
      </c>
      <c r="BV1488">
        <v>0.57195030000000002</v>
      </c>
      <c r="BW1488">
        <v>88</v>
      </c>
      <c r="BX1488">
        <v>1.7105710000000001</v>
      </c>
      <c r="BY1488">
        <v>0.67295199999999999</v>
      </c>
      <c r="BZ1488">
        <v>10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8634</v>
      </c>
      <c r="CK1488">
        <v>1.5056752374334028</v>
      </c>
      <c r="CL1488">
        <v>0.66183055704818194</v>
      </c>
      <c r="CM1488">
        <v>69</v>
      </c>
      <c r="CN1488">
        <v>0.48897460030912848</v>
      </c>
      <c r="CO1488">
        <v>542</v>
      </c>
      <c r="CP1488">
        <v>0.44817854099999999</v>
      </c>
      <c r="CQ1488">
        <v>-0.118746636</v>
      </c>
      <c r="CR1488">
        <v>7275</v>
      </c>
      <c r="CS1488">
        <v>0.84699999999999998</v>
      </c>
      <c r="CT1488">
        <v>7148</v>
      </c>
      <c r="CU1488">
        <v>0.78569903949000008</v>
      </c>
      <c r="CV1488">
        <v>8</v>
      </c>
      <c r="CW1488">
        <v>3</v>
      </c>
      <c r="CX1488">
        <v>2</v>
      </c>
      <c r="CY1488">
        <v>442</v>
      </c>
      <c r="CZ1488">
        <v>1606</v>
      </c>
      <c r="DA1488" s="2">
        <v>4774</v>
      </c>
      <c r="DB1488" s="2">
        <v>470</v>
      </c>
      <c r="DC1488" s="2">
        <v>171.61</v>
      </c>
      <c r="DD1488" s="2">
        <v>227</v>
      </c>
      <c r="DE1488">
        <v>528</v>
      </c>
      <c r="DF1488">
        <v>29</v>
      </c>
      <c r="DG1488">
        <v>22.88</v>
      </c>
      <c r="DH1488">
        <v>11.44</v>
      </c>
      <c r="DI1488" s="2">
        <v>11.44</v>
      </c>
      <c r="DJ1488">
        <v>-1.19</v>
      </c>
      <c r="DK1488">
        <v>0.92767062592151839</v>
      </c>
      <c r="DL1488">
        <v>1.9029495718363464E-3</v>
      </c>
      <c r="DM1488">
        <v>0</v>
      </c>
      <c r="DN1488">
        <v>111.8</v>
      </c>
      <c r="DO1488">
        <v>0.24100000000000002</v>
      </c>
      <c r="DP1488">
        <v>66267.78</v>
      </c>
      <c r="DQ1488" s="2">
        <v>0</v>
      </c>
      <c r="DR1488" s="2">
        <v>1728.80544702</v>
      </c>
      <c r="DS1488">
        <v>3.7181833766902531E-3</v>
      </c>
      <c r="DT1488">
        <v>3.8586302197643798</v>
      </c>
      <c r="DU1488">
        <v>1794108.7069816461</v>
      </c>
      <c r="DV1488">
        <v>0</v>
      </c>
    </row>
    <row r="1489" spans="1:126" x14ac:dyDescent="0.15">
      <c r="A1489" t="s">
        <v>2512</v>
      </c>
      <c r="B1489" t="s">
        <v>170</v>
      </c>
      <c r="C1489">
        <v>29</v>
      </c>
      <c r="D1489">
        <v>83</v>
      </c>
      <c r="E1489" t="s">
        <v>2567</v>
      </c>
      <c r="F1489">
        <v>29083</v>
      </c>
      <c r="G1489" t="s">
        <v>6473</v>
      </c>
      <c r="H1489">
        <v>95.3</v>
      </c>
      <c r="I1489">
        <v>1</v>
      </c>
      <c r="J1489">
        <v>0.5</v>
      </c>
      <c r="K1489">
        <v>0.2</v>
      </c>
      <c r="L1489">
        <v>1.4</v>
      </c>
      <c r="M1489">
        <v>1.7</v>
      </c>
      <c r="N1489">
        <f t="shared" si="94"/>
        <v>9088.23</v>
      </c>
      <c r="O1489">
        <f t="shared" si="92"/>
        <v>911.77000000000044</v>
      </c>
      <c r="P1489">
        <f t="shared" si="93"/>
        <v>1.094124000000001</v>
      </c>
      <c r="Q1489" s="4">
        <v>29083</v>
      </c>
      <c r="R1489" s="5">
        <v>38.386490999999999</v>
      </c>
      <c r="S1489" s="5">
        <v>-93.792627999999993</v>
      </c>
      <c r="T1489">
        <v>6</v>
      </c>
      <c r="U1489">
        <v>0.1214204763255579</v>
      </c>
      <c r="V1489">
        <v>22234</v>
      </c>
      <c r="W1489">
        <v>22134</v>
      </c>
      <c r="X1489">
        <v>22034</v>
      </c>
      <c r="Y1489">
        <v>21710</v>
      </c>
      <c r="Z1489">
        <v>11209</v>
      </c>
      <c r="AA1489">
        <v>29069</v>
      </c>
      <c r="AB1489">
        <v>8228.6080000000002</v>
      </c>
      <c r="AC1489">
        <v>42181</v>
      </c>
      <c r="AD1489">
        <v>3</v>
      </c>
      <c r="AE1489">
        <v>1.361532177543796E-4</v>
      </c>
      <c r="AF1489">
        <v>19</v>
      </c>
      <c r="AG1489">
        <v>894</v>
      </c>
      <c r="AH1489">
        <v>2.1252796420581657E-2</v>
      </c>
      <c r="AI1489" s="3">
        <v>357573</v>
      </c>
      <c r="AJ1489" s="3">
        <v>446043.26989109005</v>
      </c>
      <c r="AK1489">
        <v>150</v>
      </c>
      <c r="AL1489">
        <v>468870.40000000002</v>
      </c>
      <c r="AM1489">
        <v>603919</v>
      </c>
      <c r="AN1489">
        <v>96071</v>
      </c>
      <c r="AO1489">
        <v>699990</v>
      </c>
      <c r="AP1489">
        <v>5</v>
      </c>
      <c r="AQ1489">
        <v>0</v>
      </c>
      <c r="AR1489">
        <v>5</v>
      </c>
      <c r="AS1489">
        <v>0.22589681033703804</v>
      </c>
      <c r="AT1489">
        <v>4</v>
      </c>
      <c r="AU1489">
        <v>17</v>
      </c>
      <c r="AV1489">
        <f t="shared" si="95"/>
        <v>21</v>
      </c>
      <c r="AW1489">
        <v>9513</v>
      </c>
      <c r="AX1489">
        <v>0.45999999999999996</v>
      </c>
      <c r="AY1489">
        <v>1227123469.8733799</v>
      </c>
      <c r="AZ1489">
        <v>1227123.4698733799</v>
      </c>
      <c r="BA1489">
        <v>55452.957715593402</v>
      </c>
      <c r="BB1489">
        <v>0.18033303203208573</v>
      </c>
      <c r="BC1489">
        <v>3207</v>
      </c>
      <c r="BD1489">
        <v>9800</v>
      </c>
      <c r="BE1489">
        <v>-6593</v>
      </c>
      <c r="BF1489">
        <v>-0.29652784024467033</v>
      </c>
      <c r="BG1489">
        <v>478394</v>
      </c>
      <c r="BH1489">
        <v>21.711627484796225</v>
      </c>
      <c r="BI1489">
        <v>3277</v>
      </c>
      <c r="BJ1489">
        <v>23</v>
      </c>
      <c r="BK1489">
        <v>5</v>
      </c>
      <c r="BL1489">
        <v>2</v>
      </c>
      <c r="BM1489">
        <v>0</v>
      </c>
      <c r="BN1489">
        <v>0</v>
      </c>
      <c r="BO1489">
        <v>0</v>
      </c>
      <c r="BP1489">
        <v>3</v>
      </c>
      <c r="BQ1489">
        <v>4</v>
      </c>
      <c r="BR1489">
        <v>3</v>
      </c>
      <c r="BS1489">
        <v>0</v>
      </c>
      <c r="BT1489">
        <v>22176</v>
      </c>
      <c r="BU1489">
        <v>0.78</v>
      </c>
      <c r="BV1489">
        <v>0.6470861</v>
      </c>
      <c r="BW1489">
        <v>181</v>
      </c>
      <c r="BX1489">
        <v>1.803752</v>
      </c>
      <c r="BY1489">
        <v>0.77532599999999996</v>
      </c>
      <c r="BZ1489">
        <v>26</v>
      </c>
      <c r="CA1489">
        <v>5</v>
      </c>
      <c r="CB1489">
        <v>2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3</v>
      </c>
      <c r="CI1489">
        <v>0</v>
      </c>
      <c r="CJ1489">
        <v>22021</v>
      </c>
      <c r="CK1489">
        <v>1.7256255392579811</v>
      </c>
      <c r="CL1489">
        <v>0.63518855493505677</v>
      </c>
      <c r="CM1489">
        <v>152</v>
      </c>
      <c r="CN1489">
        <v>0.34623924010328461</v>
      </c>
      <c r="CO1489">
        <v>1910</v>
      </c>
      <c r="CP1489">
        <v>-0.55271051800000004</v>
      </c>
      <c r="CQ1489">
        <v>-4.0202104600000003E-2</v>
      </c>
      <c r="CR1489">
        <v>18237</v>
      </c>
      <c r="CS1489">
        <v>0.84200000000000008</v>
      </c>
      <c r="CT1489">
        <v>18565</v>
      </c>
      <c r="CU1489">
        <v>0.82543086332000004</v>
      </c>
      <c r="CV1489">
        <v>44</v>
      </c>
      <c r="CW1489">
        <v>11</v>
      </c>
      <c r="CX1489">
        <v>16</v>
      </c>
      <c r="CY1489">
        <v>529</v>
      </c>
      <c r="CZ1489">
        <v>1329</v>
      </c>
      <c r="DA1489" s="2">
        <v>11768</v>
      </c>
      <c r="DB1489" s="2">
        <v>1570</v>
      </c>
      <c r="DC1489" s="2">
        <v>104.27</v>
      </c>
      <c r="DD1489" s="2">
        <v>859</v>
      </c>
      <c r="DE1489">
        <v>381</v>
      </c>
      <c r="DF1489">
        <v>25</v>
      </c>
      <c r="DG1489">
        <v>31.73</v>
      </c>
      <c r="DH1489">
        <v>9.07</v>
      </c>
      <c r="DI1489" s="2">
        <v>18.13</v>
      </c>
      <c r="DJ1489">
        <v>-0.46</v>
      </c>
      <c r="DK1489">
        <v>0.97246436392009461</v>
      </c>
      <c r="DL1489">
        <v>3.3557046979865771E-3</v>
      </c>
      <c r="DM1489">
        <v>0</v>
      </c>
      <c r="DN1489">
        <v>271.7</v>
      </c>
      <c r="DO1489">
        <v>0.56299999999999994</v>
      </c>
      <c r="DP1489">
        <v>6102.61</v>
      </c>
      <c r="DQ1489" s="2">
        <v>0</v>
      </c>
      <c r="DR1489" s="2">
        <v>2235.24084687</v>
      </c>
      <c r="DS1489">
        <v>4.7672939783520137E-3</v>
      </c>
      <c r="DT1489">
        <v>4.7200104864332504</v>
      </c>
      <c r="DU1489">
        <v>2213073.204778153</v>
      </c>
      <c r="DV1489">
        <v>0</v>
      </c>
    </row>
    <row r="1490" spans="1:126" x14ac:dyDescent="0.15">
      <c r="A1490" t="s">
        <v>2512</v>
      </c>
      <c r="B1490" t="s">
        <v>2568</v>
      </c>
      <c r="C1490">
        <v>29</v>
      </c>
      <c r="D1490">
        <v>85</v>
      </c>
      <c r="E1490" t="s">
        <v>2569</v>
      </c>
      <c r="F1490">
        <v>29085</v>
      </c>
      <c r="G1490" t="s">
        <v>6474</v>
      </c>
      <c r="H1490">
        <v>96.4</v>
      </c>
      <c r="I1490">
        <v>0.2</v>
      </c>
      <c r="J1490">
        <v>0.7</v>
      </c>
      <c r="K1490">
        <v>0.2</v>
      </c>
      <c r="L1490">
        <v>1.6</v>
      </c>
      <c r="M1490">
        <v>0.9</v>
      </c>
      <c r="N1490">
        <f t="shared" si="94"/>
        <v>9296.9000000000015</v>
      </c>
      <c r="O1490">
        <f t="shared" si="92"/>
        <v>703.09999999999854</v>
      </c>
      <c r="P1490">
        <f t="shared" si="93"/>
        <v>0.84371999999999858</v>
      </c>
      <c r="Q1490" s="4">
        <v>29085</v>
      </c>
      <c r="R1490" s="5">
        <v>37.936700000000002</v>
      </c>
      <c r="S1490" s="5">
        <v>-93.322834</v>
      </c>
      <c r="T1490">
        <v>8</v>
      </c>
      <c r="U1490">
        <v>0.17839448121620657</v>
      </c>
      <c r="V1490">
        <v>9554</v>
      </c>
      <c r="W1490">
        <v>9420</v>
      </c>
      <c r="X1490">
        <v>9335</v>
      </c>
      <c r="Y1490">
        <v>9269</v>
      </c>
      <c r="Z1490">
        <v>4271</v>
      </c>
      <c r="AA1490">
        <v>29071</v>
      </c>
      <c r="AB1490">
        <v>2642.0160000000001</v>
      </c>
      <c r="AC1490">
        <v>32122</v>
      </c>
      <c r="AD1490">
        <v>1</v>
      </c>
      <c r="AE1490">
        <v>1.0712372790573112E-4</v>
      </c>
      <c r="AF1490">
        <v>7</v>
      </c>
      <c r="AG1490">
        <v>487</v>
      </c>
      <c r="AH1490">
        <v>1.4373716632443531E-2</v>
      </c>
      <c r="AI1490" s="3">
        <v>181965</v>
      </c>
      <c r="AJ1490" s="3">
        <v>255236.60408092503</v>
      </c>
      <c r="AK1490">
        <v>180</v>
      </c>
      <c r="AL1490">
        <v>263532.79999999999</v>
      </c>
      <c r="AM1490">
        <v>550973</v>
      </c>
      <c r="AN1490">
        <v>24487</v>
      </c>
      <c r="AO1490">
        <v>575460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4</v>
      </c>
      <c r="AV1490">
        <f t="shared" si="95"/>
        <v>4</v>
      </c>
      <c r="AW1490">
        <v>0</v>
      </c>
      <c r="AX1490">
        <v>0</v>
      </c>
      <c r="AY1490">
        <v>547378242.67183101</v>
      </c>
      <c r="AZ1490">
        <v>547378.24267183105</v>
      </c>
      <c r="BA1490">
        <v>61017.061375295998</v>
      </c>
      <c r="BB1490">
        <v>0.16388858746397617</v>
      </c>
      <c r="BC1490">
        <v>1020</v>
      </c>
      <c r="BD1490">
        <v>0</v>
      </c>
      <c r="BE1490">
        <v>1020</v>
      </c>
      <c r="BF1490">
        <v>0.10676156583629894</v>
      </c>
      <c r="BG1490">
        <v>87289</v>
      </c>
      <c r="BH1490">
        <v>9.3507230851633629</v>
      </c>
      <c r="BI1490">
        <v>1773</v>
      </c>
      <c r="BJ1490">
        <v>6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1</v>
      </c>
      <c r="BR1490">
        <v>1</v>
      </c>
      <c r="BS1490">
        <v>0</v>
      </c>
      <c r="BT1490">
        <v>8903</v>
      </c>
      <c r="BU1490">
        <v>0.48</v>
      </c>
      <c r="BV1490">
        <v>0.68935310000000005</v>
      </c>
      <c r="BW1490">
        <v>55</v>
      </c>
      <c r="BX1490">
        <v>1.1232169999999999</v>
      </c>
      <c r="BY1490">
        <v>0.3631414</v>
      </c>
      <c r="BZ1490">
        <v>7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2</v>
      </c>
      <c r="CI1490">
        <v>0</v>
      </c>
      <c r="CJ1490">
        <v>9228</v>
      </c>
      <c r="CK1490">
        <v>1.1920242739488514</v>
      </c>
      <c r="CL1490">
        <v>0.69705093833780163</v>
      </c>
      <c r="CM1490">
        <v>46</v>
      </c>
      <c r="CN1490">
        <v>-0.10387177203098538</v>
      </c>
      <c r="CO1490">
        <v>439</v>
      </c>
      <c r="CP1490">
        <v>0.123043625</v>
      </c>
      <c r="CQ1490">
        <v>-0.31953214460000001</v>
      </c>
      <c r="CR1490">
        <v>7611</v>
      </c>
      <c r="CS1490">
        <v>0.83200000000000007</v>
      </c>
      <c r="CT1490">
        <v>7404</v>
      </c>
      <c r="CU1490">
        <v>0.75370919880999987</v>
      </c>
      <c r="CV1490">
        <v>4</v>
      </c>
      <c r="CW1490">
        <v>2</v>
      </c>
      <c r="CX1490">
        <v>1</v>
      </c>
      <c r="CY1490">
        <v>316</v>
      </c>
      <c r="CZ1490">
        <v>762</v>
      </c>
      <c r="DA1490" s="2">
        <v>2763</v>
      </c>
      <c r="DB1490" s="2">
        <v>545</v>
      </c>
      <c r="DC1490" s="2">
        <v>42.99</v>
      </c>
      <c r="DD1490" s="2">
        <v>308</v>
      </c>
      <c r="DE1490">
        <v>273</v>
      </c>
      <c r="DF1490">
        <v>13</v>
      </c>
      <c r="DG1490">
        <v>32.24</v>
      </c>
      <c r="DH1490">
        <v>10.75</v>
      </c>
      <c r="DI1490" s="2">
        <v>21.49</v>
      </c>
      <c r="DJ1490">
        <v>1.22</v>
      </c>
      <c r="DK1490">
        <v>0.97829252878300776</v>
      </c>
      <c r="DL1490">
        <v>8.2135523613963042E-3</v>
      </c>
      <c r="DM1490">
        <v>0</v>
      </c>
      <c r="DN1490">
        <v>87.8</v>
      </c>
      <c r="DO1490">
        <v>0.33899999999999997</v>
      </c>
      <c r="DP1490">
        <v>216.2</v>
      </c>
      <c r="DQ1490" s="2">
        <v>0</v>
      </c>
      <c r="DR1490" s="2">
        <v>418.71451872</v>
      </c>
      <c r="DS1490">
        <v>1.596139987749153E-3</v>
      </c>
      <c r="DT1490">
        <v>4.2629001463309599</v>
      </c>
      <c r="DU1490">
        <v>1123414.0116830075</v>
      </c>
      <c r="DV1490">
        <v>0</v>
      </c>
    </row>
    <row r="1491" spans="1:126" x14ac:dyDescent="0.15">
      <c r="A1491" t="s">
        <v>2512</v>
      </c>
      <c r="B1491" t="s">
        <v>2570</v>
      </c>
      <c r="C1491">
        <v>29</v>
      </c>
      <c r="D1491">
        <v>87</v>
      </c>
      <c r="E1491" t="s">
        <v>2571</v>
      </c>
      <c r="F1491">
        <v>29087</v>
      </c>
      <c r="G1491" t="s">
        <v>6475</v>
      </c>
      <c r="H1491">
        <v>97.2</v>
      </c>
      <c r="I1491">
        <v>0.1</v>
      </c>
      <c r="J1491">
        <v>1</v>
      </c>
      <c r="K1491">
        <v>0.3</v>
      </c>
      <c r="L1491">
        <v>0.6</v>
      </c>
      <c r="M1491">
        <v>0.8</v>
      </c>
      <c r="N1491">
        <f t="shared" si="94"/>
        <v>9449.94</v>
      </c>
      <c r="O1491">
        <f t="shared" si="92"/>
        <v>550.05999999999949</v>
      </c>
      <c r="P1491">
        <f t="shared" si="93"/>
        <v>0.66007199999999966</v>
      </c>
      <c r="Q1491" s="4">
        <v>29087</v>
      </c>
      <c r="R1491" s="5">
        <v>40.095723999999997</v>
      </c>
      <c r="S1491" s="5">
        <v>-95.219071999999997</v>
      </c>
      <c r="T1491">
        <v>8</v>
      </c>
      <c r="U1491">
        <v>9.6755976480016992E-2</v>
      </c>
      <c r="V1491">
        <v>4840</v>
      </c>
      <c r="W1491">
        <v>4695</v>
      </c>
      <c r="X1491">
        <v>4615</v>
      </c>
      <c r="Y1491">
        <v>4483</v>
      </c>
      <c r="Z1491">
        <v>2369</v>
      </c>
      <c r="AA1491">
        <v>29073</v>
      </c>
      <c r="AB1491">
        <v>1910.2249999999997</v>
      </c>
      <c r="AC1491">
        <v>42500</v>
      </c>
      <c r="AD1491">
        <v>0</v>
      </c>
      <c r="AE1491">
        <v>0</v>
      </c>
      <c r="AF1491">
        <v>8</v>
      </c>
      <c r="AG1491">
        <v>408</v>
      </c>
      <c r="AH1491">
        <v>1.9607843137254902E-2</v>
      </c>
      <c r="AI1491" s="3">
        <v>200337</v>
      </c>
      <c r="AJ1491" s="3">
        <v>296123.11951379001</v>
      </c>
      <c r="AK1491">
        <v>191</v>
      </c>
      <c r="AL1491">
        <v>300217.59999999998</v>
      </c>
      <c r="AM1491">
        <v>354703</v>
      </c>
      <c r="AN1491">
        <v>83566</v>
      </c>
      <c r="AO1491">
        <v>438269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5</v>
      </c>
      <c r="AV1491">
        <f t="shared" si="95"/>
        <v>6</v>
      </c>
      <c r="AW1491">
        <v>0</v>
      </c>
      <c r="AX1491">
        <v>0</v>
      </c>
      <c r="AY1491">
        <v>29283844.579006098</v>
      </c>
      <c r="AZ1491">
        <v>29283.844579006098</v>
      </c>
      <c r="BA1491">
        <v>5559.3916103593201</v>
      </c>
      <c r="BB1491">
        <v>1.7987579758486685</v>
      </c>
      <c r="BC1491">
        <v>1034</v>
      </c>
      <c r="BD1491">
        <v>0</v>
      </c>
      <c r="BE1491">
        <v>1034</v>
      </c>
      <c r="BF1491">
        <v>0.21363636363636362</v>
      </c>
      <c r="BG1491">
        <v>125110</v>
      </c>
      <c r="BH1491">
        <v>27.109425785482124</v>
      </c>
      <c r="BI1491">
        <v>782</v>
      </c>
      <c r="BJ1491">
        <v>9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2</v>
      </c>
      <c r="BR1491">
        <v>1</v>
      </c>
      <c r="BS1491">
        <v>0</v>
      </c>
      <c r="BT1491">
        <v>4868</v>
      </c>
      <c r="BU1491">
        <v>0.63</v>
      </c>
      <c r="BV1491">
        <v>0.67547460000000004</v>
      </c>
      <c r="BW1491">
        <v>61</v>
      </c>
      <c r="BX1491">
        <v>2.4650780000000001</v>
      </c>
      <c r="BY1491">
        <v>2.1915900000000001</v>
      </c>
      <c r="BZ1491">
        <v>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0</v>
      </c>
      <c r="CJ1491">
        <v>4520</v>
      </c>
      <c r="CK1491">
        <v>2.4336283185840708</v>
      </c>
      <c r="CL1491">
        <v>0.64579256360078274</v>
      </c>
      <c r="CM1491">
        <v>43</v>
      </c>
      <c r="CN1491">
        <v>1.5298121527012474</v>
      </c>
      <c r="CO1491">
        <v>495</v>
      </c>
      <c r="CP1491">
        <v>0.27094302999999997</v>
      </c>
      <c r="CQ1491">
        <v>0.44574342700000003</v>
      </c>
      <c r="CR1491">
        <v>3814</v>
      </c>
      <c r="CS1491">
        <v>0.85599999999999998</v>
      </c>
      <c r="CT1491">
        <v>3983</v>
      </c>
      <c r="CU1491">
        <v>0.83230054222000005</v>
      </c>
      <c r="CV1491">
        <v>2</v>
      </c>
      <c r="CW1491">
        <v>1</v>
      </c>
      <c r="CX1491">
        <v>2</v>
      </c>
      <c r="CY1491">
        <v>252</v>
      </c>
      <c r="CZ1491">
        <v>612</v>
      </c>
      <c r="DA1491" s="2">
        <v>2514</v>
      </c>
      <c r="DB1491" s="2">
        <v>370</v>
      </c>
      <c r="DC1491" s="2">
        <v>218.91</v>
      </c>
      <c r="DD1491" s="2">
        <v>143</v>
      </c>
      <c r="DE1491">
        <v>114</v>
      </c>
      <c r="DF1491">
        <v>7</v>
      </c>
      <c r="DH1491">
        <v>43.78</v>
      </c>
      <c r="DI1491" s="2">
        <v>43.78</v>
      </c>
      <c r="DJ1491">
        <v>-0.15</v>
      </c>
      <c r="DK1491">
        <v>0.92822094770312025</v>
      </c>
      <c r="DL1491">
        <v>0</v>
      </c>
      <c r="DM1491">
        <v>0</v>
      </c>
      <c r="DN1491">
        <v>184.4</v>
      </c>
      <c r="DO1491">
        <v>0.60699999999999998</v>
      </c>
      <c r="DP1491">
        <v>8808.61</v>
      </c>
      <c r="DQ1491" s="2">
        <v>0</v>
      </c>
      <c r="DR1491" s="2">
        <v>3363.7077323699996</v>
      </c>
      <c r="DS1491">
        <v>1.1204242261132591E-2</v>
      </c>
      <c r="DT1491">
        <v>2.3142130212841998</v>
      </c>
      <c r="DU1491">
        <v>694767.47913869133</v>
      </c>
      <c r="DV1491">
        <v>1</v>
      </c>
    </row>
    <row r="1492" spans="1:126" x14ac:dyDescent="0.15">
      <c r="A1492" t="s">
        <v>2512</v>
      </c>
      <c r="B1492" t="s">
        <v>323</v>
      </c>
      <c r="C1492">
        <v>29</v>
      </c>
      <c r="D1492">
        <v>89</v>
      </c>
      <c r="E1492" t="s">
        <v>2572</v>
      </c>
      <c r="F1492">
        <v>29089</v>
      </c>
      <c r="G1492" t="s">
        <v>6476</v>
      </c>
      <c r="H1492">
        <v>91.1</v>
      </c>
      <c r="I1492">
        <v>5.2</v>
      </c>
      <c r="J1492">
        <v>0.4</v>
      </c>
      <c r="K1492">
        <v>0.2</v>
      </c>
      <c r="L1492">
        <v>1.8</v>
      </c>
      <c r="M1492">
        <v>1.2</v>
      </c>
      <c r="N1492">
        <f t="shared" si="94"/>
        <v>8331.130000000001</v>
      </c>
      <c r="O1492">
        <f t="shared" si="92"/>
        <v>1668.869999999999</v>
      </c>
      <c r="P1492">
        <f t="shared" si="93"/>
        <v>2.0026439999999996</v>
      </c>
      <c r="Q1492" s="4">
        <v>29089</v>
      </c>
      <c r="R1492" s="5">
        <v>39.143365000000003</v>
      </c>
      <c r="S1492" s="5">
        <v>-92.695926</v>
      </c>
      <c r="T1492">
        <v>6</v>
      </c>
      <c r="U1492">
        <v>0.10831340615535763</v>
      </c>
      <c r="V1492">
        <v>10160</v>
      </c>
      <c r="W1492">
        <v>10183</v>
      </c>
      <c r="X1492">
        <v>10182</v>
      </c>
      <c r="Y1492">
        <v>10139</v>
      </c>
      <c r="Z1492">
        <v>4951</v>
      </c>
      <c r="AA1492">
        <v>29075</v>
      </c>
      <c r="AB1492">
        <v>3800.1550000000002</v>
      </c>
      <c r="AC1492">
        <v>44820</v>
      </c>
      <c r="AD1492">
        <v>1</v>
      </c>
      <c r="AE1492">
        <v>9.8212531919072876E-5</v>
      </c>
      <c r="AF1492">
        <v>28</v>
      </c>
      <c r="AG1492">
        <v>765</v>
      </c>
      <c r="AH1492">
        <v>3.6601307189542485E-2</v>
      </c>
      <c r="AI1492" s="3">
        <v>243420</v>
      </c>
      <c r="AJ1492" s="3">
        <v>296820.68136117503</v>
      </c>
      <c r="AK1492">
        <v>154</v>
      </c>
      <c r="AL1492">
        <v>301171.20000000001</v>
      </c>
      <c r="AM1492">
        <v>599994</v>
      </c>
      <c r="AN1492">
        <v>74468</v>
      </c>
      <c r="AO1492">
        <v>674462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10</v>
      </c>
      <c r="AV1492">
        <f t="shared" si="95"/>
        <v>11</v>
      </c>
      <c r="AW1492">
        <v>0</v>
      </c>
      <c r="AX1492">
        <v>0</v>
      </c>
      <c r="AY1492">
        <v>223737719.32567501</v>
      </c>
      <c r="AZ1492">
        <v>223737.71932567502</v>
      </c>
      <c r="BA1492">
        <v>22055.638100263601</v>
      </c>
      <c r="BB1492">
        <v>0.45339880689647716</v>
      </c>
      <c r="BC1492">
        <v>940</v>
      </c>
      <c r="BD1492">
        <v>0</v>
      </c>
      <c r="BE1492">
        <v>940</v>
      </c>
      <c r="BF1492">
        <v>9.2519685039370081E-2</v>
      </c>
      <c r="BG1492">
        <v>237188</v>
      </c>
      <c r="BH1492">
        <v>23.294834020821057</v>
      </c>
      <c r="BI1492">
        <v>1288</v>
      </c>
      <c r="BJ1492">
        <v>10</v>
      </c>
      <c r="BK1492">
        <v>1</v>
      </c>
      <c r="BL1492">
        <v>1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9857</v>
      </c>
      <c r="BU1492">
        <v>0.66</v>
      </c>
      <c r="BV1492">
        <v>0.62283520000000003</v>
      </c>
      <c r="BW1492">
        <v>97</v>
      </c>
      <c r="BX1492">
        <v>1.3188599999999999</v>
      </c>
      <c r="BY1492">
        <v>0.59289040000000004</v>
      </c>
      <c r="BZ1492">
        <v>10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10141</v>
      </c>
      <c r="CK1492">
        <v>1.1833152549058279</v>
      </c>
      <c r="CL1492">
        <v>0.61716966776566062</v>
      </c>
      <c r="CM1492">
        <v>86</v>
      </c>
      <c r="CN1492">
        <v>9.9632107866455377E-2</v>
      </c>
      <c r="CO1492">
        <v>1226</v>
      </c>
      <c r="CP1492">
        <v>0.88046770600000002</v>
      </c>
      <c r="CQ1492">
        <v>0.31710421999999999</v>
      </c>
      <c r="CR1492">
        <v>8589</v>
      </c>
      <c r="CS1492">
        <v>0.84799999999999998</v>
      </c>
      <c r="CT1492">
        <v>8402</v>
      </c>
      <c r="CU1492">
        <v>0.83159752868000003</v>
      </c>
      <c r="CV1492">
        <v>4</v>
      </c>
      <c r="CW1492">
        <v>3</v>
      </c>
      <c r="CX1492">
        <v>4</v>
      </c>
      <c r="CY1492">
        <v>376</v>
      </c>
      <c r="CZ1492">
        <v>1137</v>
      </c>
      <c r="DA1492" s="2">
        <v>4813</v>
      </c>
      <c r="DB1492" s="2">
        <v>705</v>
      </c>
      <c r="DC1492" s="2">
        <v>97.49</v>
      </c>
      <c r="DD1492" s="2">
        <v>845</v>
      </c>
      <c r="DE1492">
        <v>312</v>
      </c>
      <c r="DF1492">
        <v>21</v>
      </c>
      <c r="DG1492">
        <v>19.5</v>
      </c>
      <c r="DH1492">
        <v>19.5</v>
      </c>
      <c r="DI1492" s="2">
        <v>68.25</v>
      </c>
      <c r="DJ1492">
        <v>0.28999999999999998</v>
      </c>
      <c r="DK1492">
        <v>0.90673321830580889</v>
      </c>
      <c r="DL1492">
        <v>1.30718954248366E-3</v>
      </c>
      <c r="DM1492">
        <v>0</v>
      </c>
      <c r="DN1492">
        <v>120.9</v>
      </c>
      <c r="DO1492">
        <v>0.39899999999999997</v>
      </c>
      <c r="DP1492">
        <v>10621.54</v>
      </c>
      <c r="DQ1492" s="2">
        <v>0</v>
      </c>
      <c r="DR1492" s="2">
        <v>7520.4611302900012</v>
      </c>
      <c r="DS1492">
        <v>2.497602564719946E-2</v>
      </c>
      <c r="DT1492">
        <v>3.7558078892396898</v>
      </c>
      <c r="DU1492">
        <v>1131141.1689717844</v>
      </c>
      <c r="DV1492">
        <v>0</v>
      </c>
    </row>
    <row r="1493" spans="1:126" x14ac:dyDescent="0.15">
      <c r="A1493" t="s">
        <v>2512</v>
      </c>
      <c r="B1493" t="s">
        <v>2573</v>
      </c>
      <c r="C1493">
        <v>29</v>
      </c>
      <c r="D1493">
        <v>91</v>
      </c>
      <c r="E1493" t="s">
        <v>2574</v>
      </c>
      <c r="F1493">
        <v>29091</v>
      </c>
      <c r="G1493" t="s">
        <v>6477</v>
      </c>
      <c r="H1493">
        <v>95.3</v>
      </c>
      <c r="I1493">
        <v>0.4</v>
      </c>
      <c r="J1493">
        <v>0.6</v>
      </c>
      <c r="K1493">
        <v>0.5</v>
      </c>
      <c r="L1493">
        <v>1.5</v>
      </c>
      <c r="M1493">
        <v>1.7</v>
      </c>
      <c r="N1493">
        <f t="shared" si="94"/>
        <v>9088</v>
      </c>
      <c r="O1493">
        <f t="shared" si="92"/>
        <v>912</v>
      </c>
      <c r="P1493">
        <f t="shared" si="93"/>
        <v>1.0944000000000005</v>
      </c>
      <c r="Q1493" s="4">
        <v>29091</v>
      </c>
      <c r="R1493" s="5">
        <v>36.774369</v>
      </c>
      <c r="S1493" s="5">
        <v>-91.887367999999995</v>
      </c>
      <c r="T1493">
        <v>7</v>
      </c>
      <c r="U1493">
        <v>6.2939913106259793E-2</v>
      </c>
      <c r="V1493">
        <v>40330</v>
      </c>
      <c r="W1493">
        <v>40469</v>
      </c>
      <c r="X1493">
        <v>40326</v>
      </c>
      <c r="Y1493">
        <v>40073</v>
      </c>
      <c r="Z1493">
        <v>19837</v>
      </c>
      <c r="AA1493">
        <v>29077</v>
      </c>
      <c r="AB1493">
        <v>14105.119999999999</v>
      </c>
      <c r="AC1493">
        <v>32784</v>
      </c>
      <c r="AD1493">
        <v>4</v>
      </c>
      <c r="AE1493">
        <v>9.9191588553290677E-5</v>
      </c>
      <c r="AF1493">
        <v>45</v>
      </c>
      <c r="AG1493">
        <v>1535</v>
      </c>
      <c r="AH1493">
        <v>2.9315960912052116E-2</v>
      </c>
      <c r="AI1493" s="3">
        <v>353742</v>
      </c>
      <c r="AJ1493" s="3">
        <v>593438.05337702506</v>
      </c>
      <c r="AK1493">
        <v>119</v>
      </c>
      <c r="AL1493">
        <v>594169.59999999998</v>
      </c>
      <c r="AM1493">
        <v>1668331</v>
      </c>
      <c r="AN1493">
        <v>79084</v>
      </c>
      <c r="AO1493">
        <v>1747415</v>
      </c>
      <c r="AP1493">
        <v>3</v>
      </c>
      <c r="AQ1493">
        <v>0</v>
      </c>
      <c r="AR1493">
        <v>3</v>
      </c>
      <c r="AS1493">
        <v>7.4130816180286149E-2</v>
      </c>
      <c r="AT1493">
        <v>4</v>
      </c>
      <c r="AU1493">
        <v>62</v>
      </c>
      <c r="AV1493">
        <f t="shared" si="95"/>
        <v>66</v>
      </c>
      <c r="AW1493">
        <v>15059</v>
      </c>
      <c r="AX1493">
        <v>0.36</v>
      </c>
      <c r="AY1493">
        <v>4023894213.6465502</v>
      </c>
      <c r="AZ1493">
        <v>4023894.2136465502</v>
      </c>
      <c r="BA1493">
        <v>108228.203155008</v>
      </c>
      <c r="BB1493">
        <v>9.2397357698692173E-2</v>
      </c>
      <c r="BC1493">
        <v>1490</v>
      </c>
      <c r="BD1493">
        <v>265</v>
      </c>
      <c r="BE1493">
        <v>1225</v>
      </c>
      <c r="BF1493">
        <v>3.0374411108356064E-2</v>
      </c>
      <c r="BG1493">
        <v>803855</v>
      </c>
      <c r="BH1493">
        <v>19.933913604126371</v>
      </c>
      <c r="BI1493">
        <v>5080</v>
      </c>
      <c r="BJ1493">
        <v>32</v>
      </c>
      <c r="BK1493">
        <v>5</v>
      </c>
      <c r="BL1493">
        <v>2</v>
      </c>
      <c r="BM1493">
        <v>0</v>
      </c>
      <c r="BN1493">
        <v>0</v>
      </c>
      <c r="BO1493">
        <v>1</v>
      </c>
      <c r="BP1493">
        <v>2</v>
      </c>
      <c r="BQ1493">
        <v>3</v>
      </c>
      <c r="BR1493">
        <v>1</v>
      </c>
      <c r="BS1493">
        <v>0</v>
      </c>
      <c r="BT1493">
        <v>38921</v>
      </c>
      <c r="BU1493">
        <v>0.75</v>
      </c>
      <c r="BV1493">
        <v>0.576102</v>
      </c>
      <c r="BW1493">
        <v>216</v>
      </c>
      <c r="BX1493">
        <v>1.181881</v>
      </c>
      <c r="BY1493">
        <v>-0.44700390000000001</v>
      </c>
      <c r="BZ1493">
        <v>41</v>
      </c>
      <c r="CA1493">
        <v>3</v>
      </c>
      <c r="CB1493">
        <v>3</v>
      </c>
      <c r="CC1493">
        <v>0</v>
      </c>
      <c r="CD1493">
        <v>0</v>
      </c>
      <c r="CE1493">
        <v>1</v>
      </c>
      <c r="CF1493">
        <v>1</v>
      </c>
      <c r="CG1493">
        <v>6</v>
      </c>
      <c r="CH1493">
        <v>1</v>
      </c>
      <c r="CI1493">
        <v>0</v>
      </c>
      <c r="CJ1493">
        <v>40116</v>
      </c>
      <c r="CK1493">
        <v>1.395951739954133</v>
      </c>
      <c r="CL1493">
        <v>0.60990261557404579</v>
      </c>
      <c r="CM1493">
        <v>188</v>
      </c>
      <c r="CN1493">
        <v>-0.42679285922935495</v>
      </c>
      <c r="CO1493">
        <v>3265</v>
      </c>
      <c r="CP1493">
        <v>-0.4655021473</v>
      </c>
      <c r="CQ1493">
        <v>-0.1053937729</v>
      </c>
      <c r="CR1493">
        <v>33047</v>
      </c>
      <c r="CS1493">
        <v>0.82499999999999996</v>
      </c>
      <c r="CT1493">
        <v>33111</v>
      </c>
      <c r="CU1493">
        <v>0.80141071973</v>
      </c>
      <c r="CV1493">
        <v>80</v>
      </c>
      <c r="CW1493">
        <v>16</v>
      </c>
      <c r="CX1493">
        <v>36</v>
      </c>
      <c r="CY1493">
        <v>714</v>
      </c>
      <c r="CZ1493">
        <v>2434</v>
      </c>
      <c r="DA1493" s="2">
        <v>21988</v>
      </c>
      <c r="DB1493" s="2">
        <v>2645</v>
      </c>
      <c r="DC1493" s="2">
        <v>123.78</v>
      </c>
      <c r="DD1493" s="2">
        <v>1613</v>
      </c>
      <c r="DE1493">
        <v>877</v>
      </c>
      <c r="DF1493">
        <v>52</v>
      </c>
      <c r="DG1493">
        <v>24.76</v>
      </c>
      <c r="DH1493">
        <v>7.43</v>
      </c>
      <c r="DI1493" s="2">
        <v>2.48</v>
      </c>
      <c r="DJ1493">
        <v>0.31</v>
      </c>
      <c r="DK1493">
        <v>0.95863934732092881</v>
      </c>
      <c r="DL1493">
        <v>1.3029315960912053E-3</v>
      </c>
      <c r="DM1493">
        <v>0</v>
      </c>
      <c r="DN1493">
        <v>47.2</v>
      </c>
      <c r="DO1493">
        <v>0.08</v>
      </c>
      <c r="DP1493">
        <v>156.88</v>
      </c>
      <c r="DQ1493" s="2">
        <v>50932</v>
      </c>
      <c r="DR1493" s="2">
        <v>0</v>
      </c>
      <c r="DS1493">
        <v>0</v>
      </c>
      <c r="DT1493">
        <v>2.3784893269652798</v>
      </c>
      <c r="DU1493">
        <v>1413226.0520072295</v>
      </c>
      <c r="DV1493">
        <v>0</v>
      </c>
    </row>
    <row r="1494" spans="1:126" x14ac:dyDescent="0.15">
      <c r="A1494" t="s">
        <v>2512</v>
      </c>
      <c r="B1494" t="s">
        <v>2162</v>
      </c>
      <c r="C1494">
        <v>29</v>
      </c>
      <c r="D1494">
        <v>93</v>
      </c>
      <c r="E1494" t="s">
        <v>2575</v>
      </c>
      <c r="F1494">
        <v>29093</v>
      </c>
      <c r="G1494" t="s">
        <v>6478</v>
      </c>
      <c r="H1494">
        <v>95.6</v>
      </c>
      <c r="I1494">
        <v>1.2</v>
      </c>
      <c r="J1494">
        <v>0.5</v>
      </c>
      <c r="K1494">
        <v>0.1</v>
      </c>
      <c r="L1494">
        <v>1.3</v>
      </c>
      <c r="M1494">
        <v>1.3</v>
      </c>
      <c r="N1494">
        <f t="shared" si="94"/>
        <v>9144.44</v>
      </c>
      <c r="O1494">
        <f t="shared" si="92"/>
        <v>855.55999999999949</v>
      </c>
      <c r="P1494">
        <f t="shared" si="93"/>
        <v>1.0266719999999998</v>
      </c>
      <c r="Q1494" s="4">
        <v>29093</v>
      </c>
      <c r="R1494" s="5">
        <v>37.594363999999999</v>
      </c>
      <c r="S1494" s="5">
        <v>-90.984682000000006</v>
      </c>
      <c r="T1494">
        <v>7</v>
      </c>
      <c r="U1494">
        <v>8.6736382021611672E-2</v>
      </c>
      <c r="V1494">
        <v>10563</v>
      </c>
      <c r="W1494">
        <v>10424</v>
      </c>
      <c r="X1494">
        <v>10322</v>
      </c>
      <c r="Y1494">
        <v>10211</v>
      </c>
      <c r="Z1494">
        <v>5383</v>
      </c>
      <c r="AA1494">
        <v>29079</v>
      </c>
      <c r="AB1494">
        <v>3409.23</v>
      </c>
      <c r="AC1494">
        <v>36239</v>
      </c>
      <c r="AD1494">
        <v>1</v>
      </c>
      <c r="AE1494">
        <v>9.6880449525285791E-5</v>
      </c>
      <c r="AF1494">
        <v>13</v>
      </c>
      <c r="AG1494">
        <v>273</v>
      </c>
      <c r="AH1494">
        <v>4.7619047619047616E-2</v>
      </c>
      <c r="AI1494" s="3">
        <v>70507</v>
      </c>
      <c r="AJ1494" s="3">
        <v>352168.53679402504</v>
      </c>
      <c r="AK1494">
        <v>149</v>
      </c>
      <c r="AL1494">
        <v>353337.60000000003</v>
      </c>
      <c r="AM1494">
        <v>639884</v>
      </c>
      <c r="AN1494">
        <v>12056</v>
      </c>
      <c r="AO1494">
        <v>651940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15</v>
      </c>
      <c r="AV1494">
        <f t="shared" si="95"/>
        <v>15</v>
      </c>
      <c r="AW1494">
        <v>5527</v>
      </c>
      <c r="AX1494">
        <v>0.56000000000000005</v>
      </c>
      <c r="AY1494">
        <v>611519456.683532</v>
      </c>
      <c r="AZ1494">
        <v>611519.45668353199</v>
      </c>
      <c r="BA1494">
        <v>57883.3339962522</v>
      </c>
      <c r="BB1494">
        <v>0.17276129948989247</v>
      </c>
      <c r="BC1494">
        <v>867</v>
      </c>
      <c r="BD1494">
        <v>0</v>
      </c>
      <c r="BE1494">
        <v>867</v>
      </c>
      <c r="BF1494">
        <v>8.2078954842374319E-2</v>
      </c>
      <c r="BG1494">
        <v>136779</v>
      </c>
      <c r="BH1494">
        <v>13.251211005619066</v>
      </c>
      <c r="BI1494">
        <v>1415</v>
      </c>
      <c r="BJ1494">
        <v>13</v>
      </c>
      <c r="BK1494">
        <v>3</v>
      </c>
      <c r="BL1494">
        <v>0</v>
      </c>
      <c r="BM1494">
        <v>0</v>
      </c>
      <c r="BN1494">
        <v>0</v>
      </c>
      <c r="BO1494">
        <v>1</v>
      </c>
      <c r="BP1494">
        <v>1</v>
      </c>
      <c r="BQ1494">
        <v>1</v>
      </c>
      <c r="BR1494">
        <v>2</v>
      </c>
      <c r="BS1494">
        <v>0</v>
      </c>
      <c r="BT1494">
        <v>9943</v>
      </c>
      <c r="BU1494">
        <v>0.54</v>
      </c>
      <c r="BV1494">
        <v>0.58270630000000001</v>
      </c>
      <c r="BW1494">
        <v>77</v>
      </c>
      <c r="BX1494">
        <v>2.1120390000000002</v>
      </c>
      <c r="BY1494">
        <v>0.79378409999999999</v>
      </c>
      <c r="BZ1494">
        <v>11</v>
      </c>
      <c r="CA1494">
        <v>3</v>
      </c>
      <c r="CB1494">
        <v>1</v>
      </c>
      <c r="CC1494">
        <v>0</v>
      </c>
      <c r="CD1494">
        <v>0</v>
      </c>
      <c r="CE1494">
        <v>1</v>
      </c>
      <c r="CF1494">
        <v>1</v>
      </c>
      <c r="CG1494">
        <v>2</v>
      </c>
      <c r="CH1494">
        <v>1</v>
      </c>
      <c r="CI1494">
        <v>0</v>
      </c>
      <c r="CJ1494">
        <v>10240</v>
      </c>
      <c r="CK1494">
        <v>1.953125</v>
      </c>
      <c r="CL1494">
        <v>0.57299218194740587</v>
      </c>
      <c r="CM1494">
        <v>64</v>
      </c>
      <c r="CN1494">
        <v>0.26568562097721432</v>
      </c>
      <c r="CO1494">
        <v>636</v>
      </c>
      <c r="CP1494">
        <v>-0.82700869919999997</v>
      </c>
      <c r="CQ1494">
        <v>-0.3250580246</v>
      </c>
      <c r="CR1494">
        <v>8205</v>
      </c>
      <c r="CS1494">
        <v>0.81499999999999995</v>
      </c>
      <c r="CT1494">
        <v>8746</v>
      </c>
      <c r="CU1494">
        <v>0.79793608522000004</v>
      </c>
      <c r="CV1494">
        <v>10</v>
      </c>
      <c r="CW1494">
        <v>1</v>
      </c>
      <c r="CY1494">
        <v>102</v>
      </c>
      <c r="CZ1494">
        <v>430</v>
      </c>
      <c r="DA1494" s="2">
        <v>4948</v>
      </c>
      <c r="DB1494" s="2">
        <v>505</v>
      </c>
      <c r="DC1494" s="2">
        <v>77.34</v>
      </c>
      <c r="DD1494" s="2">
        <v>516</v>
      </c>
      <c r="DE1494">
        <v>136</v>
      </c>
      <c r="DF1494">
        <v>20</v>
      </c>
      <c r="DH1494">
        <v>38.67</v>
      </c>
      <c r="DI1494" s="2">
        <v>19.329999999999998</v>
      </c>
      <c r="DJ1494">
        <v>0.81</v>
      </c>
      <c r="DK1494">
        <v>0.97872551661537155</v>
      </c>
      <c r="DL1494">
        <v>0</v>
      </c>
      <c r="DM1494">
        <v>0</v>
      </c>
      <c r="DN1494">
        <v>12.7</v>
      </c>
      <c r="DO1494">
        <v>3.6000000000000004E-2</v>
      </c>
      <c r="DP1494">
        <v>350.96</v>
      </c>
      <c r="DQ1494" s="2">
        <v>99057</v>
      </c>
      <c r="DR1494" s="2">
        <v>2.9961944799999998</v>
      </c>
      <c r="DS1494">
        <v>8.4780927611440156E-6</v>
      </c>
      <c r="DT1494">
        <v>1.0216758797549099</v>
      </c>
      <c r="DU1494">
        <v>360996.50333048851</v>
      </c>
      <c r="DV1494">
        <v>1</v>
      </c>
    </row>
    <row r="1495" spans="1:126" x14ac:dyDescent="0.15">
      <c r="A1495" t="s">
        <v>2512</v>
      </c>
      <c r="B1495" t="s">
        <v>174</v>
      </c>
      <c r="C1495">
        <v>29</v>
      </c>
      <c r="D1495">
        <v>95</v>
      </c>
      <c r="E1495" t="s">
        <v>2576</v>
      </c>
      <c r="F1495">
        <v>29095</v>
      </c>
      <c r="G1495" t="s">
        <v>6479</v>
      </c>
      <c r="H1495">
        <v>63.3</v>
      </c>
      <c r="I1495">
        <v>23.7</v>
      </c>
      <c r="J1495">
        <v>0.4</v>
      </c>
      <c r="K1495">
        <v>1.6</v>
      </c>
      <c r="L1495">
        <v>2.7</v>
      </c>
      <c r="M1495">
        <v>8.4</v>
      </c>
      <c r="N1495">
        <f t="shared" si="94"/>
        <v>4649.1499999999996</v>
      </c>
      <c r="O1495">
        <f t="shared" si="92"/>
        <v>5350.85</v>
      </c>
      <c r="P1495">
        <f t="shared" si="93"/>
        <v>6.4210200000000031</v>
      </c>
      <c r="Q1495" s="4">
        <v>29095</v>
      </c>
      <c r="R1495" s="5">
        <v>39.005440999999998</v>
      </c>
      <c r="S1495" s="5">
        <v>-94.343326000000005</v>
      </c>
      <c r="T1495">
        <v>1</v>
      </c>
      <c r="U1495">
        <v>5.4283999270629081E-2</v>
      </c>
      <c r="V1495">
        <v>672784</v>
      </c>
      <c r="W1495">
        <v>678167</v>
      </c>
      <c r="X1495">
        <v>680905</v>
      </c>
      <c r="Y1495">
        <v>687182</v>
      </c>
      <c r="Z1495">
        <v>365926</v>
      </c>
      <c r="AA1495">
        <v>29081</v>
      </c>
      <c r="AB1495">
        <v>288340.11</v>
      </c>
      <c r="AC1495">
        <v>46869</v>
      </c>
      <c r="AD1495">
        <v>17</v>
      </c>
      <c r="AE1495">
        <v>2.496677216351767E-5</v>
      </c>
      <c r="AF1495">
        <v>59</v>
      </c>
      <c r="AG1495">
        <v>701</v>
      </c>
      <c r="AH1495">
        <v>8.4165477888730383E-2</v>
      </c>
      <c r="AI1495" s="3">
        <v>110891</v>
      </c>
      <c r="AJ1495" s="3">
        <v>386864.58468583005</v>
      </c>
      <c r="AK1495">
        <v>34</v>
      </c>
      <c r="AL1495">
        <v>394342.39999999997</v>
      </c>
      <c r="AM1495">
        <v>837501</v>
      </c>
      <c r="AN1495">
        <v>50742</v>
      </c>
      <c r="AO1495">
        <v>888243</v>
      </c>
      <c r="AP1495">
        <v>53</v>
      </c>
      <c r="AQ1495">
        <v>11</v>
      </c>
      <c r="AR1495">
        <v>64</v>
      </c>
      <c r="AS1495">
        <v>9.4372035206667385E-2</v>
      </c>
      <c r="AT1495">
        <v>62</v>
      </c>
      <c r="AU1495">
        <v>552</v>
      </c>
      <c r="AV1495">
        <f t="shared" si="95"/>
        <v>614</v>
      </c>
      <c r="AW1495">
        <v>580028</v>
      </c>
      <c r="AX1495">
        <v>0.97</v>
      </c>
      <c r="AY1495">
        <v>1457647114.8178999</v>
      </c>
      <c r="AZ1495">
        <v>1457647.1148178999</v>
      </c>
      <c r="BA1495">
        <v>2223.9257436037701</v>
      </c>
      <c r="BB1495">
        <v>4.496553011610656</v>
      </c>
      <c r="BC1495">
        <v>237633</v>
      </c>
      <c r="BD1495">
        <v>587336</v>
      </c>
      <c r="BE1495">
        <v>-349703</v>
      </c>
      <c r="BF1495">
        <v>-0.51978495326880547</v>
      </c>
      <c r="BG1495">
        <v>23100178</v>
      </c>
      <c r="BH1495">
        <v>33.925698886041374</v>
      </c>
      <c r="BI1495">
        <v>52570</v>
      </c>
      <c r="BJ1495">
        <v>478</v>
      </c>
      <c r="BK1495">
        <v>66</v>
      </c>
      <c r="BL1495">
        <v>44</v>
      </c>
      <c r="BM1495">
        <v>7</v>
      </c>
      <c r="BN1495">
        <v>23</v>
      </c>
      <c r="BO1495">
        <v>73</v>
      </c>
      <c r="BP1495">
        <v>12</v>
      </c>
      <c r="BQ1495">
        <v>58</v>
      </c>
      <c r="BR1495">
        <v>16</v>
      </c>
      <c r="BS1495">
        <v>4</v>
      </c>
      <c r="BT1495">
        <v>705708</v>
      </c>
      <c r="BU1495">
        <v>0.76</v>
      </c>
      <c r="BV1495">
        <v>0.3735696</v>
      </c>
      <c r="BW1495">
        <v>6202</v>
      </c>
      <c r="BX1495">
        <v>1.10669</v>
      </c>
      <c r="BY1495">
        <v>-1.0762670000000001</v>
      </c>
      <c r="BZ1495">
        <v>488</v>
      </c>
      <c r="CA1495">
        <v>59</v>
      </c>
      <c r="CB1495">
        <v>45</v>
      </c>
      <c r="CC1495">
        <v>4</v>
      </c>
      <c r="CD1495">
        <v>16</v>
      </c>
      <c r="CE1495">
        <v>67</v>
      </c>
      <c r="CF1495">
        <v>8</v>
      </c>
      <c r="CG1495">
        <v>60</v>
      </c>
      <c r="CH1495">
        <v>18</v>
      </c>
      <c r="CI1495">
        <v>3</v>
      </c>
      <c r="CJ1495">
        <v>683683</v>
      </c>
      <c r="CK1495">
        <v>1.1233276240596883</v>
      </c>
      <c r="CL1495">
        <v>0.66563196978371775</v>
      </c>
      <c r="CM1495">
        <v>5122</v>
      </c>
      <c r="CN1495">
        <v>3.9570198868946811E-2</v>
      </c>
      <c r="CO1495">
        <v>110767.99999999999</v>
      </c>
      <c r="CP1495">
        <v>-0.1142321236</v>
      </c>
      <c r="CQ1495">
        <v>-0.21337363349999999</v>
      </c>
      <c r="CR1495">
        <v>559083</v>
      </c>
      <c r="CS1495">
        <v>0.81</v>
      </c>
      <c r="CT1495">
        <v>551683</v>
      </c>
      <c r="CU1495">
        <v>0.82261101150999993</v>
      </c>
      <c r="CV1495">
        <v>1406</v>
      </c>
      <c r="CW1495">
        <v>555</v>
      </c>
      <c r="CX1495">
        <v>520</v>
      </c>
      <c r="CY1495">
        <v>529</v>
      </c>
      <c r="CZ1495">
        <v>1051</v>
      </c>
      <c r="DA1495" s="2">
        <v>464204</v>
      </c>
      <c r="DB1495" s="2">
        <v>80740</v>
      </c>
      <c r="DC1495" s="2">
        <v>253.53</v>
      </c>
      <c r="DD1495" s="2">
        <v>227422</v>
      </c>
      <c r="DE1495">
        <v>375</v>
      </c>
      <c r="DF1495">
        <v>41</v>
      </c>
      <c r="DG1495">
        <v>71.91</v>
      </c>
      <c r="DH1495">
        <v>3.82</v>
      </c>
      <c r="DI1495" s="2">
        <v>14.71</v>
      </c>
      <c r="DJ1495">
        <v>-1.49</v>
      </c>
      <c r="DK1495">
        <v>0.92222091964181041</v>
      </c>
      <c r="DL1495">
        <v>7.1326676176890159E-3</v>
      </c>
      <c r="DM1495">
        <v>0</v>
      </c>
      <c r="DN1495">
        <v>112.8</v>
      </c>
      <c r="DO1495">
        <v>0.28800000000000003</v>
      </c>
      <c r="DP1495">
        <v>120.2</v>
      </c>
      <c r="DQ1495" s="2">
        <v>0</v>
      </c>
      <c r="DR1495" s="2">
        <v>951.16082825000012</v>
      </c>
      <c r="DS1495">
        <v>2.4120159994334622E-3</v>
      </c>
      <c r="DT1495">
        <v>3.5576222436034199</v>
      </c>
      <c r="DU1495">
        <v>1402921.2938359571</v>
      </c>
      <c r="DV1495">
        <v>0</v>
      </c>
    </row>
    <row r="1496" spans="1:126" x14ac:dyDescent="0.15">
      <c r="A1496" t="s">
        <v>2512</v>
      </c>
      <c r="B1496" t="s">
        <v>904</v>
      </c>
      <c r="C1496">
        <v>29</v>
      </c>
      <c r="D1496">
        <v>97</v>
      </c>
      <c r="E1496" t="s">
        <v>2577</v>
      </c>
      <c r="F1496">
        <v>29097</v>
      </c>
      <c r="G1496" t="s">
        <v>6480</v>
      </c>
      <c r="H1496">
        <v>86</v>
      </c>
      <c r="I1496">
        <v>1.8</v>
      </c>
      <c r="J1496">
        <v>1.4</v>
      </c>
      <c r="K1496">
        <v>1</v>
      </c>
      <c r="L1496">
        <v>2.9</v>
      </c>
      <c r="M1496">
        <v>6.8</v>
      </c>
      <c r="N1496">
        <f t="shared" si="94"/>
        <v>7456.8499999999995</v>
      </c>
      <c r="O1496">
        <f t="shared" si="92"/>
        <v>2543.1500000000005</v>
      </c>
      <c r="P1496">
        <f t="shared" si="93"/>
        <v>3.0517800000000017</v>
      </c>
      <c r="Q1496" s="4">
        <v>29097</v>
      </c>
      <c r="R1496" s="5">
        <v>37.205196999999998</v>
      </c>
      <c r="S1496" s="5">
        <v>-94.337259000000003</v>
      </c>
      <c r="T1496">
        <v>3</v>
      </c>
      <c r="U1496">
        <v>8.5957882154308732E-2</v>
      </c>
      <c r="V1496">
        <v>116493</v>
      </c>
      <c r="W1496">
        <v>116996</v>
      </c>
      <c r="X1496">
        <v>117184</v>
      </c>
      <c r="Y1496">
        <v>118569</v>
      </c>
      <c r="Z1496">
        <v>59722</v>
      </c>
      <c r="AA1496">
        <v>29083</v>
      </c>
      <c r="AB1496">
        <v>46046.547999999995</v>
      </c>
      <c r="AC1496">
        <v>41811</v>
      </c>
      <c r="AD1496">
        <v>3</v>
      </c>
      <c r="AE1496">
        <v>2.5600764609503003E-5</v>
      </c>
      <c r="AF1496">
        <v>57</v>
      </c>
      <c r="AG1496">
        <v>1299</v>
      </c>
      <c r="AH1496">
        <v>4.3879907621247112E-2</v>
      </c>
      <c r="AI1496" s="3">
        <v>246707</v>
      </c>
      <c r="AJ1496" s="3">
        <v>408626.16623369005</v>
      </c>
      <c r="AK1496">
        <v>80</v>
      </c>
      <c r="AL1496">
        <v>410476.79999999999</v>
      </c>
      <c r="AM1496">
        <v>822808</v>
      </c>
      <c r="AN1496">
        <v>81171</v>
      </c>
      <c r="AO1496">
        <v>903979</v>
      </c>
      <c r="AP1496">
        <v>15</v>
      </c>
      <c r="AQ1496">
        <v>1</v>
      </c>
      <c r="AR1496">
        <v>16</v>
      </c>
      <c r="AS1496">
        <v>0.13675681219870767</v>
      </c>
      <c r="AT1496">
        <v>17</v>
      </c>
      <c r="AU1496">
        <v>148</v>
      </c>
      <c r="AV1496">
        <f t="shared" si="95"/>
        <v>165</v>
      </c>
      <c r="AW1496">
        <v>109546</v>
      </c>
      <c r="AX1496">
        <v>0.87</v>
      </c>
      <c r="AY1496">
        <v>589267920.559039</v>
      </c>
      <c r="AZ1496">
        <v>589267.92055903899</v>
      </c>
      <c r="BA1496">
        <v>5772.2725554864901</v>
      </c>
      <c r="BB1496">
        <v>1.7324199271385923</v>
      </c>
      <c r="BC1496">
        <v>9423</v>
      </c>
      <c r="BD1496">
        <v>0</v>
      </c>
      <c r="BE1496">
        <v>9423</v>
      </c>
      <c r="BF1496">
        <v>8.0888980453761167E-2</v>
      </c>
      <c r="BG1496">
        <v>1786185</v>
      </c>
      <c r="BH1496">
        <v>15.24256724467504</v>
      </c>
      <c r="BI1496">
        <v>11254</v>
      </c>
      <c r="BJ1496">
        <v>117</v>
      </c>
      <c r="BK1496">
        <v>8</v>
      </c>
      <c r="BL1496">
        <v>7</v>
      </c>
      <c r="BM1496">
        <v>1</v>
      </c>
      <c r="BN1496">
        <v>2</v>
      </c>
      <c r="BO1496">
        <v>7</v>
      </c>
      <c r="BP1496">
        <v>3</v>
      </c>
      <c r="BQ1496">
        <v>13</v>
      </c>
      <c r="BR1496">
        <v>5</v>
      </c>
      <c r="BS1496">
        <v>0</v>
      </c>
      <c r="BT1496">
        <v>118179</v>
      </c>
      <c r="BU1496">
        <v>0.76</v>
      </c>
      <c r="BV1496">
        <v>0.55682450000000006</v>
      </c>
      <c r="BW1496">
        <v>703</v>
      </c>
      <c r="BX1496">
        <v>1.379264</v>
      </c>
      <c r="BY1496">
        <v>-0.33673520000000001</v>
      </c>
      <c r="BZ1496">
        <v>122</v>
      </c>
      <c r="CA1496">
        <v>9</v>
      </c>
      <c r="CB1496">
        <v>6</v>
      </c>
      <c r="CC1496">
        <v>2</v>
      </c>
      <c r="CD1496">
        <v>1</v>
      </c>
      <c r="CE1496">
        <v>7</v>
      </c>
      <c r="CF1496">
        <v>3</v>
      </c>
      <c r="CG1496">
        <v>8</v>
      </c>
      <c r="CH1496">
        <v>4</v>
      </c>
      <c r="CI1496">
        <v>0</v>
      </c>
      <c r="CJ1496">
        <v>117566</v>
      </c>
      <c r="CK1496">
        <v>1.3779494071415204</v>
      </c>
      <c r="CL1496">
        <v>0.57773291766750146</v>
      </c>
      <c r="CM1496">
        <v>635</v>
      </c>
      <c r="CN1496">
        <v>-0.45505728699288839</v>
      </c>
      <c r="CO1496">
        <v>14356</v>
      </c>
      <c r="CP1496">
        <v>0.31384313400000002</v>
      </c>
      <c r="CQ1496">
        <v>5.6588873999999997E-2</v>
      </c>
      <c r="CR1496">
        <v>100746</v>
      </c>
      <c r="CS1496">
        <v>0.84699999999999998</v>
      </c>
      <c r="CT1496">
        <v>92495</v>
      </c>
      <c r="CU1496">
        <v>0.78350382717</v>
      </c>
      <c r="CV1496">
        <v>240</v>
      </c>
      <c r="CW1496">
        <v>66</v>
      </c>
      <c r="CY1496">
        <v>772</v>
      </c>
      <c r="CZ1496">
        <v>1982</v>
      </c>
      <c r="DA1496" s="2">
        <v>74147</v>
      </c>
      <c r="DB1496" s="2">
        <v>9790</v>
      </c>
      <c r="DC1496" s="2">
        <v>140.9</v>
      </c>
      <c r="DD1496" s="2">
        <v>10312</v>
      </c>
      <c r="DE1496">
        <v>612</v>
      </c>
      <c r="DF1496">
        <v>86</v>
      </c>
      <c r="DG1496">
        <v>46.39</v>
      </c>
      <c r="DH1496">
        <v>3.44</v>
      </c>
      <c r="DI1496" s="2">
        <v>13.75</v>
      </c>
      <c r="DJ1496">
        <v>-2.2599999999999998</v>
      </c>
      <c r="DK1496">
        <v>0.96663248306695793</v>
      </c>
      <c r="DL1496">
        <v>0</v>
      </c>
      <c r="DM1496">
        <v>0</v>
      </c>
      <c r="DN1496">
        <v>123.2</v>
      </c>
      <c r="DO1496">
        <v>0.29799999999999999</v>
      </c>
      <c r="DP1496">
        <v>2748.21</v>
      </c>
      <c r="DQ1496" s="2">
        <v>0</v>
      </c>
      <c r="DR1496" s="2">
        <v>59.879913160000001</v>
      </c>
      <c r="DS1496">
        <v>1.4587782597676654E-4</v>
      </c>
      <c r="DT1496">
        <v>5.3084599298575297</v>
      </c>
      <c r="DU1496">
        <v>2178999.644936143</v>
      </c>
      <c r="DV1496">
        <v>0</v>
      </c>
    </row>
    <row r="1497" spans="1:126" x14ac:dyDescent="0.15">
      <c r="A1497" t="s">
        <v>2512</v>
      </c>
      <c r="B1497" t="s">
        <v>176</v>
      </c>
      <c r="C1497">
        <v>29</v>
      </c>
      <c r="D1497">
        <v>99</v>
      </c>
      <c r="E1497" t="s">
        <v>2578</v>
      </c>
      <c r="F1497">
        <v>29099</v>
      </c>
      <c r="G1497" t="s">
        <v>6481</v>
      </c>
      <c r="H1497">
        <v>95.4</v>
      </c>
      <c r="I1497">
        <v>0.8</v>
      </c>
      <c r="J1497">
        <v>0.3</v>
      </c>
      <c r="K1497">
        <v>0.6</v>
      </c>
      <c r="L1497">
        <v>1.3</v>
      </c>
      <c r="M1497">
        <v>1.6</v>
      </c>
      <c r="N1497">
        <f t="shared" si="94"/>
        <v>9106.5000000000018</v>
      </c>
      <c r="O1497">
        <f t="shared" si="92"/>
        <v>893.49999999999818</v>
      </c>
      <c r="P1497">
        <f t="shared" si="93"/>
        <v>1.0721999999999983</v>
      </c>
      <c r="Q1497" s="4">
        <v>29099</v>
      </c>
      <c r="R1497" s="5">
        <v>38.257598999999999</v>
      </c>
      <c r="S1497" s="5">
        <v>-90.543542000000002</v>
      </c>
      <c r="T1497">
        <v>1</v>
      </c>
      <c r="U1497">
        <v>3.2175698781694122E-2</v>
      </c>
      <c r="V1497">
        <v>218628</v>
      </c>
      <c r="W1497">
        <v>220558</v>
      </c>
      <c r="X1497">
        <v>221577</v>
      </c>
      <c r="Y1497">
        <v>223106</v>
      </c>
      <c r="Z1497">
        <v>121536</v>
      </c>
      <c r="AA1497">
        <v>29085</v>
      </c>
      <c r="AB1497">
        <v>96045.718999999997</v>
      </c>
      <c r="AC1497">
        <v>55348</v>
      </c>
      <c r="AD1497">
        <v>5</v>
      </c>
      <c r="AE1497">
        <v>2.2565518984371122E-5</v>
      </c>
      <c r="AF1497">
        <v>84</v>
      </c>
      <c r="AG1497">
        <v>705</v>
      </c>
      <c r="AH1497">
        <v>0.11914893617021277</v>
      </c>
      <c r="AI1497" s="3">
        <v>97513</v>
      </c>
      <c r="AJ1497" s="3">
        <v>420256.99555543502</v>
      </c>
      <c r="AK1497">
        <v>60</v>
      </c>
      <c r="AL1497">
        <v>425036.79999999999</v>
      </c>
      <c r="AM1497">
        <v>788563</v>
      </c>
      <c r="AN1497">
        <v>37605</v>
      </c>
      <c r="AO1497">
        <v>826168</v>
      </c>
      <c r="AP1497">
        <v>2</v>
      </c>
      <c r="AQ1497">
        <v>1</v>
      </c>
      <c r="AR1497">
        <v>3</v>
      </c>
      <c r="AS1497">
        <v>1.3601864362208581E-2</v>
      </c>
      <c r="AT1497">
        <v>5</v>
      </c>
      <c r="AU1497">
        <v>167</v>
      </c>
      <c r="AV1497">
        <f t="shared" si="95"/>
        <v>172</v>
      </c>
      <c r="AW1497">
        <v>233418</v>
      </c>
      <c r="AX1497">
        <v>0.94</v>
      </c>
      <c r="AY1497">
        <v>1054171934.95206</v>
      </c>
      <c r="AZ1497">
        <v>1054171.93495206</v>
      </c>
      <c r="BA1497">
        <v>5361.6600416888396</v>
      </c>
      <c r="BB1497">
        <v>1.8650940048877391</v>
      </c>
      <c r="BC1497">
        <v>29205</v>
      </c>
      <c r="BD1497">
        <v>118236</v>
      </c>
      <c r="BE1497">
        <v>-89031</v>
      </c>
      <c r="BF1497">
        <v>-0.40722597288544926</v>
      </c>
      <c r="BG1497">
        <v>2434029</v>
      </c>
      <c r="BH1497">
        <v>10.985025521601971</v>
      </c>
      <c r="BI1497">
        <v>19992</v>
      </c>
      <c r="BJ1497">
        <v>116</v>
      </c>
      <c r="BK1497">
        <v>24</v>
      </c>
      <c r="BL1497">
        <v>4</v>
      </c>
      <c r="BM1497">
        <v>0</v>
      </c>
      <c r="BN1497">
        <v>1</v>
      </c>
      <c r="BO1497">
        <v>8</v>
      </c>
      <c r="BP1497">
        <v>3</v>
      </c>
      <c r="BQ1497">
        <v>12</v>
      </c>
      <c r="BR1497">
        <v>7</v>
      </c>
      <c r="BS1497">
        <v>0</v>
      </c>
      <c r="BT1497">
        <v>219046</v>
      </c>
      <c r="BU1497">
        <v>0.79</v>
      </c>
      <c r="BV1497">
        <v>0.64744619999999997</v>
      </c>
      <c r="BW1497">
        <v>572</v>
      </c>
      <c r="BX1497">
        <v>0.79891900000000005</v>
      </c>
      <c r="BY1497">
        <v>-0.84525839999999997</v>
      </c>
      <c r="BZ1497">
        <v>115</v>
      </c>
      <c r="CA1497">
        <v>20</v>
      </c>
      <c r="CB1497">
        <v>6</v>
      </c>
      <c r="CC1497">
        <v>0</v>
      </c>
      <c r="CD1497">
        <v>1</v>
      </c>
      <c r="CE1497">
        <v>6</v>
      </c>
      <c r="CF1497">
        <v>4</v>
      </c>
      <c r="CG1497">
        <v>19</v>
      </c>
      <c r="CH1497">
        <v>4</v>
      </c>
      <c r="CI1497">
        <v>0</v>
      </c>
      <c r="CJ1497">
        <v>222644</v>
      </c>
      <c r="CK1497">
        <v>0.78600815651892708</v>
      </c>
      <c r="CL1497">
        <v>0.65915076374539117</v>
      </c>
      <c r="CM1497">
        <v>529</v>
      </c>
      <c r="CN1497">
        <v>-1.1849861339861394</v>
      </c>
      <c r="CO1497">
        <v>23826</v>
      </c>
      <c r="CP1497">
        <v>0.29936537299999999</v>
      </c>
      <c r="CQ1497">
        <v>-6.3433759500000006E-2</v>
      </c>
      <c r="CR1497">
        <v>195494</v>
      </c>
      <c r="CS1497">
        <v>0.87</v>
      </c>
      <c r="CT1497">
        <v>188020</v>
      </c>
      <c r="CU1497">
        <v>0.85427240592000009</v>
      </c>
      <c r="CV1497">
        <v>166</v>
      </c>
      <c r="CW1497">
        <v>76</v>
      </c>
      <c r="CX1497">
        <v>52</v>
      </c>
      <c r="CY1497">
        <v>325</v>
      </c>
      <c r="CZ1497">
        <v>1119</v>
      </c>
      <c r="DA1497" s="2">
        <v>70001</v>
      </c>
      <c r="DB1497" s="2">
        <v>20925</v>
      </c>
      <c r="DC1497" s="2">
        <v>129.18</v>
      </c>
      <c r="DD1497" s="2">
        <v>8198</v>
      </c>
      <c r="DE1497">
        <v>395</v>
      </c>
      <c r="DF1497">
        <v>38</v>
      </c>
      <c r="DG1497">
        <v>20.329999999999998</v>
      </c>
      <c r="DH1497">
        <v>2.71</v>
      </c>
      <c r="DI1497" s="2">
        <v>7.23</v>
      </c>
      <c r="DJ1497">
        <v>0.96</v>
      </c>
      <c r="DK1497">
        <v>0.95630326212915207</v>
      </c>
      <c r="DL1497">
        <v>2.8368794326241137E-3</v>
      </c>
      <c r="DM1497">
        <v>0</v>
      </c>
      <c r="DN1497">
        <v>27.5</v>
      </c>
      <c r="DO1497">
        <v>7.0999999999999994E-2</v>
      </c>
      <c r="DP1497">
        <v>638.27</v>
      </c>
      <c r="DQ1497" s="2">
        <v>0</v>
      </c>
      <c r="DR1497" s="2">
        <v>214.61456082999999</v>
      </c>
      <c r="DS1497">
        <v>5.04934247945425E-4</v>
      </c>
      <c r="DT1497">
        <v>4.4604748528628502</v>
      </c>
      <c r="DU1497">
        <v>1895865.9579412965</v>
      </c>
      <c r="DV1497">
        <v>0</v>
      </c>
    </row>
    <row r="1498" spans="1:126" x14ac:dyDescent="0.15">
      <c r="A1498" t="s">
        <v>2512</v>
      </c>
      <c r="B1498" t="s">
        <v>331</v>
      </c>
      <c r="C1498">
        <v>29</v>
      </c>
      <c r="D1498">
        <v>101</v>
      </c>
      <c r="E1498" t="s">
        <v>2579</v>
      </c>
      <c r="F1498">
        <v>29101</v>
      </c>
      <c r="G1498" t="s">
        <v>6482</v>
      </c>
      <c r="H1498">
        <v>88.2</v>
      </c>
      <c r="I1498">
        <v>4.2</v>
      </c>
      <c r="J1498">
        <v>0.5</v>
      </c>
      <c r="K1498">
        <v>1.5</v>
      </c>
      <c r="L1498">
        <v>2.6</v>
      </c>
      <c r="M1498">
        <v>3.1</v>
      </c>
      <c r="N1498">
        <f t="shared" si="94"/>
        <v>7815.7500000000009</v>
      </c>
      <c r="O1498">
        <f t="shared" si="92"/>
        <v>2184.2499999999991</v>
      </c>
      <c r="P1498">
        <f t="shared" si="93"/>
        <v>2.6210999999999998</v>
      </c>
      <c r="Q1498" s="4">
        <v>29101</v>
      </c>
      <c r="R1498" s="5">
        <v>38.741528000000002</v>
      </c>
      <c r="S1498" s="5">
        <v>-93.811863000000002</v>
      </c>
      <c r="T1498">
        <v>4</v>
      </c>
      <c r="U1498">
        <v>7.1765344687012511E-2</v>
      </c>
      <c r="V1498">
        <v>52964</v>
      </c>
      <c r="W1498">
        <v>53879</v>
      </c>
      <c r="X1498">
        <v>54155</v>
      </c>
      <c r="Y1498">
        <v>53643</v>
      </c>
      <c r="Z1498">
        <v>24765</v>
      </c>
      <c r="AA1498">
        <v>29087</v>
      </c>
      <c r="AB1498">
        <v>19304.584999999999</v>
      </c>
      <c r="AC1498">
        <v>49792</v>
      </c>
      <c r="AD1498">
        <v>4</v>
      </c>
      <c r="AE1498">
        <v>7.3862062598098056E-5</v>
      </c>
      <c r="AF1498">
        <v>74</v>
      </c>
      <c r="AG1498">
        <v>1657</v>
      </c>
      <c r="AH1498">
        <v>4.4659022329511168E-2</v>
      </c>
      <c r="AI1498" s="3">
        <v>390897</v>
      </c>
      <c r="AJ1498" s="3">
        <v>530740.41036117007</v>
      </c>
      <c r="AK1498">
        <v>98</v>
      </c>
      <c r="AL1498">
        <v>533177.59999999998</v>
      </c>
      <c r="AM1498">
        <v>1111474</v>
      </c>
      <c r="AN1498">
        <v>158055</v>
      </c>
      <c r="AO1498">
        <v>1269529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35</v>
      </c>
      <c r="AV1498">
        <f t="shared" si="95"/>
        <v>35</v>
      </c>
      <c r="AW1498">
        <v>30727</v>
      </c>
      <c r="AX1498">
        <v>0.59000000000000008</v>
      </c>
      <c r="AY1498">
        <v>1288606657.7491801</v>
      </c>
      <c r="AZ1498">
        <v>1288606.65774918</v>
      </c>
      <c r="BA1498">
        <v>26697.411730365799</v>
      </c>
      <c r="BB1498">
        <v>0.37456814544407463</v>
      </c>
      <c r="BC1498">
        <v>127742</v>
      </c>
      <c r="BD1498">
        <v>135917</v>
      </c>
      <c r="BE1498">
        <v>-8175</v>
      </c>
      <c r="BF1498">
        <v>-0.15435012461294464</v>
      </c>
      <c r="BG1498">
        <v>600031</v>
      </c>
      <c r="BH1498">
        <v>11.079881820699843</v>
      </c>
      <c r="BI1498">
        <v>4125</v>
      </c>
      <c r="BJ1498">
        <v>39</v>
      </c>
      <c r="BK1498">
        <v>6</v>
      </c>
      <c r="BL1498">
        <v>0</v>
      </c>
      <c r="BM1498">
        <v>0</v>
      </c>
      <c r="BN1498">
        <v>1</v>
      </c>
      <c r="BO1498">
        <v>1</v>
      </c>
      <c r="BP1498">
        <v>0</v>
      </c>
      <c r="BQ1498">
        <v>3</v>
      </c>
      <c r="BR1498">
        <v>1</v>
      </c>
      <c r="BS1498">
        <v>0</v>
      </c>
      <c r="BT1498">
        <v>52657</v>
      </c>
      <c r="BU1498">
        <v>0.76</v>
      </c>
      <c r="BV1498">
        <v>0.55601719999999999</v>
      </c>
      <c r="BW1498">
        <v>267</v>
      </c>
      <c r="BX1498">
        <v>0.96853230000000001</v>
      </c>
      <c r="BY1498">
        <v>-0.79713780000000001</v>
      </c>
      <c r="BZ1498">
        <v>39</v>
      </c>
      <c r="CA1498">
        <v>6</v>
      </c>
      <c r="CB1498">
        <v>1</v>
      </c>
      <c r="CC1498">
        <v>0</v>
      </c>
      <c r="CD1498">
        <v>2</v>
      </c>
      <c r="CE1498">
        <v>1</v>
      </c>
      <c r="CF1498">
        <v>0</v>
      </c>
      <c r="CG1498">
        <v>2</v>
      </c>
      <c r="CH1498">
        <v>1</v>
      </c>
      <c r="CI1498">
        <v>0</v>
      </c>
      <c r="CJ1498">
        <v>54410</v>
      </c>
      <c r="CK1498">
        <v>0.95570667156772648</v>
      </c>
      <c r="CL1498">
        <v>0.63270527329641224</v>
      </c>
      <c r="CM1498">
        <v>234</v>
      </c>
      <c r="CN1498">
        <v>-0.7977634736257313</v>
      </c>
      <c r="CO1498">
        <v>6811</v>
      </c>
      <c r="CP1498">
        <v>1.0339126970000001</v>
      </c>
      <c r="CQ1498">
        <v>0.36161116100000001</v>
      </c>
      <c r="CR1498">
        <v>44931</v>
      </c>
      <c r="CS1498">
        <v>0.83299999999999996</v>
      </c>
      <c r="CT1498">
        <v>45019</v>
      </c>
      <c r="CU1498">
        <v>0.85830450877000009</v>
      </c>
      <c r="CV1498">
        <v>61</v>
      </c>
      <c r="CW1498">
        <v>19</v>
      </c>
      <c r="CX1498">
        <v>21</v>
      </c>
      <c r="CY1498">
        <v>668</v>
      </c>
      <c r="CZ1498">
        <v>2610</v>
      </c>
      <c r="DA1498" s="2">
        <v>26927</v>
      </c>
      <c r="DB1498" s="2">
        <v>4005</v>
      </c>
      <c r="DC1498" s="2">
        <v>131.94</v>
      </c>
      <c r="DD1498" s="2">
        <v>5795</v>
      </c>
      <c r="DE1498">
        <v>883</v>
      </c>
      <c r="DF1498">
        <v>84</v>
      </c>
      <c r="DG1498">
        <v>29.32</v>
      </c>
      <c r="DH1498">
        <v>5.5</v>
      </c>
      <c r="DI1498" s="2">
        <v>9.16</v>
      </c>
      <c r="DJ1498">
        <v>-2</v>
      </c>
      <c r="DK1498">
        <v>0.97655136775160722</v>
      </c>
      <c r="DL1498">
        <v>1.8105009052504525E-3</v>
      </c>
      <c r="DN1498">
        <v>189</v>
      </c>
      <c r="DO1498">
        <v>0.41499999999999998</v>
      </c>
      <c r="DP1498">
        <v>5528.71</v>
      </c>
      <c r="DQ1498" s="2">
        <v>0</v>
      </c>
      <c r="DR1498" s="2">
        <v>2395.6842998400002</v>
      </c>
      <c r="DS1498">
        <v>4.4932255377160626E-3</v>
      </c>
      <c r="DT1498">
        <v>3.74698952887625</v>
      </c>
      <c r="DU1498">
        <v>1997810.8842313697</v>
      </c>
      <c r="DV1498">
        <v>1</v>
      </c>
    </row>
    <row r="1499" spans="1:126" x14ac:dyDescent="0.15">
      <c r="A1499" t="s">
        <v>2512</v>
      </c>
      <c r="B1499" t="s">
        <v>1186</v>
      </c>
      <c r="C1499">
        <v>29</v>
      </c>
      <c r="D1499">
        <v>103</v>
      </c>
      <c r="E1499" t="s">
        <v>2580</v>
      </c>
      <c r="F1499">
        <v>29103</v>
      </c>
      <c r="G1499" t="s">
        <v>6483</v>
      </c>
      <c r="H1499">
        <v>97.5</v>
      </c>
      <c r="I1499">
        <v>0.3</v>
      </c>
      <c r="J1499">
        <v>0.2</v>
      </c>
      <c r="K1499">
        <v>0.2</v>
      </c>
      <c r="L1499">
        <v>1</v>
      </c>
      <c r="M1499">
        <v>0.8</v>
      </c>
      <c r="N1499">
        <f t="shared" si="94"/>
        <v>9508.0600000000013</v>
      </c>
      <c r="O1499">
        <f t="shared" si="92"/>
        <v>491.93999999999869</v>
      </c>
      <c r="P1499">
        <f t="shared" si="93"/>
        <v>0.59032799999999863</v>
      </c>
      <c r="Q1499" s="4">
        <v>29103</v>
      </c>
      <c r="R1499" s="5">
        <v>40.136856000000002</v>
      </c>
      <c r="S1499" s="5">
        <v>-92.146834999999996</v>
      </c>
      <c r="T1499">
        <v>9</v>
      </c>
      <c r="U1499">
        <v>0.11316415485137235</v>
      </c>
      <c r="V1499">
        <v>4111</v>
      </c>
      <c r="W1499">
        <v>4078</v>
      </c>
      <c r="X1499">
        <v>4035</v>
      </c>
      <c r="Y1499">
        <v>3907</v>
      </c>
      <c r="Z1499">
        <v>1924</v>
      </c>
      <c r="AA1499">
        <v>29089</v>
      </c>
      <c r="AB1499">
        <v>1460.473</v>
      </c>
      <c r="AC1499">
        <v>38289</v>
      </c>
      <c r="AD1499">
        <v>0</v>
      </c>
      <c r="AE1499">
        <v>0</v>
      </c>
      <c r="AF1499">
        <v>16</v>
      </c>
      <c r="AG1499">
        <v>695</v>
      </c>
      <c r="AH1499">
        <v>2.302158273381295E-2</v>
      </c>
      <c r="AI1499" s="3">
        <v>280980</v>
      </c>
      <c r="AJ1499" s="3">
        <v>322565.11167744501</v>
      </c>
      <c r="AK1499">
        <v>200</v>
      </c>
      <c r="AL1499">
        <v>324352</v>
      </c>
      <c r="AM1499">
        <v>1251701</v>
      </c>
      <c r="AN1499">
        <v>102362</v>
      </c>
      <c r="AO1499">
        <v>1354063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f t="shared" si="95"/>
        <v>1</v>
      </c>
      <c r="AW1499">
        <v>0</v>
      </c>
      <c r="AX1499">
        <v>0</v>
      </c>
      <c r="AY1499">
        <v>319145871.204696</v>
      </c>
      <c r="AZ1499">
        <v>319145.87120469601</v>
      </c>
      <c r="BA1499">
        <v>73139.418484415204</v>
      </c>
      <c r="BB1499">
        <v>0.13672517784826022</v>
      </c>
      <c r="BC1499">
        <v>3795</v>
      </c>
      <c r="BD1499">
        <v>0</v>
      </c>
      <c r="BE1499">
        <v>3795</v>
      </c>
      <c r="BF1499">
        <v>0.92313305765020681</v>
      </c>
      <c r="BG1499">
        <v>104767</v>
      </c>
      <c r="BH1499">
        <v>25.964560099132591</v>
      </c>
      <c r="BI1499">
        <v>840</v>
      </c>
      <c r="BJ1499">
        <v>8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2</v>
      </c>
      <c r="BR1499">
        <v>1</v>
      </c>
      <c r="BS1499">
        <v>0</v>
      </c>
      <c r="BT1499">
        <v>3981</v>
      </c>
      <c r="BU1499">
        <v>0.59</v>
      </c>
      <c r="BV1499">
        <v>0.65416940000000001</v>
      </c>
      <c r="BW1499">
        <v>65</v>
      </c>
      <c r="BX1499">
        <v>3.0143179999999998</v>
      </c>
      <c r="BY1499">
        <v>3.1047699999999998</v>
      </c>
      <c r="BZ1499">
        <v>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2</v>
      </c>
      <c r="CH1499">
        <v>0</v>
      </c>
      <c r="CI1499">
        <v>0</v>
      </c>
      <c r="CJ1499">
        <v>3996</v>
      </c>
      <c r="CK1499">
        <v>2.5025025025025025</v>
      </c>
      <c r="CL1499">
        <v>0.67974991316429312</v>
      </c>
      <c r="CM1499">
        <v>49</v>
      </c>
      <c r="CN1499">
        <v>2.2208774115196399</v>
      </c>
      <c r="CO1499">
        <v>314</v>
      </c>
      <c r="CP1499">
        <v>0.14918816800000001</v>
      </c>
      <c r="CQ1499">
        <v>0.18361581099999999</v>
      </c>
      <c r="CR1499">
        <v>3260</v>
      </c>
      <c r="CS1499">
        <v>0.84099999999999997</v>
      </c>
      <c r="CT1499">
        <v>3079</v>
      </c>
      <c r="CU1499">
        <v>0.75207373272</v>
      </c>
      <c r="CV1499">
        <v>1</v>
      </c>
      <c r="CW1499">
        <v>1</v>
      </c>
      <c r="CX1499">
        <v>3</v>
      </c>
      <c r="CY1499">
        <v>334</v>
      </c>
      <c r="CZ1499">
        <v>990</v>
      </c>
      <c r="DA1499" s="2">
        <v>2354</v>
      </c>
      <c r="DB1499" s="2">
        <v>295</v>
      </c>
      <c r="DC1499" s="2">
        <v>73.760000000000005</v>
      </c>
      <c r="DD1499" s="2">
        <v>137</v>
      </c>
      <c r="DE1499">
        <v>243</v>
      </c>
      <c r="DF1499">
        <v>11</v>
      </c>
      <c r="DH1499">
        <v>24.59</v>
      </c>
      <c r="DI1499" s="2">
        <v>24.59</v>
      </c>
      <c r="DJ1499">
        <v>-1.47</v>
      </c>
      <c r="DK1499">
        <v>0.98205566232472064</v>
      </c>
      <c r="DL1499">
        <v>8.6330935251798559E-3</v>
      </c>
      <c r="DN1499">
        <v>170.6</v>
      </c>
      <c r="DO1499">
        <v>0.51400000000000001</v>
      </c>
      <c r="DP1499">
        <v>22220.45</v>
      </c>
      <c r="DQ1499" s="2">
        <v>0</v>
      </c>
      <c r="DR1499" s="2">
        <v>2629.6626346899998</v>
      </c>
      <c r="DS1499">
        <v>8.1074269672012783E-3</v>
      </c>
      <c r="DT1499">
        <v>3.7801686525263798</v>
      </c>
      <c r="DU1499">
        <v>1226105.2627842363</v>
      </c>
      <c r="DV1499">
        <v>1</v>
      </c>
    </row>
    <row r="1500" spans="1:126" x14ac:dyDescent="0.15">
      <c r="A1500" t="s">
        <v>2512</v>
      </c>
      <c r="B1500" t="s">
        <v>2581</v>
      </c>
      <c r="C1500">
        <v>29</v>
      </c>
      <c r="D1500">
        <v>105</v>
      </c>
      <c r="E1500" t="s">
        <v>2582</v>
      </c>
      <c r="F1500">
        <v>29105</v>
      </c>
      <c r="G1500" t="s">
        <v>6484</v>
      </c>
      <c r="H1500">
        <v>94.4</v>
      </c>
      <c r="I1500">
        <v>0.7</v>
      </c>
      <c r="J1500">
        <v>0.6</v>
      </c>
      <c r="K1500">
        <v>0.4</v>
      </c>
      <c r="L1500">
        <v>1.8</v>
      </c>
      <c r="M1500">
        <v>2</v>
      </c>
      <c r="N1500">
        <f t="shared" si="94"/>
        <v>8919.61</v>
      </c>
      <c r="O1500">
        <f t="shared" ref="O1500:O1562" si="96">10000-N1500</f>
        <v>1080.3899999999994</v>
      </c>
      <c r="P1500">
        <f t="shared" ref="P1500:P1562" si="97">O1500/833.333333333333</f>
        <v>1.2964679999999997</v>
      </c>
      <c r="Q1500" s="4">
        <v>29105</v>
      </c>
      <c r="R1500" s="5">
        <v>37.659688000000003</v>
      </c>
      <c r="S1500" s="5">
        <v>-92.594840000000005</v>
      </c>
      <c r="T1500">
        <v>6</v>
      </c>
      <c r="U1500">
        <v>0.10929678569732311</v>
      </c>
      <c r="V1500">
        <v>35507</v>
      </c>
      <c r="W1500">
        <v>35544</v>
      </c>
      <c r="X1500">
        <v>35514</v>
      </c>
      <c r="Y1500">
        <v>35442</v>
      </c>
      <c r="Z1500">
        <v>18236</v>
      </c>
      <c r="AA1500">
        <v>29091</v>
      </c>
      <c r="AB1500">
        <v>12970.601000000001</v>
      </c>
      <c r="AC1500">
        <v>39712</v>
      </c>
      <c r="AD1500">
        <v>2</v>
      </c>
      <c r="AE1500">
        <v>5.6315819113589008E-5</v>
      </c>
      <c r="AF1500">
        <v>36</v>
      </c>
      <c r="AG1500">
        <v>1398</v>
      </c>
      <c r="AH1500">
        <v>2.575107296137339E-2</v>
      </c>
      <c r="AI1500" s="3">
        <v>320136</v>
      </c>
      <c r="AJ1500" s="3">
        <v>489422.97346090502</v>
      </c>
      <c r="AK1500">
        <v>113</v>
      </c>
      <c r="AL1500">
        <v>491539.19999999995</v>
      </c>
      <c r="AM1500">
        <v>910025</v>
      </c>
      <c r="AN1500">
        <v>70135</v>
      </c>
      <c r="AO1500">
        <v>980160</v>
      </c>
      <c r="AP1500">
        <v>4</v>
      </c>
      <c r="AQ1500">
        <v>0</v>
      </c>
      <c r="AR1500">
        <v>4</v>
      </c>
      <c r="AS1500">
        <v>0.11253657438667568</v>
      </c>
      <c r="AT1500">
        <v>5</v>
      </c>
      <c r="AU1500">
        <v>52</v>
      </c>
      <c r="AV1500">
        <f t="shared" si="95"/>
        <v>57</v>
      </c>
      <c r="AW1500">
        <v>20513</v>
      </c>
      <c r="AX1500">
        <v>0.55000000000000004</v>
      </c>
      <c r="AY1500">
        <v>191226055.200293</v>
      </c>
      <c r="AZ1500">
        <v>191226.05520029299</v>
      </c>
      <c r="BA1500">
        <v>5862.8805075539103</v>
      </c>
      <c r="BB1500">
        <v>1.7056462240899677</v>
      </c>
      <c r="BC1500">
        <v>7537</v>
      </c>
      <c r="BD1500">
        <v>1092</v>
      </c>
      <c r="BE1500">
        <v>6445</v>
      </c>
      <c r="BF1500">
        <v>0.18151350437941816</v>
      </c>
      <c r="BG1500">
        <v>595856</v>
      </c>
      <c r="BH1500">
        <v>16.778059356873346</v>
      </c>
      <c r="BI1500">
        <v>3872</v>
      </c>
      <c r="BJ1500">
        <v>38</v>
      </c>
      <c r="BK1500">
        <v>4</v>
      </c>
      <c r="BL1500">
        <v>1</v>
      </c>
      <c r="BM1500">
        <v>0</v>
      </c>
      <c r="BN1500">
        <v>2</v>
      </c>
      <c r="BO1500">
        <v>0</v>
      </c>
      <c r="BP1500">
        <v>1</v>
      </c>
      <c r="BQ1500">
        <v>3</v>
      </c>
      <c r="BR1500">
        <v>1</v>
      </c>
      <c r="BS1500">
        <v>0</v>
      </c>
      <c r="BT1500">
        <v>35432</v>
      </c>
      <c r="BU1500">
        <v>0.78</v>
      </c>
      <c r="BV1500">
        <v>0.61013720000000005</v>
      </c>
      <c r="BW1500">
        <v>181</v>
      </c>
      <c r="BX1500">
        <v>1.411154</v>
      </c>
      <c r="BY1500">
        <v>-0.17510800000000001</v>
      </c>
      <c r="BZ1500">
        <v>42</v>
      </c>
      <c r="CA1500">
        <v>2</v>
      </c>
      <c r="CB1500">
        <v>0</v>
      </c>
      <c r="CC1500">
        <v>0</v>
      </c>
      <c r="CD1500">
        <v>2</v>
      </c>
      <c r="CE1500">
        <v>0</v>
      </c>
      <c r="CF1500">
        <v>1</v>
      </c>
      <c r="CG1500">
        <v>3</v>
      </c>
      <c r="CH1500">
        <v>1</v>
      </c>
      <c r="CI1500">
        <v>0</v>
      </c>
      <c r="CJ1500">
        <v>35471</v>
      </c>
      <c r="CK1500">
        <v>1.4377942544613911</v>
      </c>
      <c r="CL1500">
        <v>0.65716974674880224</v>
      </c>
      <c r="CM1500">
        <v>170</v>
      </c>
      <c r="CN1500">
        <v>-0.18654522323932068</v>
      </c>
      <c r="CO1500">
        <v>2750</v>
      </c>
      <c r="CP1500">
        <v>7.8749206000000002E-2</v>
      </c>
      <c r="CQ1500">
        <v>-0.29641512679999998</v>
      </c>
      <c r="CR1500">
        <v>29423</v>
      </c>
      <c r="CS1500">
        <v>0.83</v>
      </c>
      <c r="CT1500">
        <v>29293</v>
      </c>
      <c r="CU1500">
        <v>0.79285783505999996</v>
      </c>
      <c r="CV1500">
        <v>41</v>
      </c>
      <c r="CW1500">
        <v>9</v>
      </c>
      <c r="CX1500">
        <v>24</v>
      </c>
      <c r="CY1500">
        <v>633</v>
      </c>
      <c r="CZ1500">
        <v>2306</v>
      </c>
      <c r="DA1500" s="2">
        <v>18957</v>
      </c>
      <c r="DB1500" s="2">
        <v>2165</v>
      </c>
      <c r="DC1500" s="2">
        <v>145.79</v>
      </c>
      <c r="DD1500" s="2">
        <v>1492</v>
      </c>
      <c r="DE1500">
        <v>821</v>
      </c>
      <c r="DF1500">
        <v>95</v>
      </c>
      <c r="DG1500">
        <v>44.86</v>
      </c>
      <c r="DH1500">
        <v>2.8</v>
      </c>
      <c r="DI1500" s="2">
        <v>5.61</v>
      </c>
      <c r="DJ1500">
        <v>-0.11</v>
      </c>
      <c r="DK1500">
        <v>0.96508671314691252</v>
      </c>
      <c r="DL1500">
        <v>0</v>
      </c>
      <c r="DN1500">
        <v>103.7</v>
      </c>
      <c r="DO1500">
        <v>0.214</v>
      </c>
      <c r="DP1500">
        <v>128.80000000000001</v>
      </c>
      <c r="DQ1500" s="2">
        <v>30986</v>
      </c>
      <c r="DR1500" s="2">
        <v>0.14197823000000001</v>
      </c>
      <c r="DS1500">
        <v>2.888441594281799E-7</v>
      </c>
      <c r="DT1500">
        <v>3.8618898942342801</v>
      </c>
      <c r="DU1500">
        <v>1898270.2691000025</v>
      </c>
      <c r="DV1500">
        <v>0</v>
      </c>
    </row>
    <row r="1501" spans="1:126" x14ac:dyDescent="0.15">
      <c r="A1501" t="s">
        <v>2512</v>
      </c>
      <c r="B1501" t="s">
        <v>333</v>
      </c>
      <c r="C1501">
        <v>29</v>
      </c>
      <c r="D1501">
        <v>107</v>
      </c>
      <c r="E1501" t="s">
        <v>2583</v>
      </c>
      <c r="F1501">
        <v>29107</v>
      </c>
      <c r="G1501" t="s">
        <v>6485</v>
      </c>
      <c r="H1501">
        <v>92.9</v>
      </c>
      <c r="I1501">
        <v>2.2000000000000002</v>
      </c>
      <c r="J1501">
        <v>0.4</v>
      </c>
      <c r="K1501">
        <v>0.4</v>
      </c>
      <c r="L1501">
        <v>2</v>
      </c>
      <c r="M1501">
        <v>2.2000000000000002</v>
      </c>
      <c r="N1501">
        <f t="shared" si="94"/>
        <v>8644.4100000000017</v>
      </c>
      <c r="O1501">
        <f t="shared" si="96"/>
        <v>1355.5899999999983</v>
      </c>
      <c r="P1501">
        <f t="shared" si="97"/>
        <v>1.6267079999999985</v>
      </c>
      <c r="Q1501" s="4">
        <v>29107</v>
      </c>
      <c r="R1501" s="5">
        <v>39.068705000000001</v>
      </c>
      <c r="S1501" s="5">
        <v>-93.802638999999999</v>
      </c>
      <c r="T1501">
        <v>1</v>
      </c>
      <c r="U1501">
        <v>8.9933479003008007E-2</v>
      </c>
      <c r="V1501">
        <v>33278</v>
      </c>
      <c r="W1501">
        <v>33069</v>
      </c>
      <c r="X1501">
        <v>32916</v>
      </c>
      <c r="Y1501">
        <v>32626</v>
      </c>
      <c r="Z1501">
        <v>16696</v>
      </c>
      <c r="AA1501">
        <v>29093</v>
      </c>
      <c r="AB1501">
        <v>12810.39</v>
      </c>
      <c r="AC1501">
        <v>50723</v>
      </c>
      <c r="AD1501">
        <v>7</v>
      </c>
      <c r="AE1501">
        <v>2.1266253493741646E-4</v>
      </c>
      <c r="AF1501">
        <v>70</v>
      </c>
      <c r="AG1501">
        <v>1174</v>
      </c>
      <c r="AH1501">
        <v>5.9625212947189095E-2</v>
      </c>
      <c r="AI1501" s="3">
        <v>326909</v>
      </c>
      <c r="AJ1501" s="3">
        <v>402198.0760999</v>
      </c>
      <c r="AK1501">
        <v>100</v>
      </c>
      <c r="AL1501">
        <v>408896</v>
      </c>
      <c r="AM1501">
        <v>716877</v>
      </c>
      <c r="AN1501">
        <v>156810</v>
      </c>
      <c r="AO1501">
        <v>873687</v>
      </c>
      <c r="AP1501">
        <v>6</v>
      </c>
      <c r="AQ1501">
        <v>1</v>
      </c>
      <c r="AR1501">
        <v>7</v>
      </c>
      <c r="AS1501">
        <v>0.21167861138830926</v>
      </c>
      <c r="AT1501">
        <v>6</v>
      </c>
      <c r="AU1501">
        <v>28</v>
      </c>
      <c r="AV1501">
        <f t="shared" si="95"/>
        <v>34</v>
      </c>
      <c r="AW1501">
        <v>7063</v>
      </c>
      <c r="AX1501">
        <v>0.21999999999999997</v>
      </c>
      <c r="AY1501">
        <v>290270253.31562197</v>
      </c>
      <c r="AZ1501">
        <v>290270.25331562199</v>
      </c>
      <c r="BA1501">
        <v>8787.3495007452493</v>
      </c>
      <c r="BB1501">
        <v>1.1379995753158454</v>
      </c>
      <c r="BC1501">
        <v>5712</v>
      </c>
      <c r="BD1501">
        <v>9125</v>
      </c>
      <c r="BE1501">
        <v>-3413</v>
      </c>
      <c r="BF1501">
        <v>-0.10256025001502495</v>
      </c>
      <c r="BG1501">
        <v>614662</v>
      </c>
      <c r="BH1501">
        <v>18.673654149957468</v>
      </c>
      <c r="BI1501">
        <v>4372</v>
      </c>
      <c r="BJ1501">
        <v>41</v>
      </c>
      <c r="BK1501">
        <v>4</v>
      </c>
      <c r="BL1501">
        <v>4</v>
      </c>
      <c r="BM1501">
        <v>0</v>
      </c>
      <c r="BN1501">
        <v>0</v>
      </c>
      <c r="BO1501">
        <v>0</v>
      </c>
      <c r="BP1501">
        <v>2</v>
      </c>
      <c r="BQ1501">
        <v>1</v>
      </c>
      <c r="BR1501">
        <v>2</v>
      </c>
      <c r="BS1501">
        <v>0</v>
      </c>
      <c r="BT1501">
        <v>32572</v>
      </c>
      <c r="BU1501">
        <v>0.75</v>
      </c>
      <c r="BV1501">
        <v>0.657999</v>
      </c>
      <c r="BW1501">
        <v>251</v>
      </c>
      <c r="BX1501">
        <v>1.6578660000000001</v>
      </c>
      <c r="BY1501">
        <v>0.66852959999999995</v>
      </c>
      <c r="BZ1501">
        <v>40</v>
      </c>
      <c r="CA1501">
        <v>3</v>
      </c>
      <c r="CB1501">
        <v>5</v>
      </c>
      <c r="CC1501">
        <v>0</v>
      </c>
      <c r="CD1501">
        <v>0</v>
      </c>
      <c r="CE1501">
        <v>0</v>
      </c>
      <c r="CF1501">
        <v>2</v>
      </c>
      <c r="CG1501">
        <v>2</v>
      </c>
      <c r="CH1501">
        <v>2</v>
      </c>
      <c r="CI1501">
        <v>0</v>
      </c>
      <c r="CJ1501">
        <v>32671</v>
      </c>
      <c r="CK1501">
        <v>1.6528419699427628</v>
      </c>
      <c r="CL1501">
        <v>0.65430820215410113</v>
      </c>
      <c r="CM1501">
        <v>222</v>
      </c>
      <c r="CN1501">
        <v>0.35189212565599132</v>
      </c>
      <c r="CO1501">
        <v>3473</v>
      </c>
      <c r="CP1501">
        <v>0.88418428699999996</v>
      </c>
      <c r="CQ1501">
        <v>0.28351638800000001</v>
      </c>
      <c r="CR1501">
        <v>28211</v>
      </c>
      <c r="CS1501">
        <v>0.8640000000000001</v>
      </c>
      <c r="CT1501">
        <v>28220</v>
      </c>
      <c r="CU1501">
        <v>0.85358173707999996</v>
      </c>
      <c r="CV1501">
        <v>33</v>
      </c>
      <c r="CW1501">
        <v>10</v>
      </c>
      <c r="CX1501">
        <v>10</v>
      </c>
      <c r="CY1501">
        <v>899</v>
      </c>
      <c r="CZ1501">
        <v>1798</v>
      </c>
      <c r="DA1501" s="2">
        <v>14082</v>
      </c>
      <c r="DB1501" s="2">
        <v>2930</v>
      </c>
      <c r="DC1501" s="2">
        <v>115.35</v>
      </c>
      <c r="DD1501" s="2">
        <v>1876</v>
      </c>
      <c r="DE1501">
        <v>491</v>
      </c>
      <c r="DF1501">
        <v>42</v>
      </c>
      <c r="DG1501">
        <v>18.21</v>
      </c>
      <c r="DH1501">
        <v>18.21</v>
      </c>
      <c r="DI1501" s="2">
        <v>24.28</v>
      </c>
      <c r="DJ1501">
        <v>-1.7</v>
      </c>
      <c r="DK1501">
        <v>0.94592378918904041</v>
      </c>
      <c r="DL1501">
        <v>8.5178875638841568E-4</v>
      </c>
      <c r="DM1501">
        <v>297</v>
      </c>
      <c r="DN1501">
        <v>173.3</v>
      </c>
      <c r="DO1501">
        <v>0.42399999999999999</v>
      </c>
      <c r="DP1501">
        <v>3303.2599999999998</v>
      </c>
      <c r="DQ1501" s="2">
        <v>0</v>
      </c>
      <c r="DR1501" s="2">
        <v>1431.33651016</v>
      </c>
      <c r="DS1501">
        <v>3.5004918861346163E-3</v>
      </c>
      <c r="DT1501">
        <v>3.2241421831102799</v>
      </c>
      <c r="DU1501">
        <v>1318338.842105061</v>
      </c>
      <c r="DV1501">
        <v>0</v>
      </c>
    </row>
    <row r="1502" spans="1:126" x14ac:dyDescent="0.15">
      <c r="A1502" t="s">
        <v>2512</v>
      </c>
      <c r="B1502" t="s">
        <v>182</v>
      </c>
      <c r="C1502">
        <v>29</v>
      </c>
      <c r="D1502">
        <v>109</v>
      </c>
      <c r="E1502" t="s">
        <v>2584</v>
      </c>
      <c r="F1502">
        <v>29109</v>
      </c>
      <c r="G1502" t="s">
        <v>6486</v>
      </c>
      <c r="H1502">
        <v>91</v>
      </c>
      <c r="I1502">
        <v>0.2</v>
      </c>
      <c r="J1502">
        <v>0.8</v>
      </c>
      <c r="K1502">
        <v>0.3</v>
      </c>
      <c r="L1502">
        <v>1.4</v>
      </c>
      <c r="M1502">
        <v>6.3</v>
      </c>
      <c r="N1502">
        <f t="shared" ref="N1502:N1564" si="98">H1502^2+I1502^2+J1502^2+K1502^2+L1502^2+M1502^2</f>
        <v>8323.42</v>
      </c>
      <c r="O1502">
        <f t="shared" si="96"/>
        <v>1676.58</v>
      </c>
      <c r="P1502">
        <f t="shared" si="97"/>
        <v>2.0118960000000006</v>
      </c>
      <c r="Q1502" s="4">
        <v>29109</v>
      </c>
      <c r="R1502" s="5">
        <v>37.106589999999997</v>
      </c>
      <c r="S1502" s="5">
        <v>-93.830551</v>
      </c>
      <c r="T1502">
        <v>6</v>
      </c>
      <c r="U1502">
        <v>9.7250997712899662E-2</v>
      </c>
      <c r="V1502">
        <v>38559</v>
      </c>
      <c r="W1502">
        <v>38306</v>
      </c>
      <c r="X1502">
        <v>38244</v>
      </c>
      <c r="Y1502">
        <v>37993</v>
      </c>
      <c r="Z1502">
        <v>18997</v>
      </c>
      <c r="AA1502">
        <v>29095</v>
      </c>
      <c r="AB1502">
        <v>13751.57</v>
      </c>
      <c r="AC1502">
        <v>40597</v>
      </c>
      <c r="AD1502">
        <v>6</v>
      </c>
      <c r="AE1502">
        <v>1.5688735487919673E-4</v>
      </c>
      <c r="AF1502">
        <v>76</v>
      </c>
      <c r="AG1502">
        <v>1849</v>
      </c>
      <c r="AH1502">
        <v>4.1103299080584098E-2</v>
      </c>
      <c r="AI1502" s="3">
        <v>311127</v>
      </c>
      <c r="AJ1502" s="3">
        <v>391511.00600887503</v>
      </c>
      <c r="AK1502">
        <v>76</v>
      </c>
      <c r="AL1502">
        <v>392588.79999999999</v>
      </c>
      <c r="AM1502">
        <v>1063067</v>
      </c>
      <c r="AN1502">
        <v>115266</v>
      </c>
      <c r="AO1502">
        <v>1178333</v>
      </c>
      <c r="AP1502">
        <v>9</v>
      </c>
      <c r="AQ1502">
        <v>1</v>
      </c>
      <c r="AR1502">
        <v>10</v>
      </c>
      <c r="AS1502">
        <v>0.26105570928836214</v>
      </c>
      <c r="AT1502">
        <v>8</v>
      </c>
      <c r="AU1502">
        <v>34</v>
      </c>
      <c r="AV1502">
        <f t="shared" si="95"/>
        <v>42</v>
      </c>
      <c r="AW1502">
        <v>27889</v>
      </c>
      <c r="AX1502">
        <v>0.73</v>
      </c>
      <c r="AY1502">
        <v>423877841.86841297</v>
      </c>
      <c r="AZ1502">
        <v>423877.84186841297</v>
      </c>
      <c r="BA1502">
        <v>11543.9837366047</v>
      </c>
      <c r="BB1502">
        <v>0.86625208664242159</v>
      </c>
      <c r="BC1502">
        <v>3580</v>
      </c>
      <c r="BD1502">
        <v>4246</v>
      </c>
      <c r="BE1502">
        <v>-666</v>
      </c>
      <c r="BF1502">
        <v>-1.727223216369719E-2</v>
      </c>
      <c r="BG1502">
        <v>465074</v>
      </c>
      <c r="BH1502">
        <v>12.160704947181257</v>
      </c>
      <c r="BI1502">
        <v>4188</v>
      </c>
      <c r="BJ1502">
        <v>50</v>
      </c>
      <c r="BK1502">
        <v>4</v>
      </c>
      <c r="BL1502">
        <v>2</v>
      </c>
      <c r="BM1502">
        <v>0</v>
      </c>
      <c r="BN1502">
        <v>0</v>
      </c>
      <c r="BO1502">
        <v>0</v>
      </c>
      <c r="BP1502">
        <v>0</v>
      </c>
      <c r="BQ1502">
        <v>2</v>
      </c>
      <c r="BR1502">
        <v>1</v>
      </c>
      <c r="BS1502">
        <v>0</v>
      </c>
      <c r="BT1502">
        <v>37648</v>
      </c>
      <c r="BU1502">
        <v>0.73</v>
      </c>
      <c r="BV1502">
        <v>0.59086550000000004</v>
      </c>
      <c r="BW1502">
        <v>157</v>
      </c>
      <c r="BX1502">
        <v>1.567148</v>
      </c>
      <c r="BY1502">
        <v>-0.25304939999999998</v>
      </c>
      <c r="BZ1502">
        <v>52</v>
      </c>
      <c r="CA1502">
        <v>5</v>
      </c>
      <c r="CB1502">
        <v>2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38026</v>
      </c>
      <c r="CK1502">
        <v>1.6041655709251563</v>
      </c>
      <c r="CL1502">
        <v>0.65487571701720837</v>
      </c>
      <c r="CM1502">
        <v>136</v>
      </c>
      <c r="CN1502">
        <v>-0.23883441460185759</v>
      </c>
      <c r="CO1502">
        <v>3472</v>
      </c>
      <c r="CP1502">
        <v>7.6282376999999998E-2</v>
      </c>
      <c r="CQ1502">
        <v>0.20801647700000001</v>
      </c>
      <c r="CR1502">
        <v>32520</v>
      </c>
      <c r="CS1502">
        <v>0.85199999999999998</v>
      </c>
      <c r="CT1502">
        <v>31079</v>
      </c>
      <c r="CU1502">
        <v>0.78233087928999989</v>
      </c>
      <c r="CV1502">
        <v>57</v>
      </c>
      <c r="CW1502">
        <v>15</v>
      </c>
      <c r="CX1502">
        <v>23</v>
      </c>
      <c r="CY1502">
        <v>1521</v>
      </c>
      <c r="CZ1502">
        <v>2918</v>
      </c>
      <c r="DA1502" s="2">
        <v>14839</v>
      </c>
      <c r="DB1502" s="2">
        <v>2480</v>
      </c>
      <c r="DC1502" s="2">
        <v>65.47</v>
      </c>
      <c r="DD1502" s="2">
        <v>1989</v>
      </c>
      <c r="DE1502">
        <v>976</v>
      </c>
      <c r="DF1502">
        <v>80</v>
      </c>
      <c r="DG1502">
        <v>15.71</v>
      </c>
      <c r="DH1502">
        <v>13.09</v>
      </c>
      <c r="DI1502" s="2">
        <v>10.48</v>
      </c>
      <c r="DJ1502">
        <v>-2.46</v>
      </c>
      <c r="DK1502">
        <v>0.9625233425578622</v>
      </c>
      <c r="DL1502">
        <v>1.081665765278529E-3</v>
      </c>
      <c r="DM1502">
        <v>0</v>
      </c>
      <c r="DN1502">
        <v>64</v>
      </c>
      <c r="DO1502">
        <v>0.16600000000000001</v>
      </c>
      <c r="DP1502">
        <v>2323.0099999999998</v>
      </c>
      <c r="DQ1502" s="2">
        <v>0</v>
      </c>
      <c r="DR1502" s="2">
        <v>485.52011242000003</v>
      </c>
      <c r="DS1502">
        <v>1.2263900891577141E-3</v>
      </c>
      <c r="DT1502">
        <v>5.3498814779552903</v>
      </c>
      <c r="DU1502">
        <v>2100303.5495726936</v>
      </c>
      <c r="DV1502">
        <v>0</v>
      </c>
    </row>
    <row r="1503" spans="1:126" x14ac:dyDescent="0.15">
      <c r="A1503" t="s">
        <v>2512</v>
      </c>
      <c r="B1503" t="s">
        <v>1088</v>
      </c>
      <c r="C1503">
        <v>29</v>
      </c>
      <c r="D1503">
        <v>111</v>
      </c>
      <c r="E1503" t="s">
        <v>2585</v>
      </c>
      <c r="F1503">
        <v>29111</v>
      </c>
      <c r="G1503" t="s">
        <v>6487</v>
      </c>
      <c r="H1503">
        <v>93.5</v>
      </c>
      <c r="I1503">
        <v>3.1</v>
      </c>
      <c r="J1503">
        <v>0.2</v>
      </c>
      <c r="K1503">
        <v>0.2</v>
      </c>
      <c r="L1503">
        <v>1.4</v>
      </c>
      <c r="M1503">
        <v>1.6</v>
      </c>
      <c r="N1503">
        <f t="shared" si="98"/>
        <v>8756.4600000000009</v>
      </c>
      <c r="O1503">
        <f t="shared" si="96"/>
        <v>1243.5399999999991</v>
      </c>
      <c r="P1503">
        <f t="shared" si="97"/>
        <v>1.4922479999999994</v>
      </c>
      <c r="Q1503" s="4">
        <v>29111</v>
      </c>
      <c r="R1503" s="5">
        <v>40.084558999999999</v>
      </c>
      <c r="S1503" s="5">
        <v>-91.728802999999999</v>
      </c>
      <c r="T1503">
        <v>9</v>
      </c>
      <c r="U1503">
        <v>0.10494418923025464</v>
      </c>
      <c r="V1503">
        <v>10203</v>
      </c>
      <c r="W1503">
        <v>10176</v>
      </c>
      <c r="X1503">
        <v>10172</v>
      </c>
      <c r="Y1503">
        <v>10135</v>
      </c>
      <c r="Z1503">
        <v>4871</v>
      </c>
      <c r="AA1503">
        <v>29097</v>
      </c>
      <c r="AB1503">
        <v>3989.0329999999999</v>
      </c>
      <c r="AC1503">
        <v>43909</v>
      </c>
      <c r="AD1503">
        <v>0</v>
      </c>
      <c r="AE1503">
        <v>0</v>
      </c>
      <c r="AF1503">
        <v>15</v>
      </c>
      <c r="AG1503">
        <v>729</v>
      </c>
      <c r="AH1503">
        <v>2.0576131687242798E-2</v>
      </c>
      <c r="AI1503" s="3">
        <v>284283</v>
      </c>
      <c r="AJ1503" s="3">
        <v>323226.34513615002</v>
      </c>
      <c r="AK1503">
        <v>157</v>
      </c>
      <c r="AL1503">
        <v>326963.20000000001</v>
      </c>
      <c r="AM1503">
        <v>706486</v>
      </c>
      <c r="AN1503">
        <v>101779</v>
      </c>
      <c r="AO1503">
        <v>808265</v>
      </c>
      <c r="AP1503">
        <v>1</v>
      </c>
      <c r="AQ1503">
        <v>0</v>
      </c>
      <c r="AR1503">
        <v>1</v>
      </c>
      <c r="AS1503">
        <v>9.8270440251572319E-2</v>
      </c>
      <c r="AT1503">
        <v>1</v>
      </c>
      <c r="AU1503">
        <v>4</v>
      </c>
      <c r="AV1503">
        <f t="shared" si="95"/>
        <v>5</v>
      </c>
      <c r="AW1503">
        <v>0</v>
      </c>
      <c r="AX1503">
        <v>0</v>
      </c>
      <c r="AY1503">
        <v>315262257.121957</v>
      </c>
      <c r="AZ1503">
        <v>315262.25712195702</v>
      </c>
      <c r="BA1503">
        <v>30329.874138942301</v>
      </c>
      <c r="BB1503">
        <v>0.32970792935670029</v>
      </c>
      <c r="BC1503">
        <v>826</v>
      </c>
      <c r="BD1503">
        <v>291</v>
      </c>
      <c r="BE1503">
        <v>535</v>
      </c>
      <c r="BF1503">
        <v>5.2435558169165931E-2</v>
      </c>
      <c r="BG1503">
        <v>232218</v>
      </c>
      <c r="BH1503">
        <v>22.829138812426269</v>
      </c>
      <c r="BI1503">
        <v>1485</v>
      </c>
      <c r="BJ1503">
        <v>15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3</v>
      </c>
      <c r="BS1503">
        <v>0</v>
      </c>
      <c r="BT1503">
        <v>9791</v>
      </c>
      <c r="BU1503">
        <v>0.73</v>
      </c>
      <c r="BV1503">
        <v>0.57985569999999997</v>
      </c>
      <c r="BW1503">
        <v>94</v>
      </c>
      <c r="BX1503">
        <v>1.940558</v>
      </c>
      <c r="BY1503">
        <v>0.7851747</v>
      </c>
      <c r="BZ1503">
        <v>11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</v>
      </c>
      <c r="CH1503">
        <v>1</v>
      </c>
      <c r="CI1503">
        <v>0</v>
      </c>
      <c r="CJ1503">
        <v>10126</v>
      </c>
      <c r="CK1503">
        <v>1.3825794983211535</v>
      </c>
      <c r="CL1503">
        <v>0.64258897732392251</v>
      </c>
      <c r="CM1503">
        <v>65</v>
      </c>
      <c r="CN1503">
        <v>2.8264427763533442E-3</v>
      </c>
      <c r="CO1503">
        <v>756</v>
      </c>
      <c r="CP1503">
        <v>0.32163655899999999</v>
      </c>
      <c r="CQ1503">
        <v>-2.1773678800000001E-2</v>
      </c>
      <c r="CR1503">
        <v>8767</v>
      </c>
      <c r="CS1503">
        <v>0.85799999999999998</v>
      </c>
      <c r="CT1503">
        <v>8428</v>
      </c>
      <c r="CU1503">
        <v>0.82750455372999998</v>
      </c>
      <c r="CV1503">
        <v>5</v>
      </c>
      <c r="CW1503">
        <v>1</v>
      </c>
      <c r="CX1503">
        <v>2</v>
      </c>
      <c r="CY1503">
        <v>344</v>
      </c>
      <c r="CZ1503">
        <v>1052</v>
      </c>
      <c r="DA1503" s="2">
        <v>4593</v>
      </c>
      <c r="DB1503" s="2">
        <v>520</v>
      </c>
      <c r="DC1503" s="2">
        <v>68.95</v>
      </c>
      <c r="DD1503" s="2">
        <v>631</v>
      </c>
      <c r="DE1503">
        <v>268</v>
      </c>
      <c r="DF1503">
        <v>19</v>
      </c>
      <c r="DG1503">
        <v>19.7</v>
      </c>
      <c r="DH1503">
        <v>29.55</v>
      </c>
      <c r="DI1503" s="2">
        <v>9.85</v>
      </c>
      <c r="DJ1503">
        <v>-0.4</v>
      </c>
      <c r="DK1503">
        <v>0.96058153319051787</v>
      </c>
      <c r="DL1503">
        <v>6.8587105624142658E-3</v>
      </c>
      <c r="DN1503">
        <v>134.4</v>
      </c>
      <c r="DO1503">
        <v>0.39100000000000001</v>
      </c>
      <c r="DP1503">
        <v>11979.009999999998</v>
      </c>
      <c r="DQ1503" s="2">
        <v>0</v>
      </c>
      <c r="DR1503" s="2">
        <v>1324.8715923</v>
      </c>
      <c r="DS1503">
        <v>4.0520465848143767E-3</v>
      </c>
      <c r="DT1503">
        <v>3.18758076890074</v>
      </c>
      <c r="DU1503">
        <v>1042221.6084582465</v>
      </c>
      <c r="DV1503">
        <v>1</v>
      </c>
    </row>
    <row r="1504" spans="1:126" x14ac:dyDescent="0.15">
      <c r="A1504" t="s">
        <v>2512</v>
      </c>
      <c r="B1504" t="s">
        <v>337</v>
      </c>
      <c r="C1504">
        <v>29</v>
      </c>
      <c r="D1504">
        <v>113</v>
      </c>
      <c r="E1504" t="s">
        <v>2586</v>
      </c>
      <c r="F1504">
        <v>29113</v>
      </c>
      <c r="G1504" t="s">
        <v>6488</v>
      </c>
      <c r="H1504">
        <v>93.9</v>
      </c>
      <c r="I1504">
        <v>1.8</v>
      </c>
      <c r="J1504">
        <v>0.3</v>
      </c>
      <c r="K1504">
        <v>0.4</v>
      </c>
      <c r="L1504">
        <v>1.6</v>
      </c>
      <c r="M1504">
        <v>2</v>
      </c>
      <c r="N1504">
        <f t="shared" si="98"/>
        <v>8827.26</v>
      </c>
      <c r="O1504">
        <f t="shared" si="96"/>
        <v>1172.7399999999998</v>
      </c>
      <c r="P1504">
        <f t="shared" si="97"/>
        <v>1.4072880000000003</v>
      </c>
      <c r="Q1504" s="4">
        <v>29113</v>
      </c>
      <c r="R1504" s="5">
        <v>39.062255</v>
      </c>
      <c r="S1504" s="5">
        <v>-90.962916000000007</v>
      </c>
      <c r="T1504">
        <v>1</v>
      </c>
      <c r="U1504">
        <v>5.3976214358596966E-2</v>
      </c>
      <c r="V1504">
        <v>52637</v>
      </c>
      <c r="W1504">
        <v>53458</v>
      </c>
      <c r="X1504">
        <v>53850</v>
      </c>
      <c r="Y1504">
        <v>54611</v>
      </c>
      <c r="Z1504">
        <v>28573</v>
      </c>
      <c r="AA1504">
        <v>29099</v>
      </c>
      <c r="AB1504">
        <v>21620.187000000002</v>
      </c>
      <c r="AC1504">
        <v>53718</v>
      </c>
      <c r="AD1504">
        <v>3</v>
      </c>
      <c r="AE1504">
        <v>5.5710306406685235E-5</v>
      </c>
      <c r="AF1504">
        <v>56</v>
      </c>
      <c r="AG1504">
        <v>1162</v>
      </c>
      <c r="AH1504">
        <v>4.8192771084337352E-2</v>
      </c>
      <c r="AI1504" s="3">
        <v>281155</v>
      </c>
      <c r="AJ1504" s="3">
        <v>400996.21199010505</v>
      </c>
      <c r="AK1504">
        <v>97</v>
      </c>
      <c r="AL1504">
        <v>409881.60000000003</v>
      </c>
      <c r="AM1504">
        <v>1279213</v>
      </c>
      <c r="AN1504">
        <v>106292</v>
      </c>
      <c r="AO1504">
        <v>1385505</v>
      </c>
      <c r="AP1504">
        <v>1</v>
      </c>
      <c r="AQ1504">
        <v>1</v>
      </c>
      <c r="AR1504">
        <v>2</v>
      </c>
      <c r="AS1504">
        <v>3.7412548168655767E-2</v>
      </c>
      <c r="AT1504">
        <v>2</v>
      </c>
      <c r="AU1504">
        <v>42</v>
      </c>
      <c r="AV1504">
        <f t="shared" si="95"/>
        <v>44</v>
      </c>
      <c r="AW1504">
        <v>33622</v>
      </c>
      <c r="AX1504">
        <v>0.56000000000000005</v>
      </c>
      <c r="AY1504">
        <v>844051856.71177101</v>
      </c>
      <c r="AZ1504">
        <v>844051.85671177099</v>
      </c>
      <c r="BA1504">
        <v>21815.648688787001</v>
      </c>
      <c r="BB1504">
        <v>0.45838655282067725</v>
      </c>
      <c r="BC1504">
        <v>11061</v>
      </c>
      <c r="BD1504">
        <v>9281</v>
      </c>
      <c r="BE1504">
        <v>1780</v>
      </c>
      <c r="BF1504">
        <v>3.3816516898759426E-2</v>
      </c>
      <c r="BG1504">
        <v>756888</v>
      </c>
      <c r="BH1504">
        <v>14.055487465181059</v>
      </c>
      <c r="BI1504">
        <v>4308</v>
      </c>
      <c r="BJ1504">
        <v>33</v>
      </c>
      <c r="BK1504">
        <v>1</v>
      </c>
      <c r="BL1504">
        <v>2</v>
      </c>
      <c r="BM1504">
        <v>0</v>
      </c>
      <c r="BN1504">
        <v>0</v>
      </c>
      <c r="BO1504">
        <v>1</v>
      </c>
      <c r="BP1504">
        <v>0</v>
      </c>
      <c r="BQ1504">
        <v>4</v>
      </c>
      <c r="BR1504">
        <v>2</v>
      </c>
      <c r="BS1504">
        <v>0</v>
      </c>
      <c r="BT1504">
        <v>53311</v>
      </c>
      <c r="BU1504">
        <v>0.75</v>
      </c>
      <c r="BV1504">
        <v>0.61021429999999999</v>
      </c>
      <c r="BW1504">
        <v>177</v>
      </c>
      <c r="BX1504">
        <v>0.80658779999999997</v>
      </c>
      <c r="BY1504">
        <v>-0.89857699999999996</v>
      </c>
      <c r="BZ1504">
        <v>35</v>
      </c>
      <c r="CA1504">
        <v>2</v>
      </c>
      <c r="CB1504">
        <v>2</v>
      </c>
      <c r="CC1504">
        <v>0</v>
      </c>
      <c r="CD1504">
        <v>0</v>
      </c>
      <c r="CE1504">
        <v>0</v>
      </c>
      <c r="CF1504">
        <v>0</v>
      </c>
      <c r="CG1504">
        <v>2</v>
      </c>
      <c r="CH1504">
        <v>2</v>
      </c>
      <c r="CI1504">
        <v>0</v>
      </c>
      <c r="CJ1504">
        <v>54256</v>
      </c>
      <c r="CK1504">
        <v>0.79253907401946333</v>
      </c>
      <c r="CL1504">
        <v>0.65129384703852788</v>
      </c>
      <c r="CM1504">
        <v>160</v>
      </c>
      <c r="CN1504">
        <v>-1.0980730186132741</v>
      </c>
      <c r="CO1504">
        <v>4444</v>
      </c>
      <c r="CP1504">
        <v>0.25295874099999999</v>
      </c>
      <c r="CQ1504">
        <v>-0.2209821438</v>
      </c>
      <c r="CR1504">
        <v>47006</v>
      </c>
      <c r="CS1504">
        <v>0.85599999999999998</v>
      </c>
      <c r="CT1504">
        <v>44899</v>
      </c>
      <c r="CU1504">
        <v>0.83210884354000003</v>
      </c>
      <c r="CV1504">
        <v>31</v>
      </c>
      <c r="CW1504">
        <v>8</v>
      </c>
      <c r="CX1504">
        <v>5</v>
      </c>
      <c r="CY1504">
        <v>582</v>
      </c>
      <c r="CZ1504">
        <v>1756</v>
      </c>
      <c r="DA1504" s="2">
        <v>18926</v>
      </c>
      <c r="DB1504" s="2">
        <v>4225</v>
      </c>
      <c r="DC1504" s="2">
        <v>126.25</v>
      </c>
      <c r="DD1504" s="2">
        <v>2854</v>
      </c>
      <c r="DE1504">
        <v>472</v>
      </c>
      <c r="DF1504">
        <v>65</v>
      </c>
      <c r="DG1504">
        <v>22.28</v>
      </c>
      <c r="DH1504">
        <v>1.86</v>
      </c>
      <c r="DI1504" s="2">
        <v>1.86</v>
      </c>
      <c r="DJ1504">
        <v>0.37</v>
      </c>
      <c r="DK1504">
        <v>0.96722448471483702</v>
      </c>
      <c r="DL1504">
        <v>0</v>
      </c>
      <c r="DM1504">
        <v>24</v>
      </c>
      <c r="DN1504">
        <v>141.80000000000001</v>
      </c>
      <c r="DO1504">
        <v>0.35200000000000004</v>
      </c>
      <c r="DP1504">
        <v>5432.45</v>
      </c>
      <c r="DQ1504" s="2">
        <v>0</v>
      </c>
      <c r="DR1504" s="2">
        <v>5278.2192633999994</v>
      </c>
      <c r="DS1504">
        <v>1.1379150449267786E-2</v>
      </c>
      <c r="DT1504">
        <v>3.8274105216499801</v>
      </c>
      <c r="DU1504">
        <v>1568785.1484707287</v>
      </c>
      <c r="DV1504">
        <v>0</v>
      </c>
    </row>
    <row r="1505" spans="1:126" x14ac:dyDescent="0.15">
      <c r="A1505" t="s">
        <v>2512</v>
      </c>
      <c r="B1505" t="s">
        <v>1481</v>
      </c>
      <c r="C1505">
        <v>29</v>
      </c>
      <c r="D1505">
        <v>115</v>
      </c>
      <c r="E1505" t="s">
        <v>2587</v>
      </c>
      <c r="F1505">
        <v>29115</v>
      </c>
      <c r="G1505" t="s">
        <v>6489</v>
      </c>
      <c r="H1505">
        <v>96.4</v>
      </c>
      <c r="I1505">
        <v>0.7</v>
      </c>
      <c r="J1505">
        <v>0.2</v>
      </c>
      <c r="K1505">
        <v>0.2</v>
      </c>
      <c r="L1505">
        <v>1.1000000000000001</v>
      </c>
      <c r="M1505">
        <v>1.5</v>
      </c>
      <c r="N1505">
        <f t="shared" si="98"/>
        <v>9296.9900000000016</v>
      </c>
      <c r="O1505">
        <f t="shared" si="96"/>
        <v>703.0099999999984</v>
      </c>
      <c r="P1505">
        <f t="shared" si="97"/>
        <v>0.84361199999999836</v>
      </c>
      <c r="Q1505" s="4">
        <v>29115</v>
      </c>
      <c r="R1505" s="5">
        <v>39.864440000000002</v>
      </c>
      <c r="S1505" s="5">
        <v>-93.108018999999999</v>
      </c>
      <c r="T1505">
        <v>7</v>
      </c>
      <c r="U1505">
        <v>0.19280383152107688</v>
      </c>
      <c r="V1505">
        <v>12668</v>
      </c>
      <c r="W1505">
        <v>12494</v>
      </c>
      <c r="X1505">
        <v>12401</v>
      </c>
      <c r="Y1505">
        <v>12281</v>
      </c>
      <c r="Z1505">
        <v>6065</v>
      </c>
      <c r="AA1505">
        <v>29101</v>
      </c>
      <c r="AB1505">
        <v>4386.1289999999999</v>
      </c>
      <c r="AC1505">
        <v>37997</v>
      </c>
      <c r="AD1505">
        <v>2</v>
      </c>
      <c r="AE1505">
        <v>1.6127731634545602E-4</v>
      </c>
      <c r="AF1505">
        <v>39</v>
      </c>
      <c r="AG1505">
        <v>1039</v>
      </c>
      <c r="AH1505">
        <v>3.7536092396535131E-2</v>
      </c>
      <c r="AI1505" s="3">
        <v>335571</v>
      </c>
      <c r="AJ1505" s="3">
        <v>393960.37279223005</v>
      </c>
      <c r="AK1505">
        <v>160</v>
      </c>
      <c r="AL1505">
        <v>397760</v>
      </c>
      <c r="AM1505">
        <v>651189</v>
      </c>
      <c r="AN1505">
        <v>81114</v>
      </c>
      <c r="AO1505">
        <v>732303</v>
      </c>
      <c r="AP1505">
        <v>1</v>
      </c>
      <c r="AQ1505">
        <v>0</v>
      </c>
      <c r="AR1505">
        <v>1</v>
      </c>
      <c r="AS1505">
        <v>8.0038418440851605E-2</v>
      </c>
      <c r="AT1505">
        <v>1</v>
      </c>
      <c r="AU1505">
        <v>12</v>
      </c>
      <c r="AV1505">
        <f t="shared" si="95"/>
        <v>13</v>
      </c>
      <c r="AW1505">
        <v>4780</v>
      </c>
      <c r="AX1505">
        <v>0.43999999999999995</v>
      </c>
      <c r="AY1505">
        <v>1163341668.46172</v>
      </c>
      <c r="AZ1505">
        <v>1163341.66846172</v>
      </c>
      <c r="BA1505">
        <v>86122.684729686298</v>
      </c>
      <c r="BB1505">
        <v>0.11611342622895524</v>
      </c>
      <c r="BC1505">
        <v>2189</v>
      </c>
      <c r="BD1505">
        <v>0</v>
      </c>
      <c r="BE1505">
        <v>2189</v>
      </c>
      <c r="BF1505">
        <v>0.17279760025260499</v>
      </c>
      <c r="BG1505">
        <v>299890</v>
      </c>
      <c r="BH1505">
        <v>24.1827271994194</v>
      </c>
      <c r="BI1505">
        <v>1873</v>
      </c>
      <c r="BJ1505">
        <v>20</v>
      </c>
      <c r="BK1505">
        <v>3</v>
      </c>
      <c r="BL1505">
        <v>1</v>
      </c>
      <c r="BM1505">
        <v>0</v>
      </c>
      <c r="BN1505">
        <v>0</v>
      </c>
      <c r="BO1505">
        <v>1</v>
      </c>
      <c r="BP1505">
        <v>1</v>
      </c>
      <c r="BQ1505">
        <v>0</v>
      </c>
      <c r="BR1505">
        <v>2</v>
      </c>
      <c r="BS1505">
        <v>0</v>
      </c>
      <c r="BT1505">
        <v>12606</v>
      </c>
      <c r="BU1505">
        <v>0.77</v>
      </c>
      <c r="BV1505">
        <v>0.61492999999999998</v>
      </c>
      <c r="BW1505">
        <v>133</v>
      </c>
      <c r="BX1505">
        <v>2.2211650000000001</v>
      </c>
      <c r="BY1505">
        <v>1.300662</v>
      </c>
      <c r="BZ1505">
        <v>18</v>
      </c>
      <c r="CA1505">
        <v>2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2</v>
      </c>
      <c r="CI1505">
        <v>0</v>
      </c>
      <c r="CJ1505">
        <v>12326</v>
      </c>
      <c r="CK1505">
        <v>2.0282330034074314</v>
      </c>
      <c r="CL1505">
        <v>0.62387589928057552</v>
      </c>
      <c r="CM1505">
        <v>108</v>
      </c>
      <c r="CN1505">
        <v>0.89598236010401</v>
      </c>
      <c r="CO1505">
        <v>945.00000000000011</v>
      </c>
      <c r="CP1505">
        <v>0.239969192</v>
      </c>
      <c r="CQ1505">
        <v>-0.46105489789999998</v>
      </c>
      <c r="CR1505">
        <v>10248</v>
      </c>
      <c r="CS1505">
        <v>0.83499999999999996</v>
      </c>
      <c r="CT1505">
        <v>10590</v>
      </c>
      <c r="CU1505">
        <v>0.81905037638</v>
      </c>
      <c r="CV1505">
        <v>3</v>
      </c>
      <c r="CW1505">
        <v>3</v>
      </c>
      <c r="CX1505">
        <v>7</v>
      </c>
      <c r="CY1505">
        <v>387</v>
      </c>
      <c r="CZ1505">
        <v>1631</v>
      </c>
      <c r="DA1505" s="2">
        <v>6924</v>
      </c>
      <c r="DB1505" s="2">
        <v>800</v>
      </c>
      <c r="DC1505" s="2">
        <v>105.11</v>
      </c>
      <c r="DD1505" s="2">
        <v>496</v>
      </c>
      <c r="DE1505">
        <v>491</v>
      </c>
      <c r="DF1505">
        <v>60</v>
      </c>
      <c r="DG1505">
        <v>48.51</v>
      </c>
      <c r="DH1505">
        <v>16.170000000000002</v>
      </c>
      <c r="DI1505" s="2">
        <v>24.26</v>
      </c>
      <c r="DJ1505">
        <v>-1.26</v>
      </c>
      <c r="DK1505">
        <v>0.95289819442085277</v>
      </c>
      <c r="DL1505">
        <v>2.8873917228103944E-3</v>
      </c>
      <c r="DM1505">
        <v>584</v>
      </c>
      <c r="DN1505">
        <v>155.69999999999999</v>
      </c>
      <c r="DO1505">
        <v>0.39100000000000001</v>
      </c>
      <c r="DP1505">
        <v>42374.58</v>
      </c>
      <c r="DQ1505" s="2">
        <v>0</v>
      </c>
      <c r="DR1505" s="2">
        <v>5000.1981913900008</v>
      </c>
      <c r="DS1505">
        <v>1.2302899103956157E-2</v>
      </c>
      <c r="DT1505">
        <v>4.0624290191002999</v>
      </c>
      <c r="DU1505">
        <v>1615871.7666373353</v>
      </c>
      <c r="DV1505">
        <v>1</v>
      </c>
    </row>
    <row r="1506" spans="1:126" x14ac:dyDescent="0.15">
      <c r="A1506" t="s">
        <v>2512</v>
      </c>
      <c r="B1506" t="s">
        <v>1193</v>
      </c>
      <c r="C1506">
        <v>29</v>
      </c>
      <c r="D1506">
        <v>117</v>
      </c>
      <c r="E1506" t="s">
        <v>2588</v>
      </c>
      <c r="F1506">
        <v>29117</v>
      </c>
      <c r="G1506" t="s">
        <v>6490</v>
      </c>
      <c r="H1506">
        <v>94.7</v>
      </c>
      <c r="I1506">
        <v>2.4</v>
      </c>
      <c r="J1506">
        <v>0.3</v>
      </c>
      <c r="K1506">
        <v>0.3</v>
      </c>
      <c r="L1506">
        <v>1.2</v>
      </c>
      <c r="M1506">
        <v>1.2</v>
      </c>
      <c r="N1506">
        <f t="shared" si="98"/>
        <v>8976.9100000000017</v>
      </c>
      <c r="O1506">
        <f t="shared" si="96"/>
        <v>1023.0899999999983</v>
      </c>
      <c r="P1506">
        <f t="shared" si="97"/>
        <v>1.2277079999999985</v>
      </c>
      <c r="Q1506" s="4">
        <v>29117</v>
      </c>
      <c r="R1506" s="5">
        <v>39.778587000000002</v>
      </c>
      <c r="S1506" s="5">
        <v>-93.548201000000006</v>
      </c>
      <c r="T1506">
        <v>6</v>
      </c>
      <c r="U1506">
        <v>7.4792330143124031E-2</v>
      </c>
      <c r="V1506">
        <v>15068</v>
      </c>
      <c r="W1506">
        <v>15034</v>
      </c>
      <c r="X1506">
        <v>15042</v>
      </c>
      <c r="Y1506">
        <v>14933</v>
      </c>
      <c r="Z1506">
        <v>7777</v>
      </c>
      <c r="AA1506">
        <v>29103</v>
      </c>
      <c r="AB1506">
        <v>5488.0739999999996</v>
      </c>
      <c r="AC1506">
        <v>43350</v>
      </c>
      <c r="AD1506">
        <v>1</v>
      </c>
      <c r="AE1506">
        <v>6.6480521207286261E-5</v>
      </c>
      <c r="AF1506">
        <v>20</v>
      </c>
      <c r="AG1506">
        <v>847</v>
      </c>
      <c r="AH1506">
        <v>2.3612750885478158E-2</v>
      </c>
      <c r="AI1506" s="3">
        <v>283558</v>
      </c>
      <c r="AJ1506" s="3">
        <v>340685.21828466002</v>
      </c>
      <c r="AK1506">
        <v>140</v>
      </c>
      <c r="AL1506">
        <v>344646.40000000002</v>
      </c>
      <c r="AM1506">
        <v>556300</v>
      </c>
      <c r="AN1506">
        <v>88604</v>
      </c>
      <c r="AO1506">
        <v>644904</v>
      </c>
      <c r="AP1506">
        <v>3</v>
      </c>
      <c r="AQ1506">
        <v>0</v>
      </c>
      <c r="AR1506">
        <v>3</v>
      </c>
      <c r="AS1506">
        <v>0.19954769189836369</v>
      </c>
      <c r="AT1506">
        <v>4</v>
      </c>
      <c r="AU1506">
        <v>17</v>
      </c>
      <c r="AV1506">
        <f t="shared" si="95"/>
        <v>21</v>
      </c>
      <c r="AW1506">
        <v>8567</v>
      </c>
      <c r="AX1506">
        <v>0.58000000000000007</v>
      </c>
      <c r="AY1506">
        <v>733274443.35130501</v>
      </c>
      <c r="AZ1506">
        <v>733274.44335130497</v>
      </c>
      <c r="BA1506">
        <v>50455.657602380597</v>
      </c>
      <c r="BB1506">
        <v>0.19819382949689629</v>
      </c>
      <c r="BC1506">
        <v>1211</v>
      </c>
      <c r="BD1506">
        <v>0</v>
      </c>
      <c r="BE1506">
        <v>1211</v>
      </c>
      <c r="BF1506">
        <v>8.0368993894345639E-2</v>
      </c>
      <c r="BG1506">
        <v>458806</v>
      </c>
      <c r="BH1506">
        <v>30.501662013030181</v>
      </c>
      <c r="BI1506">
        <v>1916</v>
      </c>
      <c r="BJ1506">
        <v>15</v>
      </c>
      <c r="BK1506">
        <v>4</v>
      </c>
      <c r="BL1506">
        <v>2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14235</v>
      </c>
      <c r="BU1506">
        <v>0.72</v>
      </c>
      <c r="BV1506">
        <v>0.59267300000000001</v>
      </c>
      <c r="BW1506">
        <v>152</v>
      </c>
      <c r="BX1506">
        <v>1.5454870000000001</v>
      </c>
      <c r="BY1506">
        <v>0.70086700000000002</v>
      </c>
      <c r="BZ1506">
        <v>15</v>
      </c>
      <c r="CA1506">
        <v>3</v>
      </c>
      <c r="CB1506">
        <v>2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1</v>
      </c>
      <c r="CI1506">
        <v>0</v>
      </c>
      <c r="CJ1506">
        <v>15092</v>
      </c>
      <c r="CK1506">
        <v>1.5239862178637689</v>
      </c>
      <c r="CL1506">
        <v>0.63082213191622383</v>
      </c>
      <c r="CM1506">
        <v>133</v>
      </c>
      <c r="CN1506">
        <v>0.49816053933227683</v>
      </c>
      <c r="CO1506">
        <v>1691</v>
      </c>
      <c r="CP1506">
        <v>9.7707621999999994E-2</v>
      </c>
      <c r="CQ1506">
        <v>0.33147179199999999</v>
      </c>
      <c r="CR1506">
        <v>12788</v>
      </c>
      <c r="CS1506">
        <v>0.85099999999999998</v>
      </c>
      <c r="CT1506">
        <v>12793</v>
      </c>
      <c r="CU1506">
        <v>0.82903309877999998</v>
      </c>
      <c r="CV1506">
        <v>8</v>
      </c>
      <c r="CW1506">
        <v>9</v>
      </c>
      <c r="CX1506">
        <v>10</v>
      </c>
      <c r="CY1506">
        <v>320</v>
      </c>
      <c r="CZ1506">
        <v>1219</v>
      </c>
      <c r="DA1506" s="2">
        <v>9223</v>
      </c>
      <c r="DB1506" s="2">
        <v>985</v>
      </c>
      <c r="DC1506" s="2">
        <v>100.87</v>
      </c>
      <c r="DD1506" s="2">
        <v>842</v>
      </c>
      <c r="DE1506">
        <v>330</v>
      </c>
      <c r="DF1506">
        <v>10</v>
      </c>
      <c r="DG1506">
        <v>40.35</v>
      </c>
      <c r="DH1506">
        <v>6.72</v>
      </c>
      <c r="DI1506" s="2">
        <v>6.72</v>
      </c>
      <c r="DJ1506">
        <v>-2.04</v>
      </c>
      <c r="DK1506">
        <v>0.92567305454263327</v>
      </c>
      <c r="DL1506">
        <v>0</v>
      </c>
      <c r="DM1506">
        <v>35</v>
      </c>
      <c r="DN1506">
        <v>191.4</v>
      </c>
      <c r="DO1506">
        <v>0.53100000000000003</v>
      </c>
      <c r="DP1506">
        <v>24623.3</v>
      </c>
      <c r="DQ1506" s="2">
        <v>0</v>
      </c>
      <c r="DR1506" s="2">
        <v>7444.9784528200016</v>
      </c>
      <c r="DS1506">
        <v>2.1601795678763126E-2</v>
      </c>
      <c r="DT1506">
        <v>3.3127203687203299</v>
      </c>
      <c r="DU1506">
        <v>1141717.1492861344</v>
      </c>
      <c r="DV1506">
        <v>1</v>
      </c>
    </row>
    <row r="1507" spans="1:126" x14ac:dyDescent="0.15">
      <c r="A1507" t="s">
        <v>2512</v>
      </c>
      <c r="B1507" t="s">
        <v>2594</v>
      </c>
      <c r="C1507">
        <v>29</v>
      </c>
      <c r="D1507">
        <v>119</v>
      </c>
      <c r="E1507" t="s">
        <v>2595</v>
      </c>
      <c r="F1507">
        <v>29119</v>
      </c>
      <c r="G1507" t="s">
        <v>6491</v>
      </c>
      <c r="H1507">
        <v>81</v>
      </c>
      <c r="I1507">
        <v>0.6</v>
      </c>
      <c r="J1507">
        <v>2.6</v>
      </c>
      <c r="K1507">
        <v>0.8</v>
      </c>
      <c r="L1507">
        <v>3.8</v>
      </c>
      <c r="M1507">
        <v>11.2</v>
      </c>
      <c r="N1507">
        <f t="shared" si="98"/>
        <v>6708.6399999999994</v>
      </c>
      <c r="O1507">
        <f t="shared" si="96"/>
        <v>3291.3600000000006</v>
      </c>
      <c r="P1507">
        <f t="shared" si="97"/>
        <v>3.949632000000002</v>
      </c>
      <c r="Q1507" s="4">
        <v>29119</v>
      </c>
      <c r="R1507" s="5">
        <v>36.630217999999999</v>
      </c>
      <c r="S1507" s="5">
        <v>-94.343956000000006</v>
      </c>
      <c r="T1507">
        <v>2</v>
      </c>
      <c r="U1507">
        <v>7.883737549286414E-2</v>
      </c>
      <c r="V1507">
        <v>22970</v>
      </c>
      <c r="W1507">
        <v>22851</v>
      </c>
      <c r="X1507">
        <v>22763</v>
      </c>
      <c r="Y1507">
        <v>22699</v>
      </c>
      <c r="Z1507">
        <v>11713</v>
      </c>
      <c r="AA1507">
        <v>29113</v>
      </c>
      <c r="AB1507">
        <v>8535.4719999999998</v>
      </c>
      <c r="AC1507">
        <v>38368</v>
      </c>
      <c r="AD1507">
        <v>1</v>
      </c>
      <c r="AE1507">
        <v>4.3930940561437418E-5</v>
      </c>
      <c r="AF1507">
        <v>38</v>
      </c>
      <c r="AG1507">
        <v>926</v>
      </c>
      <c r="AH1507">
        <v>4.1036717062634988E-2</v>
      </c>
      <c r="AI1507" s="3">
        <v>186599</v>
      </c>
      <c r="AJ1507" s="3">
        <v>345266.76639074</v>
      </c>
      <c r="AK1507">
        <v>99</v>
      </c>
      <c r="AL1507">
        <v>520051.20000000001</v>
      </c>
      <c r="AM1507">
        <v>473837</v>
      </c>
      <c r="AN1507">
        <v>73313</v>
      </c>
      <c r="AO1507">
        <v>547150</v>
      </c>
      <c r="AP1507">
        <v>2</v>
      </c>
      <c r="AQ1507">
        <v>1</v>
      </c>
      <c r="AR1507">
        <v>3</v>
      </c>
      <c r="AS1507">
        <v>0.1312852829197847</v>
      </c>
      <c r="AT1507">
        <v>1</v>
      </c>
      <c r="AU1507">
        <v>36</v>
      </c>
      <c r="AV1507">
        <f t="shared" si="95"/>
        <v>37</v>
      </c>
      <c r="AW1507">
        <v>14515</v>
      </c>
      <c r="AX1507">
        <v>0.65</v>
      </c>
      <c r="AY1507">
        <v>1356426214.8479199</v>
      </c>
      <c r="AZ1507">
        <v>1356426.21484792</v>
      </c>
      <c r="BA1507">
        <v>86169.750164513796</v>
      </c>
      <c r="BB1507">
        <v>0.11605000572600215</v>
      </c>
      <c r="BC1507">
        <v>871</v>
      </c>
      <c r="BD1507">
        <v>0</v>
      </c>
      <c r="BE1507">
        <v>871</v>
      </c>
      <c r="BF1507">
        <v>3.7919024814976054E-2</v>
      </c>
      <c r="BG1507">
        <v>418359</v>
      </c>
      <c r="BH1507">
        <v>18.378904362342396</v>
      </c>
      <c r="BI1507">
        <v>2731</v>
      </c>
      <c r="BJ1507">
        <v>18</v>
      </c>
      <c r="BK1507">
        <v>2</v>
      </c>
      <c r="BL1507">
        <v>1</v>
      </c>
      <c r="BM1507">
        <v>0</v>
      </c>
      <c r="BN1507">
        <v>0</v>
      </c>
      <c r="BO1507">
        <v>1</v>
      </c>
      <c r="BP1507">
        <v>1</v>
      </c>
      <c r="BQ1507">
        <v>3</v>
      </c>
      <c r="BR1507">
        <v>1</v>
      </c>
      <c r="BS1507">
        <v>0</v>
      </c>
      <c r="BT1507">
        <v>15359</v>
      </c>
      <c r="BU1507">
        <v>0.76</v>
      </c>
      <c r="BV1507">
        <v>0.62019749999999996</v>
      </c>
      <c r="BW1507">
        <v>122</v>
      </c>
      <c r="BX1507">
        <v>1.757927</v>
      </c>
      <c r="BY1507">
        <v>0.58257340000000002</v>
      </c>
      <c r="BZ1507">
        <v>14</v>
      </c>
      <c r="CA1507">
        <v>1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3</v>
      </c>
      <c r="CH1507">
        <v>1</v>
      </c>
      <c r="CI1507">
        <v>0</v>
      </c>
      <c r="CJ1507">
        <v>15469</v>
      </c>
      <c r="CK1507">
        <v>1.3575538173120434</v>
      </c>
      <c r="CL1507">
        <v>0.67173280795571821</v>
      </c>
      <c r="CM1507">
        <v>96</v>
      </c>
      <c r="CN1507">
        <v>5.2995802056625199E-2</v>
      </c>
      <c r="CO1507">
        <v>1502</v>
      </c>
      <c r="CP1507">
        <v>-0.56041136560000004</v>
      </c>
      <c r="CQ1507">
        <v>-0.3020740851</v>
      </c>
      <c r="CR1507">
        <v>19253</v>
      </c>
      <c r="CS1507">
        <v>0.83700000000000008</v>
      </c>
      <c r="CT1507">
        <v>11632</v>
      </c>
      <c r="CU1507">
        <v>0.83274945638999998</v>
      </c>
      <c r="CV1507">
        <v>3</v>
      </c>
      <c r="CW1507">
        <v>6</v>
      </c>
      <c r="CX1507">
        <v>3</v>
      </c>
      <c r="CY1507">
        <v>571</v>
      </c>
      <c r="CZ1507">
        <v>1445</v>
      </c>
      <c r="DA1507" s="2">
        <v>10151</v>
      </c>
      <c r="DB1507" s="2">
        <v>1585</v>
      </c>
      <c r="DC1507" s="2">
        <v>90.07</v>
      </c>
      <c r="DD1507" s="2">
        <v>2413</v>
      </c>
      <c r="DE1507">
        <v>558</v>
      </c>
      <c r="DF1507">
        <v>154</v>
      </c>
      <c r="DG1507">
        <v>13.3</v>
      </c>
      <c r="DH1507">
        <v>13.3</v>
      </c>
      <c r="DI1507" s="2">
        <v>8.8699999999999992</v>
      </c>
      <c r="DJ1507">
        <v>-0.2</v>
      </c>
      <c r="DK1507">
        <v>0.9833921939560234</v>
      </c>
      <c r="DL1507">
        <v>0</v>
      </c>
      <c r="DN1507">
        <v>31.9</v>
      </c>
      <c r="DO1507">
        <v>8.900000000000001E-2</v>
      </c>
      <c r="DP1507">
        <v>75.599999999999994</v>
      </c>
      <c r="DQ1507" s="2">
        <v>0</v>
      </c>
      <c r="DR1507" s="2">
        <v>0</v>
      </c>
      <c r="DS1507">
        <v>0</v>
      </c>
      <c r="DT1507">
        <v>2.24576779433343</v>
      </c>
      <c r="DU1507">
        <v>1167914.2363644536</v>
      </c>
      <c r="DV1507">
        <v>0</v>
      </c>
    </row>
    <row r="1508" spans="1:126" x14ac:dyDescent="0.15">
      <c r="A1508" t="s">
        <v>2512</v>
      </c>
      <c r="B1508" t="s">
        <v>190</v>
      </c>
      <c r="C1508">
        <v>29</v>
      </c>
      <c r="D1508">
        <v>121</v>
      </c>
      <c r="E1508" t="s">
        <v>2589</v>
      </c>
      <c r="F1508">
        <v>29121</v>
      </c>
      <c r="G1508" t="s">
        <v>6492</v>
      </c>
      <c r="H1508">
        <v>94.7</v>
      </c>
      <c r="I1508">
        <v>2.2000000000000002</v>
      </c>
      <c r="J1508">
        <v>0.2</v>
      </c>
      <c r="K1508">
        <v>0.4</v>
      </c>
      <c r="L1508">
        <v>1.5</v>
      </c>
      <c r="M1508">
        <v>1</v>
      </c>
      <c r="N1508">
        <f t="shared" si="98"/>
        <v>8976.380000000001</v>
      </c>
      <c r="O1508">
        <f t="shared" si="96"/>
        <v>1023.619999999999</v>
      </c>
      <c r="P1508">
        <f t="shared" si="97"/>
        <v>1.2283439999999992</v>
      </c>
      <c r="Q1508" s="4">
        <v>29121</v>
      </c>
      <c r="R1508" s="5">
        <v>39.829794999999997</v>
      </c>
      <c r="S1508" s="5">
        <v>-92.564340000000001</v>
      </c>
      <c r="T1508">
        <v>7</v>
      </c>
      <c r="U1508">
        <v>9.4870445936753284E-2</v>
      </c>
      <c r="V1508">
        <v>15532</v>
      </c>
      <c r="W1508">
        <v>15527</v>
      </c>
      <c r="X1508">
        <v>15460</v>
      </c>
      <c r="Y1508">
        <v>15280</v>
      </c>
      <c r="Z1508">
        <v>7467</v>
      </c>
      <c r="AA1508">
        <v>29105</v>
      </c>
      <c r="AB1508">
        <v>5695.866</v>
      </c>
      <c r="AC1508">
        <v>36976</v>
      </c>
      <c r="AD1508">
        <v>2</v>
      </c>
      <c r="AE1508">
        <v>1.2936610608020699E-4</v>
      </c>
      <c r="AF1508">
        <v>38</v>
      </c>
      <c r="AG1508">
        <v>1291</v>
      </c>
      <c r="AH1508">
        <v>2.9434546862896978E-2</v>
      </c>
      <c r="AI1508" s="3">
        <v>386005</v>
      </c>
      <c r="AJ1508" s="3">
        <v>512772.06501944002</v>
      </c>
      <c r="AK1508">
        <v>130</v>
      </c>
      <c r="AL1508">
        <v>318489.59999999998</v>
      </c>
      <c r="AM1508">
        <v>656640</v>
      </c>
      <c r="AN1508">
        <v>101214</v>
      </c>
      <c r="AO1508">
        <v>757854</v>
      </c>
      <c r="AP1508">
        <v>1</v>
      </c>
      <c r="AQ1508">
        <v>1</v>
      </c>
      <c r="AR1508">
        <v>2</v>
      </c>
      <c r="AS1508">
        <v>0.1288078830424422</v>
      </c>
      <c r="AT1508">
        <v>6</v>
      </c>
      <c r="AU1508">
        <v>17</v>
      </c>
      <c r="AV1508">
        <f t="shared" si="95"/>
        <v>23</v>
      </c>
      <c r="AW1508">
        <v>1306</v>
      </c>
      <c r="AX1508">
        <v>8.9999999999999969E-2</v>
      </c>
      <c r="AY1508">
        <v>478744393.91464198</v>
      </c>
      <c r="AZ1508">
        <v>478744.39391464199</v>
      </c>
      <c r="BA1508">
        <v>40471.783854780901</v>
      </c>
      <c r="BB1508">
        <v>0.24708572362121636</v>
      </c>
      <c r="BC1508">
        <v>1516</v>
      </c>
      <c r="BD1508">
        <v>0</v>
      </c>
      <c r="BE1508">
        <v>1516</v>
      </c>
      <c r="BF1508">
        <v>9.7604944630440379E-2</v>
      </c>
      <c r="BG1508">
        <v>221028</v>
      </c>
      <c r="BH1508">
        <v>14.296765847347995</v>
      </c>
      <c r="BI1508">
        <v>2421</v>
      </c>
      <c r="BJ1508">
        <v>18</v>
      </c>
      <c r="BK1508">
        <v>5</v>
      </c>
      <c r="BL1508">
        <v>1</v>
      </c>
      <c r="BM1508">
        <v>0</v>
      </c>
      <c r="BN1508">
        <v>0</v>
      </c>
      <c r="BO1508">
        <v>1</v>
      </c>
      <c r="BP1508">
        <v>0</v>
      </c>
      <c r="BQ1508">
        <v>1</v>
      </c>
      <c r="BR1508">
        <v>1</v>
      </c>
      <c r="BS1508">
        <v>0</v>
      </c>
      <c r="BT1508">
        <v>12341</v>
      </c>
      <c r="BU1508">
        <v>0.81</v>
      </c>
      <c r="BV1508">
        <v>0.53093979999999996</v>
      </c>
      <c r="BW1508">
        <v>70</v>
      </c>
      <c r="BX1508">
        <v>2.1878289999999998</v>
      </c>
      <c r="BY1508">
        <v>0.1004212</v>
      </c>
      <c r="BZ1508">
        <v>18</v>
      </c>
      <c r="CA1508">
        <v>3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1</v>
      </c>
      <c r="CI1508">
        <v>0</v>
      </c>
      <c r="CJ1508">
        <v>12385</v>
      </c>
      <c r="CK1508">
        <v>1.9378280177634235</v>
      </c>
      <c r="CL1508">
        <v>0.6473214285714286</v>
      </c>
      <c r="CM1508">
        <v>55</v>
      </c>
      <c r="CN1508">
        <v>0.15050807784081555</v>
      </c>
      <c r="CO1508">
        <v>1246</v>
      </c>
      <c r="CP1508">
        <v>0.52235028299999997</v>
      </c>
      <c r="CQ1508">
        <v>0.28915423200000001</v>
      </c>
      <c r="CR1508">
        <v>12845</v>
      </c>
      <c r="CS1508">
        <v>0.85099999999999998</v>
      </c>
      <c r="CT1508">
        <v>12783</v>
      </c>
      <c r="CU1508">
        <v>0.70936649252999995</v>
      </c>
      <c r="CV1508">
        <v>8</v>
      </c>
      <c r="CW1508">
        <v>6</v>
      </c>
      <c r="CX1508">
        <v>4</v>
      </c>
      <c r="CY1508">
        <v>414</v>
      </c>
      <c r="CZ1508">
        <v>1946</v>
      </c>
      <c r="DA1508" s="2">
        <v>8603</v>
      </c>
      <c r="DB1508" s="2">
        <v>970</v>
      </c>
      <c r="DC1508" s="2">
        <v>48.27</v>
      </c>
      <c r="DD1508" s="2">
        <v>804</v>
      </c>
      <c r="DE1508">
        <v>545</v>
      </c>
      <c r="DF1508">
        <v>69</v>
      </c>
      <c r="DG1508">
        <v>25.73</v>
      </c>
      <c r="DH1508">
        <v>12.87</v>
      </c>
      <c r="DI1508" s="2">
        <v>38.6</v>
      </c>
      <c r="DJ1508">
        <v>-0.55000000000000004</v>
      </c>
      <c r="DK1508">
        <v>0.97643553839976172</v>
      </c>
      <c r="DL1508">
        <v>7.7459333849728897E-4</v>
      </c>
      <c r="DM1508">
        <v>0</v>
      </c>
      <c r="DN1508">
        <v>172.6</v>
      </c>
      <c r="DO1508">
        <v>0.32600000000000001</v>
      </c>
      <c r="DP1508">
        <v>32365.47</v>
      </c>
      <c r="DQ1508" s="2">
        <v>0</v>
      </c>
      <c r="DR1508" s="2">
        <v>2342.9155333300005</v>
      </c>
      <c r="DS1508">
        <v>4.5051616106106477E-3</v>
      </c>
      <c r="DT1508">
        <v>4.1502422883161003</v>
      </c>
      <c r="DU1508">
        <v>1321809.0063088795</v>
      </c>
      <c r="DV1508">
        <v>1</v>
      </c>
    </row>
    <row r="1509" spans="1:126" x14ac:dyDescent="0.15">
      <c r="A1509" t="s">
        <v>2512</v>
      </c>
      <c r="B1509" t="s">
        <v>192</v>
      </c>
      <c r="C1509">
        <v>29</v>
      </c>
      <c r="D1509">
        <v>123</v>
      </c>
      <c r="E1509" t="s">
        <v>2590</v>
      </c>
      <c r="F1509">
        <v>29123</v>
      </c>
      <c r="G1509" t="s">
        <v>6493</v>
      </c>
      <c r="H1509">
        <v>96.4</v>
      </c>
      <c r="I1509">
        <v>0.3</v>
      </c>
      <c r="J1509">
        <v>0.3</v>
      </c>
      <c r="K1509">
        <v>0.3</v>
      </c>
      <c r="L1509">
        <v>0.8</v>
      </c>
      <c r="M1509">
        <v>2</v>
      </c>
      <c r="N1509">
        <f t="shared" si="98"/>
        <v>9297.8700000000008</v>
      </c>
      <c r="O1509">
        <f t="shared" si="96"/>
        <v>702.1299999999992</v>
      </c>
      <c r="P1509">
        <f t="shared" si="97"/>
        <v>0.84255599999999931</v>
      </c>
      <c r="Q1509" s="4">
        <v>29123</v>
      </c>
      <c r="R1509" s="5">
        <v>37.473235000000003</v>
      </c>
      <c r="S1509" s="5">
        <v>-90.345453000000006</v>
      </c>
      <c r="T1509">
        <v>6</v>
      </c>
      <c r="U1509">
        <v>5.8313745787997889E-2</v>
      </c>
      <c r="V1509">
        <v>12334</v>
      </c>
      <c r="W1509">
        <v>12353</v>
      </c>
      <c r="X1509">
        <v>12401</v>
      </c>
      <c r="Y1509">
        <v>12183</v>
      </c>
      <c r="Z1509">
        <v>6142</v>
      </c>
      <c r="AA1509">
        <v>29107</v>
      </c>
      <c r="AB1509">
        <v>4256.5400000000009</v>
      </c>
      <c r="AC1509">
        <v>35097</v>
      </c>
      <c r="AD1509">
        <v>0</v>
      </c>
      <c r="AE1509">
        <v>0</v>
      </c>
      <c r="AF1509">
        <v>16</v>
      </c>
      <c r="AG1509">
        <v>373</v>
      </c>
      <c r="AH1509">
        <v>4.2895442359249331E-2</v>
      </c>
      <c r="AI1509" s="3">
        <v>107100</v>
      </c>
      <c r="AJ1509" s="3">
        <v>316408.89338359504</v>
      </c>
      <c r="AK1509">
        <v>140</v>
      </c>
      <c r="AL1509">
        <v>339206.40000000002</v>
      </c>
      <c r="AM1509">
        <v>876701</v>
      </c>
      <c r="AN1509">
        <v>20367</v>
      </c>
      <c r="AO1509">
        <v>897068</v>
      </c>
      <c r="AP1509">
        <v>3</v>
      </c>
      <c r="AQ1509">
        <v>0</v>
      </c>
      <c r="AR1509">
        <v>3</v>
      </c>
      <c r="AS1509">
        <v>0.24285598640006476</v>
      </c>
      <c r="AT1509">
        <v>3</v>
      </c>
      <c r="AU1509">
        <v>8</v>
      </c>
      <c r="AV1509">
        <f t="shared" si="95"/>
        <v>11</v>
      </c>
      <c r="AW1509">
        <v>6296</v>
      </c>
      <c r="AX1509">
        <v>0.51</v>
      </c>
      <c r="AY1509">
        <v>220050779.64786801</v>
      </c>
      <c r="AZ1509">
        <v>220050.77964786801</v>
      </c>
      <c r="BA1509">
        <v>24201.279724369298</v>
      </c>
      <c r="BB1509">
        <v>0.41320128992726668</v>
      </c>
      <c r="BC1509">
        <v>0</v>
      </c>
      <c r="BD1509">
        <v>178</v>
      </c>
      <c r="BE1509">
        <v>-178</v>
      </c>
      <c r="BF1509">
        <v>-1.4431652343116589E-2</v>
      </c>
      <c r="BG1509">
        <v>192504</v>
      </c>
      <c r="BH1509">
        <v>15.523264252882832</v>
      </c>
      <c r="BI1509">
        <v>1702</v>
      </c>
      <c r="BJ1509">
        <v>10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8821</v>
      </c>
      <c r="BU1509">
        <v>0.64</v>
      </c>
      <c r="BV1509">
        <v>0.65027170000000001</v>
      </c>
      <c r="BW1509">
        <v>50</v>
      </c>
      <c r="BX1509">
        <v>1.36039</v>
      </c>
      <c r="BY1509">
        <v>0.1678857</v>
      </c>
      <c r="BZ1509">
        <v>13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9006</v>
      </c>
      <c r="CK1509">
        <v>1.554519209415945</v>
      </c>
      <c r="CL1509">
        <v>0.68809704321455645</v>
      </c>
      <c r="CM1509">
        <v>36</v>
      </c>
      <c r="CN1509">
        <v>-4.2396641645300152E-2</v>
      </c>
      <c r="CO1509">
        <v>781.99999999999989</v>
      </c>
      <c r="CP1509">
        <v>-0.82687289539999997</v>
      </c>
      <c r="CQ1509">
        <v>-0.28840181259999997</v>
      </c>
      <c r="CR1509">
        <v>10448</v>
      </c>
      <c r="CS1509">
        <v>0.83900000000000008</v>
      </c>
      <c r="CT1509">
        <v>10003</v>
      </c>
      <c r="CU1509">
        <v>0.80037335200000004</v>
      </c>
      <c r="CV1509">
        <v>13</v>
      </c>
      <c r="CW1509">
        <v>3</v>
      </c>
      <c r="CX1509">
        <v>5</v>
      </c>
      <c r="CY1509">
        <v>161</v>
      </c>
      <c r="CZ1509">
        <v>577</v>
      </c>
      <c r="DA1509" s="2">
        <v>5463</v>
      </c>
      <c r="DB1509" s="2">
        <v>775</v>
      </c>
      <c r="DC1509" s="2">
        <v>55.44</v>
      </c>
      <c r="DD1509" s="2">
        <v>558</v>
      </c>
      <c r="DE1509">
        <v>174</v>
      </c>
      <c r="DF1509">
        <v>14</v>
      </c>
      <c r="DH1509">
        <v>8.0399999999999991</v>
      </c>
      <c r="DI1509" s="2">
        <v>8.0399999999999991</v>
      </c>
      <c r="DJ1509">
        <v>1.01</v>
      </c>
      <c r="DK1509">
        <v>0.97692810457516344</v>
      </c>
      <c r="DL1509">
        <v>0</v>
      </c>
      <c r="DM1509">
        <v>0</v>
      </c>
      <c r="DN1509">
        <v>40.5</v>
      </c>
      <c r="DO1509">
        <v>0.125</v>
      </c>
      <c r="DP1509">
        <v>63.37</v>
      </c>
      <c r="DQ1509" s="2">
        <v>53156</v>
      </c>
      <c r="DR1509" s="2">
        <v>4.3966021599999996</v>
      </c>
      <c r="DS1509">
        <v>1.3804539184168024E-5</v>
      </c>
      <c r="DT1509">
        <v>2.63654728821485</v>
      </c>
      <c r="DU1509">
        <v>894333.71406512172</v>
      </c>
      <c r="DV1509">
        <v>1</v>
      </c>
    </row>
    <row r="1510" spans="1:126" x14ac:dyDescent="0.15">
      <c r="A1510" t="s">
        <v>2512</v>
      </c>
      <c r="B1510" t="s">
        <v>2591</v>
      </c>
      <c r="C1510">
        <v>29</v>
      </c>
      <c r="D1510">
        <v>125</v>
      </c>
      <c r="E1510" t="s">
        <v>2592</v>
      </c>
      <c r="F1510">
        <v>29125</v>
      </c>
      <c r="G1510" t="s">
        <v>6494</v>
      </c>
      <c r="H1510">
        <v>97.1</v>
      </c>
      <c r="I1510">
        <v>0.3</v>
      </c>
      <c r="J1510">
        <v>0.6</v>
      </c>
      <c r="K1510">
        <v>0.1</v>
      </c>
      <c r="L1510">
        <v>1.2</v>
      </c>
      <c r="M1510">
        <v>0.8</v>
      </c>
      <c r="N1510">
        <f t="shared" si="98"/>
        <v>9430.9499999999989</v>
      </c>
      <c r="O1510">
        <f t="shared" si="96"/>
        <v>569.05000000000109</v>
      </c>
      <c r="P1510">
        <f t="shared" si="97"/>
        <v>0.68286000000000158</v>
      </c>
      <c r="Q1510" s="4">
        <v>29125</v>
      </c>
      <c r="R1510" s="5">
        <v>38.162615000000002</v>
      </c>
      <c r="S1510" s="5">
        <v>-91.923601000000005</v>
      </c>
      <c r="T1510">
        <v>8</v>
      </c>
      <c r="U1510">
        <v>0.12632045777299714</v>
      </c>
      <c r="V1510">
        <v>9140</v>
      </c>
      <c r="W1510">
        <v>9098</v>
      </c>
      <c r="X1510">
        <v>9057</v>
      </c>
      <c r="Y1510">
        <v>8968</v>
      </c>
      <c r="Z1510">
        <v>4613</v>
      </c>
      <c r="AA1510">
        <v>29109</v>
      </c>
      <c r="AB1510">
        <v>3236.297</v>
      </c>
      <c r="AC1510">
        <v>39700</v>
      </c>
      <c r="AD1510">
        <v>1</v>
      </c>
      <c r="AE1510">
        <v>1.1041183614883516E-4</v>
      </c>
      <c r="AF1510">
        <v>55</v>
      </c>
      <c r="AG1510">
        <v>836</v>
      </c>
      <c r="AH1510">
        <v>6.5789473684210523E-2</v>
      </c>
      <c r="AI1510" s="3">
        <v>241357</v>
      </c>
      <c r="AJ1510" s="3">
        <v>337266.03751938499</v>
      </c>
      <c r="AK1510">
        <v>171</v>
      </c>
      <c r="AL1510">
        <v>284204.79999999999</v>
      </c>
      <c r="AM1510">
        <v>684040</v>
      </c>
      <c r="AN1510">
        <v>50901</v>
      </c>
      <c r="AO1510">
        <v>734941</v>
      </c>
      <c r="AP1510">
        <v>1</v>
      </c>
      <c r="AQ1510">
        <v>0</v>
      </c>
      <c r="AR1510">
        <v>1</v>
      </c>
      <c r="AS1510">
        <v>0.10991426687183996</v>
      </c>
      <c r="AT1510">
        <v>2</v>
      </c>
      <c r="AU1510">
        <v>13</v>
      </c>
      <c r="AV1510">
        <f t="shared" si="95"/>
        <v>15</v>
      </c>
      <c r="AW1510">
        <v>2643</v>
      </c>
      <c r="AX1510">
        <v>0.30000000000000004</v>
      </c>
      <c r="AY1510">
        <v>226530252.76464501</v>
      </c>
      <c r="AZ1510">
        <v>226530.252764645</v>
      </c>
      <c r="BA1510">
        <v>7922.0508542586103</v>
      </c>
      <c r="BB1510">
        <v>1.2622993949381629</v>
      </c>
      <c r="BC1510">
        <v>969</v>
      </c>
      <c r="BD1510">
        <v>0</v>
      </c>
      <c r="BE1510">
        <v>969</v>
      </c>
      <c r="BF1510">
        <v>0.10601750547045952</v>
      </c>
      <c r="BG1510">
        <v>594938</v>
      </c>
      <c r="BH1510">
        <v>65.688196974715694</v>
      </c>
      <c r="BI1510">
        <v>1386</v>
      </c>
      <c r="BJ1510">
        <v>29</v>
      </c>
      <c r="BK1510">
        <v>5</v>
      </c>
      <c r="BL1510">
        <v>1</v>
      </c>
      <c r="BM1510">
        <v>0</v>
      </c>
      <c r="BN1510">
        <v>0</v>
      </c>
      <c r="BO1510">
        <v>4</v>
      </c>
      <c r="BP1510">
        <v>2</v>
      </c>
      <c r="BQ1510">
        <v>8</v>
      </c>
      <c r="BR1510">
        <v>4</v>
      </c>
      <c r="BS1510">
        <v>0</v>
      </c>
      <c r="BT1510">
        <v>28449</v>
      </c>
      <c r="BU1510">
        <v>0.79</v>
      </c>
      <c r="BV1510">
        <v>0.58978580000000003</v>
      </c>
      <c r="BW1510">
        <v>212</v>
      </c>
      <c r="BX1510">
        <v>1.8629830000000001</v>
      </c>
      <c r="BY1510">
        <v>0.41788500000000001</v>
      </c>
      <c r="BZ1510">
        <v>33</v>
      </c>
      <c r="CA1510">
        <v>5</v>
      </c>
      <c r="CB1510">
        <v>2</v>
      </c>
      <c r="CC1510">
        <v>0</v>
      </c>
      <c r="CD1510">
        <v>0</v>
      </c>
      <c r="CE1510">
        <v>5</v>
      </c>
      <c r="CF1510">
        <v>2</v>
      </c>
      <c r="CG1510">
        <v>5</v>
      </c>
      <c r="CH1510">
        <v>4</v>
      </c>
      <c r="CI1510">
        <v>0</v>
      </c>
      <c r="CJ1510">
        <v>28875</v>
      </c>
      <c r="CK1510">
        <v>1.9393939393939394</v>
      </c>
      <c r="CL1510">
        <v>0.6307979661720452</v>
      </c>
      <c r="CM1510">
        <v>169</v>
      </c>
      <c r="CN1510">
        <v>0.3349334689978713</v>
      </c>
      <c r="CO1510">
        <v>664</v>
      </c>
      <c r="CP1510">
        <v>0.98477410300000001</v>
      </c>
      <c r="CQ1510">
        <v>-5.5426898099999997E-2</v>
      </c>
      <c r="CR1510">
        <v>7583</v>
      </c>
      <c r="CS1510">
        <v>0.84200000000000008</v>
      </c>
      <c r="CT1510">
        <v>7394</v>
      </c>
      <c r="CU1510">
        <v>0.79513840101</v>
      </c>
      <c r="CV1510">
        <v>3</v>
      </c>
      <c r="CW1510">
        <v>3</v>
      </c>
      <c r="CX1510">
        <v>1</v>
      </c>
      <c r="CY1510">
        <v>392</v>
      </c>
      <c r="CZ1510">
        <v>1265</v>
      </c>
      <c r="DA1510" s="2">
        <v>3137</v>
      </c>
      <c r="DB1510" s="2">
        <v>570</v>
      </c>
      <c r="DC1510" s="2">
        <v>148.77000000000001</v>
      </c>
      <c r="DD1510" s="2">
        <v>326</v>
      </c>
      <c r="DE1510">
        <v>356</v>
      </c>
      <c r="DF1510">
        <v>29</v>
      </c>
      <c r="DH1510">
        <v>22.18</v>
      </c>
      <c r="DI1510" s="2">
        <v>11.09</v>
      </c>
      <c r="DJ1510">
        <v>0.2</v>
      </c>
      <c r="DK1510">
        <v>0.95942524973379684</v>
      </c>
      <c r="DL1510">
        <v>0</v>
      </c>
      <c r="DN1510">
        <v>50.8</v>
      </c>
      <c r="DO1510">
        <v>0.155</v>
      </c>
      <c r="DP1510">
        <v>620.5100000000001</v>
      </c>
      <c r="DQ1510" s="2">
        <v>0</v>
      </c>
      <c r="DR1510" s="2">
        <v>0</v>
      </c>
      <c r="DS1510">
        <v>0</v>
      </c>
      <c r="DT1510">
        <v>3.2660893985449202</v>
      </c>
      <c r="DU1510">
        <v>928238.2842955793</v>
      </c>
      <c r="DV1510">
        <v>0</v>
      </c>
    </row>
    <row r="1511" spans="1:126" x14ac:dyDescent="0.15">
      <c r="A1511" t="s">
        <v>2512</v>
      </c>
      <c r="B1511" t="s">
        <v>196</v>
      </c>
      <c r="C1511">
        <v>29</v>
      </c>
      <c r="D1511">
        <v>127</v>
      </c>
      <c r="E1511" t="s">
        <v>2593</v>
      </c>
      <c r="F1511">
        <v>29127</v>
      </c>
      <c r="G1511" t="s">
        <v>6495</v>
      </c>
      <c r="H1511">
        <v>91</v>
      </c>
      <c r="I1511">
        <v>4.9000000000000004</v>
      </c>
      <c r="J1511">
        <v>0.2</v>
      </c>
      <c r="K1511">
        <v>0.5</v>
      </c>
      <c r="L1511">
        <v>2</v>
      </c>
      <c r="M1511">
        <v>1.4</v>
      </c>
      <c r="N1511">
        <f t="shared" si="98"/>
        <v>8311.26</v>
      </c>
      <c r="O1511">
        <f t="shared" si="96"/>
        <v>1688.7399999999998</v>
      </c>
      <c r="P1511">
        <f t="shared" si="97"/>
        <v>2.0264880000000005</v>
      </c>
      <c r="Q1511" s="4">
        <v>29127</v>
      </c>
      <c r="R1511" s="5">
        <v>39.807538000000001</v>
      </c>
      <c r="S1511" s="5">
        <v>-91.635379</v>
      </c>
      <c r="T1511">
        <v>5</v>
      </c>
      <c r="U1511">
        <v>0.20746496732598718</v>
      </c>
      <c r="V1511">
        <v>28703</v>
      </c>
      <c r="W1511">
        <v>28844</v>
      </c>
      <c r="X1511">
        <v>28840</v>
      </c>
      <c r="Y1511">
        <v>28688</v>
      </c>
      <c r="Z1511">
        <v>14516</v>
      </c>
      <c r="AA1511">
        <v>29111</v>
      </c>
      <c r="AB1511">
        <v>10836.692999999997</v>
      </c>
      <c r="AC1511">
        <v>40814</v>
      </c>
      <c r="AD1511">
        <v>3</v>
      </c>
      <c r="AE1511">
        <v>1.0402219140083218E-4</v>
      </c>
      <c r="AF1511">
        <v>21</v>
      </c>
      <c r="AG1511">
        <v>704</v>
      </c>
      <c r="AH1511">
        <v>2.9829545454545456E-2</v>
      </c>
      <c r="AI1511" s="3">
        <v>221469</v>
      </c>
      <c r="AJ1511" s="3">
        <v>279630.80943382002</v>
      </c>
      <c r="AK1511">
        <v>133</v>
      </c>
      <c r="AL1511">
        <v>345433.59999999998</v>
      </c>
      <c r="AM1511">
        <v>667801</v>
      </c>
      <c r="AN1511">
        <v>83144</v>
      </c>
      <c r="AO1511">
        <v>750945</v>
      </c>
      <c r="AP1511">
        <v>6</v>
      </c>
      <c r="AQ1511">
        <v>0</v>
      </c>
      <c r="AR1511">
        <v>6</v>
      </c>
      <c r="AS1511">
        <v>0.20801553182637636</v>
      </c>
      <c r="AT1511">
        <v>3</v>
      </c>
      <c r="AU1511">
        <v>6</v>
      </c>
      <c r="AV1511">
        <f t="shared" si="95"/>
        <v>9</v>
      </c>
      <c r="AW1511">
        <v>23673</v>
      </c>
      <c r="AX1511">
        <v>0.81</v>
      </c>
      <c r="AY1511">
        <v>223859267.15211901</v>
      </c>
      <c r="AZ1511">
        <v>223859.26715211902</v>
      </c>
      <c r="BA1511">
        <v>10423.659791906301</v>
      </c>
      <c r="BB1511">
        <v>0.95935594595717122</v>
      </c>
      <c r="BC1511">
        <v>1381</v>
      </c>
      <c r="BD1511">
        <v>1805</v>
      </c>
      <c r="BE1511">
        <v>-424</v>
      </c>
      <c r="BF1511">
        <v>-1.4771975054872313E-2</v>
      </c>
      <c r="BG1511">
        <v>253324</v>
      </c>
      <c r="BH1511">
        <v>8.78377253814147</v>
      </c>
      <c r="BI1511">
        <v>3411</v>
      </c>
      <c r="BJ1511">
        <v>16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1</v>
      </c>
      <c r="BS1511">
        <v>0</v>
      </c>
      <c r="BT1511">
        <v>23063</v>
      </c>
      <c r="BU1511">
        <v>0.61</v>
      </c>
      <c r="BV1511">
        <v>0.49658160000000001</v>
      </c>
      <c r="BW1511">
        <v>82</v>
      </c>
      <c r="BX1511">
        <v>0.86718989999999996</v>
      </c>
      <c r="BY1511">
        <v>-1.3023750000000001</v>
      </c>
      <c r="BZ1511">
        <v>16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1</v>
      </c>
      <c r="CI1511">
        <v>0</v>
      </c>
      <c r="CJ1511">
        <v>22792</v>
      </c>
      <c r="CK1511">
        <v>0.83362583362583365</v>
      </c>
      <c r="CL1511">
        <v>0.60163164781035938</v>
      </c>
      <c r="CM1511">
        <v>61</v>
      </c>
      <c r="CN1511">
        <v>-1.2634199210299448</v>
      </c>
      <c r="CO1511">
        <v>3198</v>
      </c>
      <c r="CP1511">
        <v>0.191962731</v>
      </c>
      <c r="CQ1511">
        <v>0.28718102200000001</v>
      </c>
      <c r="CR1511">
        <v>24180</v>
      </c>
      <c r="CS1511">
        <v>0.84799999999999998</v>
      </c>
      <c r="CT1511">
        <v>24656</v>
      </c>
      <c r="CU1511">
        <v>0.7962892843599999</v>
      </c>
      <c r="CV1511">
        <v>64</v>
      </c>
      <c r="CW1511">
        <v>17</v>
      </c>
      <c r="CX1511">
        <v>27</v>
      </c>
      <c r="CY1511">
        <v>473</v>
      </c>
      <c r="CZ1511">
        <v>1082</v>
      </c>
      <c r="DA1511" s="2">
        <v>18261</v>
      </c>
      <c r="DB1511" s="2">
        <v>1950</v>
      </c>
      <c r="DC1511" s="2">
        <v>35.46</v>
      </c>
      <c r="DD1511" s="2">
        <v>2596</v>
      </c>
      <c r="DE1511">
        <v>301</v>
      </c>
      <c r="DF1511">
        <v>43</v>
      </c>
      <c r="DG1511">
        <v>44.98</v>
      </c>
      <c r="DH1511">
        <v>6.92</v>
      </c>
      <c r="DI1511" s="2">
        <v>31.14</v>
      </c>
      <c r="DJ1511">
        <v>-1.48</v>
      </c>
      <c r="DK1511">
        <v>0.94634011983618471</v>
      </c>
      <c r="DL1511">
        <v>0</v>
      </c>
      <c r="DM1511">
        <v>0</v>
      </c>
      <c r="DN1511">
        <v>126.6</v>
      </c>
      <c r="DO1511">
        <v>0.45399999999999996</v>
      </c>
      <c r="DP1511">
        <v>9639.4</v>
      </c>
      <c r="DQ1511" s="2">
        <v>0</v>
      </c>
      <c r="DR1511" s="2">
        <v>1194.0938166199999</v>
      </c>
      <c r="DS1511">
        <v>4.2015358370931805E-3</v>
      </c>
      <c r="DT1511">
        <v>3.3074664602385502</v>
      </c>
      <c r="DU1511">
        <v>1142510.0462394592</v>
      </c>
      <c r="DV1511">
        <v>0</v>
      </c>
    </row>
    <row r="1512" spans="1:126" x14ac:dyDescent="0.15">
      <c r="A1512" t="s">
        <v>2512</v>
      </c>
      <c r="B1512" t="s">
        <v>1214</v>
      </c>
      <c r="C1512">
        <v>29</v>
      </c>
      <c r="D1512">
        <v>129</v>
      </c>
      <c r="E1512" t="s">
        <v>2596</v>
      </c>
      <c r="F1512">
        <v>29129</v>
      </c>
      <c r="G1512" t="s">
        <v>6496</v>
      </c>
      <c r="H1512">
        <v>97.3</v>
      </c>
      <c r="I1512">
        <v>0.2</v>
      </c>
      <c r="J1512">
        <v>0.4</v>
      </c>
      <c r="K1512">
        <v>0.5</v>
      </c>
      <c r="L1512">
        <v>0.8</v>
      </c>
      <c r="M1512">
        <v>0.7</v>
      </c>
      <c r="N1512">
        <f t="shared" si="98"/>
        <v>9468.869999999999</v>
      </c>
      <c r="O1512">
        <f t="shared" si="96"/>
        <v>531.13000000000102</v>
      </c>
      <c r="P1512">
        <f t="shared" si="97"/>
        <v>0.63735600000000148</v>
      </c>
      <c r="Q1512" s="4">
        <v>29129</v>
      </c>
      <c r="R1512" s="5">
        <v>40.421413000000001</v>
      </c>
      <c r="S1512" s="5">
        <v>-93.567631000000006</v>
      </c>
      <c r="T1512">
        <v>9</v>
      </c>
      <c r="U1512">
        <v>1.6487859386369635E-2</v>
      </c>
      <c r="V1512">
        <v>3763</v>
      </c>
      <c r="W1512">
        <v>3735</v>
      </c>
      <c r="X1512">
        <v>3718</v>
      </c>
      <c r="Y1512">
        <v>3660</v>
      </c>
      <c r="Z1512">
        <v>1796</v>
      </c>
      <c r="AA1512">
        <v>29115</v>
      </c>
      <c r="AB1512">
        <v>1390.0540000000001</v>
      </c>
      <c r="AC1512">
        <v>40768</v>
      </c>
      <c r="AD1512">
        <v>1</v>
      </c>
      <c r="AE1512">
        <v>2.6896180742334586E-4</v>
      </c>
      <c r="AF1512">
        <v>7</v>
      </c>
      <c r="AG1512">
        <v>567</v>
      </c>
      <c r="AH1512">
        <v>1.2345679012345678E-2</v>
      </c>
      <c r="AI1512" s="3">
        <v>226786</v>
      </c>
      <c r="AJ1512" s="3">
        <v>290454.06823323003</v>
      </c>
      <c r="AK1512">
        <v>174</v>
      </c>
      <c r="AL1512">
        <v>291334.39999999997</v>
      </c>
      <c r="AM1512">
        <v>999678</v>
      </c>
      <c r="AN1512">
        <v>52775</v>
      </c>
      <c r="AO1512">
        <v>1052453</v>
      </c>
      <c r="AP1512">
        <v>1</v>
      </c>
      <c r="AQ1512">
        <v>0</v>
      </c>
      <c r="AR1512">
        <v>1</v>
      </c>
      <c r="AS1512">
        <v>0.2677376171352075</v>
      </c>
      <c r="AT1512">
        <v>1</v>
      </c>
      <c r="AU1512">
        <v>0</v>
      </c>
      <c r="AV1512">
        <f t="shared" si="95"/>
        <v>1</v>
      </c>
      <c r="AW1512">
        <v>2126</v>
      </c>
      <c r="AX1512">
        <v>0.65999999999999992</v>
      </c>
      <c r="AY1512">
        <v>128066225.35132401</v>
      </c>
      <c r="AZ1512">
        <v>128066.22535132401</v>
      </c>
      <c r="BA1512">
        <v>32887.9007122646</v>
      </c>
      <c r="BB1512">
        <v>0.30406318990955805</v>
      </c>
      <c r="BC1512">
        <v>709</v>
      </c>
      <c r="BD1512">
        <v>0</v>
      </c>
      <c r="BE1512">
        <v>709</v>
      </c>
      <c r="BF1512">
        <v>0.1884134998671273</v>
      </c>
      <c r="BG1512">
        <v>82345</v>
      </c>
      <c r="BH1512">
        <v>22.147660032275418</v>
      </c>
      <c r="BI1512">
        <v>628</v>
      </c>
      <c r="BJ1512">
        <v>4</v>
      </c>
      <c r="BK1512">
        <v>0</v>
      </c>
      <c r="BL1512">
        <v>0</v>
      </c>
      <c r="BM1512">
        <v>0</v>
      </c>
      <c r="BN1512">
        <v>0</v>
      </c>
      <c r="BO1512">
        <v>2</v>
      </c>
      <c r="BP1512">
        <v>0</v>
      </c>
      <c r="BQ1512">
        <v>1</v>
      </c>
      <c r="BR1512">
        <v>1</v>
      </c>
      <c r="BS1512">
        <v>0</v>
      </c>
      <c r="BT1512">
        <v>3475</v>
      </c>
      <c r="BU1512">
        <v>0.54</v>
      </c>
      <c r="BV1512">
        <v>0.63059160000000003</v>
      </c>
      <c r="BW1512">
        <v>39</v>
      </c>
      <c r="BX1512">
        <v>2.3021579999999999</v>
      </c>
      <c r="BY1512">
        <v>1.7012750000000001</v>
      </c>
      <c r="BZ1512">
        <v>5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0</v>
      </c>
      <c r="CJ1512">
        <v>3711</v>
      </c>
      <c r="CK1512">
        <v>2.1557531662624627</v>
      </c>
      <c r="CL1512">
        <v>0.64522417153996103</v>
      </c>
      <c r="CM1512">
        <v>30</v>
      </c>
      <c r="CN1512">
        <v>1.0627424839088573</v>
      </c>
      <c r="CO1512">
        <v>309</v>
      </c>
      <c r="CP1512">
        <v>0.82759828099999999</v>
      </c>
      <c r="CQ1512">
        <v>0.26274883900000001</v>
      </c>
      <c r="CR1512">
        <v>3144</v>
      </c>
      <c r="CS1512">
        <v>0.85199999999999998</v>
      </c>
      <c r="CT1512">
        <v>3018</v>
      </c>
      <c r="CU1512">
        <v>0.80817916260999989</v>
      </c>
      <c r="CV1512">
        <v>1</v>
      </c>
      <c r="CW1512">
        <v>0</v>
      </c>
      <c r="CX1512">
        <v>1</v>
      </c>
      <c r="CY1512">
        <v>731</v>
      </c>
      <c r="CZ1512">
        <v>865</v>
      </c>
      <c r="DA1512" s="2">
        <v>1767</v>
      </c>
      <c r="DB1512" s="2">
        <v>225</v>
      </c>
      <c r="DC1512" s="2">
        <v>27.06</v>
      </c>
      <c r="DD1512" s="2">
        <v>104</v>
      </c>
      <c r="DE1512">
        <v>237</v>
      </c>
      <c r="DF1512">
        <v>20</v>
      </c>
      <c r="DH1512">
        <v>27.06</v>
      </c>
      <c r="DI1512" s="2">
        <v>54.13</v>
      </c>
      <c r="DJ1512">
        <v>-1.24</v>
      </c>
      <c r="DK1512">
        <v>0.9735962537370032</v>
      </c>
      <c r="DL1512">
        <v>1.7636684303350969E-3</v>
      </c>
      <c r="DM1512">
        <v>0</v>
      </c>
      <c r="DN1512">
        <v>81.400000000000006</v>
      </c>
      <c r="DO1512">
        <v>0.28600000000000003</v>
      </c>
      <c r="DP1512">
        <v>21547.24</v>
      </c>
      <c r="DQ1512" s="2">
        <v>0</v>
      </c>
      <c r="DR1512" s="2">
        <v>486.30349915000011</v>
      </c>
      <c r="DS1512">
        <v>1.6692306053829552E-3</v>
      </c>
      <c r="DT1512">
        <v>3.3965085731963902</v>
      </c>
      <c r="DU1512">
        <v>989519.78726702626</v>
      </c>
      <c r="DV1512">
        <v>1</v>
      </c>
    </row>
    <row r="1513" spans="1:126" x14ac:dyDescent="0.15">
      <c r="A1513" t="s">
        <v>2512</v>
      </c>
      <c r="B1513" t="s">
        <v>347</v>
      </c>
      <c r="C1513">
        <v>29</v>
      </c>
      <c r="D1513">
        <v>131</v>
      </c>
      <c r="E1513" t="s">
        <v>2597</v>
      </c>
      <c r="F1513">
        <v>29131</v>
      </c>
      <c r="G1513" t="s">
        <v>6497</v>
      </c>
      <c r="H1513">
        <v>96</v>
      </c>
      <c r="I1513">
        <v>0.4</v>
      </c>
      <c r="J1513">
        <v>0.5</v>
      </c>
      <c r="K1513">
        <v>0.3</v>
      </c>
      <c r="L1513">
        <v>1.4</v>
      </c>
      <c r="M1513">
        <v>1.4</v>
      </c>
      <c r="N1513">
        <f t="shared" si="98"/>
        <v>9220.4199999999983</v>
      </c>
      <c r="O1513">
        <f t="shared" si="96"/>
        <v>779.58000000000175</v>
      </c>
      <c r="P1513">
        <f t="shared" si="97"/>
        <v>0.93549600000000244</v>
      </c>
      <c r="Q1513" s="4">
        <v>29131</v>
      </c>
      <c r="R1513" s="5">
        <v>38.216679999999997</v>
      </c>
      <c r="S1513" s="5">
        <v>-92.429875999999993</v>
      </c>
      <c r="T1513">
        <v>6</v>
      </c>
      <c r="U1513">
        <v>0.11204721633423274</v>
      </c>
      <c r="V1513">
        <v>24822</v>
      </c>
      <c r="W1513">
        <v>24905</v>
      </c>
      <c r="X1513">
        <v>24956</v>
      </c>
      <c r="Y1513">
        <v>24869</v>
      </c>
      <c r="Z1513">
        <v>12809</v>
      </c>
      <c r="AA1513">
        <v>29117</v>
      </c>
      <c r="AB1513">
        <v>9393.8009999999995</v>
      </c>
      <c r="AC1513">
        <v>38094</v>
      </c>
      <c r="AD1513">
        <v>2</v>
      </c>
      <c r="AE1513">
        <v>8.0141048244911041E-5</v>
      </c>
      <c r="AF1513">
        <v>21</v>
      </c>
      <c r="AG1513">
        <v>1013</v>
      </c>
      <c r="AH1513">
        <v>2.0730503455083909E-2</v>
      </c>
      <c r="AI1513" s="3">
        <v>248460</v>
      </c>
      <c r="AJ1513" s="3">
        <v>379260.02492888505</v>
      </c>
      <c r="AK1513">
        <v>143</v>
      </c>
      <c r="AL1513">
        <v>383987.20000000001</v>
      </c>
      <c r="AM1513">
        <v>761042</v>
      </c>
      <c r="AN1513">
        <v>59286</v>
      </c>
      <c r="AO1513">
        <v>820328</v>
      </c>
      <c r="AP1513">
        <v>1</v>
      </c>
      <c r="AQ1513">
        <v>3</v>
      </c>
      <c r="AR1513">
        <v>4</v>
      </c>
      <c r="AS1513">
        <v>0.16061031921300942</v>
      </c>
      <c r="AT1513">
        <v>3</v>
      </c>
      <c r="AU1513">
        <v>20</v>
      </c>
      <c r="AV1513">
        <f t="shared" si="95"/>
        <v>23</v>
      </c>
      <c r="AW1513">
        <v>15017</v>
      </c>
      <c r="AX1513">
        <v>0.62</v>
      </c>
      <c r="AY1513">
        <v>855521344.91973305</v>
      </c>
      <c r="AZ1513">
        <v>855521.344919733</v>
      </c>
      <c r="BA1513">
        <v>36647.8954127002</v>
      </c>
      <c r="BB1513">
        <v>0.27286696513913689</v>
      </c>
      <c r="BC1513">
        <v>1355</v>
      </c>
      <c r="BD1513">
        <v>0</v>
      </c>
      <c r="BE1513">
        <v>1355</v>
      </c>
      <c r="BF1513">
        <v>5.4588671339940373E-2</v>
      </c>
      <c r="BG1513">
        <v>310968</v>
      </c>
      <c r="BH1513">
        <v>12.460650745311749</v>
      </c>
      <c r="BI1513">
        <v>3322</v>
      </c>
      <c r="BJ1513">
        <v>20</v>
      </c>
      <c r="BK1513">
        <v>3</v>
      </c>
      <c r="BL1513">
        <v>2</v>
      </c>
      <c r="BM1513">
        <v>0</v>
      </c>
      <c r="BN1513">
        <v>1</v>
      </c>
      <c r="BO1513">
        <v>1</v>
      </c>
      <c r="BP1513">
        <v>1</v>
      </c>
      <c r="BQ1513">
        <v>2</v>
      </c>
      <c r="BR1513">
        <v>3</v>
      </c>
      <c r="BS1513">
        <v>0</v>
      </c>
      <c r="BT1513">
        <v>24778</v>
      </c>
      <c r="BU1513">
        <v>0.6</v>
      </c>
      <c r="BV1513">
        <v>0.60918930000000004</v>
      </c>
      <c r="BW1513">
        <v>96</v>
      </c>
      <c r="BX1513">
        <v>1.3318270000000001</v>
      </c>
      <c r="BY1513">
        <v>-0.30134929999999999</v>
      </c>
      <c r="BZ1513">
        <v>22</v>
      </c>
      <c r="CA1513">
        <v>3</v>
      </c>
      <c r="CB1513">
        <v>2</v>
      </c>
      <c r="CC1513">
        <v>0</v>
      </c>
      <c r="CD1513">
        <v>0</v>
      </c>
      <c r="CE1513">
        <v>1</v>
      </c>
      <c r="CF1513">
        <v>1</v>
      </c>
      <c r="CG1513">
        <v>1</v>
      </c>
      <c r="CH1513">
        <v>3</v>
      </c>
      <c r="CI1513">
        <v>0</v>
      </c>
      <c r="CJ1513">
        <v>25077</v>
      </c>
      <c r="CK1513">
        <v>1.3159468835985166</v>
      </c>
      <c r="CL1513">
        <v>0.62416449529851592</v>
      </c>
      <c r="CM1513">
        <v>73</v>
      </c>
      <c r="CN1513">
        <v>-0.693891701594746</v>
      </c>
      <c r="CO1513">
        <v>2089</v>
      </c>
      <c r="CP1513">
        <v>8.1534047999999998E-2</v>
      </c>
      <c r="CQ1513">
        <v>-0.3938078089</v>
      </c>
      <c r="CR1513">
        <v>21013</v>
      </c>
      <c r="CS1513">
        <v>0.83499999999999996</v>
      </c>
      <c r="CT1513">
        <v>20304</v>
      </c>
      <c r="CU1513">
        <v>0.78962791331999993</v>
      </c>
      <c r="CV1513">
        <v>5</v>
      </c>
      <c r="CW1513">
        <v>6</v>
      </c>
      <c r="CX1513">
        <v>8</v>
      </c>
      <c r="CY1513">
        <v>423</v>
      </c>
      <c r="CZ1513">
        <v>1636</v>
      </c>
      <c r="DA1513" s="2">
        <v>10244</v>
      </c>
      <c r="DB1513" s="2">
        <v>1955</v>
      </c>
      <c r="DC1513" s="2">
        <v>151.44</v>
      </c>
      <c r="DD1513" s="2">
        <v>948</v>
      </c>
      <c r="DE1513">
        <v>506</v>
      </c>
      <c r="DF1513">
        <v>51</v>
      </c>
      <c r="DG1513">
        <v>51.81</v>
      </c>
      <c r="DH1513">
        <v>7.97</v>
      </c>
      <c r="DI1513" s="2">
        <v>7.97</v>
      </c>
      <c r="DJ1513">
        <v>0.83</v>
      </c>
      <c r="DK1513">
        <v>0.9703614263865411</v>
      </c>
      <c r="DL1513">
        <v>0</v>
      </c>
      <c r="DN1513">
        <v>25.2</v>
      </c>
      <c r="DO1513">
        <v>6.5000000000000002E-2</v>
      </c>
      <c r="DP1513">
        <v>51.3</v>
      </c>
      <c r="DQ1513" s="2">
        <v>0</v>
      </c>
      <c r="DR1513" s="2">
        <v>26.977013750000001</v>
      </c>
      <c r="DS1513">
        <v>7.025532591685348E-5</v>
      </c>
      <c r="DT1513">
        <v>3.81428722031968</v>
      </c>
      <c r="DU1513">
        <v>1464637.4697263371</v>
      </c>
      <c r="DV1513">
        <v>0</v>
      </c>
    </row>
    <row r="1514" spans="1:126" x14ac:dyDescent="0.15">
      <c r="A1514" t="s">
        <v>2512</v>
      </c>
      <c r="B1514" t="s">
        <v>349</v>
      </c>
      <c r="C1514">
        <v>29</v>
      </c>
      <c r="D1514">
        <v>133</v>
      </c>
      <c r="E1514" t="s">
        <v>2598</v>
      </c>
      <c r="F1514">
        <v>29133</v>
      </c>
      <c r="G1514" t="s">
        <v>6498</v>
      </c>
      <c r="H1514">
        <v>73.3</v>
      </c>
      <c r="I1514">
        <v>23.8</v>
      </c>
      <c r="J1514">
        <v>0.2</v>
      </c>
      <c r="K1514">
        <v>0.1</v>
      </c>
      <c r="L1514">
        <v>0.9</v>
      </c>
      <c r="M1514">
        <v>1.6</v>
      </c>
      <c r="N1514">
        <f t="shared" si="98"/>
        <v>5942.7500000000009</v>
      </c>
      <c r="O1514">
        <f t="shared" si="96"/>
        <v>4057.2499999999991</v>
      </c>
      <c r="P1514">
        <f t="shared" si="97"/>
        <v>4.8687000000000005</v>
      </c>
      <c r="Q1514" s="4">
        <v>29133</v>
      </c>
      <c r="R1514" s="5">
        <v>36.826264000000002</v>
      </c>
      <c r="S1514" s="5">
        <v>-89.295929000000001</v>
      </c>
      <c r="T1514">
        <v>6</v>
      </c>
      <c r="U1514">
        <v>0.10298492375434126</v>
      </c>
      <c r="V1514">
        <v>14231</v>
      </c>
      <c r="W1514">
        <v>14276</v>
      </c>
      <c r="X1514">
        <v>14208</v>
      </c>
      <c r="Y1514">
        <v>13943</v>
      </c>
      <c r="Z1514">
        <v>7595</v>
      </c>
      <c r="AA1514">
        <v>29119</v>
      </c>
      <c r="AB1514">
        <v>4280.0540000000001</v>
      </c>
      <c r="AC1514">
        <v>28347</v>
      </c>
      <c r="AD1514">
        <v>1</v>
      </c>
      <c r="AE1514">
        <v>7.0382882882882882E-5</v>
      </c>
      <c r="AF1514">
        <v>2</v>
      </c>
      <c r="AG1514">
        <v>205</v>
      </c>
      <c r="AH1514">
        <v>9.7560975609756097E-3</v>
      </c>
      <c r="AI1514" s="3">
        <v>244954</v>
      </c>
      <c r="AJ1514" s="3">
        <v>263412.79677647003</v>
      </c>
      <c r="AK1514">
        <v>360</v>
      </c>
      <c r="AL1514">
        <v>274515.20000000001</v>
      </c>
      <c r="AM1514">
        <v>1377514</v>
      </c>
      <c r="AN1514">
        <v>97015</v>
      </c>
      <c r="AO1514">
        <v>1474529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5</v>
      </c>
      <c r="AV1514">
        <f t="shared" si="95"/>
        <v>5</v>
      </c>
      <c r="AW1514">
        <v>12730</v>
      </c>
      <c r="AX1514">
        <v>0.91</v>
      </c>
      <c r="AY1514">
        <v>95829036.195165902</v>
      </c>
      <c r="AZ1514">
        <v>95829.0361951659</v>
      </c>
      <c r="BA1514">
        <v>7141.2117165045502</v>
      </c>
      <c r="BB1514">
        <v>1.4003225778740471</v>
      </c>
      <c r="BC1514">
        <v>2710</v>
      </c>
      <c r="BD1514">
        <v>450</v>
      </c>
      <c r="BE1514">
        <v>2260</v>
      </c>
      <c r="BF1514">
        <v>0.15880823554212634</v>
      </c>
      <c r="BG1514">
        <v>296252</v>
      </c>
      <c r="BH1514">
        <v>20.85106981981982</v>
      </c>
      <c r="BI1514">
        <v>1520</v>
      </c>
      <c r="BJ1514">
        <v>15</v>
      </c>
      <c r="BK1514">
        <v>2</v>
      </c>
      <c r="BL1514">
        <v>2</v>
      </c>
      <c r="BM1514">
        <v>0</v>
      </c>
      <c r="BN1514">
        <v>0</v>
      </c>
      <c r="BO1514">
        <v>1</v>
      </c>
      <c r="BP1514">
        <v>0</v>
      </c>
      <c r="BQ1514">
        <v>2</v>
      </c>
      <c r="BR1514">
        <v>1</v>
      </c>
      <c r="BS1514">
        <v>0</v>
      </c>
      <c r="BT1514">
        <v>13266</v>
      </c>
      <c r="BU1514">
        <v>0.7</v>
      </c>
      <c r="BV1514">
        <v>0.51939489999999999</v>
      </c>
      <c r="BW1514">
        <v>66</v>
      </c>
      <c r="BX1514">
        <v>1.7337560000000001</v>
      </c>
      <c r="BY1514">
        <v>-0.34784739999999997</v>
      </c>
      <c r="BZ1514">
        <v>14</v>
      </c>
      <c r="CA1514">
        <v>1</v>
      </c>
      <c r="CB1514">
        <v>2</v>
      </c>
      <c r="CC1514">
        <v>0</v>
      </c>
      <c r="CD1514">
        <v>0</v>
      </c>
      <c r="CE1514">
        <v>1</v>
      </c>
      <c r="CF1514">
        <v>1</v>
      </c>
      <c r="CG1514">
        <v>2</v>
      </c>
      <c r="CH1514">
        <v>1</v>
      </c>
      <c r="CI1514">
        <v>0</v>
      </c>
      <c r="CJ1514">
        <v>14221</v>
      </c>
      <c r="CK1514">
        <v>1.5470079459953592</v>
      </c>
      <c r="CL1514">
        <v>0.56701624985594101</v>
      </c>
      <c r="CM1514">
        <v>51</v>
      </c>
      <c r="CN1514">
        <v>-0.64018928884403237</v>
      </c>
      <c r="CO1514">
        <v>836</v>
      </c>
      <c r="CP1514">
        <v>-1.3139935537</v>
      </c>
      <c r="CQ1514">
        <v>-0.76407045090000003</v>
      </c>
      <c r="CR1514">
        <v>10826</v>
      </c>
      <c r="CS1514">
        <v>0.77500000000000002</v>
      </c>
      <c r="CT1514">
        <v>11684</v>
      </c>
      <c r="CU1514">
        <v>0.80312499999999998</v>
      </c>
      <c r="CV1514">
        <v>3</v>
      </c>
      <c r="CW1514">
        <v>2</v>
      </c>
      <c r="CX1514">
        <v>4</v>
      </c>
      <c r="CY1514">
        <v>611</v>
      </c>
      <c r="CZ1514">
        <v>274</v>
      </c>
      <c r="DA1514" s="2">
        <v>5506</v>
      </c>
      <c r="DB1514" s="2">
        <v>575</v>
      </c>
      <c r="DC1514" s="2">
        <v>35.01</v>
      </c>
      <c r="DD1514" s="2">
        <v>3722</v>
      </c>
      <c r="DE1514">
        <v>44</v>
      </c>
      <c r="DF1514">
        <v>13</v>
      </c>
      <c r="DG1514">
        <v>14</v>
      </c>
      <c r="DH1514">
        <v>14</v>
      </c>
      <c r="DI1514" s="2">
        <v>7</v>
      </c>
      <c r="DJ1514">
        <v>-1.39</v>
      </c>
      <c r="DK1514">
        <v>0.84130489806249331</v>
      </c>
      <c r="DL1514">
        <v>0</v>
      </c>
      <c r="DM1514">
        <v>0</v>
      </c>
      <c r="DN1514">
        <v>215</v>
      </c>
      <c r="DO1514">
        <v>0.77200000000000002</v>
      </c>
      <c r="DP1514">
        <v>2465.4</v>
      </c>
      <c r="DQ1514" s="2">
        <v>0</v>
      </c>
      <c r="DR1514" s="2">
        <v>2468.7416475499999</v>
      </c>
      <c r="DS1514">
        <v>8.4143827552503481E-3</v>
      </c>
      <c r="DT1514">
        <v>2.8898463399044201</v>
      </c>
      <c r="DU1514">
        <v>793306.74596812984</v>
      </c>
      <c r="DV1514">
        <v>1</v>
      </c>
    </row>
    <row r="1515" spans="1:126" x14ac:dyDescent="0.15">
      <c r="A1515" t="s">
        <v>2512</v>
      </c>
      <c r="B1515" t="s">
        <v>2599</v>
      </c>
      <c r="C1515">
        <v>29</v>
      </c>
      <c r="D1515">
        <v>135</v>
      </c>
      <c r="E1515" t="s">
        <v>2600</v>
      </c>
      <c r="F1515">
        <v>29135</v>
      </c>
      <c r="G1515" t="s">
        <v>6499</v>
      </c>
      <c r="H1515">
        <v>90.7</v>
      </c>
      <c r="I1515">
        <v>3.7</v>
      </c>
      <c r="J1515">
        <v>0.3</v>
      </c>
      <c r="K1515">
        <v>0.3</v>
      </c>
      <c r="L1515">
        <v>1.1000000000000001</v>
      </c>
      <c r="M1515">
        <v>3.8</v>
      </c>
      <c r="N1515">
        <f t="shared" si="98"/>
        <v>8256.01</v>
      </c>
      <c r="O1515">
        <f t="shared" si="96"/>
        <v>1743.9899999999998</v>
      </c>
      <c r="P1515">
        <f t="shared" si="97"/>
        <v>2.0927880000000005</v>
      </c>
      <c r="Q1515" s="4">
        <v>29135</v>
      </c>
      <c r="R1515" s="5">
        <v>38.633037000000002</v>
      </c>
      <c r="S1515" s="5">
        <v>-92.583641999999998</v>
      </c>
      <c r="T1515">
        <v>3</v>
      </c>
      <c r="U1515">
        <v>5.4692415223408467E-2</v>
      </c>
      <c r="V1515">
        <v>15587</v>
      </c>
      <c r="W1515">
        <v>15719</v>
      </c>
      <c r="X1515">
        <v>15801</v>
      </c>
      <c r="Y1515">
        <v>15877</v>
      </c>
      <c r="Z1515">
        <v>8304</v>
      </c>
      <c r="AA1515">
        <v>29121</v>
      </c>
      <c r="AB1515">
        <v>5761.8819999999996</v>
      </c>
      <c r="AC1515">
        <v>47725</v>
      </c>
      <c r="AD1515">
        <v>0</v>
      </c>
      <c r="AE1515">
        <v>0</v>
      </c>
      <c r="AF1515">
        <v>54</v>
      </c>
      <c r="AG1515">
        <v>1089</v>
      </c>
      <c r="AH1515">
        <v>4.9586776859504134E-2</v>
      </c>
      <c r="AI1515" s="3">
        <v>235204</v>
      </c>
      <c r="AJ1515" s="3">
        <v>265615.90291761002</v>
      </c>
      <c r="AK1515">
        <v>120</v>
      </c>
      <c r="AL1515">
        <v>268076.79999999999</v>
      </c>
      <c r="AM1515">
        <v>594569</v>
      </c>
      <c r="AN1515">
        <v>73792</v>
      </c>
      <c r="AO1515">
        <v>668361</v>
      </c>
      <c r="AP1515">
        <v>4</v>
      </c>
      <c r="AQ1515">
        <v>0</v>
      </c>
      <c r="AR1515">
        <v>4</v>
      </c>
      <c r="AS1515">
        <v>0.25446911381131115</v>
      </c>
      <c r="AT1515">
        <v>5</v>
      </c>
      <c r="AU1515">
        <v>20</v>
      </c>
      <c r="AV1515">
        <f t="shared" si="95"/>
        <v>25</v>
      </c>
      <c r="AW1515">
        <v>12986</v>
      </c>
      <c r="AX1515">
        <v>0.86</v>
      </c>
      <c r="AY1515">
        <v>365163315.58194399</v>
      </c>
      <c r="AZ1515">
        <v>365163.31558194401</v>
      </c>
      <c r="BA1515">
        <v>24637.675297478301</v>
      </c>
      <c r="BB1515">
        <v>0.40588244951111568</v>
      </c>
      <c r="BC1515">
        <v>2645</v>
      </c>
      <c r="BD1515">
        <v>0</v>
      </c>
      <c r="BE1515">
        <v>2645</v>
      </c>
      <c r="BF1515">
        <v>0.16969269262847245</v>
      </c>
      <c r="BG1515">
        <v>309262</v>
      </c>
      <c r="BH1515">
        <v>19.572305550281627</v>
      </c>
      <c r="BI1515">
        <v>1697</v>
      </c>
      <c r="BJ1515">
        <v>21</v>
      </c>
      <c r="BK1515">
        <v>1</v>
      </c>
      <c r="BL1515">
        <v>2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0</v>
      </c>
      <c r="BT1515">
        <v>15132</v>
      </c>
      <c r="BU1515">
        <v>0.78</v>
      </c>
      <c r="BV1515">
        <v>0.58291059999999995</v>
      </c>
      <c r="BW1515">
        <v>104</v>
      </c>
      <c r="BX1515">
        <v>1.982553</v>
      </c>
      <c r="BY1515">
        <v>0.3998101</v>
      </c>
      <c r="BZ1515">
        <v>22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1</v>
      </c>
      <c r="CG1515">
        <v>2</v>
      </c>
      <c r="CH1515">
        <v>2</v>
      </c>
      <c r="CI1515">
        <v>0</v>
      </c>
      <c r="CJ1515">
        <v>15882</v>
      </c>
      <c r="CK1515">
        <v>1.8259665029593251</v>
      </c>
      <c r="CL1515">
        <v>0.68043087971274685</v>
      </c>
      <c r="CM1515">
        <v>88</v>
      </c>
      <c r="CN1515">
        <v>0.38722266036040809</v>
      </c>
      <c r="CO1515">
        <v>1587</v>
      </c>
      <c r="CP1515">
        <v>0.85401084999999999</v>
      </c>
      <c r="CQ1515">
        <v>0.371264494</v>
      </c>
      <c r="CR1515">
        <v>13763</v>
      </c>
      <c r="CS1515">
        <v>0.86</v>
      </c>
      <c r="CT1515">
        <v>12641</v>
      </c>
      <c r="CU1515">
        <v>0.79190060924999994</v>
      </c>
      <c r="CV1515">
        <v>4</v>
      </c>
      <c r="CW1515">
        <v>4</v>
      </c>
      <c r="CX1515">
        <v>3</v>
      </c>
      <c r="CY1515">
        <v>778</v>
      </c>
      <c r="CZ1515">
        <v>1661</v>
      </c>
      <c r="DA1515" s="2">
        <v>6922</v>
      </c>
      <c r="DB1515" s="2">
        <v>1175</v>
      </c>
      <c r="DC1515" s="2">
        <v>114.3</v>
      </c>
      <c r="DD1515" s="2">
        <v>1106</v>
      </c>
      <c r="DE1515">
        <v>503</v>
      </c>
      <c r="DF1515">
        <v>34</v>
      </c>
      <c r="DG1515">
        <v>38.1</v>
      </c>
      <c r="DH1515">
        <v>12.7</v>
      </c>
      <c r="DI1515" s="2">
        <v>12.7</v>
      </c>
      <c r="DJ1515">
        <v>0.39</v>
      </c>
      <c r="DK1515">
        <v>0.93117889151545041</v>
      </c>
      <c r="DL1515">
        <v>2.7548209366391185E-3</v>
      </c>
      <c r="DN1515">
        <v>84.8</v>
      </c>
      <c r="DO1515">
        <v>0.315</v>
      </c>
      <c r="DP1515">
        <v>5228.5200000000004</v>
      </c>
      <c r="DQ1515" s="2">
        <v>0</v>
      </c>
      <c r="DR1515" s="2">
        <v>567.62961203999998</v>
      </c>
      <c r="DS1515">
        <v>2.1174057437253059E-3</v>
      </c>
      <c r="DT1515">
        <v>4.8805509930907398</v>
      </c>
      <c r="DU1515">
        <v>1308362.4924645876</v>
      </c>
      <c r="DV1515">
        <v>0</v>
      </c>
    </row>
    <row r="1516" spans="1:126" x14ac:dyDescent="0.15">
      <c r="A1516" t="s">
        <v>2512</v>
      </c>
      <c r="B1516" t="s">
        <v>202</v>
      </c>
      <c r="C1516">
        <v>29</v>
      </c>
      <c r="D1516">
        <v>137</v>
      </c>
      <c r="E1516" t="s">
        <v>2601</v>
      </c>
      <c r="F1516">
        <v>29137</v>
      </c>
      <c r="G1516" t="s">
        <v>6500</v>
      </c>
      <c r="H1516">
        <v>94.3</v>
      </c>
      <c r="I1516">
        <v>3</v>
      </c>
      <c r="J1516">
        <v>0.2</v>
      </c>
      <c r="K1516">
        <v>0.3</v>
      </c>
      <c r="L1516">
        <v>1.2</v>
      </c>
      <c r="M1516">
        <v>1</v>
      </c>
      <c r="N1516">
        <f t="shared" si="98"/>
        <v>8904.0600000000013</v>
      </c>
      <c r="O1516">
        <f t="shared" si="96"/>
        <v>1095.9399999999987</v>
      </c>
      <c r="P1516">
        <f t="shared" si="97"/>
        <v>1.315127999999999</v>
      </c>
      <c r="Q1516" s="4">
        <v>29137</v>
      </c>
      <c r="R1516" s="5">
        <v>39.498269999999998</v>
      </c>
      <c r="S1516" s="5">
        <v>-92.006457999999995</v>
      </c>
      <c r="T1516">
        <v>9</v>
      </c>
      <c r="U1516">
        <v>0.14593047750859101</v>
      </c>
      <c r="V1516">
        <v>8876</v>
      </c>
      <c r="W1516">
        <v>8725</v>
      </c>
      <c r="X1516">
        <v>8680</v>
      </c>
      <c r="Y1516">
        <v>8633</v>
      </c>
      <c r="Z1516">
        <v>4332</v>
      </c>
      <c r="AA1516">
        <v>29123</v>
      </c>
      <c r="AB1516">
        <v>3174.7659999999996</v>
      </c>
      <c r="AC1516">
        <v>43138</v>
      </c>
      <c r="AD1516">
        <v>2</v>
      </c>
      <c r="AE1516">
        <v>2.304147465437788E-4</v>
      </c>
      <c r="AF1516">
        <v>38</v>
      </c>
      <c r="AG1516">
        <v>1061</v>
      </c>
      <c r="AH1516">
        <v>3.581526861451461E-2</v>
      </c>
      <c r="AI1516" s="3">
        <v>355654</v>
      </c>
      <c r="AJ1516" s="3">
        <v>414497.48877147003</v>
      </c>
      <c r="AK1516">
        <v>143</v>
      </c>
      <c r="AL1516">
        <v>428966.40000000002</v>
      </c>
      <c r="AM1516">
        <v>745793</v>
      </c>
      <c r="AN1516">
        <v>129109</v>
      </c>
      <c r="AO1516">
        <v>874902</v>
      </c>
      <c r="AP1516">
        <v>1</v>
      </c>
      <c r="AQ1516">
        <v>0</v>
      </c>
      <c r="AR1516">
        <v>1</v>
      </c>
      <c r="AS1516">
        <v>0.11461318051575932</v>
      </c>
      <c r="AT1516">
        <v>2</v>
      </c>
      <c r="AU1516">
        <v>9</v>
      </c>
      <c r="AV1516">
        <f t="shared" si="95"/>
        <v>11</v>
      </c>
      <c r="AW1516">
        <v>3886</v>
      </c>
      <c r="AX1516">
        <v>0.53</v>
      </c>
      <c r="AY1516">
        <v>428183716.86933702</v>
      </c>
      <c r="AZ1516">
        <v>428183.71686933702</v>
      </c>
      <c r="BA1516">
        <v>46103.180911986303</v>
      </c>
      <c r="BB1516">
        <v>0.21690477321056417</v>
      </c>
      <c r="BC1516">
        <v>371</v>
      </c>
      <c r="BD1516">
        <v>0</v>
      </c>
      <c r="BE1516">
        <v>371</v>
      </c>
      <c r="BF1516">
        <v>4.1798107255520502E-2</v>
      </c>
      <c r="BG1516">
        <v>194838</v>
      </c>
      <c r="BH1516">
        <v>22.446774193548386</v>
      </c>
      <c r="BI1516">
        <v>1334</v>
      </c>
      <c r="BJ1516">
        <v>13</v>
      </c>
      <c r="BK1516">
        <v>0</v>
      </c>
      <c r="BL1516">
        <v>1</v>
      </c>
      <c r="BM1516">
        <v>0</v>
      </c>
      <c r="BN1516">
        <v>0</v>
      </c>
      <c r="BO1516">
        <v>2</v>
      </c>
      <c r="BP1516">
        <v>0</v>
      </c>
      <c r="BQ1516">
        <v>1</v>
      </c>
      <c r="BR1516">
        <v>1</v>
      </c>
      <c r="BS1516">
        <v>0</v>
      </c>
      <c r="BT1516">
        <v>8993</v>
      </c>
      <c r="BU1516">
        <v>0.71</v>
      </c>
      <c r="BV1516">
        <v>0.61365570000000003</v>
      </c>
      <c r="BW1516">
        <v>79</v>
      </c>
      <c r="BX1516">
        <v>2.001557</v>
      </c>
      <c r="BY1516">
        <v>0.90089079999999999</v>
      </c>
      <c r="BZ1516">
        <v>10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1</v>
      </c>
      <c r="CI1516">
        <v>0</v>
      </c>
      <c r="CJ1516">
        <v>8695</v>
      </c>
      <c r="CK1516">
        <v>1.4951121334100057</v>
      </c>
      <c r="CL1516">
        <v>0.67933690555927662</v>
      </c>
      <c r="CM1516">
        <v>66</v>
      </c>
      <c r="CN1516">
        <v>0.46494983671012508</v>
      </c>
      <c r="CO1516">
        <v>614</v>
      </c>
      <c r="CP1516">
        <v>0.60055289099999998</v>
      </c>
      <c r="CQ1516">
        <v>-2.0402008900000001E-2</v>
      </c>
      <c r="CR1516">
        <v>7233</v>
      </c>
      <c r="CS1516">
        <v>0.84499999999999997</v>
      </c>
      <c r="CT1516">
        <v>7234</v>
      </c>
      <c r="CU1516">
        <v>0.81304435892000004</v>
      </c>
      <c r="CV1516">
        <v>1</v>
      </c>
      <c r="CW1516">
        <v>2</v>
      </c>
      <c r="CX1516">
        <v>3</v>
      </c>
      <c r="CY1516">
        <v>441</v>
      </c>
      <c r="CZ1516">
        <v>1714</v>
      </c>
      <c r="DA1516" s="2">
        <v>4310</v>
      </c>
      <c r="DB1516" s="2">
        <v>665</v>
      </c>
      <c r="DC1516" s="2">
        <v>91.18</v>
      </c>
      <c r="DD1516" s="2">
        <v>443</v>
      </c>
      <c r="DE1516">
        <v>525</v>
      </c>
      <c r="DF1516">
        <v>59</v>
      </c>
      <c r="DG1516">
        <v>11.4</v>
      </c>
      <c r="DH1516">
        <v>34.19</v>
      </c>
      <c r="DI1516" s="2">
        <v>11.4</v>
      </c>
      <c r="DJ1516">
        <v>-0.94</v>
      </c>
      <c r="DK1516">
        <v>0.94546666141811986</v>
      </c>
      <c r="DL1516">
        <v>2.8275212064090482E-3</v>
      </c>
      <c r="DM1516">
        <v>595</v>
      </c>
      <c r="DN1516">
        <v>181.6</v>
      </c>
      <c r="DO1516">
        <v>0.41499999999999998</v>
      </c>
      <c r="DP1516">
        <v>23954.76</v>
      </c>
      <c r="DQ1516" s="2">
        <v>0</v>
      </c>
      <c r="DR1516" s="2">
        <v>1078.7300555500001</v>
      </c>
      <c r="DS1516">
        <v>2.2059382364588462E-3</v>
      </c>
      <c r="DT1516">
        <v>3.6353530860822798</v>
      </c>
      <c r="DU1516">
        <v>1559444.3260656057</v>
      </c>
      <c r="DV1516">
        <v>1</v>
      </c>
    </row>
    <row r="1517" spans="1:126" x14ac:dyDescent="0.15">
      <c r="A1517" t="s">
        <v>2512</v>
      </c>
      <c r="B1517" t="s">
        <v>204</v>
      </c>
      <c r="C1517">
        <v>29</v>
      </c>
      <c r="D1517">
        <v>139</v>
      </c>
      <c r="E1517" t="s">
        <v>2602</v>
      </c>
      <c r="F1517">
        <v>29139</v>
      </c>
      <c r="G1517" t="s">
        <v>6501</v>
      </c>
      <c r="H1517">
        <v>95.1</v>
      </c>
      <c r="I1517">
        <v>1.6</v>
      </c>
      <c r="J1517">
        <v>0.2</v>
      </c>
      <c r="K1517">
        <v>0.3</v>
      </c>
      <c r="L1517">
        <v>1.4</v>
      </c>
      <c r="M1517">
        <v>1.4</v>
      </c>
      <c r="N1517">
        <f t="shared" si="98"/>
        <v>9050.6199999999972</v>
      </c>
      <c r="O1517">
        <f t="shared" si="96"/>
        <v>949.38000000000284</v>
      </c>
      <c r="P1517">
        <f t="shared" si="97"/>
        <v>1.1392560000000038</v>
      </c>
      <c r="Q1517" s="4">
        <v>29139</v>
      </c>
      <c r="R1517" s="5">
        <v>38.935184</v>
      </c>
      <c r="S1517" s="5">
        <v>-91.465427000000005</v>
      </c>
      <c r="T1517">
        <v>6</v>
      </c>
      <c r="U1517">
        <v>0.12566138312483727</v>
      </c>
      <c r="V1517">
        <v>12181</v>
      </c>
      <c r="W1517">
        <v>12054</v>
      </c>
      <c r="X1517">
        <v>11939</v>
      </c>
      <c r="Y1517">
        <v>11586</v>
      </c>
      <c r="Z1517">
        <v>6013</v>
      </c>
      <c r="AA1517">
        <v>29125</v>
      </c>
      <c r="AB1517">
        <v>4629.3919999999989</v>
      </c>
      <c r="AC1517">
        <v>39830</v>
      </c>
      <c r="AD1517">
        <v>1</v>
      </c>
      <c r="AE1517">
        <v>8.375910880308233E-5</v>
      </c>
      <c r="AF1517">
        <v>30</v>
      </c>
      <c r="AG1517">
        <v>795</v>
      </c>
      <c r="AH1517">
        <v>3.7735849056603772E-2</v>
      </c>
      <c r="AI1517" s="3">
        <v>279165</v>
      </c>
      <c r="AJ1517" s="3">
        <v>342429.54088123003</v>
      </c>
      <c r="AK1517">
        <v>140</v>
      </c>
      <c r="AL1517">
        <v>346860.80000000005</v>
      </c>
      <c r="AM1517">
        <v>281806</v>
      </c>
      <c r="AN1517">
        <v>105153</v>
      </c>
      <c r="AO1517">
        <v>386959</v>
      </c>
      <c r="AP1517">
        <v>4</v>
      </c>
      <c r="AQ1517">
        <v>1</v>
      </c>
      <c r="AR1517">
        <v>5</v>
      </c>
      <c r="AS1517">
        <v>0.41480006636801059</v>
      </c>
      <c r="AT1517">
        <v>5</v>
      </c>
      <c r="AU1517">
        <v>14</v>
      </c>
      <c r="AV1517">
        <f t="shared" si="95"/>
        <v>19</v>
      </c>
      <c r="AW1517">
        <v>5332</v>
      </c>
      <c r="AX1517">
        <v>0.49</v>
      </c>
      <c r="AY1517">
        <v>136870450.998422</v>
      </c>
      <c r="AZ1517">
        <v>136870.45099842199</v>
      </c>
      <c r="BA1517">
        <v>11251.9373807063</v>
      </c>
      <c r="BB1517">
        <v>0.88873583825190872</v>
      </c>
      <c r="BC1517">
        <v>2292</v>
      </c>
      <c r="BD1517">
        <v>1362</v>
      </c>
      <c r="BE1517">
        <v>930</v>
      </c>
      <c r="BF1517">
        <v>7.6348411460471222E-2</v>
      </c>
      <c r="BG1517">
        <v>234777</v>
      </c>
      <c r="BH1517">
        <v>19.66471228746126</v>
      </c>
      <c r="BI1517">
        <v>1693</v>
      </c>
      <c r="BJ1517">
        <v>18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2</v>
      </c>
      <c r="BS1517">
        <v>0</v>
      </c>
      <c r="BT1517">
        <v>11698</v>
      </c>
      <c r="BU1517">
        <v>0.71</v>
      </c>
      <c r="BV1517">
        <v>0.64650030000000003</v>
      </c>
      <c r="BW1517">
        <v>88</v>
      </c>
      <c r="BX1517">
        <v>1.7951790000000001</v>
      </c>
      <c r="BY1517">
        <v>0.71947559999999999</v>
      </c>
      <c r="BZ1517">
        <v>17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2</v>
      </c>
      <c r="CH1517">
        <v>1</v>
      </c>
      <c r="CI1517">
        <v>0</v>
      </c>
      <c r="CJ1517">
        <v>11816</v>
      </c>
      <c r="CK1517">
        <v>1.6926201760324984</v>
      </c>
      <c r="CL1517">
        <v>0.6449933405981354</v>
      </c>
      <c r="CM1517">
        <v>72</v>
      </c>
      <c r="CN1517">
        <v>0.24166085737821089</v>
      </c>
      <c r="CO1517">
        <v>810</v>
      </c>
      <c r="CP1517">
        <v>-0.209414778</v>
      </c>
      <c r="CQ1517">
        <v>-7.8955158999999997E-2</v>
      </c>
      <c r="CR1517">
        <v>9863</v>
      </c>
      <c r="CS1517">
        <v>0.84799999999999998</v>
      </c>
      <c r="CT1517">
        <v>10049</v>
      </c>
      <c r="CU1517">
        <v>0.81270504026000001</v>
      </c>
      <c r="CV1517">
        <v>5</v>
      </c>
      <c r="CW1517">
        <v>2</v>
      </c>
      <c r="CX1517">
        <v>3</v>
      </c>
      <c r="CY1517">
        <v>383</v>
      </c>
      <c r="CZ1517">
        <v>1182</v>
      </c>
      <c r="DA1517" s="2">
        <v>5235</v>
      </c>
      <c r="DB1517" s="2">
        <v>620</v>
      </c>
      <c r="DC1517" s="2">
        <v>117.01</v>
      </c>
      <c r="DD1517" s="2">
        <v>466</v>
      </c>
      <c r="DE1517">
        <v>285</v>
      </c>
      <c r="DF1517">
        <v>27</v>
      </c>
      <c r="DG1517">
        <v>8.36</v>
      </c>
      <c r="DH1517">
        <v>16.72</v>
      </c>
      <c r="DI1517" s="2">
        <v>33.43</v>
      </c>
      <c r="DJ1517">
        <v>-0.31</v>
      </c>
      <c r="DK1517">
        <v>0.95136926190604121</v>
      </c>
      <c r="DL1517">
        <v>1.0062893081761006E-2</v>
      </c>
      <c r="DM1517">
        <v>120</v>
      </c>
      <c r="DN1517">
        <v>133.4</v>
      </c>
      <c r="DO1517">
        <v>0.39</v>
      </c>
      <c r="DP1517">
        <v>3696.24</v>
      </c>
      <c r="DQ1517" s="2">
        <v>0</v>
      </c>
      <c r="DR1517" s="2">
        <v>1071.2900924</v>
      </c>
      <c r="DS1517">
        <v>8.0639056900165713E-4</v>
      </c>
      <c r="DT1517">
        <v>3.65953669861634</v>
      </c>
      <c r="DU1517">
        <v>1269349.8269114227</v>
      </c>
      <c r="DV1517">
        <v>0</v>
      </c>
    </row>
    <row r="1518" spans="1:126" x14ac:dyDescent="0.15">
      <c r="A1518" t="s">
        <v>2512</v>
      </c>
      <c r="B1518" t="s">
        <v>206</v>
      </c>
      <c r="C1518">
        <v>29</v>
      </c>
      <c r="D1518">
        <v>141</v>
      </c>
      <c r="E1518" t="s">
        <v>2603</v>
      </c>
      <c r="F1518">
        <v>29141</v>
      </c>
      <c r="G1518" t="s">
        <v>6502</v>
      </c>
      <c r="H1518">
        <v>95.2</v>
      </c>
      <c r="I1518">
        <v>0.6</v>
      </c>
      <c r="J1518">
        <v>0.5</v>
      </c>
      <c r="K1518">
        <v>0.4</v>
      </c>
      <c r="L1518">
        <v>1.5</v>
      </c>
      <c r="M1518">
        <v>1.8</v>
      </c>
      <c r="N1518">
        <f t="shared" si="98"/>
        <v>9069.3000000000011</v>
      </c>
      <c r="O1518">
        <f t="shared" si="96"/>
        <v>930.69999999999891</v>
      </c>
      <c r="P1518">
        <f t="shared" si="97"/>
        <v>1.1168399999999992</v>
      </c>
      <c r="Q1518" s="4">
        <v>29141</v>
      </c>
      <c r="R1518" s="5">
        <v>38.420807000000003</v>
      </c>
      <c r="S1518" s="5">
        <v>-92.874835000000004</v>
      </c>
      <c r="T1518">
        <v>8</v>
      </c>
      <c r="U1518">
        <v>0.27565891640980056</v>
      </c>
      <c r="V1518">
        <v>20479</v>
      </c>
      <c r="W1518">
        <v>20314</v>
      </c>
      <c r="X1518">
        <v>20225</v>
      </c>
      <c r="Y1518">
        <v>20058</v>
      </c>
      <c r="Z1518">
        <v>9747</v>
      </c>
      <c r="AA1518">
        <v>29127</v>
      </c>
      <c r="AB1518">
        <v>5932.8100000000013</v>
      </c>
      <c r="AC1518">
        <v>33525</v>
      </c>
      <c r="AD1518">
        <v>2</v>
      </c>
      <c r="AE1518">
        <v>9.8887515451174287E-5</v>
      </c>
      <c r="AF1518">
        <v>56</v>
      </c>
      <c r="AG1518">
        <v>922</v>
      </c>
      <c r="AH1518">
        <v>6.0737527114967459E-2</v>
      </c>
      <c r="AI1518" s="3">
        <v>198280</v>
      </c>
      <c r="AJ1518" s="3">
        <v>382482.63341955503</v>
      </c>
      <c r="AK1518">
        <v>108</v>
      </c>
      <c r="AL1518">
        <v>392921.60000000003</v>
      </c>
      <c r="AM1518">
        <v>403336</v>
      </c>
      <c r="AN1518">
        <v>58423</v>
      </c>
      <c r="AO1518">
        <v>461759</v>
      </c>
      <c r="AP1518">
        <v>1</v>
      </c>
      <c r="AQ1518">
        <v>1</v>
      </c>
      <c r="AR1518">
        <v>2</v>
      </c>
      <c r="AS1518">
        <v>9.8454267992517469E-2</v>
      </c>
      <c r="AT1518">
        <v>1</v>
      </c>
      <c r="AU1518">
        <v>20</v>
      </c>
      <c r="AV1518">
        <f t="shared" si="95"/>
        <v>21</v>
      </c>
      <c r="AW1518">
        <v>14703</v>
      </c>
      <c r="AX1518">
        <v>0.74</v>
      </c>
      <c r="AY1518">
        <v>963306821.65329599</v>
      </c>
      <c r="AZ1518">
        <v>963306.82165329601</v>
      </c>
      <c r="BA1518">
        <v>49822.984665661199</v>
      </c>
      <c r="BB1518">
        <v>0.20071057699785216</v>
      </c>
      <c r="BC1518">
        <v>2431</v>
      </c>
      <c r="BD1518">
        <v>443</v>
      </c>
      <c r="BE1518">
        <v>1988</v>
      </c>
      <c r="BF1518">
        <v>9.7075052492797506E-2</v>
      </c>
      <c r="BG1518">
        <v>331111</v>
      </c>
      <c r="BH1518">
        <v>16.371372064276883</v>
      </c>
      <c r="BI1518">
        <v>3070</v>
      </c>
      <c r="BJ1518">
        <v>26</v>
      </c>
      <c r="BK1518">
        <v>2</v>
      </c>
      <c r="BL1518">
        <v>0</v>
      </c>
      <c r="BM1518">
        <v>1</v>
      </c>
      <c r="BN1518">
        <v>0</v>
      </c>
      <c r="BO1518">
        <v>0</v>
      </c>
      <c r="BP1518">
        <v>1</v>
      </c>
      <c r="BQ1518">
        <v>3</v>
      </c>
      <c r="BR1518">
        <v>2</v>
      </c>
      <c r="BS1518">
        <v>0</v>
      </c>
      <c r="BT1518">
        <v>20527</v>
      </c>
      <c r="BU1518">
        <v>0.62</v>
      </c>
      <c r="BV1518">
        <v>0.57049320000000003</v>
      </c>
      <c r="BW1518">
        <v>122</v>
      </c>
      <c r="BX1518">
        <v>1.705071</v>
      </c>
      <c r="BY1518">
        <v>8.7874499999999994E-2</v>
      </c>
      <c r="BZ1518">
        <v>26</v>
      </c>
      <c r="CA1518">
        <v>2</v>
      </c>
      <c r="CB1518">
        <v>1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2</v>
      </c>
      <c r="CI1518">
        <v>0</v>
      </c>
      <c r="CJ1518">
        <v>20212</v>
      </c>
      <c r="CK1518">
        <v>1.6326934494359786</v>
      </c>
      <c r="CL1518">
        <v>0.67684636958554067</v>
      </c>
      <c r="CM1518">
        <v>95</v>
      </c>
      <c r="CN1518">
        <v>0.11023126827778042</v>
      </c>
      <c r="CO1518">
        <v>1217</v>
      </c>
      <c r="CP1518">
        <v>-0.33299527769999998</v>
      </c>
      <c r="CQ1518">
        <v>-0.27815147709999999</v>
      </c>
      <c r="CR1518">
        <v>16691</v>
      </c>
      <c r="CS1518">
        <v>0.82900000000000007</v>
      </c>
      <c r="CT1518">
        <v>15789</v>
      </c>
      <c r="CU1518">
        <v>0.7486973215099999</v>
      </c>
      <c r="CV1518">
        <v>6</v>
      </c>
      <c r="CW1518">
        <v>3</v>
      </c>
      <c r="CX1518">
        <v>4</v>
      </c>
      <c r="CY1518">
        <v>578</v>
      </c>
      <c r="CZ1518">
        <v>1413</v>
      </c>
      <c r="DA1518" s="2">
        <v>8195</v>
      </c>
      <c r="DB1518" s="2">
        <v>1085</v>
      </c>
      <c r="DC1518" s="2">
        <v>98.69</v>
      </c>
      <c r="DD1518" s="2">
        <v>748</v>
      </c>
      <c r="DE1518">
        <v>413</v>
      </c>
      <c r="DF1518">
        <v>26</v>
      </c>
      <c r="DG1518">
        <v>9.8699999999999992</v>
      </c>
      <c r="DH1518">
        <v>4.93</v>
      </c>
      <c r="DI1518" s="2">
        <v>4.93</v>
      </c>
      <c r="DJ1518">
        <v>1.22</v>
      </c>
      <c r="DK1518">
        <v>0.92630119023602986</v>
      </c>
      <c r="DL1518">
        <v>9.7613882863340565E-3</v>
      </c>
      <c r="DN1518">
        <v>56.7</v>
      </c>
      <c r="DO1518">
        <v>0.14499999999999999</v>
      </c>
      <c r="DP1518">
        <v>220.44</v>
      </c>
      <c r="DQ1518" s="2">
        <v>0</v>
      </c>
      <c r="DR1518" s="2">
        <v>1.7404250299999999</v>
      </c>
      <c r="DS1518">
        <v>4.4294460458015028E-6</v>
      </c>
      <c r="DT1518">
        <v>5.8389542468435804</v>
      </c>
      <c r="DU1518">
        <v>2294251.2449965747</v>
      </c>
      <c r="DV1518">
        <v>0</v>
      </c>
    </row>
    <row r="1519" spans="1:126" x14ac:dyDescent="0.15">
      <c r="A1519" t="s">
        <v>2512</v>
      </c>
      <c r="B1519" t="s">
        <v>2604</v>
      </c>
      <c r="C1519">
        <v>29</v>
      </c>
      <c r="D1519">
        <v>143</v>
      </c>
      <c r="E1519" t="s">
        <v>2605</v>
      </c>
      <c r="F1519">
        <v>29143</v>
      </c>
      <c r="G1519" t="s">
        <v>6503</v>
      </c>
      <c r="H1519">
        <v>81.099999999999994</v>
      </c>
      <c r="I1519">
        <v>15.7</v>
      </c>
      <c r="J1519">
        <v>0.2</v>
      </c>
      <c r="K1519">
        <v>0.4</v>
      </c>
      <c r="L1519">
        <v>1.4</v>
      </c>
      <c r="M1519">
        <v>1.1000000000000001</v>
      </c>
      <c r="N1519">
        <f t="shared" si="98"/>
        <v>6827.0699999999988</v>
      </c>
      <c r="O1519">
        <f t="shared" si="96"/>
        <v>3172.9300000000012</v>
      </c>
      <c r="P1519">
        <f t="shared" si="97"/>
        <v>3.8075160000000028</v>
      </c>
      <c r="Q1519" s="4">
        <v>29143</v>
      </c>
      <c r="R1519" s="5">
        <v>36.594261000000003</v>
      </c>
      <c r="S1519" s="5">
        <v>-89.655947999999995</v>
      </c>
      <c r="T1519">
        <v>7</v>
      </c>
      <c r="U1519">
        <v>-2.4333343018395712E-2</v>
      </c>
      <c r="V1519">
        <v>18780</v>
      </c>
      <c r="W1519">
        <v>18568</v>
      </c>
      <c r="X1519">
        <v>18411</v>
      </c>
      <c r="Y1519">
        <v>18090</v>
      </c>
      <c r="Z1519">
        <v>9431</v>
      </c>
      <c r="AA1519">
        <v>29129</v>
      </c>
      <c r="AB1519">
        <v>6421.027</v>
      </c>
      <c r="AC1519">
        <v>33630</v>
      </c>
      <c r="AD1519">
        <v>0</v>
      </c>
      <c r="AE1519">
        <v>0</v>
      </c>
      <c r="AF1519">
        <v>0</v>
      </c>
      <c r="AG1519">
        <v>317</v>
      </c>
      <c r="AH1519">
        <v>0</v>
      </c>
      <c r="AI1519" s="3">
        <v>344553</v>
      </c>
      <c r="AJ1519" s="3">
        <v>431897.139500155</v>
      </c>
      <c r="AK1519">
        <v>759</v>
      </c>
      <c r="AL1519">
        <v>446764.80000000005</v>
      </c>
      <c r="AM1519">
        <v>122446</v>
      </c>
      <c r="AN1519">
        <v>166407</v>
      </c>
      <c r="AO1519">
        <v>288853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9</v>
      </c>
      <c r="AV1519">
        <f t="shared" si="95"/>
        <v>10</v>
      </c>
      <c r="AW1519">
        <v>10533</v>
      </c>
      <c r="AX1519">
        <v>0.63</v>
      </c>
      <c r="AY1519">
        <v>154375050.09027001</v>
      </c>
      <c r="AZ1519">
        <v>154375.05009027</v>
      </c>
      <c r="BA1519">
        <v>7938.8205804128402</v>
      </c>
      <c r="BB1519">
        <v>1.2596329516090379</v>
      </c>
      <c r="BC1519">
        <v>6194</v>
      </c>
      <c r="BD1519">
        <v>0</v>
      </c>
      <c r="BE1519">
        <v>6194</v>
      </c>
      <c r="BF1519">
        <v>0.32981895633652825</v>
      </c>
      <c r="BG1519">
        <v>304774</v>
      </c>
      <c r="BH1519">
        <v>16.553907989788712</v>
      </c>
      <c r="BI1519">
        <v>2275</v>
      </c>
      <c r="BJ1519">
        <v>20</v>
      </c>
      <c r="BK1519">
        <v>4</v>
      </c>
      <c r="BL1519">
        <v>2</v>
      </c>
      <c r="BM1519">
        <v>0</v>
      </c>
      <c r="BN1519">
        <v>0</v>
      </c>
      <c r="BO1519">
        <v>2</v>
      </c>
      <c r="BP1519">
        <v>0</v>
      </c>
      <c r="BQ1519">
        <v>0</v>
      </c>
      <c r="BR1519">
        <v>1</v>
      </c>
      <c r="BS1519">
        <v>0</v>
      </c>
      <c r="BT1519">
        <v>17480</v>
      </c>
      <c r="BU1519">
        <v>0.63</v>
      </c>
      <c r="BV1519">
        <v>0.60487369999999996</v>
      </c>
      <c r="BW1519">
        <v>67</v>
      </c>
      <c r="BX1519">
        <v>1.6590389999999999</v>
      </c>
      <c r="BY1519">
        <v>-8.9213200000000006E-2</v>
      </c>
      <c r="BZ1519">
        <v>20</v>
      </c>
      <c r="CA1519">
        <v>3</v>
      </c>
      <c r="CB1519">
        <v>2</v>
      </c>
      <c r="CC1519">
        <v>0</v>
      </c>
      <c r="CD1519">
        <v>0</v>
      </c>
      <c r="CE1519">
        <v>2</v>
      </c>
      <c r="CF1519">
        <v>0</v>
      </c>
      <c r="CG1519">
        <v>0</v>
      </c>
      <c r="CH1519">
        <v>1</v>
      </c>
      <c r="CI1519">
        <v>0</v>
      </c>
      <c r="CJ1519">
        <v>18248</v>
      </c>
      <c r="CK1519">
        <v>1.5344147303814115</v>
      </c>
      <c r="CL1519">
        <v>0.55263358487689607</v>
      </c>
      <c r="CM1519">
        <v>54</v>
      </c>
      <c r="CN1519">
        <v>-0.79493703084937795</v>
      </c>
      <c r="CO1519">
        <v>1199</v>
      </c>
      <c r="CP1519">
        <v>-1.9920502107</v>
      </c>
      <c r="CQ1519">
        <v>-0.5065047385</v>
      </c>
      <c r="CR1519">
        <v>14418</v>
      </c>
      <c r="CS1519">
        <v>0.79599999999999993</v>
      </c>
      <c r="CT1519">
        <v>15738</v>
      </c>
      <c r="CU1519">
        <v>0.81008371742999996</v>
      </c>
      <c r="CV1519">
        <v>4</v>
      </c>
      <c r="CW1519">
        <v>3</v>
      </c>
      <c r="CX1519">
        <v>2</v>
      </c>
      <c r="CY1519">
        <v>638</v>
      </c>
      <c r="CZ1519">
        <v>470</v>
      </c>
      <c r="DA1519" s="2">
        <v>9413</v>
      </c>
      <c r="DB1519" s="2">
        <v>840</v>
      </c>
      <c r="DC1519" s="2">
        <v>43.56</v>
      </c>
      <c r="DD1519" s="2">
        <v>3406</v>
      </c>
      <c r="DE1519">
        <v>83</v>
      </c>
      <c r="DF1519">
        <v>21</v>
      </c>
      <c r="DG1519">
        <v>16.34</v>
      </c>
      <c r="DH1519">
        <v>43.56</v>
      </c>
      <c r="DI1519" s="2">
        <v>10.89</v>
      </c>
      <c r="DJ1519">
        <v>-1.52</v>
      </c>
      <c r="DK1519">
        <v>0.69297901919298333</v>
      </c>
      <c r="DL1519">
        <v>6.3091482649842269E-3</v>
      </c>
      <c r="DM1519">
        <v>0</v>
      </c>
      <c r="DN1519">
        <v>400.1</v>
      </c>
      <c r="DO1519">
        <v>0.89300000000000002</v>
      </c>
      <c r="DP1519">
        <v>5054.21</v>
      </c>
      <c r="DQ1519" s="2">
        <v>0</v>
      </c>
      <c r="DR1519" s="2">
        <v>6535.518933819998</v>
      </c>
      <c r="DS1519">
        <v>1.444949588765968E-2</v>
      </c>
      <c r="DT1519">
        <v>4.1240603546895098</v>
      </c>
      <c r="DU1519">
        <v>1842484.9995507882</v>
      </c>
      <c r="DV1519">
        <v>0</v>
      </c>
    </row>
    <row r="1520" spans="1:126" x14ac:dyDescent="0.15">
      <c r="A1520" t="s">
        <v>2512</v>
      </c>
      <c r="B1520" t="s">
        <v>355</v>
      </c>
      <c r="C1520">
        <v>29</v>
      </c>
      <c r="D1520">
        <v>145</v>
      </c>
      <c r="E1520" t="s">
        <v>2606</v>
      </c>
      <c r="F1520">
        <v>29145</v>
      </c>
      <c r="G1520" t="s">
        <v>6504</v>
      </c>
      <c r="H1520">
        <v>87.7</v>
      </c>
      <c r="I1520">
        <v>0.7</v>
      </c>
      <c r="J1520">
        <v>2.2000000000000002</v>
      </c>
      <c r="K1520">
        <v>1.3</v>
      </c>
      <c r="L1520">
        <v>3.7</v>
      </c>
      <c r="M1520">
        <v>4.4000000000000004</v>
      </c>
      <c r="N1520">
        <f t="shared" si="98"/>
        <v>7731.36</v>
      </c>
      <c r="O1520">
        <f t="shared" si="96"/>
        <v>2268.6400000000003</v>
      </c>
      <c r="P1520">
        <f t="shared" si="97"/>
        <v>2.7223680000000012</v>
      </c>
      <c r="Q1520" s="4">
        <v>29145</v>
      </c>
      <c r="R1520" s="5">
        <v>36.908363999999999</v>
      </c>
      <c r="S1520" s="5">
        <v>-94.335020999999998</v>
      </c>
      <c r="T1520">
        <v>3</v>
      </c>
      <c r="U1520">
        <v>0.10474002878013032</v>
      </c>
      <c r="V1520">
        <v>58314</v>
      </c>
      <c r="W1520">
        <v>58683</v>
      </c>
      <c r="X1520">
        <v>58777</v>
      </c>
      <c r="Y1520">
        <v>58164</v>
      </c>
      <c r="Z1520">
        <v>29005</v>
      </c>
      <c r="AA1520">
        <v>29131</v>
      </c>
      <c r="AB1520">
        <v>21813.165000000001</v>
      </c>
      <c r="AC1520">
        <v>43290</v>
      </c>
      <c r="AD1520">
        <v>2</v>
      </c>
      <c r="AE1520">
        <v>3.4026915289994386E-5</v>
      </c>
      <c r="AF1520">
        <v>65</v>
      </c>
      <c r="AG1520">
        <v>1578</v>
      </c>
      <c r="AH1520">
        <v>4.1191381495564006E-2</v>
      </c>
      <c r="AI1520" s="3">
        <v>247762</v>
      </c>
      <c r="AJ1520" s="3">
        <v>399841.65316730004</v>
      </c>
      <c r="AK1520">
        <v>80</v>
      </c>
      <c r="AL1520">
        <v>401100.80000000005</v>
      </c>
      <c r="AM1520">
        <v>301288</v>
      </c>
      <c r="AN1520">
        <v>94735</v>
      </c>
      <c r="AO1520">
        <v>396023</v>
      </c>
      <c r="AP1520">
        <v>11</v>
      </c>
      <c r="AQ1520">
        <v>1</v>
      </c>
      <c r="AR1520">
        <v>12</v>
      </c>
      <c r="AS1520">
        <v>0.20448852308164203</v>
      </c>
      <c r="AT1520">
        <v>12</v>
      </c>
      <c r="AU1520">
        <v>53</v>
      </c>
      <c r="AV1520">
        <f t="shared" si="95"/>
        <v>65</v>
      </c>
      <c r="AW1520">
        <v>32530</v>
      </c>
      <c r="AX1520">
        <v>0.56000000000000005</v>
      </c>
      <c r="AY1520">
        <v>359212545.31737697</v>
      </c>
      <c r="AZ1520">
        <v>359212.54531737696</v>
      </c>
      <c r="BA1520">
        <v>6542.4565057059599</v>
      </c>
      <c r="BB1520">
        <v>1.5284778723830363</v>
      </c>
      <c r="BC1520">
        <v>3645</v>
      </c>
      <c r="BD1520">
        <v>0</v>
      </c>
      <c r="BE1520">
        <v>3645</v>
      </c>
      <c r="BF1520">
        <v>6.2506430702747195E-2</v>
      </c>
      <c r="BG1520">
        <v>868895</v>
      </c>
      <c r="BH1520">
        <v>14.782908280449837</v>
      </c>
      <c r="BI1520">
        <v>6943</v>
      </c>
      <c r="BJ1520">
        <v>42</v>
      </c>
      <c r="BK1520">
        <v>3</v>
      </c>
      <c r="BL1520">
        <v>2</v>
      </c>
      <c r="BM1520">
        <v>0</v>
      </c>
      <c r="BN1520">
        <v>0</v>
      </c>
      <c r="BO1520">
        <v>6</v>
      </c>
      <c r="BP1520">
        <v>1</v>
      </c>
      <c r="BQ1520">
        <v>4</v>
      </c>
      <c r="BR1520">
        <v>0</v>
      </c>
      <c r="BS1520">
        <v>0</v>
      </c>
      <c r="BT1520">
        <v>56121</v>
      </c>
      <c r="BU1520">
        <v>0.76</v>
      </c>
      <c r="BV1520">
        <v>0.60226630000000003</v>
      </c>
      <c r="BW1520">
        <v>189</v>
      </c>
      <c r="BX1520">
        <v>1.0334810000000001</v>
      </c>
      <c r="BY1520">
        <v>-0.7582911</v>
      </c>
      <c r="BZ1520">
        <v>50</v>
      </c>
      <c r="CA1520">
        <v>2</v>
      </c>
      <c r="CB1520">
        <v>3</v>
      </c>
      <c r="CC1520">
        <v>0</v>
      </c>
      <c r="CD1520">
        <v>0</v>
      </c>
      <c r="CE1520">
        <v>6</v>
      </c>
      <c r="CF1520">
        <v>1</v>
      </c>
      <c r="CG1520">
        <v>2</v>
      </c>
      <c r="CH1520">
        <v>0</v>
      </c>
      <c r="CI1520">
        <v>0</v>
      </c>
      <c r="CJ1520">
        <v>58596</v>
      </c>
      <c r="CK1520">
        <v>1.0922247252372177</v>
      </c>
      <c r="CL1520">
        <v>0.62563603711463633</v>
      </c>
      <c r="CM1520">
        <v>145</v>
      </c>
      <c r="CN1520">
        <v>-1.0203458422635572</v>
      </c>
      <c r="CO1520">
        <v>5738</v>
      </c>
      <c r="CP1520">
        <v>7.7175223000000001E-2</v>
      </c>
      <c r="CQ1520">
        <v>0.151601823</v>
      </c>
      <c r="CR1520">
        <v>50455</v>
      </c>
      <c r="CS1520">
        <v>0.86099999999999999</v>
      </c>
      <c r="CT1520">
        <v>47409</v>
      </c>
      <c r="CU1520">
        <v>0.79639068333999996</v>
      </c>
      <c r="CV1520">
        <v>17</v>
      </c>
      <c r="CW1520">
        <v>10</v>
      </c>
      <c r="CY1520">
        <v>995</v>
      </c>
      <c r="CZ1520">
        <v>2490</v>
      </c>
      <c r="DA1520" s="2">
        <v>28081</v>
      </c>
      <c r="DB1520" s="2">
        <v>4760</v>
      </c>
      <c r="DC1520" s="2">
        <v>112.16</v>
      </c>
      <c r="DD1520" s="2">
        <v>5290</v>
      </c>
      <c r="DE1520">
        <v>850</v>
      </c>
      <c r="DF1520">
        <v>207</v>
      </c>
      <c r="DG1520">
        <v>23.79</v>
      </c>
      <c r="DH1520">
        <v>3.4</v>
      </c>
      <c r="DI1520" s="2">
        <v>10.199999999999999</v>
      </c>
      <c r="DJ1520">
        <v>-0.36</v>
      </c>
      <c r="DK1520">
        <v>0.97008822983346921</v>
      </c>
      <c r="DL1520">
        <v>1.2674271229404308E-3</v>
      </c>
      <c r="DN1520">
        <v>71.099999999999994</v>
      </c>
      <c r="DO1520">
        <v>0.17800000000000002</v>
      </c>
      <c r="DP1520">
        <v>320.24</v>
      </c>
      <c r="DQ1520" s="2">
        <v>0</v>
      </c>
      <c r="DR1520" s="2">
        <v>27.805238180000003</v>
      </c>
      <c r="DS1520">
        <v>6.932291337701146E-5</v>
      </c>
      <c r="DT1520">
        <v>5.1362903280726204</v>
      </c>
      <c r="DU1520">
        <v>2060170.1596221908</v>
      </c>
      <c r="DV1520">
        <v>0</v>
      </c>
    </row>
    <row r="1521" spans="1:126" x14ac:dyDescent="0.15">
      <c r="A1521" t="s">
        <v>2512</v>
      </c>
      <c r="B1521" t="s">
        <v>2607</v>
      </c>
      <c r="C1521">
        <v>29</v>
      </c>
      <c r="D1521">
        <v>147</v>
      </c>
      <c r="E1521" t="s">
        <v>2608</v>
      </c>
      <c r="F1521">
        <v>29147</v>
      </c>
      <c r="G1521" t="s">
        <v>6505</v>
      </c>
      <c r="H1521">
        <v>93.6</v>
      </c>
      <c r="I1521">
        <v>2.4</v>
      </c>
      <c r="J1521">
        <v>0.2</v>
      </c>
      <c r="K1521">
        <v>1.6</v>
      </c>
      <c r="L1521">
        <v>0.9</v>
      </c>
      <c r="M1521">
        <v>1.3</v>
      </c>
      <c r="N1521">
        <f t="shared" si="98"/>
        <v>8771.82</v>
      </c>
      <c r="O1521">
        <f t="shared" si="96"/>
        <v>1228.1800000000003</v>
      </c>
      <c r="P1521">
        <f t="shared" si="97"/>
        <v>1.4738160000000009</v>
      </c>
      <c r="Q1521" s="4">
        <v>29147</v>
      </c>
      <c r="R1521" s="5">
        <v>40.361136000000002</v>
      </c>
      <c r="S1521" s="5">
        <v>-94.883145999999996</v>
      </c>
      <c r="T1521">
        <v>6</v>
      </c>
      <c r="U1521">
        <v>5.3284686622626164E-2</v>
      </c>
      <c r="V1521">
        <v>23305</v>
      </c>
      <c r="W1521">
        <v>23296</v>
      </c>
      <c r="X1521">
        <v>23186</v>
      </c>
      <c r="Y1521">
        <v>22629</v>
      </c>
      <c r="Z1521">
        <v>9297</v>
      </c>
      <c r="AA1521">
        <v>29133</v>
      </c>
      <c r="AB1521">
        <v>7158.835</v>
      </c>
      <c r="AC1521">
        <v>35854</v>
      </c>
      <c r="AD1521">
        <v>1</v>
      </c>
      <c r="AE1521">
        <v>4.3129474682998359E-5</v>
      </c>
      <c r="AF1521">
        <v>36</v>
      </c>
      <c r="AG1521">
        <v>1252</v>
      </c>
      <c r="AH1521">
        <v>2.8753993610223641E-2</v>
      </c>
      <c r="AI1521" s="3">
        <v>423715</v>
      </c>
      <c r="AJ1521" s="3">
        <v>561256.15875168506</v>
      </c>
      <c r="AK1521">
        <v>150</v>
      </c>
      <c r="AL1521">
        <v>561798.39999999991</v>
      </c>
      <c r="AM1521">
        <v>412453</v>
      </c>
      <c r="AN1521">
        <v>146224</v>
      </c>
      <c r="AO1521">
        <v>558677</v>
      </c>
      <c r="AP1521">
        <v>2</v>
      </c>
      <c r="AQ1521">
        <v>0</v>
      </c>
      <c r="AR1521">
        <v>2</v>
      </c>
      <c r="AS1521">
        <v>8.5851648351648352E-2</v>
      </c>
      <c r="AT1521">
        <v>2</v>
      </c>
      <c r="AU1521">
        <v>19</v>
      </c>
      <c r="AV1521">
        <f t="shared" si="95"/>
        <v>21</v>
      </c>
      <c r="AW1521">
        <v>15405</v>
      </c>
      <c r="AX1521">
        <v>0.71</v>
      </c>
      <c r="AY1521">
        <v>854960999.00974905</v>
      </c>
      <c r="AZ1521">
        <v>854960.99900974904</v>
      </c>
      <c r="BA1521">
        <v>38949.664456101003</v>
      </c>
      <c r="BB1521">
        <v>0.25674162126019595</v>
      </c>
      <c r="BC1521">
        <v>0</v>
      </c>
      <c r="BD1521">
        <v>4035</v>
      </c>
      <c r="BE1521">
        <v>-4035</v>
      </c>
      <c r="BF1521">
        <v>-0.1731388114138597</v>
      </c>
      <c r="BG1521">
        <v>552902</v>
      </c>
      <c r="BH1521">
        <v>23.846372811179158</v>
      </c>
      <c r="BI1521">
        <v>2472</v>
      </c>
      <c r="BJ1521">
        <v>20</v>
      </c>
      <c r="BK1521">
        <v>2</v>
      </c>
      <c r="BL1521">
        <v>1</v>
      </c>
      <c r="BM1521">
        <v>0</v>
      </c>
      <c r="BN1521">
        <v>1</v>
      </c>
      <c r="BO1521">
        <v>0</v>
      </c>
      <c r="BP1521">
        <v>1</v>
      </c>
      <c r="BQ1521">
        <v>2</v>
      </c>
      <c r="BR1521">
        <v>1</v>
      </c>
      <c r="BS1521">
        <v>0</v>
      </c>
      <c r="BT1521">
        <v>22130</v>
      </c>
      <c r="BU1521">
        <v>0.75</v>
      </c>
      <c r="BV1521">
        <v>0.56163779999999996</v>
      </c>
      <c r="BW1521">
        <v>190</v>
      </c>
      <c r="BX1521">
        <v>1.2652509999999999</v>
      </c>
      <c r="BY1521">
        <v>-9.1033999999999993E-3</v>
      </c>
      <c r="BZ1521">
        <v>19</v>
      </c>
      <c r="CA1521">
        <v>2</v>
      </c>
      <c r="CB1521">
        <v>1</v>
      </c>
      <c r="CC1521">
        <v>0</v>
      </c>
      <c r="CD1521">
        <v>1</v>
      </c>
      <c r="CE1521">
        <v>1</v>
      </c>
      <c r="CF1521">
        <v>1</v>
      </c>
      <c r="CG1521">
        <v>2</v>
      </c>
      <c r="CH1521">
        <v>1</v>
      </c>
      <c r="CI1521">
        <v>0</v>
      </c>
      <c r="CJ1521">
        <v>23090</v>
      </c>
      <c r="CK1521">
        <v>1.212646167171936</v>
      </c>
      <c r="CL1521">
        <v>0.65010501919316288</v>
      </c>
      <c r="CM1521">
        <v>154</v>
      </c>
      <c r="CN1521">
        <v>-8.2673451208335316E-2</v>
      </c>
      <c r="CO1521">
        <v>2387</v>
      </c>
      <c r="CP1521">
        <v>1.270565854</v>
      </c>
      <c r="CQ1521">
        <v>0.81157824599999995</v>
      </c>
      <c r="CR1521">
        <v>18240</v>
      </c>
      <c r="CS1521">
        <v>0.80400000000000005</v>
      </c>
      <c r="CT1521">
        <v>19996</v>
      </c>
      <c r="CU1521">
        <v>0.86158038147000005</v>
      </c>
      <c r="CV1521">
        <v>27</v>
      </c>
      <c r="CW1521">
        <v>8</v>
      </c>
      <c r="CX1521">
        <v>13</v>
      </c>
      <c r="CY1521">
        <v>640</v>
      </c>
      <c r="CZ1521">
        <v>1916</v>
      </c>
      <c r="DA1521" s="2">
        <v>12104</v>
      </c>
      <c r="DB1521" s="2">
        <v>1730</v>
      </c>
      <c r="DC1521" s="2">
        <v>111.78</v>
      </c>
      <c r="DD1521" s="2">
        <v>1368</v>
      </c>
      <c r="DE1521">
        <v>537</v>
      </c>
      <c r="DF1521">
        <v>44</v>
      </c>
      <c r="DG1521">
        <v>47.29</v>
      </c>
      <c r="DH1521">
        <v>4.3</v>
      </c>
      <c r="DI1521" s="2">
        <v>25.79</v>
      </c>
      <c r="DJ1521">
        <v>-2.85</v>
      </c>
      <c r="DK1521">
        <v>0.93391076549095497</v>
      </c>
      <c r="DL1521">
        <v>7.9872204472843447E-4</v>
      </c>
      <c r="DN1521">
        <v>235</v>
      </c>
      <c r="DO1521">
        <v>0.40899999999999997</v>
      </c>
      <c r="DP1521">
        <v>31145.260000000002</v>
      </c>
      <c r="DQ1521" s="2">
        <v>0</v>
      </c>
      <c r="DR1521" s="2">
        <v>133.03646569999998</v>
      </c>
      <c r="DS1521">
        <v>2.3680577124658955E-4</v>
      </c>
      <c r="DT1521">
        <v>3.37931070775966</v>
      </c>
      <c r="DU1521">
        <v>1898491.3487222444</v>
      </c>
      <c r="DV1521">
        <v>1</v>
      </c>
    </row>
    <row r="1522" spans="1:126" x14ac:dyDescent="0.15">
      <c r="A1522" t="s">
        <v>2512</v>
      </c>
      <c r="B1522" t="s">
        <v>2609</v>
      </c>
      <c r="C1522">
        <v>29</v>
      </c>
      <c r="D1522">
        <v>149</v>
      </c>
      <c r="E1522" t="s">
        <v>2610</v>
      </c>
      <c r="F1522">
        <v>29149</v>
      </c>
      <c r="G1522" t="s">
        <v>6506</v>
      </c>
      <c r="H1522">
        <v>95.6</v>
      </c>
      <c r="I1522">
        <v>0.1</v>
      </c>
      <c r="J1522">
        <v>1.1000000000000001</v>
      </c>
      <c r="K1522">
        <v>0.3</v>
      </c>
      <c r="L1522">
        <v>1.7</v>
      </c>
      <c r="M1522">
        <v>1.2</v>
      </c>
      <c r="N1522">
        <f t="shared" si="98"/>
        <v>9144.9999999999982</v>
      </c>
      <c r="O1522">
        <f t="shared" si="96"/>
        <v>855.00000000000182</v>
      </c>
      <c r="P1522">
        <f t="shared" si="97"/>
        <v>1.0260000000000025</v>
      </c>
      <c r="Q1522" s="4">
        <v>29149</v>
      </c>
      <c r="R1522" s="5">
        <v>36.685310000000001</v>
      </c>
      <c r="S1522" s="5">
        <v>-91.401826999999997</v>
      </c>
      <c r="T1522">
        <v>9</v>
      </c>
      <c r="U1522">
        <v>9.3945736901155194E-2</v>
      </c>
      <c r="V1522">
        <v>10885</v>
      </c>
      <c r="W1522">
        <v>10975</v>
      </c>
      <c r="X1522">
        <v>10979</v>
      </c>
      <c r="Y1522">
        <v>10848</v>
      </c>
      <c r="Z1522">
        <v>5297</v>
      </c>
      <c r="AA1522">
        <v>29135</v>
      </c>
      <c r="AB1522">
        <v>3600.4</v>
      </c>
      <c r="AC1522">
        <v>29851</v>
      </c>
      <c r="AD1522">
        <v>1</v>
      </c>
      <c r="AE1522">
        <v>9.1082976591675021E-5</v>
      </c>
      <c r="AF1522">
        <v>22</v>
      </c>
      <c r="AG1522">
        <v>752</v>
      </c>
      <c r="AH1522">
        <v>2.9255319148936171E-2</v>
      </c>
      <c r="AI1522" s="3">
        <v>253838</v>
      </c>
      <c r="AJ1522" s="3">
        <v>505468.35980078002</v>
      </c>
      <c r="AK1522">
        <v>158</v>
      </c>
      <c r="AL1522">
        <v>506656</v>
      </c>
      <c r="AM1522">
        <v>666001</v>
      </c>
      <c r="AN1522">
        <v>40302</v>
      </c>
      <c r="AO1522">
        <v>706303</v>
      </c>
      <c r="AP1522">
        <v>1</v>
      </c>
      <c r="AQ1522">
        <v>0</v>
      </c>
      <c r="AR1522">
        <v>1</v>
      </c>
      <c r="AS1522">
        <v>9.1116173120728935E-2</v>
      </c>
      <c r="AT1522">
        <v>1</v>
      </c>
      <c r="AU1522">
        <v>8</v>
      </c>
      <c r="AV1522">
        <f t="shared" si="95"/>
        <v>9</v>
      </c>
      <c r="AW1522">
        <v>0</v>
      </c>
      <c r="AX1522">
        <v>0</v>
      </c>
      <c r="AY1522">
        <v>918706995.29181099</v>
      </c>
      <c r="AZ1522">
        <v>918706.99529181095</v>
      </c>
      <c r="BA1522">
        <v>89798.0193614483</v>
      </c>
      <c r="BB1522">
        <v>0.11136103080123344</v>
      </c>
      <c r="BC1522">
        <v>1448</v>
      </c>
      <c r="BD1522">
        <v>0</v>
      </c>
      <c r="BE1522">
        <v>1448</v>
      </c>
      <c r="BF1522">
        <v>0.13302710151584748</v>
      </c>
      <c r="BG1522">
        <v>120679</v>
      </c>
      <c r="BH1522">
        <v>10.99180253210675</v>
      </c>
      <c r="BI1522">
        <v>1671</v>
      </c>
      <c r="BJ1522">
        <v>8</v>
      </c>
      <c r="BK1522">
        <v>2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10291</v>
      </c>
      <c r="BU1522">
        <v>0.61</v>
      </c>
      <c r="BV1522">
        <v>0.57560180000000005</v>
      </c>
      <c r="BW1522">
        <v>69</v>
      </c>
      <c r="BX1522">
        <v>1.0688949999999999</v>
      </c>
      <c r="BY1522">
        <v>-0.27446340000000002</v>
      </c>
      <c r="BZ1522">
        <v>5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10890</v>
      </c>
      <c r="CK1522">
        <v>0.64279155188246095</v>
      </c>
      <c r="CL1522">
        <v>0.60100598151169116</v>
      </c>
      <c r="CM1522">
        <v>50</v>
      </c>
      <c r="CN1522">
        <v>-1.1065523469423342</v>
      </c>
      <c r="CO1522">
        <v>665</v>
      </c>
      <c r="CP1522">
        <v>-0.52666362030000002</v>
      </c>
      <c r="CQ1522">
        <v>-0.33307853980000002</v>
      </c>
      <c r="CR1522">
        <v>9043</v>
      </c>
      <c r="CS1522">
        <v>0.82599999999999996</v>
      </c>
      <c r="CT1522">
        <v>8588</v>
      </c>
      <c r="CU1522">
        <v>0.77342979283000002</v>
      </c>
      <c r="CV1522">
        <v>2</v>
      </c>
      <c r="CW1522">
        <v>1</v>
      </c>
      <c r="CY1522">
        <v>420</v>
      </c>
      <c r="CZ1522">
        <v>1158</v>
      </c>
      <c r="DA1522" s="2">
        <v>4528</v>
      </c>
      <c r="DB1522" s="2">
        <v>470</v>
      </c>
      <c r="DC1522" s="2">
        <v>27.28</v>
      </c>
      <c r="DD1522" s="2">
        <v>505</v>
      </c>
      <c r="DE1522">
        <v>357</v>
      </c>
      <c r="DF1522">
        <v>44</v>
      </c>
      <c r="DG1522">
        <v>18.190000000000001</v>
      </c>
      <c r="DH1522">
        <v>27.28</v>
      </c>
      <c r="DI1522" s="2">
        <v>18.190000000000001</v>
      </c>
      <c r="DJ1522">
        <v>-0.76</v>
      </c>
      <c r="DK1522">
        <v>0.96222787762273576</v>
      </c>
      <c r="DL1522">
        <v>1.3297872340425532E-3</v>
      </c>
      <c r="DN1522">
        <v>10</v>
      </c>
      <c r="DO1522">
        <v>0.02</v>
      </c>
      <c r="DP1522">
        <v>206.4</v>
      </c>
      <c r="DQ1522" s="2">
        <v>106438</v>
      </c>
      <c r="DR1522" s="2">
        <v>5376.822370509999</v>
      </c>
      <c r="DS1522">
        <v>9.4014182008056758E-3</v>
      </c>
      <c r="DV1522">
        <v>1</v>
      </c>
    </row>
    <row r="1523" spans="1:126" x14ac:dyDescent="0.15">
      <c r="A1523" t="s">
        <v>2512</v>
      </c>
      <c r="B1523" t="s">
        <v>1657</v>
      </c>
      <c r="C1523">
        <v>29</v>
      </c>
      <c r="D1523">
        <v>151</v>
      </c>
      <c r="E1523" t="s">
        <v>2611</v>
      </c>
      <c r="F1523">
        <v>29151</v>
      </c>
      <c r="G1523" t="s">
        <v>6507</v>
      </c>
      <c r="H1523">
        <v>98.4</v>
      </c>
      <c r="I1523">
        <v>0.2</v>
      </c>
      <c r="J1523">
        <v>0.2</v>
      </c>
      <c r="K1523">
        <v>0.1</v>
      </c>
      <c r="L1523">
        <v>0.5</v>
      </c>
      <c r="M1523">
        <v>0.6</v>
      </c>
      <c r="N1523">
        <f t="shared" si="98"/>
        <v>9683.2600000000039</v>
      </c>
      <c r="O1523">
        <f t="shared" si="96"/>
        <v>316.73999999999614</v>
      </c>
      <c r="P1523">
        <f t="shared" si="97"/>
        <v>0.38008799999999549</v>
      </c>
      <c r="Q1523" s="4">
        <v>29151</v>
      </c>
      <c r="R1523" s="5">
        <v>38.464252999999999</v>
      </c>
      <c r="S1523" s="5">
        <v>-91.859504000000001</v>
      </c>
      <c r="T1523">
        <v>3</v>
      </c>
      <c r="U1523">
        <v>0.16619870365822306</v>
      </c>
      <c r="V1523">
        <v>13857</v>
      </c>
      <c r="W1523">
        <v>13812</v>
      </c>
      <c r="X1523">
        <v>13758</v>
      </c>
      <c r="Y1523">
        <v>13520</v>
      </c>
      <c r="Z1523">
        <v>6981</v>
      </c>
      <c r="AA1523">
        <v>29137</v>
      </c>
      <c r="AB1523">
        <v>5711.3429999999989</v>
      </c>
      <c r="AC1523">
        <v>52693</v>
      </c>
      <c r="AD1523">
        <v>1</v>
      </c>
      <c r="AE1523">
        <v>7.2684983282453842E-5</v>
      </c>
      <c r="AF1523">
        <v>42</v>
      </c>
      <c r="AG1523">
        <v>1115</v>
      </c>
      <c r="AH1523">
        <v>3.766816143497758E-2</v>
      </c>
      <c r="AI1523" s="3">
        <v>283342</v>
      </c>
      <c r="AJ1523" s="3">
        <v>388206.31739167002</v>
      </c>
      <c r="AK1523">
        <v>160</v>
      </c>
      <c r="AL1523">
        <v>392601.60000000003</v>
      </c>
      <c r="AM1523">
        <v>113500</v>
      </c>
      <c r="AN1523">
        <v>81959</v>
      </c>
      <c r="AO1523">
        <v>195459</v>
      </c>
      <c r="AP1523">
        <v>4</v>
      </c>
      <c r="AQ1523">
        <v>2</v>
      </c>
      <c r="AR1523">
        <v>6</v>
      </c>
      <c r="AS1523">
        <v>0.43440486533449174</v>
      </c>
      <c r="AT1523">
        <v>6</v>
      </c>
      <c r="AU1523">
        <v>20</v>
      </c>
      <c r="AV1523">
        <f t="shared" si="95"/>
        <v>26</v>
      </c>
      <c r="AW1523">
        <v>0</v>
      </c>
      <c r="AX1523">
        <v>0</v>
      </c>
      <c r="AY1523">
        <v>342106229.37680101</v>
      </c>
      <c r="AZ1523">
        <v>342106.229376801</v>
      </c>
      <c r="BA1523">
        <v>26384.949337716698</v>
      </c>
      <c r="BB1523">
        <v>0.37900394925925524</v>
      </c>
      <c r="BC1523">
        <v>621</v>
      </c>
      <c r="BD1523">
        <v>2742</v>
      </c>
      <c r="BE1523">
        <v>-2121</v>
      </c>
      <c r="BF1523">
        <v>-0.1530634336436458</v>
      </c>
      <c r="BG1523">
        <v>361057</v>
      </c>
      <c r="BH1523">
        <v>26.243422009012939</v>
      </c>
      <c r="BI1523">
        <v>2293</v>
      </c>
      <c r="BJ1523">
        <v>11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1</v>
      </c>
      <c r="BS1523">
        <v>0</v>
      </c>
      <c r="BT1523">
        <v>13561</v>
      </c>
      <c r="BU1523">
        <v>0.71</v>
      </c>
      <c r="BV1523">
        <v>0.69586159999999997</v>
      </c>
      <c r="BW1523">
        <v>73</v>
      </c>
      <c r="BX1523">
        <v>1.0323720000000001</v>
      </c>
      <c r="BY1523">
        <v>5.0355999999999998E-2</v>
      </c>
      <c r="BZ1523">
        <v>12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1</v>
      </c>
      <c r="CI1523">
        <v>0</v>
      </c>
      <c r="CJ1523">
        <v>13691</v>
      </c>
      <c r="CK1523">
        <v>1.0956102549119859</v>
      </c>
      <c r="CL1523">
        <v>0.7243509212730318</v>
      </c>
      <c r="CM1523">
        <v>61</v>
      </c>
      <c r="CN1523">
        <v>-0.25014018570727092</v>
      </c>
      <c r="CO1523">
        <v>1335</v>
      </c>
      <c r="CP1523">
        <v>0.72507358700000002</v>
      </c>
      <c r="CQ1523">
        <v>0.68043900800000001</v>
      </c>
      <c r="CR1523">
        <v>11998</v>
      </c>
      <c r="CS1523">
        <v>0.88200000000000001</v>
      </c>
      <c r="CT1523">
        <v>11695</v>
      </c>
      <c r="CU1523">
        <v>0.85378130111999995</v>
      </c>
      <c r="CV1523">
        <v>1</v>
      </c>
      <c r="CW1523">
        <v>4</v>
      </c>
      <c r="CX1523">
        <v>1</v>
      </c>
      <c r="CY1523">
        <v>532</v>
      </c>
      <c r="CZ1523">
        <v>1713</v>
      </c>
      <c r="DA1523" s="2">
        <v>6705</v>
      </c>
      <c r="DB1523" s="2">
        <v>1160</v>
      </c>
      <c r="DC1523" s="2">
        <v>102.28</v>
      </c>
      <c r="DD1523" s="2">
        <v>234</v>
      </c>
      <c r="DE1523">
        <v>411</v>
      </c>
      <c r="DF1523">
        <v>35</v>
      </c>
      <c r="DH1523">
        <v>7.31</v>
      </c>
      <c r="DI1523" s="2">
        <v>14.61</v>
      </c>
      <c r="DJ1523">
        <v>0.42</v>
      </c>
      <c r="DK1523">
        <v>0.94268763543703371</v>
      </c>
      <c r="DL1523">
        <v>0</v>
      </c>
      <c r="DM1523">
        <v>0</v>
      </c>
      <c r="DN1523">
        <v>63.5</v>
      </c>
      <c r="DO1523">
        <v>0.158</v>
      </c>
      <c r="DP1523">
        <v>1223.5</v>
      </c>
      <c r="DQ1523" s="2">
        <v>0</v>
      </c>
      <c r="DR1523" s="2">
        <v>569.62106638</v>
      </c>
      <c r="DS1523">
        <v>1.4467691161806264E-3</v>
      </c>
      <c r="DT1523">
        <v>4.6990337709938999</v>
      </c>
      <c r="DU1523">
        <v>1844848.1769462388</v>
      </c>
      <c r="DV1523">
        <v>1</v>
      </c>
    </row>
    <row r="1524" spans="1:126" x14ac:dyDescent="0.15">
      <c r="A1524" t="s">
        <v>2512</v>
      </c>
      <c r="B1524" t="s">
        <v>2612</v>
      </c>
      <c r="C1524">
        <v>29</v>
      </c>
      <c r="D1524">
        <v>153</v>
      </c>
      <c r="E1524" t="s">
        <v>2613</v>
      </c>
      <c r="F1524">
        <v>29153</v>
      </c>
      <c r="G1524" t="s">
        <v>6508</v>
      </c>
      <c r="H1524">
        <v>96.5</v>
      </c>
      <c r="I1524">
        <v>0.1</v>
      </c>
      <c r="J1524">
        <v>0.6</v>
      </c>
      <c r="K1524">
        <v>0.1</v>
      </c>
      <c r="L1524">
        <v>1.3</v>
      </c>
      <c r="M1524">
        <v>1.3</v>
      </c>
      <c r="N1524">
        <f t="shared" si="98"/>
        <v>9316.010000000002</v>
      </c>
      <c r="O1524">
        <f t="shared" si="96"/>
        <v>683.98999999999796</v>
      </c>
      <c r="P1524">
        <f t="shared" si="97"/>
        <v>0.82078799999999785</v>
      </c>
      <c r="Q1524" s="4">
        <v>29153</v>
      </c>
      <c r="R1524" s="5">
        <v>36.649590000000003</v>
      </c>
      <c r="S1524" s="5">
        <v>-92.458549000000005</v>
      </c>
      <c r="T1524">
        <v>9</v>
      </c>
      <c r="U1524">
        <v>0.10987845869584155</v>
      </c>
      <c r="V1524">
        <v>9672</v>
      </c>
      <c r="W1524">
        <v>9612</v>
      </c>
      <c r="X1524">
        <v>9537</v>
      </c>
      <c r="Y1524">
        <v>9347</v>
      </c>
      <c r="Z1524">
        <v>4712</v>
      </c>
      <c r="AA1524">
        <v>29139</v>
      </c>
      <c r="AB1524">
        <v>2837.6699999999996</v>
      </c>
      <c r="AC1524">
        <v>31399</v>
      </c>
      <c r="AD1524">
        <v>1</v>
      </c>
      <c r="AE1524">
        <v>1.0485477613505295E-4</v>
      </c>
      <c r="AF1524">
        <v>23</v>
      </c>
      <c r="AG1524">
        <v>639</v>
      </c>
      <c r="AH1524">
        <v>3.5993740219092331E-2</v>
      </c>
      <c r="AI1524" s="3">
        <v>228862</v>
      </c>
      <c r="AJ1524" s="3">
        <v>476781.02828622505</v>
      </c>
      <c r="AK1524">
        <v>200</v>
      </c>
      <c r="AL1524">
        <v>483283.20000000001</v>
      </c>
      <c r="AM1524">
        <v>197095</v>
      </c>
      <c r="AN1524">
        <v>38540</v>
      </c>
      <c r="AO1524">
        <v>235635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8</v>
      </c>
      <c r="AV1524">
        <f t="shared" si="95"/>
        <v>8</v>
      </c>
      <c r="AW1524">
        <v>0</v>
      </c>
      <c r="AX1524">
        <v>0</v>
      </c>
      <c r="AY1524">
        <v>666998920.03800797</v>
      </c>
      <c r="AZ1524">
        <v>666998.92003800801</v>
      </c>
      <c r="BA1524">
        <v>70308.010515355505</v>
      </c>
      <c r="BB1524">
        <v>0.14223130375472604</v>
      </c>
      <c r="BC1524">
        <v>454</v>
      </c>
      <c r="BD1524">
        <v>41</v>
      </c>
      <c r="BE1524">
        <v>413</v>
      </c>
      <c r="BF1524">
        <v>4.2700578990901572E-2</v>
      </c>
      <c r="BG1524">
        <v>128956</v>
      </c>
      <c r="BH1524">
        <v>13.521652511271888</v>
      </c>
      <c r="BI1524">
        <v>1890</v>
      </c>
      <c r="BJ1524">
        <v>8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9315</v>
      </c>
      <c r="BU1524">
        <v>0.56000000000000005</v>
      </c>
      <c r="BV1524">
        <v>0.6414784</v>
      </c>
      <c r="BW1524">
        <v>53</v>
      </c>
      <c r="BX1524">
        <v>1.1808909999999999</v>
      </c>
      <c r="BY1524">
        <v>3.7539799999999998E-2</v>
      </c>
      <c r="BZ1524">
        <v>9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9473</v>
      </c>
      <c r="CK1524">
        <v>1.1611949751926527</v>
      </c>
      <c r="CL1524">
        <v>0.63514477250035661</v>
      </c>
      <c r="CM1524">
        <v>48</v>
      </c>
      <c r="CN1524">
        <v>-0.40064826354808647</v>
      </c>
      <c r="CO1524">
        <v>597</v>
      </c>
      <c r="CP1524">
        <v>-1.1054689214</v>
      </c>
      <c r="CQ1524">
        <v>-0.33948613280000001</v>
      </c>
      <c r="CR1524">
        <v>7779</v>
      </c>
      <c r="CS1524">
        <v>0.83</v>
      </c>
      <c r="CT1524">
        <v>7428</v>
      </c>
      <c r="CU1524">
        <v>0.75442005050999994</v>
      </c>
      <c r="CW1524">
        <v>3</v>
      </c>
      <c r="CX1524">
        <v>2</v>
      </c>
      <c r="CY1524">
        <v>454</v>
      </c>
      <c r="CZ1524">
        <v>1009</v>
      </c>
      <c r="DA1524" s="2">
        <v>3365</v>
      </c>
      <c r="DB1524" s="2">
        <v>380</v>
      </c>
      <c r="DC1524" s="2">
        <v>62.76</v>
      </c>
      <c r="DD1524" s="2">
        <v>334</v>
      </c>
      <c r="DE1524">
        <v>356</v>
      </c>
      <c r="DF1524">
        <v>15</v>
      </c>
      <c r="DI1524" s="2">
        <v>10.46</v>
      </c>
      <c r="DJ1524">
        <v>1.6</v>
      </c>
      <c r="DK1524">
        <v>0.98933855336403598</v>
      </c>
      <c r="DL1524">
        <v>3.1298904538341159E-3</v>
      </c>
      <c r="DN1524">
        <v>21.2</v>
      </c>
      <c r="DO1524">
        <v>4.4000000000000004E-2</v>
      </c>
      <c r="DP1524">
        <v>2</v>
      </c>
      <c r="DQ1524" s="2">
        <v>39488</v>
      </c>
      <c r="DR1524" s="2">
        <v>0</v>
      </c>
      <c r="DS1524">
        <v>0</v>
      </c>
      <c r="DT1524">
        <v>2.4206073512049202</v>
      </c>
      <c r="DU1524">
        <v>1169838.8666338378</v>
      </c>
      <c r="DV1524">
        <v>0</v>
      </c>
    </row>
    <row r="1525" spans="1:126" x14ac:dyDescent="0.15">
      <c r="A1525" t="s">
        <v>2512</v>
      </c>
      <c r="B1525" t="s">
        <v>2614</v>
      </c>
      <c r="C1525">
        <v>29</v>
      </c>
      <c r="D1525">
        <v>155</v>
      </c>
      <c r="E1525" t="s">
        <v>2615</v>
      </c>
      <c r="F1525">
        <v>29155</v>
      </c>
      <c r="G1525" t="s">
        <v>6509</v>
      </c>
      <c r="H1525">
        <v>69.599999999999994</v>
      </c>
      <c r="I1525">
        <v>26.7</v>
      </c>
      <c r="J1525">
        <v>0.2</v>
      </c>
      <c r="K1525">
        <v>0.2</v>
      </c>
      <c r="L1525">
        <v>1.4</v>
      </c>
      <c r="M1525">
        <v>1.9</v>
      </c>
      <c r="N1525">
        <f t="shared" si="98"/>
        <v>5562.6999999999989</v>
      </c>
      <c r="O1525">
        <f t="shared" si="96"/>
        <v>4437.3000000000011</v>
      </c>
      <c r="P1525">
        <f t="shared" si="97"/>
        <v>5.324760000000003</v>
      </c>
      <c r="Q1525" s="4">
        <v>29155</v>
      </c>
      <c r="R1525" s="5">
        <v>36.209916</v>
      </c>
      <c r="S1525" s="5">
        <v>-89.785942000000006</v>
      </c>
      <c r="T1525">
        <v>7</v>
      </c>
      <c r="U1525">
        <v>8.488206148640326E-2</v>
      </c>
      <c r="V1525">
        <v>18288</v>
      </c>
      <c r="W1525">
        <v>18010</v>
      </c>
      <c r="X1525">
        <v>17837</v>
      </c>
      <c r="Y1525">
        <v>17428</v>
      </c>
      <c r="Z1525">
        <v>8700</v>
      </c>
      <c r="AA1525">
        <v>29141</v>
      </c>
      <c r="AB1525">
        <v>5746.1330000000007</v>
      </c>
      <c r="AC1525">
        <v>29238</v>
      </c>
      <c r="AD1525">
        <v>0</v>
      </c>
      <c r="AE1525">
        <v>0</v>
      </c>
      <c r="AF1525">
        <v>0</v>
      </c>
      <c r="AG1525">
        <v>227</v>
      </c>
      <c r="AH1525">
        <v>0</v>
      </c>
      <c r="AI1525" s="3">
        <v>305039</v>
      </c>
      <c r="AJ1525" s="3">
        <v>315212.631885465</v>
      </c>
      <c r="AK1525">
        <v>632</v>
      </c>
      <c r="AL1525">
        <v>327961.60000000003</v>
      </c>
      <c r="AM1525">
        <v>394921</v>
      </c>
      <c r="AN1525">
        <v>117314</v>
      </c>
      <c r="AO1525">
        <v>512235</v>
      </c>
      <c r="AP1525">
        <v>1</v>
      </c>
      <c r="AQ1525">
        <v>0</v>
      </c>
      <c r="AR1525">
        <v>1</v>
      </c>
      <c r="AS1525">
        <v>5.5524708495280392E-2</v>
      </c>
      <c r="AT1525">
        <v>1</v>
      </c>
      <c r="AU1525">
        <v>10</v>
      </c>
      <c r="AV1525">
        <f t="shared" si="95"/>
        <v>11</v>
      </c>
      <c r="AW1525">
        <v>1481</v>
      </c>
      <c r="AX1525">
        <v>8.9999999999999969E-2</v>
      </c>
      <c r="AY1525">
        <v>75765930.532638803</v>
      </c>
      <c r="AZ1525">
        <v>75765.930532638798</v>
      </c>
      <c r="BA1525">
        <v>3786.2268046802901</v>
      </c>
      <c r="BB1525">
        <v>2.6411518685670505</v>
      </c>
      <c r="BC1525">
        <v>2180</v>
      </c>
      <c r="BD1525">
        <v>0</v>
      </c>
      <c r="BE1525">
        <v>2180</v>
      </c>
      <c r="BF1525">
        <v>0.11920384951881015</v>
      </c>
      <c r="BG1525">
        <v>282393</v>
      </c>
      <c r="BH1525">
        <v>15.831866345237428</v>
      </c>
      <c r="BI1525">
        <v>1894</v>
      </c>
      <c r="BJ1525">
        <v>22</v>
      </c>
      <c r="BK1525">
        <v>0</v>
      </c>
      <c r="BL1525">
        <v>1</v>
      </c>
      <c r="BM1525">
        <v>0</v>
      </c>
      <c r="BN1525">
        <v>0</v>
      </c>
      <c r="BO1525">
        <v>0</v>
      </c>
      <c r="BP1525">
        <v>0</v>
      </c>
      <c r="BQ1525">
        <v>2</v>
      </c>
      <c r="BR1525">
        <v>1</v>
      </c>
      <c r="BS1525">
        <v>0</v>
      </c>
      <c r="BT1525">
        <v>18193</v>
      </c>
      <c r="BU1525">
        <v>0.59</v>
      </c>
      <c r="BV1525">
        <v>0.5337423</v>
      </c>
      <c r="BW1525">
        <v>72</v>
      </c>
      <c r="BX1525">
        <v>1.4291210000000001</v>
      </c>
      <c r="BY1525">
        <v>-0.59136160000000004</v>
      </c>
      <c r="BZ1525">
        <v>25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17608</v>
      </c>
      <c r="CK1525">
        <v>1.6469786460699682</v>
      </c>
      <c r="CL1525">
        <v>0.52734537584283692</v>
      </c>
      <c r="CM1525">
        <v>67</v>
      </c>
      <c r="CN1525">
        <v>-0.63736284606767901</v>
      </c>
      <c r="CO1525">
        <v>1084</v>
      </c>
      <c r="CP1525">
        <v>-2.0436153726000001</v>
      </c>
      <c r="CQ1525">
        <v>-1.2425458772</v>
      </c>
      <c r="CR1525">
        <v>13122</v>
      </c>
      <c r="CS1525">
        <v>0.75800000000000001</v>
      </c>
      <c r="CT1525">
        <v>15655</v>
      </c>
      <c r="CU1525">
        <v>0.81730863471999993</v>
      </c>
      <c r="CV1525">
        <v>19</v>
      </c>
      <c r="CW1525">
        <v>1</v>
      </c>
      <c r="CX1525">
        <v>5</v>
      </c>
      <c r="CY1525">
        <v>615</v>
      </c>
      <c r="CZ1525">
        <v>329</v>
      </c>
      <c r="DA1525" s="2">
        <v>7771</v>
      </c>
      <c r="DB1525" s="2">
        <v>670</v>
      </c>
      <c r="DC1525" s="2">
        <v>39.28</v>
      </c>
      <c r="DD1525" s="2">
        <v>5315</v>
      </c>
      <c r="DE1525">
        <v>63</v>
      </c>
      <c r="DF1525">
        <v>15</v>
      </c>
      <c r="DG1525">
        <v>5.61</v>
      </c>
      <c r="DH1525">
        <v>16.829999999999998</v>
      </c>
      <c r="DI1525" s="2">
        <v>5.61</v>
      </c>
      <c r="DJ1525">
        <v>-1.1599999999999999</v>
      </c>
      <c r="DK1525">
        <v>0.8061329862738863</v>
      </c>
      <c r="DL1525">
        <v>4.4052863436123352E-3</v>
      </c>
      <c r="DM1525">
        <v>0</v>
      </c>
      <c r="DN1525">
        <v>255.4</v>
      </c>
      <c r="DO1525">
        <v>0.82</v>
      </c>
      <c r="DP1525">
        <v>2137.04</v>
      </c>
      <c r="DQ1525" s="2">
        <v>0</v>
      </c>
      <c r="DR1525" s="2">
        <v>10290.596153390001</v>
      </c>
      <c r="DS1525">
        <v>3.1377445714927878E-2</v>
      </c>
      <c r="DT1525">
        <v>4.1611068405679603</v>
      </c>
      <c r="DU1525">
        <v>1364683.2572036134</v>
      </c>
      <c r="DV1525">
        <v>0</v>
      </c>
    </row>
    <row r="1526" spans="1:126" x14ac:dyDescent="0.15">
      <c r="A1526" t="s">
        <v>2512</v>
      </c>
      <c r="B1526" t="s">
        <v>208</v>
      </c>
      <c r="C1526">
        <v>29</v>
      </c>
      <c r="D1526">
        <v>157</v>
      </c>
      <c r="E1526" t="s">
        <v>2616</v>
      </c>
      <c r="F1526">
        <v>29157</v>
      </c>
      <c r="G1526" t="s">
        <v>6510</v>
      </c>
      <c r="H1526">
        <v>96.5</v>
      </c>
      <c r="I1526">
        <v>0.4</v>
      </c>
      <c r="J1526">
        <v>0.2</v>
      </c>
      <c r="K1526">
        <v>0.4</v>
      </c>
      <c r="L1526">
        <v>0.8</v>
      </c>
      <c r="M1526">
        <v>1.7</v>
      </c>
      <c r="N1526">
        <f t="shared" si="98"/>
        <v>9316.14</v>
      </c>
      <c r="O1526">
        <f t="shared" si="96"/>
        <v>683.86000000000058</v>
      </c>
      <c r="P1526">
        <f t="shared" si="97"/>
        <v>0.82063200000000103</v>
      </c>
      <c r="Q1526" s="4">
        <v>29157</v>
      </c>
      <c r="R1526" s="5">
        <v>37.711129999999997</v>
      </c>
      <c r="S1526" s="5">
        <v>-89.802125000000004</v>
      </c>
      <c r="T1526">
        <v>6</v>
      </c>
      <c r="U1526">
        <v>0.12679333661617306</v>
      </c>
      <c r="V1526">
        <v>18986</v>
      </c>
      <c r="W1526">
        <v>19042</v>
      </c>
      <c r="X1526">
        <v>19100</v>
      </c>
      <c r="Y1526">
        <v>19078</v>
      </c>
      <c r="Z1526">
        <v>9776</v>
      </c>
      <c r="AA1526">
        <v>29143</v>
      </c>
      <c r="AB1526">
        <v>7822.0910000000003</v>
      </c>
      <c r="AC1526">
        <v>51499</v>
      </c>
      <c r="AD1526">
        <v>0</v>
      </c>
      <c r="AE1526">
        <v>0</v>
      </c>
      <c r="AF1526">
        <v>38</v>
      </c>
      <c r="AG1526">
        <v>951</v>
      </c>
      <c r="AH1526">
        <v>3.9957939011566773E-2</v>
      </c>
      <c r="AI1526" s="3">
        <v>226441</v>
      </c>
      <c r="AJ1526" s="3">
        <v>303587.07529021002</v>
      </c>
      <c r="AK1526">
        <v>113</v>
      </c>
      <c r="AL1526">
        <v>309952</v>
      </c>
      <c r="AM1526">
        <v>371567</v>
      </c>
      <c r="AN1526">
        <v>78923</v>
      </c>
      <c r="AO1526">
        <v>450490</v>
      </c>
      <c r="AP1526">
        <v>6</v>
      </c>
      <c r="AQ1526">
        <v>2</v>
      </c>
      <c r="AR1526">
        <v>8</v>
      </c>
      <c r="AS1526">
        <v>0.42012393656128555</v>
      </c>
      <c r="AT1526">
        <v>7</v>
      </c>
      <c r="AU1526">
        <v>29</v>
      </c>
      <c r="AV1526">
        <f t="shared" si="95"/>
        <v>36</v>
      </c>
      <c r="AW1526">
        <v>10250</v>
      </c>
      <c r="AX1526">
        <v>0.53</v>
      </c>
      <c r="AY1526">
        <v>105470836.48763999</v>
      </c>
      <c r="AZ1526">
        <v>105470.83648763999</v>
      </c>
      <c r="BA1526">
        <v>5825.56608787409</v>
      </c>
      <c r="BB1526">
        <v>1.7165713767825912</v>
      </c>
      <c r="BC1526">
        <v>2411</v>
      </c>
      <c r="BD1526">
        <v>6201</v>
      </c>
      <c r="BE1526">
        <v>-3790</v>
      </c>
      <c r="BF1526">
        <v>-0.19962077320130622</v>
      </c>
      <c r="BG1526">
        <v>528115</v>
      </c>
      <c r="BH1526">
        <v>27.65</v>
      </c>
      <c r="BI1526">
        <v>2693</v>
      </c>
      <c r="BJ1526">
        <v>18</v>
      </c>
      <c r="BK1526">
        <v>7</v>
      </c>
      <c r="BL1526">
        <v>1</v>
      </c>
      <c r="BM1526">
        <v>1</v>
      </c>
      <c r="BN1526">
        <v>0</v>
      </c>
      <c r="BO1526">
        <v>0</v>
      </c>
      <c r="BP1526">
        <v>0</v>
      </c>
      <c r="BQ1526">
        <v>1</v>
      </c>
      <c r="BR1526">
        <v>1</v>
      </c>
      <c r="BS1526">
        <v>0</v>
      </c>
      <c r="BT1526">
        <v>18847</v>
      </c>
      <c r="BU1526">
        <v>0.82</v>
      </c>
      <c r="BV1526">
        <v>0.60710529999999996</v>
      </c>
      <c r="BW1526">
        <v>104</v>
      </c>
      <c r="BX1526">
        <v>1.5387059999999999</v>
      </c>
      <c r="BY1526">
        <v>-5.6156900000000003E-2</v>
      </c>
      <c r="BZ1526">
        <v>19</v>
      </c>
      <c r="CA1526">
        <v>7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19222</v>
      </c>
      <c r="CK1526">
        <v>1.50868796171054</v>
      </c>
      <c r="CL1526">
        <v>0.64421680916276813</v>
      </c>
      <c r="CM1526">
        <v>95</v>
      </c>
      <c r="CN1526">
        <v>-0.16464029172258229</v>
      </c>
      <c r="CO1526">
        <v>1755</v>
      </c>
      <c r="CP1526">
        <v>0.53787711699999996</v>
      </c>
      <c r="CQ1526">
        <v>0.48113304499999998</v>
      </c>
      <c r="CR1526">
        <v>16693</v>
      </c>
      <c r="CS1526">
        <v>0.86900000000000011</v>
      </c>
      <c r="CT1526">
        <v>16214</v>
      </c>
      <c r="CU1526">
        <v>0.84871140822000002</v>
      </c>
      <c r="CV1526">
        <v>10</v>
      </c>
      <c r="CW1526">
        <v>8</v>
      </c>
      <c r="CX1526">
        <v>7</v>
      </c>
      <c r="CY1526">
        <v>473</v>
      </c>
      <c r="CZ1526">
        <v>1523</v>
      </c>
      <c r="DA1526" s="2">
        <v>13473</v>
      </c>
      <c r="DB1526" s="2">
        <v>1240</v>
      </c>
      <c r="DC1526" s="2">
        <v>110.11</v>
      </c>
      <c r="DD1526" s="2">
        <v>516</v>
      </c>
      <c r="DE1526">
        <v>368</v>
      </c>
      <c r="DF1526">
        <v>54</v>
      </c>
      <c r="DG1526">
        <v>26.22</v>
      </c>
      <c r="DH1526">
        <v>5.24</v>
      </c>
      <c r="DI1526" s="2">
        <v>20.97</v>
      </c>
      <c r="DJ1526">
        <v>2.29</v>
      </c>
      <c r="DK1526">
        <v>0.9386683506962078</v>
      </c>
      <c r="DL1526">
        <v>2.103049421661409E-3</v>
      </c>
      <c r="DM1526">
        <v>0</v>
      </c>
      <c r="DN1526">
        <v>51.1</v>
      </c>
      <c r="DO1526">
        <v>0.16</v>
      </c>
      <c r="DP1526">
        <v>4484.09</v>
      </c>
      <c r="DQ1526" s="2">
        <v>0</v>
      </c>
      <c r="DR1526" s="2">
        <v>0</v>
      </c>
      <c r="DS1526">
        <v>0</v>
      </c>
      <c r="DT1526">
        <v>5.0812016075062996</v>
      </c>
      <c r="DU1526">
        <v>1574928.6006497925</v>
      </c>
      <c r="DV1526">
        <v>0</v>
      </c>
    </row>
    <row r="1527" spans="1:126" x14ac:dyDescent="0.15">
      <c r="A1527" t="s">
        <v>2512</v>
      </c>
      <c r="B1527" t="s">
        <v>2617</v>
      </c>
      <c r="C1527">
        <v>29</v>
      </c>
      <c r="D1527">
        <v>159</v>
      </c>
      <c r="E1527" t="s">
        <v>2618</v>
      </c>
      <c r="F1527">
        <v>29159</v>
      </c>
      <c r="G1527" t="s">
        <v>6511</v>
      </c>
      <c r="H1527">
        <v>87</v>
      </c>
      <c r="I1527">
        <v>2.9</v>
      </c>
      <c r="J1527">
        <v>0.3</v>
      </c>
      <c r="K1527">
        <v>0.6</v>
      </c>
      <c r="L1527">
        <v>2</v>
      </c>
      <c r="M1527">
        <v>7.2</v>
      </c>
      <c r="N1527">
        <f t="shared" si="98"/>
        <v>7633.7</v>
      </c>
      <c r="O1527">
        <f t="shared" si="96"/>
        <v>2366.3000000000002</v>
      </c>
      <c r="P1527">
        <f t="shared" si="97"/>
        <v>2.8395600000000014</v>
      </c>
      <c r="Q1527" s="4">
        <v>29159</v>
      </c>
      <c r="R1527" s="5">
        <v>38.727367000000001</v>
      </c>
      <c r="S1527" s="5">
        <v>-93.285207</v>
      </c>
      <c r="T1527">
        <v>4</v>
      </c>
      <c r="U1527">
        <v>0.11553291865636625</v>
      </c>
      <c r="V1527">
        <v>42044</v>
      </c>
      <c r="W1527">
        <v>42213</v>
      </c>
      <c r="X1527">
        <v>42215</v>
      </c>
      <c r="Y1527">
        <v>42305</v>
      </c>
      <c r="Z1527">
        <v>21458</v>
      </c>
      <c r="AA1527">
        <v>29145</v>
      </c>
      <c r="AB1527">
        <v>15945.972</v>
      </c>
      <c r="AC1527">
        <v>39928</v>
      </c>
      <c r="AD1527">
        <v>1</v>
      </c>
      <c r="AE1527">
        <v>2.3688262465948122E-5</v>
      </c>
      <c r="AF1527">
        <v>50</v>
      </c>
      <c r="AG1527">
        <v>1311</v>
      </c>
      <c r="AH1527">
        <v>3.8138825324180017E-2</v>
      </c>
      <c r="AI1527" s="3">
        <v>419697</v>
      </c>
      <c r="AJ1527" s="3">
        <v>436622.09005088505</v>
      </c>
      <c r="AK1527">
        <v>116</v>
      </c>
      <c r="AL1527">
        <v>439283.20000000001</v>
      </c>
      <c r="AM1527">
        <v>142108</v>
      </c>
      <c r="AN1527">
        <v>152081</v>
      </c>
      <c r="AO1527">
        <v>294189</v>
      </c>
      <c r="AP1527">
        <v>3</v>
      </c>
      <c r="AQ1527">
        <v>0</v>
      </c>
      <c r="AR1527">
        <v>3</v>
      </c>
      <c r="AS1527">
        <v>7.1068154360031263E-2</v>
      </c>
      <c r="AT1527">
        <v>4</v>
      </c>
      <c r="AU1527">
        <v>44</v>
      </c>
      <c r="AV1527">
        <f t="shared" si="95"/>
        <v>48</v>
      </c>
      <c r="AW1527">
        <v>26980</v>
      </c>
      <c r="AX1527">
        <v>0.65999999999999992</v>
      </c>
      <c r="AY1527">
        <v>1146167593.7731099</v>
      </c>
      <c r="AZ1527">
        <v>1146167.5937731098</v>
      </c>
      <c r="BA1527">
        <v>29154.8292840867</v>
      </c>
      <c r="BB1527">
        <v>0.34299634899451131</v>
      </c>
      <c r="BC1527">
        <v>2234</v>
      </c>
      <c r="BD1527">
        <v>1194</v>
      </c>
      <c r="BE1527">
        <v>1040</v>
      </c>
      <c r="BF1527">
        <v>2.4735990866711063E-2</v>
      </c>
      <c r="BG1527">
        <v>721883</v>
      </c>
      <c r="BH1527">
        <v>17.100153973706028</v>
      </c>
      <c r="BI1527">
        <v>4652</v>
      </c>
      <c r="BJ1527">
        <v>32</v>
      </c>
      <c r="BK1527">
        <v>7</v>
      </c>
      <c r="BL1527">
        <v>2</v>
      </c>
      <c r="BM1527">
        <v>0</v>
      </c>
      <c r="BN1527">
        <v>0</v>
      </c>
      <c r="BO1527">
        <v>2</v>
      </c>
      <c r="BP1527">
        <v>2</v>
      </c>
      <c r="BQ1527">
        <v>6</v>
      </c>
      <c r="BR1527">
        <v>1</v>
      </c>
      <c r="BS1527">
        <v>0</v>
      </c>
      <c r="BT1527">
        <v>41421</v>
      </c>
      <c r="BU1527">
        <v>0.78</v>
      </c>
      <c r="BV1527">
        <v>0.59559709999999999</v>
      </c>
      <c r="BW1527">
        <v>243</v>
      </c>
      <c r="BX1527">
        <v>1.2554019999999999</v>
      </c>
      <c r="BY1527">
        <v>-0.26248779999999999</v>
      </c>
      <c r="BZ1527">
        <v>33</v>
      </c>
      <c r="CA1527">
        <v>8</v>
      </c>
      <c r="CB1527">
        <v>2</v>
      </c>
      <c r="CC1527">
        <v>0</v>
      </c>
      <c r="CD1527">
        <v>0</v>
      </c>
      <c r="CE1527">
        <v>1</v>
      </c>
      <c r="CF1527">
        <v>1</v>
      </c>
      <c r="CG1527">
        <v>4</v>
      </c>
      <c r="CH1527">
        <v>1</v>
      </c>
      <c r="CI1527">
        <v>0</v>
      </c>
      <c r="CJ1527">
        <v>42213</v>
      </c>
      <c r="CK1527">
        <v>1.1844692393338545</v>
      </c>
      <c r="CL1527">
        <v>0.66289706279671157</v>
      </c>
      <c r="CM1527">
        <v>190</v>
      </c>
      <c r="CN1527">
        <v>-0.44092507311112167</v>
      </c>
      <c r="CO1527">
        <v>4064</v>
      </c>
      <c r="CP1527">
        <v>0.17116932700000001</v>
      </c>
      <c r="CQ1527">
        <v>-9.1090638599999996E-2</v>
      </c>
      <c r="CR1527">
        <v>35695</v>
      </c>
      <c r="CS1527">
        <v>0.84499999999999997</v>
      </c>
      <c r="CT1527">
        <v>33635</v>
      </c>
      <c r="CU1527">
        <v>0.78945464775000007</v>
      </c>
      <c r="CV1527">
        <v>43</v>
      </c>
      <c r="CW1527">
        <v>22</v>
      </c>
      <c r="CX1527">
        <v>21</v>
      </c>
      <c r="CY1527">
        <v>674</v>
      </c>
      <c r="CZ1527">
        <v>1945</v>
      </c>
      <c r="DA1527" s="2">
        <v>25830</v>
      </c>
      <c r="DB1527" s="2">
        <v>2860</v>
      </c>
      <c r="DC1527" s="2">
        <v>142.16</v>
      </c>
      <c r="DD1527" s="2">
        <v>4053</v>
      </c>
      <c r="DE1527">
        <v>567</v>
      </c>
      <c r="DF1527">
        <v>42</v>
      </c>
      <c r="DG1527">
        <v>42.65</v>
      </c>
      <c r="DH1527">
        <v>7.11</v>
      </c>
      <c r="DI1527" s="2">
        <v>16.59</v>
      </c>
      <c r="DJ1527">
        <v>-2.0499999999999998</v>
      </c>
      <c r="DK1527">
        <v>0.97333314271962867</v>
      </c>
      <c r="DL1527">
        <v>3.8138825324180014E-3</v>
      </c>
      <c r="DM1527">
        <v>699</v>
      </c>
      <c r="DN1527">
        <v>182.7</v>
      </c>
      <c r="DO1527">
        <v>0.41100000000000003</v>
      </c>
      <c r="DP1527">
        <v>9541.7999999999993</v>
      </c>
      <c r="DQ1527" s="2">
        <v>0</v>
      </c>
      <c r="DR1527" s="2">
        <v>687.24781299999995</v>
      </c>
      <c r="DS1527">
        <v>1.5644760536649247E-3</v>
      </c>
      <c r="DT1527">
        <v>4.3274203757349596</v>
      </c>
      <c r="DU1527">
        <v>1900963.0703980555</v>
      </c>
      <c r="DV1527">
        <v>0</v>
      </c>
    </row>
    <row r="1528" spans="1:126" x14ac:dyDescent="0.15">
      <c r="A1528" t="s">
        <v>2512</v>
      </c>
      <c r="B1528" t="s">
        <v>2619</v>
      </c>
      <c r="C1528">
        <v>29</v>
      </c>
      <c r="D1528">
        <v>161</v>
      </c>
      <c r="E1528" t="s">
        <v>2620</v>
      </c>
      <c r="F1528">
        <v>29161</v>
      </c>
      <c r="G1528" t="s">
        <v>6512</v>
      </c>
      <c r="H1528">
        <v>90.3</v>
      </c>
      <c r="I1528">
        <v>2.2000000000000002</v>
      </c>
      <c r="J1528">
        <v>0.5</v>
      </c>
      <c r="K1528">
        <v>2.9</v>
      </c>
      <c r="L1528">
        <v>2.1</v>
      </c>
      <c r="M1528">
        <v>2</v>
      </c>
      <c r="N1528">
        <f t="shared" si="98"/>
        <v>8175.9999999999991</v>
      </c>
      <c r="O1528">
        <f t="shared" si="96"/>
        <v>1824.0000000000009</v>
      </c>
      <c r="P1528">
        <f t="shared" si="97"/>
        <v>2.1888000000000019</v>
      </c>
      <c r="Q1528" s="4">
        <v>29161</v>
      </c>
      <c r="R1528" s="5">
        <v>37.866326000000001</v>
      </c>
      <c r="S1528" s="5">
        <v>-91.790349000000006</v>
      </c>
      <c r="T1528">
        <v>5</v>
      </c>
      <c r="U1528">
        <v>9.7926394071925077E-2</v>
      </c>
      <c r="V1528">
        <v>44825</v>
      </c>
      <c r="W1528">
        <v>45091</v>
      </c>
      <c r="X1528">
        <v>45029</v>
      </c>
      <c r="Y1528">
        <v>44799</v>
      </c>
      <c r="Z1528">
        <v>21223</v>
      </c>
      <c r="AA1528">
        <v>29147</v>
      </c>
      <c r="AB1528">
        <v>15762.422000000002</v>
      </c>
      <c r="AC1528">
        <v>41618</v>
      </c>
      <c r="AD1528">
        <v>4</v>
      </c>
      <c r="AE1528">
        <v>8.8831641830820144E-5</v>
      </c>
      <c r="AF1528">
        <v>57</v>
      </c>
      <c r="AG1528">
        <v>718</v>
      </c>
      <c r="AH1528">
        <v>7.9387186629526457E-2</v>
      </c>
      <c r="AI1528" s="3">
        <v>157310</v>
      </c>
      <c r="AJ1528" s="3">
        <v>429937.55632493499</v>
      </c>
      <c r="AK1528">
        <v>116</v>
      </c>
      <c r="AL1528">
        <v>431564.80000000005</v>
      </c>
      <c r="AM1528">
        <v>247216</v>
      </c>
      <c r="AN1528">
        <v>36761</v>
      </c>
      <c r="AO1528">
        <v>283977</v>
      </c>
      <c r="AP1528">
        <v>2</v>
      </c>
      <c r="AQ1528">
        <v>5</v>
      </c>
      <c r="AR1528">
        <v>7</v>
      </c>
      <c r="AS1528">
        <v>0.15524162249672882</v>
      </c>
      <c r="AT1528">
        <v>7</v>
      </c>
      <c r="AU1528">
        <v>42</v>
      </c>
      <c r="AV1528">
        <f t="shared" si="95"/>
        <v>49</v>
      </c>
      <c r="AW1528">
        <v>30727</v>
      </c>
      <c r="AX1528">
        <v>0.66999999999999993</v>
      </c>
      <c r="AY1528">
        <v>156901069.052068</v>
      </c>
      <c r="AZ1528">
        <v>156901.06905206799</v>
      </c>
      <c r="BA1528">
        <v>3939.3435475455599</v>
      </c>
      <c r="BB1528">
        <v>2.5384940103105706</v>
      </c>
      <c r="BC1528">
        <v>80544</v>
      </c>
      <c r="BD1528">
        <v>27402</v>
      </c>
      <c r="BE1528">
        <v>53142</v>
      </c>
      <c r="BF1528">
        <v>1.1855437813720022</v>
      </c>
      <c r="BG1528">
        <v>897614</v>
      </c>
      <c r="BH1528">
        <v>19.934131337582446</v>
      </c>
      <c r="BI1528">
        <v>4489</v>
      </c>
      <c r="BJ1528">
        <v>42</v>
      </c>
      <c r="BK1528">
        <v>10</v>
      </c>
      <c r="BL1528">
        <v>2</v>
      </c>
      <c r="BM1528">
        <v>2</v>
      </c>
      <c r="BN1528">
        <v>0</v>
      </c>
      <c r="BO1528">
        <v>3</v>
      </c>
      <c r="BP1528">
        <v>1</v>
      </c>
      <c r="BQ1528">
        <v>4</v>
      </c>
      <c r="BR1528">
        <v>2</v>
      </c>
      <c r="BS1528">
        <v>0</v>
      </c>
      <c r="BT1528">
        <v>42248</v>
      </c>
      <c r="BU1528">
        <v>0.65</v>
      </c>
      <c r="BV1528">
        <v>0.59253160000000005</v>
      </c>
      <c r="BW1528">
        <v>326</v>
      </c>
      <c r="BX1528">
        <v>1.5622039999999999</v>
      </c>
      <c r="BY1528">
        <v>0.32663330000000002</v>
      </c>
      <c r="BZ1528">
        <v>40</v>
      </c>
      <c r="CA1528">
        <v>8</v>
      </c>
      <c r="CB1528">
        <v>2</v>
      </c>
      <c r="CC1528">
        <v>0</v>
      </c>
      <c r="CD1528">
        <v>0</v>
      </c>
      <c r="CE1528">
        <v>3</v>
      </c>
      <c r="CF1528">
        <v>1</v>
      </c>
      <c r="CG1528">
        <v>4</v>
      </c>
      <c r="CH1528">
        <v>2</v>
      </c>
      <c r="CI1528">
        <v>0</v>
      </c>
      <c r="CJ1528">
        <v>44960</v>
      </c>
      <c r="CK1528">
        <v>1.3345195729537367</v>
      </c>
      <c r="CL1528">
        <v>0.63654815229563266</v>
      </c>
      <c r="CM1528">
        <v>288</v>
      </c>
      <c r="CN1528">
        <v>-3.9570198868946811E-2</v>
      </c>
      <c r="CO1528">
        <v>6308.9999999999991</v>
      </c>
      <c r="CP1528">
        <v>5.8170817999999999E-2</v>
      </c>
      <c r="CQ1528">
        <v>0.12797961399999999</v>
      </c>
      <c r="CR1528">
        <v>37074</v>
      </c>
      <c r="CS1528">
        <v>0.82900000000000007</v>
      </c>
      <c r="CT1528">
        <v>37429</v>
      </c>
      <c r="CU1528">
        <v>0.8142673521899999</v>
      </c>
      <c r="CV1528">
        <v>124</v>
      </c>
      <c r="CW1528">
        <v>21</v>
      </c>
      <c r="CX1528">
        <v>51</v>
      </c>
      <c r="CY1528">
        <v>592</v>
      </c>
      <c r="CZ1528">
        <v>1157</v>
      </c>
      <c r="DA1528" s="2">
        <v>24607</v>
      </c>
      <c r="DB1528" s="2">
        <v>4365</v>
      </c>
      <c r="DC1528" s="2">
        <v>109.36</v>
      </c>
      <c r="DD1528" s="2">
        <v>4053</v>
      </c>
      <c r="DE1528">
        <v>443</v>
      </c>
      <c r="DF1528">
        <v>52</v>
      </c>
      <c r="DG1528">
        <v>35.71</v>
      </c>
      <c r="DH1528">
        <v>4.46</v>
      </c>
      <c r="DI1528" s="2">
        <v>11.16</v>
      </c>
      <c r="DJ1528">
        <v>-0.16</v>
      </c>
      <c r="DK1528">
        <v>0.9656855889644651</v>
      </c>
      <c r="DL1528">
        <v>0</v>
      </c>
      <c r="DN1528">
        <v>51.5</v>
      </c>
      <c r="DO1528">
        <v>0.11900000000000001</v>
      </c>
      <c r="DP1528">
        <v>311.2</v>
      </c>
      <c r="DQ1528" s="2">
        <v>65094</v>
      </c>
      <c r="DR1528" s="2">
        <v>0</v>
      </c>
      <c r="DS1528">
        <v>0</v>
      </c>
      <c r="DT1528">
        <v>1.8918748311623901</v>
      </c>
      <c r="DU1528">
        <v>816466.5831356307</v>
      </c>
      <c r="DV1528">
        <v>0</v>
      </c>
    </row>
    <row r="1529" spans="1:126" x14ac:dyDescent="0.15">
      <c r="A1529" t="s">
        <v>2512</v>
      </c>
      <c r="B1529" t="s">
        <v>212</v>
      </c>
      <c r="C1529">
        <v>29</v>
      </c>
      <c r="D1529">
        <v>163</v>
      </c>
      <c r="E1529" t="s">
        <v>2621</v>
      </c>
      <c r="F1529">
        <v>29163</v>
      </c>
      <c r="G1529" t="s">
        <v>6513</v>
      </c>
      <c r="H1529">
        <v>89.2</v>
      </c>
      <c r="I1529">
        <v>7.2</v>
      </c>
      <c r="J1529">
        <v>0.2</v>
      </c>
      <c r="K1529">
        <v>0.2</v>
      </c>
      <c r="L1529">
        <v>1.4</v>
      </c>
      <c r="M1529">
        <v>1.8</v>
      </c>
      <c r="N1529">
        <f t="shared" si="98"/>
        <v>8013.76</v>
      </c>
      <c r="O1529">
        <f t="shared" si="96"/>
        <v>1986.2399999999998</v>
      </c>
      <c r="P1529">
        <f t="shared" si="97"/>
        <v>2.3834880000000007</v>
      </c>
      <c r="Q1529" s="4">
        <v>29163</v>
      </c>
      <c r="R1529" s="5">
        <v>39.339959</v>
      </c>
      <c r="S1529" s="5">
        <v>-91.171606999999995</v>
      </c>
      <c r="T1529">
        <v>6</v>
      </c>
      <c r="U1529">
        <v>0.19727485388123001</v>
      </c>
      <c r="V1529">
        <v>18574</v>
      </c>
      <c r="W1529">
        <v>18573</v>
      </c>
      <c r="X1529">
        <v>18517</v>
      </c>
      <c r="Y1529">
        <v>18400</v>
      </c>
      <c r="Z1529">
        <v>9770</v>
      </c>
      <c r="AA1529">
        <v>29149</v>
      </c>
      <c r="AB1529">
        <v>6089.8319999999994</v>
      </c>
      <c r="AC1529">
        <v>41750</v>
      </c>
      <c r="AD1529">
        <v>2</v>
      </c>
      <c r="AE1529">
        <v>1.0800885672625155E-4</v>
      </c>
      <c r="AF1529">
        <v>36</v>
      </c>
      <c r="AG1529">
        <v>1003</v>
      </c>
      <c r="AH1529">
        <v>3.589232303090728E-2</v>
      </c>
      <c r="AI1529" s="3">
        <v>361666</v>
      </c>
      <c r="AJ1529" s="3">
        <v>429080.17338828003</v>
      </c>
      <c r="AK1529">
        <v>150</v>
      </c>
      <c r="AL1529">
        <v>438297.60000000003</v>
      </c>
      <c r="AM1529">
        <v>207080</v>
      </c>
      <c r="AN1529">
        <v>127806</v>
      </c>
      <c r="AO1529">
        <v>334886</v>
      </c>
      <c r="AP1529">
        <v>3</v>
      </c>
      <c r="AQ1529">
        <v>1</v>
      </c>
      <c r="AR1529">
        <v>4</v>
      </c>
      <c r="AS1529">
        <v>0.21536639207451677</v>
      </c>
      <c r="AT1529">
        <v>3</v>
      </c>
      <c r="AU1529">
        <v>14</v>
      </c>
      <c r="AV1529">
        <f t="shared" si="95"/>
        <v>17</v>
      </c>
      <c r="AW1529">
        <v>1540</v>
      </c>
      <c r="AX1529">
        <v>8.9999999999999969E-2</v>
      </c>
      <c r="AY1529">
        <v>681829946.00289297</v>
      </c>
      <c r="AZ1529">
        <v>681829.94600289292</v>
      </c>
      <c r="BA1529">
        <v>37160.607074256397</v>
      </c>
      <c r="BB1529">
        <v>0.26910216994080433</v>
      </c>
      <c r="BC1529">
        <v>2182</v>
      </c>
      <c r="BD1529">
        <v>0</v>
      </c>
      <c r="BE1529">
        <v>2182</v>
      </c>
      <c r="BF1529">
        <v>0.11747604177883063</v>
      </c>
      <c r="BG1529">
        <v>353823</v>
      </c>
      <c r="BH1529">
        <v>19.108008856726251</v>
      </c>
      <c r="BI1529">
        <v>2393</v>
      </c>
      <c r="BJ1529">
        <v>24</v>
      </c>
      <c r="BK1529">
        <v>2</v>
      </c>
      <c r="BL1529">
        <v>2</v>
      </c>
      <c r="BM1529">
        <v>0</v>
      </c>
      <c r="BN1529">
        <v>0</v>
      </c>
      <c r="BO1529">
        <v>1</v>
      </c>
      <c r="BP1529">
        <v>1</v>
      </c>
      <c r="BQ1529">
        <v>1</v>
      </c>
      <c r="BR1529">
        <v>3</v>
      </c>
      <c r="BS1529">
        <v>0</v>
      </c>
      <c r="BT1529">
        <v>18406</v>
      </c>
      <c r="BU1529">
        <v>0.74</v>
      </c>
      <c r="BV1529">
        <v>0.54291809999999996</v>
      </c>
      <c r="BW1529">
        <v>157</v>
      </c>
      <c r="BX1529">
        <v>1.847224</v>
      </c>
      <c r="BY1529">
        <v>0.3575142</v>
      </c>
      <c r="BZ1529">
        <v>25</v>
      </c>
      <c r="CA1529">
        <v>2</v>
      </c>
      <c r="CB1529">
        <v>2</v>
      </c>
      <c r="CC1529">
        <v>0</v>
      </c>
      <c r="CD1529">
        <v>0</v>
      </c>
      <c r="CE1529">
        <v>2</v>
      </c>
      <c r="CF1529">
        <v>1</v>
      </c>
      <c r="CG1529">
        <v>1</v>
      </c>
      <c r="CH1529">
        <v>3</v>
      </c>
      <c r="CI1529">
        <v>0</v>
      </c>
      <c r="CJ1529">
        <v>18485</v>
      </c>
      <c r="CK1529">
        <v>1.9475250202867189</v>
      </c>
      <c r="CL1529">
        <v>0.64241839241839238</v>
      </c>
      <c r="CM1529">
        <v>140</v>
      </c>
      <c r="CN1529">
        <v>0.7051974727001592</v>
      </c>
      <c r="CO1529">
        <v>1326</v>
      </c>
      <c r="CP1529">
        <v>0.32278546400000002</v>
      </c>
      <c r="CQ1529">
        <v>-0.30457064049999999</v>
      </c>
      <c r="CR1529">
        <v>15448</v>
      </c>
      <c r="CS1529">
        <v>0.84400000000000008</v>
      </c>
      <c r="CT1529">
        <v>15231</v>
      </c>
      <c r="CU1529">
        <v>0.81076776042999998</v>
      </c>
      <c r="CV1529">
        <v>6</v>
      </c>
      <c r="CW1529">
        <v>5</v>
      </c>
      <c r="CX1529">
        <v>5</v>
      </c>
      <c r="CY1529">
        <v>377</v>
      </c>
      <c r="CZ1529">
        <v>1458</v>
      </c>
      <c r="DA1529" s="2">
        <v>8909</v>
      </c>
      <c r="DB1529" s="2">
        <v>1275</v>
      </c>
      <c r="DC1529" s="2">
        <v>80.349999999999994</v>
      </c>
      <c r="DD1529" s="2">
        <v>1907</v>
      </c>
      <c r="DE1529">
        <v>371</v>
      </c>
      <c r="DF1529">
        <v>33</v>
      </c>
      <c r="DG1529">
        <v>16.07</v>
      </c>
      <c r="DH1529">
        <v>10.71</v>
      </c>
      <c r="DI1529" s="2">
        <v>32.14</v>
      </c>
      <c r="DJ1529">
        <v>0.46</v>
      </c>
      <c r="DK1529">
        <v>0.9184800340645789</v>
      </c>
      <c r="DL1529">
        <v>1.9940179461615153E-3</v>
      </c>
      <c r="DN1529">
        <v>173.4</v>
      </c>
      <c r="DO1529">
        <v>0.39700000000000002</v>
      </c>
      <c r="DP1529">
        <v>9622.35</v>
      </c>
      <c r="DQ1529" s="2">
        <v>0</v>
      </c>
      <c r="DR1529" s="2">
        <v>2345.03621363</v>
      </c>
      <c r="DS1529">
        <v>5.3503284666940902E-3</v>
      </c>
      <c r="DT1529">
        <v>3.7275243264165301</v>
      </c>
      <c r="DU1529">
        <v>1633764.9662099818</v>
      </c>
      <c r="DV1529">
        <v>0</v>
      </c>
    </row>
    <row r="1530" spans="1:126" x14ac:dyDescent="0.15">
      <c r="A1530" t="s">
        <v>2512</v>
      </c>
      <c r="B1530" t="s">
        <v>2622</v>
      </c>
      <c r="C1530">
        <v>29</v>
      </c>
      <c r="D1530">
        <v>165</v>
      </c>
      <c r="E1530" t="s">
        <v>2623</v>
      </c>
      <c r="F1530">
        <v>29165</v>
      </c>
      <c r="G1530" t="s">
        <v>6514</v>
      </c>
      <c r="H1530">
        <v>84.1</v>
      </c>
      <c r="I1530">
        <v>5.8</v>
      </c>
      <c r="J1530">
        <v>0.4</v>
      </c>
      <c r="K1530">
        <v>2.2999999999999998</v>
      </c>
      <c r="L1530">
        <v>2.5</v>
      </c>
      <c r="M1530">
        <v>5</v>
      </c>
      <c r="N1530">
        <f t="shared" si="98"/>
        <v>7143.15</v>
      </c>
      <c r="O1530">
        <f t="shared" si="96"/>
        <v>2856.8500000000004</v>
      </c>
      <c r="P1530">
        <f t="shared" si="97"/>
        <v>3.4282200000000018</v>
      </c>
      <c r="Q1530" s="4">
        <v>29165</v>
      </c>
      <c r="R1530" s="5">
        <v>39.378695999999998</v>
      </c>
      <c r="S1530" s="5">
        <v>-94.761471999999998</v>
      </c>
      <c r="T1530">
        <v>1</v>
      </c>
      <c r="U1530">
        <v>0.10231445639255972</v>
      </c>
      <c r="V1530">
        <v>89567</v>
      </c>
      <c r="W1530">
        <v>92149</v>
      </c>
      <c r="X1530">
        <v>93394</v>
      </c>
      <c r="Y1530">
        <v>96405</v>
      </c>
      <c r="Z1530">
        <v>51663</v>
      </c>
      <c r="AA1530">
        <v>29151</v>
      </c>
      <c r="AB1530">
        <v>43390.648000000001</v>
      </c>
      <c r="AC1530">
        <v>68254</v>
      </c>
      <c r="AD1530">
        <v>4</v>
      </c>
      <c r="AE1530">
        <v>4.2829303809666572E-5</v>
      </c>
      <c r="AF1530">
        <v>35</v>
      </c>
      <c r="AG1530">
        <v>599</v>
      </c>
      <c r="AH1530">
        <v>5.8430717863105178E-2</v>
      </c>
      <c r="AI1530" s="3">
        <v>152942</v>
      </c>
      <c r="AJ1530" s="3">
        <v>268925.02632825001</v>
      </c>
      <c r="AK1530">
        <v>78</v>
      </c>
      <c r="AL1530">
        <v>273446.40000000002</v>
      </c>
      <c r="AM1530">
        <v>227324</v>
      </c>
      <c r="AN1530">
        <v>56770</v>
      </c>
      <c r="AO1530">
        <v>284094</v>
      </c>
      <c r="AP1530">
        <v>5</v>
      </c>
      <c r="AQ1530">
        <v>5</v>
      </c>
      <c r="AR1530">
        <v>10</v>
      </c>
      <c r="AS1530">
        <v>0.10851989712313753</v>
      </c>
      <c r="AT1530">
        <v>9</v>
      </c>
      <c r="AU1530">
        <v>46</v>
      </c>
      <c r="AV1530">
        <f t="shared" si="95"/>
        <v>55</v>
      </c>
      <c r="AW1530">
        <v>88228</v>
      </c>
      <c r="AX1530">
        <v>0.92</v>
      </c>
      <c r="AY1530">
        <v>171014795.453361</v>
      </c>
      <c r="AZ1530">
        <v>171014.795453361</v>
      </c>
      <c r="BA1530">
        <v>2291.8558701837201</v>
      </c>
      <c r="BB1530">
        <v>4.3632761248631136</v>
      </c>
      <c r="BC1530">
        <v>48639</v>
      </c>
      <c r="BD1530">
        <v>62362</v>
      </c>
      <c r="BE1530">
        <v>-13723</v>
      </c>
      <c r="BF1530">
        <v>-0.15321491174204785</v>
      </c>
      <c r="BG1530">
        <v>1434441</v>
      </c>
      <c r="BH1530">
        <v>15.359027346510482</v>
      </c>
      <c r="BI1530">
        <v>6602</v>
      </c>
      <c r="BJ1530">
        <v>47</v>
      </c>
      <c r="BK1530">
        <v>7</v>
      </c>
      <c r="BL1530">
        <v>11</v>
      </c>
      <c r="BM1530">
        <v>1</v>
      </c>
      <c r="BN1530">
        <v>2</v>
      </c>
      <c r="BO1530">
        <v>6</v>
      </c>
      <c r="BP1530">
        <v>0</v>
      </c>
      <c r="BQ1530">
        <v>13</v>
      </c>
      <c r="BR1530">
        <v>1</v>
      </c>
      <c r="BS1530">
        <v>0</v>
      </c>
      <c r="BT1530">
        <v>90688</v>
      </c>
      <c r="BU1530">
        <v>0.79</v>
      </c>
      <c r="BV1530">
        <v>0.71512089999999995</v>
      </c>
      <c r="BW1530">
        <v>940</v>
      </c>
      <c r="BX1530">
        <v>0.97035990000000005</v>
      </c>
      <c r="BY1530">
        <v>0.77616110000000005</v>
      </c>
      <c r="BZ1530">
        <v>54</v>
      </c>
      <c r="CA1530">
        <v>6</v>
      </c>
      <c r="CB1530">
        <v>8</v>
      </c>
      <c r="CC1530">
        <v>1</v>
      </c>
      <c r="CD1530">
        <v>3</v>
      </c>
      <c r="CE1530">
        <v>4</v>
      </c>
      <c r="CF1530">
        <v>0</v>
      </c>
      <c r="CG1530">
        <v>11</v>
      </c>
      <c r="CH1530">
        <v>3</v>
      </c>
      <c r="CI1530">
        <v>0</v>
      </c>
      <c r="CJ1530">
        <v>94735</v>
      </c>
      <c r="CK1530">
        <v>0.95001847258141137</v>
      </c>
      <c r="CL1530">
        <v>0.70493198594840523</v>
      </c>
      <c r="CM1530">
        <v>883</v>
      </c>
      <c r="CN1530">
        <v>0.35189212565599132</v>
      </c>
      <c r="CO1530">
        <v>22357</v>
      </c>
      <c r="CP1530">
        <v>1.1509603660000001</v>
      </c>
      <c r="CQ1530">
        <v>0.99011254500000001</v>
      </c>
      <c r="CR1530">
        <v>83866</v>
      </c>
      <c r="CS1530">
        <v>0.86699999999999999</v>
      </c>
      <c r="CT1530">
        <v>81327</v>
      </c>
      <c r="CU1530">
        <v>0.89409557929000005</v>
      </c>
      <c r="CV1530">
        <v>92</v>
      </c>
      <c r="CW1530">
        <v>55</v>
      </c>
      <c r="CX1530">
        <v>79</v>
      </c>
      <c r="CY1530">
        <v>423</v>
      </c>
      <c r="CZ1530">
        <v>959</v>
      </c>
      <c r="DA1530" s="2">
        <v>57709</v>
      </c>
      <c r="DB1530" s="2">
        <v>14605</v>
      </c>
      <c r="DC1530" s="2">
        <v>203.62</v>
      </c>
      <c r="DD1530" s="2">
        <v>12235</v>
      </c>
      <c r="DE1530">
        <v>276</v>
      </c>
      <c r="DF1530">
        <v>65</v>
      </c>
      <c r="DG1530">
        <v>43.94</v>
      </c>
      <c r="DH1530">
        <v>8.57</v>
      </c>
      <c r="DI1530" s="2">
        <v>11.79</v>
      </c>
      <c r="DJ1530">
        <v>0.12</v>
      </c>
      <c r="DK1530">
        <v>0.96910593558342373</v>
      </c>
      <c r="DL1530">
        <v>3.3388981636060101E-3</v>
      </c>
      <c r="DN1530">
        <v>105.3</v>
      </c>
      <c r="DO1530">
        <v>0.38600000000000001</v>
      </c>
      <c r="DP1530">
        <v>1552.58</v>
      </c>
      <c r="DQ1530" s="2">
        <v>0</v>
      </c>
      <c r="DR1530" s="2">
        <v>769.84076714999992</v>
      </c>
      <c r="DS1530">
        <v>2.815319740934713E-3</v>
      </c>
      <c r="DT1530">
        <v>3.3959035532751498</v>
      </c>
      <c r="DU1530">
        <v>928597.60139029799</v>
      </c>
      <c r="DV1530">
        <v>1</v>
      </c>
    </row>
    <row r="1531" spans="1:126" x14ac:dyDescent="0.15">
      <c r="A1531" t="s">
        <v>2512</v>
      </c>
      <c r="B1531" t="s">
        <v>365</v>
      </c>
      <c r="C1531">
        <v>29</v>
      </c>
      <c r="D1531">
        <v>167</v>
      </c>
      <c r="E1531" t="s">
        <v>2624</v>
      </c>
      <c r="F1531">
        <v>29167</v>
      </c>
      <c r="G1531" t="s">
        <v>6515</v>
      </c>
      <c r="H1531">
        <v>95</v>
      </c>
      <c r="I1531">
        <v>0.7</v>
      </c>
      <c r="J1531">
        <v>0.6</v>
      </c>
      <c r="K1531">
        <v>0.3</v>
      </c>
      <c r="L1531">
        <v>1.4</v>
      </c>
      <c r="M1531">
        <v>2</v>
      </c>
      <c r="N1531">
        <f t="shared" si="98"/>
        <v>9031.9</v>
      </c>
      <c r="O1531">
        <f t="shared" si="96"/>
        <v>968.10000000000036</v>
      </c>
      <c r="P1531">
        <f t="shared" si="97"/>
        <v>1.1617200000000008</v>
      </c>
      <c r="Q1531" s="4">
        <v>29167</v>
      </c>
      <c r="R1531" s="5">
        <v>37.616760999999997</v>
      </c>
      <c r="S1531" s="5">
        <v>-93.400817000000004</v>
      </c>
      <c r="T1531">
        <v>2</v>
      </c>
      <c r="U1531">
        <v>0.1170777816562988</v>
      </c>
      <c r="V1531">
        <v>31035</v>
      </c>
      <c r="W1531">
        <v>31122</v>
      </c>
      <c r="X1531">
        <v>31107</v>
      </c>
      <c r="Y1531">
        <v>31279</v>
      </c>
      <c r="Z1531">
        <v>14478</v>
      </c>
      <c r="AA1531">
        <v>29153</v>
      </c>
      <c r="AB1531">
        <v>10445.607</v>
      </c>
      <c r="AC1531">
        <v>41130</v>
      </c>
      <c r="AD1531">
        <v>1</v>
      </c>
      <c r="AE1531">
        <v>3.2147105153180958E-5</v>
      </c>
      <c r="AF1531">
        <v>78</v>
      </c>
      <c r="AG1531">
        <v>1505</v>
      </c>
      <c r="AH1531">
        <v>5.1827242524916946E-2</v>
      </c>
      <c r="AI1531" s="3">
        <v>336228</v>
      </c>
      <c r="AJ1531" s="3">
        <v>406736.30398132501</v>
      </c>
      <c r="AK1531">
        <v>100</v>
      </c>
      <c r="AL1531">
        <v>411206.40000000002</v>
      </c>
      <c r="AM1531">
        <v>643502</v>
      </c>
      <c r="AN1531">
        <v>75117</v>
      </c>
      <c r="AO1531">
        <v>718619</v>
      </c>
      <c r="AP1531">
        <v>2</v>
      </c>
      <c r="AQ1531">
        <v>0</v>
      </c>
      <c r="AR1531">
        <v>2</v>
      </c>
      <c r="AS1531">
        <v>6.4263222157959002E-2</v>
      </c>
      <c r="AT1531">
        <v>2</v>
      </c>
      <c r="AU1531">
        <v>19</v>
      </c>
      <c r="AV1531">
        <f t="shared" si="95"/>
        <v>21</v>
      </c>
      <c r="AW1531">
        <v>25884</v>
      </c>
      <c r="AX1531">
        <v>0.8</v>
      </c>
      <c r="AY1531">
        <v>1073801595.08564</v>
      </c>
      <c r="AZ1531">
        <v>1073801.59508564</v>
      </c>
      <c r="BA1531">
        <v>39742.0706835194</v>
      </c>
      <c r="BB1531">
        <v>0.2516225206188587</v>
      </c>
      <c r="BC1531">
        <v>475</v>
      </c>
      <c r="BD1531">
        <v>0</v>
      </c>
      <c r="BE1531">
        <v>475</v>
      </c>
      <c r="BF1531">
        <v>1.5305300467214435E-2</v>
      </c>
      <c r="BG1531">
        <v>461981</v>
      </c>
      <c r="BH1531">
        <v>14.851351785771691</v>
      </c>
      <c r="BI1531">
        <v>3217</v>
      </c>
      <c r="BJ1531">
        <v>22</v>
      </c>
      <c r="BK1531">
        <v>5</v>
      </c>
      <c r="BL1531">
        <v>1</v>
      </c>
      <c r="BM1531">
        <v>0</v>
      </c>
      <c r="BN1531">
        <v>0</v>
      </c>
      <c r="BO1531">
        <v>0</v>
      </c>
      <c r="BP1531">
        <v>2</v>
      </c>
      <c r="BQ1531">
        <v>2</v>
      </c>
      <c r="BR1531">
        <v>2</v>
      </c>
      <c r="BS1531">
        <v>0</v>
      </c>
      <c r="BT1531">
        <v>30626</v>
      </c>
      <c r="BU1531">
        <v>0.72</v>
      </c>
      <c r="BV1531">
        <v>0.59204670000000004</v>
      </c>
      <c r="BW1531">
        <v>172</v>
      </c>
      <c r="BX1531">
        <v>1.110168</v>
      </c>
      <c r="BY1531">
        <v>-0.39222210000000002</v>
      </c>
      <c r="BZ1531">
        <v>24</v>
      </c>
      <c r="CA1531">
        <v>3</v>
      </c>
      <c r="CB1531">
        <v>0</v>
      </c>
      <c r="CC1531">
        <v>0</v>
      </c>
      <c r="CD1531">
        <v>0</v>
      </c>
      <c r="CE1531">
        <v>0</v>
      </c>
      <c r="CF1531">
        <v>2</v>
      </c>
      <c r="CG1531">
        <v>1</v>
      </c>
      <c r="CH1531">
        <v>1</v>
      </c>
      <c r="CI1531">
        <v>0</v>
      </c>
      <c r="CJ1531">
        <v>31032</v>
      </c>
      <c r="CK1531">
        <v>0.99896880639340047</v>
      </c>
      <c r="CL1531">
        <v>0.65301144848183179</v>
      </c>
      <c r="CM1531">
        <v>137</v>
      </c>
      <c r="CN1531">
        <v>-0.64160251023220904</v>
      </c>
      <c r="CO1531">
        <v>2842</v>
      </c>
      <c r="CP1531">
        <v>-2.6784157699999998E-2</v>
      </c>
      <c r="CQ1531">
        <v>7.9050693000000005E-2</v>
      </c>
      <c r="CR1531">
        <v>26069</v>
      </c>
      <c r="CS1531">
        <v>0.83400000000000007</v>
      </c>
      <c r="CT1531">
        <v>25169</v>
      </c>
      <c r="CU1531">
        <v>0.81200091261999996</v>
      </c>
      <c r="CV1531">
        <v>55</v>
      </c>
      <c r="CW1531">
        <v>8</v>
      </c>
      <c r="CX1531">
        <v>22</v>
      </c>
      <c r="CY1531">
        <v>741</v>
      </c>
      <c r="CZ1531">
        <v>2389</v>
      </c>
      <c r="DA1531" s="2">
        <v>13609</v>
      </c>
      <c r="DB1531" s="2">
        <v>2085</v>
      </c>
      <c r="DC1531" s="2">
        <v>145.28</v>
      </c>
      <c r="DD1531" s="2">
        <v>1400</v>
      </c>
      <c r="DE1531">
        <v>792</v>
      </c>
      <c r="DF1531">
        <v>62</v>
      </c>
      <c r="DG1531">
        <v>38.74</v>
      </c>
      <c r="DH1531">
        <v>6.46</v>
      </c>
      <c r="DI1531" s="2">
        <v>9.69</v>
      </c>
      <c r="DJ1531">
        <v>-0.62</v>
      </c>
      <c r="DK1531">
        <v>0.97184945929547806</v>
      </c>
      <c r="DL1531">
        <v>9.3023255813953487E-3</v>
      </c>
      <c r="DM1531">
        <v>52</v>
      </c>
      <c r="DN1531">
        <v>103.4</v>
      </c>
      <c r="DO1531">
        <v>0.26300000000000001</v>
      </c>
      <c r="DP1531">
        <v>757.08</v>
      </c>
      <c r="DQ1531" s="2">
        <v>0</v>
      </c>
      <c r="DR1531" s="2">
        <v>37.679395399999997</v>
      </c>
      <c r="DS1531">
        <v>9.1631344735636404E-5</v>
      </c>
      <c r="DT1531">
        <v>3.2419830805887702</v>
      </c>
      <c r="DU1531">
        <v>1333124.191429818</v>
      </c>
      <c r="DV1531">
        <v>0</v>
      </c>
    </row>
    <row r="1532" spans="1:126" x14ac:dyDescent="0.15">
      <c r="A1532" t="s">
        <v>2512</v>
      </c>
      <c r="B1532" t="s">
        <v>371</v>
      </c>
      <c r="C1532">
        <v>29</v>
      </c>
      <c r="D1532">
        <v>169</v>
      </c>
      <c r="E1532" t="s">
        <v>2625</v>
      </c>
      <c r="F1532">
        <v>29169</v>
      </c>
      <c r="G1532" t="s">
        <v>6516</v>
      </c>
      <c r="H1532">
        <v>72.400000000000006</v>
      </c>
      <c r="I1532">
        <v>10.9</v>
      </c>
      <c r="J1532">
        <v>0.7</v>
      </c>
      <c r="K1532">
        <v>2.5</v>
      </c>
      <c r="L1532">
        <v>4.5999999999999996</v>
      </c>
      <c r="M1532">
        <v>9</v>
      </c>
      <c r="N1532">
        <f t="shared" si="98"/>
        <v>5469.4700000000012</v>
      </c>
      <c r="O1532">
        <f t="shared" si="96"/>
        <v>4530.5299999999988</v>
      </c>
      <c r="P1532">
        <f t="shared" si="97"/>
        <v>5.4366360000000009</v>
      </c>
      <c r="Q1532" s="4">
        <v>29169</v>
      </c>
      <c r="R1532" s="5">
        <v>37.824835</v>
      </c>
      <c r="S1532" s="5">
        <v>-92.207021999999995</v>
      </c>
      <c r="T1532">
        <v>5</v>
      </c>
      <c r="U1532">
        <v>-3.6741941460153166E-2</v>
      </c>
      <c r="V1532">
        <v>51620</v>
      </c>
      <c r="W1532">
        <v>53343</v>
      </c>
      <c r="X1532">
        <v>53443</v>
      </c>
      <c r="Y1532">
        <v>53292</v>
      </c>
      <c r="Z1532">
        <v>24703</v>
      </c>
      <c r="AA1532">
        <v>29155</v>
      </c>
      <c r="AB1532">
        <v>18347.737000000001</v>
      </c>
      <c r="AC1532">
        <v>47931</v>
      </c>
      <c r="AD1532">
        <v>4</v>
      </c>
      <c r="AE1532">
        <v>7.4846097711580561E-5</v>
      </c>
      <c r="AF1532">
        <v>26</v>
      </c>
      <c r="AG1532">
        <v>520</v>
      </c>
      <c r="AH1532">
        <v>0.05</v>
      </c>
      <c r="AI1532" s="3">
        <v>112495</v>
      </c>
      <c r="AJ1532" s="3">
        <v>350143.93831646501</v>
      </c>
      <c r="AK1532">
        <v>139</v>
      </c>
      <c r="AL1532">
        <v>352921.60000000003</v>
      </c>
      <c r="AM1532">
        <v>178061</v>
      </c>
      <c r="AN1532">
        <v>26454</v>
      </c>
      <c r="AO1532">
        <v>204515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13</v>
      </c>
      <c r="AV1532">
        <f t="shared" si="95"/>
        <v>14</v>
      </c>
      <c r="AW1532">
        <v>7435</v>
      </c>
      <c r="AX1532">
        <v>0.14000000000000001</v>
      </c>
      <c r="AY1532">
        <v>267892830.40721399</v>
      </c>
      <c r="AZ1532">
        <v>267892.830407214</v>
      </c>
      <c r="BA1532">
        <v>6533.5884457079601</v>
      </c>
      <c r="BB1532">
        <v>1.5305524801717796</v>
      </c>
      <c r="BC1532">
        <v>880</v>
      </c>
      <c r="BD1532">
        <v>0</v>
      </c>
      <c r="BE1532">
        <v>880</v>
      </c>
      <c r="BF1532">
        <v>1.7047655947307245E-2</v>
      </c>
      <c r="BG1532">
        <v>486581</v>
      </c>
      <c r="BH1532">
        <v>9.1046722676496454</v>
      </c>
      <c r="BI1532">
        <v>2921</v>
      </c>
      <c r="BJ1532">
        <v>39</v>
      </c>
      <c r="BK1532">
        <v>5</v>
      </c>
      <c r="BL1532">
        <v>3</v>
      </c>
      <c r="BM1532">
        <v>0</v>
      </c>
      <c r="BN1532">
        <v>0</v>
      </c>
      <c r="BO1532">
        <v>1</v>
      </c>
      <c r="BP1532">
        <v>1</v>
      </c>
      <c r="BQ1532">
        <v>3</v>
      </c>
      <c r="BR1532">
        <v>2</v>
      </c>
      <c r="BS1532">
        <v>0</v>
      </c>
      <c r="BT1532">
        <v>46457</v>
      </c>
      <c r="BU1532">
        <v>0.6</v>
      </c>
      <c r="BV1532">
        <v>0.45583010000000002</v>
      </c>
      <c r="BW1532">
        <v>174</v>
      </c>
      <c r="BX1532">
        <v>1.1623650000000001</v>
      </c>
      <c r="BY1532">
        <v>-1.2412000000000001</v>
      </c>
      <c r="BZ1532">
        <v>41</v>
      </c>
      <c r="CA1532">
        <v>5</v>
      </c>
      <c r="CB1532">
        <v>3</v>
      </c>
      <c r="CC1532">
        <v>0</v>
      </c>
      <c r="CD1532">
        <v>0</v>
      </c>
      <c r="CE1532">
        <v>1</v>
      </c>
      <c r="CF1532">
        <v>1</v>
      </c>
      <c r="CG1532">
        <v>4</v>
      </c>
      <c r="CH1532">
        <v>2</v>
      </c>
      <c r="CI1532">
        <v>0</v>
      </c>
      <c r="CJ1532">
        <v>53535</v>
      </c>
      <c r="CK1532">
        <v>1.0647240123283832</v>
      </c>
      <c r="CL1532">
        <v>0.60952167078374131</v>
      </c>
      <c r="CM1532">
        <v>207</v>
      </c>
      <c r="CN1532">
        <v>-0.81472213028385143</v>
      </c>
      <c r="CO1532">
        <v>6354</v>
      </c>
      <c r="CP1532">
        <v>0.37040130500000001</v>
      </c>
      <c r="CQ1532">
        <v>0.11424253199999999</v>
      </c>
      <c r="CR1532">
        <v>43911</v>
      </c>
      <c r="CS1532">
        <v>0.82599999999999996</v>
      </c>
      <c r="CT1532">
        <v>44290</v>
      </c>
      <c r="CU1532">
        <v>0.82690287288000008</v>
      </c>
      <c r="CV1532">
        <v>97</v>
      </c>
      <c r="CW1532">
        <v>55</v>
      </c>
      <c r="CX1532">
        <v>17</v>
      </c>
      <c r="CY1532">
        <v>213</v>
      </c>
      <c r="CZ1532">
        <v>857</v>
      </c>
      <c r="DA1532" s="2">
        <v>28708</v>
      </c>
      <c r="DB1532" s="2">
        <v>2170</v>
      </c>
      <c r="DC1532" s="2">
        <v>85.58</v>
      </c>
      <c r="DD1532" s="2">
        <v>13468</v>
      </c>
      <c r="DE1532">
        <v>321</v>
      </c>
      <c r="DF1532">
        <v>38</v>
      </c>
      <c r="DG1532">
        <v>14.88</v>
      </c>
      <c r="DH1532">
        <v>5.58</v>
      </c>
      <c r="DI1532" s="2">
        <v>9.3000000000000007</v>
      </c>
      <c r="DJ1532">
        <v>0.54</v>
      </c>
      <c r="DK1532">
        <v>0.96652295657584786</v>
      </c>
      <c r="DL1532">
        <v>0</v>
      </c>
      <c r="DN1532">
        <v>46.9</v>
      </c>
      <c r="DO1532">
        <v>0.11699999999999999</v>
      </c>
      <c r="DP1532">
        <v>28.72</v>
      </c>
      <c r="DQ1532" s="2">
        <v>39429</v>
      </c>
      <c r="DR1532" s="2">
        <v>18.414181110000001</v>
      </c>
      <c r="DS1532">
        <v>5.2174622259164638E-5</v>
      </c>
      <c r="DT1532">
        <v>2.3194891985258699</v>
      </c>
      <c r="DU1532">
        <v>818597.8391264677</v>
      </c>
      <c r="DV1532">
        <v>0</v>
      </c>
    </row>
    <row r="1533" spans="1:126" x14ac:dyDescent="0.15">
      <c r="A1533" t="s">
        <v>2512</v>
      </c>
      <c r="B1533" t="s">
        <v>743</v>
      </c>
      <c r="C1533">
        <v>29</v>
      </c>
      <c r="D1533">
        <v>171</v>
      </c>
      <c r="E1533" t="s">
        <v>2626</v>
      </c>
      <c r="F1533">
        <v>29171</v>
      </c>
      <c r="G1533" t="s">
        <v>6517</v>
      </c>
      <c r="H1533">
        <v>97.7</v>
      </c>
      <c r="I1533">
        <v>0.2</v>
      </c>
      <c r="J1533">
        <v>0.1</v>
      </c>
      <c r="K1533">
        <v>0.4</v>
      </c>
      <c r="L1533">
        <v>0.8</v>
      </c>
      <c r="M1533">
        <v>0.7</v>
      </c>
      <c r="N1533">
        <f t="shared" si="98"/>
        <v>9546.630000000001</v>
      </c>
      <c r="O1533">
        <f t="shared" si="96"/>
        <v>453.36999999999898</v>
      </c>
      <c r="P1533">
        <f t="shared" si="97"/>
        <v>0.54404399999999897</v>
      </c>
      <c r="Q1533" s="4">
        <v>29171</v>
      </c>
      <c r="R1533" s="5">
        <v>40.478605999999999</v>
      </c>
      <c r="S1533" s="5">
        <v>-93.014531000000005</v>
      </c>
      <c r="T1533">
        <v>9</v>
      </c>
      <c r="U1533">
        <v>0.14245132686285075</v>
      </c>
      <c r="V1533">
        <v>4976</v>
      </c>
      <c r="W1533">
        <v>4911</v>
      </c>
      <c r="X1533">
        <v>4895</v>
      </c>
      <c r="Y1533">
        <v>4861</v>
      </c>
      <c r="Z1533">
        <v>2355</v>
      </c>
      <c r="AA1533">
        <v>29157</v>
      </c>
      <c r="AB1533">
        <v>1674.5110000000002</v>
      </c>
      <c r="AC1533">
        <v>36346</v>
      </c>
      <c r="AD1533">
        <v>1</v>
      </c>
      <c r="AE1533">
        <v>2.0429009193054137E-4</v>
      </c>
      <c r="AF1533">
        <v>11</v>
      </c>
      <c r="AG1533">
        <v>649</v>
      </c>
      <c r="AH1533">
        <v>1.6949152542372881E-2</v>
      </c>
      <c r="AI1533" s="3">
        <v>292679</v>
      </c>
      <c r="AJ1533" s="3">
        <v>331082.11455425003</v>
      </c>
      <c r="AK1533">
        <v>214</v>
      </c>
      <c r="AL1533">
        <v>332608</v>
      </c>
      <c r="AM1533">
        <v>710755</v>
      </c>
      <c r="AN1533">
        <v>59134</v>
      </c>
      <c r="AO1533">
        <v>769889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2</v>
      </c>
      <c r="AV1533">
        <f t="shared" si="95"/>
        <v>3</v>
      </c>
      <c r="AW1533">
        <v>2829</v>
      </c>
      <c r="AX1533">
        <v>0.72</v>
      </c>
      <c r="AY1533">
        <v>407121446.17738301</v>
      </c>
      <c r="AZ1533">
        <v>407121.44617738301</v>
      </c>
      <c r="BA1533">
        <v>77458.636332800801</v>
      </c>
      <c r="BB1533">
        <v>0.12910116254867993</v>
      </c>
      <c r="BC1533">
        <v>2158</v>
      </c>
      <c r="BD1533">
        <v>0</v>
      </c>
      <c r="BE1533">
        <v>2158</v>
      </c>
      <c r="BF1533">
        <v>0.4336816720257235</v>
      </c>
      <c r="BG1533">
        <v>165838</v>
      </c>
      <c r="BH1533">
        <v>33.879060265577117</v>
      </c>
      <c r="BI1533">
        <v>841</v>
      </c>
      <c r="BJ1533">
        <v>3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4759</v>
      </c>
      <c r="BU1533">
        <v>0.75</v>
      </c>
      <c r="BV1533">
        <v>0.61894680000000002</v>
      </c>
      <c r="BW1533">
        <v>27</v>
      </c>
      <c r="BX1533">
        <v>0.84051279999999995</v>
      </c>
      <c r="BY1533">
        <v>-0.48140729999999998</v>
      </c>
      <c r="BZ1533">
        <v>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4840</v>
      </c>
      <c r="CK1533">
        <v>1.0330578512396695</v>
      </c>
      <c r="CL1533">
        <v>0.61936695278969955</v>
      </c>
      <c r="CM1533">
        <v>24</v>
      </c>
      <c r="CN1533">
        <v>-0.66633388452530073</v>
      </c>
      <c r="CO1533">
        <v>469</v>
      </c>
      <c r="CP1533">
        <v>0.47947670599999997</v>
      </c>
      <c r="CQ1533">
        <v>0.17246550899999999</v>
      </c>
      <c r="CR1533">
        <v>4098</v>
      </c>
      <c r="CS1533">
        <v>0.84599999999999997</v>
      </c>
      <c r="CT1533">
        <v>3956</v>
      </c>
      <c r="CU1533">
        <v>0.78475336322999989</v>
      </c>
      <c r="CV1533">
        <v>2</v>
      </c>
      <c r="CW1533">
        <v>2</v>
      </c>
      <c r="CX1533">
        <v>1</v>
      </c>
      <c r="CY1533">
        <v>565</v>
      </c>
      <c r="CZ1533">
        <v>1021</v>
      </c>
      <c r="DA1533" s="2">
        <v>2533</v>
      </c>
      <c r="DB1533" s="2">
        <v>410</v>
      </c>
      <c r="DC1533" s="2">
        <v>102.56</v>
      </c>
      <c r="DD1533" s="2">
        <v>103</v>
      </c>
      <c r="DE1533">
        <v>295</v>
      </c>
      <c r="DF1533">
        <v>31</v>
      </c>
      <c r="DH1533">
        <v>20.51</v>
      </c>
      <c r="DI1533" s="2">
        <v>20.51</v>
      </c>
      <c r="DJ1533">
        <v>-0.9</v>
      </c>
      <c r="DK1533">
        <v>0.97794512076370355</v>
      </c>
      <c r="DL1533">
        <v>0</v>
      </c>
      <c r="DN1533">
        <v>72.5</v>
      </c>
      <c r="DO1533">
        <v>0.21199999999999999</v>
      </c>
      <c r="DP1533">
        <v>22283.079999999998</v>
      </c>
      <c r="DQ1533" s="2">
        <v>0</v>
      </c>
      <c r="DR1533" s="2">
        <v>1101.6079953200001</v>
      </c>
      <c r="DS1533">
        <v>3.312028590047744E-3</v>
      </c>
      <c r="DT1533">
        <v>4.2166270766957101</v>
      </c>
      <c r="DU1533">
        <v>1402483.8987256067</v>
      </c>
      <c r="DV1533">
        <v>1</v>
      </c>
    </row>
    <row r="1534" spans="1:126" x14ac:dyDescent="0.15">
      <c r="A1534" t="s">
        <v>2512</v>
      </c>
      <c r="B1534" t="s">
        <v>2627</v>
      </c>
      <c r="C1534">
        <v>29</v>
      </c>
      <c r="D1534">
        <v>173</v>
      </c>
      <c r="E1534" t="s">
        <v>2628</v>
      </c>
      <c r="F1534">
        <v>29173</v>
      </c>
      <c r="G1534" t="s">
        <v>6518</v>
      </c>
      <c r="H1534">
        <v>96.7</v>
      </c>
      <c r="I1534">
        <v>1.1000000000000001</v>
      </c>
      <c r="J1534">
        <v>0.1</v>
      </c>
      <c r="K1534">
        <v>0.2</v>
      </c>
      <c r="L1534">
        <v>1</v>
      </c>
      <c r="M1534">
        <v>1</v>
      </c>
      <c r="N1534">
        <f t="shared" si="98"/>
        <v>9354.1500000000015</v>
      </c>
      <c r="O1534">
        <f t="shared" si="96"/>
        <v>645.84999999999854</v>
      </c>
      <c r="P1534">
        <f t="shared" si="97"/>
        <v>0.77501999999999849</v>
      </c>
      <c r="Q1534" s="4">
        <v>29173</v>
      </c>
      <c r="R1534" s="5">
        <v>39.553455</v>
      </c>
      <c r="S1534" s="5">
        <v>-91.524787000000003</v>
      </c>
      <c r="T1534">
        <v>9</v>
      </c>
      <c r="U1534">
        <v>1.8824727798800751E-2</v>
      </c>
      <c r="V1534">
        <v>10198</v>
      </c>
      <c r="W1534">
        <v>10224</v>
      </c>
      <c r="X1534">
        <v>10243</v>
      </c>
      <c r="Y1534">
        <v>10161</v>
      </c>
      <c r="Z1534">
        <v>5387</v>
      </c>
      <c r="AA1534">
        <v>29159</v>
      </c>
      <c r="AB1534">
        <v>3996.3190000000004</v>
      </c>
      <c r="AC1534">
        <v>47345</v>
      </c>
      <c r="AD1534">
        <v>0</v>
      </c>
      <c r="AE1534">
        <v>0</v>
      </c>
      <c r="AF1534">
        <v>9</v>
      </c>
      <c r="AG1534">
        <v>723</v>
      </c>
      <c r="AH1534">
        <v>1.2448132780082987E-2</v>
      </c>
      <c r="AI1534" s="3">
        <v>283486</v>
      </c>
      <c r="AJ1534" s="3">
        <v>300659.45630065002</v>
      </c>
      <c r="AK1534">
        <v>120</v>
      </c>
      <c r="AL1534">
        <v>309657.59999999998</v>
      </c>
      <c r="AM1534">
        <v>528422</v>
      </c>
      <c r="AN1534">
        <v>99921</v>
      </c>
      <c r="AO1534">
        <v>628343</v>
      </c>
      <c r="AP1534">
        <v>3</v>
      </c>
      <c r="AQ1534">
        <v>0</v>
      </c>
      <c r="AR1534">
        <v>3</v>
      </c>
      <c r="AS1534">
        <v>0.29342723004694837</v>
      </c>
      <c r="AT1534">
        <v>3</v>
      </c>
      <c r="AU1534">
        <v>13</v>
      </c>
      <c r="AV1534">
        <f t="shared" si="95"/>
        <v>16</v>
      </c>
      <c r="AW1534">
        <v>2056</v>
      </c>
      <c r="AX1534">
        <v>0.20999999999999996</v>
      </c>
      <c r="AY1534">
        <v>240757384.33199799</v>
      </c>
      <c r="AZ1534">
        <v>240757.38433199798</v>
      </c>
      <c r="BA1534">
        <v>22325.249757357498</v>
      </c>
      <c r="BB1534">
        <v>0.44792332039664667</v>
      </c>
      <c r="BC1534">
        <v>2673</v>
      </c>
      <c r="BD1534">
        <v>1025</v>
      </c>
      <c r="BE1534">
        <v>1648</v>
      </c>
      <c r="BF1534">
        <v>0.16160031378701706</v>
      </c>
      <c r="BG1534">
        <v>89358</v>
      </c>
      <c r="BH1534">
        <v>8.723811383383774</v>
      </c>
      <c r="BI1534">
        <v>1396</v>
      </c>
      <c r="BJ1534">
        <v>7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9634</v>
      </c>
      <c r="BU1534">
        <v>0.74</v>
      </c>
      <c r="BV1534">
        <v>0.65464849999999997</v>
      </c>
      <c r="BW1534">
        <v>45</v>
      </c>
      <c r="BX1534">
        <v>0.83039240000000003</v>
      </c>
      <c r="BY1534">
        <v>-0.44683339999999999</v>
      </c>
      <c r="BZ1534">
        <v>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10280</v>
      </c>
      <c r="CK1534">
        <v>0.77821011673151752</v>
      </c>
      <c r="CL1534">
        <v>0.67934709294482665</v>
      </c>
      <c r="CM1534">
        <v>39</v>
      </c>
      <c r="CN1534">
        <v>-0.84581300082373811</v>
      </c>
      <c r="CO1534">
        <v>719</v>
      </c>
      <c r="CP1534">
        <v>0.43551670300000001</v>
      </c>
      <c r="CQ1534">
        <v>0.52586811099999997</v>
      </c>
      <c r="CR1534">
        <v>8886</v>
      </c>
      <c r="CS1534">
        <v>0.872</v>
      </c>
      <c r="CT1534">
        <v>8668</v>
      </c>
      <c r="CU1534">
        <v>0.85579781962000001</v>
      </c>
      <c r="CV1534">
        <v>3</v>
      </c>
      <c r="CW1534">
        <v>1</v>
      </c>
      <c r="CX1534">
        <v>2</v>
      </c>
      <c r="CY1534">
        <v>285</v>
      </c>
      <c r="CZ1534">
        <v>1084</v>
      </c>
      <c r="DA1534" s="2">
        <v>5355</v>
      </c>
      <c r="DB1534" s="2">
        <v>730</v>
      </c>
      <c r="DC1534" s="2">
        <v>68.680000000000007</v>
      </c>
      <c r="DD1534" s="2">
        <v>318</v>
      </c>
      <c r="DE1534">
        <v>292</v>
      </c>
      <c r="DF1534">
        <v>14</v>
      </c>
      <c r="DG1534">
        <v>9.81</v>
      </c>
      <c r="DH1534">
        <v>9.81</v>
      </c>
      <c r="DI1534" s="2">
        <v>19.62</v>
      </c>
      <c r="DJ1534">
        <v>-1.2</v>
      </c>
      <c r="DK1534">
        <v>0.84172057879401452</v>
      </c>
      <c r="DL1534">
        <v>0</v>
      </c>
      <c r="DM1534">
        <v>0</v>
      </c>
      <c r="DN1534">
        <v>140</v>
      </c>
      <c r="DO1534">
        <v>0.45299999999999996</v>
      </c>
      <c r="DP1534">
        <v>15126.34</v>
      </c>
      <c r="DQ1534" s="2">
        <v>0</v>
      </c>
      <c r="DR1534" s="2">
        <v>216.91382365999999</v>
      </c>
      <c r="DS1534">
        <v>7.0049725519089479E-4</v>
      </c>
      <c r="DT1534">
        <v>3.3103537823706501</v>
      </c>
      <c r="DU1534">
        <v>1025076.2073998178</v>
      </c>
      <c r="DV1534">
        <v>1</v>
      </c>
    </row>
    <row r="1535" spans="1:126" x14ac:dyDescent="0.15">
      <c r="A1535" t="s">
        <v>2512</v>
      </c>
      <c r="B1535" t="s">
        <v>214</v>
      </c>
      <c r="C1535">
        <v>29</v>
      </c>
      <c r="D1535">
        <v>175</v>
      </c>
      <c r="E1535" t="s">
        <v>2629</v>
      </c>
      <c r="F1535">
        <v>29175</v>
      </c>
      <c r="G1535" t="s">
        <v>6519</v>
      </c>
      <c r="H1535">
        <v>90</v>
      </c>
      <c r="I1535">
        <v>5.8</v>
      </c>
      <c r="J1535">
        <v>0.3</v>
      </c>
      <c r="K1535">
        <v>0.4</v>
      </c>
      <c r="L1535">
        <v>1.9</v>
      </c>
      <c r="M1535">
        <v>1.6</v>
      </c>
      <c r="N1535">
        <f t="shared" si="98"/>
        <v>8140.06</v>
      </c>
      <c r="O1535">
        <f t="shared" si="96"/>
        <v>1859.9399999999996</v>
      </c>
      <c r="P1535">
        <f t="shared" si="97"/>
        <v>2.2319280000000004</v>
      </c>
      <c r="Q1535" s="4">
        <v>29175</v>
      </c>
      <c r="R1535" s="5">
        <v>39.439248999999997</v>
      </c>
      <c r="S1535" s="5">
        <v>-92.492958999999999</v>
      </c>
      <c r="T1535">
        <v>6</v>
      </c>
      <c r="U1535">
        <v>0.132195624609424</v>
      </c>
      <c r="V1535">
        <v>25388</v>
      </c>
      <c r="W1535">
        <v>25207</v>
      </c>
      <c r="X1535">
        <v>25135</v>
      </c>
      <c r="Y1535">
        <v>25030</v>
      </c>
      <c r="Z1535">
        <v>13284</v>
      </c>
      <c r="AA1535">
        <v>29161</v>
      </c>
      <c r="AB1535">
        <v>8349.2580000000016</v>
      </c>
      <c r="AC1535">
        <v>37832</v>
      </c>
      <c r="AD1535">
        <v>3</v>
      </c>
      <c r="AE1535">
        <v>1.1935548040580864E-4</v>
      </c>
      <c r="AF1535">
        <v>22</v>
      </c>
      <c r="AG1535">
        <v>818</v>
      </c>
      <c r="AH1535">
        <v>2.6894865525672371E-2</v>
      </c>
      <c r="AI1535" s="3">
        <v>209491</v>
      </c>
      <c r="AJ1535" s="3">
        <v>308935.09146134503</v>
      </c>
      <c r="AK1535">
        <v>110</v>
      </c>
      <c r="AL1535">
        <v>312121.59999999998</v>
      </c>
      <c r="AM1535">
        <v>745427</v>
      </c>
      <c r="AN1535">
        <v>53257</v>
      </c>
      <c r="AO1535">
        <v>798684</v>
      </c>
      <c r="AP1535">
        <v>1</v>
      </c>
      <c r="AQ1535">
        <v>0</v>
      </c>
      <c r="AR1535">
        <v>1</v>
      </c>
      <c r="AS1535">
        <v>3.967151981592415E-2</v>
      </c>
      <c r="AT1535">
        <v>1</v>
      </c>
      <c r="AU1535">
        <v>27</v>
      </c>
      <c r="AV1535">
        <f t="shared" si="95"/>
        <v>28</v>
      </c>
      <c r="AW1535">
        <v>16504</v>
      </c>
      <c r="AX1535">
        <v>0.65999999999999992</v>
      </c>
      <c r="AY1535">
        <v>1107204425.85004</v>
      </c>
      <c r="AZ1535">
        <v>1107204.42585004</v>
      </c>
      <c r="BA1535">
        <v>44896.274625669197</v>
      </c>
      <c r="BB1535">
        <v>0.22273562970150212</v>
      </c>
      <c r="BC1535">
        <v>3074</v>
      </c>
      <c r="BD1535">
        <v>2800</v>
      </c>
      <c r="BE1535">
        <v>274</v>
      </c>
      <c r="BF1535">
        <v>1.0792500393886876E-2</v>
      </c>
      <c r="BG1535">
        <v>349732</v>
      </c>
      <c r="BH1535">
        <v>13.914143624428089</v>
      </c>
      <c r="BI1535">
        <v>2985</v>
      </c>
      <c r="BJ1535">
        <v>25</v>
      </c>
      <c r="BK1535">
        <v>2</v>
      </c>
      <c r="BL1535">
        <v>1</v>
      </c>
      <c r="BM1535">
        <v>0</v>
      </c>
      <c r="BN1535">
        <v>0</v>
      </c>
      <c r="BO1535">
        <v>3</v>
      </c>
      <c r="BP1535">
        <v>1</v>
      </c>
      <c r="BQ1535">
        <v>4</v>
      </c>
      <c r="BR1535">
        <v>2</v>
      </c>
      <c r="BS1535">
        <v>0</v>
      </c>
      <c r="BT1535">
        <v>25501</v>
      </c>
      <c r="BU1535">
        <v>0.79</v>
      </c>
      <c r="BV1535">
        <v>0.5399197</v>
      </c>
      <c r="BW1535">
        <v>157</v>
      </c>
      <c r="BX1535">
        <v>1.490138</v>
      </c>
      <c r="BY1535">
        <v>-0.32494129999999999</v>
      </c>
      <c r="BZ1535">
        <v>26</v>
      </c>
      <c r="CA1535">
        <v>2</v>
      </c>
      <c r="CB1535">
        <v>1</v>
      </c>
      <c r="CC1535">
        <v>0</v>
      </c>
      <c r="CD1535">
        <v>0</v>
      </c>
      <c r="CE1535">
        <v>2</v>
      </c>
      <c r="CF1535">
        <v>1</v>
      </c>
      <c r="CG1535">
        <v>4</v>
      </c>
      <c r="CH1535">
        <v>2</v>
      </c>
      <c r="CI1535">
        <v>0</v>
      </c>
      <c r="CJ1535">
        <v>25065</v>
      </c>
      <c r="CK1535">
        <v>1.5160582485537604</v>
      </c>
      <c r="CL1535">
        <v>0.6312448422522694</v>
      </c>
      <c r="CM1535">
        <v>140</v>
      </c>
      <c r="CN1535">
        <v>-8.9739558149218676E-2</v>
      </c>
      <c r="CO1535">
        <v>1804.9999999999998</v>
      </c>
      <c r="CP1535">
        <v>-4.7841114900000002E-2</v>
      </c>
      <c r="CQ1535">
        <v>-0.20601831779999999</v>
      </c>
      <c r="CR1535">
        <v>20864</v>
      </c>
      <c r="CS1535">
        <v>0.83200000000000007</v>
      </c>
      <c r="CT1535">
        <v>21453</v>
      </c>
      <c r="CU1535">
        <v>0.81346040189000002</v>
      </c>
      <c r="CV1535">
        <v>19</v>
      </c>
      <c r="CW1535">
        <v>9</v>
      </c>
      <c r="CX1535">
        <v>12</v>
      </c>
      <c r="CY1535">
        <v>318</v>
      </c>
      <c r="CZ1535">
        <v>1241</v>
      </c>
      <c r="DA1535" s="2">
        <v>13307</v>
      </c>
      <c r="DB1535" s="2">
        <v>1900</v>
      </c>
      <c r="DC1535" s="2">
        <v>104.25</v>
      </c>
      <c r="DD1535" s="2">
        <v>2388</v>
      </c>
      <c r="DE1535">
        <v>405</v>
      </c>
      <c r="DF1535">
        <v>22</v>
      </c>
      <c r="DG1535">
        <v>32.08</v>
      </c>
      <c r="DH1535">
        <v>8.02</v>
      </c>
      <c r="DI1535" s="2">
        <v>12.03</v>
      </c>
      <c r="DJ1535">
        <v>-0.22</v>
      </c>
      <c r="DK1535">
        <v>0.96418461890964291</v>
      </c>
      <c r="DL1535">
        <v>0</v>
      </c>
      <c r="DN1535">
        <v>114.4</v>
      </c>
      <c r="DO1535">
        <v>0.38900000000000001</v>
      </c>
      <c r="DP1535">
        <v>20169.55</v>
      </c>
      <c r="DQ1535" s="2">
        <v>0</v>
      </c>
      <c r="DR1535" s="2">
        <v>3537.06323591</v>
      </c>
      <c r="DS1535">
        <v>1.1332317043215207E-2</v>
      </c>
      <c r="DT1535">
        <v>4.1551386448758798</v>
      </c>
      <c r="DU1535">
        <v>1296908.5220604914</v>
      </c>
      <c r="DV1535">
        <v>1</v>
      </c>
    </row>
    <row r="1536" spans="1:126" x14ac:dyDescent="0.15">
      <c r="A1536" t="s">
        <v>2512</v>
      </c>
      <c r="B1536" t="s">
        <v>2630</v>
      </c>
      <c r="C1536">
        <v>29</v>
      </c>
      <c r="D1536">
        <v>177</v>
      </c>
      <c r="E1536" t="s">
        <v>2631</v>
      </c>
      <c r="F1536">
        <v>29177</v>
      </c>
      <c r="G1536" t="s">
        <v>6520</v>
      </c>
      <c r="H1536">
        <v>95.1</v>
      </c>
      <c r="I1536">
        <v>1.1000000000000001</v>
      </c>
      <c r="J1536">
        <v>0.5</v>
      </c>
      <c r="K1536">
        <v>0.3</v>
      </c>
      <c r="L1536">
        <v>1.3</v>
      </c>
      <c r="M1536">
        <v>1.8</v>
      </c>
      <c r="N1536">
        <f t="shared" si="98"/>
        <v>9050.489999999998</v>
      </c>
      <c r="O1536">
        <f t="shared" si="96"/>
        <v>949.51000000000204</v>
      </c>
      <c r="P1536">
        <f t="shared" si="97"/>
        <v>1.1394120000000028</v>
      </c>
      <c r="Q1536" s="4">
        <v>29177</v>
      </c>
      <c r="R1536" s="5">
        <v>39.308401000000003</v>
      </c>
      <c r="S1536" s="5">
        <v>-93.995745999999997</v>
      </c>
      <c r="T1536">
        <v>1</v>
      </c>
      <c r="U1536">
        <v>0.15848324292467084</v>
      </c>
      <c r="V1536">
        <v>23422</v>
      </c>
      <c r="W1536">
        <v>23166</v>
      </c>
      <c r="X1536">
        <v>23031</v>
      </c>
      <c r="Y1536">
        <v>22770</v>
      </c>
      <c r="Z1536">
        <v>12009</v>
      </c>
      <c r="AA1536">
        <v>29163</v>
      </c>
      <c r="AB1536">
        <v>8987.768</v>
      </c>
      <c r="AC1536">
        <v>52526</v>
      </c>
      <c r="AD1536">
        <v>1</v>
      </c>
      <c r="AE1536">
        <v>4.3419738613173552E-5</v>
      </c>
      <c r="AF1536">
        <v>61</v>
      </c>
      <c r="AG1536">
        <v>1162</v>
      </c>
      <c r="AH1536">
        <v>5.2495697074010327E-2</v>
      </c>
      <c r="AI1536" s="3">
        <v>273191</v>
      </c>
      <c r="AJ1536" s="3">
        <v>364035.193984885</v>
      </c>
      <c r="AK1536">
        <v>100</v>
      </c>
      <c r="AL1536">
        <v>367116.79999999999</v>
      </c>
      <c r="AM1536">
        <v>792465</v>
      </c>
      <c r="AN1536">
        <v>100112</v>
      </c>
      <c r="AO1536">
        <v>892577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12</v>
      </c>
      <c r="AV1536">
        <f t="shared" si="95"/>
        <v>12</v>
      </c>
      <c r="AW1536">
        <v>12086</v>
      </c>
      <c r="AX1536">
        <v>0.53</v>
      </c>
      <c r="AY1536">
        <v>526156319.02021801</v>
      </c>
      <c r="AZ1536">
        <v>526156.31902021798</v>
      </c>
      <c r="BA1536">
        <v>23379.174865859401</v>
      </c>
      <c r="BB1536">
        <v>0.427731092195345</v>
      </c>
      <c r="BC1536">
        <v>16769</v>
      </c>
      <c r="BD1536">
        <v>336</v>
      </c>
      <c r="BE1536">
        <v>16433</v>
      </c>
      <c r="BF1536">
        <v>0.70160532832379818</v>
      </c>
      <c r="BG1536">
        <v>264929</v>
      </c>
      <c r="BH1536">
        <v>11.503147931049455</v>
      </c>
      <c r="BI1536">
        <v>2673</v>
      </c>
      <c r="BJ1536">
        <v>24</v>
      </c>
      <c r="BK1536">
        <v>2</v>
      </c>
      <c r="BL1536">
        <v>1</v>
      </c>
      <c r="BM1536">
        <v>0</v>
      </c>
      <c r="BN1536">
        <v>0</v>
      </c>
      <c r="BO1536">
        <v>0</v>
      </c>
      <c r="BP1536">
        <v>1</v>
      </c>
      <c r="BQ1536">
        <v>3</v>
      </c>
      <c r="BR1536">
        <v>2</v>
      </c>
      <c r="BS1536">
        <v>0</v>
      </c>
      <c r="BT1536">
        <v>23358</v>
      </c>
      <c r="BU1536">
        <v>0.77</v>
      </c>
      <c r="BV1536">
        <v>0.61949330000000002</v>
      </c>
      <c r="BW1536">
        <v>115</v>
      </c>
      <c r="BX1536">
        <v>1.412792</v>
      </c>
      <c r="BY1536">
        <v>-0.1461817</v>
      </c>
      <c r="BZ1536">
        <v>21</v>
      </c>
      <c r="CA1536">
        <v>1</v>
      </c>
      <c r="CB1536">
        <v>1</v>
      </c>
      <c r="CC1536">
        <v>1</v>
      </c>
      <c r="CD1536">
        <v>0</v>
      </c>
      <c r="CE1536">
        <v>0</v>
      </c>
      <c r="CF1536">
        <v>1</v>
      </c>
      <c r="CG1536">
        <v>2</v>
      </c>
      <c r="CH1536">
        <v>2</v>
      </c>
      <c r="CI1536">
        <v>0</v>
      </c>
      <c r="CJ1536">
        <v>22950</v>
      </c>
      <c r="CK1536">
        <v>1.2636165577342047</v>
      </c>
      <c r="CL1536">
        <v>0.58156625154269048</v>
      </c>
      <c r="CM1536">
        <v>103</v>
      </c>
      <c r="CN1536">
        <v>-0.70378425131198263</v>
      </c>
      <c r="CO1536">
        <v>1805</v>
      </c>
      <c r="CP1536">
        <v>-0.44426289749999998</v>
      </c>
      <c r="CQ1536">
        <v>-7.5297780100000003E-2</v>
      </c>
      <c r="CR1536">
        <v>19400</v>
      </c>
      <c r="CS1536">
        <v>0.85299999999999998</v>
      </c>
      <c r="CT1536">
        <v>20283</v>
      </c>
      <c r="CU1536">
        <v>0.85208103131000001</v>
      </c>
      <c r="CV1536">
        <v>8</v>
      </c>
      <c r="CW1536">
        <v>4</v>
      </c>
      <c r="CX1536">
        <v>8</v>
      </c>
      <c r="CY1536">
        <v>391</v>
      </c>
      <c r="CZ1536">
        <v>1765</v>
      </c>
      <c r="DA1536" s="2">
        <v>7679</v>
      </c>
      <c r="DB1536" s="2">
        <v>1690</v>
      </c>
      <c r="DC1536" s="2">
        <v>39.06</v>
      </c>
      <c r="DD1536" s="2">
        <v>990</v>
      </c>
      <c r="DE1536">
        <v>615</v>
      </c>
      <c r="DF1536">
        <v>20</v>
      </c>
      <c r="DG1536">
        <v>8.68</v>
      </c>
      <c r="DH1536">
        <v>4.34</v>
      </c>
      <c r="DI1536" s="2">
        <v>17.36</v>
      </c>
      <c r="DJ1536">
        <v>-0.72</v>
      </c>
      <c r="DK1536">
        <v>0.91059002675783607</v>
      </c>
      <c r="DL1536">
        <v>8.6058519793459555E-4</v>
      </c>
      <c r="DN1536">
        <v>139.6</v>
      </c>
      <c r="DO1536">
        <v>0.39500000000000002</v>
      </c>
      <c r="DP1536">
        <v>17426.760000000002</v>
      </c>
      <c r="DQ1536" s="2">
        <v>0</v>
      </c>
      <c r="DR1536" s="2">
        <v>854.68544660999987</v>
      </c>
      <c r="DS1536">
        <v>2.3281046116513326E-3</v>
      </c>
      <c r="DT1536">
        <v>3.5301905789666499</v>
      </c>
      <c r="DU1536">
        <v>1295992.2687403837</v>
      </c>
      <c r="DV1536">
        <v>1</v>
      </c>
    </row>
    <row r="1537" spans="1:126" x14ac:dyDescent="0.15">
      <c r="A1537" t="s">
        <v>2512</v>
      </c>
      <c r="B1537" t="s">
        <v>2632</v>
      </c>
      <c r="C1537">
        <v>29</v>
      </c>
      <c r="D1537">
        <v>179</v>
      </c>
      <c r="E1537" t="s">
        <v>2633</v>
      </c>
      <c r="F1537">
        <v>29179</v>
      </c>
      <c r="G1537" t="s">
        <v>6521</v>
      </c>
      <c r="H1537">
        <v>96.1</v>
      </c>
      <c r="I1537">
        <v>0.7</v>
      </c>
      <c r="J1537">
        <v>0.6</v>
      </c>
      <c r="K1537">
        <v>0.2</v>
      </c>
      <c r="L1537">
        <v>1.6</v>
      </c>
      <c r="M1537">
        <v>1</v>
      </c>
      <c r="N1537">
        <f t="shared" si="98"/>
        <v>9239.66</v>
      </c>
      <c r="O1537">
        <f t="shared" si="96"/>
        <v>760.34000000000015</v>
      </c>
      <c r="P1537">
        <f t="shared" si="97"/>
        <v>0.91240800000000055</v>
      </c>
      <c r="Q1537" s="4">
        <v>29179</v>
      </c>
      <c r="R1537" s="5">
        <v>37.360857000000003</v>
      </c>
      <c r="S1537" s="5">
        <v>-90.969515999999999</v>
      </c>
      <c r="T1537">
        <v>9</v>
      </c>
      <c r="U1537">
        <v>0.11367970612866032</v>
      </c>
      <c r="V1537">
        <v>6682</v>
      </c>
      <c r="W1537">
        <v>6644</v>
      </c>
      <c r="X1537">
        <v>6578</v>
      </c>
      <c r="Y1537">
        <v>6297</v>
      </c>
      <c r="Z1537">
        <v>3264</v>
      </c>
      <c r="AA1537">
        <v>29165</v>
      </c>
      <c r="AB1537">
        <v>2169.3690000000001</v>
      </c>
      <c r="AC1537">
        <v>35648</v>
      </c>
      <c r="AD1537">
        <v>0</v>
      </c>
      <c r="AE1537">
        <v>0</v>
      </c>
      <c r="AF1537">
        <v>7</v>
      </c>
      <c r="AG1537">
        <v>363</v>
      </c>
      <c r="AH1537">
        <v>1.928374655647383E-2</v>
      </c>
      <c r="AI1537" s="3">
        <v>97127</v>
      </c>
      <c r="AJ1537" s="3">
        <v>517424.80333470501</v>
      </c>
      <c r="AK1537">
        <v>160</v>
      </c>
      <c r="AL1537">
        <v>521260.80000000005</v>
      </c>
      <c r="AM1537">
        <v>1054622</v>
      </c>
      <c r="AN1537">
        <v>16324</v>
      </c>
      <c r="AO1537">
        <v>1070946</v>
      </c>
      <c r="AP1537">
        <v>1</v>
      </c>
      <c r="AQ1537">
        <v>0</v>
      </c>
      <c r="AR1537">
        <v>1</v>
      </c>
      <c r="AS1537">
        <v>0.15051173991571343</v>
      </c>
      <c r="AT1537">
        <v>0</v>
      </c>
      <c r="AU1537">
        <v>21</v>
      </c>
      <c r="AV1537">
        <f t="shared" si="95"/>
        <v>21</v>
      </c>
      <c r="AW1537">
        <v>2051</v>
      </c>
      <c r="AX1537">
        <v>0.33999999999999997</v>
      </c>
      <c r="AY1537">
        <v>450644146.95055598</v>
      </c>
      <c r="AZ1537">
        <v>450644.14695055597</v>
      </c>
      <c r="BA1537">
        <v>68894.757034099399</v>
      </c>
      <c r="BB1537">
        <v>0.14514892613744917</v>
      </c>
      <c r="BC1537">
        <v>1522</v>
      </c>
      <c r="BD1537">
        <v>0</v>
      </c>
      <c r="BE1537">
        <v>1522</v>
      </c>
      <c r="BF1537">
        <v>0.22777611493564801</v>
      </c>
      <c r="BG1537">
        <v>73794</v>
      </c>
      <c r="BH1537">
        <v>11.21830343569474</v>
      </c>
      <c r="BI1537">
        <v>1188</v>
      </c>
      <c r="BJ1537">
        <v>9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6202</v>
      </c>
      <c r="BU1537">
        <v>0.46</v>
      </c>
      <c r="BV1537">
        <v>0.65127800000000002</v>
      </c>
      <c r="BW1537">
        <v>63</v>
      </c>
      <c r="BX1537">
        <v>1.4511449999999999</v>
      </c>
      <c r="BY1537">
        <v>1.0272600000000001</v>
      </c>
      <c r="BZ1537">
        <v>8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6540</v>
      </c>
      <c r="CK1537">
        <v>1.3761467889908259</v>
      </c>
      <c r="CL1537">
        <v>0.59572093023255812</v>
      </c>
      <c r="CM1537">
        <v>56</v>
      </c>
      <c r="CN1537">
        <v>0.26921867444765601</v>
      </c>
      <c r="CO1537">
        <v>273</v>
      </c>
      <c r="CP1537">
        <v>-0.95074931839999999</v>
      </c>
      <c r="CQ1537">
        <v>-0.78136612520000004</v>
      </c>
      <c r="CR1537">
        <v>5302</v>
      </c>
      <c r="CS1537">
        <v>0.83</v>
      </c>
      <c r="CT1537">
        <v>5426</v>
      </c>
      <c r="CU1537">
        <v>0.79340183883000004</v>
      </c>
      <c r="CV1537">
        <v>12</v>
      </c>
      <c r="CW1537">
        <v>4</v>
      </c>
      <c r="CX1537">
        <v>3</v>
      </c>
      <c r="CY1537">
        <v>149</v>
      </c>
      <c r="CZ1537">
        <v>565</v>
      </c>
      <c r="DA1537" s="2">
        <v>2878</v>
      </c>
      <c r="DB1537" s="2">
        <v>250</v>
      </c>
      <c r="DC1537" s="2">
        <v>0</v>
      </c>
      <c r="DD1537" s="2">
        <v>250</v>
      </c>
      <c r="DE1537">
        <v>184</v>
      </c>
      <c r="DF1537">
        <v>18</v>
      </c>
      <c r="DH1537">
        <v>75.77</v>
      </c>
      <c r="DI1537" s="2">
        <v>30.31</v>
      </c>
      <c r="DJ1537">
        <v>1.41</v>
      </c>
      <c r="DK1537">
        <v>0.96960680346350658</v>
      </c>
      <c r="DL1537">
        <v>0</v>
      </c>
      <c r="DM1537">
        <v>0</v>
      </c>
      <c r="DN1537">
        <v>24.7</v>
      </c>
      <c r="DO1537">
        <v>0.05</v>
      </c>
      <c r="DP1537">
        <v>126</v>
      </c>
      <c r="DQ1537" s="2">
        <v>89409</v>
      </c>
      <c r="DR1537" s="2">
        <v>0</v>
      </c>
      <c r="DS1537">
        <v>0</v>
      </c>
      <c r="DT1537">
        <v>1.73550637283132</v>
      </c>
      <c r="DU1537">
        <v>904651.44030715222</v>
      </c>
      <c r="DV1537">
        <v>1</v>
      </c>
    </row>
    <row r="1538" spans="1:126" x14ac:dyDescent="0.15">
      <c r="A1538" t="s">
        <v>2512</v>
      </c>
      <c r="B1538" t="s">
        <v>1364</v>
      </c>
      <c r="C1538">
        <v>29</v>
      </c>
      <c r="D1538">
        <v>181</v>
      </c>
      <c r="E1538" t="s">
        <v>2634</v>
      </c>
      <c r="F1538">
        <v>29181</v>
      </c>
      <c r="G1538" t="s">
        <v>6522</v>
      </c>
      <c r="H1538">
        <v>96.2</v>
      </c>
      <c r="I1538">
        <v>0.3</v>
      </c>
      <c r="J1538">
        <v>0.9</v>
      </c>
      <c r="K1538">
        <v>0.3</v>
      </c>
      <c r="L1538">
        <v>1.3</v>
      </c>
      <c r="M1538">
        <v>1</v>
      </c>
      <c r="N1538">
        <f t="shared" si="98"/>
        <v>9258.1200000000008</v>
      </c>
      <c r="O1538">
        <f t="shared" si="96"/>
        <v>741.8799999999992</v>
      </c>
      <c r="P1538">
        <f t="shared" si="97"/>
        <v>0.89025599999999938</v>
      </c>
      <c r="Q1538" s="4">
        <v>29181</v>
      </c>
      <c r="R1538" s="5">
        <v>36.648902</v>
      </c>
      <c r="S1538" s="5">
        <v>-90.867059999999995</v>
      </c>
      <c r="T1538">
        <v>9</v>
      </c>
      <c r="U1538">
        <v>7.013157412559487E-2</v>
      </c>
      <c r="V1538">
        <v>14070</v>
      </c>
      <c r="W1538">
        <v>14056</v>
      </c>
      <c r="X1538">
        <v>13990</v>
      </c>
      <c r="Y1538">
        <v>13784</v>
      </c>
      <c r="Z1538">
        <v>6996</v>
      </c>
      <c r="AA1538">
        <v>29167</v>
      </c>
      <c r="AB1538">
        <v>4811.2039999999997</v>
      </c>
      <c r="AC1538">
        <v>32444</v>
      </c>
      <c r="AD1538">
        <v>1</v>
      </c>
      <c r="AE1538">
        <v>7.1479628305932806E-5</v>
      </c>
      <c r="AF1538">
        <v>9</v>
      </c>
      <c r="AG1538">
        <v>439</v>
      </c>
      <c r="AH1538">
        <v>2.0501138952164009E-2</v>
      </c>
      <c r="AI1538" s="3">
        <v>137829</v>
      </c>
      <c r="AJ1538" s="3">
        <v>402904.390900595</v>
      </c>
      <c r="AK1538">
        <v>155</v>
      </c>
      <c r="AL1538">
        <v>404294.40000000002</v>
      </c>
      <c r="AM1538">
        <v>1017258</v>
      </c>
      <c r="AN1538">
        <v>28704</v>
      </c>
      <c r="AO1538">
        <v>1045962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33</v>
      </c>
      <c r="AV1538">
        <f t="shared" si="95"/>
        <v>33</v>
      </c>
      <c r="AW1538">
        <v>2897</v>
      </c>
      <c r="AX1538">
        <v>0.20999999999999996</v>
      </c>
      <c r="AY1538">
        <v>430367072.21873498</v>
      </c>
      <c r="AZ1538">
        <v>430367.072218735</v>
      </c>
      <c r="BA1538">
        <v>31871.628101531998</v>
      </c>
      <c r="BB1538">
        <v>0.31375868117384698</v>
      </c>
      <c r="BC1538">
        <v>1390</v>
      </c>
      <c r="BD1538">
        <v>0</v>
      </c>
      <c r="BE1538">
        <v>1390</v>
      </c>
      <c r="BF1538">
        <v>9.8791755508173415E-2</v>
      </c>
      <c r="BG1538">
        <v>173399</v>
      </c>
      <c r="BH1538">
        <v>12.394496068620443</v>
      </c>
      <c r="BI1538">
        <v>2251</v>
      </c>
      <c r="BJ1538">
        <v>11</v>
      </c>
      <c r="BK1538">
        <v>5</v>
      </c>
      <c r="BL1538">
        <v>1</v>
      </c>
      <c r="BM1538">
        <v>0</v>
      </c>
      <c r="BN1538">
        <v>1</v>
      </c>
      <c r="BO1538">
        <v>0</v>
      </c>
      <c r="BP1538">
        <v>1</v>
      </c>
      <c r="BQ1538">
        <v>1</v>
      </c>
      <c r="BR1538">
        <v>0</v>
      </c>
      <c r="BS1538">
        <v>0</v>
      </c>
      <c r="BT1538">
        <v>13395</v>
      </c>
      <c r="BU1538">
        <v>0.54</v>
      </c>
      <c r="BV1538">
        <v>0.51746429999999999</v>
      </c>
      <c r="BW1538">
        <v>77</v>
      </c>
      <c r="BX1538">
        <v>1.4930950000000001</v>
      </c>
      <c r="BY1538">
        <v>-0.32679520000000001</v>
      </c>
      <c r="BZ1538">
        <v>10</v>
      </c>
      <c r="CA1538">
        <v>2</v>
      </c>
      <c r="CB1538">
        <v>2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13969</v>
      </c>
      <c r="CK1538">
        <v>1.1453933710358652</v>
      </c>
      <c r="CL1538">
        <v>0.56294790886725854</v>
      </c>
      <c r="CM1538">
        <v>60</v>
      </c>
      <c r="CN1538">
        <v>-0.83874689388285484</v>
      </c>
      <c r="CO1538">
        <v>865</v>
      </c>
      <c r="CP1538">
        <v>-1.9803606374</v>
      </c>
      <c r="CQ1538">
        <v>-0.6920164794</v>
      </c>
      <c r="CR1538">
        <v>11302</v>
      </c>
      <c r="CS1538">
        <v>0.82200000000000006</v>
      </c>
      <c r="CT1538">
        <v>11354</v>
      </c>
      <c r="CU1538">
        <v>0.77622981136999991</v>
      </c>
      <c r="CV1538">
        <v>7</v>
      </c>
      <c r="CW1538">
        <v>1</v>
      </c>
      <c r="CX1538">
        <v>4</v>
      </c>
      <c r="CY1538">
        <v>244</v>
      </c>
      <c r="CZ1538">
        <v>741</v>
      </c>
      <c r="DA1538" s="2">
        <v>4823</v>
      </c>
      <c r="DB1538" s="2">
        <v>420</v>
      </c>
      <c r="DC1538" s="2">
        <v>42.76</v>
      </c>
      <c r="DD1538" s="2">
        <v>504</v>
      </c>
      <c r="DE1538">
        <v>247</v>
      </c>
      <c r="DF1538">
        <v>27</v>
      </c>
      <c r="DG1538">
        <v>7.13</v>
      </c>
      <c r="DH1538">
        <v>14.25</v>
      </c>
      <c r="DI1538" s="2">
        <v>14.25</v>
      </c>
      <c r="DJ1538">
        <v>0.48</v>
      </c>
      <c r="DK1538">
        <v>0.98310950525651353</v>
      </c>
      <c r="DL1538">
        <v>0</v>
      </c>
      <c r="DM1538">
        <v>0</v>
      </c>
      <c r="DN1538">
        <v>88.7</v>
      </c>
      <c r="DO1538">
        <v>0.223</v>
      </c>
      <c r="DP1538">
        <v>1020.82</v>
      </c>
      <c r="DQ1538" s="2">
        <v>100629</v>
      </c>
      <c r="DR1538" s="2">
        <v>118.07057906</v>
      </c>
      <c r="DS1538">
        <v>2.9203948686645174E-4</v>
      </c>
      <c r="DT1538">
        <v>4.3289413588544399</v>
      </c>
      <c r="DU1538">
        <v>1750166.7493132406</v>
      </c>
      <c r="DV1538">
        <v>1</v>
      </c>
    </row>
    <row r="1539" spans="1:126" x14ac:dyDescent="0.15">
      <c r="A1539" s="2" t="s">
        <v>2512</v>
      </c>
      <c r="B1539" s="2" t="s">
        <v>2643</v>
      </c>
      <c r="C1539" s="2">
        <v>29</v>
      </c>
      <c r="D1539" s="2">
        <v>183</v>
      </c>
      <c r="E1539" s="2" t="s">
        <v>2644</v>
      </c>
      <c r="F1539" s="2">
        <v>29183</v>
      </c>
      <c r="G1539" t="s">
        <v>6523</v>
      </c>
      <c r="H1539">
        <v>89.1</v>
      </c>
      <c r="I1539">
        <v>4.0999999999999996</v>
      </c>
      <c r="J1539">
        <v>0.2</v>
      </c>
      <c r="K1539">
        <v>2.2000000000000002</v>
      </c>
      <c r="L1539">
        <v>1.7</v>
      </c>
      <c r="M1539">
        <v>2.8</v>
      </c>
      <c r="N1539">
        <f t="shared" si="98"/>
        <v>7971.23</v>
      </c>
      <c r="O1539">
        <f t="shared" si="96"/>
        <v>2028.7700000000004</v>
      </c>
      <c r="P1539">
        <f t="shared" si="97"/>
        <v>2.4345240000000015</v>
      </c>
      <c r="Q1539" s="4">
        <v>29183</v>
      </c>
      <c r="R1539" s="5">
        <v>38.781101999999997</v>
      </c>
      <c r="S1539" s="5">
        <v>-90.674914999999999</v>
      </c>
      <c r="T1539" s="2">
        <v>1</v>
      </c>
      <c r="U1539" s="2">
        <v>2.6352430566788293E-2</v>
      </c>
      <c r="V1539" s="2">
        <v>360695</v>
      </c>
      <c r="W1539" s="2">
        <v>369781</v>
      </c>
      <c r="X1539" s="2">
        <v>374805</v>
      </c>
      <c r="Y1539">
        <v>385038</v>
      </c>
      <c r="Z1539" s="2">
        <v>202014</v>
      </c>
      <c r="AA1539">
        <v>29181</v>
      </c>
      <c r="AB1539" s="2">
        <v>171374.82499999998</v>
      </c>
      <c r="AC1539" s="2">
        <v>72415</v>
      </c>
      <c r="AD1539" s="2">
        <v>1</v>
      </c>
      <c r="AE1539" s="2">
        <v>2.6680540547751498E-6</v>
      </c>
      <c r="AF1539" s="2">
        <v>37</v>
      </c>
      <c r="AG1539" s="2">
        <v>566</v>
      </c>
      <c r="AH1539" s="2">
        <v>6.5371024734982339E-2</v>
      </c>
      <c r="AI1539" s="3">
        <v>158146</v>
      </c>
      <c r="AJ1539" s="3">
        <v>358680.80201054004</v>
      </c>
      <c r="AK1539" s="2">
        <v>89</v>
      </c>
      <c r="AL1539" s="2">
        <v>489356.79999999999</v>
      </c>
      <c r="AM1539" s="2">
        <v>1527934</v>
      </c>
      <c r="AN1539" s="2">
        <v>67874</v>
      </c>
      <c r="AO1539" s="2">
        <v>1595808</v>
      </c>
      <c r="AP1539" s="2">
        <v>7</v>
      </c>
      <c r="AQ1539" s="2">
        <v>0</v>
      </c>
      <c r="AR1539" s="2">
        <v>7</v>
      </c>
      <c r="AS1539" s="2">
        <v>1.8930123505534358E-2</v>
      </c>
      <c r="AT1539" s="2">
        <v>0</v>
      </c>
      <c r="AU1539" s="2">
        <v>9</v>
      </c>
      <c r="AV1539">
        <f t="shared" ref="AV1539:AV1602" si="99">AT1539+AU1539</f>
        <v>9</v>
      </c>
      <c r="AW1539" s="2">
        <v>358104</v>
      </c>
      <c r="AX1539" s="2">
        <v>0.96</v>
      </c>
      <c r="AY1539" s="2">
        <v>410458457.26696599</v>
      </c>
      <c r="AZ1539" s="2">
        <v>410458.457266966</v>
      </c>
      <c r="BA1539" s="2">
        <v>17382.070208487701</v>
      </c>
      <c r="BB1539" s="2">
        <v>0.57530546592298193</v>
      </c>
      <c r="BC1539" s="2">
        <v>119345</v>
      </c>
      <c r="BD1539" s="2">
        <v>53607</v>
      </c>
      <c r="BE1539" s="2">
        <v>65738</v>
      </c>
      <c r="BF1539" s="2">
        <v>0.18225370465351612</v>
      </c>
      <c r="BG1539" s="2">
        <v>5489082</v>
      </c>
      <c r="BH1539" s="2">
        <v>14.645167487093289</v>
      </c>
      <c r="BI1539" s="2">
        <v>27404</v>
      </c>
      <c r="BJ1539" s="2">
        <v>26</v>
      </c>
      <c r="BK1539" s="2">
        <v>0</v>
      </c>
      <c r="BL1539" s="2">
        <v>2</v>
      </c>
      <c r="BM1539" s="2">
        <v>0</v>
      </c>
      <c r="BN1539" s="2">
        <v>0</v>
      </c>
      <c r="BO1539" s="2">
        <v>0</v>
      </c>
      <c r="BP1539" s="2">
        <v>1</v>
      </c>
      <c r="BQ1539" s="2">
        <v>3</v>
      </c>
      <c r="BR1539" s="2">
        <v>0</v>
      </c>
      <c r="BS1539" s="2">
        <v>0</v>
      </c>
      <c r="BT1539" s="2">
        <v>22821</v>
      </c>
      <c r="BU1539" s="2">
        <v>0.71</v>
      </c>
      <c r="BV1539" s="2">
        <v>0.56914989999999999</v>
      </c>
      <c r="BW1539" s="2">
        <v>169</v>
      </c>
      <c r="BX1539" s="2">
        <v>1.402217</v>
      </c>
      <c r="BY1539" s="2">
        <v>-7.3156999999999996E-3</v>
      </c>
      <c r="BZ1539" s="2">
        <v>26</v>
      </c>
      <c r="CA1539" s="2">
        <v>0</v>
      </c>
      <c r="CB1539" s="2">
        <v>2</v>
      </c>
      <c r="CC1539" s="2">
        <v>0</v>
      </c>
      <c r="CD1539" s="2">
        <v>0</v>
      </c>
      <c r="CE1539" s="2">
        <v>0</v>
      </c>
      <c r="CF1539" s="2">
        <v>1</v>
      </c>
      <c r="CG1539" s="2">
        <v>2</v>
      </c>
      <c r="CH1539" s="2">
        <v>0</v>
      </c>
      <c r="CI1539" s="2">
        <v>0</v>
      </c>
      <c r="CJ1539" s="2">
        <v>23360</v>
      </c>
      <c r="CK1539" s="2">
        <v>1.327054794520548</v>
      </c>
      <c r="CL1539" s="2">
        <v>0.57605464549996843</v>
      </c>
      <c r="CM1539" s="2">
        <v>140</v>
      </c>
      <c r="CN1539" s="2">
        <v>-0.38792927105449648</v>
      </c>
      <c r="CO1539" s="2">
        <v>78101</v>
      </c>
      <c r="CP1539" s="2">
        <v>1.282646443</v>
      </c>
      <c r="CQ1539" s="2">
        <v>1.083674893</v>
      </c>
      <c r="CR1539" s="2">
        <v>344060</v>
      </c>
      <c r="CS1539" s="2">
        <v>0.8590000000000001</v>
      </c>
      <c r="CT1539" s="2">
        <v>12761</v>
      </c>
      <c r="CU1539" s="2">
        <v>0.73551147412999995</v>
      </c>
      <c r="CV1539" s="2">
        <v>389</v>
      </c>
      <c r="CW1539" s="2">
        <v>210</v>
      </c>
      <c r="CX1539" s="2">
        <v>172</v>
      </c>
      <c r="CY1539" s="2">
        <v>585</v>
      </c>
      <c r="CZ1539" s="2">
        <v>906</v>
      </c>
      <c r="DA1539" s="2">
        <v>193896</v>
      </c>
      <c r="DB1539" s="2">
        <v>58635</v>
      </c>
      <c r="DC1539" s="2">
        <v>111.82</v>
      </c>
      <c r="DD1539" s="2">
        <v>36356</v>
      </c>
      <c r="DE1539" s="2">
        <v>216</v>
      </c>
      <c r="DF1539" s="2">
        <v>27</v>
      </c>
      <c r="DG1539" s="2">
        <v>37.75</v>
      </c>
      <c r="DH1539" s="2">
        <v>3.48</v>
      </c>
      <c r="DI1539" s="2">
        <v>4.82</v>
      </c>
      <c r="DJ1539" s="2">
        <v>0.86</v>
      </c>
      <c r="DK1539" s="2">
        <v>0.9463723394837682</v>
      </c>
      <c r="DL1539" s="2">
        <v>3.5335689045936395E-3</v>
      </c>
      <c r="DM1539" s="2"/>
      <c r="DN1539" s="2">
        <v>140.69999999999999</v>
      </c>
      <c r="DO1539" s="2">
        <v>0.35399999999999998</v>
      </c>
      <c r="DP1539" s="2">
        <v>6620.16</v>
      </c>
      <c r="DQ1539" s="2">
        <v>0</v>
      </c>
      <c r="DR1539" s="2">
        <v>9663.6535355799988</v>
      </c>
      <c r="DS1539" s="2">
        <v>0</v>
      </c>
      <c r="DT1539" s="2">
        <v>3.1137580774034599</v>
      </c>
      <c r="DU1539" s="2">
        <v>1523738.6887323095</v>
      </c>
      <c r="DV1539" s="2">
        <v>0</v>
      </c>
    </row>
    <row r="1540" spans="1:126" x14ac:dyDescent="0.15">
      <c r="A1540" s="2" t="s">
        <v>2512</v>
      </c>
      <c r="B1540" s="2" t="s">
        <v>1244</v>
      </c>
      <c r="C1540" s="2">
        <v>29</v>
      </c>
      <c r="D1540" s="2">
        <v>185</v>
      </c>
      <c r="E1540" s="2" t="s">
        <v>2645</v>
      </c>
      <c r="F1540" s="2">
        <v>29185</v>
      </c>
      <c r="G1540" t="s">
        <v>6524</v>
      </c>
      <c r="H1540">
        <v>95.5</v>
      </c>
      <c r="I1540">
        <v>0.5</v>
      </c>
      <c r="J1540">
        <v>0.6</v>
      </c>
      <c r="K1540">
        <v>0.1</v>
      </c>
      <c r="L1540">
        <v>1.6</v>
      </c>
      <c r="M1540">
        <v>1.7</v>
      </c>
      <c r="N1540">
        <f t="shared" si="98"/>
        <v>9126.32</v>
      </c>
      <c r="O1540">
        <f t="shared" si="96"/>
        <v>873.68000000000029</v>
      </c>
      <c r="P1540">
        <f t="shared" si="97"/>
        <v>1.0484160000000007</v>
      </c>
      <c r="Q1540" s="4">
        <v>29185</v>
      </c>
      <c r="R1540" s="5">
        <v>38.039068999999998</v>
      </c>
      <c r="S1540" s="5">
        <v>-93.773076000000003</v>
      </c>
      <c r="T1540" s="2">
        <v>8</v>
      </c>
      <c r="U1540" s="2">
        <v>1.6644183114600867E-2</v>
      </c>
      <c r="V1540" s="2">
        <v>9693</v>
      </c>
      <c r="W1540" s="2">
        <v>9609</v>
      </c>
      <c r="X1540" s="2">
        <v>9520</v>
      </c>
      <c r="Y1540">
        <v>9408</v>
      </c>
      <c r="Z1540" s="2">
        <v>4660</v>
      </c>
      <c r="AA1540">
        <v>29183</v>
      </c>
      <c r="AB1540" s="2">
        <v>2861.5230000000001</v>
      </c>
      <c r="AC1540" s="2">
        <v>32046</v>
      </c>
      <c r="AD1540" s="2">
        <v>1</v>
      </c>
      <c r="AE1540" s="2">
        <v>1.050420168067227E-4</v>
      </c>
      <c r="AF1540" s="2">
        <v>12</v>
      </c>
      <c r="AG1540" s="2">
        <v>728</v>
      </c>
      <c r="AH1540" s="2">
        <v>1.6483516483516484E-2</v>
      </c>
      <c r="AI1540" s="3">
        <v>238554</v>
      </c>
      <c r="AJ1540" s="3">
        <v>431990.35442509502</v>
      </c>
      <c r="AK1540" s="2">
        <v>153</v>
      </c>
      <c r="AL1540" s="2">
        <v>197235.20000000001</v>
      </c>
      <c r="AM1540" s="2">
        <v>1103603</v>
      </c>
      <c r="AN1540" s="2">
        <v>50913</v>
      </c>
      <c r="AO1540" s="2">
        <v>1154516</v>
      </c>
      <c r="AP1540" s="2">
        <v>1</v>
      </c>
      <c r="AQ1540" s="2">
        <v>0</v>
      </c>
      <c r="AR1540" s="2">
        <v>1</v>
      </c>
      <c r="AS1540" s="2">
        <v>0.10406910188365075</v>
      </c>
      <c r="AT1540" s="2">
        <v>6</v>
      </c>
      <c r="AU1540" s="2">
        <v>51</v>
      </c>
      <c r="AV1540">
        <f t="shared" si="99"/>
        <v>57</v>
      </c>
      <c r="AW1540" s="2">
        <v>0</v>
      </c>
      <c r="AX1540" s="2">
        <v>0</v>
      </c>
      <c r="AY1540" s="2">
        <v>433064011.243321</v>
      </c>
      <c r="AZ1540" s="2">
        <v>433064.011243321</v>
      </c>
      <c r="BA1540" s="2">
        <v>101663.643049152</v>
      </c>
      <c r="BB1540" s="2">
        <v>9.8363581119803395E-2</v>
      </c>
      <c r="BC1540" s="2">
        <v>1916</v>
      </c>
      <c r="BD1540" s="2">
        <v>0</v>
      </c>
      <c r="BE1540" s="2">
        <v>1916</v>
      </c>
      <c r="BF1540" s="2">
        <v>0.19766842050964614</v>
      </c>
      <c r="BG1540" s="2">
        <v>163967</v>
      </c>
      <c r="BH1540" s="2">
        <v>17.223424369747899</v>
      </c>
      <c r="BI1540" s="2">
        <v>1641</v>
      </c>
      <c r="BJ1540" s="2">
        <v>9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1</v>
      </c>
      <c r="BS1540" s="2">
        <v>0</v>
      </c>
      <c r="BT1540" s="2">
        <v>4144</v>
      </c>
      <c r="BU1540" s="2">
        <v>0.65</v>
      </c>
      <c r="BV1540" s="2">
        <v>0.60977859999999995</v>
      </c>
      <c r="BW1540" s="2">
        <v>34</v>
      </c>
      <c r="BX1540" s="2">
        <v>2.4131269999999998</v>
      </c>
      <c r="BY1540" s="2">
        <v>1.1649560000000001</v>
      </c>
      <c r="BZ1540" s="2">
        <v>9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1</v>
      </c>
      <c r="CI1540" s="2">
        <v>0</v>
      </c>
      <c r="CJ1540" s="2">
        <v>4391</v>
      </c>
      <c r="CK1540" s="2">
        <v>2.2773855613755409</v>
      </c>
      <c r="CL1540" s="2">
        <v>0.66563680054926189</v>
      </c>
      <c r="CM1540" s="2">
        <v>26</v>
      </c>
      <c r="CN1540" s="2">
        <v>0.84298655804738476</v>
      </c>
      <c r="CO1540" s="2">
        <v>479</v>
      </c>
      <c r="CP1540" s="2">
        <v>-1.1847571631</v>
      </c>
      <c r="CQ1540" s="2">
        <v>-0.26070111019999997</v>
      </c>
      <c r="CR1540" s="2">
        <v>7830</v>
      </c>
      <c r="CS1540" s="2">
        <v>0.82200000000000006</v>
      </c>
      <c r="CT1540" s="2">
        <v>11326</v>
      </c>
      <c r="CU1540" s="2">
        <v>0.82687058619999998</v>
      </c>
      <c r="CV1540" s="2">
        <v>2</v>
      </c>
      <c r="CW1540" s="2">
        <v>4</v>
      </c>
      <c r="CX1540" s="2">
        <v>5</v>
      </c>
      <c r="CY1540" s="2">
        <v>426</v>
      </c>
      <c r="CZ1540" s="2">
        <v>1077</v>
      </c>
      <c r="DA1540" s="2">
        <v>3430</v>
      </c>
      <c r="DB1540" s="2">
        <v>750</v>
      </c>
      <c r="DC1540" s="2">
        <v>0</v>
      </c>
      <c r="DD1540" s="2">
        <v>390</v>
      </c>
      <c r="DE1540" s="2">
        <v>349</v>
      </c>
      <c r="DF1540" s="2">
        <v>19</v>
      </c>
      <c r="DG1540" s="2">
        <v>10.54</v>
      </c>
      <c r="DH1540" s="2">
        <v>42.16</v>
      </c>
      <c r="DI1540" s="2">
        <v>21.08</v>
      </c>
      <c r="DJ1540" s="2">
        <v>1.1100000000000001</v>
      </c>
      <c r="DK1540" s="2">
        <v>0.98535761295136526</v>
      </c>
      <c r="DL1540" s="2">
        <v>2.7472527472527475E-3</v>
      </c>
      <c r="DM1540" s="2"/>
      <c r="DN1540" s="2">
        <v>161</v>
      </c>
      <c r="DO1540" s="2">
        <v>0.37799999999999995</v>
      </c>
      <c r="DP1540" s="2">
        <v>3295.64</v>
      </c>
      <c r="DQ1540" s="2">
        <v>0</v>
      </c>
      <c r="DR1540" s="2">
        <v>2624.7964610899999</v>
      </c>
      <c r="DS1540" s="2">
        <v>0</v>
      </c>
      <c r="DT1540" s="2">
        <v>5.4296708804840099</v>
      </c>
      <c r="DU1540" s="2">
        <v>1070922.2220464398</v>
      </c>
      <c r="DV1540" s="2">
        <v>1</v>
      </c>
    </row>
    <row r="1541" spans="1:126" x14ac:dyDescent="0.15">
      <c r="A1541" t="s">
        <v>2512</v>
      </c>
      <c r="B1541" t="s">
        <v>2650</v>
      </c>
      <c r="C1541">
        <v>29</v>
      </c>
      <c r="D1541">
        <v>186</v>
      </c>
      <c r="E1541" t="s">
        <v>2651</v>
      </c>
      <c r="F1541">
        <v>29186</v>
      </c>
      <c r="G1541" t="s">
        <v>6525</v>
      </c>
      <c r="H1541">
        <v>97</v>
      </c>
      <c r="I1541">
        <v>0.6</v>
      </c>
      <c r="J1541">
        <v>0.3</v>
      </c>
      <c r="K1541">
        <v>0.3</v>
      </c>
      <c r="L1541">
        <v>0.9</v>
      </c>
      <c r="M1541">
        <v>0.8</v>
      </c>
      <c r="N1541">
        <f t="shared" si="98"/>
        <v>9410.99</v>
      </c>
      <c r="O1541">
        <f t="shared" si="96"/>
        <v>589.01000000000022</v>
      </c>
      <c r="P1541">
        <f t="shared" si="97"/>
        <v>0.70681200000000055</v>
      </c>
      <c r="Q1541" s="4">
        <v>29186</v>
      </c>
      <c r="R1541" s="5">
        <v>37.885845000000003</v>
      </c>
      <c r="S1541" s="5">
        <v>-90.161530999999997</v>
      </c>
      <c r="T1541">
        <v>6</v>
      </c>
      <c r="U1541">
        <v>0.10772021540251492</v>
      </c>
      <c r="V1541">
        <v>18066</v>
      </c>
      <c r="W1541">
        <v>18017</v>
      </c>
      <c r="X1541">
        <v>17990</v>
      </c>
      <c r="Y1541">
        <v>17815</v>
      </c>
      <c r="Z1541">
        <v>9414</v>
      </c>
      <c r="AA1541">
        <v>29187</v>
      </c>
      <c r="AB1541">
        <v>6917.3619999999992</v>
      </c>
      <c r="AC1541">
        <v>47014</v>
      </c>
      <c r="AD1541">
        <v>2</v>
      </c>
      <c r="AE1541">
        <v>1.1117287381878821E-4</v>
      </c>
      <c r="AF1541">
        <v>44</v>
      </c>
      <c r="AG1541">
        <v>608</v>
      </c>
      <c r="AH1541">
        <v>7.2368421052631582E-2</v>
      </c>
      <c r="AI1541" s="3">
        <v>162636</v>
      </c>
      <c r="AJ1541" s="3">
        <v>319457.46705829003</v>
      </c>
      <c r="AK1541">
        <v>144</v>
      </c>
      <c r="AL1541">
        <v>281145.60000000003</v>
      </c>
      <c r="AM1541">
        <v>909007</v>
      </c>
      <c r="AN1541">
        <v>46318</v>
      </c>
      <c r="AO1541">
        <v>955325</v>
      </c>
      <c r="AP1541" t="e">
        <v>#N/A</v>
      </c>
      <c r="AQ1541" t="e">
        <v>#N/A</v>
      </c>
      <c r="AR1541" t="e">
        <v>#N/A</v>
      </c>
      <c r="AS1541" t="e">
        <v>#N/A</v>
      </c>
      <c r="AT1541">
        <v>7</v>
      </c>
      <c r="AU1541">
        <v>24</v>
      </c>
      <c r="AV1541">
        <f t="shared" si="99"/>
        <v>31</v>
      </c>
      <c r="AW1541">
        <v>5355</v>
      </c>
      <c r="AX1541">
        <v>0.30000000000000004</v>
      </c>
      <c r="AY1541">
        <v>415029663.342372</v>
      </c>
      <c r="AZ1541">
        <v>415029.66334237199</v>
      </c>
      <c r="BA1541">
        <v>82913.007086651996</v>
      </c>
      <c r="BB1541">
        <v>0.1206083382013759</v>
      </c>
      <c r="BC1541">
        <v>6270</v>
      </c>
      <c r="BD1541">
        <v>3490</v>
      </c>
      <c r="BE1541">
        <v>2780</v>
      </c>
      <c r="BF1541">
        <v>0.15388021698217647</v>
      </c>
      <c r="BG1541">
        <v>407477</v>
      </c>
      <c r="BH1541">
        <v>22.650194552529182</v>
      </c>
      <c r="BI1541">
        <v>2666</v>
      </c>
      <c r="BJ1541">
        <v>7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1</v>
      </c>
      <c r="BS1541">
        <v>0</v>
      </c>
      <c r="BT1541">
        <v>4803</v>
      </c>
      <c r="BU1541">
        <v>0.68</v>
      </c>
      <c r="BV1541">
        <v>0.58652499999999996</v>
      </c>
      <c r="BW1541">
        <v>50</v>
      </c>
      <c r="BX1541">
        <v>2.0820319999999999</v>
      </c>
      <c r="BY1541">
        <v>1.0850789999999999</v>
      </c>
      <c r="BZ1541">
        <v>8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0</v>
      </c>
      <c r="CJ1541">
        <v>4858</v>
      </c>
      <c r="CK1541">
        <v>2.2643062988884317</v>
      </c>
      <c r="CL1541">
        <v>0.61169036334913107</v>
      </c>
      <c r="CM1541">
        <v>35</v>
      </c>
      <c r="CN1541">
        <v>0.82037501583655814</v>
      </c>
      <c r="CO1541">
        <v>1322</v>
      </c>
      <c r="CP1541">
        <v>0.68003156200000003</v>
      </c>
      <c r="CQ1541">
        <v>2.8735157000000001E-2</v>
      </c>
      <c r="CR1541">
        <v>15379</v>
      </c>
      <c r="CS1541">
        <v>0.84</v>
      </c>
      <c r="CT1541">
        <v>12100</v>
      </c>
      <c r="CU1541">
        <v>0.80867084997000005</v>
      </c>
      <c r="CV1541">
        <v>11</v>
      </c>
      <c r="CW1541">
        <v>4</v>
      </c>
      <c r="CX1541">
        <v>8</v>
      </c>
      <c r="CY1541">
        <v>337</v>
      </c>
      <c r="CZ1541">
        <v>938</v>
      </c>
      <c r="DA1541" s="2">
        <v>8318</v>
      </c>
      <c r="DB1541" s="2">
        <v>1345</v>
      </c>
      <c r="DC1541" s="2">
        <v>81.28</v>
      </c>
      <c r="DD1541" s="2">
        <v>612</v>
      </c>
      <c r="DE1541">
        <v>226</v>
      </c>
      <c r="DF1541">
        <v>25</v>
      </c>
      <c r="DG1541">
        <v>33.75</v>
      </c>
      <c r="DH1541">
        <v>5.62</v>
      </c>
      <c r="DI1541" s="2">
        <v>28.12</v>
      </c>
      <c r="DJ1541">
        <v>2.06</v>
      </c>
      <c r="DK1541">
        <v>0.93512506456135169</v>
      </c>
      <c r="DL1541">
        <v>0</v>
      </c>
      <c r="DN1541">
        <v>23.1</v>
      </c>
      <c r="DO1541">
        <v>7.0999999999999994E-2</v>
      </c>
      <c r="DP1541">
        <v>0</v>
      </c>
      <c r="DQ1541" s="2">
        <v>10369</v>
      </c>
      <c r="DR1541" s="2">
        <v>0</v>
      </c>
      <c r="DS1541">
        <v>0</v>
      </c>
      <c r="DT1541">
        <v>5.0437271265117998</v>
      </c>
      <c r="DU1541">
        <v>1418021.6892194361</v>
      </c>
      <c r="DV1541">
        <v>0</v>
      </c>
    </row>
    <row r="1542" spans="1:126" x14ac:dyDescent="0.15">
      <c r="A1542" s="2" t="s">
        <v>2512</v>
      </c>
      <c r="B1542" s="2" t="s">
        <v>2646</v>
      </c>
      <c r="C1542" s="2">
        <v>29</v>
      </c>
      <c r="D1542" s="2">
        <v>187</v>
      </c>
      <c r="E1542" s="2" t="s">
        <v>2647</v>
      </c>
      <c r="F1542" s="2">
        <v>29187</v>
      </c>
      <c r="G1542" t="s">
        <v>6526</v>
      </c>
      <c r="H1542">
        <v>92.8</v>
      </c>
      <c r="I1542">
        <v>4.2</v>
      </c>
      <c r="J1542">
        <v>0.3</v>
      </c>
      <c r="K1542">
        <v>0.4</v>
      </c>
      <c r="L1542">
        <v>1.1000000000000001</v>
      </c>
      <c r="M1542">
        <v>1.2</v>
      </c>
      <c r="N1542">
        <f t="shared" si="98"/>
        <v>8632.3799999999992</v>
      </c>
      <c r="O1542">
        <f t="shared" si="96"/>
        <v>1367.6200000000008</v>
      </c>
      <c r="P1542">
        <f t="shared" si="97"/>
        <v>1.6411440000000015</v>
      </c>
      <c r="Q1542" s="4">
        <v>29187</v>
      </c>
      <c r="R1542" s="5">
        <v>37.810707000000001</v>
      </c>
      <c r="S1542" s="5">
        <v>-90.473867999999996</v>
      </c>
      <c r="T1542" s="2">
        <v>4</v>
      </c>
      <c r="U1542" s="2">
        <v>4.8607059954543105E-2</v>
      </c>
      <c r="V1542" s="2">
        <v>65246</v>
      </c>
      <c r="W1542" s="2">
        <v>65813</v>
      </c>
      <c r="X1542" s="2">
        <v>66010</v>
      </c>
      <c r="Y1542">
        <v>66242</v>
      </c>
      <c r="Z1542" s="2">
        <v>36147</v>
      </c>
      <c r="AA1542">
        <v>29185</v>
      </c>
      <c r="AB1542" s="2">
        <v>22285.818000000003</v>
      </c>
      <c r="AC1542" s="2">
        <v>39741</v>
      </c>
      <c r="AD1542" s="2">
        <v>1</v>
      </c>
      <c r="AE1542" s="2">
        <v>1.5149219815179519E-5</v>
      </c>
      <c r="AF1542" s="2">
        <v>32</v>
      </c>
      <c r="AG1542" s="2">
        <v>627</v>
      </c>
      <c r="AH1542" s="2">
        <v>5.1036682615629984E-2</v>
      </c>
      <c r="AI1542" s="3">
        <v>116394</v>
      </c>
      <c r="AJ1542" s="3">
        <v>289220.93916330999</v>
      </c>
      <c r="AK1542" s="2">
        <v>100</v>
      </c>
      <c r="AL1542" s="2">
        <v>272678.40000000002</v>
      </c>
      <c r="AM1542" s="2">
        <v>1968174</v>
      </c>
      <c r="AN1542" s="2">
        <v>29153</v>
      </c>
      <c r="AO1542" s="2">
        <v>1997327</v>
      </c>
      <c r="AP1542" s="2">
        <v>5</v>
      </c>
      <c r="AQ1542" s="2">
        <v>2</v>
      </c>
      <c r="AR1542" s="2">
        <v>7</v>
      </c>
      <c r="AS1542" s="2">
        <v>0.10636196496132982</v>
      </c>
      <c r="AT1542" s="2">
        <v>1</v>
      </c>
      <c r="AU1542" s="2">
        <v>27</v>
      </c>
      <c r="AV1542">
        <f t="shared" si="99"/>
        <v>28</v>
      </c>
      <c r="AW1542" s="2">
        <v>61404</v>
      </c>
      <c r="AX1542" s="2">
        <v>0.86</v>
      </c>
      <c r="AY1542" s="2">
        <v>224685832.766709</v>
      </c>
      <c r="AZ1542" s="2">
        <v>224685.83276670901</v>
      </c>
      <c r="BA1542" s="2">
        <v>5490.5894213615802</v>
      </c>
      <c r="BB1542" s="2">
        <v>1.8212980852464027</v>
      </c>
      <c r="BC1542" s="2">
        <v>1691336</v>
      </c>
      <c r="BD1542" s="2">
        <v>1255875</v>
      </c>
      <c r="BE1542" s="2">
        <v>435461</v>
      </c>
      <c r="BF1542" s="2">
        <v>6.6741409435061154</v>
      </c>
      <c r="BG1542" s="2">
        <v>929722</v>
      </c>
      <c r="BH1542" s="2">
        <v>14.084562945008333</v>
      </c>
      <c r="BI1542" s="2">
        <v>6899</v>
      </c>
      <c r="BJ1542" s="2">
        <v>41</v>
      </c>
      <c r="BK1542" s="2">
        <v>10</v>
      </c>
      <c r="BL1542" s="2">
        <v>1</v>
      </c>
      <c r="BM1542" s="2">
        <v>0</v>
      </c>
      <c r="BN1542" s="2">
        <v>0</v>
      </c>
      <c r="BO1542" s="2">
        <v>1</v>
      </c>
      <c r="BP1542" s="2">
        <v>1</v>
      </c>
      <c r="BQ1542" s="2">
        <v>3</v>
      </c>
      <c r="BR1542" s="2">
        <v>2</v>
      </c>
      <c r="BS1542" s="2">
        <v>0</v>
      </c>
      <c r="BT1542" s="2">
        <v>40855</v>
      </c>
      <c r="BU1542" s="2">
        <v>0.76</v>
      </c>
      <c r="BV1542" s="2">
        <v>0.59584170000000003</v>
      </c>
      <c r="BW1542" s="2">
        <v>194</v>
      </c>
      <c r="BX1542" s="2">
        <v>1.444132</v>
      </c>
      <c r="BY1542" s="2">
        <v>-0.26122840000000003</v>
      </c>
      <c r="BZ1542" s="2">
        <v>43</v>
      </c>
      <c r="CA1542" s="2">
        <v>7</v>
      </c>
      <c r="CB1542" s="2">
        <v>2</v>
      </c>
      <c r="CC1542" s="2">
        <v>0</v>
      </c>
      <c r="CD1542" s="2">
        <v>0</v>
      </c>
      <c r="CE1542" s="2">
        <v>1</v>
      </c>
      <c r="CF1542" s="2">
        <v>1</v>
      </c>
      <c r="CG1542" s="2">
        <v>3</v>
      </c>
      <c r="CH1542" s="2">
        <v>1</v>
      </c>
      <c r="CI1542" s="2">
        <v>0</v>
      </c>
      <c r="CJ1542" s="2">
        <v>38856</v>
      </c>
      <c r="CK1542" s="2">
        <v>1.4926909614988675</v>
      </c>
      <c r="CL1542" s="2">
        <v>0.62526207378526499</v>
      </c>
      <c r="CM1542" s="2">
        <v>155</v>
      </c>
      <c r="CN1542" s="2">
        <v>-0.40064826354808647</v>
      </c>
      <c r="CO1542" s="2">
        <v>5046</v>
      </c>
      <c r="CP1542" s="2">
        <v>-0.65735608690000003</v>
      </c>
      <c r="CQ1542" s="2">
        <v>-0.28311683050000003</v>
      </c>
      <c r="CR1542" s="2">
        <v>54760</v>
      </c>
      <c r="CS1542" s="2">
        <v>0.82299999999999995</v>
      </c>
      <c r="CT1542" s="2">
        <v>11917</v>
      </c>
      <c r="CU1542" s="2">
        <v>0.78370034986999992</v>
      </c>
      <c r="CV1542" s="2">
        <v>136</v>
      </c>
      <c r="CW1542" s="2">
        <v>23</v>
      </c>
      <c r="CX1542" s="2">
        <v>47</v>
      </c>
      <c r="CY1542" s="2">
        <v>241</v>
      </c>
      <c r="CZ1542" s="2">
        <v>954</v>
      </c>
      <c r="DA1542" s="2">
        <v>30555</v>
      </c>
      <c r="DB1542" s="2">
        <v>4120</v>
      </c>
      <c r="DC1542" s="2">
        <v>76.36</v>
      </c>
      <c r="DD1542" s="2">
        <v>4555</v>
      </c>
      <c r="DE1542" s="2">
        <v>286</v>
      </c>
      <c r="DF1542" s="2">
        <v>18</v>
      </c>
      <c r="DG1542" s="2">
        <v>33.229999999999997</v>
      </c>
      <c r="DH1542" s="2">
        <v>6.04</v>
      </c>
      <c r="DI1542" s="2">
        <v>12.08</v>
      </c>
      <c r="DJ1542" s="2">
        <v>1.7</v>
      </c>
      <c r="DK1542" s="2">
        <v>0.97664828083921851</v>
      </c>
      <c r="DL1542" s="2">
        <v>1.594896331738437E-3</v>
      </c>
      <c r="DM1542" s="2"/>
      <c r="DN1542" s="2">
        <v>43.4</v>
      </c>
      <c r="DO1542" s="2">
        <v>0.14800000000000002</v>
      </c>
      <c r="DP1542" s="2">
        <v>1661.86</v>
      </c>
      <c r="DQ1542" s="2">
        <v>693</v>
      </c>
      <c r="DR1542" s="2">
        <v>0</v>
      </c>
      <c r="DS1542" s="2">
        <v>0</v>
      </c>
      <c r="DT1542" s="2">
        <v>3.8040109750103599</v>
      </c>
      <c r="DU1542" s="2">
        <v>1037271.626248265</v>
      </c>
      <c r="DV1542" s="2">
        <v>0</v>
      </c>
    </row>
    <row r="1543" spans="1:126" x14ac:dyDescent="0.15">
      <c r="A1543" s="2" t="s">
        <v>2512</v>
      </c>
      <c r="B1543" s="2" t="s">
        <v>2648</v>
      </c>
      <c r="C1543" s="2">
        <v>29</v>
      </c>
      <c r="D1543" s="2">
        <v>189</v>
      </c>
      <c r="E1543" s="2" t="s">
        <v>2649</v>
      </c>
      <c r="F1543" s="2">
        <v>29189</v>
      </c>
      <c r="G1543" t="s">
        <v>6527</v>
      </c>
      <c r="H1543">
        <v>68.900000000000006</v>
      </c>
      <c r="I1543">
        <v>23.2</v>
      </c>
      <c r="J1543">
        <v>0.2</v>
      </c>
      <c r="K1543">
        <v>3.5</v>
      </c>
      <c r="L1543">
        <v>1.8</v>
      </c>
      <c r="M1543">
        <v>2.5</v>
      </c>
      <c r="N1543">
        <f t="shared" si="98"/>
        <v>5307.2300000000005</v>
      </c>
      <c r="O1543">
        <f t="shared" si="96"/>
        <v>4692.7699999999995</v>
      </c>
      <c r="P1543">
        <f t="shared" si="97"/>
        <v>5.6313240000000011</v>
      </c>
      <c r="Q1543" s="4">
        <v>29189</v>
      </c>
      <c r="R1543" s="5">
        <v>38.640701999999997</v>
      </c>
      <c r="S1543" s="5">
        <v>-90.445954</v>
      </c>
      <c r="T1543" s="2">
        <v>1</v>
      </c>
      <c r="U1543" s="2">
        <v>6.2632460709129173E-2</v>
      </c>
      <c r="V1543" s="2">
        <v>999147</v>
      </c>
      <c r="W1543" s="2">
        <v>1000423</v>
      </c>
      <c r="X1543" s="2">
        <v>1001327</v>
      </c>
      <c r="Y1543">
        <v>1001127</v>
      </c>
      <c r="Z1543" s="2">
        <v>526025</v>
      </c>
      <c r="AA1543">
        <v>29186</v>
      </c>
      <c r="AB1543" s="2">
        <v>430694.92</v>
      </c>
      <c r="AC1543" s="2">
        <v>59755</v>
      </c>
      <c r="AD1543" s="2">
        <v>2</v>
      </c>
      <c r="AE1543" s="2">
        <v>1.9973495171906882E-6</v>
      </c>
      <c r="AF1543" s="2">
        <v>22</v>
      </c>
      <c r="AG1543" s="2">
        <v>217</v>
      </c>
      <c r="AH1543" s="2">
        <v>0.10138248847926268</v>
      </c>
      <c r="AI1543" s="3">
        <v>29711</v>
      </c>
      <c r="AJ1543" s="3">
        <v>324973.25714601501</v>
      </c>
      <c r="AK1543" s="2">
        <v>35</v>
      </c>
      <c r="AL1543" s="2">
        <v>642592</v>
      </c>
      <c r="AM1543" s="2">
        <v>680455</v>
      </c>
      <c r="AN1543" s="2">
        <v>15041</v>
      </c>
      <c r="AO1543" s="2">
        <v>695496</v>
      </c>
      <c r="AP1543" s="2">
        <v>1</v>
      </c>
      <c r="AQ1543" s="2">
        <v>1</v>
      </c>
      <c r="AR1543" s="2">
        <v>2</v>
      </c>
      <c r="AS1543" s="2">
        <v>1.9991543577066902E-3</v>
      </c>
      <c r="AT1543" s="2">
        <v>0</v>
      </c>
      <c r="AU1543" s="2">
        <v>8</v>
      </c>
      <c r="AV1543">
        <f t="shared" si="99"/>
        <v>8</v>
      </c>
      <c r="AW1543" s="2">
        <v>1001327</v>
      </c>
      <c r="AX1543" s="2">
        <v>1</v>
      </c>
      <c r="AY1543" s="2">
        <v>733138733.59539104</v>
      </c>
      <c r="AZ1543" s="2">
        <v>733138.73359539104</v>
      </c>
      <c r="BA1543" s="2">
        <v>87555.379176973598</v>
      </c>
      <c r="BB1543" s="2">
        <v>0.11421342804977451</v>
      </c>
      <c r="BC1543" s="2">
        <v>3298</v>
      </c>
      <c r="BD1543" s="2">
        <v>4815</v>
      </c>
      <c r="BE1543" s="2">
        <v>-1517</v>
      </c>
      <c r="BF1543" s="2">
        <v>-1.5182951057251836E-3</v>
      </c>
      <c r="BG1543" s="2">
        <v>48398152</v>
      </c>
      <c r="BH1543" s="2">
        <v>48.334012765060763</v>
      </c>
      <c r="BI1543" s="2">
        <v>87733</v>
      </c>
      <c r="BJ1543" s="2">
        <v>6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8361</v>
      </c>
      <c r="BU1543" s="2">
        <v>0.59</v>
      </c>
      <c r="BV1543" s="2">
        <v>0.59365809999999997</v>
      </c>
      <c r="BW1543" s="2">
        <v>45</v>
      </c>
      <c r="BX1543" s="2">
        <v>0.71761750000000002</v>
      </c>
      <c r="BY1543" s="2">
        <v>-0.64241950000000003</v>
      </c>
      <c r="BZ1543" s="2">
        <v>5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8307</v>
      </c>
      <c r="CK1543" s="2">
        <v>0.60190201035271451</v>
      </c>
      <c r="CL1543" s="2">
        <v>0.68357711534900945</v>
      </c>
      <c r="CM1543" s="2">
        <v>31</v>
      </c>
      <c r="CN1543" s="2">
        <v>-0.94403188730201693</v>
      </c>
      <c r="CO1543" s="2">
        <v>233917</v>
      </c>
      <c r="CP1543" s="2">
        <v>0.632711264</v>
      </c>
      <c r="CQ1543" s="2">
        <v>0.80389516999999999</v>
      </c>
      <c r="CR1543" s="2">
        <v>839682</v>
      </c>
      <c r="CS1543" s="2">
        <v>0.84699999999999998</v>
      </c>
      <c r="CT1543" s="2">
        <v>12424</v>
      </c>
      <c r="CU1543" s="2">
        <v>0.8077596266</v>
      </c>
      <c r="CV1543" s="2">
        <v>2404</v>
      </c>
      <c r="CW1543" s="2">
        <v>845</v>
      </c>
      <c r="CX1543" s="2">
        <v>1219</v>
      </c>
      <c r="CY1543" s="2">
        <v>551</v>
      </c>
      <c r="CZ1543" s="2">
        <v>332</v>
      </c>
      <c r="DA1543" s="2">
        <v>784125</v>
      </c>
      <c r="DB1543" s="2">
        <v>154175</v>
      </c>
      <c r="DC1543" s="2">
        <v>72.319999999999993</v>
      </c>
      <c r="DD1543" s="2">
        <v>304403</v>
      </c>
      <c r="DE1543" s="2">
        <v>95</v>
      </c>
      <c r="DF1543" s="2">
        <v>13</v>
      </c>
      <c r="DG1543" s="2">
        <v>73.59</v>
      </c>
      <c r="DH1543" s="2">
        <v>3.79</v>
      </c>
      <c r="DI1543" s="2">
        <v>10.48</v>
      </c>
      <c r="DJ1543" s="2">
        <v>0.64</v>
      </c>
      <c r="DK1543" s="2">
        <v>0.88559792669381709</v>
      </c>
      <c r="DL1543" s="2">
        <v>4.608294930875576E-3</v>
      </c>
      <c r="DM1543" s="2"/>
      <c r="DN1543" s="2">
        <v>27.7</v>
      </c>
      <c r="DO1543" s="2">
        <v>6.8000000000000005E-2</v>
      </c>
      <c r="DP1543" s="2">
        <v>2149.25</v>
      </c>
      <c r="DQ1543" s="2">
        <v>0</v>
      </c>
      <c r="DR1543" s="2">
        <v>6.1396966500000003</v>
      </c>
      <c r="DS1543" s="2">
        <v>0</v>
      </c>
      <c r="DT1543" s="2">
        <v>3.60685205077352</v>
      </c>
      <c r="DU1543" s="2">
        <v>2317734.2730106576</v>
      </c>
      <c r="DV1543" s="2">
        <v>1</v>
      </c>
    </row>
    <row r="1544" spans="1:126" x14ac:dyDescent="0.15">
      <c r="A1544" t="s">
        <v>2512</v>
      </c>
      <c r="B1544" t="s">
        <v>376</v>
      </c>
      <c r="C1544">
        <v>29</v>
      </c>
      <c r="D1544">
        <v>195</v>
      </c>
      <c r="E1544" t="s">
        <v>2635</v>
      </c>
      <c r="F1544">
        <v>29195</v>
      </c>
      <c r="G1544" t="s">
        <v>6528</v>
      </c>
      <c r="H1544">
        <v>83.2</v>
      </c>
      <c r="I1544">
        <v>5.2</v>
      </c>
      <c r="J1544">
        <v>0.2</v>
      </c>
      <c r="K1544">
        <v>0.5</v>
      </c>
      <c r="L1544">
        <v>2.6</v>
      </c>
      <c r="M1544">
        <v>8.1999999999999993</v>
      </c>
      <c r="N1544">
        <f t="shared" si="98"/>
        <v>7023.5700000000006</v>
      </c>
      <c r="O1544">
        <f t="shared" si="96"/>
        <v>2976.4299999999994</v>
      </c>
      <c r="P1544">
        <f t="shared" si="97"/>
        <v>3.5717160000000008</v>
      </c>
      <c r="Q1544" s="4">
        <v>29195</v>
      </c>
      <c r="R1544" s="5">
        <v>39.135840000000002</v>
      </c>
      <c r="S1544" s="5">
        <v>-93.204164000000006</v>
      </c>
      <c r="T1544">
        <v>6</v>
      </c>
      <c r="U1544">
        <v>2.7395644395262313E-3</v>
      </c>
      <c r="V1544">
        <v>23232</v>
      </c>
      <c r="W1544">
        <v>23363</v>
      </c>
      <c r="X1544">
        <v>23334</v>
      </c>
      <c r="Y1544">
        <v>23035</v>
      </c>
      <c r="Z1544">
        <v>11371</v>
      </c>
      <c r="AA1544">
        <v>29169</v>
      </c>
      <c r="AB1544">
        <v>8792.898000000001</v>
      </c>
      <c r="AC1544">
        <v>40101</v>
      </c>
      <c r="AD1544">
        <v>1</v>
      </c>
      <c r="AE1544">
        <v>4.285591840233136E-5</v>
      </c>
      <c r="AF1544">
        <v>33</v>
      </c>
      <c r="AG1544">
        <v>959</v>
      </c>
      <c r="AH1544">
        <v>3.4410844629822732E-2</v>
      </c>
      <c r="AI1544" s="3">
        <v>461119</v>
      </c>
      <c r="AJ1544" s="3">
        <v>483514.55304947501</v>
      </c>
      <c r="AK1544">
        <v>155</v>
      </c>
      <c r="AL1544">
        <v>321568</v>
      </c>
      <c r="AM1544">
        <v>699225</v>
      </c>
      <c r="AN1544">
        <v>191374</v>
      </c>
      <c r="AO1544">
        <v>890599</v>
      </c>
      <c r="AP1544" t="e">
        <v>#N/A</v>
      </c>
      <c r="AQ1544" t="e">
        <v>#N/A</v>
      </c>
      <c r="AR1544" t="e">
        <v>#N/A</v>
      </c>
      <c r="AS1544" t="e">
        <v>#N/A</v>
      </c>
      <c r="AT1544">
        <v>29</v>
      </c>
      <c r="AU1544">
        <v>231</v>
      </c>
      <c r="AV1544">
        <f t="shared" si="99"/>
        <v>260</v>
      </c>
      <c r="AW1544">
        <v>13168</v>
      </c>
      <c r="AX1544">
        <v>0.62</v>
      </c>
      <c r="AY1544">
        <v>401727231.071585</v>
      </c>
      <c r="AZ1544">
        <v>401727.23107158497</v>
      </c>
      <c r="BA1544">
        <v>59009.422355361698</v>
      </c>
      <c r="BB1544">
        <v>0.16946446179016669</v>
      </c>
      <c r="BG1544">
        <v>500929</v>
      </c>
      <c r="BH1544">
        <v>21.467772349361447</v>
      </c>
      <c r="BI1544">
        <v>2643</v>
      </c>
      <c r="BJ1544">
        <v>16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6325</v>
      </c>
      <c r="BU1544">
        <v>0.73</v>
      </c>
      <c r="BV1544">
        <v>0.67357299999999998</v>
      </c>
      <c r="BW1544">
        <v>76</v>
      </c>
      <c r="BX1544">
        <v>2.6877469999999999</v>
      </c>
      <c r="BY1544">
        <v>2.215449</v>
      </c>
      <c r="BZ1544">
        <v>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6129</v>
      </c>
      <c r="CK1544">
        <v>2.1210637950726059</v>
      </c>
      <c r="CL1544">
        <v>0.69163278407875028</v>
      </c>
      <c r="CM1544">
        <v>64</v>
      </c>
      <c r="CN1544">
        <v>1.5630228553233991</v>
      </c>
      <c r="CO1544">
        <v>2316</v>
      </c>
      <c r="CP1544">
        <v>0.35954292500000001</v>
      </c>
      <c r="CQ1544">
        <v>8.8770433999999995E-2</v>
      </c>
      <c r="CR1544">
        <v>19608</v>
      </c>
      <c r="CS1544">
        <v>0.88800000000000001</v>
      </c>
      <c r="CT1544">
        <v>19259</v>
      </c>
      <c r="CU1544">
        <v>0.90449440618699994</v>
      </c>
      <c r="CV1544">
        <v>25</v>
      </c>
      <c r="CW1544">
        <v>7</v>
      </c>
      <c r="CX1544">
        <v>15</v>
      </c>
      <c r="CY1544">
        <v>810</v>
      </c>
      <c r="CZ1544">
        <v>1523</v>
      </c>
      <c r="DA1544" s="2">
        <v>12496</v>
      </c>
      <c r="DB1544" s="2">
        <v>1370</v>
      </c>
      <c r="DC1544" s="2">
        <v>113.32</v>
      </c>
      <c r="DD1544" s="2">
        <v>3407</v>
      </c>
      <c r="DE1544">
        <v>362</v>
      </c>
      <c r="DF1544">
        <v>55</v>
      </c>
      <c r="DG1544">
        <v>51.61</v>
      </c>
      <c r="DH1544">
        <v>12.9</v>
      </c>
      <c r="DI1544" s="2">
        <v>30.1</v>
      </c>
      <c r="DJ1544">
        <v>-1</v>
      </c>
      <c r="DK1544">
        <v>0.94345277466337318</v>
      </c>
      <c r="DL1544">
        <v>1.0427528675703858E-3</v>
      </c>
      <c r="DM1544">
        <v>0</v>
      </c>
      <c r="DN1544">
        <v>221.1</v>
      </c>
      <c r="DO1544">
        <v>0.46</v>
      </c>
      <c r="DP1544">
        <v>11208.13</v>
      </c>
      <c r="DQ1544" s="2">
        <v>0</v>
      </c>
      <c r="DR1544" s="2">
        <v>7584.8028319399991</v>
      </c>
      <c r="DS1544">
        <v>1.5499472629339588E-2</v>
      </c>
      <c r="DT1544">
        <v>2.7588808561512499</v>
      </c>
      <c r="DU1544">
        <v>887167.79915084515</v>
      </c>
      <c r="DV1544">
        <v>0</v>
      </c>
    </row>
    <row r="1545" spans="1:126" s="2" customFormat="1" x14ac:dyDescent="0.15">
      <c r="A1545" t="s">
        <v>2512</v>
      </c>
      <c r="B1545" t="s">
        <v>1240</v>
      </c>
      <c r="C1545">
        <v>29</v>
      </c>
      <c r="D1545">
        <v>197</v>
      </c>
      <c r="E1545" t="s">
        <v>2636</v>
      </c>
      <c r="F1545">
        <v>29197</v>
      </c>
      <c r="G1545" t="s">
        <v>6529</v>
      </c>
      <c r="H1545">
        <v>98.2</v>
      </c>
      <c r="I1545">
        <v>0</v>
      </c>
      <c r="J1545">
        <v>0.2</v>
      </c>
      <c r="K1545">
        <v>0.2</v>
      </c>
      <c r="L1545">
        <v>0.7</v>
      </c>
      <c r="M1545">
        <v>0.7</v>
      </c>
      <c r="N1545">
        <f t="shared" si="98"/>
        <v>9644.3000000000011</v>
      </c>
      <c r="O1545">
        <f t="shared" si="96"/>
        <v>355.69999999999891</v>
      </c>
      <c r="P1545">
        <f t="shared" si="97"/>
        <v>0.42683999999999883</v>
      </c>
      <c r="Q1545" s="4">
        <v>29197</v>
      </c>
      <c r="R1545" s="5">
        <v>40.469360999999999</v>
      </c>
      <c r="S1545" s="5">
        <v>-92.519015999999993</v>
      </c>
      <c r="T1545">
        <v>9</v>
      </c>
      <c r="U1545">
        <v>0.19738198309374005</v>
      </c>
      <c r="V1545">
        <v>4397</v>
      </c>
      <c r="W1545">
        <v>4388</v>
      </c>
      <c r="X1545">
        <v>4395</v>
      </c>
      <c r="Y1545" s="2">
        <v>4492</v>
      </c>
      <c r="Z1545">
        <v>2069</v>
      </c>
      <c r="AA1545">
        <v>29171</v>
      </c>
      <c r="AB1545">
        <v>1608.0540000000001</v>
      </c>
      <c r="AC1545">
        <v>37500</v>
      </c>
      <c r="AD1545">
        <v>5</v>
      </c>
      <c r="AE1545">
        <v>1.1376564277588168E-3</v>
      </c>
      <c r="AF1545">
        <v>10</v>
      </c>
      <c r="AG1545">
        <v>516</v>
      </c>
      <c r="AH1545">
        <v>1.937984496124031E-2</v>
      </c>
      <c r="AI1545" s="3">
        <v>159378</v>
      </c>
      <c r="AJ1545" s="3">
        <v>196674.90744280501</v>
      </c>
      <c r="AK1545">
        <v>137</v>
      </c>
      <c r="AL1545">
        <v>379865.59999999998</v>
      </c>
      <c r="AM1545">
        <v>560723</v>
      </c>
      <c r="AN1545">
        <v>39656</v>
      </c>
      <c r="AO1545">
        <v>600379</v>
      </c>
      <c r="AP1545">
        <v>17</v>
      </c>
      <c r="AQ1545">
        <v>8</v>
      </c>
      <c r="AR1545">
        <v>25</v>
      </c>
      <c r="AS1545">
        <v>5.6973564266180494</v>
      </c>
      <c r="AT1545">
        <v>2</v>
      </c>
      <c r="AU1545">
        <v>8</v>
      </c>
      <c r="AV1545">
        <f t="shared" si="99"/>
        <v>10</v>
      </c>
      <c r="AW1545">
        <v>0</v>
      </c>
      <c r="AX1545">
        <v>0</v>
      </c>
      <c r="AY1545">
        <v>705472128.03998899</v>
      </c>
      <c r="AZ1545">
        <v>705472.12803998904</v>
      </c>
      <c r="BA1545">
        <v>2483.7932968856999</v>
      </c>
      <c r="BB1545">
        <v>4.0260999224607312</v>
      </c>
      <c r="BC1545">
        <v>719</v>
      </c>
      <c r="BD1545">
        <v>0</v>
      </c>
      <c r="BE1545">
        <v>719</v>
      </c>
      <c r="BF1545">
        <v>0.1635205822151467</v>
      </c>
      <c r="BG1545">
        <v>51616</v>
      </c>
      <c r="BH1545">
        <v>11.744254835039818</v>
      </c>
      <c r="BI1545">
        <v>716</v>
      </c>
      <c r="BJ1545">
        <v>147</v>
      </c>
      <c r="BK1545">
        <v>16</v>
      </c>
      <c r="BL1545">
        <v>6</v>
      </c>
      <c r="BM1545">
        <v>0</v>
      </c>
      <c r="BN1545">
        <v>1</v>
      </c>
      <c r="BO1545">
        <v>16</v>
      </c>
      <c r="BP1545">
        <v>9</v>
      </c>
      <c r="BQ1545">
        <v>42</v>
      </c>
      <c r="BR1545">
        <v>15</v>
      </c>
      <c r="BS1545">
        <v>3</v>
      </c>
      <c r="BT1545">
        <v>355367</v>
      </c>
      <c r="BU1545">
        <v>0.82</v>
      </c>
      <c r="BV1545">
        <v>0.72874119999999998</v>
      </c>
      <c r="BW1545">
        <v>1076</v>
      </c>
      <c r="BX1545">
        <v>0.71756799999999998</v>
      </c>
      <c r="BY1545">
        <v>-0.45289560000000001</v>
      </c>
      <c r="BZ1545">
        <v>145</v>
      </c>
      <c r="CA1545">
        <v>18</v>
      </c>
      <c r="CB1545">
        <v>5</v>
      </c>
      <c r="CC1545">
        <v>1</v>
      </c>
      <c r="CD1545">
        <v>3</v>
      </c>
      <c r="CE1545">
        <v>13</v>
      </c>
      <c r="CF1545">
        <v>8</v>
      </c>
      <c r="CG1545">
        <v>41</v>
      </c>
      <c r="CH1545">
        <v>15</v>
      </c>
      <c r="CI1545">
        <v>3</v>
      </c>
      <c r="CJ1545">
        <v>379952</v>
      </c>
      <c r="CK1545">
        <v>0.66324167263233247</v>
      </c>
      <c r="CL1545">
        <v>0.72363857431236989</v>
      </c>
      <c r="CM1545">
        <v>1089</v>
      </c>
      <c r="CN1545">
        <v>-0.95463104771334184</v>
      </c>
      <c r="CO1545">
        <v>295</v>
      </c>
      <c r="CP1545">
        <v>-4.8893949499999999E-2</v>
      </c>
      <c r="CQ1545">
        <v>9.7323974999999993E-2</v>
      </c>
      <c r="CR1545">
        <v>3676</v>
      </c>
      <c r="CS1545">
        <v>0.83299999999999996</v>
      </c>
      <c r="CT1545">
        <v>3531</v>
      </c>
      <c r="CU1545">
        <v>0.78128059526000004</v>
      </c>
      <c r="CV1545"/>
      <c r="CW1545">
        <v>1</v>
      </c>
      <c r="CX1545">
        <v>3</v>
      </c>
      <c r="CY1545">
        <v>221</v>
      </c>
      <c r="CZ1545">
        <v>790</v>
      </c>
      <c r="DA1545" s="2">
        <v>1669</v>
      </c>
      <c r="DB1545" s="2">
        <v>250</v>
      </c>
      <c r="DC1545" s="2">
        <v>180.73</v>
      </c>
      <c r="DD1545" s="2">
        <v>88</v>
      </c>
      <c r="DE1545">
        <v>239</v>
      </c>
      <c r="DF1545">
        <v>21</v>
      </c>
      <c r="DG1545">
        <v>22.95</v>
      </c>
      <c r="DH1545">
        <v>22.95</v>
      </c>
      <c r="DI1545" s="2">
        <v>68.84</v>
      </c>
      <c r="DJ1545">
        <v>-1.9</v>
      </c>
      <c r="DK1545">
        <v>0.96263599744004824</v>
      </c>
      <c r="DL1545">
        <v>0</v>
      </c>
      <c r="DM1545">
        <v>0</v>
      </c>
      <c r="DN1545">
        <v>38.6</v>
      </c>
      <c r="DO1545">
        <v>0.19500000000000001</v>
      </c>
      <c r="DP1545">
        <v>12292.890000000001</v>
      </c>
      <c r="DQ1545" s="2">
        <v>0</v>
      </c>
      <c r="DR1545" s="2">
        <v>206.89867097999999</v>
      </c>
      <c r="DS1545">
        <v>1.0489932816074412E-3</v>
      </c>
      <c r="DT1545">
        <v>3.7695618340720198</v>
      </c>
      <c r="DU1545">
        <v>1431926.8678368682</v>
      </c>
      <c r="DV1545">
        <v>1</v>
      </c>
    </row>
    <row r="1546" spans="1:126" s="2" customFormat="1" x14ac:dyDescent="0.15">
      <c r="A1546" t="s">
        <v>2512</v>
      </c>
      <c r="B1546" t="s">
        <v>2637</v>
      </c>
      <c r="C1546">
        <v>29</v>
      </c>
      <c r="D1546">
        <v>199</v>
      </c>
      <c r="E1546" t="s">
        <v>2638</v>
      </c>
      <c r="F1546">
        <v>29199</v>
      </c>
      <c r="G1546" t="s">
        <v>6530</v>
      </c>
      <c r="H1546">
        <v>98.3</v>
      </c>
      <c r="I1546">
        <v>0.1</v>
      </c>
      <c r="J1546">
        <v>0.2</v>
      </c>
      <c r="K1546">
        <v>0.2</v>
      </c>
      <c r="L1546">
        <v>0.5</v>
      </c>
      <c r="M1546">
        <v>0.7</v>
      </c>
      <c r="N1546">
        <f t="shared" si="98"/>
        <v>9663.7200000000012</v>
      </c>
      <c r="O1546">
        <f t="shared" si="96"/>
        <v>336.27999999999884</v>
      </c>
      <c r="P1546">
        <f t="shared" si="97"/>
        <v>0.40353599999999873</v>
      </c>
      <c r="Q1546" s="4">
        <v>29199</v>
      </c>
      <c r="R1546" s="5">
        <v>40.447685999999997</v>
      </c>
      <c r="S1546" s="5">
        <v>-92.142824000000005</v>
      </c>
      <c r="T1546">
        <v>9</v>
      </c>
      <c r="U1546">
        <v>0.1110367717923163</v>
      </c>
      <c r="V1546">
        <v>4843</v>
      </c>
      <c r="W1546">
        <v>4862</v>
      </c>
      <c r="X1546">
        <v>4873</v>
      </c>
      <c r="Y1546" s="2">
        <v>4814</v>
      </c>
      <c r="Z1546">
        <v>2206</v>
      </c>
      <c r="AA1546">
        <v>29173</v>
      </c>
      <c r="AB1546">
        <v>1709.0789999999997</v>
      </c>
      <c r="AC1546">
        <v>39772</v>
      </c>
      <c r="AD1546">
        <v>0</v>
      </c>
      <c r="AE1546">
        <v>0</v>
      </c>
      <c r="AF1546">
        <v>16</v>
      </c>
      <c r="AG1546">
        <v>674</v>
      </c>
      <c r="AH1546">
        <v>2.3738872403560832E-2</v>
      </c>
      <c r="AI1546" s="3">
        <v>244169</v>
      </c>
      <c r="AJ1546" s="3">
        <v>279467.92177150003</v>
      </c>
      <c r="AK1546">
        <v>184</v>
      </c>
      <c r="AL1546">
        <v>449248</v>
      </c>
      <c r="AM1546">
        <v>538251</v>
      </c>
      <c r="AN1546">
        <v>71459</v>
      </c>
      <c r="AO1546">
        <v>609710</v>
      </c>
      <c r="AP1546">
        <v>0</v>
      </c>
      <c r="AQ1546">
        <v>0</v>
      </c>
      <c r="AR1546">
        <v>0</v>
      </c>
      <c r="AS1546">
        <v>0</v>
      </c>
      <c r="AT1546">
        <v>7</v>
      </c>
      <c r="AU1546">
        <v>28</v>
      </c>
      <c r="AV1546">
        <f t="shared" si="99"/>
        <v>35</v>
      </c>
      <c r="AW1546">
        <v>1780</v>
      </c>
      <c r="AX1546">
        <v>0.43000000000000005</v>
      </c>
      <c r="AY1546">
        <v>532212881.86794901</v>
      </c>
      <c r="AZ1546">
        <v>532212.88186794904</v>
      </c>
      <c r="BA1546">
        <v>54874.736995881001</v>
      </c>
      <c r="BB1546">
        <v>0.18223321964623937</v>
      </c>
      <c r="BC1546">
        <v>691</v>
      </c>
      <c r="BD1546">
        <v>0</v>
      </c>
      <c r="BE1546">
        <v>691</v>
      </c>
      <c r="BF1546">
        <v>0.14268015692752425</v>
      </c>
      <c r="BG1546">
        <v>133956</v>
      </c>
      <c r="BH1546">
        <v>27.489431561666326</v>
      </c>
      <c r="BI1546">
        <v>675</v>
      </c>
      <c r="BJ1546">
        <v>12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9276</v>
      </c>
      <c r="BU1546">
        <v>0.59</v>
      </c>
      <c r="BV1546">
        <v>0.67688970000000004</v>
      </c>
      <c r="BW1546">
        <v>77</v>
      </c>
      <c r="BX1546">
        <v>1.2936609999999999</v>
      </c>
      <c r="BY1546">
        <v>0.67162630000000001</v>
      </c>
      <c r="BZ1546">
        <v>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9454</v>
      </c>
      <c r="CK1546">
        <v>0.951977998730696</v>
      </c>
      <c r="CL1546">
        <v>0.67601928978518189</v>
      </c>
      <c r="CM1546">
        <v>65</v>
      </c>
      <c r="CN1546">
        <v>-0.11800398591275212</v>
      </c>
      <c r="CO1546">
        <v>368</v>
      </c>
      <c r="CP1546">
        <v>0.42692792099999999</v>
      </c>
      <c r="CQ1546">
        <v>0.27648615900000001</v>
      </c>
      <c r="CR1546">
        <v>4174</v>
      </c>
      <c r="CS1546">
        <v>0.8590000000000001</v>
      </c>
      <c r="CT1546">
        <v>3608</v>
      </c>
      <c r="CU1546">
        <v>0.83969110532000002</v>
      </c>
      <c r="CV1546">
        <v>2</v>
      </c>
      <c r="CW1546">
        <v>1</v>
      </c>
      <c r="CX1546">
        <v>6</v>
      </c>
      <c r="CY1546">
        <v>264</v>
      </c>
      <c r="CZ1546">
        <v>1085</v>
      </c>
      <c r="DA1546" s="2">
        <v>2681</v>
      </c>
      <c r="DB1546" s="2">
        <v>315</v>
      </c>
      <c r="DC1546" s="2">
        <v>31.62</v>
      </c>
      <c r="DD1546" s="2">
        <v>58</v>
      </c>
      <c r="DE1546">
        <v>329</v>
      </c>
      <c r="DF1546">
        <v>39</v>
      </c>
      <c r="DG1546">
        <v>40.64</v>
      </c>
      <c r="DH1546">
        <v>20.32</v>
      </c>
      <c r="DI1546" s="2">
        <v>40.64</v>
      </c>
      <c r="DJ1546">
        <v>-1.56</v>
      </c>
      <c r="DK1546">
        <v>0.96635527032506174</v>
      </c>
      <c r="DL1546">
        <v>2.2255192878338281E-2</v>
      </c>
      <c r="DM1546"/>
      <c r="DN1546">
        <v>99.4</v>
      </c>
      <c r="DO1546">
        <v>0.36099999999999999</v>
      </c>
      <c r="DP1546">
        <v>25388.35</v>
      </c>
      <c r="DQ1546" s="2">
        <v>0</v>
      </c>
      <c r="DR1546" s="2">
        <v>517.17336628999999</v>
      </c>
      <c r="DS1546">
        <v>1.839518034605521E-3</v>
      </c>
      <c r="DT1546">
        <v>4.00275651354342</v>
      </c>
      <c r="DU1546">
        <v>1798230.3581963542</v>
      </c>
      <c r="DV1546">
        <v>0</v>
      </c>
    </row>
    <row r="1547" spans="1:126" s="2" customFormat="1" x14ac:dyDescent="0.15">
      <c r="A1547" t="s">
        <v>2512</v>
      </c>
      <c r="B1547" t="s">
        <v>378</v>
      </c>
      <c r="C1547">
        <v>29</v>
      </c>
      <c r="D1547">
        <v>201</v>
      </c>
      <c r="E1547" t="s">
        <v>2639</v>
      </c>
      <c r="F1547">
        <v>29201</v>
      </c>
      <c r="G1547" t="s">
        <v>6531</v>
      </c>
      <c r="H1547">
        <v>84.9</v>
      </c>
      <c r="I1547">
        <v>11.3</v>
      </c>
      <c r="J1547">
        <v>0.2</v>
      </c>
      <c r="K1547">
        <v>0.3</v>
      </c>
      <c r="L1547">
        <v>1.5</v>
      </c>
      <c r="M1547">
        <v>1.8</v>
      </c>
      <c r="N1547">
        <f t="shared" si="98"/>
        <v>7341.3200000000006</v>
      </c>
      <c r="O1547">
        <f t="shared" si="96"/>
        <v>2658.6799999999994</v>
      </c>
      <c r="P1547">
        <f t="shared" si="97"/>
        <v>3.1904160000000004</v>
      </c>
      <c r="Q1547" s="4">
        <v>29201</v>
      </c>
      <c r="R1547" s="5">
        <v>37.047792999999999</v>
      </c>
      <c r="S1547" s="5">
        <v>-89.568098000000006</v>
      </c>
      <c r="T1547">
        <v>4</v>
      </c>
      <c r="U1547">
        <v>3.7581687728010384E-2</v>
      </c>
      <c r="V1547">
        <v>39192</v>
      </c>
      <c r="W1547">
        <v>39137</v>
      </c>
      <c r="X1547">
        <v>39061</v>
      </c>
      <c r="Y1547" s="2">
        <v>38982</v>
      </c>
      <c r="Z1547">
        <v>19966</v>
      </c>
      <c r="AA1547">
        <v>29175</v>
      </c>
      <c r="AB1547">
        <v>14606.934999999999</v>
      </c>
      <c r="AC1547">
        <v>39162</v>
      </c>
      <c r="AD1547">
        <v>1</v>
      </c>
      <c r="AE1547">
        <v>2.5600983077750185E-5</v>
      </c>
      <c r="AF1547">
        <v>15</v>
      </c>
      <c r="AG1547">
        <v>484</v>
      </c>
      <c r="AH1547">
        <v>3.0991735537190084E-2</v>
      </c>
      <c r="AI1547" s="3">
        <v>222960</v>
      </c>
      <c r="AJ1547" s="3">
        <v>268792.33736798004</v>
      </c>
      <c r="AK1547">
        <v>91</v>
      </c>
      <c r="AL1547">
        <v>289555.20000000001</v>
      </c>
      <c r="AM1547">
        <v>775574</v>
      </c>
      <c r="AN1547">
        <v>114736</v>
      </c>
      <c r="AO1547">
        <v>890310</v>
      </c>
      <c r="AP1547">
        <v>4</v>
      </c>
      <c r="AQ1547">
        <v>0</v>
      </c>
      <c r="AR1547">
        <v>4</v>
      </c>
      <c r="AS1547">
        <v>0.10220507448194803</v>
      </c>
      <c r="AT1547">
        <v>4</v>
      </c>
      <c r="AU1547">
        <v>38</v>
      </c>
      <c r="AV1547">
        <f t="shared" si="99"/>
        <v>42</v>
      </c>
      <c r="AW1547">
        <v>35766</v>
      </c>
      <c r="AX1547">
        <v>0.9</v>
      </c>
      <c r="AY1547">
        <v>1708342203.0255301</v>
      </c>
      <c r="AZ1547">
        <v>1708342.2030255301</v>
      </c>
      <c r="BA1547">
        <v>30757.000675761101</v>
      </c>
      <c r="BB1547">
        <v>0.32512923172904745</v>
      </c>
      <c r="BC1547">
        <v>3621</v>
      </c>
      <c r="BD1547">
        <v>0</v>
      </c>
      <c r="BE1547">
        <v>3621</v>
      </c>
      <c r="BF1547">
        <v>9.2391304347826081E-2</v>
      </c>
      <c r="BG1547">
        <v>658615</v>
      </c>
      <c r="BH1547">
        <v>16.861191469752438</v>
      </c>
      <c r="BI1547">
        <v>4517</v>
      </c>
      <c r="BJ1547">
        <v>63</v>
      </c>
      <c r="BK1547">
        <v>9</v>
      </c>
      <c r="BL1547">
        <v>4</v>
      </c>
      <c r="BM1547">
        <v>0</v>
      </c>
      <c r="BN1547">
        <v>0</v>
      </c>
      <c r="BO1547">
        <v>3</v>
      </c>
      <c r="BP1547">
        <v>2</v>
      </c>
      <c r="BQ1547">
        <v>3</v>
      </c>
      <c r="BR1547">
        <v>4</v>
      </c>
      <c r="BS1547">
        <v>0</v>
      </c>
      <c r="BT1547">
        <v>63884</v>
      </c>
      <c r="BU1547">
        <v>0.72</v>
      </c>
      <c r="BV1547">
        <v>0.49772929999999999</v>
      </c>
      <c r="BW1547">
        <v>267</v>
      </c>
      <c r="BX1547">
        <v>1.377497</v>
      </c>
      <c r="BY1547">
        <v>-0.87328139999999999</v>
      </c>
      <c r="BZ1547">
        <v>61</v>
      </c>
      <c r="CA1547">
        <v>8</v>
      </c>
      <c r="CB1547">
        <v>5</v>
      </c>
      <c r="CC1547">
        <v>0</v>
      </c>
      <c r="CD1547">
        <v>0</v>
      </c>
      <c r="CE1547">
        <v>3</v>
      </c>
      <c r="CF1547">
        <v>2</v>
      </c>
      <c r="CG1547">
        <v>4</v>
      </c>
      <c r="CH1547">
        <v>5</v>
      </c>
      <c r="CI1547">
        <v>0</v>
      </c>
      <c r="CJ1547">
        <v>65948</v>
      </c>
      <c r="CK1547">
        <v>1.3343846667071027</v>
      </c>
      <c r="CL1547">
        <v>0.57145026191259463</v>
      </c>
      <c r="CM1547">
        <v>238</v>
      </c>
      <c r="CN1547">
        <v>-0.816135351672028</v>
      </c>
      <c r="CO1547">
        <v>2788</v>
      </c>
      <c r="CP1547">
        <v>-0.53555103599999998</v>
      </c>
      <c r="CQ1547">
        <v>-0.2797900981</v>
      </c>
      <c r="CR1547">
        <v>32028</v>
      </c>
      <c r="CS1547">
        <v>0.82099999999999995</v>
      </c>
      <c r="CT1547">
        <v>33117</v>
      </c>
      <c r="CU1547">
        <v>0.81547337031</v>
      </c>
      <c r="CV1547">
        <v>52</v>
      </c>
      <c r="CW1547">
        <v>23</v>
      </c>
      <c r="CX1547">
        <v>18</v>
      </c>
      <c r="CY1547">
        <v>764</v>
      </c>
      <c r="CZ1547">
        <v>695</v>
      </c>
      <c r="DA1547" s="2">
        <v>21590</v>
      </c>
      <c r="DB1547" s="2">
        <v>2415</v>
      </c>
      <c r="DC1547" s="2">
        <v>105.72</v>
      </c>
      <c r="DD1547" s="2">
        <v>5469</v>
      </c>
      <c r="DE1547">
        <v>165</v>
      </c>
      <c r="DF1547">
        <v>12</v>
      </c>
      <c r="DG1547">
        <v>35.630000000000003</v>
      </c>
      <c r="DH1547">
        <v>12.73</v>
      </c>
      <c r="DI1547" s="2">
        <v>10.18</v>
      </c>
      <c r="DJ1547">
        <v>-1.44</v>
      </c>
      <c r="DK1547">
        <v>0.8264980265518479</v>
      </c>
      <c r="DL1547">
        <v>0</v>
      </c>
      <c r="DM1547">
        <v>0</v>
      </c>
      <c r="DN1547">
        <v>147.1</v>
      </c>
      <c r="DO1547">
        <v>0.53400000000000003</v>
      </c>
      <c r="DP1547">
        <v>8807.3999999999978</v>
      </c>
      <c r="DQ1547" s="2">
        <v>0</v>
      </c>
      <c r="DR1547" s="2">
        <v>2380.4358601299996</v>
      </c>
      <c r="DS1547">
        <v>8.7298421908840601E-3</v>
      </c>
      <c r="DT1547">
        <v>3.6306633493740299</v>
      </c>
      <c r="DU1547">
        <v>1051277.4522606672</v>
      </c>
      <c r="DV1547">
        <v>0</v>
      </c>
    </row>
    <row r="1548" spans="1:126" s="2" customFormat="1" x14ac:dyDescent="0.15">
      <c r="A1548" t="s">
        <v>2512</v>
      </c>
      <c r="B1548" t="s">
        <v>2640</v>
      </c>
      <c r="C1548">
        <v>29</v>
      </c>
      <c r="D1548">
        <v>203</v>
      </c>
      <c r="E1548" t="s">
        <v>2641</v>
      </c>
      <c r="F1548">
        <v>29203</v>
      </c>
      <c r="G1548" t="s">
        <v>6532</v>
      </c>
      <c r="H1548">
        <v>94.9</v>
      </c>
      <c r="I1548">
        <v>0.2</v>
      </c>
      <c r="J1548">
        <v>0.9</v>
      </c>
      <c r="K1548">
        <v>0.2</v>
      </c>
      <c r="L1548">
        <v>2.1</v>
      </c>
      <c r="M1548">
        <v>1.6</v>
      </c>
      <c r="N1548">
        <f t="shared" si="98"/>
        <v>9013.8700000000008</v>
      </c>
      <c r="O1548">
        <f t="shared" si="96"/>
        <v>986.1299999999992</v>
      </c>
      <c r="P1548">
        <f t="shared" si="97"/>
        <v>1.1833559999999994</v>
      </c>
      <c r="Q1548" s="4">
        <v>29203</v>
      </c>
      <c r="R1548" s="5">
        <v>37.152498000000001</v>
      </c>
      <c r="S1548" s="5">
        <v>-91.391328000000001</v>
      </c>
      <c r="T1548">
        <v>9</v>
      </c>
      <c r="U1548">
        <v>3.1793277512303236E-2</v>
      </c>
      <c r="V1548">
        <v>8407</v>
      </c>
      <c r="W1548">
        <v>8360</v>
      </c>
      <c r="X1548">
        <v>8317</v>
      </c>
      <c r="Y1548" s="2">
        <v>8279</v>
      </c>
      <c r="Z1548">
        <v>4243</v>
      </c>
      <c r="AA1548">
        <v>29177</v>
      </c>
      <c r="AB1548">
        <v>2880.68</v>
      </c>
      <c r="AC1548">
        <v>32404</v>
      </c>
      <c r="AD1548">
        <v>24</v>
      </c>
      <c r="AE1548">
        <v>2.88565588553565E-3</v>
      </c>
      <c r="AF1548">
        <v>14</v>
      </c>
      <c r="AG1548">
        <v>452</v>
      </c>
      <c r="AH1548">
        <v>3.0973451327433628E-2</v>
      </c>
      <c r="AI1548" s="3">
        <v>123987</v>
      </c>
      <c r="AJ1548" s="3">
        <v>642443.65726967005</v>
      </c>
      <c r="AK1548">
        <v>131</v>
      </c>
      <c r="AL1548">
        <v>335110.40000000002</v>
      </c>
      <c r="AM1548">
        <v>576469</v>
      </c>
      <c r="AN1548">
        <v>22784</v>
      </c>
      <c r="AO1548">
        <v>599253</v>
      </c>
      <c r="AP1548">
        <v>57</v>
      </c>
      <c r="AQ1548">
        <v>7</v>
      </c>
      <c r="AR1548">
        <v>64</v>
      </c>
      <c r="AS1548">
        <v>7.6555023923444985</v>
      </c>
      <c r="AT1548">
        <v>7</v>
      </c>
      <c r="AU1548">
        <v>17</v>
      </c>
      <c r="AV1548">
        <f t="shared" si="99"/>
        <v>24</v>
      </c>
      <c r="AW1548">
        <v>0</v>
      </c>
      <c r="AX1548">
        <v>0</v>
      </c>
      <c r="AY1548">
        <v>2165937162.2512999</v>
      </c>
      <c r="AZ1548">
        <v>2165937.1622512997</v>
      </c>
      <c r="BA1548">
        <v>2137.4039708733999</v>
      </c>
      <c r="BB1548">
        <v>4.6785727622250723</v>
      </c>
      <c r="BC1548">
        <v>712</v>
      </c>
      <c r="BD1548">
        <v>0</v>
      </c>
      <c r="BE1548">
        <v>712</v>
      </c>
      <c r="BF1548">
        <v>8.4691328654692519E-2</v>
      </c>
      <c r="BG1548">
        <v>65599</v>
      </c>
      <c r="BH1548">
        <v>7.8873391848022125</v>
      </c>
      <c r="BI1548">
        <v>1464</v>
      </c>
      <c r="BJ1548">
        <v>593</v>
      </c>
      <c r="BK1548">
        <v>70</v>
      </c>
      <c r="BL1548">
        <v>69</v>
      </c>
      <c r="BM1548">
        <v>8</v>
      </c>
      <c r="BN1548">
        <v>19</v>
      </c>
      <c r="BO1548">
        <v>50</v>
      </c>
      <c r="BP1548">
        <v>18</v>
      </c>
      <c r="BQ1548">
        <v>146</v>
      </c>
      <c r="BR1548">
        <v>33</v>
      </c>
      <c r="BS1548">
        <v>4</v>
      </c>
      <c r="BT1548">
        <v>992408</v>
      </c>
      <c r="BU1548">
        <v>0.81</v>
      </c>
      <c r="BV1548">
        <v>0.73300810000000005</v>
      </c>
      <c r="BW1548">
        <v>6856</v>
      </c>
      <c r="BX1548">
        <v>1.017727</v>
      </c>
      <c r="BY1548">
        <v>0.38458829999999999</v>
      </c>
      <c r="BZ1548">
        <v>582</v>
      </c>
      <c r="CA1548">
        <v>64</v>
      </c>
      <c r="CB1548">
        <v>64</v>
      </c>
      <c r="CC1548">
        <v>13</v>
      </c>
      <c r="CD1548">
        <v>16</v>
      </c>
      <c r="CE1548">
        <v>44</v>
      </c>
      <c r="CF1548">
        <v>19</v>
      </c>
      <c r="CG1548">
        <v>132</v>
      </c>
      <c r="CH1548">
        <v>30</v>
      </c>
      <c r="CI1548">
        <v>5</v>
      </c>
      <c r="CJ1548">
        <v>1002188</v>
      </c>
      <c r="CK1548">
        <v>0.96688445680850299</v>
      </c>
      <c r="CL1548">
        <v>0.69199153917842071</v>
      </c>
      <c r="CM1548">
        <v>6334</v>
      </c>
      <c r="CN1548">
        <v>-0.2119832082265008</v>
      </c>
      <c r="CO1548">
        <v>673</v>
      </c>
      <c r="CP1548">
        <v>-0.54545214779999995</v>
      </c>
      <c r="CQ1548">
        <v>-0.9592440485</v>
      </c>
      <c r="CR1548">
        <v>6778</v>
      </c>
      <c r="CS1548">
        <v>0.84400000000000008</v>
      </c>
      <c r="CT1548">
        <v>6541</v>
      </c>
      <c r="CU1548">
        <v>0.82152609222999995</v>
      </c>
      <c r="CV1548"/>
      <c r="CW1548"/>
      <c r="CX1548"/>
      <c r="CY1548">
        <v>219</v>
      </c>
      <c r="CZ1548">
        <v>725</v>
      </c>
      <c r="DA1548" s="2">
        <v>3126</v>
      </c>
      <c r="DB1548" s="2">
        <v>445</v>
      </c>
      <c r="DC1548" s="2">
        <v>278.8</v>
      </c>
      <c r="DD1548" s="2">
        <v>366</v>
      </c>
      <c r="DE1548">
        <v>273</v>
      </c>
      <c r="DF1548">
        <v>35</v>
      </c>
      <c r="DG1548">
        <v>12.05</v>
      </c>
      <c r="DH1548">
        <v>24.11</v>
      </c>
      <c r="DI1548" s="2">
        <v>12.05</v>
      </c>
      <c r="DJ1548">
        <v>-0.23</v>
      </c>
      <c r="DK1548">
        <v>0.9836273157669756</v>
      </c>
      <c r="DL1548">
        <v>0</v>
      </c>
      <c r="DM1548"/>
      <c r="DN1548">
        <v>26.7</v>
      </c>
      <c r="DO1548">
        <v>4.2999999999999997E-2</v>
      </c>
      <c r="DP1548">
        <v>71.790000000000006</v>
      </c>
      <c r="DQ1548" s="2">
        <v>84227</v>
      </c>
      <c r="DR1548" s="2">
        <v>6336.4857104400016</v>
      </c>
      <c r="DS1548">
        <v>8.8797732319453645E-3</v>
      </c>
      <c r="DT1548">
        <v>1.5625777981809399</v>
      </c>
      <c r="DU1548">
        <v>523636.07097953407</v>
      </c>
      <c r="DV1548">
        <v>1</v>
      </c>
    </row>
    <row r="1549" spans="1:126" x14ac:dyDescent="0.15">
      <c r="A1549" t="s">
        <v>2512</v>
      </c>
      <c r="B1549" t="s">
        <v>220</v>
      </c>
      <c r="C1549">
        <v>29</v>
      </c>
      <c r="D1549">
        <v>205</v>
      </c>
      <c r="E1549" t="s">
        <v>2642</v>
      </c>
      <c r="F1549">
        <v>29205</v>
      </c>
      <c r="G1549" t="s">
        <v>6533</v>
      </c>
      <c r="H1549">
        <v>97.3</v>
      </c>
      <c r="I1549">
        <v>0.5</v>
      </c>
      <c r="J1549">
        <v>0.1</v>
      </c>
      <c r="K1549">
        <v>0.2</v>
      </c>
      <c r="L1549">
        <v>0.7</v>
      </c>
      <c r="M1549">
        <v>1.1000000000000001</v>
      </c>
      <c r="N1549">
        <f t="shared" si="98"/>
        <v>9469.2899999999991</v>
      </c>
      <c r="O1549">
        <f t="shared" si="96"/>
        <v>530.71000000000095</v>
      </c>
      <c r="P1549">
        <f t="shared" si="97"/>
        <v>0.63685200000000142</v>
      </c>
      <c r="Q1549" s="4">
        <v>29205</v>
      </c>
      <c r="R1549" s="5">
        <v>39.797530999999999</v>
      </c>
      <c r="S1549" s="5">
        <v>-92.088718999999998</v>
      </c>
      <c r="T1549">
        <v>9</v>
      </c>
      <c r="U1549">
        <v>9.5392023803927348E-2</v>
      </c>
      <c r="V1549">
        <v>6328</v>
      </c>
      <c r="W1549">
        <v>6218</v>
      </c>
      <c r="X1549">
        <v>6179</v>
      </c>
      <c r="Y1549">
        <v>6101</v>
      </c>
      <c r="Z1549">
        <v>3049</v>
      </c>
      <c r="AA1549">
        <v>29179</v>
      </c>
      <c r="AB1549">
        <v>2429.7420000000002</v>
      </c>
      <c r="AC1549">
        <v>39087</v>
      </c>
      <c r="AD1549">
        <v>2</v>
      </c>
      <c r="AE1549">
        <v>3.2367697038355721E-4</v>
      </c>
      <c r="AF1549">
        <v>21</v>
      </c>
      <c r="AG1549">
        <v>709</v>
      </c>
      <c r="AH1549">
        <v>2.9619181946403384E-2</v>
      </c>
      <c r="AI1549" s="3">
        <v>299290</v>
      </c>
      <c r="AJ1549" s="3">
        <v>320552.07598415</v>
      </c>
      <c r="AK1549">
        <v>175</v>
      </c>
      <c r="AL1549">
        <v>325734.39999999997</v>
      </c>
      <c r="AM1549">
        <v>797130</v>
      </c>
      <c r="AN1549">
        <v>106021</v>
      </c>
      <c r="AO1549">
        <v>903151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2</v>
      </c>
      <c r="AV1549">
        <f t="shared" si="99"/>
        <v>3</v>
      </c>
      <c r="AW1549">
        <v>1960</v>
      </c>
      <c r="AX1549">
        <v>0.4</v>
      </c>
      <c r="AY1549">
        <v>140589590.74612799</v>
      </c>
      <c r="AZ1549">
        <v>140589.590746128</v>
      </c>
      <c r="BA1549">
        <v>7864.2208501003097</v>
      </c>
      <c r="BB1549">
        <v>1.2715817867541763</v>
      </c>
      <c r="BC1549">
        <v>679</v>
      </c>
      <c r="BD1549">
        <v>0</v>
      </c>
      <c r="BE1549">
        <v>679</v>
      </c>
      <c r="BF1549">
        <v>0.10730088495575221</v>
      </c>
      <c r="BG1549">
        <v>132120</v>
      </c>
      <c r="BH1549">
        <v>21.382100663537788</v>
      </c>
      <c r="BI1549">
        <v>993</v>
      </c>
      <c r="BJ1549">
        <v>16</v>
      </c>
      <c r="BK1549">
        <v>6</v>
      </c>
      <c r="BL1549">
        <v>1</v>
      </c>
      <c r="BM1549">
        <v>0</v>
      </c>
      <c r="BN1549">
        <v>0</v>
      </c>
      <c r="BO1549">
        <v>5</v>
      </c>
      <c r="BP1549">
        <v>0</v>
      </c>
      <c r="BQ1549">
        <v>0</v>
      </c>
      <c r="BR1549">
        <v>1</v>
      </c>
      <c r="BS1549">
        <v>0</v>
      </c>
      <c r="BT1549">
        <v>17542</v>
      </c>
      <c r="BU1549">
        <v>0.82</v>
      </c>
      <c r="BV1549">
        <v>0.63824400000000003</v>
      </c>
      <c r="BW1549">
        <v>97</v>
      </c>
      <c r="BX1549">
        <v>1.6531750000000001</v>
      </c>
      <c r="BY1549">
        <v>0.1963308</v>
      </c>
      <c r="BZ1549">
        <v>16</v>
      </c>
      <c r="CA1549">
        <v>8</v>
      </c>
      <c r="CB1549">
        <v>1</v>
      </c>
      <c r="CC1549">
        <v>0</v>
      </c>
      <c r="CD1549">
        <v>0</v>
      </c>
      <c r="CE1549">
        <v>3</v>
      </c>
      <c r="CF1549">
        <v>0</v>
      </c>
      <c r="CG1549">
        <v>0</v>
      </c>
      <c r="CH1549">
        <v>2</v>
      </c>
      <c r="CI1549">
        <v>0</v>
      </c>
      <c r="CJ1549">
        <v>17984</v>
      </c>
      <c r="CK1549">
        <v>1.668149466192171</v>
      </c>
      <c r="CL1549">
        <v>0.62105587194089584</v>
      </c>
      <c r="CM1549">
        <v>92</v>
      </c>
      <c r="CN1549">
        <v>-8.6913115372865321E-2</v>
      </c>
      <c r="CO1549">
        <v>440.00000000000006</v>
      </c>
      <c r="CP1549">
        <v>0.138216803</v>
      </c>
      <c r="CQ1549">
        <v>0.41305299600000001</v>
      </c>
      <c r="CR1549">
        <v>5178</v>
      </c>
      <c r="CS1549">
        <v>0.82599999999999996</v>
      </c>
      <c r="CT1549">
        <v>5119</v>
      </c>
      <c r="CU1549">
        <v>0.75445873081999992</v>
      </c>
      <c r="CW1549">
        <v>2</v>
      </c>
      <c r="CY1549">
        <v>362</v>
      </c>
      <c r="CZ1549">
        <v>1086</v>
      </c>
      <c r="DA1549" s="2">
        <v>3591</v>
      </c>
      <c r="DB1549" s="2">
        <v>355</v>
      </c>
      <c r="DC1549" s="2">
        <v>118.12</v>
      </c>
      <c r="DD1549" s="2">
        <v>130</v>
      </c>
      <c r="DE1549">
        <v>272</v>
      </c>
      <c r="DF1549">
        <v>11</v>
      </c>
      <c r="DH1549">
        <v>32.380000000000003</v>
      </c>
      <c r="DI1549" s="2">
        <v>32.380000000000003</v>
      </c>
      <c r="DJ1549">
        <v>-2.29</v>
      </c>
      <c r="DK1549">
        <v>0.95469611413679045</v>
      </c>
      <c r="DL1549">
        <v>0</v>
      </c>
      <c r="DN1549">
        <v>179.9</v>
      </c>
      <c r="DO1549">
        <v>0.56600000000000006</v>
      </c>
      <c r="DP1549">
        <v>12484.33</v>
      </c>
      <c r="DQ1549" s="2">
        <v>0</v>
      </c>
      <c r="DR1549" s="2">
        <v>2903.2778060199998</v>
      </c>
      <c r="DS1549">
        <v>9.0285059703499732E-3</v>
      </c>
      <c r="DT1549">
        <v>3.0411958001355601</v>
      </c>
      <c r="DU1549">
        <v>990622.08923967648</v>
      </c>
      <c r="DV1549">
        <v>1</v>
      </c>
    </row>
    <row r="1550" spans="1:126" x14ac:dyDescent="0.15">
      <c r="A1550" t="s">
        <v>2512</v>
      </c>
      <c r="B1550" t="s">
        <v>2652</v>
      </c>
      <c r="C1550">
        <v>29</v>
      </c>
      <c r="D1550">
        <v>207</v>
      </c>
      <c r="E1550" t="s">
        <v>2653</v>
      </c>
      <c r="F1550">
        <v>29207</v>
      </c>
      <c r="G1550" t="s">
        <v>6534</v>
      </c>
      <c r="H1550">
        <v>96.5</v>
      </c>
      <c r="I1550">
        <v>0.9</v>
      </c>
      <c r="J1550">
        <v>0.3</v>
      </c>
      <c r="K1550">
        <v>0.2</v>
      </c>
      <c r="L1550">
        <v>0.9</v>
      </c>
      <c r="M1550">
        <v>1.2</v>
      </c>
      <c r="N1550">
        <f t="shared" si="98"/>
        <v>9315.44</v>
      </c>
      <c r="O1550">
        <f t="shared" si="96"/>
        <v>684.55999999999949</v>
      </c>
      <c r="P1550">
        <f t="shared" si="97"/>
        <v>0.82147199999999965</v>
      </c>
      <c r="Q1550" s="4">
        <v>29207</v>
      </c>
      <c r="R1550" s="5">
        <v>36.851557</v>
      </c>
      <c r="S1550" s="5">
        <v>-89.947480999999996</v>
      </c>
      <c r="T1550">
        <v>6</v>
      </c>
      <c r="U1550">
        <v>8.2134060700981504E-2</v>
      </c>
      <c r="V1550">
        <v>29902</v>
      </c>
      <c r="W1550">
        <v>29864</v>
      </c>
      <c r="X1550">
        <v>29837</v>
      </c>
      <c r="Y1550">
        <v>29734</v>
      </c>
      <c r="Z1550">
        <v>15172</v>
      </c>
      <c r="AA1550">
        <v>29189</v>
      </c>
      <c r="AB1550">
        <v>10700.402</v>
      </c>
      <c r="AC1550">
        <v>38203</v>
      </c>
      <c r="AD1550">
        <v>1</v>
      </c>
      <c r="AE1550">
        <v>3.351543385729128E-5</v>
      </c>
      <c r="AF1550">
        <v>21</v>
      </c>
      <c r="AG1550">
        <v>907</v>
      </c>
      <c r="AH1550">
        <v>2.3153252480705624E-2</v>
      </c>
      <c r="AI1550" s="3">
        <v>448145</v>
      </c>
      <c r="AJ1550" s="3">
        <v>526859.59149436501</v>
      </c>
      <c r="AK1550">
        <v>110</v>
      </c>
      <c r="AL1550">
        <v>530553.59999999998</v>
      </c>
      <c r="AM1550">
        <v>431704</v>
      </c>
      <c r="AN1550">
        <v>222650</v>
      </c>
      <c r="AO1550">
        <v>654354</v>
      </c>
      <c r="AP1550">
        <v>5</v>
      </c>
      <c r="AQ1550">
        <v>1</v>
      </c>
      <c r="AR1550">
        <v>6</v>
      </c>
      <c r="AS1550">
        <v>0.2009107956067506</v>
      </c>
      <c r="AT1550">
        <v>4</v>
      </c>
      <c r="AU1550">
        <v>15</v>
      </c>
      <c r="AV1550">
        <f t="shared" si="99"/>
        <v>19</v>
      </c>
      <c r="AW1550">
        <v>10431</v>
      </c>
      <c r="AX1550">
        <v>0.37</v>
      </c>
      <c r="AY1550">
        <v>323832972.40599102</v>
      </c>
      <c r="AZ1550">
        <v>323832.97240599099</v>
      </c>
      <c r="BA1550">
        <v>10879.457075022599</v>
      </c>
      <c r="BB1550">
        <v>0.91916351441454891</v>
      </c>
      <c r="BC1550">
        <v>5925</v>
      </c>
      <c r="BD1550">
        <v>0</v>
      </c>
      <c r="BE1550">
        <v>5925</v>
      </c>
      <c r="BF1550">
        <v>0.19814728111831983</v>
      </c>
      <c r="BG1550">
        <v>744240</v>
      </c>
      <c r="BH1550">
        <v>24.943526493950465</v>
      </c>
      <c r="BI1550">
        <v>3963</v>
      </c>
      <c r="BJ1550">
        <v>35</v>
      </c>
      <c r="BK1550">
        <v>3</v>
      </c>
      <c r="BL1550">
        <v>1</v>
      </c>
      <c r="BM1550">
        <v>0</v>
      </c>
      <c r="BN1550">
        <v>0</v>
      </c>
      <c r="BO1550">
        <v>2</v>
      </c>
      <c r="BP1550">
        <v>1</v>
      </c>
      <c r="BQ1550">
        <v>2</v>
      </c>
      <c r="BR1550">
        <v>2</v>
      </c>
      <c r="BS1550">
        <v>0</v>
      </c>
      <c r="BT1550">
        <v>29069</v>
      </c>
      <c r="BU1550">
        <v>0.72</v>
      </c>
      <c r="BV1550">
        <v>0.57638319999999998</v>
      </c>
      <c r="BW1550">
        <v>161</v>
      </c>
      <c r="BX1550">
        <v>1.5824419999999999</v>
      </c>
      <c r="BY1550">
        <v>-0.1074162</v>
      </c>
      <c r="BZ1550">
        <v>36</v>
      </c>
      <c r="CA1550">
        <v>4</v>
      </c>
      <c r="CB1550">
        <v>1</v>
      </c>
      <c r="CC1550">
        <v>0</v>
      </c>
      <c r="CD1550">
        <v>0</v>
      </c>
      <c r="CE1550">
        <v>2</v>
      </c>
      <c r="CF1550">
        <v>1</v>
      </c>
      <c r="CG1550">
        <v>1</v>
      </c>
      <c r="CH1550">
        <v>2</v>
      </c>
      <c r="CI1550">
        <v>0</v>
      </c>
      <c r="CJ1550">
        <v>29870</v>
      </c>
      <c r="CK1550">
        <v>1.5734851021091396</v>
      </c>
      <c r="CL1550">
        <v>0.63576617087512977</v>
      </c>
      <c r="CM1550">
        <v>141</v>
      </c>
      <c r="CN1550">
        <v>-0.14414858159402055</v>
      </c>
      <c r="CO1550">
        <v>2415</v>
      </c>
      <c r="CP1550">
        <v>-0.51406270929999998</v>
      </c>
      <c r="CQ1550">
        <v>-0.1696571529</v>
      </c>
      <c r="CR1550">
        <v>25072</v>
      </c>
      <c r="CS1550">
        <v>0.83799999999999997</v>
      </c>
      <c r="CT1550">
        <v>24550</v>
      </c>
      <c r="CU1550">
        <v>0.77814124657000006</v>
      </c>
      <c r="CV1550">
        <v>13</v>
      </c>
      <c r="CW1550">
        <v>7</v>
      </c>
      <c r="CX1550">
        <v>13</v>
      </c>
      <c r="CY1550">
        <v>1053</v>
      </c>
      <c r="CZ1550">
        <v>1410</v>
      </c>
      <c r="DA1550" s="2">
        <v>15727</v>
      </c>
      <c r="DB1550" s="2">
        <v>1800</v>
      </c>
      <c r="DC1550" s="2">
        <v>80.59</v>
      </c>
      <c r="DD1550" s="2">
        <v>835</v>
      </c>
      <c r="DE1550">
        <v>369</v>
      </c>
      <c r="DF1550">
        <v>47</v>
      </c>
      <c r="DG1550">
        <v>33.58</v>
      </c>
      <c r="DH1550">
        <v>16.79</v>
      </c>
      <c r="DI1550" s="2">
        <v>16.79</v>
      </c>
      <c r="DJ1550">
        <v>-2.4300000000000002</v>
      </c>
      <c r="DK1550">
        <v>0.8361958741032478</v>
      </c>
      <c r="DL1550">
        <v>0</v>
      </c>
      <c r="DN1550">
        <v>418.8</v>
      </c>
      <c r="DO1550">
        <v>0.76800000000000002</v>
      </c>
      <c r="DP1550">
        <v>11134.25</v>
      </c>
      <c r="DQ1550" s="2">
        <v>0</v>
      </c>
      <c r="DR1550" s="2">
        <v>2344.5365812499999</v>
      </c>
      <c r="DS1550">
        <v>3.1765115019434984E-3</v>
      </c>
      <c r="DT1550">
        <v>4.91070654413073</v>
      </c>
      <c r="DU1550">
        <v>2605393.0355321174</v>
      </c>
      <c r="DV1550">
        <v>0</v>
      </c>
    </row>
    <row r="1551" spans="1:126" x14ac:dyDescent="0.15">
      <c r="A1551" t="s">
        <v>2512</v>
      </c>
      <c r="B1551" t="s">
        <v>388</v>
      </c>
      <c r="C1551">
        <v>29</v>
      </c>
      <c r="D1551">
        <v>209</v>
      </c>
      <c r="E1551" t="s">
        <v>2654</v>
      </c>
      <c r="F1551">
        <v>29209</v>
      </c>
      <c r="G1551" t="s">
        <v>6535</v>
      </c>
      <c r="H1551">
        <v>96.1</v>
      </c>
      <c r="I1551">
        <v>0.1</v>
      </c>
      <c r="J1551">
        <v>0.5</v>
      </c>
      <c r="K1551">
        <v>0.3</v>
      </c>
      <c r="L1551">
        <v>1.2</v>
      </c>
      <c r="M1551">
        <v>1.7</v>
      </c>
      <c r="N1551">
        <f t="shared" si="98"/>
        <v>9239.89</v>
      </c>
      <c r="O1551">
        <f t="shared" si="96"/>
        <v>760.11000000000058</v>
      </c>
      <c r="P1551">
        <f t="shared" si="97"/>
        <v>0.91213200000000105</v>
      </c>
      <c r="Q1551" s="4">
        <v>29209</v>
      </c>
      <c r="R1551" s="5">
        <v>36.751004000000002</v>
      </c>
      <c r="S1551" s="5">
        <v>-93.473701000000005</v>
      </c>
      <c r="T1551">
        <v>6</v>
      </c>
      <c r="U1551">
        <v>0.15864150777563957</v>
      </c>
      <c r="V1551">
        <v>31968</v>
      </c>
      <c r="W1551">
        <v>31593</v>
      </c>
      <c r="X1551">
        <v>31375</v>
      </c>
      <c r="Y1551">
        <v>31315</v>
      </c>
      <c r="Z1551">
        <v>15562</v>
      </c>
      <c r="AA1551">
        <v>29195</v>
      </c>
      <c r="AB1551">
        <v>10769.07</v>
      </c>
      <c r="AC1551">
        <v>40510</v>
      </c>
      <c r="AD1551">
        <v>2</v>
      </c>
      <c r="AE1551">
        <v>6.3745019920318725E-5</v>
      </c>
      <c r="AF1551">
        <v>35</v>
      </c>
      <c r="AG1551">
        <v>601</v>
      </c>
      <c r="AH1551">
        <v>5.8236272878535771E-2</v>
      </c>
      <c r="AI1551" s="3">
        <v>118015</v>
      </c>
      <c r="AJ1551" s="3">
        <v>296982.66140683001</v>
      </c>
      <c r="AK1551">
        <v>111</v>
      </c>
      <c r="AL1551">
        <v>327008</v>
      </c>
      <c r="AM1551">
        <v>638453</v>
      </c>
      <c r="AN1551">
        <v>30242</v>
      </c>
      <c r="AO1551">
        <v>668695</v>
      </c>
      <c r="AP1551">
        <v>3</v>
      </c>
      <c r="AQ1551">
        <v>1</v>
      </c>
      <c r="AR1551">
        <v>4</v>
      </c>
      <c r="AS1551">
        <v>0.12661032507200962</v>
      </c>
      <c r="AT1551">
        <v>3</v>
      </c>
      <c r="AU1551">
        <v>2</v>
      </c>
      <c r="AV1551">
        <f t="shared" si="99"/>
        <v>5</v>
      </c>
      <c r="AW1551">
        <v>19185</v>
      </c>
      <c r="AX1551">
        <v>0.6</v>
      </c>
      <c r="AY1551">
        <v>550286540.09351301</v>
      </c>
      <c r="AZ1551">
        <v>550286.54009351297</v>
      </c>
      <c r="BA1551">
        <v>19299.374132029101</v>
      </c>
      <c r="BB1551">
        <v>0.51815151784658509</v>
      </c>
      <c r="BC1551">
        <v>3000</v>
      </c>
      <c r="BD1551">
        <v>5861</v>
      </c>
      <c r="BE1551">
        <v>-2861</v>
      </c>
      <c r="BF1551">
        <v>-8.9495745745745744E-2</v>
      </c>
      <c r="BG1551">
        <v>392980</v>
      </c>
      <c r="BH1551">
        <v>12.525258964143426</v>
      </c>
      <c r="BI1551">
        <v>4627</v>
      </c>
      <c r="BJ1551">
        <v>25</v>
      </c>
      <c r="BK1551">
        <v>3</v>
      </c>
      <c r="BL1551">
        <v>2</v>
      </c>
      <c r="BM1551">
        <v>0</v>
      </c>
      <c r="BN1551">
        <v>0</v>
      </c>
      <c r="BO1551">
        <v>0</v>
      </c>
      <c r="BP1551">
        <v>0</v>
      </c>
      <c r="BQ1551">
        <v>2</v>
      </c>
      <c r="BR1551">
        <v>0</v>
      </c>
      <c r="BS1551">
        <v>0</v>
      </c>
      <c r="BT1551">
        <v>31424</v>
      </c>
      <c r="BU1551">
        <v>0.54</v>
      </c>
      <c r="BV1551">
        <v>0.6500456</v>
      </c>
      <c r="BW1551">
        <v>131</v>
      </c>
      <c r="BX1551">
        <v>1.01833</v>
      </c>
      <c r="BY1551">
        <v>-0.25769999999999998</v>
      </c>
      <c r="BZ1551">
        <v>27</v>
      </c>
      <c r="CA1551">
        <v>2</v>
      </c>
      <c r="CB1551">
        <v>2</v>
      </c>
      <c r="CC1551">
        <v>0</v>
      </c>
      <c r="CD1551">
        <v>0</v>
      </c>
      <c r="CE1551">
        <v>0</v>
      </c>
      <c r="CF1551">
        <v>1</v>
      </c>
      <c r="CG1551">
        <v>3</v>
      </c>
      <c r="CH1551">
        <v>0</v>
      </c>
      <c r="CI1551">
        <v>0</v>
      </c>
      <c r="CJ1551">
        <v>31101</v>
      </c>
      <c r="CK1551">
        <v>1.1253657438667568</v>
      </c>
      <c r="CL1551">
        <v>0.68199854930238513</v>
      </c>
      <c r="CM1551">
        <v>118</v>
      </c>
      <c r="CN1551">
        <v>-0.45223084421653503</v>
      </c>
      <c r="CO1551">
        <v>2424</v>
      </c>
      <c r="CP1551">
        <v>0.23796678800000001</v>
      </c>
      <c r="CQ1551">
        <v>-0.21286662849999999</v>
      </c>
      <c r="CR1551">
        <v>25823</v>
      </c>
      <c r="CS1551">
        <v>0.86599999999999999</v>
      </c>
      <c r="CT1551">
        <v>25415</v>
      </c>
      <c r="CU1551">
        <v>0.76759628153999993</v>
      </c>
      <c r="CV1551">
        <v>10</v>
      </c>
      <c r="CW1551">
        <v>4</v>
      </c>
      <c r="CX1551">
        <v>11</v>
      </c>
      <c r="CY1551">
        <v>313</v>
      </c>
      <c r="CZ1551">
        <v>965</v>
      </c>
      <c r="DA1551" s="2">
        <v>11618</v>
      </c>
      <c r="DB1551" s="2">
        <v>2725</v>
      </c>
      <c r="DC1551" s="2">
        <v>178.93</v>
      </c>
      <c r="DD1551" s="2">
        <v>1035</v>
      </c>
      <c r="DE1551">
        <v>340</v>
      </c>
      <c r="DF1551">
        <v>23</v>
      </c>
      <c r="DG1551">
        <v>38.340000000000003</v>
      </c>
      <c r="DH1551">
        <v>9.59</v>
      </c>
      <c r="DI1551" s="2">
        <v>19.170000000000002</v>
      </c>
      <c r="DJ1551">
        <v>2.2400000000000002</v>
      </c>
      <c r="DK1551">
        <v>0.95426852518747618</v>
      </c>
      <c r="DL1551">
        <v>1.6638935108153079E-3</v>
      </c>
      <c r="DM1551">
        <v>13</v>
      </c>
      <c r="DN1551">
        <v>13.7</v>
      </c>
      <c r="DO1551">
        <v>4.2000000000000003E-2</v>
      </c>
      <c r="DP1551">
        <v>121.81</v>
      </c>
      <c r="DQ1551" s="2">
        <v>10426</v>
      </c>
      <c r="DR1551" s="2">
        <v>2206.0008762100001</v>
      </c>
      <c r="DS1551">
        <v>0</v>
      </c>
      <c r="DT1551">
        <v>4.8385972023671</v>
      </c>
      <c r="DU1551">
        <v>1582259.9939516606</v>
      </c>
      <c r="DV1551">
        <v>0</v>
      </c>
    </row>
    <row r="1552" spans="1:126" x14ac:dyDescent="0.15">
      <c r="A1552" t="s">
        <v>2512</v>
      </c>
      <c r="B1552" t="s">
        <v>1378</v>
      </c>
      <c r="C1552">
        <v>29</v>
      </c>
      <c r="D1552">
        <v>211</v>
      </c>
      <c r="E1552" t="s">
        <v>2655</v>
      </c>
      <c r="F1552">
        <v>29211</v>
      </c>
      <c r="G1552" t="s">
        <v>6536</v>
      </c>
      <c r="H1552">
        <v>79.7</v>
      </c>
      <c r="I1552">
        <v>0.4</v>
      </c>
      <c r="J1552">
        <v>0.5</v>
      </c>
      <c r="K1552">
        <v>0.1</v>
      </c>
      <c r="L1552">
        <v>0.7</v>
      </c>
      <c r="M1552">
        <v>18.600000000000001</v>
      </c>
      <c r="N1552">
        <f t="shared" si="98"/>
        <v>6698.96</v>
      </c>
      <c r="O1552">
        <f t="shared" si="96"/>
        <v>3301.04</v>
      </c>
      <c r="P1552">
        <f t="shared" si="97"/>
        <v>3.9612480000000012</v>
      </c>
      <c r="Q1552" s="4">
        <v>29211</v>
      </c>
      <c r="R1552" s="5">
        <v>40.209586999999999</v>
      </c>
      <c r="S1552" s="5">
        <v>-93.109782999999993</v>
      </c>
      <c r="T1552">
        <v>9</v>
      </c>
      <c r="U1552">
        <v>5.8354529074180636E-2</v>
      </c>
      <c r="V1552">
        <v>6667</v>
      </c>
      <c r="W1552">
        <v>6551</v>
      </c>
      <c r="X1552">
        <v>6512</v>
      </c>
      <c r="Y1552">
        <v>6369</v>
      </c>
      <c r="Z1552">
        <v>3275</v>
      </c>
      <c r="AA1552">
        <v>29197</v>
      </c>
      <c r="AB1552">
        <v>2354.0709999999999</v>
      </c>
      <c r="AC1552">
        <v>40197</v>
      </c>
      <c r="AD1552">
        <v>0</v>
      </c>
      <c r="AE1552">
        <v>0</v>
      </c>
      <c r="AF1552">
        <v>11</v>
      </c>
      <c r="AG1552">
        <v>798</v>
      </c>
      <c r="AH1552">
        <v>1.3784461152882205E-2</v>
      </c>
      <c r="AI1552" s="3">
        <v>323005</v>
      </c>
      <c r="AJ1552" s="3">
        <v>414707.54136514</v>
      </c>
      <c r="AK1552">
        <v>196</v>
      </c>
      <c r="AL1552">
        <v>416947.20000000001</v>
      </c>
      <c r="AM1552">
        <v>279604</v>
      </c>
      <c r="AN1552">
        <v>70092</v>
      </c>
      <c r="AO1552">
        <v>349696</v>
      </c>
      <c r="AP1552">
        <v>4</v>
      </c>
      <c r="AQ1552">
        <v>0</v>
      </c>
      <c r="AR1552">
        <v>4</v>
      </c>
      <c r="AS1552">
        <v>0.61059380247290485</v>
      </c>
      <c r="AT1552">
        <v>8</v>
      </c>
      <c r="AU1552">
        <v>29</v>
      </c>
      <c r="AV1552">
        <f t="shared" si="99"/>
        <v>37</v>
      </c>
      <c r="AW1552">
        <v>3721</v>
      </c>
      <c r="AX1552">
        <v>0.71</v>
      </c>
      <c r="AY1552">
        <v>561547042.64987803</v>
      </c>
      <c r="AZ1552">
        <v>561547.04264987807</v>
      </c>
      <c r="BA1552">
        <v>75897.597058998697</v>
      </c>
      <c r="BB1552">
        <v>0.13175647698340884</v>
      </c>
      <c r="BC1552">
        <v>230</v>
      </c>
      <c r="BD1552">
        <v>0</v>
      </c>
      <c r="BE1552">
        <v>230</v>
      </c>
      <c r="BF1552">
        <v>3.4498275086245686E-2</v>
      </c>
      <c r="BG1552">
        <v>154978</v>
      </c>
      <c r="BH1552">
        <v>23.798832923832922</v>
      </c>
      <c r="BI1552">
        <v>974</v>
      </c>
      <c r="BJ1552">
        <v>10</v>
      </c>
      <c r="BK1552">
        <v>1</v>
      </c>
      <c r="BL1552">
        <v>0</v>
      </c>
      <c r="BM1552">
        <v>0</v>
      </c>
      <c r="BN1552">
        <v>1</v>
      </c>
      <c r="BO1552">
        <v>0</v>
      </c>
      <c r="BP1552">
        <v>0</v>
      </c>
      <c r="BQ1552">
        <v>1</v>
      </c>
      <c r="BR1552">
        <v>1</v>
      </c>
      <c r="BS1552">
        <v>0</v>
      </c>
      <c r="BT1552">
        <v>6835</v>
      </c>
      <c r="BU1552">
        <v>0.59</v>
      </c>
      <c r="BV1552">
        <v>0.58041670000000001</v>
      </c>
      <c r="BW1552">
        <v>58</v>
      </c>
      <c r="BX1552">
        <v>2.0482809999999998</v>
      </c>
      <c r="BY1552">
        <v>0.80591599999999997</v>
      </c>
      <c r="BZ1552">
        <v>9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6474</v>
      </c>
      <c r="CK1552">
        <v>1.699104108742663</v>
      </c>
      <c r="CL1552">
        <v>0.52350211821666326</v>
      </c>
      <c r="CM1552">
        <v>43</v>
      </c>
      <c r="CN1552">
        <v>-0.11659076452457544</v>
      </c>
      <c r="CO1552">
        <v>444</v>
      </c>
      <c r="CP1552">
        <v>-0.43293886030000001</v>
      </c>
      <c r="CQ1552">
        <v>-0.16821901589999999</v>
      </c>
      <c r="CR1552">
        <v>5473</v>
      </c>
      <c r="CS1552">
        <v>0.81400000000000006</v>
      </c>
      <c r="CT1552">
        <v>5200</v>
      </c>
      <c r="CU1552">
        <v>0.74633483283999991</v>
      </c>
      <c r="CW1552">
        <v>1</v>
      </c>
      <c r="CX1552">
        <v>2</v>
      </c>
      <c r="CY1552">
        <v>694</v>
      </c>
      <c r="CZ1552">
        <v>1177</v>
      </c>
      <c r="DA1552" s="2">
        <v>4055</v>
      </c>
      <c r="DB1552" s="2">
        <v>365</v>
      </c>
      <c r="DC1552" s="2">
        <v>46.53</v>
      </c>
      <c r="DD1552" s="2">
        <v>404</v>
      </c>
      <c r="DE1552">
        <v>358</v>
      </c>
      <c r="DF1552">
        <v>17</v>
      </c>
      <c r="DH1552">
        <v>31.02</v>
      </c>
      <c r="DJ1552">
        <v>-1.58</v>
      </c>
      <c r="DK1552">
        <v>0.95397904057212735</v>
      </c>
      <c r="DL1552">
        <v>0</v>
      </c>
      <c r="DM1552">
        <v>600</v>
      </c>
      <c r="DN1552">
        <v>116.4</v>
      </c>
      <c r="DO1552">
        <v>0.27500000000000002</v>
      </c>
      <c r="DP1552">
        <v>40094.230000000003</v>
      </c>
      <c r="DQ1552" s="2">
        <v>0</v>
      </c>
      <c r="DR1552" s="2">
        <v>2899.7667515599992</v>
      </c>
      <c r="DS1552">
        <v>6.9547596582770427E-3</v>
      </c>
      <c r="DT1552">
        <v>3.7755452148251401</v>
      </c>
      <c r="DU1552">
        <v>1574203.0057947407</v>
      </c>
      <c r="DV1552">
        <v>1</v>
      </c>
    </row>
    <row r="1553" spans="1:126" x14ac:dyDescent="0.15">
      <c r="A1553" t="s">
        <v>2512</v>
      </c>
      <c r="B1553" t="s">
        <v>2656</v>
      </c>
      <c r="C1553">
        <v>29</v>
      </c>
      <c r="D1553">
        <v>213</v>
      </c>
      <c r="E1553" t="s">
        <v>2657</v>
      </c>
      <c r="F1553">
        <v>29213</v>
      </c>
      <c r="G1553" t="s">
        <v>6537</v>
      </c>
      <c r="H1553">
        <v>91.1</v>
      </c>
      <c r="I1553">
        <v>0.8</v>
      </c>
      <c r="J1553">
        <v>0.7</v>
      </c>
      <c r="K1553">
        <v>0.6</v>
      </c>
      <c r="L1553">
        <v>1.9</v>
      </c>
      <c r="M1553">
        <v>4.8</v>
      </c>
      <c r="N1553">
        <f t="shared" si="98"/>
        <v>8327.35</v>
      </c>
      <c r="O1553">
        <f t="shared" si="96"/>
        <v>1672.6499999999996</v>
      </c>
      <c r="P1553">
        <f t="shared" si="97"/>
        <v>2.0071800000000004</v>
      </c>
      <c r="Q1553" s="4">
        <v>29213</v>
      </c>
      <c r="R1553" s="5">
        <v>36.649827000000002</v>
      </c>
      <c r="S1553" s="5">
        <v>-93.042818999999994</v>
      </c>
      <c r="T1553">
        <v>4</v>
      </c>
      <c r="U1553">
        <v>3.1225282045652E-2</v>
      </c>
      <c r="V1553">
        <v>51596</v>
      </c>
      <c r="W1553">
        <v>53086</v>
      </c>
      <c r="X1553">
        <v>53555</v>
      </c>
      <c r="Y1553">
        <v>54301</v>
      </c>
      <c r="Z1553">
        <v>26528</v>
      </c>
      <c r="AA1553">
        <v>29199</v>
      </c>
      <c r="AB1553">
        <v>19450.850999999999</v>
      </c>
      <c r="AC1553">
        <v>38357</v>
      </c>
      <c r="AD1553">
        <v>4</v>
      </c>
      <c r="AE1553">
        <v>7.4689571468583693E-5</v>
      </c>
      <c r="AF1553">
        <v>16</v>
      </c>
      <c r="AG1553">
        <v>414</v>
      </c>
      <c r="AH1553">
        <v>3.864734299516908E-2</v>
      </c>
      <c r="AI1553" s="3">
        <v>115895</v>
      </c>
      <c r="AJ1553" s="3">
        <v>404761.02543782</v>
      </c>
      <c r="AK1553">
        <v>150</v>
      </c>
      <c r="AL1553">
        <v>416979.19999999995</v>
      </c>
      <c r="AM1553">
        <v>1016474</v>
      </c>
      <c r="AN1553">
        <v>20398</v>
      </c>
      <c r="AO1553">
        <v>1036872</v>
      </c>
      <c r="AP1553">
        <v>4</v>
      </c>
      <c r="AQ1553">
        <v>3</v>
      </c>
      <c r="AR1553">
        <v>7</v>
      </c>
      <c r="AS1553">
        <v>0.13186150774215424</v>
      </c>
      <c r="AT1553">
        <v>4</v>
      </c>
      <c r="AU1553">
        <v>37</v>
      </c>
      <c r="AV1553">
        <f t="shared" si="99"/>
        <v>41</v>
      </c>
      <c r="AW1553">
        <v>44362</v>
      </c>
      <c r="AX1553">
        <v>0.76</v>
      </c>
      <c r="AY1553">
        <v>253588567.80318701</v>
      </c>
      <c r="AZ1553">
        <v>253588.567803187</v>
      </c>
      <c r="BA1553">
        <v>6384.5391827691001</v>
      </c>
      <c r="BB1553">
        <v>1.5662837541961492</v>
      </c>
      <c r="BC1553">
        <v>22601</v>
      </c>
      <c r="BD1553">
        <v>26730</v>
      </c>
      <c r="BE1553">
        <v>-4129</v>
      </c>
      <c r="BF1553">
        <v>-8.0025583378556475E-2</v>
      </c>
      <c r="BG1553">
        <v>869812</v>
      </c>
      <c r="BH1553">
        <v>16.241471384557933</v>
      </c>
      <c r="BI1553">
        <v>5399</v>
      </c>
      <c r="BJ1553">
        <v>50</v>
      </c>
      <c r="BK1553">
        <v>6</v>
      </c>
      <c r="BL1553">
        <v>7</v>
      </c>
      <c r="BM1553">
        <v>0</v>
      </c>
      <c r="BN1553">
        <v>0</v>
      </c>
      <c r="BO1553">
        <v>0</v>
      </c>
      <c r="BP1553">
        <v>1</v>
      </c>
      <c r="BQ1553">
        <v>6</v>
      </c>
      <c r="BR1553">
        <v>6</v>
      </c>
      <c r="BS1553">
        <v>0</v>
      </c>
      <c r="BT1553">
        <v>48023</v>
      </c>
      <c r="BU1553">
        <v>0.49</v>
      </c>
      <c r="BV1553">
        <v>0.59987820000000003</v>
      </c>
      <c r="BW1553">
        <v>294</v>
      </c>
      <c r="BX1553">
        <v>1.5825750000000001</v>
      </c>
      <c r="BY1553">
        <v>0.2558243</v>
      </c>
      <c r="BZ1553">
        <v>60</v>
      </c>
      <c r="CA1553">
        <v>4</v>
      </c>
      <c r="CB1553">
        <v>3</v>
      </c>
      <c r="CC1553">
        <v>0</v>
      </c>
      <c r="CD1553">
        <v>0</v>
      </c>
      <c r="CE1553">
        <v>0</v>
      </c>
      <c r="CF1553">
        <v>1</v>
      </c>
      <c r="CG1553">
        <v>7</v>
      </c>
      <c r="CH1553">
        <v>4</v>
      </c>
      <c r="CI1553">
        <v>0</v>
      </c>
      <c r="CJ1553">
        <v>54138</v>
      </c>
      <c r="CK1553">
        <v>1.4592338098932358</v>
      </c>
      <c r="CL1553">
        <v>0.61655612172279317</v>
      </c>
      <c r="CM1553">
        <v>270</v>
      </c>
      <c r="CN1553">
        <v>-0.19855760503882242</v>
      </c>
      <c r="CO1553">
        <v>4803</v>
      </c>
      <c r="CP1553">
        <v>3.2452753000000001E-2</v>
      </c>
      <c r="CQ1553">
        <v>-0.44387476219999999</v>
      </c>
      <c r="CR1553">
        <v>44732</v>
      </c>
      <c r="CS1553">
        <v>0.82900000000000007</v>
      </c>
      <c r="CT1553">
        <v>39626</v>
      </c>
      <c r="CU1553">
        <v>0.79199528267000008</v>
      </c>
      <c r="CV1553">
        <v>29</v>
      </c>
      <c r="CW1553">
        <v>16</v>
      </c>
      <c r="CX1553">
        <v>42</v>
      </c>
      <c r="CY1553">
        <v>151</v>
      </c>
      <c r="CZ1553">
        <v>674</v>
      </c>
      <c r="DA1553" s="2">
        <v>37290</v>
      </c>
      <c r="DB1553" s="2">
        <v>5555</v>
      </c>
      <c r="DC1553" s="2">
        <v>373.31</v>
      </c>
      <c r="DD1553" s="2">
        <v>3695</v>
      </c>
      <c r="DE1553">
        <v>252</v>
      </c>
      <c r="DF1553">
        <v>28</v>
      </c>
      <c r="DG1553">
        <v>169.86</v>
      </c>
      <c r="DI1553" s="2">
        <v>20.53</v>
      </c>
      <c r="DJ1553">
        <v>1.63</v>
      </c>
      <c r="DK1553">
        <v>0.95387203934595965</v>
      </c>
      <c r="DL1553">
        <v>0</v>
      </c>
      <c r="DM1553">
        <v>0</v>
      </c>
      <c r="DN1553">
        <v>9.4</v>
      </c>
      <c r="DO1553">
        <v>2.2000000000000002E-2</v>
      </c>
      <c r="DP1553">
        <v>190.16</v>
      </c>
      <c r="DQ1553" s="2">
        <v>66428</v>
      </c>
      <c r="DR1553" s="2">
        <v>0</v>
      </c>
      <c r="DS1553">
        <v>0</v>
      </c>
      <c r="DV1553">
        <v>0</v>
      </c>
    </row>
    <row r="1554" spans="1:126" x14ac:dyDescent="0.15">
      <c r="A1554" t="s">
        <v>2512</v>
      </c>
      <c r="B1554" t="s">
        <v>2658</v>
      </c>
      <c r="C1554">
        <v>29</v>
      </c>
      <c r="D1554">
        <v>215</v>
      </c>
      <c r="E1554" t="s">
        <v>2659</v>
      </c>
      <c r="F1554">
        <v>29215</v>
      </c>
      <c r="G1554" t="s">
        <v>6538</v>
      </c>
      <c r="H1554">
        <v>92.3</v>
      </c>
      <c r="I1554">
        <v>3.3</v>
      </c>
      <c r="J1554">
        <v>0.6</v>
      </c>
      <c r="K1554">
        <v>0.3</v>
      </c>
      <c r="L1554">
        <v>1.7</v>
      </c>
      <c r="M1554">
        <v>1.6</v>
      </c>
      <c r="N1554">
        <f t="shared" si="98"/>
        <v>8536.0799999999981</v>
      </c>
      <c r="O1554">
        <f t="shared" si="96"/>
        <v>1463.9200000000019</v>
      </c>
      <c r="P1554">
        <f t="shared" si="97"/>
        <v>1.7567040000000029</v>
      </c>
      <c r="Q1554" s="4">
        <v>29215</v>
      </c>
      <c r="R1554" s="5">
        <v>37.314256999999998</v>
      </c>
      <c r="S1554" s="5">
        <v>-91.964478</v>
      </c>
      <c r="T1554">
        <v>9</v>
      </c>
      <c r="U1554">
        <v>6.664048531546847E-2</v>
      </c>
      <c r="V1554">
        <v>25840</v>
      </c>
      <c r="W1554">
        <v>25796</v>
      </c>
      <c r="X1554">
        <v>25735</v>
      </c>
      <c r="Y1554">
        <v>25662</v>
      </c>
      <c r="Z1554">
        <v>12810</v>
      </c>
      <c r="AA1554">
        <v>29201</v>
      </c>
      <c r="AB1554">
        <v>8045.2399999999989</v>
      </c>
      <c r="AC1554">
        <v>35088</v>
      </c>
      <c r="AD1554">
        <v>2</v>
      </c>
      <c r="AE1554">
        <v>7.7715173887701571E-5</v>
      </c>
      <c r="AF1554">
        <v>43</v>
      </c>
      <c r="AG1554">
        <v>1296</v>
      </c>
      <c r="AH1554">
        <v>3.3179012345679014E-2</v>
      </c>
      <c r="AI1554" s="3">
        <v>392248</v>
      </c>
      <c r="AJ1554" s="3">
        <v>753448.97785091004</v>
      </c>
      <c r="AK1554">
        <v>144</v>
      </c>
      <c r="AL1554">
        <v>754771.2</v>
      </c>
      <c r="AM1554">
        <v>1059369</v>
      </c>
      <c r="AN1554">
        <v>63325</v>
      </c>
      <c r="AO1554">
        <v>1122694</v>
      </c>
      <c r="AP1554">
        <v>3</v>
      </c>
      <c r="AQ1554">
        <v>1</v>
      </c>
      <c r="AR1554">
        <v>4</v>
      </c>
      <c r="AS1554">
        <v>0.15506280043417583</v>
      </c>
      <c r="AT1554">
        <v>2</v>
      </c>
      <c r="AU1554">
        <v>21</v>
      </c>
      <c r="AV1554">
        <f t="shared" si="99"/>
        <v>23</v>
      </c>
      <c r="AW1554">
        <v>2278</v>
      </c>
      <c r="AX1554">
        <v>8.9999999999999969E-2</v>
      </c>
      <c r="AY1554">
        <v>1363366546.2985799</v>
      </c>
      <c r="AZ1554">
        <v>1363366.54629858</v>
      </c>
      <c r="BA1554">
        <v>59195.319371016303</v>
      </c>
      <c r="BB1554">
        <v>0.1689322754950163</v>
      </c>
      <c r="BC1554">
        <v>0</v>
      </c>
      <c r="BD1554">
        <v>12745</v>
      </c>
      <c r="BE1554">
        <v>-12745</v>
      </c>
      <c r="BF1554">
        <v>-0.49322755417956654</v>
      </c>
      <c r="BG1554">
        <v>324834</v>
      </c>
      <c r="BH1554">
        <v>12.622265397318827</v>
      </c>
      <c r="BI1554">
        <v>3459</v>
      </c>
      <c r="BJ1554">
        <v>31</v>
      </c>
      <c r="BK1554">
        <v>2</v>
      </c>
      <c r="BL1554">
        <v>2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>
        <v>0</v>
      </c>
      <c r="BT1554">
        <v>24563</v>
      </c>
      <c r="BU1554">
        <v>0.67</v>
      </c>
      <c r="BV1554">
        <v>0.56193680000000001</v>
      </c>
      <c r="BW1554">
        <v>162</v>
      </c>
      <c r="BX1554">
        <v>1.465619</v>
      </c>
      <c r="BY1554">
        <v>-8.5319699999999998E-2</v>
      </c>
      <c r="BZ1554">
        <v>26</v>
      </c>
      <c r="CA1554">
        <v>1</v>
      </c>
      <c r="CB1554">
        <v>3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0</v>
      </c>
      <c r="CJ1554">
        <v>25654</v>
      </c>
      <c r="CK1554">
        <v>1.2473688313713263</v>
      </c>
      <c r="CL1554">
        <v>0.67027834858957591</v>
      </c>
      <c r="CM1554">
        <v>131</v>
      </c>
      <c r="CN1554">
        <v>-0.21056998683832412</v>
      </c>
      <c r="CO1554">
        <v>1681.9999999999998</v>
      </c>
      <c r="CP1554">
        <v>-0.87761718109999998</v>
      </c>
      <c r="CQ1554">
        <v>-0.54100666779999995</v>
      </c>
      <c r="CR1554">
        <v>21270</v>
      </c>
      <c r="CS1554">
        <v>0.84200000000000008</v>
      </c>
      <c r="CT1554">
        <v>20853</v>
      </c>
      <c r="CU1554">
        <v>0.80184526833000003</v>
      </c>
      <c r="CV1554">
        <v>10</v>
      </c>
      <c r="CW1554">
        <v>4</v>
      </c>
      <c r="CX1554">
        <v>11</v>
      </c>
      <c r="CY1554">
        <v>615</v>
      </c>
      <c r="CZ1554">
        <v>2037</v>
      </c>
      <c r="DA1554" s="2">
        <v>10097</v>
      </c>
      <c r="DB1554" s="2">
        <v>1025</v>
      </c>
      <c r="DC1554" s="2">
        <v>78.02</v>
      </c>
      <c r="DD1554" s="2">
        <v>1801</v>
      </c>
      <c r="DE1554">
        <v>712</v>
      </c>
      <c r="DF1554">
        <v>52</v>
      </c>
      <c r="DG1554">
        <v>19.5</v>
      </c>
      <c r="DH1554">
        <v>15.6</v>
      </c>
      <c r="DI1554" s="2">
        <v>3.9</v>
      </c>
      <c r="DJ1554">
        <v>0.45</v>
      </c>
      <c r="DK1554">
        <v>0.95778436091452346</v>
      </c>
      <c r="DL1554">
        <v>0</v>
      </c>
      <c r="DN1554">
        <v>57.4</v>
      </c>
      <c r="DO1554">
        <v>7.6999999999999999E-2</v>
      </c>
      <c r="DP1554">
        <v>33.619999999999997</v>
      </c>
      <c r="DQ1554" s="2">
        <v>50168</v>
      </c>
      <c r="DR1554" s="2">
        <v>7222.8599362300001</v>
      </c>
      <c r="DS1554">
        <v>9.5694489123778169E-3</v>
      </c>
      <c r="DT1554">
        <v>2.3057560131007602</v>
      </c>
      <c r="DU1554">
        <v>1740318.2329152764</v>
      </c>
      <c r="DV1554">
        <v>0</v>
      </c>
    </row>
    <row r="1555" spans="1:126" x14ac:dyDescent="0.15">
      <c r="A1555" t="s">
        <v>2512</v>
      </c>
      <c r="B1555" t="s">
        <v>1996</v>
      </c>
      <c r="C1555">
        <v>29</v>
      </c>
      <c r="D1555">
        <v>217</v>
      </c>
      <c r="E1555" t="s">
        <v>2660</v>
      </c>
      <c r="F1555">
        <v>29217</v>
      </c>
      <c r="G1555" t="s">
        <v>6539</v>
      </c>
      <c r="H1555">
        <v>95.5</v>
      </c>
      <c r="I1555">
        <v>0.5</v>
      </c>
      <c r="J1555">
        <v>0.7</v>
      </c>
      <c r="K1555">
        <v>0.5</v>
      </c>
      <c r="L1555">
        <v>1.3</v>
      </c>
      <c r="M1555">
        <v>1.6</v>
      </c>
      <c r="N1555">
        <f t="shared" si="98"/>
        <v>9125.49</v>
      </c>
      <c r="O1555">
        <f t="shared" si="96"/>
        <v>874.51000000000022</v>
      </c>
      <c r="P1555">
        <f t="shared" si="97"/>
        <v>1.0494120000000007</v>
      </c>
      <c r="Q1555" s="4">
        <v>29217</v>
      </c>
      <c r="R1555" s="5">
        <v>37.850195999999997</v>
      </c>
      <c r="S1555" s="5">
        <v>-94.341596999999993</v>
      </c>
      <c r="T1555">
        <v>7</v>
      </c>
      <c r="U1555">
        <v>0.10020828882392581</v>
      </c>
      <c r="V1555">
        <v>20958</v>
      </c>
      <c r="W1555">
        <v>20984</v>
      </c>
      <c r="X1555">
        <v>20878</v>
      </c>
      <c r="Y1555">
        <v>20631</v>
      </c>
      <c r="Z1555">
        <v>10295</v>
      </c>
      <c r="AA1555">
        <v>29203</v>
      </c>
      <c r="AB1555">
        <v>7623.7759999999989</v>
      </c>
      <c r="AC1555">
        <v>40693</v>
      </c>
      <c r="AD1555">
        <v>1</v>
      </c>
      <c r="AE1555">
        <v>4.7897308171280777E-5</v>
      </c>
      <c r="AF1555">
        <v>58</v>
      </c>
      <c r="AG1555">
        <v>1356</v>
      </c>
      <c r="AH1555">
        <v>4.2772861356932153E-2</v>
      </c>
      <c r="AI1555" s="3">
        <v>418614</v>
      </c>
      <c r="AJ1555" s="3">
        <v>528890.59987562499</v>
      </c>
      <c r="AK1555">
        <v>120</v>
      </c>
      <c r="AL1555">
        <v>535750.40000000002</v>
      </c>
      <c r="AM1555">
        <v>345650</v>
      </c>
      <c r="AN1555">
        <v>134367</v>
      </c>
      <c r="AO1555">
        <v>480017</v>
      </c>
      <c r="AP1555">
        <v>2</v>
      </c>
      <c r="AQ1555">
        <v>0</v>
      </c>
      <c r="AR1555">
        <v>2</v>
      </c>
      <c r="AS1555">
        <v>9.5310712924132665E-2</v>
      </c>
      <c r="AT1555">
        <v>3</v>
      </c>
      <c r="AU1555">
        <v>30</v>
      </c>
      <c r="AV1555">
        <f t="shared" si="99"/>
        <v>33</v>
      </c>
      <c r="AW1555">
        <v>16268</v>
      </c>
      <c r="AX1555">
        <v>0.83</v>
      </c>
      <c r="AY1555">
        <v>163143043.20474699</v>
      </c>
      <c r="AZ1555">
        <v>163143.04320474699</v>
      </c>
      <c r="BA1555">
        <v>7977.4504364415097</v>
      </c>
      <c r="BB1555">
        <v>1.2535333286834791</v>
      </c>
      <c r="BC1555">
        <v>2119</v>
      </c>
      <c r="BD1555">
        <v>8525</v>
      </c>
      <c r="BE1555">
        <v>-6406</v>
      </c>
      <c r="BF1555">
        <v>-0.30565893692146195</v>
      </c>
      <c r="BG1555">
        <v>323666</v>
      </c>
      <c r="BH1555">
        <v>15.502730146565764</v>
      </c>
      <c r="BI1555">
        <v>2706</v>
      </c>
      <c r="BJ1555">
        <v>15</v>
      </c>
      <c r="BK1555">
        <v>5</v>
      </c>
      <c r="BL1555">
        <v>1</v>
      </c>
      <c r="BM1555">
        <v>0</v>
      </c>
      <c r="BN1555">
        <v>0</v>
      </c>
      <c r="BO1555">
        <v>1</v>
      </c>
      <c r="BP1555">
        <v>0</v>
      </c>
      <c r="BQ1555">
        <v>2</v>
      </c>
      <c r="BR1555">
        <v>1</v>
      </c>
      <c r="BS1555">
        <v>0</v>
      </c>
      <c r="BT1555">
        <v>20166</v>
      </c>
      <c r="BU1555">
        <v>0.65</v>
      </c>
      <c r="BV1555">
        <v>0.59186669999999997</v>
      </c>
      <c r="BW1555">
        <v>132</v>
      </c>
      <c r="BX1555">
        <v>1.2397100000000001</v>
      </c>
      <c r="BY1555">
        <v>-0.1056498</v>
      </c>
      <c r="BZ1555">
        <v>15</v>
      </c>
      <c r="CA1555">
        <v>4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2</v>
      </c>
      <c r="CH1555">
        <v>1</v>
      </c>
      <c r="CI1555">
        <v>0</v>
      </c>
      <c r="CJ1555">
        <v>20935</v>
      </c>
      <c r="CK1555">
        <v>1.1464055409601146</v>
      </c>
      <c r="CL1555">
        <v>0.63025147928994085</v>
      </c>
      <c r="CM1555">
        <v>99</v>
      </c>
      <c r="CN1555">
        <v>-0.52430513501354536</v>
      </c>
      <c r="CO1555">
        <v>1794</v>
      </c>
      <c r="CP1555">
        <v>-0.27840511379999999</v>
      </c>
      <c r="CQ1555">
        <v>-0.2382741323</v>
      </c>
      <c r="CR1555">
        <v>17506</v>
      </c>
      <c r="CS1555">
        <v>0.86299999999999999</v>
      </c>
      <c r="CT1555">
        <v>17207</v>
      </c>
      <c r="CU1555">
        <v>0.82987786103000005</v>
      </c>
      <c r="CV1555">
        <v>71</v>
      </c>
      <c r="CW1555">
        <v>6</v>
      </c>
      <c r="CX1555">
        <v>7</v>
      </c>
      <c r="CY1555">
        <v>878</v>
      </c>
      <c r="CZ1555">
        <v>2135</v>
      </c>
      <c r="DA1555" s="2">
        <v>11097</v>
      </c>
      <c r="DB1555" s="2">
        <v>1530</v>
      </c>
      <c r="DC1555" s="2">
        <v>81.150000000000006</v>
      </c>
      <c r="DD1555" s="2">
        <v>793</v>
      </c>
      <c r="DE1555">
        <v>717</v>
      </c>
      <c r="DF1555">
        <v>58</v>
      </c>
      <c r="DG1555">
        <v>33.409999999999997</v>
      </c>
      <c r="DH1555">
        <v>4.7699999999999996</v>
      </c>
      <c r="DI1555" s="2">
        <v>14.32</v>
      </c>
      <c r="DJ1555">
        <v>-1.6</v>
      </c>
      <c r="DK1555">
        <v>0.96875403115997072</v>
      </c>
      <c r="DL1555">
        <v>6.6371681415929203E-3</v>
      </c>
      <c r="DM1555">
        <v>787</v>
      </c>
      <c r="DN1555">
        <v>406.2</v>
      </c>
      <c r="DO1555">
        <v>0.752</v>
      </c>
      <c r="DP1555">
        <v>13276.78</v>
      </c>
      <c r="DQ1555" s="2">
        <v>0</v>
      </c>
      <c r="DR1555" s="2">
        <v>11786.306900819996</v>
      </c>
      <c r="DS1555">
        <v>2.1999623728512271E-2</v>
      </c>
      <c r="DT1555">
        <v>5.0270126541629496</v>
      </c>
      <c r="DU1555">
        <v>2693224.0402728622</v>
      </c>
      <c r="DV1555">
        <v>0</v>
      </c>
    </row>
    <row r="1556" spans="1:126" x14ac:dyDescent="0.15">
      <c r="A1556" t="s">
        <v>2512</v>
      </c>
      <c r="B1556" t="s">
        <v>1017</v>
      </c>
      <c r="C1556">
        <v>29</v>
      </c>
      <c r="D1556">
        <v>219</v>
      </c>
      <c r="E1556" t="s">
        <v>2661</v>
      </c>
      <c r="F1556">
        <v>29219</v>
      </c>
      <c r="G1556" t="s">
        <v>6540</v>
      </c>
      <c r="H1556">
        <v>92.9</v>
      </c>
      <c r="I1556">
        <v>1.8</v>
      </c>
      <c r="J1556">
        <v>0.3</v>
      </c>
      <c r="K1556">
        <v>0.4</v>
      </c>
      <c r="L1556">
        <v>1.6</v>
      </c>
      <c r="M1556">
        <v>2.9</v>
      </c>
      <c r="N1556">
        <f t="shared" si="98"/>
        <v>8644.8700000000008</v>
      </c>
      <c r="O1556">
        <f t="shared" si="96"/>
        <v>1355.1299999999992</v>
      </c>
      <c r="P1556">
        <f t="shared" si="97"/>
        <v>1.6261559999999997</v>
      </c>
      <c r="Q1556" s="4">
        <v>29219</v>
      </c>
      <c r="R1556" s="5">
        <v>38.761901999999999</v>
      </c>
      <c r="S1556" s="5">
        <v>-91.159306000000001</v>
      </c>
      <c r="T1556">
        <v>1</v>
      </c>
      <c r="U1556">
        <v>5.2652636876333647E-2</v>
      </c>
      <c r="V1556">
        <v>32440</v>
      </c>
      <c r="W1556">
        <v>32847</v>
      </c>
      <c r="X1556">
        <v>33043</v>
      </c>
      <c r="Y1556">
        <v>33479</v>
      </c>
      <c r="Z1556">
        <v>17372</v>
      </c>
      <c r="AA1556">
        <v>29205</v>
      </c>
      <c r="AB1556">
        <v>13132.978999999998</v>
      </c>
      <c r="AC1556">
        <v>51133</v>
      </c>
      <c r="AD1556">
        <v>4</v>
      </c>
      <c r="AE1556">
        <v>1.2105438368186908E-4</v>
      </c>
      <c r="AF1556">
        <v>35</v>
      </c>
      <c r="AG1556">
        <v>621</v>
      </c>
      <c r="AH1556">
        <v>5.6360708534621579E-2</v>
      </c>
      <c r="AI1556" s="3">
        <v>136128</v>
      </c>
      <c r="AJ1556" s="3">
        <v>274303.98992958502</v>
      </c>
      <c r="AK1556">
        <v>96</v>
      </c>
      <c r="AL1556">
        <v>280166.40000000002</v>
      </c>
      <c r="AM1556">
        <v>759407</v>
      </c>
      <c r="AN1556">
        <v>58418</v>
      </c>
      <c r="AO1556">
        <v>817825</v>
      </c>
      <c r="AP1556">
        <v>1</v>
      </c>
      <c r="AQ1556">
        <v>2</v>
      </c>
      <c r="AR1556">
        <v>3</v>
      </c>
      <c r="AS1556">
        <v>9.1332541784637858E-2</v>
      </c>
      <c r="AT1556">
        <v>1</v>
      </c>
      <c r="AU1556">
        <v>19</v>
      </c>
      <c r="AV1556">
        <f t="shared" si="99"/>
        <v>20</v>
      </c>
      <c r="AW1556">
        <v>23168</v>
      </c>
      <c r="AX1556">
        <v>0.64</v>
      </c>
      <c r="AY1556">
        <v>170123983.008288</v>
      </c>
      <c r="AZ1556">
        <v>170123.98300828799</v>
      </c>
      <c r="BA1556">
        <v>6869.9613558088204</v>
      </c>
      <c r="BB1556">
        <v>1.4556122636038717</v>
      </c>
      <c r="BC1556">
        <v>7406</v>
      </c>
      <c r="BD1556">
        <v>0</v>
      </c>
      <c r="BE1556">
        <v>7406</v>
      </c>
      <c r="BF1556">
        <v>0.22829839704069049</v>
      </c>
      <c r="BG1556">
        <v>424891</v>
      </c>
      <c r="BH1556">
        <v>12.858729534243258</v>
      </c>
      <c r="BI1556">
        <v>3157</v>
      </c>
      <c r="BJ1556">
        <v>28</v>
      </c>
      <c r="BK1556">
        <v>3</v>
      </c>
      <c r="BL1556">
        <v>1</v>
      </c>
      <c r="BM1556">
        <v>0</v>
      </c>
      <c r="BN1556">
        <v>0</v>
      </c>
      <c r="BO1556">
        <v>1</v>
      </c>
      <c r="BP1556">
        <v>0</v>
      </c>
      <c r="BQ1556">
        <v>3</v>
      </c>
      <c r="BR1556">
        <v>3</v>
      </c>
      <c r="BS1556">
        <v>0</v>
      </c>
      <c r="BT1556">
        <v>31485</v>
      </c>
      <c r="BU1556">
        <v>0.66</v>
      </c>
      <c r="BV1556">
        <v>0.66678079999999995</v>
      </c>
      <c r="BW1556">
        <v>122</v>
      </c>
      <c r="BX1556">
        <v>1.238685</v>
      </c>
      <c r="BY1556">
        <v>-0.1214022</v>
      </c>
      <c r="BZ1556">
        <v>26</v>
      </c>
      <c r="CA1556">
        <v>2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2</v>
      </c>
      <c r="CH1556">
        <v>2</v>
      </c>
      <c r="CI1556">
        <v>0</v>
      </c>
      <c r="CJ1556">
        <v>33253</v>
      </c>
      <c r="CK1556">
        <v>1.0224641385739632</v>
      </c>
      <c r="CL1556">
        <v>0.65717356260075233</v>
      </c>
      <c r="CM1556">
        <v>112</v>
      </c>
      <c r="CN1556">
        <v>-0.76313954961540287</v>
      </c>
      <c r="CO1556">
        <v>3021</v>
      </c>
      <c r="CP1556">
        <v>0.42863586399999998</v>
      </c>
      <c r="CQ1556">
        <v>0.27450421699999999</v>
      </c>
      <c r="CR1556">
        <v>28993</v>
      </c>
      <c r="CS1556">
        <v>0.82299999999999995</v>
      </c>
      <c r="CT1556">
        <v>28028</v>
      </c>
      <c r="CU1556">
        <v>0.78974852273999996</v>
      </c>
      <c r="CV1556">
        <v>10</v>
      </c>
      <c r="CW1556">
        <v>7</v>
      </c>
      <c r="CX1556">
        <v>3</v>
      </c>
      <c r="CY1556">
        <v>448</v>
      </c>
      <c r="CZ1556">
        <v>967</v>
      </c>
      <c r="DA1556" s="2">
        <v>11570</v>
      </c>
      <c r="DB1556" s="2">
        <v>3220</v>
      </c>
      <c r="DC1556" s="2">
        <v>148.49</v>
      </c>
      <c r="DD1556" s="2">
        <v>1916</v>
      </c>
      <c r="DE1556">
        <v>324</v>
      </c>
      <c r="DF1556">
        <v>28</v>
      </c>
      <c r="DG1556">
        <v>36.36</v>
      </c>
      <c r="DH1556">
        <v>3.03</v>
      </c>
      <c r="DI1556" s="2">
        <v>15.15</v>
      </c>
      <c r="DJ1556">
        <v>0.14000000000000001</v>
      </c>
      <c r="DK1556">
        <v>0.95657028678890454</v>
      </c>
      <c r="DL1556">
        <v>3.2206119162640902E-3</v>
      </c>
      <c r="DN1556">
        <v>64.8</v>
      </c>
      <c r="DO1556">
        <v>0.22699999999999998</v>
      </c>
      <c r="DP1556">
        <v>482.23</v>
      </c>
      <c r="DQ1556" s="2">
        <v>0</v>
      </c>
      <c r="DR1556" s="2">
        <v>382.01400722999995</v>
      </c>
      <c r="DS1556">
        <v>1.3635292685536165E-3</v>
      </c>
      <c r="DT1556">
        <v>3.9254088277058301</v>
      </c>
      <c r="DU1556">
        <v>1099767.6597865627</v>
      </c>
      <c r="DV1556">
        <v>0</v>
      </c>
    </row>
    <row r="1557" spans="1:126" x14ac:dyDescent="0.15">
      <c r="A1557" t="s">
        <v>2512</v>
      </c>
      <c r="B1557" t="s">
        <v>232</v>
      </c>
      <c r="C1557">
        <v>29</v>
      </c>
      <c r="D1557">
        <v>221</v>
      </c>
      <c r="E1557" t="s">
        <v>2662</v>
      </c>
      <c r="F1557">
        <v>29221</v>
      </c>
      <c r="G1557" t="s">
        <v>6541</v>
      </c>
      <c r="H1557">
        <v>95.1</v>
      </c>
      <c r="I1557">
        <v>2.2000000000000002</v>
      </c>
      <c r="J1557">
        <v>0.4</v>
      </c>
      <c r="K1557">
        <v>0.2</v>
      </c>
      <c r="L1557">
        <v>1.1000000000000001</v>
      </c>
      <c r="M1557">
        <v>1</v>
      </c>
      <c r="N1557">
        <f t="shared" si="98"/>
        <v>9051.2599999999984</v>
      </c>
      <c r="O1557">
        <f t="shared" si="96"/>
        <v>948.7400000000016</v>
      </c>
      <c r="P1557">
        <f t="shared" si="97"/>
        <v>1.1384880000000024</v>
      </c>
      <c r="Q1557" s="4">
        <v>29221</v>
      </c>
      <c r="R1557" s="5">
        <v>37.942610999999999</v>
      </c>
      <c r="S1557" s="5">
        <v>-90.897018000000003</v>
      </c>
      <c r="T1557">
        <v>6</v>
      </c>
      <c r="U1557">
        <v>0.10699485582775196</v>
      </c>
      <c r="V1557">
        <v>25120</v>
      </c>
      <c r="W1557">
        <v>25113</v>
      </c>
      <c r="X1557">
        <v>25048</v>
      </c>
      <c r="Y1557">
        <v>24784</v>
      </c>
      <c r="Z1557">
        <v>13541</v>
      </c>
      <c r="AA1557">
        <v>29207</v>
      </c>
      <c r="AB1557">
        <v>8262.6370000000006</v>
      </c>
      <c r="AC1557">
        <v>35305</v>
      </c>
      <c r="AD1557">
        <v>0</v>
      </c>
      <c r="AE1557">
        <v>0</v>
      </c>
      <c r="AF1557">
        <v>34</v>
      </c>
      <c r="AG1557">
        <v>531</v>
      </c>
      <c r="AH1557">
        <v>6.4030131826741998E-2</v>
      </c>
      <c r="AI1557" s="3">
        <v>123960</v>
      </c>
      <c r="AJ1557" s="3">
        <v>486316.53076047002</v>
      </c>
      <c r="AK1557">
        <v>131</v>
      </c>
      <c r="AL1557">
        <v>488000</v>
      </c>
      <c r="AM1557">
        <v>447697</v>
      </c>
      <c r="AN1557">
        <v>23548</v>
      </c>
      <c r="AO1557">
        <v>471245</v>
      </c>
      <c r="AP1557">
        <v>0</v>
      </c>
      <c r="AQ1557">
        <v>0</v>
      </c>
      <c r="AR1557">
        <v>0</v>
      </c>
      <c r="AS1557">
        <v>0</v>
      </c>
      <c r="AT1557">
        <v>3</v>
      </c>
      <c r="AU1557">
        <v>20</v>
      </c>
      <c r="AV1557">
        <f t="shared" si="99"/>
        <v>23</v>
      </c>
      <c r="AW1557">
        <v>3291</v>
      </c>
      <c r="AX1557">
        <v>0.13</v>
      </c>
      <c r="AY1557">
        <v>921478570.08848</v>
      </c>
      <c r="AZ1557">
        <v>921478.57008848002</v>
      </c>
      <c r="BA1557">
        <v>39276.718293067097</v>
      </c>
      <c r="BB1557">
        <v>0.25460375598042628</v>
      </c>
      <c r="BC1557">
        <v>5922</v>
      </c>
      <c r="BD1557">
        <v>6867</v>
      </c>
      <c r="BE1557">
        <v>-945</v>
      </c>
      <c r="BF1557">
        <v>-3.7619426751592355E-2</v>
      </c>
      <c r="BG1557">
        <v>256317</v>
      </c>
      <c r="BH1557">
        <v>10.233032577451294</v>
      </c>
      <c r="BI1557">
        <v>3673</v>
      </c>
      <c r="BJ1557">
        <v>19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1</v>
      </c>
      <c r="BS1557">
        <v>0</v>
      </c>
      <c r="BT1557">
        <v>24400</v>
      </c>
      <c r="BU1557">
        <v>0.56999999999999995</v>
      </c>
      <c r="BV1557">
        <v>0.51624329999999996</v>
      </c>
      <c r="BW1557">
        <v>77</v>
      </c>
      <c r="BX1557">
        <v>0.90163930000000003</v>
      </c>
      <c r="BY1557">
        <v>-1.2055100000000001</v>
      </c>
      <c r="BZ1557">
        <v>18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2</v>
      </c>
      <c r="CH1557">
        <v>1</v>
      </c>
      <c r="CI1557">
        <v>0</v>
      </c>
      <c r="CJ1557">
        <v>25076</v>
      </c>
      <c r="CK1557">
        <v>0.91721167650342961</v>
      </c>
      <c r="CL1557">
        <v>0.58168316831683164</v>
      </c>
      <c r="CM1557">
        <v>74</v>
      </c>
      <c r="CN1557">
        <v>-1.2090108975851428</v>
      </c>
      <c r="CO1557">
        <v>1020</v>
      </c>
      <c r="CP1557">
        <v>-1.2486939848</v>
      </c>
      <c r="CQ1557">
        <v>-0.78658619839999999</v>
      </c>
      <c r="CR1557">
        <v>20328</v>
      </c>
      <c r="CS1557">
        <v>0.83200000000000007</v>
      </c>
      <c r="CT1557">
        <v>20724</v>
      </c>
      <c r="CU1557">
        <v>0.78966455122000001</v>
      </c>
      <c r="CV1557">
        <v>13</v>
      </c>
      <c r="CW1557">
        <v>9</v>
      </c>
      <c r="CX1557">
        <v>9</v>
      </c>
      <c r="CY1557">
        <v>189</v>
      </c>
      <c r="CZ1557">
        <v>835</v>
      </c>
      <c r="DA1557" s="2">
        <v>7409</v>
      </c>
      <c r="DB1557" s="2">
        <v>1120</v>
      </c>
      <c r="DC1557" s="2">
        <v>59.59</v>
      </c>
      <c r="DD1557" s="2">
        <v>1302</v>
      </c>
      <c r="DE1557">
        <v>271</v>
      </c>
      <c r="DF1557">
        <v>9</v>
      </c>
      <c r="DG1557">
        <v>11.92</v>
      </c>
      <c r="DH1557">
        <v>7.95</v>
      </c>
      <c r="DI1557" s="2">
        <v>11.92</v>
      </c>
      <c r="DJ1557">
        <v>0.86</v>
      </c>
      <c r="DK1557">
        <v>0.98852049048080026</v>
      </c>
      <c r="DL1557">
        <v>0</v>
      </c>
      <c r="DM1557">
        <v>0</v>
      </c>
      <c r="DN1557">
        <v>24.5</v>
      </c>
      <c r="DO1557">
        <v>4.9000000000000002E-2</v>
      </c>
      <c r="DP1557">
        <v>302.30999999999995</v>
      </c>
      <c r="DQ1557" s="2">
        <v>83101</v>
      </c>
      <c r="DR1557" s="2">
        <v>0.24681511</v>
      </c>
      <c r="DS1557">
        <v>5.0576866145491802E-7</v>
      </c>
      <c r="DT1557">
        <v>2.3746097774576702</v>
      </c>
      <c r="DU1557">
        <v>1158809.571399343</v>
      </c>
      <c r="DV1557">
        <v>0</v>
      </c>
    </row>
    <row r="1558" spans="1:126" x14ac:dyDescent="0.15">
      <c r="A1558" t="s">
        <v>2512</v>
      </c>
      <c r="B1558" t="s">
        <v>1020</v>
      </c>
      <c r="C1558">
        <v>29</v>
      </c>
      <c r="D1558">
        <v>223</v>
      </c>
      <c r="E1558" t="s">
        <v>2663</v>
      </c>
      <c r="F1558">
        <v>29223</v>
      </c>
      <c r="G1558" t="s">
        <v>6542</v>
      </c>
      <c r="H1558">
        <v>96.5</v>
      </c>
      <c r="I1558">
        <v>0.2</v>
      </c>
      <c r="J1558">
        <v>0.4</v>
      </c>
      <c r="K1558">
        <v>0.2</v>
      </c>
      <c r="L1558">
        <v>1.5</v>
      </c>
      <c r="M1558">
        <v>1</v>
      </c>
      <c r="N1558">
        <f t="shared" si="98"/>
        <v>9315.7400000000016</v>
      </c>
      <c r="O1558">
        <f t="shared" si="96"/>
        <v>684.2599999999984</v>
      </c>
      <c r="P1558">
        <f t="shared" si="97"/>
        <v>0.8211119999999984</v>
      </c>
      <c r="Q1558" s="4">
        <v>29223</v>
      </c>
      <c r="R1558" s="5">
        <v>37.111105999999999</v>
      </c>
      <c r="S1558" s="5">
        <v>-90.453800999999999</v>
      </c>
      <c r="T1558">
        <v>9</v>
      </c>
      <c r="U1558">
        <v>0.11078127936769412</v>
      </c>
      <c r="V1558">
        <v>13444</v>
      </c>
      <c r="W1558">
        <v>13430</v>
      </c>
      <c r="X1558">
        <v>13397</v>
      </c>
      <c r="Y1558">
        <v>13416</v>
      </c>
      <c r="Z1558">
        <v>6713</v>
      </c>
      <c r="AA1558">
        <v>29209</v>
      </c>
      <c r="AB1558">
        <v>4113.4380000000001</v>
      </c>
      <c r="AC1558">
        <v>33750</v>
      </c>
      <c r="AD1558">
        <v>0</v>
      </c>
      <c r="AE1558">
        <v>0</v>
      </c>
      <c r="AF1558">
        <v>14</v>
      </c>
      <c r="AG1558">
        <v>411</v>
      </c>
      <c r="AH1558">
        <v>3.4063260340632603E-2</v>
      </c>
      <c r="AI1558" s="3">
        <v>116617</v>
      </c>
      <c r="AJ1558" s="3">
        <v>485872.13317479001</v>
      </c>
      <c r="AK1558">
        <v>150</v>
      </c>
      <c r="AL1558">
        <v>495443.20000000001</v>
      </c>
      <c r="AM1558">
        <v>1033995</v>
      </c>
      <c r="AN1558">
        <v>24396</v>
      </c>
      <c r="AO1558">
        <v>1058391</v>
      </c>
      <c r="AP1558">
        <v>3</v>
      </c>
      <c r="AQ1558">
        <v>0</v>
      </c>
      <c r="AR1558">
        <v>3</v>
      </c>
      <c r="AS1558">
        <v>0.22338049143708116</v>
      </c>
      <c r="AT1558">
        <v>5</v>
      </c>
      <c r="AU1558">
        <v>40</v>
      </c>
      <c r="AV1558">
        <f t="shared" si="99"/>
        <v>45</v>
      </c>
      <c r="AW1558">
        <v>2466</v>
      </c>
      <c r="AX1558">
        <v>0.18999999999999995</v>
      </c>
      <c r="AY1558">
        <v>511499861.31964302</v>
      </c>
      <c r="AZ1558">
        <v>511499.86131964304</v>
      </c>
      <c r="BA1558">
        <v>38526.557351363903</v>
      </c>
      <c r="BB1558">
        <v>0.25956121406850757</v>
      </c>
      <c r="BC1558">
        <v>516</v>
      </c>
      <c r="BD1558">
        <v>0</v>
      </c>
      <c r="BE1558">
        <v>516</v>
      </c>
      <c r="BF1558">
        <v>3.8381434096994939E-2</v>
      </c>
      <c r="BG1558">
        <v>141065</v>
      </c>
      <c r="BH1558">
        <v>10.529596178248863</v>
      </c>
      <c r="BI1558">
        <v>2229</v>
      </c>
      <c r="BJ1558">
        <v>12</v>
      </c>
      <c r="BK1558">
        <v>3</v>
      </c>
      <c r="BL1558">
        <v>1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1</v>
      </c>
      <c r="BS1558">
        <v>0</v>
      </c>
      <c r="BT1558">
        <v>12392</v>
      </c>
      <c r="BU1558">
        <v>0.49</v>
      </c>
      <c r="BV1558">
        <v>0.61148650000000004</v>
      </c>
      <c r="BW1558">
        <v>71</v>
      </c>
      <c r="BX1558">
        <v>1.45255</v>
      </c>
      <c r="BY1558">
        <v>0.1540484</v>
      </c>
      <c r="BZ1558">
        <v>14</v>
      </c>
      <c r="CA1558">
        <v>2</v>
      </c>
      <c r="CB1558">
        <v>1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1</v>
      </c>
      <c r="CI1558">
        <v>0</v>
      </c>
      <c r="CJ1558">
        <v>13415</v>
      </c>
      <c r="CK1558">
        <v>1.4163250093179276</v>
      </c>
      <c r="CL1558">
        <v>0.61406333870101981</v>
      </c>
      <c r="CM1558">
        <v>65</v>
      </c>
      <c r="CN1558">
        <v>-0.27204511722400937</v>
      </c>
      <c r="CO1558">
        <v>769</v>
      </c>
      <c r="CP1558">
        <v>-1.0587780711000001</v>
      </c>
      <c r="CQ1558">
        <v>-0.27317474159999999</v>
      </c>
      <c r="CR1558">
        <v>11145</v>
      </c>
      <c r="CS1558">
        <v>0.85099999999999998</v>
      </c>
      <c r="CT1558">
        <v>10957</v>
      </c>
      <c r="CU1558">
        <v>0.78639566654999993</v>
      </c>
      <c r="CV1558">
        <v>7</v>
      </c>
      <c r="CW1558">
        <v>1</v>
      </c>
      <c r="CX1558">
        <v>5</v>
      </c>
      <c r="CY1558">
        <v>185</v>
      </c>
      <c r="CZ1558">
        <v>621</v>
      </c>
      <c r="DA1558" s="2">
        <v>4489</v>
      </c>
      <c r="DB1558" s="2">
        <v>1005</v>
      </c>
      <c r="DC1558" s="2">
        <v>37.299999999999997</v>
      </c>
      <c r="DD1558" s="2">
        <v>389</v>
      </c>
      <c r="DE1558">
        <v>175</v>
      </c>
      <c r="DF1558">
        <v>20</v>
      </c>
      <c r="DG1558">
        <v>7.46</v>
      </c>
      <c r="DH1558">
        <v>7.46</v>
      </c>
      <c r="DI1558" s="2">
        <v>14.92</v>
      </c>
      <c r="DJ1558">
        <v>2.1800000000000002</v>
      </c>
      <c r="DK1558">
        <v>0.98001149060600079</v>
      </c>
      <c r="DL1558">
        <v>0</v>
      </c>
      <c r="DN1558">
        <v>28.1</v>
      </c>
      <c r="DO1558">
        <v>5.7000000000000002E-2</v>
      </c>
      <c r="DP1558">
        <v>463.45</v>
      </c>
      <c r="DQ1558" s="2">
        <v>89935</v>
      </c>
      <c r="DR1558" s="2">
        <v>0</v>
      </c>
      <c r="DS1558">
        <v>0</v>
      </c>
      <c r="DT1558">
        <v>2.86752395782952</v>
      </c>
      <c r="DU1558">
        <v>1420695.2457437224</v>
      </c>
      <c r="DV1558">
        <v>1</v>
      </c>
    </row>
    <row r="1559" spans="1:126" x14ac:dyDescent="0.15">
      <c r="A1559" t="s">
        <v>2512</v>
      </c>
      <c r="B1559" t="s">
        <v>1022</v>
      </c>
      <c r="C1559">
        <v>29</v>
      </c>
      <c r="D1559">
        <v>225</v>
      </c>
      <c r="E1559" t="s">
        <v>2664</v>
      </c>
      <c r="F1559">
        <v>29225</v>
      </c>
      <c r="G1559" t="s">
        <v>6543</v>
      </c>
      <c r="H1559">
        <v>95.2</v>
      </c>
      <c r="I1559">
        <v>0.9</v>
      </c>
      <c r="J1559">
        <v>0.6</v>
      </c>
      <c r="K1559">
        <v>0.2</v>
      </c>
      <c r="L1559">
        <v>1.4</v>
      </c>
      <c r="M1559">
        <v>1.7</v>
      </c>
      <c r="N1559">
        <f t="shared" si="98"/>
        <v>9069.1</v>
      </c>
      <c r="O1559">
        <f t="shared" si="96"/>
        <v>930.89999999999964</v>
      </c>
      <c r="P1559">
        <f t="shared" si="97"/>
        <v>1.1170800000000001</v>
      </c>
      <c r="Q1559" s="4">
        <v>29225</v>
      </c>
      <c r="R1559" s="5">
        <v>37.280804000000003</v>
      </c>
      <c r="S1559" s="5">
        <v>-92.876080000000002</v>
      </c>
      <c r="T1559">
        <v>2</v>
      </c>
      <c r="U1559">
        <v>3.6861006601737904E-2</v>
      </c>
      <c r="V1559">
        <v>36183</v>
      </c>
      <c r="W1559">
        <v>36461</v>
      </c>
      <c r="X1559">
        <v>36690</v>
      </c>
      <c r="Y1559">
        <v>37527</v>
      </c>
      <c r="Z1559">
        <v>18585</v>
      </c>
      <c r="AA1559">
        <v>29211</v>
      </c>
      <c r="AB1559">
        <v>12597.563000000002</v>
      </c>
      <c r="AC1559">
        <v>44451</v>
      </c>
      <c r="AD1559">
        <v>1</v>
      </c>
      <c r="AE1559">
        <v>2.7255382938130281E-5</v>
      </c>
      <c r="AF1559">
        <v>89</v>
      </c>
      <c r="AG1559">
        <v>1837</v>
      </c>
      <c r="AH1559">
        <v>4.8448557430593356E-2</v>
      </c>
      <c r="AI1559" s="3">
        <v>272073</v>
      </c>
      <c r="AJ1559" s="3">
        <v>379239.51126020501</v>
      </c>
      <c r="AK1559">
        <v>80</v>
      </c>
      <c r="AL1559">
        <v>379993.59999999998</v>
      </c>
      <c r="AM1559">
        <v>1381289</v>
      </c>
      <c r="AN1559">
        <v>83933</v>
      </c>
      <c r="AO1559">
        <v>1465222</v>
      </c>
      <c r="AP1559">
        <v>6</v>
      </c>
      <c r="AQ1559">
        <v>0</v>
      </c>
      <c r="AR1559">
        <v>6</v>
      </c>
      <c r="AS1559">
        <v>0.16455939222731139</v>
      </c>
      <c r="AT1559">
        <v>0</v>
      </c>
      <c r="AU1559">
        <v>3</v>
      </c>
      <c r="AV1559">
        <f t="shared" si="99"/>
        <v>3</v>
      </c>
      <c r="AW1559">
        <v>20226</v>
      </c>
      <c r="AX1559">
        <v>0.52</v>
      </c>
      <c r="AY1559">
        <v>359743124.46868098</v>
      </c>
      <c r="AZ1559">
        <v>359743.124468681</v>
      </c>
      <c r="BA1559">
        <v>11590.1602870928</v>
      </c>
      <c r="BB1559">
        <v>0.86280083728750012</v>
      </c>
      <c r="BC1559">
        <v>2448</v>
      </c>
      <c r="BD1559">
        <v>0</v>
      </c>
      <c r="BE1559">
        <v>2448</v>
      </c>
      <c r="BF1559">
        <v>6.7656081585274849E-2</v>
      </c>
      <c r="BG1559">
        <v>425251</v>
      </c>
      <c r="BH1559">
        <v>11.590378849822841</v>
      </c>
      <c r="BI1559">
        <v>3493</v>
      </c>
      <c r="BJ1559">
        <v>26</v>
      </c>
      <c r="BK1559">
        <v>2</v>
      </c>
      <c r="BL1559">
        <v>1</v>
      </c>
      <c r="BM1559">
        <v>0</v>
      </c>
      <c r="BN1559">
        <v>0</v>
      </c>
      <c r="BO1559">
        <v>0</v>
      </c>
      <c r="BP1559">
        <v>1</v>
      </c>
      <c r="BQ1559">
        <v>4</v>
      </c>
      <c r="BR1559">
        <v>1</v>
      </c>
      <c r="BS1559">
        <v>0</v>
      </c>
      <c r="BT1559">
        <v>36552</v>
      </c>
      <c r="BU1559">
        <v>0.77</v>
      </c>
      <c r="BV1559">
        <v>0.61153069999999998</v>
      </c>
      <c r="BW1559">
        <v>156</v>
      </c>
      <c r="BX1559">
        <v>0.95753999999999995</v>
      </c>
      <c r="BY1559">
        <v>-0.64607110000000001</v>
      </c>
      <c r="BZ1559">
        <v>27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4</v>
      </c>
      <c r="CH1559">
        <v>1</v>
      </c>
      <c r="CI1559">
        <v>0</v>
      </c>
      <c r="CJ1559">
        <v>36880</v>
      </c>
      <c r="CK1559">
        <v>0.92190889370932749</v>
      </c>
      <c r="CL1559">
        <v>0.67352016762702982</v>
      </c>
      <c r="CM1559">
        <v>154</v>
      </c>
      <c r="CN1559">
        <v>-0.68541237326568594</v>
      </c>
      <c r="CO1559">
        <v>3052</v>
      </c>
      <c r="CP1559">
        <v>0.264097254</v>
      </c>
      <c r="CQ1559">
        <v>0.14035588800000001</v>
      </c>
      <c r="CR1559">
        <v>32063</v>
      </c>
      <c r="CS1559">
        <v>0.86599999999999999</v>
      </c>
      <c r="CT1559">
        <v>29019</v>
      </c>
      <c r="CU1559">
        <v>0.83522231909</v>
      </c>
      <c r="CV1559">
        <v>21</v>
      </c>
      <c r="CW1559">
        <v>10</v>
      </c>
      <c r="CX1559">
        <v>11</v>
      </c>
      <c r="CY1559">
        <v>704</v>
      </c>
      <c r="CZ1559">
        <v>3036</v>
      </c>
      <c r="DA1559" s="2">
        <v>14070</v>
      </c>
      <c r="DB1559" s="2">
        <v>2200</v>
      </c>
      <c r="DC1559" s="2">
        <v>120.66</v>
      </c>
      <c r="DD1559" s="2">
        <v>1688</v>
      </c>
      <c r="DE1559">
        <v>1059</v>
      </c>
      <c r="DF1559">
        <v>114</v>
      </c>
      <c r="DG1559">
        <v>19.2</v>
      </c>
      <c r="DH1559">
        <v>8.23</v>
      </c>
      <c r="DI1559" s="2">
        <v>5.48</v>
      </c>
      <c r="DJ1559">
        <v>-0.45</v>
      </c>
      <c r="DK1559">
        <v>0.97781845313573934</v>
      </c>
      <c r="DL1559">
        <v>3.2661948829613499E-3</v>
      </c>
      <c r="DM1559">
        <v>135</v>
      </c>
      <c r="DN1559">
        <v>35.1</v>
      </c>
      <c r="DO1559">
        <v>9.4E-2</v>
      </c>
      <c r="DP1559">
        <v>38.57</v>
      </c>
      <c r="DQ1559" s="2">
        <v>0</v>
      </c>
      <c r="DR1559" s="2">
        <v>19.59360397</v>
      </c>
      <c r="DS1559">
        <v>5.1561959987220837E-5</v>
      </c>
      <c r="DT1559">
        <v>3.0896149717660699</v>
      </c>
      <c r="DU1559">
        <v>1174033.9157352871</v>
      </c>
      <c r="DV1559">
        <v>1</v>
      </c>
    </row>
    <row r="1560" spans="1:126" x14ac:dyDescent="0.15">
      <c r="A1560" t="s">
        <v>2512</v>
      </c>
      <c r="B1560" t="s">
        <v>1034</v>
      </c>
      <c r="C1560">
        <v>29</v>
      </c>
      <c r="D1560">
        <v>227</v>
      </c>
      <c r="E1560" t="s">
        <v>2665</v>
      </c>
      <c r="F1560">
        <v>29227</v>
      </c>
      <c r="G1560" t="s">
        <v>6544</v>
      </c>
      <c r="H1560">
        <v>97.4</v>
      </c>
      <c r="I1560">
        <v>0.5</v>
      </c>
      <c r="J1560">
        <v>0.2</v>
      </c>
      <c r="K1560">
        <v>0.3</v>
      </c>
      <c r="L1560">
        <v>0.5</v>
      </c>
      <c r="M1560">
        <v>1.1000000000000001</v>
      </c>
      <c r="N1560">
        <f t="shared" si="98"/>
        <v>9488.6</v>
      </c>
      <c r="O1560">
        <f t="shared" si="96"/>
        <v>511.39999999999964</v>
      </c>
      <c r="P1560">
        <f t="shared" si="97"/>
        <v>0.61367999999999978</v>
      </c>
      <c r="Q1560" s="4">
        <v>29227</v>
      </c>
      <c r="R1560" s="5">
        <v>40.480192000000002</v>
      </c>
      <c r="S1560" s="5">
        <v>-94.418747999999994</v>
      </c>
      <c r="T1560">
        <v>9</v>
      </c>
      <c r="U1560">
        <v>0.30296755391895563</v>
      </c>
      <c r="V1560">
        <v>2146</v>
      </c>
      <c r="W1560">
        <v>2102</v>
      </c>
      <c r="X1560">
        <v>2082</v>
      </c>
      <c r="Y1560">
        <v>2044</v>
      </c>
      <c r="Z1560">
        <v>982</v>
      </c>
      <c r="AA1560">
        <v>29213</v>
      </c>
      <c r="AB1560">
        <v>772.06499999999994</v>
      </c>
      <c r="AC1560">
        <v>45952</v>
      </c>
      <c r="AD1560">
        <v>1</v>
      </c>
      <c r="AE1560">
        <v>4.8030739673390969E-4</v>
      </c>
      <c r="AF1560">
        <v>8</v>
      </c>
      <c r="AG1560">
        <v>384</v>
      </c>
      <c r="AH1560">
        <v>2.0833333333333332E-2</v>
      </c>
      <c r="AI1560" s="3">
        <v>125048</v>
      </c>
      <c r="AJ1560" s="3">
        <v>170631.82528222</v>
      </c>
      <c r="AK1560">
        <v>169</v>
      </c>
      <c r="AL1560">
        <v>170732.79999999999</v>
      </c>
      <c r="AM1560">
        <v>395046</v>
      </c>
      <c r="AN1560">
        <v>32539</v>
      </c>
      <c r="AO1560">
        <v>427585</v>
      </c>
      <c r="AP1560">
        <v>0</v>
      </c>
      <c r="AQ1560">
        <v>0</v>
      </c>
      <c r="AR1560">
        <v>0</v>
      </c>
      <c r="AS1560">
        <v>0</v>
      </c>
      <c r="AT1560">
        <v>7</v>
      </c>
      <c r="AU1560">
        <v>24</v>
      </c>
      <c r="AV1560">
        <f t="shared" si="99"/>
        <v>31</v>
      </c>
      <c r="AW1560">
        <v>989</v>
      </c>
      <c r="AX1560">
        <v>0.63</v>
      </c>
      <c r="AY1560">
        <v>92325826.098644406</v>
      </c>
      <c r="AZ1560">
        <v>92325.826098644407</v>
      </c>
      <c r="BA1560">
        <v>38354.707684550602</v>
      </c>
      <c r="BB1560">
        <v>0.2607241875559394</v>
      </c>
      <c r="BC1560">
        <v>583</v>
      </c>
      <c r="BD1560">
        <v>0</v>
      </c>
      <c r="BE1560">
        <v>583</v>
      </c>
      <c r="BF1560">
        <v>0.27166821994408202</v>
      </c>
      <c r="BG1560">
        <v>38572</v>
      </c>
      <c r="BH1560">
        <v>18.526416906820366</v>
      </c>
      <c r="BI1560">
        <v>421</v>
      </c>
      <c r="BJ1560">
        <v>3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2014</v>
      </c>
      <c r="BU1560">
        <v>0.62</v>
      </c>
      <c r="BV1560">
        <v>0.70680310000000002</v>
      </c>
      <c r="BW1560">
        <v>38</v>
      </c>
      <c r="BX1560">
        <v>1.489573</v>
      </c>
      <c r="BY1560">
        <v>2.5114169999999998</v>
      </c>
      <c r="BZ1560">
        <v>3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2062</v>
      </c>
      <c r="CK1560">
        <v>1.9398642095053347</v>
      </c>
      <c r="CL1560">
        <v>0.66624284806102985</v>
      </c>
      <c r="CM1560">
        <v>24</v>
      </c>
      <c r="CN1560">
        <v>1.5418245345007491</v>
      </c>
      <c r="CO1560">
        <v>187</v>
      </c>
      <c r="CP1560">
        <v>0.13726875499999999</v>
      </c>
      <c r="CQ1560">
        <v>0.24526573800000001</v>
      </c>
      <c r="CR1560">
        <v>1777</v>
      </c>
      <c r="CS1560">
        <v>0.82900000000000007</v>
      </c>
      <c r="CT1560">
        <v>1685</v>
      </c>
      <c r="CU1560">
        <v>0.75002442122000001</v>
      </c>
      <c r="CW1560">
        <v>1</v>
      </c>
      <c r="CX1560">
        <v>1</v>
      </c>
      <c r="CY1560">
        <v>212</v>
      </c>
      <c r="CZ1560">
        <v>597</v>
      </c>
      <c r="DA1560" s="2">
        <v>1117</v>
      </c>
      <c r="DB1560" s="2">
        <v>205</v>
      </c>
      <c r="DC1560" s="2">
        <v>0</v>
      </c>
      <c r="DD1560" s="2">
        <v>54</v>
      </c>
      <c r="DE1560">
        <v>195</v>
      </c>
      <c r="DF1560">
        <v>14</v>
      </c>
      <c r="DG1560">
        <v>47.85</v>
      </c>
      <c r="DH1560">
        <v>47.85</v>
      </c>
      <c r="DJ1560">
        <v>-1.56</v>
      </c>
      <c r="DK1560">
        <v>0.9292831552683769</v>
      </c>
      <c r="DL1560">
        <v>0</v>
      </c>
      <c r="DN1560">
        <v>56.1</v>
      </c>
      <c r="DO1560">
        <v>0.33100000000000002</v>
      </c>
      <c r="DP1560">
        <v>25294.260000000002</v>
      </c>
      <c r="DQ1560" s="2">
        <v>0</v>
      </c>
      <c r="DR1560" s="2">
        <v>71.300065189999998</v>
      </c>
      <c r="DS1560">
        <v>4.176154215318322E-4</v>
      </c>
      <c r="DT1560">
        <v>4.5312809434477401</v>
      </c>
      <c r="DU1560">
        <v>773638.28306147433</v>
      </c>
      <c r="DV1560">
        <v>0</v>
      </c>
    </row>
    <row r="1561" spans="1:126" x14ac:dyDescent="0.15">
      <c r="A1561" t="s">
        <v>2512</v>
      </c>
      <c r="B1561" t="s">
        <v>1546</v>
      </c>
      <c r="C1561">
        <v>29</v>
      </c>
      <c r="D1561">
        <v>229</v>
      </c>
      <c r="E1561" t="s">
        <v>2666</v>
      </c>
      <c r="F1561">
        <v>29229</v>
      </c>
      <c r="G1561" t="s">
        <v>6545</v>
      </c>
      <c r="H1561">
        <v>96.3</v>
      </c>
      <c r="I1561">
        <v>0.5</v>
      </c>
      <c r="J1561">
        <v>0.5</v>
      </c>
      <c r="K1561">
        <v>0.3</v>
      </c>
      <c r="L1561">
        <v>1.2</v>
      </c>
      <c r="M1561">
        <v>1.3</v>
      </c>
      <c r="N1561">
        <f t="shared" si="98"/>
        <v>9277.41</v>
      </c>
      <c r="O1561">
        <f t="shared" si="96"/>
        <v>722.59000000000015</v>
      </c>
      <c r="P1561">
        <f t="shared" si="97"/>
        <v>0.86710800000000054</v>
      </c>
      <c r="Q1561" s="4">
        <v>29229</v>
      </c>
      <c r="R1561" s="5">
        <v>37.267636000000003</v>
      </c>
      <c r="S1561" s="5">
        <v>-92.480009999999993</v>
      </c>
      <c r="T1561">
        <v>6</v>
      </c>
      <c r="U1561">
        <v>0.1019881249257983</v>
      </c>
      <c r="V1561">
        <v>18732</v>
      </c>
      <c r="W1561">
        <v>18565</v>
      </c>
      <c r="X1561">
        <v>18449</v>
      </c>
      <c r="Y1561">
        <v>18228</v>
      </c>
      <c r="Z1561">
        <v>9082</v>
      </c>
      <c r="AA1561">
        <v>29215</v>
      </c>
      <c r="AB1561">
        <v>5692.0680000000011</v>
      </c>
      <c r="AC1561">
        <v>29778</v>
      </c>
      <c r="AD1561">
        <v>2</v>
      </c>
      <c r="AE1561">
        <v>1.0840695972681446E-4</v>
      </c>
      <c r="AF1561">
        <v>53</v>
      </c>
      <c r="AG1561">
        <v>1246</v>
      </c>
      <c r="AH1561">
        <v>4.2536115569823438E-2</v>
      </c>
      <c r="AI1561" s="3">
        <v>293996</v>
      </c>
      <c r="AJ1561" s="3">
        <v>436333.07876104</v>
      </c>
      <c r="AK1561">
        <v>128</v>
      </c>
      <c r="AL1561">
        <v>437273.59999999998</v>
      </c>
      <c r="AM1561">
        <v>902445</v>
      </c>
      <c r="AN1561">
        <v>60879</v>
      </c>
      <c r="AO1561">
        <v>963324</v>
      </c>
      <c r="AP1561">
        <v>6</v>
      </c>
      <c r="AQ1561">
        <v>0</v>
      </c>
      <c r="AR1561">
        <v>6</v>
      </c>
      <c r="AS1561">
        <v>0.3231887961217344</v>
      </c>
      <c r="AT1561">
        <v>77</v>
      </c>
      <c r="AU1561">
        <v>372</v>
      </c>
      <c r="AV1561">
        <f t="shared" si="99"/>
        <v>449</v>
      </c>
      <c r="AW1561">
        <v>3015</v>
      </c>
      <c r="AX1561">
        <v>0.16000000000000003</v>
      </c>
      <c r="AY1561">
        <v>833421071.51059794</v>
      </c>
      <c r="AZ1561">
        <v>833421.07151059795</v>
      </c>
      <c r="BA1561">
        <v>46644.794809569503</v>
      </c>
      <c r="BB1561">
        <v>0.21438619337539527</v>
      </c>
      <c r="BC1561">
        <v>778</v>
      </c>
      <c r="BD1561">
        <v>0</v>
      </c>
      <c r="BE1561">
        <v>778</v>
      </c>
      <c r="BF1561">
        <v>4.1533205210335253E-2</v>
      </c>
      <c r="BG1561">
        <v>351515</v>
      </c>
      <c r="BH1561">
        <v>19.053336224185593</v>
      </c>
      <c r="BI1561">
        <v>2741</v>
      </c>
      <c r="BJ1561">
        <v>17</v>
      </c>
      <c r="BK1561">
        <v>2</v>
      </c>
      <c r="BL1561">
        <v>2</v>
      </c>
      <c r="BM1561">
        <v>0</v>
      </c>
      <c r="BN1561">
        <v>0</v>
      </c>
      <c r="BO1561">
        <v>0</v>
      </c>
      <c r="BP1561">
        <v>1</v>
      </c>
      <c r="BQ1561">
        <v>2</v>
      </c>
      <c r="BR1561">
        <v>1</v>
      </c>
      <c r="BS1561">
        <v>0</v>
      </c>
      <c r="BT1561">
        <v>17908</v>
      </c>
      <c r="BU1561">
        <v>0.66</v>
      </c>
      <c r="BV1561">
        <v>0.6165098</v>
      </c>
      <c r="BW1561">
        <v>125</v>
      </c>
      <c r="BX1561">
        <v>1.3960239999999999</v>
      </c>
      <c r="BY1561">
        <v>0.20215610000000001</v>
      </c>
      <c r="BZ1561">
        <v>19</v>
      </c>
      <c r="CA1561">
        <v>2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2</v>
      </c>
      <c r="CH1561">
        <v>1</v>
      </c>
      <c r="CI1561">
        <v>0</v>
      </c>
      <c r="CJ1561">
        <v>18303</v>
      </c>
      <c r="CK1561">
        <v>1.4205321531989292</v>
      </c>
      <c r="CL1561">
        <v>0.60540334855403344</v>
      </c>
      <c r="CM1561">
        <v>98</v>
      </c>
      <c r="CN1561">
        <v>-0.27557817069445101</v>
      </c>
      <c r="CO1561">
        <v>1146</v>
      </c>
      <c r="CP1561">
        <v>-0.35375689319999998</v>
      </c>
      <c r="CQ1561">
        <v>-0.23348700250000001</v>
      </c>
      <c r="CR1561">
        <v>15088</v>
      </c>
      <c r="CS1561">
        <v>0.73199999999999998</v>
      </c>
      <c r="CT1561">
        <v>14892</v>
      </c>
      <c r="CU1561">
        <v>0.80676280268</v>
      </c>
      <c r="CV1561">
        <v>26</v>
      </c>
      <c r="CW1561">
        <v>7</v>
      </c>
      <c r="CX1561">
        <v>4</v>
      </c>
      <c r="CY1561">
        <v>661</v>
      </c>
      <c r="CZ1561">
        <v>2005</v>
      </c>
      <c r="DA1561" s="2">
        <v>8135</v>
      </c>
      <c r="DB1561" s="2">
        <v>820</v>
      </c>
      <c r="DC1561" s="2">
        <v>102.85</v>
      </c>
      <c r="DD1561" s="2">
        <v>683</v>
      </c>
      <c r="DE1561">
        <v>702</v>
      </c>
      <c r="DF1561">
        <v>56</v>
      </c>
      <c r="DG1561">
        <v>21.65</v>
      </c>
      <c r="DH1561">
        <v>16.239999999999998</v>
      </c>
      <c r="DI1561" s="2">
        <v>21.65</v>
      </c>
      <c r="DJ1561">
        <v>0.87</v>
      </c>
      <c r="DK1561">
        <v>0.98339773330249391</v>
      </c>
      <c r="DL1561">
        <v>0</v>
      </c>
      <c r="DN1561">
        <v>42.7</v>
      </c>
      <c r="DO1561">
        <v>0.1</v>
      </c>
      <c r="DP1561">
        <v>19.059999999999999</v>
      </c>
      <c r="DQ1561" s="2">
        <v>7174</v>
      </c>
      <c r="DR1561" s="2">
        <v>0.88425430999999999</v>
      </c>
      <c r="DS1561">
        <v>2.0221991770827235E-6</v>
      </c>
      <c r="DT1561">
        <v>2.0792075299866699</v>
      </c>
      <c r="DU1561">
        <v>909182.56178437907</v>
      </c>
      <c r="DV1561">
        <v>1</v>
      </c>
    </row>
    <row r="1562" spans="1:126" x14ac:dyDescent="0.15">
      <c r="A1562" t="s">
        <v>2667</v>
      </c>
      <c r="B1562" t="s">
        <v>2668</v>
      </c>
      <c r="C1562">
        <v>30</v>
      </c>
      <c r="D1562">
        <v>1</v>
      </c>
      <c r="E1562" t="s">
        <v>2669</v>
      </c>
      <c r="F1562">
        <v>30001</v>
      </c>
      <c r="G1562" t="s">
        <v>6546</v>
      </c>
      <c r="H1562">
        <v>92.7</v>
      </c>
      <c r="I1562">
        <v>0.2</v>
      </c>
      <c r="J1562">
        <v>1.3</v>
      </c>
      <c r="K1562">
        <v>0.4</v>
      </c>
      <c r="L1562">
        <v>1.8</v>
      </c>
      <c r="M1562">
        <v>3.7</v>
      </c>
      <c r="N1562">
        <f t="shared" si="98"/>
        <v>8612.1100000000024</v>
      </c>
      <c r="O1562">
        <f t="shared" si="96"/>
        <v>1387.8899999999976</v>
      </c>
      <c r="P1562">
        <f t="shared" si="97"/>
        <v>1.6654679999999977</v>
      </c>
      <c r="Q1562" s="4">
        <v>30001</v>
      </c>
      <c r="R1562" s="5">
        <v>45.133862999999998</v>
      </c>
      <c r="S1562" s="5">
        <v>-112.892869</v>
      </c>
      <c r="T1562">
        <v>7</v>
      </c>
      <c r="U1562">
        <v>0.21850960734588684</v>
      </c>
      <c r="V1562">
        <v>9228</v>
      </c>
      <c r="W1562">
        <v>9294</v>
      </c>
      <c r="X1562">
        <v>9291</v>
      </c>
      <c r="Y1562">
        <v>9288</v>
      </c>
      <c r="Z1562">
        <v>4423</v>
      </c>
      <c r="AA1562">
        <v>29217</v>
      </c>
      <c r="AB1562">
        <v>3571.7079999999996</v>
      </c>
      <c r="AC1562">
        <v>41512</v>
      </c>
      <c r="AD1562">
        <v>1</v>
      </c>
      <c r="AE1562">
        <v>1.0763104079216446E-4</v>
      </c>
      <c r="AF1562">
        <v>30</v>
      </c>
      <c r="AG1562">
        <v>430</v>
      </c>
      <c r="AH1562">
        <v>6.9767441860465115E-2</v>
      </c>
      <c r="AI1562" s="3">
        <v>1380888</v>
      </c>
      <c r="AJ1562" s="3">
        <v>3547308.7170536253</v>
      </c>
      <c r="AK1562">
        <v>201</v>
      </c>
      <c r="AL1562">
        <v>3566304</v>
      </c>
      <c r="AM1562">
        <v>545674</v>
      </c>
      <c r="AN1562">
        <v>65187</v>
      </c>
      <c r="AO1562">
        <v>610861</v>
      </c>
      <c r="AP1562">
        <v>4</v>
      </c>
      <c r="AQ1562">
        <v>1</v>
      </c>
      <c r="AR1562">
        <v>5</v>
      </c>
      <c r="AS1562">
        <v>0.53798149343662571</v>
      </c>
      <c r="AT1562">
        <v>5</v>
      </c>
      <c r="AU1562">
        <v>6</v>
      </c>
      <c r="AV1562">
        <f t="shared" si="99"/>
        <v>11</v>
      </c>
      <c r="AW1562">
        <v>6102</v>
      </c>
      <c r="AX1562">
        <v>0.7</v>
      </c>
      <c r="AY1562">
        <v>67175573.127701193</v>
      </c>
      <c r="AZ1562">
        <v>67175.573127701195</v>
      </c>
      <c r="BA1562">
        <v>7313.69729091108</v>
      </c>
      <c r="BB1562">
        <v>1.3672974970439722</v>
      </c>
      <c r="BC1562">
        <v>4376</v>
      </c>
      <c r="BD1562">
        <v>1409</v>
      </c>
      <c r="BE1562">
        <v>2967</v>
      </c>
      <c r="BF1562">
        <v>0.32152145643693109</v>
      </c>
      <c r="BG1562">
        <v>224340</v>
      </c>
      <c r="BH1562">
        <v>24.145947691314174</v>
      </c>
      <c r="BI1562">
        <v>1420</v>
      </c>
      <c r="BJ1562">
        <v>8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1</v>
      </c>
      <c r="BR1562">
        <v>2</v>
      </c>
      <c r="BS1562">
        <v>0</v>
      </c>
      <c r="BT1562">
        <v>8976</v>
      </c>
      <c r="BU1562">
        <v>0.56999999999999995</v>
      </c>
      <c r="BV1562">
        <v>0.67694710000000002</v>
      </c>
      <c r="BW1562">
        <v>132</v>
      </c>
      <c r="BX1562">
        <v>1.6711229999999999</v>
      </c>
      <c r="BY1562">
        <v>1.9264650000000001</v>
      </c>
      <c r="BZ1562">
        <v>7</v>
      </c>
      <c r="CA1562">
        <v>5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2</v>
      </c>
      <c r="CH1562">
        <v>2</v>
      </c>
      <c r="CI1562">
        <v>0</v>
      </c>
      <c r="CJ1562">
        <v>9310</v>
      </c>
      <c r="CK1562">
        <v>1.7185821697099892</v>
      </c>
      <c r="CL1562">
        <v>0.71831616659202868</v>
      </c>
      <c r="CM1562">
        <v>127</v>
      </c>
      <c r="CN1562">
        <v>1.9212744772261854</v>
      </c>
      <c r="CO1562">
        <v>1415</v>
      </c>
      <c r="CP1562">
        <v>0.35842068100000002</v>
      </c>
      <c r="CQ1562">
        <v>0.452414488</v>
      </c>
      <c r="CR1562">
        <v>8080</v>
      </c>
      <c r="CS1562">
        <v>0.86900000000000011</v>
      </c>
      <c r="CT1562">
        <v>6746</v>
      </c>
      <c r="CU1562">
        <v>0.78313689936999997</v>
      </c>
      <c r="CV1562">
        <v>16</v>
      </c>
      <c r="CW1562">
        <v>5</v>
      </c>
      <c r="CX1562">
        <v>12</v>
      </c>
      <c r="CY1562">
        <v>909</v>
      </c>
      <c r="CZ1562">
        <v>770</v>
      </c>
      <c r="DA1562" s="2">
        <v>6052</v>
      </c>
      <c r="DB1562" s="2">
        <v>1235</v>
      </c>
      <c r="DC1562" s="2">
        <v>139.16999999999999</v>
      </c>
      <c r="DD1562" s="2">
        <v>437</v>
      </c>
      <c r="DE1562">
        <v>253</v>
      </c>
      <c r="DF1562">
        <v>27</v>
      </c>
      <c r="DG1562">
        <v>85.64</v>
      </c>
      <c r="DH1562">
        <v>10.71</v>
      </c>
      <c r="DI1562" s="2">
        <v>42.82</v>
      </c>
      <c r="DJ1562">
        <v>3.5</v>
      </c>
      <c r="DK1562">
        <v>0.98096587123647971</v>
      </c>
      <c r="DL1562">
        <v>0</v>
      </c>
      <c r="DM1562">
        <v>0</v>
      </c>
      <c r="DN1562">
        <v>0.9</v>
      </c>
      <c r="DO1562">
        <v>0</v>
      </c>
      <c r="DP1562">
        <v>127.2</v>
      </c>
      <c r="DQ1562" s="2">
        <v>1371608</v>
      </c>
      <c r="DR1562" s="2">
        <v>125562.15035704999</v>
      </c>
      <c r="DS1562">
        <v>3.4497167622553289E-2</v>
      </c>
      <c r="DV1562">
        <v>0</v>
      </c>
    </row>
    <row r="1563" spans="1:126" x14ac:dyDescent="0.15">
      <c r="A1563" t="s">
        <v>2667</v>
      </c>
      <c r="B1563" t="s">
        <v>2670</v>
      </c>
      <c r="C1563">
        <v>30</v>
      </c>
      <c r="D1563">
        <v>3</v>
      </c>
      <c r="E1563" t="s">
        <v>2671</v>
      </c>
      <c r="F1563">
        <v>30003</v>
      </c>
      <c r="G1563" t="s">
        <v>6547</v>
      </c>
      <c r="H1563">
        <v>30.4</v>
      </c>
      <c r="I1563">
        <v>0.2</v>
      </c>
      <c r="J1563">
        <v>62.6</v>
      </c>
      <c r="K1563">
        <v>0.5</v>
      </c>
      <c r="L1563">
        <v>2.4</v>
      </c>
      <c r="M1563">
        <v>4</v>
      </c>
      <c r="N1563">
        <f t="shared" si="98"/>
        <v>4864.97</v>
      </c>
      <c r="O1563">
        <f t="shared" ref="O1563:O1626" si="100">10000-N1563</f>
        <v>5135.03</v>
      </c>
      <c r="P1563">
        <f t="shared" ref="P1563:P1626" si="101">O1563/833.333333333333</f>
        <v>6.1620360000000023</v>
      </c>
      <c r="Q1563" s="4">
        <v>30003</v>
      </c>
      <c r="R1563" s="5">
        <v>45.407868999999998</v>
      </c>
      <c r="S1563" s="5">
        <v>-107.518163</v>
      </c>
      <c r="T1563">
        <v>6</v>
      </c>
      <c r="U1563">
        <v>0.12787883353268314</v>
      </c>
      <c r="V1563">
        <v>12872</v>
      </c>
      <c r="W1563">
        <v>13079</v>
      </c>
      <c r="X1563">
        <v>13141</v>
      </c>
      <c r="Y1563">
        <v>13277</v>
      </c>
      <c r="Z1563">
        <v>6039</v>
      </c>
      <c r="AA1563">
        <v>29219</v>
      </c>
      <c r="AB1563">
        <v>4602.2870000000003</v>
      </c>
      <c r="AC1563">
        <v>41622</v>
      </c>
      <c r="AD1563">
        <v>1</v>
      </c>
      <c r="AE1563">
        <v>7.6097709458945286E-5</v>
      </c>
      <c r="AF1563">
        <v>7</v>
      </c>
      <c r="AG1563">
        <v>527</v>
      </c>
      <c r="AH1563">
        <v>1.3282732447817837E-2</v>
      </c>
      <c r="AI1563" s="3">
        <v>3148871</v>
      </c>
      <c r="AJ1563" s="3">
        <v>3198154.6939695152</v>
      </c>
      <c r="AK1563">
        <v>320</v>
      </c>
      <c r="AL1563">
        <v>3209420.8000000003</v>
      </c>
      <c r="AM1563">
        <v>1323465</v>
      </c>
      <c r="AN1563">
        <v>79816</v>
      </c>
      <c r="AO1563">
        <v>1403281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</v>
      </c>
      <c r="AV1563">
        <f t="shared" si="99"/>
        <v>2</v>
      </c>
      <c r="AW1563">
        <v>4021</v>
      </c>
      <c r="AX1563">
        <v>0.35</v>
      </c>
      <c r="AY1563">
        <v>151265970.06086701</v>
      </c>
      <c r="AZ1563">
        <v>151265.97006086702</v>
      </c>
      <c r="BA1563">
        <v>11995.661182216199</v>
      </c>
      <c r="BB1563">
        <v>0.83363474910621804</v>
      </c>
      <c r="BC1563">
        <v>10326</v>
      </c>
      <c r="BD1563">
        <v>0</v>
      </c>
      <c r="BE1563">
        <v>10326</v>
      </c>
      <c r="BF1563">
        <v>0.80220633934120567</v>
      </c>
      <c r="BG1563">
        <v>127614</v>
      </c>
      <c r="BH1563">
        <v>9.7111330948938441</v>
      </c>
      <c r="BI1563">
        <v>1501</v>
      </c>
      <c r="BJ1563">
        <v>7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1</v>
      </c>
      <c r="BS1563">
        <v>0</v>
      </c>
      <c r="BT1563">
        <v>13015</v>
      </c>
      <c r="BU1563">
        <v>0.54</v>
      </c>
      <c r="BV1563">
        <v>0.60342229999999997</v>
      </c>
      <c r="BW1563">
        <v>89</v>
      </c>
      <c r="BX1563">
        <v>0.69150979999999995</v>
      </c>
      <c r="BY1563">
        <v>-0.36533759999999998</v>
      </c>
      <c r="BZ1563">
        <v>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13313</v>
      </c>
      <c r="CK1563">
        <v>0.67603094719447165</v>
      </c>
      <c r="CL1563">
        <v>0.54966730038022815</v>
      </c>
      <c r="CM1563">
        <v>78</v>
      </c>
      <c r="CN1563">
        <v>-1.0443706058625606</v>
      </c>
      <c r="CO1563">
        <v>927</v>
      </c>
      <c r="CP1563">
        <v>-1.063292785</v>
      </c>
      <c r="CQ1563">
        <v>-1.473002452</v>
      </c>
      <c r="CR1563">
        <v>10802</v>
      </c>
      <c r="CS1563">
        <v>0.81299999999999994</v>
      </c>
      <c r="CT1563">
        <v>9358</v>
      </c>
      <c r="CU1563">
        <v>0.65280264426000001</v>
      </c>
      <c r="CV1563">
        <v>7</v>
      </c>
      <c r="CW1563">
        <v>7</v>
      </c>
      <c r="CX1563">
        <v>12</v>
      </c>
      <c r="CY1563">
        <v>552</v>
      </c>
      <c r="CZ1563">
        <v>854</v>
      </c>
      <c r="DA1563" s="2">
        <v>6283</v>
      </c>
      <c r="DB1563" s="2">
        <v>675</v>
      </c>
      <c r="DC1563" s="2">
        <v>107.35</v>
      </c>
      <c r="DD1563" s="2">
        <v>8765</v>
      </c>
      <c r="DE1563">
        <v>265</v>
      </c>
      <c r="DF1563">
        <v>303</v>
      </c>
      <c r="DG1563">
        <v>38.340000000000003</v>
      </c>
      <c r="DH1563">
        <v>7.67</v>
      </c>
      <c r="DI1563" s="2">
        <v>69.010000000000005</v>
      </c>
      <c r="DJ1563">
        <v>1.38</v>
      </c>
      <c r="DK1563">
        <v>0.92510903114163778</v>
      </c>
      <c r="DL1563">
        <v>3.7950664136622392E-3</v>
      </c>
      <c r="DM1563">
        <v>0</v>
      </c>
      <c r="DN1563">
        <v>36.9</v>
      </c>
      <c r="DO1563">
        <v>1.1000000000000001E-2</v>
      </c>
      <c r="DP1563">
        <v>8065.32</v>
      </c>
      <c r="DQ1563" s="2">
        <v>0</v>
      </c>
      <c r="DR1563" s="2">
        <v>1516.3132291699999</v>
      </c>
      <c r="DS1563">
        <v>2.1173928147066287E-4</v>
      </c>
      <c r="DV1563">
        <v>1</v>
      </c>
    </row>
    <row r="1564" spans="1:126" x14ac:dyDescent="0.15">
      <c r="A1564" t="s">
        <v>2667</v>
      </c>
      <c r="B1564" t="s">
        <v>1048</v>
      </c>
      <c r="C1564">
        <v>30</v>
      </c>
      <c r="D1564">
        <v>5</v>
      </c>
      <c r="E1564" t="s">
        <v>2672</v>
      </c>
      <c r="F1564">
        <v>30005</v>
      </c>
      <c r="G1564" t="s">
        <v>6548</v>
      </c>
      <c r="H1564">
        <v>47.9</v>
      </c>
      <c r="I1564">
        <v>0.1</v>
      </c>
      <c r="J1564">
        <v>48.3</v>
      </c>
      <c r="K1564">
        <v>0.1</v>
      </c>
      <c r="L1564">
        <v>1.8</v>
      </c>
      <c r="M1564">
        <v>1.8</v>
      </c>
      <c r="N1564">
        <f t="shared" si="98"/>
        <v>4633.7999999999993</v>
      </c>
      <c r="O1564">
        <f t="shared" si="100"/>
        <v>5366.2000000000007</v>
      </c>
      <c r="P1564">
        <f t="shared" si="101"/>
        <v>6.4394400000000029</v>
      </c>
      <c r="Q1564" s="4">
        <v>30005</v>
      </c>
      <c r="R1564" s="5">
        <v>48.428282000000003</v>
      </c>
      <c r="S1564" s="5">
        <v>-108.967648</v>
      </c>
      <c r="T1564">
        <v>9</v>
      </c>
      <c r="U1564">
        <v>7.3119242343302013E-2</v>
      </c>
      <c r="V1564">
        <v>6514</v>
      </c>
      <c r="W1564">
        <v>6576</v>
      </c>
      <c r="X1564">
        <v>6598</v>
      </c>
      <c r="Y1564">
        <v>6618</v>
      </c>
      <c r="Z1564">
        <v>3083</v>
      </c>
      <c r="AA1564">
        <v>29221</v>
      </c>
      <c r="AB1564">
        <v>2298.8990000000003</v>
      </c>
      <c r="AC1564">
        <v>36744</v>
      </c>
      <c r="AD1564">
        <v>0</v>
      </c>
      <c r="AE1564">
        <v>0</v>
      </c>
      <c r="AF1564">
        <v>9</v>
      </c>
      <c r="AG1564">
        <v>546</v>
      </c>
      <c r="AH1564">
        <v>1.6483516483516484E-2</v>
      </c>
      <c r="AI1564" s="3">
        <v>2204248</v>
      </c>
      <c r="AJ1564" s="3">
        <v>2705358.4189873701</v>
      </c>
      <c r="AK1564">
        <v>1108</v>
      </c>
      <c r="AL1564">
        <v>2712947.1999999997</v>
      </c>
      <c r="AM1564">
        <v>1696884</v>
      </c>
      <c r="AN1564">
        <v>110403</v>
      </c>
      <c r="AO1564">
        <v>1807287</v>
      </c>
      <c r="AP1564">
        <v>1</v>
      </c>
      <c r="AQ1564">
        <v>0</v>
      </c>
      <c r="AR1564">
        <v>1</v>
      </c>
      <c r="AS1564">
        <v>0.15206812652068127</v>
      </c>
      <c r="AT1564">
        <v>1</v>
      </c>
      <c r="AU1564">
        <v>3</v>
      </c>
      <c r="AV1564">
        <f t="shared" si="99"/>
        <v>4</v>
      </c>
      <c r="AW1564">
        <v>3429</v>
      </c>
      <c r="AX1564">
        <v>0.6</v>
      </c>
      <c r="AY1564">
        <v>1477002045.7393</v>
      </c>
      <c r="AZ1564">
        <v>1477002.0457393001</v>
      </c>
      <c r="BA1564">
        <v>210651.435415585</v>
      </c>
      <c r="BB1564">
        <v>4.7471786652065473E-2</v>
      </c>
      <c r="BC1564">
        <v>12353</v>
      </c>
      <c r="BD1564">
        <v>0</v>
      </c>
      <c r="BE1564">
        <v>12353</v>
      </c>
      <c r="BF1564">
        <v>1.8963770340804422</v>
      </c>
      <c r="BG1564">
        <v>108371</v>
      </c>
      <c r="BH1564">
        <v>16.424825704759019</v>
      </c>
      <c r="BI1564">
        <v>986</v>
      </c>
      <c r="BJ1564">
        <v>6</v>
      </c>
      <c r="BK1564">
        <v>2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6485</v>
      </c>
      <c r="BU1564">
        <v>0.59</v>
      </c>
      <c r="BV1564">
        <v>0.63087530000000003</v>
      </c>
      <c r="BW1564">
        <v>77</v>
      </c>
      <c r="BX1564">
        <v>1.387818</v>
      </c>
      <c r="BY1564">
        <v>1.0352159999999999</v>
      </c>
      <c r="BZ1564">
        <v>7</v>
      </c>
      <c r="CA1564">
        <v>3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6635</v>
      </c>
      <c r="CK1564">
        <v>1.6578749058025621</v>
      </c>
      <c r="CL1564">
        <v>0.70436067997043605</v>
      </c>
      <c r="CM1564">
        <v>70</v>
      </c>
      <c r="CN1564">
        <v>1.2676595851944747</v>
      </c>
      <c r="CO1564">
        <v>622</v>
      </c>
      <c r="CP1564">
        <v>-1.1773008947000001</v>
      </c>
      <c r="CQ1564">
        <v>-1.0295116915</v>
      </c>
      <c r="CR1564">
        <v>5467</v>
      </c>
      <c r="CS1564">
        <v>0.83099999999999996</v>
      </c>
      <c r="CT1564">
        <v>4586</v>
      </c>
      <c r="CU1564">
        <v>0.66064586753999999</v>
      </c>
      <c r="CV1564">
        <v>7</v>
      </c>
      <c r="CW1564">
        <v>4</v>
      </c>
      <c r="CX1564">
        <v>3</v>
      </c>
      <c r="CY1564">
        <v>480</v>
      </c>
      <c r="CZ1564">
        <v>921</v>
      </c>
      <c r="DA1564" s="2">
        <v>2660</v>
      </c>
      <c r="DB1564" s="2">
        <v>325</v>
      </c>
      <c r="DC1564" s="2">
        <v>151.41999999999999</v>
      </c>
      <c r="DD1564" s="2">
        <v>3438</v>
      </c>
      <c r="DE1564">
        <v>299</v>
      </c>
      <c r="DF1564">
        <v>211</v>
      </c>
      <c r="DG1564">
        <v>30.28</v>
      </c>
      <c r="DH1564">
        <v>30.28</v>
      </c>
      <c r="DI1564" s="2">
        <v>15.14</v>
      </c>
      <c r="DJ1564">
        <v>0.19</v>
      </c>
      <c r="DK1564">
        <v>0.85014390395273132</v>
      </c>
      <c r="DL1564">
        <v>2.564102564102564E-2</v>
      </c>
      <c r="DM1564">
        <v>0</v>
      </c>
      <c r="DN1564">
        <v>73.599999999999994</v>
      </c>
      <c r="DO1564">
        <v>2.7000000000000003E-2</v>
      </c>
      <c r="DP1564">
        <v>56493.369999999995</v>
      </c>
      <c r="DQ1564" s="2">
        <v>0</v>
      </c>
      <c r="DR1564" s="2">
        <v>18125.701613899997</v>
      </c>
      <c r="DS1564">
        <v>6.4004283333486921E-3</v>
      </c>
      <c r="DT1564">
        <v>2.8067097920481401</v>
      </c>
      <c r="DU1564">
        <v>7614455.4715495827</v>
      </c>
      <c r="DV1564">
        <v>0</v>
      </c>
    </row>
    <row r="1565" spans="1:126" x14ac:dyDescent="0.15">
      <c r="A1565" t="s">
        <v>2667</v>
      </c>
      <c r="B1565" t="s">
        <v>2673</v>
      </c>
      <c r="C1565">
        <v>30</v>
      </c>
      <c r="D1565">
        <v>7</v>
      </c>
      <c r="E1565" t="s">
        <v>2674</v>
      </c>
      <c r="F1565">
        <v>30007</v>
      </c>
      <c r="G1565" t="s">
        <v>6549</v>
      </c>
      <c r="H1565">
        <v>94.6</v>
      </c>
      <c r="I1565">
        <v>0.3</v>
      </c>
      <c r="J1565">
        <v>1.2</v>
      </c>
      <c r="K1565">
        <v>0.2</v>
      </c>
      <c r="L1565">
        <v>1.5</v>
      </c>
      <c r="M1565">
        <v>2.2000000000000002</v>
      </c>
      <c r="N1565">
        <f t="shared" ref="N1565:N1628" si="102">H1565^2+I1565^2+J1565^2+K1565^2+L1565^2+M1565^2</f>
        <v>8957.82</v>
      </c>
      <c r="O1565">
        <f t="shared" si="100"/>
        <v>1042.1800000000003</v>
      </c>
      <c r="P1565">
        <f t="shared" si="101"/>
        <v>1.2506160000000008</v>
      </c>
      <c r="Q1565" s="4">
        <v>30007</v>
      </c>
      <c r="R1565" s="5">
        <v>46.329849000000003</v>
      </c>
      <c r="S1565" s="5">
        <v>-111.497873</v>
      </c>
      <c r="T1565">
        <v>9</v>
      </c>
      <c r="U1565">
        <v>0.10887714428532494</v>
      </c>
      <c r="V1565">
        <v>5575</v>
      </c>
      <c r="W1565">
        <v>5697</v>
      </c>
      <c r="X1565">
        <v>5692</v>
      </c>
      <c r="Y1565">
        <v>5715</v>
      </c>
      <c r="Z1565">
        <v>2991</v>
      </c>
      <c r="AA1565">
        <v>29223</v>
      </c>
      <c r="AB1565">
        <v>2261.645</v>
      </c>
      <c r="AC1565">
        <v>50115</v>
      </c>
      <c r="AD1565">
        <v>0</v>
      </c>
      <c r="AE1565">
        <v>0</v>
      </c>
      <c r="AF1565">
        <v>24</v>
      </c>
      <c r="AG1565">
        <v>287</v>
      </c>
      <c r="AH1565">
        <v>8.3623693379790948E-2</v>
      </c>
      <c r="AI1565" s="3">
        <v>476797</v>
      </c>
      <c r="AJ1565" s="3">
        <v>762891.377585885</v>
      </c>
      <c r="AK1565">
        <v>203</v>
      </c>
      <c r="AL1565">
        <v>792921.60000000009</v>
      </c>
      <c r="AM1565">
        <v>399668</v>
      </c>
      <c r="AN1565">
        <v>47675</v>
      </c>
      <c r="AO1565">
        <v>447343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6</v>
      </c>
      <c r="AV1565">
        <f t="shared" si="99"/>
        <v>6</v>
      </c>
      <c r="AW1565">
        <v>1965</v>
      </c>
      <c r="AX1565">
        <v>0.32999999999999996</v>
      </c>
      <c r="AY1565">
        <v>156139322.15513599</v>
      </c>
      <c r="AZ1565">
        <v>156139.32215513597</v>
      </c>
      <c r="BA1565">
        <v>35671.5541115737</v>
      </c>
      <c r="BB1565">
        <v>0.2803354170867336</v>
      </c>
      <c r="BC1565">
        <v>11215</v>
      </c>
      <c r="BD1565">
        <v>0</v>
      </c>
      <c r="BE1565">
        <v>11215</v>
      </c>
      <c r="BF1565">
        <v>2.0116591928251122</v>
      </c>
      <c r="BG1565">
        <v>68419</v>
      </c>
      <c r="BH1565">
        <v>12.02020379479972</v>
      </c>
      <c r="BI1565">
        <v>756</v>
      </c>
      <c r="BJ1565">
        <v>4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4793</v>
      </c>
      <c r="BU1565">
        <v>0.69</v>
      </c>
      <c r="BV1565">
        <v>0.30228890000000003</v>
      </c>
      <c r="BW1565">
        <v>41</v>
      </c>
      <c r="BX1565">
        <v>1.2518260000000001</v>
      </c>
      <c r="BY1565">
        <v>-1.3123880000000001</v>
      </c>
      <c r="BZ1565">
        <v>5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1</v>
      </c>
      <c r="CI1565">
        <v>0</v>
      </c>
      <c r="CJ1565">
        <v>5631</v>
      </c>
      <c r="CK1565">
        <v>1.2431184514295863</v>
      </c>
      <c r="CL1565">
        <v>0.75710334422931858</v>
      </c>
      <c r="CM1565">
        <v>41</v>
      </c>
      <c r="CN1565">
        <v>0.51299936390813194</v>
      </c>
      <c r="CO1565">
        <v>780.99999999999989</v>
      </c>
      <c r="CP1565">
        <v>0.35386367000000002</v>
      </c>
      <c r="CQ1565">
        <v>0.27256212099999999</v>
      </c>
      <c r="CR1565">
        <v>5009</v>
      </c>
      <c r="CS1565">
        <v>0.88099999999999989</v>
      </c>
      <c r="CT1565">
        <v>4315</v>
      </c>
      <c r="CU1565">
        <v>0.78443295835000004</v>
      </c>
      <c r="CV1565">
        <v>3</v>
      </c>
      <c r="CW1565">
        <v>1</v>
      </c>
      <c r="CX1565">
        <v>2</v>
      </c>
      <c r="CY1565">
        <v>248</v>
      </c>
      <c r="CZ1565">
        <v>505</v>
      </c>
      <c r="DA1565" s="2">
        <v>2475</v>
      </c>
      <c r="DB1565" s="2">
        <v>435</v>
      </c>
      <c r="DC1565" s="2">
        <v>140.55000000000001</v>
      </c>
      <c r="DD1565" s="2">
        <v>290</v>
      </c>
      <c r="DE1565">
        <v>172</v>
      </c>
      <c r="DF1565">
        <v>27</v>
      </c>
      <c r="DG1565">
        <v>17.57</v>
      </c>
      <c r="DH1565">
        <v>17.57</v>
      </c>
      <c r="DI1565" s="2">
        <v>35.14</v>
      </c>
      <c r="DJ1565">
        <v>3.93</v>
      </c>
      <c r="DK1565">
        <v>0.90188906389931145</v>
      </c>
      <c r="DL1565">
        <v>3.4843205574912892E-3</v>
      </c>
      <c r="DM1565">
        <v>0</v>
      </c>
      <c r="DN1565">
        <v>19.8</v>
      </c>
      <c r="DO1565">
        <v>2.4E-2</v>
      </c>
      <c r="DP1565">
        <v>7018.09</v>
      </c>
      <c r="DQ1565" s="2">
        <v>187493</v>
      </c>
      <c r="DR1565" s="2">
        <v>39520.065946509996</v>
      </c>
      <c r="DS1565">
        <v>4.3595333593805616E-2</v>
      </c>
      <c r="DT1565">
        <v>3.5945589143861199</v>
      </c>
      <c r="DU1565">
        <v>2850203.4056893056</v>
      </c>
      <c r="DV1565">
        <v>1</v>
      </c>
    </row>
    <row r="1566" spans="1:126" x14ac:dyDescent="0.15">
      <c r="A1566" t="s">
        <v>2667</v>
      </c>
      <c r="B1566" t="s">
        <v>2675</v>
      </c>
      <c r="C1566">
        <v>30</v>
      </c>
      <c r="D1566">
        <v>9</v>
      </c>
      <c r="E1566" t="s">
        <v>2676</v>
      </c>
      <c r="F1566">
        <v>30009</v>
      </c>
      <c r="G1566" t="s">
        <v>6550</v>
      </c>
      <c r="H1566">
        <v>95.9</v>
      </c>
      <c r="I1566">
        <v>0.3</v>
      </c>
      <c r="J1566">
        <v>0.8</v>
      </c>
      <c r="K1566">
        <v>0.2</v>
      </c>
      <c r="L1566">
        <v>0.9</v>
      </c>
      <c r="M1566">
        <v>1.9</v>
      </c>
      <c r="N1566">
        <f t="shared" si="102"/>
        <v>9202.0000000000018</v>
      </c>
      <c r="O1566">
        <f t="shared" si="100"/>
        <v>797.99999999999818</v>
      </c>
      <c r="P1566">
        <f t="shared" si="101"/>
        <v>0.95759999999999812</v>
      </c>
      <c r="Q1566" s="4">
        <v>30009</v>
      </c>
      <c r="R1566" s="5">
        <v>45.224468000000002</v>
      </c>
      <c r="S1566" s="5">
        <v>-109.028554</v>
      </c>
      <c r="T1566">
        <v>3</v>
      </c>
      <c r="U1566">
        <v>9.6886536519525321E-2</v>
      </c>
      <c r="V1566">
        <v>10057</v>
      </c>
      <c r="W1566">
        <v>10189</v>
      </c>
      <c r="X1566">
        <v>10268</v>
      </c>
      <c r="Y1566">
        <v>10389</v>
      </c>
      <c r="Z1566">
        <v>5534</v>
      </c>
      <c r="AA1566">
        <v>29225</v>
      </c>
      <c r="AB1566">
        <v>4340.3700000000008</v>
      </c>
      <c r="AC1566">
        <v>49767</v>
      </c>
      <c r="AD1566">
        <v>1</v>
      </c>
      <c r="AE1566">
        <v>9.7389949357226335E-5</v>
      </c>
      <c r="AF1566">
        <v>40</v>
      </c>
      <c r="AG1566">
        <v>726</v>
      </c>
      <c r="AH1566">
        <v>5.5096418732782371E-2</v>
      </c>
      <c r="AI1566" s="3">
        <v>791295</v>
      </c>
      <c r="AJ1566" s="3">
        <v>1310676.235863755</v>
      </c>
      <c r="AK1566">
        <v>244</v>
      </c>
      <c r="AL1566">
        <v>1319846.4000000001</v>
      </c>
      <c r="AM1566">
        <v>924241</v>
      </c>
      <c r="AN1566">
        <v>84199</v>
      </c>
      <c r="AO1566">
        <v>1008440</v>
      </c>
      <c r="AP1566">
        <v>3</v>
      </c>
      <c r="AQ1566">
        <v>1</v>
      </c>
      <c r="AR1566">
        <v>4</v>
      </c>
      <c r="AS1566">
        <v>0.39258023358523897</v>
      </c>
      <c r="AT1566">
        <v>4</v>
      </c>
      <c r="AU1566">
        <v>7</v>
      </c>
      <c r="AV1566">
        <f t="shared" si="99"/>
        <v>11</v>
      </c>
      <c r="AW1566">
        <v>2230</v>
      </c>
      <c r="AX1566">
        <v>0.25</v>
      </c>
      <c r="AY1566">
        <v>345037920.70213002</v>
      </c>
      <c r="AZ1566">
        <v>345037.92070213001</v>
      </c>
      <c r="BA1566">
        <v>36065.458145516997</v>
      </c>
      <c r="BB1566">
        <v>0.27727361620229463</v>
      </c>
      <c r="BC1566">
        <v>17353</v>
      </c>
      <c r="BD1566">
        <v>0</v>
      </c>
      <c r="BE1566">
        <v>17353</v>
      </c>
      <c r="BF1566">
        <v>1.7254648503529879</v>
      </c>
      <c r="BG1566">
        <v>198409</v>
      </c>
      <c r="BH1566">
        <v>19.32304246201792</v>
      </c>
      <c r="BI1566">
        <v>1614</v>
      </c>
      <c r="BJ1566">
        <v>6</v>
      </c>
      <c r="BK1566">
        <v>2</v>
      </c>
      <c r="BL1566">
        <v>1</v>
      </c>
      <c r="BM1566">
        <v>0</v>
      </c>
      <c r="BN1566">
        <v>0</v>
      </c>
      <c r="BO1566">
        <v>0</v>
      </c>
      <c r="BP1566">
        <v>1</v>
      </c>
      <c r="BQ1566">
        <v>1</v>
      </c>
      <c r="BR1566">
        <v>0</v>
      </c>
      <c r="BS1566">
        <v>0</v>
      </c>
      <c r="BT1566">
        <v>9756</v>
      </c>
      <c r="BU1566">
        <v>0.56000000000000005</v>
      </c>
      <c r="BV1566">
        <v>0.74031159999999996</v>
      </c>
      <c r="BW1566">
        <v>108</v>
      </c>
      <c r="BX1566">
        <v>1.1275109999999999</v>
      </c>
      <c r="BY1566">
        <v>1.291066</v>
      </c>
      <c r="BZ1566">
        <v>6</v>
      </c>
      <c r="CA1566">
        <v>3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10413</v>
      </c>
      <c r="CK1566">
        <v>1.2484394506866416</v>
      </c>
      <c r="CL1566">
        <v>0.81479933110367897</v>
      </c>
      <c r="CM1566">
        <v>110</v>
      </c>
      <c r="CN1566">
        <v>1.3687049144491066</v>
      </c>
      <c r="CO1566">
        <v>1616</v>
      </c>
      <c r="CP1566">
        <v>0.40799248999999999</v>
      </c>
      <c r="CQ1566">
        <v>0.33269482099999997</v>
      </c>
      <c r="CR1566">
        <v>9268</v>
      </c>
      <c r="CS1566">
        <v>0.88800000000000001</v>
      </c>
      <c r="CT1566">
        <v>8046</v>
      </c>
      <c r="CU1566">
        <v>0.81103000811000003</v>
      </c>
      <c r="CV1566">
        <v>7</v>
      </c>
      <c r="CW1566">
        <v>4</v>
      </c>
      <c r="CX1566">
        <v>5</v>
      </c>
      <c r="CY1566">
        <v>426</v>
      </c>
      <c r="CZ1566">
        <v>1207</v>
      </c>
      <c r="DA1566" s="2">
        <v>5611</v>
      </c>
      <c r="DB1566" s="2">
        <v>925</v>
      </c>
      <c r="DC1566" s="2">
        <v>241.78</v>
      </c>
      <c r="DD1566" s="2">
        <v>370</v>
      </c>
      <c r="DE1566">
        <v>432</v>
      </c>
      <c r="DF1566">
        <v>45</v>
      </c>
      <c r="DG1566">
        <v>116.05</v>
      </c>
      <c r="DH1566">
        <v>29.01</v>
      </c>
      <c r="DI1566" s="2">
        <v>77.37</v>
      </c>
      <c r="DJ1566">
        <v>4.22</v>
      </c>
      <c r="DK1566">
        <v>0.96837968140832431</v>
      </c>
      <c r="DL1566">
        <v>2.7548209366391185E-3</v>
      </c>
      <c r="DM1566">
        <v>0</v>
      </c>
      <c r="DN1566">
        <v>52.9</v>
      </c>
      <c r="DO1566">
        <v>4.0999999999999995E-2</v>
      </c>
      <c r="DP1566">
        <v>3277.4599999999996</v>
      </c>
      <c r="DQ1566" s="2">
        <f>286090+39688</f>
        <v>325778</v>
      </c>
      <c r="DR1566" s="2">
        <v>30236.534742110005</v>
      </c>
      <c r="DS1566">
        <v>2.2918142070630976E-2</v>
      </c>
      <c r="DV1566">
        <v>1</v>
      </c>
    </row>
    <row r="1567" spans="1:126" x14ac:dyDescent="0.15">
      <c r="A1567" t="s">
        <v>2667</v>
      </c>
      <c r="B1567" t="s">
        <v>1757</v>
      </c>
      <c r="C1567">
        <v>30</v>
      </c>
      <c r="D1567">
        <v>11</v>
      </c>
      <c r="E1567" t="s">
        <v>2677</v>
      </c>
      <c r="F1567">
        <v>30011</v>
      </c>
      <c r="G1567" t="s">
        <v>6551</v>
      </c>
      <c r="H1567">
        <v>97.6</v>
      </c>
      <c r="I1567">
        <v>0.1</v>
      </c>
      <c r="J1567">
        <v>0.9</v>
      </c>
      <c r="K1567">
        <v>0.1</v>
      </c>
      <c r="L1567">
        <v>0.6</v>
      </c>
      <c r="M1567">
        <v>0.7</v>
      </c>
      <c r="N1567">
        <f t="shared" si="102"/>
        <v>9527.4399999999987</v>
      </c>
      <c r="O1567">
        <f t="shared" si="100"/>
        <v>472.56000000000131</v>
      </c>
      <c r="P1567">
        <f t="shared" si="101"/>
        <v>0.5670720000000018</v>
      </c>
      <c r="Q1567" s="4">
        <v>30011</v>
      </c>
      <c r="R1567" s="5">
        <v>45.516824999999997</v>
      </c>
      <c r="S1567" s="5">
        <v>-104.51532400000001</v>
      </c>
      <c r="T1567">
        <v>9</v>
      </c>
      <c r="U1567">
        <v>0.44478453807340024</v>
      </c>
      <c r="V1567">
        <v>1276</v>
      </c>
      <c r="W1567">
        <v>1205</v>
      </c>
      <c r="X1567">
        <v>1227</v>
      </c>
      <c r="Y1567">
        <v>1147</v>
      </c>
      <c r="Z1567">
        <v>618</v>
      </c>
      <c r="AA1567">
        <v>29227</v>
      </c>
      <c r="AB1567">
        <v>480.08200000000005</v>
      </c>
      <c r="AC1567">
        <v>45000</v>
      </c>
      <c r="AD1567">
        <v>0</v>
      </c>
      <c r="AE1567">
        <v>0</v>
      </c>
      <c r="AF1567">
        <v>7</v>
      </c>
      <c r="AG1567">
        <v>327</v>
      </c>
      <c r="AH1567">
        <v>2.1406727828746176E-2</v>
      </c>
      <c r="AI1567" s="3">
        <v>1778011</v>
      </c>
      <c r="AJ1567" s="3">
        <v>2137897.8779649702</v>
      </c>
      <c r="AK1567">
        <v>3300</v>
      </c>
      <c r="AL1567">
        <v>2142982.4</v>
      </c>
      <c r="AM1567">
        <v>1277015</v>
      </c>
      <c r="AN1567">
        <v>67192</v>
      </c>
      <c r="AO1567">
        <v>1344207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f t="shared" si="99"/>
        <v>1</v>
      </c>
      <c r="AW1567">
        <v>0</v>
      </c>
      <c r="AX1567">
        <v>0</v>
      </c>
      <c r="AY1567">
        <v>143307597.21097201</v>
      </c>
      <c r="AZ1567">
        <v>143307.59721097202</v>
      </c>
      <c r="BA1567">
        <v>105083.650518792</v>
      </c>
      <c r="BB1567">
        <v>9.5162282149797522E-2</v>
      </c>
      <c r="BC1567">
        <v>6175</v>
      </c>
      <c r="BD1567">
        <v>0</v>
      </c>
      <c r="BE1567">
        <v>6175</v>
      </c>
      <c r="BF1567">
        <v>4.8393416927899686</v>
      </c>
      <c r="BG1567">
        <v>30572</v>
      </c>
      <c r="BH1567">
        <v>24.916055419722902</v>
      </c>
      <c r="BI1567">
        <v>318</v>
      </c>
      <c r="BJ1567">
        <v>2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1202</v>
      </c>
      <c r="BU1567">
        <v>0.56999999999999995</v>
      </c>
      <c r="BV1567">
        <v>0.69489900000000004</v>
      </c>
      <c r="BW1567">
        <v>22</v>
      </c>
      <c r="BX1567">
        <v>1.6638930000000001</v>
      </c>
      <c r="BY1567">
        <v>2.5405899999999999</v>
      </c>
      <c r="BZ1567">
        <v>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1176</v>
      </c>
      <c r="CK1567">
        <v>1.7006802721088434</v>
      </c>
      <c r="CL1567">
        <v>0.79919678714859432</v>
      </c>
      <c r="CM1567">
        <v>17</v>
      </c>
      <c r="CN1567">
        <v>2.3798648176895156</v>
      </c>
      <c r="CO1567">
        <v>101</v>
      </c>
      <c r="CP1567">
        <v>0</v>
      </c>
      <c r="CQ1567">
        <v>0</v>
      </c>
      <c r="CR1567">
        <v>1050</v>
      </c>
      <c r="CS1567">
        <v>0.89300000000000002</v>
      </c>
      <c r="CT1567">
        <v>883</v>
      </c>
      <c r="CU1567">
        <v>0.74889867841000002</v>
      </c>
      <c r="CW1567">
        <v>0</v>
      </c>
      <c r="CX1567">
        <v>0</v>
      </c>
      <c r="CY1567">
        <v>396</v>
      </c>
      <c r="CZ1567">
        <v>581</v>
      </c>
      <c r="DA1567" s="2">
        <v>858</v>
      </c>
      <c r="DB1567" s="2">
        <v>95</v>
      </c>
      <c r="DC1567" s="2">
        <v>170.36</v>
      </c>
      <c r="DD1567" s="2">
        <v>17</v>
      </c>
      <c r="DE1567">
        <v>182</v>
      </c>
      <c r="DF1567">
        <v>21</v>
      </c>
      <c r="DH1567">
        <v>85.18</v>
      </c>
      <c r="DI1567" s="2">
        <v>85.18</v>
      </c>
      <c r="DJ1567">
        <v>-0.57999999999999996</v>
      </c>
      <c r="DK1567">
        <v>0.92188574761348496</v>
      </c>
      <c r="DL1567">
        <v>0</v>
      </c>
      <c r="DM1567">
        <v>0</v>
      </c>
      <c r="DN1567">
        <v>0</v>
      </c>
      <c r="DO1567">
        <v>0</v>
      </c>
      <c r="DP1567">
        <v>6684.1399999999994</v>
      </c>
      <c r="DQ1567" s="2">
        <v>89571</v>
      </c>
      <c r="DR1567" s="2">
        <v>17847.38526182</v>
      </c>
      <c r="DS1567">
        <v>1.0894323770594945E-2</v>
      </c>
      <c r="DV1567">
        <v>1</v>
      </c>
    </row>
    <row r="1568" spans="1:126" x14ac:dyDescent="0.15">
      <c r="A1568" t="s">
        <v>2667</v>
      </c>
      <c r="B1568" t="s">
        <v>2678</v>
      </c>
      <c r="C1568">
        <v>30</v>
      </c>
      <c r="D1568">
        <v>13</v>
      </c>
      <c r="E1568" t="s">
        <v>2679</v>
      </c>
      <c r="F1568">
        <v>30013</v>
      </c>
      <c r="G1568" t="s">
        <v>6552</v>
      </c>
      <c r="H1568">
        <v>87.4</v>
      </c>
      <c r="I1568">
        <v>1.2</v>
      </c>
      <c r="J1568">
        <v>4</v>
      </c>
      <c r="K1568">
        <v>0.8</v>
      </c>
      <c r="L1568">
        <v>3.2</v>
      </c>
      <c r="M1568">
        <v>3.3</v>
      </c>
      <c r="N1568">
        <f t="shared" si="102"/>
        <v>7677.9700000000012</v>
      </c>
      <c r="O1568">
        <f t="shared" si="100"/>
        <v>2322.0299999999988</v>
      </c>
      <c r="P1568">
        <f t="shared" si="101"/>
        <v>2.7864359999999997</v>
      </c>
      <c r="Q1568" s="4">
        <v>30013</v>
      </c>
      <c r="R1568" s="5">
        <v>47.316443</v>
      </c>
      <c r="S1568" s="5">
        <v>-111.350571</v>
      </c>
      <c r="T1568">
        <v>3</v>
      </c>
      <c r="U1568">
        <v>8.8008338995145832E-2</v>
      </c>
      <c r="V1568">
        <v>81248</v>
      </c>
      <c r="W1568">
        <v>81953</v>
      </c>
      <c r="X1568">
        <v>82090</v>
      </c>
      <c r="Y1568">
        <v>81829</v>
      </c>
      <c r="Z1568">
        <v>41714</v>
      </c>
      <c r="AA1568">
        <v>29229</v>
      </c>
      <c r="AB1568">
        <v>32619.847000000002</v>
      </c>
      <c r="AC1568">
        <v>45205</v>
      </c>
      <c r="AD1568">
        <v>2</v>
      </c>
      <c r="AE1568">
        <v>2.4363503471799245E-5</v>
      </c>
      <c r="AF1568">
        <v>51</v>
      </c>
      <c r="AG1568">
        <v>1105</v>
      </c>
      <c r="AH1568">
        <v>4.6153846153846156E-2</v>
      </c>
      <c r="AI1568" s="3">
        <v>1254745</v>
      </c>
      <c r="AJ1568" s="3">
        <v>1726859.1808902752</v>
      </c>
      <c r="AK1568">
        <v>135</v>
      </c>
      <c r="AL1568">
        <v>1735513.5999999999</v>
      </c>
      <c r="AM1568">
        <v>780883</v>
      </c>
      <c r="AN1568">
        <v>106875</v>
      </c>
      <c r="AO1568">
        <v>887758</v>
      </c>
      <c r="AP1568">
        <v>16</v>
      </c>
      <c r="AQ1568">
        <v>5</v>
      </c>
      <c r="AR1568">
        <v>21</v>
      </c>
      <c r="AS1568">
        <v>0.25624443278464487</v>
      </c>
      <c r="AT1568">
        <v>23</v>
      </c>
      <c r="AU1568">
        <v>52</v>
      </c>
      <c r="AV1568">
        <f t="shared" si="99"/>
        <v>75</v>
      </c>
      <c r="AW1568">
        <v>71207</v>
      </c>
      <c r="AX1568">
        <v>0.85</v>
      </c>
      <c r="AY1568">
        <v>481505301.38252002</v>
      </c>
      <c r="AZ1568">
        <v>481505.30138252</v>
      </c>
      <c r="BA1568">
        <v>5999.7893677514003</v>
      </c>
      <c r="BB1568">
        <v>1.666725177678662</v>
      </c>
      <c r="BC1568">
        <v>7570</v>
      </c>
      <c r="BD1568">
        <v>4915</v>
      </c>
      <c r="BE1568">
        <v>2655</v>
      </c>
      <c r="BF1568">
        <v>3.267772745175266E-2</v>
      </c>
      <c r="BG1568">
        <v>1392366</v>
      </c>
      <c r="BH1568">
        <v>16.961456937507613</v>
      </c>
      <c r="BI1568">
        <v>9017</v>
      </c>
      <c r="BJ1568">
        <v>62</v>
      </c>
      <c r="BK1568">
        <v>14</v>
      </c>
      <c r="BL1568">
        <v>8</v>
      </c>
      <c r="BM1568">
        <v>1</v>
      </c>
      <c r="BN1568">
        <v>3</v>
      </c>
      <c r="BO1568">
        <v>9</v>
      </c>
      <c r="BP1568">
        <v>4</v>
      </c>
      <c r="BQ1568">
        <v>8</v>
      </c>
      <c r="BR1568">
        <v>4</v>
      </c>
      <c r="BS1568">
        <v>0</v>
      </c>
      <c r="BT1568">
        <v>82178</v>
      </c>
      <c r="BU1568">
        <v>0.75</v>
      </c>
      <c r="BV1568">
        <v>0.57302900000000001</v>
      </c>
      <c r="BW1568">
        <v>641</v>
      </c>
      <c r="BX1568">
        <v>1.3750640000000001</v>
      </c>
      <c r="BY1568">
        <v>2.15196E-2</v>
      </c>
      <c r="BZ1568">
        <v>56</v>
      </c>
      <c r="CA1568">
        <v>23</v>
      </c>
      <c r="CB1568">
        <v>7</v>
      </c>
      <c r="CC1568">
        <v>1</v>
      </c>
      <c r="CD1568">
        <v>2</v>
      </c>
      <c r="CE1568">
        <v>11</v>
      </c>
      <c r="CF1568">
        <v>1</v>
      </c>
      <c r="CG1568">
        <v>10</v>
      </c>
      <c r="CH1568">
        <v>3</v>
      </c>
      <c r="CI1568">
        <v>2</v>
      </c>
      <c r="CJ1568">
        <v>82268</v>
      </c>
      <c r="CK1568">
        <v>1.410025769436476</v>
      </c>
      <c r="CL1568">
        <v>0.6475148881980598</v>
      </c>
      <c r="CM1568">
        <v>582</v>
      </c>
      <c r="CN1568">
        <v>0.15404113131125724</v>
      </c>
      <c r="CO1568">
        <v>11149</v>
      </c>
      <c r="CP1568">
        <v>9.5383041000000002E-2</v>
      </c>
      <c r="CQ1568">
        <v>0.245601035</v>
      </c>
      <c r="CR1568">
        <v>71198</v>
      </c>
      <c r="CS1568">
        <v>0.86499999999999999</v>
      </c>
      <c r="CT1568">
        <v>66136</v>
      </c>
      <c r="CU1568">
        <v>0.80857567746000003</v>
      </c>
      <c r="CV1568">
        <v>205</v>
      </c>
      <c r="CW1568">
        <v>70</v>
      </c>
      <c r="CX1568">
        <v>63</v>
      </c>
      <c r="CY1568">
        <v>549</v>
      </c>
      <c r="CZ1568">
        <v>1946</v>
      </c>
      <c r="DA1568" s="2">
        <v>50559</v>
      </c>
      <c r="DB1568" s="2">
        <v>7455</v>
      </c>
      <c r="DC1568" s="2">
        <v>202.71</v>
      </c>
      <c r="DD1568" s="2">
        <v>9276</v>
      </c>
      <c r="DE1568">
        <v>690</v>
      </c>
      <c r="DF1568">
        <v>170</v>
      </c>
      <c r="DG1568">
        <v>58.26</v>
      </c>
      <c r="DH1568">
        <v>4.8600000000000003</v>
      </c>
      <c r="DI1568" s="2">
        <v>23.06</v>
      </c>
      <c r="DJ1568">
        <v>2.2000000000000002</v>
      </c>
      <c r="DK1568">
        <v>0.94221136565596997</v>
      </c>
      <c r="DL1568">
        <v>5.4298642533936649E-3</v>
      </c>
      <c r="DM1568">
        <v>0</v>
      </c>
      <c r="DN1568">
        <v>55.2</v>
      </c>
      <c r="DO1568">
        <v>3.2000000000000001E-2</v>
      </c>
      <c r="DP1568">
        <v>40454.29</v>
      </c>
      <c r="DQ1568" s="2">
        <v>178662</v>
      </c>
      <c r="DR1568" s="2">
        <v>78127.096722939983</v>
      </c>
      <c r="DS1568">
        <v>4.5311743386132378E-2</v>
      </c>
      <c r="DT1568">
        <v>3.6851670906981799</v>
      </c>
      <c r="DU1568">
        <v>6395657.6041791243</v>
      </c>
      <c r="DV1568">
        <v>0</v>
      </c>
    </row>
    <row r="1569" spans="1:126" x14ac:dyDescent="0.15">
      <c r="A1569" t="s">
        <v>2667</v>
      </c>
      <c r="B1569" t="s">
        <v>2680</v>
      </c>
      <c r="C1569">
        <v>30</v>
      </c>
      <c r="D1569">
        <v>15</v>
      </c>
      <c r="E1569" t="s">
        <v>2681</v>
      </c>
      <c r="F1569">
        <v>30015</v>
      </c>
      <c r="G1569" t="s">
        <v>6553</v>
      </c>
      <c r="H1569">
        <v>75.5</v>
      </c>
      <c r="I1569">
        <v>0</v>
      </c>
      <c r="J1569">
        <v>20.9</v>
      </c>
      <c r="K1569">
        <v>0.4</v>
      </c>
      <c r="L1569">
        <v>1.7</v>
      </c>
      <c r="M1569">
        <v>1.6</v>
      </c>
      <c r="N1569">
        <f t="shared" si="102"/>
        <v>6142.67</v>
      </c>
      <c r="O1569">
        <f t="shared" si="100"/>
        <v>3857.33</v>
      </c>
      <c r="P1569">
        <f t="shared" si="101"/>
        <v>4.6287960000000012</v>
      </c>
      <c r="Q1569" s="4">
        <v>30015</v>
      </c>
      <c r="R1569" s="5">
        <v>47.886834</v>
      </c>
      <c r="S1569" s="5">
        <v>-110.4362</v>
      </c>
      <c r="T1569">
        <v>8</v>
      </c>
      <c r="U1569">
        <v>-1.9836783255285921E-2</v>
      </c>
      <c r="V1569">
        <v>5811</v>
      </c>
      <c r="W1569">
        <v>5859</v>
      </c>
      <c r="X1569">
        <v>5855</v>
      </c>
      <c r="Y1569">
        <v>5767</v>
      </c>
      <c r="Z1569">
        <v>2822</v>
      </c>
      <c r="AA1569">
        <v>29510</v>
      </c>
      <c r="AB1569">
        <v>2045.8910000000001</v>
      </c>
      <c r="AC1569">
        <v>38521</v>
      </c>
      <c r="AD1569">
        <v>1</v>
      </c>
      <c r="AE1569">
        <v>1.7079419299743809E-4</v>
      </c>
      <c r="AF1569">
        <v>14</v>
      </c>
      <c r="AG1569">
        <v>774</v>
      </c>
      <c r="AH1569">
        <v>1.8087855297157621E-2</v>
      </c>
      <c r="AI1569" s="3">
        <v>2071771</v>
      </c>
      <c r="AJ1569" s="3">
        <v>2542359.9537969502</v>
      </c>
      <c r="AK1569">
        <v>1529</v>
      </c>
      <c r="AL1569">
        <v>2558163.2000000002</v>
      </c>
      <c r="AM1569">
        <v>502887</v>
      </c>
      <c r="AN1569">
        <v>174174</v>
      </c>
      <c r="AO1569">
        <v>677061</v>
      </c>
      <c r="AP1569">
        <v>4</v>
      </c>
      <c r="AQ1569">
        <v>0</v>
      </c>
      <c r="AR1569">
        <v>4</v>
      </c>
      <c r="AS1569">
        <v>0.68271036012971498</v>
      </c>
      <c r="AT1569">
        <v>4</v>
      </c>
      <c r="AU1569">
        <v>5</v>
      </c>
      <c r="AV1569">
        <f t="shared" si="99"/>
        <v>9</v>
      </c>
      <c r="AW1569">
        <v>3454</v>
      </c>
      <c r="AX1569">
        <v>0.69</v>
      </c>
      <c r="AY1569">
        <v>512503935.47407901</v>
      </c>
      <c r="AZ1569">
        <v>512503.93547407899</v>
      </c>
      <c r="BA1569">
        <v>85756.698998185297</v>
      </c>
      <c r="BB1569">
        <v>0.11660896602621808</v>
      </c>
      <c r="BC1569">
        <v>4038</v>
      </c>
      <c r="BD1569">
        <v>0</v>
      </c>
      <c r="BE1569">
        <v>4038</v>
      </c>
      <c r="BF1569">
        <v>0.69488900361383588</v>
      </c>
      <c r="BG1569">
        <v>118069</v>
      </c>
      <c r="BH1569">
        <v>20.165499573014518</v>
      </c>
      <c r="BI1569">
        <v>900</v>
      </c>
      <c r="BJ1569">
        <v>9</v>
      </c>
      <c r="BK1569">
        <v>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0</v>
      </c>
      <c r="BT1569">
        <v>5167</v>
      </c>
      <c r="BU1569">
        <v>0.62</v>
      </c>
      <c r="BV1569">
        <v>0.69290390000000002</v>
      </c>
      <c r="BW1569">
        <v>97</v>
      </c>
      <c r="BX1569">
        <v>2.5159669999999998</v>
      </c>
      <c r="BY1569">
        <v>3.244415</v>
      </c>
      <c r="BZ1569">
        <v>6</v>
      </c>
      <c r="CA1569">
        <v>1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0</v>
      </c>
      <c r="CJ1569">
        <v>5900</v>
      </c>
      <c r="CK1569">
        <v>1.6949152542372881</v>
      </c>
      <c r="CL1569">
        <v>0.73158713692946054</v>
      </c>
      <c r="CM1569">
        <v>88</v>
      </c>
      <c r="CN1569">
        <v>2.15728244905169</v>
      </c>
      <c r="CO1569">
        <v>687</v>
      </c>
      <c r="CP1569">
        <v>0.28299994099999998</v>
      </c>
      <c r="CQ1569">
        <v>7.5258303999999998E-2</v>
      </c>
      <c r="CR1569">
        <v>4927</v>
      </c>
      <c r="CS1569">
        <v>0.85599999999999998</v>
      </c>
      <c r="CT1569">
        <v>4318</v>
      </c>
      <c r="CU1569">
        <v>0.71963171963000006</v>
      </c>
      <c r="CV1569">
        <v>3</v>
      </c>
      <c r="CW1569">
        <v>1</v>
      </c>
      <c r="CX1569">
        <v>1</v>
      </c>
      <c r="CY1569">
        <v>858</v>
      </c>
      <c r="CZ1569">
        <v>1268</v>
      </c>
      <c r="DA1569" s="2">
        <v>2752</v>
      </c>
      <c r="DB1569" s="2">
        <v>325</v>
      </c>
      <c r="DC1569" s="2">
        <v>170.97</v>
      </c>
      <c r="DD1569" s="2">
        <v>1399</v>
      </c>
      <c r="DE1569">
        <v>387</v>
      </c>
      <c r="DF1569">
        <v>41</v>
      </c>
      <c r="DG1569">
        <v>17.100000000000001</v>
      </c>
      <c r="DH1569">
        <v>51.29</v>
      </c>
      <c r="DI1569" s="2">
        <v>102.58</v>
      </c>
      <c r="DJ1569">
        <v>-0.98</v>
      </c>
      <c r="DK1569">
        <v>0.83269579504684643</v>
      </c>
      <c r="DL1569">
        <v>9.0439276485788107E-3</v>
      </c>
      <c r="DM1569">
        <v>0</v>
      </c>
      <c r="DN1569">
        <v>21.7</v>
      </c>
      <c r="DO1569">
        <v>9.0000000000000011E-3</v>
      </c>
      <c r="DP1569">
        <v>95148.72</v>
      </c>
      <c r="DQ1569" s="2">
        <v>30713</v>
      </c>
      <c r="DR1569" s="2">
        <v>49888.184302310001</v>
      </c>
      <c r="DS1569">
        <v>1.951702576255037E-2</v>
      </c>
      <c r="DT1569">
        <v>1.98003974012707</v>
      </c>
      <c r="DU1569">
        <v>5065264.797730634</v>
      </c>
      <c r="DV1569">
        <v>0</v>
      </c>
    </row>
    <row r="1570" spans="1:126" x14ac:dyDescent="0.15">
      <c r="A1570" t="s">
        <v>2667</v>
      </c>
      <c r="B1570" t="s">
        <v>544</v>
      </c>
      <c r="C1570">
        <v>30</v>
      </c>
      <c r="D1570">
        <v>17</v>
      </c>
      <c r="E1570" t="s">
        <v>2682</v>
      </c>
      <c r="F1570">
        <v>30017</v>
      </c>
      <c r="G1570" t="s">
        <v>6554</v>
      </c>
      <c r="H1570">
        <v>94.1</v>
      </c>
      <c r="I1570">
        <v>0.3</v>
      </c>
      <c r="J1570">
        <v>1.6</v>
      </c>
      <c r="K1570">
        <v>0.3</v>
      </c>
      <c r="L1570">
        <v>1.5</v>
      </c>
      <c r="M1570">
        <v>2.2000000000000002</v>
      </c>
      <c r="N1570">
        <f t="shared" si="102"/>
        <v>8864.64</v>
      </c>
      <c r="O1570">
        <f t="shared" si="100"/>
        <v>1135.3600000000006</v>
      </c>
      <c r="P1570">
        <f t="shared" si="101"/>
        <v>1.3624320000000012</v>
      </c>
      <c r="Q1570" s="4">
        <v>30017</v>
      </c>
      <c r="R1570" s="5">
        <v>46.261414000000002</v>
      </c>
      <c r="S1570" s="5">
        <v>-105.550352</v>
      </c>
      <c r="T1570">
        <v>7</v>
      </c>
      <c r="U1570">
        <v>0.1231156001178744</v>
      </c>
      <c r="V1570">
        <v>11706</v>
      </c>
      <c r="W1570">
        <v>11869</v>
      </c>
      <c r="X1570">
        <v>11945</v>
      </c>
      <c r="Y1570">
        <v>12069</v>
      </c>
      <c r="Z1570">
        <v>6089</v>
      </c>
      <c r="AA1570">
        <v>30001</v>
      </c>
      <c r="AB1570">
        <v>5017.6960000000008</v>
      </c>
      <c r="AC1570">
        <v>48750</v>
      </c>
      <c r="AD1570">
        <v>1</v>
      </c>
      <c r="AE1570">
        <v>8.371703641691084E-5</v>
      </c>
      <c r="AF1570">
        <v>10</v>
      </c>
      <c r="AG1570">
        <v>423</v>
      </c>
      <c r="AH1570">
        <v>2.3640661938534278E-2</v>
      </c>
      <c r="AI1570" s="3">
        <v>2189930</v>
      </c>
      <c r="AJ1570" s="3">
        <v>2421333.6853087102</v>
      </c>
      <c r="AK1570">
        <v>360</v>
      </c>
      <c r="AL1570">
        <v>2427756.7999999998</v>
      </c>
      <c r="AM1570">
        <v>302511</v>
      </c>
      <c r="AN1570">
        <v>56199</v>
      </c>
      <c r="AO1570">
        <v>358710</v>
      </c>
      <c r="AP1570">
        <v>5</v>
      </c>
      <c r="AQ1570">
        <v>2</v>
      </c>
      <c r="AR1570">
        <v>7</v>
      </c>
      <c r="AS1570">
        <v>0.58977167410902354</v>
      </c>
      <c r="AT1570">
        <v>5</v>
      </c>
      <c r="AU1570">
        <v>7</v>
      </c>
      <c r="AV1570">
        <f t="shared" si="99"/>
        <v>12</v>
      </c>
      <c r="AW1570">
        <v>467</v>
      </c>
      <c r="AX1570">
        <v>4.0000000000000036E-2</v>
      </c>
      <c r="AY1570">
        <v>48074220.0823211</v>
      </c>
      <c r="AZ1570">
        <v>48074.220082321102</v>
      </c>
      <c r="BA1570">
        <v>4110.6763793403397</v>
      </c>
      <c r="BB1570">
        <v>2.4326896785790639</v>
      </c>
      <c r="BC1570">
        <v>6484</v>
      </c>
      <c r="BD1570">
        <v>809</v>
      </c>
      <c r="BE1570">
        <v>5675</v>
      </c>
      <c r="BF1570">
        <v>0.48479412267213395</v>
      </c>
      <c r="BG1570">
        <v>491442</v>
      </c>
      <c r="BH1570">
        <v>41.142067810799496</v>
      </c>
      <c r="BI1570">
        <v>1504</v>
      </c>
      <c r="BJ1570">
        <v>8</v>
      </c>
      <c r="BK1570">
        <v>3</v>
      </c>
      <c r="BL1570">
        <v>1</v>
      </c>
      <c r="BM1570">
        <v>0</v>
      </c>
      <c r="BN1570">
        <v>1</v>
      </c>
      <c r="BO1570">
        <v>0</v>
      </c>
      <c r="BP1570">
        <v>1</v>
      </c>
      <c r="BQ1570">
        <v>1</v>
      </c>
      <c r="BR1570">
        <v>1</v>
      </c>
      <c r="BS1570">
        <v>0</v>
      </c>
      <c r="BT1570">
        <v>11189</v>
      </c>
      <c r="BU1570">
        <v>0.7</v>
      </c>
      <c r="BV1570">
        <v>0.63270280000000001</v>
      </c>
      <c r="BW1570">
        <v>132</v>
      </c>
      <c r="BX1570">
        <v>1.4299759999999999</v>
      </c>
      <c r="BY1570">
        <v>0.99185780000000001</v>
      </c>
      <c r="BZ1570">
        <v>7</v>
      </c>
      <c r="CA1570">
        <v>3</v>
      </c>
      <c r="CB1570">
        <v>1</v>
      </c>
      <c r="CC1570">
        <v>0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12068</v>
      </c>
      <c r="CK1570">
        <v>1.2429565793834936</v>
      </c>
      <c r="CL1570">
        <v>0.73523365766753457</v>
      </c>
      <c r="CM1570">
        <v>121</v>
      </c>
      <c r="CN1570">
        <v>0.89315591732765665</v>
      </c>
      <c r="CO1570">
        <v>1373</v>
      </c>
      <c r="CP1570">
        <v>-0.15901405590000001</v>
      </c>
      <c r="CQ1570">
        <v>0.44337958599999999</v>
      </c>
      <c r="CR1570">
        <v>10695</v>
      </c>
      <c r="CS1570">
        <v>0.879</v>
      </c>
      <c r="CT1570">
        <v>9517</v>
      </c>
      <c r="CU1570">
        <v>0.82009446113999995</v>
      </c>
      <c r="CV1570">
        <v>34</v>
      </c>
      <c r="CW1570">
        <v>7</v>
      </c>
      <c r="CX1570">
        <v>11</v>
      </c>
      <c r="CY1570">
        <v>424</v>
      </c>
      <c r="CZ1570">
        <v>699</v>
      </c>
      <c r="DA1570" s="2">
        <v>7859</v>
      </c>
      <c r="DB1570" s="2">
        <v>1035</v>
      </c>
      <c r="DC1570" s="2">
        <v>133.88</v>
      </c>
      <c r="DD1570" s="2">
        <v>645</v>
      </c>
      <c r="DE1570">
        <v>258</v>
      </c>
      <c r="DF1570">
        <v>24</v>
      </c>
      <c r="DG1570">
        <v>66.94</v>
      </c>
      <c r="DH1570">
        <v>8.3699999999999992</v>
      </c>
      <c r="DI1570" s="2">
        <v>25.1</v>
      </c>
      <c r="DJ1570">
        <v>-1.06</v>
      </c>
      <c r="DK1570">
        <v>0.83248642650678328</v>
      </c>
      <c r="DL1570">
        <v>4.7281323877068557E-3</v>
      </c>
      <c r="DM1570">
        <v>0</v>
      </c>
      <c r="DN1570">
        <v>74.599999999999994</v>
      </c>
      <c r="DO1570">
        <v>3.1E-2</v>
      </c>
      <c r="DP1570">
        <v>460.94</v>
      </c>
      <c r="DQ1570" s="2">
        <v>0</v>
      </c>
      <c r="DR1570" s="2">
        <v>37125.87013522999</v>
      </c>
      <c r="DS1570">
        <v>1.5290205040216548E-2</v>
      </c>
      <c r="DV1570">
        <v>1</v>
      </c>
    </row>
    <row r="1571" spans="1:126" x14ac:dyDescent="0.15">
      <c r="A1571" t="s">
        <v>2667</v>
      </c>
      <c r="B1571" t="s">
        <v>2683</v>
      </c>
      <c r="C1571">
        <v>30</v>
      </c>
      <c r="D1571">
        <v>19</v>
      </c>
      <c r="E1571" t="s">
        <v>2684</v>
      </c>
      <c r="F1571">
        <v>30019</v>
      </c>
      <c r="G1571" t="s">
        <v>6555</v>
      </c>
      <c r="H1571">
        <v>94.4</v>
      </c>
      <c r="I1571">
        <v>0.2</v>
      </c>
      <c r="J1571">
        <v>2.1</v>
      </c>
      <c r="K1571">
        <v>0.2</v>
      </c>
      <c r="L1571">
        <v>1.6</v>
      </c>
      <c r="M1571">
        <v>1.5</v>
      </c>
      <c r="N1571">
        <f t="shared" si="102"/>
        <v>8920.6600000000017</v>
      </c>
      <c r="O1571">
        <f t="shared" si="100"/>
        <v>1079.3399999999983</v>
      </c>
      <c r="P1571">
        <f t="shared" si="101"/>
        <v>1.2952079999999984</v>
      </c>
      <c r="Q1571" s="4">
        <v>30019</v>
      </c>
      <c r="R1571" s="5">
        <v>48.794429000000001</v>
      </c>
      <c r="S1571" s="5">
        <v>-105.54173900000001</v>
      </c>
      <c r="T1571">
        <v>9</v>
      </c>
      <c r="U1571">
        <v>-7.3819909564445563E-2</v>
      </c>
      <c r="V1571">
        <v>1734</v>
      </c>
      <c r="W1571">
        <v>1813</v>
      </c>
      <c r="X1571">
        <v>1758</v>
      </c>
      <c r="Y1571">
        <v>1748</v>
      </c>
      <c r="Z1571">
        <v>862</v>
      </c>
      <c r="AA1571">
        <v>30003</v>
      </c>
      <c r="AB1571">
        <v>735.0329999999999</v>
      </c>
      <c r="AC1571">
        <v>49239</v>
      </c>
      <c r="AD1571">
        <v>0</v>
      </c>
      <c r="AE1571">
        <v>0</v>
      </c>
      <c r="AF1571">
        <v>3</v>
      </c>
      <c r="AG1571">
        <v>338</v>
      </c>
      <c r="AH1571">
        <v>8.8757396449704144E-3</v>
      </c>
      <c r="AI1571" s="3">
        <v>768240</v>
      </c>
      <c r="AJ1571" s="3">
        <v>912703.32587289007</v>
      </c>
      <c r="AK1571">
        <v>973</v>
      </c>
      <c r="AL1571">
        <v>913004.79999999993</v>
      </c>
      <c r="AM1571">
        <v>447547</v>
      </c>
      <c r="AN1571">
        <v>87699</v>
      </c>
      <c r="AO1571">
        <v>535246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f t="shared" si="99"/>
        <v>1</v>
      </c>
      <c r="AW1571">
        <v>1758</v>
      </c>
      <c r="AX1571">
        <v>1</v>
      </c>
      <c r="AY1571">
        <v>385176842.86351901</v>
      </c>
      <c r="AZ1571">
        <v>385176.84286351904</v>
      </c>
      <c r="BA1571">
        <v>191663.03397113999</v>
      </c>
      <c r="BB1571">
        <v>5.2174901924519089E-2</v>
      </c>
      <c r="BC1571">
        <v>2251</v>
      </c>
      <c r="BD1571">
        <v>428</v>
      </c>
      <c r="BE1571">
        <v>1823</v>
      </c>
      <c r="BF1571">
        <v>1.0513264129181084</v>
      </c>
      <c r="BG1571">
        <v>90369</v>
      </c>
      <c r="BH1571">
        <v>51.404436860068259</v>
      </c>
      <c r="BI1571">
        <v>375</v>
      </c>
      <c r="BJ1571">
        <v>3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1</v>
      </c>
      <c r="BS1571">
        <v>0</v>
      </c>
      <c r="BT1571">
        <v>1703</v>
      </c>
      <c r="BU1571">
        <v>0.61</v>
      </c>
      <c r="BV1571">
        <v>0.78207000000000004</v>
      </c>
      <c r="BW1571">
        <v>30</v>
      </c>
      <c r="BX1571">
        <v>2.9359950000000001</v>
      </c>
      <c r="BY1571">
        <v>3.873151</v>
      </c>
      <c r="BZ1571">
        <v>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1801</v>
      </c>
      <c r="CK1571">
        <v>2.2209883398112162</v>
      </c>
      <c r="CL1571">
        <v>0.76987767584097855</v>
      </c>
      <c r="CM1571">
        <v>22</v>
      </c>
      <c r="CN1571">
        <v>2.3247491835506251</v>
      </c>
      <c r="CO1571">
        <v>226.99999999999997</v>
      </c>
      <c r="CP1571">
        <v>0.59143016500000001</v>
      </c>
      <c r="CQ1571">
        <v>0.48908579299999999</v>
      </c>
      <c r="CR1571">
        <v>1580</v>
      </c>
      <c r="CS1571">
        <v>0.90099999999999991</v>
      </c>
      <c r="CT1571">
        <v>1382</v>
      </c>
      <c r="CU1571">
        <v>0.82848232847999992</v>
      </c>
      <c r="CW1571">
        <v>3</v>
      </c>
      <c r="CX1571">
        <v>2</v>
      </c>
      <c r="CY1571">
        <v>201</v>
      </c>
      <c r="CZ1571">
        <v>500</v>
      </c>
      <c r="DA1571" s="2">
        <v>1346</v>
      </c>
      <c r="DB1571" s="2">
        <v>135</v>
      </c>
      <c r="DC1571" s="2">
        <v>111.67</v>
      </c>
      <c r="DD1571" s="2">
        <v>32</v>
      </c>
      <c r="DE1571">
        <v>148</v>
      </c>
      <c r="DF1571">
        <v>12</v>
      </c>
      <c r="DG1571">
        <v>55.83</v>
      </c>
      <c r="DH1571">
        <v>55.83</v>
      </c>
      <c r="DI1571" s="2">
        <v>55.83</v>
      </c>
      <c r="DJ1571">
        <v>-3.82</v>
      </c>
      <c r="DK1571">
        <v>0.94505102572112887</v>
      </c>
      <c r="DL1571">
        <v>1.4792899408284023E-2</v>
      </c>
      <c r="DM1571">
        <v>0</v>
      </c>
      <c r="DN1571">
        <v>0</v>
      </c>
      <c r="DO1571">
        <v>0</v>
      </c>
      <c r="DP1571">
        <v>120568.81999999999</v>
      </c>
      <c r="DQ1571" s="2">
        <v>0</v>
      </c>
      <c r="DR1571" s="2">
        <v>2362.5018099899999</v>
      </c>
      <c r="DS1571">
        <v>2.5924604680884486E-3</v>
      </c>
      <c r="DT1571">
        <v>2.5373882499642901</v>
      </c>
      <c r="DU1571">
        <v>2316647.6516809966</v>
      </c>
      <c r="DV1571">
        <v>1</v>
      </c>
    </row>
    <row r="1572" spans="1:126" x14ac:dyDescent="0.15">
      <c r="A1572" t="s">
        <v>2667</v>
      </c>
      <c r="B1572" t="s">
        <v>840</v>
      </c>
      <c r="C1572">
        <v>30</v>
      </c>
      <c r="D1572">
        <v>21</v>
      </c>
      <c r="E1572" t="s">
        <v>2685</v>
      </c>
      <c r="F1572">
        <v>30021</v>
      </c>
      <c r="G1572" t="s">
        <v>6556</v>
      </c>
      <c r="H1572">
        <v>94.5</v>
      </c>
      <c r="I1572">
        <v>0.3</v>
      </c>
      <c r="J1572">
        <v>1.6</v>
      </c>
      <c r="K1572">
        <v>0.3</v>
      </c>
      <c r="L1572">
        <v>1.3</v>
      </c>
      <c r="M1572">
        <v>2</v>
      </c>
      <c r="N1572">
        <f t="shared" si="102"/>
        <v>8938.68</v>
      </c>
      <c r="O1572">
        <f t="shared" si="100"/>
        <v>1061.3199999999997</v>
      </c>
      <c r="P1572">
        <f t="shared" si="101"/>
        <v>1.273584</v>
      </c>
      <c r="Q1572" s="4">
        <v>30021</v>
      </c>
      <c r="R1572" s="5">
        <v>47.266129999999997</v>
      </c>
      <c r="S1572" s="5">
        <v>-104.89827099999999</v>
      </c>
      <c r="T1572">
        <v>7</v>
      </c>
      <c r="U1572">
        <v>0.15102752176326545</v>
      </c>
      <c r="V1572">
        <v>9022</v>
      </c>
      <c r="W1572">
        <v>9219</v>
      </c>
      <c r="X1572">
        <v>9365</v>
      </c>
      <c r="Y1572">
        <v>9558</v>
      </c>
      <c r="Z1572">
        <v>4919</v>
      </c>
      <c r="AA1572">
        <v>30005</v>
      </c>
      <c r="AB1572">
        <v>3693.0320000000002</v>
      </c>
      <c r="AC1572">
        <v>52738</v>
      </c>
      <c r="AD1572">
        <v>2</v>
      </c>
      <c r="AE1572">
        <v>2.1356113187399894E-4</v>
      </c>
      <c r="AF1572">
        <v>6</v>
      </c>
      <c r="AG1572">
        <v>485</v>
      </c>
      <c r="AH1572">
        <v>1.2371134020618556E-2</v>
      </c>
      <c r="AI1572" s="3">
        <v>1258119</v>
      </c>
      <c r="AJ1572" s="3">
        <v>1518188.3521716401</v>
      </c>
      <c r="AK1572">
        <v>1000</v>
      </c>
      <c r="AL1572">
        <v>1525267.2</v>
      </c>
      <c r="AM1572">
        <v>1314866</v>
      </c>
      <c r="AN1572">
        <v>83025</v>
      </c>
      <c r="AO1572">
        <v>1397891</v>
      </c>
      <c r="AP1572">
        <v>1</v>
      </c>
      <c r="AQ1572">
        <v>0</v>
      </c>
      <c r="AR1572">
        <v>1</v>
      </c>
      <c r="AS1572">
        <v>0.10847163466753444</v>
      </c>
      <c r="AT1572">
        <v>1</v>
      </c>
      <c r="AU1572">
        <v>2</v>
      </c>
      <c r="AV1572">
        <f t="shared" si="99"/>
        <v>3</v>
      </c>
      <c r="AW1572">
        <v>0</v>
      </c>
      <c r="AX1572">
        <v>0</v>
      </c>
      <c r="AY1572">
        <v>59521862.052609302</v>
      </c>
      <c r="AZ1572">
        <v>59521.8620526093</v>
      </c>
      <c r="BA1572">
        <v>6569.6668975811599</v>
      </c>
      <c r="BB1572">
        <v>1.522147188875258</v>
      </c>
      <c r="BC1572">
        <v>7545</v>
      </c>
      <c r="BD1572">
        <v>0</v>
      </c>
      <c r="BE1572">
        <v>7545</v>
      </c>
      <c r="BF1572">
        <v>0.83628907115938811</v>
      </c>
      <c r="BG1572">
        <v>227147</v>
      </c>
      <c r="BH1572">
        <v>24.254885210891619</v>
      </c>
      <c r="BI1572">
        <v>1510</v>
      </c>
      <c r="BJ1572">
        <v>7</v>
      </c>
      <c r="BK1572">
        <v>5</v>
      </c>
      <c r="BL1572">
        <v>2</v>
      </c>
      <c r="BM1572">
        <v>0</v>
      </c>
      <c r="BN1572">
        <v>0</v>
      </c>
      <c r="BO1572">
        <v>2</v>
      </c>
      <c r="BP1572">
        <v>1</v>
      </c>
      <c r="BQ1572">
        <v>1</v>
      </c>
      <c r="BR1572">
        <v>1</v>
      </c>
      <c r="BS1572">
        <v>0</v>
      </c>
      <c r="BT1572">
        <v>8558</v>
      </c>
      <c r="BU1572">
        <v>0.69</v>
      </c>
      <c r="BV1572">
        <v>0.65565059999999997</v>
      </c>
      <c r="BW1572">
        <v>117</v>
      </c>
      <c r="BX1572">
        <v>2.220145</v>
      </c>
      <c r="BY1572">
        <v>2.0211839999999999</v>
      </c>
      <c r="BZ1572">
        <v>9</v>
      </c>
      <c r="CA1572">
        <v>5</v>
      </c>
      <c r="CB1572">
        <v>2</v>
      </c>
      <c r="CC1572">
        <v>0</v>
      </c>
      <c r="CD1572">
        <v>0</v>
      </c>
      <c r="CE1572">
        <v>2</v>
      </c>
      <c r="CF1572">
        <v>1</v>
      </c>
      <c r="CG1572">
        <v>1</v>
      </c>
      <c r="CH1572">
        <v>1</v>
      </c>
      <c r="CI1572">
        <v>0</v>
      </c>
      <c r="CJ1572">
        <v>9543</v>
      </c>
      <c r="CK1572">
        <v>2.2005658597925182</v>
      </c>
      <c r="CL1572">
        <v>0.74411170928667569</v>
      </c>
      <c r="CM1572">
        <v>112</v>
      </c>
      <c r="CN1572">
        <v>2.0887412117251212</v>
      </c>
      <c r="CO1572">
        <v>959</v>
      </c>
      <c r="CP1572">
        <v>-7.1775842000000006E-2</v>
      </c>
      <c r="CQ1572">
        <v>0.322912437</v>
      </c>
      <c r="CR1572">
        <v>8525</v>
      </c>
      <c r="CS1572">
        <v>0.88</v>
      </c>
      <c r="CT1572">
        <v>7551</v>
      </c>
      <c r="CU1572">
        <v>0.8334560176700001</v>
      </c>
      <c r="CV1572">
        <v>9</v>
      </c>
      <c r="CW1572">
        <v>4</v>
      </c>
      <c r="CX1572">
        <v>5</v>
      </c>
      <c r="CY1572">
        <v>370</v>
      </c>
      <c r="CZ1572">
        <v>769</v>
      </c>
      <c r="DA1572" s="2">
        <v>5779</v>
      </c>
      <c r="DB1572" s="2">
        <v>885</v>
      </c>
      <c r="DC1572" s="2">
        <v>307.04000000000002</v>
      </c>
      <c r="DD1572" s="2">
        <v>468</v>
      </c>
      <c r="DE1572">
        <v>235</v>
      </c>
      <c r="DF1572">
        <v>16</v>
      </c>
      <c r="DG1572">
        <v>31.76</v>
      </c>
      <c r="DH1572">
        <v>21.18</v>
      </c>
      <c r="DI1572" s="2">
        <v>52.94</v>
      </c>
      <c r="DJ1572">
        <v>-1.01</v>
      </c>
      <c r="DK1572">
        <v>0.92808549906646354</v>
      </c>
      <c r="DL1572">
        <v>6.1855670103092781E-3</v>
      </c>
      <c r="DM1572">
        <v>0</v>
      </c>
      <c r="DN1572">
        <v>25.4</v>
      </c>
      <c r="DO1572">
        <v>1.6E-2</v>
      </c>
      <c r="DP1572">
        <v>38425.490000000005</v>
      </c>
      <c r="DQ1572" s="2">
        <v>0</v>
      </c>
      <c r="DR1572" s="2">
        <v>0</v>
      </c>
      <c r="DS1572">
        <v>0</v>
      </c>
      <c r="DT1572">
        <v>3.14215100292745</v>
      </c>
      <c r="DU1572">
        <v>4792619.8622123431</v>
      </c>
      <c r="DV1572">
        <v>1</v>
      </c>
    </row>
    <row r="1573" spans="1:126" x14ac:dyDescent="0.15">
      <c r="A1573" t="s">
        <v>2667</v>
      </c>
      <c r="B1573" t="s">
        <v>2686</v>
      </c>
      <c r="C1573">
        <v>30</v>
      </c>
      <c r="D1573">
        <v>23</v>
      </c>
      <c r="E1573" t="s">
        <v>2687</v>
      </c>
      <c r="F1573">
        <v>30023</v>
      </c>
      <c r="G1573" t="s">
        <v>6557</v>
      </c>
      <c r="H1573">
        <v>91.6</v>
      </c>
      <c r="I1573">
        <v>0.4</v>
      </c>
      <c r="J1573">
        <v>2.6</v>
      </c>
      <c r="K1573">
        <v>0.3</v>
      </c>
      <c r="L1573">
        <v>2.2000000000000002</v>
      </c>
      <c r="M1573">
        <v>2.9</v>
      </c>
      <c r="N1573">
        <f t="shared" si="102"/>
        <v>8410.82</v>
      </c>
      <c r="O1573">
        <f t="shared" si="100"/>
        <v>1589.1800000000003</v>
      </c>
      <c r="P1573">
        <f t="shared" si="101"/>
        <v>1.9070160000000009</v>
      </c>
      <c r="Q1573" s="4">
        <v>30023</v>
      </c>
      <c r="R1573" s="5">
        <v>46.094672000000003</v>
      </c>
      <c r="S1573" s="5">
        <v>-113.14162399999999</v>
      </c>
      <c r="T1573">
        <v>7</v>
      </c>
      <c r="U1573">
        <v>0.18821569820535108</v>
      </c>
      <c r="V1573">
        <v>9277</v>
      </c>
      <c r="W1573">
        <v>9243</v>
      </c>
      <c r="X1573">
        <v>9211</v>
      </c>
      <c r="Y1573">
        <v>9108</v>
      </c>
      <c r="Z1573">
        <v>4870</v>
      </c>
      <c r="AA1573">
        <v>30007</v>
      </c>
      <c r="AB1573">
        <v>2983.1020000000008</v>
      </c>
      <c r="AC1573">
        <v>39399</v>
      </c>
      <c r="AD1573">
        <v>1</v>
      </c>
      <c r="AE1573">
        <v>1.0856584518510477E-4</v>
      </c>
      <c r="AF1573">
        <v>3</v>
      </c>
      <c r="AG1573">
        <v>93</v>
      </c>
      <c r="AH1573">
        <v>3.2258064516129031E-2</v>
      </c>
      <c r="AI1573" s="3">
        <v>66577</v>
      </c>
      <c r="AJ1573" s="3">
        <v>471477.39019625005</v>
      </c>
      <c r="AK1573">
        <v>192</v>
      </c>
      <c r="AL1573">
        <v>474412.79999999999</v>
      </c>
      <c r="AM1573">
        <v>1661523</v>
      </c>
      <c r="AN1573">
        <v>6904</v>
      </c>
      <c r="AO1573">
        <v>1668427</v>
      </c>
      <c r="AP1573">
        <v>1</v>
      </c>
      <c r="AQ1573">
        <v>0</v>
      </c>
      <c r="AR1573">
        <v>1</v>
      </c>
      <c r="AS1573">
        <v>0.10818998160770313</v>
      </c>
      <c r="AT1573">
        <v>2</v>
      </c>
      <c r="AU1573">
        <v>4</v>
      </c>
      <c r="AV1573">
        <f t="shared" si="99"/>
        <v>6</v>
      </c>
      <c r="AW1573">
        <v>6329</v>
      </c>
      <c r="AX1573">
        <v>0.73</v>
      </c>
      <c r="AY1573">
        <v>123456619.72401799</v>
      </c>
      <c r="AZ1573">
        <v>123456.61972401799</v>
      </c>
      <c r="BA1573">
        <v>13099.9835204802</v>
      </c>
      <c r="BB1573">
        <v>0.76335973891617803</v>
      </c>
      <c r="BG1573">
        <v>101786</v>
      </c>
      <c r="BH1573">
        <v>11.050483118011075</v>
      </c>
      <c r="BI1573">
        <v>1393</v>
      </c>
      <c r="BJ1573">
        <v>4</v>
      </c>
      <c r="BK1573">
        <v>1</v>
      </c>
      <c r="BL1573">
        <v>3</v>
      </c>
      <c r="BM1573">
        <v>0</v>
      </c>
      <c r="BN1573">
        <v>0</v>
      </c>
      <c r="BO1573">
        <v>0</v>
      </c>
      <c r="BP1573">
        <v>2</v>
      </c>
      <c r="BQ1573">
        <v>1</v>
      </c>
      <c r="BR1573">
        <v>2</v>
      </c>
      <c r="BS1573">
        <v>0</v>
      </c>
      <c r="BT1573">
        <v>8792</v>
      </c>
      <c r="BU1573">
        <v>0.69</v>
      </c>
      <c r="BV1573">
        <v>0.70247820000000005</v>
      </c>
      <c r="BW1573">
        <v>82</v>
      </c>
      <c r="BX1573">
        <v>1.4786170000000001</v>
      </c>
      <c r="BY1573">
        <v>1.032402</v>
      </c>
      <c r="BZ1573">
        <v>5</v>
      </c>
      <c r="CA1573">
        <v>2</v>
      </c>
      <c r="CB1573">
        <v>2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2</v>
      </c>
      <c r="CI1573">
        <v>0</v>
      </c>
      <c r="CJ1573">
        <v>9152</v>
      </c>
      <c r="CK1573">
        <v>1.4204545454545454</v>
      </c>
      <c r="CL1573">
        <v>0.77202700363510468</v>
      </c>
      <c r="CM1573">
        <v>77</v>
      </c>
      <c r="CN1573">
        <v>0.92919306272616187</v>
      </c>
      <c r="CO1573">
        <v>825.00000000000011</v>
      </c>
      <c r="CP1573">
        <v>-1.0157079807</v>
      </c>
      <c r="CQ1573">
        <v>-0.26274481560000001</v>
      </c>
      <c r="CR1573">
        <v>7879</v>
      </c>
      <c r="CS1573">
        <v>0.8640000000000001</v>
      </c>
      <c r="CT1573">
        <v>7533</v>
      </c>
      <c r="CU1573">
        <v>0.80735684489999993</v>
      </c>
      <c r="CV1573">
        <v>36</v>
      </c>
      <c r="CW1573">
        <v>7</v>
      </c>
      <c r="CX1573">
        <v>10</v>
      </c>
      <c r="CY1573">
        <v>49</v>
      </c>
      <c r="CZ1573">
        <v>138</v>
      </c>
      <c r="DA1573" s="2">
        <v>4515</v>
      </c>
      <c r="DB1573" s="2">
        <v>540</v>
      </c>
      <c r="DC1573" s="2">
        <v>160.79</v>
      </c>
      <c r="DD1573" s="2">
        <v>617</v>
      </c>
      <c r="DE1573">
        <v>44</v>
      </c>
      <c r="DF1573">
        <v>4</v>
      </c>
      <c r="DG1573">
        <v>85.75</v>
      </c>
      <c r="DH1573">
        <v>10.72</v>
      </c>
      <c r="DI1573" s="2">
        <v>32.159999999999997</v>
      </c>
      <c r="DJ1573">
        <v>1.51</v>
      </c>
      <c r="DK1573">
        <v>0.89245535244904395</v>
      </c>
      <c r="DL1573">
        <v>0</v>
      </c>
      <c r="DM1573">
        <v>0</v>
      </c>
      <c r="DN1573">
        <v>4.5999999999999996</v>
      </c>
      <c r="DO1573">
        <v>9.0000000000000011E-3</v>
      </c>
      <c r="DP1573">
        <v>0</v>
      </c>
      <c r="DQ1573" s="2">
        <f>105008+104793</f>
        <v>209801</v>
      </c>
      <c r="DR1573" s="2">
        <v>8447.9772528499998</v>
      </c>
      <c r="DS1573">
        <v>1.3490879177036329E-2</v>
      </c>
      <c r="DT1573">
        <v>1.9889978159614301</v>
      </c>
      <c r="DU1573">
        <v>943606.02306414675</v>
      </c>
      <c r="DV1573">
        <v>1</v>
      </c>
    </row>
    <row r="1574" spans="1:126" x14ac:dyDescent="0.15">
      <c r="A1574" t="s">
        <v>2667</v>
      </c>
      <c r="B1574" t="s">
        <v>2688</v>
      </c>
      <c r="C1574">
        <v>30</v>
      </c>
      <c r="D1574">
        <v>25</v>
      </c>
      <c r="E1574" t="s">
        <v>2689</v>
      </c>
      <c r="F1574">
        <v>30025</v>
      </c>
      <c r="G1574" t="s">
        <v>6558</v>
      </c>
      <c r="H1574">
        <v>96.6</v>
      </c>
      <c r="I1574">
        <v>0.1</v>
      </c>
      <c r="J1574">
        <v>0.3</v>
      </c>
      <c r="K1574">
        <v>0.6</v>
      </c>
      <c r="L1574">
        <v>1.2</v>
      </c>
      <c r="M1574">
        <v>1.2</v>
      </c>
      <c r="N1574">
        <f t="shared" si="102"/>
        <v>9334.9000000000015</v>
      </c>
      <c r="O1574">
        <f t="shared" si="100"/>
        <v>665.09999999999854</v>
      </c>
      <c r="P1574">
        <f t="shared" si="101"/>
        <v>0.7981199999999985</v>
      </c>
      <c r="Q1574" s="4">
        <v>30025</v>
      </c>
      <c r="R1574" s="5">
        <v>46.318184000000002</v>
      </c>
      <c r="S1574" s="5">
        <v>-104.40571799999999</v>
      </c>
      <c r="T1574">
        <v>9</v>
      </c>
      <c r="U1574">
        <v>2.6888544880989074E-2</v>
      </c>
      <c r="V1574">
        <v>3051</v>
      </c>
      <c r="W1574">
        <v>3028</v>
      </c>
      <c r="X1574">
        <v>3057</v>
      </c>
      <c r="Y1574">
        <v>3170</v>
      </c>
      <c r="Z1574">
        <v>1598</v>
      </c>
      <c r="AA1574">
        <v>30009</v>
      </c>
      <c r="AB1574">
        <v>1353.9240000000002</v>
      </c>
      <c r="AC1574">
        <v>53266</v>
      </c>
      <c r="AD1574">
        <v>0</v>
      </c>
      <c r="AE1574">
        <v>0</v>
      </c>
      <c r="AF1574">
        <v>10</v>
      </c>
      <c r="AG1574">
        <v>295</v>
      </c>
      <c r="AH1574">
        <v>3.3898305084745763E-2</v>
      </c>
      <c r="AI1574" s="3">
        <v>979692</v>
      </c>
      <c r="AJ1574" s="3">
        <v>1037091.988420565</v>
      </c>
      <c r="AK1574">
        <v>1280</v>
      </c>
      <c r="AL1574">
        <v>1038758.3999999999</v>
      </c>
      <c r="AM1574">
        <v>1072537</v>
      </c>
      <c r="AN1574">
        <v>59517</v>
      </c>
      <c r="AO1574">
        <v>1132054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2</v>
      </c>
      <c r="AV1574">
        <f t="shared" si="99"/>
        <v>2</v>
      </c>
      <c r="AW1574">
        <v>0</v>
      </c>
      <c r="AX1574">
        <v>0</v>
      </c>
      <c r="AY1574">
        <v>187418082.84825099</v>
      </c>
      <c r="AZ1574">
        <v>187418.08284825098</v>
      </c>
      <c r="BA1574">
        <v>66104.273573987506</v>
      </c>
      <c r="BB1574">
        <v>0.1512761499270914</v>
      </c>
      <c r="BC1574">
        <v>48127</v>
      </c>
      <c r="BD1574">
        <v>0</v>
      </c>
      <c r="BE1574">
        <v>48127</v>
      </c>
      <c r="BF1574">
        <v>15.774172402490986</v>
      </c>
      <c r="BG1574">
        <v>163736</v>
      </c>
      <c r="BH1574">
        <v>53.561007523716064</v>
      </c>
      <c r="BI1574">
        <v>448</v>
      </c>
      <c r="BJ1574">
        <v>5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2725</v>
      </c>
      <c r="BU1574">
        <v>0.65</v>
      </c>
      <c r="BV1574">
        <v>0.66097779999999995</v>
      </c>
      <c r="BW1574">
        <v>43</v>
      </c>
      <c r="BX1574">
        <v>2.5688070000000001</v>
      </c>
      <c r="BY1574">
        <v>2.6631629999999999</v>
      </c>
      <c r="BZ1574">
        <v>7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1</v>
      </c>
      <c r="CI1574">
        <v>0</v>
      </c>
      <c r="CJ1574">
        <v>3111</v>
      </c>
      <c r="CK1574">
        <v>3.5358405657344907</v>
      </c>
      <c r="CL1574">
        <v>0.75429184549356221</v>
      </c>
      <c r="CM1574">
        <v>38</v>
      </c>
      <c r="CN1574">
        <v>3.4263552556343408</v>
      </c>
      <c r="CO1574">
        <v>295</v>
      </c>
      <c r="CP1574">
        <v>-0.13680995100000001</v>
      </c>
      <c r="CQ1574">
        <v>0.40704151</v>
      </c>
      <c r="CR1574">
        <v>2880</v>
      </c>
      <c r="CS1574">
        <v>0.89800000000000002</v>
      </c>
      <c r="CT1574">
        <v>2456</v>
      </c>
      <c r="CU1574">
        <v>0.86571271325999999</v>
      </c>
      <c r="CW1574">
        <v>1</v>
      </c>
      <c r="CX1574">
        <v>2</v>
      </c>
      <c r="CY1574">
        <v>187</v>
      </c>
      <c r="CZ1574">
        <v>464</v>
      </c>
      <c r="DA1574" s="2">
        <v>2619</v>
      </c>
      <c r="DB1574" s="2">
        <v>260</v>
      </c>
      <c r="DC1574" s="2">
        <v>129.91</v>
      </c>
      <c r="DD1574" s="2">
        <v>104</v>
      </c>
      <c r="DE1574">
        <v>168</v>
      </c>
      <c r="DF1574">
        <v>11</v>
      </c>
      <c r="DG1574">
        <v>32.479999999999997</v>
      </c>
      <c r="DH1574">
        <v>32.479999999999997</v>
      </c>
      <c r="DI1574" s="2">
        <v>64.959999999999994</v>
      </c>
      <c r="DJ1574">
        <v>-1.33</v>
      </c>
      <c r="DK1574">
        <v>0.93932787039191912</v>
      </c>
      <c r="DL1574">
        <v>0</v>
      </c>
      <c r="DM1574">
        <v>0</v>
      </c>
      <c r="DN1574">
        <v>0</v>
      </c>
      <c r="DO1574">
        <v>0</v>
      </c>
      <c r="DP1574">
        <v>11746.33</v>
      </c>
      <c r="DQ1574" s="2">
        <v>0</v>
      </c>
      <c r="DR1574" s="2">
        <v>0</v>
      </c>
      <c r="DS1574">
        <v>0</v>
      </c>
      <c r="DT1574">
        <v>4.6231058144926704</v>
      </c>
      <c r="DU1574">
        <v>4802289.9988931026</v>
      </c>
      <c r="DV1574">
        <v>1</v>
      </c>
    </row>
    <row r="1575" spans="1:126" x14ac:dyDescent="0.15">
      <c r="A1575" t="s">
        <v>2667</v>
      </c>
      <c r="B1575" t="s">
        <v>2690</v>
      </c>
      <c r="C1575">
        <v>30</v>
      </c>
      <c r="D1575">
        <v>27</v>
      </c>
      <c r="E1575" t="s">
        <v>2691</v>
      </c>
      <c r="F1575">
        <v>30027</v>
      </c>
      <c r="G1575" t="s">
        <v>6559</v>
      </c>
      <c r="H1575">
        <v>95.7</v>
      </c>
      <c r="I1575">
        <v>0.2</v>
      </c>
      <c r="J1575">
        <v>1.2</v>
      </c>
      <c r="K1575">
        <v>0.2</v>
      </c>
      <c r="L1575">
        <v>1.3</v>
      </c>
      <c r="M1575">
        <v>1.5</v>
      </c>
      <c r="N1575">
        <f t="shared" si="102"/>
        <v>9163.9500000000025</v>
      </c>
      <c r="O1575">
        <f t="shared" si="100"/>
        <v>836.04999999999745</v>
      </c>
      <c r="P1575">
        <f t="shared" si="101"/>
        <v>1.0032599999999974</v>
      </c>
      <c r="Q1575" s="4">
        <v>30027</v>
      </c>
      <c r="R1575" s="5">
        <v>47.225220999999998</v>
      </c>
      <c r="S1575" s="5">
        <v>-109.23213800000001</v>
      </c>
      <c r="T1575">
        <v>7</v>
      </c>
      <c r="U1575">
        <v>0.10010702119631341</v>
      </c>
      <c r="V1575">
        <v>11507</v>
      </c>
      <c r="W1575">
        <v>11496</v>
      </c>
      <c r="X1575">
        <v>11468</v>
      </c>
      <c r="Y1575">
        <v>11285</v>
      </c>
      <c r="Z1575">
        <v>5891</v>
      </c>
      <c r="AA1575">
        <v>30011</v>
      </c>
      <c r="AB1575">
        <v>4671.3229999999994</v>
      </c>
      <c r="AC1575">
        <v>40881</v>
      </c>
      <c r="AD1575">
        <v>1</v>
      </c>
      <c r="AE1575">
        <v>8.7199162888036274E-5</v>
      </c>
      <c r="AF1575">
        <v>16</v>
      </c>
      <c r="AG1575">
        <v>790</v>
      </c>
      <c r="AH1575">
        <v>2.0253164556962026E-2</v>
      </c>
      <c r="AI1575" s="3">
        <v>1961057</v>
      </c>
      <c r="AJ1575" s="3">
        <v>2777181.65187717</v>
      </c>
      <c r="AK1575">
        <v>707</v>
      </c>
      <c r="AL1575">
        <v>2784326.4000000004</v>
      </c>
      <c r="AM1575">
        <v>1033421</v>
      </c>
      <c r="AN1575">
        <v>122676</v>
      </c>
      <c r="AO1575">
        <v>1156097</v>
      </c>
      <c r="AP1575">
        <v>3</v>
      </c>
      <c r="AQ1575">
        <v>2</v>
      </c>
      <c r="AR1575">
        <v>5</v>
      </c>
      <c r="AS1575">
        <v>0.43493389004871258</v>
      </c>
      <c r="AT1575">
        <v>5</v>
      </c>
      <c r="AU1575">
        <v>19</v>
      </c>
      <c r="AV1575">
        <f t="shared" si="99"/>
        <v>24</v>
      </c>
      <c r="AW1575">
        <v>548</v>
      </c>
      <c r="AX1575">
        <v>5.0000000000000044E-2</v>
      </c>
      <c r="AY1575">
        <v>1650534338.48283</v>
      </c>
      <c r="AZ1575">
        <v>1650534.33848283</v>
      </c>
      <c r="BA1575">
        <v>138719.086992308</v>
      </c>
      <c r="BB1575">
        <v>7.2088133052335482E-2</v>
      </c>
      <c r="BC1575">
        <v>9335</v>
      </c>
      <c r="BD1575">
        <v>1653</v>
      </c>
      <c r="BE1575">
        <v>7682</v>
      </c>
      <c r="BF1575">
        <v>0.66759363865473187</v>
      </c>
      <c r="BG1575">
        <v>289198</v>
      </c>
      <c r="BH1575">
        <v>25.217823508894316</v>
      </c>
      <c r="BI1575">
        <v>1737</v>
      </c>
      <c r="BJ1575">
        <v>8</v>
      </c>
      <c r="BK1575">
        <v>7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3</v>
      </c>
      <c r="BR1575">
        <v>1</v>
      </c>
      <c r="BS1575">
        <v>0</v>
      </c>
      <c r="BT1575">
        <v>11208</v>
      </c>
      <c r="BU1575">
        <v>0.68</v>
      </c>
      <c r="BV1575">
        <v>0.6904498</v>
      </c>
      <c r="BW1575">
        <v>133</v>
      </c>
      <c r="BX1575">
        <v>1.8736619999999999</v>
      </c>
      <c r="BY1575">
        <v>1.665252</v>
      </c>
      <c r="BZ1575">
        <v>8</v>
      </c>
      <c r="CA1575">
        <v>7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1</v>
      </c>
      <c r="CI1575">
        <v>0</v>
      </c>
      <c r="CJ1575">
        <v>11433</v>
      </c>
      <c r="CK1575">
        <v>1.4869238170209043</v>
      </c>
      <c r="CL1575">
        <v>0.77288351368555064</v>
      </c>
      <c r="CM1575">
        <v>135</v>
      </c>
      <c r="CN1575">
        <v>1.5828079547578726</v>
      </c>
      <c r="CO1575">
        <v>1715</v>
      </c>
      <c r="CP1575">
        <v>0.44758152000000001</v>
      </c>
      <c r="CQ1575">
        <v>0.44651728899999998</v>
      </c>
      <c r="CR1575">
        <v>10037</v>
      </c>
      <c r="CS1575">
        <v>0.879</v>
      </c>
      <c r="CT1575">
        <v>8711</v>
      </c>
      <c r="CU1575">
        <v>0.79492433795999995</v>
      </c>
      <c r="CV1575">
        <v>22</v>
      </c>
      <c r="CW1575">
        <v>11</v>
      </c>
      <c r="CX1575">
        <v>12</v>
      </c>
      <c r="CY1575">
        <v>607</v>
      </c>
      <c r="CZ1575">
        <v>1241</v>
      </c>
      <c r="DA1575" s="2">
        <v>7315</v>
      </c>
      <c r="DB1575" s="2">
        <v>1065</v>
      </c>
      <c r="DC1575" s="2">
        <v>130.41999999999999</v>
      </c>
      <c r="DD1575" s="2">
        <v>539</v>
      </c>
      <c r="DE1575">
        <v>408</v>
      </c>
      <c r="DF1575">
        <v>31</v>
      </c>
      <c r="DG1575">
        <v>69.56</v>
      </c>
      <c r="DH1575">
        <v>34.78</v>
      </c>
      <c r="DI1575" s="2">
        <v>43.47</v>
      </c>
      <c r="DJ1575">
        <v>2.63</v>
      </c>
      <c r="DK1575">
        <v>0.93917004962119921</v>
      </c>
      <c r="DL1575">
        <v>6.3291139240506328E-3</v>
      </c>
      <c r="DM1575">
        <v>0</v>
      </c>
      <c r="DN1575">
        <v>22.1</v>
      </c>
      <c r="DO1575">
        <v>8.0000000000000002E-3</v>
      </c>
      <c r="DP1575">
        <v>21664.93</v>
      </c>
      <c r="DQ1575" s="2">
        <v>94971</v>
      </c>
      <c r="DR1575" s="2">
        <v>41128.851806990016</v>
      </c>
      <c r="DS1575">
        <v>1.4785803888481466E-2</v>
      </c>
      <c r="DT1575">
        <v>3.5833094996391699</v>
      </c>
      <c r="DU1575">
        <v>9977103.2392161321</v>
      </c>
      <c r="DV1575">
        <v>0</v>
      </c>
    </row>
    <row r="1576" spans="1:126" x14ac:dyDescent="0.15">
      <c r="A1576" t="s">
        <v>2667</v>
      </c>
      <c r="B1576" t="s">
        <v>2692</v>
      </c>
      <c r="C1576">
        <v>30</v>
      </c>
      <c r="D1576">
        <v>29</v>
      </c>
      <c r="E1576" t="s">
        <v>2693</v>
      </c>
      <c r="F1576">
        <v>30029</v>
      </c>
      <c r="G1576" t="s">
        <v>6560</v>
      </c>
      <c r="H1576">
        <v>94</v>
      </c>
      <c r="I1576">
        <v>0.2</v>
      </c>
      <c r="J1576">
        <v>1</v>
      </c>
      <c r="K1576">
        <v>0.6</v>
      </c>
      <c r="L1576">
        <v>2</v>
      </c>
      <c r="M1576">
        <v>2.2999999999999998</v>
      </c>
      <c r="N1576">
        <f t="shared" si="102"/>
        <v>8846.6900000000023</v>
      </c>
      <c r="O1576">
        <f t="shared" si="100"/>
        <v>1153.3099999999977</v>
      </c>
      <c r="P1576">
        <f t="shared" si="101"/>
        <v>1.3839719999999978</v>
      </c>
      <c r="Q1576" s="4">
        <v>30029</v>
      </c>
      <c r="R1576" s="5">
        <v>48.314678000000001</v>
      </c>
      <c r="S1576" s="5">
        <v>-114.054295</v>
      </c>
      <c r="T1576">
        <v>5</v>
      </c>
      <c r="U1576">
        <v>5.5344570246764029E-2</v>
      </c>
      <c r="V1576">
        <v>90967</v>
      </c>
      <c r="W1576">
        <v>92373</v>
      </c>
      <c r="X1576">
        <v>93333</v>
      </c>
      <c r="Y1576">
        <v>95738</v>
      </c>
      <c r="Z1576">
        <v>49782</v>
      </c>
      <c r="AA1576">
        <v>30013</v>
      </c>
      <c r="AB1576">
        <v>38658.710999999996</v>
      </c>
      <c r="AC1576">
        <v>47851</v>
      </c>
      <c r="AD1576">
        <v>5</v>
      </c>
      <c r="AE1576">
        <v>5.3571619898642494E-5</v>
      </c>
      <c r="AF1576">
        <v>88</v>
      </c>
      <c r="AG1576">
        <v>1035</v>
      </c>
      <c r="AH1576">
        <v>8.5024154589371986E-2</v>
      </c>
      <c r="AI1576" s="3">
        <v>169898</v>
      </c>
      <c r="AJ1576" s="3">
        <v>3255826.54449871</v>
      </c>
      <c r="AK1576">
        <v>36</v>
      </c>
      <c r="AL1576">
        <v>3364224</v>
      </c>
      <c r="AM1576">
        <v>545819</v>
      </c>
      <c r="AN1576">
        <v>57008</v>
      </c>
      <c r="AO1576">
        <v>602827</v>
      </c>
      <c r="AP1576">
        <v>14</v>
      </c>
      <c r="AQ1576">
        <v>6</v>
      </c>
      <c r="AR1576">
        <v>20</v>
      </c>
      <c r="AS1576">
        <v>0.2165134833771773</v>
      </c>
      <c r="AT1576">
        <v>24</v>
      </c>
      <c r="AU1576">
        <v>158</v>
      </c>
      <c r="AV1576">
        <f t="shared" si="99"/>
        <v>182</v>
      </c>
      <c r="AW1576">
        <v>82405</v>
      </c>
      <c r="AX1576">
        <v>0.79</v>
      </c>
      <c r="AY1576">
        <v>9147037766.9264793</v>
      </c>
      <c r="AZ1576">
        <v>9147037.7669264786</v>
      </c>
      <c r="BA1576">
        <v>122574.924915718</v>
      </c>
      <c r="BB1576">
        <v>8.1582754440812089E-2</v>
      </c>
      <c r="BC1576">
        <v>57382</v>
      </c>
      <c r="BD1576">
        <v>9989</v>
      </c>
      <c r="BE1576">
        <v>47393</v>
      </c>
      <c r="BF1576">
        <v>0.52099112865104924</v>
      </c>
      <c r="BG1576">
        <v>1943916</v>
      </c>
      <c r="BH1576">
        <v>20.827745813377906</v>
      </c>
      <c r="BI1576">
        <v>10211</v>
      </c>
      <c r="BJ1576">
        <v>78</v>
      </c>
      <c r="BK1576">
        <v>19</v>
      </c>
      <c r="BL1576">
        <v>7</v>
      </c>
      <c r="BM1576">
        <v>0</v>
      </c>
      <c r="BN1576">
        <v>3</v>
      </c>
      <c r="BO1576">
        <v>7</v>
      </c>
      <c r="BP1576">
        <v>5</v>
      </c>
      <c r="BQ1576">
        <v>12</v>
      </c>
      <c r="BR1576">
        <v>11</v>
      </c>
      <c r="BS1576">
        <v>0</v>
      </c>
      <c r="BT1576">
        <v>89624</v>
      </c>
      <c r="BU1576">
        <v>0.61</v>
      </c>
      <c r="BV1576">
        <v>0.64640249999999999</v>
      </c>
      <c r="BW1576">
        <v>719</v>
      </c>
      <c r="BX1576">
        <v>1.5843970000000001</v>
      </c>
      <c r="BY1576">
        <v>0.69260790000000005</v>
      </c>
      <c r="BZ1576">
        <v>78</v>
      </c>
      <c r="CA1576">
        <v>13</v>
      </c>
      <c r="CB1576">
        <v>10</v>
      </c>
      <c r="CC1576">
        <v>1</v>
      </c>
      <c r="CD1576">
        <v>3</v>
      </c>
      <c r="CE1576">
        <v>3</v>
      </c>
      <c r="CF1576">
        <v>4</v>
      </c>
      <c r="CG1576">
        <v>15</v>
      </c>
      <c r="CH1576">
        <v>8</v>
      </c>
      <c r="CI1576">
        <v>0</v>
      </c>
      <c r="CJ1576">
        <v>94726</v>
      </c>
      <c r="CK1576">
        <v>1.4251631019994511</v>
      </c>
      <c r="CL1576">
        <v>0.71120562735154591</v>
      </c>
      <c r="CM1576">
        <v>688</v>
      </c>
      <c r="CN1576">
        <v>0.51229275321404366</v>
      </c>
      <c r="CO1576">
        <v>14091</v>
      </c>
      <c r="CP1576">
        <v>0.53209131300000001</v>
      </c>
      <c r="CQ1576">
        <v>0.13283324799999999</v>
      </c>
      <c r="CR1576">
        <v>83395</v>
      </c>
      <c r="CS1576">
        <v>0.86199999999999999</v>
      </c>
      <c r="CT1576">
        <v>70681</v>
      </c>
      <c r="CU1576">
        <v>0.79773369117000004</v>
      </c>
      <c r="CV1576">
        <v>227</v>
      </c>
      <c r="CW1576">
        <v>60</v>
      </c>
      <c r="CX1576">
        <v>72</v>
      </c>
      <c r="CY1576">
        <v>894</v>
      </c>
      <c r="CZ1576">
        <v>1632</v>
      </c>
      <c r="DA1576" s="2">
        <v>62669</v>
      </c>
      <c r="DB1576" s="2">
        <v>10105</v>
      </c>
      <c r="DC1576" s="2">
        <v>322.33999999999997</v>
      </c>
      <c r="DD1576" s="2">
        <v>4760</v>
      </c>
      <c r="DE1576">
        <v>588</v>
      </c>
      <c r="DF1576">
        <v>38</v>
      </c>
      <c r="DG1576">
        <v>104.22</v>
      </c>
      <c r="DH1576">
        <v>5.37</v>
      </c>
      <c r="DI1576" s="2">
        <v>17.190000000000001</v>
      </c>
      <c r="DJ1576">
        <v>2.8</v>
      </c>
      <c r="DK1576">
        <v>0.93346596193009923</v>
      </c>
      <c r="DL1576">
        <v>1.0628019323671498E-2</v>
      </c>
      <c r="DM1576">
        <v>0</v>
      </c>
      <c r="DN1576">
        <v>41.4</v>
      </c>
      <c r="DO1576">
        <v>1.2E-2</v>
      </c>
      <c r="DP1576">
        <v>105.48</v>
      </c>
      <c r="DQ1576" s="2">
        <f>1715988+48325+16697</f>
        <v>1781010</v>
      </c>
      <c r="DR1576" s="2">
        <v>42733.399095579975</v>
      </c>
      <c r="DS1576">
        <v>1.2774694756487452E-2</v>
      </c>
      <c r="DT1576">
        <v>6.42032260258995</v>
      </c>
      <c r="DU1576">
        <v>21599403.387375571</v>
      </c>
      <c r="DV1576">
        <v>0</v>
      </c>
    </row>
    <row r="1577" spans="1:126" x14ac:dyDescent="0.15">
      <c r="A1577" t="s">
        <v>2667</v>
      </c>
      <c r="B1577" t="s">
        <v>1158</v>
      </c>
      <c r="C1577">
        <v>30</v>
      </c>
      <c r="D1577">
        <v>31</v>
      </c>
      <c r="E1577" t="s">
        <v>2694</v>
      </c>
      <c r="F1577">
        <v>30031</v>
      </c>
      <c r="G1577" t="s">
        <v>6561</v>
      </c>
      <c r="H1577">
        <v>93.3</v>
      </c>
      <c r="I1577">
        <v>0.3</v>
      </c>
      <c r="J1577">
        <v>0.8</v>
      </c>
      <c r="K1577">
        <v>1.1000000000000001</v>
      </c>
      <c r="L1577">
        <v>1.7</v>
      </c>
      <c r="M1577">
        <v>2.8</v>
      </c>
      <c r="N1577">
        <f t="shared" si="102"/>
        <v>8717.5599999999977</v>
      </c>
      <c r="O1577">
        <f t="shared" si="100"/>
        <v>1282.4400000000023</v>
      </c>
      <c r="P1577">
        <f t="shared" si="101"/>
        <v>1.5389280000000034</v>
      </c>
      <c r="Q1577" s="4">
        <v>30031</v>
      </c>
      <c r="R1577" s="5">
        <v>45.518053999999999</v>
      </c>
      <c r="S1577" s="5">
        <v>-111.163921</v>
      </c>
      <c r="T1577">
        <v>5</v>
      </c>
      <c r="U1577">
        <v>9.2260033043872244E-2</v>
      </c>
      <c r="V1577">
        <v>90339</v>
      </c>
      <c r="W1577">
        <v>93108</v>
      </c>
      <c r="X1577">
        <v>95323</v>
      </c>
      <c r="Y1577">
        <v>100334</v>
      </c>
      <c r="Z1577">
        <v>49912</v>
      </c>
      <c r="AA1577">
        <v>30015</v>
      </c>
      <c r="AB1577">
        <v>42222.733000000007</v>
      </c>
      <c r="AC1577">
        <v>55553</v>
      </c>
      <c r="AD1577">
        <v>8</v>
      </c>
      <c r="AE1577">
        <v>8.3925180701404693E-5</v>
      </c>
      <c r="AF1577">
        <v>85</v>
      </c>
      <c r="AG1577">
        <v>1163</v>
      </c>
      <c r="AH1577">
        <v>7.3086844368013756E-2</v>
      </c>
      <c r="AI1577" s="3">
        <v>702713</v>
      </c>
      <c r="AJ1577" s="3">
        <v>1667019.1465811701</v>
      </c>
      <c r="AK1577">
        <v>60</v>
      </c>
      <c r="AL1577">
        <v>1620947.2</v>
      </c>
      <c r="AM1577">
        <v>1188613</v>
      </c>
      <c r="AN1577">
        <v>112843</v>
      </c>
      <c r="AO1577">
        <v>1301456</v>
      </c>
      <c r="AP1577">
        <v>23</v>
      </c>
      <c r="AQ1577">
        <v>11</v>
      </c>
      <c r="AR1577">
        <v>34</v>
      </c>
      <c r="AS1577">
        <v>0.36516733256003781</v>
      </c>
      <c r="AT1577">
        <v>33</v>
      </c>
      <c r="AU1577">
        <v>183</v>
      </c>
      <c r="AV1577">
        <f t="shared" si="99"/>
        <v>216</v>
      </c>
      <c r="AW1577">
        <v>83664</v>
      </c>
      <c r="AX1577">
        <v>0.83</v>
      </c>
      <c r="AY1577">
        <v>497081726.57977402</v>
      </c>
      <c r="AZ1577">
        <v>497081.726579774</v>
      </c>
      <c r="BA1577">
        <v>7328.1199415320998</v>
      </c>
      <c r="BB1577">
        <v>1.3646064856724065</v>
      </c>
      <c r="BC1577">
        <v>46964</v>
      </c>
      <c r="BD1577">
        <v>56077</v>
      </c>
      <c r="BE1577">
        <v>-9113</v>
      </c>
      <c r="BF1577">
        <v>-0.10087559083009554</v>
      </c>
      <c r="BG1577">
        <v>2600530</v>
      </c>
      <c r="BH1577">
        <v>27.281243771177994</v>
      </c>
      <c r="BI1577">
        <v>8174</v>
      </c>
      <c r="BJ1577">
        <v>62</v>
      </c>
      <c r="BK1577">
        <v>10</v>
      </c>
      <c r="BL1577">
        <v>14</v>
      </c>
      <c r="BM1577">
        <v>1</v>
      </c>
      <c r="BN1577">
        <v>6</v>
      </c>
      <c r="BO1577">
        <v>1</v>
      </c>
      <c r="BP1577">
        <v>1</v>
      </c>
      <c r="BQ1577">
        <v>15</v>
      </c>
      <c r="BR1577">
        <v>7</v>
      </c>
      <c r="BS1577">
        <v>1</v>
      </c>
      <c r="BT1577">
        <v>90343</v>
      </c>
      <c r="BU1577">
        <v>0.7</v>
      </c>
      <c r="BV1577">
        <v>0.68603130000000001</v>
      </c>
      <c r="BW1577">
        <v>756</v>
      </c>
      <c r="BX1577">
        <v>1.306133</v>
      </c>
      <c r="BY1577">
        <v>0.66312530000000003</v>
      </c>
      <c r="BZ1577">
        <v>64</v>
      </c>
      <c r="CA1577">
        <v>13</v>
      </c>
      <c r="CB1577">
        <v>13</v>
      </c>
      <c r="CC1577">
        <v>0</v>
      </c>
      <c r="CD1577">
        <v>4</v>
      </c>
      <c r="CE1577">
        <v>1</v>
      </c>
      <c r="CF1577">
        <v>1</v>
      </c>
      <c r="CG1577">
        <v>16</v>
      </c>
      <c r="CH1577">
        <v>7</v>
      </c>
      <c r="CI1577">
        <v>1</v>
      </c>
      <c r="CJ1577">
        <v>97276</v>
      </c>
      <c r="CK1577">
        <v>1.2336033554011268</v>
      </c>
      <c r="CL1577">
        <v>0.68485004431483543</v>
      </c>
      <c r="CM1577">
        <v>782</v>
      </c>
      <c r="CN1577">
        <v>0.33352024760969462</v>
      </c>
      <c r="CO1577">
        <v>24346</v>
      </c>
      <c r="CP1577">
        <v>1.158678817</v>
      </c>
      <c r="CQ1577">
        <v>0.94458331399999995</v>
      </c>
      <c r="CR1577">
        <v>88709</v>
      </c>
      <c r="CS1577">
        <v>0.871</v>
      </c>
      <c r="CT1577">
        <v>74349</v>
      </c>
      <c r="CU1577">
        <v>0.83857977782000004</v>
      </c>
      <c r="CV1577">
        <v>258</v>
      </c>
      <c r="CW1577">
        <v>69</v>
      </c>
      <c r="CX1577">
        <v>73</v>
      </c>
      <c r="CY1577">
        <v>1370</v>
      </c>
      <c r="CZ1577">
        <v>1869</v>
      </c>
      <c r="DA1577" s="2">
        <v>78504</v>
      </c>
      <c r="DB1577" s="2">
        <v>14915</v>
      </c>
      <c r="DC1577" s="2">
        <v>493.03</v>
      </c>
      <c r="DD1577" s="2">
        <v>4861</v>
      </c>
      <c r="DE1577">
        <v>665</v>
      </c>
      <c r="DF1577">
        <v>24</v>
      </c>
      <c r="DG1577">
        <v>229.1</v>
      </c>
      <c r="DH1577">
        <v>5.28</v>
      </c>
      <c r="DI1577" s="2">
        <v>26.39</v>
      </c>
      <c r="DJ1577">
        <v>3.86</v>
      </c>
      <c r="DK1577">
        <v>0.88782760529547622</v>
      </c>
      <c r="DL1577">
        <v>6.0189165950128975E-3</v>
      </c>
      <c r="DM1577">
        <v>0</v>
      </c>
      <c r="DN1577">
        <v>87.9</v>
      </c>
      <c r="DO1577">
        <v>5.2000000000000005E-2</v>
      </c>
      <c r="DP1577">
        <v>1666.25</v>
      </c>
      <c r="DQ1577" s="2">
        <f>35+633802</f>
        <v>633837</v>
      </c>
      <c r="DR1577" s="2">
        <v>93460.576217350026</v>
      </c>
      <c r="DS1577">
        <v>5.6597236305523831E-2</v>
      </c>
      <c r="DT1577">
        <v>5.1989211240311404</v>
      </c>
      <c r="DU1577">
        <v>8427176.6390191298</v>
      </c>
      <c r="DV1577">
        <v>0</v>
      </c>
    </row>
    <row r="1578" spans="1:126" x14ac:dyDescent="0.15">
      <c r="A1578" t="s">
        <v>2667</v>
      </c>
      <c r="B1578" t="s">
        <v>560</v>
      </c>
      <c r="C1578">
        <v>30</v>
      </c>
      <c r="D1578">
        <v>33</v>
      </c>
      <c r="E1578" t="s">
        <v>2695</v>
      </c>
      <c r="F1578">
        <v>30033</v>
      </c>
      <c r="G1578" t="s">
        <v>6562</v>
      </c>
      <c r="H1578">
        <v>98.4</v>
      </c>
      <c r="I1578">
        <v>0.2</v>
      </c>
      <c r="J1578">
        <v>0.4</v>
      </c>
      <c r="K1578">
        <v>0.1</v>
      </c>
      <c r="L1578">
        <v>0.6</v>
      </c>
      <c r="M1578">
        <v>0.2</v>
      </c>
      <c r="N1578">
        <f t="shared" si="102"/>
        <v>9683.1700000000037</v>
      </c>
      <c r="O1578">
        <f t="shared" si="100"/>
        <v>316.82999999999629</v>
      </c>
      <c r="P1578">
        <f t="shared" si="101"/>
        <v>0.3801959999999957</v>
      </c>
      <c r="Q1578" s="4">
        <v>30033</v>
      </c>
      <c r="R1578" s="5">
        <v>47.280033000000003</v>
      </c>
      <c r="S1578" s="5">
        <v>-106.986706</v>
      </c>
      <c r="T1578">
        <v>9</v>
      </c>
      <c r="U1578">
        <v>0.32612251389368918</v>
      </c>
      <c r="V1578">
        <v>1100</v>
      </c>
      <c r="W1578">
        <v>1097</v>
      </c>
      <c r="X1578">
        <v>1047</v>
      </c>
      <c r="Y1578">
        <v>1284</v>
      </c>
      <c r="Z1578">
        <v>502</v>
      </c>
      <c r="AA1578">
        <v>30017</v>
      </c>
      <c r="AB1578">
        <v>400.08</v>
      </c>
      <c r="AC1578">
        <v>39732</v>
      </c>
      <c r="AD1578">
        <v>0</v>
      </c>
      <c r="AE1578">
        <v>0</v>
      </c>
      <c r="AF1578">
        <v>9</v>
      </c>
      <c r="AG1578">
        <v>297</v>
      </c>
      <c r="AH1578">
        <v>3.0303030303030304E-2</v>
      </c>
      <c r="AI1578" s="3">
        <v>2190715</v>
      </c>
      <c r="AJ1578" s="3">
        <v>2992987.0592451054</v>
      </c>
      <c r="AK1578">
        <v>3900</v>
      </c>
      <c r="AL1578">
        <v>3102502.4</v>
      </c>
      <c r="AM1578">
        <v>775687</v>
      </c>
      <c r="AN1578">
        <v>62596</v>
      </c>
      <c r="AO1578">
        <v>838283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f t="shared" si="99"/>
        <v>1</v>
      </c>
      <c r="AW1578">
        <v>0</v>
      </c>
      <c r="AX1578">
        <v>0</v>
      </c>
      <c r="AY1578">
        <v>143203248.99383199</v>
      </c>
      <c r="AZ1578">
        <v>143203.24899383198</v>
      </c>
      <c r="BA1578">
        <v>110746.29943591201</v>
      </c>
      <c r="BB1578">
        <v>9.0296470861194952E-2</v>
      </c>
      <c r="BC1578">
        <v>2640</v>
      </c>
      <c r="BD1578">
        <v>0</v>
      </c>
      <c r="BE1578">
        <v>2640</v>
      </c>
      <c r="BF1578">
        <v>2.4</v>
      </c>
      <c r="BG1578">
        <v>56997</v>
      </c>
      <c r="BH1578">
        <v>54.438395415472776</v>
      </c>
      <c r="BI1578">
        <v>244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1173</v>
      </c>
      <c r="BU1578">
        <v>0.5</v>
      </c>
      <c r="BV1578">
        <v>0.79280260000000002</v>
      </c>
      <c r="BW1578">
        <v>25</v>
      </c>
      <c r="BX1578">
        <v>0.85251489999999996</v>
      </c>
      <c r="BY1578">
        <v>2.8850790000000002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1308</v>
      </c>
      <c r="CK1578">
        <v>0</v>
      </c>
      <c r="CL1578">
        <v>0.76695842450765861</v>
      </c>
      <c r="CM1578">
        <v>19</v>
      </c>
      <c r="CN1578">
        <v>0.75678005336860787</v>
      </c>
      <c r="CO1578">
        <v>93</v>
      </c>
      <c r="CP1578">
        <v>0</v>
      </c>
      <c r="CQ1578">
        <v>0</v>
      </c>
      <c r="CR1578">
        <v>1204</v>
      </c>
      <c r="CS1578">
        <v>0.89700000000000002</v>
      </c>
      <c r="CT1578">
        <v>667</v>
      </c>
      <c r="CU1578">
        <v>0.77419354838999999</v>
      </c>
      <c r="CV1578">
        <v>1</v>
      </c>
      <c r="CW1578">
        <v>0</v>
      </c>
      <c r="CX1578">
        <v>0</v>
      </c>
      <c r="CY1578">
        <v>243</v>
      </c>
      <c r="CZ1578">
        <v>519</v>
      </c>
      <c r="DA1578" s="2">
        <v>826</v>
      </c>
      <c r="DB1578" s="2">
        <v>60</v>
      </c>
      <c r="DC1578" s="2">
        <v>0</v>
      </c>
      <c r="DD1578" s="2">
        <v>25</v>
      </c>
      <c r="DE1578">
        <v>169</v>
      </c>
      <c r="DF1578">
        <v>31</v>
      </c>
      <c r="DH1578">
        <v>77.52</v>
      </c>
      <c r="DJ1578">
        <v>0.65</v>
      </c>
      <c r="DK1578">
        <v>0.92546771259611593</v>
      </c>
      <c r="DL1578">
        <v>0</v>
      </c>
      <c r="DM1578">
        <v>0</v>
      </c>
      <c r="DN1578">
        <v>4.8</v>
      </c>
      <c r="DO1578">
        <v>2E-3</v>
      </c>
      <c r="DP1578">
        <v>15662.02</v>
      </c>
      <c r="DQ1578" s="2">
        <v>0</v>
      </c>
      <c r="DR1578" s="2">
        <v>0</v>
      </c>
      <c r="DS1578">
        <v>0</v>
      </c>
      <c r="DV1578">
        <v>1</v>
      </c>
    </row>
    <row r="1579" spans="1:126" x14ac:dyDescent="0.15">
      <c r="A1579" t="s">
        <v>2667</v>
      </c>
      <c r="B1579" t="s">
        <v>2696</v>
      </c>
      <c r="C1579">
        <v>30</v>
      </c>
      <c r="D1579">
        <v>35</v>
      </c>
      <c r="E1579" t="s">
        <v>2697</v>
      </c>
      <c r="F1579">
        <v>30035</v>
      </c>
      <c r="G1579" t="s">
        <v>6563</v>
      </c>
      <c r="H1579">
        <v>30.7</v>
      </c>
      <c r="I1579">
        <v>0.1</v>
      </c>
      <c r="J1579">
        <v>64.5</v>
      </c>
      <c r="K1579">
        <v>0.2</v>
      </c>
      <c r="L1579">
        <v>2.6</v>
      </c>
      <c r="M1579">
        <v>1.8</v>
      </c>
      <c r="N1579">
        <f t="shared" si="102"/>
        <v>5112.79</v>
      </c>
      <c r="O1579">
        <f t="shared" si="100"/>
        <v>4887.21</v>
      </c>
      <c r="P1579">
        <f t="shared" si="101"/>
        <v>5.8646520000000022</v>
      </c>
      <c r="Q1579" s="4">
        <v>30035</v>
      </c>
      <c r="R1579" s="5">
        <v>48.705671000000002</v>
      </c>
      <c r="S1579" s="5">
        <v>-112.99050200000001</v>
      </c>
      <c r="T1579">
        <v>7</v>
      </c>
      <c r="U1579">
        <v>7.1563482908835546E-2</v>
      </c>
      <c r="V1579">
        <v>13422</v>
      </c>
      <c r="W1579">
        <v>13641</v>
      </c>
      <c r="X1579">
        <v>13672</v>
      </c>
      <c r="Y1579">
        <v>13622</v>
      </c>
      <c r="Z1579">
        <v>6457</v>
      </c>
      <c r="AA1579">
        <v>30019</v>
      </c>
      <c r="AB1579">
        <v>4257.2920000000004</v>
      </c>
      <c r="AC1579">
        <v>29640</v>
      </c>
      <c r="AD1579">
        <v>0</v>
      </c>
      <c r="AE1579">
        <v>0</v>
      </c>
      <c r="AF1579">
        <v>19</v>
      </c>
      <c r="AG1579">
        <v>602</v>
      </c>
      <c r="AH1579">
        <v>3.1561461794019932E-2</v>
      </c>
      <c r="AI1579" s="3">
        <v>1570323</v>
      </c>
      <c r="AJ1579" s="3">
        <v>1916724.934366425</v>
      </c>
      <c r="AK1579">
        <v>445</v>
      </c>
      <c r="AL1579">
        <v>1943756.7999999998</v>
      </c>
      <c r="AM1579">
        <v>1024729</v>
      </c>
      <c r="AN1579">
        <v>103766</v>
      </c>
      <c r="AO1579">
        <v>1128495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4</v>
      </c>
      <c r="AV1579">
        <f t="shared" si="99"/>
        <v>4</v>
      </c>
      <c r="AW1579">
        <v>2863</v>
      </c>
      <c r="AX1579">
        <v>0.22999999999999998</v>
      </c>
      <c r="AY1579">
        <v>888202185.58184505</v>
      </c>
      <c r="AZ1579">
        <v>888202.185581845</v>
      </c>
      <c r="BA1579">
        <v>67019.372329873295</v>
      </c>
      <c r="BB1579">
        <v>0.14921058870529869</v>
      </c>
      <c r="BC1579">
        <v>4180</v>
      </c>
      <c r="BD1579">
        <v>4370</v>
      </c>
      <c r="BE1579">
        <v>-190</v>
      </c>
      <c r="BF1579">
        <v>-1.4155863507673968E-2</v>
      </c>
      <c r="BG1579">
        <v>100798</v>
      </c>
      <c r="BH1579">
        <v>7.3725863077823286</v>
      </c>
      <c r="BI1579">
        <v>1717</v>
      </c>
      <c r="BJ1579">
        <v>5</v>
      </c>
      <c r="BK1579">
        <v>4</v>
      </c>
      <c r="BL1579">
        <v>1</v>
      </c>
      <c r="BM1579">
        <v>0</v>
      </c>
      <c r="BN1579">
        <v>0</v>
      </c>
      <c r="BO1579">
        <v>1</v>
      </c>
      <c r="BP1579">
        <v>1</v>
      </c>
      <c r="BQ1579">
        <v>0</v>
      </c>
      <c r="BR1579">
        <v>1</v>
      </c>
      <c r="BS1579">
        <v>0</v>
      </c>
      <c r="BT1579">
        <v>13550</v>
      </c>
      <c r="BU1579">
        <v>0.62</v>
      </c>
      <c r="BV1579">
        <v>0.54020860000000004</v>
      </c>
      <c r="BW1579">
        <v>98</v>
      </c>
      <c r="BX1579">
        <v>0.95940959999999997</v>
      </c>
      <c r="BY1579">
        <v>-0.472497</v>
      </c>
      <c r="BZ1579">
        <v>8</v>
      </c>
      <c r="CA1579">
        <v>3</v>
      </c>
      <c r="CB1579">
        <v>1</v>
      </c>
      <c r="CC1579">
        <v>0</v>
      </c>
      <c r="CD1579">
        <v>0</v>
      </c>
      <c r="CE1579">
        <v>1</v>
      </c>
      <c r="CF1579">
        <v>2</v>
      </c>
      <c r="CG1579">
        <v>0</v>
      </c>
      <c r="CH1579">
        <v>1</v>
      </c>
      <c r="CI1579">
        <v>0</v>
      </c>
      <c r="CJ1579">
        <v>13698</v>
      </c>
      <c r="CK1579">
        <v>1.1680537304716017</v>
      </c>
      <c r="CL1579">
        <v>0.5845588235294118</v>
      </c>
      <c r="CM1579">
        <v>77</v>
      </c>
      <c r="CN1579">
        <v>-0.52854479917807529</v>
      </c>
      <c r="CO1579">
        <v>1124</v>
      </c>
      <c r="CP1579">
        <v>-1.5485131348000001</v>
      </c>
      <c r="CQ1579">
        <v>-1.5393798076</v>
      </c>
      <c r="CR1579">
        <v>10787</v>
      </c>
      <c r="CS1579">
        <v>0.79</v>
      </c>
      <c r="CT1579">
        <v>9798</v>
      </c>
      <c r="CU1579">
        <v>0.64127388534999996</v>
      </c>
      <c r="CV1579">
        <v>20</v>
      </c>
      <c r="CW1579">
        <v>7</v>
      </c>
      <c r="CX1579">
        <v>12</v>
      </c>
      <c r="CY1579">
        <v>520</v>
      </c>
      <c r="CZ1579">
        <v>916</v>
      </c>
      <c r="DA1579" s="2">
        <v>6236</v>
      </c>
      <c r="DB1579" s="2">
        <v>755</v>
      </c>
      <c r="DC1579" s="2">
        <v>116.46</v>
      </c>
      <c r="DD1579" s="2">
        <v>9078</v>
      </c>
      <c r="DE1579">
        <v>287</v>
      </c>
      <c r="DF1579">
        <v>497</v>
      </c>
      <c r="DG1579">
        <v>29.11</v>
      </c>
      <c r="DH1579">
        <v>21.84</v>
      </c>
      <c r="DI1579" s="2">
        <v>43.67</v>
      </c>
      <c r="DJ1579">
        <v>4.6900000000000004</v>
      </c>
      <c r="DK1579">
        <v>0.95068594168206155</v>
      </c>
      <c r="DL1579">
        <v>4.9833887043189366E-3</v>
      </c>
      <c r="DM1579">
        <v>0</v>
      </c>
      <c r="DN1579">
        <v>20.100000000000001</v>
      </c>
      <c r="DO1579">
        <v>1.1000000000000001E-2</v>
      </c>
      <c r="DP1579">
        <v>41984.67</v>
      </c>
      <c r="DQ1579" s="2">
        <v>28688</v>
      </c>
      <c r="DR1579" s="2">
        <v>4909.4356557100027</v>
      </c>
      <c r="DS1579">
        <v>2.515832539020314E-3</v>
      </c>
      <c r="DT1579">
        <v>4.2206153018608497</v>
      </c>
      <c r="DU1579">
        <v>8203849.6931760786</v>
      </c>
      <c r="DV1579">
        <v>0</v>
      </c>
    </row>
    <row r="1580" spans="1:126" x14ac:dyDescent="0.15">
      <c r="A1580" t="s">
        <v>2667</v>
      </c>
      <c r="B1580" t="s">
        <v>2698</v>
      </c>
      <c r="C1580">
        <v>30</v>
      </c>
      <c r="D1580">
        <v>37</v>
      </c>
      <c r="E1580" t="s">
        <v>2699</v>
      </c>
      <c r="F1580">
        <v>30037</v>
      </c>
      <c r="G1580" t="s">
        <v>6564</v>
      </c>
      <c r="H1580">
        <v>93</v>
      </c>
      <c r="I1580">
        <v>0</v>
      </c>
      <c r="J1580">
        <v>1</v>
      </c>
      <c r="K1580">
        <v>0.7</v>
      </c>
      <c r="L1580">
        <v>1.8</v>
      </c>
      <c r="M1580">
        <v>3.5</v>
      </c>
      <c r="N1580">
        <f t="shared" si="102"/>
        <v>8665.98</v>
      </c>
      <c r="O1580">
        <f t="shared" si="100"/>
        <v>1334.0200000000004</v>
      </c>
      <c r="P1580">
        <f t="shared" si="101"/>
        <v>1.6008240000000011</v>
      </c>
      <c r="Q1580" s="4">
        <v>30037</v>
      </c>
      <c r="R1580" s="5">
        <v>46.380623999999997</v>
      </c>
      <c r="S1580" s="5">
        <v>-109.17458600000001</v>
      </c>
      <c r="T1580">
        <v>3</v>
      </c>
      <c r="U1580">
        <v>0.30985979967102362</v>
      </c>
      <c r="V1580">
        <v>769</v>
      </c>
      <c r="W1580">
        <v>738</v>
      </c>
      <c r="X1580">
        <v>756</v>
      </c>
      <c r="Y1580">
        <v>818</v>
      </c>
      <c r="Z1580">
        <v>425</v>
      </c>
      <c r="AA1580">
        <v>30021</v>
      </c>
      <c r="AB1580">
        <v>325.99099999999999</v>
      </c>
      <c r="AC1580">
        <v>40938</v>
      </c>
      <c r="AD1580">
        <v>0</v>
      </c>
      <c r="AE1580">
        <v>0</v>
      </c>
      <c r="AF1580">
        <v>5</v>
      </c>
      <c r="AG1580">
        <v>157</v>
      </c>
      <c r="AH1580">
        <v>3.1847133757961783E-2</v>
      </c>
      <c r="AI1580" s="3">
        <v>708186</v>
      </c>
      <c r="AJ1580" s="3">
        <v>751630.13406975509</v>
      </c>
      <c r="AK1580">
        <v>735</v>
      </c>
      <c r="AL1580">
        <v>752908.80000000005</v>
      </c>
      <c r="AM1580">
        <v>808882</v>
      </c>
      <c r="AN1580">
        <v>18632</v>
      </c>
      <c r="AO1580">
        <v>827514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f t="shared" si="99"/>
        <v>1</v>
      </c>
      <c r="AW1580">
        <v>0</v>
      </c>
      <c r="AX1580">
        <v>0</v>
      </c>
      <c r="AY1580">
        <v>67603117.483808994</v>
      </c>
      <c r="AZ1580">
        <v>67603.117483808994</v>
      </c>
      <c r="BA1580">
        <v>64650.200194849298</v>
      </c>
      <c r="BB1580">
        <v>0.15467856201312588</v>
      </c>
      <c r="BC1580">
        <v>2659</v>
      </c>
      <c r="BD1580">
        <v>0</v>
      </c>
      <c r="BE1580">
        <v>2659</v>
      </c>
      <c r="BF1580">
        <v>3.4577373211963591</v>
      </c>
      <c r="BG1580">
        <v>0</v>
      </c>
      <c r="BH1580">
        <v>0</v>
      </c>
      <c r="BI1580">
        <v>175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1057</v>
      </c>
      <c r="BU1580">
        <v>0.56000000000000005</v>
      </c>
      <c r="BV1580">
        <v>0.58781360000000005</v>
      </c>
      <c r="BW1580">
        <v>11</v>
      </c>
      <c r="BX1580">
        <v>0</v>
      </c>
      <c r="BY1580">
        <v>-0.48646159999999999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852</v>
      </c>
      <c r="CK1580">
        <v>0</v>
      </c>
      <c r="CL1580">
        <v>0.78912685337726529</v>
      </c>
      <c r="CM1580">
        <v>9</v>
      </c>
      <c r="CN1580">
        <v>0.14202874951175554</v>
      </c>
      <c r="CO1580">
        <v>88</v>
      </c>
      <c r="CP1580">
        <v>0</v>
      </c>
      <c r="CQ1580">
        <v>0</v>
      </c>
      <c r="CR1580">
        <v>727</v>
      </c>
      <c r="CS1580">
        <v>0.8590000000000001</v>
      </c>
      <c r="CT1580">
        <v>537</v>
      </c>
      <c r="CU1580">
        <v>0.76017130621000006</v>
      </c>
      <c r="CV1580">
        <v>0</v>
      </c>
      <c r="CW1580">
        <v>0</v>
      </c>
      <c r="CX1580">
        <v>1</v>
      </c>
      <c r="CY1580">
        <v>96</v>
      </c>
      <c r="CZ1580">
        <v>267</v>
      </c>
      <c r="DA1580" s="2">
        <v>533</v>
      </c>
      <c r="DB1580" s="2">
        <v>40</v>
      </c>
      <c r="DC1580" s="2">
        <v>232.83</v>
      </c>
      <c r="DD1580" s="2">
        <v>24</v>
      </c>
      <c r="DE1580">
        <v>81</v>
      </c>
      <c r="DF1580">
        <v>7</v>
      </c>
      <c r="DJ1580">
        <v>0.06</v>
      </c>
      <c r="DK1580">
        <v>0.92244410366768048</v>
      </c>
      <c r="DL1580">
        <v>1.2738853503184714E-2</v>
      </c>
      <c r="DM1580">
        <v>0</v>
      </c>
      <c r="DN1580">
        <v>2.2000000000000002</v>
      </c>
      <c r="DO1580">
        <v>3.0000000000000001E-3</v>
      </c>
      <c r="DP1580">
        <v>29215.41</v>
      </c>
      <c r="DQ1580" s="2">
        <v>23693</v>
      </c>
      <c r="DR1580" s="2">
        <v>13969.809367370002</v>
      </c>
      <c r="DS1580">
        <v>1.8553681902269168E-2</v>
      </c>
      <c r="DT1580">
        <v>4.7110392603614804</v>
      </c>
      <c r="DU1580">
        <v>3546982.9162716498</v>
      </c>
      <c r="DV1580">
        <v>1</v>
      </c>
    </row>
    <row r="1581" spans="1:126" x14ac:dyDescent="0.15">
      <c r="A1581" t="s">
        <v>2667</v>
      </c>
      <c r="B1581" t="s">
        <v>2700</v>
      </c>
      <c r="C1581">
        <v>30</v>
      </c>
      <c r="D1581">
        <v>39</v>
      </c>
      <c r="E1581" t="s">
        <v>2701</v>
      </c>
      <c r="F1581">
        <v>30039</v>
      </c>
      <c r="G1581" t="s">
        <v>6565</v>
      </c>
      <c r="H1581">
        <v>96.4</v>
      </c>
      <c r="I1581">
        <v>0.1</v>
      </c>
      <c r="J1581">
        <v>0.4</v>
      </c>
      <c r="K1581">
        <v>0.1</v>
      </c>
      <c r="L1581">
        <v>1.6</v>
      </c>
      <c r="M1581">
        <v>1.4</v>
      </c>
      <c r="N1581">
        <f t="shared" si="102"/>
        <v>9297.66</v>
      </c>
      <c r="O1581">
        <f t="shared" si="100"/>
        <v>702.34000000000015</v>
      </c>
      <c r="P1581">
        <f t="shared" si="101"/>
        <v>0.84280800000000045</v>
      </c>
      <c r="Q1581" s="4">
        <v>30039</v>
      </c>
      <c r="R1581" s="5">
        <v>46.395955000000001</v>
      </c>
      <c r="S1581" s="5">
        <v>-113.427356</v>
      </c>
      <c r="T1581">
        <v>8</v>
      </c>
      <c r="U1581">
        <v>0.16864208742223066</v>
      </c>
      <c r="V1581">
        <v>3083</v>
      </c>
      <c r="W1581">
        <v>3133</v>
      </c>
      <c r="X1581">
        <v>3168</v>
      </c>
      <c r="Y1581">
        <v>3164</v>
      </c>
      <c r="Z1581">
        <v>1588</v>
      </c>
      <c r="AA1581">
        <v>30023</v>
      </c>
      <c r="AB1581">
        <v>1113.078</v>
      </c>
      <c r="AC1581">
        <v>48512</v>
      </c>
      <c r="AD1581">
        <v>0</v>
      </c>
      <c r="AE1581">
        <v>0</v>
      </c>
      <c r="AF1581">
        <v>5</v>
      </c>
      <c r="AG1581">
        <v>163</v>
      </c>
      <c r="AH1581">
        <v>3.0674846625766871E-2</v>
      </c>
      <c r="AI1581" s="3">
        <v>285419</v>
      </c>
      <c r="AJ1581" s="3">
        <v>1105366.9731557001</v>
      </c>
      <c r="AK1581">
        <v>597</v>
      </c>
      <c r="AL1581">
        <v>1109228.8</v>
      </c>
      <c r="AM1581">
        <v>396104</v>
      </c>
      <c r="AN1581">
        <v>15075</v>
      </c>
      <c r="AO1581">
        <v>411179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5</v>
      </c>
      <c r="AV1581">
        <f t="shared" si="99"/>
        <v>6</v>
      </c>
      <c r="AW1581">
        <v>0</v>
      </c>
      <c r="AX1581">
        <v>0</v>
      </c>
      <c r="AY1581">
        <v>69611379.758609504</v>
      </c>
      <c r="AZ1581">
        <v>69611.379758609502</v>
      </c>
      <c r="BA1581">
        <v>24600.7935988065</v>
      </c>
      <c r="BB1581">
        <v>0.40649095159617721</v>
      </c>
      <c r="BC1581">
        <v>2731</v>
      </c>
      <c r="BD1581">
        <v>124</v>
      </c>
      <c r="BE1581">
        <v>2607</v>
      </c>
      <c r="BF1581">
        <v>0.84560493026273109</v>
      </c>
      <c r="BG1581">
        <v>38734</v>
      </c>
      <c r="BH1581">
        <v>12.226641414141413</v>
      </c>
      <c r="BI1581">
        <v>629</v>
      </c>
      <c r="BJ1581">
        <v>1</v>
      </c>
      <c r="BK1581">
        <v>1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2879</v>
      </c>
      <c r="BU1581">
        <v>0.41</v>
      </c>
      <c r="BV1581">
        <v>0.74275829999999998</v>
      </c>
      <c r="BW1581">
        <v>37</v>
      </c>
      <c r="BX1581">
        <v>1.042028</v>
      </c>
      <c r="BY1581">
        <v>1.5993919999999999</v>
      </c>
      <c r="BZ1581">
        <v>2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3215</v>
      </c>
      <c r="CK1581">
        <v>1.2441679626749611</v>
      </c>
      <c r="CL1581">
        <v>0.78535237217871945</v>
      </c>
      <c r="CM1581">
        <v>34</v>
      </c>
      <c r="CN1581">
        <v>1.2980438450402731</v>
      </c>
      <c r="CO1581">
        <v>420.99999999999994</v>
      </c>
      <c r="CP1581">
        <v>1.101695399</v>
      </c>
      <c r="CQ1581">
        <v>-0.21992108990000001</v>
      </c>
      <c r="CR1581">
        <v>2820</v>
      </c>
      <c r="CS1581">
        <v>0.86499999999999999</v>
      </c>
      <c r="CT1581">
        <v>2241</v>
      </c>
      <c r="CU1581">
        <v>0.77045454545000003</v>
      </c>
      <c r="CV1581">
        <v>1</v>
      </c>
      <c r="CW1581">
        <v>0</v>
      </c>
      <c r="CX1581">
        <v>1</v>
      </c>
      <c r="CY1581">
        <v>115</v>
      </c>
      <c r="CZ1581">
        <v>273</v>
      </c>
      <c r="DA1581" s="2">
        <v>1603</v>
      </c>
      <c r="DB1581" s="2">
        <v>225</v>
      </c>
      <c r="DC1581" s="2">
        <v>414.28</v>
      </c>
      <c r="DD1581" s="2">
        <v>48</v>
      </c>
      <c r="DE1581">
        <v>91</v>
      </c>
      <c r="DF1581">
        <v>8</v>
      </c>
      <c r="DG1581">
        <v>31.87</v>
      </c>
      <c r="DH1581">
        <v>63.73</v>
      </c>
      <c r="DI1581" s="2">
        <v>95.6</v>
      </c>
      <c r="DJ1581">
        <v>2.27</v>
      </c>
      <c r="DK1581">
        <v>0.93926473009855682</v>
      </c>
      <c r="DL1581">
        <v>6.1349693251533744E-3</v>
      </c>
      <c r="DM1581">
        <v>0</v>
      </c>
      <c r="DN1581">
        <v>2.9</v>
      </c>
      <c r="DO1581">
        <v>3.0000000000000001E-3</v>
      </c>
      <c r="DP1581">
        <v>106.82</v>
      </c>
      <c r="DQ1581" s="2">
        <f>445523+219907</f>
        <v>665430</v>
      </c>
      <c r="DR1581" s="2">
        <v>18265.87228159</v>
      </c>
      <c r="DS1581">
        <v>1.6490847303477895E-2</v>
      </c>
      <c r="DV1581">
        <v>1</v>
      </c>
    </row>
    <row r="1582" spans="1:126" x14ac:dyDescent="0.15">
      <c r="A1582" t="s">
        <v>2667</v>
      </c>
      <c r="B1582" t="s">
        <v>2702</v>
      </c>
      <c r="C1582">
        <v>30</v>
      </c>
      <c r="D1582">
        <v>41</v>
      </c>
      <c r="E1582" t="s">
        <v>2703</v>
      </c>
      <c r="F1582">
        <v>30041</v>
      </c>
      <c r="G1582" t="s">
        <v>6566</v>
      </c>
      <c r="H1582">
        <v>72.900000000000006</v>
      </c>
      <c r="I1582">
        <v>0.3</v>
      </c>
      <c r="J1582">
        <v>21.1</v>
      </c>
      <c r="K1582">
        <v>0.4</v>
      </c>
      <c r="L1582">
        <v>3</v>
      </c>
      <c r="M1582">
        <v>2.2999999999999998</v>
      </c>
      <c r="N1582">
        <f t="shared" si="102"/>
        <v>5774.1600000000008</v>
      </c>
      <c r="O1582">
        <f t="shared" si="100"/>
        <v>4225.8399999999992</v>
      </c>
      <c r="P1582">
        <f t="shared" si="101"/>
        <v>5.0710080000000008</v>
      </c>
      <c r="Q1582" s="4">
        <v>30041</v>
      </c>
      <c r="R1582" s="5">
        <v>48.631959000000002</v>
      </c>
      <c r="S1582" s="5">
        <v>-110.10632099999999</v>
      </c>
      <c r="T1582">
        <v>7</v>
      </c>
      <c r="U1582">
        <v>8.7822498882439495E-2</v>
      </c>
      <c r="V1582">
        <v>16157</v>
      </c>
      <c r="W1582">
        <v>16434</v>
      </c>
      <c r="X1582">
        <v>16523</v>
      </c>
      <c r="Y1582">
        <v>16423</v>
      </c>
      <c r="Z1582">
        <v>8062</v>
      </c>
      <c r="AA1582">
        <v>30025</v>
      </c>
      <c r="AB1582">
        <v>6013.9619999999995</v>
      </c>
      <c r="AC1582">
        <v>44633</v>
      </c>
      <c r="AD1582">
        <v>1</v>
      </c>
      <c r="AE1582">
        <v>6.0521697028384676E-5</v>
      </c>
      <c r="AF1582">
        <v>14</v>
      </c>
      <c r="AG1582">
        <v>802</v>
      </c>
      <c r="AH1582">
        <v>1.7456359102244388E-2</v>
      </c>
      <c r="AI1582" s="3">
        <v>1597982</v>
      </c>
      <c r="AJ1582" s="3">
        <v>1855527.6701614051</v>
      </c>
      <c r="AK1582">
        <v>909</v>
      </c>
      <c r="AL1582">
        <v>1866284.8</v>
      </c>
      <c r="AM1582">
        <v>564118</v>
      </c>
      <c r="AN1582">
        <v>157661</v>
      </c>
      <c r="AO1582">
        <v>721779</v>
      </c>
      <c r="AP1582">
        <v>0</v>
      </c>
      <c r="AQ1582">
        <v>0</v>
      </c>
      <c r="AR1582">
        <v>0</v>
      </c>
      <c r="AS1582">
        <v>0</v>
      </c>
      <c r="AT1582">
        <v>2</v>
      </c>
      <c r="AU1582">
        <v>6</v>
      </c>
      <c r="AV1582">
        <f t="shared" si="99"/>
        <v>8</v>
      </c>
      <c r="AW1582">
        <v>13326</v>
      </c>
      <c r="AX1582">
        <v>0.89</v>
      </c>
      <c r="AY1582">
        <v>2574355540.7455001</v>
      </c>
      <c r="AZ1582">
        <v>2574355.5407455</v>
      </c>
      <c r="BA1582">
        <v>154700.097813295</v>
      </c>
      <c r="BB1582">
        <v>6.4641200240667177E-2</v>
      </c>
      <c r="BC1582">
        <v>24433</v>
      </c>
      <c r="BD1582">
        <v>2138</v>
      </c>
      <c r="BE1582">
        <v>22295</v>
      </c>
      <c r="BF1582">
        <v>1.3798972581543603</v>
      </c>
      <c r="BG1582">
        <v>410369</v>
      </c>
      <c r="BH1582">
        <v>24.836228287841191</v>
      </c>
      <c r="BI1582">
        <v>1959</v>
      </c>
      <c r="BJ1582">
        <v>14</v>
      </c>
      <c r="BK1582">
        <v>5</v>
      </c>
      <c r="BL1582">
        <v>1</v>
      </c>
      <c r="BM1582">
        <v>0</v>
      </c>
      <c r="BN1582">
        <v>0</v>
      </c>
      <c r="BO1582">
        <v>1</v>
      </c>
      <c r="BP1582">
        <v>1</v>
      </c>
      <c r="BQ1582">
        <v>8</v>
      </c>
      <c r="BR1582">
        <v>2</v>
      </c>
      <c r="BS1582">
        <v>0</v>
      </c>
      <c r="BT1582">
        <v>16632</v>
      </c>
      <c r="BU1582">
        <v>0.71</v>
      </c>
      <c r="BV1582">
        <v>0.54738489999999995</v>
      </c>
      <c r="BW1582">
        <v>159</v>
      </c>
      <c r="BX1582">
        <v>1.924002</v>
      </c>
      <c r="BY1582">
        <v>0.61326990000000003</v>
      </c>
      <c r="BZ1582">
        <v>12</v>
      </c>
      <c r="CA1582">
        <v>3</v>
      </c>
      <c r="CB1582">
        <v>1</v>
      </c>
      <c r="CC1582">
        <v>0</v>
      </c>
      <c r="CD1582">
        <v>0</v>
      </c>
      <c r="CE1582">
        <v>1</v>
      </c>
      <c r="CF1582">
        <v>2</v>
      </c>
      <c r="CG1582">
        <v>3</v>
      </c>
      <c r="CH1582">
        <v>2</v>
      </c>
      <c r="CI1582">
        <v>0</v>
      </c>
      <c r="CJ1582">
        <v>16599</v>
      </c>
      <c r="CK1582">
        <v>1.4458702331465751</v>
      </c>
      <c r="CL1582">
        <v>0.69593147751605999</v>
      </c>
      <c r="CM1582">
        <v>151</v>
      </c>
      <c r="CN1582">
        <v>0.74971394642772449</v>
      </c>
      <c r="CO1582">
        <v>1975</v>
      </c>
      <c r="CP1582">
        <v>-0.13558022019999999</v>
      </c>
      <c r="CQ1582">
        <v>-0.68881677949999998</v>
      </c>
      <c r="CR1582">
        <v>14172</v>
      </c>
      <c r="CS1582">
        <v>0.85400000000000009</v>
      </c>
      <c r="CT1582">
        <v>12506</v>
      </c>
      <c r="CU1582">
        <v>0.77358293243999998</v>
      </c>
      <c r="CV1582">
        <v>46</v>
      </c>
      <c r="CW1582">
        <v>15</v>
      </c>
      <c r="CX1582">
        <v>11</v>
      </c>
      <c r="CY1582">
        <v>742</v>
      </c>
      <c r="CZ1582">
        <v>1168</v>
      </c>
      <c r="DA1582" s="2">
        <v>10470</v>
      </c>
      <c r="DB1582" s="2">
        <v>1460</v>
      </c>
      <c r="DC1582" s="2">
        <v>138.82</v>
      </c>
      <c r="DD1582" s="2">
        <v>4494</v>
      </c>
      <c r="DE1582">
        <v>347</v>
      </c>
      <c r="DF1582">
        <v>107</v>
      </c>
      <c r="DG1582">
        <v>66.39</v>
      </c>
      <c r="DH1582">
        <v>6.04</v>
      </c>
      <c r="DI1582" s="2">
        <v>30.18</v>
      </c>
      <c r="DJ1582">
        <v>-1.22</v>
      </c>
      <c r="DK1582">
        <v>0.94172087044785235</v>
      </c>
      <c r="DL1582">
        <v>2.4937655860349127E-3</v>
      </c>
      <c r="DM1582">
        <v>0</v>
      </c>
      <c r="DN1582">
        <v>1.5</v>
      </c>
      <c r="DO1582">
        <v>1E-3</v>
      </c>
      <c r="DP1582">
        <v>95279.799999999974</v>
      </c>
      <c r="DQ1582" s="2">
        <v>0</v>
      </c>
      <c r="DR1582" s="2">
        <v>9523.1072216499997</v>
      </c>
      <c r="DS1582">
        <v>7.5307369280306043E-3</v>
      </c>
      <c r="DT1582">
        <v>1.8262396624331301</v>
      </c>
      <c r="DU1582">
        <v>3408283.3231560816</v>
      </c>
      <c r="DV1582">
        <v>1</v>
      </c>
    </row>
    <row r="1583" spans="1:126" x14ac:dyDescent="0.15">
      <c r="A1583" t="s">
        <v>2667</v>
      </c>
      <c r="B1583" t="s">
        <v>176</v>
      </c>
      <c r="C1583">
        <v>30</v>
      </c>
      <c r="D1583">
        <v>43</v>
      </c>
      <c r="E1583" t="s">
        <v>2704</v>
      </c>
      <c r="F1583">
        <v>30043</v>
      </c>
      <c r="G1583" t="s">
        <v>6567</v>
      </c>
      <c r="H1583">
        <v>94</v>
      </c>
      <c r="I1583">
        <v>0.1</v>
      </c>
      <c r="J1583">
        <v>1.4</v>
      </c>
      <c r="K1583">
        <v>0.3</v>
      </c>
      <c r="L1583">
        <v>2.1</v>
      </c>
      <c r="M1583">
        <v>2</v>
      </c>
      <c r="N1583">
        <f t="shared" si="102"/>
        <v>8846.4699999999993</v>
      </c>
      <c r="O1583">
        <f t="shared" si="100"/>
        <v>1153.5300000000007</v>
      </c>
      <c r="P1583">
        <f t="shared" si="101"/>
        <v>1.3842360000000014</v>
      </c>
      <c r="Q1583" s="4">
        <v>30043</v>
      </c>
      <c r="R1583" s="5">
        <v>46.124231999999999</v>
      </c>
      <c r="S1583" s="5">
        <v>-112.059428</v>
      </c>
      <c r="T1583">
        <v>9</v>
      </c>
      <c r="U1583">
        <v>0.13436171661297133</v>
      </c>
      <c r="V1583">
        <v>11360</v>
      </c>
      <c r="W1583">
        <v>11465</v>
      </c>
      <c r="X1583">
        <v>11502</v>
      </c>
      <c r="Y1583">
        <v>11553</v>
      </c>
      <c r="Z1583">
        <v>6315</v>
      </c>
      <c r="AA1583">
        <v>30027</v>
      </c>
      <c r="AB1583">
        <v>4763.8649999999998</v>
      </c>
      <c r="AC1583">
        <v>60842</v>
      </c>
      <c r="AD1583">
        <v>2</v>
      </c>
      <c r="AE1583">
        <v>1.738828029907842E-4</v>
      </c>
      <c r="AF1583">
        <v>24</v>
      </c>
      <c r="AG1583">
        <v>401</v>
      </c>
      <c r="AH1583">
        <v>5.9850374064837904E-2</v>
      </c>
      <c r="AI1583" s="3">
        <v>371205</v>
      </c>
      <c r="AJ1583" s="3">
        <v>1060428.0071361801</v>
      </c>
      <c r="AK1583">
        <v>90</v>
      </c>
      <c r="AL1583">
        <v>1061689.6000000001</v>
      </c>
      <c r="AM1583">
        <v>1081758</v>
      </c>
      <c r="AN1583">
        <v>19320</v>
      </c>
      <c r="AO1583">
        <v>1101078</v>
      </c>
      <c r="AP1583">
        <v>3</v>
      </c>
      <c r="AQ1583">
        <v>0</v>
      </c>
      <c r="AR1583">
        <v>3</v>
      </c>
      <c r="AS1583">
        <v>0.26166593981683384</v>
      </c>
      <c r="AT1583">
        <v>1</v>
      </c>
      <c r="AU1583">
        <v>9</v>
      </c>
      <c r="AV1583">
        <f t="shared" si="99"/>
        <v>10</v>
      </c>
      <c r="AW1583">
        <v>6012</v>
      </c>
      <c r="AX1583">
        <v>0.51</v>
      </c>
      <c r="AY1583">
        <v>35813227.649653196</v>
      </c>
      <c r="AZ1583">
        <v>35813.227649653199</v>
      </c>
      <c r="BA1583">
        <v>3576.4443875274001</v>
      </c>
      <c r="BB1583">
        <v>2.7960731152074674</v>
      </c>
      <c r="BC1583">
        <v>7669</v>
      </c>
      <c r="BD1583">
        <v>925</v>
      </c>
      <c r="BE1583">
        <v>6744</v>
      </c>
      <c r="BF1583">
        <v>0.5936619718309859</v>
      </c>
      <c r="BG1583">
        <v>71795</v>
      </c>
      <c r="BH1583">
        <v>6.241957920361676</v>
      </c>
      <c r="BI1583">
        <v>1525</v>
      </c>
      <c r="BJ1583">
        <v>5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11470</v>
      </c>
      <c r="BU1583">
        <v>0.71</v>
      </c>
      <c r="BV1583">
        <v>0.71391579999999999</v>
      </c>
      <c r="BW1583">
        <v>121</v>
      </c>
      <c r="BX1583">
        <v>0.61028769999999999</v>
      </c>
      <c r="BY1583">
        <v>0.56462319999999999</v>
      </c>
      <c r="BZ1583">
        <v>7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11552</v>
      </c>
      <c r="CK1583">
        <v>0.86565096952908582</v>
      </c>
      <c r="CL1583">
        <v>0.80258461538461534</v>
      </c>
      <c r="CM1583">
        <v>108</v>
      </c>
      <c r="CN1583">
        <v>0.71155696894695442</v>
      </c>
      <c r="CO1583">
        <v>2238</v>
      </c>
      <c r="CP1583">
        <v>0.23301946400000001</v>
      </c>
      <c r="CQ1583">
        <v>0.65760534500000001</v>
      </c>
      <c r="CR1583">
        <v>10485</v>
      </c>
      <c r="CS1583">
        <v>0.89900000000000002</v>
      </c>
      <c r="CT1583">
        <v>9406</v>
      </c>
      <c r="CU1583">
        <v>0.84446703455999994</v>
      </c>
      <c r="CV1583">
        <v>6</v>
      </c>
      <c r="CW1583">
        <v>6</v>
      </c>
      <c r="CX1583">
        <v>10</v>
      </c>
      <c r="CY1583">
        <v>159</v>
      </c>
      <c r="CZ1583">
        <v>723</v>
      </c>
      <c r="DA1583" s="2">
        <v>5074</v>
      </c>
      <c r="DB1583" s="2">
        <v>1605</v>
      </c>
      <c r="DC1583" s="2">
        <v>217.16</v>
      </c>
      <c r="DD1583" s="2">
        <v>575</v>
      </c>
      <c r="DE1583">
        <v>287</v>
      </c>
      <c r="DF1583">
        <v>31</v>
      </c>
      <c r="DG1583">
        <v>26.06</v>
      </c>
      <c r="DH1583">
        <v>26.06</v>
      </c>
      <c r="DI1583" s="2">
        <v>34.75</v>
      </c>
      <c r="DJ1583">
        <v>2.27</v>
      </c>
      <c r="DK1583">
        <v>0.98577066580460926</v>
      </c>
      <c r="DL1583">
        <v>4.9875311720698253E-3</v>
      </c>
      <c r="DM1583">
        <v>0</v>
      </c>
      <c r="DN1583">
        <v>1.6</v>
      </c>
      <c r="DO1583">
        <v>2E-3</v>
      </c>
      <c r="DP1583">
        <v>1559.12</v>
      </c>
      <c r="DQ1583" s="2">
        <f>362220+100661</f>
        <v>462881</v>
      </c>
      <c r="DR1583" s="2">
        <v>15311.46577868</v>
      </c>
      <c r="DS1583">
        <v>1.2201362753903305E-2</v>
      </c>
      <c r="DV1583">
        <v>0</v>
      </c>
    </row>
    <row r="1584" spans="1:126" x14ac:dyDescent="0.15">
      <c r="A1584" t="s">
        <v>2667</v>
      </c>
      <c r="B1584" t="s">
        <v>2705</v>
      </c>
      <c r="C1584">
        <v>30</v>
      </c>
      <c r="D1584">
        <v>45</v>
      </c>
      <c r="E1584" t="s">
        <v>2706</v>
      </c>
      <c r="F1584">
        <v>30045</v>
      </c>
      <c r="G1584" t="s">
        <v>6568</v>
      </c>
      <c r="H1584">
        <v>97.2</v>
      </c>
      <c r="I1584">
        <v>0</v>
      </c>
      <c r="J1584">
        <v>0.8</v>
      </c>
      <c r="K1584">
        <v>0.1</v>
      </c>
      <c r="L1584">
        <v>0.7</v>
      </c>
      <c r="M1584">
        <v>1.2</v>
      </c>
      <c r="N1584">
        <f t="shared" si="102"/>
        <v>9450.42</v>
      </c>
      <c r="O1584">
        <f t="shared" si="100"/>
        <v>549.57999999999993</v>
      </c>
      <c r="P1584">
        <f t="shared" si="101"/>
        <v>0.65949600000000019</v>
      </c>
      <c r="Q1584" s="4">
        <v>30045</v>
      </c>
      <c r="R1584" s="5">
        <v>47.032558000000002</v>
      </c>
      <c r="S1584" s="5">
        <v>-110.30531999999999</v>
      </c>
      <c r="T1584">
        <v>8</v>
      </c>
      <c r="U1584">
        <v>0.61491232895989678</v>
      </c>
      <c r="V1584">
        <v>2052</v>
      </c>
      <c r="W1584">
        <v>2023</v>
      </c>
      <c r="X1584">
        <v>1997</v>
      </c>
      <c r="Y1584">
        <v>1931</v>
      </c>
      <c r="Z1584">
        <v>1078</v>
      </c>
      <c r="AA1584">
        <v>30029</v>
      </c>
      <c r="AB1584">
        <v>792.803</v>
      </c>
      <c r="AC1584">
        <v>44602</v>
      </c>
      <c r="AD1584">
        <v>1</v>
      </c>
      <c r="AE1584">
        <v>5.00751126690035E-4</v>
      </c>
      <c r="AF1584">
        <v>10</v>
      </c>
      <c r="AG1584">
        <v>324</v>
      </c>
      <c r="AH1584">
        <v>3.0864197530864196E-2</v>
      </c>
      <c r="AI1584" s="3">
        <v>1034416</v>
      </c>
      <c r="AJ1584" s="3">
        <v>1196646.116815395</v>
      </c>
      <c r="AK1584">
        <v>1192</v>
      </c>
      <c r="AL1584">
        <v>1197280</v>
      </c>
      <c r="AM1584">
        <v>659110</v>
      </c>
      <c r="AN1584">
        <v>67726</v>
      </c>
      <c r="AO1584">
        <v>726836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f t="shared" si="99"/>
        <v>0</v>
      </c>
      <c r="AW1584">
        <v>425</v>
      </c>
      <c r="AX1584">
        <v>0.31000000000000005</v>
      </c>
      <c r="AY1584">
        <v>223019049.71600801</v>
      </c>
      <c r="AZ1584">
        <v>223019.04971600801</v>
      </c>
      <c r="BA1584">
        <v>95733.574719878903</v>
      </c>
      <c r="BB1584">
        <v>0.10445656113083092</v>
      </c>
      <c r="BC1584">
        <v>5990</v>
      </c>
      <c r="BD1584">
        <v>0</v>
      </c>
      <c r="BE1584">
        <v>5990</v>
      </c>
      <c r="BF1584">
        <v>2.9191033138401559</v>
      </c>
      <c r="BG1584">
        <v>59727</v>
      </c>
      <c r="BH1584">
        <v>29.908362543815723</v>
      </c>
      <c r="BI1584">
        <v>402</v>
      </c>
      <c r="BJ1584">
        <v>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2051</v>
      </c>
      <c r="BU1584">
        <v>0.56999999999999995</v>
      </c>
      <c r="BV1584">
        <v>0.7559633</v>
      </c>
      <c r="BW1584">
        <v>35</v>
      </c>
      <c r="BX1584">
        <v>0.48756699999999997</v>
      </c>
      <c r="BY1584">
        <v>1.7341359999999999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1991</v>
      </c>
      <c r="CK1584">
        <v>0.50226017076845808</v>
      </c>
      <c r="CL1584">
        <v>0.81054036024016007</v>
      </c>
      <c r="CM1584">
        <v>36</v>
      </c>
      <c r="CN1584">
        <v>1.9770967220591642</v>
      </c>
      <c r="CO1584">
        <v>354</v>
      </c>
      <c r="CP1584">
        <v>7.5356503000000005E-2</v>
      </c>
      <c r="CQ1584">
        <v>0.459494334</v>
      </c>
      <c r="CR1584">
        <v>1676</v>
      </c>
      <c r="CS1584">
        <v>0.877</v>
      </c>
      <c r="CT1584">
        <v>1422</v>
      </c>
      <c r="CU1584">
        <v>0.73972602740000004</v>
      </c>
      <c r="CV1584">
        <v>1</v>
      </c>
      <c r="CW1584">
        <v>0</v>
      </c>
      <c r="CX1584">
        <v>0</v>
      </c>
      <c r="CY1584">
        <v>391</v>
      </c>
      <c r="CZ1584">
        <v>518</v>
      </c>
      <c r="DA1584" s="2">
        <v>1260</v>
      </c>
      <c r="DB1584" s="2">
        <v>120</v>
      </c>
      <c r="DC1584" s="2">
        <v>297.62</v>
      </c>
      <c r="DD1584" s="2">
        <v>32</v>
      </c>
      <c r="DE1584">
        <v>173</v>
      </c>
      <c r="DF1584">
        <v>1</v>
      </c>
      <c r="DG1584">
        <v>49.6</v>
      </c>
      <c r="DH1584">
        <v>99.21</v>
      </c>
      <c r="DI1584" s="2">
        <v>99.21</v>
      </c>
      <c r="DJ1584">
        <v>1.89</v>
      </c>
      <c r="DK1584">
        <v>0.91170090176486052</v>
      </c>
      <c r="DL1584">
        <v>1.5432098765432098E-2</v>
      </c>
      <c r="DM1584">
        <v>0</v>
      </c>
      <c r="DN1584">
        <v>26.2</v>
      </c>
      <c r="DO1584">
        <v>2.4E-2</v>
      </c>
      <c r="DP1584">
        <v>5481.0999999999995</v>
      </c>
      <c r="DQ1584" s="2">
        <v>297427</v>
      </c>
      <c r="DR1584" s="2">
        <v>18195.419786160001</v>
      </c>
      <c r="DS1584">
        <v>1.5167108140949905E-2</v>
      </c>
      <c r="DT1584">
        <v>3.8821183130826999</v>
      </c>
      <c r="DU1584">
        <v>4647982.6138876546</v>
      </c>
      <c r="DV1584">
        <v>1</v>
      </c>
    </row>
    <row r="1585" spans="1:126" x14ac:dyDescent="0.15">
      <c r="A1585" t="s">
        <v>2667</v>
      </c>
      <c r="B1585" t="s">
        <v>434</v>
      </c>
      <c r="C1585">
        <v>30</v>
      </c>
      <c r="D1585">
        <v>47</v>
      </c>
      <c r="E1585" t="s">
        <v>2707</v>
      </c>
      <c r="F1585">
        <v>30047</v>
      </c>
      <c r="G1585" t="s">
        <v>6569</v>
      </c>
      <c r="H1585">
        <v>68.099999999999994</v>
      </c>
      <c r="I1585">
        <v>0.3</v>
      </c>
      <c r="J1585">
        <v>21</v>
      </c>
      <c r="K1585">
        <v>0.4</v>
      </c>
      <c r="L1585">
        <v>6.8</v>
      </c>
      <c r="M1585">
        <v>3.5</v>
      </c>
      <c r="N1585">
        <f t="shared" si="102"/>
        <v>5137.3499999999995</v>
      </c>
      <c r="O1585">
        <f t="shared" si="100"/>
        <v>4862.6500000000005</v>
      </c>
      <c r="P1585">
        <f t="shared" si="101"/>
        <v>5.8351800000000029</v>
      </c>
      <c r="Q1585" s="4">
        <v>30047</v>
      </c>
      <c r="R1585" s="5">
        <v>47.642901000000002</v>
      </c>
      <c r="S1585" s="5">
        <v>-114.083687</v>
      </c>
      <c r="T1585">
        <v>6</v>
      </c>
      <c r="U1585">
        <v>0.10027565978838278</v>
      </c>
      <c r="V1585">
        <v>28794</v>
      </c>
      <c r="W1585">
        <v>28987</v>
      </c>
      <c r="X1585">
        <v>29157</v>
      </c>
      <c r="Y1585">
        <v>29416</v>
      </c>
      <c r="Z1585">
        <v>14177</v>
      </c>
      <c r="AA1585">
        <v>30031</v>
      </c>
      <c r="AB1585">
        <v>10569.752</v>
      </c>
      <c r="AC1585">
        <v>38732</v>
      </c>
      <c r="AD1585">
        <v>2</v>
      </c>
      <c r="AE1585">
        <v>6.8594162636759611E-5</v>
      </c>
      <c r="AF1585">
        <v>150</v>
      </c>
      <c r="AG1585">
        <v>1156</v>
      </c>
      <c r="AH1585">
        <v>0.12975778546712802</v>
      </c>
      <c r="AI1585" s="3">
        <v>555766</v>
      </c>
      <c r="AJ1585" s="3">
        <v>953894.34632620506</v>
      </c>
      <c r="AK1585">
        <v>40</v>
      </c>
      <c r="AL1585">
        <v>1058400</v>
      </c>
      <c r="AM1585">
        <v>771603</v>
      </c>
      <c r="AN1585">
        <v>67281</v>
      </c>
      <c r="AO1585">
        <v>838884</v>
      </c>
      <c r="AP1585">
        <v>6</v>
      </c>
      <c r="AQ1585">
        <v>0</v>
      </c>
      <c r="AR1585">
        <v>6</v>
      </c>
      <c r="AS1585">
        <v>0.2069893400489875</v>
      </c>
      <c r="AT1585">
        <v>5</v>
      </c>
      <c r="AU1585">
        <v>29</v>
      </c>
      <c r="AV1585">
        <f t="shared" si="99"/>
        <v>34</v>
      </c>
      <c r="AW1585">
        <v>15104</v>
      </c>
      <c r="AX1585">
        <v>0.55000000000000004</v>
      </c>
      <c r="AY1585">
        <v>1674884365.1779399</v>
      </c>
      <c r="AZ1585">
        <v>1674884.3651779399</v>
      </c>
      <c r="BA1585">
        <v>64456.203429984802</v>
      </c>
      <c r="BB1585">
        <v>0.15514410511103785</v>
      </c>
      <c r="BC1585">
        <v>7819</v>
      </c>
      <c r="BD1585">
        <v>1071</v>
      </c>
      <c r="BE1585">
        <v>6748</v>
      </c>
      <c r="BF1585">
        <v>0.23435437938459402</v>
      </c>
      <c r="BG1585">
        <v>361388</v>
      </c>
      <c r="BH1585">
        <v>12.394553623486642</v>
      </c>
      <c r="BI1585">
        <v>3929</v>
      </c>
      <c r="BJ1585">
        <v>20</v>
      </c>
      <c r="BK1585">
        <v>5</v>
      </c>
      <c r="BL1585">
        <v>1</v>
      </c>
      <c r="BM1585">
        <v>0</v>
      </c>
      <c r="BN1585">
        <v>0</v>
      </c>
      <c r="BO1585">
        <v>0</v>
      </c>
      <c r="BP1585">
        <v>2</v>
      </c>
      <c r="BQ1585">
        <v>3</v>
      </c>
      <c r="BR1585">
        <v>1</v>
      </c>
      <c r="BS1585">
        <v>0</v>
      </c>
      <c r="BT1585">
        <v>28605</v>
      </c>
      <c r="BU1585">
        <v>0.36</v>
      </c>
      <c r="BV1585">
        <v>0.64231660000000002</v>
      </c>
      <c r="BW1585">
        <v>207</v>
      </c>
      <c r="BX1585">
        <v>1.1186849999999999</v>
      </c>
      <c r="BY1585">
        <v>0.35586679999999998</v>
      </c>
      <c r="BZ1585">
        <v>21</v>
      </c>
      <c r="CA1585">
        <v>4</v>
      </c>
      <c r="CB1585">
        <v>2</v>
      </c>
      <c r="CC1585">
        <v>0</v>
      </c>
      <c r="CD1585">
        <v>0</v>
      </c>
      <c r="CE1585">
        <v>0</v>
      </c>
      <c r="CF1585">
        <v>2</v>
      </c>
      <c r="CG1585">
        <v>1</v>
      </c>
      <c r="CH1585">
        <v>1</v>
      </c>
      <c r="CI1585">
        <v>0</v>
      </c>
      <c r="CJ1585">
        <v>29204</v>
      </c>
      <c r="CK1585">
        <v>1.061498424873305</v>
      </c>
      <c r="CL1585">
        <v>0.71258703802892343</v>
      </c>
      <c r="CM1585">
        <v>208</v>
      </c>
      <c r="CN1585">
        <v>0.25508646056588929</v>
      </c>
      <c r="CO1585">
        <v>3207</v>
      </c>
      <c r="CP1585">
        <v>-0.30844289000000003</v>
      </c>
      <c r="CQ1585">
        <v>-0.53280547990000005</v>
      </c>
      <c r="CR1585">
        <v>25097</v>
      </c>
      <c r="CS1585">
        <v>0.84900000000000009</v>
      </c>
      <c r="CT1585">
        <v>20444</v>
      </c>
      <c r="CU1585">
        <v>0.68966582247000008</v>
      </c>
      <c r="CV1585">
        <v>54</v>
      </c>
      <c r="CW1585">
        <v>21</v>
      </c>
      <c r="CX1585">
        <v>18</v>
      </c>
      <c r="CY1585">
        <v>1205</v>
      </c>
      <c r="CZ1585">
        <v>1869</v>
      </c>
      <c r="DA1585" s="2">
        <v>13949</v>
      </c>
      <c r="DB1585" s="2">
        <v>2540</v>
      </c>
      <c r="DC1585" s="2">
        <v>189.54</v>
      </c>
      <c r="DD1585" s="2">
        <v>9155</v>
      </c>
      <c r="DE1585">
        <v>712</v>
      </c>
      <c r="DF1585">
        <v>204</v>
      </c>
      <c r="DG1585">
        <v>44.8</v>
      </c>
      <c r="DH1585">
        <v>10.34</v>
      </c>
      <c r="DI1585" s="2">
        <v>31.02</v>
      </c>
      <c r="DJ1585">
        <v>3.82</v>
      </c>
      <c r="DK1585">
        <v>0.82092463374873603</v>
      </c>
      <c r="DL1585">
        <v>1.4705882352941176E-2</v>
      </c>
      <c r="DM1585">
        <v>0</v>
      </c>
      <c r="DN1585">
        <v>32.4</v>
      </c>
      <c r="DO1585">
        <v>0.03</v>
      </c>
      <c r="DP1585">
        <v>126.4</v>
      </c>
      <c r="DQ1585" s="2">
        <v>156684</v>
      </c>
      <c r="DR1585" s="2">
        <v>37137.916671329993</v>
      </c>
      <c r="DS1585">
        <v>3.9844602400485263E-2</v>
      </c>
      <c r="DV1585">
        <v>0</v>
      </c>
    </row>
    <row r="1586" spans="1:126" x14ac:dyDescent="0.15">
      <c r="A1586" t="s">
        <v>2667</v>
      </c>
      <c r="B1586" t="s">
        <v>2708</v>
      </c>
      <c r="C1586">
        <v>30</v>
      </c>
      <c r="D1586">
        <v>49</v>
      </c>
      <c r="E1586" t="s">
        <v>2709</v>
      </c>
      <c r="F1586">
        <v>30049</v>
      </c>
      <c r="G1586" t="s">
        <v>6570</v>
      </c>
      <c r="H1586">
        <v>92.4</v>
      </c>
      <c r="I1586">
        <v>0.3</v>
      </c>
      <c r="J1586">
        <v>2</v>
      </c>
      <c r="K1586">
        <v>0.6</v>
      </c>
      <c r="L1586">
        <v>2.2000000000000002</v>
      </c>
      <c r="M1586">
        <v>2.5</v>
      </c>
      <c r="N1586">
        <f t="shared" si="102"/>
        <v>8553.3000000000011</v>
      </c>
      <c r="O1586">
        <f t="shared" si="100"/>
        <v>1446.6999999999989</v>
      </c>
      <c r="P1586">
        <f t="shared" si="101"/>
        <v>1.7360399999999994</v>
      </c>
      <c r="Q1586" s="4">
        <v>30049</v>
      </c>
      <c r="R1586" s="5">
        <v>47.122104999999998</v>
      </c>
      <c r="S1586" s="5">
        <v>-112.38289</v>
      </c>
      <c r="T1586">
        <v>5</v>
      </c>
      <c r="U1586">
        <v>8.5232316456154821E-3</v>
      </c>
      <c r="V1586">
        <v>63432</v>
      </c>
      <c r="W1586">
        <v>64772</v>
      </c>
      <c r="X1586">
        <v>65357</v>
      </c>
      <c r="Y1586">
        <v>66138</v>
      </c>
      <c r="Z1586">
        <v>35330</v>
      </c>
      <c r="AA1586">
        <v>30033</v>
      </c>
      <c r="AB1586">
        <v>28510.283999999996</v>
      </c>
      <c r="AC1586">
        <v>56197</v>
      </c>
      <c r="AD1586">
        <v>1</v>
      </c>
      <c r="AE1586">
        <v>1.5300579891977904E-5</v>
      </c>
      <c r="AF1586">
        <v>47</v>
      </c>
      <c r="AG1586">
        <v>703</v>
      </c>
      <c r="AH1586">
        <v>6.6856330014224752E-2</v>
      </c>
      <c r="AI1586" s="3">
        <v>843160</v>
      </c>
      <c r="AJ1586" s="3">
        <v>2213472.9540081401</v>
      </c>
      <c r="AK1586">
        <v>30</v>
      </c>
      <c r="AL1586">
        <v>2238483.2000000002</v>
      </c>
      <c r="AM1586">
        <v>783035</v>
      </c>
      <c r="AN1586">
        <v>40045</v>
      </c>
      <c r="AO1586">
        <v>823080</v>
      </c>
      <c r="AP1586">
        <v>6</v>
      </c>
      <c r="AQ1586">
        <v>4</v>
      </c>
      <c r="AR1586">
        <v>10</v>
      </c>
      <c r="AS1586">
        <v>0.15438769838819241</v>
      </c>
      <c r="AT1586">
        <v>9</v>
      </c>
      <c r="AU1586">
        <v>49</v>
      </c>
      <c r="AV1586">
        <f t="shared" si="99"/>
        <v>58</v>
      </c>
      <c r="AW1586">
        <v>64117</v>
      </c>
      <c r="AX1586">
        <v>0.97</v>
      </c>
      <c r="AY1586">
        <v>339945005.21199697</v>
      </c>
      <c r="AZ1586">
        <v>339945.00521199696</v>
      </c>
      <c r="BA1586">
        <v>6096.3134299102903</v>
      </c>
      <c r="BB1586">
        <v>1.6403356085559979</v>
      </c>
      <c r="BC1586">
        <v>149121</v>
      </c>
      <c r="BD1586">
        <v>82845</v>
      </c>
      <c r="BE1586">
        <v>66276</v>
      </c>
      <c r="BF1586">
        <v>1.0448354143019296</v>
      </c>
      <c r="BG1586">
        <v>1401032</v>
      </c>
      <c r="BH1586">
        <v>21.43660204721759</v>
      </c>
      <c r="BI1586">
        <v>6996</v>
      </c>
      <c r="BJ1586">
        <v>39</v>
      </c>
      <c r="BK1586">
        <v>15</v>
      </c>
      <c r="BL1586">
        <v>29</v>
      </c>
      <c r="BM1586">
        <v>6</v>
      </c>
      <c r="BN1586">
        <v>16</v>
      </c>
      <c r="BO1586">
        <v>13</v>
      </c>
      <c r="BP1586">
        <v>2</v>
      </c>
      <c r="BQ1586">
        <v>14</v>
      </c>
      <c r="BR1586">
        <v>4</v>
      </c>
      <c r="BS1586">
        <v>0</v>
      </c>
      <c r="BT1586">
        <v>61942</v>
      </c>
      <c r="BU1586">
        <v>0.71</v>
      </c>
      <c r="BV1586">
        <v>0.69723000000000002</v>
      </c>
      <c r="BW1586">
        <v>812</v>
      </c>
      <c r="BX1586">
        <v>2.2278899999999999</v>
      </c>
      <c r="BY1586">
        <v>2.1442190000000001</v>
      </c>
      <c r="BZ1586">
        <v>46</v>
      </c>
      <c r="CA1586">
        <v>16</v>
      </c>
      <c r="CB1586">
        <v>30</v>
      </c>
      <c r="CC1586">
        <v>7</v>
      </c>
      <c r="CD1586">
        <v>16</v>
      </c>
      <c r="CE1586">
        <v>11</v>
      </c>
      <c r="CF1586">
        <v>1</v>
      </c>
      <c r="CG1586">
        <v>11</v>
      </c>
      <c r="CH1586">
        <v>5</v>
      </c>
      <c r="CI1586">
        <v>2</v>
      </c>
      <c r="CJ1586">
        <v>65904</v>
      </c>
      <c r="CK1586">
        <v>2.2001699441612041</v>
      </c>
      <c r="CL1586">
        <v>0.72745136569070545</v>
      </c>
      <c r="CM1586">
        <v>792</v>
      </c>
      <c r="CN1586">
        <v>2.0611833946556763</v>
      </c>
      <c r="CO1586">
        <v>13622</v>
      </c>
      <c r="CP1586">
        <v>0.100263876</v>
      </c>
      <c r="CQ1586">
        <v>0.64050262099999999</v>
      </c>
      <c r="CR1586">
        <v>58988</v>
      </c>
      <c r="CS1586">
        <v>0.88500000000000001</v>
      </c>
      <c r="CT1586">
        <v>53663</v>
      </c>
      <c r="CU1586">
        <v>0.84475275346000001</v>
      </c>
      <c r="CV1586">
        <v>265</v>
      </c>
      <c r="CW1586">
        <v>54</v>
      </c>
      <c r="CX1586">
        <v>58</v>
      </c>
      <c r="CY1586">
        <v>531</v>
      </c>
      <c r="CZ1586">
        <v>1155</v>
      </c>
      <c r="DA1586" s="2">
        <v>47570</v>
      </c>
      <c r="DB1586" s="2">
        <v>10060</v>
      </c>
      <c r="DC1586" s="2">
        <v>266.31</v>
      </c>
      <c r="DD1586" s="2">
        <v>4183</v>
      </c>
      <c r="DE1586">
        <v>456</v>
      </c>
      <c r="DF1586">
        <v>48</v>
      </c>
      <c r="DG1586">
        <v>79.59</v>
      </c>
      <c r="DH1586">
        <v>6.12</v>
      </c>
      <c r="DI1586" s="2">
        <v>35.200000000000003</v>
      </c>
      <c r="DJ1586">
        <v>3.16</v>
      </c>
      <c r="DK1586">
        <v>0.92908819203947057</v>
      </c>
      <c r="DL1586">
        <v>1.4224751066856331E-3</v>
      </c>
      <c r="DM1586">
        <v>0</v>
      </c>
      <c r="DN1586">
        <v>0</v>
      </c>
      <c r="DO1586">
        <v>0</v>
      </c>
      <c r="DP1586">
        <v>1327.3899999999999</v>
      </c>
      <c r="DQ1586" s="2">
        <f>40818+406133+472667+74972</f>
        <v>994590</v>
      </c>
      <c r="DR1586" s="2">
        <v>138922.16350681</v>
      </c>
      <c r="DS1586">
        <v>6.375222323064246E-2</v>
      </c>
      <c r="DV1586">
        <v>0</v>
      </c>
    </row>
    <row r="1587" spans="1:126" x14ac:dyDescent="0.15">
      <c r="A1587" t="s">
        <v>2667</v>
      </c>
      <c r="B1587" t="s">
        <v>717</v>
      </c>
      <c r="C1587">
        <v>30</v>
      </c>
      <c r="D1587">
        <v>51</v>
      </c>
      <c r="E1587" t="s">
        <v>2710</v>
      </c>
      <c r="F1587">
        <v>30051</v>
      </c>
      <c r="G1587" t="s">
        <v>6571</v>
      </c>
      <c r="H1587">
        <v>98</v>
      </c>
      <c r="I1587">
        <v>0.1</v>
      </c>
      <c r="J1587">
        <v>0.2</v>
      </c>
      <c r="K1587">
        <v>0.1</v>
      </c>
      <c r="L1587">
        <v>1.2</v>
      </c>
      <c r="M1587">
        <v>0.3</v>
      </c>
      <c r="N1587">
        <f t="shared" si="102"/>
        <v>9605.590000000002</v>
      </c>
      <c r="O1587">
        <f t="shared" si="100"/>
        <v>394.40999999999804</v>
      </c>
      <c r="P1587">
        <f t="shared" si="101"/>
        <v>0.47329199999999783</v>
      </c>
      <c r="Q1587" s="4">
        <v>30051</v>
      </c>
      <c r="R1587" s="5">
        <v>48.559654000000002</v>
      </c>
      <c r="S1587" s="5">
        <v>-111.036924</v>
      </c>
      <c r="T1587">
        <v>9</v>
      </c>
      <c r="U1587">
        <v>0.1303322209156913</v>
      </c>
      <c r="V1587">
        <v>2326</v>
      </c>
      <c r="W1587">
        <v>2235</v>
      </c>
      <c r="X1587">
        <v>2369</v>
      </c>
      <c r="Y1587">
        <v>2393</v>
      </c>
      <c r="Z1587">
        <v>1150</v>
      </c>
      <c r="AA1587">
        <v>30035</v>
      </c>
      <c r="AB1587">
        <v>797.05</v>
      </c>
      <c r="AC1587">
        <v>47768</v>
      </c>
      <c r="AD1587">
        <v>2</v>
      </c>
      <c r="AE1587">
        <v>8.4423807513718866E-4</v>
      </c>
      <c r="AF1587">
        <v>11</v>
      </c>
      <c r="AG1587">
        <v>304</v>
      </c>
      <c r="AH1587">
        <v>3.6184210526315791E-2</v>
      </c>
      <c r="AI1587" s="3">
        <v>897946</v>
      </c>
      <c r="AJ1587" s="3">
        <v>915298.78780408006</v>
      </c>
      <c r="AK1587">
        <v>1674</v>
      </c>
      <c r="AL1587">
        <v>926195.20000000007</v>
      </c>
      <c r="AM1587">
        <v>617959</v>
      </c>
      <c r="AN1587">
        <v>82660</v>
      </c>
      <c r="AO1587">
        <v>700619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f t="shared" si="99"/>
        <v>0</v>
      </c>
      <c r="AW1587">
        <v>18</v>
      </c>
      <c r="AX1587">
        <v>1.0000000000000009E-2</v>
      </c>
      <c r="AY1587">
        <v>141820421.754895</v>
      </c>
      <c r="AZ1587">
        <v>141820.42175489501</v>
      </c>
      <c r="BA1587">
        <v>65993.709236497496</v>
      </c>
      <c r="BB1587">
        <v>0.15152959449761536</v>
      </c>
      <c r="BC1587">
        <v>3426</v>
      </c>
      <c r="BD1587">
        <v>838</v>
      </c>
      <c r="BE1587">
        <v>2588</v>
      </c>
      <c r="BF1587">
        <v>1.112639724849527</v>
      </c>
      <c r="BG1587">
        <v>37192</v>
      </c>
      <c r="BH1587">
        <v>15.699451245251161</v>
      </c>
      <c r="BI1587">
        <v>350</v>
      </c>
      <c r="BJ1587">
        <v>4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>
        <v>0</v>
      </c>
      <c r="BS1587">
        <v>0</v>
      </c>
      <c r="BT1587">
        <v>1748</v>
      </c>
      <c r="BU1587">
        <v>0.63</v>
      </c>
      <c r="BV1587">
        <v>0.6893939</v>
      </c>
      <c r="BW1587">
        <v>36</v>
      </c>
      <c r="BX1587">
        <v>3.4324949999999999</v>
      </c>
      <c r="BY1587">
        <v>4.2175770000000004</v>
      </c>
      <c r="BZ1587">
        <v>3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2363</v>
      </c>
      <c r="CK1587">
        <v>2.1159542953872195</v>
      </c>
      <c r="CL1587">
        <v>0.8009630818619583</v>
      </c>
      <c r="CM1587">
        <v>33</v>
      </c>
      <c r="CN1587">
        <v>2.65402976699579</v>
      </c>
      <c r="CO1587">
        <v>297</v>
      </c>
      <c r="CP1587">
        <v>0</v>
      </c>
      <c r="CQ1587">
        <v>0</v>
      </c>
      <c r="CR1587">
        <v>2108</v>
      </c>
      <c r="CS1587">
        <v>0.86699999999999999</v>
      </c>
      <c r="CT1587">
        <v>1745</v>
      </c>
      <c r="CU1587">
        <v>0.77825464950000001</v>
      </c>
      <c r="CW1587">
        <v>1</v>
      </c>
      <c r="CX1587">
        <v>1</v>
      </c>
      <c r="CY1587">
        <v>464</v>
      </c>
      <c r="CZ1587">
        <v>495</v>
      </c>
      <c r="DA1587" s="2">
        <v>1164</v>
      </c>
      <c r="DB1587" s="2">
        <v>160</v>
      </c>
      <c r="DC1587" s="2">
        <v>126.64</v>
      </c>
      <c r="DD1587" s="2">
        <v>90</v>
      </c>
      <c r="DE1587">
        <v>156</v>
      </c>
      <c r="DF1587">
        <v>12</v>
      </c>
      <c r="DG1587">
        <v>126.64</v>
      </c>
      <c r="DH1587">
        <v>42.21</v>
      </c>
      <c r="DI1587" s="2">
        <v>42.21</v>
      </c>
      <c r="DJ1587">
        <v>0.45</v>
      </c>
      <c r="DK1587">
        <v>0.86953447089245905</v>
      </c>
      <c r="DL1587">
        <v>9.8684210526315784E-3</v>
      </c>
      <c r="DM1587">
        <v>0</v>
      </c>
      <c r="DN1587">
        <v>0</v>
      </c>
      <c r="DO1587">
        <v>0</v>
      </c>
      <c r="DP1587">
        <v>41894.139999999992</v>
      </c>
      <c r="DQ1587" s="2">
        <v>0</v>
      </c>
      <c r="DR1587" s="2">
        <v>0</v>
      </c>
      <c r="DS1587">
        <v>0</v>
      </c>
      <c r="DT1587">
        <v>2.07176989019983</v>
      </c>
      <c r="DU1587">
        <v>1918863.3278076097</v>
      </c>
      <c r="DV1587">
        <v>0</v>
      </c>
    </row>
    <row r="1588" spans="1:126" x14ac:dyDescent="0.15">
      <c r="A1588" t="s">
        <v>2667</v>
      </c>
      <c r="B1588" t="s">
        <v>337</v>
      </c>
      <c r="C1588">
        <v>30</v>
      </c>
      <c r="D1588">
        <v>53</v>
      </c>
      <c r="E1588" t="s">
        <v>2711</v>
      </c>
      <c r="F1588">
        <v>30053</v>
      </c>
      <c r="G1588" t="s">
        <v>6572</v>
      </c>
      <c r="H1588">
        <v>94.2</v>
      </c>
      <c r="I1588">
        <v>0.1</v>
      </c>
      <c r="J1588">
        <v>0.9</v>
      </c>
      <c r="K1588">
        <v>0.3</v>
      </c>
      <c r="L1588">
        <v>2.2000000000000002</v>
      </c>
      <c r="M1588">
        <v>2.2999999999999998</v>
      </c>
      <c r="N1588">
        <f t="shared" si="102"/>
        <v>8884.6800000000021</v>
      </c>
      <c r="O1588">
        <f t="shared" si="100"/>
        <v>1115.3199999999979</v>
      </c>
      <c r="P1588">
        <f t="shared" si="101"/>
        <v>1.338383999999998</v>
      </c>
      <c r="Q1588" s="4">
        <v>30053</v>
      </c>
      <c r="R1588" s="5">
        <v>48.552385000000001</v>
      </c>
      <c r="S1588" s="5">
        <v>-115.463185</v>
      </c>
      <c r="T1588">
        <v>7</v>
      </c>
      <c r="U1588">
        <v>0.14813890221111589</v>
      </c>
      <c r="V1588">
        <v>19594</v>
      </c>
      <c r="W1588">
        <v>19455</v>
      </c>
      <c r="X1588">
        <v>19337</v>
      </c>
      <c r="Y1588">
        <v>19014</v>
      </c>
      <c r="Z1588">
        <v>9926</v>
      </c>
      <c r="AA1588">
        <v>30037</v>
      </c>
      <c r="AB1588">
        <v>6439.2409999999991</v>
      </c>
      <c r="AC1588">
        <v>35275</v>
      </c>
      <c r="AD1588">
        <v>2</v>
      </c>
      <c r="AE1588">
        <v>1.0342866008170864E-4</v>
      </c>
      <c r="AF1588">
        <v>28</v>
      </c>
      <c r="AG1588">
        <v>325</v>
      </c>
      <c r="AH1588">
        <v>8.615384615384615E-2</v>
      </c>
      <c r="AI1588" s="3">
        <v>47284</v>
      </c>
      <c r="AJ1588" s="3">
        <v>2312142.3415285451</v>
      </c>
      <c r="AK1588">
        <v>50</v>
      </c>
      <c r="AL1588">
        <v>2352140.7999999998</v>
      </c>
      <c r="AM1588">
        <v>811343</v>
      </c>
      <c r="AN1588">
        <v>13098</v>
      </c>
      <c r="AO1588">
        <v>824441</v>
      </c>
      <c r="AP1588">
        <v>1</v>
      </c>
      <c r="AQ1588">
        <v>4</v>
      </c>
      <c r="AR1588">
        <v>5</v>
      </c>
      <c r="AS1588">
        <v>0.25700334104343359</v>
      </c>
      <c r="AT1588">
        <v>3</v>
      </c>
      <c r="AU1588">
        <v>26</v>
      </c>
      <c r="AV1588">
        <f t="shared" si="99"/>
        <v>29</v>
      </c>
      <c r="AW1588">
        <v>6181</v>
      </c>
      <c r="AX1588">
        <v>0.31999999999999995</v>
      </c>
      <c r="AY1588">
        <v>2244309787.3934698</v>
      </c>
      <c r="AZ1588">
        <v>2244309.7873934698</v>
      </c>
      <c r="BA1588">
        <v>119131.770055096</v>
      </c>
      <c r="BB1588">
        <v>8.3940664991170755E-2</v>
      </c>
      <c r="BC1588">
        <v>27416</v>
      </c>
      <c r="BD1588">
        <v>0</v>
      </c>
      <c r="BE1588">
        <v>27416</v>
      </c>
      <c r="BF1588">
        <v>1.3992038379095642</v>
      </c>
      <c r="BG1588">
        <v>206935</v>
      </c>
      <c r="BH1588">
        <v>10.701504887004189</v>
      </c>
      <c r="BI1588">
        <v>3510</v>
      </c>
      <c r="BJ1588">
        <v>16</v>
      </c>
      <c r="BK1588">
        <v>5</v>
      </c>
      <c r="BL1588">
        <v>2</v>
      </c>
      <c r="BM1588">
        <v>0</v>
      </c>
      <c r="BN1588">
        <v>0</v>
      </c>
      <c r="BO1588">
        <v>0</v>
      </c>
      <c r="BP1588">
        <v>2</v>
      </c>
      <c r="BQ1588">
        <v>1</v>
      </c>
      <c r="BR1588">
        <v>1</v>
      </c>
      <c r="BS1588">
        <v>0</v>
      </c>
      <c r="BT1588">
        <v>18717</v>
      </c>
      <c r="BU1588">
        <v>0.56000000000000005</v>
      </c>
      <c r="BV1588">
        <v>0.60628159999999998</v>
      </c>
      <c r="BW1588">
        <v>189</v>
      </c>
      <c r="BX1588">
        <v>1.442539</v>
      </c>
      <c r="BY1588">
        <v>0.71268500000000001</v>
      </c>
      <c r="BZ1588">
        <v>18</v>
      </c>
      <c r="CA1588">
        <v>4</v>
      </c>
      <c r="CB1588">
        <v>2</v>
      </c>
      <c r="CC1588">
        <v>0</v>
      </c>
      <c r="CD1588">
        <v>0</v>
      </c>
      <c r="CE1588">
        <v>0</v>
      </c>
      <c r="CF1588">
        <v>2</v>
      </c>
      <c r="CG1588">
        <v>2</v>
      </c>
      <c r="CH1588">
        <v>2</v>
      </c>
      <c r="CI1588">
        <v>0</v>
      </c>
      <c r="CJ1588">
        <v>19139</v>
      </c>
      <c r="CK1588">
        <v>1.5674800146298133</v>
      </c>
      <c r="CL1588">
        <v>0.7115415399391708</v>
      </c>
      <c r="CM1588">
        <v>181</v>
      </c>
      <c r="CN1588">
        <v>1.0380111096157656</v>
      </c>
      <c r="CO1588">
        <v>1925</v>
      </c>
      <c r="CP1588">
        <v>-0.196704983</v>
      </c>
      <c r="CQ1588">
        <v>-0.47988406950000001</v>
      </c>
      <c r="CR1588">
        <v>15862</v>
      </c>
      <c r="CS1588">
        <v>0.83599999999999997</v>
      </c>
      <c r="CT1588">
        <v>14715</v>
      </c>
      <c r="CU1588">
        <v>0.76886879497999994</v>
      </c>
      <c r="CV1588">
        <v>35</v>
      </c>
      <c r="CW1588">
        <v>9</v>
      </c>
      <c r="CX1588">
        <v>16</v>
      </c>
      <c r="CY1588">
        <v>139</v>
      </c>
      <c r="CZ1588">
        <v>535</v>
      </c>
      <c r="DA1588" s="2">
        <v>8659</v>
      </c>
      <c r="DB1588" s="2">
        <v>1615</v>
      </c>
      <c r="DC1588" s="2">
        <v>179.86</v>
      </c>
      <c r="DD1588" s="2">
        <v>773</v>
      </c>
      <c r="DE1588">
        <v>199</v>
      </c>
      <c r="DF1588">
        <v>24</v>
      </c>
      <c r="DG1588">
        <v>51.39</v>
      </c>
      <c r="DH1588">
        <v>15.42</v>
      </c>
      <c r="DI1588" s="2">
        <v>15.42</v>
      </c>
      <c r="DJ1588">
        <v>2.33</v>
      </c>
      <c r="DL1588">
        <v>9.2307692307692316E-3</v>
      </c>
      <c r="DM1588">
        <v>0</v>
      </c>
      <c r="DN1588">
        <v>0</v>
      </c>
      <c r="DO1588">
        <v>0</v>
      </c>
      <c r="DP1588">
        <v>0</v>
      </c>
      <c r="DQ1588" s="2">
        <f>15800+1715508+22177</f>
        <v>1753485</v>
      </c>
      <c r="DR1588" s="2">
        <v>88839.022114649997</v>
      </c>
      <c r="DS1588">
        <v>3.7721704824568547E-2</v>
      </c>
      <c r="DT1588">
        <v>2.22044257868277</v>
      </c>
      <c r="DU1588">
        <v>5222793.5833769534</v>
      </c>
      <c r="DV1588">
        <v>0</v>
      </c>
    </row>
    <row r="1589" spans="1:126" x14ac:dyDescent="0.15">
      <c r="A1589" t="s">
        <v>2667</v>
      </c>
      <c r="B1589" t="s">
        <v>2713</v>
      </c>
      <c r="C1589">
        <v>30</v>
      </c>
      <c r="D1589">
        <v>55</v>
      </c>
      <c r="E1589" t="s">
        <v>2714</v>
      </c>
      <c r="F1589">
        <v>30055</v>
      </c>
      <c r="G1589" t="s">
        <v>6573</v>
      </c>
      <c r="H1589">
        <v>97.4</v>
      </c>
      <c r="I1589">
        <v>0.2</v>
      </c>
      <c r="J1589">
        <v>0.4</v>
      </c>
      <c r="K1589">
        <v>0.1</v>
      </c>
      <c r="L1589">
        <v>1.2</v>
      </c>
      <c r="M1589">
        <v>0.7</v>
      </c>
      <c r="N1589">
        <f t="shared" si="102"/>
        <v>9488.9000000000015</v>
      </c>
      <c r="O1589">
        <f t="shared" si="100"/>
        <v>511.09999999999854</v>
      </c>
      <c r="P1589">
        <f t="shared" si="101"/>
        <v>0.61331999999999842</v>
      </c>
      <c r="Q1589" s="4">
        <v>30055</v>
      </c>
      <c r="R1589" s="5">
        <v>47.629627999999997</v>
      </c>
      <c r="S1589" s="5">
        <v>-105.757222</v>
      </c>
      <c r="T1589">
        <v>9</v>
      </c>
      <c r="U1589">
        <v>0.233213701083547</v>
      </c>
      <c r="V1589">
        <v>1808</v>
      </c>
      <c r="W1589">
        <v>1758</v>
      </c>
      <c r="X1589">
        <v>1728</v>
      </c>
      <c r="Y1589">
        <v>1699</v>
      </c>
      <c r="Z1589">
        <v>906</v>
      </c>
      <c r="AA1589">
        <v>30041</v>
      </c>
      <c r="AB1589">
        <v>747.06999999999994</v>
      </c>
      <c r="AC1589">
        <v>40750</v>
      </c>
      <c r="AD1589">
        <v>4</v>
      </c>
      <c r="AE1589">
        <v>2.3148148148148147E-3</v>
      </c>
      <c r="AF1589">
        <v>5</v>
      </c>
      <c r="AG1589">
        <v>489</v>
      </c>
      <c r="AH1589">
        <v>1.0224948875255624E-2</v>
      </c>
      <c r="AI1589" s="3">
        <v>1371908</v>
      </c>
      <c r="AJ1589" s="3">
        <v>1691088.4256622051</v>
      </c>
      <c r="AK1589">
        <v>1447</v>
      </c>
      <c r="AL1589">
        <v>2305875.1999999997</v>
      </c>
      <c r="AM1589">
        <v>107408</v>
      </c>
      <c r="AN1589">
        <v>96633</v>
      </c>
      <c r="AO1589">
        <v>204041</v>
      </c>
      <c r="AP1589">
        <v>0</v>
      </c>
      <c r="AQ1589">
        <v>0</v>
      </c>
      <c r="AR1589">
        <v>0</v>
      </c>
      <c r="AS1589">
        <v>0</v>
      </c>
      <c r="AT1589">
        <v>2</v>
      </c>
      <c r="AU1589">
        <v>7</v>
      </c>
      <c r="AV1589">
        <f t="shared" si="99"/>
        <v>9</v>
      </c>
      <c r="AW1589">
        <v>0</v>
      </c>
      <c r="AX1589">
        <v>0</v>
      </c>
      <c r="AY1589">
        <v>289323178.85045999</v>
      </c>
      <c r="AZ1589">
        <v>289323.17885045998</v>
      </c>
      <c r="BA1589">
        <v>42201.012546314298</v>
      </c>
      <c r="BB1589">
        <v>0.2369611390017079</v>
      </c>
      <c r="BC1589">
        <v>1807</v>
      </c>
      <c r="BD1589">
        <v>603</v>
      </c>
      <c r="BE1589">
        <v>1204</v>
      </c>
      <c r="BF1589">
        <v>0.66592920353982299</v>
      </c>
      <c r="BG1589">
        <v>180581</v>
      </c>
      <c r="BH1589">
        <v>104.50289351851852</v>
      </c>
      <c r="BI1589">
        <v>447</v>
      </c>
      <c r="BJ1589">
        <v>4</v>
      </c>
      <c r="BK1589">
        <v>1</v>
      </c>
      <c r="BL1589">
        <v>3</v>
      </c>
      <c r="BM1589">
        <v>0</v>
      </c>
      <c r="BN1589">
        <v>0</v>
      </c>
      <c r="BO1589">
        <v>0</v>
      </c>
      <c r="BP1589">
        <v>0</v>
      </c>
      <c r="BQ1589">
        <v>3</v>
      </c>
      <c r="BR1589">
        <v>1</v>
      </c>
      <c r="BS1589">
        <v>0</v>
      </c>
      <c r="BT1589">
        <v>7457</v>
      </c>
      <c r="BU1589">
        <v>0.39</v>
      </c>
      <c r="BV1589">
        <v>0.74011669999999996</v>
      </c>
      <c r="BW1589">
        <v>122</v>
      </c>
      <c r="BX1589">
        <v>1.609226</v>
      </c>
      <c r="BY1589">
        <v>2.5665990000000001</v>
      </c>
      <c r="BZ1589">
        <v>4</v>
      </c>
      <c r="CA1589">
        <v>0</v>
      </c>
      <c r="CB1589">
        <v>3</v>
      </c>
      <c r="CC1589">
        <v>0</v>
      </c>
      <c r="CD1589">
        <v>0</v>
      </c>
      <c r="CE1589">
        <v>0</v>
      </c>
      <c r="CF1589">
        <v>0</v>
      </c>
      <c r="CG1589">
        <v>2</v>
      </c>
      <c r="CH1589">
        <v>2</v>
      </c>
      <c r="CI1589">
        <v>0</v>
      </c>
      <c r="CJ1589">
        <v>7806</v>
      </c>
      <c r="CK1589">
        <v>1.409172431462977</v>
      </c>
      <c r="CL1589">
        <v>0.79915358843237527</v>
      </c>
      <c r="CM1589">
        <v>115</v>
      </c>
      <c r="CN1589">
        <v>2.2286501291546115</v>
      </c>
      <c r="CO1589">
        <v>179</v>
      </c>
      <c r="CP1589">
        <v>0</v>
      </c>
      <c r="CQ1589">
        <v>0</v>
      </c>
      <c r="CR1589">
        <v>1513</v>
      </c>
      <c r="CS1589">
        <v>0.88200000000000001</v>
      </c>
      <c r="CT1589">
        <v>13853</v>
      </c>
      <c r="CU1589">
        <v>0.79938066798999996</v>
      </c>
      <c r="CW1589">
        <v>0</v>
      </c>
      <c r="CX1589">
        <v>0</v>
      </c>
      <c r="CY1589">
        <v>255</v>
      </c>
      <c r="CZ1589">
        <v>732</v>
      </c>
      <c r="DA1589" s="2">
        <v>1352</v>
      </c>
      <c r="DB1589" s="2">
        <v>120</v>
      </c>
      <c r="DC1589" s="2">
        <v>168.57</v>
      </c>
      <c r="DD1589" s="2">
        <v>92</v>
      </c>
      <c r="DE1589">
        <v>214</v>
      </c>
      <c r="DF1589">
        <v>30</v>
      </c>
      <c r="DG1589">
        <v>58.51</v>
      </c>
      <c r="DH1589">
        <v>58.51</v>
      </c>
      <c r="DI1589" s="2">
        <v>58.51</v>
      </c>
      <c r="DJ1589">
        <v>0.52</v>
      </c>
      <c r="DK1589">
        <v>0.90469914892252246</v>
      </c>
      <c r="DL1589">
        <v>0</v>
      </c>
      <c r="DM1589">
        <v>0</v>
      </c>
      <c r="DN1589">
        <v>0</v>
      </c>
      <c r="DO1589">
        <v>0</v>
      </c>
      <c r="DP1589">
        <v>66213.400000000009</v>
      </c>
      <c r="DQ1589" s="2">
        <v>0</v>
      </c>
      <c r="DR1589" s="2">
        <v>8.1206095099999995</v>
      </c>
      <c r="DS1589">
        <v>4.7294018067490973E-6</v>
      </c>
      <c r="DT1589">
        <v>2.5438900659602299</v>
      </c>
      <c r="DU1589">
        <v>5865893.0146240573</v>
      </c>
      <c r="DV1589">
        <v>1</v>
      </c>
    </row>
    <row r="1590" spans="1:126" x14ac:dyDescent="0.15">
      <c r="A1590" t="s">
        <v>2667</v>
      </c>
      <c r="B1590" t="s">
        <v>192</v>
      </c>
      <c r="C1590">
        <v>30</v>
      </c>
      <c r="D1590">
        <v>57</v>
      </c>
      <c r="E1590" t="s">
        <v>2712</v>
      </c>
      <c r="F1590">
        <v>30057</v>
      </c>
      <c r="G1590" t="s">
        <v>6574</v>
      </c>
      <c r="H1590">
        <v>95.4</v>
      </c>
      <c r="I1590">
        <v>0.2</v>
      </c>
      <c r="J1590">
        <v>0.5</v>
      </c>
      <c r="K1590">
        <v>0.3</v>
      </c>
      <c r="L1590">
        <v>1.2</v>
      </c>
      <c r="M1590">
        <v>2.4</v>
      </c>
      <c r="N1590">
        <f t="shared" si="102"/>
        <v>9108.7400000000034</v>
      </c>
      <c r="O1590">
        <f t="shared" si="100"/>
        <v>891.25999999999658</v>
      </c>
      <c r="P1590">
        <f t="shared" si="101"/>
        <v>1.0695119999999962</v>
      </c>
      <c r="Q1590" s="4">
        <v>30057</v>
      </c>
      <c r="R1590" s="5">
        <v>45.325290000000003</v>
      </c>
      <c r="S1590" s="5">
        <v>-111.91379000000001</v>
      </c>
      <c r="T1590">
        <v>9</v>
      </c>
      <c r="U1590">
        <v>0.36845125027978232</v>
      </c>
      <c r="V1590">
        <v>7688</v>
      </c>
      <c r="W1590">
        <v>7723</v>
      </c>
      <c r="X1590">
        <v>7767</v>
      </c>
      <c r="Y1590">
        <v>7922</v>
      </c>
      <c r="Z1590">
        <v>4110</v>
      </c>
      <c r="AA1590">
        <v>30039</v>
      </c>
      <c r="AB1590">
        <v>3131.4080000000004</v>
      </c>
      <c r="AC1590">
        <v>46250</v>
      </c>
      <c r="AD1590">
        <v>1</v>
      </c>
      <c r="AE1590">
        <v>1.2874983906270118E-4</v>
      </c>
      <c r="AF1590">
        <v>31</v>
      </c>
      <c r="AG1590">
        <v>571</v>
      </c>
      <c r="AH1590">
        <v>5.4290718038528897E-2</v>
      </c>
      <c r="AI1590" s="3">
        <v>1085291</v>
      </c>
      <c r="AJ1590" s="3">
        <v>2296453.4473945452</v>
      </c>
      <c r="AK1590">
        <v>240</v>
      </c>
      <c r="AL1590">
        <v>1717017.6000000001</v>
      </c>
      <c r="AM1590">
        <v>848390</v>
      </c>
      <c r="AN1590">
        <v>71085</v>
      </c>
      <c r="AO1590">
        <v>919475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f t="shared" si="99"/>
        <v>1</v>
      </c>
      <c r="AW1590">
        <v>434</v>
      </c>
      <c r="AX1590">
        <v>6.0000000000000053E-2</v>
      </c>
      <c r="AY1590">
        <v>170664369.63022199</v>
      </c>
      <c r="AZ1590">
        <v>170664.36963022201</v>
      </c>
      <c r="BA1590">
        <v>85862.829983835603</v>
      </c>
      <c r="BB1590">
        <v>0.11646483119508855</v>
      </c>
      <c r="BC1590">
        <v>14325</v>
      </c>
      <c r="BD1590">
        <v>0</v>
      </c>
      <c r="BE1590">
        <v>14325</v>
      </c>
      <c r="BF1590">
        <v>1.863293444328824</v>
      </c>
      <c r="BG1590">
        <v>20253</v>
      </c>
      <c r="BH1590">
        <v>2.6075704905368866</v>
      </c>
      <c r="BI1590">
        <v>1312</v>
      </c>
      <c r="BJ1590">
        <v>4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1624</v>
      </c>
      <c r="BU1590">
        <v>0.55000000000000004</v>
      </c>
      <c r="BV1590">
        <v>0.80814810000000004</v>
      </c>
      <c r="BW1590">
        <v>37</v>
      </c>
      <c r="BX1590">
        <v>2.4630540000000001</v>
      </c>
      <c r="BY1590">
        <v>4.4291419999999997</v>
      </c>
      <c r="BZ1590">
        <v>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1704</v>
      </c>
      <c r="CK1590">
        <v>1.7605633802816902</v>
      </c>
      <c r="CL1590">
        <v>0.801452784503632</v>
      </c>
      <c r="CM1590">
        <v>32</v>
      </c>
      <c r="CN1590">
        <v>3.1974133907497202</v>
      </c>
      <c r="CO1590">
        <v>1123</v>
      </c>
      <c r="CP1590">
        <v>0.88747779999999998</v>
      </c>
      <c r="CQ1590">
        <v>0.38062814699999997</v>
      </c>
      <c r="CR1590">
        <v>7005</v>
      </c>
      <c r="CS1590">
        <v>0.90200000000000002</v>
      </c>
      <c r="CT1590">
        <v>5781</v>
      </c>
      <c r="CU1590">
        <v>0.75256673511000005</v>
      </c>
      <c r="CV1590">
        <v>4</v>
      </c>
      <c r="CW1590">
        <v>1</v>
      </c>
      <c r="CX1590">
        <v>6</v>
      </c>
      <c r="CY1590">
        <v>658</v>
      </c>
      <c r="CZ1590">
        <v>957</v>
      </c>
      <c r="DA1590" s="2">
        <v>6433</v>
      </c>
      <c r="DB1590" s="2">
        <v>1150</v>
      </c>
      <c r="DC1590" s="2">
        <v>0</v>
      </c>
      <c r="DD1590" s="2">
        <v>334</v>
      </c>
      <c r="DE1590">
        <v>343</v>
      </c>
      <c r="DF1590">
        <v>47</v>
      </c>
      <c r="DG1590">
        <v>90.77</v>
      </c>
      <c r="DH1590">
        <v>51.87</v>
      </c>
      <c r="DI1590" s="2">
        <v>90.77</v>
      </c>
      <c r="DJ1590">
        <v>3.22</v>
      </c>
      <c r="DK1590">
        <v>0.94313783123604633</v>
      </c>
      <c r="DL1590">
        <v>0</v>
      </c>
      <c r="DM1590">
        <v>0</v>
      </c>
      <c r="DN1590">
        <v>7.5</v>
      </c>
      <c r="DO1590">
        <v>3.0000000000000001E-3</v>
      </c>
      <c r="DP1590">
        <v>3246.03</v>
      </c>
      <c r="DQ1590" s="2">
        <f>615148+114097+78506</f>
        <v>807751</v>
      </c>
      <c r="DR1590" s="2">
        <v>314563.72260528</v>
      </c>
      <c r="DS1590">
        <v>0.1288081336050724</v>
      </c>
      <c r="DV1590">
        <v>1</v>
      </c>
    </row>
    <row r="1591" spans="1:126" x14ac:dyDescent="0.15">
      <c r="A1591" t="s">
        <v>2667</v>
      </c>
      <c r="B1591" t="s">
        <v>2715</v>
      </c>
      <c r="C1591">
        <v>30</v>
      </c>
      <c r="D1591">
        <v>59</v>
      </c>
      <c r="E1591" t="s">
        <v>2716</v>
      </c>
      <c r="F1591">
        <v>30059</v>
      </c>
      <c r="G1591" t="s">
        <v>6575</v>
      </c>
      <c r="H1591">
        <v>96.6</v>
      </c>
      <c r="I1591">
        <v>0.1</v>
      </c>
      <c r="J1591">
        <v>0.2</v>
      </c>
      <c r="K1591">
        <v>0.3</v>
      </c>
      <c r="L1591">
        <v>1.3</v>
      </c>
      <c r="M1591">
        <v>1.5</v>
      </c>
      <c r="N1591">
        <f t="shared" si="102"/>
        <v>9335.6400000000012</v>
      </c>
      <c r="O1591">
        <f t="shared" si="100"/>
        <v>664.35999999999876</v>
      </c>
      <c r="P1591">
        <f t="shared" si="101"/>
        <v>0.79723199999999883</v>
      </c>
      <c r="Q1591" s="4">
        <v>30059</v>
      </c>
      <c r="R1591" s="5">
        <v>46.585700000000003</v>
      </c>
      <c r="S1591" s="5">
        <v>-110.92174</v>
      </c>
      <c r="T1591">
        <v>9</v>
      </c>
      <c r="U1591">
        <v>0.29168478010604504</v>
      </c>
      <c r="V1591">
        <v>1900</v>
      </c>
      <c r="W1591">
        <v>2026</v>
      </c>
      <c r="X1591">
        <v>1898</v>
      </c>
      <c r="Y1591">
        <v>1819</v>
      </c>
      <c r="Z1591">
        <v>1000</v>
      </c>
      <c r="AA1591">
        <v>30043</v>
      </c>
      <c r="AB1591">
        <v>754.99400000000014</v>
      </c>
      <c r="AC1591">
        <v>41641</v>
      </c>
      <c r="AD1591">
        <v>0</v>
      </c>
      <c r="AE1591">
        <v>0</v>
      </c>
      <c r="AF1591">
        <v>10</v>
      </c>
      <c r="AG1591">
        <v>136</v>
      </c>
      <c r="AH1591">
        <v>7.3529411764705885E-2</v>
      </c>
      <c r="AI1591" s="3">
        <v>812325</v>
      </c>
      <c r="AJ1591" s="3">
        <v>1530780.2341204251</v>
      </c>
      <c r="AK1591">
        <v>1683</v>
      </c>
      <c r="AL1591">
        <v>1532716.7999999998</v>
      </c>
      <c r="AM1591">
        <v>364070</v>
      </c>
      <c r="AN1591">
        <v>22936</v>
      </c>
      <c r="AO1591">
        <v>387006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f t="shared" si="99"/>
        <v>1</v>
      </c>
      <c r="AW1591">
        <v>964</v>
      </c>
      <c r="AX1591">
        <v>0.65</v>
      </c>
      <c r="AY1591">
        <v>150355925.66588801</v>
      </c>
      <c r="AZ1591">
        <v>150355.925665888</v>
      </c>
      <c r="BA1591">
        <v>77852.169277181194</v>
      </c>
      <c r="BB1591">
        <v>0.12844857237563248</v>
      </c>
      <c r="BC1591">
        <v>3478</v>
      </c>
      <c r="BD1591">
        <v>0</v>
      </c>
      <c r="BE1591">
        <v>3478</v>
      </c>
      <c r="BF1591">
        <v>1.8305263157894738</v>
      </c>
      <c r="BG1591">
        <v>34311</v>
      </c>
      <c r="BH1591">
        <v>18.07744994731296</v>
      </c>
      <c r="BI1591">
        <v>316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1908</v>
      </c>
      <c r="BU1591">
        <v>0.45</v>
      </c>
      <c r="BV1591">
        <v>0.65893590000000002</v>
      </c>
      <c r="BW1591">
        <v>36</v>
      </c>
      <c r="BX1591">
        <v>0.52410900000000005</v>
      </c>
      <c r="BY1591">
        <v>1.6126720000000001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1865</v>
      </c>
      <c r="CK1591">
        <v>0.53619302949061665</v>
      </c>
      <c r="CL1591">
        <v>0.67406380027739254</v>
      </c>
      <c r="CM1591">
        <v>36</v>
      </c>
      <c r="CN1591">
        <v>1.6979854978942712</v>
      </c>
      <c r="CO1591">
        <v>234</v>
      </c>
      <c r="CP1591">
        <v>-0.35347444560000002</v>
      </c>
      <c r="CQ1591">
        <v>-0.33694749759999998</v>
      </c>
      <c r="CR1591">
        <v>1570</v>
      </c>
      <c r="CS1591">
        <v>0.873</v>
      </c>
      <c r="CT1591">
        <v>1334</v>
      </c>
      <c r="CU1591">
        <v>0.76395690500000002</v>
      </c>
      <c r="CV1591">
        <v>1</v>
      </c>
      <c r="CW1591">
        <v>0</v>
      </c>
      <c r="CX1591">
        <v>1</v>
      </c>
      <c r="CY1591">
        <v>223</v>
      </c>
      <c r="CZ1591">
        <v>254</v>
      </c>
      <c r="DA1591" s="2">
        <v>1118</v>
      </c>
      <c r="DB1591" s="2">
        <v>115</v>
      </c>
      <c r="DC1591" s="2">
        <v>154.88</v>
      </c>
      <c r="DD1591" s="2">
        <v>28</v>
      </c>
      <c r="DE1591">
        <v>88</v>
      </c>
      <c r="DF1591">
        <v>14</v>
      </c>
      <c r="DG1591">
        <v>51.63</v>
      </c>
      <c r="DH1591">
        <v>51.63</v>
      </c>
      <c r="DI1591" s="2">
        <v>51.63</v>
      </c>
      <c r="DJ1591">
        <v>2.83</v>
      </c>
      <c r="DK1591">
        <v>0.91522974179053951</v>
      </c>
      <c r="DL1591">
        <v>0</v>
      </c>
      <c r="DM1591">
        <v>0</v>
      </c>
      <c r="DN1591">
        <v>0</v>
      </c>
      <c r="DO1591">
        <v>0</v>
      </c>
      <c r="DP1591">
        <v>559.49</v>
      </c>
      <c r="DQ1591" s="2">
        <f>20563+65007+390715</f>
        <v>476285</v>
      </c>
      <c r="DR1591" s="2">
        <v>94535.136053399983</v>
      </c>
      <c r="DS1591">
        <v>5.5162560158204477E-2</v>
      </c>
      <c r="DV1591">
        <v>0</v>
      </c>
    </row>
    <row r="1592" spans="1:126" x14ac:dyDescent="0.15">
      <c r="A1592" t="s">
        <v>2667</v>
      </c>
      <c r="B1592" t="s">
        <v>587</v>
      </c>
      <c r="C1592">
        <v>30</v>
      </c>
      <c r="D1592">
        <v>61</v>
      </c>
      <c r="E1592" t="s">
        <v>2717</v>
      </c>
      <c r="F1592">
        <v>30061</v>
      </c>
      <c r="G1592" t="s">
        <v>6576</v>
      </c>
      <c r="H1592">
        <v>93.6</v>
      </c>
      <c r="I1592">
        <v>0.2</v>
      </c>
      <c r="J1592">
        <v>1.4</v>
      </c>
      <c r="K1592">
        <v>0.7</v>
      </c>
      <c r="L1592">
        <v>2.2000000000000002</v>
      </c>
      <c r="M1592">
        <v>1.9</v>
      </c>
      <c r="N1592">
        <f t="shared" si="102"/>
        <v>8771.9</v>
      </c>
      <c r="O1592">
        <f t="shared" si="100"/>
        <v>1228.1000000000004</v>
      </c>
      <c r="P1592">
        <f t="shared" si="101"/>
        <v>1.473720000000001</v>
      </c>
      <c r="Q1592" s="4">
        <v>30061</v>
      </c>
      <c r="R1592" s="5">
        <v>47.154862999999999</v>
      </c>
      <c r="S1592" s="5">
        <v>-115.064639</v>
      </c>
      <c r="T1592">
        <v>8</v>
      </c>
      <c r="U1592">
        <v>7.7261782879232133E-2</v>
      </c>
      <c r="V1592">
        <v>4203</v>
      </c>
      <c r="W1592">
        <v>4230</v>
      </c>
      <c r="X1592">
        <v>4238</v>
      </c>
      <c r="Y1592">
        <v>4184</v>
      </c>
      <c r="Z1592">
        <v>2035</v>
      </c>
      <c r="AA1592">
        <v>30045</v>
      </c>
      <c r="AB1592">
        <v>1332.6190000000001</v>
      </c>
      <c r="AC1592">
        <v>36031</v>
      </c>
      <c r="AD1592">
        <v>0</v>
      </c>
      <c r="AE1592">
        <v>0</v>
      </c>
      <c r="AF1592">
        <v>2</v>
      </c>
      <c r="AG1592">
        <v>95</v>
      </c>
      <c r="AH1592">
        <v>2.1052631578947368E-2</v>
      </c>
      <c r="AI1592" s="3">
        <v>17049</v>
      </c>
      <c r="AJ1592" s="3">
        <v>780566.12882844009</v>
      </c>
      <c r="AK1592">
        <v>47</v>
      </c>
      <c r="AL1592">
        <v>782995.20000000007</v>
      </c>
      <c r="AM1592">
        <v>887657</v>
      </c>
      <c r="AN1592">
        <v>3054</v>
      </c>
      <c r="AO1592">
        <v>890711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6</v>
      </c>
      <c r="AV1592">
        <f t="shared" si="99"/>
        <v>6</v>
      </c>
      <c r="AW1592">
        <v>0</v>
      </c>
      <c r="AX1592">
        <v>0</v>
      </c>
      <c r="AY1592">
        <v>9225584.7543468699</v>
      </c>
      <c r="AZ1592">
        <v>9225.5847543468699</v>
      </c>
      <c r="BA1592">
        <v>2381.3170670855102</v>
      </c>
      <c r="BB1592">
        <v>4.1993567921801285</v>
      </c>
      <c r="BC1592">
        <v>6131</v>
      </c>
      <c r="BD1592">
        <v>255</v>
      </c>
      <c r="BE1592">
        <v>5876</v>
      </c>
      <c r="BF1592">
        <v>1.3980490126100404</v>
      </c>
      <c r="BG1592">
        <v>42501</v>
      </c>
      <c r="BH1592">
        <v>10.028551203397829</v>
      </c>
      <c r="BI1592">
        <v>558</v>
      </c>
      <c r="BJ1592">
        <v>5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3833</v>
      </c>
      <c r="BU1592">
        <v>0.49</v>
      </c>
      <c r="BV1592">
        <v>0.64732579999999995</v>
      </c>
      <c r="BW1592">
        <v>49</v>
      </c>
      <c r="BX1592">
        <v>1.565353</v>
      </c>
      <c r="BY1592">
        <v>1.4629110000000001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4244</v>
      </c>
      <c r="CK1592">
        <v>0.47125353440150802</v>
      </c>
      <c r="CL1592">
        <v>0.66876240900066186</v>
      </c>
      <c r="CM1592">
        <v>50</v>
      </c>
      <c r="CN1592">
        <v>0.30384259845798445</v>
      </c>
      <c r="CO1592">
        <v>267</v>
      </c>
      <c r="CP1592">
        <v>-0.83732718049999999</v>
      </c>
      <c r="CQ1592">
        <v>-0.45280037870000001</v>
      </c>
      <c r="CR1592">
        <v>3551</v>
      </c>
      <c r="CS1592">
        <v>0.83599999999999997</v>
      </c>
      <c r="CT1592">
        <v>3098</v>
      </c>
      <c r="CU1592">
        <v>0.77214650766999993</v>
      </c>
      <c r="CV1592">
        <v>8</v>
      </c>
      <c r="CX1592">
        <v>1</v>
      </c>
      <c r="CY1592">
        <v>16</v>
      </c>
      <c r="CZ1592">
        <v>156</v>
      </c>
      <c r="DA1592" s="2">
        <v>1964</v>
      </c>
      <c r="DB1592" s="2">
        <v>210</v>
      </c>
      <c r="DC1592" s="2">
        <v>70.180000000000007</v>
      </c>
      <c r="DD1592" s="2">
        <v>68</v>
      </c>
      <c r="DE1592">
        <v>48</v>
      </c>
      <c r="DF1592">
        <v>8</v>
      </c>
      <c r="DH1592">
        <v>70.180000000000007</v>
      </c>
      <c r="DI1592" s="2">
        <v>70.180000000000007</v>
      </c>
      <c r="DJ1592">
        <v>1.8</v>
      </c>
      <c r="DL1592">
        <v>0</v>
      </c>
      <c r="DM1592">
        <v>0</v>
      </c>
      <c r="DN1592">
        <v>0.6</v>
      </c>
      <c r="DO1592">
        <v>1E-3</v>
      </c>
      <c r="DP1592">
        <v>0</v>
      </c>
      <c r="DQ1592" s="2">
        <v>645012</v>
      </c>
      <c r="DR1592" s="2">
        <v>389.98464706999999</v>
      </c>
      <c r="DS1592">
        <v>4.9806793230346743E-4</v>
      </c>
      <c r="DT1592">
        <v>1.3523797316428601</v>
      </c>
      <c r="DU1592">
        <v>1058906.8384536477</v>
      </c>
      <c r="DV1592">
        <v>1</v>
      </c>
    </row>
    <row r="1593" spans="1:126" x14ac:dyDescent="0.15">
      <c r="A1593" t="s">
        <v>2667</v>
      </c>
      <c r="B1593" t="s">
        <v>2718</v>
      </c>
      <c r="C1593">
        <v>30</v>
      </c>
      <c r="D1593">
        <v>63</v>
      </c>
      <c r="E1593" t="s">
        <v>2719</v>
      </c>
      <c r="F1593">
        <v>30063</v>
      </c>
      <c r="G1593" t="s">
        <v>6577</v>
      </c>
      <c r="H1593">
        <v>91</v>
      </c>
      <c r="I1593">
        <v>0.4</v>
      </c>
      <c r="J1593">
        <v>2.4</v>
      </c>
      <c r="K1593">
        <v>1.1000000000000001</v>
      </c>
      <c r="L1593">
        <v>2.4</v>
      </c>
      <c r="M1593">
        <v>2.6</v>
      </c>
      <c r="N1593">
        <f t="shared" si="102"/>
        <v>8300.65</v>
      </c>
      <c r="O1593">
        <f t="shared" si="100"/>
        <v>1699.3500000000004</v>
      </c>
      <c r="P1593">
        <f t="shared" si="101"/>
        <v>2.0392200000000011</v>
      </c>
      <c r="Q1593" s="4">
        <v>30063</v>
      </c>
      <c r="R1593" s="5">
        <v>47.027262999999998</v>
      </c>
      <c r="S1593" s="5">
        <v>-113.892691</v>
      </c>
      <c r="T1593">
        <v>3</v>
      </c>
      <c r="U1593">
        <v>0.14959775588742438</v>
      </c>
      <c r="V1593">
        <v>109402</v>
      </c>
      <c r="W1593">
        <v>111011</v>
      </c>
      <c r="X1593">
        <v>111966</v>
      </c>
      <c r="Y1593">
        <v>113780</v>
      </c>
      <c r="Z1593">
        <v>58750</v>
      </c>
      <c r="AA1593">
        <v>30047</v>
      </c>
      <c r="AB1593">
        <v>48268.078000000001</v>
      </c>
      <c r="AC1593">
        <v>46164</v>
      </c>
      <c r="AD1593">
        <v>6</v>
      </c>
      <c r="AE1593">
        <v>5.3587696264937572E-5</v>
      </c>
      <c r="AF1593">
        <v>74</v>
      </c>
      <c r="AG1593">
        <v>637</v>
      </c>
      <c r="AH1593">
        <v>0.11616954474097331</v>
      </c>
      <c r="AI1593" s="3">
        <v>247141</v>
      </c>
      <c r="AJ1593" s="3">
        <v>1659554.32692567</v>
      </c>
      <c r="AK1593">
        <v>30</v>
      </c>
      <c r="AL1593">
        <v>1675769.5999999999</v>
      </c>
      <c r="AM1593">
        <v>177441</v>
      </c>
      <c r="AN1593">
        <v>26009</v>
      </c>
      <c r="AO1593">
        <v>203450</v>
      </c>
      <c r="AP1593">
        <v>9</v>
      </c>
      <c r="AQ1593">
        <v>7</v>
      </c>
      <c r="AR1593">
        <v>16</v>
      </c>
      <c r="AS1593">
        <v>0.1441298610047653</v>
      </c>
      <c r="AT1593">
        <v>21</v>
      </c>
      <c r="AU1593">
        <v>112</v>
      </c>
      <c r="AV1593">
        <f t="shared" si="99"/>
        <v>133</v>
      </c>
      <c r="AW1593">
        <v>104971</v>
      </c>
      <c r="AX1593">
        <v>0.89</v>
      </c>
      <c r="AY1593">
        <v>559149813.655182</v>
      </c>
      <c r="AZ1593">
        <v>559149.81365518202</v>
      </c>
      <c r="BA1593">
        <v>5830.3299658714895</v>
      </c>
      <c r="BB1593">
        <v>1.7151687912238514</v>
      </c>
      <c r="BC1593">
        <v>52062</v>
      </c>
      <c r="BD1593">
        <v>43134</v>
      </c>
      <c r="BE1593">
        <v>8928</v>
      </c>
      <c r="BF1593">
        <v>8.1607283230653915E-2</v>
      </c>
      <c r="BG1593">
        <v>2136373</v>
      </c>
      <c r="BH1593">
        <v>19.080551238768912</v>
      </c>
      <c r="BI1593">
        <v>10238</v>
      </c>
      <c r="BJ1593">
        <v>60</v>
      </c>
      <c r="BK1593">
        <v>16</v>
      </c>
      <c r="BL1593">
        <v>11</v>
      </c>
      <c r="BM1593">
        <v>2</v>
      </c>
      <c r="BN1593">
        <v>5</v>
      </c>
      <c r="BO1593">
        <v>13</v>
      </c>
      <c r="BP1593">
        <v>2</v>
      </c>
      <c r="BQ1593">
        <v>16</v>
      </c>
      <c r="BR1593">
        <v>6</v>
      </c>
      <c r="BS1593">
        <v>1</v>
      </c>
      <c r="BT1593">
        <v>108623</v>
      </c>
      <c r="BU1593">
        <v>0.75</v>
      </c>
      <c r="BV1593">
        <v>0.69782049999999995</v>
      </c>
      <c r="BW1593">
        <v>1587</v>
      </c>
      <c r="BX1593">
        <v>1.215212</v>
      </c>
      <c r="BY1593">
        <v>1.533012</v>
      </c>
      <c r="BZ1593">
        <v>62</v>
      </c>
      <c r="CA1593">
        <v>16</v>
      </c>
      <c r="CB1593">
        <v>12</v>
      </c>
      <c r="CC1593">
        <v>5</v>
      </c>
      <c r="CD1593">
        <v>6</v>
      </c>
      <c r="CE1593">
        <v>9</v>
      </c>
      <c r="CF1593">
        <v>2</v>
      </c>
      <c r="CG1593">
        <v>21</v>
      </c>
      <c r="CH1593">
        <v>6</v>
      </c>
      <c r="CI1593">
        <v>2</v>
      </c>
      <c r="CJ1593">
        <v>112681</v>
      </c>
      <c r="CK1593">
        <v>1.2513200983306858</v>
      </c>
      <c r="CL1593">
        <v>0.68598003140319541</v>
      </c>
      <c r="CM1593">
        <v>1570</v>
      </c>
      <c r="CN1593">
        <v>1.3552793112614283</v>
      </c>
      <c r="CO1593">
        <v>24298</v>
      </c>
      <c r="CP1593">
        <v>0.58430714500000003</v>
      </c>
      <c r="CQ1593">
        <v>0.53281778800000001</v>
      </c>
      <c r="CR1593">
        <v>98301</v>
      </c>
      <c r="CS1593">
        <v>0.85699999999999998</v>
      </c>
      <c r="CT1593">
        <v>86975</v>
      </c>
      <c r="CU1593">
        <v>0.81932738615999989</v>
      </c>
      <c r="CV1593">
        <v>425</v>
      </c>
      <c r="CW1593">
        <v>102</v>
      </c>
      <c r="CX1593">
        <v>105</v>
      </c>
      <c r="CY1593">
        <v>489</v>
      </c>
      <c r="CZ1593">
        <v>994</v>
      </c>
      <c r="DA1593" s="2">
        <v>80309</v>
      </c>
      <c r="DB1593" s="2">
        <v>15085</v>
      </c>
      <c r="DC1593" s="2">
        <v>291.57</v>
      </c>
      <c r="DD1593" s="2">
        <v>8733</v>
      </c>
      <c r="DE1593">
        <v>381</v>
      </c>
      <c r="DF1593">
        <v>61</v>
      </c>
      <c r="DG1593">
        <v>98.38</v>
      </c>
      <c r="DH1593">
        <v>6.26</v>
      </c>
      <c r="DI1593" s="2">
        <v>23.25</v>
      </c>
      <c r="DJ1593">
        <v>1.74</v>
      </c>
      <c r="DK1593">
        <v>0.97615126587656442</v>
      </c>
      <c r="DL1593">
        <v>3.1397174254317113E-3</v>
      </c>
      <c r="DM1593">
        <v>0</v>
      </c>
      <c r="DN1593">
        <v>14.3</v>
      </c>
      <c r="DO1593">
        <v>8.0000000000000002E-3</v>
      </c>
      <c r="DP1593">
        <v>0</v>
      </c>
      <c r="DQ1593" s="2">
        <f>75+177647+7840+13+71+524099</f>
        <v>709745</v>
      </c>
      <c r="DR1593" s="2">
        <v>61743.591309190007</v>
      </c>
      <c r="DS1593">
        <v>2.7436981432627273E-2</v>
      </c>
      <c r="DV1593">
        <v>0</v>
      </c>
    </row>
    <row r="1594" spans="1:126" x14ac:dyDescent="0.15">
      <c r="A1594" t="s">
        <v>2667</v>
      </c>
      <c r="B1594" t="s">
        <v>2720</v>
      </c>
      <c r="C1594">
        <v>30</v>
      </c>
      <c r="D1594">
        <v>65</v>
      </c>
      <c r="E1594" t="s">
        <v>2721</v>
      </c>
      <c r="F1594">
        <v>30065</v>
      </c>
      <c r="G1594" t="s">
        <v>6578</v>
      </c>
      <c r="H1594">
        <v>94.3</v>
      </c>
      <c r="I1594">
        <v>0.2</v>
      </c>
      <c r="J1594">
        <v>1.3</v>
      </c>
      <c r="K1594">
        <v>0.2</v>
      </c>
      <c r="L1594">
        <v>1.4</v>
      </c>
      <c r="M1594">
        <v>2.6</v>
      </c>
      <c r="N1594">
        <f t="shared" si="102"/>
        <v>8902.9800000000014</v>
      </c>
      <c r="O1594">
        <f t="shared" si="100"/>
        <v>1097.0199999999986</v>
      </c>
      <c r="P1594">
        <f t="shared" si="101"/>
        <v>1.3164239999999989</v>
      </c>
      <c r="Q1594" s="4">
        <v>30065</v>
      </c>
      <c r="R1594" s="5">
        <v>46.505280999999997</v>
      </c>
      <c r="S1594" s="5">
        <v>-108.439763</v>
      </c>
      <c r="T1594">
        <v>8</v>
      </c>
      <c r="U1594">
        <v>0.2534436143081753</v>
      </c>
      <c r="V1594">
        <v>4597</v>
      </c>
      <c r="W1594">
        <v>4760</v>
      </c>
      <c r="X1594">
        <v>4790</v>
      </c>
      <c r="Y1594">
        <v>4617</v>
      </c>
      <c r="Z1594">
        <v>2424</v>
      </c>
      <c r="AA1594">
        <v>30049</v>
      </c>
      <c r="AB1594">
        <v>1672.1489999999999</v>
      </c>
      <c r="AC1594">
        <v>39517</v>
      </c>
      <c r="AD1594">
        <v>0</v>
      </c>
      <c r="AE1594">
        <v>0</v>
      </c>
      <c r="AF1594">
        <v>18</v>
      </c>
      <c r="AG1594">
        <v>356</v>
      </c>
      <c r="AH1594">
        <v>5.0561797752808987E-2</v>
      </c>
      <c r="AI1594" s="3">
        <v>1017953</v>
      </c>
      <c r="AJ1594" s="3">
        <v>1196149.3324755051</v>
      </c>
      <c r="AK1594">
        <v>244</v>
      </c>
      <c r="AL1594">
        <v>1197401.6000000001</v>
      </c>
      <c r="AM1594">
        <v>75818</v>
      </c>
      <c r="AN1594">
        <v>31255</v>
      </c>
      <c r="AO1594">
        <v>107073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3</v>
      </c>
      <c r="AV1594">
        <f t="shared" si="99"/>
        <v>4</v>
      </c>
      <c r="AW1594">
        <v>0</v>
      </c>
      <c r="AX1594">
        <v>0</v>
      </c>
      <c r="AY1594">
        <v>269961270.12394899</v>
      </c>
      <c r="AZ1594">
        <v>269961.27012394898</v>
      </c>
      <c r="BA1594">
        <v>60106.4611701416</v>
      </c>
      <c r="BB1594">
        <v>0.16637146498599034</v>
      </c>
      <c r="BC1594">
        <v>3078</v>
      </c>
      <c r="BD1594">
        <v>234</v>
      </c>
      <c r="BE1594">
        <v>2844</v>
      </c>
      <c r="BF1594">
        <v>0.61866434631281275</v>
      </c>
      <c r="BG1594">
        <v>57219</v>
      </c>
      <c r="BH1594">
        <v>11.945511482254698</v>
      </c>
      <c r="BI1594">
        <v>739</v>
      </c>
      <c r="BJ1594">
        <v>3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0</v>
      </c>
      <c r="BT1594">
        <v>4600</v>
      </c>
      <c r="BU1594">
        <v>0.57999999999999996</v>
      </c>
      <c r="BV1594">
        <v>0.63386480000000001</v>
      </c>
      <c r="BW1594">
        <v>71</v>
      </c>
      <c r="BX1594">
        <v>1.086957</v>
      </c>
      <c r="BY1594">
        <v>1.340201</v>
      </c>
      <c r="BZ1594">
        <v>4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4604</v>
      </c>
      <c r="CK1594">
        <v>1.3032145960034753</v>
      </c>
      <c r="CL1594">
        <v>0.77720374556021954</v>
      </c>
      <c r="CM1594">
        <v>67</v>
      </c>
      <c r="CN1594">
        <v>1.9452992408251888</v>
      </c>
      <c r="CO1594">
        <v>348</v>
      </c>
      <c r="CP1594">
        <v>0.24935270300000001</v>
      </c>
      <c r="CQ1594">
        <v>4.1023352999999999E-2</v>
      </c>
      <c r="CR1594">
        <v>3962</v>
      </c>
      <c r="CS1594">
        <v>0.87</v>
      </c>
      <c r="CT1594">
        <v>3462</v>
      </c>
      <c r="CU1594">
        <v>0.77338262476999997</v>
      </c>
      <c r="CV1594">
        <v>1</v>
      </c>
      <c r="CY1594">
        <v>105</v>
      </c>
      <c r="CZ1594">
        <v>603</v>
      </c>
      <c r="DA1594" s="2">
        <v>2389</v>
      </c>
      <c r="DB1594" s="2">
        <v>235</v>
      </c>
      <c r="DC1594" s="2">
        <v>64.81</v>
      </c>
      <c r="DD1594" s="2">
        <v>201</v>
      </c>
      <c r="DE1594">
        <v>241</v>
      </c>
      <c r="DF1594">
        <v>21</v>
      </c>
      <c r="DH1594">
        <v>21.6</v>
      </c>
      <c r="DI1594" s="2">
        <v>21.6</v>
      </c>
      <c r="DJ1594">
        <v>1.22</v>
      </c>
      <c r="DK1594">
        <v>0.86875425486245439</v>
      </c>
      <c r="DL1594">
        <v>0</v>
      </c>
      <c r="DM1594">
        <v>0</v>
      </c>
      <c r="DN1594">
        <v>10.1</v>
      </c>
      <c r="DO1594">
        <v>9.0000000000000011E-3</v>
      </c>
      <c r="DP1594">
        <v>24454.31</v>
      </c>
      <c r="DQ1594" s="2">
        <v>0</v>
      </c>
      <c r="DR1594" s="2">
        <v>37465.142415880007</v>
      </c>
      <c r="DS1594">
        <v>3.1330607131814285E-2</v>
      </c>
      <c r="DV1594">
        <v>1</v>
      </c>
    </row>
    <row r="1595" spans="1:126" x14ac:dyDescent="0.15">
      <c r="A1595" t="s">
        <v>2667</v>
      </c>
      <c r="B1595" t="s">
        <v>599</v>
      </c>
      <c r="C1595">
        <v>30</v>
      </c>
      <c r="D1595">
        <v>67</v>
      </c>
      <c r="E1595" t="s">
        <v>2722</v>
      </c>
      <c r="F1595">
        <v>30067</v>
      </c>
      <c r="G1595" t="s">
        <v>6579</v>
      </c>
      <c r="H1595">
        <v>95.2</v>
      </c>
      <c r="I1595">
        <v>0.1</v>
      </c>
      <c r="J1595">
        <v>0.8</v>
      </c>
      <c r="K1595">
        <v>0.3</v>
      </c>
      <c r="L1595">
        <v>1.5</v>
      </c>
      <c r="M1595">
        <v>2.1</v>
      </c>
      <c r="N1595">
        <f t="shared" si="102"/>
        <v>9070.44</v>
      </c>
      <c r="O1595">
        <f t="shared" si="100"/>
        <v>929.55999999999949</v>
      </c>
      <c r="P1595">
        <f t="shared" si="101"/>
        <v>1.1154719999999998</v>
      </c>
      <c r="Q1595" s="4">
        <v>30067</v>
      </c>
      <c r="R1595" s="5">
        <v>45.421429000000003</v>
      </c>
      <c r="S1595" s="5">
        <v>-110.53276</v>
      </c>
      <c r="T1595">
        <v>7</v>
      </c>
      <c r="U1595">
        <v>0.24110908320252192</v>
      </c>
      <c r="V1595">
        <v>15655</v>
      </c>
      <c r="W1595">
        <v>15642</v>
      </c>
      <c r="X1595">
        <v>15708</v>
      </c>
      <c r="Y1595">
        <v>15963</v>
      </c>
      <c r="Z1595">
        <v>8809</v>
      </c>
      <c r="AA1595">
        <v>30051</v>
      </c>
      <c r="AB1595">
        <v>6693.0859999999993</v>
      </c>
      <c r="AC1595">
        <v>43932</v>
      </c>
      <c r="AD1595">
        <v>2</v>
      </c>
      <c r="AE1595">
        <v>1.2732365673542143E-4</v>
      </c>
      <c r="AF1595">
        <v>43</v>
      </c>
      <c r="AG1595">
        <v>564</v>
      </c>
      <c r="AH1595">
        <v>7.6241134751773049E-2</v>
      </c>
      <c r="AI1595" s="3">
        <v>774057</v>
      </c>
      <c r="AJ1595" s="3">
        <v>1793856.520836845</v>
      </c>
      <c r="AK1595">
        <v>200</v>
      </c>
      <c r="AL1595">
        <v>1706707.2</v>
      </c>
      <c r="AM1595">
        <v>684275</v>
      </c>
      <c r="AN1595">
        <v>54676</v>
      </c>
      <c r="AO1595">
        <v>738951</v>
      </c>
      <c r="AP1595">
        <v>3</v>
      </c>
      <c r="AQ1595">
        <v>2</v>
      </c>
      <c r="AR1595">
        <v>5</v>
      </c>
      <c r="AS1595">
        <v>0.31965221838639563</v>
      </c>
      <c r="AT1595">
        <v>3</v>
      </c>
      <c r="AU1595">
        <v>27</v>
      </c>
      <c r="AV1595">
        <f t="shared" si="99"/>
        <v>30</v>
      </c>
      <c r="AW1595">
        <v>9275</v>
      </c>
      <c r="AX1595">
        <v>0.6</v>
      </c>
      <c r="AY1595">
        <v>230597169.941668</v>
      </c>
      <c r="AZ1595">
        <v>230597.16994166799</v>
      </c>
      <c r="BA1595">
        <v>14688.986042181299</v>
      </c>
      <c r="BB1595">
        <v>0.68078218409927838</v>
      </c>
      <c r="BC1595">
        <v>26375</v>
      </c>
      <c r="BD1595">
        <v>311</v>
      </c>
      <c r="BE1595">
        <v>26064</v>
      </c>
      <c r="BF1595">
        <v>1.664899393165123</v>
      </c>
      <c r="BG1595">
        <v>347395</v>
      </c>
      <c r="BH1595">
        <v>22.115800865800868</v>
      </c>
      <c r="BI1595">
        <v>2347</v>
      </c>
      <c r="BJ1595">
        <v>17</v>
      </c>
      <c r="BK1595">
        <v>4</v>
      </c>
      <c r="BL1595">
        <v>4</v>
      </c>
      <c r="BM1595">
        <v>0</v>
      </c>
      <c r="BN1595">
        <v>1</v>
      </c>
      <c r="BO1595">
        <v>0</v>
      </c>
      <c r="BP1595">
        <v>1</v>
      </c>
      <c r="BQ1595">
        <v>1</v>
      </c>
      <c r="BR1595">
        <v>2</v>
      </c>
      <c r="BS1595">
        <v>0</v>
      </c>
      <c r="BT1595">
        <v>15941</v>
      </c>
      <c r="BU1595">
        <v>0.61</v>
      </c>
      <c r="BV1595">
        <v>0.6898744</v>
      </c>
      <c r="BW1595">
        <v>203</v>
      </c>
      <c r="BX1595">
        <v>1.8819399999999999</v>
      </c>
      <c r="BY1595">
        <v>1.8440970000000001</v>
      </c>
      <c r="BZ1595">
        <v>20</v>
      </c>
      <c r="CA1595">
        <v>2</v>
      </c>
      <c r="CB1595">
        <v>3</v>
      </c>
      <c r="CC1595">
        <v>0</v>
      </c>
      <c r="CD1595">
        <v>0</v>
      </c>
      <c r="CE1595">
        <v>0</v>
      </c>
      <c r="CF1595">
        <v>1</v>
      </c>
      <c r="CG1595">
        <v>2</v>
      </c>
      <c r="CH1595">
        <v>2</v>
      </c>
      <c r="CI1595">
        <v>0</v>
      </c>
      <c r="CJ1595">
        <v>15855</v>
      </c>
      <c r="CK1595">
        <v>1.8921475875118259</v>
      </c>
      <c r="CL1595">
        <v>0.7416680764676028</v>
      </c>
      <c r="CM1595">
        <v>199</v>
      </c>
      <c r="CN1595">
        <v>1.9707372258123692</v>
      </c>
      <c r="CO1595">
        <v>3078</v>
      </c>
      <c r="CP1595">
        <v>0.52221071399999996</v>
      </c>
      <c r="CQ1595">
        <v>0.42186840399999997</v>
      </c>
      <c r="CR1595">
        <v>13962</v>
      </c>
      <c r="CS1595">
        <v>0.871</v>
      </c>
      <c r="CT1595">
        <v>12023</v>
      </c>
      <c r="CU1595">
        <v>0.78684480987000005</v>
      </c>
      <c r="CV1595">
        <v>37</v>
      </c>
      <c r="CW1595">
        <v>9</v>
      </c>
      <c r="CX1595">
        <v>18</v>
      </c>
      <c r="CY1595">
        <v>491</v>
      </c>
      <c r="CZ1595">
        <v>882</v>
      </c>
      <c r="DA1595" s="2">
        <v>10097</v>
      </c>
      <c r="DB1595" s="2">
        <v>1810</v>
      </c>
      <c r="DC1595" s="2">
        <v>554.78</v>
      </c>
      <c r="DD1595" s="2">
        <v>581</v>
      </c>
      <c r="DE1595">
        <v>324</v>
      </c>
      <c r="DF1595">
        <v>25</v>
      </c>
      <c r="DG1595">
        <v>267.82</v>
      </c>
      <c r="DH1595">
        <v>6.38</v>
      </c>
      <c r="DI1595" s="2">
        <v>57.39</v>
      </c>
      <c r="DJ1595">
        <v>3.61</v>
      </c>
      <c r="DK1595">
        <v>0.93284990640224175</v>
      </c>
      <c r="DL1595">
        <v>8.8652482269503553E-3</v>
      </c>
      <c r="DM1595">
        <v>0</v>
      </c>
      <c r="DN1595">
        <v>0</v>
      </c>
      <c r="DO1595">
        <v>0</v>
      </c>
      <c r="DP1595">
        <v>5740.47</v>
      </c>
      <c r="DQ1595" s="2">
        <f>34844+805538+1700</f>
        <v>842082</v>
      </c>
      <c r="DR1595" s="2">
        <v>99594.296561579991</v>
      </c>
      <c r="DS1595">
        <v>5.3047958763337288E-2</v>
      </c>
      <c r="DV1595">
        <v>1</v>
      </c>
    </row>
    <row r="1596" spans="1:126" x14ac:dyDescent="0.15">
      <c r="A1596" t="s">
        <v>2667</v>
      </c>
      <c r="B1596" t="s">
        <v>2723</v>
      </c>
      <c r="C1596">
        <v>30</v>
      </c>
      <c r="D1596">
        <v>69</v>
      </c>
      <c r="E1596" t="s">
        <v>2724</v>
      </c>
      <c r="F1596">
        <v>30069</v>
      </c>
      <c r="G1596" t="s">
        <v>6580</v>
      </c>
      <c r="H1596">
        <v>98.4</v>
      </c>
      <c r="I1596">
        <v>0</v>
      </c>
      <c r="J1596">
        <v>0</v>
      </c>
      <c r="K1596">
        <v>0</v>
      </c>
      <c r="L1596">
        <v>0.6</v>
      </c>
      <c r="M1596">
        <v>1</v>
      </c>
      <c r="N1596">
        <f t="shared" si="102"/>
        <v>9683.9200000000019</v>
      </c>
      <c r="O1596">
        <f t="shared" si="100"/>
        <v>316.07999999999811</v>
      </c>
      <c r="P1596">
        <f t="shared" si="101"/>
        <v>0.37929599999999786</v>
      </c>
      <c r="Q1596" s="4">
        <v>30069</v>
      </c>
      <c r="R1596" s="5">
        <v>47.141916999999999</v>
      </c>
      <c r="S1596" s="5">
        <v>-108.226575</v>
      </c>
      <c r="T1596">
        <v>9</v>
      </c>
      <c r="U1596">
        <v>0.74341904817767535</v>
      </c>
      <c r="V1596">
        <v>566</v>
      </c>
      <c r="W1596">
        <v>489</v>
      </c>
      <c r="X1596">
        <v>443</v>
      </c>
      <c r="Y1596">
        <v>480</v>
      </c>
      <c r="Z1596">
        <v>266</v>
      </c>
      <c r="AA1596">
        <v>30053</v>
      </c>
      <c r="AB1596">
        <v>217.047</v>
      </c>
      <c r="AC1596">
        <v>43750</v>
      </c>
      <c r="AD1596">
        <v>0</v>
      </c>
      <c r="AE1596">
        <v>0</v>
      </c>
      <c r="AF1596">
        <v>4</v>
      </c>
      <c r="AG1596">
        <v>100</v>
      </c>
      <c r="AH1596">
        <v>0.04</v>
      </c>
      <c r="AI1596" s="3">
        <v>689752</v>
      </c>
      <c r="AJ1596" s="3">
        <v>1059596.4392588751</v>
      </c>
      <c r="AK1596">
        <v>4089</v>
      </c>
      <c r="AL1596">
        <v>1071392</v>
      </c>
      <c r="AM1596">
        <v>557634</v>
      </c>
      <c r="AN1596">
        <v>21146</v>
      </c>
      <c r="AO1596">
        <v>578780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f t="shared" si="99"/>
        <v>0</v>
      </c>
      <c r="AW1596">
        <v>0</v>
      </c>
      <c r="AX1596">
        <v>0</v>
      </c>
      <c r="AY1596">
        <v>56035274.618051603</v>
      </c>
      <c r="AZ1596">
        <v>56035.274618051604</v>
      </c>
      <c r="BA1596">
        <v>113815.130316622</v>
      </c>
      <c r="BB1596">
        <v>8.7861780522335009E-2</v>
      </c>
      <c r="BC1596">
        <v>515</v>
      </c>
      <c r="BD1596">
        <v>0</v>
      </c>
      <c r="BE1596">
        <v>515</v>
      </c>
      <c r="BF1596">
        <v>0.90989399293286222</v>
      </c>
      <c r="BG1596">
        <v>0</v>
      </c>
      <c r="BH1596">
        <v>0</v>
      </c>
      <c r="BI1596">
        <v>94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440</v>
      </c>
      <c r="BU1596">
        <v>0.52</v>
      </c>
      <c r="BV1596">
        <v>0.86455329999999997</v>
      </c>
      <c r="BW1596">
        <v>4</v>
      </c>
      <c r="BX1596">
        <v>0</v>
      </c>
      <c r="BY1596">
        <v>0.7657931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489</v>
      </c>
      <c r="CK1596">
        <v>0</v>
      </c>
      <c r="CL1596">
        <v>0.77002583979328165</v>
      </c>
      <c r="CM1596">
        <v>2</v>
      </c>
      <c r="CN1596">
        <v>-1.0415441630862072</v>
      </c>
      <c r="CO1596">
        <v>61</v>
      </c>
      <c r="CP1596">
        <v>0</v>
      </c>
      <c r="CQ1596">
        <v>0</v>
      </c>
      <c r="CR1596">
        <v>415</v>
      </c>
      <c r="CS1596">
        <v>0.87599999999999989</v>
      </c>
      <c r="CT1596">
        <v>373</v>
      </c>
      <c r="CU1596">
        <v>0.79642857143000001</v>
      </c>
      <c r="CV1596">
        <v>0</v>
      </c>
      <c r="CW1596">
        <v>0</v>
      </c>
      <c r="CX1596">
        <v>0</v>
      </c>
      <c r="CY1596">
        <v>142</v>
      </c>
      <c r="CZ1596">
        <v>171</v>
      </c>
      <c r="DA1596" s="2">
        <v>327</v>
      </c>
      <c r="DB1596" s="2">
        <v>25</v>
      </c>
      <c r="DC1596" s="2">
        <v>197.63</v>
      </c>
      <c r="DD1596" s="2">
        <v>0</v>
      </c>
      <c r="DE1596">
        <v>52</v>
      </c>
      <c r="DF1596">
        <v>2</v>
      </c>
      <c r="DH1596">
        <v>197.63</v>
      </c>
      <c r="DJ1596">
        <v>1.86</v>
      </c>
      <c r="DK1596">
        <v>0.92877150048133239</v>
      </c>
      <c r="DL1596">
        <v>0</v>
      </c>
      <c r="DM1596">
        <v>0</v>
      </c>
      <c r="DN1596">
        <v>17.600000000000001</v>
      </c>
      <c r="DO1596">
        <v>1.7000000000000001E-2</v>
      </c>
      <c r="DP1596">
        <v>1562.39</v>
      </c>
      <c r="DQ1596" s="2">
        <v>0</v>
      </c>
      <c r="DR1596" s="2">
        <v>562.02460402999998</v>
      </c>
      <c r="DS1596">
        <v>5.2457425388653266E-4</v>
      </c>
      <c r="DV1596">
        <v>1</v>
      </c>
    </row>
    <row r="1597" spans="1:126" x14ac:dyDescent="0.15">
      <c r="A1597" t="s">
        <v>2667</v>
      </c>
      <c r="B1597" t="s">
        <v>360</v>
      </c>
      <c r="C1597">
        <v>30</v>
      </c>
      <c r="D1597">
        <v>71</v>
      </c>
      <c r="E1597" t="s">
        <v>2725</v>
      </c>
      <c r="F1597">
        <v>30071</v>
      </c>
      <c r="G1597" t="s">
        <v>6581</v>
      </c>
      <c r="H1597">
        <v>86.2</v>
      </c>
      <c r="I1597">
        <v>0</v>
      </c>
      <c r="J1597">
        <v>8.1</v>
      </c>
      <c r="K1597">
        <v>0.2</v>
      </c>
      <c r="L1597">
        <v>3.6</v>
      </c>
      <c r="M1597">
        <v>1.9</v>
      </c>
      <c r="N1597">
        <f t="shared" si="102"/>
        <v>7512.66</v>
      </c>
      <c r="O1597">
        <f t="shared" si="100"/>
        <v>2487.34</v>
      </c>
      <c r="P1597">
        <f t="shared" si="101"/>
        <v>2.9848080000000015</v>
      </c>
      <c r="Q1597" s="4">
        <v>30071</v>
      </c>
      <c r="R1597" s="5">
        <v>48.250143000000001</v>
      </c>
      <c r="S1597" s="5">
        <v>-107.92889700000001</v>
      </c>
      <c r="T1597">
        <v>9</v>
      </c>
      <c r="U1597">
        <v>0.12637918119235142</v>
      </c>
      <c r="V1597">
        <v>4203</v>
      </c>
      <c r="W1597">
        <v>4194</v>
      </c>
      <c r="X1597">
        <v>4167</v>
      </c>
      <c r="Y1597">
        <v>4141</v>
      </c>
      <c r="Z1597">
        <v>2104</v>
      </c>
      <c r="AA1597">
        <v>30055</v>
      </c>
      <c r="AB1597">
        <v>1544.617</v>
      </c>
      <c r="AC1597">
        <v>36071</v>
      </c>
      <c r="AD1597">
        <v>0</v>
      </c>
      <c r="AE1597">
        <v>0</v>
      </c>
      <c r="AF1597">
        <v>16</v>
      </c>
      <c r="AG1597">
        <v>507</v>
      </c>
      <c r="AH1597">
        <v>3.1558185404339252E-2</v>
      </c>
      <c r="AI1597" s="3">
        <v>2066540</v>
      </c>
      <c r="AJ1597" s="3">
        <v>3289846.6883079601</v>
      </c>
      <c r="AK1597">
        <v>1180</v>
      </c>
      <c r="AL1597">
        <v>3335820.8000000003</v>
      </c>
      <c r="AM1597">
        <v>1140095</v>
      </c>
      <c r="AN1597">
        <v>75166</v>
      </c>
      <c r="AO1597">
        <v>1215261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3</v>
      </c>
      <c r="AV1597">
        <f t="shared" si="99"/>
        <v>3</v>
      </c>
      <c r="AW1597">
        <v>1487</v>
      </c>
      <c r="AX1597">
        <v>0.47</v>
      </c>
      <c r="AY1597">
        <v>1097721620.78106</v>
      </c>
      <c r="AZ1597">
        <v>1097721.6207810601</v>
      </c>
      <c r="BA1597">
        <v>238623.556522445</v>
      </c>
      <c r="BB1597">
        <v>4.1907010966284873E-2</v>
      </c>
      <c r="BC1597">
        <v>13144</v>
      </c>
      <c r="BD1597">
        <v>0</v>
      </c>
      <c r="BE1597">
        <v>13144</v>
      </c>
      <c r="BF1597">
        <v>3.127290030930288</v>
      </c>
      <c r="BG1597">
        <v>163638</v>
      </c>
      <c r="BH1597">
        <v>39.269978401727862</v>
      </c>
      <c r="BI1597">
        <v>872</v>
      </c>
      <c r="BJ1597">
        <v>3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3944</v>
      </c>
      <c r="BU1597">
        <v>0.61</v>
      </c>
      <c r="BV1597">
        <v>0.67632999999999999</v>
      </c>
      <c r="BW1597">
        <v>66</v>
      </c>
      <c r="BX1597">
        <v>1.2677480000000001</v>
      </c>
      <c r="BY1597">
        <v>1.872139</v>
      </c>
      <c r="BZ1597">
        <v>3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4186</v>
      </c>
      <c r="CK1597">
        <v>1.433349259436216</v>
      </c>
      <c r="CL1597">
        <v>0.79799426934097417</v>
      </c>
      <c r="CM1597">
        <v>64</v>
      </c>
      <c r="CN1597">
        <v>2.264687274553117</v>
      </c>
      <c r="CO1597">
        <v>467</v>
      </c>
      <c r="CP1597">
        <v>0.31614268099999998</v>
      </c>
      <c r="CQ1597">
        <v>-9.6908129300000007E-2</v>
      </c>
      <c r="CR1597">
        <v>3619</v>
      </c>
      <c r="CS1597">
        <v>0.86900000000000011</v>
      </c>
      <c r="CT1597">
        <v>3064</v>
      </c>
      <c r="CU1597">
        <v>0.72666105971000006</v>
      </c>
      <c r="CV1597">
        <v>4</v>
      </c>
      <c r="CW1597">
        <v>1</v>
      </c>
      <c r="CX1597">
        <v>1</v>
      </c>
      <c r="CY1597">
        <v>391</v>
      </c>
      <c r="CZ1597">
        <v>795</v>
      </c>
      <c r="DA1597" s="2">
        <v>2678</v>
      </c>
      <c r="DB1597" s="2">
        <v>225</v>
      </c>
      <c r="DC1597" s="2">
        <v>143.58000000000001</v>
      </c>
      <c r="DD1597" s="2">
        <v>533</v>
      </c>
      <c r="DE1597">
        <v>228</v>
      </c>
      <c r="DF1597">
        <v>81</v>
      </c>
      <c r="DG1597">
        <v>71.790000000000006</v>
      </c>
      <c r="DH1597">
        <v>71.790000000000006</v>
      </c>
      <c r="DI1597" s="2">
        <v>95.72</v>
      </c>
      <c r="DJ1597">
        <v>0.28999999999999998</v>
      </c>
      <c r="DK1597">
        <v>0.88255296292353402</v>
      </c>
      <c r="DL1597">
        <v>1.3806706114398421E-2</v>
      </c>
      <c r="DM1597">
        <v>0</v>
      </c>
      <c r="DN1597">
        <v>3.8</v>
      </c>
      <c r="DO1597">
        <v>1E-3</v>
      </c>
      <c r="DP1597">
        <v>70826.210000000006</v>
      </c>
      <c r="DQ1597" s="2">
        <v>0</v>
      </c>
      <c r="DR1597" s="2">
        <v>91991.147105139986</v>
      </c>
      <c r="DS1597">
        <v>2.8175178552611074E-2</v>
      </c>
      <c r="DT1597">
        <v>4.3923925108576602</v>
      </c>
      <c r="DU1597">
        <v>14652234.29948321</v>
      </c>
      <c r="DV1597">
        <v>0</v>
      </c>
    </row>
    <row r="1598" spans="1:126" x14ac:dyDescent="0.15">
      <c r="A1598" t="s">
        <v>2667</v>
      </c>
      <c r="B1598" t="s">
        <v>2726</v>
      </c>
      <c r="C1598">
        <v>30</v>
      </c>
      <c r="D1598">
        <v>73</v>
      </c>
      <c r="E1598" t="s">
        <v>2727</v>
      </c>
      <c r="F1598">
        <v>30073</v>
      </c>
      <c r="G1598" t="s">
        <v>6582</v>
      </c>
      <c r="H1598">
        <v>82.2</v>
      </c>
      <c r="I1598">
        <v>0.1</v>
      </c>
      <c r="J1598">
        <v>14.1</v>
      </c>
      <c r="K1598">
        <v>0.2</v>
      </c>
      <c r="L1598">
        <v>1.9</v>
      </c>
      <c r="M1598">
        <v>1.4</v>
      </c>
      <c r="N1598">
        <f t="shared" si="102"/>
        <v>6961.27</v>
      </c>
      <c r="O1598">
        <f t="shared" si="100"/>
        <v>3038.7299999999996</v>
      </c>
      <c r="P1598">
        <f t="shared" si="101"/>
        <v>3.6464760000000007</v>
      </c>
      <c r="Q1598" s="4">
        <v>30073</v>
      </c>
      <c r="R1598" s="5">
        <v>48.228603999999997</v>
      </c>
      <c r="S1598" s="5">
        <v>-112.220761</v>
      </c>
      <c r="T1598">
        <v>7</v>
      </c>
      <c r="U1598">
        <v>8.4779559825620118E-2</v>
      </c>
      <c r="V1598">
        <v>6147</v>
      </c>
      <c r="W1598">
        <v>6211</v>
      </c>
      <c r="X1598">
        <v>6206</v>
      </c>
      <c r="Y1598">
        <v>6084</v>
      </c>
      <c r="Z1598">
        <v>2995</v>
      </c>
      <c r="AA1598">
        <v>30057</v>
      </c>
      <c r="AB1598">
        <v>2380.2240000000002</v>
      </c>
      <c r="AC1598">
        <v>42264</v>
      </c>
      <c r="AD1598">
        <v>0</v>
      </c>
      <c r="AE1598">
        <v>0</v>
      </c>
      <c r="AF1598">
        <v>14</v>
      </c>
      <c r="AG1598">
        <v>505</v>
      </c>
      <c r="AH1598">
        <v>2.7722772277227723E-2</v>
      </c>
      <c r="AI1598" s="3">
        <v>956635</v>
      </c>
      <c r="AJ1598" s="3">
        <v>1039693.6833282751</v>
      </c>
      <c r="AK1598">
        <v>890</v>
      </c>
      <c r="AL1598">
        <v>1049491.2</v>
      </c>
      <c r="AM1598">
        <v>402225</v>
      </c>
      <c r="AN1598">
        <v>105553</v>
      </c>
      <c r="AO1598">
        <v>507778</v>
      </c>
      <c r="AP1598">
        <v>1</v>
      </c>
      <c r="AQ1598">
        <v>0</v>
      </c>
      <c r="AR1598">
        <v>1</v>
      </c>
      <c r="AS1598">
        <v>0.16100466913540493</v>
      </c>
      <c r="AT1598">
        <v>1</v>
      </c>
      <c r="AU1598">
        <v>7</v>
      </c>
      <c r="AV1598">
        <f t="shared" si="99"/>
        <v>8</v>
      </c>
      <c r="AW1598">
        <v>102</v>
      </c>
      <c r="AX1598">
        <v>2.0000000000000018E-2</v>
      </c>
      <c r="AY1598">
        <v>111398332.490229</v>
      </c>
      <c r="AZ1598">
        <v>111398.33249022899</v>
      </c>
      <c r="BA1598">
        <v>17377.304680458099</v>
      </c>
      <c r="BB1598">
        <v>0.57546323689919798</v>
      </c>
      <c r="BC1598">
        <v>3674</v>
      </c>
      <c r="BD1598">
        <v>685</v>
      </c>
      <c r="BE1598">
        <v>2989</v>
      </c>
      <c r="BF1598">
        <v>0.48625345697088013</v>
      </c>
      <c r="BG1598">
        <v>150105</v>
      </c>
      <c r="BH1598">
        <v>24.187077022236544</v>
      </c>
      <c r="BI1598">
        <v>875</v>
      </c>
      <c r="BJ1598">
        <v>9</v>
      </c>
      <c r="BK1598">
        <v>2</v>
      </c>
      <c r="BL1598">
        <v>1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1</v>
      </c>
      <c r="BS1598">
        <v>0</v>
      </c>
      <c r="BT1598">
        <v>5814</v>
      </c>
      <c r="BU1598">
        <v>0.68</v>
      </c>
      <c r="BV1598">
        <v>0.64657100000000001</v>
      </c>
      <c r="BW1598">
        <v>85</v>
      </c>
      <c r="BX1598">
        <v>2.4079809999999999</v>
      </c>
      <c r="BY1598">
        <v>2.270416</v>
      </c>
      <c r="BZ1598">
        <v>10</v>
      </c>
      <c r="CA1598">
        <v>2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1</v>
      </c>
      <c r="CI1598">
        <v>0</v>
      </c>
      <c r="CJ1598">
        <v>6211</v>
      </c>
      <c r="CK1598">
        <v>2.4150700370310738</v>
      </c>
      <c r="CL1598">
        <v>0.7465678198791873</v>
      </c>
      <c r="CM1598">
        <v>86</v>
      </c>
      <c r="CN1598">
        <v>2.6596826525484967</v>
      </c>
      <c r="CO1598">
        <v>671</v>
      </c>
      <c r="CP1598">
        <v>0.53123038499999997</v>
      </c>
      <c r="CQ1598">
        <v>-0.242868896</v>
      </c>
      <c r="CR1598">
        <v>5284</v>
      </c>
      <c r="CS1598">
        <v>0.85599999999999998</v>
      </c>
      <c r="CT1598">
        <v>4420</v>
      </c>
      <c r="CU1598">
        <v>0.71271993078000007</v>
      </c>
      <c r="CV1598">
        <v>7</v>
      </c>
      <c r="CW1598">
        <v>2</v>
      </c>
      <c r="CX1598">
        <v>3</v>
      </c>
      <c r="CY1598">
        <v>468</v>
      </c>
      <c r="CZ1598">
        <v>846</v>
      </c>
      <c r="DA1598" s="2">
        <v>3020</v>
      </c>
      <c r="DB1598" s="2">
        <v>455</v>
      </c>
      <c r="DC1598" s="2">
        <v>177.11</v>
      </c>
      <c r="DD1598" s="2">
        <v>1105</v>
      </c>
      <c r="DE1598">
        <v>260</v>
      </c>
      <c r="DF1598">
        <v>113</v>
      </c>
      <c r="DH1598">
        <v>32.200000000000003</v>
      </c>
      <c r="DI1598" s="2">
        <v>32.200000000000003</v>
      </c>
      <c r="DJ1598">
        <v>3.45</v>
      </c>
      <c r="DK1598">
        <v>0.91642266904305192</v>
      </c>
      <c r="DL1598">
        <v>5.9405940594059407E-3</v>
      </c>
      <c r="DM1598">
        <v>0</v>
      </c>
      <c r="DN1598">
        <v>31.4</v>
      </c>
      <c r="DO1598">
        <v>2.8999999999999998E-2</v>
      </c>
      <c r="DP1598">
        <v>36155.08</v>
      </c>
      <c r="DQ1598" s="2">
        <v>106630</v>
      </c>
      <c r="DR1598" s="2">
        <v>26783.125801839997</v>
      </c>
      <c r="DS1598">
        <v>2.5369439419584843E-2</v>
      </c>
      <c r="DT1598">
        <v>3.5992207441125399</v>
      </c>
      <c r="DU1598">
        <v>3777350.4978035623</v>
      </c>
      <c r="DV1598">
        <v>0</v>
      </c>
    </row>
    <row r="1599" spans="1:126" x14ac:dyDescent="0.15">
      <c r="A1599" t="s">
        <v>2667</v>
      </c>
      <c r="B1599" t="s">
        <v>2728</v>
      </c>
      <c r="C1599">
        <v>30</v>
      </c>
      <c r="D1599">
        <v>75</v>
      </c>
      <c r="E1599" t="s">
        <v>2729</v>
      </c>
      <c r="F1599">
        <v>30075</v>
      </c>
      <c r="G1599" t="s">
        <v>6583</v>
      </c>
      <c r="H1599">
        <v>94.4</v>
      </c>
      <c r="I1599">
        <v>0.1</v>
      </c>
      <c r="J1599">
        <v>1.5</v>
      </c>
      <c r="K1599">
        <v>0.2</v>
      </c>
      <c r="L1599">
        <v>2.5</v>
      </c>
      <c r="M1599">
        <v>1.4</v>
      </c>
      <c r="N1599">
        <f t="shared" si="102"/>
        <v>8921.8700000000008</v>
      </c>
      <c r="O1599">
        <f t="shared" si="100"/>
        <v>1078.1299999999992</v>
      </c>
      <c r="P1599">
        <f t="shared" si="101"/>
        <v>1.2937559999999995</v>
      </c>
      <c r="Q1599" s="4">
        <v>30075</v>
      </c>
      <c r="R1599" s="5">
        <v>45.408926000000001</v>
      </c>
      <c r="S1599" s="5">
        <v>-105.55534400000001</v>
      </c>
      <c r="T1599">
        <v>9</v>
      </c>
      <c r="U1599">
        <v>0.38055753978821866</v>
      </c>
      <c r="V1599">
        <v>1639</v>
      </c>
      <c r="W1599">
        <v>1710</v>
      </c>
      <c r="X1599">
        <v>1703</v>
      </c>
      <c r="Y1599">
        <v>1767</v>
      </c>
      <c r="Z1599">
        <v>895</v>
      </c>
      <c r="AA1599">
        <v>30059</v>
      </c>
      <c r="AB1599">
        <v>729.83600000000001</v>
      </c>
      <c r="AC1599">
        <v>46346</v>
      </c>
      <c r="AD1599">
        <v>0</v>
      </c>
      <c r="AE1599">
        <v>0</v>
      </c>
      <c r="AF1599">
        <v>5</v>
      </c>
      <c r="AG1599">
        <v>328</v>
      </c>
      <c r="AH1599">
        <v>1.524390243902439E-2</v>
      </c>
      <c r="AI1599" s="3">
        <v>1588599</v>
      </c>
      <c r="AJ1599" s="3">
        <v>2110859.5631195353</v>
      </c>
      <c r="AK1599">
        <v>2000</v>
      </c>
      <c r="AL1599">
        <v>2110732.7999999998</v>
      </c>
      <c r="AM1599">
        <v>1387934</v>
      </c>
      <c r="AN1599">
        <v>49844</v>
      </c>
      <c r="AO1599">
        <v>1437778</v>
      </c>
      <c r="AP1599">
        <v>1</v>
      </c>
      <c r="AQ1599">
        <v>0</v>
      </c>
      <c r="AR1599">
        <v>1</v>
      </c>
      <c r="AS1599">
        <v>0.58479532163742687</v>
      </c>
      <c r="AT1599">
        <v>1</v>
      </c>
      <c r="AU1599">
        <v>1</v>
      </c>
      <c r="AV1599">
        <f t="shared" si="99"/>
        <v>2</v>
      </c>
      <c r="AW1599">
        <v>0</v>
      </c>
      <c r="AX1599">
        <v>0</v>
      </c>
      <c r="AY1599">
        <v>178868164.72918099</v>
      </c>
      <c r="AZ1599">
        <v>178868.16472918098</v>
      </c>
      <c r="BA1599">
        <v>96382.6964849785</v>
      </c>
      <c r="BB1599">
        <v>0.10375306320215399</v>
      </c>
      <c r="BC1599">
        <v>5895</v>
      </c>
      <c r="BD1599">
        <v>111</v>
      </c>
      <c r="BE1599">
        <v>5784</v>
      </c>
      <c r="BF1599">
        <v>3.5289810860280659</v>
      </c>
      <c r="BG1599">
        <v>44340</v>
      </c>
      <c r="BH1599">
        <v>26.036406341749853</v>
      </c>
      <c r="BI1599">
        <v>339</v>
      </c>
      <c r="BJ1599">
        <v>1</v>
      </c>
      <c r="BK1599">
        <v>1</v>
      </c>
      <c r="BL1599">
        <v>2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0</v>
      </c>
      <c r="BT1599">
        <v>1664</v>
      </c>
      <c r="BU1599">
        <v>0.54</v>
      </c>
      <c r="BV1599">
        <v>0.74676260000000005</v>
      </c>
      <c r="BW1599">
        <v>32</v>
      </c>
      <c r="BX1599">
        <v>3.605769</v>
      </c>
      <c r="BY1599">
        <v>4.5109240000000002</v>
      </c>
      <c r="BZ1599">
        <v>1</v>
      </c>
      <c r="CA1599">
        <v>0</v>
      </c>
      <c r="CB1599">
        <v>2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1778</v>
      </c>
      <c r="CK1599">
        <v>2.2497187851518561</v>
      </c>
      <c r="CL1599">
        <v>0.78277439024390238</v>
      </c>
      <c r="CM1599">
        <v>29</v>
      </c>
      <c r="CN1599">
        <v>3.1359382603640351</v>
      </c>
      <c r="CO1599">
        <v>253.99999999999997</v>
      </c>
      <c r="CP1599">
        <v>0</v>
      </c>
      <c r="CQ1599">
        <v>0</v>
      </c>
      <c r="CR1599">
        <v>1573</v>
      </c>
      <c r="CS1599">
        <v>0.88099999999999989</v>
      </c>
      <c r="CT1599">
        <v>1147</v>
      </c>
      <c r="CU1599">
        <v>0.79333333333</v>
      </c>
      <c r="CW1599">
        <v>0</v>
      </c>
      <c r="CX1599">
        <v>0</v>
      </c>
      <c r="CY1599">
        <v>401</v>
      </c>
      <c r="CZ1599">
        <v>594</v>
      </c>
      <c r="DA1599" s="2">
        <v>1242</v>
      </c>
      <c r="DB1599" s="2">
        <v>90</v>
      </c>
      <c r="DC1599" s="2">
        <v>114.42</v>
      </c>
      <c r="DD1599" s="2">
        <v>68</v>
      </c>
      <c r="DE1599">
        <v>212</v>
      </c>
      <c r="DF1599">
        <v>16</v>
      </c>
      <c r="DG1599">
        <v>57.21</v>
      </c>
      <c r="DH1599">
        <v>57.21</v>
      </c>
      <c r="DI1599" s="2">
        <v>57.21</v>
      </c>
      <c r="DJ1599">
        <v>-1.02</v>
      </c>
      <c r="DK1599">
        <v>0.96411177395931891</v>
      </c>
      <c r="DL1599">
        <v>1.2195121951219513E-2</v>
      </c>
      <c r="DM1599">
        <v>0</v>
      </c>
      <c r="DN1599">
        <v>3.2</v>
      </c>
      <c r="DO1599">
        <v>2E-3</v>
      </c>
      <c r="DP1599">
        <v>449.79</v>
      </c>
      <c r="DQ1599" s="2">
        <v>340726</v>
      </c>
      <c r="DR1599" s="2">
        <v>5498.9679586999991</v>
      </c>
      <c r="DS1599">
        <v>0</v>
      </c>
      <c r="DV1599">
        <v>1</v>
      </c>
    </row>
    <row r="1600" spans="1:126" x14ac:dyDescent="0.15">
      <c r="A1600" t="s">
        <v>2667</v>
      </c>
      <c r="B1600" t="s">
        <v>1866</v>
      </c>
      <c r="C1600">
        <v>30</v>
      </c>
      <c r="D1600">
        <v>77</v>
      </c>
      <c r="E1600" t="s">
        <v>2730</v>
      </c>
      <c r="F1600">
        <v>30077</v>
      </c>
      <c r="G1600" t="s">
        <v>6584</v>
      </c>
      <c r="H1600">
        <v>91.4</v>
      </c>
      <c r="I1600">
        <v>0.9</v>
      </c>
      <c r="J1600">
        <v>4.3</v>
      </c>
      <c r="K1600">
        <v>0.4</v>
      </c>
      <c r="L1600">
        <v>1.2</v>
      </c>
      <c r="M1600">
        <v>1.7</v>
      </c>
      <c r="N1600">
        <f t="shared" si="102"/>
        <v>8377.75</v>
      </c>
      <c r="O1600">
        <f t="shared" si="100"/>
        <v>1622.25</v>
      </c>
      <c r="P1600">
        <f t="shared" si="101"/>
        <v>1.9467000000000008</v>
      </c>
      <c r="Q1600" s="4">
        <v>30077</v>
      </c>
      <c r="R1600" s="5">
        <v>46.844225000000002</v>
      </c>
      <c r="S1600" s="5">
        <v>-112.9311</v>
      </c>
      <c r="T1600">
        <v>6</v>
      </c>
      <c r="U1600">
        <v>0.42748127544940762</v>
      </c>
      <c r="V1600">
        <v>7067</v>
      </c>
      <c r="W1600">
        <v>7010</v>
      </c>
      <c r="X1600">
        <v>6975</v>
      </c>
      <c r="Y1600">
        <v>6793</v>
      </c>
      <c r="Z1600">
        <v>4108</v>
      </c>
      <c r="AA1600">
        <v>30061</v>
      </c>
      <c r="AB1600">
        <v>2154.7049999999999</v>
      </c>
      <c r="AC1600">
        <v>40000</v>
      </c>
      <c r="AD1600">
        <v>1</v>
      </c>
      <c r="AE1600">
        <v>1.4336917562724014E-4</v>
      </c>
      <c r="AF1600">
        <v>19</v>
      </c>
      <c r="AG1600">
        <v>263</v>
      </c>
      <c r="AH1600">
        <v>7.2243346007604556E-2</v>
      </c>
      <c r="AI1600" s="3">
        <v>589239</v>
      </c>
      <c r="AJ1600" s="3">
        <v>1488668.521935245</v>
      </c>
      <c r="AK1600">
        <v>205</v>
      </c>
      <c r="AL1600">
        <v>1492934.4</v>
      </c>
      <c r="AM1600">
        <v>931752</v>
      </c>
      <c r="AN1600">
        <v>29691</v>
      </c>
      <c r="AO1600">
        <v>961443</v>
      </c>
      <c r="AP1600">
        <v>1</v>
      </c>
      <c r="AQ1600">
        <v>0</v>
      </c>
      <c r="AR1600">
        <v>1</v>
      </c>
      <c r="AS1600">
        <v>0.14265335235378032</v>
      </c>
      <c r="AT1600">
        <v>0</v>
      </c>
      <c r="AU1600">
        <v>7</v>
      </c>
      <c r="AV1600">
        <f t="shared" si="99"/>
        <v>7</v>
      </c>
      <c r="AW1600">
        <v>3340</v>
      </c>
      <c r="AX1600">
        <v>0.51</v>
      </c>
      <c r="AY1600">
        <v>52686079.539716698</v>
      </c>
      <c r="AZ1600">
        <v>52686.079539716695</v>
      </c>
      <c r="BA1600">
        <v>7220.5458357280804</v>
      </c>
      <c r="BB1600">
        <v>1.3849368493056113</v>
      </c>
      <c r="BC1600">
        <v>12100</v>
      </c>
      <c r="BD1600">
        <v>133</v>
      </c>
      <c r="BE1600">
        <v>11967</v>
      </c>
      <c r="BF1600">
        <v>1.6933635205886515</v>
      </c>
      <c r="BG1600">
        <v>95366</v>
      </c>
      <c r="BH1600">
        <v>13.672544802867383</v>
      </c>
      <c r="BI1600">
        <v>967</v>
      </c>
      <c r="BJ1600">
        <v>3</v>
      </c>
      <c r="BK1600">
        <v>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1</v>
      </c>
      <c r="BS1600">
        <v>0</v>
      </c>
      <c r="BT1600">
        <v>7089</v>
      </c>
      <c r="BU1600">
        <v>0.61</v>
      </c>
      <c r="BV1600">
        <v>0.47800239999999999</v>
      </c>
      <c r="BW1600">
        <v>84</v>
      </c>
      <c r="BX1600">
        <v>0.98744540000000003</v>
      </c>
      <c r="BY1600">
        <v>-8.4486500000000006E-2</v>
      </c>
      <c r="BZ1600">
        <v>5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1</v>
      </c>
      <c r="CI1600">
        <v>0</v>
      </c>
      <c r="CJ1600">
        <v>6906</v>
      </c>
      <c r="CK1600">
        <v>1.3032145960034753</v>
      </c>
      <c r="CL1600">
        <v>0.76291208791208787</v>
      </c>
      <c r="CM1600">
        <v>76</v>
      </c>
      <c r="CN1600">
        <v>1.2627133103358563</v>
      </c>
      <c r="CO1600">
        <v>769</v>
      </c>
      <c r="CP1600">
        <v>-0.27656717130000003</v>
      </c>
      <c r="CQ1600">
        <v>-0.1129464984</v>
      </c>
      <c r="CR1600">
        <v>5890</v>
      </c>
      <c r="CS1600">
        <v>0.8640000000000001</v>
      </c>
      <c r="CT1600">
        <v>5555</v>
      </c>
      <c r="CU1600">
        <v>0.79460847239999988</v>
      </c>
      <c r="CV1600">
        <v>8</v>
      </c>
      <c r="CW1600">
        <v>2</v>
      </c>
      <c r="CX1600">
        <v>7</v>
      </c>
      <c r="CY1600">
        <v>366</v>
      </c>
      <c r="CZ1600">
        <v>429</v>
      </c>
      <c r="DA1600" s="2">
        <v>3854</v>
      </c>
      <c r="DB1600" s="2">
        <v>565</v>
      </c>
      <c r="DC1600" s="2">
        <v>71.5</v>
      </c>
      <c r="DD1600" s="2">
        <v>537</v>
      </c>
      <c r="DE1600">
        <v>147</v>
      </c>
      <c r="DF1600">
        <v>9</v>
      </c>
      <c r="DG1600">
        <v>42.9</v>
      </c>
      <c r="DH1600">
        <v>14.3</v>
      </c>
      <c r="DI1600" s="2">
        <v>114.4</v>
      </c>
      <c r="DJ1600">
        <v>1.79</v>
      </c>
      <c r="DK1600">
        <v>0.96883607500521862</v>
      </c>
      <c r="DL1600">
        <v>0</v>
      </c>
      <c r="DM1600">
        <v>0</v>
      </c>
      <c r="DN1600">
        <v>12.2</v>
      </c>
      <c r="DO1600">
        <v>8.0000000000000002E-3</v>
      </c>
      <c r="DP1600">
        <v>60</v>
      </c>
      <c r="DQ1600" s="2">
        <f>85190+151125+157012+253390</f>
        <v>646717</v>
      </c>
      <c r="DR1600" s="2">
        <v>166803.15979060999</v>
      </c>
      <c r="DS1600">
        <v>0.11971063798297074</v>
      </c>
      <c r="DV1600">
        <v>0</v>
      </c>
    </row>
    <row r="1601" spans="1:126" x14ac:dyDescent="0.15">
      <c r="A1601" t="s">
        <v>2667</v>
      </c>
      <c r="B1601" t="s">
        <v>369</v>
      </c>
      <c r="C1601">
        <v>30</v>
      </c>
      <c r="D1601">
        <v>79</v>
      </c>
      <c r="E1601" t="s">
        <v>2731</v>
      </c>
      <c r="F1601">
        <v>30079</v>
      </c>
      <c r="G1601" t="s">
        <v>6585</v>
      </c>
      <c r="H1601">
        <v>95.4</v>
      </c>
      <c r="I1601">
        <v>0</v>
      </c>
      <c r="J1601">
        <v>0.2</v>
      </c>
      <c r="K1601">
        <v>0.5</v>
      </c>
      <c r="L1601">
        <v>2.5</v>
      </c>
      <c r="M1601">
        <v>1.4</v>
      </c>
      <c r="N1601">
        <f t="shared" si="102"/>
        <v>9109.6600000000017</v>
      </c>
      <c r="O1601">
        <f t="shared" si="100"/>
        <v>890.33999999999833</v>
      </c>
      <c r="P1601">
        <f t="shared" si="101"/>
        <v>1.0684079999999985</v>
      </c>
      <c r="Q1601" s="4">
        <v>30079</v>
      </c>
      <c r="R1601" s="5">
        <v>46.812384000000002</v>
      </c>
      <c r="S1601" s="5">
        <v>-105.50399400000001</v>
      </c>
      <c r="T1601">
        <v>9</v>
      </c>
      <c r="U1601">
        <v>2.4962629929914812E-2</v>
      </c>
      <c r="V1601">
        <v>1193</v>
      </c>
      <c r="W1601">
        <v>1282</v>
      </c>
      <c r="X1601">
        <v>1372</v>
      </c>
      <c r="Y1601">
        <v>1137</v>
      </c>
      <c r="Z1601">
        <v>641</v>
      </c>
      <c r="AA1601">
        <v>30063</v>
      </c>
      <c r="AB1601">
        <v>477.08800000000002</v>
      </c>
      <c r="AC1601">
        <v>42383</v>
      </c>
      <c r="AD1601">
        <v>0</v>
      </c>
      <c r="AE1601">
        <v>0</v>
      </c>
      <c r="AF1601">
        <v>10</v>
      </c>
      <c r="AG1601">
        <v>186</v>
      </c>
      <c r="AH1601">
        <v>5.3763440860215055E-2</v>
      </c>
      <c r="AI1601" s="3">
        <v>769046</v>
      </c>
      <c r="AJ1601" s="3">
        <v>1111468.0084551601</v>
      </c>
      <c r="AK1601">
        <v>1793</v>
      </c>
      <c r="AL1601">
        <v>1115270.3999999999</v>
      </c>
      <c r="AM1601">
        <v>1975238</v>
      </c>
      <c r="AN1601">
        <v>27494</v>
      </c>
      <c r="AO1601">
        <v>2002732</v>
      </c>
      <c r="AP1601">
        <v>1</v>
      </c>
      <c r="AQ1601">
        <v>0</v>
      </c>
      <c r="AR1601">
        <v>1</v>
      </c>
      <c r="AS1601">
        <v>0.78003120124804992</v>
      </c>
      <c r="AT1601">
        <v>1</v>
      </c>
      <c r="AU1601">
        <v>1</v>
      </c>
      <c r="AV1601">
        <f t="shared" si="99"/>
        <v>2</v>
      </c>
      <c r="AW1601">
        <v>0</v>
      </c>
      <c r="AX1601">
        <v>0</v>
      </c>
      <c r="AY1601">
        <v>8361519.6999974996</v>
      </c>
      <c r="AZ1601">
        <v>8361.5196999974996</v>
      </c>
      <c r="BA1601">
        <v>6965.1481849152997</v>
      </c>
      <c r="BB1601">
        <v>1.4357196335976599</v>
      </c>
      <c r="BC1601">
        <v>4942</v>
      </c>
      <c r="BD1601">
        <v>247</v>
      </c>
      <c r="BE1601">
        <v>4695</v>
      </c>
      <c r="BF1601">
        <v>3.9354568315171834</v>
      </c>
      <c r="BG1601">
        <v>39132</v>
      </c>
      <c r="BH1601">
        <v>28.52186588921283</v>
      </c>
      <c r="BI1601">
        <v>369</v>
      </c>
      <c r="BJ1601">
        <v>1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1108</v>
      </c>
      <c r="BU1601">
        <v>0.67</v>
      </c>
      <c r="BV1601">
        <v>0.81485589999999997</v>
      </c>
      <c r="BW1601">
        <v>19</v>
      </c>
      <c r="BX1601">
        <v>1.8050539999999999</v>
      </c>
      <c r="BY1601">
        <v>3.0299990000000001</v>
      </c>
      <c r="BZ1601">
        <v>2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1140</v>
      </c>
      <c r="CK1601">
        <v>2.6315789473684208</v>
      </c>
      <c r="CL1601">
        <v>0.7970521541950113</v>
      </c>
      <c r="CM1601">
        <v>25</v>
      </c>
      <c r="CN1601">
        <v>4.4629531438619292</v>
      </c>
      <c r="CO1601">
        <v>125</v>
      </c>
      <c r="CP1601">
        <v>0</v>
      </c>
      <c r="CQ1601">
        <v>0</v>
      </c>
      <c r="CR1601">
        <v>1000</v>
      </c>
      <c r="CS1601">
        <v>0.87400000000000011</v>
      </c>
      <c r="CT1601">
        <v>841</v>
      </c>
      <c r="CU1601">
        <v>0.80775716694999999</v>
      </c>
      <c r="CW1601">
        <v>0</v>
      </c>
      <c r="CX1601">
        <v>0</v>
      </c>
      <c r="CY1601">
        <v>149</v>
      </c>
      <c r="CZ1601">
        <v>310</v>
      </c>
      <c r="DA1601" s="2">
        <v>663</v>
      </c>
      <c r="DB1601" s="2">
        <v>60</v>
      </c>
      <c r="DC1601" s="2">
        <v>169.64</v>
      </c>
      <c r="DD1601" s="2">
        <v>43</v>
      </c>
      <c r="DE1601">
        <v>109</v>
      </c>
      <c r="DF1601">
        <v>13</v>
      </c>
      <c r="DH1601">
        <v>84.82</v>
      </c>
      <c r="DI1601" s="2">
        <v>169.64</v>
      </c>
      <c r="DJ1601">
        <v>-0.39</v>
      </c>
      <c r="DK1601">
        <v>0.96271744473022425</v>
      </c>
      <c r="DL1601">
        <v>0</v>
      </c>
      <c r="DM1601">
        <v>0</v>
      </c>
      <c r="DN1601">
        <v>8.5</v>
      </c>
      <c r="DO1601">
        <v>8.0000000000000002E-3</v>
      </c>
      <c r="DP1601">
        <v>11723.08</v>
      </c>
      <c r="DQ1601" s="2">
        <v>0</v>
      </c>
      <c r="DR1601" s="2">
        <v>13958.010373429999</v>
      </c>
      <c r="DS1601">
        <v>1.2515511262291191E-2</v>
      </c>
      <c r="DV1601">
        <v>1</v>
      </c>
    </row>
    <row r="1602" spans="1:126" x14ac:dyDescent="0.15">
      <c r="A1602" t="s">
        <v>2667</v>
      </c>
      <c r="B1602" t="s">
        <v>2732</v>
      </c>
      <c r="C1602">
        <v>30</v>
      </c>
      <c r="D1602">
        <v>81</v>
      </c>
      <c r="E1602" t="s">
        <v>2733</v>
      </c>
      <c r="F1602">
        <v>30081</v>
      </c>
      <c r="G1602" t="s">
        <v>6586</v>
      </c>
      <c r="H1602">
        <v>93.9</v>
      </c>
      <c r="I1602">
        <v>0.2</v>
      </c>
      <c r="J1602">
        <v>0.8</v>
      </c>
      <c r="K1602">
        <v>0.5</v>
      </c>
      <c r="L1602">
        <v>1.7</v>
      </c>
      <c r="M1602">
        <v>3</v>
      </c>
      <c r="N1602">
        <f t="shared" si="102"/>
        <v>8830.0300000000007</v>
      </c>
      <c r="O1602">
        <f t="shared" si="100"/>
        <v>1169.9699999999993</v>
      </c>
      <c r="P1602">
        <f t="shared" si="101"/>
        <v>1.4039639999999998</v>
      </c>
      <c r="Q1602" s="4">
        <v>30081</v>
      </c>
      <c r="R1602" s="5">
        <v>46.077744000000003</v>
      </c>
      <c r="S1602" s="5">
        <v>-114.105795</v>
      </c>
      <c r="T1602">
        <v>6</v>
      </c>
      <c r="U1602">
        <v>0.10793294879760446</v>
      </c>
      <c r="V1602">
        <v>40311</v>
      </c>
      <c r="W1602">
        <v>40640</v>
      </c>
      <c r="X1602">
        <v>40823</v>
      </c>
      <c r="Y1602">
        <v>41131</v>
      </c>
      <c r="Z1602">
        <v>20814</v>
      </c>
      <c r="AA1602">
        <v>30065</v>
      </c>
      <c r="AB1602">
        <v>15019.706</v>
      </c>
      <c r="AC1602">
        <v>39480</v>
      </c>
      <c r="AD1602">
        <v>4</v>
      </c>
      <c r="AE1602">
        <v>9.7983979619332241E-5</v>
      </c>
      <c r="AF1602">
        <v>165</v>
      </c>
      <c r="AG1602">
        <v>1438</v>
      </c>
      <c r="AH1602">
        <v>0.11474269819193324</v>
      </c>
      <c r="AI1602" s="3">
        <v>234782</v>
      </c>
      <c r="AJ1602" s="3">
        <v>1530219.9588689401</v>
      </c>
      <c r="AK1602">
        <v>21</v>
      </c>
      <c r="AL1602">
        <v>1536249.5999999999</v>
      </c>
      <c r="AM1602">
        <v>1129668</v>
      </c>
      <c r="AN1602">
        <v>61712</v>
      </c>
      <c r="AO1602">
        <v>1191380</v>
      </c>
      <c r="AP1602">
        <v>9</v>
      </c>
      <c r="AQ1602">
        <v>5</v>
      </c>
      <c r="AR1602">
        <v>14</v>
      </c>
      <c r="AS1602">
        <v>0.34448818897637795</v>
      </c>
      <c r="AT1602">
        <v>12</v>
      </c>
      <c r="AU1602">
        <v>73</v>
      </c>
      <c r="AV1602">
        <f t="shared" si="99"/>
        <v>85</v>
      </c>
      <c r="AW1602">
        <v>16059</v>
      </c>
      <c r="AX1602">
        <v>0.38</v>
      </c>
      <c r="AY1602">
        <v>2001283228.99174</v>
      </c>
      <c r="AZ1602">
        <v>2001283.2289917399</v>
      </c>
      <c r="BA1602">
        <v>55685.296427096102</v>
      </c>
      <c r="BB1602">
        <v>0.17958061897169081</v>
      </c>
      <c r="BC1602">
        <v>9152</v>
      </c>
      <c r="BD1602">
        <v>6132</v>
      </c>
      <c r="BE1602">
        <v>3020</v>
      </c>
      <c r="BF1602">
        <v>7.4917516310684426E-2</v>
      </c>
      <c r="BG1602">
        <v>670114</v>
      </c>
      <c r="BH1602">
        <v>16.415109129657299</v>
      </c>
      <c r="BI1602">
        <v>4723</v>
      </c>
      <c r="BJ1602">
        <v>25</v>
      </c>
      <c r="BK1602">
        <v>5</v>
      </c>
      <c r="BL1602">
        <v>6</v>
      </c>
      <c r="BM1602">
        <v>0</v>
      </c>
      <c r="BN1602">
        <v>0</v>
      </c>
      <c r="BO1602">
        <v>0</v>
      </c>
      <c r="BP1602">
        <v>1</v>
      </c>
      <c r="BQ1602">
        <v>9</v>
      </c>
      <c r="BR1602">
        <v>3</v>
      </c>
      <c r="BS1602">
        <v>0</v>
      </c>
      <c r="BT1602">
        <v>40431</v>
      </c>
      <c r="BU1602">
        <v>0.69</v>
      </c>
      <c r="BV1602">
        <v>0.69497810000000004</v>
      </c>
      <c r="BW1602">
        <v>342</v>
      </c>
      <c r="BX1602">
        <v>1.2119409999999999</v>
      </c>
      <c r="BY1602">
        <v>0.6540376</v>
      </c>
      <c r="BZ1602">
        <v>28</v>
      </c>
      <c r="CA1602">
        <v>4</v>
      </c>
      <c r="CB1602">
        <v>4</v>
      </c>
      <c r="CC1602">
        <v>0</v>
      </c>
      <c r="CD1602">
        <v>0</v>
      </c>
      <c r="CE1602">
        <v>0</v>
      </c>
      <c r="CF1602">
        <v>1</v>
      </c>
      <c r="CG1602">
        <v>6</v>
      </c>
      <c r="CH1602">
        <v>3</v>
      </c>
      <c r="CI1602">
        <v>0</v>
      </c>
      <c r="CJ1602">
        <v>40953</v>
      </c>
      <c r="CK1602">
        <v>1.1232388347618001</v>
      </c>
      <c r="CL1602">
        <v>0.74136377290477617</v>
      </c>
      <c r="CM1602">
        <v>324</v>
      </c>
      <c r="CN1602">
        <v>0.44940440144018168</v>
      </c>
      <c r="CO1602">
        <v>5065</v>
      </c>
      <c r="CP1602">
        <v>0.30710533600000001</v>
      </c>
      <c r="CQ1602">
        <v>0.16246397500000001</v>
      </c>
      <c r="CR1602">
        <v>35423</v>
      </c>
      <c r="CS1602">
        <v>0.85400000000000009</v>
      </c>
      <c r="CT1602">
        <v>30717</v>
      </c>
      <c r="CU1602">
        <v>0.77449247877000005</v>
      </c>
      <c r="CV1602">
        <v>69</v>
      </c>
      <c r="CW1602">
        <v>20</v>
      </c>
      <c r="CX1602">
        <v>27</v>
      </c>
      <c r="CY1602">
        <v>681</v>
      </c>
      <c r="CZ1602">
        <v>2317</v>
      </c>
      <c r="DA1602" s="2">
        <v>20768</v>
      </c>
      <c r="DB1602" s="2">
        <v>4000</v>
      </c>
      <c r="DC1602" s="2">
        <v>252.31</v>
      </c>
      <c r="DD1602" s="2">
        <v>1796</v>
      </c>
      <c r="DE1602">
        <v>935</v>
      </c>
      <c r="DF1602">
        <v>59</v>
      </c>
      <c r="DG1602">
        <v>75.94</v>
      </c>
      <c r="DH1602">
        <v>7.35</v>
      </c>
      <c r="DI1602" s="2">
        <v>17.149999999999999</v>
      </c>
      <c r="DJ1602">
        <v>1.59</v>
      </c>
      <c r="DK1602">
        <v>0.94606486016815594</v>
      </c>
      <c r="DL1602">
        <v>1.1821974965229486E-2</v>
      </c>
      <c r="DM1602">
        <v>0</v>
      </c>
      <c r="DN1602">
        <v>13.3</v>
      </c>
      <c r="DO1602">
        <v>9.0000000000000011E-3</v>
      </c>
      <c r="DP1602">
        <v>29.54</v>
      </c>
      <c r="DQ1602" s="2">
        <f>1114963+8131</f>
        <v>1123094</v>
      </c>
      <c r="DR1602" s="2">
        <v>49355.13743984999</v>
      </c>
      <c r="DS1602">
        <v>1.8883402870205995E-2</v>
      </c>
      <c r="DT1602">
        <v>4.3791045815108003</v>
      </c>
      <c r="DU1602">
        <v>6727397.6617041333</v>
      </c>
      <c r="DV1602">
        <v>0</v>
      </c>
    </row>
    <row r="1603" spans="1:126" x14ac:dyDescent="0.15">
      <c r="A1603" t="s">
        <v>2667</v>
      </c>
      <c r="B1603" t="s">
        <v>1233</v>
      </c>
      <c r="C1603">
        <v>30</v>
      </c>
      <c r="D1603">
        <v>83</v>
      </c>
      <c r="E1603" t="s">
        <v>2734</v>
      </c>
      <c r="F1603">
        <v>30083</v>
      </c>
      <c r="G1603" t="s">
        <v>6587</v>
      </c>
      <c r="H1603">
        <v>93.3</v>
      </c>
      <c r="I1603">
        <v>0.1</v>
      </c>
      <c r="J1603">
        <v>1.6</v>
      </c>
      <c r="K1603">
        <v>0.2</v>
      </c>
      <c r="L1603">
        <v>1.7</v>
      </c>
      <c r="M1603">
        <v>3</v>
      </c>
      <c r="N1603">
        <f t="shared" si="102"/>
        <v>8719.39</v>
      </c>
      <c r="O1603">
        <f t="shared" si="100"/>
        <v>1280.6100000000006</v>
      </c>
      <c r="P1603">
        <f t="shared" si="101"/>
        <v>1.5367320000000013</v>
      </c>
      <c r="Q1603" s="4">
        <v>30083</v>
      </c>
      <c r="R1603" s="5">
        <v>47.785632999999997</v>
      </c>
      <c r="S1603" s="5">
        <v>-104.563408</v>
      </c>
      <c r="T1603">
        <v>7</v>
      </c>
      <c r="U1603">
        <v>0.24680018297140069</v>
      </c>
      <c r="V1603">
        <v>9961</v>
      </c>
      <c r="W1603">
        <v>10686</v>
      </c>
      <c r="X1603">
        <v>11132</v>
      </c>
      <c r="Y1603">
        <v>11894</v>
      </c>
      <c r="Z1603">
        <v>5953</v>
      </c>
      <c r="AA1603">
        <v>30067</v>
      </c>
      <c r="AB1603">
        <v>4782.058</v>
      </c>
      <c r="AC1603">
        <v>65084</v>
      </c>
      <c r="AD1603">
        <v>1</v>
      </c>
      <c r="AE1603">
        <v>8.983111749910169E-5</v>
      </c>
      <c r="AF1603">
        <v>15</v>
      </c>
      <c r="AG1603">
        <v>544</v>
      </c>
      <c r="AH1603">
        <v>2.7573529411764705E-2</v>
      </c>
      <c r="AI1603" s="3">
        <v>1293012</v>
      </c>
      <c r="AJ1603" s="3">
        <v>1333989.2100612801</v>
      </c>
      <c r="AK1603">
        <v>1021</v>
      </c>
      <c r="AL1603">
        <v>1345971.2</v>
      </c>
      <c r="AM1603">
        <v>920132</v>
      </c>
      <c r="AN1603">
        <v>143604</v>
      </c>
      <c r="AO1603">
        <v>1063736</v>
      </c>
      <c r="AP1603">
        <v>4</v>
      </c>
      <c r="AQ1603">
        <v>1</v>
      </c>
      <c r="AR1603">
        <v>5</v>
      </c>
      <c r="AS1603">
        <v>0.46790192775594236</v>
      </c>
      <c r="AT1603">
        <v>5</v>
      </c>
      <c r="AU1603">
        <v>6</v>
      </c>
      <c r="AV1603">
        <f t="shared" ref="AV1603:AV1666" si="103">AT1603+AU1603</f>
        <v>11</v>
      </c>
      <c r="AW1603">
        <v>100</v>
      </c>
      <c r="AX1603">
        <v>1.0000000000000009E-2</v>
      </c>
      <c r="AY1603">
        <v>715300282.54741597</v>
      </c>
      <c r="AZ1603">
        <v>715300.28254741593</v>
      </c>
      <c r="BA1603">
        <v>73922.715082117604</v>
      </c>
      <c r="BB1603">
        <v>0.13527641657765715</v>
      </c>
      <c r="BC1603">
        <v>85039</v>
      </c>
      <c r="BD1603">
        <v>0</v>
      </c>
      <c r="BE1603">
        <v>85039</v>
      </c>
      <c r="BF1603">
        <v>8.5371950607368738</v>
      </c>
      <c r="BG1603">
        <v>523478</v>
      </c>
      <c r="BH1603">
        <v>47.024613726194751</v>
      </c>
      <c r="BI1603">
        <v>1576</v>
      </c>
      <c r="BJ1603">
        <v>15</v>
      </c>
      <c r="BK1603">
        <v>4</v>
      </c>
      <c r="BL1603">
        <v>3</v>
      </c>
      <c r="BM1603">
        <v>0</v>
      </c>
      <c r="BN1603">
        <v>0</v>
      </c>
      <c r="BO1603">
        <v>0</v>
      </c>
      <c r="BP1603">
        <v>1</v>
      </c>
      <c r="BQ1603">
        <v>1</v>
      </c>
      <c r="BR1603">
        <v>2</v>
      </c>
      <c r="BS1603">
        <v>0</v>
      </c>
      <c r="BT1603">
        <v>9313</v>
      </c>
      <c r="BU1603">
        <v>0.68</v>
      </c>
      <c r="BV1603">
        <v>0.62221000000000004</v>
      </c>
      <c r="BW1603">
        <v>113</v>
      </c>
      <c r="BX1603">
        <v>2.7917960000000002</v>
      </c>
      <c r="BY1603">
        <v>2.0866319999999998</v>
      </c>
      <c r="BZ1603">
        <v>15</v>
      </c>
      <c r="CA1603">
        <v>4</v>
      </c>
      <c r="CB1603">
        <v>2</v>
      </c>
      <c r="CC1603">
        <v>0</v>
      </c>
      <c r="CD1603">
        <v>0</v>
      </c>
      <c r="CE1603">
        <v>0</v>
      </c>
      <c r="CF1603">
        <v>1</v>
      </c>
      <c r="CG1603">
        <v>1</v>
      </c>
      <c r="CH1603">
        <v>1</v>
      </c>
      <c r="CI1603">
        <v>0</v>
      </c>
      <c r="CJ1603">
        <v>11573</v>
      </c>
      <c r="CK1603">
        <v>2.0737924479391689</v>
      </c>
      <c r="CL1603">
        <v>0.72875509564126684</v>
      </c>
      <c r="CM1603">
        <v>100</v>
      </c>
      <c r="CN1603">
        <v>1.38001068555452</v>
      </c>
      <c r="CO1603">
        <v>1039</v>
      </c>
      <c r="CP1603">
        <v>5.9606122999999997E-2</v>
      </c>
      <c r="CQ1603">
        <v>0.347899177</v>
      </c>
      <c r="CR1603">
        <v>10760</v>
      </c>
      <c r="CS1603">
        <v>0.88800000000000001</v>
      </c>
      <c r="CT1603">
        <v>7869</v>
      </c>
      <c r="CU1603">
        <v>0.83215523216000009</v>
      </c>
      <c r="CV1603">
        <v>12</v>
      </c>
      <c r="CW1603">
        <v>4</v>
      </c>
      <c r="CX1603">
        <v>7</v>
      </c>
      <c r="CY1603">
        <v>582</v>
      </c>
      <c r="CZ1603">
        <v>852</v>
      </c>
      <c r="DA1603" s="2">
        <v>9395</v>
      </c>
      <c r="DB1603" s="2">
        <v>900</v>
      </c>
      <c r="DC1603" s="2">
        <v>107.01</v>
      </c>
      <c r="DD1603" s="2">
        <v>601</v>
      </c>
      <c r="DE1603">
        <v>246</v>
      </c>
      <c r="DF1603">
        <v>24</v>
      </c>
      <c r="DG1603">
        <v>62.42</v>
      </c>
      <c r="DH1603">
        <v>8.92</v>
      </c>
      <c r="DI1603" s="2">
        <v>26.75</v>
      </c>
      <c r="DJ1603">
        <v>-0.22</v>
      </c>
      <c r="DK1603">
        <v>0.94383346790285005</v>
      </c>
      <c r="DL1603">
        <v>7.3529411764705881E-3</v>
      </c>
      <c r="DM1603">
        <v>0</v>
      </c>
      <c r="DN1603">
        <v>1.1000000000000001</v>
      </c>
      <c r="DO1603">
        <v>1E-3</v>
      </c>
      <c r="DP1603">
        <v>61426.85</v>
      </c>
      <c r="DQ1603" s="2">
        <v>0</v>
      </c>
      <c r="DR1603" s="2">
        <v>8293.8836321700001</v>
      </c>
      <c r="DS1603">
        <v>6.1713453071290461E-3</v>
      </c>
      <c r="DT1603">
        <v>4.2524497921041</v>
      </c>
      <c r="DU1603">
        <v>5723674.9496181058</v>
      </c>
      <c r="DV1603">
        <v>0</v>
      </c>
    </row>
    <row r="1604" spans="1:126" x14ac:dyDescent="0.15">
      <c r="A1604" t="s">
        <v>2667</v>
      </c>
      <c r="B1604" t="s">
        <v>2735</v>
      </c>
      <c r="C1604">
        <v>30</v>
      </c>
      <c r="D1604">
        <v>85</v>
      </c>
      <c r="E1604" t="s">
        <v>2736</v>
      </c>
      <c r="F1604">
        <v>30085</v>
      </c>
      <c r="G1604" t="s">
        <v>6588</v>
      </c>
      <c r="H1604">
        <v>35.6</v>
      </c>
      <c r="I1604">
        <v>0.1</v>
      </c>
      <c r="J1604">
        <v>59.7</v>
      </c>
      <c r="K1604">
        <v>0.4</v>
      </c>
      <c r="L1604">
        <v>2.9</v>
      </c>
      <c r="M1604">
        <v>1.3</v>
      </c>
      <c r="N1604">
        <f t="shared" si="102"/>
        <v>4841.7199999999993</v>
      </c>
      <c r="O1604">
        <f t="shared" si="100"/>
        <v>5158.2800000000007</v>
      </c>
      <c r="P1604">
        <f t="shared" si="101"/>
        <v>6.189936000000003</v>
      </c>
      <c r="Q1604" s="4">
        <v>30085</v>
      </c>
      <c r="R1604" s="5">
        <v>48.282747000000001</v>
      </c>
      <c r="S1604" s="5">
        <v>-104.99517</v>
      </c>
      <c r="T1604">
        <v>7</v>
      </c>
      <c r="U1604">
        <v>0.21414377222981032</v>
      </c>
      <c r="V1604">
        <v>10477</v>
      </c>
      <c r="W1604">
        <v>10861</v>
      </c>
      <c r="X1604">
        <v>11072</v>
      </c>
      <c r="Y1604">
        <v>11405</v>
      </c>
      <c r="Z1604">
        <v>5094</v>
      </c>
      <c r="AA1604">
        <v>30069</v>
      </c>
      <c r="AB1604">
        <v>3212.2609999999995</v>
      </c>
      <c r="AC1604">
        <v>32974</v>
      </c>
      <c r="AD1604">
        <v>1</v>
      </c>
      <c r="AE1604">
        <v>9.0317919075144504E-5</v>
      </c>
      <c r="AF1604">
        <v>2</v>
      </c>
      <c r="AG1604">
        <v>606</v>
      </c>
      <c r="AH1604">
        <v>3.3003300330033004E-3</v>
      </c>
      <c r="AI1604" s="3">
        <v>1239688</v>
      </c>
      <c r="AJ1604" s="3">
        <v>1506835.74948912</v>
      </c>
      <c r="AK1604">
        <v>800</v>
      </c>
      <c r="AL1604">
        <v>1516608</v>
      </c>
      <c r="AM1604">
        <v>310370</v>
      </c>
      <c r="AN1604">
        <v>129301</v>
      </c>
      <c r="AO1604">
        <v>439671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f t="shared" si="103"/>
        <v>2</v>
      </c>
      <c r="AW1604">
        <v>547</v>
      </c>
      <c r="AX1604">
        <v>6.0000000000000053E-2</v>
      </c>
      <c r="AY1604">
        <v>1301063064.13552</v>
      </c>
      <c r="AZ1604">
        <v>1301063.06413552</v>
      </c>
      <c r="BA1604">
        <v>122568.22224348701</v>
      </c>
      <c r="BB1604">
        <v>8.1587215813039807E-2</v>
      </c>
      <c r="BC1604">
        <v>9730</v>
      </c>
      <c r="BD1604">
        <v>0</v>
      </c>
      <c r="BE1604">
        <v>9730</v>
      </c>
      <c r="BF1604">
        <v>0.92870096401641689</v>
      </c>
      <c r="BG1604">
        <v>241774</v>
      </c>
      <c r="BH1604">
        <v>21.83652456647399</v>
      </c>
      <c r="BI1604">
        <v>1255</v>
      </c>
      <c r="BJ1604">
        <v>4</v>
      </c>
      <c r="BK1604">
        <v>2</v>
      </c>
      <c r="BL1604">
        <v>2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10303</v>
      </c>
      <c r="BU1604">
        <v>0.61</v>
      </c>
      <c r="BV1604">
        <v>0.60663160000000005</v>
      </c>
      <c r="BW1604">
        <v>91</v>
      </c>
      <c r="BX1604">
        <v>0.87353190000000003</v>
      </c>
      <c r="BY1604">
        <v>4.1048599999999998E-2</v>
      </c>
      <c r="BZ1604">
        <v>5</v>
      </c>
      <c r="CA1604">
        <v>2</v>
      </c>
      <c r="CB1604">
        <v>2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11340</v>
      </c>
      <c r="CK1604">
        <v>0.88183421516754845</v>
      </c>
      <c r="CL1604">
        <v>0.59159014016433065</v>
      </c>
      <c r="CM1604">
        <v>76</v>
      </c>
      <c r="CN1604">
        <v>-0.56599516596475707</v>
      </c>
      <c r="CO1604">
        <v>724</v>
      </c>
      <c r="CP1604">
        <v>-1.7572052945000001</v>
      </c>
      <c r="CQ1604">
        <v>-1.2724952744</v>
      </c>
      <c r="CR1604">
        <v>9646</v>
      </c>
      <c r="CS1604">
        <v>0.83099999999999996</v>
      </c>
      <c r="CT1604">
        <v>7837</v>
      </c>
      <c r="CU1604">
        <v>0.6732981038200001</v>
      </c>
      <c r="CV1604">
        <v>13</v>
      </c>
      <c r="CW1604">
        <v>5</v>
      </c>
      <c r="CX1604">
        <v>3</v>
      </c>
      <c r="CY1604">
        <v>303</v>
      </c>
      <c r="CZ1604">
        <v>901</v>
      </c>
      <c r="DA1604" s="2">
        <v>5638</v>
      </c>
      <c r="DB1604" s="2">
        <v>470</v>
      </c>
      <c r="DC1604" s="2">
        <v>80.900000000000006</v>
      </c>
      <c r="DD1604" s="2">
        <v>6975</v>
      </c>
      <c r="DE1604">
        <v>313</v>
      </c>
      <c r="DF1604">
        <v>166</v>
      </c>
      <c r="DG1604">
        <v>44.94</v>
      </c>
      <c r="DH1604">
        <v>26.97</v>
      </c>
      <c r="DI1604" s="2">
        <v>35.96</v>
      </c>
      <c r="DJ1604">
        <v>-2.4500000000000002</v>
      </c>
      <c r="DK1604">
        <v>0.94778524919173213</v>
      </c>
      <c r="DL1604">
        <v>4.9504950495049506E-3</v>
      </c>
      <c r="DM1604">
        <v>0</v>
      </c>
      <c r="DN1604">
        <v>14.9</v>
      </c>
      <c r="DO1604">
        <v>0.01</v>
      </c>
      <c r="DP1604">
        <v>61792.67</v>
      </c>
      <c r="DQ1604" s="2">
        <v>0</v>
      </c>
      <c r="DR1604" s="2">
        <v>9645.7727000799987</v>
      </c>
      <c r="DS1604">
        <v>6.3489071814018397E-3</v>
      </c>
      <c r="DT1604">
        <v>2.3538565754982899</v>
      </c>
      <c r="DU1604">
        <v>3569877.7132533104</v>
      </c>
      <c r="DV1604">
        <v>1</v>
      </c>
    </row>
    <row r="1605" spans="1:126" x14ac:dyDescent="0.15">
      <c r="A1605" t="s">
        <v>2667</v>
      </c>
      <c r="B1605" t="s">
        <v>2737</v>
      </c>
      <c r="C1605">
        <v>30</v>
      </c>
      <c r="D1605">
        <v>87</v>
      </c>
      <c r="E1605" t="s">
        <v>2738</v>
      </c>
      <c r="F1605">
        <v>30087</v>
      </c>
      <c r="G1605" t="s">
        <v>6589</v>
      </c>
      <c r="H1605">
        <v>60.2</v>
      </c>
      <c r="I1605">
        <v>0.2</v>
      </c>
      <c r="J1605">
        <v>33.299999999999997</v>
      </c>
      <c r="K1605">
        <v>0.5</v>
      </c>
      <c r="L1605">
        <v>2.4</v>
      </c>
      <c r="M1605">
        <v>3.4</v>
      </c>
      <c r="N1605">
        <f t="shared" si="102"/>
        <v>4750.5400000000009</v>
      </c>
      <c r="O1605">
        <f t="shared" si="100"/>
        <v>5249.4599999999991</v>
      </c>
      <c r="P1605">
        <f t="shared" si="101"/>
        <v>6.2993520000000016</v>
      </c>
      <c r="Q1605" s="4">
        <v>30087</v>
      </c>
      <c r="R1605" s="5">
        <v>46.173233000000003</v>
      </c>
      <c r="S1605" s="5">
        <v>-106.666746</v>
      </c>
      <c r="T1605">
        <v>9</v>
      </c>
      <c r="U1605">
        <v>6.0250976473122442E-2</v>
      </c>
      <c r="V1605">
        <v>9261</v>
      </c>
      <c r="W1605">
        <v>9335</v>
      </c>
      <c r="X1605">
        <v>9352</v>
      </c>
      <c r="Y1605">
        <v>9339</v>
      </c>
      <c r="Z1605">
        <v>4663</v>
      </c>
      <c r="AA1605">
        <v>30071</v>
      </c>
      <c r="AB1605">
        <v>3622.6719999999996</v>
      </c>
      <c r="AC1605">
        <v>51159</v>
      </c>
      <c r="AD1605">
        <v>0</v>
      </c>
      <c r="AE1605">
        <v>0</v>
      </c>
      <c r="AF1605">
        <v>18</v>
      </c>
      <c r="AG1605">
        <v>437</v>
      </c>
      <c r="AH1605">
        <v>4.1189931350114416E-2</v>
      </c>
      <c r="AI1605" s="3">
        <v>3141524</v>
      </c>
      <c r="AJ1605" s="3">
        <v>3205631.1169345002</v>
      </c>
      <c r="AK1605">
        <v>643</v>
      </c>
      <c r="AL1605">
        <v>3217254.3999999999</v>
      </c>
      <c r="AM1605">
        <v>1274077</v>
      </c>
      <c r="AN1605">
        <v>61635</v>
      </c>
      <c r="AO1605">
        <v>1335712</v>
      </c>
      <c r="AP1605">
        <v>2</v>
      </c>
      <c r="AQ1605">
        <v>0</v>
      </c>
      <c r="AR1605">
        <v>2</v>
      </c>
      <c r="AS1605">
        <v>0.21424745581146221</v>
      </c>
      <c r="AT1605">
        <v>1</v>
      </c>
      <c r="AU1605">
        <v>0</v>
      </c>
      <c r="AV1605">
        <f t="shared" si="103"/>
        <v>1</v>
      </c>
      <c r="AW1605">
        <v>0</v>
      </c>
      <c r="AX1605">
        <v>0</v>
      </c>
      <c r="AY1605">
        <v>356820042.71486098</v>
      </c>
      <c r="AZ1605">
        <v>356820.04271486099</v>
      </c>
      <c r="BA1605">
        <v>37819.092349402803</v>
      </c>
      <c r="BB1605">
        <v>0.26441671068179162</v>
      </c>
      <c r="BC1605">
        <v>25204</v>
      </c>
      <c r="BD1605">
        <v>16000</v>
      </c>
      <c r="BE1605">
        <v>9204</v>
      </c>
      <c r="BF1605">
        <v>0.99384515711046328</v>
      </c>
      <c r="BG1605">
        <v>164903</v>
      </c>
      <c r="BH1605">
        <v>17.632912745936697</v>
      </c>
      <c r="BI1605">
        <v>1196</v>
      </c>
      <c r="BJ1605">
        <v>11</v>
      </c>
      <c r="BK1605">
        <v>2</v>
      </c>
      <c r="BL1605">
        <v>0</v>
      </c>
      <c r="BM1605">
        <v>0</v>
      </c>
      <c r="BN1605">
        <v>0</v>
      </c>
      <c r="BO1605">
        <v>3</v>
      </c>
      <c r="BP1605">
        <v>0</v>
      </c>
      <c r="BQ1605">
        <v>1</v>
      </c>
      <c r="BR1605">
        <v>1</v>
      </c>
      <c r="BS1605">
        <v>0</v>
      </c>
      <c r="BT1605">
        <v>9258</v>
      </c>
      <c r="BU1605">
        <v>0.63</v>
      </c>
      <c r="BV1605">
        <v>0.58705700000000005</v>
      </c>
      <c r="BW1605">
        <v>98</v>
      </c>
      <c r="BX1605">
        <v>1.944264</v>
      </c>
      <c r="BY1605">
        <v>1.037866</v>
      </c>
      <c r="BZ1605">
        <v>10</v>
      </c>
      <c r="CA1605">
        <v>3</v>
      </c>
      <c r="CB1605">
        <v>0</v>
      </c>
      <c r="CC1605">
        <v>0</v>
      </c>
      <c r="CD1605">
        <v>0</v>
      </c>
      <c r="CE1605">
        <v>3</v>
      </c>
      <c r="CF1605">
        <v>1</v>
      </c>
      <c r="CG1605">
        <v>0</v>
      </c>
      <c r="CH1605">
        <v>1</v>
      </c>
      <c r="CI1605">
        <v>0</v>
      </c>
      <c r="CJ1605">
        <v>9335</v>
      </c>
      <c r="CK1605">
        <v>1.9282271023031601</v>
      </c>
      <c r="CL1605">
        <v>0.68902796792489729</v>
      </c>
      <c r="CM1605">
        <v>94</v>
      </c>
      <c r="CN1605">
        <v>1.3503330364028099</v>
      </c>
      <c r="CO1605">
        <v>975.99999999999989</v>
      </c>
      <c r="CP1605">
        <v>-0.78749591539999997</v>
      </c>
      <c r="CQ1605">
        <v>-0.51131232240000002</v>
      </c>
      <c r="CR1605">
        <v>8068</v>
      </c>
      <c r="CS1605">
        <v>0.85699999999999998</v>
      </c>
      <c r="CT1605">
        <v>7316</v>
      </c>
      <c r="CU1605">
        <v>0.76466136965999998</v>
      </c>
      <c r="CV1605">
        <v>21</v>
      </c>
      <c r="CW1605">
        <v>5</v>
      </c>
      <c r="CX1605">
        <v>6</v>
      </c>
      <c r="CY1605">
        <v>502</v>
      </c>
      <c r="CZ1605">
        <v>722</v>
      </c>
      <c r="DA1605" s="2">
        <v>5683</v>
      </c>
      <c r="DB1605" s="2">
        <v>535</v>
      </c>
      <c r="DC1605" s="2">
        <v>96.47</v>
      </c>
      <c r="DD1605" s="2">
        <v>3647</v>
      </c>
      <c r="DE1605">
        <v>216</v>
      </c>
      <c r="DF1605">
        <v>99</v>
      </c>
      <c r="DG1605">
        <v>53.6</v>
      </c>
      <c r="DH1605">
        <v>21.44</v>
      </c>
      <c r="DI1605" s="2">
        <v>21.44</v>
      </c>
      <c r="DJ1605">
        <v>-0.34</v>
      </c>
      <c r="DK1605">
        <v>0.95760528966196024</v>
      </c>
      <c r="DL1605">
        <v>0</v>
      </c>
      <c r="DM1605">
        <v>0</v>
      </c>
      <c r="DN1605">
        <v>29</v>
      </c>
      <c r="DO1605">
        <v>9.0000000000000011E-3</v>
      </c>
      <c r="DP1605">
        <v>26514.400000000001</v>
      </c>
      <c r="DQ1605" s="2">
        <v>95820</v>
      </c>
      <c r="DR1605" s="2">
        <v>8998.06863548</v>
      </c>
      <c r="DS1605">
        <v>2.8023730889431995E-3</v>
      </c>
      <c r="DV1605">
        <v>1</v>
      </c>
    </row>
    <row r="1606" spans="1:126" x14ac:dyDescent="0.15">
      <c r="A1606" t="s">
        <v>2667</v>
      </c>
      <c r="B1606" t="s">
        <v>2739</v>
      </c>
      <c r="C1606">
        <v>30</v>
      </c>
      <c r="D1606">
        <v>89</v>
      </c>
      <c r="E1606" t="s">
        <v>2740</v>
      </c>
      <c r="F1606">
        <v>30089</v>
      </c>
      <c r="G1606" t="s">
        <v>6590</v>
      </c>
      <c r="H1606">
        <v>90.4</v>
      </c>
      <c r="I1606">
        <v>0.1</v>
      </c>
      <c r="J1606">
        <v>4.2</v>
      </c>
      <c r="K1606">
        <v>0.3</v>
      </c>
      <c r="L1606">
        <v>2.9</v>
      </c>
      <c r="M1606">
        <v>2</v>
      </c>
      <c r="N1606">
        <f t="shared" si="102"/>
        <v>8202.3100000000013</v>
      </c>
      <c r="O1606">
        <f t="shared" si="100"/>
        <v>1797.6899999999987</v>
      </c>
      <c r="P1606">
        <f t="shared" si="101"/>
        <v>2.157227999999999</v>
      </c>
      <c r="Q1606" s="4">
        <v>30089</v>
      </c>
      <c r="R1606" s="5">
        <v>47.756497000000003</v>
      </c>
      <c r="S1606" s="5">
        <v>-115.180306</v>
      </c>
      <c r="T1606">
        <v>8</v>
      </c>
      <c r="U1606">
        <v>0.17751308454652487</v>
      </c>
      <c r="V1606">
        <v>11421</v>
      </c>
      <c r="W1606">
        <v>11373</v>
      </c>
      <c r="X1606">
        <v>11346</v>
      </c>
      <c r="Y1606">
        <v>11286</v>
      </c>
      <c r="Z1606">
        <v>5693</v>
      </c>
      <c r="AA1606">
        <v>30073</v>
      </c>
      <c r="AB1606">
        <v>3615.5759999999996</v>
      </c>
      <c r="AC1606">
        <v>32257</v>
      </c>
      <c r="AD1606">
        <v>4</v>
      </c>
      <c r="AE1606">
        <v>3.5254715318173806E-4</v>
      </c>
      <c r="AF1606">
        <v>41</v>
      </c>
      <c r="AG1606">
        <v>492</v>
      </c>
      <c r="AH1606">
        <v>8.3333333333333329E-2</v>
      </c>
      <c r="AI1606" s="3">
        <v>338725</v>
      </c>
      <c r="AJ1606" s="3">
        <v>1766715.1209514551</v>
      </c>
      <c r="AK1606">
        <v>100</v>
      </c>
      <c r="AL1606">
        <v>1785715.2</v>
      </c>
      <c r="AM1606">
        <v>955874</v>
      </c>
      <c r="AN1606">
        <v>23346</v>
      </c>
      <c r="AO1606">
        <v>979220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17</v>
      </c>
      <c r="AV1606">
        <f t="shared" si="103"/>
        <v>17</v>
      </c>
      <c r="AW1606">
        <v>0</v>
      </c>
      <c r="AX1606">
        <v>0</v>
      </c>
      <c r="AY1606">
        <v>346663183.81997299</v>
      </c>
      <c r="AZ1606">
        <v>346663.18381997297</v>
      </c>
      <c r="BA1606">
        <v>34162.112924915898</v>
      </c>
      <c r="BB1606">
        <v>0.29272194088166514</v>
      </c>
      <c r="BC1606">
        <v>6743</v>
      </c>
      <c r="BD1606">
        <v>219</v>
      </c>
      <c r="BE1606">
        <v>6524</v>
      </c>
      <c r="BF1606">
        <v>0.57122843884073193</v>
      </c>
      <c r="BG1606">
        <v>166163</v>
      </c>
      <c r="BH1606">
        <v>14.645073153534286</v>
      </c>
      <c r="BI1606">
        <v>1823</v>
      </c>
      <c r="BJ1606">
        <v>8</v>
      </c>
      <c r="BK1606">
        <v>2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2</v>
      </c>
      <c r="BS1606">
        <v>0</v>
      </c>
      <c r="BT1606">
        <v>11096</v>
      </c>
      <c r="BU1606">
        <v>0.57999999999999996</v>
      </c>
      <c r="BV1606">
        <v>0.65814269999999997</v>
      </c>
      <c r="BW1606">
        <v>127</v>
      </c>
      <c r="BX1606">
        <v>1.2617160000000001</v>
      </c>
      <c r="BY1606">
        <v>1.018438</v>
      </c>
      <c r="BZ1606">
        <v>8</v>
      </c>
      <c r="CA1606">
        <v>1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2</v>
      </c>
      <c r="CI1606">
        <v>0</v>
      </c>
      <c r="CJ1606">
        <v>11329</v>
      </c>
      <c r="CK1606">
        <v>1.1474975726012888</v>
      </c>
      <c r="CL1606">
        <v>0.70772367474214437</v>
      </c>
      <c r="CM1606">
        <v>119</v>
      </c>
      <c r="CN1606">
        <v>0.81896179444838135</v>
      </c>
      <c r="CO1606">
        <v>1000</v>
      </c>
      <c r="CP1606">
        <v>-9.1755513600000005E-2</v>
      </c>
      <c r="CQ1606">
        <v>-0.58763908539999998</v>
      </c>
      <c r="CR1606">
        <v>9406</v>
      </c>
      <c r="CS1606">
        <v>0.83</v>
      </c>
      <c r="CT1606">
        <v>8029</v>
      </c>
      <c r="CU1606">
        <v>0.70094053881999996</v>
      </c>
      <c r="CV1606">
        <v>30</v>
      </c>
      <c r="CW1606">
        <v>4</v>
      </c>
      <c r="CX1606">
        <v>9</v>
      </c>
      <c r="CY1606">
        <v>281</v>
      </c>
      <c r="CZ1606">
        <v>751</v>
      </c>
      <c r="DA1606" s="2">
        <v>5254</v>
      </c>
      <c r="DB1606" s="2">
        <v>775</v>
      </c>
      <c r="DC1606" s="2">
        <v>193.61</v>
      </c>
      <c r="DD1606" s="2">
        <v>964</v>
      </c>
      <c r="DE1606">
        <v>273</v>
      </c>
      <c r="DF1606">
        <v>51</v>
      </c>
      <c r="DG1606">
        <v>26.4</v>
      </c>
      <c r="DH1606">
        <v>26.4</v>
      </c>
      <c r="DI1606" s="2">
        <v>35.200000000000003</v>
      </c>
      <c r="DJ1606">
        <v>2.33</v>
      </c>
      <c r="DK1606">
        <v>0.57756291977267693</v>
      </c>
      <c r="DL1606">
        <v>6.0975609756097563E-3</v>
      </c>
      <c r="DM1606">
        <v>0</v>
      </c>
      <c r="DN1606">
        <v>1.6</v>
      </c>
      <c r="DO1606">
        <v>1E-3</v>
      </c>
      <c r="DP1606">
        <v>343.43</v>
      </c>
      <c r="DQ1606" s="2">
        <f>432376+486819+2132</f>
        <v>921327</v>
      </c>
      <c r="DR1606" s="2">
        <v>102448.09014414999</v>
      </c>
      <c r="DS1606">
        <v>0.13628631402636496</v>
      </c>
      <c r="DV1606">
        <v>0</v>
      </c>
    </row>
    <row r="1607" spans="1:126" x14ac:dyDescent="0.15">
      <c r="A1607" t="s">
        <v>2667</v>
      </c>
      <c r="B1607" t="s">
        <v>1691</v>
      </c>
      <c r="C1607">
        <v>30</v>
      </c>
      <c r="D1607">
        <v>91</v>
      </c>
      <c r="E1607" t="s">
        <v>2741</v>
      </c>
      <c r="F1607">
        <v>30091</v>
      </c>
      <c r="G1607" t="s">
        <v>6591</v>
      </c>
      <c r="H1607">
        <v>94.6</v>
      </c>
      <c r="I1607">
        <v>0.2</v>
      </c>
      <c r="J1607">
        <v>1.6</v>
      </c>
      <c r="K1607">
        <v>0.4</v>
      </c>
      <c r="L1607">
        <v>1.7</v>
      </c>
      <c r="M1607">
        <v>1.5</v>
      </c>
      <c r="N1607">
        <f t="shared" si="102"/>
        <v>8957.0599999999977</v>
      </c>
      <c r="O1607">
        <f t="shared" si="100"/>
        <v>1042.9400000000023</v>
      </c>
      <c r="P1607">
        <f t="shared" si="101"/>
        <v>1.2515280000000033</v>
      </c>
      <c r="Q1607" s="4">
        <v>30091</v>
      </c>
      <c r="R1607" s="5">
        <v>48.705522999999999</v>
      </c>
      <c r="S1607" s="5">
        <v>-104.533913</v>
      </c>
      <c r="T1607">
        <v>9</v>
      </c>
      <c r="U1607">
        <v>0.16123728511324115</v>
      </c>
      <c r="V1607">
        <v>3447</v>
      </c>
      <c r="W1607">
        <v>3510</v>
      </c>
      <c r="X1607">
        <v>3630</v>
      </c>
      <c r="Y1607">
        <v>3652</v>
      </c>
      <c r="Z1607">
        <v>1871</v>
      </c>
      <c r="AA1607">
        <v>30075</v>
      </c>
      <c r="AB1607">
        <v>1509.1389999999999</v>
      </c>
      <c r="AC1607">
        <v>50664</v>
      </c>
      <c r="AD1607">
        <v>0</v>
      </c>
      <c r="AE1607">
        <v>0</v>
      </c>
      <c r="AF1607">
        <v>5</v>
      </c>
      <c r="AG1607">
        <v>527</v>
      </c>
      <c r="AH1607">
        <v>9.4876660341555973E-3</v>
      </c>
      <c r="AI1607" s="3">
        <v>1041794</v>
      </c>
      <c r="AJ1607" s="3">
        <v>1072502.53498356</v>
      </c>
      <c r="AK1607">
        <v>1120</v>
      </c>
      <c r="AL1607">
        <v>1092083.2000000002</v>
      </c>
      <c r="AM1607">
        <v>880908</v>
      </c>
      <c r="AN1607">
        <v>166280</v>
      </c>
      <c r="AO1607">
        <v>1047188</v>
      </c>
      <c r="AP1607">
        <v>1</v>
      </c>
      <c r="AQ1607">
        <v>0</v>
      </c>
      <c r="AR1607">
        <v>1</v>
      </c>
      <c r="AS1607">
        <v>0.28490028490028491</v>
      </c>
      <c r="AT1607">
        <v>0</v>
      </c>
      <c r="AU1607">
        <v>2</v>
      </c>
      <c r="AV1607">
        <f t="shared" si="103"/>
        <v>2</v>
      </c>
      <c r="AW1607">
        <v>720</v>
      </c>
      <c r="AX1607">
        <v>0.30000000000000004</v>
      </c>
      <c r="AY1607">
        <v>725888451.53183603</v>
      </c>
      <c r="AZ1607">
        <v>725888.45153183606</v>
      </c>
      <c r="BA1607">
        <v>178449.960198274</v>
      </c>
      <c r="BB1607">
        <v>5.6038118410836849E-2</v>
      </c>
      <c r="BC1607">
        <v>9753</v>
      </c>
      <c r="BD1607">
        <v>0</v>
      </c>
      <c r="BE1607">
        <v>9753</v>
      </c>
      <c r="BF1607">
        <v>2.8294168842471716</v>
      </c>
      <c r="BG1607">
        <v>227421</v>
      </c>
      <c r="BH1607">
        <v>62.650413223140497</v>
      </c>
      <c r="BI1607">
        <v>737</v>
      </c>
      <c r="BJ1607">
        <v>6</v>
      </c>
      <c r="BK1607">
        <v>2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1</v>
      </c>
      <c r="BS1607">
        <v>0</v>
      </c>
      <c r="BT1607">
        <v>3243</v>
      </c>
      <c r="BU1607">
        <v>0.61</v>
      </c>
      <c r="BV1607">
        <v>0.71694069999999999</v>
      </c>
      <c r="BW1607">
        <v>68</v>
      </c>
      <c r="BX1607">
        <v>3.0835650000000001</v>
      </c>
      <c r="BY1607">
        <v>4.149038</v>
      </c>
      <c r="BZ1607">
        <v>9</v>
      </c>
      <c r="CA1607">
        <v>2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3679</v>
      </c>
      <c r="CK1607">
        <v>3.8053818972546885</v>
      </c>
      <c r="CL1607">
        <v>0.77089164334266291</v>
      </c>
      <c r="CM1607">
        <v>68</v>
      </c>
      <c r="CN1607">
        <v>4.8346303689523946</v>
      </c>
      <c r="CO1607">
        <v>447</v>
      </c>
      <c r="CP1607">
        <v>-6.6882907399999997E-2</v>
      </c>
      <c r="CQ1607">
        <v>0.28573999100000003</v>
      </c>
      <c r="CR1607">
        <v>3297</v>
      </c>
      <c r="CS1607">
        <v>0.88900000000000001</v>
      </c>
      <c r="CT1607">
        <v>2692</v>
      </c>
      <c r="CU1607">
        <v>0.83940242764000006</v>
      </c>
      <c r="CV1607">
        <v>2</v>
      </c>
      <c r="CW1607">
        <v>1</v>
      </c>
      <c r="CX1607">
        <v>1</v>
      </c>
      <c r="CY1607">
        <v>342</v>
      </c>
      <c r="CZ1607">
        <v>753</v>
      </c>
      <c r="DA1607" s="2">
        <v>2834</v>
      </c>
      <c r="DB1607" s="2">
        <v>225</v>
      </c>
      <c r="DC1607" s="2">
        <v>109.05</v>
      </c>
      <c r="DD1607" s="2">
        <v>261</v>
      </c>
      <c r="DE1607">
        <v>200</v>
      </c>
      <c r="DF1607">
        <v>24</v>
      </c>
      <c r="DG1607">
        <v>54.53</v>
      </c>
      <c r="DH1607">
        <v>54.53</v>
      </c>
      <c r="DI1607" s="2">
        <v>27.26</v>
      </c>
      <c r="DJ1607">
        <v>-2.12</v>
      </c>
      <c r="DK1607">
        <v>0.9183677387276179</v>
      </c>
      <c r="DL1607">
        <v>7.5901328273244783E-3</v>
      </c>
      <c r="DM1607">
        <v>0</v>
      </c>
      <c r="DN1607">
        <v>0</v>
      </c>
      <c r="DO1607">
        <v>0</v>
      </c>
      <c r="DP1607">
        <v>49990.540000000008</v>
      </c>
      <c r="DQ1607" s="2">
        <v>0</v>
      </c>
      <c r="DR1607" s="2">
        <v>59263.030959100019</v>
      </c>
      <c r="DS1607">
        <v>5.4170602813519431E-2</v>
      </c>
      <c r="DT1607">
        <v>3.6000770191794098</v>
      </c>
      <c r="DU1607">
        <v>3931583.6313519119</v>
      </c>
      <c r="DV1607">
        <v>0</v>
      </c>
    </row>
    <row r="1608" spans="1:126" x14ac:dyDescent="0.15">
      <c r="A1608" t="s">
        <v>2667</v>
      </c>
      <c r="B1608" t="s">
        <v>2742</v>
      </c>
      <c r="C1608">
        <v>30</v>
      </c>
      <c r="D1608">
        <v>93</v>
      </c>
      <c r="E1608" t="s">
        <v>2743</v>
      </c>
      <c r="F1608">
        <v>30093</v>
      </c>
      <c r="G1608" t="s">
        <v>6592</v>
      </c>
      <c r="H1608">
        <v>92.1</v>
      </c>
      <c r="I1608">
        <v>0.3</v>
      </c>
      <c r="J1608">
        <v>1.7</v>
      </c>
      <c r="K1608">
        <v>0.5</v>
      </c>
      <c r="L1608">
        <v>1.7</v>
      </c>
      <c r="M1608">
        <v>3.7</v>
      </c>
      <c r="N1608">
        <f t="shared" si="102"/>
        <v>8502.2199999999993</v>
      </c>
      <c r="O1608">
        <f t="shared" si="100"/>
        <v>1497.7800000000007</v>
      </c>
      <c r="P1608">
        <f t="shared" si="101"/>
        <v>1.7973360000000014</v>
      </c>
      <c r="Q1608" s="4">
        <v>30093</v>
      </c>
      <c r="R1608" s="5">
        <v>45.896231999999998</v>
      </c>
      <c r="S1608" s="5">
        <v>-112.660071</v>
      </c>
      <c r="T1608">
        <v>5</v>
      </c>
      <c r="U1608">
        <v>-4.8827951726410765E-3</v>
      </c>
      <c r="V1608">
        <v>34164</v>
      </c>
      <c r="W1608">
        <v>34462</v>
      </c>
      <c r="X1608">
        <v>34549</v>
      </c>
      <c r="Y1608">
        <v>34488</v>
      </c>
      <c r="Z1608">
        <v>17564</v>
      </c>
      <c r="AA1608">
        <v>30077</v>
      </c>
      <c r="AB1608">
        <v>13676.760999999999</v>
      </c>
      <c r="AC1608">
        <v>37749</v>
      </c>
      <c r="AD1608">
        <v>1</v>
      </c>
      <c r="AE1608">
        <v>2.8944397811803524E-5</v>
      </c>
      <c r="AF1608">
        <v>2</v>
      </c>
      <c r="AG1608">
        <v>140</v>
      </c>
      <c r="AH1608">
        <v>1.4285714285714285E-2</v>
      </c>
      <c r="AI1608" s="3">
        <v>69740</v>
      </c>
      <c r="AJ1608" s="3">
        <v>459516.06880962505</v>
      </c>
      <c r="AK1608">
        <v>126</v>
      </c>
      <c r="AL1608">
        <v>460153.59999999998</v>
      </c>
      <c r="AM1608">
        <v>429631</v>
      </c>
      <c r="AN1608">
        <v>10681</v>
      </c>
      <c r="AO1608">
        <v>440312</v>
      </c>
      <c r="AP1608">
        <v>5</v>
      </c>
      <c r="AQ1608">
        <v>3</v>
      </c>
      <c r="AR1608">
        <v>8</v>
      </c>
      <c r="AS1608">
        <v>0.23213974812837326</v>
      </c>
      <c r="AT1608">
        <v>10</v>
      </c>
      <c r="AU1608">
        <v>28</v>
      </c>
      <c r="AV1608">
        <f t="shared" si="103"/>
        <v>38</v>
      </c>
      <c r="AW1608">
        <v>30252</v>
      </c>
      <c r="AX1608">
        <v>0.89</v>
      </c>
      <c r="AY1608">
        <v>55978949.858497202</v>
      </c>
      <c r="AZ1608">
        <v>55978.949858497203</v>
      </c>
      <c r="BA1608">
        <v>1617.8537206127701</v>
      </c>
      <c r="BB1608">
        <v>6.1810285272344965</v>
      </c>
      <c r="BG1608">
        <v>550872</v>
      </c>
      <c r="BH1608">
        <v>15.944658311383831</v>
      </c>
      <c r="BI1608">
        <v>4483</v>
      </c>
      <c r="BJ1608">
        <v>16</v>
      </c>
      <c r="BK1608">
        <v>4</v>
      </c>
      <c r="BL1608">
        <v>3</v>
      </c>
      <c r="BM1608">
        <v>0</v>
      </c>
      <c r="BN1608">
        <v>0</v>
      </c>
      <c r="BO1608">
        <v>8</v>
      </c>
      <c r="BP1608">
        <v>2</v>
      </c>
      <c r="BQ1608">
        <v>4</v>
      </c>
      <c r="BR1608">
        <v>2</v>
      </c>
      <c r="BS1608">
        <v>0</v>
      </c>
      <c r="BT1608">
        <v>32949</v>
      </c>
      <c r="BU1608">
        <v>0.76</v>
      </c>
      <c r="BV1608">
        <v>0.66290340000000003</v>
      </c>
      <c r="BW1608">
        <v>299</v>
      </c>
      <c r="BX1608">
        <v>1.1836469999999999</v>
      </c>
      <c r="BY1608">
        <v>0.509687</v>
      </c>
      <c r="BZ1608">
        <v>13</v>
      </c>
      <c r="CA1608">
        <v>3</v>
      </c>
      <c r="CB1608">
        <v>3</v>
      </c>
      <c r="CC1608">
        <v>0</v>
      </c>
      <c r="CD1608">
        <v>0</v>
      </c>
      <c r="CE1608">
        <v>7</v>
      </c>
      <c r="CF1608">
        <v>1</v>
      </c>
      <c r="CG1608">
        <v>6</v>
      </c>
      <c r="CH1608">
        <v>2</v>
      </c>
      <c r="CI1608">
        <v>0</v>
      </c>
      <c r="CJ1608">
        <v>34730</v>
      </c>
      <c r="CK1608">
        <v>1.0077742585660812</v>
      </c>
      <c r="CL1608">
        <v>0.7084390326399459</v>
      </c>
      <c r="CM1608">
        <v>281</v>
      </c>
      <c r="CN1608">
        <v>0.2162228723910308</v>
      </c>
      <c r="CO1608">
        <v>4517</v>
      </c>
      <c r="CP1608">
        <v>-0.55969368929999996</v>
      </c>
      <c r="CQ1608">
        <v>-0.1010747959</v>
      </c>
      <c r="CR1608">
        <v>29442</v>
      </c>
      <c r="CS1608">
        <v>0.85</v>
      </c>
      <c r="CT1608">
        <v>28254</v>
      </c>
      <c r="CU1608">
        <v>0.81081337894000005</v>
      </c>
      <c r="CV1608">
        <v>170</v>
      </c>
      <c r="CW1608">
        <v>31</v>
      </c>
      <c r="CX1608">
        <v>26</v>
      </c>
      <c r="CY1608">
        <v>76</v>
      </c>
      <c r="CZ1608">
        <v>215</v>
      </c>
      <c r="DA1608" s="2">
        <v>21271</v>
      </c>
      <c r="DB1608" s="2">
        <v>3775</v>
      </c>
      <c r="DC1608" s="2">
        <v>196.97</v>
      </c>
      <c r="DD1608" s="2">
        <v>1831</v>
      </c>
      <c r="DE1608">
        <v>75</v>
      </c>
      <c r="DF1608">
        <v>4</v>
      </c>
      <c r="DG1608">
        <v>66.62</v>
      </c>
      <c r="DH1608">
        <v>5.79</v>
      </c>
      <c r="DI1608" s="2">
        <v>37.659999999999997</v>
      </c>
      <c r="DJ1608">
        <v>2.15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s="2">
        <f>38712+150729</f>
        <v>189441</v>
      </c>
      <c r="DR1608" s="2">
        <v>4135.9281630799996</v>
      </c>
      <c r="DS1608">
        <v>5.8981064511217556E-3</v>
      </c>
      <c r="DV1608">
        <v>0</v>
      </c>
    </row>
    <row r="1609" spans="1:126" x14ac:dyDescent="0.15">
      <c r="A1609" t="s">
        <v>2667</v>
      </c>
      <c r="B1609" t="s">
        <v>2744</v>
      </c>
      <c r="C1609">
        <v>30</v>
      </c>
      <c r="D1609">
        <v>95</v>
      </c>
      <c r="E1609" t="s">
        <v>2745</v>
      </c>
      <c r="F1609">
        <v>30095</v>
      </c>
      <c r="G1609" t="s">
        <v>6593</v>
      </c>
      <c r="H1609">
        <v>95.3</v>
      </c>
      <c r="I1609">
        <v>0.1</v>
      </c>
      <c r="J1609">
        <v>0.6</v>
      </c>
      <c r="K1609">
        <v>0.3</v>
      </c>
      <c r="L1609">
        <v>1.4</v>
      </c>
      <c r="M1609">
        <v>2.2999999999999998</v>
      </c>
      <c r="N1609">
        <f t="shared" si="102"/>
        <v>9089.8000000000011</v>
      </c>
      <c r="O1609">
        <f t="shared" si="100"/>
        <v>910.19999999999891</v>
      </c>
      <c r="P1609">
        <f t="shared" si="101"/>
        <v>1.092239999999999</v>
      </c>
      <c r="Q1609" s="4">
        <v>30095</v>
      </c>
      <c r="R1609" s="5">
        <v>45.658577000000001</v>
      </c>
      <c r="S1609" s="5">
        <v>-109.381702</v>
      </c>
      <c r="T1609">
        <v>8</v>
      </c>
      <c r="U1609">
        <v>0.23578143067268906</v>
      </c>
      <c r="V1609">
        <v>9096</v>
      </c>
      <c r="W1609">
        <v>9214</v>
      </c>
      <c r="X1609">
        <v>9288</v>
      </c>
      <c r="Y1609">
        <v>9422</v>
      </c>
      <c r="Z1609">
        <v>4938</v>
      </c>
      <c r="AA1609">
        <v>30079</v>
      </c>
      <c r="AB1609">
        <v>3798.8829999999998</v>
      </c>
      <c r="AC1609">
        <v>58259</v>
      </c>
      <c r="AD1609">
        <v>1</v>
      </c>
      <c r="AE1609">
        <v>1.0766580534022394E-4</v>
      </c>
      <c r="AF1609">
        <v>29</v>
      </c>
      <c r="AG1609">
        <v>593</v>
      </c>
      <c r="AH1609">
        <v>4.8903878583473864E-2</v>
      </c>
      <c r="AI1609" s="3">
        <v>809443</v>
      </c>
      <c r="AJ1609" s="3">
        <v>1149847.852713855</v>
      </c>
      <c r="AK1609">
        <v>333</v>
      </c>
      <c r="AL1609">
        <v>1155014.3999999999</v>
      </c>
      <c r="AM1609">
        <v>874745</v>
      </c>
      <c r="AN1609">
        <v>50051</v>
      </c>
      <c r="AO1609">
        <v>924796</v>
      </c>
      <c r="AP1609">
        <v>1</v>
      </c>
      <c r="AQ1609">
        <v>0</v>
      </c>
      <c r="AR1609">
        <v>1</v>
      </c>
      <c r="AS1609">
        <v>0.10853049706967657</v>
      </c>
      <c r="AT1609">
        <v>1</v>
      </c>
      <c r="AU1609">
        <v>9</v>
      </c>
      <c r="AV1609">
        <f t="shared" si="103"/>
        <v>10</v>
      </c>
      <c r="AW1609">
        <v>3388</v>
      </c>
      <c r="AX1609">
        <v>0.38</v>
      </c>
      <c r="AY1609">
        <v>90028150.399683505</v>
      </c>
      <c r="AZ1609">
        <v>90028.150399683509</v>
      </c>
      <c r="BA1609">
        <v>10999.6642852163</v>
      </c>
      <c r="BB1609">
        <v>0.90911865496114619</v>
      </c>
      <c r="BC1609">
        <v>27408</v>
      </c>
      <c r="BD1609">
        <v>609</v>
      </c>
      <c r="BE1609">
        <v>26799</v>
      </c>
      <c r="BF1609">
        <v>2.9462401055408969</v>
      </c>
      <c r="BG1609">
        <v>143871</v>
      </c>
      <c r="BH1609">
        <v>15.48998708010336</v>
      </c>
      <c r="BI1609">
        <v>1200</v>
      </c>
      <c r="BJ1609">
        <v>10</v>
      </c>
      <c r="BK1609">
        <v>1</v>
      </c>
      <c r="BL1609">
        <v>0</v>
      </c>
      <c r="BM1609">
        <v>0</v>
      </c>
      <c r="BN1609">
        <v>0</v>
      </c>
      <c r="BO1609">
        <v>2</v>
      </c>
      <c r="BP1609">
        <v>0</v>
      </c>
      <c r="BQ1609">
        <v>1</v>
      </c>
      <c r="BR1609">
        <v>1</v>
      </c>
      <c r="BS1609">
        <v>0</v>
      </c>
      <c r="BT1609">
        <v>8786</v>
      </c>
      <c r="BU1609">
        <v>0.62</v>
      </c>
      <c r="BV1609">
        <v>0.6898744</v>
      </c>
      <c r="BW1609">
        <v>103</v>
      </c>
      <c r="BX1609">
        <v>1.7072620000000001</v>
      </c>
      <c r="BY1609">
        <v>1.5496110000000001</v>
      </c>
      <c r="BZ1609">
        <v>9</v>
      </c>
      <c r="CA1609">
        <v>1</v>
      </c>
      <c r="CB1609">
        <v>1</v>
      </c>
      <c r="CC1609">
        <v>0</v>
      </c>
      <c r="CD1609">
        <v>0</v>
      </c>
      <c r="CE1609">
        <v>2</v>
      </c>
      <c r="CF1609">
        <v>0</v>
      </c>
      <c r="CG1609">
        <v>0</v>
      </c>
      <c r="CH1609">
        <v>1</v>
      </c>
      <c r="CI1609">
        <v>0</v>
      </c>
      <c r="CJ1609">
        <v>9287</v>
      </c>
      <c r="CK1609">
        <v>1.5074835791967267</v>
      </c>
      <c r="CL1609">
        <v>0.79345258184272693</v>
      </c>
      <c r="CM1609">
        <v>100</v>
      </c>
      <c r="CN1609">
        <v>1.5276923206189823</v>
      </c>
      <c r="CO1609">
        <v>1125</v>
      </c>
      <c r="CP1609">
        <v>0.33769735000000001</v>
      </c>
      <c r="CQ1609">
        <v>0.564421854</v>
      </c>
      <c r="CR1609">
        <v>8566</v>
      </c>
      <c r="CS1609">
        <v>0.9</v>
      </c>
      <c r="CT1609">
        <v>7595</v>
      </c>
      <c r="CU1609">
        <v>0.84544278055000011</v>
      </c>
      <c r="CV1609">
        <v>3</v>
      </c>
      <c r="CW1609">
        <v>3</v>
      </c>
      <c r="CX1609">
        <v>1</v>
      </c>
      <c r="CY1609">
        <v>283</v>
      </c>
      <c r="CZ1609">
        <v>924</v>
      </c>
      <c r="DA1609" s="2">
        <v>5336</v>
      </c>
      <c r="DB1609" s="2">
        <v>660</v>
      </c>
      <c r="DC1609" s="2">
        <v>171.71</v>
      </c>
      <c r="DD1609" s="2">
        <v>399</v>
      </c>
      <c r="DE1609">
        <v>327</v>
      </c>
      <c r="DF1609">
        <v>15</v>
      </c>
      <c r="DG1609">
        <v>53.66</v>
      </c>
      <c r="DH1609">
        <v>10.73</v>
      </c>
      <c r="DI1609" s="2">
        <v>42.93</v>
      </c>
      <c r="DJ1609">
        <v>2.63</v>
      </c>
      <c r="DK1609">
        <v>0.89118566718101211</v>
      </c>
      <c r="DL1609">
        <v>3.3726812816188868E-3</v>
      </c>
      <c r="DM1609">
        <v>0</v>
      </c>
      <c r="DN1609">
        <v>36.799999999999997</v>
      </c>
      <c r="DO1609">
        <v>3.2000000000000001E-2</v>
      </c>
      <c r="DP1609">
        <v>27199.88</v>
      </c>
      <c r="DQ1609" s="2">
        <v>185633</v>
      </c>
      <c r="DR1609" s="2">
        <v>39013.196715929997</v>
      </c>
      <c r="DS1609">
        <v>3.4397898344686449E-2</v>
      </c>
      <c r="DT1609">
        <v>4.7224443733369696</v>
      </c>
      <c r="DU1609">
        <v>5454491.2544031758</v>
      </c>
      <c r="DV1609">
        <v>1</v>
      </c>
    </row>
    <row r="1610" spans="1:126" x14ac:dyDescent="0.15">
      <c r="A1610" t="s">
        <v>2667</v>
      </c>
      <c r="B1610" t="s">
        <v>2746</v>
      </c>
      <c r="C1610">
        <v>30</v>
      </c>
      <c r="D1610">
        <v>97</v>
      </c>
      <c r="E1610" t="s">
        <v>2747</v>
      </c>
      <c r="F1610">
        <v>30097</v>
      </c>
      <c r="G1610" t="s">
        <v>6594</v>
      </c>
      <c r="H1610">
        <v>95.6</v>
      </c>
      <c r="I1610">
        <v>0.1</v>
      </c>
      <c r="J1610">
        <v>0.4</v>
      </c>
      <c r="K1610">
        <v>0.6</v>
      </c>
      <c r="L1610">
        <v>1.9</v>
      </c>
      <c r="M1610">
        <v>1.4</v>
      </c>
      <c r="N1610">
        <f t="shared" si="102"/>
        <v>9145.4599999999991</v>
      </c>
      <c r="O1610">
        <f t="shared" si="100"/>
        <v>854.54000000000087</v>
      </c>
      <c r="P1610">
        <f t="shared" si="101"/>
        <v>1.0254480000000015</v>
      </c>
      <c r="Q1610" s="4">
        <v>30097</v>
      </c>
      <c r="R1610" s="5">
        <v>45.811292000000002</v>
      </c>
      <c r="S1610" s="5">
        <v>-109.944796</v>
      </c>
      <c r="T1610">
        <v>9</v>
      </c>
      <c r="U1610">
        <v>0.10770361234607384</v>
      </c>
      <c r="V1610">
        <v>3661</v>
      </c>
      <c r="W1610">
        <v>3622</v>
      </c>
      <c r="X1610">
        <v>3633</v>
      </c>
      <c r="Y1610">
        <v>3619</v>
      </c>
      <c r="Z1610">
        <v>1766</v>
      </c>
      <c r="AA1610">
        <v>30081</v>
      </c>
      <c r="AB1610">
        <v>1418.7130000000002</v>
      </c>
      <c r="AC1610">
        <v>50588</v>
      </c>
      <c r="AD1610">
        <v>1</v>
      </c>
      <c r="AE1610">
        <v>2.7525461051472613E-4</v>
      </c>
      <c r="AF1610">
        <v>20</v>
      </c>
      <c r="AG1610">
        <v>332</v>
      </c>
      <c r="AH1610">
        <v>6.0240963855421686E-2</v>
      </c>
      <c r="AI1610" s="3">
        <v>855709</v>
      </c>
      <c r="AJ1610" s="3">
        <v>1187477.576880085</v>
      </c>
      <c r="AK1610">
        <v>506</v>
      </c>
      <c r="AL1610">
        <v>1191744</v>
      </c>
      <c r="AM1610">
        <v>433631</v>
      </c>
      <c r="AN1610">
        <v>34984</v>
      </c>
      <c r="AO1610">
        <v>468615</v>
      </c>
      <c r="AP1610">
        <v>2</v>
      </c>
      <c r="AQ1610">
        <v>0</v>
      </c>
      <c r="AR1610">
        <v>2</v>
      </c>
      <c r="AS1610">
        <v>0.55218111540585313</v>
      </c>
      <c r="AT1610">
        <v>2</v>
      </c>
      <c r="AU1610">
        <v>7</v>
      </c>
      <c r="AV1610">
        <f t="shared" si="103"/>
        <v>9</v>
      </c>
      <c r="AW1610">
        <v>1971</v>
      </c>
      <c r="AX1610">
        <v>0.59000000000000008</v>
      </c>
      <c r="AY1610">
        <v>21263185.341961101</v>
      </c>
      <c r="AZ1610">
        <v>21263.1853419611</v>
      </c>
      <c r="BA1610">
        <v>5880.9741212181598</v>
      </c>
      <c r="BB1610">
        <v>1.7003985723930788</v>
      </c>
      <c r="BC1610">
        <v>7243</v>
      </c>
      <c r="BD1610">
        <v>1121</v>
      </c>
      <c r="BE1610">
        <v>6122</v>
      </c>
      <c r="BF1610">
        <v>1.6722207047254849</v>
      </c>
      <c r="BG1610">
        <v>127014</v>
      </c>
      <c r="BH1610">
        <v>34.961189099917426</v>
      </c>
      <c r="BI1610">
        <v>529</v>
      </c>
      <c r="BJ1610">
        <v>4</v>
      </c>
      <c r="BK1610">
        <v>1</v>
      </c>
      <c r="BL1610">
        <v>2</v>
      </c>
      <c r="BM1610">
        <v>1</v>
      </c>
      <c r="BN1610">
        <v>0</v>
      </c>
      <c r="BO1610">
        <v>0</v>
      </c>
      <c r="BP1610">
        <v>1</v>
      </c>
      <c r="BQ1610">
        <v>0</v>
      </c>
      <c r="BR1610">
        <v>1</v>
      </c>
      <c r="BS1610">
        <v>0</v>
      </c>
      <c r="BT1610">
        <v>3667</v>
      </c>
      <c r="BU1610">
        <v>0.57999999999999996</v>
      </c>
      <c r="BV1610">
        <v>0.69688859999999997</v>
      </c>
      <c r="BW1610">
        <v>37</v>
      </c>
      <c r="BX1610">
        <v>2.7270249999999998</v>
      </c>
      <c r="BY1610">
        <v>2.1860490000000001</v>
      </c>
      <c r="BZ1610">
        <v>5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</v>
      </c>
      <c r="CI1610">
        <v>0</v>
      </c>
      <c r="CJ1610">
        <v>3666</v>
      </c>
      <c r="CK1610">
        <v>2.4549918166939442</v>
      </c>
      <c r="CL1610">
        <v>0.77489019033674966</v>
      </c>
      <c r="CM1610">
        <v>36</v>
      </c>
      <c r="CN1610">
        <v>2.1516295634989833</v>
      </c>
      <c r="CO1610">
        <v>439</v>
      </c>
      <c r="CP1610">
        <v>0.17626103500000001</v>
      </c>
      <c r="CQ1610">
        <v>0.47809252400000002</v>
      </c>
      <c r="CR1610">
        <v>3214</v>
      </c>
      <c r="CS1610">
        <v>0.88300000000000001</v>
      </c>
      <c r="CT1610">
        <v>2826</v>
      </c>
      <c r="CU1610">
        <v>0.81877510040000001</v>
      </c>
      <c r="CV1610">
        <v>3</v>
      </c>
      <c r="CW1610">
        <v>1</v>
      </c>
      <c r="CX1610">
        <v>1</v>
      </c>
      <c r="CY1610">
        <v>250</v>
      </c>
      <c r="CZ1610">
        <v>567</v>
      </c>
      <c r="DA1610" s="2">
        <v>2763</v>
      </c>
      <c r="DB1610" s="2">
        <v>275</v>
      </c>
      <c r="DC1610" s="2">
        <v>299.81</v>
      </c>
      <c r="DD1610" s="2">
        <v>145</v>
      </c>
      <c r="DE1610">
        <v>208</v>
      </c>
      <c r="DF1610">
        <v>17</v>
      </c>
      <c r="DG1610">
        <v>109.02</v>
      </c>
      <c r="DH1610">
        <v>27.26</v>
      </c>
      <c r="DI1610" s="2">
        <v>54.51</v>
      </c>
      <c r="DJ1610">
        <v>3.19</v>
      </c>
      <c r="DK1610">
        <v>0.90133912346370082</v>
      </c>
      <c r="DL1610">
        <v>6.024096385542169E-3</v>
      </c>
      <c r="DM1610">
        <v>0</v>
      </c>
      <c r="DN1610">
        <v>4.7</v>
      </c>
      <c r="DO1610">
        <v>4.0000000000000001E-3</v>
      </c>
      <c r="DP1610">
        <v>27.02</v>
      </c>
      <c r="DQ1610" s="2">
        <f>80826+202342+3077</f>
        <v>286245</v>
      </c>
      <c r="DR1610" s="2">
        <v>69386.978299539987</v>
      </c>
      <c r="DS1610">
        <v>5.6973565274105818E-2</v>
      </c>
      <c r="DV1610">
        <v>1</v>
      </c>
    </row>
    <row r="1611" spans="1:126" x14ac:dyDescent="0.15">
      <c r="A1611" t="s">
        <v>2667</v>
      </c>
      <c r="B1611" t="s">
        <v>1106</v>
      </c>
      <c r="C1611">
        <v>30</v>
      </c>
      <c r="D1611">
        <v>99</v>
      </c>
      <c r="E1611" t="s">
        <v>2748</v>
      </c>
      <c r="F1611">
        <v>30099</v>
      </c>
      <c r="G1611" t="s">
        <v>6595</v>
      </c>
      <c r="H1611">
        <v>95.4</v>
      </c>
      <c r="I1611">
        <v>0</v>
      </c>
      <c r="J1611">
        <v>1.4</v>
      </c>
      <c r="K1611">
        <v>0.1</v>
      </c>
      <c r="L1611">
        <v>1.8</v>
      </c>
      <c r="M1611">
        <v>1.3</v>
      </c>
      <c r="N1611">
        <f t="shared" si="102"/>
        <v>9108.0600000000013</v>
      </c>
      <c r="O1611">
        <f t="shared" si="100"/>
        <v>891.93999999999869</v>
      </c>
      <c r="P1611">
        <f t="shared" si="101"/>
        <v>1.0703279999999988</v>
      </c>
      <c r="Q1611" s="4">
        <v>30099</v>
      </c>
      <c r="R1611" s="5">
        <v>47.819035</v>
      </c>
      <c r="S1611" s="5">
        <v>-112.28172499999999</v>
      </c>
      <c r="T1611">
        <v>8</v>
      </c>
      <c r="U1611">
        <v>0.12735234876619425</v>
      </c>
      <c r="V1611">
        <v>6082</v>
      </c>
      <c r="W1611">
        <v>6075</v>
      </c>
      <c r="X1611">
        <v>6074</v>
      </c>
      <c r="Y1611">
        <v>6050</v>
      </c>
      <c r="Z1611">
        <v>2891</v>
      </c>
      <c r="AA1611">
        <v>30083</v>
      </c>
      <c r="AB1611">
        <v>2325.2079999999996</v>
      </c>
      <c r="AC1611">
        <v>46360</v>
      </c>
      <c r="AD1611">
        <v>1</v>
      </c>
      <c r="AE1611">
        <v>1.6463615409944023E-4</v>
      </c>
      <c r="AF1611">
        <v>27</v>
      </c>
      <c r="AG1611">
        <v>742</v>
      </c>
      <c r="AH1611">
        <v>3.638814016172507E-2</v>
      </c>
      <c r="AI1611" s="3">
        <v>975173</v>
      </c>
      <c r="AJ1611" s="3">
        <v>1453818.7505171502</v>
      </c>
      <c r="AK1611">
        <v>396</v>
      </c>
      <c r="AL1611">
        <v>1467244.8</v>
      </c>
      <c r="AM1611">
        <v>1298046</v>
      </c>
      <c r="AN1611">
        <v>118437</v>
      </c>
      <c r="AO1611">
        <v>1416483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2</v>
      </c>
      <c r="AV1611">
        <f t="shared" si="103"/>
        <v>3</v>
      </c>
      <c r="AW1611">
        <v>565</v>
      </c>
      <c r="AX1611">
        <v>0.10999999999999999</v>
      </c>
      <c r="AY1611">
        <v>163570097.53268301</v>
      </c>
      <c r="AZ1611">
        <v>163570.09753268302</v>
      </c>
      <c r="BA1611">
        <v>27059.6183788257</v>
      </c>
      <c r="BB1611">
        <v>0.3695543617801002</v>
      </c>
      <c r="BC1611">
        <v>3384</v>
      </c>
      <c r="BD1611">
        <v>278</v>
      </c>
      <c r="BE1611">
        <v>3106</v>
      </c>
      <c r="BF1611">
        <v>0.51068727392305158</v>
      </c>
      <c r="BG1611">
        <v>192124</v>
      </c>
      <c r="BH1611">
        <v>31.630556470200855</v>
      </c>
      <c r="BI1611">
        <v>899</v>
      </c>
      <c r="BJ1611">
        <v>12</v>
      </c>
      <c r="BK1611">
        <v>0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2</v>
      </c>
      <c r="BR1611">
        <v>2</v>
      </c>
      <c r="BS1611">
        <v>0</v>
      </c>
      <c r="BT1611">
        <v>6088</v>
      </c>
      <c r="BU1611">
        <v>0.71</v>
      </c>
      <c r="BV1611">
        <v>0.70004279999999997</v>
      </c>
      <c r="BW1611">
        <v>98</v>
      </c>
      <c r="BX1611">
        <v>2.7923779999999998</v>
      </c>
      <c r="BY1611">
        <v>3.0471529999999998</v>
      </c>
      <c r="BZ1611">
        <v>12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2</v>
      </c>
      <c r="CH1611">
        <v>2</v>
      </c>
      <c r="CI1611">
        <v>0</v>
      </c>
      <c r="CJ1611">
        <v>6046</v>
      </c>
      <c r="CK1611">
        <v>2.9771749917300694</v>
      </c>
      <c r="CL1611">
        <v>0.8218937875751503</v>
      </c>
      <c r="CM1611">
        <v>96</v>
      </c>
      <c r="CN1611">
        <v>3.8156977480770142</v>
      </c>
      <c r="CO1611">
        <v>706</v>
      </c>
      <c r="CP1611">
        <v>9.1959511999999993E-2</v>
      </c>
      <c r="CQ1611">
        <v>0.38250528</v>
      </c>
      <c r="CR1611">
        <v>5384</v>
      </c>
      <c r="CS1611">
        <v>0.88200000000000001</v>
      </c>
      <c r="CT1611">
        <v>4562</v>
      </c>
      <c r="CU1611">
        <v>0.77757793765000005</v>
      </c>
      <c r="CV1611">
        <v>5</v>
      </c>
      <c r="CW1611">
        <v>2</v>
      </c>
      <c r="CX1611">
        <v>1</v>
      </c>
      <c r="CY1611">
        <v>562</v>
      </c>
      <c r="CZ1611">
        <v>1172</v>
      </c>
      <c r="DA1611" s="2">
        <v>3701</v>
      </c>
      <c r="DB1611" s="2">
        <v>550</v>
      </c>
      <c r="DC1611" s="2">
        <v>131.9</v>
      </c>
      <c r="DD1611" s="2">
        <v>292</v>
      </c>
      <c r="DE1611">
        <v>381</v>
      </c>
      <c r="DF1611">
        <v>47</v>
      </c>
      <c r="DG1611">
        <v>16.489999999999998</v>
      </c>
      <c r="DH1611">
        <v>49.46</v>
      </c>
      <c r="DI1611" s="2">
        <v>32.979999999999997</v>
      </c>
      <c r="DJ1611">
        <v>3.88</v>
      </c>
      <c r="DK1611">
        <v>0.9002361632243715</v>
      </c>
      <c r="DL1611">
        <v>1.078167115902965E-2</v>
      </c>
      <c r="DM1611">
        <v>0</v>
      </c>
      <c r="DN1611">
        <v>31.7</v>
      </c>
      <c r="DO1611">
        <v>2.2000000000000002E-2</v>
      </c>
      <c r="DP1611">
        <v>70085.87999999999</v>
      </c>
      <c r="DQ1611" s="2">
        <v>234988</v>
      </c>
      <c r="DR1611" s="2">
        <v>128665.25826461002</v>
      </c>
      <c r="DS1611">
        <v>8.1897555316821691E-2</v>
      </c>
      <c r="DT1611">
        <v>3.76321130534425</v>
      </c>
      <c r="DU1611">
        <v>5521552.2190675633</v>
      </c>
      <c r="DV1611">
        <v>1</v>
      </c>
    </row>
    <row r="1612" spans="1:126" x14ac:dyDescent="0.15">
      <c r="A1612" t="s">
        <v>2667</v>
      </c>
      <c r="B1612" t="s">
        <v>2749</v>
      </c>
      <c r="C1612">
        <v>30</v>
      </c>
      <c r="D1612">
        <v>101</v>
      </c>
      <c r="E1612" t="s">
        <v>2750</v>
      </c>
      <c r="F1612">
        <v>30101</v>
      </c>
      <c r="G1612" t="s">
        <v>6596</v>
      </c>
      <c r="H1612">
        <v>90.4</v>
      </c>
      <c r="I1612">
        <v>0.5</v>
      </c>
      <c r="J1612">
        <v>4.4000000000000004</v>
      </c>
      <c r="K1612">
        <v>0.4</v>
      </c>
      <c r="L1612">
        <v>1.8</v>
      </c>
      <c r="M1612">
        <v>2.4</v>
      </c>
      <c r="N1612">
        <f t="shared" si="102"/>
        <v>8200.93</v>
      </c>
      <c r="O1612">
        <f t="shared" si="100"/>
        <v>1799.0699999999997</v>
      </c>
      <c r="P1612">
        <f t="shared" si="101"/>
        <v>2.1588840000000005</v>
      </c>
      <c r="Q1612" s="4">
        <v>30101</v>
      </c>
      <c r="R1612" s="5">
        <v>48.645125</v>
      </c>
      <c r="S1612" s="5">
        <v>-111.73347200000001</v>
      </c>
      <c r="T1612">
        <v>7</v>
      </c>
      <c r="U1612">
        <v>5.2910322010960083E-2</v>
      </c>
      <c r="V1612">
        <v>5210</v>
      </c>
      <c r="W1612">
        <v>5208</v>
      </c>
      <c r="X1612">
        <v>5150</v>
      </c>
      <c r="Y1612">
        <v>5076</v>
      </c>
      <c r="Z1612">
        <v>2922</v>
      </c>
      <c r="AA1612">
        <v>30085</v>
      </c>
      <c r="AB1612">
        <v>1918.1279999999997</v>
      </c>
      <c r="AC1612">
        <v>44804</v>
      </c>
      <c r="AD1612">
        <v>1</v>
      </c>
      <c r="AE1612">
        <v>1.9417475728155341E-4</v>
      </c>
      <c r="AF1612">
        <v>9</v>
      </c>
      <c r="AG1612">
        <v>423</v>
      </c>
      <c r="AH1612">
        <v>2.1276595744680851E-2</v>
      </c>
      <c r="AI1612" s="3">
        <v>1128523</v>
      </c>
      <c r="AJ1612" s="3">
        <v>1225565.2782872701</v>
      </c>
      <c r="AK1612">
        <v>1600</v>
      </c>
      <c r="AL1612">
        <v>1245324.8</v>
      </c>
      <c r="AM1612">
        <v>255121</v>
      </c>
      <c r="AN1612">
        <v>89965</v>
      </c>
      <c r="AO1612">
        <v>345086</v>
      </c>
      <c r="AP1612">
        <v>1</v>
      </c>
      <c r="AQ1612">
        <v>0</v>
      </c>
      <c r="AR1612">
        <v>1</v>
      </c>
      <c r="AS1612">
        <v>0.19201228878648233</v>
      </c>
      <c r="AT1612">
        <v>1</v>
      </c>
      <c r="AU1612">
        <v>2</v>
      </c>
      <c r="AV1612">
        <f t="shared" si="103"/>
        <v>3</v>
      </c>
      <c r="AW1612">
        <v>46</v>
      </c>
      <c r="AX1612">
        <v>1.0000000000000009E-2</v>
      </c>
      <c r="AY1612">
        <v>29870809.437207501</v>
      </c>
      <c r="AZ1612">
        <v>29870.809437207503</v>
      </c>
      <c r="BA1612">
        <v>5658.0146602834902</v>
      </c>
      <c r="BB1612">
        <v>1.7674043989661488</v>
      </c>
      <c r="BC1612">
        <v>13490</v>
      </c>
      <c r="BD1612">
        <v>2150</v>
      </c>
      <c r="BE1612">
        <v>11340</v>
      </c>
      <c r="BF1612">
        <v>2.1765834932821497</v>
      </c>
      <c r="BG1612">
        <v>172162</v>
      </c>
      <c r="BH1612">
        <v>33.4295145631068</v>
      </c>
      <c r="BI1612">
        <v>678</v>
      </c>
      <c r="BJ1612">
        <v>4</v>
      </c>
      <c r="BK1612">
        <v>2</v>
      </c>
      <c r="BL1612">
        <v>1</v>
      </c>
      <c r="BM1612">
        <v>0</v>
      </c>
      <c r="BN1612">
        <v>1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5151</v>
      </c>
      <c r="BU1612">
        <v>0.6</v>
      </c>
      <c r="BV1612">
        <v>0.50875510000000002</v>
      </c>
      <c r="BW1612">
        <v>72</v>
      </c>
      <c r="BX1612">
        <v>1.747234</v>
      </c>
      <c r="BY1612">
        <v>0.99795339999999999</v>
      </c>
      <c r="BZ1612">
        <v>5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5135</v>
      </c>
      <c r="CK1612">
        <v>1.5579357351509251</v>
      </c>
      <c r="CL1612">
        <v>0.76049204052098407</v>
      </c>
      <c r="CM1612">
        <v>57</v>
      </c>
      <c r="CN1612">
        <v>1.501547724937714</v>
      </c>
      <c r="CO1612">
        <v>398</v>
      </c>
      <c r="CP1612">
        <v>0.72435960099999996</v>
      </c>
      <c r="CQ1612">
        <v>-0.1228054311</v>
      </c>
      <c r="CR1612">
        <v>4387</v>
      </c>
      <c r="CS1612">
        <v>0.86499999999999999</v>
      </c>
      <c r="CT1612">
        <v>4069</v>
      </c>
      <c r="CU1612">
        <v>0.77584290477999995</v>
      </c>
      <c r="CV1612">
        <v>2</v>
      </c>
      <c r="CW1612">
        <v>3</v>
      </c>
      <c r="CX1612">
        <v>2</v>
      </c>
      <c r="CY1612">
        <v>379</v>
      </c>
      <c r="CZ1612">
        <v>679</v>
      </c>
      <c r="DA1612" s="2">
        <v>3275</v>
      </c>
      <c r="DB1612" s="2">
        <v>345</v>
      </c>
      <c r="DC1612" s="2">
        <v>194.63</v>
      </c>
      <c r="DD1612" s="2">
        <v>474</v>
      </c>
      <c r="DE1612">
        <v>205</v>
      </c>
      <c r="DF1612">
        <v>37</v>
      </c>
      <c r="DG1612">
        <v>19.46</v>
      </c>
      <c r="DH1612">
        <v>38.93</v>
      </c>
      <c r="DI1612" s="2">
        <v>19.46</v>
      </c>
      <c r="DJ1612">
        <v>0.97</v>
      </c>
      <c r="DK1612">
        <v>0.84804031464134977</v>
      </c>
      <c r="DL1612">
        <v>4.7281323877068557E-3</v>
      </c>
      <c r="DM1612">
        <v>7810</v>
      </c>
      <c r="DN1612">
        <v>0</v>
      </c>
      <c r="DO1612">
        <v>0</v>
      </c>
      <c r="DP1612">
        <v>96029.630000000019</v>
      </c>
      <c r="DQ1612" s="2">
        <v>0</v>
      </c>
      <c r="DR1612" s="2">
        <v>12866.662811849999</v>
      </c>
      <c r="DS1612">
        <v>7.4523809572664907E-3</v>
      </c>
      <c r="DT1612">
        <v>2.9142959181652102</v>
      </c>
      <c r="DU1612">
        <v>3629244.981429907</v>
      </c>
      <c r="DV1612">
        <v>0</v>
      </c>
    </row>
    <row r="1613" spans="1:126" x14ac:dyDescent="0.15">
      <c r="A1613" t="s">
        <v>2667</v>
      </c>
      <c r="B1613" t="s">
        <v>2751</v>
      </c>
      <c r="C1613">
        <v>30</v>
      </c>
      <c r="D1613">
        <v>103</v>
      </c>
      <c r="E1613" t="s">
        <v>2752</v>
      </c>
      <c r="F1613">
        <v>30103</v>
      </c>
      <c r="G1613" t="s">
        <v>6597</v>
      </c>
      <c r="H1613">
        <v>92.8</v>
      </c>
      <c r="I1613">
        <v>0</v>
      </c>
      <c r="J1613">
        <v>0.8</v>
      </c>
      <c r="K1613">
        <v>0.4</v>
      </c>
      <c r="L1613">
        <v>2.5</v>
      </c>
      <c r="M1613">
        <v>3.5</v>
      </c>
      <c r="N1613">
        <f t="shared" si="102"/>
        <v>8631.14</v>
      </c>
      <c r="O1613">
        <f t="shared" si="100"/>
        <v>1368.8600000000006</v>
      </c>
      <c r="P1613">
        <f t="shared" si="101"/>
        <v>1.6426320000000012</v>
      </c>
      <c r="Q1613" s="4">
        <v>30103</v>
      </c>
      <c r="R1613" s="5">
        <v>46.209558000000001</v>
      </c>
      <c r="S1613" s="5">
        <v>-107.28036899999999</v>
      </c>
      <c r="T1613">
        <v>8</v>
      </c>
      <c r="U1613">
        <v>0.41937084953094383</v>
      </c>
      <c r="V1613">
        <v>698</v>
      </c>
      <c r="W1613">
        <v>761</v>
      </c>
      <c r="X1613">
        <v>812</v>
      </c>
      <c r="Y1613">
        <v>685</v>
      </c>
      <c r="Z1613">
        <v>421</v>
      </c>
      <c r="AA1613">
        <v>30087</v>
      </c>
      <c r="AB1613">
        <v>298.03300000000002</v>
      </c>
      <c r="AC1613">
        <v>41103</v>
      </c>
      <c r="AD1613">
        <v>1</v>
      </c>
      <c r="AE1613">
        <v>1.2315270935960591E-3</v>
      </c>
      <c r="AF1613">
        <v>3</v>
      </c>
      <c r="AG1613">
        <v>109</v>
      </c>
      <c r="AH1613">
        <v>2.7522935779816515E-2</v>
      </c>
      <c r="AI1613" s="3">
        <v>617635</v>
      </c>
      <c r="AJ1613" s="3">
        <v>625691.097933435</v>
      </c>
      <c r="AK1613">
        <v>2003</v>
      </c>
      <c r="AL1613">
        <v>629849.59999999998</v>
      </c>
      <c r="AM1613">
        <v>1539483</v>
      </c>
      <c r="AN1613">
        <v>35954</v>
      </c>
      <c r="AO1613">
        <v>1575437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f t="shared" si="103"/>
        <v>0</v>
      </c>
      <c r="AW1613">
        <v>0</v>
      </c>
      <c r="AX1613">
        <v>0</v>
      </c>
      <c r="AY1613">
        <v>6105187.2286666296</v>
      </c>
      <c r="AZ1613">
        <v>6105.1872286666294</v>
      </c>
      <c r="BA1613">
        <v>7100.5336444678596</v>
      </c>
      <c r="BB1613">
        <v>1.4083448513466534</v>
      </c>
      <c r="BC1613">
        <v>1295</v>
      </c>
      <c r="BD1613">
        <v>41</v>
      </c>
      <c r="BE1613">
        <v>1254</v>
      </c>
      <c r="BF1613">
        <v>1.7965616045845272</v>
      </c>
      <c r="BG1613">
        <v>17271</v>
      </c>
      <c r="BH1613">
        <v>21.269704433497537</v>
      </c>
      <c r="BI1613">
        <v>170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612</v>
      </c>
      <c r="BU1613">
        <v>0.61</v>
      </c>
      <c r="BV1613">
        <v>0.93461539999999999</v>
      </c>
      <c r="BW1613">
        <v>19</v>
      </c>
      <c r="BX1613">
        <v>0</v>
      </c>
      <c r="BY1613">
        <v>4.2854910000000004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696</v>
      </c>
      <c r="CK1613">
        <v>0</v>
      </c>
      <c r="CL1613">
        <v>0.78178694158075601</v>
      </c>
      <c r="CM1613">
        <v>14</v>
      </c>
      <c r="CN1613">
        <v>1.7453284143981898</v>
      </c>
      <c r="CO1613">
        <v>59</v>
      </c>
      <c r="CP1613">
        <v>0</v>
      </c>
      <c r="CQ1613">
        <v>0</v>
      </c>
      <c r="CR1613">
        <v>597</v>
      </c>
      <c r="CS1613">
        <v>0.8640000000000001</v>
      </c>
      <c r="CT1613">
        <v>507</v>
      </c>
      <c r="CU1613">
        <v>0.77662337662000003</v>
      </c>
      <c r="CV1613">
        <v>0</v>
      </c>
      <c r="CW1613">
        <v>0</v>
      </c>
      <c r="CX1613">
        <v>0</v>
      </c>
      <c r="CY1613">
        <v>196</v>
      </c>
      <c r="CZ1613">
        <v>200</v>
      </c>
      <c r="DA1613" s="2">
        <v>394</v>
      </c>
      <c r="DB1613" s="2">
        <v>25</v>
      </c>
      <c r="DC1613" s="2">
        <v>0</v>
      </c>
      <c r="DD1613" s="2">
        <v>83</v>
      </c>
      <c r="DE1613">
        <v>54</v>
      </c>
      <c r="DF1613">
        <v>17</v>
      </c>
      <c r="DJ1613">
        <v>-0.02</v>
      </c>
      <c r="DK1613">
        <v>0.93810260105078247</v>
      </c>
      <c r="DL1613">
        <v>0</v>
      </c>
      <c r="DM1613">
        <v>0</v>
      </c>
      <c r="DN1613">
        <v>13.7</v>
      </c>
      <c r="DO1613">
        <v>2.1000000000000001E-2</v>
      </c>
      <c r="DP1613">
        <v>43.19</v>
      </c>
      <c r="DQ1613" s="2">
        <v>0</v>
      </c>
      <c r="DR1613" s="2">
        <v>16867.090810149999</v>
      </c>
      <c r="DS1613">
        <v>2.6735546011741853E-2</v>
      </c>
      <c r="DV1613">
        <v>1</v>
      </c>
    </row>
    <row r="1614" spans="1:126" x14ac:dyDescent="0.15">
      <c r="A1614" t="s">
        <v>2667</v>
      </c>
      <c r="B1614" t="s">
        <v>1110</v>
      </c>
      <c r="C1614">
        <v>30</v>
      </c>
      <c r="D1614">
        <v>105</v>
      </c>
      <c r="E1614" t="s">
        <v>2753</v>
      </c>
      <c r="F1614">
        <v>30105</v>
      </c>
      <c r="G1614" t="s">
        <v>6598</v>
      </c>
      <c r="H1614">
        <v>86.4</v>
      </c>
      <c r="I1614">
        <v>0.2</v>
      </c>
      <c r="J1614">
        <v>9.6999999999999993</v>
      </c>
      <c r="K1614">
        <v>0.5</v>
      </c>
      <c r="L1614">
        <v>2</v>
      </c>
      <c r="M1614">
        <v>1.2</v>
      </c>
      <c r="N1614">
        <f t="shared" si="102"/>
        <v>7564.7800000000007</v>
      </c>
      <c r="O1614">
        <f t="shared" si="100"/>
        <v>2435.2199999999993</v>
      </c>
      <c r="P1614">
        <f t="shared" si="101"/>
        <v>2.9222640000000002</v>
      </c>
      <c r="Q1614" s="4">
        <v>30105</v>
      </c>
      <c r="R1614" s="5">
        <v>48.349850000000004</v>
      </c>
      <c r="S1614" s="5">
        <v>-106.670424</v>
      </c>
      <c r="T1614">
        <v>7</v>
      </c>
      <c r="U1614">
        <v>0.17542118530506015</v>
      </c>
      <c r="V1614">
        <v>7423</v>
      </c>
      <c r="W1614">
        <v>7518</v>
      </c>
      <c r="X1614">
        <v>7577</v>
      </c>
      <c r="Y1614">
        <v>7608</v>
      </c>
      <c r="Z1614">
        <v>3760</v>
      </c>
      <c r="AA1614">
        <v>30089</v>
      </c>
      <c r="AB1614">
        <v>3066.0450000000001</v>
      </c>
      <c r="AC1614">
        <v>49141</v>
      </c>
      <c r="AD1614">
        <v>2</v>
      </c>
      <c r="AE1614">
        <v>2.6395671109937972E-4</v>
      </c>
      <c r="AF1614">
        <v>5</v>
      </c>
      <c r="AG1614">
        <v>654</v>
      </c>
      <c r="AH1614">
        <v>7.6452599388379203E-3</v>
      </c>
      <c r="AI1614" s="3">
        <v>1634642</v>
      </c>
      <c r="AJ1614" s="3">
        <v>3152781.8296086602</v>
      </c>
      <c r="AK1614">
        <v>800</v>
      </c>
      <c r="AL1614">
        <v>3239731.2000000002</v>
      </c>
      <c r="AM1614">
        <v>1857243</v>
      </c>
      <c r="AN1614">
        <v>159456</v>
      </c>
      <c r="AO1614">
        <v>2016699</v>
      </c>
      <c r="AP1614">
        <v>3</v>
      </c>
      <c r="AQ1614">
        <v>0</v>
      </c>
      <c r="AR1614">
        <v>3</v>
      </c>
      <c r="AS1614">
        <v>0.39904229848363926</v>
      </c>
      <c r="AT1614">
        <v>4</v>
      </c>
      <c r="AU1614">
        <v>3</v>
      </c>
      <c r="AV1614">
        <f t="shared" si="103"/>
        <v>7</v>
      </c>
      <c r="AW1614">
        <v>315</v>
      </c>
      <c r="AX1614">
        <v>5.0000000000000044E-2</v>
      </c>
      <c r="AY1614">
        <v>1411039146.41274</v>
      </c>
      <c r="AZ1614">
        <v>1411039.14641274</v>
      </c>
      <c r="BA1614">
        <v>183898.26107875301</v>
      </c>
      <c r="BB1614">
        <v>5.4377893196703893E-2</v>
      </c>
      <c r="BC1614">
        <v>5176</v>
      </c>
      <c r="BD1614">
        <v>0</v>
      </c>
      <c r="BE1614">
        <v>5176</v>
      </c>
      <c r="BF1614">
        <v>0.69729219991917013</v>
      </c>
      <c r="BG1614">
        <v>293027</v>
      </c>
      <c r="BH1614">
        <v>38.673221591658965</v>
      </c>
      <c r="BI1614">
        <v>1281</v>
      </c>
      <c r="BJ1614">
        <v>12</v>
      </c>
      <c r="BK1614">
        <v>2</v>
      </c>
      <c r="BL1614">
        <v>2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1</v>
      </c>
      <c r="BS1614">
        <v>0</v>
      </c>
      <c r="BT1614">
        <v>6771</v>
      </c>
      <c r="BU1614">
        <v>0.52</v>
      </c>
      <c r="BV1614">
        <v>0.72251989999999999</v>
      </c>
      <c r="BW1614">
        <v>114</v>
      </c>
      <c r="BX1614">
        <v>2.6583960000000002</v>
      </c>
      <c r="BY1614">
        <v>3.2938070000000002</v>
      </c>
      <c r="BZ1614">
        <v>11</v>
      </c>
      <c r="CA1614">
        <v>2</v>
      </c>
      <c r="CB1614">
        <v>2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7624</v>
      </c>
      <c r="CK1614">
        <v>2.3609653725078701</v>
      </c>
      <c r="CL1614">
        <v>0.80563674321503131</v>
      </c>
      <c r="CM1614">
        <v>103</v>
      </c>
      <c r="CN1614">
        <v>2.8532939827287005</v>
      </c>
      <c r="CO1614">
        <v>833</v>
      </c>
      <c r="CP1614">
        <v>0.36839074700000002</v>
      </c>
      <c r="CQ1614">
        <v>0.10611633500000001</v>
      </c>
      <c r="CR1614">
        <v>6769</v>
      </c>
      <c r="CS1614">
        <v>0.88200000000000001</v>
      </c>
      <c r="CT1614">
        <v>5641</v>
      </c>
      <c r="CU1614">
        <v>0.78020954598000003</v>
      </c>
      <c r="CV1614">
        <v>6</v>
      </c>
      <c r="CW1614">
        <v>2</v>
      </c>
      <c r="CX1614">
        <v>5</v>
      </c>
      <c r="CY1614">
        <v>362</v>
      </c>
      <c r="CZ1614">
        <v>977</v>
      </c>
      <c r="DA1614" s="2">
        <v>5085</v>
      </c>
      <c r="DB1614" s="2">
        <v>560</v>
      </c>
      <c r="DC1614" s="2">
        <v>183.49</v>
      </c>
      <c r="DD1614" s="2">
        <v>1030</v>
      </c>
      <c r="DE1614">
        <v>286</v>
      </c>
      <c r="DF1614">
        <v>54</v>
      </c>
      <c r="DG1614">
        <v>52.42</v>
      </c>
      <c r="DH1614">
        <v>26.21</v>
      </c>
      <c r="DI1614" s="2">
        <v>52.42</v>
      </c>
      <c r="DJ1614">
        <v>-0.03</v>
      </c>
      <c r="DK1614">
        <v>0.93081910289837166</v>
      </c>
      <c r="DL1614">
        <v>1.0703363914373088E-2</v>
      </c>
      <c r="DM1614">
        <v>11298</v>
      </c>
      <c r="DN1614">
        <v>13.5</v>
      </c>
      <c r="DO1614">
        <v>4.0000000000000001E-3</v>
      </c>
      <c r="DP1614">
        <v>78203.740000000005</v>
      </c>
      <c r="DQ1614" s="2">
        <v>0</v>
      </c>
      <c r="DR1614" s="2">
        <v>51009.065421039995</v>
      </c>
      <c r="DS1614">
        <v>1.5377837177920716E-2</v>
      </c>
      <c r="DT1614">
        <v>3.3909670305195299</v>
      </c>
      <c r="DU1614">
        <v>10985821.686945474</v>
      </c>
      <c r="DV1614">
        <v>0</v>
      </c>
    </row>
    <row r="1615" spans="1:126" x14ac:dyDescent="0.15">
      <c r="A1615" t="s">
        <v>2667</v>
      </c>
      <c r="B1615" t="s">
        <v>2754</v>
      </c>
      <c r="C1615">
        <v>30</v>
      </c>
      <c r="D1615">
        <v>107</v>
      </c>
      <c r="E1615" t="s">
        <v>2755</v>
      </c>
      <c r="F1615">
        <v>30107</v>
      </c>
      <c r="G1615" t="s">
        <v>6599</v>
      </c>
      <c r="H1615">
        <v>95.2</v>
      </c>
      <c r="I1615">
        <v>0.3</v>
      </c>
      <c r="J1615">
        <v>0.4</v>
      </c>
      <c r="K1615">
        <v>0.5</v>
      </c>
      <c r="L1615">
        <v>2.1</v>
      </c>
      <c r="M1615">
        <v>1.5</v>
      </c>
      <c r="N1615">
        <f t="shared" si="102"/>
        <v>9070.2000000000007</v>
      </c>
      <c r="O1615">
        <f t="shared" si="100"/>
        <v>929.79999999999927</v>
      </c>
      <c r="P1615">
        <f t="shared" si="101"/>
        <v>1.1157599999999996</v>
      </c>
      <c r="Q1615" s="4">
        <v>30107</v>
      </c>
      <c r="R1615" s="5">
        <v>46.497047000000002</v>
      </c>
      <c r="S1615" s="5">
        <v>-109.857147</v>
      </c>
      <c r="T1615">
        <v>9</v>
      </c>
      <c r="U1615">
        <v>0.35272898988096624</v>
      </c>
      <c r="V1615">
        <v>2142</v>
      </c>
      <c r="W1615">
        <v>2126</v>
      </c>
      <c r="X1615">
        <v>2115</v>
      </c>
      <c r="Y1615">
        <v>2084</v>
      </c>
      <c r="Z1615">
        <v>973</v>
      </c>
      <c r="AA1615">
        <v>30091</v>
      </c>
      <c r="AB1615">
        <v>759.94800000000009</v>
      </c>
      <c r="AC1615">
        <v>32723</v>
      </c>
      <c r="AD1615">
        <v>0</v>
      </c>
      <c r="AE1615">
        <v>0</v>
      </c>
      <c r="AF1615">
        <v>5</v>
      </c>
      <c r="AG1615">
        <v>154</v>
      </c>
      <c r="AH1615">
        <v>3.2467532467532464E-2</v>
      </c>
      <c r="AI1615" s="3">
        <v>873959</v>
      </c>
      <c r="AJ1615" s="3">
        <v>910387.54677069001</v>
      </c>
      <c r="AK1615">
        <v>1150</v>
      </c>
      <c r="AL1615">
        <v>914156.79999999993</v>
      </c>
      <c r="AM1615">
        <v>420944</v>
      </c>
      <c r="AN1615">
        <v>23695</v>
      </c>
      <c r="AO1615">
        <v>444639</v>
      </c>
      <c r="AP1615">
        <v>1</v>
      </c>
      <c r="AQ1615">
        <v>0</v>
      </c>
      <c r="AR1615">
        <v>1</v>
      </c>
      <c r="AS1615">
        <v>0.47036688617121358</v>
      </c>
      <c r="AT1615">
        <v>1</v>
      </c>
      <c r="AU1615">
        <v>2</v>
      </c>
      <c r="AV1615">
        <f t="shared" si="103"/>
        <v>3</v>
      </c>
      <c r="AW1615">
        <v>769</v>
      </c>
      <c r="AX1615">
        <v>0.41000000000000003</v>
      </c>
      <c r="AY1615">
        <v>161414107.61990499</v>
      </c>
      <c r="AZ1615">
        <v>161414.107619905</v>
      </c>
      <c r="BA1615">
        <v>71537.860261765294</v>
      </c>
      <c r="BB1615">
        <v>0.13978612113094863</v>
      </c>
      <c r="BC1615">
        <v>5417</v>
      </c>
      <c r="BD1615">
        <v>0</v>
      </c>
      <c r="BE1615">
        <v>5417</v>
      </c>
      <c r="BF1615">
        <v>2.5289449112978524</v>
      </c>
      <c r="BG1615">
        <v>33447</v>
      </c>
      <c r="BH1615">
        <v>15.814184397163121</v>
      </c>
      <c r="BI1615">
        <v>378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2044</v>
      </c>
      <c r="BU1615">
        <v>0.62</v>
      </c>
      <c r="BV1615">
        <v>0.65708549999999999</v>
      </c>
      <c r="BW1615">
        <v>31</v>
      </c>
      <c r="BX1615">
        <v>0.9784735</v>
      </c>
      <c r="BY1615">
        <v>1.305995</v>
      </c>
      <c r="BZ1615">
        <v>1</v>
      </c>
      <c r="CA1615">
        <v>2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2096</v>
      </c>
      <c r="CK1615">
        <v>1.9083969465648853</v>
      </c>
      <c r="CL1615">
        <v>0.75379939209726443</v>
      </c>
      <c r="CM1615">
        <v>32</v>
      </c>
      <c r="CN1615">
        <v>2.5014018570727092</v>
      </c>
      <c r="CO1615">
        <v>200</v>
      </c>
      <c r="CP1615">
        <v>-0.11209190939999999</v>
      </c>
      <c r="CQ1615">
        <v>-0.2185721296</v>
      </c>
      <c r="CR1615">
        <v>1810</v>
      </c>
      <c r="CS1615">
        <v>0.8590000000000001</v>
      </c>
      <c r="CT1615">
        <v>1532</v>
      </c>
      <c r="CU1615">
        <v>0.69819819819999995</v>
      </c>
      <c r="CV1615">
        <v>1</v>
      </c>
      <c r="CW1615">
        <v>0</v>
      </c>
      <c r="CY1615">
        <v>235</v>
      </c>
      <c r="CZ1615">
        <v>275</v>
      </c>
      <c r="DA1615" s="2">
        <v>1055</v>
      </c>
      <c r="DB1615" s="2">
        <v>120</v>
      </c>
      <c r="DC1615" s="2">
        <v>93.72</v>
      </c>
      <c r="DD1615" s="2">
        <v>85</v>
      </c>
      <c r="DE1615">
        <v>94</v>
      </c>
      <c r="DF1615">
        <v>8</v>
      </c>
      <c r="DG1615">
        <v>46.86</v>
      </c>
      <c r="DH1615">
        <v>46.86</v>
      </c>
      <c r="DI1615" s="2">
        <v>93.72</v>
      </c>
      <c r="DJ1615">
        <v>3.07</v>
      </c>
      <c r="DK1615">
        <v>0.97966380573917078</v>
      </c>
      <c r="DL1615">
        <v>0</v>
      </c>
      <c r="DN1615">
        <v>16.100000000000001</v>
      </c>
      <c r="DO1615">
        <v>1.7000000000000001E-2</v>
      </c>
      <c r="DP1615">
        <v>27039.52</v>
      </c>
      <c r="DQ1615" s="2">
        <v>64919</v>
      </c>
      <c r="DR1615" s="2">
        <v>23109.060124839998</v>
      </c>
      <c r="DS1615">
        <v>2.3691294015387738E-2</v>
      </c>
      <c r="DV1615">
        <v>0</v>
      </c>
    </row>
    <row r="1616" spans="1:126" x14ac:dyDescent="0.15">
      <c r="A1616" t="s">
        <v>2667</v>
      </c>
      <c r="B1616" t="s">
        <v>2756</v>
      </c>
      <c r="C1616">
        <v>30</v>
      </c>
      <c r="D1616">
        <v>109</v>
      </c>
      <c r="E1616" t="s">
        <v>2757</v>
      </c>
      <c r="F1616">
        <v>30109</v>
      </c>
      <c r="G1616" t="s">
        <v>6600</v>
      </c>
      <c r="H1616">
        <v>97.1</v>
      </c>
      <c r="I1616">
        <v>0</v>
      </c>
      <c r="J1616">
        <v>0.4</v>
      </c>
      <c r="K1616">
        <v>0.5</v>
      </c>
      <c r="L1616">
        <v>0.8</v>
      </c>
      <c r="M1616">
        <v>1.3</v>
      </c>
      <c r="N1616">
        <f t="shared" si="102"/>
        <v>9431.1499999999978</v>
      </c>
      <c r="O1616">
        <f t="shared" si="100"/>
        <v>568.85000000000218</v>
      </c>
      <c r="P1616">
        <f t="shared" si="101"/>
        <v>0.68262000000000289</v>
      </c>
      <c r="Q1616" s="4">
        <v>30109</v>
      </c>
      <c r="R1616" s="5">
        <v>46.962966000000002</v>
      </c>
      <c r="S1616" s="5">
        <v>-104.274518</v>
      </c>
      <c r="T1616">
        <v>9</v>
      </c>
      <c r="U1616">
        <v>0.22864885405248761</v>
      </c>
      <c r="V1616">
        <v>899</v>
      </c>
      <c r="W1616">
        <v>987</v>
      </c>
      <c r="X1616">
        <v>986</v>
      </c>
      <c r="Y1616">
        <v>1072</v>
      </c>
      <c r="Z1616">
        <v>453</v>
      </c>
      <c r="AA1616">
        <v>30093</v>
      </c>
      <c r="AB1616">
        <v>344.02800000000002</v>
      </c>
      <c r="AC1616">
        <v>38553</v>
      </c>
      <c r="AD1616">
        <v>0</v>
      </c>
      <c r="AE1616">
        <v>0</v>
      </c>
      <c r="AF1616">
        <v>3</v>
      </c>
      <c r="AG1616">
        <v>172</v>
      </c>
      <c r="AH1616">
        <v>1.7441860465116279E-2</v>
      </c>
      <c r="AI1616" s="3">
        <v>545433</v>
      </c>
      <c r="AJ1616" s="3">
        <v>568694.30762322003</v>
      </c>
      <c r="AK1616">
        <v>1123</v>
      </c>
      <c r="AL1616">
        <v>569676.80000000005</v>
      </c>
      <c r="AM1616">
        <v>1360213</v>
      </c>
      <c r="AN1616">
        <v>34715</v>
      </c>
      <c r="AO1616">
        <v>1394928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f t="shared" si="103"/>
        <v>1</v>
      </c>
      <c r="AW1616">
        <v>0</v>
      </c>
      <c r="AX1616">
        <v>0</v>
      </c>
      <c r="AY1616">
        <v>7436554.6938613402</v>
      </c>
      <c r="AZ1616">
        <v>7436.5546938613397</v>
      </c>
      <c r="BA1616">
        <v>6930.9715114713299</v>
      </c>
      <c r="BB1616">
        <v>1.4427991780732579</v>
      </c>
      <c r="BC1616">
        <v>7721</v>
      </c>
      <c r="BD1616">
        <v>0</v>
      </c>
      <c r="BE1616">
        <v>7721</v>
      </c>
      <c r="BF1616">
        <v>8.5884315906562847</v>
      </c>
      <c r="BG1616">
        <v>27915</v>
      </c>
      <c r="BH1616">
        <v>28.311359026369168</v>
      </c>
      <c r="BI1616">
        <v>213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897</v>
      </c>
      <c r="BU1616">
        <v>0.62</v>
      </c>
      <c r="BV1616">
        <v>0.79073040000000006</v>
      </c>
      <c r="BW1616">
        <v>15</v>
      </c>
      <c r="BX1616">
        <v>0</v>
      </c>
      <c r="BY1616">
        <v>1.43923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1125</v>
      </c>
      <c r="CK1616">
        <v>0.88888888888888895</v>
      </c>
      <c r="CL1616">
        <v>0.74316939890710387</v>
      </c>
      <c r="CM1616">
        <v>15</v>
      </c>
      <c r="CN1616">
        <v>1.2083042868910545</v>
      </c>
      <c r="CO1616">
        <v>133</v>
      </c>
      <c r="CP1616">
        <v>0</v>
      </c>
      <c r="CQ1616">
        <v>0</v>
      </c>
      <c r="CR1616">
        <v>1010</v>
      </c>
      <c r="CS1616">
        <v>0.879</v>
      </c>
      <c r="CT1616">
        <v>665</v>
      </c>
      <c r="CU1616">
        <v>0.76285240463999993</v>
      </c>
      <c r="CW1616">
        <v>0</v>
      </c>
      <c r="CX1616">
        <v>0</v>
      </c>
      <c r="CY1616">
        <v>133</v>
      </c>
      <c r="CZ1616">
        <v>258</v>
      </c>
      <c r="DA1616" s="2">
        <v>730</v>
      </c>
      <c r="DB1616" s="2">
        <v>70</v>
      </c>
      <c r="DC1616" s="2">
        <v>89.21</v>
      </c>
      <c r="DD1616" s="2">
        <v>0</v>
      </c>
      <c r="DE1616">
        <v>82</v>
      </c>
      <c r="DF1616">
        <v>6</v>
      </c>
      <c r="DH1616">
        <v>89.21</v>
      </c>
      <c r="DI1616" s="2">
        <v>89.21</v>
      </c>
      <c r="DJ1616">
        <v>-0.81</v>
      </c>
      <c r="DK1616">
        <v>0.96678052116391933</v>
      </c>
      <c r="DL1616">
        <v>0</v>
      </c>
      <c r="DM1616">
        <v>0</v>
      </c>
      <c r="DN1616">
        <v>0</v>
      </c>
      <c r="DO1616">
        <v>0</v>
      </c>
      <c r="DP1616">
        <v>4201.16</v>
      </c>
      <c r="DQ1616" s="2">
        <v>0</v>
      </c>
      <c r="DR1616" s="2">
        <v>807.70664471999999</v>
      </c>
      <c r="DS1616">
        <v>1.4178331375264007E-3</v>
      </c>
      <c r="DT1616">
        <v>5.4929936608796002</v>
      </c>
      <c r="DU1616">
        <v>3129231.0511501762</v>
      </c>
      <c r="DV1616">
        <v>0</v>
      </c>
    </row>
    <row r="1617" spans="1:126" x14ac:dyDescent="0.15">
      <c r="A1617" t="s">
        <v>2667</v>
      </c>
      <c r="B1617" t="s">
        <v>2758</v>
      </c>
      <c r="C1617">
        <v>30</v>
      </c>
      <c r="D1617">
        <v>111</v>
      </c>
      <c r="E1617" t="s">
        <v>2759</v>
      </c>
      <c r="F1617">
        <v>30111</v>
      </c>
      <c r="G1617" t="s">
        <v>6601</v>
      </c>
      <c r="H1617">
        <v>88.2</v>
      </c>
      <c r="I1617">
        <v>0.6</v>
      </c>
      <c r="J1617">
        <v>3.6</v>
      </c>
      <c r="K1617">
        <v>0.6</v>
      </c>
      <c r="L1617">
        <v>2.2999999999999998</v>
      </c>
      <c r="M1617">
        <v>4.7</v>
      </c>
      <c r="N1617">
        <f t="shared" si="102"/>
        <v>7820.3</v>
      </c>
      <c r="O1617">
        <f t="shared" si="100"/>
        <v>2179.6999999999998</v>
      </c>
      <c r="P1617">
        <f t="shared" si="101"/>
        <v>2.6156400000000009</v>
      </c>
      <c r="Q1617" s="4">
        <v>30111</v>
      </c>
      <c r="R1617" s="5">
        <v>45.936987000000002</v>
      </c>
      <c r="S1617" s="5">
        <v>-108.276656</v>
      </c>
      <c r="T1617">
        <v>3</v>
      </c>
      <c r="U1617">
        <v>0.11861872080998322</v>
      </c>
      <c r="V1617">
        <v>148191</v>
      </c>
      <c r="W1617">
        <v>151965</v>
      </c>
      <c r="X1617">
        <v>153692</v>
      </c>
      <c r="Y1617">
        <v>156324</v>
      </c>
      <c r="Z1617">
        <v>81191</v>
      </c>
      <c r="AA1617">
        <v>30095</v>
      </c>
      <c r="AB1617">
        <v>66029.427000000011</v>
      </c>
      <c r="AC1617">
        <v>52802</v>
      </c>
      <c r="AD1617">
        <v>3</v>
      </c>
      <c r="AE1617">
        <v>1.9519558597714912E-5</v>
      </c>
      <c r="AF1617">
        <v>64</v>
      </c>
      <c r="AG1617">
        <v>1330</v>
      </c>
      <c r="AH1617">
        <v>4.8120300751879702E-2</v>
      </c>
      <c r="AI1617" s="3">
        <v>1668346</v>
      </c>
      <c r="AJ1617" s="3">
        <v>1685177.9547734852</v>
      </c>
      <c r="AK1617">
        <v>57</v>
      </c>
      <c r="AL1617">
        <v>1695430.4000000001</v>
      </c>
      <c r="AM1617">
        <v>109409</v>
      </c>
      <c r="AN1617">
        <v>126584</v>
      </c>
      <c r="AO1617">
        <v>235993</v>
      </c>
      <c r="AP1617">
        <v>19</v>
      </c>
      <c r="AQ1617">
        <v>8</v>
      </c>
      <c r="AR1617">
        <v>27</v>
      </c>
      <c r="AS1617">
        <v>0.17767249037607344</v>
      </c>
      <c r="AT1617">
        <v>25</v>
      </c>
      <c r="AU1617">
        <v>137</v>
      </c>
      <c r="AV1617">
        <f t="shared" si="103"/>
        <v>162</v>
      </c>
      <c r="AW1617">
        <v>161435</v>
      </c>
      <c r="AX1617">
        <v>0.92999999999999994</v>
      </c>
      <c r="AY1617">
        <v>449812406.54259199</v>
      </c>
      <c r="AZ1617">
        <v>449812.40654259198</v>
      </c>
      <c r="BA1617">
        <v>3477.9625525852198</v>
      </c>
      <c r="BB1617">
        <v>2.8752465987786024</v>
      </c>
      <c r="BC1617">
        <v>46087</v>
      </c>
      <c r="BD1617">
        <v>11336</v>
      </c>
      <c r="BE1617">
        <v>34751</v>
      </c>
      <c r="BF1617">
        <v>0.23450142046413075</v>
      </c>
      <c r="BG1617">
        <v>4521239</v>
      </c>
      <c r="BH1617">
        <v>29.417529864924653</v>
      </c>
      <c r="BI1617">
        <v>14515</v>
      </c>
      <c r="BJ1617">
        <v>100</v>
      </c>
      <c r="BK1617">
        <v>22</v>
      </c>
      <c r="BL1617">
        <v>10</v>
      </c>
      <c r="BM1617">
        <v>0</v>
      </c>
      <c r="BN1617">
        <v>2</v>
      </c>
      <c r="BO1617">
        <v>14</v>
      </c>
      <c r="BP1617">
        <v>4</v>
      </c>
      <c r="BQ1617">
        <v>26</v>
      </c>
      <c r="BR1617">
        <v>10</v>
      </c>
      <c r="BS1617">
        <v>2</v>
      </c>
      <c r="BT1617">
        <v>144797</v>
      </c>
      <c r="BU1617">
        <v>0.79</v>
      </c>
      <c r="BV1617">
        <v>0.65259210000000001</v>
      </c>
      <c r="BW1617">
        <v>995</v>
      </c>
      <c r="BX1617">
        <v>1.312182</v>
      </c>
      <c r="BY1617">
        <v>0.21550459999999999</v>
      </c>
      <c r="BZ1617">
        <v>107</v>
      </c>
      <c r="CA1617">
        <v>23</v>
      </c>
      <c r="CB1617">
        <v>7</v>
      </c>
      <c r="CC1617">
        <v>1</v>
      </c>
      <c r="CD1617">
        <v>2</v>
      </c>
      <c r="CE1617">
        <v>14</v>
      </c>
      <c r="CF1617">
        <v>4</v>
      </c>
      <c r="CG1617">
        <v>29</v>
      </c>
      <c r="CH1617">
        <v>9</v>
      </c>
      <c r="CI1617">
        <v>2</v>
      </c>
      <c r="CJ1617">
        <v>155588</v>
      </c>
      <c r="CK1617">
        <v>1.2725917165848266</v>
      </c>
      <c r="CL1617">
        <v>0.71982131835253005</v>
      </c>
      <c r="CM1617">
        <v>917</v>
      </c>
      <c r="CN1617">
        <v>0.11023126827778042</v>
      </c>
      <c r="CO1617">
        <v>23972</v>
      </c>
      <c r="CP1617">
        <v>0.25795654200000001</v>
      </c>
      <c r="CQ1617">
        <v>0.37990342399999999</v>
      </c>
      <c r="CR1617">
        <v>139028</v>
      </c>
      <c r="CS1617">
        <v>0.88099999999999989</v>
      </c>
      <c r="CT1617">
        <v>122109</v>
      </c>
      <c r="CU1617">
        <v>0.82012806624000012</v>
      </c>
      <c r="CV1617">
        <v>430</v>
      </c>
      <c r="CW1617">
        <v>132</v>
      </c>
      <c r="CX1617">
        <v>136</v>
      </c>
      <c r="CY1617">
        <v>753</v>
      </c>
      <c r="CZ1617">
        <v>2158</v>
      </c>
      <c r="DA1617" s="2">
        <v>108128</v>
      </c>
      <c r="DB1617" s="2">
        <v>17670</v>
      </c>
      <c r="DC1617" s="2">
        <v>236.76</v>
      </c>
      <c r="DD1617" s="2">
        <v>14293</v>
      </c>
      <c r="DE1617">
        <v>784</v>
      </c>
      <c r="DF1617">
        <v>111</v>
      </c>
      <c r="DG1617">
        <v>70.06</v>
      </c>
      <c r="DH1617">
        <v>1.95</v>
      </c>
      <c r="DI1617" s="2">
        <v>12.97</v>
      </c>
      <c r="DJ1617">
        <v>1.08</v>
      </c>
      <c r="DK1617">
        <v>0.89418262159048545</v>
      </c>
      <c r="DL1617">
        <v>7.5187969924812035E-4</v>
      </c>
      <c r="DN1617">
        <v>46.4</v>
      </c>
      <c r="DO1617">
        <v>2.7000000000000003E-2</v>
      </c>
      <c r="DP1617">
        <v>33380.950000000004</v>
      </c>
      <c r="DQ1617" s="2">
        <v>0</v>
      </c>
      <c r="DR1617" s="2">
        <v>28483.639847479997</v>
      </c>
      <c r="DS1617">
        <v>1.6821375686344599E-2</v>
      </c>
      <c r="DT1617">
        <v>6.4796736198135898</v>
      </c>
      <c r="DU1617">
        <v>10985835.637110004</v>
      </c>
      <c r="DV1617">
        <v>0</v>
      </c>
    </row>
    <row r="1618" spans="1:126" x14ac:dyDescent="0.15">
      <c r="A1618" t="s">
        <v>2760</v>
      </c>
      <c r="B1618" t="s">
        <v>517</v>
      </c>
      <c r="C1618">
        <v>31</v>
      </c>
      <c r="D1618">
        <v>1</v>
      </c>
      <c r="E1618" t="s">
        <v>2761</v>
      </c>
      <c r="F1618">
        <v>31001</v>
      </c>
      <c r="G1618" t="s">
        <v>6602</v>
      </c>
      <c r="H1618">
        <v>88.5</v>
      </c>
      <c r="I1618">
        <v>0.7</v>
      </c>
      <c r="J1618">
        <v>0.3</v>
      </c>
      <c r="K1618">
        <v>1.4</v>
      </c>
      <c r="L1618">
        <v>1</v>
      </c>
      <c r="M1618">
        <v>8.1</v>
      </c>
      <c r="N1618">
        <f t="shared" si="102"/>
        <v>7901.4</v>
      </c>
      <c r="O1618">
        <f t="shared" si="100"/>
        <v>2098.6000000000004</v>
      </c>
      <c r="P1618">
        <f t="shared" si="101"/>
        <v>2.5183200000000014</v>
      </c>
      <c r="Q1618" s="4">
        <v>31001</v>
      </c>
      <c r="R1618" s="5">
        <v>40.520631999999999</v>
      </c>
      <c r="S1618" s="5">
        <v>-98.500044000000003</v>
      </c>
      <c r="T1618">
        <v>4</v>
      </c>
      <c r="U1618">
        <v>9.7368403247998211E-2</v>
      </c>
      <c r="V1618">
        <v>31299</v>
      </c>
      <c r="W1618">
        <v>31396</v>
      </c>
      <c r="X1618">
        <v>31442</v>
      </c>
      <c r="Y1618">
        <v>31549</v>
      </c>
      <c r="Z1618">
        <v>15193</v>
      </c>
      <c r="AA1618">
        <v>30097</v>
      </c>
      <c r="AB1618">
        <v>12738.931</v>
      </c>
      <c r="AC1618">
        <v>50635</v>
      </c>
      <c r="AD1618">
        <v>2</v>
      </c>
      <c r="AE1618">
        <v>6.3609185166338026E-5</v>
      </c>
      <c r="AF1618">
        <v>15</v>
      </c>
      <c r="AG1618">
        <v>567</v>
      </c>
      <c r="AH1618">
        <v>2.6455026455026454E-2</v>
      </c>
      <c r="AI1618" s="3">
        <v>340538</v>
      </c>
      <c r="AJ1618" s="3">
        <v>360493.84623734502</v>
      </c>
      <c r="AK1618">
        <v>300</v>
      </c>
      <c r="AL1618">
        <v>361081.60000000003</v>
      </c>
      <c r="AM1618">
        <v>2169491</v>
      </c>
      <c r="AN1618">
        <v>203571</v>
      </c>
      <c r="AO1618">
        <v>2373062</v>
      </c>
      <c r="AP1618">
        <v>7</v>
      </c>
      <c r="AQ1618">
        <v>0</v>
      </c>
      <c r="AR1618">
        <v>7</v>
      </c>
      <c r="AS1618">
        <v>0.22295833864186521</v>
      </c>
      <c r="AT1618">
        <v>5</v>
      </c>
      <c r="AU1618">
        <v>53</v>
      </c>
      <c r="AV1618">
        <f t="shared" si="103"/>
        <v>58</v>
      </c>
      <c r="AW1618">
        <v>28296</v>
      </c>
      <c r="AX1618">
        <v>0.96</v>
      </c>
      <c r="AY1618">
        <v>775395439.92740595</v>
      </c>
      <c r="AZ1618">
        <v>775395.43992740591</v>
      </c>
      <c r="BA1618">
        <v>24823.551338690901</v>
      </c>
      <c r="BB1618">
        <v>0.4028432460593836</v>
      </c>
      <c r="BC1618">
        <v>4905</v>
      </c>
      <c r="BD1618">
        <v>4570</v>
      </c>
      <c r="BE1618">
        <v>335</v>
      </c>
      <c r="BF1618">
        <v>1.0703217355187067E-2</v>
      </c>
      <c r="BG1618">
        <v>1052289</v>
      </c>
      <c r="BH1618">
        <v>33.467622924750337</v>
      </c>
      <c r="BI1618">
        <v>4270</v>
      </c>
      <c r="BJ1618">
        <v>28</v>
      </c>
      <c r="BK1618">
        <v>13</v>
      </c>
      <c r="BL1618">
        <v>2</v>
      </c>
      <c r="BM1618">
        <v>0</v>
      </c>
      <c r="BN1618">
        <v>1</v>
      </c>
      <c r="BO1618">
        <v>3</v>
      </c>
      <c r="BP1618">
        <v>1</v>
      </c>
      <c r="BQ1618">
        <v>5</v>
      </c>
      <c r="BR1618">
        <v>1</v>
      </c>
      <c r="BS1618">
        <v>0</v>
      </c>
      <c r="BT1618">
        <v>33324</v>
      </c>
      <c r="BU1618">
        <v>0.84</v>
      </c>
      <c r="BV1618">
        <v>0.51850689999999999</v>
      </c>
      <c r="BW1618">
        <v>257</v>
      </c>
      <c r="BX1618">
        <v>1.6204540000000001</v>
      </c>
      <c r="BY1618">
        <v>-0.13664399999999999</v>
      </c>
      <c r="BZ1618">
        <v>30</v>
      </c>
      <c r="CA1618">
        <v>6</v>
      </c>
      <c r="CB1618">
        <v>2</v>
      </c>
      <c r="CC1618">
        <v>0</v>
      </c>
      <c r="CD1618">
        <v>0</v>
      </c>
      <c r="CE1618">
        <v>2</v>
      </c>
      <c r="CF1618">
        <v>1</v>
      </c>
      <c r="CG1618">
        <v>6</v>
      </c>
      <c r="CH1618">
        <v>2</v>
      </c>
      <c r="CI1618">
        <v>0</v>
      </c>
      <c r="CJ1618">
        <v>31419</v>
      </c>
      <c r="CK1618">
        <v>1.5595658677870077</v>
      </c>
      <c r="CL1618">
        <v>0.67913807890222988</v>
      </c>
      <c r="CM1618">
        <v>249</v>
      </c>
      <c r="CN1618">
        <v>0.534197684730782</v>
      </c>
      <c r="CO1618">
        <v>3801.9999999999995</v>
      </c>
      <c r="CP1618">
        <v>-8.3434312199999999E-2</v>
      </c>
      <c r="CQ1618">
        <v>3.0277116999999999E-2</v>
      </c>
      <c r="CR1618">
        <v>27887</v>
      </c>
      <c r="CS1618">
        <v>0.88200000000000001</v>
      </c>
      <c r="CT1618">
        <v>26855</v>
      </c>
      <c r="CU1618">
        <v>0.87504210171999997</v>
      </c>
      <c r="CV1618">
        <v>99</v>
      </c>
      <c r="CW1618">
        <v>25</v>
      </c>
      <c r="CX1618">
        <v>27</v>
      </c>
      <c r="CY1618">
        <v>651</v>
      </c>
      <c r="CZ1618">
        <v>842</v>
      </c>
      <c r="DA1618" s="2">
        <v>21062</v>
      </c>
      <c r="DB1618" s="2">
        <v>2910</v>
      </c>
      <c r="DC1618" s="2">
        <v>161.34</v>
      </c>
      <c r="DD1618" s="2">
        <v>1604</v>
      </c>
      <c r="DE1618">
        <v>230</v>
      </c>
      <c r="DF1618">
        <v>7</v>
      </c>
      <c r="DG1618">
        <v>66.430000000000007</v>
      </c>
      <c r="DH1618">
        <v>6.33</v>
      </c>
      <c r="DI1618" s="2">
        <v>22.14</v>
      </c>
      <c r="DJ1618">
        <v>-2.36</v>
      </c>
      <c r="DK1618">
        <v>0.8644908938209539</v>
      </c>
      <c r="DL1618">
        <v>8.8183421516754845E-3</v>
      </c>
      <c r="DM1618">
        <v>0</v>
      </c>
      <c r="DN1618">
        <v>270.5</v>
      </c>
      <c r="DO1618">
        <v>0.74900000000000011</v>
      </c>
      <c r="DP1618">
        <v>843.66000000000008</v>
      </c>
      <c r="DQ1618" s="2">
        <v>0</v>
      </c>
      <c r="DR1618" s="2">
        <v>710.86612026</v>
      </c>
      <c r="DS1618">
        <v>1.9687100239162004E-3</v>
      </c>
      <c r="DT1618">
        <v>2.7222219014407201</v>
      </c>
      <c r="DU1618">
        <v>982944.23972725763</v>
      </c>
      <c r="DV1618">
        <v>0</v>
      </c>
    </row>
    <row r="1619" spans="1:126" x14ac:dyDescent="0.15">
      <c r="A1619" t="s">
        <v>2760</v>
      </c>
      <c r="B1619" t="s">
        <v>2762</v>
      </c>
      <c r="C1619">
        <v>31</v>
      </c>
      <c r="D1619">
        <v>3</v>
      </c>
      <c r="E1619" t="s">
        <v>2763</v>
      </c>
      <c r="F1619">
        <v>31003</v>
      </c>
      <c r="G1619" t="s">
        <v>6603</v>
      </c>
      <c r="H1619">
        <v>96</v>
      </c>
      <c r="I1619">
        <v>0.3</v>
      </c>
      <c r="J1619">
        <v>0.1</v>
      </c>
      <c r="K1619">
        <v>0.3</v>
      </c>
      <c r="L1619">
        <v>0.6</v>
      </c>
      <c r="M1619">
        <v>2.7</v>
      </c>
      <c r="N1619">
        <f t="shared" si="102"/>
        <v>9223.840000000002</v>
      </c>
      <c r="O1619">
        <f t="shared" si="100"/>
        <v>776.15999999999804</v>
      </c>
      <c r="P1619">
        <f t="shared" si="101"/>
        <v>0.931391999999998</v>
      </c>
      <c r="Q1619" s="4">
        <v>31003</v>
      </c>
      <c r="R1619" s="5">
        <v>42.183225</v>
      </c>
      <c r="S1619" s="5">
        <v>-98.058036999999999</v>
      </c>
      <c r="T1619">
        <v>9</v>
      </c>
      <c r="U1619">
        <v>0.30679959024384551</v>
      </c>
      <c r="V1619">
        <v>6655</v>
      </c>
      <c r="W1619">
        <v>6531</v>
      </c>
      <c r="X1619">
        <v>6486</v>
      </c>
      <c r="Y1619">
        <v>6419</v>
      </c>
      <c r="Z1619">
        <v>3158</v>
      </c>
      <c r="AA1619">
        <v>30099</v>
      </c>
      <c r="AB1619">
        <v>2612.828</v>
      </c>
      <c r="AC1619">
        <v>45609</v>
      </c>
      <c r="AD1619">
        <v>3</v>
      </c>
      <c r="AE1619">
        <v>4.6253469010175765E-4</v>
      </c>
      <c r="AF1619">
        <v>8</v>
      </c>
      <c r="AG1619">
        <v>767</v>
      </c>
      <c r="AH1619">
        <v>1.0430247718383311E-2</v>
      </c>
      <c r="AI1619" s="3">
        <v>475017</v>
      </c>
      <c r="AJ1619" s="3">
        <v>548618.52061715501</v>
      </c>
      <c r="AK1619">
        <v>320</v>
      </c>
      <c r="AL1619">
        <v>549433.59999999998</v>
      </c>
      <c r="AM1619">
        <v>2853441</v>
      </c>
      <c r="AN1619">
        <v>217292</v>
      </c>
      <c r="AO1619">
        <v>3070733</v>
      </c>
      <c r="AP1619">
        <v>3</v>
      </c>
      <c r="AQ1619">
        <v>0</v>
      </c>
      <c r="AR1619">
        <v>3</v>
      </c>
      <c r="AS1619">
        <v>0.45934772622875519</v>
      </c>
      <c r="AT1619">
        <v>3</v>
      </c>
      <c r="AU1619">
        <v>6</v>
      </c>
      <c r="AV1619">
        <f t="shared" si="103"/>
        <v>9</v>
      </c>
      <c r="AW1619">
        <v>824</v>
      </c>
      <c r="AX1619">
        <v>0.17000000000000004</v>
      </c>
      <c r="AY1619">
        <v>936221398.22180402</v>
      </c>
      <c r="AZ1619">
        <v>936221.39822180406</v>
      </c>
      <c r="BA1619">
        <v>124089.80060712001</v>
      </c>
      <c r="BB1619">
        <v>8.0586800454784696E-2</v>
      </c>
      <c r="BC1619">
        <v>2397</v>
      </c>
      <c r="BD1619">
        <v>117</v>
      </c>
      <c r="BE1619">
        <v>2280</v>
      </c>
      <c r="BF1619">
        <v>0.34259954921111946</v>
      </c>
      <c r="BG1619">
        <v>218462</v>
      </c>
      <c r="BH1619">
        <v>33.682084489670061</v>
      </c>
      <c r="BI1619">
        <v>1363</v>
      </c>
      <c r="BJ1619">
        <v>11</v>
      </c>
      <c r="BK1619">
        <v>2</v>
      </c>
      <c r="BL1619">
        <v>1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3</v>
      </c>
      <c r="BS1619">
        <v>0</v>
      </c>
      <c r="BT1619">
        <v>6652</v>
      </c>
      <c r="BU1619">
        <v>0.71</v>
      </c>
      <c r="BV1619">
        <v>0.60321970000000003</v>
      </c>
      <c r="BW1619">
        <v>81</v>
      </c>
      <c r="BX1619">
        <v>2.7059530000000001</v>
      </c>
      <c r="BY1619">
        <v>1.906747</v>
      </c>
      <c r="BZ1619">
        <v>14</v>
      </c>
      <c r="CA1619">
        <v>3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3</v>
      </c>
      <c r="CI1619">
        <v>0</v>
      </c>
      <c r="CJ1619">
        <v>6403</v>
      </c>
      <c r="CK1619">
        <v>3.279712634702483</v>
      </c>
      <c r="CL1619">
        <v>0.69670187540418194</v>
      </c>
      <c r="CM1619">
        <v>60</v>
      </c>
      <c r="CN1619">
        <v>2.4462862229338191</v>
      </c>
      <c r="CO1619">
        <v>627</v>
      </c>
      <c r="CP1619">
        <v>0.53146383900000005</v>
      </c>
      <c r="CQ1619">
        <v>5.1174667E-2</v>
      </c>
      <c r="CR1619">
        <v>5634</v>
      </c>
      <c r="CS1619">
        <v>0.88</v>
      </c>
      <c r="CT1619">
        <v>5623</v>
      </c>
      <c r="CU1619">
        <v>0.86143187067000004</v>
      </c>
      <c r="CV1619">
        <v>3</v>
      </c>
      <c r="CW1619">
        <v>2</v>
      </c>
      <c r="CX1619">
        <v>3</v>
      </c>
      <c r="CY1619">
        <v>991</v>
      </c>
      <c r="CZ1619">
        <v>1174</v>
      </c>
      <c r="DA1619" s="2">
        <v>4344</v>
      </c>
      <c r="DB1619" s="2">
        <v>460</v>
      </c>
      <c r="DC1619" s="2">
        <v>201.36</v>
      </c>
      <c r="DD1619" s="2">
        <v>117</v>
      </c>
      <c r="DE1619">
        <v>269</v>
      </c>
      <c r="DF1619">
        <v>17</v>
      </c>
      <c r="DG1619">
        <v>30.98</v>
      </c>
      <c r="DH1619">
        <v>108.43</v>
      </c>
      <c r="DI1619" s="2">
        <v>92.94</v>
      </c>
      <c r="DJ1619">
        <v>-2.4900000000000002</v>
      </c>
      <c r="DK1619">
        <v>0.88481464873888727</v>
      </c>
      <c r="DL1619">
        <v>1.3037809647979139E-3</v>
      </c>
      <c r="DM1619">
        <v>0</v>
      </c>
      <c r="DN1619">
        <v>145.1</v>
      </c>
      <c r="DO1619">
        <v>0.25900000000000001</v>
      </c>
      <c r="DP1619">
        <v>11791.58</v>
      </c>
      <c r="DQ1619" s="2">
        <v>0</v>
      </c>
      <c r="DR1619" s="2">
        <v>133.29887873000001</v>
      </c>
      <c r="DS1619">
        <v>2.4261132806184405E-4</v>
      </c>
      <c r="DT1619">
        <v>3.15394061250867</v>
      </c>
      <c r="DU1619">
        <v>1732880.9449168434</v>
      </c>
      <c r="DV1619">
        <v>0</v>
      </c>
    </row>
    <row r="1620" spans="1:126" x14ac:dyDescent="0.15">
      <c r="A1620" t="s">
        <v>2760</v>
      </c>
      <c r="B1620" t="s">
        <v>2764</v>
      </c>
      <c r="C1620">
        <v>31</v>
      </c>
      <c r="D1620">
        <v>5</v>
      </c>
      <c r="E1620" t="s">
        <v>2765</v>
      </c>
      <c r="F1620">
        <v>31005</v>
      </c>
      <c r="G1620" t="s">
        <v>6604</v>
      </c>
      <c r="H1620">
        <v>94.6</v>
      </c>
      <c r="I1620">
        <v>0</v>
      </c>
      <c r="J1620">
        <v>0.4</v>
      </c>
      <c r="K1620">
        <v>0.2</v>
      </c>
      <c r="L1620">
        <v>0.7</v>
      </c>
      <c r="M1620">
        <v>4.0999999999999996</v>
      </c>
      <c r="N1620">
        <f t="shared" si="102"/>
        <v>8966.659999999998</v>
      </c>
      <c r="O1620">
        <f t="shared" si="100"/>
        <v>1033.340000000002</v>
      </c>
      <c r="P1620">
        <f t="shared" si="101"/>
        <v>1.2400080000000029</v>
      </c>
      <c r="Q1620" s="4">
        <v>31005</v>
      </c>
      <c r="R1620" s="5">
        <v>41.571944000000002</v>
      </c>
      <c r="S1620" s="5">
        <v>-101.695898</v>
      </c>
      <c r="T1620">
        <v>9</v>
      </c>
      <c r="U1620">
        <v>0.39802673107657144</v>
      </c>
      <c r="V1620">
        <v>490</v>
      </c>
      <c r="W1620">
        <v>476</v>
      </c>
      <c r="X1620">
        <v>448</v>
      </c>
      <c r="Y1620">
        <v>452</v>
      </c>
      <c r="Z1620">
        <v>210</v>
      </c>
      <c r="AA1620">
        <v>30101</v>
      </c>
      <c r="AB1620">
        <v>166.99599999999998</v>
      </c>
      <c r="AC1620">
        <v>39375</v>
      </c>
      <c r="AD1620">
        <v>0</v>
      </c>
      <c r="AE1620">
        <v>0</v>
      </c>
      <c r="AF1620">
        <v>1</v>
      </c>
      <c r="AG1620">
        <v>85</v>
      </c>
      <c r="AH1620">
        <v>1.1764705882352941E-2</v>
      </c>
      <c r="AI1620" s="3">
        <v>452774</v>
      </c>
      <c r="AJ1620" s="3">
        <v>457826.34109754505</v>
      </c>
      <c r="AK1620">
        <v>1440</v>
      </c>
      <c r="AL1620">
        <v>459750.40000000002</v>
      </c>
      <c r="AM1620">
        <v>1957995</v>
      </c>
      <c r="AN1620">
        <v>14825</v>
      </c>
      <c r="AO1620">
        <v>1972820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f t="shared" si="103"/>
        <v>0</v>
      </c>
      <c r="AW1620">
        <v>0</v>
      </c>
      <c r="AX1620">
        <v>0</v>
      </c>
      <c r="AY1620">
        <v>22694873.095984399</v>
      </c>
      <c r="AZ1620">
        <v>22694.8730959844</v>
      </c>
      <c r="BA1620">
        <v>51362.100410433697</v>
      </c>
      <c r="BB1620">
        <v>0.19469608758384421</v>
      </c>
      <c r="BC1620">
        <v>259</v>
      </c>
      <c r="BD1620">
        <v>0</v>
      </c>
      <c r="BE1620">
        <v>259</v>
      </c>
      <c r="BF1620">
        <v>0.52857142857142858</v>
      </c>
      <c r="BG1620">
        <v>5052</v>
      </c>
      <c r="BH1620">
        <v>11.276785714285714</v>
      </c>
      <c r="BI1620">
        <v>74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339</v>
      </c>
      <c r="BU1620">
        <v>0.65</v>
      </c>
      <c r="BV1620">
        <v>1.035433</v>
      </c>
      <c r="BW1620">
        <v>6</v>
      </c>
      <c r="BX1620">
        <v>0</v>
      </c>
      <c r="BY1620">
        <v>2.815979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454</v>
      </c>
      <c r="CK1620">
        <v>0</v>
      </c>
      <c r="CL1620">
        <v>0.77976190476190477</v>
      </c>
      <c r="CM1620">
        <v>6</v>
      </c>
      <c r="CN1620">
        <v>0.52995802056625196</v>
      </c>
      <c r="CO1620">
        <v>72</v>
      </c>
      <c r="CP1620">
        <v>0</v>
      </c>
      <c r="CQ1620">
        <v>0</v>
      </c>
      <c r="CR1620">
        <v>386</v>
      </c>
      <c r="CS1620">
        <v>0.85199999999999998</v>
      </c>
      <c r="CT1620">
        <v>389</v>
      </c>
      <c r="CU1620">
        <v>0.75757575758000006</v>
      </c>
      <c r="CV1620">
        <v>0</v>
      </c>
      <c r="CW1620">
        <v>0</v>
      </c>
      <c r="CX1620">
        <v>0</v>
      </c>
      <c r="CY1620">
        <v>139</v>
      </c>
      <c r="CZ1620">
        <v>137</v>
      </c>
      <c r="DA1620" s="2">
        <v>291</v>
      </c>
      <c r="DB1620" s="2">
        <v>25</v>
      </c>
      <c r="DC1620" s="2">
        <v>0</v>
      </c>
      <c r="DD1620" s="2">
        <v>5</v>
      </c>
      <c r="DE1620">
        <v>41</v>
      </c>
      <c r="DF1620">
        <v>0</v>
      </c>
      <c r="DH1620">
        <v>218.34</v>
      </c>
      <c r="DJ1620">
        <v>-0.25</v>
      </c>
      <c r="DK1620">
        <v>0.82233078754522126</v>
      </c>
      <c r="DL1620">
        <v>0</v>
      </c>
      <c r="DM1620">
        <v>0</v>
      </c>
      <c r="DN1620">
        <v>0</v>
      </c>
      <c r="DO1620">
        <v>0</v>
      </c>
      <c r="DP1620">
        <v>11.12</v>
      </c>
      <c r="DQ1620" s="2">
        <v>0</v>
      </c>
      <c r="DR1620" s="2">
        <v>0</v>
      </c>
      <c r="DS1620">
        <v>0</v>
      </c>
      <c r="DV1620">
        <v>0</v>
      </c>
    </row>
    <row r="1621" spans="1:126" x14ac:dyDescent="0.15">
      <c r="A1621" t="s">
        <v>2760</v>
      </c>
      <c r="B1621" t="s">
        <v>2766</v>
      </c>
      <c r="C1621">
        <v>31</v>
      </c>
      <c r="D1621">
        <v>7</v>
      </c>
      <c r="E1621" t="s">
        <v>2767</v>
      </c>
      <c r="F1621">
        <v>31007</v>
      </c>
      <c r="G1621" t="s">
        <v>6605</v>
      </c>
      <c r="H1621">
        <v>95.1</v>
      </c>
      <c r="I1621">
        <v>0</v>
      </c>
      <c r="J1621">
        <v>0.4</v>
      </c>
      <c r="K1621">
        <v>0</v>
      </c>
      <c r="L1621">
        <v>0.7</v>
      </c>
      <c r="M1621">
        <v>3.8</v>
      </c>
      <c r="N1621">
        <f t="shared" si="102"/>
        <v>9059.0999999999985</v>
      </c>
      <c r="O1621">
        <f t="shared" si="100"/>
        <v>940.90000000000146</v>
      </c>
      <c r="P1621">
        <f t="shared" si="101"/>
        <v>1.1290800000000021</v>
      </c>
      <c r="Q1621" s="4">
        <v>31007</v>
      </c>
      <c r="R1621" s="5">
        <v>41.539749999999998</v>
      </c>
      <c r="S1621" s="5">
        <v>-103.726263</v>
      </c>
      <c r="T1621">
        <v>9</v>
      </c>
      <c r="U1621">
        <v>0.48934033381378289</v>
      </c>
      <c r="V1621">
        <v>778</v>
      </c>
      <c r="W1621">
        <v>788</v>
      </c>
      <c r="X1621">
        <v>820</v>
      </c>
      <c r="Y1621">
        <v>715</v>
      </c>
      <c r="Z1621">
        <v>486</v>
      </c>
      <c r="AA1621">
        <v>30103</v>
      </c>
      <c r="AB1621">
        <v>401.98499999999996</v>
      </c>
      <c r="AC1621">
        <v>48897</v>
      </c>
      <c r="AD1621">
        <v>1</v>
      </c>
      <c r="AE1621">
        <v>1.2195121951219512E-3</v>
      </c>
      <c r="AF1621">
        <v>9</v>
      </c>
      <c r="AG1621">
        <v>193</v>
      </c>
      <c r="AH1621">
        <v>4.6632124352331605E-2</v>
      </c>
      <c r="AI1621" s="3">
        <v>422276</v>
      </c>
      <c r="AJ1621" s="3">
        <v>477574.13402317505</v>
      </c>
      <c r="AK1621">
        <v>1080</v>
      </c>
      <c r="AL1621">
        <v>477715.19999999995</v>
      </c>
      <c r="AM1621">
        <v>1092302</v>
      </c>
      <c r="AN1621">
        <v>34466</v>
      </c>
      <c r="AO1621">
        <v>1126768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f t="shared" si="103"/>
        <v>0</v>
      </c>
      <c r="AW1621">
        <v>0</v>
      </c>
      <c r="AX1621">
        <v>0</v>
      </c>
      <c r="AY1621">
        <v>32101989.394954</v>
      </c>
      <c r="AZ1621">
        <v>32101.989394953998</v>
      </c>
      <c r="BA1621">
        <v>38883.699273639497</v>
      </c>
      <c r="BB1621">
        <v>0.25717717672966678</v>
      </c>
      <c r="BC1621">
        <v>705</v>
      </c>
      <c r="BD1621">
        <v>0</v>
      </c>
      <c r="BE1621">
        <v>705</v>
      </c>
      <c r="BF1621">
        <v>0.90616966580976865</v>
      </c>
      <c r="BG1621">
        <v>53601</v>
      </c>
      <c r="BH1621">
        <v>65.3670731707317</v>
      </c>
      <c r="BI1621">
        <v>101</v>
      </c>
      <c r="BJ1621">
        <v>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647</v>
      </c>
      <c r="BU1621">
        <v>0.61</v>
      </c>
      <c r="BV1621">
        <v>0.68533770000000005</v>
      </c>
      <c r="BW1621">
        <v>4</v>
      </c>
      <c r="BX1621">
        <v>1.5455950000000001</v>
      </c>
      <c r="BY1621">
        <v>0.59114049999999996</v>
      </c>
      <c r="BZ1621">
        <v>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748</v>
      </c>
      <c r="CK1621">
        <v>1.3368983957219251</v>
      </c>
      <c r="CL1621">
        <v>0.76111111111111107</v>
      </c>
      <c r="CM1621">
        <v>6</v>
      </c>
      <c r="CN1621">
        <v>0.76949904586219786</v>
      </c>
      <c r="CO1621">
        <v>98</v>
      </c>
      <c r="CP1621">
        <v>0</v>
      </c>
      <c r="CQ1621">
        <v>0</v>
      </c>
      <c r="CR1621">
        <v>678</v>
      </c>
      <c r="CS1621">
        <v>0.86299999999999999</v>
      </c>
      <c r="CT1621">
        <v>621</v>
      </c>
      <c r="CU1621">
        <v>0.79591836734999999</v>
      </c>
      <c r="CV1621">
        <v>0</v>
      </c>
      <c r="CW1621">
        <v>0</v>
      </c>
      <c r="CX1621">
        <v>0</v>
      </c>
      <c r="CY1621">
        <v>258</v>
      </c>
      <c r="CZ1621">
        <v>313</v>
      </c>
      <c r="DA1621" s="2">
        <v>487</v>
      </c>
      <c r="DB1621" s="2">
        <v>50</v>
      </c>
      <c r="DC1621" s="2">
        <v>131.75</v>
      </c>
      <c r="DD1621" s="2">
        <v>22</v>
      </c>
      <c r="DE1621">
        <v>108</v>
      </c>
      <c r="DF1621">
        <v>3</v>
      </c>
      <c r="DI1621" s="2">
        <v>131.75</v>
      </c>
      <c r="DJ1621">
        <v>-0.75</v>
      </c>
      <c r="DK1621">
        <v>0.84905843571503004</v>
      </c>
      <c r="DL1621">
        <v>3.6269430051813469E-2</v>
      </c>
      <c r="DM1621">
        <v>0</v>
      </c>
      <c r="DN1621">
        <v>2.7</v>
      </c>
      <c r="DO1621">
        <v>6.0000000000000001E-3</v>
      </c>
      <c r="DP1621">
        <v>29651.72</v>
      </c>
      <c r="DQ1621" s="2">
        <v>0</v>
      </c>
      <c r="DR1621" s="2">
        <v>0</v>
      </c>
      <c r="DS1621">
        <v>0</v>
      </c>
      <c r="DT1621">
        <v>3.18939991493365</v>
      </c>
      <c r="DU1621">
        <v>1523624.8182425115</v>
      </c>
      <c r="DV1621">
        <v>1</v>
      </c>
    </row>
    <row r="1622" spans="1:126" x14ac:dyDescent="0.15">
      <c r="A1622" t="s">
        <v>2760</v>
      </c>
      <c r="B1622" t="s">
        <v>1048</v>
      </c>
      <c r="C1622">
        <v>31</v>
      </c>
      <c r="D1622">
        <v>9</v>
      </c>
      <c r="E1622" t="s">
        <v>2768</v>
      </c>
      <c r="F1622">
        <v>31009</v>
      </c>
      <c r="G1622" t="s">
        <v>6606</v>
      </c>
      <c r="H1622">
        <v>99.2</v>
      </c>
      <c r="I1622">
        <v>0.2</v>
      </c>
      <c r="J1622">
        <v>0</v>
      </c>
      <c r="K1622">
        <v>0</v>
      </c>
      <c r="L1622">
        <v>0.6</v>
      </c>
      <c r="M1622">
        <v>0</v>
      </c>
      <c r="N1622">
        <f t="shared" si="102"/>
        <v>9841.0400000000027</v>
      </c>
      <c r="O1622">
        <f t="shared" si="100"/>
        <v>158.95999999999731</v>
      </c>
      <c r="P1622">
        <f t="shared" si="101"/>
        <v>0.19075199999999684</v>
      </c>
      <c r="Q1622" s="4">
        <v>31009</v>
      </c>
      <c r="R1622" s="5">
        <v>41.925229999999999</v>
      </c>
      <c r="S1622" s="5">
        <v>-99.990770999999995</v>
      </c>
      <c r="T1622">
        <v>9</v>
      </c>
      <c r="U1622">
        <v>0.49102479225891693</v>
      </c>
      <c r="V1622">
        <v>584</v>
      </c>
      <c r="W1622">
        <v>594</v>
      </c>
      <c r="X1622">
        <v>551</v>
      </c>
      <c r="Y1622">
        <v>477</v>
      </c>
      <c r="Z1622">
        <v>285</v>
      </c>
      <c r="AA1622">
        <v>30105</v>
      </c>
      <c r="AB1622">
        <v>233.04500000000002</v>
      </c>
      <c r="AC1622">
        <v>48875</v>
      </c>
      <c r="AD1622">
        <v>0</v>
      </c>
      <c r="AE1622">
        <v>0</v>
      </c>
      <c r="AF1622">
        <v>5</v>
      </c>
      <c r="AG1622">
        <v>117</v>
      </c>
      <c r="AH1622">
        <v>4.2735042735042736E-2</v>
      </c>
      <c r="AI1622" s="3">
        <v>402530</v>
      </c>
      <c r="AJ1622" s="3">
        <v>454835.14520385</v>
      </c>
      <c r="AK1622">
        <v>2150</v>
      </c>
      <c r="AL1622">
        <v>457209.59999999998</v>
      </c>
      <c r="AM1622">
        <v>1473578</v>
      </c>
      <c r="AN1622">
        <v>11198</v>
      </c>
      <c r="AO1622">
        <v>1484776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f t="shared" si="103"/>
        <v>0</v>
      </c>
      <c r="AW1622">
        <v>0</v>
      </c>
      <c r="AX1622">
        <v>0</v>
      </c>
      <c r="AY1622">
        <v>60799638.607911699</v>
      </c>
      <c r="AZ1622">
        <v>60799.6386079117</v>
      </c>
      <c r="BA1622">
        <v>105039.958799061</v>
      </c>
      <c r="BB1622">
        <v>9.5201865217119597E-2</v>
      </c>
      <c r="BC1622">
        <v>550</v>
      </c>
      <c r="BD1622">
        <v>210</v>
      </c>
      <c r="BE1622">
        <v>340</v>
      </c>
      <c r="BF1622">
        <v>0.5821917808219178</v>
      </c>
      <c r="BG1622">
        <v>23624</v>
      </c>
      <c r="BH1622">
        <v>42.874773139745919</v>
      </c>
      <c r="BI1622">
        <v>89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458</v>
      </c>
      <c r="BU1622">
        <v>0.52</v>
      </c>
      <c r="BV1622">
        <v>0.92397660000000004</v>
      </c>
      <c r="BW1622">
        <v>10</v>
      </c>
      <c r="BX1622">
        <v>0</v>
      </c>
      <c r="BY1622">
        <v>2.9405130000000002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501</v>
      </c>
      <c r="CK1622">
        <v>0</v>
      </c>
      <c r="CL1622">
        <v>0.76903553299492389</v>
      </c>
      <c r="CM1622">
        <v>7</v>
      </c>
      <c r="CN1622">
        <v>0.66209422036077081</v>
      </c>
      <c r="CO1622">
        <v>45</v>
      </c>
      <c r="CP1622">
        <v>0</v>
      </c>
      <c r="CQ1622">
        <v>0</v>
      </c>
      <c r="CR1622">
        <v>387</v>
      </c>
      <c r="CS1622">
        <v>0.83599999999999997</v>
      </c>
      <c r="CT1622">
        <v>409</v>
      </c>
      <c r="CU1622">
        <v>0.77142857142999999</v>
      </c>
      <c r="CV1622">
        <v>0</v>
      </c>
      <c r="CW1622">
        <v>0</v>
      </c>
      <c r="CX1622">
        <v>0</v>
      </c>
      <c r="CY1622">
        <v>121</v>
      </c>
      <c r="CZ1622">
        <v>204</v>
      </c>
      <c r="DA1622" s="2">
        <v>374</v>
      </c>
      <c r="DB1622" s="2">
        <v>15</v>
      </c>
      <c r="DC1622" s="2">
        <v>0</v>
      </c>
      <c r="DD1622" s="2">
        <v>7</v>
      </c>
      <c r="DE1622">
        <v>71</v>
      </c>
      <c r="DF1622">
        <v>6</v>
      </c>
      <c r="DJ1622">
        <v>-0.81</v>
      </c>
      <c r="DK1622">
        <v>0.90562690979554317</v>
      </c>
      <c r="DL1622">
        <v>0</v>
      </c>
      <c r="DM1622">
        <v>0</v>
      </c>
      <c r="DN1622">
        <v>11.9</v>
      </c>
      <c r="DO1622">
        <v>2.6000000000000002E-2</v>
      </c>
      <c r="DP1622">
        <v>0</v>
      </c>
      <c r="DQ1622" s="2">
        <v>10514</v>
      </c>
      <c r="DR1622" s="2">
        <v>0</v>
      </c>
      <c r="DS1622">
        <v>0</v>
      </c>
      <c r="DV1622">
        <v>1</v>
      </c>
    </row>
    <row r="1623" spans="1:126" x14ac:dyDescent="0.15">
      <c r="A1623" t="s">
        <v>2760</v>
      </c>
      <c r="B1623" t="s">
        <v>277</v>
      </c>
      <c r="C1623">
        <v>31</v>
      </c>
      <c r="D1623">
        <v>11</v>
      </c>
      <c r="E1623" t="s">
        <v>2769</v>
      </c>
      <c r="F1623">
        <v>31011</v>
      </c>
      <c r="G1623" t="s">
        <v>6607</v>
      </c>
      <c r="H1623">
        <v>97.8</v>
      </c>
      <c r="I1623">
        <v>0.4</v>
      </c>
      <c r="J1623">
        <v>0.2</v>
      </c>
      <c r="K1623">
        <v>0.2</v>
      </c>
      <c r="L1623">
        <v>0.2</v>
      </c>
      <c r="M1623">
        <v>1.2</v>
      </c>
      <c r="N1623">
        <f t="shared" si="102"/>
        <v>9566.5600000000031</v>
      </c>
      <c r="O1623">
        <f t="shared" si="100"/>
        <v>433.43999999999687</v>
      </c>
      <c r="P1623">
        <f t="shared" si="101"/>
        <v>0.52012799999999648</v>
      </c>
      <c r="Q1623" s="4">
        <v>31011</v>
      </c>
      <c r="R1623" s="5">
        <v>41.703933999999997</v>
      </c>
      <c r="S1623" s="5">
        <v>-98.070475999999999</v>
      </c>
      <c r="T1623">
        <v>9</v>
      </c>
      <c r="U1623">
        <v>0.6583645954004419</v>
      </c>
      <c r="V1623">
        <v>5473</v>
      </c>
      <c r="W1623">
        <v>5404</v>
      </c>
      <c r="X1623">
        <v>5373</v>
      </c>
      <c r="Y1623">
        <v>5317</v>
      </c>
      <c r="Z1623">
        <v>2578</v>
      </c>
      <c r="AA1623">
        <v>30107</v>
      </c>
      <c r="AB1623">
        <v>2177.3029999999999</v>
      </c>
      <c r="AC1623">
        <v>50306</v>
      </c>
      <c r="AD1623">
        <v>0</v>
      </c>
      <c r="AE1623">
        <v>0</v>
      </c>
      <c r="AF1623">
        <v>7</v>
      </c>
      <c r="AG1623">
        <v>646</v>
      </c>
      <c r="AH1623">
        <v>1.0835913312693499E-2</v>
      </c>
      <c r="AI1623" s="3">
        <v>434370</v>
      </c>
      <c r="AJ1623" s="3">
        <v>439393.22930498503</v>
      </c>
      <c r="AK1623">
        <v>370</v>
      </c>
      <c r="AL1623">
        <v>439872</v>
      </c>
      <c r="AM1623">
        <v>920702</v>
      </c>
      <c r="AN1623">
        <v>187079</v>
      </c>
      <c r="AO1623">
        <v>1107781</v>
      </c>
      <c r="AP1623">
        <v>2</v>
      </c>
      <c r="AQ1623">
        <v>0</v>
      </c>
      <c r="AR1623">
        <v>2</v>
      </c>
      <c r="AS1623">
        <v>0.37009622501850481</v>
      </c>
      <c r="AT1623">
        <v>2</v>
      </c>
      <c r="AU1623">
        <v>8</v>
      </c>
      <c r="AV1623">
        <f t="shared" si="103"/>
        <v>10</v>
      </c>
      <c r="AW1623">
        <v>1850</v>
      </c>
      <c r="AX1623">
        <v>0.44999999999999996</v>
      </c>
      <c r="AY1623">
        <v>601973143.68440998</v>
      </c>
      <c r="AZ1623">
        <v>601973.14368441002</v>
      </c>
      <c r="BA1623">
        <v>96124.963378173794</v>
      </c>
      <c r="BB1623">
        <v>0.10403124899676797</v>
      </c>
      <c r="BC1623">
        <v>13628</v>
      </c>
      <c r="BD1623">
        <v>895</v>
      </c>
      <c r="BE1623">
        <v>12733</v>
      </c>
      <c r="BF1623">
        <v>2.326511967842134</v>
      </c>
      <c r="BG1623">
        <v>313742</v>
      </c>
      <c r="BH1623">
        <v>58.392332030522986</v>
      </c>
      <c r="BI1623">
        <v>1118</v>
      </c>
      <c r="BJ1623">
        <v>3</v>
      </c>
      <c r="BK1623">
        <v>3</v>
      </c>
      <c r="BL1623">
        <v>2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5427</v>
      </c>
      <c r="BU1623">
        <v>0.76</v>
      </c>
      <c r="BV1623">
        <v>0.66745109999999996</v>
      </c>
      <c r="BW1623">
        <v>59</v>
      </c>
      <c r="BX1623">
        <v>1.6583749999999999</v>
      </c>
      <c r="BY1623">
        <v>1.175127</v>
      </c>
      <c r="BZ1623">
        <v>4</v>
      </c>
      <c r="CA1623">
        <v>4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5351</v>
      </c>
      <c r="CK1623">
        <v>1.8688095683049899</v>
      </c>
      <c r="CL1623">
        <v>0.7165474974463738</v>
      </c>
      <c r="CM1623">
        <v>51</v>
      </c>
      <c r="CN1623">
        <v>1.2711926386649164</v>
      </c>
      <c r="CO1623">
        <v>492.99999999999994</v>
      </c>
      <c r="CP1623">
        <v>0.87494329400000004</v>
      </c>
      <c r="CQ1623">
        <v>0.52302727500000001</v>
      </c>
      <c r="CR1623">
        <v>4705</v>
      </c>
      <c r="CS1623">
        <v>0.8859999999999999</v>
      </c>
      <c r="CT1623">
        <v>4772</v>
      </c>
      <c r="CU1623">
        <v>0.88211519030000007</v>
      </c>
      <c r="CV1623">
        <v>1</v>
      </c>
      <c r="CW1623">
        <v>2</v>
      </c>
      <c r="CX1623">
        <v>8</v>
      </c>
      <c r="CY1623">
        <v>710</v>
      </c>
      <c r="CZ1623">
        <v>957</v>
      </c>
      <c r="DA1623" s="2">
        <v>4050</v>
      </c>
      <c r="DB1623" s="2">
        <v>345</v>
      </c>
      <c r="DC1623" s="2">
        <v>129.91999999999999</v>
      </c>
      <c r="DD1623" s="2">
        <v>38</v>
      </c>
      <c r="DE1623">
        <v>208</v>
      </c>
      <c r="DF1623">
        <v>13</v>
      </c>
      <c r="DG1623">
        <v>18.559999999999999</v>
      </c>
      <c r="DH1623">
        <v>92.8</v>
      </c>
      <c r="DI1623" s="2">
        <v>18.559999999999999</v>
      </c>
      <c r="DJ1623">
        <v>-1.21</v>
      </c>
      <c r="DK1623">
        <v>0.92358358081819647</v>
      </c>
      <c r="DL1623">
        <v>1.5479876160990713E-3</v>
      </c>
      <c r="DM1623">
        <v>0</v>
      </c>
      <c r="DN1623">
        <v>129.80000000000001</v>
      </c>
      <c r="DO1623">
        <v>0.29100000000000004</v>
      </c>
      <c r="DP1623">
        <v>8685.3900000000012</v>
      </c>
      <c r="DQ1623" s="2">
        <v>0</v>
      </c>
      <c r="DR1623" s="2">
        <v>875.70106971000007</v>
      </c>
      <c r="DS1623">
        <v>1.9908073035246618E-3</v>
      </c>
      <c r="DT1623">
        <v>2.9395128950859402</v>
      </c>
      <c r="DU1623">
        <v>1293009.4161872426</v>
      </c>
      <c r="DV1623">
        <v>0</v>
      </c>
    </row>
    <row r="1624" spans="1:126" x14ac:dyDescent="0.15">
      <c r="A1624" t="s">
        <v>2760</v>
      </c>
      <c r="B1624" t="s">
        <v>2770</v>
      </c>
      <c r="C1624">
        <v>31</v>
      </c>
      <c r="D1624">
        <v>13</v>
      </c>
      <c r="E1624" t="s">
        <v>2771</v>
      </c>
      <c r="F1624">
        <v>31013</v>
      </c>
      <c r="G1624" t="s">
        <v>6608</v>
      </c>
      <c r="H1624">
        <v>84.6</v>
      </c>
      <c r="I1624">
        <v>0.4</v>
      </c>
      <c r="J1624">
        <v>2.9</v>
      </c>
      <c r="K1624">
        <v>0.3</v>
      </c>
      <c r="L1624">
        <v>1.6</v>
      </c>
      <c r="M1624">
        <v>10.199999999999999</v>
      </c>
      <c r="N1624">
        <f t="shared" si="102"/>
        <v>7272.4199999999992</v>
      </c>
      <c r="O1624">
        <f t="shared" si="100"/>
        <v>2727.5800000000008</v>
      </c>
      <c r="P1624">
        <f t="shared" si="101"/>
        <v>3.273096000000002</v>
      </c>
      <c r="Q1624" s="4">
        <v>31013</v>
      </c>
      <c r="R1624" s="5">
        <v>42.210380000000001</v>
      </c>
      <c r="S1624" s="5">
        <v>-103.081779</v>
      </c>
      <c r="T1624">
        <v>7</v>
      </c>
      <c r="U1624">
        <v>0.18725541275147356</v>
      </c>
      <c r="V1624">
        <v>11345</v>
      </c>
      <c r="W1624">
        <v>11308</v>
      </c>
      <c r="X1624">
        <v>11310</v>
      </c>
      <c r="Y1624">
        <v>11327</v>
      </c>
      <c r="Z1624">
        <v>5736</v>
      </c>
      <c r="AA1624">
        <v>30109</v>
      </c>
      <c r="AB1624">
        <v>4710.5280000000002</v>
      </c>
      <c r="AC1624">
        <v>51691</v>
      </c>
      <c r="AD1624">
        <v>1</v>
      </c>
      <c r="AE1624">
        <v>8.8417329796640142E-5</v>
      </c>
      <c r="AF1624">
        <v>19</v>
      </c>
      <c r="AG1624">
        <v>466</v>
      </c>
      <c r="AH1624">
        <v>4.07725321888412E-2</v>
      </c>
      <c r="AI1624" s="3">
        <v>675405</v>
      </c>
      <c r="AJ1624" s="3">
        <v>688188.878224505</v>
      </c>
      <c r="AK1624">
        <v>453</v>
      </c>
      <c r="AL1624">
        <v>689868.80000000005</v>
      </c>
      <c r="AM1624">
        <v>666197</v>
      </c>
      <c r="AN1624">
        <v>136251</v>
      </c>
      <c r="AO1624">
        <v>802448</v>
      </c>
      <c r="AP1624">
        <v>1</v>
      </c>
      <c r="AQ1624">
        <v>0</v>
      </c>
      <c r="AR1624">
        <v>1</v>
      </c>
      <c r="AS1624">
        <v>8.8432967810399721E-2</v>
      </c>
      <c r="AT1624">
        <v>1</v>
      </c>
      <c r="AU1624">
        <v>5</v>
      </c>
      <c r="AV1624">
        <f t="shared" si="103"/>
        <v>6</v>
      </c>
      <c r="AW1624">
        <v>8759</v>
      </c>
      <c r="AX1624">
        <v>0.95</v>
      </c>
      <c r="AY1624">
        <v>1318752022.76844</v>
      </c>
      <c r="AZ1624">
        <v>1318752.02276844</v>
      </c>
      <c r="BA1624">
        <v>108518.574724076</v>
      </c>
      <c r="BB1624">
        <v>9.2150122920674454E-2</v>
      </c>
      <c r="BC1624">
        <v>3641</v>
      </c>
      <c r="BD1624">
        <v>2466</v>
      </c>
      <c r="BE1624">
        <v>1175</v>
      </c>
      <c r="BF1624">
        <v>0.10356985456148082</v>
      </c>
      <c r="BG1624">
        <v>208652</v>
      </c>
      <c r="BH1624">
        <v>18.448452696728559</v>
      </c>
      <c r="BI1624">
        <v>1508</v>
      </c>
      <c r="BJ1624">
        <v>13</v>
      </c>
      <c r="BK1624">
        <v>8</v>
      </c>
      <c r="BL1624">
        <v>3</v>
      </c>
      <c r="BM1624">
        <v>0</v>
      </c>
      <c r="BN1624">
        <v>0</v>
      </c>
      <c r="BO1624">
        <v>3</v>
      </c>
      <c r="BP1624">
        <v>1</v>
      </c>
      <c r="BQ1624">
        <v>1</v>
      </c>
      <c r="BR1624">
        <v>1</v>
      </c>
      <c r="BS1624">
        <v>0</v>
      </c>
      <c r="BT1624">
        <v>10891</v>
      </c>
      <c r="BU1624">
        <v>0.68</v>
      </c>
      <c r="BV1624">
        <v>0.59571669999999999</v>
      </c>
      <c r="BW1624">
        <v>98</v>
      </c>
      <c r="BX1624">
        <v>2.7545679999999999</v>
      </c>
      <c r="BY1624">
        <v>1.4610510000000001</v>
      </c>
      <c r="BZ1624">
        <v>13</v>
      </c>
      <c r="CA1624">
        <v>6</v>
      </c>
      <c r="CB1624">
        <v>2</v>
      </c>
      <c r="CC1624">
        <v>0</v>
      </c>
      <c r="CD1624">
        <v>0</v>
      </c>
      <c r="CE1624">
        <v>4</v>
      </c>
      <c r="CF1624">
        <v>1</v>
      </c>
      <c r="CG1624">
        <v>1</v>
      </c>
      <c r="CH1624">
        <v>0</v>
      </c>
      <c r="CI1624">
        <v>0</v>
      </c>
      <c r="CJ1624">
        <v>11334</v>
      </c>
      <c r="CK1624">
        <v>2.3822128110111169</v>
      </c>
      <c r="CL1624">
        <v>0.6259145935878675</v>
      </c>
      <c r="CM1624">
        <v>81</v>
      </c>
      <c r="CN1624">
        <v>0.97512275784190361</v>
      </c>
      <c r="CO1624">
        <v>981</v>
      </c>
      <c r="CP1624">
        <v>-0.44492496590000002</v>
      </c>
      <c r="CQ1624">
        <v>-0.59624044170000001</v>
      </c>
      <c r="CR1624">
        <v>9827</v>
      </c>
      <c r="CS1624">
        <v>0.86699999999999999</v>
      </c>
      <c r="CT1624">
        <v>9836</v>
      </c>
      <c r="CU1624">
        <v>0.86923076922999998</v>
      </c>
      <c r="CV1624">
        <v>16</v>
      </c>
      <c r="CW1624">
        <v>6</v>
      </c>
      <c r="CX1624">
        <v>4</v>
      </c>
      <c r="CY1624">
        <v>569</v>
      </c>
      <c r="CZ1624">
        <v>766</v>
      </c>
      <c r="DA1624" s="2">
        <v>7092</v>
      </c>
      <c r="DB1624" s="2">
        <v>730</v>
      </c>
      <c r="DC1624" s="2">
        <v>123.84</v>
      </c>
      <c r="DD1624" s="2">
        <v>826</v>
      </c>
      <c r="DE1624">
        <v>231</v>
      </c>
      <c r="DF1624">
        <v>28</v>
      </c>
      <c r="DG1624">
        <v>70.77</v>
      </c>
      <c r="DH1624">
        <v>17.690000000000001</v>
      </c>
      <c r="DI1624" s="2">
        <v>35.380000000000003</v>
      </c>
      <c r="DJ1624">
        <v>-0.02</v>
      </c>
      <c r="DK1624">
        <v>0.90865480711573055</v>
      </c>
      <c r="DL1624">
        <v>2.1459227467811159E-3</v>
      </c>
      <c r="DM1624">
        <v>0</v>
      </c>
      <c r="DN1624">
        <v>80.2</v>
      </c>
      <c r="DO1624">
        <v>0.115</v>
      </c>
      <c r="DP1624">
        <v>27920.73</v>
      </c>
      <c r="DQ1624" s="2">
        <v>0</v>
      </c>
      <c r="DR1624" s="2">
        <v>0</v>
      </c>
      <c r="DS1624">
        <v>0</v>
      </c>
      <c r="DT1624">
        <v>5.8352089032317496</v>
      </c>
      <c r="DU1624">
        <v>4025528.5638218033</v>
      </c>
      <c r="DV1624">
        <v>1</v>
      </c>
    </row>
    <row r="1625" spans="1:126" x14ac:dyDescent="0.15">
      <c r="A1625" t="s">
        <v>2760</v>
      </c>
      <c r="B1625" t="s">
        <v>1735</v>
      </c>
      <c r="C1625">
        <v>31</v>
      </c>
      <c r="D1625">
        <v>15</v>
      </c>
      <c r="E1625" t="s">
        <v>2772</v>
      </c>
      <c r="F1625">
        <v>31015</v>
      </c>
      <c r="G1625" t="s">
        <v>6609</v>
      </c>
      <c r="H1625">
        <v>96.4</v>
      </c>
      <c r="I1625">
        <v>0</v>
      </c>
      <c r="J1625">
        <v>0.4</v>
      </c>
      <c r="K1625">
        <v>0.8</v>
      </c>
      <c r="L1625">
        <v>0.7</v>
      </c>
      <c r="M1625">
        <v>1.6</v>
      </c>
      <c r="N1625">
        <f t="shared" si="102"/>
        <v>9296.81</v>
      </c>
      <c r="O1625">
        <f t="shared" si="100"/>
        <v>703.19000000000051</v>
      </c>
      <c r="P1625">
        <f t="shared" si="101"/>
        <v>0.84382800000000091</v>
      </c>
      <c r="Q1625" s="4">
        <v>31015</v>
      </c>
      <c r="R1625" s="5">
        <v>42.894447999999997</v>
      </c>
      <c r="S1625" s="5">
        <v>-98.773021999999997</v>
      </c>
      <c r="T1625">
        <v>9</v>
      </c>
      <c r="U1625">
        <v>0.43609946042946013</v>
      </c>
      <c r="V1625">
        <v>2025</v>
      </c>
      <c r="W1625">
        <v>2067</v>
      </c>
      <c r="X1625">
        <v>2039</v>
      </c>
      <c r="Y1625">
        <v>2002</v>
      </c>
      <c r="Z1625">
        <v>944</v>
      </c>
      <c r="AA1625">
        <v>30111</v>
      </c>
      <c r="AB1625">
        <v>781.18</v>
      </c>
      <c r="AC1625">
        <v>40224</v>
      </c>
      <c r="AD1625">
        <v>0</v>
      </c>
      <c r="AE1625">
        <v>0</v>
      </c>
      <c r="AF1625">
        <v>8</v>
      </c>
      <c r="AG1625">
        <v>266</v>
      </c>
      <c r="AH1625">
        <v>3.007518796992481E-2</v>
      </c>
      <c r="AI1625" s="3">
        <v>290987</v>
      </c>
      <c r="AJ1625" s="3">
        <v>345557.95442853001</v>
      </c>
      <c r="AK1625">
        <v>628</v>
      </c>
      <c r="AL1625">
        <v>348569.59999999998</v>
      </c>
      <c r="AM1625">
        <v>771680</v>
      </c>
      <c r="AN1625">
        <v>39106</v>
      </c>
      <c r="AO1625">
        <v>810786</v>
      </c>
      <c r="AP1625">
        <v>1</v>
      </c>
      <c r="AQ1625">
        <v>0</v>
      </c>
      <c r="AR1625">
        <v>1</v>
      </c>
      <c r="AS1625">
        <v>0.48379293662312528</v>
      </c>
      <c r="AT1625">
        <v>1</v>
      </c>
      <c r="AU1625">
        <v>4</v>
      </c>
      <c r="AV1625">
        <f t="shared" si="103"/>
        <v>5</v>
      </c>
      <c r="AW1625">
        <v>996</v>
      </c>
      <c r="AX1625">
        <v>0.7</v>
      </c>
      <c r="AY1625">
        <v>226508588.470256</v>
      </c>
      <c r="AZ1625">
        <v>226508.58847025601</v>
      </c>
      <c r="BA1625">
        <v>92419.994746441298</v>
      </c>
      <c r="BB1625">
        <v>0.10820169409699147</v>
      </c>
      <c r="BC1625">
        <v>1808</v>
      </c>
      <c r="BD1625">
        <v>0</v>
      </c>
      <c r="BE1625">
        <v>1808</v>
      </c>
      <c r="BF1625">
        <v>0.89283950617283947</v>
      </c>
      <c r="BG1625">
        <v>97582</v>
      </c>
      <c r="BH1625">
        <v>47.857773418342326</v>
      </c>
      <c r="BI1625">
        <v>546</v>
      </c>
      <c r="BJ1625">
        <v>5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0</v>
      </c>
      <c r="BT1625">
        <v>2063</v>
      </c>
      <c r="BU1625">
        <v>0.55000000000000004</v>
      </c>
      <c r="BV1625">
        <v>0.6533255</v>
      </c>
      <c r="BW1625">
        <v>33</v>
      </c>
      <c r="BX1625">
        <v>2.9083860000000001</v>
      </c>
      <c r="BY1625">
        <v>2.994685</v>
      </c>
      <c r="BZ1625">
        <v>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2027</v>
      </c>
      <c r="CK1625">
        <v>1.4800197335964478</v>
      </c>
      <c r="CL1625">
        <v>0.71399999999999997</v>
      </c>
      <c r="CM1625">
        <v>34</v>
      </c>
      <c r="CN1625">
        <v>2.2378360681777596</v>
      </c>
      <c r="CO1625">
        <v>192</v>
      </c>
      <c r="CP1625">
        <v>0.196175865</v>
      </c>
      <c r="CQ1625">
        <v>-0.1237505958</v>
      </c>
      <c r="CR1625">
        <v>1746</v>
      </c>
      <c r="CS1625">
        <v>0.87599999999999989</v>
      </c>
      <c r="CT1625">
        <v>1592</v>
      </c>
      <c r="CU1625">
        <v>0.84750733138000001</v>
      </c>
      <c r="CW1625">
        <v>1</v>
      </c>
      <c r="CX1625">
        <v>3</v>
      </c>
      <c r="CY1625">
        <v>173</v>
      </c>
      <c r="CZ1625">
        <v>370</v>
      </c>
      <c r="DA1625" s="2">
        <v>1241</v>
      </c>
      <c r="DB1625" s="2">
        <v>105</v>
      </c>
      <c r="DC1625" s="2">
        <v>246.06</v>
      </c>
      <c r="DD1625" s="2">
        <v>61</v>
      </c>
      <c r="DE1625">
        <v>75</v>
      </c>
      <c r="DF1625">
        <v>1</v>
      </c>
      <c r="DH1625">
        <v>147.63999999999999</v>
      </c>
      <c r="DJ1625">
        <v>-2.64</v>
      </c>
      <c r="DK1625">
        <v>0.98633615934732477</v>
      </c>
      <c r="DL1625">
        <v>1.5037593984962405E-2</v>
      </c>
      <c r="DM1625">
        <v>0</v>
      </c>
      <c r="DN1625">
        <v>110.6</v>
      </c>
      <c r="DO1625">
        <v>0.31900000000000001</v>
      </c>
      <c r="DP1625">
        <v>1437.85</v>
      </c>
      <c r="DQ1625" s="2">
        <v>0</v>
      </c>
      <c r="DR1625" s="2">
        <v>283.06941155999999</v>
      </c>
      <c r="DS1625">
        <v>8.1208907047545164E-4</v>
      </c>
      <c r="DT1625">
        <v>6.6413926709950504</v>
      </c>
      <c r="DU1625">
        <v>2314987.5867716763</v>
      </c>
      <c r="DV1625">
        <v>0</v>
      </c>
    </row>
    <row r="1626" spans="1:126" x14ac:dyDescent="0.15">
      <c r="A1626" t="s">
        <v>2760</v>
      </c>
      <c r="B1626" t="s">
        <v>1120</v>
      </c>
      <c r="C1626">
        <v>31</v>
      </c>
      <c r="D1626">
        <v>17</v>
      </c>
      <c r="E1626" t="s">
        <v>2773</v>
      </c>
      <c r="F1626">
        <v>31017</v>
      </c>
      <c r="G1626" t="s">
        <v>6610</v>
      </c>
      <c r="H1626">
        <v>97.7</v>
      </c>
      <c r="I1626">
        <v>0.1</v>
      </c>
      <c r="J1626">
        <v>0.3</v>
      </c>
      <c r="K1626">
        <v>0.2</v>
      </c>
      <c r="L1626">
        <v>0.8</v>
      </c>
      <c r="M1626">
        <v>0.9</v>
      </c>
      <c r="N1626">
        <f t="shared" si="102"/>
        <v>9546.880000000001</v>
      </c>
      <c r="O1626">
        <f t="shared" si="100"/>
        <v>453.11999999999898</v>
      </c>
      <c r="P1626">
        <f t="shared" si="101"/>
        <v>0.54374399999999901</v>
      </c>
      <c r="Q1626" s="4">
        <v>31017</v>
      </c>
      <c r="R1626" s="5">
        <v>42.359561999999997</v>
      </c>
      <c r="S1626" s="5">
        <v>-99.923919999999995</v>
      </c>
      <c r="T1626">
        <v>9</v>
      </c>
      <c r="U1626">
        <v>0.68239219730665757</v>
      </c>
      <c r="V1626">
        <v>3183</v>
      </c>
      <c r="W1626">
        <v>3090</v>
      </c>
      <c r="X1626">
        <v>3078</v>
      </c>
      <c r="Y1626">
        <v>2982</v>
      </c>
      <c r="Z1626">
        <v>1553</v>
      </c>
      <c r="AA1626">
        <v>31001</v>
      </c>
      <c r="AB1626">
        <v>1248.183</v>
      </c>
      <c r="AC1626">
        <v>36078</v>
      </c>
      <c r="AD1626">
        <v>2</v>
      </c>
      <c r="AE1626">
        <v>6.4977257959714096E-4</v>
      </c>
      <c r="AF1626">
        <v>5</v>
      </c>
      <c r="AG1626">
        <v>328</v>
      </c>
      <c r="AH1626">
        <v>1.524390243902439E-2</v>
      </c>
      <c r="AI1626" s="3">
        <v>725395</v>
      </c>
      <c r="AJ1626" s="3">
        <v>781665.74607843999</v>
      </c>
      <c r="AK1626">
        <v>503</v>
      </c>
      <c r="AL1626">
        <v>784096</v>
      </c>
      <c r="AM1626">
        <v>1831174</v>
      </c>
      <c r="AN1626">
        <v>45563</v>
      </c>
      <c r="AO1626">
        <v>1876737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3</v>
      </c>
      <c r="AV1626">
        <f t="shared" si="103"/>
        <v>3</v>
      </c>
      <c r="AW1626">
        <v>378</v>
      </c>
      <c r="AX1626">
        <v>0.15000000000000002</v>
      </c>
      <c r="AY1626">
        <v>503780361.19718099</v>
      </c>
      <c r="AZ1626">
        <v>503780.36119718099</v>
      </c>
      <c r="BA1626">
        <v>142731.08276829601</v>
      </c>
      <c r="BB1626">
        <v>7.0061823998305989E-2</v>
      </c>
      <c r="BC1626">
        <v>6226</v>
      </c>
      <c r="BD1626">
        <v>5149</v>
      </c>
      <c r="BE1626">
        <v>1077</v>
      </c>
      <c r="BF1626">
        <v>0.33836003770028278</v>
      </c>
      <c r="BG1626">
        <v>124146</v>
      </c>
      <c r="BH1626">
        <v>40.333333333333336</v>
      </c>
      <c r="BI1626">
        <v>670</v>
      </c>
      <c r="BJ1626">
        <v>4</v>
      </c>
      <c r="BK1626">
        <v>1</v>
      </c>
      <c r="BL1626">
        <v>1</v>
      </c>
      <c r="BM1626">
        <v>0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T1626">
        <v>3062</v>
      </c>
      <c r="BU1626">
        <v>0.63</v>
      </c>
      <c r="BV1626">
        <v>0.61187029999999998</v>
      </c>
      <c r="BW1626">
        <v>46</v>
      </c>
      <c r="BX1626">
        <v>2.9392550000000002</v>
      </c>
      <c r="BY1626">
        <v>2.6093860000000002</v>
      </c>
      <c r="BZ1626">
        <v>4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2941</v>
      </c>
      <c r="CK1626">
        <v>2.0401224073444411</v>
      </c>
      <c r="CL1626">
        <v>0.71890892279241791</v>
      </c>
      <c r="CM1626">
        <v>39</v>
      </c>
      <c r="CN1626">
        <v>2.1254849678177146</v>
      </c>
      <c r="CO1626">
        <v>285</v>
      </c>
      <c r="CP1626">
        <v>-0.4728295119</v>
      </c>
      <c r="CQ1626">
        <v>-3.5728505700000003E-2</v>
      </c>
      <c r="CR1626">
        <v>2496</v>
      </c>
      <c r="CS1626">
        <v>0.85499999999999998</v>
      </c>
      <c r="CT1626">
        <v>2527</v>
      </c>
      <c r="CU1626">
        <v>0.84110429448000001</v>
      </c>
      <c r="CV1626">
        <v>1</v>
      </c>
      <c r="CW1626">
        <v>2</v>
      </c>
      <c r="CX1626">
        <v>1</v>
      </c>
      <c r="CY1626">
        <v>326</v>
      </c>
      <c r="CZ1626">
        <v>543</v>
      </c>
      <c r="DA1626" s="2">
        <v>2163</v>
      </c>
      <c r="DB1626" s="2">
        <v>145</v>
      </c>
      <c r="DC1626" s="2">
        <v>205.06</v>
      </c>
      <c r="DD1626" s="2">
        <v>77</v>
      </c>
      <c r="DE1626">
        <v>165</v>
      </c>
      <c r="DF1626">
        <v>5</v>
      </c>
      <c r="DG1626">
        <v>34.18</v>
      </c>
      <c r="DH1626">
        <v>34.18</v>
      </c>
      <c r="DI1626" s="2">
        <v>34.18</v>
      </c>
      <c r="DJ1626">
        <v>-1.1000000000000001</v>
      </c>
      <c r="DK1626">
        <v>0.8609116412437362</v>
      </c>
      <c r="DL1626">
        <v>0</v>
      </c>
      <c r="DM1626">
        <v>0</v>
      </c>
      <c r="DN1626">
        <v>36.1</v>
      </c>
      <c r="DO1626">
        <v>4.5999999999999999E-2</v>
      </c>
      <c r="DP1626">
        <v>1623.3899999999999</v>
      </c>
      <c r="DQ1626" s="2">
        <v>0</v>
      </c>
      <c r="DR1626" s="2">
        <v>0</v>
      </c>
      <c r="DS1626">
        <v>0</v>
      </c>
      <c r="DV1626">
        <v>1</v>
      </c>
    </row>
    <row r="1627" spans="1:126" x14ac:dyDescent="0.15">
      <c r="A1627" t="s">
        <v>2760</v>
      </c>
      <c r="B1627" t="s">
        <v>2774</v>
      </c>
      <c r="C1627">
        <v>31</v>
      </c>
      <c r="D1627">
        <v>19</v>
      </c>
      <c r="E1627" t="s">
        <v>2775</v>
      </c>
      <c r="F1627">
        <v>31019</v>
      </c>
      <c r="G1627" t="s">
        <v>6611</v>
      </c>
      <c r="H1627">
        <v>89.2</v>
      </c>
      <c r="I1627">
        <v>0.8</v>
      </c>
      <c r="J1627">
        <v>0.2</v>
      </c>
      <c r="K1627">
        <v>1.3</v>
      </c>
      <c r="L1627">
        <v>1.1000000000000001</v>
      </c>
      <c r="M1627">
        <v>7.4</v>
      </c>
      <c r="N1627">
        <f t="shared" si="102"/>
        <v>8014.9800000000005</v>
      </c>
      <c r="O1627">
        <f t="shared" ref="O1627:O1690" si="104">10000-N1627</f>
        <v>1985.0199999999995</v>
      </c>
      <c r="P1627">
        <f t="shared" ref="P1627:P1690" si="105">O1627/833.333333333333</f>
        <v>2.3820240000000004</v>
      </c>
      <c r="Q1627" s="4">
        <v>31019</v>
      </c>
      <c r="R1627" s="5">
        <v>40.855226000000002</v>
      </c>
      <c r="S1627" s="5">
        <v>-99.074983000000003</v>
      </c>
      <c r="T1627">
        <v>4</v>
      </c>
      <c r="U1627">
        <v>0.21646122712003182</v>
      </c>
      <c r="V1627">
        <v>46330</v>
      </c>
      <c r="W1627">
        <v>47388</v>
      </c>
      <c r="X1627">
        <v>47958</v>
      </c>
      <c r="Y1627">
        <v>48743</v>
      </c>
      <c r="Z1627">
        <v>23014</v>
      </c>
      <c r="AA1627">
        <v>31003</v>
      </c>
      <c r="AB1627">
        <v>20279.621000000003</v>
      </c>
      <c r="AC1627">
        <v>53624</v>
      </c>
      <c r="AD1627">
        <v>4</v>
      </c>
      <c r="AE1627">
        <v>8.3406313857959052E-5</v>
      </c>
      <c r="AF1627">
        <v>55</v>
      </c>
      <c r="AG1627">
        <v>1046</v>
      </c>
      <c r="AH1627">
        <v>5.2581261950286805E-2</v>
      </c>
      <c r="AI1627" s="3">
        <v>580579</v>
      </c>
      <c r="AJ1627" s="3">
        <v>619580.61012641003</v>
      </c>
      <c r="AK1627">
        <v>200</v>
      </c>
      <c r="AL1627">
        <v>624198.39999999991</v>
      </c>
      <c r="AM1627">
        <v>1997651</v>
      </c>
      <c r="AN1627">
        <v>236618</v>
      </c>
      <c r="AO1627">
        <v>2234269</v>
      </c>
      <c r="AP1627">
        <v>8</v>
      </c>
      <c r="AQ1627">
        <v>1</v>
      </c>
      <c r="AR1627">
        <v>9</v>
      </c>
      <c r="AS1627">
        <v>0.18992149911369968</v>
      </c>
      <c r="AT1627">
        <v>8</v>
      </c>
      <c r="AU1627">
        <v>45</v>
      </c>
      <c r="AV1627">
        <f t="shared" si="103"/>
        <v>53</v>
      </c>
      <c r="AW1627">
        <v>43852</v>
      </c>
      <c r="AX1627">
        <v>0.91</v>
      </c>
      <c r="AY1627">
        <v>323172522.96604198</v>
      </c>
      <c r="AZ1627">
        <v>323172.52296604199</v>
      </c>
      <c r="BA1627">
        <v>7656.6828443095801</v>
      </c>
      <c r="BB1627">
        <v>1.3060486118256764</v>
      </c>
      <c r="BC1627">
        <v>7394</v>
      </c>
      <c r="BD1627">
        <v>28865</v>
      </c>
      <c r="BE1627">
        <v>-21471</v>
      </c>
      <c r="BF1627">
        <v>-0.46343621843298077</v>
      </c>
      <c r="BG1627">
        <v>1392784</v>
      </c>
      <c r="BH1627">
        <v>29.04174486008591</v>
      </c>
      <c r="BI1627">
        <v>4461</v>
      </c>
      <c r="BJ1627">
        <v>44</v>
      </c>
      <c r="BK1627">
        <v>11</v>
      </c>
      <c r="BL1627">
        <v>7</v>
      </c>
      <c r="BM1627">
        <v>0</v>
      </c>
      <c r="BN1627">
        <v>0</v>
      </c>
      <c r="BO1627">
        <v>1</v>
      </c>
      <c r="BP1627">
        <v>1</v>
      </c>
      <c r="BQ1627">
        <v>6</v>
      </c>
      <c r="BR1627">
        <v>5</v>
      </c>
      <c r="BS1627">
        <v>2</v>
      </c>
      <c r="BT1627">
        <v>45814</v>
      </c>
      <c r="BU1627">
        <v>0.81</v>
      </c>
      <c r="BV1627">
        <v>0.56020789999999998</v>
      </c>
      <c r="BW1627">
        <v>289</v>
      </c>
      <c r="BX1627">
        <v>1.680709</v>
      </c>
      <c r="BY1627">
        <v>-6.0501199999999998E-2</v>
      </c>
      <c r="BZ1627">
        <v>45</v>
      </c>
      <c r="CA1627">
        <v>11</v>
      </c>
      <c r="CB1627">
        <v>8</v>
      </c>
      <c r="CC1627">
        <v>0</v>
      </c>
      <c r="CD1627">
        <v>0</v>
      </c>
      <c r="CE1627">
        <v>2</v>
      </c>
      <c r="CF1627">
        <v>1</v>
      </c>
      <c r="CG1627">
        <v>5</v>
      </c>
      <c r="CH1627">
        <v>4</v>
      </c>
      <c r="CI1627">
        <v>1</v>
      </c>
      <c r="CJ1627">
        <v>48348</v>
      </c>
      <c r="CK1627">
        <v>1.5926201704310416</v>
      </c>
      <c r="CL1627">
        <v>0.70141342756183744</v>
      </c>
      <c r="CM1627">
        <v>275</v>
      </c>
      <c r="CN1627">
        <v>0.27911122416489276</v>
      </c>
      <c r="CO1627">
        <v>7942.0000000000009</v>
      </c>
      <c r="CP1627">
        <v>0.62545021599999995</v>
      </c>
      <c r="CQ1627">
        <v>0.37161477900000001</v>
      </c>
      <c r="CR1627">
        <v>43063</v>
      </c>
      <c r="CS1627">
        <v>0.878</v>
      </c>
      <c r="CT1627">
        <v>40214</v>
      </c>
      <c r="CU1627">
        <v>0.88335450207999999</v>
      </c>
      <c r="CV1627">
        <v>156</v>
      </c>
      <c r="CW1627">
        <v>35</v>
      </c>
      <c r="CX1627">
        <v>45</v>
      </c>
      <c r="CY1627">
        <v>895</v>
      </c>
      <c r="CZ1627">
        <v>1564</v>
      </c>
      <c r="DA1627" s="2">
        <v>36701</v>
      </c>
      <c r="DB1627" s="2">
        <v>5060</v>
      </c>
      <c r="DC1627" s="2">
        <v>177.48</v>
      </c>
      <c r="DD1627" s="2">
        <v>3213</v>
      </c>
      <c r="DE1627">
        <v>421</v>
      </c>
      <c r="DF1627">
        <v>26</v>
      </c>
      <c r="DG1627">
        <v>73.08</v>
      </c>
      <c r="DH1627">
        <v>14.62</v>
      </c>
      <c r="DI1627" s="2">
        <v>35.5</v>
      </c>
      <c r="DJ1627">
        <v>0.04</v>
      </c>
      <c r="DK1627">
        <v>0.86500372903601408</v>
      </c>
      <c r="DL1627">
        <v>0</v>
      </c>
      <c r="DM1627">
        <v>0</v>
      </c>
      <c r="DN1627">
        <v>229.9</v>
      </c>
      <c r="DO1627">
        <v>0.36</v>
      </c>
      <c r="DP1627">
        <v>3049.0200000000004</v>
      </c>
      <c r="DQ1627" s="2">
        <v>0</v>
      </c>
      <c r="DR1627" s="2">
        <v>404.80328716999998</v>
      </c>
      <c r="DS1627">
        <v>6.4851619429852759E-4</v>
      </c>
      <c r="DT1627">
        <v>3.2717362755659898</v>
      </c>
      <c r="DU1627">
        <v>2042212.5484302496</v>
      </c>
      <c r="DV1627">
        <v>0</v>
      </c>
    </row>
    <row r="1628" spans="1:126" x14ac:dyDescent="0.15">
      <c r="A1628" t="s">
        <v>2760</v>
      </c>
      <c r="B1628" t="s">
        <v>2776</v>
      </c>
      <c r="C1628">
        <v>31</v>
      </c>
      <c r="D1628">
        <v>21</v>
      </c>
      <c r="E1628" t="s">
        <v>2777</v>
      </c>
      <c r="F1628">
        <v>31021</v>
      </c>
      <c r="G1628" t="s">
        <v>6612</v>
      </c>
      <c r="H1628">
        <v>95.1</v>
      </c>
      <c r="I1628">
        <v>0.3</v>
      </c>
      <c r="J1628">
        <v>1.6</v>
      </c>
      <c r="K1628">
        <v>0.2</v>
      </c>
      <c r="L1628">
        <v>0.9</v>
      </c>
      <c r="M1628">
        <v>1.8</v>
      </c>
      <c r="N1628">
        <f t="shared" si="102"/>
        <v>9050.7499999999982</v>
      </c>
      <c r="O1628">
        <f t="shared" si="104"/>
        <v>949.25000000000182</v>
      </c>
      <c r="P1628">
        <f t="shared" si="105"/>
        <v>1.1391000000000027</v>
      </c>
      <c r="Q1628" s="4">
        <v>31021</v>
      </c>
      <c r="R1628" s="5">
        <v>41.854179000000002</v>
      </c>
      <c r="S1628" s="5">
        <v>-96.337745999999996</v>
      </c>
      <c r="T1628">
        <v>8</v>
      </c>
      <c r="U1628">
        <v>0.31909074691832506</v>
      </c>
      <c r="V1628">
        <v>6829</v>
      </c>
      <c r="W1628">
        <v>6690</v>
      </c>
      <c r="X1628">
        <v>6647</v>
      </c>
      <c r="Y1628">
        <v>6535</v>
      </c>
      <c r="Z1628">
        <v>3167</v>
      </c>
      <c r="AA1628">
        <v>31005</v>
      </c>
      <c r="AB1628">
        <v>2522.4070000000002</v>
      </c>
      <c r="AC1628">
        <v>47429</v>
      </c>
      <c r="AD1628">
        <v>0</v>
      </c>
      <c r="AE1628">
        <v>0</v>
      </c>
      <c r="AF1628">
        <v>18</v>
      </c>
      <c r="AG1628">
        <v>560</v>
      </c>
      <c r="AH1628">
        <v>3.214285714285714E-2</v>
      </c>
      <c r="AI1628" s="3">
        <v>309934</v>
      </c>
      <c r="AJ1628" s="3">
        <v>314614.442078305</v>
      </c>
      <c r="AK1628">
        <v>278</v>
      </c>
      <c r="AL1628">
        <v>318156.79999999999</v>
      </c>
      <c r="AM1628">
        <v>1363095</v>
      </c>
      <c r="AN1628">
        <v>137606</v>
      </c>
      <c r="AO1628">
        <v>1500701</v>
      </c>
      <c r="AP1628">
        <v>1</v>
      </c>
      <c r="AQ1628">
        <v>0</v>
      </c>
      <c r="AR1628">
        <v>1</v>
      </c>
      <c r="AS1628">
        <v>0.14947683109118085</v>
      </c>
      <c r="AT1628">
        <v>3</v>
      </c>
      <c r="AU1628">
        <v>3</v>
      </c>
      <c r="AV1628">
        <f t="shared" si="103"/>
        <v>6</v>
      </c>
      <c r="AW1628">
        <v>818</v>
      </c>
      <c r="AX1628">
        <v>0.16000000000000003</v>
      </c>
      <c r="AY1628">
        <v>168976198.94361401</v>
      </c>
      <c r="AZ1628">
        <v>168976.198943614</v>
      </c>
      <c r="BA1628">
        <v>21666.508839214301</v>
      </c>
      <c r="BB1628">
        <v>0.46154182356785423</v>
      </c>
      <c r="BC1628">
        <v>2399</v>
      </c>
      <c r="BD1628">
        <v>320</v>
      </c>
      <c r="BE1628">
        <v>2079</v>
      </c>
      <c r="BF1628">
        <v>0.30443696002342951</v>
      </c>
      <c r="BG1628">
        <v>190233</v>
      </c>
      <c r="BH1628">
        <v>28.619377162629757</v>
      </c>
      <c r="BI1628">
        <v>1189</v>
      </c>
      <c r="BJ1628">
        <v>14</v>
      </c>
      <c r="BK1628">
        <v>0</v>
      </c>
      <c r="BL1628">
        <v>1</v>
      </c>
      <c r="BM1628">
        <v>0</v>
      </c>
      <c r="BN1628">
        <v>1</v>
      </c>
      <c r="BO1628">
        <v>0</v>
      </c>
      <c r="BP1628">
        <v>1</v>
      </c>
      <c r="BQ1628">
        <v>0</v>
      </c>
      <c r="BR1628">
        <v>2</v>
      </c>
      <c r="BS1628">
        <v>0</v>
      </c>
      <c r="BT1628">
        <v>6922</v>
      </c>
      <c r="BU1628">
        <v>0.86</v>
      </c>
      <c r="BV1628">
        <v>0.61414329999999995</v>
      </c>
      <c r="BW1628">
        <v>75</v>
      </c>
      <c r="BX1628">
        <v>2.7448709999999998</v>
      </c>
      <c r="BY1628">
        <v>1.6943619999999999</v>
      </c>
      <c r="BZ1628">
        <v>13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2</v>
      </c>
      <c r="CH1628">
        <v>2</v>
      </c>
      <c r="CI1628">
        <v>0</v>
      </c>
      <c r="CJ1628">
        <v>6590</v>
      </c>
      <c r="CK1628">
        <v>2.8831562974203342</v>
      </c>
      <c r="CL1628">
        <v>0.68292189397005265</v>
      </c>
      <c r="CM1628">
        <v>73</v>
      </c>
      <c r="CN1628">
        <v>2.2759930456585304</v>
      </c>
      <c r="CO1628">
        <v>609</v>
      </c>
      <c r="CP1628">
        <v>-0.1055654764</v>
      </c>
      <c r="CQ1628">
        <v>-2.9556525600000001E-2</v>
      </c>
      <c r="CR1628">
        <v>5765</v>
      </c>
      <c r="CS1628">
        <v>0.878</v>
      </c>
      <c r="CT1628">
        <v>5859</v>
      </c>
      <c r="CU1628">
        <v>0.88350340136000005</v>
      </c>
      <c r="CV1628">
        <v>1</v>
      </c>
      <c r="CW1628">
        <v>2</v>
      </c>
      <c r="CX1628">
        <v>3</v>
      </c>
      <c r="CY1628">
        <v>703</v>
      </c>
      <c r="CZ1628">
        <v>797</v>
      </c>
      <c r="DA1628" s="2">
        <v>3552</v>
      </c>
      <c r="DB1628" s="2">
        <v>410</v>
      </c>
      <c r="DC1628" s="2">
        <v>319.44</v>
      </c>
      <c r="DD1628" s="2">
        <v>286</v>
      </c>
      <c r="DE1628">
        <v>160</v>
      </c>
      <c r="DF1628">
        <v>5</v>
      </c>
      <c r="DG1628">
        <v>30.42</v>
      </c>
      <c r="DH1628">
        <v>45.63</v>
      </c>
      <c r="DI1628" s="2">
        <v>60.85</v>
      </c>
      <c r="DJ1628">
        <v>-1.73</v>
      </c>
      <c r="DK1628">
        <v>0.91103589796537332</v>
      </c>
      <c r="DL1628">
        <v>3.5714285714285713E-3</v>
      </c>
      <c r="DM1628">
        <v>0</v>
      </c>
      <c r="DN1628">
        <v>149.30000000000001</v>
      </c>
      <c r="DO1628">
        <v>0.47100000000000003</v>
      </c>
      <c r="DP1628">
        <v>12418.040999999999</v>
      </c>
      <c r="DQ1628" s="2">
        <v>0</v>
      </c>
      <c r="DR1628" s="2">
        <v>6551.4512890600008</v>
      </c>
      <c r="DS1628">
        <v>2.059190402142554E-2</v>
      </c>
      <c r="DT1628">
        <v>2.3669182215600899</v>
      </c>
      <c r="DU1628">
        <v>753051.12723324914</v>
      </c>
      <c r="DV1628">
        <v>0</v>
      </c>
    </row>
    <row r="1629" spans="1:126" x14ac:dyDescent="0.15">
      <c r="A1629" t="s">
        <v>2760</v>
      </c>
      <c r="B1629" t="s">
        <v>116</v>
      </c>
      <c r="C1629">
        <v>31</v>
      </c>
      <c r="D1629">
        <v>23</v>
      </c>
      <c r="E1629" t="s">
        <v>2778</v>
      </c>
      <c r="F1629">
        <v>31023</v>
      </c>
      <c r="G1629" t="s">
        <v>6613</v>
      </c>
      <c r="H1629">
        <v>96.4</v>
      </c>
      <c r="I1629">
        <v>0.3</v>
      </c>
      <c r="J1629">
        <v>0.1</v>
      </c>
      <c r="K1629">
        <v>0.3</v>
      </c>
      <c r="L1629">
        <v>0.6</v>
      </c>
      <c r="M1629">
        <v>2.2999999999999998</v>
      </c>
      <c r="N1629">
        <f t="shared" ref="N1629:N1692" si="106">H1629^2+I1629^2+J1629^2+K1629^2+L1629^2+M1629^2</f>
        <v>9298.8000000000029</v>
      </c>
      <c r="O1629">
        <f t="shared" si="104"/>
        <v>701.19999999999709</v>
      </c>
      <c r="P1629">
        <f t="shared" si="105"/>
        <v>0.84143999999999686</v>
      </c>
      <c r="Q1629" s="4">
        <v>31023</v>
      </c>
      <c r="R1629" s="5">
        <v>41.226072000000002</v>
      </c>
      <c r="S1629" s="5">
        <v>-97.132039000000006</v>
      </c>
      <c r="T1629">
        <v>6</v>
      </c>
      <c r="U1629">
        <v>0.19923307341416749</v>
      </c>
      <c r="V1629">
        <v>8345</v>
      </c>
      <c r="W1629">
        <v>8312</v>
      </c>
      <c r="X1629">
        <v>8256</v>
      </c>
      <c r="Y1629">
        <v>8057</v>
      </c>
      <c r="Z1629">
        <v>4085</v>
      </c>
      <c r="AA1629">
        <v>31007</v>
      </c>
      <c r="AB1629">
        <v>3469.15</v>
      </c>
      <c r="AC1629">
        <v>51027</v>
      </c>
      <c r="AD1629">
        <v>1</v>
      </c>
      <c r="AE1629">
        <v>1.2112403100775194E-4</v>
      </c>
      <c r="AF1629">
        <v>18</v>
      </c>
      <c r="AG1629">
        <v>840</v>
      </c>
      <c r="AH1629">
        <v>2.1428571428571429E-2</v>
      </c>
      <c r="AI1629" s="3">
        <v>370086</v>
      </c>
      <c r="AJ1629" s="3">
        <v>374335.63123766001</v>
      </c>
      <c r="AK1629">
        <v>212</v>
      </c>
      <c r="AL1629">
        <v>374035.19999999995</v>
      </c>
      <c r="AM1629">
        <v>1851789</v>
      </c>
      <c r="AN1629">
        <v>216736</v>
      </c>
      <c r="AO1629">
        <v>2068525</v>
      </c>
      <c r="AP1629">
        <v>3</v>
      </c>
      <c r="AQ1629">
        <v>0</v>
      </c>
      <c r="AR1629">
        <v>3</v>
      </c>
      <c r="AS1629">
        <v>0.36092396535129934</v>
      </c>
      <c r="AT1629">
        <v>3</v>
      </c>
      <c r="AU1629">
        <v>6</v>
      </c>
      <c r="AV1629">
        <f t="shared" si="103"/>
        <v>9</v>
      </c>
      <c r="AW1629">
        <v>4927</v>
      </c>
      <c r="AX1629">
        <v>0.76</v>
      </c>
      <c r="AY1629">
        <v>401800804.39287102</v>
      </c>
      <c r="AZ1629">
        <v>401800.80439287104</v>
      </c>
      <c r="BA1629">
        <v>46426.303116341602</v>
      </c>
      <c r="BB1629">
        <v>0.21539513871997487</v>
      </c>
      <c r="BC1629">
        <v>20500</v>
      </c>
      <c r="BD1629">
        <v>14526</v>
      </c>
      <c r="BE1629">
        <v>5974</v>
      </c>
      <c r="BF1629">
        <v>0.71587777112043138</v>
      </c>
      <c r="BG1629">
        <v>296960</v>
      </c>
      <c r="BH1629">
        <v>35.968992248062015</v>
      </c>
      <c r="BI1629">
        <v>1440</v>
      </c>
      <c r="BJ1629">
        <v>12</v>
      </c>
      <c r="BK1629">
        <v>1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2</v>
      </c>
      <c r="BR1629">
        <v>1</v>
      </c>
      <c r="BS1629">
        <v>0</v>
      </c>
      <c r="BT1629">
        <v>8400</v>
      </c>
      <c r="BU1629">
        <v>0.87</v>
      </c>
      <c r="BV1629">
        <v>0.60125289999999998</v>
      </c>
      <c r="BW1629">
        <v>83</v>
      </c>
      <c r="BX1629">
        <v>2.0238100000000001</v>
      </c>
      <c r="BY1629">
        <v>0.90668839999999995</v>
      </c>
      <c r="BZ1629">
        <v>12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0</v>
      </c>
      <c r="CJ1629">
        <v>8238</v>
      </c>
      <c r="CK1629">
        <v>1.9422189851905802</v>
      </c>
      <c r="CL1629">
        <v>0.65021061499578769</v>
      </c>
      <c r="CM1629">
        <v>75</v>
      </c>
      <c r="CN1629">
        <v>0.9510979942429002</v>
      </c>
      <c r="CO1629">
        <v>711</v>
      </c>
      <c r="CP1629">
        <v>0.448121714</v>
      </c>
      <c r="CQ1629">
        <v>0.39321527099999998</v>
      </c>
      <c r="CR1629">
        <v>7165</v>
      </c>
      <c r="CS1629">
        <v>0.8859999999999999</v>
      </c>
      <c r="CT1629">
        <v>7402</v>
      </c>
      <c r="CU1629">
        <v>0.88806133625000006</v>
      </c>
      <c r="CV1629">
        <v>1</v>
      </c>
      <c r="CW1629">
        <v>3</v>
      </c>
      <c r="CX1629">
        <v>7</v>
      </c>
      <c r="CY1629">
        <v>922</v>
      </c>
      <c r="CZ1629">
        <v>1198</v>
      </c>
      <c r="DA1629" s="2">
        <v>4851</v>
      </c>
      <c r="DB1629" s="2">
        <v>575</v>
      </c>
      <c r="DC1629" s="2">
        <v>168.43</v>
      </c>
      <c r="DD1629" s="2">
        <v>264</v>
      </c>
      <c r="DE1629">
        <v>272</v>
      </c>
      <c r="DF1629">
        <v>15</v>
      </c>
      <c r="DG1629">
        <v>24.06</v>
      </c>
      <c r="DH1629">
        <v>48.12</v>
      </c>
      <c r="DI1629" s="2">
        <v>24.06</v>
      </c>
      <c r="DJ1629">
        <v>-3.37</v>
      </c>
      <c r="DK1629">
        <v>0.89139821554989918</v>
      </c>
      <c r="DL1629">
        <v>8.3333333333333332E-3</v>
      </c>
      <c r="DM1629">
        <v>0</v>
      </c>
      <c r="DN1629">
        <v>205.8</v>
      </c>
      <c r="DO1629">
        <v>0.54400000000000004</v>
      </c>
      <c r="DP1629">
        <v>9778.26</v>
      </c>
      <c r="DQ1629" s="2">
        <v>0</v>
      </c>
      <c r="DR1629" s="2">
        <v>811.98464359000002</v>
      </c>
      <c r="DS1629">
        <v>2.17086984510383E-3</v>
      </c>
      <c r="DT1629">
        <v>2.60593879468381</v>
      </c>
      <c r="DU1629">
        <v>974712.83825731766</v>
      </c>
      <c r="DV1629">
        <v>0</v>
      </c>
    </row>
    <row r="1630" spans="1:126" x14ac:dyDescent="0.15">
      <c r="A1630" t="s">
        <v>2760</v>
      </c>
      <c r="B1630" t="s">
        <v>1126</v>
      </c>
      <c r="C1630">
        <v>31</v>
      </c>
      <c r="D1630">
        <v>25</v>
      </c>
      <c r="E1630" t="s">
        <v>2779</v>
      </c>
      <c r="F1630">
        <v>31025</v>
      </c>
      <c r="G1630" t="s">
        <v>6614</v>
      </c>
      <c r="H1630">
        <v>95.4</v>
      </c>
      <c r="I1630">
        <v>0.3</v>
      </c>
      <c r="J1630">
        <v>0.3</v>
      </c>
      <c r="K1630">
        <v>0.3</v>
      </c>
      <c r="L1630">
        <v>1.2</v>
      </c>
      <c r="M1630">
        <v>2.4</v>
      </c>
      <c r="N1630">
        <f t="shared" si="106"/>
        <v>9108.6300000000028</v>
      </c>
      <c r="O1630">
        <f t="shared" si="104"/>
        <v>891.36999999999716</v>
      </c>
      <c r="P1630">
        <f t="shared" si="105"/>
        <v>1.0696439999999969</v>
      </c>
      <c r="Q1630" s="4">
        <v>31025</v>
      </c>
      <c r="R1630" s="5">
        <v>40.909877999999999</v>
      </c>
      <c r="S1630" s="5">
        <v>-96.140608999999998</v>
      </c>
      <c r="T1630">
        <v>2</v>
      </c>
      <c r="U1630">
        <v>0.14887188457977113</v>
      </c>
      <c r="V1630">
        <v>25214</v>
      </c>
      <c r="W1630">
        <v>25315</v>
      </c>
      <c r="X1630">
        <v>25360</v>
      </c>
      <c r="Y1630">
        <v>25398</v>
      </c>
      <c r="Z1630">
        <v>13353</v>
      </c>
      <c r="AA1630">
        <v>31009</v>
      </c>
      <c r="AB1630">
        <v>11214.294</v>
      </c>
      <c r="AC1630">
        <v>65619</v>
      </c>
      <c r="AD1630">
        <v>1</v>
      </c>
      <c r="AE1630">
        <v>3.9432176656151422E-5</v>
      </c>
      <c r="AF1630">
        <v>38</v>
      </c>
      <c r="AG1630">
        <v>731</v>
      </c>
      <c r="AH1630">
        <v>5.1983584131326949E-2</v>
      </c>
      <c r="AI1630" s="3">
        <v>344869</v>
      </c>
      <c r="AJ1630" s="3">
        <v>356765.15361010999</v>
      </c>
      <c r="AK1630">
        <v>160</v>
      </c>
      <c r="AL1630">
        <v>362412.79999999999</v>
      </c>
      <c r="AM1630">
        <v>535405</v>
      </c>
      <c r="AN1630">
        <v>153849</v>
      </c>
      <c r="AO1630">
        <v>689254</v>
      </c>
      <c r="AP1630">
        <v>4</v>
      </c>
      <c r="AQ1630">
        <v>0</v>
      </c>
      <c r="AR1630">
        <v>4</v>
      </c>
      <c r="AS1630">
        <v>0.15800908552241752</v>
      </c>
      <c r="AT1630">
        <v>4</v>
      </c>
      <c r="AU1630">
        <v>19</v>
      </c>
      <c r="AV1630">
        <f t="shared" si="103"/>
        <v>23</v>
      </c>
      <c r="AW1630">
        <v>21716</v>
      </c>
      <c r="AX1630">
        <v>0.89</v>
      </c>
      <c r="AY1630">
        <v>255000762.88362899</v>
      </c>
      <c r="AZ1630">
        <v>255000.76288362898</v>
      </c>
      <c r="BA1630">
        <v>10489.0108621128</v>
      </c>
      <c r="BB1630">
        <v>0.95337874385475674</v>
      </c>
      <c r="BC1630">
        <v>9133</v>
      </c>
      <c r="BD1630">
        <v>3655</v>
      </c>
      <c r="BE1630">
        <v>5478</v>
      </c>
      <c r="BF1630">
        <v>0.2172602522408186</v>
      </c>
      <c r="BG1630">
        <v>393147</v>
      </c>
      <c r="BH1630">
        <v>15.502641955835962</v>
      </c>
      <c r="BI1630">
        <v>2396</v>
      </c>
      <c r="BJ1630">
        <v>23</v>
      </c>
      <c r="BK1630">
        <v>3</v>
      </c>
      <c r="BL1630">
        <v>2</v>
      </c>
      <c r="BM1630">
        <v>0</v>
      </c>
      <c r="BN1630">
        <v>0</v>
      </c>
      <c r="BO1630">
        <v>2</v>
      </c>
      <c r="BP1630">
        <v>0</v>
      </c>
      <c r="BQ1630">
        <v>1</v>
      </c>
      <c r="BR1630">
        <v>4</v>
      </c>
      <c r="BS1630">
        <v>0</v>
      </c>
      <c r="BT1630">
        <v>25485</v>
      </c>
      <c r="BU1630">
        <v>0.83</v>
      </c>
      <c r="BV1630">
        <v>0.63027089999999997</v>
      </c>
      <c r="BW1630">
        <v>146</v>
      </c>
      <c r="BX1630">
        <v>1.3733569999999999</v>
      </c>
      <c r="BY1630">
        <v>-4.5156700000000001E-2</v>
      </c>
      <c r="BZ1630">
        <v>23</v>
      </c>
      <c r="CA1630">
        <v>2</v>
      </c>
      <c r="CB1630">
        <v>2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3</v>
      </c>
      <c r="CI1630">
        <v>0</v>
      </c>
      <c r="CJ1630">
        <v>25496</v>
      </c>
      <c r="CK1630">
        <v>1.2550988390335738</v>
      </c>
      <c r="CL1630">
        <v>0.71441140242829493</v>
      </c>
      <c r="CM1630">
        <v>151</v>
      </c>
      <c r="CN1630">
        <v>6.3594962467950239E-2</v>
      </c>
      <c r="CO1630">
        <v>3627</v>
      </c>
      <c r="CP1630">
        <v>-4.9684661999999997E-2</v>
      </c>
      <c r="CQ1630">
        <v>0.27123455000000002</v>
      </c>
      <c r="CR1630">
        <v>22892</v>
      </c>
      <c r="CS1630">
        <v>0.89700000000000002</v>
      </c>
      <c r="CT1630">
        <v>22567</v>
      </c>
      <c r="CU1630">
        <v>0.90466073562600002</v>
      </c>
      <c r="CV1630">
        <v>9</v>
      </c>
      <c r="CW1630">
        <v>8</v>
      </c>
      <c r="CX1630">
        <v>9</v>
      </c>
      <c r="CY1630">
        <v>519</v>
      </c>
      <c r="CZ1630">
        <v>1092</v>
      </c>
      <c r="DA1630" s="2">
        <v>9888</v>
      </c>
      <c r="DB1630" s="2">
        <v>3095</v>
      </c>
      <c r="DC1630" s="2">
        <v>165.63</v>
      </c>
      <c r="DD1630" s="2">
        <v>812</v>
      </c>
      <c r="DE1630">
        <v>295</v>
      </c>
      <c r="DF1630">
        <v>11</v>
      </c>
      <c r="DG1630">
        <v>23.66</v>
      </c>
      <c r="DH1630">
        <v>23.66</v>
      </c>
      <c r="DI1630" s="2">
        <v>31.55</v>
      </c>
      <c r="DJ1630">
        <v>-2.12</v>
      </c>
      <c r="DK1630">
        <v>0.83019059410964746</v>
      </c>
      <c r="DL1630">
        <v>5.4719562243502051E-3</v>
      </c>
      <c r="DM1630">
        <v>0</v>
      </c>
      <c r="DN1630">
        <v>136.1</v>
      </c>
      <c r="DO1630">
        <v>0.38700000000000001</v>
      </c>
      <c r="DP1630">
        <v>3592.63</v>
      </c>
      <c r="DQ1630" s="2">
        <v>0</v>
      </c>
      <c r="DR1630" s="2">
        <v>1237.35488949</v>
      </c>
      <c r="DS1630">
        <v>3.4142178585003075E-3</v>
      </c>
      <c r="DT1630">
        <v>2.4770576006835698</v>
      </c>
      <c r="DU1630">
        <v>897717.38082501444</v>
      </c>
      <c r="DV1630">
        <v>0</v>
      </c>
    </row>
    <row r="1631" spans="1:126" x14ac:dyDescent="0.15">
      <c r="A1631" t="s">
        <v>2760</v>
      </c>
      <c r="B1631" t="s">
        <v>1428</v>
      </c>
      <c r="C1631">
        <v>31</v>
      </c>
      <c r="D1631">
        <v>27</v>
      </c>
      <c r="E1631" t="s">
        <v>2780</v>
      </c>
      <c r="F1631">
        <v>31027</v>
      </c>
      <c r="G1631" t="s">
        <v>6615</v>
      </c>
      <c r="H1631">
        <v>97.8</v>
      </c>
      <c r="I1631">
        <v>0.1</v>
      </c>
      <c r="J1631">
        <v>0.2</v>
      </c>
      <c r="K1631">
        <v>0.1</v>
      </c>
      <c r="L1631">
        <v>0.5</v>
      </c>
      <c r="M1631">
        <v>1.3</v>
      </c>
      <c r="N1631">
        <f t="shared" si="106"/>
        <v>9566.840000000002</v>
      </c>
      <c r="O1631">
        <f t="shared" si="104"/>
        <v>433.15999999999804</v>
      </c>
      <c r="P1631">
        <f t="shared" si="105"/>
        <v>0.51979199999999781</v>
      </c>
      <c r="Q1631" s="4">
        <v>31027</v>
      </c>
      <c r="R1631" s="5">
        <v>42.604559999999999</v>
      </c>
      <c r="S1631" s="5">
        <v>-97.256870000000006</v>
      </c>
      <c r="T1631">
        <v>9</v>
      </c>
      <c r="U1631">
        <v>0.39557764432610915</v>
      </c>
      <c r="V1631">
        <v>8807</v>
      </c>
      <c r="W1631">
        <v>8736</v>
      </c>
      <c r="X1631">
        <v>8675</v>
      </c>
      <c r="Y1631">
        <v>8514</v>
      </c>
      <c r="Z1631">
        <v>4077</v>
      </c>
      <c r="AA1631">
        <v>31011</v>
      </c>
      <c r="AB1631">
        <v>3605.0090000000005</v>
      </c>
      <c r="AC1631">
        <v>52250</v>
      </c>
      <c r="AD1631">
        <v>1</v>
      </c>
      <c r="AE1631">
        <v>1.1527377521613833E-4</v>
      </c>
      <c r="AF1631">
        <v>18</v>
      </c>
      <c r="AG1631">
        <v>939</v>
      </c>
      <c r="AH1631">
        <v>1.9169329073482427E-2</v>
      </c>
      <c r="AI1631" s="3">
        <v>466473</v>
      </c>
      <c r="AJ1631" s="3">
        <v>473798.77957037004</v>
      </c>
      <c r="AK1631">
        <v>242</v>
      </c>
      <c r="AL1631">
        <v>477350.40000000002</v>
      </c>
      <c r="AM1631">
        <v>1962241</v>
      </c>
      <c r="AN1631">
        <v>198407</v>
      </c>
      <c r="AO1631">
        <v>2160648</v>
      </c>
      <c r="AP1631">
        <v>1</v>
      </c>
      <c r="AQ1631">
        <v>1</v>
      </c>
      <c r="AR1631">
        <v>2</v>
      </c>
      <c r="AS1631">
        <v>0.22893772893772893</v>
      </c>
      <c r="AT1631">
        <v>2</v>
      </c>
      <c r="AU1631">
        <v>8</v>
      </c>
      <c r="AV1631">
        <f t="shared" si="103"/>
        <v>10</v>
      </c>
      <c r="AW1631">
        <v>2252</v>
      </c>
      <c r="AX1631">
        <v>0.33999999999999997</v>
      </c>
      <c r="AY1631">
        <v>446102644.89199501</v>
      </c>
      <c r="AZ1631">
        <v>446102.64489199501</v>
      </c>
      <c r="BA1631">
        <v>46260.2961620313</v>
      </c>
      <c r="BB1631">
        <v>0.21616809293598127</v>
      </c>
      <c r="BC1631">
        <v>3284</v>
      </c>
      <c r="BD1631">
        <v>1105</v>
      </c>
      <c r="BE1631">
        <v>2179</v>
      </c>
      <c r="BF1631">
        <v>0.24741682752356081</v>
      </c>
      <c r="BG1631">
        <v>319765</v>
      </c>
      <c r="BH1631">
        <v>36.860518731988471</v>
      </c>
      <c r="BI1631">
        <v>1706</v>
      </c>
      <c r="BJ1631">
        <v>14</v>
      </c>
      <c r="BK1631">
        <v>0</v>
      </c>
      <c r="BL1631">
        <v>2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2</v>
      </c>
      <c r="BS1631">
        <v>0</v>
      </c>
      <c r="BT1631">
        <v>8362</v>
      </c>
      <c r="BU1631">
        <v>0.86</v>
      </c>
      <c r="BV1631">
        <v>0.65076389999999995</v>
      </c>
      <c r="BW1631">
        <v>57</v>
      </c>
      <c r="BX1631">
        <v>2.1525949999999998</v>
      </c>
      <c r="BY1631">
        <v>0.82013670000000005</v>
      </c>
      <c r="BZ1631">
        <v>13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1</v>
      </c>
      <c r="CH1631">
        <v>2</v>
      </c>
      <c r="CI1631">
        <v>0</v>
      </c>
      <c r="CJ1631">
        <v>8606</v>
      </c>
      <c r="CK1631">
        <v>2.0915640250987684</v>
      </c>
      <c r="CL1631">
        <v>0.71189224704336396</v>
      </c>
      <c r="CM1631">
        <v>58</v>
      </c>
      <c r="CN1631">
        <v>0.93484594827886858</v>
      </c>
      <c r="CO1631">
        <v>921</v>
      </c>
      <c r="CP1631">
        <v>1.1943162220000001</v>
      </c>
      <c r="CQ1631">
        <v>0.33138657300000002</v>
      </c>
      <c r="CR1631">
        <v>7604</v>
      </c>
      <c r="CS1631">
        <v>0.89</v>
      </c>
      <c r="CT1631">
        <v>7327</v>
      </c>
      <c r="CU1631">
        <v>0.85941189096000004</v>
      </c>
      <c r="CV1631">
        <v>1</v>
      </c>
      <c r="CW1631">
        <v>3</v>
      </c>
      <c r="CX1631">
        <v>1</v>
      </c>
      <c r="CY1631">
        <v>866</v>
      </c>
      <c r="CZ1631">
        <v>1389</v>
      </c>
      <c r="DA1631" s="2">
        <v>5227</v>
      </c>
      <c r="DB1631" s="2">
        <v>590</v>
      </c>
      <c r="DC1631" s="2">
        <v>91.84</v>
      </c>
      <c r="DD1631" s="2">
        <v>113</v>
      </c>
      <c r="DE1631">
        <v>353</v>
      </c>
      <c r="DF1631">
        <v>13</v>
      </c>
      <c r="DG1631">
        <v>34.44</v>
      </c>
      <c r="DH1631">
        <v>34.44</v>
      </c>
      <c r="DI1631" s="2">
        <v>22.96</v>
      </c>
      <c r="DJ1631">
        <v>-2.0099999999999998</v>
      </c>
      <c r="DK1631">
        <v>0.86129100719655804</v>
      </c>
      <c r="DL1631">
        <v>8.5197018104366355E-3</v>
      </c>
      <c r="DM1631">
        <v>0</v>
      </c>
      <c r="DN1631">
        <v>177.6</v>
      </c>
      <c r="DO1631">
        <v>0.36599999999999999</v>
      </c>
      <c r="DP1631">
        <v>11227.7</v>
      </c>
      <c r="DQ1631" s="2">
        <v>0</v>
      </c>
      <c r="DR1631" s="2">
        <v>1434.9267989300001</v>
      </c>
      <c r="DS1631">
        <v>2.9873759312926103E-3</v>
      </c>
      <c r="DT1631">
        <v>3.3981870583277298</v>
      </c>
      <c r="DU1631">
        <v>1622125.9515675653</v>
      </c>
      <c r="DV1631">
        <v>0</v>
      </c>
    </row>
    <row r="1632" spans="1:126" x14ac:dyDescent="0.15">
      <c r="A1632" t="s">
        <v>2760</v>
      </c>
      <c r="B1632" t="s">
        <v>1562</v>
      </c>
      <c r="C1632">
        <v>31</v>
      </c>
      <c r="D1632">
        <v>29</v>
      </c>
      <c r="E1632" t="s">
        <v>2781</v>
      </c>
      <c r="F1632">
        <v>31029</v>
      </c>
      <c r="G1632" t="s">
        <v>6616</v>
      </c>
      <c r="H1632">
        <v>88</v>
      </c>
      <c r="I1632">
        <v>0.1</v>
      </c>
      <c r="J1632">
        <v>0.1</v>
      </c>
      <c r="K1632">
        <v>0.1</v>
      </c>
      <c r="L1632">
        <v>0.6</v>
      </c>
      <c r="M1632">
        <v>11.1</v>
      </c>
      <c r="N1632">
        <f t="shared" si="106"/>
        <v>7867.6</v>
      </c>
      <c r="O1632">
        <f t="shared" si="104"/>
        <v>2132.3999999999996</v>
      </c>
      <c r="P1632">
        <f t="shared" si="105"/>
        <v>2.5588800000000007</v>
      </c>
      <c r="Q1632" s="4">
        <v>31029</v>
      </c>
      <c r="R1632" s="5">
        <v>40.530389999999997</v>
      </c>
      <c r="S1632" s="5">
        <v>-101.694192</v>
      </c>
      <c r="T1632">
        <v>9</v>
      </c>
      <c r="U1632">
        <v>0.29944892602583117</v>
      </c>
      <c r="V1632">
        <v>3964</v>
      </c>
      <c r="W1632">
        <v>3990</v>
      </c>
      <c r="X1632">
        <v>3897</v>
      </c>
      <c r="Y1632">
        <v>3987</v>
      </c>
      <c r="Z1632">
        <v>1928</v>
      </c>
      <c r="AA1632">
        <v>31013</v>
      </c>
      <c r="AB1632">
        <v>1619.8620000000001</v>
      </c>
      <c r="AC1632">
        <v>52422</v>
      </c>
      <c r="AD1632">
        <v>0</v>
      </c>
      <c r="AE1632">
        <v>0</v>
      </c>
      <c r="AF1632">
        <v>7</v>
      </c>
      <c r="AG1632">
        <v>342</v>
      </c>
      <c r="AH1632">
        <v>2.046783625730994E-2</v>
      </c>
      <c r="AI1632" s="3">
        <v>541250</v>
      </c>
      <c r="AJ1632" s="3">
        <v>572427.02954458504</v>
      </c>
      <c r="AK1632">
        <v>650</v>
      </c>
      <c r="AL1632">
        <v>574508.79999999993</v>
      </c>
      <c r="AM1632">
        <v>2239517</v>
      </c>
      <c r="AN1632">
        <v>134512</v>
      </c>
      <c r="AO1632">
        <v>2374029</v>
      </c>
      <c r="AP1632">
        <v>1</v>
      </c>
      <c r="AQ1632">
        <v>0</v>
      </c>
      <c r="AR1632">
        <v>1</v>
      </c>
      <c r="AS1632">
        <v>0.25062656641604009</v>
      </c>
      <c r="AT1632">
        <v>1</v>
      </c>
      <c r="AU1632">
        <v>4</v>
      </c>
      <c r="AV1632">
        <f t="shared" si="103"/>
        <v>5</v>
      </c>
      <c r="AW1632">
        <v>1062</v>
      </c>
      <c r="AX1632">
        <v>0.31999999999999995</v>
      </c>
      <c r="AY1632">
        <v>273859499.15163302</v>
      </c>
      <c r="AZ1632">
        <v>273859.499151633</v>
      </c>
      <c r="BA1632">
        <v>67223.6687325721</v>
      </c>
      <c r="BB1632">
        <v>0.14875712957264811</v>
      </c>
      <c r="BC1632">
        <v>5169</v>
      </c>
      <c r="BD1632">
        <v>2517</v>
      </c>
      <c r="BE1632">
        <v>2652</v>
      </c>
      <c r="BF1632">
        <v>0.66902119071644806</v>
      </c>
      <c r="BG1632">
        <v>197471</v>
      </c>
      <c r="BH1632">
        <v>50.672568642545549</v>
      </c>
      <c r="BI1632">
        <v>747</v>
      </c>
      <c r="BJ1632">
        <v>5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1</v>
      </c>
      <c r="BS1632">
        <v>0</v>
      </c>
      <c r="BT1632">
        <v>3625</v>
      </c>
      <c r="BU1632">
        <v>0.7</v>
      </c>
      <c r="BV1632">
        <v>0.63150689999999998</v>
      </c>
      <c r="BW1632">
        <v>48</v>
      </c>
      <c r="BX1632">
        <v>2.2068970000000001</v>
      </c>
      <c r="BY1632">
        <v>1.816962</v>
      </c>
      <c r="BZ1632">
        <v>5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1</v>
      </c>
      <c r="CI1632">
        <v>0</v>
      </c>
      <c r="CJ1632">
        <v>3973</v>
      </c>
      <c r="CK1632">
        <v>2.0135917442738487</v>
      </c>
      <c r="CL1632">
        <v>0.7261765849863866</v>
      </c>
      <c r="CM1632">
        <v>45</v>
      </c>
      <c r="CN1632">
        <v>1.772886231467635</v>
      </c>
      <c r="CO1632">
        <v>425</v>
      </c>
      <c r="CP1632">
        <v>-0.69415385070000002</v>
      </c>
      <c r="CQ1632">
        <v>0.35994899200000002</v>
      </c>
      <c r="CR1632">
        <v>3566</v>
      </c>
      <c r="CS1632">
        <v>0.90200000000000002</v>
      </c>
      <c r="CT1632">
        <v>3318</v>
      </c>
      <c r="CU1632">
        <v>0.84222526220000005</v>
      </c>
      <c r="CW1632">
        <v>2</v>
      </c>
      <c r="CX1632">
        <v>2</v>
      </c>
      <c r="CY1632">
        <v>572</v>
      </c>
      <c r="CZ1632">
        <v>556</v>
      </c>
      <c r="DA1632" s="2">
        <v>3128</v>
      </c>
      <c r="DB1632" s="2">
        <v>430</v>
      </c>
      <c r="DC1632" s="2">
        <v>225</v>
      </c>
      <c r="DD1632" s="2">
        <v>74</v>
      </c>
      <c r="DE1632">
        <v>167</v>
      </c>
      <c r="DF1632">
        <v>9</v>
      </c>
      <c r="DG1632">
        <v>50</v>
      </c>
      <c r="DH1632">
        <v>50</v>
      </c>
      <c r="DI1632" s="2">
        <v>25</v>
      </c>
      <c r="DJ1632">
        <v>-1.47</v>
      </c>
      <c r="DK1632">
        <v>0.83109468822170895</v>
      </c>
      <c r="DL1632">
        <v>0</v>
      </c>
      <c r="DM1632">
        <v>0</v>
      </c>
      <c r="DN1632">
        <v>104.6</v>
      </c>
      <c r="DO1632">
        <v>0.182</v>
      </c>
      <c r="DP1632">
        <v>17191.919999999998</v>
      </c>
      <c r="DQ1632" s="2">
        <v>0</v>
      </c>
      <c r="DR1632" s="2">
        <v>55.092060869999997</v>
      </c>
      <c r="DS1632">
        <v>9.5895478213562624E-5</v>
      </c>
      <c r="DT1632">
        <v>3.0857451520396499</v>
      </c>
      <c r="DU1632">
        <v>1772787.7444041166</v>
      </c>
      <c r="DV1632">
        <v>1</v>
      </c>
    </row>
    <row r="1633" spans="1:126" x14ac:dyDescent="0.15">
      <c r="A1633" t="s">
        <v>2760</v>
      </c>
      <c r="B1633" t="s">
        <v>2782</v>
      </c>
      <c r="C1633">
        <v>31</v>
      </c>
      <c r="D1633">
        <v>31</v>
      </c>
      <c r="E1633" t="s">
        <v>2783</v>
      </c>
      <c r="F1633">
        <v>31031</v>
      </c>
      <c r="G1633" t="s">
        <v>6617</v>
      </c>
      <c r="H1633">
        <v>90</v>
      </c>
      <c r="I1633">
        <v>0.2</v>
      </c>
      <c r="J1633">
        <v>5.4</v>
      </c>
      <c r="K1633">
        <v>0.4</v>
      </c>
      <c r="L1633">
        <v>2.4</v>
      </c>
      <c r="M1633">
        <v>1.7</v>
      </c>
      <c r="N1633">
        <f t="shared" si="106"/>
        <v>8138.01</v>
      </c>
      <c r="O1633">
        <f t="shared" si="104"/>
        <v>1861.9899999999998</v>
      </c>
      <c r="P1633">
        <f t="shared" si="105"/>
        <v>2.2343880000000005</v>
      </c>
      <c r="Q1633" s="4">
        <v>31031</v>
      </c>
      <c r="R1633" s="5">
        <v>42.571323</v>
      </c>
      <c r="S1633" s="5">
        <v>-101.047653</v>
      </c>
      <c r="T1633">
        <v>7</v>
      </c>
      <c r="U1633">
        <v>0.53179804229967331</v>
      </c>
      <c r="V1633">
        <v>5722</v>
      </c>
      <c r="W1633">
        <v>5749</v>
      </c>
      <c r="X1633">
        <v>5770</v>
      </c>
      <c r="Y1633">
        <v>5817</v>
      </c>
      <c r="Z1633">
        <v>2996</v>
      </c>
      <c r="AA1633">
        <v>31015</v>
      </c>
      <c r="AB1633">
        <v>2624.8999999999996</v>
      </c>
      <c r="AC1633">
        <v>48750</v>
      </c>
      <c r="AD1633">
        <v>1</v>
      </c>
      <c r="AE1633">
        <v>1.733102253032929E-4</v>
      </c>
      <c r="AF1633">
        <v>9</v>
      </c>
      <c r="AG1633">
        <v>566</v>
      </c>
      <c r="AH1633">
        <v>1.5901060070671377E-2</v>
      </c>
      <c r="AI1633" s="3">
        <v>3756545</v>
      </c>
      <c r="AJ1633" s="3">
        <v>3814748.011225705</v>
      </c>
      <c r="AK1633">
        <v>3020</v>
      </c>
      <c r="AL1633">
        <v>3846316.8</v>
      </c>
      <c r="AM1633">
        <v>902250</v>
      </c>
      <c r="AN1633">
        <v>102815</v>
      </c>
      <c r="AO1633">
        <v>1005065</v>
      </c>
      <c r="AP1633">
        <v>1</v>
      </c>
      <c r="AQ1633">
        <v>0</v>
      </c>
      <c r="AR1633">
        <v>1</v>
      </c>
      <c r="AS1633">
        <v>0.17394329448599757</v>
      </c>
      <c r="AT1633">
        <v>1</v>
      </c>
      <c r="AU1633">
        <v>6</v>
      </c>
      <c r="AV1633">
        <f t="shared" si="103"/>
        <v>7</v>
      </c>
      <c r="AW1633">
        <v>0</v>
      </c>
      <c r="AX1633">
        <v>0</v>
      </c>
      <c r="AY1633">
        <v>716640954.28740895</v>
      </c>
      <c r="AZ1633">
        <v>716640.95428740897</v>
      </c>
      <c r="BA1633">
        <v>116293.687953217</v>
      </c>
      <c r="BB1633">
        <v>8.598918974882655E-2</v>
      </c>
      <c r="BC1633">
        <v>9898</v>
      </c>
      <c r="BD1633">
        <v>3481</v>
      </c>
      <c r="BE1633">
        <v>6417</v>
      </c>
      <c r="BF1633">
        <v>1.1214610276127228</v>
      </c>
      <c r="BG1633">
        <v>239854</v>
      </c>
      <c r="BH1633">
        <v>41.569150779896013</v>
      </c>
      <c r="BI1633">
        <v>860</v>
      </c>
      <c r="BJ1633">
        <v>8</v>
      </c>
      <c r="BK1633">
        <v>2</v>
      </c>
      <c r="BL1633">
        <v>2</v>
      </c>
      <c r="BM1633">
        <v>0</v>
      </c>
      <c r="BN1633">
        <v>0</v>
      </c>
      <c r="BO1633">
        <v>0</v>
      </c>
      <c r="BP1633">
        <v>1</v>
      </c>
      <c r="BQ1633">
        <v>1</v>
      </c>
      <c r="BR1633">
        <v>2</v>
      </c>
      <c r="BS1633">
        <v>0</v>
      </c>
      <c r="BT1633">
        <v>5474</v>
      </c>
      <c r="BU1633">
        <v>0.62</v>
      </c>
      <c r="BV1633">
        <v>0.70208859999999995</v>
      </c>
      <c r="BW1633">
        <v>63</v>
      </c>
      <c r="BX1633">
        <v>2.9229080000000001</v>
      </c>
      <c r="BY1633">
        <v>2.549766</v>
      </c>
      <c r="BZ1633">
        <v>10</v>
      </c>
      <c r="CA1633">
        <v>2</v>
      </c>
      <c r="CB1633">
        <v>2</v>
      </c>
      <c r="CC1633">
        <v>0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5760</v>
      </c>
      <c r="CK1633">
        <v>2.7777777777777777</v>
      </c>
      <c r="CL1633">
        <v>0.71272388927657593</v>
      </c>
      <c r="CM1633">
        <v>54</v>
      </c>
      <c r="CN1633">
        <v>2.0943940972778279</v>
      </c>
      <c r="CO1633">
        <v>644</v>
      </c>
      <c r="CP1633">
        <v>0.76173125200000003</v>
      </c>
      <c r="CQ1633">
        <v>0.15344966600000001</v>
      </c>
      <c r="CR1633">
        <v>5108</v>
      </c>
      <c r="CS1633">
        <v>0.871</v>
      </c>
      <c r="CT1633">
        <v>4572</v>
      </c>
      <c r="CU1633">
        <v>0.83216356423999993</v>
      </c>
      <c r="CV1633">
        <v>1</v>
      </c>
      <c r="CW1633">
        <v>9</v>
      </c>
      <c r="CX1633">
        <v>4</v>
      </c>
      <c r="CY1633">
        <v>1040</v>
      </c>
      <c r="CZ1633">
        <v>947</v>
      </c>
      <c r="DA1633" s="2">
        <v>4288</v>
      </c>
      <c r="DB1633" s="2">
        <v>555</v>
      </c>
      <c r="DC1633" s="2">
        <v>293.70999999999998</v>
      </c>
      <c r="DD1633" s="2">
        <v>485</v>
      </c>
      <c r="DE1633">
        <v>298</v>
      </c>
      <c r="DF1633">
        <v>32</v>
      </c>
      <c r="DG1633">
        <v>51.83</v>
      </c>
      <c r="DH1633">
        <v>34.549999999999997</v>
      </c>
      <c r="DI1633" s="2">
        <v>51.83</v>
      </c>
      <c r="DJ1633">
        <v>-0.74</v>
      </c>
      <c r="DK1633">
        <v>0.92921154944237327</v>
      </c>
      <c r="DL1633">
        <v>1.7667844522968198E-3</v>
      </c>
      <c r="DM1633">
        <v>0</v>
      </c>
      <c r="DN1633">
        <v>0</v>
      </c>
      <c r="DO1633">
        <v>0</v>
      </c>
      <c r="DP1633">
        <v>876.35</v>
      </c>
      <c r="DQ1633" s="2">
        <v>115847</v>
      </c>
      <c r="DR1633" s="2">
        <v>5998.5899357300004</v>
      </c>
      <c r="DS1633">
        <v>1.5595682675688595E-3</v>
      </c>
      <c r="DV1633">
        <v>0</v>
      </c>
    </row>
    <row r="1634" spans="1:126" x14ac:dyDescent="0.15">
      <c r="A1634" t="s">
        <v>2760</v>
      </c>
      <c r="B1634" t="s">
        <v>534</v>
      </c>
      <c r="C1634">
        <v>31</v>
      </c>
      <c r="D1634">
        <v>33</v>
      </c>
      <c r="E1634" t="s">
        <v>2784</v>
      </c>
      <c r="F1634">
        <v>31033</v>
      </c>
      <c r="G1634" t="s">
        <v>6618</v>
      </c>
      <c r="H1634">
        <v>90.8</v>
      </c>
      <c r="I1634">
        <v>0.2</v>
      </c>
      <c r="J1634">
        <v>0.5</v>
      </c>
      <c r="K1634">
        <v>1.6</v>
      </c>
      <c r="L1634">
        <v>0.8</v>
      </c>
      <c r="M1634">
        <v>6.1</v>
      </c>
      <c r="N1634">
        <f t="shared" si="106"/>
        <v>8285.3399999999983</v>
      </c>
      <c r="O1634">
        <f t="shared" si="104"/>
        <v>1714.6600000000017</v>
      </c>
      <c r="P1634">
        <f t="shared" si="105"/>
        <v>2.0575920000000028</v>
      </c>
      <c r="Q1634" s="4">
        <v>31033</v>
      </c>
      <c r="R1634" s="5">
        <v>41.214236</v>
      </c>
      <c r="S1634" s="5">
        <v>-103.01192899999999</v>
      </c>
      <c r="T1634">
        <v>7</v>
      </c>
      <c r="U1634">
        <v>0.19761739923603722</v>
      </c>
      <c r="V1634">
        <v>10038</v>
      </c>
      <c r="W1634">
        <v>10044</v>
      </c>
      <c r="X1634">
        <v>10077</v>
      </c>
      <c r="Y1634">
        <v>10138</v>
      </c>
      <c r="Z1634">
        <v>5370</v>
      </c>
      <c r="AA1634">
        <v>31017</v>
      </c>
      <c r="AB1634">
        <v>4775.1219999999994</v>
      </c>
      <c r="AC1634">
        <v>53814</v>
      </c>
      <c r="AD1634">
        <v>1</v>
      </c>
      <c r="AE1634">
        <v>9.9235883695544306E-5</v>
      </c>
      <c r="AF1634">
        <v>17</v>
      </c>
      <c r="AG1634">
        <v>555</v>
      </c>
      <c r="AH1634">
        <v>3.063063063063063E-2</v>
      </c>
      <c r="AI1634" s="3">
        <v>702970</v>
      </c>
      <c r="AJ1634" s="3">
        <v>765622.168547165</v>
      </c>
      <c r="AK1634">
        <v>620</v>
      </c>
      <c r="AL1634">
        <v>765792</v>
      </c>
      <c r="AM1634">
        <v>711168</v>
      </c>
      <c r="AN1634">
        <v>112937</v>
      </c>
      <c r="AO1634">
        <v>824105</v>
      </c>
      <c r="AP1634">
        <v>1</v>
      </c>
      <c r="AQ1634">
        <v>0</v>
      </c>
      <c r="AR1634">
        <v>1</v>
      </c>
      <c r="AS1634">
        <v>9.9561927518916765E-2</v>
      </c>
      <c r="AT1634">
        <v>1</v>
      </c>
      <c r="AU1634">
        <v>9</v>
      </c>
      <c r="AV1634">
        <f t="shared" si="103"/>
        <v>10</v>
      </c>
      <c r="AW1634">
        <v>7038</v>
      </c>
      <c r="AX1634">
        <v>0.78</v>
      </c>
      <c r="AY1634">
        <v>60830343.2943004</v>
      </c>
      <c r="AZ1634">
        <v>60830.343294300401</v>
      </c>
      <c r="BA1634">
        <v>6181.2372527867501</v>
      </c>
      <c r="BB1634">
        <v>1.6177990895741137</v>
      </c>
      <c r="BC1634">
        <v>4733</v>
      </c>
      <c r="BD1634">
        <v>0</v>
      </c>
      <c r="BE1634">
        <v>4733</v>
      </c>
      <c r="BF1634">
        <v>0.47150826857939826</v>
      </c>
      <c r="BG1634">
        <v>1500784</v>
      </c>
      <c r="BH1634">
        <v>148.93162647613377</v>
      </c>
      <c r="BI1634">
        <v>1318</v>
      </c>
      <c r="BJ1634">
        <v>12</v>
      </c>
      <c r="BK1634">
        <v>1</v>
      </c>
      <c r="BL1634">
        <v>2</v>
      </c>
      <c r="BM1634">
        <v>1</v>
      </c>
      <c r="BN1634">
        <v>0</v>
      </c>
      <c r="BO1634">
        <v>0</v>
      </c>
      <c r="BP1634">
        <v>1</v>
      </c>
      <c r="BQ1634">
        <v>1</v>
      </c>
      <c r="BR1634">
        <v>0</v>
      </c>
      <c r="BS1634">
        <v>0</v>
      </c>
      <c r="BT1634">
        <v>9720</v>
      </c>
      <c r="BU1634">
        <v>0.68</v>
      </c>
      <c r="BV1634">
        <v>0.63495610000000002</v>
      </c>
      <c r="BW1634">
        <v>99</v>
      </c>
      <c r="BX1634">
        <v>1.8518520000000001</v>
      </c>
      <c r="BY1634">
        <v>1.116749</v>
      </c>
      <c r="BZ1634">
        <v>9</v>
      </c>
      <c r="CA1634">
        <v>0</v>
      </c>
      <c r="CB1634">
        <v>2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10120</v>
      </c>
      <c r="CK1634">
        <v>1.1857707509881423</v>
      </c>
      <c r="CL1634">
        <v>0.66575970213375335</v>
      </c>
      <c r="CM1634">
        <v>89</v>
      </c>
      <c r="CN1634">
        <v>0.34977229357372636</v>
      </c>
      <c r="CO1634">
        <v>1341</v>
      </c>
      <c r="CP1634">
        <v>-0.1021059403</v>
      </c>
      <c r="CQ1634">
        <v>0.22612980099999999</v>
      </c>
      <c r="CR1634">
        <v>8967</v>
      </c>
      <c r="CS1634">
        <v>0.88099999999999989</v>
      </c>
      <c r="CT1634">
        <v>8743</v>
      </c>
      <c r="CU1634">
        <v>0.89927344782000007</v>
      </c>
      <c r="CV1634">
        <v>9</v>
      </c>
      <c r="CW1634">
        <v>5</v>
      </c>
      <c r="CX1634">
        <v>6</v>
      </c>
      <c r="CY1634">
        <v>487</v>
      </c>
      <c r="CZ1634">
        <v>834</v>
      </c>
      <c r="DA1634" s="2">
        <v>8108</v>
      </c>
      <c r="DB1634" s="2">
        <v>1475</v>
      </c>
      <c r="DC1634" s="2">
        <v>227.93</v>
      </c>
      <c r="DD1634" s="2">
        <v>393</v>
      </c>
      <c r="DE1634">
        <v>248</v>
      </c>
      <c r="DF1634">
        <v>16</v>
      </c>
      <c r="DG1634">
        <v>39.64</v>
      </c>
      <c r="DH1634">
        <v>49.55</v>
      </c>
      <c r="DI1634" s="2">
        <v>49.55</v>
      </c>
      <c r="DJ1634">
        <v>-1.68</v>
      </c>
      <c r="DK1634">
        <v>0.95365378323399297</v>
      </c>
      <c r="DL1634">
        <v>9.0090090090090089E-3</v>
      </c>
      <c r="DM1634">
        <v>0</v>
      </c>
      <c r="DN1634">
        <v>28.3</v>
      </c>
      <c r="DO1634">
        <v>3.7000000000000005E-2</v>
      </c>
      <c r="DP1634">
        <v>61489.369999999995</v>
      </c>
      <c r="DQ1634" s="2">
        <v>0</v>
      </c>
      <c r="DR1634" s="2">
        <v>0</v>
      </c>
      <c r="DS1634">
        <v>0</v>
      </c>
      <c r="DT1634">
        <v>4.7106332767727803</v>
      </c>
      <c r="DU1634">
        <v>3607365.2782863812</v>
      </c>
      <c r="DV1634">
        <v>0</v>
      </c>
    </row>
    <row r="1635" spans="1:126" x14ac:dyDescent="0.15">
      <c r="A1635" t="s">
        <v>2760</v>
      </c>
      <c r="B1635" t="s">
        <v>130</v>
      </c>
      <c r="C1635">
        <v>31</v>
      </c>
      <c r="D1635">
        <v>35</v>
      </c>
      <c r="E1635" t="s">
        <v>2785</v>
      </c>
      <c r="F1635">
        <v>31035</v>
      </c>
      <c r="G1635" t="s">
        <v>6619</v>
      </c>
      <c r="H1635">
        <v>90.8</v>
      </c>
      <c r="I1635">
        <v>0.3</v>
      </c>
      <c r="J1635">
        <v>0.3</v>
      </c>
      <c r="K1635">
        <v>0.2</v>
      </c>
      <c r="L1635">
        <v>0.7</v>
      </c>
      <c r="M1635">
        <v>7.7</v>
      </c>
      <c r="N1635">
        <f t="shared" si="106"/>
        <v>8304.6400000000012</v>
      </c>
      <c r="O1635">
        <f t="shared" si="104"/>
        <v>1695.3599999999988</v>
      </c>
      <c r="P1635">
        <f t="shared" si="105"/>
        <v>2.0344319999999994</v>
      </c>
      <c r="Q1635" s="4">
        <v>31035</v>
      </c>
      <c r="R1635" s="5">
        <v>40.523668999999998</v>
      </c>
      <c r="S1635" s="5">
        <v>-98.051050000000004</v>
      </c>
      <c r="T1635">
        <v>8</v>
      </c>
      <c r="U1635">
        <v>0.19237691520396163</v>
      </c>
      <c r="V1635">
        <v>6497</v>
      </c>
      <c r="W1635">
        <v>6425</v>
      </c>
      <c r="X1635">
        <v>6382</v>
      </c>
      <c r="Y1635">
        <v>6291</v>
      </c>
      <c r="Z1635">
        <v>3195</v>
      </c>
      <c r="AA1635">
        <v>31019</v>
      </c>
      <c r="AB1635">
        <v>2595.6610000000001</v>
      </c>
      <c r="AC1635">
        <v>51470</v>
      </c>
      <c r="AD1635">
        <v>1</v>
      </c>
      <c r="AE1635">
        <v>1.5669069257286117E-4</v>
      </c>
      <c r="AF1635">
        <v>21</v>
      </c>
      <c r="AG1635">
        <v>457</v>
      </c>
      <c r="AH1635">
        <v>4.5951859956236324E-2</v>
      </c>
      <c r="AI1635" s="3">
        <v>330534</v>
      </c>
      <c r="AJ1635" s="3">
        <v>366264.69143423502</v>
      </c>
      <c r="AK1635">
        <v>370</v>
      </c>
      <c r="AL1635">
        <v>367078.39999999997</v>
      </c>
      <c r="AM1635">
        <v>2168964</v>
      </c>
      <c r="AN1635">
        <v>176485</v>
      </c>
      <c r="AO1635">
        <v>2345449</v>
      </c>
      <c r="AP1635">
        <v>2</v>
      </c>
      <c r="AQ1635">
        <v>0</v>
      </c>
      <c r="AR1635">
        <v>2</v>
      </c>
      <c r="AS1635">
        <v>0.31128404669260701</v>
      </c>
      <c r="AT1635">
        <v>2</v>
      </c>
      <c r="AU1635">
        <v>5</v>
      </c>
      <c r="AV1635">
        <f t="shared" si="103"/>
        <v>7</v>
      </c>
      <c r="AW1635">
        <v>3516</v>
      </c>
      <c r="AX1635">
        <v>0.75</v>
      </c>
      <c r="AY1635">
        <v>221389026.645612</v>
      </c>
      <c r="AZ1635">
        <v>221389.026645612</v>
      </c>
      <c r="BA1635">
        <v>31709.028267853198</v>
      </c>
      <c r="BB1635">
        <v>0.31536759548503918</v>
      </c>
      <c r="BC1635">
        <v>3468</v>
      </c>
      <c r="BD1635">
        <v>0</v>
      </c>
      <c r="BE1635">
        <v>3468</v>
      </c>
      <c r="BF1635">
        <v>0.53378482376481451</v>
      </c>
      <c r="BG1635">
        <v>170586</v>
      </c>
      <c r="BH1635">
        <v>26.729238483234095</v>
      </c>
      <c r="BI1635">
        <v>1150</v>
      </c>
      <c r="BJ1635">
        <v>10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2</v>
      </c>
      <c r="BS1635">
        <v>0</v>
      </c>
      <c r="BT1635">
        <v>6205</v>
      </c>
      <c r="BU1635">
        <v>0.73</v>
      </c>
      <c r="BV1635">
        <v>0.62304850000000001</v>
      </c>
      <c r="BW1635">
        <v>80</v>
      </c>
      <c r="BX1635">
        <v>2.0950850000000001</v>
      </c>
      <c r="BY1635">
        <v>1.6128469999999999</v>
      </c>
      <c r="BZ1635">
        <v>9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0</v>
      </c>
      <c r="CJ1635">
        <v>6326</v>
      </c>
      <c r="CK1635">
        <v>1.89693329117926</v>
      </c>
      <c r="CL1635">
        <v>0.6757624398073836</v>
      </c>
      <c r="CM1635">
        <v>72</v>
      </c>
      <c r="CN1635">
        <v>1.4591510832924139</v>
      </c>
      <c r="CO1635">
        <v>636</v>
      </c>
      <c r="CP1635">
        <v>5.6531986999999999E-2</v>
      </c>
      <c r="CQ1635">
        <v>-5.3099058099999999E-2</v>
      </c>
      <c r="CR1635">
        <v>5619</v>
      </c>
      <c r="CS1635">
        <v>0.89300000000000002</v>
      </c>
      <c r="CT1635">
        <v>5581</v>
      </c>
      <c r="CU1635">
        <v>0.84887640449000001</v>
      </c>
      <c r="CV1635">
        <v>1</v>
      </c>
      <c r="CW1635">
        <v>1</v>
      </c>
      <c r="CX1635">
        <v>1</v>
      </c>
      <c r="CY1635">
        <v>567</v>
      </c>
      <c r="CZ1635">
        <v>710</v>
      </c>
      <c r="DA1635" s="2">
        <v>4076</v>
      </c>
      <c r="DB1635" s="2">
        <v>445</v>
      </c>
      <c r="DC1635" s="2">
        <v>109.51</v>
      </c>
      <c r="DD1635" s="2">
        <v>204</v>
      </c>
      <c r="DE1635">
        <v>180</v>
      </c>
      <c r="DF1635">
        <v>20</v>
      </c>
      <c r="DG1635">
        <v>15.64</v>
      </c>
      <c r="DH1635">
        <v>62.58</v>
      </c>
      <c r="DI1635" s="2">
        <v>31.29</v>
      </c>
      <c r="DJ1635">
        <v>-3.36</v>
      </c>
      <c r="DK1635">
        <v>0.89876079314079638</v>
      </c>
      <c r="DL1635">
        <v>0</v>
      </c>
      <c r="DM1635">
        <v>0</v>
      </c>
      <c r="DN1635">
        <v>244.8</v>
      </c>
      <c r="DO1635">
        <v>0.748</v>
      </c>
      <c r="DP1635">
        <v>2392.98</v>
      </c>
      <c r="DQ1635" s="2">
        <v>0</v>
      </c>
      <c r="DR1635" s="2">
        <v>1487.6992460800002</v>
      </c>
      <c r="DS1635">
        <v>4.0528039443174547E-3</v>
      </c>
      <c r="DT1635">
        <v>2.4568571726399902</v>
      </c>
      <c r="DU1635">
        <v>901859.1999612113</v>
      </c>
      <c r="DV1635">
        <v>0</v>
      </c>
    </row>
    <row r="1636" spans="1:126" x14ac:dyDescent="0.15">
      <c r="A1636" t="s">
        <v>2760</v>
      </c>
      <c r="B1636" t="s">
        <v>2786</v>
      </c>
      <c r="C1636">
        <v>31</v>
      </c>
      <c r="D1636">
        <v>37</v>
      </c>
      <c r="E1636" t="s">
        <v>2787</v>
      </c>
      <c r="F1636">
        <v>31037</v>
      </c>
      <c r="G1636" t="s">
        <v>6620</v>
      </c>
      <c r="H1636">
        <v>57.4</v>
      </c>
      <c r="I1636">
        <v>0.5</v>
      </c>
      <c r="J1636">
        <v>0.3</v>
      </c>
      <c r="K1636">
        <v>0.2</v>
      </c>
      <c r="L1636">
        <v>0.6</v>
      </c>
      <c r="M1636">
        <v>41</v>
      </c>
      <c r="N1636">
        <f t="shared" si="106"/>
        <v>4976.5</v>
      </c>
      <c r="O1636">
        <f t="shared" si="104"/>
        <v>5023.5</v>
      </c>
      <c r="P1636">
        <f t="shared" si="105"/>
        <v>6.0282000000000018</v>
      </c>
      <c r="Q1636" s="4">
        <v>31037</v>
      </c>
      <c r="R1636" s="5">
        <v>41.574959999999997</v>
      </c>
      <c r="S1636" s="5">
        <v>-97.088944999999995</v>
      </c>
      <c r="T1636">
        <v>7</v>
      </c>
      <c r="U1636">
        <v>0.21009151915839058</v>
      </c>
      <c r="V1636">
        <v>10453</v>
      </c>
      <c r="W1636">
        <v>10512</v>
      </c>
      <c r="X1636">
        <v>10522</v>
      </c>
      <c r="Y1636">
        <v>10707</v>
      </c>
      <c r="Z1636">
        <v>5104</v>
      </c>
      <c r="AA1636">
        <v>31021</v>
      </c>
      <c r="AB1636">
        <v>4388.34</v>
      </c>
      <c r="AC1636">
        <v>51367</v>
      </c>
      <c r="AD1636">
        <v>1</v>
      </c>
      <c r="AE1636">
        <v>9.5038965976050187E-5</v>
      </c>
      <c r="AF1636">
        <v>3</v>
      </c>
      <c r="AG1636">
        <v>554</v>
      </c>
      <c r="AH1636">
        <v>5.415162454873646E-3</v>
      </c>
      <c r="AI1636" s="3">
        <v>257628</v>
      </c>
      <c r="AJ1636" s="3">
        <v>263454.72752971004</v>
      </c>
      <c r="AK1636">
        <v>205</v>
      </c>
      <c r="AL1636">
        <v>267910.40000000002</v>
      </c>
      <c r="AM1636">
        <v>1457718</v>
      </c>
      <c r="AN1636">
        <v>147473</v>
      </c>
      <c r="AO1636">
        <v>1605191</v>
      </c>
      <c r="AP1636">
        <v>2</v>
      </c>
      <c r="AQ1636">
        <v>0</v>
      </c>
      <c r="AR1636">
        <v>2</v>
      </c>
      <c r="AS1636">
        <v>0.19025875190258751</v>
      </c>
      <c r="AT1636">
        <v>2</v>
      </c>
      <c r="AU1636">
        <v>0</v>
      </c>
      <c r="AV1636">
        <f t="shared" si="103"/>
        <v>2</v>
      </c>
      <c r="AW1636">
        <v>2438</v>
      </c>
      <c r="AX1636">
        <v>0.25</v>
      </c>
      <c r="AY1636">
        <v>777182171.354388</v>
      </c>
      <c r="AZ1636">
        <v>777182.171354388</v>
      </c>
      <c r="BA1636">
        <v>74693.401048419502</v>
      </c>
      <c r="BB1636">
        <v>0.13388063549974871</v>
      </c>
      <c r="BC1636">
        <v>5126</v>
      </c>
      <c r="BD1636">
        <v>0</v>
      </c>
      <c r="BE1636">
        <v>5126</v>
      </c>
      <c r="BF1636">
        <v>0.49038553525303741</v>
      </c>
      <c r="BG1636">
        <v>288876</v>
      </c>
      <c r="BH1636">
        <v>27.454476335297471</v>
      </c>
      <c r="BI1636">
        <v>1312</v>
      </c>
      <c r="BJ1636">
        <v>14</v>
      </c>
      <c r="BK1636">
        <v>1</v>
      </c>
      <c r="BL1636">
        <v>2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2</v>
      </c>
      <c r="BS1636">
        <v>0</v>
      </c>
      <c r="BT1636">
        <v>10332</v>
      </c>
      <c r="BU1636">
        <v>0.78</v>
      </c>
      <c r="BV1636">
        <v>0.45432620000000001</v>
      </c>
      <c r="BW1636">
        <v>69</v>
      </c>
      <c r="BX1636">
        <v>1.8389470000000001</v>
      </c>
      <c r="BY1636">
        <v>-0.40210360000000001</v>
      </c>
      <c r="BZ1636">
        <v>16</v>
      </c>
      <c r="CA1636">
        <v>1</v>
      </c>
      <c r="CB1636">
        <v>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0</v>
      </c>
      <c r="CJ1636">
        <v>10546</v>
      </c>
      <c r="CK1636">
        <v>1.99127631329414</v>
      </c>
      <c r="CL1636">
        <v>0.59661741835147741</v>
      </c>
      <c r="CM1636">
        <v>62</v>
      </c>
      <c r="CN1636">
        <v>0.24872696431909427</v>
      </c>
      <c r="CO1636">
        <v>735</v>
      </c>
      <c r="CP1636">
        <v>0.42075796500000001</v>
      </c>
      <c r="CQ1636">
        <v>-0.30236388990000002</v>
      </c>
      <c r="CR1636">
        <v>9840</v>
      </c>
      <c r="CS1636">
        <v>0.93599999999999994</v>
      </c>
      <c r="CT1636">
        <v>8258</v>
      </c>
      <c r="CU1636">
        <v>0.77977977978000002</v>
      </c>
      <c r="CW1636">
        <v>2</v>
      </c>
      <c r="CX1636">
        <v>1</v>
      </c>
      <c r="CY1636">
        <v>701</v>
      </c>
      <c r="CZ1636">
        <v>866</v>
      </c>
      <c r="DA1636" s="2">
        <v>6829</v>
      </c>
      <c r="DB1636" s="2">
        <v>440</v>
      </c>
      <c r="DC1636" s="2">
        <v>115.11</v>
      </c>
      <c r="DD1636" s="2">
        <v>926</v>
      </c>
      <c r="DE1636">
        <v>173</v>
      </c>
      <c r="DF1636">
        <v>5</v>
      </c>
      <c r="DG1636">
        <v>19.18</v>
      </c>
      <c r="DH1636">
        <v>38.369999999999997</v>
      </c>
      <c r="DI1636" s="2">
        <v>28.78</v>
      </c>
      <c r="DJ1636">
        <v>-0.72</v>
      </c>
      <c r="DK1636">
        <v>0.87411306224478702</v>
      </c>
      <c r="DL1636">
        <v>7.2202166064981952E-3</v>
      </c>
      <c r="DM1636">
        <v>0</v>
      </c>
      <c r="DN1636">
        <v>132.9</v>
      </c>
      <c r="DO1636">
        <v>0.49399999999999999</v>
      </c>
      <c r="DP1636">
        <v>3505.0099999999998</v>
      </c>
      <c r="DQ1636" s="2">
        <v>0</v>
      </c>
      <c r="DR1636" s="2">
        <v>361.94831812000001</v>
      </c>
      <c r="DS1636">
        <v>1.3510014822593673E-3</v>
      </c>
      <c r="DT1636">
        <v>3.0888895806822898</v>
      </c>
      <c r="DU1636">
        <v>827545.64311642456</v>
      </c>
      <c r="DV1636">
        <v>0</v>
      </c>
    </row>
    <row r="1637" spans="1:126" x14ac:dyDescent="0.15">
      <c r="A1637" t="s">
        <v>2760</v>
      </c>
      <c r="B1637" t="s">
        <v>2788</v>
      </c>
      <c r="C1637">
        <v>31</v>
      </c>
      <c r="D1637">
        <v>39</v>
      </c>
      <c r="E1637" t="s">
        <v>2789</v>
      </c>
      <c r="F1637">
        <v>31039</v>
      </c>
      <c r="G1637" t="s">
        <v>6621</v>
      </c>
      <c r="H1637">
        <v>90.5</v>
      </c>
      <c r="I1637">
        <v>0.1</v>
      </c>
      <c r="J1637">
        <v>0.2</v>
      </c>
      <c r="K1637">
        <v>0.2</v>
      </c>
      <c r="L1637">
        <v>0.7</v>
      </c>
      <c r="M1637">
        <v>8.3000000000000007</v>
      </c>
      <c r="N1637">
        <f t="shared" si="106"/>
        <v>8259.7199999999993</v>
      </c>
      <c r="O1637">
        <f t="shared" si="104"/>
        <v>1740.2800000000007</v>
      </c>
      <c r="P1637">
        <f t="shared" si="105"/>
        <v>2.0883360000000017</v>
      </c>
      <c r="Q1637" s="4">
        <v>31039</v>
      </c>
      <c r="R1637" s="5">
        <v>41.915864999999997</v>
      </c>
      <c r="S1637" s="5">
        <v>-96.788516999999999</v>
      </c>
      <c r="T1637">
        <v>7</v>
      </c>
      <c r="U1637">
        <v>0.54367123236127601</v>
      </c>
      <c r="V1637">
        <v>9140</v>
      </c>
      <c r="W1637">
        <v>9081</v>
      </c>
      <c r="X1637">
        <v>9078</v>
      </c>
      <c r="Y1637">
        <v>9109</v>
      </c>
      <c r="Z1637">
        <v>4190</v>
      </c>
      <c r="AA1637">
        <v>31023</v>
      </c>
      <c r="AB1637">
        <v>3617.9090000000001</v>
      </c>
      <c r="AC1637">
        <v>50013</v>
      </c>
      <c r="AD1637">
        <v>2</v>
      </c>
      <c r="AE1637">
        <v>2.2031284423881911E-4</v>
      </c>
      <c r="AF1637">
        <v>22</v>
      </c>
      <c r="AG1637">
        <v>918</v>
      </c>
      <c r="AH1637">
        <v>2.3965141612200435E-2</v>
      </c>
      <c r="AI1637" s="3">
        <v>362926</v>
      </c>
      <c r="AJ1637" s="3">
        <v>365195.44437715504</v>
      </c>
      <c r="AK1637">
        <v>200</v>
      </c>
      <c r="AL1637">
        <v>367731.20000000001</v>
      </c>
      <c r="AM1637">
        <v>546533</v>
      </c>
      <c r="AN1637">
        <v>262102</v>
      </c>
      <c r="AO1637">
        <v>808635</v>
      </c>
      <c r="AP1637">
        <v>6</v>
      </c>
      <c r="AQ1637">
        <v>1</v>
      </c>
      <c r="AR1637">
        <v>7</v>
      </c>
      <c r="AS1637">
        <v>0.77084021583526052</v>
      </c>
      <c r="AT1637">
        <v>8</v>
      </c>
      <c r="AU1637">
        <v>11</v>
      </c>
      <c r="AV1637">
        <f t="shared" si="103"/>
        <v>19</v>
      </c>
      <c r="AW1637">
        <v>4283</v>
      </c>
      <c r="AX1637">
        <v>0.59000000000000008</v>
      </c>
      <c r="AY1637">
        <v>534443756.76497602</v>
      </c>
      <c r="AZ1637">
        <v>534443.75676497607</v>
      </c>
      <c r="BA1637">
        <v>52479.201812404703</v>
      </c>
      <c r="BB1637">
        <v>0.19055167865827302</v>
      </c>
      <c r="BC1637">
        <v>5175</v>
      </c>
      <c r="BD1637">
        <v>0</v>
      </c>
      <c r="BE1637">
        <v>5175</v>
      </c>
      <c r="BF1637">
        <v>0.5661925601750547</v>
      </c>
      <c r="BG1637">
        <v>491841</v>
      </c>
      <c r="BH1637">
        <v>54.179444811632521</v>
      </c>
      <c r="BI1637">
        <v>1407</v>
      </c>
      <c r="BJ1637">
        <v>14</v>
      </c>
      <c r="BK1637">
        <v>3</v>
      </c>
      <c r="BL1637">
        <v>1</v>
      </c>
      <c r="BM1637">
        <v>1</v>
      </c>
      <c r="BN1637">
        <v>0</v>
      </c>
      <c r="BO1637">
        <v>0</v>
      </c>
      <c r="BP1637">
        <v>1</v>
      </c>
      <c r="BQ1637">
        <v>1</v>
      </c>
      <c r="BR1637">
        <v>1</v>
      </c>
      <c r="BS1637">
        <v>0</v>
      </c>
      <c r="BT1637">
        <v>9132</v>
      </c>
      <c r="BU1637">
        <v>0.82</v>
      </c>
      <c r="BV1637">
        <v>0.5743395</v>
      </c>
      <c r="BW1637">
        <v>75</v>
      </c>
      <c r="BX1637">
        <v>2.4091109999999998</v>
      </c>
      <c r="BY1637">
        <v>0.86524979999999996</v>
      </c>
      <c r="BZ1637">
        <v>14</v>
      </c>
      <c r="CA1637">
        <v>2</v>
      </c>
      <c r="CB1637">
        <v>1</v>
      </c>
      <c r="CC1637">
        <v>1</v>
      </c>
      <c r="CD1637">
        <v>0</v>
      </c>
      <c r="CE1637">
        <v>0</v>
      </c>
      <c r="CF1637">
        <v>1</v>
      </c>
      <c r="CG1637">
        <v>1</v>
      </c>
      <c r="CH1637">
        <v>1</v>
      </c>
      <c r="CI1637">
        <v>0</v>
      </c>
      <c r="CJ1637">
        <v>9023</v>
      </c>
      <c r="CK1637">
        <v>2.3273855702094646</v>
      </c>
      <c r="CL1637">
        <v>0.67815111717550747</v>
      </c>
      <c r="CM1637">
        <v>68</v>
      </c>
      <c r="CN1637">
        <v>1.1588415383048711</v>
      </c>
      <c r="CO1637">
        <v>911</v>
      </c>
      <c r="CP1637">
        <v>0.63057474499999999</v>
      </c>
      <c r="CQ1637">
        <v>0.421112663</v>
      </c>
      <c r="CR1637">
        <v>8075</v>
      </c>
      <c r="CS1637">
        <v>0.88500000000000001</v>
      </c>
      <c r="CT1637">
        <v>7595</v>
      </c>
      <c r="CU1637">
        <v>0.84776364382000002</v>
      </c>
      <c r="CV1637">
        <v>7</v>
      </c>
      <c r="CW1637">
        <v>5</v>
      </c>
      <c r="CX1637">
        <v>3</v>
      </c>
      <c r="CY1637">
        <v>886</v>
      </c>
      <c r="CZ1637">
        <v>1374</v>
      </c>
      <c r="DA1637" s="2">
        <v>6304</v>
      </c>
      <c r="DB1637" s="2">
        <v>725</v>
      </c>
      <c r="DC1637" s="2">
        <v>155.62</v>
      </c>
      <c r="DD1637" s="2">
        <v>363</v>
      </c>
      <c r="DE1637">
        <v>265</v>
      </c>
      <c r="DF1637">
        <v>47</v>
      </c>
      <c r="DG1637">
        <v>55.58</v>
      </c>
      <c r="DH1637">
        <v>44.46</v>
      </c>
      <c r="DI1637" s="2">
        <v>44.46</v>
      </c>
      <c r="DJ1637">
        <v>-0.77</v>
      </c>
      <c r="DK1637">
        <v>0.8904570077646683</v>
      </c>
      <c r="DL1637">
        <v>5.4466230936819175E-3</v>
      </c>
      <c r="DM1637">
        <v>0</v>
      </c>
      <c r="DN1637">
        <v>196.9</v>
      </c>
      <c r="DO1637">
        <v>0.54700000000000004</v>
      </c>
      <c r="DP1637">
        <v>5314.61</v>
      </c>
      <c r="DQ1637" s="2">
        <v>0</v>
      </c>
      <c r="DR1637" s="2">
        <v>1452.4783900700002</v>
      </c>
      <c r="DS1637">
        <v>3.9498379684894556E-3</v>
      </c>
      <c r="DT1637">
        <v>3.26473186364142</v>
      </c>
      <c r="DU1637">
        <v>1200543.7658950959</v>
      </c>
      <c r="DV1637">
        <v>0</v>
      </c>
    </row>
    <row r="1638" spans="1:126" x14ac:dyDescent="0.15">
      <c r="A1638" t="s">
        <v>2760</v>
      </c>
      <c r="B1638" t="s">
        <v>544</v>
      </c>
      <c r="C1638">
        <v>31</v>
      </c>
      <c r="D1638">
        <v>41</v>
      </c>
      <c r="E1638" t="s">
        <v>2790</v>
      </c>
      <c r="F1638">
        <v>31041</v>
      </c>
      <c r="G1638" t="s">
        <v>6622</v>
      </c>
      <c r="H1638">
        <v>96.5</v>
      </c>
      <c r="I1638">
        <v>0.3</v>
      </c>
      <c r="J1638">
        <v>0.3</v>
      </c>
      <c r="K1638">
        <v>0.1</v>
      </c>
      <c r="L1638">
        <v>0.9</v>
      </c>
      <c r="M1638">
        <v>2</v>
      </c>
      <c r="N1638">
        <f t="shared" si="106"/>
        <v>9317.25</v>
      </c>
      <c r="O1638">
        <f t="shared" si="104"/>
        <v>682.75</v>
      </c>
      <c r="P1638">
        <f t="shared" si="105"/>
        <v>0.81930000000000025</v>
      </c>
      <c r="Q1638" s="4">
        <v>31041</v>
      </c>
      <c r="R1638" s="5">
        <v>41.393892999999998</v>
      </c>
      <c r="S1638" s="5">
        <v>-99.726866000000001</v>
      </c>
      <c r="T1638">
        <v>7</v>
      </c>
      <c r="U1638">
        <v>0.48622660416930857</v>
      </c>
      <c r="V1638">
        <v>10904</v>
      </c>
      <c r="W1638">
        <v>10820</v>
      </c>
      <c r="X1638">
        <v>10802</v>
      </c>
      <c r="Y1638">
        <v>10835</v>
      </c>
      <c r="Z1638">
        <v>5313</v>
      </c>
      <c r="AA1638">
        <v>31025</v>
      </c>
      <c r="AB1638">
        <v>4412.6620000000003</v>
      </c>
      <c r="AC1638">
        <v>46468</v>
      </c>
      <c r="AD1638">
        <v>1</v>
      </c>
      <c r="AE1638">
        <v>9.2575448990927608E-5</v>
      </c>
      <c r="AF1638">
        <v>45</v>
      </c>
      <c r="AG1638">
        <v>1352</v>
      </c>
      <c r="AH1638">
        <v>3.3284023668639057E-2</v>
      </c>
      <c r="AI1638" s="3">
        <v>1503594</v>
      </c>
      <c r="AJ1638" s="3">
        <v>1648362.9605027551</v>
      </c>
      <c r="AK1638">
        <v>376</v>
      </c>
      <c r="AL1638">
        <v>1648774.4</v>
      </c>
      <c r="AM1638">
        <v>2473201</v>
      </c>
      <c r="AN1638">
        <v>253419</v>
      </c>
      <c r="AO1638">
        <v>2726620</v>
      </c>
      <c r="AP1638">
        <v>2</v>
      </c>
      <c r="AQ1638">
        <v>0</v>
      </c>
      <c r="AR1638">
        <v>2</v>
      </c>
      <c r="AS1638">
        <v>0.18484288354898337</v>
      </c>
      <c r="AT1638">
        <v>3</v>
      </c>
      <c r="AU1638">
        <v>5</v>
      </c>
      <c r="AV1638">
        <f t="shared" si="103"/>
        <v>8</v>
      </c>
      <c r="AW1638">
        <v>1097</v>
      </c>
      <c r="AX1638">
        <v>0.13</v>
      </c>
      <c r="AY1638">
        <v>794405973.52936006</v>
      </c>
      <c r="AZ1638">
        <v>794405.97352936002</v>
      </c>
      <c r="BA1638">
        <v>67415.668019144505</v>
      </c>
      <c r="BB1638">
        <v>0.14833347045022574</v>
      </c>
      <c r="BC1638">
        <v>5286</v>
      </c>
      <c r="BD1638">
        <v>530</v>
      </c>
      <c r="BE1638">
        <v>4756</v>
      </c>
      <c r="BF1638">
        <v>0.43617021276595747</v>
      </c>
      <c r="BG1638">
        <v>489432</v>
      </c>
      <c r="BH1638">
        <v>45.309387150527677</v>
      </c>
      <c r="BI1638">
        <v>1792</v>
      </c>
      <c r="BJ1638">
        <v>15</v>
      </c>
      <c r="BK1638">
        <v>1</v>
      </c>
      <c r="BL1638">
        <v>3</v>
      </c>
      <c r="BM1638">
        <v>0</v>
      </c>
      <c r="BN1638">
        <v>0</v>
      </c>
      <c r="BO1638">
        <v>0</v>
      </c>
      <c r="BP1638">
        <v>2</v>
      </c>
      <c r="BQ1638">
        <v>1</v>
      </c>
      <c r="BR1638">
        <v>2</v>
      </c>
      <c r="BS1638">
        <v>0</v>
      </c>
      <c r="BT1638">
        <v>10784</v>
      </c>
      <c r="BU1638">
        <v>0.71</v>
      </c>
      <c r="BV1638">
        <v>0.6676242</v>
      </c>
      <c r="BW1638">
        <v>119</v>
      </c>
      <c r="BX1638">
        <v>2.2255189999999998</v>
      </c>
      <c r="BY1638">
        <v>1.686212</v>
      </c>
      <c r="BZ1638">
        <v>16</v>
      </c>
      <c r="CA1638">
        <v>2</v>
      </c>
      <c r="CB1638">
        <v>2</v>
      </c>
      <c r="CC1638">
        <v>1</v>
      </c>
      <c r="CD1638">
        <v>1</v>
      </c>
      <c r="CE1638">
        <v>0</v>
      </c>
      <c r="CF1638">
        <v>1</v>
      </c>
      <c r="CG1638">
        <v>0</v>
      </c>
      <c r="CH1638">
        <v>2</v>
      </c>
      <c r="CI1638">
        <v>0</v>
      </c>
      <c r="CJ1638">
        <v>10743</v>
      </c>
      <c r="CK1638">
        <v>2.3270967141394396</v>
      </c>
      <c r="CL1638">
        <v>0.66105566911145841</v>
      </c>
      <c r="CM1638">
        <v>106</v>
      </c>
      <c r="CN1638">
        <v>1.5298121527012474</v>
      </c>
      <c r="CO1638">
        <v>1236</v>
      </c>
      <c r="CP1638">
        <v>0.36170026500000002</v>
      </c>
      <c r="CQ1638">
        <v>5.0405085000000002E-2</v>
      </c>
      <c r="CR1638">
        <v>9506</v>
      </c>
      <c r="CS1638">
        <v>0.88</v>
      </c>
      <c r="CT1638">
        <v>9170</v>
      </c>
      <c r="CU1638">
        <v>0.84179654768000001</v>
      </c>
      <c r="CV1638">
        <v>6</v>
      </c>
      <c r="CW1638">
        <v>3</v>
      </c>
      <c r="CX1638">
        <v>9</v>
      </c>
      <c r="CY1638">
        <v>1325</v>
      </c>
      <c r="CZ1638">
        <v>2037</v>
      </c>
      <c r="DA1638" s="2">
        <v>7939</v>
      </c>
      <c r="DB1638" s="2">
        <v>810</v>
      </c>
      <c r="DC1638" s="2">
        <v>157.52000000000001</v>
      </c>
      <c r="DD1638" s="2">
        <v>281</v>
      </c>
      <c r="DE1638">
        <v>589</v>
      </c>
      <c r="DF1638">
        <v>24</v>
      </c>
      <c r="DG1638">
        <v>64.86</v>
      </c>
      <c r="DH1638">
        <v>92.66</v>
      </c>
      <c r="DI1638" s="2">
        <v>27.8</v>
      </c>
      <c r="DJ1638">
        <v>-1.4</v>
      </c>
      <c r="DK1638">
        <v>0.94120420805084348</v>
      </c>
      <c r="DL1638">
        <v>0</v>
      </c>
      <c r="DM1638">
        <v>0</v>
      </c>
      <c r="DN1638">
        <v>370</v>
      </c>
      <c r="DO1638">
        <v>0.222</v>
      </c>
      <c r="DP1638">
        <v>5149.8500000000004</v>
      </c>
      <c r="DQ1638" s="2">
        <v>0</v>
      </c>
      <c r="DR1638" s="2">
        <v>1864.0229383500002</v>
      </c>
      <c r="DS1638">
        <v>1.1305506947694604E-3</v>
      </c>
      <c r="DT1638">
        <v>3.9410260392559802</v>
      </c>
      <c r="DU1638">
        <v>6497862.8432586547</v>
      </c>
      <c r="DV1638">
        <v>0</v>
      </c>
    </row>
    <row r="1639" spans="1:126" x14ac:dyDescent="0.15">
      <c r="A1639" t="s">
        <v>2760</v>
      </c>
      <c r="B1639" t="s">
        <v>2277</v>
      </c>
      <c r="C1639">
        <v>31</v>
      </c>
      <c r="D1639">
        <v>43</v>
      </c>
      <c r="E1639" t="s">
        <v>2791</v>
      </c>
      <c r="F1639">
        <v>31043</v>
      </c>
      <c r="G1639" t="s">
        <v>6623</v>
      </c>
      <c r="H1639">
        <v>55.2</v>
      </c>
      <c r="I1639">
        <v>3.1</v>
      </c>
      <c r="J1639">
        <v>2.2000000000000002</v>
      </c>
      <c r="K1639">
        <v>3</v>
      </c>
      <c r="L1639">
        <v>1.3</v>
      </c>
      <c r="M1639">
        <v>35.299999999999997</v>
      </c>
      <c r="N1639">
        <f t="shared" si="106"/>
        <v>4318.2700000000004</v>
      </c>
      <c r="O1639">
        <f t="shared" si="104"/>
        <v>5681.73</v>
      </c>
      <c r="P1639">
        <f t="shared" si="105"/>
        <v>6.8180760000000022</v>
      </c>
      <c r="Q1639" s="4">
        <v>31043</v>
      </c>
      <c r="R1639" s="5">
        <v>42.391644999999997</v>
      </c>
      <c r="S1639" s="5">
        <v>-96.561356000000004</v>
      </c>
      <c r="T1639">
        <v>3</v>
      </c>
      <c r="U1639">
        <v>0.27359162521790742</v>
      </c>
      <c r="V1639">
        <v>20869</v>
      </c>
      <c r="W1639">
        <v>20902</v>
      </c>
      <c r="X1639">
        <v>20798</v>
      </c>
      <c r="Y1639">
        <v>20644</v>
      </c>
      <c r="Z1639">
        <v>10234</v>
      </c>
      <c r="AA1639">
        <v>31027</v>
      </c>
      <c r="AB1639">
        <v>8455.0889999999999</v>
      </c>
      <c r="AC1639">
        <v>49786</v>
      </c>
      <c r="AD1639">
        <v>1</v>
      </c>
      <c r="AE1639">
        <v>4.8081546302529089E-5</v>
      </c>
      <c r="AF1639">
        <v>7</v>
      </c>
      <c r="AG1639">
        <v>243</v>
      </c>
      <c r="AH1639">
        <v>2.8806584362139918E-2</v>
      </c>
      <c r="AI1639" s="3">
        <v>157976</v>
      </c>
      <c r="AJ1639" s="3">
        <v>169122.66337126502</v>
      </c>
      <c r="AK1639">
        <v>118</v>
      </c>
      <c r="AL1639">
        <v>171142.40000000002</v>
      </c>
      <c r="AM1639">
        <v>1785462</v>
      </c>
      <c r="AN1639">
        <v>55414</v>
      </c>
      <c r="AO1639">
        <v>1840876</v>
      </c>
      <c r="AP1639">
        <v>7</v>
      </c>
      <c r="AQ1639">
        <v>0</v>
      </c>
      <c r="AR1639">
        <v>7</v>
      </c>
      <c r="AS1639">
        <v>0.33489618218352307</v>
      </c>
      <c r="AT1639">
        <v>7</v>
      </c>
      <c r="AU1639">
        <v>28</v>
      </c>
      <c r="AV1639">
        <f t="shared" si="103"/>
        <v>35</v>
      </c>
      <c r="AW1639">
        <v>18852</v>
      </c>
      <c r="AX1639">
        <v>0.87</v>
      </c>
      <c r="AY1639">
        <v>73827857.850119501</v>
      </c>
      <c r="AZ1639">
        <v>73827.857850119501</v>
      </c>
      <c r="BA1639">
        <v>3692.1024222889801</v>
      </c>
      <c r="BB1639">
        <v>2.7084839086886259</v>
      </c>
      <c r="BC1639">
        <v>5225</v>
      </c>
      <c r="BD1639">
        <v>4679</v>
      </c>
      <c r="BE1639">
        <v>546</v>
      </c>
      <c r="BF1639">
        <v>2.6163208586899227E-2</v>
      </c>
      <c r="BG1639">
        <v>248072</v>
      </c>
      <c r="BH1639">
        <v>11.927685354360996</v>
      </c>
      <c r="BI1639">
        <v>1890</v>
      </c>
      <c r="BJ1639">
        <v>13</v>
      </c>
      <c r="BK1639">
        <v>1</v>
      </c>
      <c r="BL1639">
        <v>1</v>
      </c>
      <c r="BM1639">
        <v>0</v>
      </c>
      <c r="BN1639">
        <v>0</v>
      </c>
      <c r="BO1639">
        <v>1</v>
      </c>
      <c r="BP1639">
        <v>1</v>
      </c>
      <c r="BQ1639">
        <v>2</v>
      </c>
      <c r="BR1639">
        <v>2</v>
      </c>
      <c r="BS1639">
        <v>0</v>
      </c>
      <c r="BT1639">
        <v>20651</v>
      </c>
      <c r="BU1639">
        <v>0.75</v>
      </c>
      <c r="BV1639">
        <v>0.4569551</v>
      </c>
      <c r="BW1639">
        <v>95</v>
      </c>
      <c r="BX1639">
        <v>1.0168999999999999</v>
      </c>
      <c r="BY1639">
        <v>-1.328384</v>
      </c>
      <c r="BZ1639">
        <v>12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2</v>
      </c>
      <c r="CH1639">
        <v>3</v>
      </c>
      <c r="CI1639">
        <v>0</v>
      </c>
      <c r="CJ1639">
        <v>20717</v>
      </c>
      <c r="CK1639">
        <v>0.96539074190278518</v>
      </c>
      <c r="CL1639">
        <v>0.59</v>
      </c>
      <c r="CM1639">
        <v>92</v>
      </c>
      <c r="CN1639">
        <v>-0.93767239105522193</v>
      </c>
      <c r="CO1639">
        <v>1138</v>
      </c>
      <c r="CP1639">
        <v>-1.58815925E-2</v>
      </c>
      <c r="CQ1639">
        <v>-0.94079124349999999</v>
      </c>
      <c r="CR1639">
        <v>18601</v>
      </c>
      <c r="CS1639">
        <v>0.89599999999999991</v>
      </c>
      <c r="CT1639">
        <v>16695</v>
      </c>
      <c r="CU1639">
        <v>0.77723266256000001</v>
      </c>
      <c r="CV1639">
        <v>44</v>
      </c>
      <c r="CW1639">
        <v>7</v>
      </c>
      <c r="CX1639">
        <v>1</v>
      </c>
      <c r="CY1639">
        <v>284</v>
      </c>
      <c r="CZ1639">
        <v>391</v>
      </c>
      <c r="DA1639" s="2">
        <v>14941</v>
      </c>
      <c r="DB1639" s="2">
        <v>1300</v>
      </c>
      <c r="DC1639" s="2">
        <v>47.74</v>
      </c>
      <c r="DD1639" s="2">
        <v>6551</v>
      </c>
      <c r="DE1639">
        <v>108</v>
      </c>
      <c r="DF1639">
        <v>1</v>
      </c>
      <c r="DG1639">
        <v>9.5500000000000007</v>
      </c>
      <c r="DH1639">
        <v>9.5500000000000007</v>
      </c>
      <c r="DI1639" s="2">
        <v>4.7699999999999996</v>
      </c>
      <c r="DJ1639">
        <v>-1.76</v>
      </c>
      <c r="DK1639">
        <v>0.85017344406745332</v>
      </c>
      <c r="DL1639">
        <v>0</v>
      </c>
      <c r="DM1639">
        <v>0</v>
      </c>
      <c r="DN1639">
        <v>54</v>
      </c>
      <c r="DO1639">
        <v>0.314</v>
      </c>
      <c r="DP1639">
        <v>4638.38</v>
      </c>
      <c r="DQ1639" s="2">
        <v>0</v>
      </c>
      <c r="DR1639" s="2">
        <v>477.67533200999998</v>
      </c>
      <c r="DS1639">
        <v>2.7911056613819834E-3</v>
      </c>
      <c r="DT1639">
        <v>2.4333413462612001</v>
      </c>
      <c r="DU1639">
        <v>416447.87801837287</v>
      </c>
      <c r="DV1639">
        <v>0</v>
      </c>
    </row>
    <row r="1640" spans="1:126" x14ac:dyDescent="0.15">
      <c r="A1640" t="s">
        <v>2760</v>
      </c>
      <c r="B1640" t="s">
        <v>2792</v>
      </c>
      <c r="C1640">
        <v>31</v>
      </c>
      <c r="D1640">
        <v>45</v>
      </c>
      <c r="E1640" t="s">
        <v>2793</v>
      </c>
      <c r="F1640">
        <v>31045</v>
      </c>
      <c r="G1640" t="s">
        <v>6624</v>
      </c>
      <c r="H1640">
        <v>87.8</v>
      </c>
      <c r="I1640">
        <v>1.4</v>
      </c>
      <c r="J1640">
        <v>3.7</v>
      </c>
      <c r="K1640">
        <v>1</v>
      </c>
      <c r="L1640">
        <v>2.8</v>
      </c>
      <c r="M1640">
        <v>3.3</v>
      </c>
      <c r="N1640">
        <f t="shared" si="106"/>
        <v>7744.2199999999993</v>
      </c>
      <c r="O1640">
        <f t="shared" si="104"/>
        <v>2255.7800000000007</v>
      </c>
      <c r="P1640">
        <f t="shared" si="105"/>
        <v>2.7069360000000016</v>
      </c>
      <c r="Q1640" s="4">
        <v>31045</v>
      </c>
      <c r="R1640" s="5">
        <v>42.711213999999998</v>
      </c>
      <c r="S1640" s="5">
        <v>-103.134872</v>
      </c>
      <c r="T1640">
        <v>7</v>
      </c>
      <c r="U1640">
        <v>0.19682284893499435</v>
      </c>
      <c r="V1640">
        <v>9176</v>
      </c>
      <c r="W1640">
        <v>9141</v>
      </c>
      <c r="X1640">
        <v>9136</v>
      </c>
      <c r="Y1640">
        <v>8965</v>
      </c>
      <c r="Z1640">
        <v>3937</v>
      </c>
      <c r="AA1640">
        <v>31029</v>
      </c>
      <c r="AB1640">
        <v>3188.4989999999998</v>
      </c>
      <c r="AC1640">
        <v>41038</v>
      </c>
      <c r="AD1640">
        <v>1</v>
      </c>
      <c r="AE1640">
        <v>1.0945709281961471E-4</v>
      </c>
      <c r="AF1640">
        <v>22</v>
      </c>
      <c r="AG1640">
        <v>493</v>
      </c>
      <c r="AH1640">
        <v>4.4624746450304259E-2</v>
      </c>
      <c r="AI1640" s="3">
        <v>824038</v>
      </c>
      <c r="AJ1640" s="3">
        <v>893735.2339792751</v>
      </c>
      <c r="AK1640">
        <v>640</v>
      </c>
      <c r="AL1640">
        <v>896576</v>
      </c>
      <c r="AM1640">
        <v>1494499</v>
      </c>
      <c r="AN1640">
        <v>53752</v>
      </c>
      <c r="AO1640">
        <v>1548251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3</v>
      </c>
      <c r="AV1640">
        <f t="shared" si="103"/>
        <v>3</v>
      </c>
      <c r="AW1640">
        <v>971</v>
      </c>
      <c r="AX1640">
        <v>0.12</v>
      </c>
      <c r="AY1640">
        <v>1282257672.40591</v>
      </c>
      <c r="AZ1640">
        <v>1282257.67240591</v>
      </c>
      <c r="BA1640">
        <v>141526.642026029</v>
      </c>
      <c r="BB1640">
        <v>7.0658074386876504E-2</v>
      </c>
      <c r="BC1640">
        <v>3187</v>
      </c>
      <c r="BD1640">
        <v>585</v>
      </c>
      <c r="BE1640">
        <v>2602</v>
      </c>
      <c r="BF1640">
        <v>0.28356582388840451</v>
      </c>
      <c r="BG1640">
        <v>159462</v>
      </c>
      <c r="BH1640">
        <v>17.4542469352014</v>
      </c>
      <c r="BI1640">
        <v>1139</v>
      </c>
      <c r="BJ1640">
        <v>14</v>
      </c>
      <c r="BK1640">
        <v>1</v>
      </c>
      <c r="BL1640">
        <v>2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1</v>
      </c>
      <c r="BS1640">
        <v>0</v>
      </c>
      <c r="BT1640">
        <v>8735</v>
      </c>
      <c r="BU1640">
        <v>0.66</v>
      </c>
      <c r="BV1640">
        <v>0.53951689999999997</v>
      </c>
      <c r="BW1640">
        <v>82</v>
      </c>
      <c r="BX1640">
        <v>2.175157</v>
      </c>
      <c r="BY1640">
        <v>0.78200890000000001</v>
      </c>
      <c r="BZ1640">
        <v>13</v>
      </c>
      <c r="CA1640">
        <v>0</v>
      </c>
      <c r="CB1640">
        <v>3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1</v>
      </c>
      <c r="CI1640">
        <v>0</v>
      </c>
      <c r="CJ1640">
        <v>9089</v>
      </c>
      <c r="CK1640">
        <v>1.9804158873363409</v>
      </c>
      <c r="CL1640">
        <v>0.61619834710743804</v>
      </c>
      <c r="CM1640">
        <v>76</v>
      </c>
      <c r="CN1640">
        <v>0.79140397737893631</v>
      </c>
      <c r="CO1640">
        <v>1467</v>
      </c>
      <c r="CP1640">
        <v>0.18494619700000001</v>
      </c>
      <c r="CQ1640">
        <v>-9.5414867299999997E-2</v>
      </c>
      <c r="CR1640">
        <v>7745</v>
      </c>
      <c r="CS1640">
        <v>0.85699999999999998</v>
      </c>
      <c r="CT1640">
        <v>7552</v>
      </c>
      <c r="CU1640">
        <v>0.82219089811000001</v>
      </c>
      <c r="CV1640">
        <v>16</v>
      </c>
      <c r="CW1640">
        <v>8</v>
      </c>
      <c r="CX1640">
        <v>7</v>
      </c>
      <c r="CY1640">
        <v>272</v>
      </c>
      <c r="CZ1640">
        <v>758</v>
      </c>
      <c r="DA1640" s="2">
        <v>5440</v>
      </c>
      <c r="DB1640" s="2">
        <v>945</v>
      </c>
      <c r="DC1640" s="2">
        <v>154.05000000000001</v>
      </c>
      <c r="DD1640" s="2">
        <v>978</v>
      </c>
      <c r="DE1640">
        <v>285</v>
      </c>
      <c r="DF1640">
        <v>15</v>
      </c>
      <c r="DG1640">
        <v>66.02</v>
      </c>
      <c r="DH1640">
        <v>22.01</v>
      </c>
      <c r="DI1640" s="2">
        <v>88.03</v>
      </c>
      <c r="DJ1640">
        <v>-0.39</v>
      </c>
      <c r="DK1640">
        <v>0.92681405469165257</v>
      </c>
      <c r="DL1640">
        <v>4.0567951318458417E-3</v>
      </c>
      <c r="DM1640">
        <v>0</v>
      </c>
      <c r="DN1640">
        <v>6.3</v>
      </c>
      <c r="DO1640">
        <v>6.9999999999999993E-3</v>
      </c>
      <c r="DP1640">
        <v>7304.48</v>
      </c>
      <c r="DQ1640" s="2">
        <v>60519</v>
      </c>
      <c r="DR1640" s="2">
        <v>3559.7889989499995</v>
      </c>
      <c r="DS1640">
        <v>3.9704263765172158E-3</v>
      </c>
      <c r="DT1640">
        <v>5.2998587749885901</v>
      </c>
      <c r="DU1640">
        <v>4751726.1810441706</v>
      </c>
      <c r="DV1640">
        <v>0</v>
      </c>
    </row>
    <row r="1641" spans="1:126" x14ac:dyDescent="0.15">
      <c r="A1641" t="s">
        <v>2760</v>
      </c>
      <c r="B1641" t="s">
        <v>840</v>
      </c>
      <c r="C1641">
        <v>31</v>
      </c>
      <c r="D1641">
        <v>47</v>
      </c>
      <c r="E1641" t="s">
        <v>2794</v>
      </c>
      <c r="F1641">
        <v>31047</v>
      </c>
      <c r="G1641" t="s">
        <v>6625</v>
      </c>
      <c r="H1641">
        <v>63.6</v>
      </c>
      <c r="I1641">
        <v>2.9</v>
      </c>
      <c r="J1641">
        <v>0.3</v>
      </c>
      <c r="K1641">
        <v>0.6</v>
      </c>
      <c r="L1641">
        <v>0.8</v>
      </c>
      <c r="M1641">
        <v>31.8</v>
      </c>
      <c r="N1641">
        <f t="shared" si="106"/>
        <v>5065.7</v>
      </c>
      <c r="O1641">
        <f t="shared" si="104"/>
        <v>4934.3</v>
      </c>
      <c r="P1641">
        <f t="shared" si="105"/>
        <v>5.9211600000000022</v>
      </c>
      <c r="Q1641" s="4">
        <v>31047</v>
      </c>
      <c r="R1641" s="5">
        <v>40.867378000000002</v>
      </c>
      <c r="S1641" s="5">
        <v>-99.815154000000007</v>
      </c>
      <c r="T1641">
        <v>7</v>
      </c>
      <c r="U1641">
        <v>0.2120385682226176</v>
      </c>
      <c r="V1641">
        <v>24267</v>
      </c>
      <c r="W1641">
        <v>24205</v>
      </c>
      <c r="X1641">
        <v>24069</v>
      </c>
      <c r="Y1641">
        <v>23971</v>
      </c>
      <c r="Z1641">
        <v>11764</v>
      </c>
      <c r="AA1641">
        <v>31031</v>
      </c>
      <c r="AB1641">
        <v>10060.679999999998</v>
      </c>
      <c r="AC1641">
        <v>48329</v>
      </c>
      <c r="AD1641">
        <v>5</v>
      </c>
      <c r="AE1641">
        <v>2.07736092068636E-4</v>
      </c>
      <c r="AF1641">
        <v>38</v>
      </c>
      <c r="AG1641">
        <v>806</v>
      </c>
      <c r="AH1641">
        <v>4.7146401985111663E-2</v>
      </c>
      <c r="AI1641" s="3">
        <v>630466</v>
      </c>
      <c r="AJ1641" s="3">
        <v>648390.51857042499</v>
      </c>
      <c r="AK1641">
        <v>313</v>
      </c>
      <c r="AL1641">
        <v>652377.59999999998</v>
      </c>
      <c r="AM1641">
        <v>1912234</v>
      </c>
      <c r="AN1641">
        <v>212224</v>
      </c>
      <c r="AO1641">
        <v>2124458</v>
      </c>
      <c r="AP1641">
        <v>9</v>
      </c>
      <c r="AQ1641">
        <v>0</v>
      </c>
      <c r="AR1641">
        <v>9</v>
      </c>
      <c r="AS1641">
        <v>0.37182400330510229</v>
      </c>
      <c r="AT1641">
        <v>11</v>
      </c>
      <c r="AU1641">
        <v>18</v>
      </c>
      <c r="AV1641">
        <f t="shared" si="103"/>
        <v>29</v>
      </c>
      <c r="AW1641">
        <v>19731</v>
      </c>
      <c r="AX1641">
        <v>0.86</v>
      </c>
      <c r="AY1641">
        <v>123410966.853471</v>
      </c>
      <c r="AZ1641">
        <v>123410.96685347099</v>
      </c>
      <c r="BA1641">
        <v>5060.3958226704899</v>
      </c>
      <c r="BB1641">
        <v>1.9761300005822002</v>
      </c>
      <c r="BC1641">
        <v>7331</v>
      </c>
      <c r="BD1641">
        <v>1830</v>
      </c>
      <c r="BE1641">
        <v>5501</v>
      </c>
      <c r="BF1641">
        <v>0.2266864466147443</v>
      </c>
      <c r="BG1641">
        <v>606831</v>
      </c>
      <c r="BH1641">
        <v>25.212140097220491</v>
      </c>
      <c r="BI1641">
        <v>2733</v>
      </c>
      <c r="BJ1641">
        <v>30</v>
      </c>
      <c r="BK1641">
        <v>4</v>
      </c>
      <c r="BL1641">
        <v>5</v>
      </c>
      <c r="BM1641">
        <v>0</v>
      </c>
      <c r="BN1641">
        <v>0</v>
      </c>
      <c r="BO1641">
        <v>1</v>
      </c>
      <c r="BP1641">
        <v>1</v>
      </c>
      <c r="BQ1641">
        <v>4</v>
      </c>
      <c r="BR1641">
        <v>3</v>
      </c>
      <c r="BS1641">
        <v>0</v>
      </c>
      <c r="BT1641">
        <v>25076</v>
      </c>
      <c r="BU1641">
        <v>0.7</v>
      </c>
      <c r="BV1641">
        <v>0.45880729999999997</v>
      </c>
      <c r="BW1641">
        <v>169</v>
      </c>
      <c r="BX1641">
        <v>1.9141809999999999</v>
      </c>
      <c r="BY1641">
        <v>-0.25554080000000001</v>
      </c>
      <c r="BZ1641">
        <v>30</v>
      </c>
      <c r="CA1641">
        <v>3</v>
      </c>
      <c r="CB1641">
        <v>6</v>
      </c>
      <c r="CC1641">
        <v>0</v>
      </c>
      <c r="CD1641">
        <v>0</v>
      </c>
      <c r="CE1641">
        <v>0</v>
      </c>
      <c r="CF1641">
        <v>1</v>
      </c>
      <c r="CG1641">
        <v>3</v>
      </c>
      <c r="CH1641">
        <v>3</v>
      </c>
      <c r="CI1641">
        <v>0</v>
      </c>
      <c r="CJ1641">
        <v>24024</v>
      </c>
      <c r="CK1641">
        <v>1.9147519147519148</v>
      </c>
      <c r="CL1641">
        <v>0.57706145825684707</v>
      </c>
      <c r="CM1641">
        <v>151</v>
      </c>
      <c r="CN1641">
        <v>0.19785099434473408</v>
      </c>
      <c r="CO1641">
        <v>1835.0000000000002</v>
      </c>
      <c r="CP1641">
        <v>-0.21985599189999999</v>
      </c>
      <c r="CQ1641">
        <v>-0.55670776</v>
      </c>
      <c r="CR1641">
        <v>21646</v>
      </c>
      <c r="CS1641">
        <v>0.90799999999999992</v>
      </c>
      <c r="CT1641">
        <v>19681</v>
      </c>
      <c r="CU1641">
        <v>0.79036286176000004</v>
      </c>
      <c r="CV1641">
        <v>21</v>
      </c>
      <c r="CW1641">
        <v>14</v>
      </c>
      <c r="CX1641">
        <v>13</v>
      </c>
      <c r="CY1641">
        <v>1120</v>
      </c>
      <c r="CZ1641">
        <v>1216</v>
      </c>
      <c r="DA1641" s="2">
        <v>15474</v>
      </c>
      <c r="DB1641" s="2">
        <v>1455</v>
      </c>
      <c r="DC1641" s="2">
        <v>136.32</v>
      </c>
      <c r="DD1641" s="2">
        <v>2599</v>
      </c>
      <c r="DE1641">
        <v>301</v>
      </c>
      <c r="DF1641">
        <v>14</v>
      </c>
      <c r="DG1641">
        <v>37.18</v>
      </c>
      <c r="DH1641">
        <v>16.52</v>
      </c>
      <c r="DI1641" s="2">
        <v>24.79</v>
      </c>
      <c r="DJ1641">
        <v>0.56000000000000005</v>
      </c>
      <c r="DK1641">
        <v>0.86190373469782666</v>
      </c>
      <c r="DL1641">
        <v>1.488833746898263E-2</v>
      </c>
      <c r="DM1641">
        <v>0</v>
      </c>
      <c r="DN1641">
        <v>252.1</v>
      </c>
      <c r="DO1641">
        <v>0.38900000000000001</v>
      </c>
      <c r="DP1641">
        <v>2833.05</v>
      </c>
      <c r="DQ1641" s="2">
        <v>0</v>
      </c>
      <c r="DR1641" s="2">
        <v>3130.2172334499996</v>
      </c>
      <c r="DS1641">
        <v>4.7981691124704476E-3</v>
      </c>
      <c r="DT1641">
        <v>3.01982703606074</v>
      </c>
      <c r="DU1641">
        <v>1970067.514200419</v>
      </c>
      <c r="DV1641">
        <v>0</v>
      </c>
    </row>
    <row r="1642" spans="1:126" x14ac:dyDescent="0.15">
      <c r="A1642" t="s">
        <v>2760</v>
      </c>
      <c r="B1642" t="s">
        <v>2795</v>
      </c>
      <c r="C1642">
        <v>31</v>
      </c>
      <c r="D1642">
        <v>49</v>
      </c>
      <c r="E1642" t="s">
        <v>2796</v>
      </c>
      <c r="F1642">
        <v>31049</v>
      </c>
      <c r="G1642" t="s">
        <v>6626</v>
      </c>
      <c r="H1642">
        <v>94.7</v>
      </c>
      <c r="I1642">
        <v>0.1</v>
      </c>
      <c r="J1642">
        <v>0.3</v>
      </c>
      <c r="K1642">
        <v>0.3</v>
      </c>
      <c r="L1642">
        <v>0.8</v>
      </c>
      <c r="M1642">
        <v>3.9</v>
      </c>
      <c r="N1642">
        <f t="shared" si="106"/>
        <v>8984.1299999999992</v>
      </c>
      <c r="O1642">
        <f t="shared" si="104"/>
        <v>1015.8700000000008</v>
      </c>
      <c r="P1642">
        <f t="shared" si="105"/>
        <v>1.2190440000000013</v>
      </c>
      <c r="Q1642" s="4">
        <v>31049</v>
      </c>
      <c r="R1642" s="5">
        <v>41.111902999999998</v>
      </c>
      <c r="S1642" s="5">
        <v>-102.33260900000001</v>
      </c>
      <c r="T1642">
        <v>9</v>
      </c>
      <c r="U1642">
        <v>0.22962571278810354</v>
      </c>
      <c r="V1642">
        <v>1962</v>
      </c>
      <c r="W1642">
        <v>1951</v>
      </c>
      <c r="X1642">
        <v>1946</v>
      </c>
      <c r="Y1642">
        <v>1911</v>
      </c>
      <c r="Z1642">
        <v>919</v>
      </c>
      <c r="AA1642">
        <v>31033</v>
      </c>
      <c r="AB1642">
        <v>829.82399999999996</v>
      </c>
      <c r="AC1642">
        <v>50962</v>
      </c>
      <c r="AD1642">
        <v>0</v>
      </c>
      <c r="AE1642">
        <v>0</v>
      </c>
      <c r="AF1642">
        <v>9</v>
      </c>
      <c r="AG1642">
        <v>237</v>
      </c>
      <c r="AH1642">
        <v>3.7974683544303799E-2</v>
      </c>
      <c r="AI1642" s="3">
        <v>276729</v>
      </c>
      <c r="AJ1642" s="3">
        <v>281504.23228474503</v>
      </c>
      <c r="AK1642">
        <v>532</v>
      </c>
      <c r="AL1642">
        <v>282131.20000000001</v>
      </c>
      <c r="AM1642">
        <v>191070</v>
      </c>
      <c r="AN1642">
        <v>53581</v>
      </c>
      <c r="AO1642">
        <v>244651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f t="shared" si="103"/>
        <v>0</v>
      </c>
      <c r="AW1642">
        <v>257</v>
      </c>
      <c r="AX1642">
        <v>0.18999999999999995</v>
      </c>
      <c r="AY1642">
        <v>6838776.3024888504</v>
      </c>
      <c r="AZ1642">
        <v>6838.77630248885</v>
      </c>
      <c r="BA1642">
        <v>3230.9954311922402</v>
      </c>
      <c r="BB1642">
        <v>3.0950213991203297</v>
      </c>
      <c r="BC1642">
        <v>1707</v>
      </c>
      <c r="BD1642">
        <v>180</v>
      </c>
      <c r="BE1642">
        <v>1527</v>
      </c>
      <c r="BF1642">
        <v>0.77828746177370034</v>
      </c>
      <c r="BG1642">
        <v>59374</v>
      </c>
      <c r="BH1642">
        <v>30.510791366906474</v>
      </c>
      <c r="BI1642">
        <v>339</v>
      </c>
      <c r="BJ1642">
        <v>6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1839</v>
      </c>
      <c r="BU1642">
        <v>0.7</v>
      </c>
      <c r="BV1642">
        <v>0.64355150000000005</v>
      </c>
      <c r="BW1642">
        <v>29</v>
      </c>
      <c r="BX1642">
        <v>3.8064170000000002</v>
      </c>
      <c r="BY1642">
        <v>3.5247090000000001</v>
      </c>
      <c r="BZ1642">
        <v>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1936</v>
      </c>
      <c r="CK1642">
        <v>3.615702479338843</v>
      </c>
      <c r="CL1642">
        <v>0.68855788761002035</v>
      </c>
      <c r="CM1642">
        <v>29</v>
      </c>
      <c r="CN1642">
        <v>3.6878012124470256</v>
      </c>
      <c r="CO1642">
        <v>153</v>
      </c>
      <c r="CP1642">
        <v>9.9179266000000002E-2</v>
      </c>
      <c r="CQ1642">
        <v>-4.5184116900000001E-2</v>
      </c>
      <c r="CR1642">
        <v>1701</v>
      </c>
      <c r="CS1642">
        <v>0.88900000000000001</v>
      </c>
      <c r="CT1642">
        <v>1623</v>
      </c>
      <c r="CU1642">
        <v>0.86007462687000003</v>
      </c>
      <c r="CW1642">
        <v>2</v>
      </c>
      <c r="CX1642">
        <v>0</v>
      </c>
      <c r="CY1642">
        <v>254</v>
      </c>
      <c r="CZ1642">
        <v>351</v>
      </c>
      <c r="DA1642" s="2">
        <v>1186</v>
      </c>
      <c r="DB1642" s="2">
        <v>135</v>
      </c>
      <c r="DC1642" s="2">
        <v>154.88</v>
      </c>
      <c r="DD1642" s="2">
        <v>80</v>
      </c>
      <c r="DE1642">
        <v>113</v>
      </c>
      <c r="DF1642">
        <v>10</v>
      </c>
      <c r="DG1642">
        <v>51.63</v>
      </c>
      <c r="DH1642">
        <v>103.25</v>
      </c>
      <c r="DI1642" s="2">
        <v>103.25</v>
      </c>
      <c r="DJ1642">
        <v>-0.61</v>
      </c>
      <c r="DK1642">
        <v>0.89177137199209333</v>
      </c>
      <c r="DL1642">
        <v>0</v>
      </c>
      <c r="DM1642">
        <v>0</v>
      </c>
      <c r="DN1642">
        <v>14.9</v>
      </c>
      <c r="DO1642">
        <v>5.2999999999999999E-2</v>
      </c>
      <c r="DP1642">
        <v>6363.28</v>
      </c>
      <c r="DQ1642" s="2">
        <v>0</v>
      </c>
      <c r="DR1642" s="2">
        <v>0</v>
      </c>
      <c r="DS1642">
        <v>0</v>
      </c>
      <c r="DT1642">
        <v>2.7061895955376398</v>
      </c>
      <c r="DU1642">
        <v>763500.51801654894</v>
      </c>
      <c r="DV1642">
        <v>0</v>
      </c>
    </row>
    <row r="1643" spans="1:126" x14ac:dyDescent="0.15">
      <c r="A1643" t="s">
        <v>2760</v>
      </c>
      <c r="B1643" t="s">
        <v>2797</v>
      </c>
      <c r="C1643">
        <v>31</v>
      </c>
      <c r="D1643">
        <v>51</v>
      </c>
      <c r="E1643" t="s">
        <v>2798</v>
      </c>
      <c r="F1643">
        <v>31051</v>
      </c>
      <c r="G1643" t="s">
        <v>6627</v>
      </c>
      <c r="H1643">
        <v>88.2</v>
      </c>
      <c r="I1643">
        <v>0.2</v>
      </c>
      <c r="J1643">
        <v>0.4</v>
      </c>
      <c r="K1643">
        <v>0.2</v>
      </c>
      <c r="L1643">
        <v>0.6</v>
      </c>
      <c r="M1643">
        <v>10.4</v>
      </c>
      <c r="N1643">
        <f t="shared" si="106"/>
        <v>7888</v>
      </c>
      <c r="O1643">
        <f t="shared" si="104"/>
        <v>2112</v>
      </c>
      <c r="P1643">
        <f t="shared" si="105"/>
        <v>2.5344000000000011</v>
      </c>
      <c r="Q1643" s="4">
        <v>31051</v>
      </c>
      <c r="R1643" s="5">
        <v>42.485280000000003</v>
      </c>
      <c r="S1643" s="5">
        <v>-96.855862000000002</v>
      </c>
      <c r="T1643">
        <v>3</v>
      </c>
      <c r="U1643">
        <v>0.47133572229941467</v>
      </c>
      <c r="V1643">
        <v>5982</v>
      </c>
      <c r="W1643">
        <v>5900</v>
      </c>
      <c r="X1643">
        <v>5866</v>
      </c>
      <c r="Y1643">
        <v>5765</v>
      </c>
      <c r="Z1643">
        <v>2872</v>
      </c>
      <c r="AA1643">
        <v>31035</v>
      </c>
      <c r="AB1643">
        <v>2403.7660000000001</v>
      </c>
      <c r="AC1643">
        <v>51223</v>
      </c>
      <c r="AD1643">
        <v>0</v>
      </c>
      <c r="AE1643">
        <v>0</v>
      </c>
      <c r="AF1643">
        <v>14</v>
      </c>
      <c r="AG1643">
        <v>570</v>
      </c>
      <c r="AH1643">
        <v>2.456140350877193E-2</v>
      </c>
      <c r="AI1643" s="3">
        <v>298996</v>
      </c>
      <c r="AJ1643" s="3">
        <v>304787.76466283499</v>
      </c>
      <c r="AK1643">
        <v>238</v>
      </c>
      <c r="AL1643">
        <v>308960</v>
      </c>
      <c r="AM1643">
        <v>205952</v>
      </c>
      <c r="AN1643">
        <v>120733</v>
      </c>
      <c r="AO1643">
        <v>326685</v>
      </c>
      <c r="AP1643">
        <v>1</v>
      </c>
      <c r="AQ1643">
        <v>0</v>
      </c>
      <c r="AR1643">
        <v>1</v>
      </c>
      <c r="AS1643">
        <v>0.16949152542372881</v>
      </c>
      <c r="AT1643">
        <v>1</v>
      </c>
      <c r="AU1643">
        <v>0</v>
      </c>
      <c r="AV1643">
        <f t="shared" si="103"/>
        <v>1</v>
      </c>
      <c r="AW1643">
        <v>3543</v>
      </c>
      <c r="AX1643">
        <v>0.65999999999999992</v>
      </c>
      <c r="AY1643">
        <v>158395169.67289099</v>
      </c>
      <c r="AZ1643">
        <v>158395.169672891</v>
      </c>
      <c r="BA1643">
        <v>25942.2889751361</v>
      </c>
      <c r="BB1643">
        <v>0.38547099716545108</v>
      </c>
      <c r="BC1643">
        <v>3048</v>
      </c>
      <c r="BD1643">
        <v>0</v>
      </c>
      <c r="BE1643">
        <v>3048</v>
      </c>
      <c r="BF1643">
        <v>0.50952858575727178</v>
      </c>
      <c r="BG1643">
        <v>153492</v>
      </c>
      <c r="BH1643">
        <v>26.166382543470849</v>
      </c>
      <c r="BI1643">
        <v>933</v>
      </c>
      <c r="BJ1643">
        <v>8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2</v>
      </c>
      <c r="BS1643">
        <v>0</v>
      </c>
      <c r="BT1643">
        <v>6289</v>
      </c>
      <c r="BU1643">
        <v>0.73</v>
      </c>
      <c r="BV1643">
        <v>0.57137009999999999</v>
      </c>
      <c r="BW1643">
        <v>50</v>
      </c>
      <c r="BX1643">
        <v>1.908093</v>
      </c>
      <c r="BY1643">
        <v>0.47361730000000002</v>
      </c>
      <c r="BZ1643">
        <v>11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5783</v>
      </c>
      <c r="CK1643">
        <v>2.4208888120352756</v>
      </c>
      <c r="CL1643">
        <v>0.71991423210935401</v>
      </c>
      <c r="CM1643">
        <v>49</v>
      </c>
      <c r="CN1643">
        <v>1.6089525504391409</v>
      </c>
      <c r="CO1643">
        <v>584</v>
      </c>
      <c r="CP1643">
        <v>0.31988518100000002</v>
      </c>
      <c r="CQ1643">
        <v>-0.30816023380000002</v>
      </c>
      <c r="CR1643">
        <v>5177</v>
      </c>
      <c r="CS1643">
        <v>0.89400000000000002</v>
      </c>
      <c r="CT1643">
        <v>5091</v>
      </c>
      <c r="CU1643">
        <v>0.85942893002999998</v>
      </c>
      <c r="CV1643">
        <v>1</v>
      </c>
      <c r="CW1643">
        <v>3</v>
      </c>
      <c r="CX1643">
        <v>2</v>
      </c>
      <c r="CY1643">
        <v>461</v>
      </c>
      <c r="CZ1643">
        <v>839</v>
      </c>
      <c r="DA1643" s="2">
        <v>3060</v>
      </c>
      <c r="DB1643" s="2">
        <v>395</v>
      </c>
      <c r="DC1643" s="2">
        <v>85.46</v>
      </c>
      <c r="DD1643" s="2">
        <v>258</v>
      </c>
      <c r="DE1643">
        <v>208</v>
      </c>
      <c r="DF1643">
        <v>11</v>
      </c>
      <c r="DG1643">
        <v>17.09</v>
      </c>
      <c r="DH1643">
        <v>68.36</v>
      </c>
      <c r="DI1643" s="2">
        <v>51.27</v>
      </c>
      <c r="DJ1643">
        <v>-1.71</v>
      </c>
      <c r="DK1643">
        <v>0.86236270719340724</v>
      </c>
      <c r="DL1643">
        <v>0</v>
      </c>
      <c r="DM1643">
        <v>0</v>
      </c>
      <c r="DN1643">
        <v>102.7</v>
      </c>
      <c r="DO1643">
        <v>0.32100000000000001</v>
      </c>
      <c r="DP1643">
        <v>13457.609999999999</v>
      </c>
      <c r="DQ1643" s="2">
        <v>0</v>
      </c>
      <c r="DR1643" s="2">
        <v>117.27651982</v>
      </c>
      <c r="DS1643">
        <v>3.7958837209994822E-4</v>
      </c>
      <c r="DT1643">
        <v>2.7189785553744401</v>
      </c>
      <c r="DU1643">
        <v>840055.61446848698</v>
      </c>
      <c r="DV1643">
        <v>0</v>
      </c>
    </row>
    <row r="1644" spans="1:126" x14ac:dyDescent="0.15">
      <c r="A1644" t="s">
        <v>2760</v>
      </c>
      <c r="B1644" t="s">
        <v>845</v>
      </c>
      <c r="C1644">
        <v>31</v>
      </c>
      <c r="D1644">
        <v>53</v>
      </c>
      <c r="E1644" t="s">
        <v>2799</v>
      </c>
      <c r="F1644">
        <v>31053</v>
      </c>
      <c r="G1644" t="s">
        <v>6628</v>
      </c>
      <c r="H1644">
        <v>87.5</v>
      </c>
      <c r="I1644">
        <v>0.5</v>
      </c>
      <c r="J1644">
        <v>0.3</v>
      </c>
      <c r="K1644">
        <v>0.5</v>
      </c>
      <c r="L1644">
        <v>1.1000000000000001</v>
      </c>
      <c r="M1644">
        <v>10.1</v>
      </c>
      <c r="N1644">
        <f t="shared" si="106"/>
        <v>7760.06</v>
      </c>
      <c r="O1644">
        <f t="shared" si="104"/>
        <v>2239.9399999999996</v>
      </c>
      <c r="P1644">
        <f t="shared" si="105"/>
        <v>2.6879280000000003</v>
      </c>
      <c r="Q1644" s="4">
        <v>31053</v>
      </c>
      <c r="R1644" s="5">
        <v>41.577007999999999</v>
      </c>
      <c r="S1644" s="5">
        <v>-96.645853000000002</v>
      </c>
      <c r="T1644">
        <v>4</v>
      </c>
      <c r="U1644">
        <v>0.14849076538081704</v>
      </c>
      <c r="V1644">
        <v>36590</v>
      </c>
      <c r="W1644">
        <v>36742</v>
      </c>
      <c r="X1644">
        <v>36725</v>
      </c>
      <c r="Y1644">
        <v>36505</v>
      </c>
      <c r="Z1644">
        <v>18108</v>
      </c>
      <c r="AA1644">
        <v>31037</v>
      </c>
      <c r="AB1644">
        <v>14868.195</v>
      </c>
      <c r="AC1644">
        <v>49068</v>
      </c>
      <c r="AD1644">
        <v>2</v>
      </c>
      <c r="AE1644">
        <v>5.4458815520762424E-5</v>
      </c>
      <c r="AF1644">
        <v>18</v>
      </c>
      <c r="AG1644">
        <v>767</v>
      </c>
      <c r="AH1644">
        <v>2.3468057366362451E-2</v>
      </c>
      <c r="AI1644" s="3">
        <v>330044</v>
      </c>
      <c r="AJ1644" s="3">
        <v>338380.00712199503</v>
      </c>
      <c r="AK1644">
        <v>160</v>
      </c>
      <c r="AL1644">
        <v>348147.20000000001</v>
      </c>
      <c r="AM1644">
        <v>400109</v>
      </c>
      <c r="AN1644">
        <v>215935</v>
      </c>
      <c r="AO1644">
        <v>616044</v>
      </c>
      <c r="AP1644">
        <v>16</v>
      </c>
      <c r="AQ1644">
        <v>0</v>
      </c>
      <c r="AR1644">
        <v>16</v>
      </c>
      <c r="AS1644">
        <v>0.43546894562081545</v>
      </c>
      <c r="AT1644">
        <v>13</v>
      </c>
      <c r="AU1644">
        <v>37</v>
      </c>
      <c r="AV1644">
        <f t="shared" si="103"/>
        <v>50</v>
      </c>
      <c r="AW1644">
        <v>10376</v>
      </c>
      <c r="AX1644">
        <v>0.28000000000000003</v>
      </c>
      <c r="AY1644">
        <v>1496048471.7005401</v>
      </c>
      <c r="AZ1644">
        <v>1496048.47170054</v>
      </c>
      <c r="BA1644">
        <v>41268.368803377998</v>
      </c>
      <c r="BB1644">
        <v>0.2423163379111184</v>
      </c>
      <c r="BC1644">
        <v>49518</v>
      </c>
      <c r="BD1644">
        <v>0</v>
      </c>
      <c r="BE1644">
        <v>49518</v>
      </c>
      <c r="BF1644">
        <v>1.3533205793932768</v>
      </c>
      <c r="BG1644">
        <v>1153751</v>
      </c>
      <c r="BH1644">
        <v>31.415956432947585</v>
      </c>
      <c r="BI1644">
        <v>4366</v>
      </c>
      <c r="BJ1644">
        <v>33</v>
      </c>
      <c r="BK1644">
        <v>6</v>
      </c>
      <c r="BL1644">
        <v>3</v>
      </c>
      <c r="BM1644">
        <v>0</v>
      </c>
      <c r="BN1644">
        <v>0</v>
      </c>
      <c r="BO1644">
        <v>2</v>
      </c>
      <c r="BP1644">
        <v>5</v>
      </c>
      <c r="BQ1644">
        <v>2</v>
      </c>
      <c r="BR1644">
        <v>3</v>
      </c>
      <c r="BS1644">
        <v>0</v>
      </c>
      <c r="BT1644">
        <v>35640</v>
      </c>
      <c r="BU1644">
        <v>0.81</v>
      </c>
      <c r="BV1644">
        <v>0.5660309</v>
      </c>
      <c r="BW1644">
        <v>250</v>
      </c>
      <c r="BX1644">
        <v>1.5151520000000001</v>
      </c>
      <c r="BY1644">
        <v>-5.8947300000000001E-2</v>
      </c>
      <c r="BZ1644">
        <v>36</v>
      </c>
      <c r="CA1644">
        <v>7</v>
      </c>
      <c r="CB1644">
        <v>3</v>
      </c>
      <c r="CC1644">
        <v>1</v>
      </c>
      <c r="CD1644">
        <v>0</v>
      </c>
      <c r="CE1644">
        <v>2</v>
      </c>
      <c r="CF1644">
        <v>3</v>
      </c>
      <c r="CG1644">
        <v>1</v>
      </c>
      <c r="CH1644">
        <v>3</v>
      </c>
      <c r="CI1644">
        <v>0</v>
      </c>
      <c r="CJ1644">
        <v>36725</v>
      </c>
      <c r="CK1644">
        <v>1.524846834581348</v>
      </c>
      <c r="CL1644">
        <v>0.67954545454545456</v>
      </c>
      <c r="CM1644">
        <v>231</v>
      </c>
      <c r="CN1644">
        <v>0.23247491835506254</v>
      </c>
      <c r="CO1644">
        <v>3663</v>
      </c>
      <c r="CP1644">
        <v>1.5830503999999999E-2</v>
      </c>
      <c r="CQ1644">
        <v>-0.13659398019999999</v>
      </c>
      <c r="CR1644">
        <v>32266</v>
      </c>
      <c r="CS1644">
        <v>0.879</v>
      </c>
      <c r="CT1644">
        <v>31577</v>
      </c>
      <c r="CU1644">
        <v>0.85393643032</v>
      </c>
      <c r="CV1644">
        <v>43</v>
      </c>
      <c r="CW1644">
        <v>22</v>
      </c>
      <c r="CX1644">
        <v>23</v>
      </c>
      <c r="CY1644">
        <v>711</v>
      </c>
      <c r="CZ1644">
        <v>1145</v>
      </c>
      <c r="DA1644" s="2">
        <v>23113</v>
      </c>
      <c r="DB1644" s="2">
        <v>3110</v>
      </c>
      <c r="DC1644" s="2">
        <v>136.93</v>
      </c>
      <c r="DD1644" s="2">
        <v>1542</v>
      </c>
      <c r="DE1644">
        <v>270</v>
      </c>
      <c r="DF1644">
        <v>10</v>
      </c>
      <c r="DG1644">
        <v>24.65</v>
      </c>
      <c r="DH1644">
        <v>16.43</v>
      </c>
      <c r="DI1644" s="2">
        <v>21.91</v>
      </c>
      <c r="DJ1644">
        <v>-0.55000000000000004</v>
      </c>
      <c r="DK1644">
        <v>0.88789373538073713</v>
      </c>
      <c r="DL1644">
        <v>1.3037809647979139E-3</v>
      </c>
      <c r="DM1644">
        <v>0</v>
      </c>
      <c r="DN1644">
        <v>230</v>
      </c>
      <c r="DO1644">
        <v>0.64800000000000002</v>
      </c>
      <c r="DP1644">
        <v>3461.4</v>
      </c>
      <c r="DQ1644" s="2">
        <v>0</v>
      </c>
      <c r="DR1644" s="2">
        <v>1634.1923717899997</v>
      </c>
      <c r="DS1644">
        <v>4.6939796027442131E-3</v>
      </c>
      <c r="DT1644">
        <v>2.3914644314434499</v>
      </c>
      <c r="DU1644">
        <v>832581.64570662903</v>
      </c>
      <c r="DV1644">
        <v>0</v>
      </c>
    </row>
    <row r="1645" spans="1:126" x14ac:dyDescent="0.15">
      <c r="A1645" t="s">
        <v>2760</v>
      </c>
      <c r="B1645" t="s">
        <v>551</v>
      </c>
      <c r="C1645">
        <v>31</v>
      </c>
      <c r="D1645">
        <v>55</v>
      </c>
      <c r="E1645" t="s">
        <v>2800</v>
      </c>
      <c r="F1645">
        <v>31055</v>
      </c>
      <c r="G1645" t="s">
        <v>6629</v>
      </c>
      <c r="H1645">
        <v>71.900000000000006</v>
      </c>
      <c r="I1645">
        <v>11.4</v>
      </c>
      <c r="J1645">
        <v>0.5</v>
      </c>
      <c r="K1645">
        <v>2.6</v>
      </c>
      <c r="L1645">
        <v>2.2999999999999998</v>
      </c>
      <c r="M1645">
        <v>11.2</v>
      </c>
      <c r="N1645">
        <f t="shared" si="106"/>
        <v>5437.31</v>
      </c>
      <c r="O1645">
        <f t="shared" si="104"/>
        <v>4562.6899999999996</v>
      </c>
      <c r="P1645">
        <f t="shared" si="105"/>
        <v>5.4752280000000013</v>
      </c>
      <c r="Q1645" s="4">
        <v>31055</v>
      </c>
      <c r="R1645" s="5">
        <v>41.297091000000002</v>
      </c>
      <c r="S1645" s="5">
        <v>-96.154066</v>
      </c>
      <c r="T1645">
        <v>2</v>
      </c>
      <c r="U1645">
        <v>0.12007179128037662</v>
      </c>
      <c r="V1645">
        <v>518271</v>
      </c>
      <c r="W1645">
        <v>531057</v>
      </c>
      <c r="X1645">
        <v>537655</v>
      </c>
      <c r="Y1645">
        <v>549919</v>
      </c>
      <c r="Z1645">
        <v>286617</v>
      </c>
      <c r="AA1645">
        <v>31039</v>
      </c>
      <c r="AB1645">
        <v>236837.03200000001</v>
      </c>
      <c r="AC1645">
        <v>54659</v>
      </c>
      <c r="AD1645">
        <v>9</v>
      </c>
      <c r="AE1645">
        <v>1.6739358882554798E-5</v>
      </c>
      <c r="AF1645">
        <v>29</v>
      </c>
      <c r="AG1645">
        <v>396</v>
      </c>
      <c r="AH1645">
        <v>7.3232323232323232E-2</v>
      </c>
      <c r="AI1645" s="3">
        <v>86123</v>
      </c>
      <c r="AJ1645" s="3">
        <v>210230.099817015</v>
      </c>
      <c r="AK1645">
        <v>35</v>
      </c>
      <c r="AL1645">
        <v>217376</v>
      </c>
      <c r="AM1645">
        <v>519681</v>
      </c>
      <c r="AN1645">
        <v>60352</v>
      </c>
      <c r="AO1645">
        <v>580033</v>
      </c>
      <c r="AP1645">
        <v>53</v>
      </c>
      <c r="AQ1645">
        <v>5</v>
      </c>
      <c r="AR1645">
        <v>58</v>
      </c>
      <c r="AS1645">
        <v>0.1092161481724184</v>
      </c>
      <c r="AT1645">
        <v>55</v>
      </c>
      <c r="AU1645">
        <v>339</v>
      </c>
      <c r="AV1645">
        <f t="shared" si="103"/>
        <v>394</v>
      </c>
      <c r="AW1645">
        <v>811503</v>
      </c>
      <c r="AX1645">
        <v>0.99</v>
      </c>
      <c r="AY1645">
        <v>1235074703.0978301</v>
      </c>
      <c r="AZ1645">
        <v>1235074.7030978301</v>
      </c>
      <c r="BA1645">
        <v>2683.2935457221101</v>
      </c>
      <c r="BB1645">
        <v>3.7267633337927872</v>
      </c>
      <c r="BC1645">
        <v>68131</v>
      </c>
      <c r="BD1645">
        <v>75007</v>
      </c>
      <c r="BE1645">
        <v>-6876</v>
      </c>
      <c r="BF1645">
        <v>-1.3267190330927256E-2</v>
      </c>
      <c r="BG1645">
        <v>25450374</v>
      </c>
      <c r="BH1645">
        <v>47.335882675693519</v>
      </c>
      <c r="BI1645">
        <v>36445</v>
      </c>
      <c r="BJ1645">
        <v>290</v>
      </c>
      <c r="BK1645">
        <v>56</v>
      </c>
      <c r="BL1645">
        <v>25</v>
      </c>
      <c r="BM1645">
        <v>12</v>
      </c>
      <c r="BN1645">
        <v>12</v>
      </c>
      <c r="BO1645">
        <v>49</v>
      </c>
      <c r="BP1645">
        <v>10</v>
      </c>
      <c r="BQ1645">
        <v>78</v>
      </c>
      <c r="BR1645">
        <v>16</v>
      </c>
      <c r="BS1645">
        <v>2</v>
      </c>
      <c r="BT1645">
        <v>510199</v>
      </c>
      <c r="BU1645">
        <v>0.78</v>
      </c>
      <c r="BV1645">
        <v>0.61797829999999998</v>
      </c>
      <c r="BW1645">
        <v>3070</v>
      </c>
      <c r="BX1645">
        <v>1.0780110000000001</v>
      </c>
      <c r="BY1645">
        <v>-0.26709169999999999</v>
      </c>
      <c r="BZ1645">
        <v>299</v>
      </c>
      <c r="CA1645">
        <v>61</v>
      </c>
      <c r="CB1645">
        <v>25</v>
      </c>
      <c r="CC1645">
        <v>14</v>
      </c>
      <c r="CD1645">
        <v>11</v>
      </c>
      <c r="CE1645">
        <v>49</v>
      </c>
      <c r="CF1645">
        <v>7</v>
      </c>
      <c r="CG1645">
        <v>85</v>
      </c>
      <c r="CH1645">
        <v>15</v>
      </c>
      <c r="CI1645">
        <v>1</v>
      </c>
      <c r="CJ1645">
        <v>543985</v>
      </c>
      <c r="CK1645">
        <v>1.0423081518791879</v>
      </c>
      <c r="CL1645">
        <v>0.68459316100826972</v>
      </c>
      <c r="CM1645">
        <v>2896</v>
      </c>
      <c r="CN1645">
        <v>-0.33634669038604798</v>
      </c>
      <c r="CO1645">
        <v>112570</v>
      </c>
      <c r="CP1645">
        <v>-0.1000629842</v>
      </c>
      <c r="CQ1645">
        <v>-0.109930073</v>
      </c>
      <c r="CR1645">
        <v>474614</v>
      </c>
      <c r="CS1645">
        <v>0.85799999999999998</v>
      </c>
      <c r="CT1645">
        <v>446750</v>
      </c>
      <c r="CU1645">
        <v>0.85504217473999999</v>
      </c>
      <c r="CV1645">
        <v>1910</v>
      </c>
      <c r="CW1645">
        <v>483</v>
      </c>
      <c r="CX1645">
        <v>579</v>
      </c>
      <c r="CY1645">
        <v>606</v>
      </c>
      <c r="CZ1645">
        <v>636</v>
      </c>
      <c r="DA1645" s="2">
        <v>425119</v>
      </c>
      <c r="DB1645" s="2">
        <v>72940</v>
      </c>
      <c r="DC1645" s="2">
        <v>252.02</v>
      </c>
      <c r="DD1645" s="2">
        <v>112908</v>
      </c>
      <c r="DE1645">
        <v>197</v>
      </c>
      <c r="DF1645">
        <v>45</v>
      </c>
      <c r="DG1645">
        <v>80.22</v>
      </c>
      <c r="DH1645">
        <v>2.98</v>
      </c>
      <c r="DI1645" s="2">
        <v>8.75</v>
      </c>
      <c r="DJ1645">
        <v>-1.92</v>
      </c>
      <c r="DK1645">
        <v>0.82836176166645381</v>
      </c>
      <c r="DL1645">
        <v>0</v>
      </c>
      <c r="DM1645">
        <v>0</v>
      </c>
      <c r="DN1645">
        <v>46.3</v>
      </c>
      <c r="DO1645">
        <v>0.22399999999999998</v>
      </c>
      <c r="DP1645">
        <v>575.48</v>
      </c>
      <c r="DQ1645" s="2">
        <v>0</v>
      </c>
      <c r="DR1645" s="2">
        <v>833.05525799999998</v>
      </c>
      <c r="DS1645">
        <v>3.8323264741139773E-3</v>
      </c>
      <c r="DT1645">
        <v>2.6595888437071902</v>
      </c>
      <c r="DU1645">
        <v>578130.78448969417</v>
      </c>
      <c r="DV1645">
        <v>0</v>
      </c>
    </row>
    <row r="1646" spans="1:126" x14ac:dyDescent="0.15">
      <c r="A1646" t="s">
        <v>2760</v>
      </c>
      <c r="B1646" t="s">
        <v>2801</v>
      </c>
      <c r="C1646">
        <v>31</v>
      </c>
      <c r="D1646">
        <v>57</v>
      </c>
      <c r="E1646" t="s">
        <v>2802</v>
      </c>
      <c r="F1646">
        <v>31057</v>
      </c>
      <c r="G1646" t="s">
        <v>6630</v>
      </c>
      <c r="H1646">
        <v>92.2</v>
      </c>
      <c r="I1646">
        <v>0.3</v>
      </c>
      <c r="J1646">
        <v>0.4</v>
      </c>
      <c r="K1646">
        <v>0.1</v>
      </c>
      <c r="L1646">
        <v>1.1000000000000001</v>
      </c>
      <c r="M1646">
        <v>5.8</v>
      </c>
      <c r="N1646">
        <f t="shared" si="106"/>
        <v>8535.9499999999989</v>
      </c>
      <c r="O1646">
        <f t="shared" si="104"/>
        <v>1464.0500000000011</v>
      </c>
      <c r="P1646">
        <f t="shared" si="105"/>
        <v>1.7568600000000019</v>
      </c>
      <c r="Q1646" s="4">
        <v>31057</v>
      </c>
      <c r="R1646" s="5">
        <v>40.180165000000002</v>
      </c>
      <c r="S1646" s="5">
        <v>-101.681133</v>
      </c>
      <c r="T1646">
        <v>9</v>
      </c>
      <c r="U1646">
        <v>0.27894838356054963</v>
      </c>
      <c r="V1646">
        <v>1996</v>
      </c>
      <c r="W1646">
        <v>1966</v>
      </c>
      <c r="X1646">
        <v>2015</v>
      </c>
      <c r="Y1646">
        <v>1774</v>
      </c>
      <c r="Z1646">
        <v>977</v>
      </c>
      <c r="AA1646">
        <v>31041</v>
      </c>
      <c r="AB1646">
        <v>770.87400000000002</v>
      </c>
      <c r="AC1646">
        <v>42500</v>
      </c>
      <c r="AD1646">
        <v>0</v>
      </c>
      <c r="AE1646">
        <v>0</v>
      </c>
      <c r="AF1646">
        <v>5</v>
      </c>
      <c r="AG1646">
        <v>251</v>
      </c>
      <c r="AH1646">
        <v>1.9920318725099601E-2</v>
      </c>
      <c r="AI1646" s="3">
        <v>520849</v>
      </c>
      <c r="AJ1646" s="3">
        <v>588593.04340257507</v>
      </c>
      <c r="AK1646">
        <v>800</v>
      </c>
      <c r="AL1646">
        <v>589337.59999999998</v>
      </c>
      <c r="AM1646">
        <v>1992953</v>
      </c>
      <c r="AN1646">
        <v>94724</v>
      </c>
      <c r="AO1646">
        <v>2087677</v>
      </c>
      <c r="AP1646">
        <v>1</v>
      </c>
      <c r="AQ1646">
        <v>1</v>
      </c>
      <c r="AR1646">
        <v>2</v>
      </c>
      <c r="AS1646">
        <v>1.0172939979654121</v>
      </c>
      <c r="AT1646">
        <v>2</v>
      </c>
      <c r="AU1646">
        <v>2</v>
      </c>
      <c r="AV1646">
        <f t="shared" si="103"/>
        <v>4</v>
      </c>
      <c r="AW1646">
        <v>973</v>
      </c>
      <c r="AX1646">
        <v>0.7</v>
      </c>
      <c r="AY1646">
        <v>191200290.478138</v>
      </c>
      <c r="AZ1646">
        <v>191200.29047813799</v>
      </c>
      <c r="BA1646">
        <v>83386.386886925204</v>
      </c>
      <c r="BB1646">
        <v>0.11992365148954519</v>
      </c>
      <c r="BC1646">
        <v>2180</v>
      </c>
      <c r="BD1646">
        <v>1916</v>
      </c>
      <c r="BE1646">
        <v>264</v>
      </c>
      <c r="BF1646">
        <v>0.13226452905811623</v>
      </c>
      <c r="BG1646">
        <v>52312</v>
      </c>
      <c r="BH1646">
        <v>25.961290322580645</v>
      </c>
      <c r="BI1646">
        <v>398</v>
      </c>
      <c r="BJ1646">
        <v>3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1957</v>
      </c>
      <c r="BU1646">
        <v>0.64</v>
      </c>
      <c r="BV1646">
        <v>0.62862430000000002</v>
      </c>
      <c r="BW1646">
        <v>28</v>
      </c>
      <c r="BX1646">
        <v>2.0439449999999999</v>
      </c>
      <c r="BY1646">
        <v>1.8697680000000001</v>
      </c>
      <c r="BZ1646">
        <v>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1889</v>
      </c>
      <c r="CK1646">
        <v>2.6469031233456857</v>
      </c>
      <c r="CL1646">
        <v>0.73343261355174982</v>
      </c>
      <c r="CM1646">
        <v>29</v>
      </c>
      <c r="CN1646">
        <v>3.0885953438601166</v>
      </c>
      <c r="CO1646">
        <v>208</v>
      </c>
      <c r="CP1646">
        <v>-0.44064934319999999</v>
      </c>
      <c r="CQ1646">
        <v>0.14791697700000001</v>
      </c>
      <c r="CR1646">
        <v>1569</v>
      </c>
      <c r="CS1646">
        <v>0.88300000000000001</v>
      </c>
      <c r="CT1646">
        <v>1583</v>
      </c>
      <c r="CU1646">
        <v>0.84285714286000002</v>
      </c>
      <c r="CW1646">
        <v>2</v>
      </c>
      <c r="CX1646">
        <v>1</v>
      </c>
      <c r="CY1646">
        <v>352</v>
      </c>
      <c r="CZ1646">
        <v>388</v>
      </c>
      <c r="DA1646" s="2">
        <v>1259</v>
      </c>
      <c r="DB1646" s="2">
        <v>140</v>
      </c>
      <c r="DC1646" s="2">
        <v>252.4</v>
      </c>
      <c r="DD1646" s="2">
        <v>30</v>
      </c>
      <c r="DE1646">
        <v>116</v>
      </c>
      <c r="DF1646">
        <v>7</v>
      </c>
      <c r="DG1646">
        <v>50.48</v>
      </c>
      <c r="DH1646">
        <v>50.48</v>
      </c>
      <c r="DI1646" s="2">
        <v>50.48</v>
      </c>
      <c r="DJ1646">
        <v>-1.93</v>
      </c>
      <c r="DK1646">
        <v>0.9287432634026368</v>
      </c>
      <c r="DL1646">
        <v>0</v>
      </c>
      <c r="DM1646">
        <v>0</v>
      </c>
      <c r="DN1646">
        <v>23.5</v>
      </c>
      <c r="DO1646">
        <v>0.04</v>
      </c>
      <c r="DP1646">
        <v>10638.5</v>
      </c>
      <c r="DQ1646" s="2">
        <v>0</v>
      </c>
      <c r="DR1646" s="2">
        <v>99.569381829999998</v>
      </c>
      <c r="DS1646">
        <v>1.6895093364092159E-4</v>
      </c>
      <c r="DT1646">
        <v>3.8548408490283999</v>
      </c>
      <c r="DU1646">
        <v>2271802.6543483594</v>
      </c>
      <c r="DV1646">
        <v>0</v>
      </c>
    </row>
    <row r="1647" spans="1:126" x14ac:dyDescent="0.15">
      <c r="A1647" t="s">
        <v>2760</v>
      </c>
      <c r="B1647" t="s">
        <v>2283</v>
      </c>
      <c r="C1647">
        <v>31</v>
      </c>
      <c r="D1647">
        <v>59</v>
      </c>
      <c r="E1647" t="s">
        <v>2803</v>
      </c>
      <c r="F1647">
        <v>31059</v>
      </c>
      <c r="G1647" t="s">
        <v>6631</v>
      </c>
      <c r="H1647">
        <v>95.4</v>
      </c>
      <c r="I1647">
        <v>0.5</v>
      </c>
      <c r="J1647">
        <v>0.4</v>
      </c>
      <c r="K1647">
        <v>0.2</v>
      </c>
      <c r="L1647">
        <v>0.5</v>
      </c>
      <c r="M1647">
        <v>3</v>
      </c>
      <c r="N1647">
        <f t="shared" si="106"/>
        <v>9110.8600000000024</v>
      </c>
      <c r="O1647">
        <f t="shared" si="104"/>
        <v>889.1399999999976</v>
      </c>
      <c r="P1647">
        <f t="shared" si="105"/>
        <v>1.0669679999999975</v>
      </c>
      <c r="Q1647" s="4">
        <v>31059</v>
      </c>
      <c r="R1647" s="5">
        <v>40.525039999999997</v>
      </c>
      <c r="S1647" s="5">
        <v>-97.596705</v>
      </c>
      <c r="T1647">
        <v>8</v>
      </c>
      <c r="U1647">
        <v>0.19729461846590757</v>
      </c>
      <c r="V1647">
        <v>5867</v>
      </c>
      <c r="W1647">
        <v>5767</v>
      </c>
      <c r="X1647">
        <v>5697</v>
      </c>
      <c r="Y1647">
        <v>5554</v>
      </c>
      <c r="Z1647">
        <v>2805</v>
      </c>
      <c r="AA1647">
        <v>31043</v>
      </c>
      <c r="AB1647">
        <v>2414.7190000000001</v>
      </c>
      <c r="AC1647">
        <v>52316</v>
      </c>
      <c r="AD1647">
        <v>1</v>
      </c>
      <c r="AE1647">
        <v>1.7553098121818501E-4</v>
      </c>
      <c r="AF1647">
        <v>11</v>
      </c>
      <c r="AG1647">
        <v>472</v>
      </c>
      <c r="AH1647">
        <v>2.3305084745762712E-2</v>
      </c>
      <c r="AI1647" s="3">
        <v>328386</v>
      </c>
      <c r="AJ1647" s="3">
        <v>368236.55943453003</v>
      </c>
      <c r="AK1647">
        <v>483</v>
      </c>
      <c r="AL1647">
        <v>369062.39999999997</v>
      </c>
      <c r="AM1647">
        <v>342850</v>
      </c>
      <c r="AN1647">
        <v>223325</v>
      </c>
      <c r="AO1647">
        <v>566175</v>
      </c>
      <c r="AP1647">
        <v>2</v>
      </c>
      <c r="AQ1647">
        <v>0</v>
      </c>
      <c r="AR1647">
        <v>2</v>
      </c>
      <c r="AS1647">
        <v>0.3468007629616785</v>
      </c>
      <c r="AT1647">
        <v>2</v>
      </c>
      <c r="AU1647">
        <v>13</v>
      </c>
      <c r="AV1647">
        <f t="shared" si="103"/>
        <v>15</v>
      </c>
      <c r="AW1647">
        <v>3739</v>
      </c>
      <c r="AX1647">
        <v>0.79</v>
      </c>
      <c r="AY1647">
        <v>209380234.3434</v>
      </c>
      <c r="AZ1647">
        <v>209380.23434339999</v>
      </c>
      <c r="BA1647">
        <v>31456.9992471242</v>
      </c>
      <c r="BB1647">
        <v>0.31789427597466086</v>
      </c>
      <c r="BC1647">
        <v>7698</v>
      </c>
      <c r="BD1647">
        <v>18705</v>
      </c>
      <c r="BE1647">
        <v>-11007</v>
      </c>
      <c r="BF1647">
        <v>-1.8760865859894325</v>
      </c>
      <c r="BG1647">
        <v>283753</v>
      </c>
      <c r="BH1647">
        <v>49.807442513603654</v>
      </c>
      <c r="BI1647">
        <v>1164</v>
      </c>
      <c r="BJ1647">
        <v>12</v>
      </c>
      <c r="BK1647">
        <v>2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5962</v>
      </c>
      <c r="BU1647">
        <v>0.86</v>
      </c>
      <c r="BV1647">
        <v>0.63417259999999998</v>
      </c>
      <c r="BW1647">
        <v>59</v>
      </c>
      <c r="BX1647">
        <v>2.6836630000000001</v>
      </c>
      <c r="BY1647">
        <v>1.610393</v>
      </c>
      <c r="BZ1647">
        <v>13</v>
      </c>
      <c r="CA1647">
        <v>2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5634</v>
      </c>
      <c r="CK1647">
        <v>3.0173943911963081</v>
      </c>
      <c r="CL1647">
        <v>0.6919009853400625</v>
      </c>
      <c r="CM1647">
        <v>54</v>
      </c>
      <c r="CN1647">
        <v>2.1749477164038979</v>
      </c>
      <c r="CO1647">
        <v>598</v>
      </c>
      <c r="CP1647">
        <v>0.98890529900000002</v>
      </c>
      <c r="CQ1647">
        <v>0.36011241500000002</v>
      </c>
      <c r="CR1647">
        <v>4999</v>
      </c>
      <c r="CS1647">
        <v>0.89200000000000002</v>
      </c>
      <c r="CT1647">
        <v>5139</v>
      </c>
      <c r="CU1647">
        <v>0.88361119849000003</v>
      </c>
      <c r="CV1647">
        <v>6</v>
      </c>
      <c r="CW1647">
        <v>4</v>
      </c>
      <c r="CX1647">
        <v>5</v>
      </c>
      <c r="CY1647">
        <v>486</v>
      </c>
      <c r="CZ1647">
        <v>708</v>
      </c>
      <c r="DA1647" s="2">
        <v>3851</v>
      </c>
      <c r="DB1647" s="2">
        <v>430</v>
      </c>
      <c r="DC1647" s="2">
        <v>122.85</v>
      </c>
      <c r="DD1647" s="2">
        <v>160</v>
      </c>
      <c r="DE1647">
        <v>132</v>
      </c>
      <c r="DF1647">
        <v>17</v>
      </c>
      <c r="DG1647">
        <v>35.1</v>
      </c>
      <c r="DH1647">
        <v>87.75</v>
      </c>
      <c r="DI1647" s="2">
        <v>17.55</v>
      </c>
      <c r="DJ1647">
        <v>-4</v>
      </c>
      <c r="DK1647">
        <v>0.79628242373304592</v>
      </c>
      <c r="DL1647">
        <v>0</v>
      </c>
      <c r="DM1647">
        <v>0</v>
      </c>
      <c r="DN1647">
        <v>296.3</v>
      </c>
      <c r="DO1647">
        <v>0.80500000000000005</v>
      </c>
      <c r="DP1647">
        <v>1090.9499999999998</v>
      </c>
      <c r="DQ1647" s="2">
        <v>0</v>
      </c>
      <c r="DR1647" s="2">
        <v>571.46142046</v>
      </c>
      <c r="DS1647">
        <v>1.5484136946860478E-3</v>
      </c>
      <c r="DT1647">
        <v>2.3469942149980398</v>
      </c>
      <c r="DU1647">
        <v>866187.31777329254</v>
      </c>
      <c r="DV1647">
        <v>0</v>
      </c>
    </row>
    <row r="1648" spans="1:126" x14ac:dyDescent="0.15">
      <c r="A1648" t="s">
        <v>2760</v>
      </c>
      <c r="B1648" t="s">
        <v>162</v>
      </c>
      <c r="C1648">
        <v>31</v>
      </c>
      <c r="D1648">
        <v>61</v>
      </c>
      <c r="E1648" t="s">
        <v>2804</v>
      </c>
      <c r="F1648">
        <v>31061</v>
      </c>
      <c r="G1648" t="s">
        <v>6632</v>
      </c>
      <c r="H1648">
        <v>97.5</v>
      </c>
      <c r="I1648">
        <v>0</v>
      </c>
      <c r="J1648">
        <v>0.3</v>
      </c>
      <c r="K1648">
        <v>0.1</v>
      </c>
      <c r="L1648">
        <v>1</v>
      </c>
      <c r="M1648">
        <v>1</v>
      </c>
      <c r="N1648">
        <f t="shared" si="106"/>
        <v>9508.35</v>
      </c>
      <c r="O1648">
        <f t="shared" si="104"/>
        <v>491.64999999999964</v>
      </c>
      <c r="P1648">
        <f t="shared" si="105"/>
        <v>0.58997999999999973</v>
      </c>
      <c r="Q1648" s="4">
        <v>31061</v>
      </c>
      <c r="R1648" s="5">
        <v>40.183202999999999</v>
      </c>
      <c r="S1648" s="5">
        <v>-98.96208</v>
      </c>
      <c r="T1648">
        <v>9</v>
      </c>
      <c r="U1648">
        <v>5.7913739017420855E-2</v>
      </c>
      <c r="V1648">
        <v>3196</v>
      </c>
      <c r="W1648">
        <v>3161</v>
      </c>
      <c r="X1648">
        <v>3105</v>
      </c>
      <c r="Y1648">
        <v>2979</v>
      </c>
      <c r="Z1648">
        <v>1505</v>
      </c>
      <c r="AA1648">
        <v>31045</v>
      </c>
      <c r="AB1648">
        <v>1241.1670000000001</v>
      </c>
      <c r="AC1648">
        <v>45905</v>
      </c>
      <c r="AD1648">
        <v>0</v>
      </c>
      <c r="AE1648">
        <v>0</v>
      </c>
      <c r="AF1648">
        <v>4</v>
      </c>
      <c r="AG1648">
        <v>338</v>
      </c>
      <c r="AH1648">
        <v>1.1834319526627219E-2</v>
      </c>
      <c r="AI1648" s="3">
        <v>287684</v>
      </c>
      <c r="AJ1648" s="3">
        <v>368521.46754585003</v>
      </c>
      <c r="AK1648">
        <v>462</v>
      </c>
      <c r="AL1648">
        <v>368723.20000000001</v>
      </c>
      <c r="AM1648">
        <v>272565</v>
      </c>
      <c r="AN1648">
        <v>88021</v>
      </c>
      <c r="AO1648">
        <v>360586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f t="shared" si="103"/>
        <v>0</v>
      </c>
      <c r="AW1648">
        <v>711</v>
      </c>
      <c r="AX1648">
        <v>0.31000000000000005</v>
      </c>
      <c r="AY1648">
        <v>198293465.83857599</v>
      </c>
      <c r="AZ1648">
        <v>198293.465838576</v>
      </c>
      <c r="BA1648">
        <v>55351.1877376181</v>
      </c>
      <c r="BB1648">
        <v>0.18066459652868011</v>
      </c>
      <c r="BC1648">
        <v>2654</v>
      </c>
      <c r="BD1648">
        <v>3375</v>
      </c>
      <c r="BE1648">
        <v>-721</v>
      </c>
      <c r="BF1648">
        <v>-0.22559449311639548</v>
      </c>
      <c r="BG1648">
        <v>104442</v>
      </c>
      <c r="BH1648">
        <v>33.636714975845408</v>
      </c>
      <c r="BI1648">
        <v>779</v>
      </c>
      <c r="BJ1648">
        <v>5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3089</v>
      </c>
      <c r="BU1648">
        <v>0.68</v>
      </c>
      <c r="BV1648">
        <v>0.62254310000000002</v>
      </c>
      <c r="BW1648">
        <v>39</v>
      </c>
      <c r="BX1648">
        <v>1.9423760000000001</v>
      </c>
      <c r="BY1648">
        <v>1.4834419999999999</v>
      </c>
      <c r="BZ1648">
        <v>5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3050</v>
      </c>
      <c r="CK1648">
        <v>1.9672131147540983</v>
      </c>
      <c r="CL1648">
        <v>0.66753585397653192</v>
      </c>
      <c r="CM1648">
        <v>36</v>
      </c>
      <c r="CN1648">
        <v>1.5785682905933425</v>
      </c>
      <c r="CO1648">
        <v>346</v>
      </c>
      <c r="CP1648">
        <v>-0.1878833245</v>
      </c>
      <c r="CQ1648">
        <v>-3.70239183E-2</v>
      </c>
      <c r="CR1648">
        <v>2605</v>
      </c>
      <c r="CS1648">
        <v>0.88</v>
      </c>
      <c r="CT1648">
        <v>2736</v>
      </c>
      <c r="CU1648">
        <v>0.87315634218000004</v>
      </c>
      <c r="CV1648">
        <v>2</v>
      </c>
      <c r="CW1648">
        <v>1</v>
      </c>
      <c r="CX1648">
        <v>2</v>
      </c>
      <c r="CY1648">
        <v>363</v>
      </c>
      <c r="CZ1648">
        <v>503</v>
      </c>
      <c r="DA1648" s="2">
        <v>1645</v>
      </c>
      <c r="DB1648" s="2">
        <v>215</v>
      </c>
      <c r="DC1648" s="2">
        <v>97.24</v>
      </c>
      <c r="DD1648" s="2">
        <v>59</v>
      </c>
      <c r="DE1648">
        <v>101</v>
      </c>
      <c r="DF1648">
        <v>5</v>
      </c>
      <c r="DG1648">
        <v>32.409999999999997</v>
      </c>
      <c r="DH1648">
        <v>97.24</v>
      </c>
      <c r="DI1648" s="2">
        <v>64.83</v>
      </c>
      <c r="DJ1648">
        <v>-1.56</v>
      </c>
      <c r="DK1648">
        <v>0.88367792438926041</v>
      </c>
      <c r="DL1648">
        <v>0</v>
      </c>
      <c r="DM1648">
        <v>0</v>
      </c>
      <c r="DN1648">
        <v>156.5</v>
      </c>
      <c r="DO1648">
        <v>0.42700000000000005</v>
      </c>
      <c r="DP1648">
        <v>6461.2899999999991</v>
      </c>
      <c r="DQ1648" s="2">
        <v>0</v>
      </c>
      <c r="DR1648" s="2">
        <v>244.56327135999999</v>
      </c>
      <c r="DS1648">
        <v>6.6327148355378772E-4</v>
      </c>
      <c r="DT1648">
        <v>3.5813904750330199</v>
      </c>
      <c r="DU1648">
        <v>1320541.7564036953</v>
      </c>
      <c r="DV1648">
        <v>0</v>
      </c>
    </row>
    <row r="1649" spans="1:126" x14ac:dyDescent="0.15">
      <c r="A1649" t="s">
        <v>2760</v>
      </c>
      <c r="B1649" t="s">
        <v>2805</v>
      </c>
      <c r="C1649">
        <v>31</v>
      </c>
      <c r="D1649">
        <v>63</v>
      </c>
      <c r="E1649" t="s">
        <v>2806</v>
      </c>
      <c r="F1649">
        <v>31063</v>
      </c>
      <c r="G1649" t="s">
        <v>6633</v>
      </c>
      <c r="H1649">
        <v>97.5</v>
      </c>
      <c r="I1649">
        <v>0</v>
      </c>
      <c r="J1649">
        <v>0.2</v>
      </c>
      <c r="K1649">
        <v>0.1</v>
      </c>
      <c r="L1649">
        <v>0.9</v>
      </c>
      <c r="M1649">
        <v>1.3</v>
      </c>
      <c r="N1649">
        <f t="shared" si="106"/>
        <v>9508.8000000000011</v>
      </c>
      <c r="O1649">
        <f t="shared" si="104"/>
        <v>491.19999999999891</v>
      </c>
      <c r="P1649">
        <f t="shared" si="105"/>
        <v>0.58943999999999885</v>
      </c>
      <c r="Q1649" s="4">
        <v>31063</v>
      </c>
      <c r="R1649" s="5">
        <v>40.530946999999998</v>
      </c>
      <c r="S1649" s="5">
        <v>-100.406683</v>
      </c>
      <c r="T1649">
        <v>9</v>
      </c>
      <c r="U1649">
        <v>0.24363936305904071</v>
      </c>
      <c r="V1649">
        <v>2693</v>
      </c>
      <c r="W1649">
        <v>2540</v>
      </c>
      <c r="X1649">
        <v>2573</v>
      </c>
      <c r="Y1649">
        <v>2631</v>
      </c>
      <c r="Z1649">
        <v>1182</v>
      </c>
      <c r="AA1649">
        <v>31047</v>
      </c>
      <c r="AB1649">
        <v>952.0150000000001</v>
      </c>
      <c r="AC1649">
        <v>49634</v>
      </c>
      <c r="AD1649">
        <v>1</v>
      </c>
      <c r="AE1649">
        <v>3.8865137971239797E-4</v>
      </c>
      <c r="AF1649">
        <v>13</v>
      </c>
      <c r="AG1649">
        <v>317</v>
      </c>
      <c r="AH1649">
        <v>4.1009463722397478E-2</v>
      </c>
      <c r="AI1649" s="3">
        <v>452108</v>
      </c>
      <c r="AJ1649" s="3">
        <v>623737.61454514007</v>
      </c>
      <c r="AK1649">
        <v>507</v>
      </c>
      <c r="AL1649">
        <v>627270.40000000002</v>
      </c>
      <c r="AM1649">
        <v>2960850</v>
      </c>
      <c r="AN1649">
        <v>73632</v>
      </c>
      <c r="AO1649">
        <v>3034482</v>
      </c>
      <c r="AP1649">
        <v>1</v>
      </c>
      <c r="AQ1649">
        <v>0</v>
      </c>
      <c r="AR1649">
        <v>1</v>
      </c>
      <c r="AS1649">
        <v>0.39370078740157477</v>
      </c>
      <c r="AT1649">
        <v>1</v>
      </c>
      <c r="AU1649">
        <v>0</v>
      </c>
      <c r="AV1649">
        <f t="shared" si="103"/>
        <v>1</v>
      </c>
      <c r="AW1649">
        <v>57</v>
      </c>
      <c r="AX1649">
        <v>3.0000000000000027E-2</v>
      </c>
      <c r="AY1649">
        <v>123603491.08071201</v>
      </c>
      <c r="AZ1649">
        <v>123603.491080712</v>
      </c>
      <c r="BA1649">
        <v>39879.707061726003</v>
      </c>
      <c r="BB1649">
        <v>0.25075409868287024</v>
      </c>
      <c r="BC1649">
        <v>1418</v>
      </c>
      <c r="BD1649">
        <v>0</v>
      </c>
      <c r="BE1649">
        <v>1418</v>
      </c>
      <c r="BF1649">
        <v>0.52655031563312293</v>
      </c>
      <c r="BG1649">
        <v>98667</v>
      </c>
      <c r="BH1649">
        <v>38.347065682083169</v>
      </c>
      <c r="BI1649">
        <v>470</v>
      </c>
      <c r="BJ1649">
        <v>6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1</v>
      </c>
      <c r="BS1649">
        <v>0</v>
      </c>
      <c r="BT1649">
        <v>2516</v>
      </c>
      <c r="BU1649">
        <v>0.6</v>
      </c>
      <c r="BV1649">
        <v>0.66132829999999998</v>
      </c>
      <c r="BW1649">
        <v>39</v>
      </c>
      <c r="BX1649">
        <v>3.1796500000000001</v>
      </c>
      <c r="BY1649">
        <v>3.145073</v>
      </c>
      <c r="BZ1649">
        <v>4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2714</v>
      </c>
      <c r="CK1649">
        <v>2.5792188651436994</v>
      </c>
      <c r="CL1649">
        <v>0.68039624608967675</v>
      </c>
      <c r="CM1649">
        <v>30</v>
      </c>
      <c r="CN1649">
        <v>2.0802618833960613</v>
      </c>
      <c r="CO1649">
        <v>231</v>
      </c>
      <c r="CP1649">
        <v>8.9721239999999994E-2</v>
      </c>
      <c r="CQ1649">
        <v>9.5318973000000001E-2</v>
      </c>
      <c r="CR1649">
        <v>2314</v>
      </c>
      <c r="CS1649">
        <v>0.877</v>
      </c>
      <c r="CT1649">
        <v>2241</v>
      </c>
      <c r="CU1649">
        <v>0.86016371078000009</v>
      </c>
      <c r="CV1649">
        <v>1</v>
      </c>
      <c r="CW1649">
        <v>0</v>
      </c>
      <c r="CY1649">
        <v>346</v>
      </c>
      <c r="CZ1649">
        <v>515</v>
      </c>
      <c r="DA1649" s="2">
        <v>1659</v>
      </c>
      <c r="DB1649" s="2">
        <v>255</v>
      </c>
      <c r="DC1649" s="2">
        <v>110.74</v>
      </c>
      <c r="DD1649" s="2">
        <v>44</v>
      </c>
      <c r="DE1649">
        <v>144</v>
      </c>
      <c r="DF1649">
        <v>8</v>
      </c>
      <c r="DG1649">
        <v>36.909999999999997</v>
      </c>
      <c r="DH1649">
        <v>73.83</v>
      </c>
      <c r="DI1649" s="2">
        <v>36.909999999999997</v>
      </c>
      <c r="DJ1649">
        <v>0.28999999999999998</v>
      </c>
      <c r="DK1649">
        <v>0.90479929574349494</v>
      </c>
      <c r="DL1649">
        <v>0</v>
      </c>
      <c r="DM1649">
        <v>0</v>
      </c>
      <c r="DN1649">
        <v>293.39999999999998</v>
      </c>
      <c r="DO1649">
        <v>0.47899999999999998</v>
      </c>
      <c r="DP1649">
        <v>3441.8</v>
      </c>
      <c r="DQ1649" s="2">
        <v>0</v>
      </c>
      <c r="DR1649" s="2">
        <v>110.90984122</v>
      </c>
      <c r="DS1649">
        <v>1.7681360264727936E-4</v>
      </c>
      <c r="DT1649">
        <v>4.9300125210186696</v>
      </c>
      <c r="DU1649">
        <v>3092450.9260643893</v>
      </c>
      <c r="DV1649">
        <v>0</v>
      </c>
    </row>
    <row r="1650" spans="1:126" x14ac:dyDescent="0.15">
      <c r="A1650" t="s">
        <v>2760</v>
      </c>
      <c r="B1650" t="s">
        <v>2807</v>
      </c>
      <c r="C1650">
        <v>31</v>
      </c>
      <c r="D1650">
        <v>65</v>
      </c>
      <c r="E1650" t="s">
        <v>2808</v>
      </c>
      <c r="F1650">
        <v>31065</v>
      </c>
      <c r="G1650" t="s">
        <v>6634</v>
      </c>
      <c r="H1650">
        <v>95.7</v>
      </c>
      <c r="I1650">
        <v>0.2</v>
      </c>
      <c r="J1650">
        <v>0.3</v>
      </c>
      <c r="K1650">
        <v>0.2</v>
      </c>
      <c r="L1650">
        <v>1</v>
      </c>
      <c r="M1650">
        <v>2.7</v>
      </c>
      <c r="N1650">
        <f t="shared" si="106"/>
        <v>9166.9500000000025</v>
      </c>
      <c r="O1650">
        <f t="shared" si="104"/>
        <v>833.04999999999745</v>
      </c>
      <c r="P1650">
        <f t="shared" si="105"/>
        <v>0.99965999999999733</v>
      </c>
      <c r="Q1650" s="4">
        <v>31065</v>
      </c>
      <c r="R1650" s="5">
        <v>40.191865</v>
      </c>
      <c r="S1650" s="5">
        <v>-99.909662999999995</v>
      </c>
      <c r="T1650">
        <v>9</v>
      </c>
      <c r="U1650">
        <v>0.19469249929321797</v>
      </c>
      <c r="V1650">
        <v>4922</v>
      </c>
      <c r="W1650">
        <v>4908</v>
      </c>
      <c r="X1650">
        <v>4887</v>
      </c>
      <c r="Y1650">
        <v>4832</v>
      </c>
      <c r="Z1650">
        <v>2336</v>
      </c>
      <c r="AA1650">
        <v>31049</v>
      </c>
      <c r="AB1650">
        <v>1882.2839999999999</v>
      </c>
      <c r="AC1650">
        <v>39934</v>
      </c>
      <c r="AD1650">
        <v>0</v>
      </c>
      <c r="AE1650">
        <v>0</v>
      </c>
      <c r="AF1650">
        <v>4</v>
      </c>
      <c r="AG1650">
        <v>389</v>
      </c>
      <c r="AH1650">
        <v>1.0282776349614395E-2</v>
      </c>
      <c r="AI1650" s="3">
        <v>435711</v>
      </c>
      <c r="AJ1650" s="3">
        <v>460243.51677123504</v>
      </c>
      <c r="AK1650">
        <v>480</v>
      </c>
      <c r="AL1650">
        <v>461139.19999999995</v>
      </c>
      <c r="AM1650">
        <v>193675</v>
      </c>
      <c r="AN1650">
        <v>110017</v>
      </c>
      <c r="AO1650">
        <v>303692</v>
      </c>
      <c r="AP1650">
        <v>3</v>
      </c>
      <c r="AQ1650">
        <v>0</v>
      </c>
      <c r="AR1650">
        <v>3</v>
      </c>
      <c r="AS1650">
        <v>0.6112469437652811</v>
      </c>
      <c r="AT1650">
        <v>3</v>
      </c>
      <c r="AU1650">
        <v>5</v>
      </c>
      <c r="AV1650">
        <f t="shared" si="103"/>
        <v>8</v>
      </c>
      <c r="AW1650">
        <v>996</v>
      </c>
      <c r="AX1650">
        <v>0.28000000000000003</v>
      </c>
      <c r="AY1650">
        <v>299338120.96266198</v>
      </c>
      <c r="AZ1650">
        <v>299338.12096266198</v>
      </c>
      <c r="BA1650">
        <v>58329.313376946098</v>
      </c>
      <c r="BB1650">
        <v>0.17144038599213771</v>
      </c>
      <c r="BC1650">
        <v>1406</v>
      </c>
      <c r="BD1650">
        <v>171</v>
      </c>
      <c r="BE1650">
        <v>1235</v>
      </c>
      <c r="BF1650">
        <v>0.25091426249492077</v>
      </c>
      <c r="BG1650">
        <v>206134</v>
      </c>
      <c r="BH1650">
        <v>42.180069572334766</v>
      </c>
      <c r="BI1650">
        <v>993</v>
      </c>
      <c r="BJ1650">
        <v>8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4556</v>
      </c>
      <c r="BU1650">
        <v>0.66</v>
      </c>
      <c r="BV1650">
        <v>0.62800109999999998</v>
      </c>
      <c r="BW1650">
        <v>72</v>
      </c>
      <c r="BX1650">
        <v>2.414399</v>
      </c>
      <c r="BY1650">
        <v>2.3677250000000001</v>
      </c>
      <c r="BZ1650">
        <v>5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4883</v>
      </c>
      <c r="CK1650">
        <v>1.2287528158918697</v>
      </c>
      <c r="CL1650">
        <v>0.63618290258449306</v>
      </c>
      <c r="CM1650">
        <v>65</v>
      </c>
      <c r="CN1650">
        <v>1.0542631555797972</v>
      </c>
      <c r="CO1650">
        <v>483</v>
      </c>
      <c r="CP1650">
        <v>0.27769077199999997</v>
      </c>
      <c r="CQ1650">
        <v>-0.25305982119999998</v>
      </c>
      <c r="CR1650">
        <v>4212</v>
      </c>
      <c r="CS1650">
        <v>0.86799999999999999</v>
      </c>
      <c r="CT1650">
        <v>4194</v>
      </c>
      <c r="CU1650">
        <v>0.85387785687999995</v>
      </c>
      <c r="CW1650">
        <v>1</v>
      </c>
      <c r="CX1650">
        <v>3</v>
      </c>
      <c r="CY1650">
        <v>444</v>
      </c>
      <c r="CZ1650">
        <v>573</v>
      </c>
      <c r="DA1650" s="2">
        <v>3238</v>
      </c>
      <c r="DB1650" s="2">
        <v>390</v>
      </c>
      <c r="DC1650" s="2">
        <v>102.77</v>
      </c>
      <c r="DD1650" s="2">
        <v>147</v>
      </c>
      <c r="DE1650">
        <v>117</v>
      </c>
      <c r="DF1650">
        <v>19</v>
      </c>
      <c r="DH1650">
        <v>102.77</v>
      </c>
      <c r="DI1650" s="2">
        <v>61.66</v>
      </c>
      <c r="DJ1650">
        <v>-1.63</v>
      </c>
      <c r="DK1650">
        <v>0.91654789527921032</v>
      </c>
      <c r="DL1650">
        <v>0</v>
      </c>
      <c r="DM1650">
        <v>0</v>
      </c>
      <c r="DN1650">
        <v>229.3</v>
      </c>
      <c r="DO1650">
        <v>0.47700000000000004</v>
      </c>
      <c r="DP1650">
        <v>16240.17</v>
      </c>
      <c r="DQ1650" s="2">
        <v>0</v>
      </c>
      <c r="DR1650" s="2">
        <v>0</v>
      </c>
      <c r="DS1650">
        <v>0</v>
      </c>
      <c r="DT1650">
        <v>3.9127485328242</v>
      </c>
      <c r="DU1650">
        <v>1804321.7282277253</v>
      </c>
      <c r="DV1650">
        <v>0</v>
      </c>
    </row>
    <row r="1651" spans="1:126" x14ac:dyDescent="0.15">
      <c r="A1651" t="s">
        <v>2760</v>
      </c>
      <c r="B1651" t="s">
        <v>2809</v>
      </c>
      <c r="C1651">
        <v>31</v>
      </c>
      <c r="D1651">
        <v>67</v>
      </c>
      <c r="E1651" t="s">
        <v>2810</v>
      </c>
      <c r="F1651">
        <v>31067</v>
      </c>
      <c r="G1651" t="s">
        <v>6635</v>
      </c>
      <c r="H1651">
        <v>96.1</v>
      </c>
      <c r="I1651">
        <v>0.3</v>
      </c>
      <c r="J1651">
        <v>0.5</v>
      </c>
      <c r="K1651">
        <v>0.4</v>
      </c>
      <c r="L1651">
        <v>1.1000000000000001</v>
      </c>
      <c r="M1651">
        <v>1.7</v>
      </c>
      <c r="N1651">
        <f t="shared" si="106"/>
        <v>9239.8099999999977</v>
      </c>
      <c r="O1651">
        <f t="shared" si="104"/>
        <v>760.19000000000233</v>
      </c>
      <c r="P1651">
        <f t="shared" si="105"/>
        <v>0.91222800000000315</v>
      </c>
      <c r="Q1651" s="4">
        <v>31067</v>
      </c>
      <c r="R1651" s="5">
        <v>40.255234000000002</v>
      </c>
      <c r="S1651" s="5">
        <v>-96.683453</v>
      </c>
      <c r="T1651">
        <v>6</v>
      </c>
      <c r="U1651">
        <v>0.16053118315810222</v>
      </c>
      <c r="V1651">
        <v>22209</v>
      </c>
      <c r="W1651">
        <v>21889</v>
      </c>
      <c r="X1651">
        <v>21818</v>
      </c>
      <c r="Y1651">
        <v>21690</v>
      </c>
      <c r="Z1651">
        <v>11036</v>
      </c>
      <c r="AA1651">
        <v>31051</v>
      </c>
      <c r="AB1651">
        <v>9234.2699999999986</v>
      </c>
      <c r="AC1651">
        <v>50010</v>
      </c>
      <c r="AD1651">
        <v>3</v>
      </c>
      <c r="AE1651">
        <v>1.3750114584288201E-4</v>
      </c>
      <c r="AF1651">
        <v>31</v>
      </c>
      <c r="AG1651">
        <v>1263</v>
      </c>
      <c r="AH1651">
        <v>2.4544734758511481E-2</v>
      </c>
      <c r="AI1651" s="3">
        <v>534402</v>
      </c>
      <c r="AJ1651" s="3">
        <v>544934.28489757504</v>
      </c>
      <c r="AK1651">
        <v>167</v>
      </c>
      <c r="AL1651">
        <v>550393.59999999998</v>
      </c>
      <c r="AM1651">
        <v>361129</v>
      </c>
      <c r="AN1651">
        <v>197979</v>
      </c>
      <c r="AO1651">
        <v>559108</v>
      </c>
      <c r="AP1651">
        <v>3</v>
      </c>
      <c r="AQ1651">
        <v>0</v>
      </c>
      <c r="AR1651">
        <v>3</v>
      </c>
      <c r="AS1651">
        <v>0.13705514185207182</v>
      </c>
      <c r="AT1651">
        <v>3</v>
      </c>
      <c r="AU1651">
        <v>35</v>
      </c>
      <c r="AV1651">
        <f t="shared" si="103"/>
        <v>38</v>
      </c>
      <c r="AW1651">
        <v>17923</v>
      </c>
      <c r="AX1651">
        <v>0.88</v>
      </c>
      <c r="AY1651">
        <v>1416234627.54602</v>
      </c>
      <c r="AZ1651">
        <v>1416234.6275460201</v>
      </c>
      <c r="BA1651">
        <v>61327.244030697097</v>
      </c>
      <c r="BB1651">
        <v>0.16305966716838835</v>
      </c>
      <c r="BC1651">
        <v>6042</v>
      </c>
      <c r="BD1651">
        <v>1565</v>
      </c>
      <c r="BE1651">
        <v>4477</v>
      </c>
      <c r="BF1651">
        <v>0.20158494304110947</v>
      </c>
      <c r="BG1651">
        <v>601711</v>
      </c>
      <c r="BH1651">
        <v>27.578650655422127</v>
      </c>
      <c r="BI1651">
        <v>3331</v>
      </c>
      <c r="BJ1651">
        <v>28</v>
      </c>
      <c r="BK1651">
        <v>5</v>
      </c>
      <c r="BL1651">
        <v>3</v>
      </c>
      <c r="BM1651">
        <v>0</v>
      </c>
      <c r="BN1651">
        <v>1</v>
      </c>
      <c r="BO1651">
        <v>0</v>
      </c>
      <c r="BP1651">
        <v>2</v>
      </c>
      <c r="BQ1651">
        <v>5</v>
      </c>
      <c r="BR1651">
        <v>3</v>
      </c>
      <c r="BS1651">
        <v>0</v>
      </c>
      <c r="BT1651">
        <v>22653</v>
      </c>
      <c r="BU1651">
        <v>0.75</v>
      </c>
      <c r="BV1651">
        <v>0.56120190000000003</v>
      </c>
      <c r="BW1651">
        <v>193</v>
      </c>
      <c r="BX1651">
        <v>2.0747800000000001</v>
      </c>
      <c r="BY1651">
        <v>0.62429590000000001</v>
      </c>
      <c r="BZ1651">
        <v>25</v>
      </c>
      <c r="CA1651">
        <v>5</v>
      </c>
      <c r="CB1651">
        <v>3</v>
      </c>
      <c r="CC1651">
        <v>0</v>
      </c>
      <c r="CD1651">
        <v>1</v>
      </c>
      <c r="CE1651">
        <v>1</v>
      </c>
      <c r="CF1651">
        <v>2</v>
      </c>
      <c r="CG1651">
        <v>3</v>
      </c>
      <c r="CH1651">
        <v>3</v>
      </c>
      <c r="CI1651">
        <v>0</v>
      </c>
      <c r="CJ1651">
        <v>21662</v>
      </c>
      <c r="CK1651">
        <v>1.985042932323885</v>
      </c>
      <c r="CL1651">
        <v>0.67706216273039455</v>
      </c>
      <c r="CM1651">
        <v>182</v>
      </c>
      <c r="CN1651">
        <v>1.021759063651734</v>
      </c>
      <c r="CO1651">
        <v>2458</v>
      </c>
      <c r="CP1651">
        <v>-0.8393658732</v>
      </c>
      <c r="CQ1651">
        <v>-4.8952016700000003E-2</v>
      </c>
      <c r="CR1651">
        <v>19050</v>
      </c>
      <c r="CS1651">
        <v>0.87</v>
      </c>
      <c r="CT1651">
        <v>19810</v>
      </c>
      <c r="CU1651">
        <v>0.88867376573000001</v>
      </c>
      <c r="CV1651">
        <v>30</v>
      </c>
      <c r="CW1651">
        <v>15</v>
      </c>
      <c r="CX1651">
        <v>16</v>
      </c>
      <c r="CY1651">
        <v>852</v>
      </c>
      <c r="CZ1651">
        <v>1879</v>
      </c>
      <c r="DA1651" s="2">
        <v>13596</v>
      </c>
      <c r="DB1651" s="2">
        <v>1580</v>
      </c>
      <c r="DC1651" s="2">
        <v>141.79</v>
      </c>
      <c r="DD1651" s="2">
        <v>720</v>
      </c>
      <c r="DE1651">
        <v>492</v>
      </c>
      <c r="DF1651">
        <v>22</v>
      </c>
      <c r="DG1651">
        <v>41.16</v>
      </c>
      <c r="DH1651">
        <v>9.15</v>
      </c>
      <c r="DI1651" s="2">
        <v>36.590000000000003</v>
      </c>
      <c r="DJ1651">
        <v>-2.2599999999999998</v>
      </c>
      <c r="DK1651">
        <v>0.89735255481828291</v>
      </c>
      <c r="DL1651">
        <v>7.9176563737133805E-4</v>
      </c>
      <c r="DM1651">
        <v>0</v>
      </c>
      <c r="DN1651">
        <v>254</v>
      </c>
      <c r="DO1651">
        <v>0.44700000000000001</v>
      </c>
      <c r="DP1651">
        <v>22534.52</v>
      </c>
      <c r="DQ1651" s="2">
        <v>0</v>
      </c>
      <c r="DR1651" s="2">
        <v>24.121541190000002</v>
      </c>
      <c r="DS1651">
        <v>4.3779680160943005E-5</v>
      </c>
      <c r="DT1651">
        <v>2.82270508321474</v>
      </c>
      <c r="DU1651">
        <v>1553598.8124888602</v>
      </c>
      <c r="DV1651">
        <v>0</v>
      </c>
    </row>
    <row r="1652" spans="1:126" x14ac:dyDescent="0.15">
      <c r="A1652" t="s">
        <v>2760</v>
      </c>
      <c r="B1652" t="s">
        <v>2811</v>
      </c>
      <c r="C1652">
        <v>31</v>
      </c>
      <c r="D1652">
        <v>69</v>
      </c>
      <c r="E1652" t="s">
        <v>2812</v>
      </c>
      <c r="F1652">
        <v>31069</v>
      </c>
      <c r="G1652" t="s">
        <v>6636</v>
      </c>
      <c r="H1652">
        <v>94.4</v>
      </c>
      <c r="I1652">
        <v>0.2</v>
      </c>
      <c r="J1652">
        <v>0.5</v>
      </c>
      <c r="K1652">
        <v>0</v>
      </c>
      <c r="L1652">
        <v>1</v>
      </c>
      <c r="M1652">
        <v>3.9</v>
      </c>
      <c r="N1652">
        <f t="shared" si="106"/>
        <v>8927.86</v>
      </c>
      <c r="O1652">
        <f t="shared" si="104"/>
        <v>1072.1399999999994</v>
      </c>
      <c r="P1652">
        <f t="shared" si="105"/>
        <v>1.2865679999999997</v>
      </c>
      <c r="Q1652" s="4">
        <v>31069</v>
      </c>
      <c r="R1652" s="5">
        <v>41.633364</v>
      </c>
      <c r="S1652" s="5">
        <v>-102.30298500000001</v>
      </c>
      <c r="T1652">
        <v>9</v>
      </c>
      <c r="U1652">
        <v>-8.2965858755117156E-3</v>
      </c>
      <c r="V1652">
        <v>2011</v>
      </c>
      <c r="W1652">
        <v>1939</v>
      </c>
      <c r="X1652">
        <v>1823</v>
      </c>
      <c r="Y1652">
        <v>1916</v>
      </c>
      <c r="Z1652">
        <v>970</v>
      </c>
      <c r="AA1652">
        <v>31053</v>
      </c>
      <c r="AB1652">
        <v>791.69699999999989</v>
      </c>
      <c r="AC1652">
        <v>45845</v>
      </c>
      <c r="AD1652">
        <v>0</v>
      </c>
      <c r="AE1652">
        <v>0</v>
      </c>
      <c r="AF1652">
        <v>4</v>
      </c>
      <c r="AG1652">
        <v>261</v>
      </c>
      <c r="AH1652">
        <v>1.532567049808429E-2</v>
      </c>
      <c r="AI1652" s="3">
        <v>1026191</v>
      </c>
      <c r="AJ1652" s="3">
        <v>1090733.283842945</v>
      </c>
      <c r="AK1652">
        <v>640</v>
      </c>
      <c r="AL1652">
        <v>1107936</v>
      </c>
      <c r="AM1652">
        <v>375199</v>
      </c>
      <c r="AN1652">
        <v>47052</v>
      </c>
      <c r="AO1652">
        <v>422251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f t="shared" si="103"/>
        <v>1</v>
      </c>
      <c r="AW1652">
        <v>0</v>
      </c>
      <c r="AX1652">
        <v>0</v>
      </c>
      <c r="AY1652">
        <v>90910901.374286994</v>
      </c>
      <c r="AZ1652">
        <v>90910.901374287001</v>
      </c>
      <c r="BA1652">
        <v>39868.229320117702</v>
      </c>
      <c r="BB1652">
        <v>0.25082628876507318</v>
      </c>
      <c r="BC1652">
        <v>4211</v>
      </c>
      <c r="BD1652">
        <v>4038</v>
      </c>
      <c r="BE1652">
        <v>173</v>
      </c>
      <c r="BF1652">
        <v>8.6026852312282451E-2</v>
      </c>
      <c r="BG1652">
        <v>73245</v>
      </c>
      <c r="BH1652">
        <v>40.178277564454199</v>
      </c>
      <c r="BI1652">
        <v>429</v>
      </c>
      <c r="BJ1652">
        <v>6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1739</v>
      </c>
      <c r="BU1652">
        <v>0.56000000000000005</v>
      </c>
      <c r="BV1652">
        <v>0.76324610000000004</v>
      </c>
      <c r="BW1652">
        <v>19</v>
      </c>
      <c r="BX1652">
        <v>4.0253019999999999</v>
      </c>
      <c r="BY1652">
        <v>3.697282</v>
      </c>
      <c r="BZ1652">
        <v>6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1912</v>
      </c>
      <c r="CK1652">
        <v>4.1841004184100417</v>
      </c>
      <c r="CL1652">
        <v>0.69446212603437296</v>
      </c>
      <c r="CM1652">
        <v>21</v>
      </c>
      <c r="CN1652">
        <v>3.5811029976396869</v>
      </c>
      <c r="CO1652">
        <v>260</v>
      </c>
      <c r="CP1652">
        <v>-1.3043560389</v>
      </c>
      <c r="CQ1652">
        <v>-0.35967084030000002</v>
      </c>
      <c r="CR1652">
        <v>1688</v>
      </c>
      <c r="CS1652">
        <v>0.88099999999999989</v>
      </c>
      <c r="CT1652">
        <v>1633</v>
      </c>
      <c r="CU1652">
        <v>0.84976076555000002</v>
      </c>
      <c r="CW1652">
        <v>1</v>
      </c>
      <c r="CX1652">
        <v>0</v>
      </c>
      <c r="CY1652">
        <v>321</v>
      </c>
      <c r="CZ1652">
        <v>416</v>
      </c>
      <c r="DA1652" s="2">
        <v>1331</v>
      </c>
      <c r="DB1652" s="2">
        <v>125</v>
      </c>
      <c r="DC1652" s="2">
        <v>157.72999999999999</v>
      </c>
      <c r="DD1652" s="2">
        <v>47</v>
      </c>
      <c r="DE1652">
        <v>110</v>
      </c>
      <c r="DF1652">
        <v>20</v>
      </c>
      <c r="DG1652">
        <v>52.58</v>
      </c>
      <c r="DH1652">
        <v>105.15</v>
      </c>
      <c r="DI1652" s="2">
        <v>52.58</v>
      </c>
      <c r="DJ1652">
        <v>2.14</v>
      </c>
      <c r="DK1652">
        <v>0.79194126629448125</v>
      </c>
      <c r="DL1652">
        <v>1.1494252873563218E-2</v>
      </c>
      <c r="DM1652">
        <v>0</v>
      </c>
      <c r="DN1652">
        <v>6.4</v>
      </c>
      <c r="DO1652">
        <v>6.0000000000000001E-3</v>
      </c>
      <c r="DP1652">
        <v>8292.76</v>
      </c>
      <c r="DQ1652" s="2">
        <v>0</v>
      </c>
      <c r="DR1652" s="2">
        <v>814.96625394</v>
      </c>
      <c r="DS1652">
        <v>7.3051133693798206E-4</v>
      </c>
      <c r="DV1652">
        <v>0</v>
      </c>
    </row>
    <row r="1653" spans="1:126" x14ac:dyDescent="0.15">
      <c r="A1653" t="s">
        <v>2760</v>
      </c>
      <c r="B1653" t="s">
        <v>560</v>
      </c>
      <c r="C1653">
        <v>31</v>
      </c>
      <c r="D1653">
        <v>71</v>
      </c>
      <c r="E1653" t="s">
        <v>2813</v>
      </c>
      <c r="F1653">
        <v>31071</v>
      </c>
      <c r="G1653" t="s">
        <v>6637</v>
      </c>
      <c r="H1653">
        <v>98.7</v>
      </c>
      <c r="I1653">
        <v>0.1</v>
      </c>
      <c r="J1653">
        <v>0</v>
      </c>
      <c r="K1653">
        <v>0.1</v>
      </c>
      <c r="L1653">
        <v>0.3</v>
      </c>
      <c r="M1653">
        <v>0.7</v>
      </c>
      <c r="N1653">
        <f t="shared" si="106"/>
        <v>9742.2900000000009</v>
      </c>
      <c r="O1653">
        <f t="shared" si="104"/>
        <v>257.70999999999913</v>
      </c>
      <c r="P1653">
        <f t="shared" si="105"/>
        <v>0.30925199999999908</v>
      </c>
      <c r="Q1653" s="4">
        <v>31071</v>
      </c>
      <c r="R1653" s="5">
        <v>41.906868000000003</v>
      </c>
      <c r="S1653" s="5">
        <v>-98.951231000000007</v>
      </c>
      <c r="T1653">
        <v>9</v>
      </c>
      <c r="U1653">
        <v>0.4645302203430916</v>
      </c>
      <c r="V1653">
        <v>2106</v>
      </c>
      <c r="W1653">
        <v>1954</v>
      </c>
      <c r="X1653">
        <v>1933</v>
      </c>
      <c r="Y1653">
        <v>2015</v>
      </c>
      <c r="Z1653">
        <v>870</v>
      </c>
      <c r="AA1653">
        <v>31055</v>
      </c>
      <c r="AB1653">
        <v>705.85299999999995</v>
      </c>
      <c r="AC1653">
        <v>43179</v>
      </c>
      <c r="AD1653">
        <v>0</v>
      </c>
      <c r="AE1653">
        <v>0</v>
      </c>
      <c r="AF1653">
        <v>2</v>
      </c>
      <c r="AG1653">
        <v>226</v>
      </c>
      <c r="AH1653">
        <v>8.8495575221238937E-3</v>
      </c>
      <c r="AI1653" s="3">
        <v>345908</v>
      </c>
      <c r="AJ1653" s="3">
        <v>364667.11708401504</v>
      </c>
      <c r="AK1653">
        <v>266</v>
      </c>
      <c r="AL1653">
        <v>365670.40000000002</v>
      </c>
      <c r="AM1653">
        <v>209745</v>
      </c>
      <c r="AN1653">
        <v>33200</v>
      </c>
      <c r="AO1653">
        <v>242945</v>
      </c>
      <c r="AP1653">
        <v>1</v>
      </c>
      <c r="AQ1653">
        <v>0</v>
      </c>
      <c r="AR1653">
        <v>1</v>
      </c>
      <c r="AS1653">
        <v>0.51177072671443191</v>
      </c>
      <c r="AT1653">
        <v>2</v>
      </c>
      <c r="AU1653">
        <v>6</v>
      </c>
      <c r="AV1653">
        <f t="shared" si="103"/>
        <v>8</v>
      </c>
      <c r="AW1653">
        <v>18</v>
      </c>
      <c r="AX1653">
        <v>1.0000000000000009E-2</v>
      </c>
      <c r="AY1653">
        <v>236514303.233659</v>
      </c>
      <c r="AZ1653">
        <v>236514.30323365901</v>
      </c>
      <c r="BA1653">
        <v>123749.772912577</v>
      </c>
      <c r="BB1653">
        <v>8.0808229095212139E-2</v>
      </c>
      <c r="BC1653">
        <v>498</v>
      </c>
      <c r="BD1653">
        <v>0</v>
      </c>
      <c r="BE1653">
        <v>498</v>
      </c>
      <c r="BF1653">
        <v>0.23646723646723647</v>
      </c>
      <c r="BG1653">
        <v>52478</v>
      </c>
      <c r="BH1653">
        <v>27.148473874806001</v>
      </c>
      <c r="BI1653">
        <v>389</v>
      </c>
      <c r="BJ1653">
        <v>7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1709</v>
      </c>
      <c r="BU1653">
        <v>0.62</v>
      </c>
      <c r="BV1653">
        <v>0.75182479999999996</v>
      </c>
      <c r="BW1653">
        <v>28</v>
      </c>
      <c r="BX1653">
        <v>5.2662380000000004</v>
      </c>
      <c r="BY1653">
        <v>5.3879809999999999</v>
      </c>
      <c r="BZ1653">
        <v>6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1995</v>
      </c>
      <c r="CK1653">
        <v>4.0100250626566414</v>
      </c>
      <c r="CL1653">
        <v>0.75806451612903225</v>
      </c>
      <c r="CM1653">
        <v>30</v>
      </c>
      <c r="CN1653">
        <v>4.3661474787718282</v>
      </c>
      <c r="CO1653">
        <v>146</v>
      </c>
      <c r="CP1653">
        <v>0.17242420999999999</v>
      </c>
      <c r="CQ1653">
        <v>0.12410932399999999</v>
      </c>
      <c r="CR1653">
        <v>1788</v>
      </c>
      <c r="CS1653">
        <v>0.877</v>
      </c>
      <c r="CT1653">
        <v>1655</v>
      </c>
      <c r="CU1653">
        <v>0.84786641928999995</v>
      </c>
      <c r="CW1653">
        <v>3</v>
      </c>
      <c r="CX1653">
        <v>1</v>
      </c>
      <c r="CY1653">
        <v>283</v>
      </c>
      <c r="CZ1653">
        <v>345</v>
      </c>
      <c r="DA1653" s="2">
        <v>1610</v>
      </c>
      <c r="DB1653" s="2">
        <v>210</v>
      </c>
      <c r="DC1653" s="2">
        <v>98.28</v>
      </c>
      <c r="DD1653" s="2">
        <v>39</v>
      </c>
      <c r="DE1653">
        <v>100</v>
      </c>
      <c r="DF1653">
        <v>7</v>
      </c>
      <c r="DG1653">
        <v>49.14</v>
      </c>
      <c r="DH1653">
        <v>49.14</v>
      </c>
      <c r="DI1653" s="2">
        <v>49.14</v>
      </c>
      <c r="DJ1653">
        <v>-1.42</v>
      </c>
      <c r="DK1653">
        <v>0.929617123628248</v>
      </c>
      <c r="DL1653">
        <v>0</v>
      </c>
      <c r="DM1653">
        <v>0</v>
      </c>
      <c r="DN1653">
        <v>30.9</v>
      </c>
      <c r="DO1653">
        <v>8.5000000000000006E-2</v>
      </c>
      <c r="DP1653">
        <v>1524.13</v>
      </c>
      <c r="DQ1653" s="2">
        <v>0</v>
      </c>
      <c r="DR1653" s="2">
        <v>1954.6721868700001</v>
      </c>
      <c r="DS1653">
        <v>5.3454456710660741E-3</v>
      </c>
      <c r="DT1653">
        <v>4.8846951644123902</v>
      </c>
      <c r="DU1653">
        <v>1786188.4346487445</v>
      </c>
      <c r="DV1653">
        <v>1</v>
      </c>
    </row>
    <row r="1654" spans="1:126" x14ac:dyDescent="0.15">
      <c r="A1654" t="s">
        <v>2760</v>
      </c>
      <c r="B1654" t="s">
        <v>2814</v>
      </c>
      <c r="C1654">
        <v>31</v>
      </c>
      <c r="D1654">
        <v>73</v>
      </c>
      <c r="E1654" t="s">
        <v>2815</v>
      </c>
      <c r="F1654">
        <v>31073</v>
      </c>
      <c r="G1654" t="s">
        <v>6638</v>
      </c>
      <c r="H1654">
        <v>95.6</v>
      </c>
      <c r="I1654">
        <v>0.4</v>
      </c>
      <c r="J1654">
        <v>0.1</v>
      </c>
      <c r="K1654">
        <v>0.2</v>
      </c>
      <c r="L1654">
        <v>1.3</v>
      </c>
      <c r="M1654">
        <v>2.4</v>
      </c>
      <c r="N1654">
        <f t="shared" si="106"/>
        <v>9147.02</v>
      </c>
      <c r="O1654">
        <f t="shared" si="104"/>
        <v>852.97999999999956</v>
      </c>
      <c r="P1654">
        <f t="shared" si="105"/>
        <v>1.0235759999999998</v>
      </c>
      <c r="Q1654" s="4">
        <v>31073</v>
      </c>
      <c r="R1654" s="5">
        <v>40.509095000000002</v>
      </c>
      <c r="S1654" s="5">
        <v>-99.823205999999999</v>
      </c>
      <c r="T1654">
        <v>9</v>
      </c>
      <c r="U1654">
        <v>0.16148314583764642</v>
      </c>
      <c r="V1654">
        <v>2020</v>
      </c>
      <c r="W1654">
        <v>1997</v>
      </c>
      <c r="X1654">
        <v>1976</v>
      </c>
      <c r="Y1654">
        <v>2025</v>
      </c>
      <c r="Z1654">
        <v>996</v>
      </c>
      <c r="AA1654">
        <v>31057</v>
      </c>
      <c r="AB1654">
        <v>890.85799999999995</v>
      </c>
      <c r="AC1654">
        <v>54375</v>
      </c>
      <c r="AD1654">
        <v>0</v>
      </c>
      <c r="AE1654">
        <v>0</v>
      </c>
      <c r="AF1654">
        <v>8</v>
      </c>
      <c r="AG1654">
        <v>260</v>
      </c>
      <c r="AH1654">
        <v>3.0769230769230771E-2</v>
      </c>
      <c r="AI1654" s="3">
        <v>289872</v>
      </c>
      <c r="AJ1654" s="3">
        <v>293218.80499678</v>
      </c>
      <c r="AK1654">
        <v>595</v>
      </c>
      <c r="AL1654">
        <v>296172.79999999999</v>
      </c>
      <c r="AM1654">
        <v>211163</v>
      </c>
      <c r="AN1654">
        <v>86034</v>
      </c>
      <c r="AO1654">
        <v>297197</v>
      </c>
      <c r="AP1654">
        <v>2</v>
      </c>
      <c r="AQ1654">
        <v>0</v>
      </c>
      <c r="AR1654">
        <v>2</v>
      </c>
      <c r="AS1654">
        <v>1.0015022533800702</v>
      </c>
      <c r="AT1654">
        <v>1</v>
      </c>
      <c r="AU1654">
        <v>1</v>
      </c>
      <c r="AV1654">
        <f t="shared" si="103"/>
        <v>2</v>
      </c>
      <c r="AW1654">
        <v>263</v>
      </c>
      <c r="AX1654">
        <v>0.17000000000000004</v>
      </c>
      <c r="AY1654">
        <v>42164526.327982403</v>
      </c>
      <c r="AZ1654">
        <v>42164.526327982407</v>
      </c>
      <c r="BA1654">
        <v>19463.8552760969</v>
      </c>
      <c r="BB1654">
        <v>0.51377282959356785</v>
      </c>
      <c r="BC1654">
        <v>3273</v>
      </c>
      <c r="BD1654">
        <v>0</v>
      </c>
      <c r="BE1654">
        <v>3273</v>
      </c>
      <c r="BF1654">
        <v>1.6202970297029704</v>
      </c>
      <c r="BG1654">
        <v>43414</v>
      </c>
      <c r="BH1654">
        <v>21.970647773279353</v>
      </c>
      <c r="BI1654">
        <v>282</v>
      </c>
      <c r="BJ1654">
        <v>3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1844</v>
      </c>
      <c r="BU1654">
        <v>0.56000000000000005</v>
      </c>
      <c r="BV1654">
        <v>0.67919640000000003</v>
      </c>
      <c r="BW1654">
        <v>16</v>
      </c>
      <c r="BX1654">
        <v>2.169197</v>
      </c>
      <c r="BY1654">
        <v>1.4569939999999999</v>
      </c>
      <c r="BZ1654">
        <v>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1961</v>
      </c>
      <c r="CK1654">
        <v>2.039775624681285</v>
      </c>
      <c r="CL1654">
        <v>0.65681665547347212</v>
      </c>
      <c r="CM1654">
        <v>18</v>
      </c>
      <c r="CN1654">
        <v>1.1885191874565812</v>
      </c>
      <c r="CO1654">
        <v>196</v>
      </c>
      <c r="CP1654">
        <v>0.31921389300000003</v>
      </c>
      <c r="CQ1654">
        <v>0.41731569600000001</v>
      </c>
      <c r="CR1654">
        <v>1743</v>
      </c>
      <c r="CS1654">
        <v>0.88700000000000001</v>
      </c>
      <c r="CT1654">
        <v>1768</v>
      </c>
      <c r="CU1654">
        <v>0.88391224863000006</v>
      </c>
      <c r="CV1654">
        <v>1</v>
      </c>
      <c r="CW1654">
        <v>0</v>
      </c>
      <c r="CX1654">
        <v>0</v>
      </c>
      <c r="CY1654">
        <v>277</v>
      </c>
      <c r="CZ1654">
        <v>418</v>
      </c>
      <c r="DA1654" s="2">
        <v>1044</v>
      </c>
      <c r="DB1654" s="2">
        <v>205</v>
      </c>
      <c r="DC1654" s="2">
        <v>50.71</v>
      </c>
      <c r="DD1654" s="2">
        <v>59</v>
      </c>
      <c r="DE1654">
        <v>103</v>
      </c>
      <c r="DF1654">
        <v>11</v>
      </c>
      <c r="DG1654">
        <v>50.71</v>
      </c>
      <c r="DH1654">
        <v>50.71</v>
      </c>
      <c r="DJ1654">
        <v>-1.08</v>
      </c>
      <c r="DK1654">
        <v>0.85667467019926036</v>
      </c>
      <c r="DL1654">
        <v>7.6923076923076927E-3</v>
      </c>
      <c r="DM1654">
        <v>0</v>
      </c>
      <c r="DN1654">
        <v>139.6</v>
      </c>
      <c r="DO1654">
        <v>0.48299999999999998</v>
      </c>
      <c r="DP1654">
        <v>4909.5300000000007</v>
      </c>
      <c r="DQ1654" s="2">
        <v>0</v>
      </c>
      <c r="DR1654" s="2">
        <v>64.360560100000001</v>
      </c>
      <c r="DS1654">
        <v>2.1730746409697314E-4</v>
      </c>
      <c r="DT1654">
        <v>3.1140406573392299</v>
      </c>
      <c r="DU1654">
        <v>922294.14079800027</v>
      </c>
      <c r="DV1654">
        <v>1</v>
      </c>
    </row>
    <row r="1655" spans="1:126" x14ac:dyDescent="0.15">
      <c r="A1655" t="s">
        <v>2760</v>
      </c>
      <c r="B1655" t="s">
        <v>316</v>
      </c>
      <c r="C1655">
        <v>31</v>
      </c>
      <c r="D1655">
        <v>75</v>
      </c>
      <c r="E1655" t="s">
        <v>2816</v>
      </c>
      <c r="F1655">
        <v>31075</v>
      </c>
      <c r="G1655" t="s">
        <v>6639</v>
      </c>
      <c r="H1655">
        <v>97.7</v>
      </c>
      <c r="I1655">
        <v>0</v>
      </c>
      <c r="J1655">
        <v>0.2</v>
      </c>
      <c r="K1655">
        <v>0.2</v>
      </c>
      <c r="L1655">
        <v>0.8</v>
      </c>
      <c r="M1655">
        <v>1.1000000000000001</v>
      </c>
      <c r="N1655">
        <f t="shared" si="106"/>
        <v>9547.2200000000012</v>
      </c>
      <c r="O1655">
        <f t="shared" si="104"/>
        <v>452.77999999999884</v>
      </c>
      <c r="P1655">
        <f t="shared" si="105"/>
        <v>0.54333599999999882</v>
      </c>
      <c r="Q1655" s="4">
        <v>31075</v>
      </c>
      <c r="R1655" s="5">
        <v>41.913957000000003</v>
      </c>
      <c r="S1655" s="5">
        <v>-101.755965</v>
      </c>
      <c r="T1655">
        <v>9</v>
      </c>
      <c r="U1655">
        <v>0.69356005292934453</v>
      </c>
      <c r="V1655">
        <v>608</v>
      </c>
      <c r="W1655">
        <v>649</v>
      </c>
      <c r="X1655">
        <v>769</v>
      </c>
      <c r="Y1655">
        <v>646</v>
      </c>
      <c r="Z1655">
        <v>356</v>
      </c>
      <c r="AA1655">
        <v>31059</v>
      </c>
      <c r="AB1655">
        <v>314.99200000000002</v>
      </c>
      <c r="AC1655">
        <v>44750</v>
      </c>
      <c r="AD1655">
        <v>0</v>
      </c>
      <c r="AE1655">
        <v>0</v>
      </c>
      <c r="AF1655">
        <v>0</v>
      </c>
      <c r="AG1655">
        <v>80</v>
      </c>
      <c r="AH1655">
        <v>0</v>
      </c>
      <c r="AI1655" s="3">
        <v>493352</v>
      </c>
      <c r="AJ1655" s="3">
        <v>496781.82164294505</v>
      </c>
      <c r="AK1655">
        <v>3300</v>
      </c>
      <c r="AL1655">
        <v>501292.79999999999</v>
      </c>
      <c r="AM1655">
        <v>694967</v>
      </c>
      <c r="AN1655">
        <v>10903</v>
      </c>
      <c r="AO1655">
        <v>705870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f t="shared" si="103"/>
        <v>1</v>
      </c>
      <c r="AW1655">
        <v>0</v>
      </c>
      <c r="AX1655">
        <v>0</v>
      </c>
      <c r="AY1655">
        <v>72127673.256727397</v>
      </c>
      <c r="AZ1655">
        <v>72127.673256727401</v>
      </c>
      <c r="BA1655">
        <v>97176.041913188004</v>
      </c>
      <c r="BB1655">
        <v>0.10290602295711403</v>
      </c>
      <c r="BC1655">
        <v>720</v>
      </c>
      <c r="BD1655">
        <v>402</v>
      </c>
      <c r="BE1655">
        <v>318</v>
      </c>
      <c r="BF1655">
        <v>0.52302631578947367</v>
      </c>
      <c r="BG1655">
        <v>5873</v>
      </c>
      <c r="BH1655">
        <v>7.6371911573472042</v>
      </c>
      <c r="BI1655">
        <v>160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560</v>
      </c>
      <c r="BU1655">
        <v>0.64</v>
      </c>
      <c r="BV1655">
        <v>0.74593500000000001</v>
      </c>
      <c r="BW1655">
        <v>17</v>
      </c>
      <c r="BX1655">
        <v>1.785714</v>
      </c>
      <c r="BY1655">
        <v>4.6205270000000001</v>
      </c>
      <c r="BZ1655">
        <v>1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620</v>
      </c>
      <c r="CK1655">
        <v>3.225806451612903</v>
      </c>
      <c r="CL1655">
        <v>0.77564102564102566</v>
      </c>
      <c r="CM1655">
        <v>17</v>
      </c>
      <c r="CN1655">
        <v>5.867695203709542</v>
      </c>
      <c r="CO1655">
        <v>91</v>
      </c>
      <c r="CP1655">
        <v>0</v>
      </c>
      <c r="CQ1655">
        <v>0</v>
      </c>
      <c r="CR1655">
        <v>561</v>
      </c>
      <c r="CS1655">
        <v>0.871</v>
      </c>
      <c r="CT1655">
        <v>479</v>
      </c>
      <c r="CU1655">
        <v>0.83602150538000009</v>
      </c>
      <c r="CV1655">
        <v>0</v>
      </c>
      <c r="CW1655">
        <v>0</v>
      </c>
      <c r="CX1655">
        <v>0</v>
      </c>
      <c r="CY1655">
        <v>88</v>
      </c>
      <c r="CZ1655">
        <v>159</v>
      </c>
      <c r="DA1655" s="2">
        <v>524</v>
      </c>
      <c r="DB1655" s="2">
        <v>45</v>
      </c>
      <c r="DC1655" s="2">
        <v>157.97999999999999</v>
      </c>
      <c r="DD1655" s="2">
        <v>0</v>
      </c>
      <c r="DE1655">
        <v>48</v>
      </c>
      <c r="DF1655">
        <v>16</v>
      </c>
      <c r="DG1655">
        <v>315.95999999999998</v>
      </c>
      <c r="DH1655">
        <v>157.97999999999999</v>
      </c>
      <c r="DJ1655">
        <v>-0.08</v>
      </c>
      <c r="DK1655">
        <v>0.75969895733674941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s="2">
        <v>0</v>
      </c>
      <c r="DR1655" s="2">
        <v>0</v>
      </c>
      <c r="DS1655">
        <v>0</v>
      </c>
      <c r="DV1655">
        <v>0</v>
      </c>
    </row>
    <row r="1656" spans="1:126" x14ac:dyDescent="0.15">
      <c r="A1656" t="s">
        <v>2760</v>
      </c>
      <c r="B1656" t="s">
        <v>1603</v>
      </c>
      <c r="C1656">
        <v>31</v>
      </c>
      <c r="D1656">
        <v>77</v>
      </c>
      <c r="E1656" t="s">
        <v>2817</v>
      </c>
      <c r="F1656">
        <v>31077</v>
      </c>
      <c r="G1656" t="s">
        <v>6640</v>
      </c>
      <c r="H1656">
        <v>96.6</v>
      </c>
      <c r="I1656">
        <v>0.6</v>
      </c>
      <c r="J1656">
        <v>0.2</v>
      </c>
      <c r="K1656">
        <v>0.1</v>
      </c>
      <c r="L1656">
        <v>0.5</v>
      </c>
      <c r="M1656">
        <v>2</v>
      </c>
      <c r="N1656">
        <f t="shared" si="106"/>
        <v>9336.2200000000012</v>
      </c>
      <c r="O1656">
        <f t="shared" si="104"/>
        <v>663.77999999999884</v>
      </c>
      <c r="P1656">
        <f t="shared" si="105"/>
        <v>0.79653599999999891</v>
      </c>
      <c r="Q1656" s="4">
        <v>31077</v>
      </c>
      <c r="R1656" s="5">
        <v>41.567571000000001</v>
      </c>
      <c r="S1656" s="5">
        <v>-98.530564999999996</v>
      </c>
      <c r="T1656">
        <v>8</v>
      </c>
      <c r="U1656">
        <v>0.51378334114976709</v>
      </c>
      <c r="V1656">
        <v>2515</v>
      </c>
      <c r="W1656">
        <v>2500</v>
      </c>
      <c r="X1656">
        <v>2476</v>
      </c>
      <c r="Y1656">
        <v>2434</v>
      </c>
      <c r="Z1656">
        <v>1144</v>
      </c>
      <c r="AA1656">
        <v>31061</v>
      </c>
      <c r="AB1656">
        <v>897.08399999999995</v>
      </c>
      <c r="AC1656">
        <v>42904</v>
      </c>
      <c r="AD1656">
        <v>0</v>
      </c>
      <c r="AE1656">
        <v>0</v>
      </c>
      <c r="AF1656">
        <v>5</v>
      </c>
      <c r="AG1656">
        <v>389</v>
      </c>
      <c r="AH1656">
        <v>1.2853470437017995E-2</v>
      </c>
      <c r="AI1656" s="3">
        <v>338271</v>
      </c>
      <c r="AJ1656" s="3">
        <v>364678.59288732003</v>
      </c>
      <c r="AK1656">
        <v>450</v>
      </c>
      <c r="AL1656">
        <v>365273.59999999998</v>
      </c>
      <c r="AM1656">
        <v>184905</v>
      </c>
      <c r="AN1656">
        <v>82078</v>
      </c>
      <c r="AO1656">
        <v>266983</v>
      </c>
      <c r="AP1656">
        <v>2</v>
      </c>
      <c r="AQ1656">
        <v>0</v>
      </c>
      <c r="AR1656">
        <v>2</v>
      </c>
      <c r="AS1656">
        <v>0.8</v>
      </c>
      <c r="AT1656">
        <v>2</v>
      </c>
      <c r="AU1656">
        <v>1</v>
      </c>
      <c r="AV1656">
        <f t="shared" si="103"/>
        <v>3</v>
      </c>
      <c r="AW1656">
        <v>186</v>
      </c>
      <c r="AX1656">
        <v>9.9999999999999978E-2</v>
      </c>
      <c r="AY1656">
        <v>229516466.35087299</v>
      </c>
      <c r="AZ1656">
        <v>229516.466350873</v>
      </c>
      <c r="BA1656">
        <v>84261.213913547093</v>
      </c>
      <c r="BB1656">
        <v>0.11867856556469869</v>
      </c>
      <c r="BC1656">
        <v>670</v>
      </c>
      <c r="BD1656">
        <v>0</v>
      </c>
      <c r="BE1656">
        <v>670</v>
      </c>
      <c r="BF1656">
        <v>0.26640159045725648</v>
      </c>
      <c r="BG1656">
        <v>100896</v>
      </c>
      <c r="BH1656">
        <v>40.749596122778676</v>
      </c>
      <c r="BI1656">
        <v>549</v>
      </c>
      <c r="BJ1656">
        <v>3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2251</v>
      </c>
      <c r="BU1656">
        <v>0.7</v>
      </c>
      <c r="BV1656">
        <v>0.67473269999999996</v>
      </c>
      <c r="BW1656">
        <v>26</v>
      </c>
      <c r="BX1656">
        <v>1.332741</v>
      </c>
      <c r="BY1656">
        <v>1.093485</v>
      </c>
      <c r="BZ1656">
        <v>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2481</v>
      </c>
      <c r="CK1656">
        <v>1.6122531237404274</v>
      </c>
      <c r="CL1656">
        <v>0.68339100346020765</v>
      </c>
      <c r="CM1656">
        <v>29</v>
      </c>
      <c r="CN1656">
        <v>1.2987504557343617</v>
      </c>
      <c r="CO1656">
        <v>191</v>
      </c>
      <c r="CP1656">
        <v>0.123009347</v>
      </c>
      <c r="CQ1656">
        <v>-0.18903931809999999</v>
      </c>
      <c r="CR1656">
        <v>2129</v>
      </c>
      <c r="CS1656">
        <v>0.88099999999999989</v>
      </c>
      <c r="CT1656">
        <v>1952</v>
      </c>
      <c r="CU1656">
        <v>0.79044684129000009</v>
      </c>
      <c r="CW1656">
        <v>0</v>
      </c>
      <c r="CY1656">
        <v>327</v>
      </c>
      <c r="CZ1656">
        <v>552</v>
      </c>
      <c r="DA1656" s="2">
        <v>1550</v>
      </c>
      <c r="DB1656" s="2">
        <v>160</v>
      </c>
      <c r="DC1656" s="2">
        <v>0</v>
      </c>
      <c r="DD1656" s="2">
        <v>42</v>
      </c>
      <c r="DE1656">
        <v>122</v>
      </c>
      <c r="DF1656">
        <v>11</v>
      </c>
      <c r="DG1656">
        <v>40.1</v>
      </c>
      <c r="DH1656">
        <v>160.38</v>
      </c>
      <c r="DJ1656">
        <v>-0.6</v>
      </c>
      <c r="DK1656">
        <v>0.8746803598298406</v>
      </c>
      <c r="DL1656">
        <v>5.1413881748071976E-3</v>
      </c>
      <c r="DM1656">
        <v>0</v>
      </c>
      <c r="DN1656">
        <v>57.2</v>
      </c>
      <c r="DO1656">
        <v>0.153</v>
      </c>
      <c r="DP1656">
        <v>3233.62</v>
      </c>
      <c r="DQ1656" s="2">
        <v>0</v>
      </c>
      <c r="DR1656" s="2">
        <v>587.15032246999999</v>
      </c>
      <c r="DS1656">
        <v>1.6074262035449592E-3</v>
      </c>
      <c r="DT1656">
        <v>3.63469482133518</v>
      </c>
      <c r="DU1656">
        <v>1327658.062290458</v>
      </c>
      <c r="DV1656">
        <v>0</v>
      </c>
    </row>
    <row r="1657" spans="1:126" x14ac:dyDescent="0.15">
      <c r="A1657" t="s">
        <v>2760</v>
      </c>
      <c r="B1657" t="s">
        <v>887</v>
      </c>
      <c r="C1657">
        <v>31</v>
      </c>
      <c r="D1657">
        <v>79</v>
      </c>
      <c r="E1657" t="s">
        <v>2818</v>
      </c>
      <c r="F1657">
        <v>31079</v>
      </c>
      <c r="G1657" t="s">
        <v>6641</v>
      </c>
      <c r="H1657">
        <v>72.599999999999994</v>
      </c>
      <c r="I1657">
        <v>1.5</v>
      </c>
      <c r="J1657">
        <v>0.4</v>
      </c>
      <c r="K1657">
        <v>1</v>
      </c>
      <c r="L1657">
        <v>1.2</v>
      </c>
      <c r="M1657">
        <v>23.3</v>
      </c>
      <c r="N1657">
        <f t="shared" si="106"/>
        <v>5818.4999999999991</v>
      </c>
      <c r="O1657">
        <f t="shared" si="104"/>
        <v>4181.5000000000009</v>
      </c>
      <c r="P1657">
        <f t="shared" si="105"/>
        <v>5.0178000000000029</v>
      </c>
      <c r="Q1657" s="4">
        <v>31079</v>
      </c>
      <c r="R1657" s="5">
        <v>40.866027000000003</v>
      </c>
      <c r="S1657" s="5">
        <v>-98.502663999999996</v>
      </c>
      <c r="T1657">
        <v>3</v>
      </c>
      <c r="U1657">
        <v>5.1148078303148943E-2</v>
      </c>
      <c r="V1657">
        <v>58681</v>
      </c>
      <c r="W1657">
        <v>60223</v>
      </c>
      <c r="X1657">
        <v>60792</v>
      </c>
      <c r="Y1657">
        <v>61300</v>
      </c>
      <c r="Z1657">
        <v>30637</v>
      </c>
      <c r="AA1657">
        <v>31063</v>
      </c>
      <c r="AB1657">
        <v>25733.017</v>
      </c>
      <c r="AC1657">
        <v>49252</v>
      </c>
      <c r="AD1657">
        <v>2</v>
      </c>
      <c r="AE1657">
        <v>3.2899065666535074E-5</v>
      </c>
      <c r="AF1657">
        <v>13</v>
      </c>
      <c r="AG1657">
        <v>593</v>
      </c>
      <c r="AH1657">
        <v>2.1922428330522766E-2</v>
      </c>
      <c r="AI1657" s="3">
        <v>329668</v>
      </c>
      <c r="AJ1657" s="3">
        <v>349608.572978715</v>
      </c>
      <c r="AK1657">
        <v>201</v>
      </c>
      <c r="AL1657">
        <v>353440</v>
      </c>
      <c r="AM1657">
        <v>437341</v>
      </c>
      <c r="AN1657">
        <v>173468</v>
      </c>
      <c r="AO1657">
        <v>610809</v>
      </c>
      <c r="AP1657">
        <v>5</v>
      </c>
      <c r="AQ1657">
        <v>0</v>
      </c>
      <c r="AR1657">
        <v>5</v>
      </c>
      <c r="AS1657">
        <v>8.3024757982830488E-2</v>
      </c>
      <c r="AT1657">
        <v>6</v>
      </c>
      <c r="AU1657">
        <v>63</v>
      </c>
      <c r="AV1657">
        <f t="shared" si="103"/>
        <v>69</v>
      </c>
      <c r="AW1657">
        <v>59815</v>
      </c>
      <c r="AX1657">
        <v>0.94</v>
      </c>
      <c r="AY1657">
        <v>625556300.08078897</v>
      </c>
      <c r="AZ1657">
        <v>625556.30008078902</v>
      </c>
      <c r="BA1657">
        <v>11676.0870505032</v>
      </c>
      <c r="BB1657">
        <v>0.85645130571110595</v>
      </c>
      <c r="BC1657">
        <v>18334</v>
      </c>
      <c r="BD1657">
        <v>18340</v>
      </c>
      <c r="BE1657">
        <v>-6</v>
      </c>
      <c r="BF1657">
        <v>-1.0224774628925888E-4</v>
      </c>
      <c r="BG1657">
        <v>1823750</v>
      </c>
      <c r="BH1657">
        <v>29.999835504671669</v>
      </c>
      <c r="BI1657">
        <v>5414</v>
      </c>
      <c r="BJ1657">
        <v>40</v>
      </c>
      <c r="BK1657">
        <v>18</v>
      </c>
      <c r="BL1657">
        <v>6</v>
      </c>
      <c r="BM1657">
        <v>0</v>
      </c>
      <c r="BN1657">
        <v>0</v>
      </c>
      <c r="BO1657">
        <v>6</v>
      </c>
      <c r="BP1657">
        <v>3</v>
      </c>
      <c r="BQ1657">
        <v>6</v>
      </c>
      <c r="BR1657">
        <v>5</v>
      </c>
      <c r="BS1657">
        <v>0</v>
      </c>
      <c r="BT1657">
        <v>57487</v>
      </c>
      <c r="BU1657">
        <v>0.8</v>
      </c>
      <c r="BV1657">
        <v>0.52053150000000004</v>
      </c>
      <c r="BW1657">
        <v>331</v>
      </c>
      <c r="BX1657">
        <v>1.4612000000000001</v>
      </c>
      <c r="BY1657">
        <v>-0.51271529999999998</v>
      </c>
      <c r="BZ1657">
        <v>40</v>
      </c>
      <c r="CA1657">
        <v>16</v>
      </c>
      <c r="CB1657">
        <v>7</v>
      </c>
      <c r="CC1657">
        <v>0</v>
      </c>
      <c r="CD1657">
        <v>0</v>
      </c>
      <c r="CE1657">
        <v>5</v>
      </c>
      <c r="CF1657">
        <v>3</v>
      </c>
      <c r="CG1657">
        <v>7</v>
      </c>
      <c r="CH1657">
        <v>5</v>
      </c>
      <c r="CI1657">
        <v>0</v>
      </c>
      <c r="CJ1657">
        <v>61509</v>
      </c>
      <c r="CK1657">
        <v>1.349396023346177</v>
      </c>
      <c r="CL1657">
        <v>0.63172194116544877</v>
      </c>
      <c r="CM1657">
        <v>290</v>
      </c>
      <c r="CN1657">
        <v>-0.39146232452493812</v>
      </c>
      <c r="CO1657">
        <v>6014</v>
      </c>
      <c r="CP1657">
        <v>4.7291367000000001E-2</v>
      </c>
      <c r="CQ1657">
        <v>-0.34682412340000002</v>
      </c>
      <c r="CR1657">
        <v>55000</v>
      </c>
      <c r="CS1657">
        <v>0.88900000000000001</v>
      </c>
      <c r="CT1657">
        <v>48881</v>
      </c>
      <c r="CU1657">
        <v>0.81363800628000005</v>
      </c>
      <c r="CV1657">
        <v>189</v>
      </c>
      <c r="CW1657">
        <v>49</v>
      </c>
      <c r="CX1657">
        <v>38</v>
      </c>
      <c r="CY1657">
        <v>785</v>
      </c>
      <c r="CZ1657">
        <v>923</v>
      </c>
      <c r="DA1657" s="2">
        <v>43775</v>
      </c>
      <c r="DB1657" s="2">
        <v>5440</v>
      </c>
      <c r="DC1657" s="2">
        <v>154.81</v>
      </c>
      <c r="DD1657" s="2">
        <v>4377</v>
      </c>
      <c r="DE1657">
        <v>209</v>
      </c>
      <c r="DF1657">
        <v>21</v>
      </c>
      <c r="DG1657">
        <v>39.53</v>
      </c>
      <c r="DH1657">
        <v>3.29</v>
      </c>
      <c r="DI1657" s="2">
        <v>13.18</v>
      </c>
      <c r="DJ1657">
        <v>-1.83</v>
      </c>
      <c r="DK1657">
        <v>0.82623123870075343</v>
      </c>
      <c r="DL1657">
        <v>1.6863406408094434E-3</v>
      </c>
      <c r="DM1657">
        <v>0</v>
      </c>
      <c r="DN1657">
        <v>170.6</v>
      </c>
      <c r="DO1657">
        <v>0.48700000000000004</v>
      </c>
      <c r="DP1657">
        <v>1654.6399999999999</v>
      </c>
      <c r="DQ1657" s="2">
        <v>0</v>
      </c>
      <c r="DR1657" s="2">
        <v>2124.58315834</v>
      </c>
      <c r="DS1657">
        <v>6.0111557318901646E-3</v>
      </c>
      <c r="DT1657">
        <v>2.1694501524702798</v>
      </c>
      <c r="DU1657">
        <v>766770.46188909572</v>
      </c>
      <c r="DV1657">
        <v>0</v>
      </c>
    </row>
    <row r="1658" spans="1:126" x14ac:dyDescent="0.15">
      <c r="A1658" t="s">
        <v>2760</v>
      </c>
      <c r="B1658" t="s">
        <v>692</v>
      </c>
      <c r="C1658">
        <v>31</v>
      </c>
      <c r="D1658">
        <v>81</v>
      </c>
      <c r="E1658" t="s">
        <v>2819</v>
      </c>
      <c r="F1658">
        <v>31081</v>
      </c>
      <c r="G1658" t="s">
        <v>6642</v>
      </c>
      <c r="H1658">
        <v>96.9</v>
      </c>
      <c r="I1658">
        <v>0.2</v>
      </c>
      <c r="J1658">
        <v>0.1</v>
      </c>
      <c r="K1658">
        <v>0.2</v>
      </c>
      <c r="L1658">
        <v>0.6</v>
      </c>
      <c r="M1658">
        <v>2</v>
      </c>
      <c r="N1658">
        <f t="shared" si="106"/>
        <v>9394.0600000000031</v>
      </c>
      <c r="O1658">
        <f t="shared" si="104"/>
        <v>605.93999999999687</v>
      </c>
      <c r="P1658">
        <f t="shared" si="105"/>
        <v>0.72712799999999655</v>
      </c>
      <c r="Q1658" s="4">
        <v>31081</v>
      </c>
      <c r="R1658" s="5">
        <v>40.872816999999998</v>
      </c>
      <c r="S1658" s="5">
        <v>-98.022328999999999</v>
      </c>
      <c r="T1658">
        <v>3</v>
      </c>
      <c r="U1658">
        <v>0.22667529550957202</v>
      </c>
      <c r="V1658">
        <v>9096</v>
      </c>
      <c r="W1658">
        <v>9098</v>
      </c>
      <c r="X1658">
        <v>9100</v>
      </c>
      <c r="Y1658">
        <v>9142</v>
      </c>
      <c r="Z1658">
        <v>4582</v>
      </c>
      <c r="AA1658">
        <v>31065</v>
      </c>
      <c r="AB1658">
        <v>3929.8879999999995</v>
      </c>
      <c r="AC1658">
        <v>59311</v>
      </c>
      <c r="AD1658">
        <v>0</v>
      </c>
      <c r="AE1658">
        <v>0</v>
      </c>
      <c r="AF1658">
        <v>8</v>
      </c>
      <c r="AG1658">
        <v>572</v>
      </c>
      <c r="AH1658">
        <v>1.3986013986013986E-2</v>
      </c>
      <c r="AI1658" s="3">
        <v>304395</v>
      </c>
      <c r="AJ1658" s="3">
        <v>346818.85192282504</v>
      </c>
      <c r="AK1658">
        <v>311</v>
      </c>
      <c r="AL1658">
        <v>349926.40000000002</v>
      </c>
      <c r="AM1658">
        <v>2020832</v>
      </c>
      <c r="AN1658">
        <v>197920</v>
      </c>
      <c r="AO1658">
        <v>2218752</v>
      </c>
      <c r="AP1658">
        <v>2</v>
      </c>
      <c r="AQ1658">
        <v>0</v>
      </c>
      <c r="AR1658">
        <v>2</v>
      </c>
      <c r="AS1658">
        <v>0.21982853374367992</v>
      </c>
      <c r="AT1658">
        <v>2</v>
      </c>
      <c r="AU1658">
        <v>18</v>
      </c>
      <c r="AV1658">
        <f t="shared" si="103"/>
        <v>20</v>
      </c>
      <c r="AW1658">
        <v>693</v>
      </c>
      <c r="AX1658">
        <v>8.9999999999999969E-2</v>
      </c>
      <c r="AY1658">
        <v>79644703.8752397</v>
      </c>
      <c r="AZ1658">
        <v>79644.703875239706</v>
      </c>
      <c r="BA1658">
        <v>8470.8680266974206</v>
      </c>
      <c r="BB1658">
        <v>1.180516561996156</v>
      </c>
      <c r="BC1658">
        <v>2837</v>
      </c>
      <c r="BD1658">
        <v>0</v>
      </c>
      <c r="BE1658">
        <v>2837</v>
      </c>
      <c r="BF1658">
        <v>0.31189533861037821</v>
      </c>
      <c r="BG1658">
        <v>324081</v>
      </c>
      <c r="BH1658">
        <v>35.613296703296704</v>
      </c>
      <c r="BI1658">
        <v>1235</v>
      </c>
      <c r="BJ1658">
        <v>17</v>
      </c>
      <c r="BK1658">
        <v>1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2</v>
      </c>
      <c r="BS1658">
        <v>0</v>
      </c>
      <c r="BT1658">
        <v>9280</v>
      </c>
      <c r="BU1658">
        <v>0.87</v>
      </c>
      <c r="BV1658">
        <v>0.68080580000000002</v>
      </c>
      <c r="BW1658">
        <v>83</v>
      </c>
      <c r="BX1658">
        <v>2.3706900000000002</v>
      </c>
      <c r="BY1658">
        <v>1.4533180000000001</v>
      </c>
      <c r="BZ1658">
        <v>17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2</v>
      </c>
      <c r="CI1658">
        <v>0</v>
      </c>
      <c r="CJ1658">
        <v>9109</v>
      </c>
      <c r="CK1658">
        <v>2.3054122296629709</v>
      </c>
      <c r="CL1658">
        <v>0.75566242631089042</v>
      </c>
      <c r="CM1658">
        <v>69</v>
      </c>
      <c r="CN1658">
        <v>1.4478453121870005</v>
      </c>
      <c r="CO1658">
        <v>1322</v>
      </c>
      <c r="CP1658">
        <v>4.3971912000000002E-2</v>
      </c>
      <c r="CQ1658">
        <v>0.54773229400000001</v>
      </c>
      <c r="CR1658">
        <v>8220</v>
      </c>
      <c r="CS1658">
        <v>0.89300000000000002</v>
      </c>
      <c r="CT1658">
        <v>8132</v>
      </c>
      <c r="CU1658">
        <v>0.89511685350999992</v>
      </c>
      <c r="CV1658">
        <v>5</v>
      </c>
      <c r="CW1658">
        <v>4</v>
      </c>
      <c r="CX1658">
        <v>8</v>
      </c>
      <c r="CY1658">
        <v>704</v>
      </c>
      <c r="CZ1658">
        <v>874</v>
      </c>
      <c r="DA1658" s="2">
        <v>5827</v>
      </c>
      <c r="DB1658" s="2">
        <v>1030</v>
      </c>
      <c r="DC1658" s="2">
        <v>241.44</v>
      </c>
      <c r="DD1658" s="2">
        <v>309</v>
      </c>
      <c r="DE1658">
        <v>214</v>
      </c>
      <c r="DF1658">
        <v>18</v>
      </c>
      <c r="DG1658">
        <v>54.87</v>
      </c>
      <c r="DH1658">
        <v>21.95</v>
      </c>
      <c r="DI1658" s="2">
        <v>21.95</v>
      </c>
      <c r="DJ1658">
        <v>-2.83</v>
      </c>
      <c r="DK1658">
        <v>0.79393879662937961</v>
      </c>
      <c r="DL1658">
        <v>8.7412587412587419E-3</v>
      </c>
      <c r="DM1658">
        <v>0</v>
      </c>
      <c r="DN1658">
        <v>292</v>
      </c>
      <c r="DO1658">
        <v>0.85699999999999998</v>
      </c>
      <c r="DP1658">
        <v>892.47</v>
      </c>
      <c r="DQ1658" s="2">
        <v>0</v>
      </c>
      <c r="DR1658" s="2">
        <v>576.63186463</v>
      </c>
      <c r="DS1658">
        <v>1.6478753079596166E-3</v>
      </c>
      <c r="DT1658">
        <v>2.2180929505528102</v>
      </c>
      <c r="DU1658">
        <v>776169.28105232294</v>
      </c>
      <c r="DV1658">
        <v>0</v>
      </c>
    </row>
    <row r="1659" spans="1:126" x14ac:dyDescent="0.15">
      <c r="A1659" t="s">
        <v>2760</v>
      </c>
      <c r="B1659" t="s">
        <v>1794</v>
      </c>
      <c r="C1659">
        <v>31</v>
      </c>
      <c r="D1659">
        <v>83</v>
      </c>
      <c r="E1659" t="s">
        <v>2820</v>
      </c>
      <c r="F1659">
        <v>31083</v>
      </c>
      <c r="G1659" t="s">
        <v>6643</v>
      </c>
      <c r="H1659">
        <v>97.7</v>
      </c>
      <c r="I1659">
        <v>0</v>
      </c>
      <c r="J1659">
        <v>0.3</v>
      </c>
      <c r="K1659">
        <v>0.2</v>
      </c>
      <c r="L1659">
        <v>0.5</v>
      </c>
      <c r="M1659">
        <v>1.3</v>
      </c>
      <c r="N1659">
        <f t="shared" si="106"/>
        <v>9547.3600000000024</v>
      </c>
      <c r="O1659">
        <f t="shared" si="104"/>
        <v>452.6399999999976</v>
      </c>
      <c r="P1659">
        <f t="shared" si="105"/>
        <v>0.54316799999999732</v>
      </c>
      <c r="Q1659" s="4">
        <v>31083</v>
      </c>
      <c r="R1659" s="5">
        <v>40.178766000000003</v>
      </c>
      <c r="S1659" s="5">
        <v>-99.403418000000002</v>
      </c>
      <c r="T1659">
        <v>9</v>
      </c>
      <c r="U1659">
        <v>0.15233961668417281</v>
      </c>
      <c r="V1659">
        <v>3419</v>
      </c>
      <c r="W1659">
        <v>3462</v>
      </c>
      <c r="X1659">
        <v>3458</v>
      </c>
      <c r="Y1659">
        <v>3454</v>
      </c>
      <c r="Z1659">
        <v>1679</v>
      </c>
      <c r="AA1659">
        <v>31067</v>
      </c>
      <c r="AB1659">
        <v>1403.6680000000001</v>
      </c>
      <c r="AC1659">
        <v>46766</v>
      </c>
      <c r="AD1659">
        <v>2</v>
      </c>
      <c r="AE1659">
        <v>5.7836899942163096E-4</v>
      </c>
      <c r="AF1659">
        <v>7</v>
      </c>
      <c r="AG1659">
        <v>360</v>
      </c>
      <c r="AH1659">
        <v>1.9444444444444445E-2</v>
      </c>
      <c r="AI1659" s="3">
        <v>312759</v>
      </c>
      <c r="AJ1659" s="3">
        <v>354217.92311545002</v>
      </c>
      <c r="AK1659">
        <v>313</v>
      </c>
      <c r="AL1659">
        <v>367488</v>
      </c>
      <c r="AM1659">
        <v>1914861</v>
      </c>
      <c r="AN1659">
        <v>94035</v>
      </c>
      <c r="AO1659">
        <v>2008896</v>
      </c>
      <c r="AP1659">
        <v>1</v>
      </c>
      <c r="AQ1659">
        <v>0</v>
      </c>
      <c r="AR1659">
        <v>1</v>
      </c>
      <c r="AS1659">
        <v>0.28885037550548814</v>
      </c>
      <c r="AT1659">
        <v>1</v>
      </c>
      <c r="AU1659">
        <v>2</v>
      </c>
      <c r="AV1659">
        <f t="shared" si="103"/>
        <v>3</v>
      </c>
      <c r="AW1659">
        <v>26</v>
      </c>
      <c r="AX1659">
        <v>1.0000000000000009E-2</v>
      </c>
      <c r="AY1659">
        <v>235821755.13984299</v>
      </c>
      <c r="AZ1659">
        <v>235821.75513984298</v>
      </c>
      <c r="BA1659">
        <v>59739.551765142904</v>
      </c>
      <c r="BB1659">
        <v>0.16739328810690615</v>
      </c>
      <c r="BC1659">
        <v>3528</v>
      </c>
      <c r="BD1659">
        <v>4995</v>
      </c>
      <c r="BE1659">
        <v>-1467</v>
      </c>
      <c r="BF1659">
        <v>-0.42907282831237203</v>
      </c>
      <c r="BG1659">
        <v>129527</v>
      </c>
      <c r="BH1659">
        <v>37.457200694042797</v>
      </c>
      <c r="BI1659">
        <v>643</v>
      </c>
      <c r="BJ1659">
        <v>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3234</v>
      </c>
      <c r="BU1659">
        <v>0.55000000000000004</v>
      </c>
      <c r="BV1659">
        <v>0.65846380000000004</v>
      </c>
      <c r="BW1659">
        <v>37</v>
      </c>
      <c r="BX1659">
        <v>1.546073</v>
      </c>
      <c r="BY1659">
        <v>1.266562</v>
      </c>
      <c r="BZ1659">
        <v>5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3478</v>
      </c>
      <c r="CK1659">
        <v>1.4376078205865441</v>
      </c>
      <c r="CL1659">
        <v>0.7089314194577353</v>
      </c>
      <c r="CM1659">
        <v>30</v>
      </c>
      <c r="CN1659">
        <v>0.77020565655628626</v>
      </c>
      <c r="CO1659">
        <v>310</v>
      </c>
      <c r="CP1659">
        <v>-0.4148500578</v>
      </c>
      <c r="CQ1659">
        <v>0.207437502</v>
      </c>
      <c r="CR1659">
        <v>3052</v>
      </c>
      <c r="CS1659">
        <v>0.88400000000000001</v>
      </c>
      <c r="CT1659">
        <v>2903</v>
      </c>
      <c r="CU1659">
        <v>0.87407013815000001</v>
      </c>
      <c r="CW1659">
        <v>1</v>
      </c>
      <c r="CX1659">
        <v>2</v>
      </c>
      <c r="CY1659">
        <v>430</v>
      </c>
      <c r="CZ1659">
        <v>527</v>
      </c>
      <c r="DA1659" s="2">
        <v>1869</v>
      </c>
      <c r="DB1659" s="2">
        <v>270</v>
      </c>
      <c r="DC1659" s="2">
        <v>113.86</v>
      </c>
      <c r="DD1659" s="2">
        <v>90</v>
      </c>
      <c r="DE1659">
        <v>132</v>
      </c>
      <c r="DF1659">
        <v>10</v>
      </c>
      <c r="DG1659">
        <v>28.47</v>
      </c>
      <c r="DH1659">
        <v>56.93</v>
      </c>
      <c r="DI1659" s="2">
        <v>28.47</v>
      </c>
      <c r="DJ1659">
        <v>-0.41</v>
      </c>
      <c r="DK1659">
        <v>0.87429298597322536</v>
      </c>
      <c r="DL1659">
        <v>5.5555555555555558E-3</v>
      </c>
      <c r="DM1659">
        <v>0</v>
      </c>
      <c r="DN1659">
        <v>184.9</v>
      </c>
      <c r="DO1659">
        <v>0.505</v>
      </c>
      <c r="DP1659">
        <v>3090.3399999999997</v>
      </c>
      <c r="DQ1659" s="2">
        <v>0</v>
      </c>
      <c r="DR1659" s="2">
        <v>33.365454679999999</v>
      </c>
      <c r="DS1659">
        <v>9.0794872357192625E-5</v>
      </c>
      <c r="DT1659">
        <v>3.9246787050531502</v>
      </c>
      <c r="DU1659">
        <v>1442272.327962572</v>
      </c>
      <c r="DV1659">
        <v>1</v>
      </c>
    </row>
    <row r="1660" spans="1:126" x14ac:dyDescent="0.15">
      <c r="A1660" t="s">
        <v>2760</v>
      </c>
      <c r="B1660" t="s">
        <v>2821</v>
      </c>
      <c r="C1660">
        <v>31</v>
      </c>
      <c r="D1660">
        <v>85</v>
      </c>
      <c r="E1660" t="s">
        <v>2822</v>
      </c>
      <c r="F1660">
        <v>31085</v>
      </c>
      <c r="G1660" t="s">
        <v>6644</v>
      </c>
      <c r="H1660">
        <v>96</v>
      </c>
      <c r="I1660">
        <v>0</v>
      </c>
      <c r="J1660">
        <v>0.1</v>
      </c>
      <c r="K1660">
        <v>0.3</v>
      </c>
      <c r="L1660">
        <v>0.2</v>
      </c>
      <c r="M1660">
        <v>3.4</v>
      </c>
      <c r="N1660">
        <f t="shared" si="106"/>
        <v>9227.7000000000007</v>
      </c>
      <c r="O1660">
        <f t="shared" si="104"/>
        <v>772.29999999999927</v>
      </c>
      <c r="P1660">
        <f t="shared" si="105"/>
        <v>0.92675999999999947</v>
      </c>
      <c r="Q1660" s="4">
        <v>31085</v>
      </c>
      <c r="R1660" s="5">
        <v>40.537233999999998</v>
      </c>
      <c r="S1660" s="5">
        <v>-101.047963</v>
      </c>
      <c r="T1660">
        <v>9</v>
      </c>
      <c r="U1660">
        <v>0.29482659268639633</v>
      </c>
      <c r="V1660">
        <v>1037</v>
      </c>
      <c r="W1660">
        <v>1145</v>
      </c>
      <c r="X1660">
        <v>1084</v>
      </c>
      <c r="Y1660">
        <v>914</v>
      </c>
      <c r="Z1660">
        <v>553</v>
      </c>
      <c r="AA1660">
        <v>31069</v>
      </c>
      <c r="AB1660">
        <v>431.91200000000003</v>
      </c>
      <c r="AC1660">
        <v>44500</v>
      </c>
      <c r="AD1660">
        <v>0</v>
      </c>
      <c r="AE1660">
        <v>0</v>
      </c>
      <c r="AF1660">
        <v>3</v>
      </c>
      <c r="AG1660">
        <v>235</v>
      </c>
      <c r="AH1660">
        <v>1.276595744680851E-2</v>
      </c>
      <c r="AI1660" s="3">
        <v>385168</v>
      </c>
      <c r="AJ1660" s="3">
        <v>456358.83021697</v>
      </c>
      <c r="AK1660">
        <v>630</v>
      </c>
      <c r="AL1660">
        <v>456556.79999999999</v>
      </c>
      <c r="AM1660">
        <v>1616474</v>
      </c>
      <c r="AN1660">
        <v>59614</v>
      </c>
      <c r="AO1660">
        <v>1676088</v>
      </c>
      <c r="AP1660">
        <v>1</v>
      </c>
      <c r="AQ1660">
        <v>0</v>
      </c>
      <c r="AR1660">
        <v>1</v>
      </c>
      <c r="AS1660">
        <v>0.8733624454148472</v>
      </c>
      <c r="AT1660">
        <v>1</v>
      </c>
      <c r="AU1660">
        <v>0</v>
      </c>
      <c r="AV1660">
        <f t="shared" si="103"/>
        <v>1</v>
      </c>
      <c r="AW1660">
        <v>0</v>
      </c>
      <c r="AX1660">
        <v>0</v>
      </c>
      <c r="AY1660">
        <v>80326082.342836797</v>
      </c>
      <c r="AZ1660">
        <v>80326.082342836802</v>
      </c>
      <c r="BA1660">
        <v>71126.741623460795</v>
      </c>
      <c r="BB1660">
        <v>0.14059409684390139</v>
      </c>
      <c r="BC1660">
        <v>846</v>
      </c>
      <c r="BD1660">
        <v>157</v>
      </c>
      <c r="BE1660">
        <v>689</v>
      </c>
      <c r="BF1660">
        <v>0.66441658630665379</v>
      </c>
      <c r="BG1660">
        <v>20197</v>
      </c>
      <c r="BH1660">
        <v>18.631918819188193</v>
      </c>
      <c r="BI1660">
        <v>223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959</v>
      </c>
      <c r="BU1660">
        <v>0.54</v>
      </c>
      <c r="BV1660">
        <v>0.68610420000000005</v>
      </c>
      <c r="BW1660">
        <v>7</v>
      </c>
      <c r="BX1660">
        <v>0</v>
      </c>
      <c r="BY1660">
        <v>-0.4252165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932</v>
      </c>
      <c r="CK1660">
        <v>1.0729613733905579</v>
      </c>
      <c r="CL1660">
        <v>0.70642201834862384</v>
      </c>
      <c r="CM1660">
        <v>6</v>
      </c>
      <c r="CN1660">
        <v>5.794207691524355E-2</v>
      </c>
      <c r="CO1660">
        <v>108</v>
      </c>
      <c r="CP1660">
        <v>0</v>
      </c>
      <c r="CQ1660">
        <v>0</v>
      </c>
      <c r="CR1660">
        <v>802</v>
      </c>
      <c r="CS1660">
        <v>0.88700000000000001</v>
      </c>
      <c r="CT1660">
        <v>734</v>
      </c>
      <c r="CU1660">
        <v>0.73255813953000004</v>
      </c>
      <c r="CV1660">
        <v>0</v>
      </c>
      <c r="CW1660">
        <v>0</v>
      </c>
      <c r="CX1660">
        <v>0</v>
      </c>
      <c r="CY1660">
        <v>247</v>
      </c>
      <c r="CZ1660">
        <v>374</v>
      </c>
      <c r="DA1660" s="2">
        <v>548</v>
      </c>
      <c r="DB1660" s="2">
        <v>75</v>
      </c>
      <c r="DC1660" s="2">
        <v>0</v>
      </c>
      <c r="DD1660" s="2">
        <v>11</v>
      </c>
      <c r="DE1660">
        <v>115</v>
      </c>
      <c r="DF1660">
        <v>2</v>
      </c>
      <c r="DH1660">
        <v>102.46</v>
      </c>
      <c r="DJ1660">
        <v>-2.5499999999999998</v>
      </c>
      <c r="DK1660">
        <v>0.97059464960744402</v>
      </c>
      <c r="DL1660">
        <v>0</v>
      </c>
      <c r="DM1660">
        <v>0</v>
      </c>
      <c r="DN1660">
        <v>139.4</v>
      </c>
      <c r="DO1660">
        <v>0.29499999999999998</v>
      </c>
      <c r="DP1660">
        <v>17461.030000000002</v>
      </c>
      <c r="DQ1660" s="2">
        <v>0</v>
      </c>
      <c r="DR1660" s="2">
        <v>0</v>
      </c>
      <c r="DS1660">
        <v>0</v>
      </c>
      <c r="DT1660">
        <v>4.23068670044524</v>
      </c>
      <c r="DU1660">
        <v>1931548.7817578374</v>
      </c>
      <c r="DV1660">
        <v>0</v>
      </c>
    </row>
    <row r="1661" spans="1:126" x14ac:dyDescent="0.15">
      <c r="A1661" t="s">
        <v>2760</v>
      </c>
      <c r="B1661" t="s">
        <v>2823</v>
      </c>
      <c r="C1661">
        <v>31</v>
      </c>
      <c r="D1661">
        <v>87</v>
      </c>
      <c r="E1661" t="s">
        <v>2824</v>
      </c>
      <c r="F1661">
        <v>31087</v>
      </c>
      <c r="G1661" t="s">
        <v>6645</v>
      </c>
      <c r="H1661">
        <v>97</v>
      </c>
      <c r="I1661">
        <v>0.2</v>
      </c>
      <c r="J1661">
        <v>0.4</v>
      </c>
      <c r="K1661">
        <v>0.1</v>
      </c>
      <c r="L1661">
        <v>0.9</v>
      </c>
      <c r="M1661">
        <v>1.4</v>
      </c>
      <c r="N1661">
        <f t="shared" si="106"/>
        <v>9411.98</v>
      </c>
      <c r="O1661">
        <f t="shared" si="104"/>
        <v>588.02000000000044</v>
      </c>
      <c r="P1661">
        <f t="shared" si="105"/>
        <v>0.70562400000000081</v>
      </c>
      <c r="Q1661" s="4">
        <v>31087</v>
      </c>
      <c r="R1661" s="5">
        <v>40.176895999999999</v>
      </c>
      <c r="S1661" s="5">
        <v>-101.044217</v>
      </c>
      <c r="T1661">
        <v>9</v>
      </c>
      <c r="U1661">
        <v>0.14567926812466525</v>
      </c>
      <c r="V1661">
        <v>2898</v>
      </c>
      <c r="W1661">
        <v>2884</v>
      </c>
      <c r="X1661">
        <v>2879</v>
      </c>
      <c r="Y1661">
        <v>2886</v>
      </c>
      <c r="Z1661">
        <v>1411</v>
      </c>
      <c r="AA1661">
        <v>31071</v>
      </c>
      <c r="AB1661">
        <v>1159.9930000000002</v>
      </c>
      <c r="AC1661">
        <v>39231</v>
      </c>
      <c r="AD1661">
        <v>0</v>
      </c>
      <c r="AE1661">
        <v>0</v>
      </c>
      <c r="AF1661">
        <v>13</v>
      </c>
      <c r="AG1661">
        <v>299</v>
      </c>
      <c r="AH1661">
        <v>4.3478260869565216E-2</v>
      </c>
      <c r="AI1661" s="3">
        <v>399247</v>
      </c>
      <c r="AJ1661" s="3">
        <v>454362.52056691505</v>
      </c>
      <c r="AK1661">
        <v>500</v>
      </c>
      <c r="AL1661">
        <v>459916.79999999999</v>
      </c>
      <c r="AM1661">
        <v>2056292</v>
      </c>
      <c r="AN1661">
        <v>61014</v>
      </c>
      <c r="AO1661">
        <v>2117306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2</v>
      </c>
      <c r="AV1661">
        <f t="shared" si="103"/>
        <v>2</v>
      </c>
      <c r="AW1661">
        <v>0</v>
      </c>
      <c r="AX1661">
        <v>0</v>
      </c>
      <c r="AY1661">
        <v>274726972.41296399</v>
      </c>
      <c r="AZ1661">
        <v>274726.97241296398</v>
      </c>
      <c r="BA1661">
        <v>89998.2108307124</v>
      </c>
      <c r="BB1661">
        <v>0.11111332000599554</v>
      </c>
      <c r="BC1661">
        <v>2059</v>
      </c>
      <c r="BD1661">
        <v>165</v>
      </c>
      <c r="BE1661">
        <v>1894</v>
      </c>
      <c r="BF1661">
        <v>0.65355417529330573</v>
      </c>
      <c r="BG1661">
        <v>56815</v>
      </c>
      <c r="BH1661">
        <v>19.734282737061481</v>
      </c>
      <c r="BI1661">
        <v>643</v>
      </c>
      <c r="BJ1661">
        <v>3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2806</v>
      </c>
      <c r="BU1661">
        <v>0.56999999999999995</v>
      </c>
      <c r="BV1661">
        <v>0.60192049999999997</v>
      </c>
      <c r="BW1661">
        <v>34</v>
      </c>
      <c r="BX1661">
        <v>1.069137</v>
      </c>
      <c r="BY1661">
        <v>0.68219640000000004</v>
      </c>
      <c r="BZ1661">
        <v>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2890</v>
      </c>
      <c r="CK1661">
        <v>1.7301038062283738</v>
      </c>
      <c r="CL1661">
        <v>0.73900148294611967</v>
      </c>
      <c r="CM1661">
        <v>29</v>
      </c>
      <c r="CN1661">
        <v>1.3934362887421987</v>
      </c>
      <c r="CO1661">
        <v>204</v>
      </c>
      <c r="CP1661">
        <v>-1.1919009132</v>
      </c>
      <c r="CQ1661">
        <v>-0.60581275290000003</v>
      </c>
      <c r="CR1661">
        <v>2493</v>
      </c>
      <c r="CS1661">
        <v>0.86499999999999999</v>
      </c>
      <c r="CT1661">
        <v>2373</v>
      </c>
      <c r="CU1661">
        <v>0.85253164557000005</v>
      </c>
      <c r="CW1661">
        <v>0</v>
      </c>
      <c r="CY1661">
        <v>276</v>
      </c>
      <c r="CZ1661">
        <v>474</v>
      </c>
      <c r="DA1661" s="2">
        <v>1569</v>
      </c>
      <c r="DB1661" s="2">
        <v>210</v>
      </c>
      <c r="DC1661" s="2">
        <v>69.64</v>
      </c>
      <c r="DD1661" s="2">
        <v>20</v>
      </c>
      <c r="DE1661">
        <v>126</v>
      </c>
      <c r="DF1661">
        <v>6</v>
      </c>
      <c r="DH1661">
        <v>139.28</v>
      </c>
      <c r="DI1661" s="2">
        <v>34.82</v>
      </c>
      <c r="DJ1661">
        <v>-0.97</v>
      </c>
      <c r="DK1661">
        <v>0.91944335211034778</v>
      </c>
      <c r="DL1661">
        <v>1.6722408026755852E-2</v>
      </c>
      <c r="DM1661">
        <v>0</v>
      </c>
      <c r="DN1661">
        <v>211.9</v>
      </c>
      <c r="DO1661">
        <v>0.47</v>
      </c>
      <c r="DP1661">
        <v>3021.7599999999998</v>
      </c>
      <c r="DQ1661" s="2">
        <v>0</v>
      </c>
      <c r="DR1661" s="2">
        <v>436.78111956999999</v>
      </c>
      <c r="DS1661">
        <v>9.4969519348499557E-4</v>
      </c>
      <c r="DT1661">
        <v>4.3305323789663399</v>
      </c>
      <c r="DU1661">
        <v>1991684.5940305863</v>
      </c>
      <c r="DV1661">
        <v>0</v>
      </c>
    </row>
    <row r="1662" spans="1:126" x14ac:dyDescent="0.15">
      <c r="A1662" t="s">
        <v>2760</v>
      </c>
      <c r="B1662" t="s">
        <v>2570</v>
      </c>
      <c r="C1662">
        <v>31</v>
      </c>
      <c r="D1662">
        <v>89</v>
      </c>
      <c r="E1662" t="s">
        <v>2825</v>
      </c>
      <c r="F1662">
        <v>31089</v>
      </c>
      <c r="G1662" t="s">
        <v>6646</v>
      </c>
      <c r="H1662">
        <v>96</v>
      </c>
      <c r="I1662">
        <v>0.2</v>
      </c>
      <c r="J1662">
        <v>0.3</v>
      </c>
      <c r="K1662">
        <v>0.2</v>
      </c>
      <c r="L1662">
        <v>0.5</v>
      </c>
      <c r="M1662">
        <v>2.9</v>
      </c>
      <c r="N1662">
        <f t="shared" si="106"/>
        <v>9224.8300000000017</v>
      </c>
      <c r="O1662">
        <f t="shared" si="104"/>
        <v>775.16999999999825</v>
      </c>
      <c r="P1662">
        <f t="shared" si="105"/>
        <v>0.93020399999999825</v>
      </c>
      <c r="Q1662" s="4">
        <v>31089</v>
      </c>
      <c r="R1662" s="5">
        <v>42.459287000000003</v>
      </c>
      <c r="S1662" s="5">
        <v>-98.784766000000005</v>
      </c>
      <c r="T1662">
        <v>7</v>
      </c>
      <c r="U1662">
        <v>0.44834083132935287</v>
      </c>
      <c r="V1662">
        <v>10418</v>
      </c>
      <c r="W1662">
        <v>10432</v>
      </c>
      <c r="X1662">
        <v>10398</v>
      </c>
      <c r="Y1662">
        <v>10279</v>
      </c>
      <c r="Z1662">
        <v>5101</v>
      </c>
      <c r="AA1662">
        <v>31073</v>
      </c>
      <c r="AB1662">
        <v>4363.3630000000003</v>
      </c>
      <c r="AC1662">
        <v>46728</v>
      </c>
      <c r="AD1662">
        <v>0</v>
      </c>
      <c r="AE1662">
        <v>0</v>
      </c>
      <c r="AF1662">
        <v>40</v>
      </c>
      <c r="AG1662">
        <v>1279</v>
      </c>
      <c r="AH1662">
        <v>3.1274433150899138E-2</v>
      </c>
      <c r="AI1662" s="3">
        <v>1414445</v>
      </c>
      <c r="AJ1662" s="3">
        <v>1543932.5390894851</v>
      </c>
      <c r="AK1662">
        <v>480</v>
      </c>
      <c r="AL1662">
        <v>1547392</v>
      </c>
      <c r="AM1662">
        <v>1946629</v>
      </c>
      <c r="AN1662">
        <v>278483</v>
      </c>
      <c r="AO1662">
        <v>2225112</v>
      </c>
      <c r="AP1662">
        <v>1</v>
      </c>
      <c r="AQ1662">
        <v>0</v>
      </c>
      <c r="AR1662">
        <v>1</v>
      </c>
      <c r="AS1662">
        <v>9.5858895705521474E-2</v>
      </c>
      <c r="AT1662">
        <v>2</v>
      </c>
      <c r="AU1662">
        <v>15</v>
      </c>
      <c r="AV1662">
        <f t="shared" si="103"/>
        <v>17</v>
      </c>
      <c r="AW1662">
        <v>874</v>
      </c>
      <c r="AX1662">
        <v>9.9999999999999978E-2</v>
      </c>
      <c r="AY1662">
        <v>1588851089.46609</v>
      </c>
      <c r="AZ1662">
        <v>1588851.0894660898</v>
      </c>
      <c r="BA1662">
        <v>137794.43230966799</v>
      </c>
      <c r="BB1662">
        <v>7.2571872697489076E-2</v>
      </c>
      <c r="BC1662">
        <v>3620</v>
      </c>
      <c r="BD1662">
        <v>4369</v>
      </c>
      <c r="BE1662">
        <v>-749</v>
      </c>
      <c r="BF1662">
        <v>-7.1894797465924365E-2</v>
      </c>
      <c r="BG1662">
        <v>413198</v>
      </c>
      <c r="BH1662">
        <v>39.738218888247737</v>
      </c>
      <c r="BI1662">
        <v>1658</v>
      </c>
      <c r="BJ1662">
        <v>18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1</v>
      </c>
      <c r="BQ1662">
        <v>2</v>
      </c>
      <c r="BR1662">
        <v>2</v>
      </c>
      <c r="BS1662">
        <v>0</v>
      </c>
      <c r="BT1662">
        <v>10011</v>
      </c>
      <c r="BU1662">
        <v>0.69</v>
      </c>
      <c r="BV1662">
        <v>0.61989030000000001</v>
      </c>
      <c r="BW1662">
        <v>84</v>
      </c>
      <c r="BX1662">
        <v>2.3973629999999999</v>
      </c>
      <c r="BY1662">
        <v>1.2042010000000001</v>
      </c>
      <c r="BZ1662">
        <v>16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1</v>
      </c>
      <c r="CH1662">
        <v>2</v>
      </c>
      <c r="CI1662">
        <v>0</v>
      </c>
      <c r="CJ1662">
        <v>10390</v>
      </c>
      <c r="CK1662">
        <v>2.0211742059672764</v>
      </c>
      <c r="CL1662">
        <v>0.69671321766116523</v>
      </c>
      <c r="CM1662">
        <v>79</v>
      </c>
      <c r="CN1662">
        <v>1.0182260101812921</v>
      </c>
      <c r="CO1662">
        <v>1212</v>
      </c>
      <c r="CP1662">
        <v>8.0356708999999998E-2</v>
      </c>
      <c r="CQ1662">
        <v>0.147742866</v>
      </c>
      <c r="CR1662">
        <v>9073</v>
      </c>
      <c r="CS1662">
        <v>0.88099999999999989</v>
      </c>
      <c r="CT1662">
        <v>8689</v>
      </c>
      <c r="CU1662">
        <v>0.83997910500000006</v>
      </c>
      <c r="CV1662">
        <v>19</v>
      </c>
      <c r="CW1662">
        <v>11</v>
      </c>
      <c r="CX1662">
        <v>10</v>
      </c>
      <c r="CY1662">
        <v>1685</v>
      </c>
      <c r="CZ1662">
        <v>1973</v>
      </c>
      <c r="DA1662" s="2">
        <v>8727</v>
      </c>
      <c r="DB1662" s="2">
        <v>855</v>
      </c>
      <c r="DC1662" s="2">
        <v>181.84</v>
      </c>
      <c r="DD1662" s="2">
        <v>270</v>
      </c>
      <c r="DE1662">
        <v>539</v>
      </c>
      <c r="DF1662">
        <v>39</v>
      </c>
      <c r="DG1662">
        <v>76.56</v>
      </c>
      <c r="DH1662">
        <v>38.28</v>
      </c>
      <c r="DI1662" s="2">
        <v>19.14</v>
      </c>
      <c r="DJ1662">
        <v>-1.67</v>
      </c>
      <c r="DK1662">
        <v>0.94757802530321078</v>
      </c>
      <c r="DL1662">
        <v>7.8186082877247844E-3</v>
      </c>
      <c r="DM1662">
        <v>0</v>
      </c>
      <c r="DN1662">
        <v>101.3</v>
      </c>
      <c r="DO1662">
        <v>6.5000000000000002E-2</v>
      </c>
      <c r="DP1662">
        <v>14358.77</v>
      </c>
      <c r="DQ1662" s="2">
        <v>0</v>
      </c>
      <c r="DR1662" s="2">
        <v>4864.6438676600001</v>
      </c>
      <c r="DS1662">
        <v>3.1437709593234941E-3</v>
      </c>
      <c r="DT1662">
        <v>5.1473655057557401</v>
      </c>
      <c r="DU1662">
        <v>7964992.2046823865</v>
      </c>
      <c r="DV1662">
        <v>0</v>
      </c>
    </row>
    <row r="1663" spans="1:126" x14ac:dyDescent="0.15">
      <c r="A1663" t="s">
        <v>2760</v>
      </c>
      <c r="B1663" t="s">
        <v>2826</v>
      </c>
      <c r="C1663">
        <v>31</v>
      </c>
      <c r="D1663">
        <v>91</v>
      </c>
      <c r="E1663" t="s">
        <v>2827</v>
      </c>
      <c r="F1663">
        <v>31091</v>
      </c>
      <c r="G1663" t="s">
        <v>6647</v>
      </c>
      <c r="H1663">
        <v>98</v>
      </c>
      <c r="I1663">
        <v>0</v>
      </c>
      <c r="J1663">
        <v>0.5</v>
      </c>
      <c r="K1663">
        <v>0</v>
      </c>
      <c r="L1663">
        <v>0.4</v>
      </c>
      <c r="M1663">
        <v>1.1000000000000001</v>
      </c>
      <c r="N1663">
        <f t="shared" si="106"/>
        <v>9605.619999999999</v>
      </c>
      <c r="O1663">
        <f t="shared" si="104"/>
        <v>394.38000000000102</v>
      </c>
      <c r="P1663">
        <f t="shared" si="105"/>
        <v>0.4732560000000014</v>
      </c>
      <c r="Q1663" s="4">
        <v>31091</v>
      </c>
      <c r="R1663" s="5">
        <v>41.920316999999997</v>
      </c>
      <c r="S1663" s="5">
        <v>-101.117324</v>
      </c>
      <c r="T1663">
        <v>9</v>
      </c>
      <c r="U1663">
        <v>0.49892778387727837</v>
      </c>
      <c r="V1663">
        <v>689</v>
      </c>
      <c r="W1663">
        <v>688</v>
      </c>
      <c r="X1663">
        <v>681</v>
      </c>
      <c r="Y1663">
        <v>714</v>
      </c>
      <c r="Z1663">
        <v>302</v>
      </c>
      <c r="AA1663">
        <v>31075</v>
      </c>
      <c r="AB1663">
        <v>241.99799999999996</v>
      </c>
      <c r="AC1663">
        <v>37317</v>
      </c>
      <c r="AD1663">
        <v>0</v>
      </c>
      <c r="AE1663">
        <v>0</v>
      </c>
      <c r="AF1663">
        <v>4</v>
      </c>
      <c r="AG1663">
        <v>82</v>
      </c>
      <c r="AH1663">
        <v>4.878048780487805E-2</v>
      </c>
      <c r="AI1663" s="3">
        <v>436820</v>
      </c>
      <c r="AJ1663" s="3">
        <v>461513.89123649005</v>
      </c>
      <c r="AK1663">
        <v>2860</v>
      </c>
      <c r="AL1663">
        <v>461785.59999999998</v>
      </c>
      <c r="AM1663">
        <v>758190</v>
      </c>
      <c r="AN1663">
        <v>8593</v>
      </c>
      <c r="AO1663">
        <v>766783</v>
      </c>
      <c r="AP1663">
        <v>2</v>
      </c>
      <c r="AQ1663">
        <v>0</v>
      </c>
      <c r="AR1663">
        <v>2</v>
      </c>
      <c r="AS1663">
        <v>2.9069767441860468</v>
      </c>
      <c r="AT1663">
        <v>2</v>
      </c>
      <c r="AU1663">
        <v>0</v>
      </c>
      <c r="AV1663">
        <f t="shared" si="103"/>
        <v>2</v>
      </c>
      <c r="AW1663">
        <v>0</v>
      </c>
      <c r="AX1663">
        <v>0</v>
      </c>
      <c r="AY1663">
        <v>76865053.556330398</v>
      </c>
      <c r="AZ1663">
        <v>76865.0535563304</v>
      </c>
      <c r="BA1663">
        <v>98146.215166296693</v>
      </c>
      <c r="BB1663">
        <v>0.10188879910505189</v>
      </c>
      <c r="BC1663">
        <v>503</v>
      </c>
      <c r="BD1663">
        <v>572</v>
      </c>
      <c r="BE1663">
        <v>-69</v>
      </c>
      <c r="BF1663">
        <v>-0.10014513788098693</v>
      </c>
      <c r="BG1663">
        <v>33716</v>
      </c>
      <c r="BH1663">
        <v>49.509544787077829</v>
      </c>
      <c r="BI1663">
        <v>176</v>
      </c>
      <c r="BJ1663">
        <v>3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0</v>
      </c>
      <c r="BT1663">
        <v>723</v>
      </c>
      <c r="BU1663">
        <v>0.7</v>
      </c>
      <c r="BV1663">
        <v>0.71921179999999996</v>
      </c>
      <c r="BW1663">
        <v>11</v>
      </c>
      <c r="BX1663">
        <v>6.915629</v>
      </c>
      <c r="BY1663">
        <v>6.309342</v>
      </c>
      <c r="BZ1663">
        <v>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3</v>
      </c>
      <c r="CI1663">
        <v>0</v>
      </c>
      <c r="CJ1663">
        <v>726</v>
      </c>
      <c r="CK1663">
        <v>6.887052341597796</v>
      </c>
      <c r="CL1663">
        <v>0.65289256198347112</v>
      </c>
      <c r="CM1663">
        <v>12</v>
      </c>
      <c r="CN1663">
        <v>6.7453056857672555</v>
      </c>
      <c r="CO1663">
        <v>94</v>
      </c>
      <c r="CP1663">
        <v>0</v>
      </c>
      <c r="CQ1663">
        <v>0</v>
      </c>
      <c r="CR1663">
        <v>642</v>
      </c>
      <c r="CS1663">
        <v>0.86900000000000011</v>
      </c>
      <c r="CT1663">
        <v>565</v>
      </c>
      <c r="CU1663">
        <v>0.87771739130000004</v>
      </c>
      <c r="CV1663">
        <v>0</v>
      </c>
      <c r="CW1663">
        <v>1</v>
      </c>
      <c r="CX1663">
        <v>2</v>
      </c>
      <c r="CY1663">
        <v>85</v>
      </c>
      <c r="CZ1663">
        <v>168</v>
      </c>
      <c r="DA1663" s="2">
        <v>652</v>
      </c>
      <c r="DB1663" s="2">
        <v>105</v>
      </c>
      <c r="DC1663" s="2">
        <v>0</v>
      </c>
      <c r="DD1663" s="2">
        <v>17</v>
      </c>
      <c r="DE1663">
        <v>52</v>
      </c>
      <c r="DF1663">
        <v>29</v>
      </c>
      <c r="DH1663">
        <v>135.5</v>
      </c>
      <c r="DJ1663">
        <v>-1.64</v>
      </c>
      <c r="DK1663">
        <v>0.80511881324115198</v>
      </c>
      <c r="DL1663">
        <v>0</v>
      </c>
      <c r="DM1663">
        <v>0</v>
      </c>
      <c r="DN1663">
        <v>0</v>
      </c>
      <c r="DO1663">
        <v>0</v>
      </c>
      <c r="DP1663">
        <v>54.8</v>
      </c>
      <c r="DQ1663" s="2">
        <v>0</v>
      </c>
      <c r="DR1663" s="2">
        <v>0</v>
      </c>
      <c r="DS1663">
        <v>0</v>
      </c>
      <c r="DV1663">
        <v>1</v>
      </c>
    </row>
    <row r="1664" spans="1:126" x14ac:dyDescent="0.15">
      <c r="A1664" t="s">
        <v>2760</v>
      </c>
      <c r="B1664" t="s">
        <v>323</v>
      </c>
      <c r="C1664">
        <v>31</v>
      </c>
      <c r="D1664">
        <v>93</v>
      </c>
      <c r="E1664" t="s">
        <v>2828</v>
      </c>
      <c r="F1664">
        <v>31093</v>
      </c>
      <c r="G1664" t="s">
        <v>6648</v>
      </c>
      <c r="H1664">
        <v>96.7</v>
      </c>
      <c r="I1664">
        <v>0.2</v>
      </c>
      <c r="J1664">
        <v>0.3</v>
      </c>
      <c r="K1664">
        <v>0.2</v>
      </c>
      <c r="L1664">
        <v>0.9</v>
      </c>
      <c r="M1664">
        <v>1.7</v>
      </c>
      <c r="N1664">
        <f t="shared" si="106"/>
        <v>9354.760000000002</v>
      </c>
      <c r="O1664">
        <f t="shared" si="104"/>
        <v>645.23999999999796</v>
      </c>
      <c r="P1664">
        <f t="shared" si="105"/>
        <v>0.77428799999999787</v>
      </c>
      <c r="Q1664" s="4">
        <v>31093</v>
      </c>
      <c r="R1664" s="5">
        <v>41.216850999999998</v>
      </c>
      <c r="S1664" s="5">
        <v>-98.513341999999994</v>
      </c>
      <c r="T1664">
        <v>3</v>
      </c>
      <c r="U1664">
        <v>0.257329135076453</v>
      </c>
      <c r="V1664">
        <v>6294</v>
      </c>
      <c r="W1664">
        <v>6315</v>
      </c>
      <c r="X1664">
        <v>6347</v>
      </c>
      <c r="Y1664">
        <v>6382</v>
      </c>
      <c r="Z1664">
        <v>3174</v>
      </c>
      <c r="AA1664">
        <v>31077</v>
      </c>
      <c r="AB1664">
        <v>2713.0150000000003</v>
      </c>
      <c r="AC1664">
        <v>50030</v>
      </c>
      <c r="AD1664">
        <v>0</v>
      </c>
      <c r="AE1664">
        <v>0</v>
      </c>
      <c r="AF1664">
        <v>21</v>
      </c>
      <c r="AG1664">
        <v>682</v>
      </c>
      <c r="AH1664">
        <v>3.0791788856304986E-2</v>
      </c>
      <c r="AI1664" s="3">
        <v>312234</v>
      </c>
      <c r="AJ1664" s="3">
        <v>364375.70591041003</v>
      </c>
      <c r="AK1664">
        <v>183</v>
      </c>
      <c r="AL1664">
        <v>368492.79999999999</v>
      </c>
      <c r="AM1664">
        <v>1240341</v>
      </c>
      <c r="AN1664">
        <v>127234</v>
      </c>
      <c r="AO1664">
        <v>1367575</v>
      </c>
      <c r="AP1664">
        <v>2</v>
      </c>
      <c r="AQ1664">
        <v>1</v>
      </c>
      <c r="AR1664">
        <v>3</v>
      </c>
      <c r="AS1664">
        <v>0.47505938242280282</v>
      </c>
      <c r="AT1664">
        <v>3</v>
      </c>
      <c r="AU1664">
        <v>4</v>
      </c>
      <c r="AV1664">
        <f t="shared" si="103"/>
        <v>7</v>
      </c>
      <c r="AW1664">
        <v>2580</v>
      </c>
      <c r="AX1664">
        <v>0.49</v>
      </c>
      <c r="AY1664">
        <v>282770435.38014299</v>
      </c>
      <c r="AZ1664">
        <v>282770.435380143</v>
      </c>
      <c r="BA1664">
        <v>43104.944407122297</v>
      </c>
      <c r="BB1664">
        <v>0.2319919475026091</v>
      </c>
      <c r="BC1664">
        <v>4356</v>
      </c>
      <c r="BD1664">
        <v>5829</v>
      </c>
      <c r="BE1664">
        <v>-1473</v>
      </c>
      <c r="BF1664">
        <v>-0.23403241182078169</v>
      </c>
      <c r="BG1664">
        <v>122826</v>
      </c>
      <c r="BH1664">
        <v>19.351819757365686</v>
      </c>
      <c r="BI1664">
        <v>901</v>
      </c>
      <c r="BJ1664">
        <v>6</v>
      </c>
      <c r="BK1664">
        <v>1</v>
      </c>
      <c r="BL1664">
        <v>1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6443</v>
      </c>
      <c r="BU1664">
        <v>0.75</v>
      </c>
      <c r="BV1664">
        <v>0.58779669999999995</v>
      </c>
      <c r="BW1664">
        <v>42</v>
      </c>
      <c r="BX1664">
        <v>1.5520719999999999</v>
      </c>
      <c r="BY1664">
        <v>5.0219800000000002E-2</v>
      </c>
      <c r="BZ1664">
        <v>5</v>
      </c>
      <c r="CA1664">
        <v>1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6366</v>
      </c>
      <c r="CK1664">
        <v>1.413760603204524</v>
      </c>
      <c r="CL1664">
        <v>0.65346083788706744</v>
      </c>
      <c r="CM1664">
        <v>36</v>
      </c>
      <c r="CN1664">
        <v>-6.3594962467950239E-2</v>
      </c>
      <c r="CO1664">
        <v>718</v>
      </c>
      <c r="CP1664">
        <v>0.495112259</v>
      </c>
      <c r="CQ1664">
        <v>0.30785274499999998</v>
      </c>
      <c r="CR1664">
        <v>5659</v>
      </c>
      <c r="CS1664">
        <v>0.88099999999999989</v>
      </c>
      <c r="CT1664">
        <v>5318</v>
      </c>
      <c r="CU1664">
        <v>0.87972027972000011</v>
      </c>
      <c r="CV1664">
        <v>2</v>
      </c>
      <c r="CW1664">
        <v>2</v>
      </c>
      <c r="CX1664">
        <v>4</v>
      </c>
      <c r="CY1664">
        <v>524</v>
      </c>
      <c r="CZ1664">
        <v>1083</v>
      </c>
      <c r="DA1664" s="2">
        <v>3363</v>
      </c>
      <c r="DB1664" s="2">
        <v>435</v>
      </c>
      <c r="DC1664" s="2">
        <v>62.94</v>
      </c>
      <c r="DD1664" s="2">
        <v>121</v>
      </c>
      <c r="DE1664">
        <v>307</v>
      </c>
      <c r="DF1664">
        <v>19</v>
      </c>
      <c r="DH1664">
        <v>15.74</v>
      </c>
      <c r="DI1664" s="2">
        <v>31.47</v>
      </c>
      <c r="DJ1664">
        <v>0.3</v>
      </c>
      <c r="DK1664">
        <v>0.83792604264750159</v>
      </c>
      <c r="DL1664">
        <v>1.4662756598240469E-3</v>
      </c>
      <c r="DM1664">
        <v>0</v>
      </c>
      <c r="DN1664">
        <v>98.3</v>
      </c>
      <c r="DO1664">
        <v>0.27</v>
      </c>
      <c r="DP1664">
        <v>5200.6400000000003</v>
      </c>
      <c r="DQ1664" s="2">
        <v>0</v>
      </c>
      <c r="DR1664" s="2">
        <v>1193.1970538700002</v>
      </c>
      <c r="DS1664">
        <v>3.2380458324249477E-3</v>
      </c>
      <c r="DT1664">
        <v>3.3827183300533599</v>
      </c>
      <c r="DU1664">
        <v>1246507.3490526867</v>
      </c>
      <c r="DV1664">
        <v>0</v>
      </c>
    </row>
    <row r="1665" spans="1:126" x14ac:dyDescent="0.15">
      <c r="A1665" t="s">
        <v>2760</v>
      </c>
      <c r="B1665" t="s">
        <v>176</v>
      </c>
      <c r="C1665">
        <v>31</v>
      </c>
      <c r="D1665">
        <v>95</v>
      </c>
      <c r="E1665" t="s">
        <v>2829</v>
      </c>
      <c r="F1665">
        <v>31095</v>
      </c>
      <c r="G1665" t="s">
        <v>6649</v>
      </c>
      <c r="H1665">
        <v>95.7</v>
      </c>
      <c r="I1665">
        <v>0.2</v>
      </c>
      <c r="J1665">
        <v>0.3</v>
      </c>
      <c r="K1665">
        <v>0.2</v>
      </c>
      <c r="L1665">
        <v>0.8</v>
      </c>
      <c r="M1665">
        <v>2.7</v>
      </c>
      <c r="N1665">
        <f t="shared" si="106"/>
        <v>9166.590000000002</v>
      </c>
      <c r="O1665">
        <f t="shared" si="104"/>
        <v>833.40999999999804</v>
      </c>
      <c r="P1665">
        <f t="shared" si="105"/>
        <v>1.000091999999998</v>
      </c>
      <c r="Q1665" s="4">
        <v>31095</v>
      </c>
      <c r="R1665" s="5">
        <v>40.175736000000001</v>
      </c>
      <c r="S1665" s="5">
        <v>-97.143102999999996</v>
      </c>
      <c r="T1665">
        <v>7</v>
      </c>
      <c r="U1665">
        <v>0.24726776126579358</v>
      </c>
      <c r="V1665">
        <v>7572</v>
      </c>
      <c r="W1665">
        <v>7505</v>
      </c>
      <c r="X1665">
        <v>7433</v>
      </c>
      <c r="Y1665">
        <v>7212</v>
      </c>
      <c r="Z1665">
        <v>3663</v>
      </c>
      <c r="AA1665">
        <v>31079</v>
      </c>
      <c r="AB1665">
        <v>3006.5610000000001</v>
      </c>
      <c r="AC1665">
        <v>43008</v>
      </c>
      <c r="AD1665">
        <v>1</v>
      </c>
      <c r="AE1665">
        <v>1.3453518094981839E-4</v>
      </c>
      <c r="AF1665">
        <v>11</v>
      </c>
      <c r="AG1665">
        <v>627</v>
      </c>
      <c r="AH1665">
        <v>1.7543859649122806E-2</v>
      </c>
      <c r="AI1665" s="3">
        <v>352233</v>
      </c>
      <c r="AJ1665" s="3">
        <v>364907.03898877004</v>
      </c>
      <c r="AK1665">
        <v>230</v>
      </c>
      <c r="AL1665">
        <v>368339.19999999995</v>
      </c>
      <c r="AM1665">
        <v>1741270</v>
      </c>
      <c r="AN1665">
        <v>144304</v>
      </c>
      <c r="AO1665">
        <v>1885574</v>
      </c>
      <c r="AP1665">
        <v>4</v>
      </c>
      <c r="AQ1665">
        <v>0</v>
      </c>
      <c r="AR1665">
        <v>4</v>
      </c>
      <c r="AS1665">
        <v>0.53297801465689543</v>
      </c>
      <c r="AT1665">
        <v>6</v>
      </c>
      <c r="AU1665">
        <v>11</v>
      </c>
      <c r="AV1665">
        <f t="shared" si="103"/>
        <v>17</v>
      </c>
      <c r="AW1665">
        <v>4701</v>
      </c>
      <c r="AX1665">
        <v>0.75</v>
      </c>
      <c r="AY1665">
        <v>610051837.34098697</v>
      </c>
      <c r="AZ1665">
        <v>610051.83734098694</v>
      </c>
      <c r="BA1665">
        <v>73254.5802245995</v>
      </c>
      <c r="BB1665">
        <v>0.13651023552847985</v>
      </c>
      <c r="BC1665">
        <v>5494</v>
      </c>
      <c r="BD1665">
        <v>5660</v>
      </c>
      <c r="BE1665">
        <v>-166</v>
      </c>
      <c r="BF1665">
        <v>-2.1922873745377706E-2</v>
      </c>
      <c r="BG1665">
        <v>292976</v>
      </c>
      <c r="BH1665">
        <v>39.415579173953986</v>
      </c>
      <c r="BI1665">
        <v>1432</v>
      </c>
      <c r="BJ1665">
        <v>13</v>
      </c>
      <c r="BK1665">
        <v>3</v>
      </c>
      <c r="BL1665">
        <v>1</v>
      </c>
      <c r="BM1665">
        <v>0</v>
      </c>
      <c r="BN1665">
        <v>0</v>
      </c>
      <c r="BO1665">
        <v>0</v>
      </c>
      <c r="BP1665">
        <v>3</v>
      </c>
      <c r="BQ1665">
        <v>0</v>
      </c>
      <c r="BR1665">
        <v>1</v>
      </c>
      <c r="BS1665">
        <v>0</v>
      </c>
      <c r="BT1665">
        <v>7238</v>
      </c>
      <c r="BU1665">
        <v>0.86</v>
      </c>
      <c r="BV1665">
        <v>0.61998989999999998</v>
      </c>
      <c r="BW1665">
        <v>75</v>
      </c>
      <c r="BX1665">
        <v>2.901354</v>
      </c>
      <c r="BY1665">
        <v>1.779631</v>
      </c>
      <c r="BZ1665">
        <v>17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7303</v>
      </c>
      <c r="CK1665">
        <v>2.7386005751061204</v>
      </c>
      <c r="CL1665">
        <v>0.66640881841036548</v>
      </c>
      <c r="CM1665">
        <v>77</v>
      </c>
      <c r="CN1665">
        <v>1.985576050388224</v>
      </c>
      <c r="CO1665">
        <v>525</v>
      </c>
      <c r="CP1665">
        <v>-0.21442863919999999</v>
      </c>
      <c r="CQ1665">
        <v>-3.0987566099999999E-2</v>
      </c>
      <c r="CR1665">
        <v>6353</v>
      </c>
      <c r="CS1665">
        <v>0.879</v>
      </c>
      <c r="CT1665">
        <v>6595</v>
      </c>
      <c r="CU1665">
        <v>0.86999262717999992</v>
      </c>
      <c r="CV1665">
        <v>3</v>
      </c>
      <c r="CW1665">
        <v>3</v>
      </c>
      <c r="CX1665">
        <v>5</v>
      </c>
      <c r="CY1665">
        <v>544</v>
      </c>
      <c r="CZ1665">
        <v>921</v>
      </c>
      <c r="DA1665" s="2">
        <v>5107</v>
      </c>
      <c r="DB1665" s="2">
        <v>765</v>
      </c>
      <c r="DC1665" s="2">
        <v>145.5</v>
      </c>
      <c r="DD1665" s="2">
        <v>208</v>
      </c>
      <c r="DE1665">
        <v>225</v>
      </c>
      <c r="DF1665">
        <v>6</v>
      </c>
      <c r="DG1665">
        <v>26.46</v>
      </c>
      <c r="DH1665">
        <v>39.68</v>
      </c>
      <c r="DI1665" s="2">
        <v>52.91</v>
      </c>
      <c r="DJ1665">
        <v>-2.42</v>
      </c>
      <c r="DK1665">
        <v>0.90947753333730796</v>
      </c>
      <c r="DL1665">
        <v>0</v>
      </c>
      <c r="DM1665">
        <v>0</v>
      </c>
      <c r="DN1665">
        <v>226.1</v>
      </c>
      <c r="DO1665">
        <v>0.61299999999999999</v>
      </c>
      <c r="DP1665">
        <v>8838.2000000000007</v>
      </c>
      <c r="DQ1665" s="2">
        <v>0</v>
      </c>
      <c r="DR1665" s="2">
        <v>1517.9461174099999</v>
      </c>
      <c r="DS1665">
        <v>4.121068943578745E-3</v>
      </c>
      <c r="DT1665">
        <v>2.7552213262350902</v>
      </c>
      <c r="DU1665">
        <v>1014856.019128372</v>
      </c>
      <c r="DV1665">
        <v>0</v>
      </c>
    </row>
    <row r="1666" spans="1:126" x14ac:dyDescent="0.15">
      <c r="A1666" t="s">
        <v>2760</v>
      </c>
      <c r="B1666" t="s">
        <v>331</v>
      </c>
      <c r="C1666">
        <v>31</v>
      </c>
      <c r="D1666">
        <v>97</v>
      </c>
      <c r="E1666" t="s">
        <v>2830</v>
      </c>
      <c r="F1666">
        <v>31097</v>
      </c>
      <c r="G1666" t="s">
        <v>6650</v>
      </c>
      <c r="H1666">
        <v>83.5</v>
      </c>
      <c r="I1666">
        <v>5.3</v>
      </c>
      <c r="J1666">
        <v>1.1000000000000001</v>
      </c>
      <c r="K1666">
        <v>1.4</v>
      </c>
      <c r="L1666">
        <v>0.4</v>
      </c>
      <c r="M1666">
        <v>8.3000000000000007</v>
      </c>
      <c r="N1666">
        <f t="shared" si="106"/>
        <v>7072.56</v>
      </c>
      <c r="O1666">
        <f t="shared" si="104"/>
        <v>2927.4399999999996</v>
      </c>
      <c r="P1666">
        <f t="shared" si="105"/>
        <v>3.5129280000000009</v>
      </c>
      <c r="Q1666" s="4">
        <v>31097</v>
      </c>
      <c r="R1666" s="5">
        <v>40.395009999999999</v>
      </c>
      <c r="S1666" s="5">
        <v>-96.265366999999998</v>
      </c>
      <c r="T1666">
        <v>8</v>
      </c>
      <c r="U1666">
        <v>0.26157930877803165</v>
      </c>
      <c r="V1666">
        <v>5188</v>
      </c>
      <c r="W1666">
        <v>5178</v>
      </c>
      <c r="X1666">
        <v>5167</v>
      </c>
      <c r="Y1666">
        <v>5224</v>
      </c>
      <c r="Z1666">
        <v>2869</v>
      </c>
      <c r="AA1666">
        <v>31081</v>
      </c>
      <c r="AB1666">
        <v>1677.6480000000001</v>
      </c>
      <c r="AC1666">
        <v>45429</v>
      </c>
      <c r="AD1666">
        <v>0</v>
      </c>
      <c r="AE1666">
        <v>0</v>
      </c>
      <c r="AF1666">
        <v>13</v>
      </c>
      <c r="AG1666">
        <v>587</v>
      </c>
      <c r="AH1666">
        <v>2.2146507666098807E-2</v>
      </c>
      <c r="AI1666" s="3">
        <v>197632</v>
      </c>
      <c r="AJ1666" s="3">
        <v>240672.41873283501</v>
      </c>
      <c r="AK1666">
        <v>160</v>
      </c>
      <c r="AL1666">
        <v>241177.59999999998</v>
      </c>
      <c r="AM1666">
        <v>1694563</v>
      </c>
      <c r="AN1666">
        <v>62972</v>
      </c>
      <c r="AO1666">
        <v>1757535</v>
      </c>
      <c r="AP1666">
        <v>2</v>
      </c>
      <c r="AQ1666">
        <v>0</v>
      </c>
      <c r="AR1666">
        <v>2</v>
      </c>
      <c r="AS1666">
        <v>0.38624951718810352</v>
      </c>
      <c r="AT1666">
        <v>2</v>
      </c>
      <c r="AU1666">
        <v>2</v>
      </c>
      <c r="AV1666">
        <f t="shared" si="103"/>
        <v>4</v>
      </c>
      <c r="AW1666">
        <v>2622</v>
      </c>
      <c r="AX1666">
        <v>0.58000000000000007</v>
      </c>
      <c r="AY1666">
        <v>220925959.750927</v>
      </c>
      <c r="AZ1666">
        <v>220925.959750927</v>
      </c>
      <c r="BA1666">
        <v>48733.462624905798</v>
      </c>
      <c r="BB1666">
        <v>0.20519781401474607</v>
      </c>
      <c r="BC1666">
        <v>5304</v>
      </c>
      <c r="BD1666">
        <v>2945</v>
      </c>
      <c r="BE1666">
        <v>2359</v>
      </c>
      <c r="BF1666">
        <v>0.45470316114109482</v>
      </c>
      <c r="BG1666">
        <v>119618</v>
      </c>
      <c r="BH1666">
        <v>23.150377395006775</v>
      </c>
      <c r="BI1666">
        <v>743</v>
      </c>
      <c r="BJ1666">
        <v>10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1</v>
      </c>
      <c r="BS1666">
        <v>0</v>
      </c>
      <c r="BT1666">
        <v>5077</v>
      </c>
      <c r="BU1666">
        <v>0.7</v>
      </c>
      <c r="BV1666">
        <v>0.58142740000000004</v>
      </c>
      <c r="BW1666">
        <v>41</v>
      </c>
      <c r="BX1666">
        <v>2.5605669999999998</v>
      </c>
      <c r="BY1666">
        <v>1.084122</v>
      </c>
      <c r="BZ1666">
        <v>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1</v>
      </c>
      <c r="CI1666">
        <v>0</v>
      </c>
      <c r="CJ1666">
        <v>5174</v>
      </c>
      <c r="CK1666">
        <v>1.7394665635871667</v>
      </c>
      <c r="CL1666">
        <v>0.71260794473229705</v>
      </c>
      <c r="CM1666">
        <v>41</v>
      </c>
      <c r="CN1666">
        <v>0.88255675691633162</v>
      </c>
      <c r="CO1666">
        <v>419</v>
      </c>
      <c r="CP1666">
        <v>0.224371078</v>
      </c>
      <c r="CQ1666">
        <v>-0.2289536589</v>
      </c>
      <c r="CR1666">
        <v>4523</v>
      </c>
      <c r="CS1666">
        <v>0.875</v>
      </c>
      <c r="CT1666">
        <v>4311</v>
      </c>
      <c r="CU1666">
        <v>0.86419213973999998</v>
      </c>
      <c r="CW1666">
        <v>1</v>
      </c>
      <c r="CX1666">
        <v>1</v>
      </c>
      <c r="CY1666">
        <v>387</v>
      </c>
      <c r="CZ1666">
        <v>855</v>
      </c>
      <c r="DA1666" s="2">
        <v>2830</v>
      </c>
      <c r="DB1666" s="2">
        <v>180</v>
      </c>
      <c r="DC1666" s="2">
        <v>77.760000000000005</v>
      </c>
      <c r="DD1666" s="2">
        <v>651</v>
      </c>
      <c r="DE1666">
        <v>226</v>
      </c>
      <c r="DF1666">
        <v>15</v>
      </c>
      <c r="DH1666">
        <v>38.880000000000003</v>
      </c>
      <c r="DI1666" s="2">
        <v>58.32</v>
      </c>
      <c r="DJ1666">
        <v>-2.6</v>
      </c>
      <c r="DK1666">
        <v>0.93010241256476689</v>
      </c>
      <c r="DL1666">
        <v>1.7035775127768314E-3</v>
      </c>
      <c r="DM1666">
        <v>0</v>
      </c>
      <c r="DN1666">
        <v>102.2</v>
      </c>
      <c r="DO1666">
        <v>0.44</v>
      </c>
      <c r="DP1666">
        <v>15379.47</v>
      </c>
      <c r="DQ1666" s="2">
        <v>0</v>
      </c>
      <c r="DR1666" s="2">
        <v>108.33830756</v>
      </c>
      <c r="DS1666">
        <v>4.4920373177276832E-4</v>
      </c>
      <c r="DT1666">
        <v>3.1067056857320101</v>
      </c>
      <c r="DU1666">
        <v>749267.8211912004</v>
      </c>
      <c r="DV1666">
        <v>0</v>
      </c>
    </row>
    <row r="1667" spans="1:126" x14ac:dyDescent="0.15">
      <c r="A1667" t="s">
        <v>2760</v>
      </c>
      <c r="B1667" t="s">
        <v>2831</v>
      </c>
      <c r="C1667">
        <v>31</v>
      </c>
      <c r="D1667">
        <v>99</v>
      </c>
      <c r="E1667" t="s">
        <v>2832</v>
      </c>
      <c r="F1667">
        <v>31099</v>
      </c>
      <c r="G1667" t="s">
        <v>6651</v>
      </c>
      <c r="H1667">
        <v>95</v>
      </c>
      <c r="I1667">
        <v>0.2</v>
      </c>
      <c r="J1667">
        <v>0.2</v>
      </c>
      <c r="K1667">
        <v>0.2</v>
      </c>
      <c r="L1667">
        <v>0.7</v>
      </c>
      <c r="M1667">
        <v>3.8</v>
      </c>
      <c r="N1667">
        <f t="shared" si="106"/>
        <v>9040.0500000000029</v>
      </c>
      <c r="O1667">
        <f t="shared" si="104"/>
        <v>959.94999999999709</v>
      </c>
      <c r="P1667">
        <f t="shared" si="105"/>
        <v>1.1519399999999969</v>
      </c>
      <c r="Q1667" s="4">
        <v>31099</v>
      </c>
      <c r="R1667" s="5">
        <v>40.509120000000003</v>
      </c>
      <c r="S1667" s="5">
        <v>-98.947602000000003</v>
      </c>
      <c r="T1667">
        <v>7</v>
      </c>
      <c r="U1667">
        <v>0.23819157648947739</v>
      </c>
      <c r="V1667">
        <v>6514</v>
      </c>
      <c r="W1667">
        <v>6560</v>
      </c>
      <c r="X1667">
        <v>6549</v>
      </c>
      <c r="Y1667">
        <v>6559</v>
      </c>
      <c r="Z1667">
        <v>3327</v>
      </c>
      <c r="AA1667">
        <v>31083</v>
      </c>
      <c r="AB1667">
        <v>2840.3609999999999</v>
      </c>
      <c r="AC1667">
        <v>51934</v>
      </c>
      <c r="AD1667">
        <v>2</v>
      </c>
      <c r="AE1667">
        <v>3.0539013589861045E-4</v>
      </c>
      <c r="AF1667">
        <v>6</v>
      </c>
      <c r="AG1667">
        <v>344</v>
      </c>
      <c r="AH1667">
        <v>1.7441860465116279E-2</v>
      </c>
      <c r="AI1667" s="3">
        <v>293608</v>
      </c>
      <c r="AJ1667" s="3">
        <v>330395.10779694002</v>
      </c>
      <c r="AK1667">
        <v>640</v>
      </c>
      <c r="AL1667">
        <v>330336</v>
      </c>
      <c r="AM1667">
        <v>1423371</v>
      </c>
      <c r="AN1667">
        <v>151494</v>
      </c>
      <c r="AO1667">
        <v>1574865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10</v>
      </c>
      <c r="AV1667">
        <f t="shared" ref="AV1667:AV1730" si="107">AT1667+AU1667</f>
        <v>10</v>
      </c>
      <c r="AW1667">
        <v>4106</v>
      </c>
      <c r="AX1667">
        <v>0.78</v>
      </c>
      <c r="AY1667">
        <v>135994379.53931999</v>
      </c>
      <c r="AZ1667">
        <v>135994.37953931998</v>
      </c>
      <c r="BA1667">
        <v>19704.763432121701</v>
      </c>
      <c r="BB1667">
        <v>0.50749150247084462</v>
      </c>
      <c r="BC1667">
        <v>11452</v>
      </c>
      <c r="BD1667">
        <v>12126</v>
      </c>
      <c r="BE1667">
        <v>-674</v>
      </c>
      <c r="BF1667">
        <v>-0.10346945041449186</v>
      </c>
      <c r="BG1667">
        <v>198336</v>
      </c>
      <c r="BH1667">
        <v>30.284928996793404</v>
      </c>
      <c r="BI1667">
        <v>943</v>
      </c>
      <c r="BJ1667">
        <v>11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6460</v>
      </c>
      <c r="BU1667">
        <v>0.85</v>
      </c>
      <c r="BV1667">
        <v>0.62661630000000001</v>
      </c>
      <c r="BW1667">
        <v>56</v>
      </c>
      <c r="BX1667">
        <v>2.012384</v>
      </c>
      <c r="BY1667">
        <v>0.86329809999999996</v>
      </c>
      <c r="BZ1667">
        <v>12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0</v>
      </c>
      <c r="CJ1667">
        <v>6588</v>
      </c>
      <c r="CK1667">
        <v>2.2768670309653918</v>
      </c>
      <c r="CL1667">
        <v>0.71589374155785679</v>
      </c>
      <c r="CM1667">
        <v>51</v>
      </c>
      <c r="CN1667">
        <v>1.2938041808757432</v>
      </c>
      <c r="CO1667">
        <v>843.99999999999989</v>
      </c>
      <c r="CP1667">
        <v>0.41446077100000001</v>
      </c>
      <c r="CQ1667">
        <v>0.62331031000000003</v>
      </c>
      <c r="CR1667">
        <v>5895</v>
      </c>
      <c r="CS1667">
        <v>0.89400000000000002</v>
      </c>
      <c r="CT1667">
        <v>5810</v>
      </c>
      <c r="CU1667">
        <v>0.89423332447999992</v>
      </c>
      <c r="CV1667">
        <v>4</v>
      </c>
      <c r="CW1667">
        <v>2</v>
      </c>
      <c r="CX1667">
        <v>2</v>
      </c>
      <c r="CY1667">
        <v>676</v>
      </c>
      <c r="CZ1667">
        <v>540</v>
      </c>
      <c r="DA1667" s="2">
        <v>3577</v>
      </c>
      <c r="DB1667" s="2">
        <v>565</v>
      </c>
      <c r="DC1667" s="2">
        <v>198.53</v>
      </c>
      <c r="DD1667" s="2">
        <v>124</v>
      </c>
      <c r="DE1667">
        <v>118</v>
      </c>
      <c r="DF1667">
        <v>3</v>
      </c>
      <c r="DG1667">
        <v>45.82</v>
      </c>
      <c r="DH1667">
        <v>45.82</v>
      </c>
      <c r="DI1667" s="2">
        <v>30.54</v>
      </c>
      <c r="DJ1667">
        <v>-3.34</v>
      </c>
      <c r="DK1667">
        <v>0.83890765919184762</v>
      </c>
      <c r="DL1667">
        <v>0</v>
      </c>
      <c r="DM1667">
        <v>0</v>
      </c>
      <c r="DN1667">
        <v>198</v>
      </c>
      <c r="DO1667">
        <v>0.59699999999999998</v>
      </c>
      <c r="DP1667">
        <v>828.71000000000015</v>
      </c>
      <c r="DQ1667" s="2">
        <v>0</v>
      </c>
      <c r="DR1667" s="2">
        <v>575.33583114999999</v>
      </c>
      <c r="DS1667">
        <v>1.7416691992928413E-3</v>
      </c>
      <c r="DT1667">
        <v>2.5005282477727202</v>
      </c>
      <c r="DU1667">
        <v>826014.49925624928</v>
      </c>
      <c r="DV1667">
        <v>0</v>
      </c>
    </row>
    <row r="1668" spans="1:126" x14ac:dyDescent="0.15">
      <c r="A1668" t="s">
        <v>2760</v>
      </c>
      <c r="B1668" t="s">
        <v>2833</v>
      </c>
      <c r="C1668">
        <v>31</v>
      </c>
      <c r="D1668">
        <v>101</v>
      </c>
      <c r="E1668" t="s">
        <v>2834</v>
      </c>
      <c r="F1668">
        <v>31101</v>
      </c>
      <c r="G1668" t="s">
        <v>6652</v>
      </c>
      <c r="H1668">
        <v>92.4</v>
      </c>
      <c r="I1668">
        <v>0.2</v>
      </c>
      <c r="J1668">
        <v>0.3</v>
      </c>
      <c r="K1668">
        <v>0.4</v>
      </c>
      <c r="L1668">
        <v>1.1000000000000001</v>
      </c>
      <c r="M1668">
        <v>5.7</v>
      </c>
      <c r="N1668">
        <f t="shared" si="106"/>
        <v>8571.75</v>
      </c>
      <c r="O1668">
        <f t="shared" si="104"/>
        <v>1428.25</v>
      </c>
      <c r="P1668">
        <f t="shared" si="105"/>
        <v>1.7139000000000006</v>
      </c>
      <c r="Q1668" s="4">
        <v>31101</v>
      </c>
      <c r="R1668" s="5">
        <v>41.194245000000002</v>
      </c>
      <c r="S1668" s="5">
        <v>-101.64444899999999</v>
      </c>
      <c r="T1668">
        <v>7</v>
      </c>
      <c r="U1668">
        <v>0.28448928860510897</v>
      </c>
      <c r="V1668">
        <v>8284</v>
      </c>
      <c r="W1668">
        <v>8206</v>
      </c>
      <c r="X1668">
        <v>8146</v>
      </c>
      <c r="Y1668">
        <v>8136</v>
      </c>
      <c r="Z1668">
        <v>4080</v>
      </c>
      <c r="AA1668">
        <v>31085</v>
      </c>
      <c r="AB1668">
        <v>3396.386</v>
      </c>
      <c r="AC1668">
        <v>41781</v>
      </c>
      <c r="AD1668">
        <v>1</v>
      </c>
      <c r="AE1668">
        <v>1.2275963663147557E-4</v>
      </c>
      <c r="AF1668">
        <v>8</v>
      </c>
      <c r="AG1668">
        <v>388</v>
      </c>
      <c r="AH1668">
        <v>2.0618556701030927E-2</v>
      </c>
      <c r="AI1668" s="3">
        <v>541266</v>
      </c>
      <c r="AJ1668" s="3">
        <v>679431.32283098507</v>
      </c>
      <c r="AK1668">
        <v>385</v>
      </c>
      <c r="AL1668">
        <v>710304</v>
      </c>
      <c r="AM1668">
        <v>1113132</v>
      </c>
      <c r="AN1668">
        <v>107172</v>
      </c>
      <c r="AO1668">
        <v>1220304</v>
      </c>
      <c r="AP1668">
        <v>1</v>
      </c>
      <c r="AQ1668">
        <v>1</v>
      </c>
      <c r="AR1668">
        <v>2</v>
      </c>
      <c r="AS1668">
        <v>0.24372410431391667</v>
      </c>
      <c r="AT1668">
        <v>2</v>
      </c>
      <c r="AU1668">
        <v>12</v>
      </c>
      <c r="AV1668">
        <f t="shared" si="107"/>
        <v>14</v>
      </c>
      <c r="AW1668">
        <v>5193</v>
      </c>
      <c r="AX1668">
        <v>0.71</v>
      </c>
      <c r="AY1668">
        <v>44414436.267902203</v>
      </c>
      <c r="AZ1668">
        <v>44414.436267902202</v>
      </c>
      <c r="BA1668">
        <v>4991.9194020192799</v>
      </c>
      <c r="BB1668">
        <v>2.0032374713331516</v>
      </c>
      <c r="BC1668">
        <v>4783</v>
      </c>
      <c r="BD1668">
        <v>0</v>
      </c>
      <c r="BE1668">
        <v>4783</v>
      </c>
      <c r="BF1668">
        <v>0.57737807822308063</v>
      </c>
      <c r="BG1668">
        <v>306967</v>
      </c>
      <c r="BH1668">
        <v>37.683157377854158</v>
      </c>
      <c r="BI1668">
        <v>1203</v>
      </c>
      <c r="BJ1668">
        <v>9</v>
      </c>
      <c r="BK1668">
        <v>3</v>
      </c>
      <c r="BL1668">
        <v>1</v>
      </c>
      <c r="BM1668">
        <v>0</v>
      </c>
      <c r="BN1668">
        <v>1</v>
      </c>
      <c r="BO1668">
        <v>0</v>
      </c>
      <c r="BP1668">
        <v>2</v>
      </c>
      <c r="BQ1668">
        <v>0</v>
      </c>
      <c r="BR1668">
        <v>1</v>
      </c>
      <c r="BS1668">
        <v>0</v>
      </c>
      <c r="BT1668">
        <v>7760</v>
      </c>
      <c r="BU1668">
        <v>0.57999999999999996</v>
      </c>
      <c r="BV1668">
        <v>0.64279929999999996</v>
      </c>
      <c r="BW1668">
        <v>79</v>
      </c>
      <c r="BX1668">
        <v>2.1907220000000001</v>
      </c>
      <c r="BY1668">
        <v>1.4946619999999999</v>
      </c>
      <c r="BZ1668">
        <v>11</v>
      </c>
      <c r="CA1668">
        <v>3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8109</v>
      </c>
      <c r="CK1668">
        <v>2.0964360587002098</v>
      </c>
      <c r="CL1668">
        <v>0.63465749139818584</v>
      </c>
      <c r="CM1668">
        <v>73</v>
      </c>
      <c r="CN1668">
        <v>1.1100854004127756</v>
      </c>
      <c r="CO1668">
        <v>978</v>
      </c>
      <c r="CP1668">
        <v>-1.7289952743000001</v>
      </c>
      <c r="CQ1668">
        <v>-8.2414295799999995E-2</v>
      </c>
      <c r="CR1668">
        <v>7053</v>
      </c>
      <c r="CS1668">
        <v>0.877</v>
      </c>
      <c r="CT1668">
        <v>6793</v>
      </c>
      <c r="CU1668">
        <v>0.86688596491000003</v>
      </c>
      <c r="CV1668">
        <v>13</v>
      </c>
      <c r="CW1668">
        <v>5</v>
      </c>
      <c r="CX1668">
        <v>5</v>
      </c>
      <c r="CY1668">
        <v>443</v>
      </c>
      <c r="CZ1668">
        <v>588</v>
      </c>
      <c r="DA1668" s="2">
        <v>5525</v>
      </c>
      <c r="DB1668" s="2">
        <v>730</v>
      </c>
      <c r="DC1668" s="2">
        <v>233.7</v>
      </c>
      <c r="DD1668" s="2">
        <v>285</v>
      </c>
      <c r="DE1668">
        <v>152</v>
      </c>
      <c r="DF1668">
        <v>11</v>
      </c>
      <c r="DG1668">
        <v>98.4</v>
      </c>
      <c r="DH1668">
        <v>24.6</v>
      </c>
      <c r="DI1668" s="2">
        <v>49.2</v>
      </c>
      <c r="DJ1668">
        <v>1.5</v>
      </c>
      <c r="DK1668">
        <v>0.90651361807318398</v>
      </c>
      <c r="DL1668">
        <v>7.7319587628865982E-3</v>
      </c>
      <c r="DN1668">
        <v>89.3</v>
      </c>
      <c r="DO1668">
        <v>0.125</v>
      </c>
      <c r="DP1668">
        <v>10836.36</v>
      </c>
      <c r="DQ1668" s="2">
        <v>0</v>
      </c>
      <c r="DR1668" s="2">
        <v>1265.6001442100001</v>
      </c>
      <c r="DS1668">
        <v>1.7817733681385714E-3</v>
      </c>
      <c r="DT1668">
        <v>4.2664382608030902</v>
      </c>
      <c r="DU1668">
        <v>3030468.1624014783</v>
      </c>
      <c r="DV1668">
        <v>0</v>
      </c>
    </row>
    <row r="1669" spans="1:126" x14ac:dyDescent="0.15">
      <c r="A1669" t="s">
        <v>2760</v>
      </c>
      <c r="B1669" t="s">
        <v>2835</v>
      </c>
      <c r="C1669">
        <v>31</v>
      </c>
      <c r="D1669">
        <v>103</v>
      </c>
      <c r="E1669" t="s">
        <v>2836</v>
      </c>
      <c r="F1669">
        <v>31103</v>
      </c>
      <c r="G1669" t="s">
        <v>6653</v>
      </c>
      <c r="H1669">
        <v>98.9</v>
      </c>
      <c r="I1669">
        <v>0</v>
      </c>
      <c r="J1669">
        <v>0.1</v>
      </c>
      <c r="K1669">
        <v>0.1</v>
      </c>
      <c r="L1669">
        <v>0.4</v>
      </c>
      <c r="M1669">
        <v>0.5</v>
      </c>
      <c r="N1669">
        <f t="shared" si="106"/>
        <v>9781.6400000000012</v>
      </c>
      <c r="O1669">
        <f t="shared" si="104"/>
        <v>218.35999999999876</v>
      </c>
      <c r="P1669">
        <f t="shared" si="105"/>
        <v>0.2620319999999986</v>
      </c>
      <c r="Q1669" s="4">
        <v>31103</v>
      </c>
      <c r="R1669" s="5">
        <v>42.875480000000003</v>
      </c>
      <c r="S1669" s="5">
        <v>-99.718350999999998</v>
      </c>
      <c r="T1669">
        <v>9</v>
      </c>
      <c r="U1669">
        <v>1.2689715906334049</v>
      </c>
      <c r="V1669">
        <v>742</v>
      </c>
      <c r="W1669">
        <v>741</v>
      </c>
      <c r="X1669">
        <v>711</v>
      </c>
      <c r="Y1669">
        <v>798</v>
      </c>
      <c r="Z1669">
        <v>357</v>
      </c>
      <c r="AA1669">
        <v>31087</v>
      </c>
      <c r="AB1669">
        <v>324.10000000000002</v>
      </c>
      <c r="AC1669">
        <v>38625</v>
      </c>
      <c r="AD1669">
        <v>0</v>
      </c>
      <c r="AE1669">
        <v>0</v>
      </c>
      <c r="AF1669">
        <v>5</v>
      </c>
      <c r="AG1669">
        <v>244</v>
      </c>
      <c r="AH1669">
        <v>2.0491803278688523E-2</v>
      </c>
      <c r="AI1669" s="3">
        <v>465741</v>
      </c>
      <c r="AJ1669" s="3">
        <v>494768.04759991</v>
      </c>
      <c r="AK1669">
        <v>1172</v>
      </c>
      <c r="AL1669">
        <v>495494.40000000002</v>
      </c>
      <c r="AM1669">
        <v>1250096</v>
      </c>
      <c r="AN1669">
        <v>36279</v>
      </c>
      <c r="AO1669">
        <v>1286375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f t="shared" si="107"/>
        <v>0</v>
      </c>
      <c r="AW1669">
        <v>32</v>
      </c>
      <c r="AX1669">
        <v>6.0000000000000053E-2</v>
      </c>
      <c r="AY1669">
        <v>104036318.64811601</v>
      </c>
      <c r="AZ1669">
        <v>104036.31864811601</v>
      </c>
      <c r="BA1669">
        <v>105417.43462612601</v>
      </c>
      <c r="BB1669">
        <v>9.4860969017753552E-2</v>
      </c>
      <c r="BC1669">
        <v>678</v>
      </c>
      <c r="BD1669">
        <v>51</v>
      </c>
      <c r="BE1669">
        <v>627</v>
      </c>
      <c r="BF1669">
        <v>0.84501347708894881</v>
      </c>
      <c r="BG1669">
        <v>15358</v>
      </c>
      <c r="BH1669">
        <v>21.60056258790436</v>
      </c>
      <c r="BI1669">
        <v>183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802</v>
      </c>
      <c r="BU1669">
        <v>0.56999999999999995</v>
      </c>
      <c r="BV1669">
        <v>0.84335439999999995</v>
      </c>
      <c r="BW1669">
        <v>20</v>
      </c>
      <c r="BX1669">
        <v>1.246883</v>
      </c>
      <c r="BY1669">
        <v>3.9426420000000002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804</v>
      </c>
      <c r="CK1669">
        <v>1.2437810945273631</v>
      </c>
      <c r="CL1669">
        <v>0.74233128834355833</v>
      </c>
      <c r="CM1669">
        <v>17</v>
      </c>
      <c r="CN1669">
        <v>2.8907443495153826</v>
      </c>
      <c r="CO1669">
        <v>58</v>
      </c>
      <c r="CP1669">
        <v>0</v>
      </c>
      <c r="CQ1669">
        <v>0</v>
      </c>
      <c r="CR1669">
        <v>704</v>
      </c>
      <c r="CS1669">
        <v>0.86900000000000011</v>
      </c>
      <c r="CT1669">
        <v>500</v>
      </c>
      <c r="CU1669">
        <v>0.76738609113</v>
      </c>
      <c r="CV1669">
        <v>0</v>
      </c>
      <c r="CW1669">
        <v>0</v>
      </c>
      <c r="CX1669">
        <v>0</v>
      </c>
      <c r="CY1669">
        <v>226</v>
      </c>
      <c r="CZ1669">
        <v>394</v>
      </c>
      <c r="DA1669" s="2">
        <v>698</v>
      </c>
      <c r="DB1669" s="2">
        <v>30</v>
      </c>
      <c r="DC1669" s="2">
        <v>253.16</v>
      </c>
      <c r="DD1669" s="2">
        <v>13</v>
      </c>
      <c r="DE1669">
        <v>102</v>
      </c>
      <c r="DF1669">
        <v>0</v>
      </c>
      <c r="DH1669">
        <v>126.58</v>
      </c>
      <c r="DI1669" s="2">
        <v>253.16</v>
      </c>
      <c r="DJ1669">
        <v>-3.69</v>
      </c>
      <c r="DK1669">
        <v>0.93315598154338997</v>
      </c>
      <c r="DL1669">
        <v>0</v>
      </c>
      <c r="DM1669">
        <v>0</v>
      </c>
      <c r="DN1669">
        <v>30.2</v>
      </c>
      <c r="DO1669">
        <v>0.06</v>
      </c>
      <c r="DP1669">
        <v>400.71</v>
      </c>
      <c r="DQ1669" s="2">
        <v>0</v>
      </c>
      <c r="DR1669" s="2">
        <v>8988.1721560599999</v>
      </c>
      <c r="DS1669">
        <v>1.8139805407889776E-2</v>
      </c>
      <c r="DT1669">
        <v>4.5336563621740202</v>
      </c>
      <c r="DU1669">
        <v>2246401.3389815991</v>
      </c>
      <c r="DV1669">
        <v>0</v>
      </c>
    </row>
    <row r="1670" spans="1:126" x14ac:dyDescent="0.15">
      <c r="A1670" t="s">
        <v>2760</v>
      </c>
      <c r="B1670" t="s">
        <v>2837</v>
      </c>
      <c r="C1670">
        <v>31</v>
      </c>
      <c r="D1670">
        <v>105</v>
      </c>
      <c r="E1670" t="s">
        <v>2838</v>
      </c>
      <c r="F1670">
        <v>31105</v>
      </c>
      <c r="G1670" t="s">
        <v>6654</v>
      </c>
      <c r="H1670">
        <v>90.6</v>
      </c>
      <c r="I1670">
        <v>0.2</v>
      </c>
      <c r="J1670">
        <v>0.8</v>
      </c>
      <c r="K1670">
        <v>0.7</v>
      </c>
      <c r="L1670">
        <v>1.4</v>
      </c>
      <c r="M1670">
        <v>6.4</v>
      </c>
      <c r="N1670">
        <f t="shared" si="106"/>
        <v>8252.4499999999971</v>
      </c>
      <c r="O1670">
        <f t="shared" si="104"/>
        <v>1747.5500000000029</v>
      </c>
      <c r="P1670">
        <f t="shared" si="105"/>
        <v>2.0970600000000044</v>
      </c>
      <c r="Q1670" s="4">
        <v>31105</v>
      </c>
      <c r="R1670" s="5">
        <v>41.199274000000003</v>
      </c>
      <c r="S1670" s="5">
        <v>-103.703153</v>
      </c>
      <c r="T1670">
        <v>8</v>
      </c>
      <c r="U1670">
        <v>3.3591614623885262E-2</v>
      </c>
      <c r="V1670">
        <v>3789</v>
      </c>
      <c r="W1670">
        <v>3760</v>
      </c>
      <c r="X1670">
        <v>3720</v>
      </c>
      <c r="Y1670">
        <v>3715</v>
      </c>
      <c r="Z1670">
        <v>1689</v>
      </c>
      <c r="AA1670">
        <v>31089</v>
      </c>
      <c r="AB1670">
        <v>1391.0070000000001</v>
      </c>
      <c r="AC1670">
        <v>40242</v>
      </c>
      <c r="AD1670">
        <v>0</v>
      </c>
      <c r="AE1670">
        <v>0</v>
      </c>
      <c r="AF1670">
        <v>12</v>
      </c>
      <c r="AG1670">
        <v>402</v>
      </c>
      <c r="AH1670">
        <v>2.9850746268656716E-2</v>
      </c>
      <c r="AI1670" s="3">
        <v>597573</v>
      </c>
      <c r="AJ1670" s="3">
        <v>609180.32046129007</v>
      </c>
      <c r="AK1670">
        <v>550</v>
      </c>
      <c r="AL1670">
        <v>609523.19999999995</v>
      </c>
      <c r="AM1670">
        <v>1224257</v>
      </c>
      <c r="AN1670">
        <v>64695</v>
      </c>
      <c r="AO1670">
        <v>1288952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f t="shared" si="107"/>
        <v>8</v>
      </c>
      <c r="AW1670">
        <v>1967</v>
      </c>
      <c r="AX1670">
        <v>0.72</v>
      </c>
      <c r="AY1670">
        <v>13706364.589247599</v>
      </c>
      <c r="AZ1670">
        <v>13706.3645892476</v>
      </c>
      <c r="BA1670">
        <v>3350.1101428174502</v>
      </c>
      <c r="BB1670">
        <v>2.9849764854566776</v>
      </c>
      <c r="BC1670">
        <v>5149</v>
      </c>
      <c r="BD1670">
        <v>1265</v>
      </c>
      <c r="BE1670">
        <v>3884</v>
      </c>
      <c r="BF1670">
        <v>1.0250725785167591</v>
      </c>
      <c r="BG1670">
        <v>117792</v>
      </c>
      <c r="BH1670">
        <v>31.664516129032258</v>
      </c>
      <c r="BI1670">
        <v>538</v>
      </c>
      <c r="BJ1670">
        <v>4</v>
      </c>
      <c r="BK1670">
        <v>1</v>
      </c>
      <c r="BL1670">
        <v>1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3576</v>
      </c>
      <c r="BU1670">
        <v>0.66</v>
      </c>
      <c r="BV1670">
        <v>0.6484067</v>
      </c>
      <c r="BW1670">
        <v>37</v>
      </c>
      <c r="BX1670">
        <v>1.9574940000000001</v>
      </c>
      <c r="BY1670">
        <v>1.307256</v>
      </c>
      <c r="BZ1670">
        <v>4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3690</v>
      </c>
      <c r="CK1670">
        <v>1.6260162601626016</v>
      </c>
      <c r="CL1670">
        <v>0.55202879581151831</v>
      </c>
      <c r="CM1670">
        <v>31</v>
      </c>
      <c r="CN1670">
        <v>0.21480965100285415</v>
      </c>
      <c r="CO1670">
        <v>309</v>
      </c>
      <c r="CP1670">
        <v>-2.4509360045999999</v>
      </c>
      <c r="CQ1670">
        <v>-0.410621709</v>
      </c>
      <c r="CR1670">
        <v>3229</v>
      </c>
      <c r="CS1670">
        <v>0.87599999999999989</v>
      </c>
      <c r="CT1670">
        <v>3187</v>
      </c>
      <c r="CU1670">
        <v>0.85371819960999995</v>
      </c>
      <c r="CW1670">
        <v>1</v>
      </c>
      <c r="CX1670">
        <v>1</v>
      </c>
      <c r="CY1670">
        <v>307</v>
      </c>
      <c r="CZ1670">
        <v>597</v>
      </c>
      <c r="DA1670" s="2">
        <v>2563</v>
      </c>
      <c r="DB1670" s="2">
        <v>300</v>
      </c>
      <c r="DC1670" s="2">
        <v>81.040000000000006</v>
      </c>
      <c r="DD1670" s="2">
        <v>138</v>
      </c>
      <c r="DE1670">
        <v>188</v>
      </c>
      <c r="DF1670">
        <v>4</v>
      </c>
      <c r="DG1670">
        <v>27.01</v>
      </c>
      <c r="DH1670">
        <v>27.01</v>
      </c>
      <c r="DI1670" s="2">
        <v>27.01</v>
      </c>
      <c r="DJ1670">
        <v>-0.08</v>
      </c>
      <c r="DK1670">
        <v>0.94831426453337087</v>
      </c>
      <c r="DL1670">
        <v>2.9850746268656716E-2</v>
      </c>
      <c r="DM1670">
        <v>11706</v>
      </c>
      <c r="DN1670">
        <v>18.2</v>
      </c>
      <c r="DO1670">
        <v>0.03</v>
      </c>
      <c r="DP1670">
        <v>117836.09999999999</v>
      </c>
      <c r="DQ1670" s="2">
        <v>0</v>
      </c>
      <c r="DR1670" s="2">
        <v>0</v>
      </c>
      <c r="DS1670">
        <v>0</v>
      </c>
      <c r="DT1670">
        <v>3.98431630783434</v>
      </c>
      <c r="DU1670">
        <v>2428533.2257633717</v>
      </c>
      <c r="DV1670">
        <v>1</v>
      </c>
    </row>
    <row r="1671" spans="1:126" x14ac:dyDescent="0.15">
      <c r="A1671" t="s">
        <v>2760</v>
      </c>
      <c r="B1671" t="s">
        <v>1186</v>
      </c>
      <c r="C1671">
        <v>31</v>
      </c>
      <c r="D1671">
        <v>107</v>
      </c>
      <c r="E1671" t="s">
        <v>2839</v>
      </c>
      <c r="F1671">
        <v>31107</v>
      </c>
      <c r="G1671" t="s">
        <v>6655</v>
      </c>
      <c r="H1671">
        <v>88.4</v>
      </c>
      <c r="I1671">
        <v>0.1</v>
      </c>
      <c r="J1671">
        <v>8.3000000000000007</v>
      </c>
      <c r="K1671">
        <v>0.2</v>
      </c>
      <c r="L1671">
        <v>1.3</v>
      </c>
      <c r="M1671">
        <v>1.8</v>
      </c>
      <c r="N1671">
        <f t="shared" si="106"/>
        <v>7888.4300000000012</v>
      </c>
      <c r="O1671">
        <f t="shared" si="104"/>
        <v>2111.5699999999988</v>
      </c>
      <c r="P1671">
        <f t="shared" si="105"/>
        <v>2.5338839999999996</v>
      </c>
      <c r="Q1671" s="4">
        <v>31107</v>
      </c>
      <c r="R1671" s="5">
        <v>42.634404000000004</v>
      </c>
      <c r="S1671" s="5">
        <v>-97.891349000000005</v>
      </c>
      <c r="T1671">
        <v>9</v>
      </c>
      <c r="U1671">
        <v>0.29932770692614263</v>
      </c>
      <c r="V1671">
        <v>8648</v>
      </c>
      <c r="W1671">
        <v>8573</v>
      </c>
      <c r="X1671">
        <v>8556</v>
      </c>
      <c r="Y1671">
        <v>8473</v>
      </c>
      <c r="Z1671">
        <v>3950</v>
      </c>
      <c r="AA1671">
        <v>31091</v>
      </c>
      <c r="AB1671">
        <v>3421.7190000000001</v>
      </c>
      <c r="AC1671">
        <v>45411</v>
      </c>
      <c r="AD1671">
        <v>1</v>
      </c>
      <c r="AE1671">
        <v>1.168770453482936E-4</v>
      </c>
      <c r="AF1671">
        <v>20</v>
      </c>
      <c r="AG1671">
        <v>1080</v>
      </c>
      <c r="AH1671">
        <v>1.8518518518518517E-2</v>
      </c>
      <c r="AI1671" s="3">
        <v>627735</v>
      </c>
      <c r="AJ1671" s="3">
        <v>709343.30993790505</v>
      </c>
      <c r="AK1671">
        <v>343</v>
      </c>
      <c r="AL1671">
        <v>729440</v>
      </c>
      <c r="AM1671">
        <v>325308</v>
      </c>
      <c r="AN1671">
        <v>187956</v>
      </c>
      <c r="AO1671">
        <v>513264</v>
      </c>
      <c r="AP1671">
        <v>4</v>
      </c>
      <c r="AQ1671">
        <v>0</v>
      </c>
      <c r="AR1671">
        <v>4</v>
      </c>
      <c r="AS1671">
        <v>0.46658112679342117</v>
      </c>
      <c r="AT1671">
        <v>4</v>
      </c>
      <c r="AU1671">
        <v>2</v>
      </c>
      <c r="AV1671">
        <f t="shared" si="107"/>
        <v>6</v>
      </c>
      <c r="AW1671">
        <v>0</v>
      </c>
      <c r="AX1671">
        <v>0</v>
      </c>
      <c r="AY1671">
        <v>785320313.89156306</v>
      </c>
      <c r="AZ1671">
        <v>785320.3138915631</v>
      </c>
      <c r="BA1671">
        <v>83625.526750154895</v>
      </c>
      <c r="BB1671">
        <v>0.11958071163936169</v>
      </c>
      <c r="BC1671">
        <v>13813</v>
      </c>
      <c r="BD1671">
        <v>0</v>
      </c>
      <c r="BE1671">
        <v>13813</v>
      </c>
      <c r="BF1671">
        <v>1.5972479185938946</v>
      </c>
      <c r="BG1671">
        <v>277877</v>
      </c>
      <c r="BH1671">
        <v>32.47744273024778</v>
      </c>
      <c r="BI1671">
        <v>1729</v>
      </c>
      <c r="BJ1671">
        <v>13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</v>
      </c>
      <c r="BQ1671">
        <v>0</v>
      </c>
      <c r="BR1671">
        <v>2</v>
      </c>
      <c r="BS1671">
        <v>0</v>
      </c>
      <c r="BT1671">
        <v>8378</v>
      </c>
      <c r="BU1671">
        <v>0.64</v>
      </c>
      <c r="BV1671">
        <v>0.61645280000000002</v>
      </c>
      <c r="BW1671">
        <v>85</v>
      </c>
      <c r="BX1671">
        <v>2.0291239999999999</v>
      </c>
      <c r="BY1671">
        <v>1.1847570000000001</v>
      </c>
      <c r="BZ1671">
        <v>12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2</v>
      </c>
      <c r="CG1671">
        <v>0</v>
      </c>
      <c r="CH1671">
        <v>2</v>
      </c>
      <c r="CI1671">
        <v>0</v>
      </c>
      <c r="CJ1671">
        <v>8498</v>
      </c>
      <c r="CK1671">
        <v>1.8827959519887032</v>
      </c>
      <c r="CL1671">
        <v>0.69996531390912242</v>
      </c>
      <c r="CM1671">
        <v>77</v>
      </c>
      <c r="CN1671">
        <v>1.1765068056570795</v>
      </c>
      <c r="CO1671">
        <v>889</v>
      </c>
      <c r="CP1671">
        <v>-0.23083145320000001</v>
      </c>
      <c r="CQ1671">
        <v>-7.8491649100000005E-2</v>
      </c>
      <c r="CR1671">
        <v>7443</v>
      </c>
      <c r="CS1671">
        <v>0.872</v>
      </c>
      <c r="CT1671">
        <v>7005</v>
      </c>
      <c r="CU1671">
        <v>0.80956699161000001</v>
      </c>
      <c r="CV1671">
        <v>3</v>
      </c>
      <c r="CW1671">
        <v>7</v>
      </c>
      <c r="CX1671">
        <v>5</v>
      </c>
      <c r="CY1671">
        <v>834</v>
      </c>
      <c r="CZ1671">
        <v>1608</v>
      </c>
      <c r="DA1671" s="2">
        <v>5601</v>
      </c>
      <c r="DB1671" s="2">
        <v>585</v>
      </c>
      <c r="DC1671" s="2">
        <v>163.46</v>
      </c>
      <c r="DD1671" s="2">
        <v>1070</v>
      </c>
      <c r="DE1671">
        <v>424</v>
      </c>
      <c r="DF1671">
        <v>41</v>
      </c>
      <c r="DG1671">
        <v>11.68</v>
      </c>
      <c r="DH1671">
        <v>70.05</v>
      </c>
      <c r="DI1671" s="2">
        <v>46.7</v>
      </c>
      <c r="DJ1671">
        <v>-1.32</v>
      </c>
      <c r="DK1671">
        <v>0.90484519741610714</v>
      </c>
      <c r="DL1671">
        <v>2.7777777777777779E-3</v>
      </c>
      <c r="DN1671">
        <v>214.1</v>
      </c>
      <c r="DO1671">
        <v>0.29100000000000004</v>
      </c>
      <c r="DP1671">
        <v>23666.269999999997</v>
      </c>
      <c r="DQ1671" s="2">
        <v>0</v>
      </c>
      <c r="DR1671" s="2">
        <v>12047.53256987</v>
      </c>
      <c r="DS1671">
        <v>1.6516143548463945E-2</v>
      </c>
      <c r="DT1671">
        <v>5.1332942279610903</v>
      </c>
      <c r="DU1671">
        <v>3744430.1416439377</v>
      </c>
      <c r="DV1671">
        <v>0</v>
      </c>
    </row>
    <row r="1672" spans="1:126" x14ac:dyDescent="0.15">
      <c r="A1672" t="s">
        <v>2760</v>
      </c>
      <c r="B1672" t="s">
        <v>2840</v>
      </c>
      <c r="C1672">
        <v>31</v>
      </c>
      <c r="D1672">
        <v>109</v>
      </c>
      <c r="E1672" t="s">
        <v>2841</v>
      </c>
      <c r="F1672">
        <v>31109</v>
      </c>
      <c r="G1672" t="s">
        <v>6656</v>
      </c>
      <c r="H1672">
        <v>84.3</v>
      </c>
      <c r="I1672">
        <v>3.4</v>
      </c>
      <c r="J1672">
        <v>0.6</v>
      </c>
      <c r="K1672">
        <v>3.5</v>
      </c>
      <c r="L1672">
        <v>2.4</v>
      </c>
      <c r="M1672">
        <v>5.8</v>
      </c>
      <c r="N1672">
        <f t="shared" si="106"/>
        <v>7170.06</v>
      </c>
      <c r="O1672">
        <f t="shared" si="104"/>
        <v>2829.9399999999996</v>
      </c>
      <c r="P1672">
        <f t="shared" si="105"/>
        <v>3.3959280000000009</v>
      </c>
      <c r="Q1672" s="4">
        <v>31109</v>
      </c>
      <c r="R1672" s="5">
        <v>40.783546999999999</v>
      </c>
      <c r="S1672" s="5">
        <v>-96.688658000000004</v>
      </c>
      <c r="T1672">
        <v>2</v>
      </c>
      <c r="U1672">
        <v>6.9840841027335454E-2</v>
      </c>
      <c r="V1672">
        <v>286425</v>
      </c>
      <c r="W1672">
        <v>293726</v>
      </c>
      <c r="X1672">
        <v>298080</v>
      </c>
      <c r="Y1672">
        <v>306500</v>
      </c>
      <c r="Z1672">
        <v>149028</v>
      </c>
      <c r="AA1672">
        <v>31093</v>
      </c>
      <c r="AB1672">
        <v>125555.29300000001</v>
      </c>
      <c r="AC1672">
        <v>51830</v>
      </c>
      <c r="AD1672">
        <v>5</v>
      </c>
      <c r="AE1672">
        <v>1.6774020397208803E-5</v>
      </c>
      <c r="AF1672">
        <v>134</v>
      </c>
      <c r="AG1672">
        <v>1836</v>
      </c>
      <c r="AH1672">
        <v>7.2984749455337686E-2</v>
      </c>
      <c r="AI1672" s="3">
        <v>489023</v>
      </c>
      <c r="AJ1672" s="3">
        <v>536030.10011521005</v>
      </c>
      <c r="AK1672">
        <v>45</v>
      </c>
      <c r="AL1672">
        <v>541907.19999999995</v>
      </c>
      <c r="AM1672">
        <v>721238</v>
      </c>
      <c r="AN1672">
        <v>226585</v>
      </c>
      <c r="AO1672">
        <v>947823</v>
      </c>
      <c r="AP1672">
        <v>30</v>
      </c>
      <c r="AQ1672">
        <v>7</v>
      </c>
      <c r="AR1672">
        <v>37</v>
      </c>
      <c r="AS1672">
        <v>0.12596773864077407</v>
      </c>
      <c r="AT1672">
        <v>38</v>
      </c>
      <c r="AU1672">
        <v>204</v>
      </c>
      <c r="AV1672">
        <f t="shared" si="107"/>
        <v>242</v>
      </c>
      <c r="AW1672">
        <v>367587</v>
      </c>
      <c r="AX1672">
        <v>0.99</v>
      </c>
      <c r="AY1672">
        <v>1455176322.09585</v>
      </c>
      <c r="AZ1672">
        <v>1455176.32209585</v>
      </c>
      <c r="BA1672">
        <v>5817.0437432188</v>
      </c>
      <c r="BB1672">
        <v>1.7190862646782512</v>
      </c>
      <c r="BC1672">
        <v>302255</v>
      </c>
      <c r="BD1672">
        <v>250729</v>
      </c>
      <c r="BE1672">
        <v>51526</v>
      </c>
      <c r="BF1672">
        <v>0.17989351488173169</v>
      </c>
      <c r="BG1672">
        <v>7241281</v>
      </c>
      <c r="BH1672">
        <v>24.293079039184111</v>
      </c>
      <c r="BI1672">
        <v>21095</v>
      </c>
      <c r="BJ1672">
        <v>178</v>
      </c>
      <c r="BK1672">
        <v>44</v>
      </c>
      <c r="BL1672">
        <v>52</v>
      </c>
      <c r="BM1672">
        <v>7</v>
      </c>
      <c r="BN1672">
        <v>24</v>
      </c>
      <c r="BO1672">
        <v>27</v>
      </c>
      <c r="BP1672">
        <v>4</v>
      </c>
      <c r="BQ1672">
        <v>41</v>
      </c>
      <c r="BR1672">
        <v>9</v>
      </c>
      <c r="BS1672">
        <v>2</v>
      </c>
      <c r="BT1672">
        <v>281531</v>
      </c>
      <c r="BU1672">
        <v>0.81</v>
      </c>
      <c r="BV1672">
        <v>0.60070769999999996</v>
      </c>
      <c r="BW1672">
        <v>2651</v>
      </c>
      <c r="BX1672">
        <v>1.378179</v>
      </c>
      <c r="BY1672">
        <v>0.36205229999999999</v>
      </c>
      <c r="BZ1672">
        <v>176</v>
      </c>
      <c r="CA1672">
        <v>40</v>
      </c>
      <c r="CB1672">
        <v>52</v>
      </c>
      <c r="CC1672">
        <v>7</v>
      </c>
      <c r="CD1672">
        <v>27</v>
      </c>
      <c r="CE1672">
        <v>23</v>
      </c>
      <c r="CF1672">
        <v>4</v>
      </c>
      <c r="CG1672">
        <v>41</v>
      </c>
      <c r="CH1672">
        <v>9</v>
      </c>
      <c r="CI1672">
        <v>4</v>
      </c>
      <c r="CJ1672">
        <v>302742</v>
      </c>
      <c r="CK1672">
        <v>1.265103619583672</v>
      </c>
      <c r="CL1672">
        <v>0.70027603044032904</v>
      </c>
      <c r="CM1672">
        <v>2325</v>
      </c>
      <c r="CN1672">
        <v>0.32504091928063455</v>
      </c>
      <c r="CO1672">
        <v>57514.000000000007</v>
      </c>
      <c r="CP1672">
        <v>0.49313643499999998</v>
      </c>
      <c r="CQ1672">
        <v>0.26368818100000002</v>
      </c>
      <c r="CR1672">
        <v>265278</v>
      </c>
      <c r="CS1672">
        <v>0.86</v>
      </c>
      <c r="CT1672">
        <v>252627</v>
      </c>
      <c r="CU1672">
        <v>0.87748095346999999</v>
      </c>
      <c r="CV1672">
        <v>967</v>
      </c>
      <c r="CW1672">
        <v>275</v>
      </c>
      <c r="CX1672">
        <v>218</v>
      </c>
      <c r="CY1672">
        <v>1375</v>
      </c>
      <c r="CZ1672">
        <v>2755</v>
      </c>
      <c r="DA1672" s="2">
        <v>216164</v>
      </c>
      <c r="DB1672" s="2">
        <v>41970</v>
      </c>
      <c r="DC1672" s="2">
        <v>225.56</v>
      </c>
      <c r="DD1672" s="2">
        <v>37856</v>
      </c>
      <c r="DE1672">
        <v>859</v>
      </c>
      <c r="DF1672">
        <v>41</v>
      </c>
      <c r="DG1672">
        <v>70.36</v>
      </c>
      <c r="DH1672">
        <v>3.03</v>
      </c>
      <c r="DI1672" s="2">
        <v>19.53</v>
      </c>
      <c r="DJ1672">
        <v>-2.5499999999999998</v>
      </c>
      <c r="DK1672">
        <v>0.93540181136674549</v>
      </c>
      <c r="DL1672">
        <v>8.7145969498910684E-3</v>
      </c>
      <c r="DM1672">
        <v>580</v>
      </c>
      <c r="DN1672">
        <v>196</v>
      </c>
      <c r="DO1672">
        <v>0.36399999999999999</v>
      </c>
      <c r="DP1672">
        <v>11886.619999999999</v>
      </c>
      <c r="DQ1672" s="2">
        <v>0</v>
      </c>
      <c r="DR1672" s="2">
        <v>4058.1893592700003</v>
      </c>
      <c r="DS1672">
        <v>8.0589885631353695E-3</v>
      </c>
      <c r="DT1672">
        <v>2.9242913674621001</v>
      </c>
      <c r="DU1672">
        <v>1584694.5469255575</v>
      </c>
      <c r="DV1672">
        <v>0</v>
      </c>
    </row>
    <row r="1673" spans="1:126" x14ac:dyDescent="0.15">
      <c r="A1673" t="s">
        <v>2760</v>
      </c>
      <c r="B1673" t="s">
        <v>337</v>
      </c>
      <c r="C1673">
        <v>31</v>
      </c>
      <c r="D1673">
        <v>111</v>
      </c>
      <c r="E1673" t="s">
        <v>2842</v>
      </c>
      <c r="F1673">
        <v>31111</v>
      </c>
      <c r="G1673" t="s">
        <v>6657</v>
      </c>
      <c r="H1673">
        <v>90.2</v>
      </c>
      <c r="I1673">
        <v>0.6</v>
      </c>
      <c r="J1673">
        <v>0.4</v>
      </c>
      <c r="K1673">
        <v>0.5</v>
      </c>
      <c r="L1673">
        <v>1</v>
      </c>
      <c r="M1673">
        <v>7.2</v>
      </c>
      <c r="N1673">
        <f t="shared" si="106"/>
        <v>8189.6500000000005</v>
      </c>
      <c r="O1673">
        <f t="shared" si="104"/>
        <v>1810.3499999999995</v>
      </c>
      <c r="P1673">
        <f t="shared" si="105"/>
        <v>2.1724200000000002</v>
      </c>
      <c r="Q1673" s="4">
        <v>31111</v>
      </c>
      <c r="R1673" s="5">
        <v>41.050322000000001</v>
      </c>
      <c r="S1673" s="5">
        <v>-100.74448099999999</v>
      </c>
      <c r="T1673">
        <v>5</v>
      </c>
      <c r="U1673">
        <v>0.19092705301664359</v>
      </c>
      <c r="V1673">
        <v>36212</v>
      </c>
      <c r="W1673">
        <v>36054</v>
      </c>
      <c r="X1673">
        <v>35896</v>
      </c>
      <c r="Y1673">
        <v>35499</v>
      </c>
      <c r="Z1673">
        <v>18413</v>
      </c>
      <c r="AA1673">
        <v>31095</v>
      </c>
      <c r="AB1673">
        <v>14587.49</v>
      </c>
      <c r="AC1673">
        <v>50194</v>
      </c>
      <c r="AD1673">
        <v>3</v>
      </c>
      <c r="AE1673">
        <v>8.3574771562291064E-5</v>
      </c>
      <c r="AF1673">
        <v>42</v>
      </c>
      <c r="AG1673">
        <v>1168</v>
      </c>
      <c r="AH1673">
        <v>3.5958904109589039E-2</v>
      </c>
      <c r="AI1673" s="3">
        <v>1423398</v>
      </c>
      <c r="AJ1673" s="3">
        <v>1641001.324976315</v>
      </c>
      <c r="AK1673">
        <v>241</v>
      </c>
      <c r="AL1673">
        <v>1648172.8</v>
      </c>
      <c r="AM1673">
        <v>627998</v>
      </c>
      <c r="AN1673">
        <v>229842</v>
      </c>
      <c r="AO1673">
        <v>857840</v>
      </c>
      <c r="AP1673">
        <v>1</v>
      </c>
      <c r="AQ1673">
        <v>0</v>
      </c>
      <c r="AR1673">
        <v>1</v>
      </c>
      <c r="AS1673">
        <v>2.7736173517501524E-2</v>
      </c>
      <c r="AT1673">
        <v>1</v>
      </c>
      <c r="AU1673">
        <v>17</v>
      </c>
      <c r="AV1673">
        <f t="shared" si="107"/>
        <v>18</v>
      </c>
      <c r="AW1673">
        <v>30612</v>
      </c>
      <c r="AX1673">
        <v>0.83</v>
      </c>
      <c r="AY1673">
        <v>159506038.683599</v>
      </c>
      <c r="AZ1673">
        <v>159506.03868359901</v>
      </c>
      <c r="BA1673">
        <v>4606.7424601896</v>
      </c>
      <c r="BB1673">
        <v>2.1707312892825419</v>
      </c>
      <c r="BC1673">
        <v>8642</v>
      </c>
      <c r="BD1673">
        <v>15645</v>
      </c>
      <c r="BE1673">
        <v>-7003</v>
      </c>
      <c r="BF1673">
        <v>-0.19338893184579697</v>
      </c>
      <c r="BG1673">
        <v>1067944</v>
      </c>
      <c r="BH1673">
        <v>29.751058613773122</v>
      </c>
      <c r="BI1673">
        <v>4199</v>
      </c>
      <c r="BJ1673">
        <v>32</v>
      </c>
      <c r="BK1673">
        <v>7</v>
      </c>
      <c r="BL1673">
        <v>2</v>
      </c>
      <c r="BM1673">
        <v>0</v>
      </c>
      <c r="BN1673">
        <v>0</v>
      </c>
      <c r="BO1673">
        <v>7</v>
      </c>
      <c r="BP1673">
        <v>1</v>
      </c>
      <c r="BQ1673">
        <v>3</v>
      </c>
      <c r="BR1673">
        <v>3</v>
      </c>
      <c r="BS1673">
        <v>0</v>
      </c>
      <c r="BT1673">
        <v>35670</v>
      </c>
      <c r="BU1673">
        <v>0.81</v>
      </c>
      <c r="BV1673">
        <v>0.60617460000000001</v>
      </c>
      <c r="BW1673">
        <v>228</v>
      </c>
      <c r="BX1673">
        <v>1.5419119999999999</v>
      </c>
      <c r="BY1673">
        <v>7.6702699999999999E-2</v>
      </c>
      <c r="BZ1673">
        <v>33</v>
      </c>
      <c r="CA1673">
        <v>7</v>
      </c>
      <c r="CB1673">
        <v>2</v>
      </c>
      <c r="CC1673">
        <v>1</v>
      </c>
      <c r="CD1673">
        <v>0</v>
      </c>
      <c r="CE1673">
        <v>10</v>
      </c>
      <c r="CF1673">
        <v>2</v>
      </c>
      <c r="CG1673">
        <v>8</v>
      </c>
      <c r="CH1673">
        <v>3</v>
      </c>
      <c r="CI1673">
        <v>0</v>
      </c>
      <c r="CJ1673">
        <v>35723</v>
      </c>
      <c r="CK1673">
        <v>1.8475491979956891</v>
      </c>
      <c r="CL1673">
        <v>0.66560374149659862</v>
      </c>
      <c r="CM1673">
        <v>208</v>
      </c>
      <c r="CN1673">
        <v>0.38368960688996645</v>
      </c>
      <c r="CO1673">
        <v>3932</v>
      </c>
      <c r="CP1673">
        <v>-0.54840299699999995</v>
      </c>
      <c r="CQ1673">
        <v>-0.1638510692</v>
      </c>
      <c r="CR1673">
        <v>31196</v>
      </c>
      <c r="CS1673">
        <v>0.87599999999999989</v>
      </c>
      <c r="CT1673">
        <v>32265</v>
      </c>
      <c r="CU1673">
        <v>0.87989593872000005</v>
      </c>
      <c r="CV1673">
        <v>77</v>
      </c>
      <c r="CW1673">
        <v>23</v>
      </c>
      <c r="CX1673">
        <v>22</v>
      </c>
      <c r="CY1673">
        <v>1023</v>
      </c>
      <c r="CZ1673">
        <v>1870</v>
      </c>
      <c r="DA1673" s="2">
        <v>22851</v>
      </c>
      <c r="DB1673" s="2">
        <v>2630</v>
      </c>
      <c r="DC1673" s="2">
        <v>166.43</v>
      </c>
      <c r="DD1673" s="2">
        <v>1579</v>
      </c>
      <c r="DE1673">
        <v>637</v>
      </c>
      <c r="DF1673">
        <v>17</v>
      </c>
      <c r="DG1673">
        <v>58.25</v>
      </c>
      <c r="DH1673">
        <v>8.32</v>
      </c>
      <c r="DI1673" s="2">
        <v>16.64</v>
      </c>
      <c r="DJ1673">
        <v>0.25</v>
      </c>
      <c r="DK1673">
        <v>0.90822665199754393</v>
      </c>
      <c r="DL1673">
        <v>4.2808219178082189E-3</v>
      </c>
      <c r="DN1673">
        <v>241.6</v>
      </c>
      <c r="DO1673">
        <v>0.14699999999999999</v>
      </c>
      <c r="DP1673">
        <v>7041.28</v>
      </c>
      <c r="DQ1673" s="2">
        <v>0</v>
      </c>
      <c r="DR1673" s="2">
        <v>8296.8166719699984</v>
      </c>
      <c r="DS1673">
        <v>4.839498108794491E-3</v>
      </c>
      <c r="DT1673">
        <v>4.4397102662059904</v>
      </c>
      <c r="DU1673">
        <v>7317409.7006414728</v>
      </c>
      <c r="DV1673">
        <v>0</v>
      </c>
    </row>
    <row r="1674" spans="1:126" x14ac:dyDescent="0.15">
      <c r="A1674" t="s">
        <v>2760</v>
      </c>
      <c r="B1674" t="s">
        <v>341</v>
      </c>
      <c r="C1674">
        <v>31</v>
      </c>
      <c r="D1674">
        <v>113</v>
      </c>
      <c r="E1674" t="s">
        <v>2843</v>
      </c>
      <c r="F1674">
        <v>31113</v>
      </c>
      <c r="G1674" t="s">
        <v>6658</v>
      </c>
      <c r="H1674">
        <v>96.9</v>
      </c>
      <c r="I1674">
        <v>0.1</v>
      </c>
      <c r="J1674">
        <v>0.9</v>
      </c>
      <c r="K1674">
        <v>0.1</v>
      </c>
      <c r="L1674">
        <v>0.3</v>
      </c>
      <c r="M1674">
        <v>1.7</v>
      </c>
      <c r="N1674">
        <f t="shared" si="106"/>
        <v>9393.42</v>
      </c>
      <c r="O1674">
        <f t="shared" si="104"/>
        <v>606.57999999999993</v>
      </c>
      <c r="P1674">
        <f t="shared" si="105"/>
        <v>0.72789600000000021</v>
      </c>
      <c r="Q1674" s="4">
        <v>31113</v>
      </c>
      <c r="R1674" s="5">
        <v>41.542155000000001</v>
      </c>
      <c r="S1674" s="5">
        <v>-100.443665</v>
      </c>
      <c r="T1674">
        <v>9</v>
      </c>
      <c r="U1674">
        <v>0.32254532543855252</v>
      </c>
      <c r="V1674">
        <v>724</v>
      </c>
      <c r="W1674">
        <v>736</v>
      </c>
      <c r="X1674">
        <v>851</v>
      </c>
      <c r="Y1674">
        <v>791</v>
      </c>
      <c r="Z1674">
        <v>387</v>
      </c>
      <c r="AA1674">
        <v>31097</v>
      </c>
      <c r="AB1674">
        <v>310.00500000000005</v>
      </c>
      <c r="AC1674">
        <v>48281</v>
      </c>
      <c r="AD1674">
        <v>0</v>
      </c>
      <c r="AE1674">
        <v>0</v>
      </c>
      <c r="AF1674">
        <v>12</v>
      </c>
      <c r="AG1674">
        <v>149</v>
      </c>
      <c r="AH1674">
        <v>8.0536912751677847E-2</v>
      </c>
      <c r="AI1674" s="3">
        <v>330151</v>
      </c>
      <c r="AJ1674" s="3">
        <v>365217.58374963002</v>
      </c>
      <c r="AK1674">
        <v>440</v>
      </c>
      <c r="AL1674">
        <v>365555.19999999995</v>
      </c>
      <c r="AM1674">
        <v>612939</v>
      </c>
      <c r="AN1674">
        <v>31759</v>
      </c>
      <c r="AO1674">
        <v>644698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f t="shared" si="107"/>
        <v>0</v>
      </c>
      <c r="AW1674">
        <v>0</v>
      </c>
      <c r="AX1674">
        <v>0</v>
      </c>
      <c r="AY1674">
        <v>36086302.398638301</v>
      </c>
      <c r="AZ1674">
        <v>36086.302398638298</v>
      </c>
      <c r="BA1674">
        <v>45994.402865631797</v>
      </c>
      <c r="BB1674">
        <v>0.21741775905242283</v>
      </c>
      <c r="BC1674">
        <v>914</v>
      </c>
      <c r="BD1674">
        <v>0</v>
      </c>
      <c r="BE1674">
        <v>914</v>
      </c>
      <c r="BF1674">
        <v>1.2624309392265194</v>
      </c>
      <c r="BG1674">
        <v>16152</v>
      </c>
      <c r="BH1674">
        <v>18.980023501762631</v>
      </c>
      <c r="BI1674">
        <v>110</v>
      </c>
      <c r="BJ1674">
        <v>1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732</v>
      </c>
      <c r="BU1674">
        <v>0.66</v>
      </c>
      <c r="BV1674">
        <v>0.73758860000000004</v>
      </c>
      <c r="BW1674">
        <v>12</v>
      </c>
      <c r="BX1674">
        <v>2.73224</v>
      </c>
      <c r="BY1674">
        <v>3.269231</v>
      </c>
      <c r="BZ1674">
        <v>2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752</v>
      </c>
      <c r="CK1674">
        <v>3.9893617021276593</v>
      </c>
      <c r="CL1674">
        <v>0.77240143369175629</v>
      </c>
      <c r="CM1674">
        <v>8</v>
      </c>
      <c r="CN1674">
        <v>3.6326855783081351</v>
      </c>
      <c r="CO1674">
        <v>96</v>
      </c>
      <c r="CP1674">
        <v>0</v>
      </c>
      <c r="CQ1674">
        <v>0</v>
      </c>
      <c r="CR1674">
        <v>687</v>
      </c>
      <c r="CS1674">
        <v>0.871</v>
      </c>
      <c r="CT1674">
        <v>565</v>
      </c>
      <c r="CU1674">
        <v>0.80689655171999997</v>
      </c>
      <c r="CV1674">
        <v>0</v>
      </c>
      <c r="CW1674">
        <v>0</v>
      </c>
      <c r="CX1674">
        <v>0</v>
      </c>
      <c r="CY1674">
        <v>86</v>
      </c>
      <c r="CZ1674">
        <v>243</v>
      </c>
      <c r="DA1674" s="2">
        <v>503</v>
      </c>
      <c r="DB1674" s="2">
        <v>55</v>
      </c>
      <c r="DC1674" s="2">
        <v>131.06</v>
      </c>
      <c r="DD1674" s="2">
        <v>23</v>
      </c>
      <c r="DE1674">
        <v>94</v>
      </c>
      <c r="DF1674">
        <v>0</v>
      </c>
      <c r="DH1674">
        <v>131.06</v>
      </c>
      <c r="DJ1674">
        <v>-1.41</v>
      </c>
      <c r="DK1674">
        <v>0.92374398381346712</v>
      </c>
      <c r="DL1674">
        <v>0</v>
      </c>
      <c r="DM1674">
        <v>0</v>
      </c>
      <c r="DN1674">
        <v>43.8</v>
      </c>
      <c r="DO1674">
        <v>0.121</v>
      </c>
      <c r="DP1674">
        <v>212.32</v>
      </c>
      <c r="DQ1674" s="2">
        <v>0</v>
      </c>
      <c r="DR1674" s="2">
        <v>558.09178480000003</v>
      </c>
      <c r="DS1674">
        <v>1.5266937082060385E-3</v>
      </c>
      <c r="DV1674">
        <v>1</v>
      </c>
    </row>
    <row r="1675" spans="1:126" x14ac:dyDescent="0.15">
      <c r="A1675" t="s">
        <v>2760</v>
      </c>
      <c r="B1675" t="s">
        <v>2844</v>
      </c>
      <c r="C1675">
        <v>31</v>
      </c>
      <c r="D1675">
        <v>115</v>
      </c>
      <c r="E1675" t="s">
        <v>2845</v>
      </c>
      <c r="F1675">
        <v>31115</v>
      </c>
      <c r="G1675" t="s">
        <v>6659</v>
      </c>
      <c r="H1675">
        <v>97.6</v>
      </c>
      <c r="I1675">
        <v>0.2</v>
      </c>
      <c r="J1675">
        <v>0.2</v>
      </c>
      <c r="K1675">
        <v>0</v>
      </c>
      <c r="L1675">
        <v>0</v>
      </c>
      <c r="M1675">
        <v>2.1</v>
      </c>
      <c r="N1675">
        <f t="shared" si="106"/>
        <v>9530.25</v>
      </c>
      <c r="O1675">
        <f t="shared" si="104"/>
        <v>469.75</v>
      </c>
      <c r="P1675">
        <f t="shared" si="105"/>
        <v>0.5637000000000002</v>
      </c>
      <c r="Q1675" s="4">
        <v>31115</v>
      </c>
      <c r="R1675" s="5">
        <v>41.897665000000003</v>
      </c>
      <c r="S1675" s="5">
        <v>-99.509776000000002</v>
      </c>
      <c r="T1675">
        <v>9</v>
      </c>
      <c r="U1675">
        <v>1.0502667346568273</v>
      </c>
      <c r="V1675">
        <v>534</v>
      </c>
      <c r="W1675">
        <v>559</v>
      </c>
      <c r="X1675">
        <v>548</v>
      </c>
      <c r="Y1675">
        <v>606</v>
      </c>
      <c r="Z1675">
        <v>285</v>
      </c>
      <c r="AA1675">
        <v>31099</v>
      </c>
      <c r="AB1675">
        <v>231.94499999999999</v>
      </c>
      <c r="AC1675">
        <v>55417</v>
      </c>
      <c r="AD1675">
        <v>0</v>
      </c>
      <c r="AE1675">
        <v>0</v>
      </c>
      <c r="AF1675">
        <v>5</v>
      </c>
      <c r="AG1675">
        <v>138</v>
      </c>
      <c r="AH1675">
        <v>3.6231884057971016E-2</v>
      </c>
      <c r="AI1675" s="3">
        <v>282989</v>
      </c>
      <c r="AJ1675" s="3">
        <v>363666.17627366504</v>
      </c>
      <c r="AK1675">
        <v>408</v>
      </c>
      <c r="AL1675">
        <v>365478.39999999997</v>
      </c>
      <c r="AM1675">
        <v>276589</v>
      </c>
      <c r="AN1675">
        <v>14653</v>
      </c>
      <c r="AO1675">
        <v>291242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f t="shared" si="107"/>
        <v>0</v>
      </c>
      <c r="AW1675">
        <v>13</v>
      </c>
      <c r="AX1675">
        <v>3.0000000000000027E-2</v>
      </c>
      <c r="AY1675">
        <v>83197216.235800698</v>
      </c>
      <c r="AZ1675">
        <v>83197.216235800704</v>
      </c>
      <c r="BA1675">
        <v>117987.793011004</v>
      </c>
      <c r="BB1675">
        <v>8.4754530488313828E-2</v>
      </c>
      <c r="BC1675">
        <v>498</v>
      </c>
      <c r="BD1675">
        <v>228</v>
      </c>
      <c r="BE1675">
        <v>270</v>
      </c>
      <c r="BF1675">
        <v>0.5056179775280899</v>
      </c>
      <c r="BG1675">
        <v>23658</v>
      </c>
      <c r="BH1675">
        <v>43.17153284671533</v>
      </c>
      <c r="BI1675">
        <v>129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661</v>
      </c>
      <c r="BU1675">
        <v>0.59</v>
      </c>
      <c r="BV1675">
        <v>0.79074449999999996</v>
      </c>
      <c r="BW1675">
        <v>2</v>
      </c>
      <c r="BX1675">
        <v>0</v>
      </c>
      <c r="BY1675">
        <v>-0.55037599999999998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587</v>
      </c>
      <c r="CK1675">
        <v>0</v>
      </c>
      <c r="CL1675">
        <v>0.71172962226640157</v>
      </c>
      <c r="CM1675">
        <v>5</v>
      </c>
      <c r="CN1675">
        <v>-0.54126379167166538</v>
      </c>
      <c r="CO1675">
        <v>57</v>
      </c>
      <c r="CP1675">
        <v>0</v>
      </c>
      <c r="CQ1675">
        <v>0</v>
      </c>
      <c r="CR1675">
        <v>515</v>
      </c>
      <c r="CS1675">
        <v>0.86799999999999999</v>
      </c>
      <c r="CT1675">
        <v>426</v>
      </c>
      <c r="CU1675">
        <v>0.80996884734999997</v>
      </c>
      <c r="CV1675">
        <v>0</v>
      </c>
      <c r="CW1675">
        <v>0</v>
      </c>
      <c r="CX1675">
        <v>0</v>
      </c>
      <c r="CY1675">
        <v>151</v>
      </c>
      <c r="CZ1675">
        <v>217</v>
      </c>
      <c r="DA1675" s="2">
        <v>354</v>
      </c>
      <c r="DB1675" s="2">
        <v>20</v>
      </c>
      <c r="DC1675" s="2">
        <v>347.22</v>
      </c>
      <c r="DD1675" s="2">
        <v>30</v>
      </c>
      <c r="DE1675">
        <v>77</v>
      </c>
      <c r="DF1675">
        <v>1</v>
      </c>
      <c r="DH1675">
        <v>173.61</v>
      </c>
      <c r="DI1675" s="2">
        <v>173.61</v>
      </c>
      <c r="DJ1675">
        <v>-1.42</v>
      </c>
      <c r="DK1675">
        <v>0.89808791154426493</v>
      </c>
      <c r="DL1675">
        <v>0</v>
      </c>
      <c r="DM1675">
        <v>0</v>
      </c>
      <c r="DN1675">
        <v>15.3</v>
      </c>
      <c r="DO1675">
        <v>4.2000000000000003E-2</v>
      </c>
      <c r="DP1675">
        <v>483.81</v>
      </c>
      <c r="DQ1675" s="2">
        <v>0</v>
      </c>
      <c r="DR1675" s="2">
        <v>23614.768666579999</v>
      </c>
      <c r="DS1675">
        <v>6.4613311511640639E-2</v>
      </c>
      <c r="DV1675">
        <v>0</v>
      </c>
    </row>
    <row r="1676" spans="1:126" x14ac:dyDescent="0.15">
      <c r="A1676" t="s">
        <v>2760</v>
      </c>
      <c r="B1676" t="s">
        <v>1638</v>
      </c>
      <c r="C1676">
        <v>31</v>
      </c>
      <c r="D1676">
        <v>117</v>
      </c>
      <c r="E1676" t="s">
        <v>2847</v>
      </c>
      <c r="F1676">
        <v>31117</v>
      </c>
      <c r="G1676" t="s">
        <v>6660</v>
      </c>
      <c r="H1676">
        <v>98</v>
      </c>
      <c r="I1676">
        <v>0.4</v>
      </c>
      <c r="J1676">
        <v>0</v>
      </c>
      <c r="K1676">
        <v>0</v>
      </c>
      <c r="L1676">
        <v>1.3</v>
      </c>
      <c r="M1676">
        <v>0.4</v>
      </c>
      <c r="N1676">
        <f t="shared" si="106"/>
        <v>9606.01</v>
      </c>
      <c r="O1676">
        <f t="shared" si="104"/>
        <v>393.98999999999978</v>
      </c>
      <c r="P1676">
        <f t="shared" si="105"/>
        <v>0.47278799999999993</v>
      </c>
      <c r="Q1676" s="4">
        <v>31117</v>
      </c>
      <c r="R1676" s="5">
        <v>41.648414000000002</v>
      </c>
      <c r="S1676" s="5">
        <v>-101.120851</v>
      </c>
      <c r="T1676">
        <v>9</v>
      </c>
      <c r="U1676">
        <v>0.18348404787903091</v>
      </c>
      <c r="V1676">
        <v>348</v>
      </c>
      <c r="W1676">
        <v>426</v>
      </c>
      <c r="X1676">
        <v>433</v>
      </c>
      <c r="Y1676">
        <v>490</v>
      </c>
      <c r="Z1676">
        <v>240</v>
      </c>
      <c r="AA1676">
        <v>31103</v>
      </c>
      <c r="AB1676">
        <v>192.98400000000001</v>
      </c>
      <c r="AC1676">
        <v>54306</v>
      </c>
      <c r="AD1676">
        <v>3</v>
      </c>
      <c r="AE1676">
        <v>6.9284064665127024E-3</v>
      </c>
      <c r="AF1676">
        <v>0</v>
      </c>
      <c r="AG1676">
        <v>118</v>
      </c>
      <c r="AH1676">
        <v>0</v>
      </c>
      <c r="AI1676" s="3">
        <v>470820</v>
      </c>
      <c r="AJ1676" s="3">
        <v>549745.09306897502</v>
      </c>
      <c r="AK1676">
        <v>2400</v>
      </c>
      <c r="AL1676">
        <v>368057.60000000003</v>
      </c>
      <c r="AM1676">
        <v>627349</v>
      </c>
      <c r="AN1676">
        <v>10396</v>
      </c>
      <c r="AO1676">
        <v>637745</v>
      </c>
      <c r="AP1676">
        <v>0</v>
      </c>
      <c r="AQ1676">
        <v>0</v>
      </c>
      <c r="AR1676">
        <v>0</v>
      </c>
      <c r="AS1676">
        <v>0</v>
      </c>
      <c r="AT1676">
        <v>9</v>
      </c>
      <c r="AU1676">
        <v>44</v>
      </c>
      <c r="AV1676">
        <f t="shared" si="107"/>
        <v>53</v>
      </c>
      <c r="AW1676">
        <v>0</v>
      </c>
      <c r="AX1676">
        <v>0</v>
      </c>
      <c r="AY1676">
        <v>3379567423.67904</v>
      </c>
      <c r="AZ1676">
        <v>3379567.4236790398</v>
      </c>
      <c r="BA1676">
        <v>96106.188331288198</v>
      </c>
      <c r="BB1676">
        <v>0.1040515722622246</v>
      </c>
      <c r="BC1676">
        <v>680</v>
      </c>
      <c r="BD1676">
        <v>216</v>
      </c>
      <c r="BE1676">
        <v>464</v>
      </c>
      <c r="BF1676">
        <v>1.3333333333333333</v>
      </c>
      <c r="BG1676">
        <v>0</v>
      </c>
      <c r="BH1676">
        <v>0</v>
      </c>
      <c r="BI1676">
        <v>83</v>
      </c>
      <c r="BJ1676">
        <v>38</v>
      </c>
      <c r="BK1676">
        <v>5</v>
      </c>
      <c r="BL1676">
        <v>4</v>
      </c>
      <c r="BM1676">
        <v>1</v>
      </c>
      <c r="BN1676">
        <v>1</v>
      </c>
      <c r="BO1676">
        <v>1</v>
      </c>
      <c r="BP1676">
        <v>1</v>
      </c>
      <c r="BQ1676">
        <v>3</v>
      </c>
      <c r="BR1676">
        <v>6</v>
      </c>
      <c r="BS1676">
        <v>0</v>
      </c>
      <c r="BT1676">
        <v>34505</v>
      </c>
      <c r="BU1676">
        <v>0.72</v>
      </c>
      <c r="BV1676">
        <v>0.54916909999999997</v>
      </c>
      <c r="BW1676">
        <v>258</v>
      </c>
      <c r="BX1676">
        <v>1.7388779999999999</v>
      </c>
      <c r="BY1676">
        <v>0.1623523</v>
      </c>
      <c r="BZ1676">
        <v>39</v>
      </c>
      <c r="CA1676">
        <v>6</v>
      </c>
      <c r="CB1676">
        <v>4</v>
      </c>
      <c r="CC1676">
        <v>0</v>
      </c>
      <c r="CD1676">
        <v>0</v>
      </c>
      <c r="CE1676">
        <v>0</v>
      </c>
      <c r="CF1676">
        <v>2</v>
      </c>
      <c r="CG1676">
        <v>4</v>
      </c>
      <c r="CH1676">
        <v>7</v>
      </c>
      <c r="CI1676">
        <v>0</v>
      </c>
      <c r="CJ1676">
        <v>35169</v>
      </c>
      <c r="CK1676">
        <v>1.7629162046120164</v>
      </c>
      <c r="CL1676">
        <v>0.64783278122521348</v>
      </c>
      <c r="CM1676">
        <v>242</v>
      </c>
      <c r="CN1676">
        <v>0.44940440144018168</v>
      </c>
      <c r="CO1676">
        <v>75</v>
      </c>
      <c r="CP1676">
        <v>0</v>
      </c>
      <c r="CQ1676">
        <v>0</v>
      </c>
      <c r="CR1676">
        <v>425</v>
      </c>
      <c r="CS1676">
        <v>0.877</v>
      </c>
      <c r="CT1676">
        <v>406</v>
      </c>
      <c r="CU1676">
        <v>0.84938763608000001</v>
      </c>
      <c r="CV1676">
        <v>0</v>
      </c>
      <c r="CW1676">
        <v>0</v>
      </c>
      <c r="CX1676">
        <v>0</v>
      </c>
      <c r="CY1676">
        <v>72</v>
      </c>
      <c r="CZ1676">
        <v>198</v>
      </c>
      <c r="DA1676" s="2">
        <v>287</v>
      </c>
      <c r="DB1676" s="2">
        <v>40</v>
      </c>
      <c r="DC1676" s="2">
        <v>133.22999999999999</v>
      </c>
      <c r="DD1676" s="2">
        <v>7</v>
      </c>
      <c r="DE1676">
        <v>71</v>
      </c>
      <c r="DF1676">
        <v>1</v>
      </c>
      <c r="DJ1676">
        <v>-0.9</v>
      </c>
      <c r="DK1676">
        <v>0.95024000679665266</v>
      </c>
      <c r="DL1676">
        <v>0</v>
      </c>
      <c r="DM1676">
        <v>0</v>
      </c>
      <c r="DN1676">
        <v>0</v>
      </c>
      <c r="DO1676">
        <v>0</v>
      </c>
      <c r="DP1676">
        <v>317.58000000000004</v>
      </c>
      <c r="DQ1676" s="2">
        <v>0</v>
      </c>
      <c r="DR1676" s="2">
        <v>9927.3523002500006</v>
      </c>
      <c r="DS1676">
        <v>1.8035355636979545E-2</v>
      </c>
      <c r="DV1676">
        <v>0</v>
      </c>
    </row>
    <row r="1677" spans="1:126" x14ac:dyDescent="0.15">
      <c r="A1677" t="s">
        <v>2760</v>
      </c>
      <c r="B1677" t="s">
        <v>192</v>
      </c>
      <c r="C1677">
        <v>31</v>
      </c>
      <c r="D1677">
        <v>119</v>
      </c>
      <c r="E1677" t="s">
        <v>2846</v>
      </c>
      <c r="F1677">
        <v>31119</v>
      </c>
      <c r="G1677" t="s">
        <v>6661</v>
      </c>
      <c r="H1677">
        <v>83.3</v>
      </c>
      <c r="I1677">
        <v>1.2</v>
      </c>
      <c r="J1677">
        <v>1</v>
      </c>
      <c r="K1677">
        <v>0.5</v>
      </c>
      <c r="L1677">
        <v>1.2</v>
      </c>
      <c r="M1677">
        <v>12.9</v>
      </c>
      <c r="N1677">
        <f t="shared" si="106"/>
        <v>7109.4299999999985</v>
      </c>
      <c r="O1677">
        <f t="shared" si="104"/>
        <v>2890.5700000000015</v>
      </c>
      <c r="P1677">
        <f t="shared" si="105"/>
        <v>3.4686840000000032</v>
      </c>
      <c r="Q1677" s="4">
        <v>31119</v>
      </c>
      <c r="R1677" s="5">
        <v>41.909928999999998</v>
      </c>
      <c r="S1677" s="5">
        <v>-97.606855999999993</v>
      </c>
      <c r="T1677">
        <v>5</v>
      </c>
      <c r="U1677">
        <v>1.4270637093833671</v>
      </c>
      <c r="V1677">
        <v>34766</v>
      </c>
      <c r="W1677">
        <v>35103</v>
      </c>
      <c r="X1677">
        <v>35111</v>
      </c>
      <c r="Y1677">
        <v>34975</v>
      </c>
      <c r="Z1677">
        <v>17464</v>
      </c>
      <c r="AA1677">
        <v>31101</v>
      </c>
      <c r="AB1677">
        <v>15076.136</v>
      </c>
      <c r="AC1677">
        <v>50218</v>
      </c>
      <c r="AD1677">
        <v>0</v>
      </c>
      <c r="AE1677">
        <v>0</v>
      </c>
      <c r="AF1677">
        <v>19</v>
      </c>
      <c r="AG1677">
        <v>753</v>
      </c>
      <c r="AH1677">
        <v>2.5232403718459494E-2</v>
      </c>
      <c r="AI1677" s="3">
        <v>351799</v>
      </c>
      <c r="AJ1677" s="3">
        <v>366554.72450325504</v>
      </c>
      <c r="AK1677">
        <v>200</v>
      </c>
      <c r="AL1677">
        <v>550438.39999999991</v>
      </c>
      <c r="AM1677">
        <v>518502</v>
      </c>
      <c r="AN1677">
        <v>177985</v>
      </c>
      <c r="AO1677">
        <v>696487</v>
      </c>
      <c r="AP1677" t="e">
        <v>#N/A</v>
      </c>
      <c r="AQ1677" t="e">
        <v>#N/A</v>
      </c>
      <c r="AR1677" t="e">
        <v>#N/A</v>
      </c>
      <c r="AS1677" t="e">
        <v>#N/A</v>
      </c>
      <c r="AT1677">
        <v>0</v>
      </c>
      <c r="AU1677">
        <v>0</v>
      </c>
      <c r="AV1677">
        <f t="shared" si="107"/>
        <v>0</v>
      </c>
      <c r="AW1677">
        <v>31005</v>
      </c>
      <c r="AX1677">
        <v>0.88</v>
      </c>
      <c r="AY1677">
        <v>26181404.177049801</v>
      </c>
      <c r="AZ1677">
        <v>26181.404177049801</v>
      </c>
      <c r="BA1677">
        <v>49370.045562166699</v>
      </c>
      <c r="BB1677">
        <v>0.20255197025103031</v>
      </c>
      <c r="BC1677">
        <v>12648</v>
      </c>
      <c r="BD1677">
        <v>1775</v>
      </c>
      <c r="BE1677">
        <v>10873</v>
      </c>
      <c r="BF1677">
        <v>0.31274808721164354</v>
      </c>
      <c r="BG1677">
        <v>1532491</v>
      </c>
      <c r="BH1677">
        <v>43.6470336931446</v>
      </c>
      <c r="BI1677">
        <v>3783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488</v>
      </c>
      <c r="BU1677">
        <v>0.62</v>
      </c>
      <c r="BV1677">
        <v>0.73433579999999998</v>
      </c>
      <c r="BW1677">
        <v>8</v>
      </c>
      <c r="BX1677">
        <v>2.0491809999999999</v>
      </c>
      <c r="BY1677">
        <v>2.7354080000000001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501</v>
      </c>
      <c r="CK1677">
        <v>0</v>
      </c>
      <c r="CL1677">
        <v>0.76377952755905509</v>
      </c>
      <c r="CM1677">
        <v>6</v>
      </c>
      <c r="CN1677">
        <v>0.260739346118596</v>
      </c>
      <c r="CO1677">
        <v>3984</v>
      </c>
      <c r="CP1677">
        <v>0.35443238599999999</v>
      </c>
      <c r="CQ1677">
        <v>-3.6732729200000001E-2</v>
      </c>
      <c r="CR1677">
        <v>30739</v>
      </c>
      <c r="CS1677">
        <v>0.875</v>
      </c>
      <c r="CT1677">
        <v>29238</v>
      </c>
      <c r="CU1677">
        <v>0.81684981685000002</v>
      </c>
      <c r="CV1677">
        <v>152</v>
      </c>
      <c r="CW1677">
        <v>35</v>
      </c>
      <c r="CX1677">
        <v>26</v>
      </c>
      <c r="CY1677">
        <v>616</v>
      </c>
      <c r="CZ1677">
        <v>1059</v>
      </c>
      <c r="DA1677" s="2">
        <v>28924</v>
      </c>
      <c r="DB1677" s="2">
        <v>2840</v>
      </c>
      <c r="DC1677" s="2">
        <v>0</v>
      </c>
      <c r="DD1677" s="2">
        <v>2739</v>
      </c>
      <c r="DE1677">
        <v>276</v>
      </c>
      <c r="DF1677">
        <v>12</v>
      </c>
      <c r="DG1677">
        <v>62.36</v>
      </c>
      <c r="DH1677">
        <v>14.17</v>
      </c>
      <c r="DI1677" s="2">
        <v>11.34</v>
      </c>
      <c r="DJ1677">
        <v>-0.53</v>
      </c>
      <c r="DK1677">
        <v>0.91773711693324878</v>
      </c>
      <c r="DL1677">
        <v>1.3280212483399733E-3</v>
      </c>
      <c r="DN1677">
        <v>143.5</v>
      </c>
      <c r="DO1677">
        <v>0.39200000000000002</v>
      </c>
      <c r="DP1677">
        <v>9713.7199999999993</v>
      </c>
      <c r="DQ1677" s="2">
        <v>0</v>
      </c>
      <c r="DR1677" s="2">
        <v>253.13080335000001</v>
      </c>
      <c r="DS1677">
        <v>6.8774917479166289E-4</v>
      </c>
      <c r="DT1677">
        <v>3.1170834427248701</v>
      </c>
      <c r="DU1677">
        <v>1715762.4228799688</v>
      </c>
      <c r="DV1677">
        <v>0</v>
      </c>
    </row>
    <row r="1678" spans="1:126" x14ac:dyDescent="0.15">
      <c r="A1678" t="s">
        <v>2760</v>
      </c>
      <c r="B1678" t="s">
        <v>2848</v>
      </c>
      <c r="C1678">
        <v>31</v>
      </c>
      <c r="D1678">
        <v>121</v>
      </c>
      <c r="E1678" t="s">
        <v>2849</v>
      </c>
      <c r="F1678">
        <v>31121</v>
      </c>
      <c r="G1678" t="s">
        <v>6662</v>
      </c>
      <c r="H1678">
        <v>94.4</v>
      </c>
      <c r="I1678">
        <v>0.2</v>
      </c>
      <c r="J1678">
        <v>0.4</v>
      </c>
      <c r="K1678">
        <v>0.8</v>
      </c>
      <c r="L1678">
        <v>0.8</v>
      </c>
      <c r="M1678">
        <v>3.5</v>
      </c>
      <c r="N1678">
        <f t="shared" si="106"/>
        <v>8925.09</v>
      </c>
      <c r="O1678">
        <f t="shared" si="104"/>
        <v>1074.9099999999999</v>
      </c>
      <c r="P1678">
        <f t="shared" si="105"/>
        <v>1.2898920000000003</v>
      </c>
      <c r="Q1678" s="4">
        <v>31121</v>
      </c>
      <c r="R1678" s="5">
        <v>41.169801</v>
      </c>
      <c r="S1678" s="5">
        <v>-98.031051000000005</v>
      </c>
      <c r="T1678">
        <v>3</v>
      </c>
      <c r="U1678">
        <v>0.3962598122046182</v>
      </c>
      <c r="V1678">
        <v>7779</v>
      </c>
      <c r="W1678">
        <v>7790</v>
      </c>
      <c r="X1678">
        <v>7776</v>
      </c>
      <c r="Y1678">
        <v>7802</v>
      </c>
      <c r="Z1678">
        <v>3894</v>
      </c>
      <c r="AA1678">
        <v>31105</v>
      </c>
      <c r="AB1678">
        <v>3357.4769999999999</v>
      </c>
      <c r="AC1678">
        <v>51012</v>
      </c>
      <c r="AD1678">
        <v>0</v>
      </c>
      <c r="AE1678">
        <v>0</v>
      </c>
      <c r="AF1678">
        <v>13</v>
      </c>
      <c r="AG1678">
        <v>492</v>
      </c>
      <c r="AH1678">
        <v>2.6422764227642278E-2</v>
      </c>
      <c r="AI1678" s="3">
        <v>235072</v>
      </c>
      <c r="AJ1678" s="3">
        <v>310944.65434097004</v>
      </c>
      <c r="AK1678">
        <v>200</v>
      </c>
      <c r="AL1678">
        <v>316409.59999999998</v>
      </c>
      <c r="AM1678">
        <v>737356</v>
      </c>
      <c r="AN1678">
        <v>137925</v>
      </c>
      <c r="AO1678">
        <v>875281</v>
      </c>
      <c r="AP1678">
        <v>3</v>
      </c>
      <c r="AQ1678">
        <v>1</v>
      </c>
      <c r="AR1678">
        <v>4</v>
      </c>
      <c r="AS1678">
        <v>0.51347881899871628</v>
      </c>
      <c r="AT1678">
        <v>4</v>
      </c>
      <c r="AU1678">
        <v>9</v>
      </c>
      <c r="AV1678">
        <f t="shared" si="107"/>
        <v>13</v>
      </c>
      <c r="AW1678">
        <v>3666</v>
      </c>
      <c r="AX1678">
        <v>0.58000000000000007</v>
      </c>
      <c r="AY1678">
        <v>281615259.42530203</v>
      </c>
      <c r="AZ1678">
        <v>281615.25942530204</v>
      </c>
      <c r="BA1678">
        <v>34203.686103170097</v>
      </c>
      <c r="BB1678">
        <v>0.29236614936286565</v>
      </c>
      <c r="BC1678">
        <v>4010</v>
      </c>
      <c r="BD1678">
        <v>3356</v>
      </c>
      <c r="BE1678">
        <v>654</v>
      </c>
      <c r="BF1678">
        <v>8.4072502892402617E-2</v>
      </c>
      <c r="BG1678">
        <v>178791</v>
      </c>
      <c r="BH1678">
        <v>22.992669753086421</v>
      </c>
      <c r="BI1678">
        <v>1302</v>
      </c>
      <c r="BJ1678">
        <v>10</v>
      </c>
      <c r="BK1678">
        <v>2</v>
      </c>
      <c r="BL1678">
        <v>2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7666</v>
      </c>
      <c r="BU1678">
        <v>0.84</v>
      </c>
      <c r="BV1678">
        <v>0.57673560000000001</v>
      </c>
      <c r="BW1678">
        <v>51</v>
      </c>
      <c r="BX1678">
        <v>1.9566920000000001</v>
      </c>
      <c r="BY1678">
        <v>0.2742675</v>
      </c>
      <c r="BZ1678">
        <v>10</v>
      </c>
      <c r="CA1678">
        <v>3</v>
      </c>
      <c r="CB1678">
        <v>2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7767</v>
      </c>
      <c r="CK1678">
        <v>2.0599974250032189</v>
      </c>
      <c r="CL1678">
        <v>0.72071885973972316</v>
      </c>
      <c r="CM1678">
        <v>56</v>
      </c>
      <c r="CN1678">
        <v>1.0309450026748823</v>
      </c>
      <c r="CO1678">
        <v>701</v>
      </c>
      <c r="CP1678">
        <v>-0.11474820600000001</v>
      </c>
      <c r="CQ1678">
        <v>-0.1582629237</v>
      </c>
      <c r="CR1678">
        <v>6827</v>
      </c>
      <c r="CS1678">
        <v>0.877</v>
      </c>
      <c r="CT1678">
        <v>6635</v>
      </c>
      <c r="CU1678">
        <v>0.86156607584</v>
      </c>
      <c r="CV1678">
        <v>1</v>
      </c>
      <c r="CW1678">
        <v>4</v>
      </c>
      <c r="CX1678">
        <v>2</v>
      </c>
      <c r="CY1678">
        <v>516</v>
      </c>
      <c r="CZ1678">
        <v>753</v>
      </c>
      <c r="DA1678" s="2">
        <v>4111</v>
      </c>
      <c r="DB1678" s="2">
        <v>525</v>
      </c>
      <c r="DC1678" s="2">
        <v>89.72</v>
      </c>
      <c r="DD1678" s="2">
        <v>288</v>
      </c>
      <c r="DE1678">
        <v>216</v>
      </c>
      <c r="DF1678">
        <v>14</v>
      </c>
      <c r="DG1678">
        <v>38.450000000000003</v>
      </c>
      <c r="DH1678">
        <v>51.27</v>
      </c>
      <c r="DI1678" s="2">
        <v>12.82</v>
      </c>
      <c r="DJ1678">
        <v>-2.29</v>
      </c>
      <c r="DK1678">
        <v>0.88592856656683905</v>
      </c>
      <c r="DL1678">
        <v>2.0325203252032522E-3</v>
      </c>
      <c r="DN1678">
        <v>145.5</v>
      </c>
      <c r="DO1678">
        <v>0.45600000000000002</v>
      </c>
      <c r="DP1678">
        <v>3527.4100000000003</v>
      </c>
      <c r="DQ1678" s="2">
        <v>0</v>
      </c>
      <c r="DR1678" s="2">
        <v>2891.5614889199996</v>
      </c>
      <c r="DS1678">
        <v>9.138659586402656E-3</v>
      </c>
      <c r="DT1678">
        <v>2.65399242292091</v>
      </c>
      <c r="DU1678">
        <v>839748.68093943584</v>
      </c>
      <c r="DV1678">
        <v>0</v>
      </c>
    </row>
    <row r="1679" spans="1:126" x14ac:dyDescent="0.15">
      <c r="A1679" t="s">
        <v>2760</v>
      </c>
      <c r="B1679" t="s">
        <v>2850</v>
      </c>
      <c r="C1679">
        <v>31</v>
      </c>
      <c r="D1679">
        <v>123</v>
      </c>
      <c r="E1679" t="s">
        <v>2851</v>
      </c>
      <c r="F1679">
        <v>31123</v>
      </c>
      <c r="G1679" t="s">
        <v>6663</v>
      </c>
      <c r="H1679">
        <v>84.4</v>
      </c>
      <c r="I1679">
        <v>0.2</v>
      </c>
      <c r="J1679">
        <v>0.7</v>
      </c>
      <c r="K1679">
        <v>0.4</v>
      </c>
      <c r="L1679">
        <v>0.8</v>
      </c>
      <c r="M1679">
        <v>13.6</v>
      </c>
      <c r="N1679">
        <f t="shared" si="106"/>
        <v>7309.6500000000005</v>
      </c>
      <c r="O1679">
        <f t="shared" si="104"/>
        <v>2690.3499999999995</v>
      </c>
      <c r="P1679">
        <f t="shared" si="105"/>
        <v>3.2284200000000007</v>
      </c>
      <c r="Q1679" s="4">
        <v>31123</v>
      </c>
      <c r="R1679" s="5">
        <v>41.732204000000003</v>
      </c>
      <c r="S1679" s="5">
        <v>-102.990594</v>
      </c>
      <c r="T1679">
        <v>9</v>
      </c>
      <c r="U1679">
        <v>0.24838400352775442</v>
      </c>
      <c r="V1679">
        <v>4993</v>
      </c>
      <c r="W1679">
        <v>4918</v>
      </c>
      <c r="X1679">
        <v>4874</v>
      </c>
      <c r="Y1679">
        <v>4935</v>
      </c>
      <c r="Z1679">
        <v>2457</v>
      </c>
      <c r="AA1679">
        <v>31107</v>
      </c>
      <c r="AB1679">
        <v>2052.4180000000001</v>
      </c>
      <c r="AC1679">
        <v>45910</v>
      </c>
      <c r="AD1679">
        <v>1</v>
      </c>
      <c r="AE1679">
        <v>2.051702913418137E-4</v>
      </c>
      <c r="AF1679">
        <v>12</v>
      </c>
      <c r="AG1679">
        <v>512</v>
      </c>
      <c r="AH1679">
        <v>2.34375E-2</v>
      </c>
      <c r="AI1679" s="3">
        <v>799003</v>
      </c>
      <c r="AJ1679" s="3">
        <v>911255.97851321008</v>
      </c>
      <c r="AK1679">
        <v>316</v>
      </c>
      <c r="AL1679">
        <v>915148.80000000005</v>
      </c>
      <c r="AM1679">
        <v>831190</v>
      </c>
      <c r="AN1679">
        <v>86912</v>
      </c>
      <c r="AO1679">
        <v>918102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</v>
      </c>
      <c r="AV1679">
        <f t="shared" si="107"/>
        <v>2</v>
      </c>
      <c r="AW1679">
        <v>2248</v>
      </c>
      <c r="AX1679">
        <v>0.62</v>
      </c>
      <c r="AY1679">
        <v>316390473.81085002</v>
      </c>
      <c r="AZ1679">
        <v>316390.47381085</v>
      </c>
      <c r="BA1679">
        <v>58199.791627960003</v>
      </c>
      <c r="BB1679">
        <v>0.17182192101175595</v>
      </c>
      <c r="BC1679">
        <v>2241</v>
      </c>
      <c r="BD1679">
        <v>215</v>
      </c>
      <c r="BE1679">
        <v>2026</v>
      </c>
      <c r="BF1679">
        <v>0.40576807530542758</v>
      </c>
      <c r="BG1679">
        <v>122868</v>
      </c>
      <c r="BH1679">
        <v>25.208863356585965</v>
      </c>
      <c r="BI1679">
        <v>622</v>
      </c>
      <c r="BJ1679">
        <v>8</v>
      </c>
      <c r="BK1679">
        <v>2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4911</v>
      </c>
      <c r="BU1679">
        <v>0.61</v>
      </c>
      <c r="BV1679">
        <v>0.60530379999999995</v>
      </c>
      <c r="BW1679">
        <v>37</v>
      </c>
      <c r="BX1679">
        <v>2.2398699999999998</v>
      </c>
      <c r="BY1679">
        <v>0.93283439999999995</v>
      </c>
      <c r="BZ1679">
        <v>9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4850</v>
      </c>
      <c r="CK1679">
        <v>2.268041237113402</v>
      </c>
      <c r="CL1679">
        <v>0.66143159166414978</v>
      </c>
      <c r="CM1679">
        <v>29</v>
      </c>
      <c r="CN1679">
        <v>0.84157333665920819</v>
      </c>
      <c r="CO1679">
        <v>495</v>
      </c>
      <c r="CP1679">
        <v>-0.71463542189999996</v>
      </c>
      <c r="CQ1679">
        <v>-0.33172333640000001</v>
      </c>
      <c r="CR1679">
        <v>4294</v>
      </c>
      <c r="CS1679">
        <v>0.8859999999999999</v>
      </c>
      <c r="CT1679">
        <v>4229</v>
      </c>
      <c r="CU1679">
        <v>0.83015473192</v>
      </c>
      <c r="CW1679">
        <v>1</v>
      </c>
      <c r="CX1679">
        <v>1</v>
      </c>
      <c r="CY1679">
        <v>634</v>
      </c>
      <c r="CZ1679">
        <v>828</v>
      </c>
      <c r="DA1679" s="2">
        <v>2859</v>
      </c>
      <c r="DB1679" s="2">
        <v>335</v>
      </c>
      <c r="DC1679" s="2">
        <v>81.5</v>
      </c>
      <c r="DD1679" s="2">
        <v>190</v>
      </c>
      <c r="DE1679">
        <v>248</v>
      </c>
      <c r="DF1679">
        <v>44</v>
      </c>
      <c r="DH1679">
        <v>61.12</v>
      </c>
      <c r="DI1679" s="2">
        <v>40.75</v>
      </c>
      <c r="DJ1679">
        <v>1.63</v>
      </c>
      <c r="DK1679">
        <v>0.90593902651179037</v>
      </c>
      <c r="DL1679">
        <v>1.953125E-3</v>
      </c>
      <c r="DM1679">
        <v>0</v>
      </c>
      <c r="DN1679">
        <v>66.7</v>
      </c>
      <c r="DO1679">
        <v>7.2000000000000008E-2</v>
      </c>
      <c r="DP1679">
        <v>30687.179999999997</v>
      </c>
      <c r="DQ1679" s="2">
        <v>0</v>
      </c>
      <c r="DR1679" s="2">
        <v>1808.9964757500002</v>
      </c>
      <c r="DS1679">
        <v>1.9767237014045149E-3</v>
      </c>
      <c r="DT1679">
        <v>4.5980164391654803</v>
      </c>
      <c r="DU1679">
        <v>4207869.2266825624</v>
      </c>
      <c r="DV1679">
        <v>1</v>
      </c>
    </row>
    <row r="1680" spans="1:126" x14ac:dyDescent="0.15">
      <c r="A1680" t="s">
        <v>2760</v>
      </c>
      <c r="B1680" t="s">
        <v>2852</v>
      </c>
      <c r="C1680">
        <v>31</v>
      </c>
      <c r="D1680">
        <v>125</v>
      </c>
      <c r="E1680" t="s">
        <v>2853</v>
      </c>
      <c r="F1680">
        <v>31125</v>
      </c>
      <c r="G1680" t="s">
        <v>6664</v>
      </c>
      <c r="H1680">
        <v>97.1</v>
      </c>
      <c r="I1680">
        <v>0.2</v>
      </c>
      <c r="J1680">
        <v>0.2</v>
      </c>
      <c r="K1680">
        <v>0.1</v>
      </c>
      <c r="L1680">
        <v>0.6</v>
      </c>
      <c r="M1680">
        <v>1.7</v>
      </c>
      <c r="N1680">
        <f t="shared" si="106"/>
        <v>9431.75</v>
      </c>
      <c r="O1680">
        <f t="shared" si="104"/>
        <v>568.25</v>
      </c>
      <c r="P1680">
        <f t="shared" si="105"/>
        <v>0.68190000000000028</v>
      </c>
      <c r="Q1680" s="4">
        <v>31125</v>
      </c>
      <c r="R1680" s="5">
        <v>41.402385000000002</v>
      </c>
      <c r="S1680" s="5">
        <v>-97.991408000000007</v>
      </c>
      <c r="T1680">
        <v>8</v>
      </c>
      <c r="U1680">
        <v>0.20017769708153055</v>
      </c>
      <c r="V1680">
        <v>3730</v>
      </c>
      <c r="W1680">
        <v>3667</v>
      </c>
      <c r="X1680">
        <v>3639</v>
      </c>
      <c r="Y1680">
        <v>3575</v>
      </c>
      <c r="Z1680">
        <v>1847</v>
      </c>
      <c r="AA1680">
        <v>31109</v>
      </c>
      <c r="AB1680">
        <v>1483.1419999999998</v>
      </c>
      <c r="AC1680">
        <v>42500</v>
      </c>
      <c r="AD1680">
        <v>0</v>
      </c>
      <c r="AE1680">
        <v>0</v>
      </c>
      <c r="AF1680">
        <v>4</v>
      </c>
      <c r="AG1680">
        <v>355</v>
      </c>
      <c r="AH1680">
        <v>1.1267605633802818E-2</v>
      </c>
      <c r="AI1680" s="3">
        <v>208146</v>
      </c>
      <c r="AJ1680" s="3">
        <v>282645.18896572001</v>
      </c>
      <c r="AK1680">
        <v>213</v>
      </c>
      <c r="AL1680">
        <v>286771.20000000001</v>
      </c>
      <c r="AM1680">
        <v>1063254</v>
      </c>
      <c r="AN1680">
        <v>72505</v>
      </c>
      <c r="AO1680">
        <v>1135759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f t="shared" si="107"/>
        <v>0</v>
      </c>
      <c r="AW1680">
        <v>1505</v>
      </c>
      <c r="AX1680">
        <v>0.51</v>
      </c>
      <c r="AY1680">
        <v>261159717.141853</v>
      </c>
      <c r="AZ1680">
        <v>261159.71714185301</v>
      </c>
      <c r="BA1680">
        <v>64800.9349502353</v>
      </c>
      <c r="BB1680">
        <v>0.15431876110552459</v>
      </c>
      <c r="BC1680">
        <v>1733</v>
      </c>
      <c r="BD1680">
        <v>0</v>
      </c>
      <c r="BE1680">
        <v>1733</v>
      </c>
      <c r="BF1680">
        <v>0.4646112600536193</v>
      </c>
      <c r="BG1680">
        <v>126467</v>
      </c>
      <c r="BH1680">
        <v>34.753228909040942</v>
      </c>
      <c r="BI1680">
        <v>655</v>
      </c>
      <c r="BJ1680">
        <v>6</v>
      </c>
      <c r="BK1680">
        <v>2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3460</v>
      </c>
      <c r="BU1680">
        <v>0.7</v>
      </c>
      <c r="BV1680">
        <v>0.61713669999999998</v>
      </c>
      <c r="BW1680">
        <v>32</v>
      </c>
      <c r="BX1680">
        <v>2.601156</v>
      </c>
      <c r="BY1680">
        <v>1.471598</v>
      </c>
      <c r="BZ1680">
        <v>6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3555</v>
      </c>
      <c r="CK1680">
        <v>2.2503516174402249</v>
      </c>
      <c r="CL1680">
        <v>0.65494949494949495</v>
      </c>
      <c r="CM1680">
        <v>31</v>
      </c>
      <c r="CN1680">
        <v>1.240808378819118</v>
      </c>
      <c r="CO1680">
        <v>344</v>
      </c>
      <c r="CP1680">
        <v>-0.2073796816</v>
      </c>
      <c r="CQ1680">
        <v>1.1180479E-2</v>
      </c>
      <c r="CR1680">
        <v>3165</v>
      </c>
      <c r="CS1680">
        <v>0.88300000000000001</v>
      </c>
      <c r="CT1680">
        <v>3156</v>
      </c>
      <c r="CU1680">
        <v>0.86205179283000011</v>
      </c>
      <c r="CW1680">
        <v>1</v>
      </c>
      <c r="CY1680">
        <v>375</v>
      </c>
      <c r="CZ1680">
        <v>521</v>
      </c>
      <c r="DA1680" s="2">
        <v>2061</v>
      </c>
      <c r="DB1680" s="2">
        <v>225</v>
      </c>
      <c r="DC1680" s="2">
        <v>82.8</v>
      </c>
      <c r="DD1680" s="2">
        <v>15</v>
      </c>
      <c r="DE1680">
        <v>125</v>
      </c>
      <c r="DF1680">
        <v>8</v>
      </c>
      <c r="DH1680">
        <v>55.2</v>
      </c>
      <c r="DI1680" s="2">
        <v>27.6</v>
      </c>
      <c r="DJ1680">
        <v>-0.42</v>
      </c>
      <c r="DK1680">
        <v>0.91468488464827569</v>
      </c>
      <c r="DL1680">
        <v>5.6338028169014088E-3</v>
      </c>
      <c r="DM1680">
        <v>0</v>
      </c>
      <c r="DN1680">
        <v>94.9</v>
      </c>
      <c r="DO1680">
        <v>0.33799999999999997</v>
      </c>
      <c r="DP1680">
        <v>6241.76</v>
      </c>
      <c r="DQ1680" s="2">
        <v>0</v>
      </c>
      <c r="DR1680" s="2">
        <v>1910.5691674799998</v>
      </c>
      <c r="DS1680">
        <v>6.6623403334557648E-3</v>
      </c>
      <c r="DT1680">
        <v>2.8880732506139002</v>
      </c>
      <c r="DU1680">
        <v>828216.23176644894</v>
      </c>
      <c r="DV1680">
        <v>0</v>
      </c>
    </row>
    <row r="1681" spans="1:126" x14ac:dyDescent="0.15">
      <c r="A1681" t="s">
        <v>2760</v>
      </c>
      <c r="B1681" t="s">
        <v>1649</v>
      </c>
      <c r="C1681">
        <v>31</v>
      </c>
      <c r="D1681">
        <v>127</v>
      </c>
      <c r="E1681" t="s">
        <v>2854</v>
      </c>
      <c r="F1681">
        <v>31127</v>
      </c>
      <c r="G1681" t="s">
        <v>6665</v>
      </c>
      <c r="H1681">
        <v>95.7</v>
      </c>
      <c r="I1681">
        <v>0.9</v>
      </c>
      <c r="J1681">
        <v>0.2</v>
      </c>
      <c r="K1681">
        <v>0.4</v>
      </c>
      <c r="L1681">
        <v>0.9</v>
      </c>
      <c r="M1681">
        <v>1.8</v>
      </c>
      <c r="N1681">
        <f t="shared" si="106"/>
        <v>9163.5499999999993</v>
      </c>
      <c r="O1681">
        <f t="shared" si="104"/>
        <v>836.45000000000073</v>
      </c>
      <c r="P1681">
        <f t="shared" si="105"/>
        <v>1.0037400000000012</v>
      </c>
      <c r="Q1681" s="4">
        <v>31127</v>
      </c>
      <c r="R1681" s="5">
        <v>40.385235999999999</v>
      </c>
      <c r="S1681" s="5">
        <v>-95.853055999999995</v>
      </c>
      <c r="T1681">
        <v>7</v>
      </c>
      <c r="U1681">
        <v>0.20242221424128087</v>
      </c>
      <c r="V1681">
        <v>7224</v>
      </c>
      <c r="W1681">
        <v>7214</v>
      </c>
      <c r="X1681">
        <v>7168</v>
      </c>
      <c r="Y1681">
        <v>6999</v>
      </c>
      <c r="Z1681">
        <v>3388</v>
      </c>
      <c r="AA1681">
        <v>31111</v>
      </c>
      <c r="AB1681">
        <v>2755.3180000000002</v>
      </c>
      <c r="AC1681">
        <v>49656</v>
      </c>
      <c r="AD1681">
        <v>2</v>
      </c>
      <c r="AE1681">
        <v>2.7901785714285713E-4</v>
      </c>
      <c r="AF1681">
        <v>25</v>
      </c>
      <c r="AG1681">
        <v>451</v>
      </c>
      <c r="AH1681">
        <v>5.543237250554324E-2</v>
      </c>
      <c r="AI1681" s="3">
        <v>253340</v>
      </c>
      <c r="AJ1681" s="3">
        <v>260720.63598694501</v>
      </c>
      <c r="AK1681">
        <v>240</v>
      </c>
      <c r="AL1681">
        <v>263622.40000000002</v>
      </c>
      <c r="AM1681">
        <v>701446</v>
      </c>
      <c r="AN1681">
        <v>105550</v>
      </c>
      <c r="AO1681">
        <v>806996</v>
      </c>
      <c r="AP1681">
        <v>1</v>
      </c>
      <c r="AQ1681">
        <v>1</v>
      </c>
      <c r="AR1681">
        <v>2</v>
      </c>
      <c r="AS1681">
        <v>0.27723870252287219</v>
      </c>
      <c r="AT1681">
        <v>2</v>
      </c>
      <c r="AU1681">
        <v>3</v>
      </c>
      <c r="AV1681">
        <f t="shared" si="107"/>
        <v>5</v>
      </c>
      <c r="AW1681">
        <v>4992</v>
      </c>
      <c r="AX1681">
        <v>0.8</v>
      </c>
      <c r="AY1681">
        <v>169905215.760095</v>
      </c>
      <c r="AZ1681">
        <v>169905.21576009499</v>
      </c>
      <c r="BA1681">
        <v>22304.697941973001</v>
      </c>
      <c r="BB1681">
        <v>0.44833604229994933</v>
      </c>
      <c r="BC1681">
        <v>8268</v>
      </c>
      <c r="BD1681">
        <v>2503</v>
      </c>
      <c r="BE1681">
        <v>5765</v>
      </c>
      <c r="BF1681">
        <v>0.79803433001107416</v>
      </c>
      <c r="BG1681">
        <v>233508</v>
      </c>
      <c r="BH1681">
        <v>32.576450892857146</v>
      </c>
      <c r="BI1681">
        <v>1051</v>
      </c>
      <c r="BJ1681">
        <v>12</v>
      </c>
      <c r="BK1681">
        <v>2</v>
      </c>
      <c r="BL1681">
        <v>2</v>
      </c>
      <c r="BM1681">
        <v>0</v>
      </c>
      <c r="BN1681">
        <v>0</v>
      </c>
      <c r="BO1681">
        <v>0</v>
      </c>
      <c r="BP1681">
        <v>1</v>
      </c>
      <c r="BQ1681">
        <v>1</v>
      </c>
      <c r="BR1681">
        <v>1</v>
      </c>
      <c r="BS1681">
        <v>0</v>
      </c>
      <c r="BT1681">
        <v>6856</v>
      </c>
      <c r="BU1681">
        <v>0.69</v>
      </c>
      <c r="BV1681">
        <v>0.60990169999999999</v>
      </c>
      <c r="BW1681">
        <v>85</v>
      </c>
      <c r="BX1681">
        <v>2.7712949999999998</v>
      </c>
      <c r="BY1681">
        <v>2.039183</v>
      </c>
      <c r="BZ1681">
        <v>10</v>
      </c>
      <c r="CA1681">
        <v>2</v>
      </c>
      <c r="CB1681">
        <v>2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7154</v>
      </c>
      <c r="CK1681">
        <v>2.3762929829466035</v>
      </c>
      <c r="CL1681">
        <v>0.65672251736820597</v>
      </c>
      <c r="CM1681">
        <v>74</v>
      </c>
      <c r="CN1681">
        <v>1.6456963065317347</v>
      </c>
      <c r="CO1681">
        <v>1025</v>
      </c>
      <c r="CP1681">
        <v>-0.30724355069999998</v>
      </c>
      <c r="CQ1681">
        <v>0.13917390099999999</v>
      </c>
      <c r="CR1681">
        <v>6116</v>
      </c>
      <c r="CS1681">
        <v>0.871</v>
      </c>
      <c r="CT1681">
        <v>6307</v>
      </c>
      <c r="CU1681">
        <v>0.88336324019000001</v>
      </c>
      <c r="CV1681">
        <v>3</v>
      </c>
      <c r="CW1681">
        <v>3</v>
      </c>
      <c r="CX1681">
        <v>5</v>
      </c>
      <c r="CY1681">
        <v>288</v>
      </c>
      <c r="CZ1681">
        <v>644</v>
      </c>
      <c r="DA1681" s="2">
        <v>4601</v>
      </c>
      <c r="DB1681" s="2">
        <v>500</v>
      </c>
      <c r="DC1681" s="2">
        <v>167.67</v>
      </c>
      <c r="DD1681" s="2">
        <v>272</v>
      </c>
      <c r="DE1681">
        <v>166</v>
      </c>
      <c r="DF1681">
        <v>12</v>
      </c>
      <c r="DG1681">
        <v>27.94</v>
      </c>
      <c r="DH1681">
        <v>13.97</v>
      </c>
      <c r="DI1681" s="2">
        <v>55.89</v>
      </c>
      <c r="DJ1681">
        <v>-1.88</v>
      </c>
      <c r="DK1681">
        <v>0.94784479355806428</v>
      </c>
      <c r="DL1681">
        <v>2.2172949002217295E-3</v>
      </c>
      <c r="DN1681">
        <v>145.80000000000001</v>
      </c>
      <c r="DO1681">
        <v>0.54100000000000004</v>
      </c>
      <c r="DP1681">
        <v>8008.2899999999991</v>
      </c>
      <c r="DQ1681" s="2">
        <v>0</v>
      </c>
      <c r="DR1681" s="2">
        <v>3265.2571610899995</v>
      </c>
      <c r="DS1681">
        <v>1.2386130524723885E-2</v>
      </c>
      <c r="DT1681">
        <v>2.5594990222887</v>
      </c>
      <c r="DU1681">
        <v>674741.27505340066</v>
      </c>
      <c r="DV1681">
        <v>0</v>
      </c>
    </row>
    <row r="1682" spans="1:126" x14ac:dyDescent="0.15">
      <c r="A1682" t="s">
        <v>2760</v>
      </c>
      <c r="B1682" t="s">
        <v>2855</v>
      </c>
      <c r="C1682">
        <v>31</v>
      </c>
      <c r="D1682">
        <v>129</v>
      </c>
      <c r="E1682" t="s">
        <v>2856</v>
      </c>
      <c r="F1682">
        <v>31129</v>
      </c>
      <c r="G1682" t="s">
        <v>6666</v>
      </c>
      <c r="H1682">
        <v>96.3</v>
      </c>
      <c r="I1682">
        <v>0.1</v>
      </c>
      <c r="J1682">
        <v>0.2</v>
      </c>
      <c r="K1682">
        <v>0.2</v>
      </c>
      <c r="L1682">
        <v>1</v>
      </c>
      <c r="M1682">
        <v>2.2000000000000002</v>
      </c>
      <c r="N1682">
        <f t="shared" si="106"/>
        <v>9279.6200000000008</v>
      </c>
      <c r="O1682">
        <f t="shared" si="104"/>
        <v>720.3799999999992</v>
      </c>
      <c r="P1682">
        <f t="shared" si="105"/>
        <v>0.86445599999999934</v>
      </c>
      <c r="Q1682" s="4">
        <v>31129</v>
      </c>
      <c r="R1682" s="5">
        <v>40.176492000000003</v>
      </c>
      <c r="S1682" s="5">
        <v>-98.046841999999998</v>
      </c>
      <c r="T1682">
        <v>9</v>
      </c>
      <c r="U1682">
        <v>0.19982507983058481</v>
      </c>
      <c r="V1682">
        <v>4490</v>
      </c>
      <c r="W1682">
        <v>4431</v>
      </c>
      <c r="X1682">
        <v>4391</v>
      </c>
      <c r="Y1682">
        <v>4316</v>
      </c>
      <c r="Z1682">
        <v>2094</v>
      </c>
      <c r="AA1682">
        <v>31113</v>
      </c>
      <c r="AB1682">
        <v>1757.298</v>
      </c>
      <c r="AC1682">
        <v>40488</v>
      </c>
      <c r="AD1682">
        <v>0</v>
      </c>
      <c r="AE1682">
        <v>0</v>
      </c>
      <c r="AF1682">
        <v>6</v>
      </c>
      <c r="AG1682">
        <v>435</v>
      </c>
      <c r="AH1682">
        <v>1.3793103448275862E-2</v>
      </c>
      <c r="AI1682" s="3">
        <v>349710</v>
      </c>
      <c r="AJ1682" s="3">
        <v>368098.77393363504</v>
      </c>
      <c r="AK1682">
        <v>398</v>
      </c>
      <c r="AL1682">
        <v>368640</v>
      </c>
      <c r="AM1682">
        <v>1797470</v>
      </c>
      <c r="AN1682">
        <v>112697</v>
      </c>
      <c r="AO1682">
        <v>1910167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f t="shared" si="107"/>
        <v>2</v>
      </c>
      <c r="AW1682">
        <v>2485</v>
      </c>
      <c r="AX1682">
        <v>0.78</v>
      </c>
      <c r="AY1682">
        <v>401588231.51557398</v>
      </c>
      <c r="AZ1682">
        <v>401588.23151557398</v>
      </c>
      <c r="BA1682">
        <v>78823.648100583698</v>
      </c>
      <c r="BB1682">
        <v>0.12686548061362754</v>
      </c>
      <c r="BC1682">
        <v>3718</v>
      </c>
      <c r="BD1682">
        <v>0</v>
      </c>
      <c r="BE1682">
        <v>3718</v>
      </c>
      <c r="BF1682">
        <v>0.82806236080178175</v>
      </c>
      <c r="BG1682">
        <v>176496</v>
      </c>
      <c r="BH1682">
        <v>40.194944204053748</v>
      </c>
      <c r="BI1682">
        <v>1089</v>
      </c>
      <c r="BJ1682">
        <v>10</v>
      </c>
      <c r="BK1682">
        <v>3</v>
      </c>
      <c r="BL1682">
        <v>1</v>
      </c>
      <c r="BM1682">
        <v>0</v>
      </c>
      <c r="BN1682">
        <v>1</v>
      </c>
      <c r="BO1682">
        <v>0</v>
      </c>
      <c r="BP1682">
        <v>0</v>
      </c>
      <c r="BQ1682">
        <v>2</v>
      </c>
      <c r="BR1682">
        <v>1</v>
      </c>
      <c r="BS1682">
        <v>0</v>
      </c>
      <c r="BT1682">
        <v>4334</v>
      </c>
      <c r="BU1682">
        <v>0.71</v>
      </c>
      <c r="BV1682">
        <v>0.61745899999999998</v>
      </c>
      <c r="BW1682">
        <v>66</v>
      </c>
      <c r="BX1682">
        <v>4.1532070000000001</v>
      </c>
      <c r="BY1682">
        <v>3.581207</v>
      </c>
      <c r="BZ1682">
        <v>9</v>
      </c>
      <c r="CA1682">
        <v>4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2</v>
      </c>
      <c r="CH1682">
        <v>1</v>
      </c>
      <c r="CI1682">
        <v>0</v>
      </c>
      <c r="CJ1682">
        <v>4366</v>
      </c>
      <c r="CK1682">
        <v>4.1227668346312418</v>
      </c>
      <c r="CL1682">
        <v>0.67916924984500926</v>
      </c>
      <c r="CM1682">
        <v>58</v>
      </c>
      <c r="CN1682">
        <v>3.8072184197479539</v>
      </c>
      <c r="CO1682">
        <v>449</v>
      </c>
      <c r="CP1682">
        <v>0.21535359000000001</v>
      </c>
      <c r="CQ1682">
        <v>0.335059989</v>
      </c>
      <c r="CR1682">
        <v>3789</v>
      </c>
      <c r="CS1682">
        <v>0.879</v>
      </c>
      <c r="CT1682">
        <v>3834</v>
      </c>
      <c r="CU1682">
        <v>0.87537731781000006</v>
      </c>
      <c r="CV1682">
        <v>3</v>
      </c>
      <c r="CW1682">
        <v>3</v>
      </c>
      <c r="CX1682">
        <v>5</v>
      </c>
      <c r="CY1682">
        <v>331</v>
      </c>
      <c r="CZ1682">
        <v>627</v>
      </c>
      <c r="DA1682" s="2">
        <v>2606</v>
      </c>
      <c r="DB1682" s="2">
        <v>215</v>
      </c>
      <c r="DC1682" s="2">
        <v>90.64</v>
      </c>
      <c r="DD1682" s="2">
        <v>88</v>
      </c>
      <c r="DE1682">
        <v>161</v>
      </c>
      <c r="DF1682">
        <v>6</v>
      </c>
      <c r="DG1682">
        <v>67.98</v>
      </c>
      <c r="DH1682">
        <v>45.32</v>
      </c>
      <c r="DI1682" s="2">
        <v>67.98</v>
      </c>
      <c r="DJ1682">
        <v>-1.85</v>
      </c>
      <c r="DK1682">
        <v>0.88205656115066766</v>
      </c>
      <c r="DL1682">
        <v>2.2988505747126436E-3</v>
      </c>
      <c r="DN1682">
        <v>258.3</v>
      </c>
      <c r="DO1682">
        <v>0.70499999999999996</v>
      </c>
      <c r="DP1682">
        <v>1723.58</v>
      </c>
      <c r="DQ1682" s="2">
        <v>0</v>
      </c>
      <c r="DR1682" s="2">
        <v>139.80898404000001</v>
      </c>
      <c r="DS1682">
        <v>3.792539682343207E-4</v>
      </c>
      <c r="DT1682">
        <v>2.95119303672214</v>
      </c>
      <c r="DU1682">
        <v>1087927.8010572498</v>
      </c>
      <c r="DV1682">
        <v>0</v>
      </c>
    </row>
    <row r="1683" spans="1:126" x14ac:dyDescent="0.15">
      <c r="A1683" t="s">
        <v>2760</v>
      </c>
      <c r="B1683" t="s">
        <v>2857</v>
      </c>
      <c r="C1683">
        <v>31</v>
      </c>
      <c r="D1683">
        <v>131</v>
      </c>
      <c r="E1683" t="s">
        <v>2858</v>
      </c>
      <c r="F1683">
        <v>31131</v>
      </c>
      <c r="G1683" t="s">
        <v>6667</v>
      </c>
      <c r="H1683">
        <v>92.1</v>
      </c>
      <c r="I1683">
        <v>0.4</v>
      </c>
      <c r="J1683">
        <v>0.3</v>
      </c>
      <c r="K1683">
        <v>0.4</v>
      </c>
      <c r="L1683">
        <v>1</v>
      </c>
      <c r="M1683">
        <v>5.7</v>
      </c>
      <c r="N1683">
        <f t="shared" si="106"/>
        <v>8516.31</v>
      </c>
      <c r="O1683">
        <f t="shared" si="104"/>
        <v>1483.6900000000005</v>
      </c>
      <c r="P1683">
        <f t="shared" si="105"/>
        <v>1.7804280000000012</v>
      </c>
      <c r="Q1683" s="4">
        <v>31131</v>
      </c>
      <c r="R1683" s="5">
        <v>40.637991999999997</v>
      </c>
      <c r="S1683" s="5">
        <v>-96.131027000000003</v>
      </c>
      <c r="T1683">
        <v>6</v>
      </c>
      <c r="U1683">
        <v>0.19848161928373267</v>
      </c>
      <c r="V1683">
        <v>15729</v>
      </c>
      <c r="W1683">
        <v>15750</v>
      </c>
      <c r="X1683">
        <v>15842</v>
      </c>
      <c r="Y1683">
        <v>15872</v>
      </c>
      <c r="Z1683">
        <v>7783</v>
      </c>
      <c r="AA1683">
        <v>31115</v>
      </c>
      <c r="AB1683">
        <v>6724.3689999999997</v>
      </c>
      <c r="AC1683">
        <v>50275</v>
      </c>
      <c r="AD1683">
        <v>1</v>
      </c>
      <c r="AE1683">
        <v>6.3123343012245925E-5</v>
      </c>
      <c r="AF1683">
        <v>36</v>
      </c>
      <c r="AG1683">
        <v>897</v>
      </c>
      <c r="AH1683">
        <v>4.0133779264214048E-2</v>
      </c>
      <c r="AI1683" s="3">
        <v>387715</v>
      </c>
      <c r="AJ1683" s="3">
        <v>394002.90005694004</v>
      </c>
      <c r="AK1683">
        <v>160</v>
      </c>
      <c r="AL1683">
        <v>396236.79999999999</v>
      </c>
      <c r="AM1683">
        <v>854166</v>
      </c>
      <c r="AN1683">
        <v>156536</v>
      </c>
      <c r="AO1683">
        <v>1010702</v>
      </c>
      <c r="AP1683">
        <v>5</v>
      </c>
      <c r="AQ1683">
        <v>0</v>
      </c>
      <c r="AR1683">
        <v>5</v>
      </c>
      <c r="AS1683">
        <v>0.31746031746031744</v>
      </c>
      <c r="AT1683">
        <v>4</v>
      </c>
      <c r="AU1683">
        <v>12</v>
      </c>
      <c r="AV1683">
        <f t="shared" si="107"/>
        <v>16</v>
      </c>
      <c r="AW1683">
        <v>12709</v>
      </c>
      <c r="AX1683">
        <v>0.88</v>
      </c>
      <c r="AY1683">
        <v>266680147.85480499</v>
      </c>
      <c r="AZ1683">
        <v>266680.14785480499</v>
      </c>
      <c r="BA1683">
        <v>17377.025576337899</v>
      </c>
      <c r="BB1683">
        <v>0.57547247980211802</v>
      </c>
      <c r="BC1683">
        <v>2882</v>
      </c>
      <c r="BD1683">
        <v>4625</v>
      </c>
      <c r="BE1683">
        <v>-1743</v>
      </c>
      <c r="BF1683">
        <v>-0.11081441922563418</v>
      </c>
      <c r="BG1683">
        <v>407093</v>
      </c>
      <c r="BH1683">
        <v>25.697071076884232</v>
      </c>
      <c r="BI1683">
        <v>1999</v>
      </c>
      <c r="BJ1683">
        <v>21</v>
      </c>
      <c r="BK1683">
        <v>1</v>
      </c>
      <c r="BL1683">
        <v>2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4</v>
      </c>
      <c r="BS1683">
        <v>0</v>
      </c>
      <c r="BT1683">
        <v>15214</v>
      </c>
      <c r="BU1683">
        <v>0.74</v>
      </c>
      <c r="BV1683">
        <v>0.59396979999999999</v>
      </c>
      <c r="BW1683">
        <v>126</v>
      </c>
      <c r="BX1683">
        <v>1.971868</v>
      </c>
      <c r="BY1683">
        <v>0.68207240000000002</v>
      </c>
      <c r="BZ1683">
        <v>23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3</v>
      </c>
      <c r="CH1683">
        <v>4</v>
      </c>
      <c r="CI1683">
        <v>0</v>
      </c>
      <c r="CJ1683">
        <v>15888</v>
      </c>
      <c r="CK1683">
        <v>2.0770392749244713</v>
      </c>
      <c r="CL1683">
        <v>0.66356206044478239</v>
      </c>
      <c r="CM1683">
        <v>116</v>
      </c>
      <c r="CN1683">
        <v>0.86135843609368157</v>
      </c>
      <c r="CO1683">
        <v>1906</v>
      </c>
      <c r="CP1683">
        <v>2.4814921E-2</v>
      </c>
      <c r="CQ1683">
        <v>-7.5818089999999999E-4</v>
      </c>
      <c r="CR1683">
        <v>14154</v>
      </c>
      <c r="CS1683">
        <v>0.88400000000000001</v>
      </c>
      <c r="CT1683">
        <v>13857</v>
      </c>
      <c r="CU1683">
        <v>0.88287985668000002</v>
      </c>
      <c r="CV1683">
        <v>8</v>
      </c>
      <c r="CW1683">
        <v>9</v>
      </c>
      <c r="CX1683">
        <v>10</v>
      </c>
      <c r="CY1683">
        <v>667</v>
      </c>
      <c r="CZ1683">
        <v>1315</v>
      </c>
      <c r="DA1683" s="2">
        <v>9456</v>
      </c>
      <c r="DB1683" s="2">
        <v>1495</v>
      </c>
      <c r="DC1683" s="2">
        <v>196.8</v>
      </c>
      <c r="DD1683" s="2">
        <v>554</v>
      </c>
      <c r="DE1683">
        <v>369</v>
      </c>
      <c r="DF1683">
        <v>10</v>
      </c>
      <c r="DG1683">
        <v>50.79</v>
      </c>
      <c r="DH1683">
        <v>31.74</v>
      </c>
      <c r="DI1683" s="2">
        <v>63.48</v>
      </c>
      <c r="DJ1683">
        <v>-2.36</v>
      </c>
      <c r="DK1683">
        <v>0.86196046064764065</v>
      </c>
      <c r="DL1683">
        <v>7.803790412486065E-3</v>
      </c>
      <c r="DM1683">
        <v>702</v>
      </c>
      <c r="DN1683">
        <v>182.4</v>
      </c>
      <c r="DO1683">
        <v>0.46399999999999997</v>
      </c>
      <c r="DP1683">
        <v>8584.93</v>
      </c>
      <c r="DQ1683" s="2">
        <v>0</v>
      </c>
      <c r="DR1683" s="2">
        <v>1554.1269895500002</v>
      </c>
      <c r="DS1683">
        <v>3.9222313796921449E-3</v>
      </c>
      <c r="DT1683">
        <v>2.5540629981547198</v>
      </c>
      <c r="DU1683">
        <v>1012013.749387232</v>
      </c>
      <c r="DV1683">
        <v>0</v>
      </c>
    </row>
    <row r="1684" spans="1:126" x14ac:dyDescent="0.15">
      <c r="A1684" t="s">
        <v>2760</v>
      </c>
      <c r="B1684" t="s">
        <v>1663</v>
      </c>
      <c r="C1684">
        <v>31</v>
      </c>
      <c r="D1684">
        <v>133</v>
      </c>
      <c r="E1684" t="s">
        <v>2859</v>
      </c>
      <c r="F1684">
        <v>31133</v>
      </c>
      <c r="G1684" t="s">
        <v>6668</v>
      </c>
      <c r="H1684">
        <v>96.8</v>
      </c>
      <c r="I1684">
        <v>0.3</v>
      </c>
      <c r="J1684">
        <v>0.1</v>
      </c>
      <c r="K1684">
        <v>0.3</v>
      </c>
      <c r="L1684">
        <v>1.2</v>
      </c>
      <c r="M1684">
        <v>1.3</v>
      </c>
      <c r="N1684">
        <f t="shared" si="106"/>
        <v>9373.5600000000013</v>
      </c>
      <c r="O1684">
        <f t="shared" si="104"/>
        <v>626.43999999999869</v>
      </c>
      <c r="P1684">
        <f t="shared" si="105"/>
        <v>0.75172799999999873</v>
      </c>
      <c r="Q1684" s="4">
        <v>31133</v>
      </c>
      <c r="R1684" s="5">
        <v>40.13785</v>
      </c>
      <c r="S1684" s="5">
        <v>-96.245225000000005</v>
      </c>
      <c r="T1684">
        <v>9</v>
      </c>
      <c r="U1684">
        <v>0.29731395680256373</v>
      </c>
      <c r="V1684">
        <v>2753</v>
      </c>
      <c r="W1684">
        <v>2754</v>
      </c>
      <c r="X1684">
        <v>2726</v>
      </c>
      <c r="Y1684">
        <v>2690</v>
      </c>
      <c r="Z1684">
        <v>1263</v>
      </c>
      <c r="AA1684">
        <v>31117</v>
      </c>
      <c r="AB1684">
        <v>1027.9639999999999</v>
      </c>
      <c r="AC1684">
        <v>41161</v>
      </c>
      <c r="AD1684">
        <v>0</v>
      </c>
      <c r="AE1684">
        <v>0</v>
      </c>
      <c r="AF1684">
        <v>9</v>
      </c>
      <c r="AG1684">
        <v>540</v>
      </c>
      <c r="AH1684">
        <v>1.6666666666666666E-2</v>
      </c>
      <c r="AI1684" s="3">
        <v>268815</v>
      </c>
      <c r="AJ1684" s="3">
        <v>275887.34264574002</v>
      </c>
      <c r="AK1684">
        <v>240</v>
      </c>
      <c r="AL1684">
        <v>277100.80000000005</v>
      </c>
      <c r="AM1684">
        <v>1020119</v>
      </c>
      <c r="AN1684">
        <v>82859</v>
      </c>
      <c r="AO1684">
        <v>1102978</v>
      </c>
      <c r="AP1684">
        <v>3</v>
      </c>
      <c r="AQ1684">
        <v>1</v>
      </c>
      <c r="AR1684">
        <v>4</v>
      </c>
      <c r="AS1684">
        <v>1.4524328249818446</v>
      </c>
      <c r="AT1684">
        <v>4</v>
      </c>
      <c r="AU1684">
        <v>1</v>
      </c>
      <c r="AV1684">
        <f t="shared" si="107"/>
        <v>5</v>
      </c>
      <c r="AW1684">
        <v>1205</v>
      </c>
      <c r="AX1684">
        <v>0.64</v>
      </c>
      <c r="AY1684">
        <v>185577521.234061</v>
      </c>
      <c r="AZ1684">
        <v>185577.52123406102</v>
      </c>
      <c r="BA1684">
        <v>59706.011764043302</v>
      </c>
      <c r="BB1684">
        <v>0.16748732170421557</v>
      </c>
      <c r="BC1684">
        <v>6433</v>
      </c>
      <c r="BD1684">
        <v>949</v>
      </c>
      <c r="BE1684">
        <v>5484</v>
      </c>
      <c r="BF1684">
        <v>1.992008717762441</v>
      </c>
      <c r="BG1684">
        <v>71957</v>
      </c>
      <c r="BH1684">
        <v>26.396551724137932</v>
      </c>
      <c r="BI1684">
        <v>655</v>
      </c>
      <c r="BJ1684">
        <v>3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2614</v>
      </c>
      <c r="BU1684">
        <v>0.63</v>
      </c>
      <c r="BV1684">
        <v>0.65068170000000003</v>
      </c>
      <c r="BW1684">
        <v>48</v>
      </c>
      <c r="BX1684">
        <v>1.530222</v>
      </c>
      <c r="BY1684">
        <v>2.1752600000000002</v>
      </c>
      <c r="BZ1684">
        <v>2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2692</v>
      </c>
      <c r="CK1684">
        <v>1.1144130757800892</v>
      </c>
      <c r="CL1684">
        <v>0.69338159255429166</v>
      </c>
      <c r="CM1684">
        <v>48</v>
      </c>
      <c r="CN1684">
        <v>1.9792165541414291</v>
      </c>
      <c r="CO1684">
        <v>225</v>
      </c>
      <c r="CP1684">
        <v>-0.77727605249999998</v>
      </c>
      <c r="CQ1684">
        <v>6.9001141000000002E-2</v>
      </c>
      <c r="CR1684">
        <v>2289</v>
      </c>
      <c r="CS1684">
        <v>0.86699999999999999</v>
      </c>
      <c r="CT1684">
        <v>2307</v>
      </c>
      <c r="CU1684">
        <v>0.84008528784999992</v>
      </c>
      <c r="CV1684">
        <v>1</v>
      </c>
      <c r="CW1684">
        <v>3</v>
      </c>
      <c r="CX1684">
        <v>3</v>
      </c>
      <c r="CY1684">
        <v>241</v>
      </c>
      <c r="CZ1684">
        <v>749</v>
      </c>
      <c r="DA1684" s="2">
        <v>1882</v>
      </c>
      <c r="DB1684" s="2">
        <v>190</v>
      </c>
      <c r="DC1684" s="2">
        <v>73.83</v>
      </c>
      <c r="DD1684" s="2">
        <v>25</v>
      </c>
      <c r="DE1684">
        <v>195</v>
      </c>
      <c r="DF1684">
        <v>8</v>
      </c>
      <c r="DH1684">
        <v>73.83</v>
      </c>
      <c r="DI1684" s="2">
        <v>147.66</v>
      </c>
      <c r="DJ1684">
        <v>-2.5</v>
      </c>
      <c r="DK1684">
        <v>0.95983483064561126</v>
      </c>
      <c r="DL1684">
        <v>0</v>
      </c>
      <c r="DM1684">
        <v>0</v>
      </c>
      <c r="DN1684">
        <v>67.3</v>
      </c>
      <c r="DO1684">
        <v>0.251</v>
      </c>
      <c r="DP1684">
        <v>11604.32</v>
      </c>
      <c r="DQ1684" s="2">
        <v>0</v>
      </c>
      <c r="DR1684" s="2">
        <v>0</v>
      </c>
      <c r="DS1684">
        <v>0</v>
      </c>
      <c r="DT1684">
        <v>3.7214313699488799</v>
      </c>
      <c r="DU1684">
        <v>1031211.6097579307</v>
      </c>
      <c r="DV1684">
        <v>0</v>
      </c>
    </row>
    <row r="1685" spans="1:126" x14ac:dyDescent="0.15">
      <c r="A1685" t="s">
        <v>2760</v>
      </c>
      <c r="B1685" t="s">
        <v>2860</v>
      </c>
      <c r="C1685">
        <v>31</v>
      </c>
      <c r="D1685">
        <v>135</v>
      </c>
      <c r="E1685" t="s">
        <v>2861</v>
      </c>
      <c r="F1685">
        <v>31135</v>
      </c>
      <c r="G1685" t="s">
        <v>6669</v>
      </c>
      <c r="H1685">
        <v>95.9</v>
      </c>
      <c r="I1685">
        <v>0.3</v>
      </c>
      <c r="J1685">
        <v>0.1</v>
      </c>
      <c r="K1685">
        <v>0.2</v>
      </c>
      <c r="L1685">
        <v>0.3</v>
      </c>
      <c r="M1685">
        <v>3.2</v>
      </c>
      <c r="N1685">
        <f t="shared" si="106"/>
        <v>9207.2800000000025</v>
      </c>
      <c r="O1685">
        <f t="shared" si="104"/>
        <v>792.71999999999753</v>
      </c>
      <c r="P1685">
        <f t="shared" si="105"/>
        <v>0.95126399999999733</v>
      </c>
      <c r="Q1685" s="4">
        <v>31135</v>
      </c>
      <c r="R1685" s="5">
        <v>40.857646000000003</v>
      </c>
      <c r="S1685" s="5">
        <v>-101.62746799999999</v>
      </c>
      <c r="T1685">
        <v>9</v>
      </c>
      <c r="U1685">
        <v>0.18578038969763877</v>
      </c>
      <c r="V1685">
        <v>2947</v>
      </c>
      <c r="W1685">
        <v>2938</v>
      </c>
      <c r="X1685">
        <v>2924</v>
      </c>
      <c r="Y1685">
        <v>2938</v>
      </c>
      <c r="Z1685">
        <v>1440</v>
      </c>
      <c r="AA1685">
        <v>31119</v>
      </c>
      <c r="AB1685">
        <v>1215.0980000000002</v>
      </c>
      <c r="AC1685">
        <v>55893</v>
      </c>
      <c r="AD1685">
        <v>0</v>
      </c>
      <c r="AE1685">
        <v>0</v>
      </c>
      <c r="AF1685">
        <v>12</v>
      </c>
      <c r="AG1685">
        <v>394</v>
      </c>
      <c r="AH1685">
        <v>3.0456852791878174E-2</v>
      </c>
      <c r="AI1685" s="3">
        <v>556663</v>
      </c>
      <c r="AJ1685" s="3">
        <v>565333.73794000002</v>
      </c>
      <c r="AK1685">
        <v>795</v>
      </c>
      <c r="AL1685">
        <v>565971.20000000007</v>
      </c>
      <c r="AM1685">
        <v>917560</v>
      </c>
      <c r="AN1685">
        <v>137949</v>
      </c>
      <c r="AO1685">
        <v>1055509</v>
      </c>
      <c r="AP1685">
        <v>1</v>
      </c>
      <c r="AQ1685">
        <v>0</v>
      </c>
      <c r="AR1685">
        <v>1</v>
      </c>
      <c r="AS1685">
        <v>0.34036759700476515</v>
      </c>
      <c r="AT1685">
        <v>1</v>
      </c>
      <c r="AU1685">
        <v>4</v>
      </c>
      <c r="AV1685">
        <f t="shared" si="107"/>
        <v>5</v>
      </c>
      <c r="AW1685">
        <v>21</v>
      </c>
      <c r="AX1685">
        <v>1.0000000000000009E-2</v>
      </c>
      <c r="AY1685">
        <v>92625248.688419804</v>
      </c>
      <c r="AZ1685">
        <v>92625.248688419801</v>
      </c>
      <c r="BA1685">
        <v>29168.2897276849</v>
      </c>
      <c r="BB1685">
        <v>0.34283806467091427</v>
      </c>
      <c r="BC1685">
        <v>2548</v>
      </c>
      <c r="BD1685">
        <v>0</v>
      </c>
      <c r="BE1685">
        <v>2548</v>
      </c>
      <c r="BF1685">
        <v>0.86460807600950118</v>
      </c>
      <c r="BG1685">
        <v>122871</v>
      </c>
      <c r="BH1685">
        <v>42.021545827633382</v>
      </c>
      <c r="BI1685">
        <v>515</v>
      </c>
      <c r="BJ1685">
        <v>10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2769</v>
      </c>
      <c r="BU1685">
        <v>0.7</v>
      </c>
      <c r="BV1685">
        <v>0.62035819999999997</v>
      </c>
      <c r="BW1685">
        <v>30</v>
      </c>
      <c r="BX1685">
        <v>3.972553</v>
      </c>
      <c r="BY1685">
        <v>2.8139859999999999</v>
      </c>
      <c r="BZ1685">
        <v>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2892</v>
      </c>
      <c r="CK1685">
        <v>3.1120331950207465</v>
      </c>
      <c r="CL1685">
        <v>0.69630369630369626</v>
      </c>
      <c r="CM1685">
        <v>31</v>
      </c>
      <c r="CN1685">
        <v>2.5310795062244194</v>
      </c>
      <c r="CO1685">
        <v>333</v>
      </c>
      <c r="CP1685">
        <v>0.11493800699999999</v>
      </c>
      <c r="CQ1685">
        <v>0.53514671300000005</v>
      </c>
      <c r="CR1685">
        <v>2644</v>
      </c>
      <c r="CS1685">
        <v>0.89800000000000002</v>
      </c>
      <c r="CT1685">
        <v>2543</v>
      </c>
      <c r="CU1685">
        <v>0.86043533930999994</v>
      </c>
      <c r="CW1685">
        <v>1</v>
      </c>
      <c r="CX1685">
        <v>2</v>
      </c>
      <c r="CY1685">
        <v>394</v>
      </c>
      <c r="CZ1685">
        <v>610</v>
      </c>
      <c r="DA1685" s="2">
        <v>2271</v>
      </c>
      <c r="DB1685" s="2">
        <v>265</v>
      </c>
      <c r="DC1685" s="2">
        <v>102.7</v>
      </c>
      <c r="DD1685" s="2">
        <v>35</v>
      </c>
      <c r="DE1685">
        <v>173</v>
      </c>
      <c r="DF1685">
        <v>8</v>
      </c>
      <c r="DH1685">
        <v>34.229999999999997</v>
      </c>
      <c r="DI1685" s="2">
        <v>34.229999999999997</v>
      </c>
      <c r="DJ1685">
        <v>-2.2400000000000002</v>
      </c>
      <c r="DK1685">
        <v>0.87495127213412782</v>
      </c>
      <c r="DL1685">
        <v>1.015228426395939E-2</v>
      </c>
      <c r="DN1685">
        <v>73.400000000000006</v>
      </c>
      <c r="DO1685">
        <v>0.13</v>
      </c>
      <c r="DP1685">
        <v>18000.63</v>
      </c>
      <c r="DQ1685" s="2">
        <v>0</v>
      </c>
      <c r="DR1685" s="2">
        <v>756.08467895000001</v>
      </c>
      <c r="DS1685">
        <v>1.3359065127151344E-3</v>
      </c>
      <c r="DT1685">
        <v>3.2986802731278702</v>
      </c>
      <c r="DU1685">
        <v>1866958.0325985088</v>
      </c>
      <c r="DV1685">
        <v>0</v>
      </c>
    </row>
    <row r="1686" spans="1:126" x14ac:dyDescent="0.15">
      <c r="A1686" t="s">
        <v>2760</v>
      </c>
      <c r="B1686" t="s">
        <v>2619</v>
      </c>
      <c r="C1686">
        <v>31</v>
      </c>
      <c r="D1686">
        <v>137</v>
      </c>
      <c r="E1686" t="s">
        <v>2862</v>
      </c>
      <c r="F1686">
        <v>31137</v>
      </c>
      <c r="G1686" t="s">
        <v>6670</v>
      </c>
      <c r="H1686">
        <v>94.6</v>
      </c>
      <c r="I1686">
        <v>0.1</v>
      </c>
      <c r="J1686">
        <v>0.2</v>
      </c>
      <c r="K1686">
        <v>0.2</v>
      </c>
      <c r="L1686">
        <v>0.7</v>
      </c>
      <c r="M1686">
        <v>4.0999999999999996</v>
      </c>
      <c r="N1686">
        <f t="shared" si="106"/>
        <v>8966.5499999999993</v>
      </c>
      <c r="O1686">
        <f t="shared" si="104"/>
        <v>1033.4500000000007</v>
      </c>
      <c r="P1686">
        <f t="shared" si="105"/>
        <v>1.2401400000000014</v>
      </c>
      <c r="Q1686" s="4">
        <v>31137</v>
      </c>
      <c r="R1686" s="5">
        <v>40.516365</v>
      </c>
      <c r="S1686" s="5">
        <v>-99.406557000000006</v>
      </c>
      <c r="T1686">
        <v>7</v>
      </c>
      <c r="U1686">
        <v>0.40707880597497481</v>
      </c>
      <c r="V1686">
        <v>9184</v>
      </c>
      <c r="W1686">
        <v>9189</v>
      </c>
      <c r="X1686">
        <v>9216</v>
      </c>
      <c r="Y1686">
        <v>9222</v>
      </c>
      <c r="Z1686">
        <v>4534</v>
      </c>
      <c r="AA1686">
        <v>31121</v>
      </c>
      <c r="AB1686">
        <v>3832.4650000000001</v>
      </c>
      <c r="AC1686">
        <v>50404</v>
      </c>
      <c r="AD1686">
        <v>1</v>
      </c>
      <c r="AE1686">
        <v>1.0850694444444444E-4</v>
      </c>
      <c r="AF1686">
        <v>10</v>
      </c>
      <c r="AG1686">
        <v>405</v>
      </c>
      <c r="AH1686">
        <v>2.4691358024691357E-2</v>
      </c>
      <c r="AI1686" s="3">
        <v>331390</v>
      </c>
      <c r="AJ1686" s="3">
        <v>345464.79386669002</v>
      </c>
      <c r="AK1686">
        <v>600</v>
      </c>
      <c r="AL1686">
        <v>345996.79999999999</v>
      </c>
      <c r="AM1686">
        <v>963912</v>
      </c>
      <c r="AN1686">
        <v>221195</v>
      </c>
      <c r="AO1686">
        <v>1185107</v>
      </c>
      <c r="AP1686">
        <v>1</v>
      </c>
      <c r="AQ1686">
        <v>0</v>
      </c>
      <c r="AR1686">
        <v>1</v>
      </c>
      <c r="AS1686">
        <v>0.10882576994232235</v>
      </c>
      <c r="AT1686">
        <v>1</v>
      </c>
      <c r="AU1686">
        <v>6</v>
      </c>
      <c r="AV1686">
        <f t="shared" si="107"/>
        <v>7</v>
      </c>
      <c r="AW1686">
        <v>6398</v>
      </c>
      <c r="AX1686">
        <v>0.85</v>
      </c>
      <c r="AY1686">
        <v>238912456.61135399</v>
      </c>
      <c r="AZ1686">
        <v>238912.45661135399</v>
      </c>
      <c r="BA1686">
        <v>24622.3037740369</v>
      </c>
      <c r="BB1686">
        <v>0.40613583894389871</v>
      </c>
      <c r="BC1686">
        <v>9401</v>
      </c>
      <c r="BD1686">
        <v>3500</v>
      </c>
      <c r="BE1686">
        <v>5901</v>
      </c>
      <c r="BF1686">
        <v>0.64253048780487809</v>
      </c>
      <c r="BG1686">
        <v>324243</v>
      </c>
      <c r="BH1686">
        <v>35.1826171875</v>
      </c>
      <c r="BI1686">
        <v>1181</v>
      </c>
      <c r="BJ1686">
        <v>19</v>
      </c>
      <c r="BK1686">
        <v>3</v>
      </c>
      <c r="BL1686">
        <v>2</v>
      </c>
      <c r="BM1686">
        <v>0</v>
      </c>
      <c r="BN1686">
        <v>0</v>
      </c>
      <c r="BO1686">
        <v>0</v>
      </c>
      <c r="BP1686">
        <v>1</v>
      </c>
      <c r="BQ1686">
        <v>2</v>
      </c>
      <c r="BR1686">
        <v>2</v>
      </c>
      <c r="BS1686">
        <v>0</v>
      </c>
      <c r="BT1686">
        <v>9032</v>
      </c>
      <c r="BU1686">
        <v>0.74</v>
      </c>
      <c r="BV1686">
        <v>0.63936539999999997</v>
      </c>
      <c r="BW1686">
        <v>87</v>
      </c>
      <c r="BX1686">
        <v>3.2108059999999998</v>
      </c>
      <c r="BY1686">
        <v>2.1004770000000001</v>
      </c>
      <c r="BZ1686">
        <v>19</v>
      </c>
      <c r="CA1686">
        <v>2</v>
      </c>
      <c r="CB1686">
        <v>2</v>
      </c>
      <c r="CC1686">
        <v>0</v>
      </c>
      <c r="CD1686">
        <v>0</v>
      </c>
      <c r="CE1686">
        <v>0</v>
      </c>
      <c r="CF1686">
        <v>1</v>
      </c>
      <c r="CG1686">
        <v>1</v>
      </c>
      <c r="CH1686">
        <v>2</v>
      </c>
      <c r="CI1686">
        <v>0</v>
      </c>
      <c r="CJ1686">
        <v>9201</v>
      </c>
      <c r="CK1686">
        <v>2.93446364525595</v>
      </c>
      <c r="CL1686">
        <v>0.69512775749880973</v>
      </c>
      <c r="CM1686">
        <v>77</v>
      </c>
      <c r="CN1686">
        <v>1.9460058515192771</v>
      </c>
      <c r="CO1686">
        <v>1163</v>
      </c>
      <c r="CP1686">
        <v>0.45471072800000001</v>
      </c>
      <c r="CQ1686">
        <v>0.51804860399999997</v>
      </c>
      <c r="CR1686">
        <v>8316</v>
      </c>
      <c r="CS1686">
        <v>0.89300000000000002</v>
      </c>
      <c r="CT1686">
        <v>8201</v>
      </c>
      <c r="CU1686">
        <v>0.88919288645999994</v>
      </c>
      <c r="CV1686">
        <v>14</v>
      </c>
      <c r="CW1686">
        <v>5</v>
      </c>
      <c r="CX1686">
        <v>8</v>
      </c>
      <c r="CY1686">
        <v>860</v>
      </c>
      <c r="CZ1686">
        <v>626</v>
      </c>
      <c r="DA1686" s="2">
        <v>7172</v>
      </c>
      <c r="DB1686" s="2">
        <v>975</v>
      </c>
      <c r="DC1686" s="2">
        <v>75.98</v>
      </c>
      <c r="DD1686" s="2">
        <v>267</v>
      </c>
      <c r="DE1686">
        <v>131</v>
      </c>
      <c r="DF1686">
        <v>5</v>
      </c>
      <c r="DG1686">
        <v>54.27</v>
      </c>
      <c r="DH1686">
        <v>21.71</v>
      </c>
      <c r="DI1686" s="2">
        <v>21.71</v>
      </c>
      <c r="DJ1686">
        <v>-2.21</v>
      </c>
      <c r="DK1686">
        <v>0.79865717130872993</v>
      </c>
      <c r="DL1686">
        <v>0</v>
      </c>
      <c r="DN1686">
        <v>257</v>
      </c>
      <c r="DO1686">
        <v>0.753</v>
      </c>
      <c r="DP1686">
        <v>229.66</v>
      </c>
      <c r="DQ1686" s="2">
        <v>0</v>
      </c>
      <c r="DR1686" s="2">
        <v>654.76963223000007</v>
      </c>
      <c r="DS1686">
        <v>1.8924122428294135E-3</v>
      </c>
      <c r="DT1686">
        <v>2.54787190491369</v>
      </c>
      <c r="DU1686">
        <v>881555.52591004095</v>
      </c>
      <c r="DV1686">
        <v>1</v>
      </c>
    </row>
    <row r="1687" spans="1:126" x14ac:dyDescent="0.15">
      <c r="A1687" t="s">
        <v>2760</v>
      </c>
      <c r="B1687" t="s">
        <v>956</v>
      </c>
      <c r="C1687">
        <v>31</v>
      </c>
      <c r="D1687">
        <v>139</v>
      </c>
      <c r="E1687" t="s">
        <v>2863</v>
      </c>
      <c r="F1687">
        <v>31139</v>
      </c>
      <c r="G1687" t="s">
        <v>6671</v>
      </c>
      <c r="H1687">
        <v>97.7</v>
      </c>
      <c r="I1687">
        <v>0.2</v>
      </c>
      <c r="J1687">
        <v>0.2</v>
      </c>
      <c r="K1687">
        <v>0.2</v>
      </c>
      <c r="L1687">
        <v>0.5</v>
      </c>
      <c r="M1687">
        <v>1.3</v>
      </c>
      <c r="N1687">
        <f t="shared" si="106"/>
        <v>9547.350000000004</v>
      </c>
      <c r="O1687">
        <f t="shared" si="104"/>
        <v>452.649999999996</v>
      </c>
      <c r="P1687">
        <f t="shared" si="105"/>
        <v>0.54317999999999544</v>
      </c>
      <c r="Q1687" s="4">
        <v>31139</v>
      </c>
      <c r="R1687" s="5">
        <v>42.271413000000003</v>
      </c>
      <c r="S1687" s="5">
        <v>-97.610991999999996</v>
      </c>
      <c r="T1687">
        <v>9</v>
      </c>
      <c r="U1687">
        <v>0.18787502944693851</v>
      </c>
      <c r="V1687">
        <v>7231</v>
      </c>
      <c r="W1687">
        <v>7201</v>
      </c>
      <c r="X1687">
        <v>7184</v>
      </c>
      <c r="Y1687">
        <v>7195</v>
      </c>
      <c r="Z1687">
        <v>3569</v>
      </c>
      <c r="AA1687">
        <v>31123</v>
      </c>
      <c r="AB1687">
        <v>3110.2730000000001</v>
      </c>
      <c r="AC1687">
        <v>54482</v>
      </c>
      <c r="AD1687">
        <v>1</v>
      </c>
      <c r="AE1687">
        <v>1.3919821826280623E-4</v>
      </c>
      <c r="AF1687">
        <v>22</v>
      </c>
      <c r="AG1687">
        <v>677</v>
      </c>
      <c r="AH1687">
        <v>3.2496307237813882E-2</v>
      </c>
      <c r="AI1687" s="3">
        <v>329181</v>
      </c>
      <c r="AJ1687" s="3">
        <v>366878.59365992504</v>
      </c>
      <c r="AK1687">
        <v>220</v>
      </c>
      <c r="AL1687">
        <v>368198.39999999997</v>
      </c>
      <c r="AM1687">
        <v>1551033</v>
      </c>
      <c r="AN1687">
        <v>183405</v>
      </c>
      <c r="AO1687">
        <v>1734438</v>
      </c>
      <c r="AP1687">
        <v>3</v>
      </c>
      <c r="AQ1687">
        <v>0</v>
      </c>
      <c r="AR1687">
        <v>3</v>
      </c>
      <c r="AS1687">
        <v>0.41660880433273156</v>
      </c>
      <c r="AT1687">
        <v>3</v>
      </c>
      <c r="AU1687">
        <v>5</v>
      </c>
      <c r="AV1687">
        <f t="shared" si="107"/>
        <v>8</v>
      </c>
      <c r="AW1687">
        <v>1692</v>
      </c>
      <c r="AX1687">
        <v>0.30000000000000004</v>
      </c>
      <c r="AY1687">
        <v>688233204.76958299</v>
      </c>
      <c r="AZ1687">
        <v>688233.20476958295</v>
      </c>
      <c r="BA1687">
        <v>87258.914474082601</v>
      </c>
      <c r="BB1687">
        <v>0.11460147149744994</v>
      </c>
      <c r="BC1687">
        <v>3975</v>
      </c>
      <c r="BD1687">
        <v>0</v>
      </c>
      <c r="BE1687">
        <v>3975</v>
      </c>
      <c r="BF1687">
        <v>0.54971649840962522</v>
      </c>
      <c r="BG1687">
        <v>209198</v>
      </c>
      <c r="BH1687">
        <v>29.119988864142538</v>
      </c>
      <c r="BI1687">
        <v>1182</v>
      </c>
      <c r="BJ1687">
        <v>12</v>
      </c>
      <c r="BK1687">
        <v>0</v>
      </c>
      <c r="BL1687">
        <v>2</v>
      </c>
      <c r="BM1687">
        <v>0</v>
      </c>
      <c r="BN1687">
        <v>0</v>
      </c>
      <c r="BO1687">
        <v>0</v>
      </c>
      <c r="BP1687">
        <v>2</v>
      </c>
      <c r="BQ1687">
        <v>0</v>
      </c>
      <c r="BR1687">
        <v>1</v>
      </c>
      <c r="BS1687">
        <v>0</v>
      </c>
      <c r="BT1687">
        <v>7184</v>
      </c>
      <c r="BU1687">
        <v>0.77</v>
      </c>
      <c r="BV1687">
        <v>0.58252079999999995</v>
      </c>
      <c r="BW1687">
        <v>54</v>
      </c>
      <c r="BX1687">
        <v>2.3663699999999999</v>
      </c>
      <c r="BY1687">
        <v>0.80508259999999998</v>
      </c>
      <c r="BZ1687">
        <v>12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2</v>
      </c>
      <c r="CG1687">
        <v>0</v>
      </c>
      <c r="CH1687">
        <v>1</v>
      </c>
      <c r="CI1687">
        <v>0</v>
      </c>
      <c r="CJ1687">
        <v>7196</v>
      </c>
      <c r="CK1687">
        <v>2.2234574763757644</v>
      </c>
      <c r="CL1687">
        <v>0.7049517156359153</v>
      </c>
      <c r="CM1687">
        <v>53</v>
      </c>
      <c r="CN1687">
        <v>1.1644944238575778</v>
      </c>
      <c r="CO1687">
        <v>861</v>
      </c>
      <c r="CP1687">
        <v>1.0710537920000001</v>
      </c>
      <c r="CQ1687">
        <v>0.28082558099999999</v>
      </c>
      <c r="CR1687">
        <v>6458</v>
      </c>
      <c r="CS1687">
        <v>0.89599999999999991</v>
      </c>
      <c r="CT1687">
        <v>6190</v>
      </c>
      <c r="CU1687">
        <v>0.89119297389999996</v>
      </c>
      <c r="CV1687">
        <v>2</v>
      </c>
      <c r="CW1687">
        <v>3</v>
      </c>
      <c r="CX1687">
        <v>7</v>
      </c>
      <c r="CY1687">
        <v>536</v>
      </c>
      <c r="CZ1687">
        <v>976</v>
      </c>
      <c r="DA1687" s="2">
        <v>4014</v>
      </c>
      <c r="DB1687" s="2">
        <v>510</v>
      </c>
      <c r="DC1687" s="2">
        <v>153.85</v>
      </c>
      <c r="DD1687" s="2">
        <v>144</v>
      </c>
      <c r="DE1687">
        <v>225</v>
      </c>
      <c r="DF1687">
        <v>11</v>
      </c>
      <c r="DG1687">
        <v>41.96</v>
      </c>
      <c r="DH1687">
        <v>41.96</v>
      </c>
      <c r="DI1687" s="2">
        <v>55.94</v>
      </c>
      <c r="DJ1687">
        <v>-2.58</v>
      </c>
      <c r="DK1687">
        <v>0.90218755031426479</v>
      </c>
      <c r="DL1687">
        <v>4.4313146233382573E-3</v>
      </c>
      <c r="DN1687">
        <v>129.1</v>
      </c>
      <c r="DO1687">
        <v>0.34600000000000003</v>
      </c>
      <c r="DP1687">
        <v>7429.87</v>
      </c>
      <c r="DQ1687" s="2">
        <v>0</v>
      </c>
      <c r="DR1687" s="2">
        <v>371.14537475000003</v>
      </c>
      <c r="DS1687">
        <v>1.0080072478332333E-3</v>
      </c>
      <c r="DT1687">
        <v>3.0659982167804398</v>
      </c>
      <c r="DU1687">
        <v>1128895.637821411</v>
      </c>
      <c r="DV1687">
        <v>0</v>
      </c>
    </row>
    <row r="1688" spans="1:126" x14ac:dyDescent="0.15">
      <c r="A1688" t="s">
        <v>2760</v>
      </c>
      <c r="B1688" t="s">
        <v>2622</v>
      </c>
      <c r="C1688">
        <v>31</v>
      </c>
      <c r="D1688">
        <v>141</v>
      </c>
      <c r="E1688" t="s">
        <v>2864</v>
      </c>
      <c r="F1688">
        <v>31141</v>
      </c>
      <c r="G1688" t="s">
        <v>6672</v>
      </c>
      <c r="H1688">
        <v>84.3</v>
      </c>
      <c r="I1688">
        <v>0.4</v>
      </c>
      <c r="J1688">
        <v>0.3</v>
      </c>
      <c r="K1688">
        <v>0.5</v>
      </c>
      <c r="L1688">
        <v>0.8</v>
      </c>
      <c r="M1688">
        <v>13.8</v>
      </c>
      <c r="N1688">
        <f t="shared" si="106"/>
        <v>7298.07</v>
      </c>
      <c r="O1688">
        <f t="shared" si="104"/>
        <v>2701.9300000000003</v>
      </c>
      <c r="P1688">
        <f t="shared" si="105"/>
        <v>3.2423160000000015</v>
      </c>
      <c r="Q1688" s="4">
        <v>31141</v>
      </c>
      <c r="R1688" s="5">
        <v>41.576866000000003</v>
      </c>
      <c r="S1688" s="5">
        <v>-97.513467000000006</v>
      </c>
      <c r="T1688">
        <v>5</v>
      </c>
      <c r="U1688">
        <v>0.13897596527516123</v>
      </c>
      <c r="V1688">
        <v>32195</v>
      </c>
      <c r="W1688">
        <v>32485</v>
      </c>
      <c r="X1688">
        <v>32642</v>
      </c>
      <c r="Y1688">
        <v>32864</v>
      </c>
      <c r="Z1688">
        <v>16235</v>
      </c>
      <c r="AA1688">
        <v>31125</v>
      </c>
      <c r="AB1688">
        <v>14236.007</v>
      </c>
      <c r="AC1688">
        <v>56318</v>
      </c>
      <c r="AD1688">
        <v>1</v>
      </c>
      <c r="AE1688">
        <v>3.0635377734207466E-5</v>
      </c>
      <c r="AF1688">
        <v>23</v>
      </c>
      <c r="AG1688">
        <v>942</v>
      </c>
      <c r="AH1688">
        <v>2.4416135881104035E-2</v>
      </c>
      <c r="AI1688" s="3">
        <v>426329</v>
      </c>
      <c r="AJ1688" s="3">
        <v>431385.59187204001</v>
      </c>
      <c r="AK1688">
        <v>240</v>
      </c>
      <c r="AL1688">
        <v>441043.20000000001</v>
      </c>
      <c r="AM1688">
        <v>1492416</v>
      </c>
      <c r="AN1688">
        <v>267822</v>
      </c>
      <c r="AO1688">
        <v>1760238</v>
      </c>
      <c r="AP1688">
        <v>8</v>
      </c>
      <c r="AQ1688">
        <v>0</v>
      </c>
      <c r="AR1688">
        <v>8</v>
      </c>
      <c r="AS1688">
        <v>0.24626750808065262</v>
      </c>
      <c r="AT1688">
        <v>7</v>
      </c>
      <c r="AU1688">
        <v>68</v>
      </c>
      <c r="AV1688">
        <f t="shared" si="107"/>
        <v>75</v>
      </c>
      <c r="AW1688">
        <v>4282</v>
      </c>
      <c r="AX1688">
        <v>0.13</v>
      </c>
      <c r="AY1688">
        <v>2309166004.06914</v>
      </c>
      <c r="AZ1688">
        <v>2309166.0040691402</v>
      </c>
      <c r="BA1688">
        <v>72857.044126488807</v>
      </c>
      <c r="BB1688">
        <v>0.13725508795880834</v>
      </c>
      <c r="BC1688">
        <v>11118</v>
      </c>
      <c r="BD1688">
        <v>5585</v>
      </c>
      <c r="BE1688">
        <v>5533</v>
      </c>
      <c r="BF1688">
        <v>0.17185898431433452</v>
      </c>
      <c r="BG1688">
        <v>1031725</v>
      </c>
      <c r="BH1688">
        <v>31.607285092825194</v>
      </c>
      <c r="BI1688">
        <v>3969</v>
      </c>
      <c r="BJ1688">
        <v>26</v>
      </c>
      <c r="BK1688">
        <v>7</v>
      </c>
      <c r="BL1688">
        <v>2</v>
      </c>
      <c r="BM1688">
        <v>0</v>
      </c>
      <c r="BN1688">
        <v>0</v>
      </c>
      <c r="BO1688">
        <v>1</v>
      </c>
      <c r="BP1688">
        <v>3</v>
      </c>
      <c r="BQ1688">
        <v>4</v>
      </c>
      <c r="BR1688">
        <v>1</v>
      </c>
      <c r="BS1688">
        <v>0</v>
      </c>
      <c r="BT1688">
        <v>32515</v>
      </c>
      <c r="BU1688">
        <v>0.82</v>
      </c>
      <c r="BV1688">
        <v>0.56221200000000005</v>
      </c>
      <c r="BW1688">
        <v>180</v>
      </c>
      <c r="BX1688">
        <v>1.3532219999999999</v>
      </c>
      <c r="BY1688">
        <v>-0.43143939999999997</v>
      </c>
      <c r="BZ1688">
        <v>27</v>
      </c>
      <c r="CA1688">
        <v>6</v>
      </c>
      <c r="CB1688">
        <v>3</v>
      </c>
      <c r="CC1688">
        <v>0</v>
      </c>
      <c r="CD1688">
        <v>0</v>
      </c>
      <c r="CE1688">
        <v>0</v>
      </c>
      <c r="CF1688">
        <v>3</v>
      </c>
      <c r="CG1688">
        <v>5</v>
      </c>
      <c r="CH1688">
        <v>1</v>
      </c>
      <c r="CI1688">
        <v>0</v>
      </c>
      <c r="CJ1688">
        <v>32734</v>
      </c>
      <c r="CK1688">
        <v>1.3747174191971649</v>
      </c>
      <c r="CL1688">
        <v>0.69198767334360556</v>
      </c>
      <c r="CM1688">
        <v>160</v>
      </c>
      <c r="CN1688">
        <v>-9.6805665090102022E-2</v>
      </c>
      <c r="CO1688">
        <v>3532</v>
      </c>
      <c r="CP1688">
        <v>0.66662988099999998</v>
      </c>
      <c r="CQ1688">
        <v>0.137289729</v>
      </c>
      <c r="CR1688">
        <v>29667</v>
      </c>
      <c r="CS1688">
        <v>0.90200000000000002</v>
      </c>
      <c r="CT1688">
        <v>27881</v>
      </c>
      <c r="CU1688">
        <v>0.8550308445</v>
      </c>
      <c r="CV1688">
        <v>60</v>
      </c>
      <c r="CW1688">
        <v>15</v>
      </c>
      <c r="CX1688">
        <v>20</v>
      </c>
      <c r="CY1688">
        <v>1023</v>
      </c>
      <c r="CZ1688">
        <v>1433</v>
      </c>
      <c r="DA1688" s="2">
        <v>24693</v>
      </c>
      <c r="DB1688" s="2">
        <v>3170</v>
      </c>
      <c r="DC1688" s="2">
        <v>129.21</v>
      </c>
      <c r="DD1688" s="2">
        <v>1469</v>
      </c>
      <c r="DE1688">
        <v>320</v>
      </c>
      <c r="DF1688">
        <v>32</v>
      </c>
      <c r="DG1688">
        <v>52.3</v>
      </c>
      <c r="DH1688">
        <v>9.23</v>
      </c>
      <c r="DI1688" s="2">
        <v>12.31</v>
      </c>
      <c r="DJ1688">
        <v>-0.6</v>
      </c>
      <c r="DK1688">
        <v>0.91064881816625187</v>
      </c>
      <c r="DL1688">
        <v>1.167728237791932E-2</v>
      </c>
      <c r="DM1688">
        <v>1200</v>
      </c>
      <c r="DN1688">
        <v>213.8</v>
      </c>
      <c r="DO1688">
        <v>0.46299999999999997</v>
      </c>
      <c r="DP1688">
        <v>5852.33</v>
      </c>
      <c r="DQ1688" s="2">
        <v>0</v>
      </c>
      <c r="DR1688" s="2">
        <v>1525.41110766</v>
      </c>
      <c r="DS1688">
        <v>2.9551020958705179E-3</v>
      </c>
      <c r="DT1688">
        <v>2.6841105383337598</v>
      </c>
      <c r="DU1688">
        <v>1183808.7009804442</v>
      </c>
      <c r="DV1688">
        <v>0</v>
      </c>
    </row>
    <row r="1689" spans="1:126" x14ac:dyDescent="0.15">
      <c r="A1689" t="s">
        <v>2760</v>
      </c>
      <c r="B1689" t="s">
        <v>365</v>
      </c>
      <c r="C1689">
        <v>31</v>
      </c>
      <c r="D1689">
        <v>143</v>
      </c>
      <c r="E1689" t="s">
        <v>2865</v>
      </c>
      <c r="F1689">
        <v>31143</v>
      </c>
      <c r="G1689" t="s">
        <v>6673</v>
      </c>
      <c r="H1689">
        <v>95.9</v>
      </c>
      <c r="I1689">
        <v>0.1</v>
      </c>
      <c r="J1689">
        <v>0.2</v>
      </c>
      <c r="K1689">
        <v>0.1</v>
      </c>
      <c r="L1689">
        <v>0.8</v>
      </c>
      <c r="M1689">
        <v>2.9</v>
      </c>
      <c r="N1689">
        <f t="shared" si="106"/>
        <v>9205.9200000000019</v>
      </c>
      <c r="O1689">
        <f t="shared" si="104"/>
        <v>794.07999999999811</v>
      </c>
      <c r="P1689">
        <f t="shared" si="105"/>
        <v>0.95289599999999808</v>
      </c>
      <c r="Q1689" s="4">
        <v>31143</v>
      </c>
      <c r="R1689" s="5">
        <v>41.187925</v>
      </c>
      <c r="S1689" s="5">
        <v>-97.570662999999996</v>
      </c>
      <c r="T1689">
        <v>9</v>
      </c>
      <c r="U1689">
        <v>9.834445207279513E-2</v>
      </c>
      <c r="V1689">
        <v>5371</v>
      </c>
      <c r="W1689">
        <v>5307</v>
      </c>
      <c r="X1689">
        <v>5271</v>
      </c>
      <c r="Y1689">
        <v>5174</v>
      </c>
      <c r="Z1689">
        <v>2613</v>
      </c>
      <c r="AA1689">
        <v>31127</v>
      </c>
      <c r="AB1689">
        <v>2255.7909999999997</v>
      </c>
      <c r="AC1689">
        <v>57312</v>
      </c>
      <c r="AD1689">
        <v>1</v>
      </c>
      <c r="AE1689">
        <v>1.8971732119142478E-4</v>
      </c>
      <c r="AF1689">
        <v>6</v>
      </c>
      <c r="AG1689">
        <v>466</v>
      </c>
      <c r="AH1689">
        <v>1.2875536480686695E-2</v>
      </c>
      <c r="AI1689" s="3">
        <v>245268</v>
      </c>
      <c r="AJ1689" s="3">
        <v>280540.74048425001</v>
      </c>
      <c r="AK1689">
        <v>320</v>
      </c>
      <c r="AL1689">
        <v>282323.20000000001</v>
      </c>
      <c r="AM1689">
        <v>855285</v>
      </c>
      <c r="AN1689">
        <v>153769</v>
      </c>
      <c r="AO1689">
        <v>1009054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5</v>
      </c>
      <c r="AV1689">
        <f t="shared" si="107"/>
        <v>5</v>
      </c>
      <c r="AW1689">
        <v>2806</v>
      </c>
      <c r="AX1689">
        <v>0.65</v>
      </c>
      <c r="AY1689">
        <v>227000138.19348001</v>
      </c>
      <c r="AZ1689">
        <v>227000.13819348</v>
      </c>
      <c r="BA1689">
        <v>39950.597542392199</v>
      </c>
      <c r="BB1689">
        <v>0.25030914717580494</v>
      </c>
      <c r="BC1689">
        <v>4984</v>
      </c>
      <c r="BD1689">
        <v>3920</v>
      </c>
      <c r="BE1689">
        <v>1064</v>
      </c>
      <c r="BF1689">
        <v>0.19810091230683299</v>
      </c>
      <c r="BG1689">
        <v>171080</v>
      </c>
      <c r="BH1689">
        <v>32.45683930942895</v>
      </c>
      <c r="BI1689">
        <v>909</v>
      </c>
      <c r="BJ1689">
        <v>10</v>
      </c>
      <c r="BK1689">
        <v>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1</v>
      </c>
      <c r="BS1689">
        <v>0</v>
      </c>
      <c r="BT1689">
        <v>5079</v>
      </c>
      <c r="BU1689">
        <v>0.85</v>
      </c>
      <c r="BV1689">
        <v>0.63606799999999997</v>
      </c>
      <c r="BW1689">
        <v>52</v>
      </c>
      <c r="BX1689">
        <v>2.7564479999999998</v>
      </c>
      <c r="BY1689">
        <v>1.7351810000000001</v>
      </c>
      <c r="BZ1689">
        <v>11</v>
      </c>
      <c r="CA1689">
        <v>2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5277</v>
      </c>
      <c r="CK1689">
        <v>2.6530225506916807</v>
      </c>
      <c r="CL1689">
        <v>0.70705035971223018</v>
      </c>
      <c r="CM1689">
        <v>49</v>
      </c>
      <c r="CN1689">
        <v>1.8626257896168537</v>
      </c>
      <c r="CO1689">
        <v>567</v>
      </c>
      <c r="CP1689">
        <v>1.317454959</v>
      </c>
      <c r="CQ1689">
        <v>5.2842622999999998E-2</v>
      </c>
      <c r="CR1689">
        <v>4602</v>
      </c>
      <c r="CS1689">
        <v>0.88800000000000001</v>
      </c>
      <c r="CT1689">
        <v>4705</v>
      </c>
      <c r="CU1689">
        <v>0.88310810810999996</v>
      </c>
      <c r="CV1689">
        <v>1</v>
      </c>
      <c r="CW1689">
        <v>2</v>
      </c>
      <c r="CX1689">
        <v>2</v>
      </c>
      <c r="CY1689">
        <v>505</v>
      </c>
      <c r="CZ1689">
        <v>667</v>
      </c>
      <c r="DA1689" s="2">
        <v>2787</v>
      </c>
      <c r="DB1689" s="2">
        <v>480</v>
      </c>
      <c r="DC1689" s="2">
        <v>56.87</v>
      </c>
      <c r="DD1689" s="2">
        <v>184</v>
      </c>
      <c r="DE1689">
        <v>132</v>
      </c>
      <c r="DF1689">
        <v>5</v>
      </c>
      <c r="DG1689">
        <v>37.909999999999997</v>
      </c>
      <c r="DH1689">
        <v>75.83</v>
      </c>
      <c r="DI1689" s="2">
        <v>18.96</v>
      </c>
      <c r="DJ1689">
        <v>-3.13</v>
      </c>
      <c r="DK1689">
        <v>0.85858734119412239</v>
      </c>
      <c r="DL1689">
        <v>2.1459227467811159E-3</v>
      </c>
      <c r="DM1689">
        <v>0</v>
      </c>
      <c r="DN1689">
        <v>189.6</v>
      </c>
      <c r="DO1689">
        <v>0.67</v>
      </c>
      <c r="DP1689">
        <v>657.06000000000006</v>
      </c>
      <c r="DQ1689" s="2">
        <v>0</v>
      </c>
      <c r="DR1689" s="2">
        <v>430.70208281000004</v>
      </c>
      <c r="DS1689">
        <v>1.5255565389603121E-3</v>
      </c>
      <c r="DT1689">
        <v>2.6058492660539501</v>
      </c>
      <c r="DU1689">
        <v>735691.70351000258</v>
      </c>
      <c r="DV1689">
        <v>0</v>
      </c>
    </row>
    <row r="1690" spans="1:126" x14ac:dyDescent="0.15">
      <c r="A1690" t="s">
        <v>2760</v>
      </c>
      <c r="B1690" t="s">
        <v>2866</v>
      </c>
      <c r="C1690">
        <v>31</v>
      </c>
      <c r="D1690">
        <v>145</v>
      </c>
      <c r="E1690" t="s">
        <v>2867</v>
      </c>
      <c r="F1690">
        <v>31145</v>
      </c>
      <c r="G1690" t="s">
        <v>6674</v>
      </c>
      <c r="H1690">
        <v>93.6</v>
      </c>
      <c r="I1690">
        <v>0.7</v>
      </c>
      <c r="J1690">
        <v>0.4</v>
      </c>
      <c r="K1690">
        <v>0.3</v>
      </c>
      <c r="L1690">
        <v>0.9</v>
      </c>
      <c r="M1690">
        <v>4.2</v>
      </c>
      <c r="N1690">
        <f t="shared" si="106"/>
        <v>8780.1499999999978</v>
      </c>
      <c r="O1690">
        <f t="shared" si="104"/>
        <v>1219.8500000000022</v>
      </c>
      <c r="P1690">
        <f t="shared" si="105"/>
        <v>1.4638200000000032</v>
      </c>
      <c r="Q1690" s="4">
        <v>31145</v>
      </c>
      <c r="R1690" s="5">
        <v>40.169420000000002</v>
      </c>
      <c r="S1690" s="5">
        <v>-100.468576</v>
      </c>
      <c r="T1690">
        <v>7</v>
      </c>
      <c r="U1690">
        <v>0.15298778862667176</v>
      </c>
      <c r="V1690">
        <v>11013</v>
      </c>
      <c r="W1690">
        <v>10993</v>
      </c>
      <c r="X1690">
        <v>10946</v>
      </c>
      <c r="Y1690">
        <v>10884</v>
      </c>
      <c r="Z1690">
        <v>5334</v>
      </c>
      <c r="AA1690">
        <v>31129</v>
      </c>
      <c r="AB1690">
        <v>4537.2590000000009</v>
      </c>
      <c r="AC1690">
        <v>42931</v>
      </c>
      <c r="AD1690">
        <v>1</v>
      </c>
      <c r="AE1690">
        <v>9.1357573542846706E-5</v>
      </c>
      <c r="AF1690">
        <v>12</v>
      </c>
      <c r="AG1690">
        <v>405</v>
      </c>
      <c r="AH1690">
        <v>2.9629629629629631E-2</v>
      </c>
      <c r="AI1690" s="3">
        <v>419608</v>
      </c>
      <c r="AJ1690" s="3">
        <v>458870.037003415</v>
      </c>
      <c r="AK1690">
        <v>300</v>
      </c>
      <c r="AL1690">
        <v>459584</v>
      </c>
      <c r="AM1690">
        <v>1696519</v>
      </c>
      <c r="AN1690">
        <v>91116</v>
      </c>
      <c r="AO1690">
        <v>1787635</v>
      </c>
      <c r="AP1690">
        <v>2</v>
      </c>
      <c r="AQ1690">
        <v>0</v>
      </c>
      <c r="AR1690">
        <v>2</v>
      </c>
      <c r="AS1690">
        <v>0.18193395797325571</v>
      </c>
      <c r="AT1690">
        <v>2</v>
      </c>
      <c r="AU1690">
        <v>11</v>
      </c>
      <c r="AV1690">
        <f t="shared" si="107"/>
        <v>13</v>
      </c>
      <c r="AW1690">
        <v>4828</v>
      </c>
      <c r="AX1690">
        <v>0.45999999999999996</v>
      </c>
      <c r="AY1690">
        <v>988708597.28624499</v>
      </c>
      <c r="AZ1690">
        <v>988708.59728624497</v>
      </c>
      <c r="BA1690">
        <v>86199.262932200203</v>
      </c>
      <c r="BB1690">
        <v>0.11601027270807956</v>
      </c>
      <c r="BC1690">
        <v>2741</v>
      </c>
      <c r="BD1690">
        <v>2644</v>
      </c>
      <c r="BE1690">
        <v>97</v>
      </c>
      <c r="BF1690">
        <v>8.8077726323435943E-3</v>
      </c>
      <c r="BG1690">
        <v>506318</v>
      </c>
      <c r="BH1690">
        <v>46.255983921067056</v>
      </c>
      <c r="BI1690">
        <v>1772</v>
      </c>
      <c r="BJ1690">
        <v>11</v>
      </c>
      <c r="BK1690">
        <v>6</v>
      </c>
      <c r="BL1690">
        <v>2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1</v>
      </c>
      <c r="BS1690">
        <v>0</v>
      </c>
      <c r="BT1690">
        <v>10651</v>
      </c>
      <c r="BU1690">
        <v>0.71</v>
      </c>
      <c r="BV1690">
        <v>0.60962050000000001</v>
      </c>
      <c r="BW1690">
        <v>140</v>
      </c>
      <c r="BX1690">
        <v>2.065534</v>
      </c>
      <c r="BY1690">
        <v>1.571054</v>
      </c>
      <c r="BZ1690">
        <v>10</v>
      </c>
      <c r="CA1690">
        <v>6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2</v>
      </c>
      <c r="CH1690">
        <v>1</v>
      </c>
      <c r="CI1690">
        <v>0</v>
      </c>
      <c r="CJ1690">
        <v>10860</v>
      </c>
      <c r="CK1690">
        <v>1.9337016574585637</v>
      </c>
      <c r="CL1690">
        <v>0.67533178273361605</v>
      </c>
      <c r="CM1690">
        <v>104</v>
      </c>
      <c r="CN1690">
        <v>1.1856927446802277</v>
      </c>
      <c r="CO1690">
        <v>1077</v>
      </c>
      <c r="CP1690">
        <v>-0.2280127918</v>
      </c>
      <c r="CQ1690">
        <v>9.8181084000000002E-2</v>
      </c>
      <c r="CR1690">
        <v>9509</v>
      </c>
      <c r="CS1690">
        <v>0.88</v>
      </c>
      <c r="CT1690">
        <v>9559</v>
      </c>
      <c r="CU1690">
        <v>0.87657554427999995</v>
      </c>
      <c r="CV1690">
        <v>17</v>
      </c>
      <c r="CW1690">
        <v>10</v>
      </c>
      <c r="CX1690">
        <v>6</v>
      </c>
      <c r="CY1690">
        <v>338</v>
      </c>
      <c r="CZ1690">
        <v>628</v>
      </c>
      <c r="DA1690" s="2">
        <v>7770</v>
      </c>
      <c r="DB1690" s="2">
        <v>1020</v>
      </c>
      <c r="DC1690" s="2">
        <v>218.06</v>
      </c>
      <c r="DD1690" s="2">
        <v>306</v>
      </c>
      <c r="DE1690">
        <v>164</v>
      </c>
      <c r="DF1690">
        <v>11</v>
      </c>
      <c r="DG1690">
        <v>90.86</v>
      </c>
      <c r="DH1690">
        <v>27.26</v>
      </c>
      <c r="DI1690" s="2">
        <v>45.43</v>
      </c>
      <c r="DJ1690">
        <v>-1.76</v>
      </c>
      <c r="DK1690">
        <v>0.92395283216716551</v>
      </c>
      <c r="DL1690">
        <v>0</v>
      </c>
      <c r="DM1690">
        <v>0</v>
      </c>
      <c r="DN1690">
        <v>234.7</v>
      </c>
      <c r="DO1690">
        <v>0.51800000000000002</v>
      </c>
      <c r="DP1690">
        <v>17730.37</v>
      </c>
      <c r="DQ1690" s="2">
        <v>0</v>
      </c>
      <c r="DR1690" s="2">
        <v>0</v>
      </c>
      <c r="DS1690">
        <v>0</v>
      </c>
      <c r="DT1690">
        <v>4.4514993746595497</v>
      </c>
      <c r="DU1690">
        <v>2045837.8886035345</v>
      </c>
      <c r="DV1690">
        <v>0</v>
      </c>
    </row>
    <row r="1691" spans="1:126" x14ac:dyDescent="0.15">
      <c r="A1691" t="s">
        <v>2760</v>
      </c>
      <c r="B1691" t="s">
        <v>2868</v>
      </c>
      <c r="C1691">
        <v>31</v>
      </c>
      <c r="D1691">
        <v>147</v>
      </c>
      <c r="E1691" t="s">
        <v>2869</v>
      </c>
      <c r="F1691">
        <v>31147</v>
      </c>
      <c r="G1691" t="s">
        <v>6675</v>
      </c>
      <c r="H1691">
        <v>93.6</v>
      </c>
      <c r="I1691">
        <v>0.1</v>
      </c>
      <c r="J1691">
        <v>2.9</v>
      </c>
      <c r="K1691">
        <v>0.3</v>
      </c>
      <c r="L1691">
        <v>1.7</v>
      </c>
      <c r="M1691">
        <v>1.3</v>
      </c>
      <c r="N1691">
        <f t="shared" si="106"/>
        <v>8774.0499999999993</v>
      </c>
      <c r="O1691">
        <f t="shared" ref="O1691:O1753" si="108">10000-N1691</f>
        <v>1225.9500000000007</v>
      </c>
      <c r="P1691">
        <f t="shared" ref="P1691:P1753" si="109">O1691/833.333333333333</f>
        <v>1.4711400000000014</v>
      </c>
      <c r="Q1691" s="4">
        <v>31147</v>
      </c>
      <c r="R1691" s="5">
        <v>40.123742999999997</v>
      </c>
      <c r="S1691" s="5">
        <v>-95.718603000000002</v>
      </c>
      <c r="T1691">
        <v>7</v>
      </c>
      <c r="U1691">
        <v>0.22877962046483952</v>
      </c>
      <c r="V1691">
        <v>8355</v>
      </c>
      <c r="W1691">
        <v>8237</v>
      </c>
      <c r="X1691">
        <v>8201</v>
      </c>
      <c r="Y1691">
        <v>8020</v>
      </c>
      <c r="Z1691">
        <v>4055</v>
      </c>
      <c r="AA1691">
        <v>31131</v>
      </c>
      <c r="AB1691">
        <v>3349.7820000000002</v>
      </c>
      <c r="AC1691">
        <v>42750</v>
      </c>
      <c r="AD1691">
        <v>0</v>
      </c>
      <c r="AE1691">
        <v>0</v>
      </c>
      <c r="AF1691">
        <v>26</v>
      </c>
      <c r="AG1691">
        <v>736</v>
      </c>
      <c r="AH1691">
        <v>3.5326086956521736E-2</v>
      </c>
      <c r="AI1691" s="3">
        <v>319179</v>
      </c>
      <c r="AJ1691" s="3">
        <v>353176.95673141</v>
      </c>
      <c r="AK1691">
        <v>200</v>
      </c>
      <c r="AL1691">
        <v>355827.20000000001</v>
      </c>
      <c r="AM1691">
        <v>1810505</v>
      </c>
      <c r="AN1691">
        <v>125875</v>
      </c>
      <c r="AO1691">
        <v>1936380</v>
      </c>
      <c r="AP1691">
        <v>3</v>
      </c>
      <c r="AQ1691">
        <v>0</v>
      </c>
      <c r="AR1691">
        <v>3</v>
      </c>
      <c r="AS1691">
        <v>0.36421027072963458</v>
      </c>
      <c r="AT1691">
        <v>4</v>
      </c>
      <c r="AU1691">
        <v>9</v>
      </c>
      <c r="AV1691">
        <f t="shared" si="107"/>
        <v>13</v>
      </c>
      <c r="AW1691">
        <v>950</v>
      </c>
      <c r="AX1691">
        <v>0.15000000000000002</v>
      </c>
      <c r="AY1691">
        <v>250632867.14914501</v>
      </c>
      <c r="AZ1691">
        <v>250632.86714914499</v>
      </c>
      <c r="BA1691">
        <v>26386.408081051199</v>
      </c>
      <c r="BB1691">
        <v>0.37898299644585859</v>
      </c>
      <c r="BC1691">
        <v>2839</v>
      </c>
      <c r="BD1691">
        <v>1920</v>
      </c>
      <c r="BE1691">
        <v>919</v>
      </c>
      <c r="BF1691">
        <v>0.10999401555954519</v>
      </c>
      <c r="BG1691">
        <v>294319</v>
      </c>
      <c r="BH1691">
        <v>35.888184367760026</v>
      </c>
      <c r="BI1691">
        <v>1623</v>
      </c>
      <c r="BJ1691">
        <v>13</v>
      </c>
      <c r="BK1691">
        <v>3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</v>
      </c>
      <c r="BS1691">
        <v>0</v>
      </c>
      <c r="BT1691">
        <v>8125</v>
      </c>
      <c r="BU1691">
        <v>0.69</v>
      </c>
      <c r="BV1691">
        <v>0.60303949999999995</v>
      </c>
      <c r="BW1691">
        <v>91</v>
      </c>
      <c r="BX1691">
        <v>2.3384619999999998</v>
      </c>
      <c r="BY1691">
        <v>1.483195</v>
      </c>
      <c r="BZ1691">
        <v>12</v>
      </c>
      <c r="CA1691">
        <v>2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0</v>
      </c>
      <c r="CJ1691">
        <v>8151</v>
      </c>
      <c r="CK1691">
        <v>2.0856336645810329</v>
      </c>
      <c r="CL1691">
        <v>0.60875936177140999</v>
      </c>
      <c r="CM1691">
        <v>75</v>
      </c>
      <c r="CN1691">
        <v>0.98925497172367038</v>
      </c>
      <c r="CO1691">
        <v>869</v>
      </c>
      <c r="CP1691">
        <v>-0.61382879509999999</v>
      </c>
      <c r="CQ1691">
        <v>-0.76494201490000002</v>
      </c>
      <c r="CR1691">
        <v>6934</v>
      </c>
      <c r="CS1691">
        <v>0.8590000000000001</v>
      </c>
      <c r="CT1691">
        <v>7085</v>
      </c>
      <c r="CU1691">
        <v>0.85641367065999996</v>
      </c>
      <c r="CV1691">
        <v>6</v>
      </c>
      <c r="CW1691">
        <v>3</v>
      </c>
      <c r="CX1691">
        <v>2</v>
      </c>
      <c r="CY1691">
        <v>462</v>
      </c>
      <c r="CZ1691">
        <v>1076</v>
      </c>
      <c r="DA1691" s="2">
        <v>4627</v>
      </c>
      <c r="DB1691" s="2">
        <v>605</v>
      </c>
      <c r="DC1691" s="2">
        <v>110.77</v>
      </c>
      <c r="DD1691" s="2">
        <v>549</v>
      </c>
      <c r="DE1691">
        <v>289</v>
      </c>
      <c r="DF1691">
        <v>27</v>
      </c>
      <c r="DH1691">
        <v>73.849999999999994</v>
      </c>
      <c r="DI1691" s="2">
        <v>24.62</v>
      </c>
      <c r="DJ1691">
        <v>-1.91</v>
      </c>
      <c r="DK1691">
        <v>0.90844949072464043</v>
      </c>
      <c r="DL1691">
        <v>1.358695652173913E-3</v>
      </c>
      <c r="DN1691">
        <v>171.2</v>
      </c>
      <c r="DO1691">
        <v>0.49099999999999999</v>
      </c>
      <c r="DP1691">
        <v>18959.169999999998</v>
      </c>
      <c r="DQ1691" s="2">
        <v>0</v>
      </c>
      <c r="DR1691" s="2">
        <v>2549.22284197</v>
      </c>
      <c r="DS1691">
        <v>7.1642179312542695E-3</v>
      </c>
      <c r="DT1691">
        <v>2.7627482171670201</v>
      </c>
      <c r="DU1691">
        <v>983060.96241953271</v>
      </c>
      <c r="DV1691">
        <v>0</v>
      </c>
    </row>
    <row r="1692" spans="1:126" x14ac:dyDescent="0.15">
      <c r="A1692" t="s">
        <v>2760</v>
      </c>
      <c r="B1692" t="s">
        <v>2359</v>
      </c>
      <c r="C1692">
        <v>31</v>
      </c>
      <c r="D1692">
        <v>149</v>
      </c>
      <c r="E1692" t="s">
        <v>2870</v>
      </c>
      <c r="F1692">
        <v>31149</v>
      </c>
      <c r="G1692" t="s">
        <v>6676</v>
      </c>
      <c r="H1692">
        <v>98.4</v>
      </c>
      <c r="I1692">
        <v>0.1</v>
      </c>
      <c r="J1692">
        <v>0.6</v>
      </c>
      <c r="K1692">
        <v>0.2</v>
      </c>
      <c r="L1692">
        <v>0.6</v>
      </c>
      <c r="M1692">
        <v>0.1</v>
      </c>
      <c r="N1692">
        <f t="shared" si="106"/>
        <v>9683.3400000000038</v>
      </c>
      <c r="O1692">
        <f t="shared" si="108"/>
        <v>316.65999999999622</v>
      </c>
      <c r="P1692">
        <f t="shared" si="109"/>
        <v>0.37999199999999561</v>
      </c>
      <c r="Q1692" s="4">
        <v>31149</v>
      </c>
      <c r="R1692" s="5">
        <v>42.394748999999997</v>
      </c>
      <c r="S1692" s="5">
        <v>-99.420850999999999</v>
      </c>
      <c r="T1692">
        <v>9</v>
      </c>
      <c r="U1692">
        <v>0.89510966844395023</v>
      </c>
      <c r="V1692">
        <v>1540</v>
      </c>
      <c r="W1692">
        <v>1436</v>
      </c>
      <c r="X1692">
        <v>1401</v>
      </c>
      <c r="Y1692">
        <v>1417</v>
      </c>
      <c r="Z1692">
        <v>710</v>
      </c>
      <c r="AA1692">
        <v>31133</v>
      </c>
      <c r="AB1692">
        <v>612.94000000000005</v>
      </c>
      <c r="AC1692">
        <v>48456</v>
      </c>
      <c r="AD1692">
        <v>1</v>
      </c>
      <c r="AE1692">
        <v>7.1377587437544611E-4</v>
      </c>
      <c r="AF1692">
        <v>3</v>
      </c>
      <c r="AG1692">
        <v>247</v>
      </c>
      <c r="AH1692">
        <v>1.2145748987854251E-2</v>
      </c>
      <c r="AI1692" s="3">
        <v>644551</v>
      </c>
      <c r="AJ1692" s="3">
        <v>645314.91803346004</v>
      </c>
      <c r="AK1692">
        <v>1463</v>
      </c>
      <c r="AL1692">
        <v>647622.40000000002</v>
      </c>
      <c r="AM1692">
        <v>1865531</v>
      </c>
      <c r="AN1692">
        <v>48314</v>
      </c>
      <c r="AO1692">
        <v>1913845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f t="shared" si="107"/>
        <v>2</v>
      </c>
      <c r="AW1692">
        <v>88</v>
      </c>
      <c r="AX1692">
        <v>6.9999999999999951E-2</v>
      </c>
      <c r="AY1692">
        <v>239895521.432275</v>
      </c>
      <c r="AZ1692">
        <v>239895.52143227501</v>
      </c>
      <c r="BA1692">
        <v>136229.873453359</v>
      </c>
      <c r="BB1692">
        <v>7.3405338686038629E-2</v>
      </c>
      <c r="BC1692">
        <v>2414</v>
      </c>
      <c r="BD1692">
        <v>15</v>
      </c>
      <c r="BE1692">
        <v>2399</v>
      </c>
      <c r="BF1692">
        <v>1.5577922077922077</v>
      </c>
      <c r="BG1692">
        <v>72252</v>
      </c>
      <c r="BH1692">
        <v>51.571734475374733</v>
      </c>
      <c r="BI1692">
        <v>318</v>
      </c>
      <c r="BJ1692">
        <v>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1509</v>
      </c>
      <c r="BU1692">
        <v>0.61</v>
      </c>
      <c r="BV1692">
        <v>0.64648910000000004</v>
      </c>
      <c r="BW1692">
        <v>23</v>
      </c>
      <c r="BX1692">
        <v>3.976143</v>
      </c>
      <c r="BY1692">
        <v>3.6591010000000002</v>
      </c>
      <c r="BZ1692">
        <v>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1413</v>
      </c>
      <c r="CK1692">
        <v>2.8308563340410475</v>
      </c>
      <c r="CL1692">
        <v>0.74433962264150944</v>
      </c>
      <c r="CM1692">
        <v>18</v>
      </c>
      <c r="CN1692">
        <v>2.8575336468932306</v>
      </c>
      <c r="CO1692">
        <v>150</v>
      </c>
      <c r="CP1692">
        <v>0</v>
      </c>
      <c r="CQ1692">
        <v>0</v>
      </c>
      <c r="CR1692">
        <v>1221</v>
      </c>
      <c r="CS1692">
        <v>0.89</v>
      </c>
      <c r="CT1692">
        <v>1180</v>
      </c>
      <c r="CU1692">
        <v>0.79368932038999995</v>
      </c>
      <c r="CV1692">
        <v>2</v>
      </c>
      <c r="CW1692">
        <v>0</v>
      </c>
      <c r="CX1692">
        <v>0</v>
      </c>
      <c r="CY1692">
        <v>269</v>
      </c>
      <c r="CZ1692">
        <v>401</v>
      </c>
      <c r="DA1692" s="2">
        <v>1052</v>
      </c>
      <c r="DB1692" s="2">
        <v>105</v>
      </c>
      <c r="DC1692" s="2">
        <v>70.87</v>
      </c>
      <c r="DD1692" s="2">
        <v>62</v>
      </c>
      <c r="DE1692">
        <v>130</v>
      </c>
      <c r="DF1692">
        <v>3</v>
      </c>
      <c r="DH1692">
        <v>141.74</v>
      </c>
      <c r="DI1692" s="2">
        <v>70.87</v>
      </c>
      <c r="DJ1692">
        <v>-1.06</v>
      </c>
      <c r="DK1692">
        <v>0.84271531655369392</v>
      </c>
      <c r="DL1692">
        <v>4.048582995951417E-3</v>
      </c>
      <c r="DN1692">
        <v>1.5</v>
      </c>
      <c r="DO1692">
        <v>2E-3</v>
      </c>
      <c r="DP1692">
        <v>5614.47</v>
      </c>
      <c r="DQ1692" s="2">
        <v>0</v>
      </c>
      <c r="DR1692" s="2">
        <v>4441.5530906200001</v>
      </c>
      <c r="DS1692">
        <v>6.8582421479135057E-3</v>
      </c>
      <c r="DT1692">
        <v>2.5501692398236901</v>
      </c>
      <c r="DU1692">
        <v>1651546.7235007938</v>
      </c>
      <c r="DV1692">
        <v>0</v>
      </c>
    </row>
    <row r="1693" spans="1:126" x14ac:dyDescent="0.15">
      <c r="A1693" t="s">
        <v>2760</v>
      </c>
      <c r="B1693" t="s">
        <v>376</v>
      </c>
      <c r="C1693">
        <v>31</v>
      </c>
      <c r="D1693">
        <v>151</v>
      </c>
      <c r="E1693" t="s">
        <v>2871</v>
      </c>
      <c r="F1693">
        <v>31151</v>
      </c>
      <c r="G1693" t="s">
        <v>6677</v>
      </c>
      <c r="H1693">
        <v>76.2</v>
      </c>
      <c r="I1693">
        <v>0.6</v>
      </c>
      <c r="J1693">
        <v>0.3</v>
      </c>
      <c r="K1693">
        <v>1.6</v>
      </c>
      <c r="L1693">
        <v>1.1000000000000001</v>
      </c>
      <c r="M1693">
        <v>20.2</v>
      </c>
      <c r="N1693">
        <f t="shared" ref="N1693:N1755" si="110">H1693^2+I1693^2+J1693^2+K1693^2+L1693^2+M1693^2</f>
        <v>6218.7000000000007</v>
      </c>
      <c r="O1693">
        <f t="shared" si="108"/>
        <v>3781.2999999999993</v>
      </c>
      <c r="P1693">
        <f t="shared" si="109"/>
        <v>4.5375600000000009</v>
      </c>
      <c r="Q1693" s="4">
        <v>31151</v>
      </c>
      <c r="R1693" s="5">
        <v>40.516801999999998</v>
      </c>
      <c r="S1693" s="5">
        <v>-97.131754999999998</v>
      </c>
      <c r="T1693">
        <v>6</v>
      </c>
      <c r="U1693">
        <v>0.20365749679854586</v>
      </c>
      <c r="V1693">
        <v>14278</v>
      </c>
      <c r="W1693">
        <v>14317</v>
      </c>
      <c r="X1693">
        <v>14360</v>
      </c>
      <c r="Y1693">
        <v>14249</v>
      </c>
      <c r="Z1693">
        <v>6680</v>
      </c>
      <c r="AA1693">
        <v>31135</v>
      </c>
      <c r="AB1693">
        <v>5462.8079999999991</v>
      </c>
      <c r="AC1693">
        <v>51738</v>
      </c>
      <c r="AD1693">
        <v>1</v>
      </c>
      <c r="AE1693">
        <v>6.9637883008356549E-5</v>
      </c>
      <c r="AF1693">
        <v>18</v>
      </c>
      <c r="AG1693">
        <v>756</v>
      </c>
      <c r="AH1693">
        <v>2.3809523809523808E-2</v>
      </c>
      <c r="AI1693" s="3">
        <v>361904</v>
      </c>
      <c r="AJ1693" s="3">
        <v>367370.68424034002</v>
      </c>
      <c r="AK1693">
        <v>200</v>
      </c>
      <c r="AL1693">
        <v>368691.20000000001</v>
      </c>
      <c r="AM1693">
        <v>1383548</v>
      </c>
      <c r="AN1693">
        <v>197711</v>
      </c>
      <c r="AO1693">
        <v>1581259</v>
      </c>
      <c r="AP1693">
        <v>5</v>
      </c>
      <c r="AQ1693">
        <v>0</v>
      </c>
      <c r="AR1693">
        <v>5</v>
      </c>
      <c r="AS1693">
        <v>0.34923517496682266</v>
      </c>
      <c r="AT1693">
        <v>4</v>
      </c>
      <c r="AU1693">
        <v>15</v>
      </c>
      <c r="AV1693">
        <f t="shared" si="107"/>
        <v>19</v>
      </c>
      <c r="AW1693">
        <v>10857</v>
      </c>
      <c r="AX1693">
        <v>0.85</v>
      </c>
      <c r="AY1693">
        <v>376761411.74567097</v>
      </c>
      <c r="AZ1693">
        <v>376761.41174567095</v>
      </c>
      <c r="BA1693">
        <v>27378.989675295801</v>
      </c>
      <c r="BB1693">
        <v>0.3652435724837228</v>
      </c>
      <c r="BC1693">
        <v>9249</v>
      </c>
      <c r="BD1693">
        <v>9555</v>
      </c>
      <c r="BE1693">
        <v>-306</v>
      </c>
      <c r="BF1693">
        <v>-2.1431573049446703E-2</v>
      </c>
      <c r="BG1693">
        <v>404059</v>
      </c>
      <c r="BH1693">
        <v>28.137813370473538</v>
      </c>
      <c r="BI1693">
        <v>1733</v>
      </c>
      <c r="BJ1693">
        <v>11</v>
      </c>
      <c r="BK1693">
        <v>3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2</v>
      </c>
      <c r="BS1693">
        <v>0</v>
      </c>
      <c r="BT1693">
        <v>13872</v>
      </c>
      <c r="BU1693">
        <v>0.8</v>
      </c>
      <c r="BV1693">
        <v>0.49990479999999998</v>
      </c>
      <c r="BW1693">
        <v>118</v>
      </c>
      <c r="BX1693">
        <v>1.2975779999999999</v>
      </c>
      <c r="BY1693">
        <v>-0.34545379999999998</v>
      </c>
      <c r="BZ1693">
        <v>14</v>
      </c>
      <c r="CA1693">
        <v>2</v>
      </c>
      <c r="CB1693">
        <v>2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2</v>
      </c>
      <c r="CI1693">
        <v>0</v>
      </c>
      <c r="CJ1693">
        <v>14338</v>
      </c>
      <c r="CK1693">
        <v>1.5343841539963734</v>
      </c>
      <c r="CL1693">
        <v>0.6210697732681949</v>
      </c>
      <c r="CM1693">
        <v>111</v>
      </c>
      <c r="CN1693">
        <v>0.25437984987180096</v>
      </c>
      <c r="CO1693">
        <v>1014.9999999999999</v>
      </c>
      <c r="CP1693">
        <v>0.60108083099999998</v>
      </c>
      <c r="CQ1693">
        <v>-2.7947504000000001E-2</v>
      </c>
      <c r="CR1693">
        <v>12752</v>
      </c>
      <c r="CS1693">
        <v>0.89300000000000002</v>
      </c>
      <c r="CT1693">
        <v>12236</v>
      </c>
      <c r="CU1693">
        <v>0.83448717948999995</v>
      </c>
      <c r="CV1693">
        <v>8</v>
      </c>
      <c r="CW1693">
        <v>6</v>
      </c>
      <c r="CX1693">
        <v>8</v>
      </c>
      <c r="CY1693">
        <v>677</v>
      </c>
      <c r="CZ1693">
        <v>1109</v>
      </c>
      <c r="DA1693" s="2">
        <v>9968</v>
      </c>
      <c r="DB1693" s="2">
        <v>930</v>
      </c>
      <c r="DC1693" s="2">
        <v>124.86</v>
      </c>
      <c r="DD1693" s="2">
        <v>1206</v>
      </c>
      <c r="DE1693">
        <v>269</v>
      </c>
      <c r="DF1693">
        <v>18</v>
      </c>
      <c r="DG1693">
        <v>27.75</v>
      </c>
      <c r="DH1693">
        <v>48.56</v>
      </c>
      <c r="DI1693" s="2">
        <v>48.56</v>
      </c>
      <c r="DJ1693">
        <v>-3.04</v>
      </c>
      <c r="DK1693">
        <v>0.93720986781024807</v>
      </c>
      <c r="DL1693">
        <v>2.6455026455026454E-3</v>
      </c>
      <c r="DN1693">
        <v>267</v>
      </c>
      <c r="DO1693">
        <v>0.72799999999999998</v>
      </c>
      <c r="DP1693">
        <v>7538.1399999999994</v>
      </c>
      <c r="DQ1693" s="2">
        <v>0</v>
      </c>
      <c r="DR1693" s="2">
        <v>31.404456039999999</v>
      </c>
      <c r="DS1693">
        <v>8.517904553159933E-5</v>
      </c>
      <c r="DT1693">
        <v>2.7714554128165401</v>
      </c>
      <c r="DU1693">
        <v>1021811.2218978256</v>
      </c>
      <c r="DV1693">
        <v>1</v>
      </c>
    </row>
    <row r="1694" spans="1:126" x14ac:dyDescent="0.15">
      <c r="A1694" t="s">
        <v>2760</v>
      </c>
      <c r="B1694" t="s">
        <v>2872</v>
      </c>
      <c r="C1694">
        <v>31</v>
      </c>
      <c r="D1694">
        <v>153</v>
      </c>
      <c r="E1694" t="s">
        <v>2873</v>
      </c>
      <c r="F1694">
        <v>31153</v>
      </c>
      <c r="G1694" t="s">
        <v>6678</v>
      </c>
      <c r="H1694">
        <v>83.8</v>
      </c>
      <c r="I1694">
        <v>3.9</v>
      </c>
      <c r="J1694">
        <v>0.3</v>
      </c>
      <c r="K1694">
        <v>2.1</v>
      </c>
      <c r="L1694">
        <v>2.6</v>
      </c>
      <c r="M1694">
        <v>7.3</v>
      </c>
      <c r="N1694">
        <f t="shared" si="110"/>
        <v>7102.2</v>
      </c>
      <c r="O1694">
        <f t="shared" si="108"/>
        <v>2897.8</v>
      </c>
      <c r="P1694">
        <f t="shared" si="109"/>
        <v>3.4773600000000013</v>
      </c>
      <c r="Q1694" s="4">
        <v>31153</v>
      </c>
      <c r="R1694" s="5">
        <v>41.115063999999997</v>
      </c>
      <c r="S1694" s="5">
        <v>-96.109125000000006</v>
      </c>
      <c r="T1694">
        <v>2</v>
      </c>
      <c r="U1694">
        <v>3.1109773501511815E-2</v>
      </c>
      <c r="V1694">
        <v>159413</v>
      </c>
      <c r="W1694">
        <v>165955</v>
      </c>
      <c r="X1694">
        <v>169192</v>
      </c>
      <c r="Y1694">
        <v>175190</v>
      </c>
      <c r="Z1694">
        <v>90015</v>
      </c>
      <c r="AA1694">
        <v>31137</v>
      </c>
      <c r="AB1694">
        <v>77394.284000000014</v>
      </c>
      <c r="AC1694">
        <v>70543</v>
      </c>
      <c r="AD1694">
        <v>2</v>
      </c>
      <c r="AE1694">
        <v>1.182088987658991E-5</v>
      </c>
      <c r="AF1694">
        <v>32</v>
      </c>
      <c r="AG1694">
        <v>396</v>
      </c>
      <c r="AH1694">
        <v>8.0808080808080815E-2</v>
      </c>
      <c r="AI1694" s="3">
        <v>91718</v>
      </c>
      <c r="AJ1694" s="3">
        <v>152972.401962815</v>
      </c>
      <c r="AK1694">
        <v>30</v>
      </c>
      <c r="AL1694">
        <v>158265.60000000001</v>
      </c>
      <c r="AM1694">
        <v>503018</v>
      </c>
      <c r="AN1694">
        <v>50460</v>
      </c>
      <c r="AO1694">
        <v>553478</v>
      </c>
      <c r="AP1694">
        <v>9</v>
      </c>
      <c r="AQ1694">
        <v>4</v>
      </c>
      <c r="AR1694">
        <v>13</v>
      </c>
      <c r="AS1694">
        <v>7.8334488264891075E-2</v>
      </c>
      <c r="AT1694">
        <v>13</v>
      </c>
      <c r="AU1694">
        <v>63</v>
      </c>
      <c r="AV1694">
        <f t="shared" si="107"/>
        <v>76</v>
      </c>
      <c r="AW1694">
        <v>161937</v>
      </c>
      <c r="AX1694">
        <v>0.95</v>
      </c>
      <c r="AY1694">
        <v>414432835.16522598</v>
      </c>
      <c r="AZ1694">
        <v>414432.83516522596</v>
      </c>
      <c r="BA1694">
        <v>3285.98917231219</v>
      </c>
      <c r="BB1694">
        <v>3.0432236613133723</v>
      </c>
      <c r="BC1694">
        <v>47093</v>
      </c>
      <c r="BD1694">
        <v>45446</v>
      </c>
      <c r="BE1694">
        <v>1647</v>
      </c>
      <c r="BF1694">
        <v>1.0331654256553732E-2</v>
      </c>
      <c r="BG1694">
        <v>1864939</v>
      </c>
      <c r="BH1694">
        <v>11.022619272778854</v>
      </c>
      <c r="BI1694">
        <v>9729</v>
      </c>
      <c r="BJ1694">
        <v>64</v>
      </c>
      <c r="BK1694">
        <v>7</v>
      </c>
      <c r="BL1694">
        <v>3</v>
      </c>
      <c r="BM1694">
        <v>2</v>
      </c>
      <c r="BN1694">
        <v>1</v>
      </c>
      <c r="BO1694">
        <v>0</v>
      </c>
      <c r="BP1694">
        <v>4</v>
      </c>
      <c r="BQ1694">
        <v>20</v>
      </c>
      <c r="BR1694">
        <v>5</v>
      </c>
      <c r="BS1694">
        <v>0</v>
      </c>
      <c r="BT1694">
        <v>153504</v>
      </c>
      <c r="BU1694">
        <v>0.81</v>
      </c>
      <c r="BV1694">
        <v>0.63375910000000002</v>
      </c>
      <c r="BW1694">
        <v>477</v>
      </c>
      <c r="BX1694">
        <v>0.69053580000000003</v>
      </c>
      <c r="BY1694">
        <v>-0.94264049999999999</v>
      </c>
      <c r="BZ1694">
        <v>72</v>
      </c>
      <c r="CA1694">
        <v>12</v>
      </c>
      <c r="CB1694">
        <v>4</v>
      </c>
      <c r="CC1694">
        <v>1</v>
      </c>
      <c r="CD1694">
        <v>1</v>
      </c>
      <c r="CE1694">
        <v>5</v>
      </c>
      <c r="CF1694">
        <v>3</v>
      </c>
      <c r="CG1694">
        <v>19</v>
      </c>
      <c r="CH1694">
        <v>5</v>
      </c>
      <c r="CI1694">
        <v>1</v>
      </c>
      <c r="CJ1694">
        <v>172291</v>
      </c>
      <c r="CK1694">
        <v>0.7139084455949527</v>
      </c>
      <c r="CL1694">
        <v>0.72168382798304054</v>
      </c>
      <c r="CM1694">
        <v>493</v>
      </c>
      <c r="CN1694">
        <v>-0.91435423815030681</v>
      </c>
      <c r="CO1694">
        <v>35096</v>
      </c>
      <c r="CP1694">
        <v>0.64839839600000004</v>
      </c>
      <c r="CQ1694">
        <v>0.51521903199999997</v>
      </c>
      <c r="CR1694">
        <v>157742</v>
      </c>
      <c r="CS1694">
        <v>0.89200000000000002</v>
      </c>
      <c r="CT1694">
        <v>144747</v>
      </c>
      <c r="CU1694">
        <v>0.91203568087499998</v>
      </c>
      <c r="CV1694">
        <v>148</v>
      </c>
      <c r="CW1694">
        <v>118</v>
      </c>
      <c r="CX1694">
        <v>100</v>
      </c>
      <c r="CY1694">
        <v>852</v>
      </c>
      <c r="CZ1694">
        <v>613</v>
      </c>
      <c r="DA1694" s="2">
        <v>95208</v>
      </c>
      <c r="DB1694" s="2">
        <v>22665</v>
      </c>
      <c r="DC1694" s="2">
        <v>152.94999999999999</v>
      </c>
      <c r="DD1694" s="2">
        <v>18950</v>
      </c>
      <c r="DE1694">
        <v>197</v>
      </c>
      <c r="DF1694">
        <v>6</v>
      </c>
      <c r="DG1694">
        <v>27.17</v>
      </c>
      <c r="DH1694">
        <v>3.54</v>
      </c>
      <c r="DI1694" s="2">
        <v>2.95</v>
      </c>
      <c r="DJ1694">
        <v>-2.0299999999999998</v>
      </c>
      <c r="DK1694">
        <v>0.74696351861139576</v>
      </c>
      <c r="DL1694">
        <v>2.5252525252525255E-3</v>
      </c>
      <c r="DN1694">
        <v>39</v>
      </c>
      <c r="DO1694">
        <v>0.26200000000000001</v>
      </c>
      <c r="DP1694">
        <v>794.13</v>
      </c>
      <c r="DQ1694" s="2">
        <v>0</v>
      </c>
      <c r="DR1694" s="2">
        <v>1202.5631891800001</v>
      </c>
      <c r="DS1694">
        <v>7.5983870628146613E-3</v>
      </c>
      <c r="DT1694">
        <v>2.63891840713619</v>
      </c>
      <c r="DU1694">
        <v>417650.0050564534</v>
      </c>
      <c r="DV1694">
        <v>0</v>
      </c>
    </row>
    <row r="1695" spans="1:126" x14ac:dyDescent="0.15">
      <c r="A1695" t="s">
        <v>2760</v>
      </c>
      <c r="B1695" t="s">
        <v>2874</v>
      </c>
      <c r="C1695">
        <v>31</v>
      </c>
      <c r="D1695">
        <v>155</v>
      </c>
      <c r="E1695" t="s">
        <v>2875</v>
      </c>
      <c r="F1695">
        <v>31155</v>
      </c>
      <c r="G1695" t="s">
        <v>6679</v>
      </c>
      <c r="H1695">
        <v>96.2</v>
      </c>
      <c r="I1695">
        <v>0.3</v>
      </c>
      <c r="J1695">
        <v>0.2</v>
      </c>
      <c r="K1695">
        <v>0.4</v>
      </c>
      <c r="L1695">
        <v>0.9</v>
      </c>
      <c r="M1695">
        <v>2</v>
      </c>
      <c r="N1695">
        <f t="shared" si="110"/>
        <v>9259.5400000000009</v>
      </c>
      <c r="O1695">
        <f t="shared" si="108"/>
        <v>740.45999999999913</v>
      </c>
      <c r="P1695">
        <f t="shared" si="109"/>
        <v>0.88855199999999923</v>
      </c>
      <c r="Q1695" s="4">
        <v>31155</v>
      </c>
      <c r="R1695" s="5">
        <v>41.223151999999999</v>
      </c>
      <c r="S1695" s="5">
        <v>-96.640923000000001</v>
      </c>
      <c r="T1695">
        <v>2</v>
      </c>
      <c r="U1695">
        <v>0.21459730006040506</v>
      </c>
      <c r="V1695">
        <v>20696</v>
      </c>
      <c r="W1695">
        <v>20867</v>
      </c>
      <c r="X1695">
        <v>20913</v>
      </c>
      <c r="Y1695">
        <v>20963</v>
      </c>
      <c r="Z1695">
        <v>10662</v>
      </c>
      <c r="AA1695">
        <v>31139</v>
      </c>
      <c r="AB1695">
        <v>8856.973</v>
      </c>
      <c r="AC1695">
        <v>60854</v>
      </c>
      <c r="AD1695">
        <v>3</v>
      </c>
      <c r="AE1695">
        <v>1.4345144168698896E-4</v>
      </c>
      <c r="AF1695">
        <v>48</v>
      </c>
      <c r="AG1695">
        <v>1204</v>
      </c>
      <c r="AH1695">
        <v>3.9867109634551492E-2</v>
      </c>
      <c r="AI1695" s="3">
        <v>469462</v>
      </c>
      <c r="AJ1695" s="3">
        <v>480149.12355222</v>
      </c>
      <c r="AK1695">
        <v>160</v>
      </c>
      <c r="AL1695">
        <v>485702.39999999997</v>
      </c>
      <c r="AM1695">
        <v>1030480</v>
      </c>
      <c r="AN1695">
        <v>239316</v>
      </c>
      <c r="AO1695">
        <v>1269796</v>
      </c>
      <c r="AP1695">
        <v>4</v>
      </c>
      <c r="AQ1695">
        <v>1</v>
      </c>
      <c r="AR1695">
        <v>5</v>
      </c>
      <c r="AS1695">
        <v>0.23961278573824699</v>
      </c>
      <c r="AT1695">
        <v>4</v>
      </c>
      <c r="AU1695">
        <v>20</v>
      </c>
      <c r="AV1695">
        <f t="shared" si="107"/>
        <v>24</v>
      </c>
      <c r="AW1695">
        <v>15012</v>
      </c>
      <c r="AX1695">
        <v>0.8</v>
      </c>
      <c r="AY1695">
        <v>536938117.99469101</v>
      </c>
      <c r="AZ1695">
        <v>536938.11799469101</v>
      </c>
      <c r="BA1695">
        <v>27178.465237849301</v>
      </c>
      <c r="BB1695">
        <v>0.3679383626884784</v>
      </c>
      <c r="BC1695">
        <v>16649</v>
      </c>
      <c r="BD1695">
        <v>31855</v>
      </c>
      <c r="BE1695">
        <v>-15206</v>
      </c>
      <c r="BF1695">
        <v>-0.73473134905295712</v>
      </c>
      <c r="BG1695">
        <v>538951</v>
      </c>
      <c r="BH1695">
        <v>25.771099316214794</v>
      </c>
      <c r="BI1695">
        <v>2591</v>
      </c>
      <c r="BJ1695">
        <v>20</v>
      </c>
      <c r="BK1695">
        <v>3</v>
      </c>
      <c r="BL1695">
        <v>3</v>
      </c>
      <c r="BM1695">
        <v>0</v>
      </c>
      <c r="BN1695">
        <v>0</v>
      </c>
      <c r="BO1695">
        <v>0</v>
      </c>
      <c r="BP1695">
        <v>0</v>
      </c>
      <c r="BQ1695">
        <v>2</v>
      </c>
      <c r="BR1695">
        <v>5</v>
      </c>
      <c r="BS1695">
        <v>0</v>
      </c>
      <c r="BT1695">
        <v>20057</v>
      </c>
      <c r="BU1695">
        <v>0.82</v>
      </c>
      <c r="BV1695">
        <v>0.67140040000000001</v>
      </c>
      <c r="BW1695">
        <v>153</v>
      </c>
      <c r="BX1695">
        <v>1.645311</v>
      </c>
      <c r="BY1695">
        <v>0.66796829999999996</v>
      </c>
      <c r="BZ1695">
        <v>24</v>
      </c>
      <c r="CA1695">
        <v>2</v>
      </c>
      <c r="CB1695">
        <v>2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6</v>
      </c>
      <c r="CI1695">
        <v>0</v>
      </c>
      <c r="CJ1695">
        <v>20932</v>
      </c>
      <c r="CK1695">
        <v>1.6243072807185173</v>
      </c>
      <c r="CL1695">
        <v>0.71358383502871769</v>
      </c>
      <c r="CM1695">
        <v>133</v>
      </c>
      <c r="CN1695">
        <v>0.46918950087465511</v>
      </c>
      <c r="CO1695">
        <v>2864.9999999999995</v>
      </c>
      <c r="CP1695">
        <v>0.17834847100000001</v>
      </c>
      <c r="CQ1695">
        <v>0.20005793899999999</v>
      </c>
      <c r="CR1695">
        <v>18716</v>
      </c>
      <c r="CS1695">
        <v>0.89</v>
      </c>
      <c r="CT1695">
        <v>18564</v>
      </c>
      <c r="CU1695">
        <v>0.90127894340899994</v>
      </c>
      <c r="CV1695">
        <v>5</v>
      </c>
      <c r="CW1695">
        <v>7</v>
      </c>
      <c r="CX1695">
        <v>9</v>
      </c>
      <c r="CY1695">
        <v>1020</v>
      </c>
      <c r="CZ1695">
        <v>1748</v>
      </c>
      <c r="DA1695" s="2">
        <v>9895</v>
      </c>
      <c r="DB1695" s="2">
        <v>2270</v>
      </c>
      <c r="DC1695" s="2">
        <v>152.9</v>
      </c>
      <c r="DD1695" s="2">
        <v>565</v>
      </c>
      <c r="DE1695">
        <v>428</v>
      </c>
      <c r="DF1695">
        <v>31</v>
      </c>
      <c r="DG1695">
        <v>43</v>
      </c>
      <c r="DH1695">
        <v>28.67</v>
      </c>
      <c r="DI1695" s="2">
        <v>4.78</v>
      </c>
      <c r="DJ1695">
        <v>-2.6</v>
      </c>
      <c r="DK1695">
        <v>0.91049754825736695</v>
      </c>
      <c r="DL1695">
        <v>3.3222591362126247E-3</v>
      </c>
      <c r="DM1695">
        <v>817</v>
      </c>
      <c r="DN1695">
        <v>192</v>
      </c>
      <c r="DO1695">
        <v>0.39399999999999996</v>
      </c>
      <c r="DP1695">
        <v>12577.25</v>
      </c>
      <c r="DQ1695" s="2">
        <v>0</v>
      </c>
      <c r="DR1695" s="2">
        <v>2442.3594900600006</v>
      </c>
      <c r="DS1695">
        <v>5.028511215262885E-3</v>
      </c>
      <c r="DT1695">
        <v>2.6434547625842102</v>
      </c>
      <c r="DU1695">
        <v>1283932.322478581</v>
      </c>
      <c r="DV1695">
        <v>0</v>
      </c>
    </row>
    <row r="1696" spans="1:126" x14ac:dyDescent="0.15">
      <c r="A1696" t="s">
        <v>2760</v>
      </c>
      <c r="B1696" t="s">
        <v>2876</v>
      </c>
      <c r="C1696">
        <v>31</v>
      </c>
      <c r="D1696">
        <v>157</v>
      </c>
      <c r="E1696" t="s">
        <v>2877</v>
      </c>
      <c r="F1696">
        <v>31157</v>
      </c>
      <c r="G1696" t="s">
        <v>6680</v>
      </c>
      <c r="H1696">
        <v>75.599999999999994</v>
      </c>
      <c r="I1696">
        <v>0.4</v>
      </c>
      <c r="J1696">
        <v>1.4</v>
      </c>
      <c r="K1696">
        <v>0.6</v>
      </c>
      <c r="L1696">
        <v>1</v>
      </c>
      <c r="M1696">
        <v>21.1</v>
      </c>
      <c r="N1696">
        <f t="shared" si="110"/>
        <v>6164.0499999999984</v>
      </c>
      <c r="O1696">
        <f t="shared" si="108"/>
        <v>3835.9500000000016</v>
      </c>
      <c r="P1696">
        <f t="shared" si="109"/>
        <v>4.6031400000000033</v>
      </c>
      <c r="Q1696" s="4">
        <v>31157</v>
      </c>
      <c r="R1696" s="5">
        <v>41.850330999999997</v>
      </c>
      <c r="S1696" s="5">
        <v>-103.701549</v>
      </c>
      <c r="T1696">
        <v>5</v>
      </c>
      <c r="U1696">
        <v>0.20181855275982793</v>
      </c>
      <c r="V1696">
        <v>36835</v>
      </c>
      <c r="W1696">
        <v>36844</v>
      </c>
      <c r="X1696">
        <v>36684</v>
      </c>
      <c r="Y1696">
        <v>36305</v>
      </c>
      <c r="Z1696">
        <v>18118</v>
      </c>
      <c r="AA1696">
        <v>31141</v>
      </c>
      <c r="AB1696">
        <v>14798.367000000002</v>
      </c>
      <c r="AC1696">
        <v>45992</v>
      </c>
      <c r="AD1696">
        <v>3</v>
      </c>
      <c r="AE1696">
        <v>8.1779522407589143E-5</v>
      </c>
      <c r="AF1696">
        <v>45</v>
      </c>
      <c r="AG1696">
        <v>966</v>
      </c>
      <c r="AH1696">
        <v>4.6583850931677016E-2</v>
      </c>
      <c r="AI1696" s="3">
        <v>445217</v>
      </c>
      <c r="AJ1696" s="3">
        <v>473215.75187890505</v>
      </c>
      <c r="AK1696">
        <v>143</v>
      </c>
      <c r="AL1696">
        <v>477164.80000000005</v>
      </c>
      <c r="AM1696">
        <v>1319438</v>
      </c>
      <c r="AN1696">
        <v>167060</v>
      </c>
      <c r="AO1696">
        <v>1486498</v>
      </c>
      <c r="AP1696">
        <v>11</v>
      </c>
      <c r="AQ1696">
        <v>0</v>
      </c>
      <c r="AR1696">
        <v>11</v>
      </c>
      <c r="AS1696">
        <v>0.29855607425903807</v>
      </c>
      <c r="AT1696">
        <v>10</v>
      </c>
      <c r="AU1696">
        <v>27</v>
      </c>
      <c r="AV1696">
        <f t="shared" si="107"/>
        <v>37</v>
      </c>
      <c r="AW1696">
        <v>32913</v>
      </c>
      <c r="AX1696">
        <v>0.9</v>
      </c>
      <c r="AY1696">
        <v>2643527447.9356098</v>
      </c>
      <c r="AZ1696">
        <v>2643527.4479356096</v>
      </c>
      <c r="BA1696">
        <v>71763.116966726899</v>
      </c>
      <c r="BB1696">
        <v>0.13934734753280739</v>
      </c>
      <c r="BC1696">
        <v>9694</v>
      </c>
      <c r="BD1696">
        <v>12935</v>
      </c>
      <c r="BE1696">
        <v>-3241</v>
      </c>
      <c r="BF1696">
        <v>-8.7986968915433686E-2</v>
      </c>
      <c r="BG1696">
        <v>913412</v>
      </c>
      <c r="BH1696">
        <v>24.899465707120271</v>
      </c>
      <c r="BI1696">
        <v>4152</v>
      </c>
      <c r="BJ1696">
        <v>36</v>
      </c>
      <c r="BK1696">
        <v>9</v>
      </c>
      <c r="BL1696">
        <v>2</v>
      </c>
      <c r="BM1696">
        <v>1</v>
      </c>
      <c r="BN1696">
        <v>0</v>
      </c>
      <c r="BO1696">
        <v>2</v>
      </c>
      <c r="BP1696">
        <v>3</v>
      </c>
      <c r="BQ1696">
        <v>6</v>
      </c>
      <c r="BR1696">
        <v>1</v>
      </c>
      <c r="BS1696">
        <v>0</v>
      </c>
      <c r="BT1696">
        <v>36865</v>
      </c>
      <c r="BU1696">
        <v>0.78</v>
      </c>
      <c r="BV1696">
        <v>0.53491659999999996</v>
      </c>
      <c r="BW1696">
        <v>276</v>
      </c>
      <c r="BX1696">
        <v>1.6275599999999999</v>
      </c>
      <c r="BY1696">
        <v>-3.8987800000000003E-2</v>
      </c>
      <c r="BZ1696">
        <v>37</v>
      </c>
      <c r="CA1696">
        <v>10</v>
      </c>
      <c r="CB1696">
        <v>2</v>
      </c>
      <c r="CC1696">
        <v>3</v>
      </c>
      <c r="CD1696">
        <v>0</v>
      </c>
      <c r="CE1696">
        <v>2</v>
      </c>
      <c r="CF1696">
        <v>3</v>
      </c>
      <c r="CG1696">
        <v>6</v>
      </c>
      <c r="CH1696">
        <v>1</v>
      </c>
      <c r="CI1696">
        <v>0</v>
      </c>
      <c r="CJ1696">
        <v>36463</v>
      </c>
      <c r="CK1696">
        <v>1.7552039053286892</v>
      </c>
      <c r="CL1696">
        <v>0.5913003890406423</v>
      </c>
      <c r="CM1696">
        <v>249</v>
      </c>
      <c r="CN1696">
        <v>0.17877250560434901</v>
      </c>
      <c r="CO1696">
        <v>4014</v>
      </c>
      <c r="CP1696">
        <v>-0.68576335300000002</v>
      </c>
      <c r="CQ1696">
        <v>-0.45989376799999998</v>
      </c>
      <c r="CR1696">
        <v>32391</v>
      </c>
      <c r="CS1696">
        <v>0.89500000000000002</v>
      </c>
      <c r="CT1696">
        <v>30978</v>
      </c>
      <c r="CU1696">
        <v>0.81448575567000003</v>
      </c>
      <c r="CV1696">
        <v>82</v>
      </c>
      <c r="CW1696">
        <v>26</v>
      </c>
      <c r="CX1696">
        <v>27</v>
      </c>
      <c r="CY1696">
        <v>791</v>
      </c>
      <c r="CZ1696">
        <v>1562</v>
      </c>
      <c r="DA1696" s="2">
        <v>24298</v>
      </c>
      <c r="DB1696" s="2">
        <v>3065</v>
      </c>
      <c r="DC1696" s="2">
        <v>157.4</v>
      </c>
      <c r="DD1696" s="2">
        <v>2458</v>
      </c>
      <c r="DE1696">
        <v>472</v>
      </c>
      <c r="DF1696">
        <v>49</v>
      </c>
      <c r="DG1696">
        <v>43.42</v>
      </c>
      <c r="DH1696">
        <v>16.28</v>
      </c>
      <c r="DI1696" s="2">
        <v>27.14</v>
      </c>
      <c r="DJ1696">
        <v>1.1100000000000001</v>
      </c>
      <c r="DK1696">
        <v>0.91049083929858921</v>
      </c>
      <c r="DL1696">
        <v>1.0351966873706005E-3</v>
      </c>
      <c r="DN1696">
        <v>158.69999999999999</v>
      </c>
      <c r="DO1696">
        <v>0.33500000000000002</v>
      </c>
      <c r="DP1696">
        <v>18660.099999999999</v>
      </c>
      <c r="DQ1696" s="2">
        <v>0</v>
      </c>
      <c r="DR1696" s="2">
        <v>7119.8951771799966</v>
      </c>
      <c r="DS1696">
        <v>1.3641052458418096E-2</v>
      </c>
      <c r="DT1696">
        <v>4.1241854840008303</v>
      </c>
      <c r="DU1696">
        <v>1967916.1416361595</v>
      </c>
      <c r="DV1696">
        <v>0</v>
      </c>
    </row>
    <row r="1697" spans="1:126" x14ac:dyDescent="0.15">
      <c r="A1697" t="s">
        <v>2760</v>
      </c>
      <c r="B1697" t="s">
        <v>1687</v>
      </c>
      <c r="C1697">
        <v>31</v>
      </c>
      <c r="D1697">
        <v>159</v>
      </c>
      <c r="E1697" t="s">
        <v>2878</v>
      </c>
      <c r="F1697">
        <v>31159</v>
      </c>
      <c r="G1697" t="s">
        <v>6681</v>
      </c>
      <c r="H1697">
        <v>96.4</v>
      </c>
      <c r="I1697">
        <v>0.4</v>
      </c>
      <c r="J1697">
        <v>0.3</v>
      </c>
      <c r="K1697">
        <v>0.4</v>
      </c>
      <c r="L1697">
        <v>0.9</v>
      </c>
      <c r="M1697">
        <v>1.6</v>
      </c>
      <c r="N1697">
        <f t="shared" si="110"/>
        <v>9296.74</v>
      </c>
      <c r="O1697">
        <f t="shared" si="108"/>
        <v>703.26000000000022</v>
      </c>
      <c r="P1697">
        <f t="shared" si="109"/>
        <v>0.84391200000000055</v>
      </c>
      <c r="Q1697" s="4">
        <v>31159</v>
      </c>
      <c r="R1697" s="5">
        <v>40.871943999999999</v>
      </c>
      <c r="S1697" s="5">
        <v>-97.140383</v>
      </c>
      <c r="T1697">
        <v>2</v>
      </c>
      <c r="U1697">
        <v>0.13253645787178545</v>
      </c>
      <c r="V1697">
        <v>16729</v>
      </c>
      <c r="W1697">
        <v>16939</v>
      </c>
      <c r="X1697">
        <v>16998</v>
      </c>
      <c r="Y1697">
        <v>16981</v>
      </c>
      <c r="Z1697">
        <v>8019</v>
      </c>
      <c r="AA1697">
        <v>31143</v>
      </c>
      <c r="AB1697">
        <v>6802.6709999999994</v>
      </c>
      <c r="AC1697">
        <v>59662</v>
      </c>
      <c r="AD1697">
        <v>1</v>
      </c>
      <c r="AE1697">
        <v>5.8830450641251912E-5</v>
      </c>
      <c r="AF1697">
        <v>38</v>
      </c>
      <c r="AG1697">
        <v>992</v>
      </c>
      <c r="AH1697">
        <v>3.8306451612903226E-2</v>
      </c>
      <c r="AI1697" s="3">
        <v>354857</v>
      </c>
      <c r="AJ1697" s="3">
        <v>365713.094263245</v>
      </c>
      <c r="AK1697">
        <v>151</v>
      </c>
      <c r="AL1697">
        <v>368473.59999999998</v>
      </c>
      <c r="AM1697">
        <v>1665299</v>
      </c>
      <c r="AN1697">
        <v>214943</v>
      </c>
      <c r="AO1697">
        <v>1880242</v>
      </c>
      <c r="AP1697">
        <v>2</v>
      </c>
      <c r="AQ1697">
        <v>1</v>
      </c>
      <c r="AR1697">
        <v>3</v>
      </c>
      <c r="AS1697">
        <v>0.17710608654584095</v>
      </c>
      <c r="AT1697">
        <v>3</v>
      </c>
      <c r="AU1697">
        <v>19</v>
      </c>
      <c r="AV1697">
        <f t="shared" si="107"/>
        <v>22</v>
      </c>
      <c r="AW1697">
        <v>13674</v>
      </c>
      <c r="AX1697">
        <v>0.86</v>
      </c>
      <c r="AY1697">
        <v>150343443.770542</v>
      </c>
      <c r="AZ1697">
        <v>150343.44377054198</v>
      </c>
      <c r="BA1697">
        <v>9087.7683422988703</v>
      </c>
      <c r="BB1697">
        <v>1.1003801619210696</v>
      </c>
      <c r="BC1697">
        <v>8048</v>
      </c>
      <c r="BD1697">
        <v>0</v>
      </c>
      <c r="BE1697">
        <v>8048</v>
      </c>
      <c r="BF1697">
        <v>0.4810807579652101</v>
      </c>
      <c r="BG1697">
        <v>746179</v>
      </c>
      <c r="BH1697">
        <v>43.898046829038712</v>
      </c>
      <c r="BI1697">
        <v>1896</v>
      </c>
      <c r="BJ1697">
        <v>24</v>
      </c>
      <c r="BK1697">
        <v>1</v>
      </c>
      <c r="BL1697">
        <v>2</v>
      </c>
      <c r="BM1697">
        <v>0</v>
      </c>
      <c r="BN1697">
        <v>0</v>
      </c>
      <c r="BO1697">
        <v>1</v>
      </c>
      <c r="BP1697">
        <v>2</v>
      </c>
      <c r="BQ1697">
        <v>2</v>
      </c>
      <c r="BR1697">
        <v>1</v>
      </c>
      <c r="BS1697">
        <v>0</v>
      </c>
      <c r="BT1697">
        <v>16481</v>
      </c>
      <c r="BU1697">
        <v>0.84</v>
      </c>
      <c r="BV1697">
        <v>0.57285249999999999</v>
      </c>
      <c r="BW1697">
        <v>144</v>
      </c>
      <c r="BX1697">
        <v>2.0023059999999999</v>
      </c>
      <c r="BY1697">
        <v>0.59666949999999996</v>
      </c>
      <c r="BZ1697">
        <v>24</v>
      </c>
      <c r="CA1697">
        <v>2</v>
      </c>
      <c r="CB1697">
        <v>2</v>
      </c>
      <c r="CC1697">
        <v>0</v>
      </c>
      <c r="CD1697">
        <v>0</v>
      </c>
      <c r="CE1697">
        <v>1</v>
      </c>
      <c r="CF1697">
        <v>1</v>
      </c>
      <c r="CG1697">
        <v>2</v>
      </c>
      <c r="CH1697">
        <v>3</v>
      </c>
      <c r="CI1697">
        <v>0</v>
      </c>
      <c r="CJ1697">
        <v>17098</v>
      </c>
      <c r="CK1697">
        <v>2.0470230436308339</v>
      </c>
      <c r="CL1697">
        <v>0.70081436239126416</v>
      </c>
      <c r="CM1697">
        <v>138</v>
      </c>
      <c r="CN1697">
        <v>1.0860606368137724</v>
      </c>
      <c r="CO1697">
        <v>2287</v>
      </c>
      <c r="CP1697">
        <v>0.60568010900000002</v>
      </c>
      <c r="CQ1697">
        <v>0.74127137799999998</v>
      </c>
      <c r="CR1697">
        <v>15170</v>
      </c>
      <c r="CS1697">
        <v>0.88500000000000001</v>
      </c>
      <c r="CT1697">
        <v>15140</v>
      </c>
      <c r="CU1697">
        <v>0.91023123909199999</v>
      </c>
      <c r="CV1697">
        <v>21</v>
      </c>
      <c r="CW1697">
        <v>8</v>
      </c>
      <c r="CX1697">
        <v>11</v>
      </c>
      <c r="CY1697">
        <v>788</v>
      </c>
      <c r="CZ1697">
        <v>1529</v>
      </c>
      <c r="DA1697" s="2">
        <v>10154</v>
      </c>
      <c r="DB1697" s="2">
        <v>1845</v>
      </c>
      <c r="DC1697" s="2">
        <v>175.55</v>
      </c>
      <c r="DD1697" s="2">
        <v>595</v>
      </c>
      <c r="DE1697">
        <v>387</v>
      </c>
      <c r="DF1697">
        <v>22</v>
      </c>
      <c r="DG1697">
        <v>29.26</v>
      </c>
      <c r="DH1697">
        <v>17.559999999999999</v>
      </c>
      <c r="DI1697" s="2">
        <v>5.85</v>
      </c>
      <c r="DJ1697">
        <v>-3.21</v>
      </c>
      <c r="DK1697">
        <v>0.9113586599672544</v>
      </c>
      <c r="DL1697">
        <v>3.0241935483870967E-3</v>
      </c>
      <c r="DM1697">
        <v>902</v>
      </c>
      <c r="DN1697">
        <v>233.8</v>
      </c>
      <c r="DO1697">
        <v>0.64700000000000002</v>
      </c>
      <c r="DP1697">
        <v>10923.4</v>
      </c>
      <c r="DQ1697" s="2">
        <v>0</v>
      </c>
      <c r="DR1697" s="2">
        <v>1630.5552340300001</v>
      </c>
      <c r="DS1697">
        <v>4.4251676346839242E-3</v>
      </c>
      <c r="DT1697">
        <v>2.74134034541806</v>
      </c>
      <c r="DU1697">
        <v>1010111.545901436</v>
      </c>
      <c r="DV1697">
        <v>0</v>
      </c>
    </row>
    <row r="1698" spans="1:126" x14ac:dyDescent="0.15">
      <c r="A1698" t="s">
        <v>2760</v>
      </c>
      <c r="B1698" t="s">
        <v>1691</v>
      </c>
      <c r="C1698">
        <v>31</v>
      </c>
      <c r="D1698">
        <v>161</v>
      </c>
      <c r="E1698" t="s">
        <v>2879</v>
      </c>
      <c r="F1698">
        <v>31161</v>
      </c>
      <c r="G1698" t="s">
        <v>6682</v>
      </c>
      <c r="H1698">
        <v>83.4</v>
      </c>
      <c r="I1698">
        <v>0.2</v>
      </c>
      <c r="J1698">
        <v>10.3</v>
      </c>
      <c r="K1698">
        <v>0.3</v>
      </c>
      <c r="L1698">
        <v>2.7</v>
      </c>
      <c r="M1698">
        <v>3.1</v>
      </c>
      <c r="N1698">
        <f t="shared" si="110"/>
        <v>7078.6800000000012</v>
      </c>
      <c r="O1698">
        <f t="shared" si="108"/>
        <v>2921.3199999999988</v>
      </c>
      <c r="P1698">
        <f t="shared" si="109"/>
        <v>3.5055839999999998</v>
      </c>
      <c r="Q1698" s="4">
        <v>31161</v>
      </c>
      <c r="R1698" s="5">
        <v>42.512289000000003</v>
      </c>
      <c r="S1698" s="5">
        <v>-102.36828</v>
      </c>
      <c r="T1698">
        <v>9</v>
      </c>
      <c r="U1698">
        <v>0.37317957137771174</v>
      </c>
      <c r="V1698">
        <v>5432</v>
      </c>
      <c r="W1698">
        <v>5342</v>
      </c>
      <c r="X1698">
        <v>5294</v>
      </c>
      <c r="Y1698">
        <v>5215</v>
      </c>
      <c r="Z1698">
        <v>2512</v>
      </c>
      <c r="AA1698">
        <v>31145</v>
      </c>
      <c r="AB1698">
        <v>2049.3269999999998</v>
      </c>
      <c r="AC1698">
        <v>41985</v>
      </c>
      <c r="AD1698">
        <v>2</v>
      </c>
      <c r="AE1698">
        <v>3.7778617302606723E-4</v>
      </c>
      <c r="AF1698">
        <v>13</v>
      </c>
      <c r="AG1698">
        <v>536</v>
      </c>
      <c r="AH1698">
        <v>2.4253731343283583E-2</v>
      </c>
      <c r="AI1698" s="3">
        <v>1534321</v>
      </c>
      <c r="AJ1698" s="3">
        <v>1562156.27016687</v>
      </c>
      <c r="AK1698">
        <v>520</v>
      </c>
      <c r="AL1698">
        <v>1580876.7999999998</v>
      </c>
      <c r="AM1698">
        <v>695715</v>
      </c>
      <c r="AN1698">
        <v>108052</v>
      </c>
      <c r="AO1698">
        <v>803767</v>
      </c>
      <c r="AP1698">
        <v>1</v>
      </c>
      <c r="AQ1698">
        <v>0</v>
      </c>
      <c r="AR1698">
        <v>1</v>
      </c>
      <c r="AS1698">
        <v>0.18719580681392739</v>
      </c>
      <c r="AT1698">
        <v>1</v>
      </c>
      <c r="AU1698">
        <v>1</v>
      </c>
      <c r="AV1698">
        <f t="shared" si="107"/>
        <v>2</v>
      </c>
      <c r="AW1698">
        <v>142</v>
      </c>
      <c r="AX1698">
        <v>4.0000000000000036E-2</v>
      </c>
      <c r="AY1698">
        <v>795131464.13729703</v>
      </c>
      <c r="AZ1698">
        <v>795131.46413729701</v>
      </c>
      <c r="BA1698">
        <v>128216.486548895</v>
      </c>
      <c r="BB1698">
        <v>7.7993090195826939E-2</v>
      </c>
      <c r="BC1698">
        <v>3305</v>
      </c>
      <c r="BD1698">
        <v>0</v>
      </c>
      <c r="BE1698">
        <v>3305</v>
      </c>
      <c r="BF1698">
        <v>0.60843151693667152</v>
      </c>
      <c r="BG1698">
        <v>280790</v>
      </c>
      <c r="BH1698">
        <v>53.039289761994709</v>
      </c>
      <c r="BI1698">
        <v>1001</v>
      </c>
      <c r="BJ1698">
        <v>11</v>
      </c>
      <c r="BK1698">
        <v>4</v>
      </c>
      <c r="BL1698">
        <v>1</v>
      </c>
      <c r="BM1698">
        <v>0</v>
      </c>
      <c r="BN1698">
        <v>0</v>
      </c>
      <c r="BO1698">
        <v>0</v>
      </c>
      <c r="BP1698">
        <v>1</v>
      </c>
      <c r="BQ1698">
        <v>1</v>
      </c>
      <c r="BR1698">
        <v>1</v>
      </c>
      <c r="BS1698">
        <v>0</v>
      </c>
      <c r="BT1698">
        <v>5264</v>
      </c>
      <c r="BU1698">
        <v>0.63</v>
      </c>
      <c r="BV1698">
        <v>0.59296729999999997</v>
      </c>
      <c r="BW1698">
        <v>67</v>
      </c>
      <c r="BX1698">
        <v>3.6094219999999999</v>
      </c>
      <c r="BY1698">
        <v>2.7099169999999999</v>
      </c>
      <c r="BZ1698">
        <v>11</v>
      </c>
      <c r="CA1698">
        <v>2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1</v>
      </c>
      <c r="CI1698">
        <v>0</v>
      </c>
      <c r="CJ1698">
        <v>5268</v>
      </c>
      <c r="CK1698">
        <v>2.8473804100227791</v>
      </c>
      <c r="CL1698">
        <v>0.59970887918486171</v>
      </c>
      <c r="CM1698">
        <v>58</v>
      </c>
      <c r="CN1698">
        <v>1.9700306151182807</v>
      </c>
      <c r="CO1698">
        <v>706</v>
      </c>
      <c r="CP1698">
        <v>0.63913063400000003</v>
      </c>
      <c r="CQ1698">
        <v>6.3259224000000003E-2</v>
      </c>
      <c r="CR1698">
        <v>4480</v>
      </c>
      <c r="CS1698">
        <v>0.86199999999999999</v>
      </c>
      <c r="CT1698">
        <v>4394</v>
      </c>
      <c r="CU1698">
        <v>0.79477216530999995</v>
      </c>
      <c r="CV1698">
        <v>9</v>
      </c>
      <c r="CW1698">
        <v>3</v>
      </c>
      <c r="CX1698">
        <v>4</v>
      </c>
      <c r="CY1698">
        <v>593</v>
      </c>
      <c r="CZ1698">
        <v>845</v>
      </c>
      <c r="DA1698" s="2">
        <v>3221</v>
      </c>
      <c r="DB1698" s="2">
        <v>375</v>
      </c>
      <c r="DC1698" s="2">
        <v>76.180000000000007</v>
      </c>
      <c r="DD1698" s="2">
        <v>821</v>
      </c>
      <c r="DE1698">
        <v>265</v>
      </c>
      <c r="DF1698">
        <v>39</v>
      </c>
      <c r="DG1698">
        <v>19.04</v>
      </c>
      <c r="DH1698">
        <v>57.13</v>
      </c>
      <c r="DI1698" s="2">
        <v>38.090000000000003</v>
      </c>
      <c r="DJ1698">
        <v>2</v>
      </c>
      <c r="DK1698">
        <v>0.89615862651948319</v>
      </c>
      <c r="DL1698">
        <v>1.8656716417910447E-3</v>
      </c>
      <c r="DN1698">
        <v>69.3</v>
      </c>
      <c r="DO1698">
        <v>4.4000000000000004E-2</v>
      </c>
      <c r="DP1698">
        <v>18004.150000000001</v>
      </c>
      <c r="DQ1698" s="2">
        <v>0</v>
      </c>
      <c r="DR1698" s="2">
        <v>844.91598406000003</v>
      </c>
      <c r="DS1698">
        <v>5.3446036026589812E-4</v>
      </c>
      <c r="DV1698">
        <v>0</v>
      </c>
    </row>
    <row r="1699" spans="1:126" x14ac:dyDescent="0.15">
      <c r="A1699" t="s">
        <v>2760</v>
      </c>
      <c r="B1699" t="s">
        <v>1693</v>
      </c>
      <c r="C1699">
        <v>31</v>
      </c>
      <c r="D1699">
        <v>163</v>
      </c>
      <c r="E1699" t="s">
        <v>2880</v>
      </c>
      <c r="F1699">
        <v>31163</v>
      </c>
      <c r="G1699" t="s">
        <v>6683</v>
      </c>
      <c r="H1699">
        <v>98.2</v>
      </c>
      <c r="I1699">
        <v>0.1</v>
      </c>
      <c r="J1699">
        <v>0.1</v>
      </c>
      <c r="K1699">
        <v>0.3</v>
      </c>
      <c r="L1699">
        <v>0.4</v>
      </c>
      <c r="M1699">
        <v>1</v>
      </c>
      <c r="N1699">
        <f t="shared" si="110"/>
        <v>9644.51</v>
      </c>
      <c r="O1699">
        <f t="shared" si="108"/>
        <v>355.48999999999978</v>
      </c>
      <c r="P1699">
        <f t="shared" si="109"/>
        <v>0.42658799999999991</v>
      </c>
      <c r="Q1699" s="4">
        <v>31163</v>
      </c>
      <c r="R1699" s="5">
        <v>41.218743000000003</v>
      </c>
      <c r="S1699" s="5">
        <v>-98.972848999999997</v>
      </c>
      <c r="T1699">
        <v>8</v>
      </c>
      <c r="U1699">
        <v>7.6993798977833289E-2</v>
      </c>
      <c r="V1699">
        <v>3133</v>
      </c>
      <c r="W1699">
        <v>3120</v>
      </c>
      <c r="X1699">
        <v>3107</v>
      </c>
      <c r="Y1699">
        <v>3036</v>
      </c>
      <c r="Z1699">
        <v>1466</v>
      </c>
      <c r="AA1699">
        <v>31147</v>
      </c>
      <c r="AB1699">
        <v>1192.0640000000001</v>
      </c>
      <c r="AC1699">
        <v>46366</v>
      </c>
      <c r="AD1699">
        <v>1</v>
      </c>
      <c r="AE1699">
        <v>3.2185387833923401E-4</v>
      </c>
      <c r="AF1699">
        <v>10</v>
      </c>
      <c r="AG1699">
        <v>414</v>
      </c>
      <c r="AH1699">
        <v>2.4154589371980676E-2</v>
      </c>
      <c r="AI1699" s="3">
        <v>281176</v>
      </c>
      <c r="AJ1699" s="3">
        <v>362129.71939151501</v>
      </c>
      <c r="AK1699">
        <v>367</v>
      </c>
      <c r="AL1699">
        <v>365862.39999999997</v>
      </c>
      <c r="AM1699">
        <v>1216852</v>
      </c>
      <c r="AN1699">
        <v>71503</v>
      </c>
      <c r="AO1699">
        <v>1288355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3</v>
      </c>
      <c r="AV1699">
        <f t="shared" si="107"/>
        <v>3</v>
      </c>
      <c r="AW1699">
        <v>1079</v>
      </c>
      <c r="AX1699">
        <v>0.47</v>
      </c>
      <c r="AY1699">
        <v>191983906.16251001</v>
      </c>
      <c r="AZ1699">
        <v>191983.90616251001</v>
      </c>
      <c r="BA1699">
        <v>58628.737868639299</v>
      </c>
      <c r="BB1699">
        <v>0.17056481792948561</v>
      </c>
      <c r="BC1699">
        <v>2298</v>
      </c>
      <c r="BD1699">
        <v>633</v>
      </c>
      <c r="BE1699">
        <v>1665</v>
      </c>
      <c r="BF1699">
        <v>0.53143951484200447</v>
      </c>
      <c r="BG1699">
        <v>93325</v>
      </c>
      <c r="BH1699">
        <v>30.037013196009013</v>
      </c>
      <c r="BI1699">
        <v>592</v>
      </c>
      <c r="BJ1699">
        <v>6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2881</v>
      </c>
      <c r="BU1699">
        <v>0.64</v>
      </c>
      <c r="BV1699">
        <v>0.65774060000000001</v>
      </c>
      <c r="BW1699">
        <v>24</v>
      </c>
      <c r="BX1699">
        <v>2.7768139999999999</v>
      </c>
      <c r="BY1699">
        <v>1.725916</v>
      </c>
      <c r="BZ1699">
        <v>7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3072</v>
      </c>
      <c r="CK1699">
        <v>2.9296875</v>
      </c>
      <c r="CL1699">
        <v>0.74380165289256195</v>
      </c>
      <c r="CM1699">
        <v>23</v>
      </c>
      <c r="CN1699">
        <v>2.0251462492571708</v>
      </c>
      <c r="CO1699">
        <v>215.99999999999997</v>
      </c>
      <c r="CP1699">
        <v>-0.93081624590000001</v>
      </c>
      <c r="CQ1699">
        <v>-0.1984188053</v>
      </c>
      <c r="CR1699">
        <v>2711</v>
      </c>
      <c r="CS1699">
        <v>0.879</v>
      </c>
      <c r="CT1699">
        <v>2600</v>
      </c>
      <c r="CU1699">
        <v>0.84870848708000002</v>
      </c>
      <c r="CV1699">
        <v>1</v>
      </c>
      <c r="CW1699">
        <v>1</v>
      </c>
      <c r="CY1699">
        <v>279</v>
      </c>
      <c r="CZ1699">
        <v>621</v>
      </c>
      <c r="DA1699" s="2">
        <v>1739</v>
      </c>
      <c r="DB1699" s="2">
        <v>210</v>
      </c>
      <c r="DC1699" s="2">
        <v>160.97999999999999</v>
      </c>
      <c r="DD1699" s="2">
        <v>65</v>
      </c>
      <c r="DE1699">
        <v>176</v>
      </c>
      <c r="DF1699">
        <v>1</v>
      </c>
      <c r="DG1699">
        <v>32.200000000000003</v>
      </c>
      <c r="DH1699">
        <v>64.39</v>
      </c>
      <c r="DI1699" s="2">
        <v>64.39</v>
      </c>
      <c r="DJ1699">
        <v>0.26</v>
      </c>
      <c r="DK1699">
        <v>0.93951119583463738</v>
      </c>
      <c r="DL1699">
        <v>0</v>
      </c>
      <c r="DN1699">
        <v>53.1</v>
      </c>
      <c r="DO1699">
        <v>0.14699999999999999</v>
      </c>
      <c r="DP1699">
        <v>1801.04</v>
      </c>
      <c r="DQ1699" s="2">
        <v>0</v>
      </c>
      <c r="DR1699" s="2">
        <v>0</v>
      </c>
      <c r="DS1699">
        <v>0</v>
      </c>
      <c r="DT1699">
        <v>3.4548277085768699</v>
      </c>
      <c r="DU1699">
        <v>1263991.5570464341</v>
      </c>
      <c r="DV1699">
        <v>0</v>
      </c>
    </row>
    <row r="1700" spans="1:126" x14ac:dyDescent="0.15">
      <c r="A1700" t="s">
        <v>2760</v>
      </c>
      <c r="B1700" t="s">
        <v>1525</v>
      </c>
      <c r="C1700">
        <v>31</v>
      </c>
      <c r="D1700">
        <v>165</v>
      </c>
      <c r="E1700" t="s">
        <v>2881</v>
      </c>
      <c r="F1700">
        <v>31165</v>
      </c>
      <c r="G1700" t="s">
        <v>6684</v>
      </c>
      <c r="H1700">
        <v>94.6</v>
      </c>
      <c r="I1700">
        <v>0.1</v>
      </c>
      <c r="J1700">
        <v>0.2</v>
      </c>
      <c r="K1700">
        <v>0.1</v>
      </c>
      <c r="L1700">
        <v>1.1000000000000001</v>
      </c>
      <c r="M1700">
        <v>4</v>
      </c>
      <c r="N1700">
        <f t="shared" si="110"/>
        <v>8966.4299999999985</v>
      </c>
      <c r="O1700">
        <f t="shared" si="108"/>
        <v>1033.5700000000015</v>
      </c>
      <c r="P1700">
        <f t="shared" si="109"/>
        <v>1.2402840000000024</v>
      </c>
      <c r="Q1700" s="4">
        <v>31165</v>
      </c>
      <c r="R1700" s="5">
        <v>42.470612000000003</v>
      </c>
      <c r="S1700" s="5">
        <v>-103.732111</v>
      </c>
      <c r="T1700">
        <v>9</v>
      </c>
      <c r="U1700">
        <v>1.015116402997555</v>
      </c>
      <c r="V1700">
        <v>1262</v>
      </c>
      <c r="W1700">
        <v>1279</v>
      </c>
      <c r="X1700">
        <v>1249</v>
      </c>
      <c r="Y1700">
        <v>1276</v>
      </c>
      <c r="Z1700">
        <v>598</v>
      </c>
      <c r="AA1700">
        <v>31149</v>
      </c>
      <c r="AB1700">
        <v>479.101</v>
      </c>
      <c r="AC1700">
        <v>41215</v>
      </c>
      <c r="AD1700">
        <v>0</v>
      </c>
      <c r="AE1700">
        <v>0</v>
      </c>
      <c r="AF1700">
        <v>13</v>
      </c>
      <c r="AG1700">
        <v>354</v>
      </c>
      <c r="AH1700">
        <v>3.6723163841807911E-2</v>
      </c>
      <c r="AI1700" s="3">
        <v>1224389</v>
      </c>
      <c r="AJ1700" s="3">
        <v>1322635.76524492</v>
      </c>
      <c r="AK1700">
        <v>1037</v>
      </c>
      <c r="AL1700">
        <v>1323155.2</v>
      </c>
      <c r="AM1700">
        <v>1743522</v>
      </c>
      <c r="AN1700">
        <v>53580</v>
      </c>
      <c r="AO1700">
        <v>1797102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f t="shared" si="107"/>
        <v>0</v>
      </c>
      <c r="AW1700">
        <v>105</v>
      </c>
      <c r="AX1700">
        <v>0.13</v>
      </c>
      <c r="AY1700">
        <v>140402790.00140899</v>
      </c>
      <c r="AZ1700">
        <v>140402.79000140898</v>
      </c>
      <c r="BA1700">
        <v>93161.195126497798</v>
      </c>
      <c r="BB1700">
        <v>0.10734082990693306</v>
      </c>
      <c r="BC1700">
        <v>1038</v>
      </c>
      <c r="BD1700">
        <v>0</v>
      </c>
      <c r="BE1700">
        <v>1038</v>
      </c>
      <c r="BF1700">
        <v>0.82250396196513476</v>
      </c>
      <c r="BG1700">
        <v>24312</v>
      </c>
      <c r="BH1700">
        <v>19.465172137710169</v>
      </c>
      <c r="BI1700">
        <v>249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1281</v>
      </c>
      <c r="BU1700">
        <v>0.51</v>
      </c>
      <c r="BV1700">
        <v>0.6991404</v>
      </c>
      <c r="BW1700">
        <v>11</v>
      </c>
      <c r="BX1700">
        <v>0.78064020000000001</v>
      </c>
      <c r="BY1700">
        <v>0.47333219999999998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1309</v>
      </c>
      <c r="CK1700">
        <v>0.76394194041252861</v>
      </c>
      <c r="CL1700">
        <v>0.79719525350593312</v>
      </c>
      <c r="CM1700">
        <v>11</v>
      </c>
      <c r="CN1700">
        <v>0.50522664627316027</v>
      </c>
      <c r="CO1700">
        <v>188</v>
      </c>
      <c r="CP1700">
        <v>0</v>
      </c>
      <c r="CQ1700">
        <v>0</v>
      </c>
      <c r="CR1700">
        <v>1110</v>
      </c>
      <c r="CS1700">
        <v>0.88200000000000001</v>
      </c>
      <c r="CT1700">
        <v>1001</v>
      </c>
      <c r="CU1700">
        <v>0.81879194631000007</v>
      </c>
      <c r="CW1700">
        <v>0</v>
      </c>
      <c r="CX1700">
        <v>1</v>
      </c>
      <c r="CY1700">
        <v>377</v>
      </c>
      <c r="CZ1700">
        <v>577</v>
      </c>
      <c r="DA1700" s="2">
        <v>693</v>
      </c>
      <c r="DB1700" s="2">
        <v>50</v>
      </c>
      <c r="DC1700" s="2">
        <v>152.32</v>
      </c>
      <c r="DD1700" s="2">
        <v>70</v>
      </c>
      <c r="DE1700">
        <v>190</v>
      </c>
      <c r="DF1700">
        <v>11</v>
      </c>
      <c r="DH1700">
        <v>76.16</v>
      </c>
      <c r="DI1700" s="2">
        <v>152.32</v>
      </c>
      <c r="DJ1700">
        <v>-0.67</v>
      </c>
      <c r="DK1700">
        <v>0.81174365336506615</v>
      </c>
      <c r="DL1700">
        <v>0</v>
      </c>
      <c r="DM1700">
        <v>870</v>
      </c>
      <c r="DN1700">
        <v>9.3000000000000007</v>
      </c>
      <c r="DO1700">
        <v>6.9999999999999993E-3</v>
      </c>
      <c r="DP1700">
        <v>2629.6</v>
      </c>
      <c r="DQ1700" s="2">
        <v>84568</v>
      </c>
      <c r="DR1700" s="2">
        <v>1535.28670644</v>
      </c>
      <c r="DS1700">
        <v>1.1261010562733003E-3</v>
      </c>
      <c r="DV1700">
        <v>1</v>
      </c>
    </row>
    <row r="1701" spans="1:126" x14ac:dyDescent="0.15">
      <c r="A1701" t="s">
        <v>2760</v>
      </c>
      <c r="B1701" t="s">
        <v>1699</v>
      </c>
      <c r="C1701">
        <v>31</v>
      </c>
      <c r="D1701">
        <v>167</v>
      </c>
      <c r="E1701" t="s">
        <v>2882</v>
      </c>
      <c r="F1701">
        <v>31167</v>
      </c>
      <c r="G1701" t="s">
        <v>6685</v>
      </c>
      <c r="H1701">
        <v>93.5</v>
      </c>
      <c r="I1701">
        <v>0.6</v>
      </c>
      <c r="J1701">
        <v>0.4</v>
      </c>
      <c r="K1701">
        <v>0.1</v>
      </c>
      <c r="L1701">
        <v>0.8</v>
      </c>
      <c r="M1701">
        <v>4.5999999999999996</v>
      </c>
      <c r="N1701">
        <f t="shared" si="110"/>
        <v>8764.58</v>
      </c>
      <c r="O1701">
        <f t="shared" si="108"/>
        <v>1235.42</v>
      </c>
      <c r="P1701">
        <f t="shared" si="109"/>
        <v>1.4825040000000007</v>
      </c>
      <c r="Q1701" s="4">
        <v>31167</v>
      </c>
      <c r="R1701" s="5">
        <v>41.905045000000001</v>
      </c>
      <c r="S1701" s="5">
        <v>-97.177109000000002</v>
      </c>
      <c r="T1701">
        <v>9</v>
      </c>
      <c r="U1701">
        <v>0.38400659532744646</v>
      </c>
      <c r="V1701">
        <v>6139</v>
      </c>
      <c r="W1701">
        <v>6112</v>
      </c>
      <c r="X1701">
        <v>6081</v>
      </c>
      <c r="Y1701">
        <v>5943</v>
      </c>
      <c r="Z1701">
        <v>3110</v>
      </c>
      <c r="AA1701">
        <v>31151</v>
      </c>
      <c r="AB1701">
        <v>2610.9850000000006</v>
      </c>
      <c r="AC1701">
        <v>53416</v>
      </c>
      <c r="AD1701">
        <v>0</v>
      </c>
      <c r="AE1701">
        <v>0</v>
      </c>
      <c r="AF1701">
        <v>16</v>
      </c>
      <c r="AG1701">
        <v>619</v>
      </c>
      <c r="AH1701">
        <v>2.5848142164781908E-2</v>
      </c>
      <c r="AI1701" s="3">
        <v>254418</v>
      </c>
      <c r="AJ1701" s="3">
        <v>273886.62019459502</v>
      </c>
      <c r="AK1701">
        <v>226</v>
      </c>
      <c r="AL1701">
        <v>275891.20000000001</v>
      </c>
      <c r="AM1701">
        <v>1345470</v>
      </c>
      <c r="AN1701">
        <v>125427</v>
      </c>
      <c r="AO1701">
        <v>1470897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2</v>
      </c>
      <c r="AV1701">
        <f t="shared" si="107"/>
        <v>2</v>
      </c>
      <c r="AW1701">
        <v>2031</v>
      </c>
      <c r="AX1701">
        <v>0.39</v>
      </c>
      <c r="AY1701">
        <v>542009496.63395905</v>
      </c>
      <c r="AZ1701">
        <v>542009.496633959</v>
      </c>
      <c r="BA1701">
        <v>83614.426116572999</v>
      </c>
      <c r="BB1701">
        <v>0.11959658714942643</v>
      </c>
      <c r="BC1701">
        <v>2390</v>
      </c>
      <c r="BD1701">
        <v>1750</v>
      </c>
      <c r="BE1701">
        <v>640</v>
      </c>
      <c r="BF1701">
        <v>0.10425150676005863</v>
      </c>
      <c r="BG1701">
        <v>89450</v>
      </c>
      <c r="BH1701">
        <v>14.709751685578031</v>
      </c>
      <c r="BI1701">
        <v>958</v>
      </c>
      <c r="BJ1701">
        <v>6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6311</v>
      </c>
      <c r="BU1701">
        <v>0.72</v>
      </c>
      <c r="BV1701">
        <v>0.5237195</v>
      </c>
      <c r="BW1701">
        <v>27</v>
      </c>
      <c r="BX1701">
        <v>1.267628</v>
      </c>
      <c r="BY1701">
        <v>-0.81318179999999995</v>
      </c>
      <c r="BZ1701">
        <v>6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0</v>
      </c>
      <c r="CJ1701">
        <v>6081</v>
      </c>
      <c r="CK1701">
        <v>1.4800197335964478</v>
      </c>
      <c r="CL1701">
        <v>0.6948751642575558</v>
      </c>
      <c r="CM1701">
        <v>26</v>
      </c>
      <c r="CN1701">
        <v>-6.147513038568523E-2</v>
      </c>
      <c r="CO1701">
        <v>612</v>
      </c>
      <c r="CP1701">
        <v>0.58451782500000005</v>
      </c>
      <c r="CQ1701">
        <v>-0.1177428029</v>
      </c>
      <c r="CR1701">
        <v>5307</v>
      </c>
      <c r="CS1701">
        <v>0.89700000000000002</v>
      </c>
      <c r="CT1701">
        <v>5310</v>
      </c>
      <c r="CU1701">
        <v>0.88052236732</v>
      </c>
      <c r="CV1701">
        <v>1</v>
      </c>
      <c r="CY1701">
        <v>431</v>
      </c>
      <c r="CZ1701">
        <v>939</v>
      </c>
      <c r="DA1701" s="2">
        <v>2474</v>
      </c>
      <c r="DB1701" s="2">
        <v>525</v>
      </c>
      <c r="DC1701" s="2">
        <v>32.61</v>
      </c>
      <c r="DD1701" s="2">
        <v>170</v>
      </c>
      <c r="DE1701">
        <v>248</v>
      </c>
      <c r="DF1701">
        <v>1</v>
      </c>
      <c r="DH1701">
        <v>32.61</v>
      </c>
      <c r="DI1701" s="2">
        <v>32.61</v>
      </c>
      <c r="DJ1701">
        <v>-0.61</v>
      </c>
      <c r="DK1701">
        <v>0.8956716898961552</v>
      </c>
      <c r="DL1701">
        <v>6.462035541195477E-3</v>
      </c>
      <c r="DN1701">
        <v>87.5</v>
      </c>
      <c r="DO1701">
        <v>0.32200000000000001</v>
      </c>
      <c r="DP1701">
        <v>9688.25</v>
      </c>
      <c r="DQ1701" s="2">
        <v>0</v>
      </c>
      <c r="DR1701" s="2">
        <v>1123.4000180099997</v>
      </c>
      <c r="DS1701">
        <v>4.0718946391113597E-3</v>
      </c>
      <c r="DT1701">
        <v>3.48330783314286</v>
      </c>
      <c r="DU1701">
        <v>961013.97805518343</v>
      </c>
      <c r="DV1701">
        <v>1</v>
      </c>
    </row>
    <row r="1702" spans="1:126" x14ac:dyDescent="0.15">
      <c r="A1702" t="s">
        <v>2760</v>
      </c>
      <c r="B1702" t="s">
        <v>2883</v>
      </c>
      <c r="C1702">
        <v>31</v>
      </c>
      <c r="D1702">
        <v>169</v>
      </c>
      <c r="E1702" t="s">
        <v>2884</v>
      </c>
      <c r="F1702">
        <v>31169</v>
      </c>
      <c r="G1702" t="s">
        <v>6686</v>
      </c>
      <c r="H1702">
        <v>97.1</v>
      </c>
      <c r="I1702">
        <v>0.2</v>
      </c>
      <c r="J1702">
        <v>0.2</v>
      </c>
      <c r="K1702">
        <v>0.3</v>
      </c>
      <c r="L1702">
        <v>0.8</v>
      </c>
      <c r="M1702">
        <v>1.5</v>
      </c>
      <c r="N1702">
        <f t="shared" si="110"/>
        <v>9431.4699999999993</v>
      </c>
      <c r="O1702">
        <f t="shared" si="108"/>
        <v>568.53000000000065</v>
      </c>
      <c r="P1702">
        <f t="shared" si="109"/>
        <v>0.68223600000000106</v>
      </c>
      <c r="Q1702" s="4">
        <v>31169</v>
      </c>
      <c r="R1702" s="5">
        <v>40.173845</v>
      </c>
      <c r="S1702" s="5">
        <v>-97.596262999999993</v>
      </c>
      <c r="T1702">
        <v>9</v>
      </c>
      <c r="U1702">
        <v>0.30052997081267169</v>
      </c>
      <c r="V1702">
        <v>5195</v>
      </c>
      <c r="W1702">
        <v>5194</v>
      </c>
      <c r="X1702">
        <v>5182</v>
      </c>
      <c r="Y1702">
        <v>5130</v>
      </c>
      <c r="Z1702">
        <v>2452</v>
      </c>
      <c r="AA1702">
        <v>31153</v>
      </c>
      <c r="AB1702">
        <v>2051.143</v>
      </c>
      <c r="AC1702">
        <v>45741</v>
      </c>
      <c r="AD1702">
        <v>2</v>
      </c>
      <c r="AE1702">
        <v>3.8595137012736397E-4</v>
      </c>
      <c r="AF1702">
        <v>17</v>
      </c>
      <c r="AG1702">
        <v>432</v>
      </c>
      <c r="AH1702">
        <v>3.9351851851851853E-2</v>
      </c>
      <c r="AI1702" s="3">
        <v>326300</v>
      </c>
      <c r="AJ1702" s="3">
        <v>367235.92454017</v>
      </c>
      <c r="AK1702">
        <v>395</v>
      </c>
      <c r="AL1702">
        <v>368230.40000000002</v>
      </c>
      <c r="AM1702">
        <v>1064366</v>
      </c>
      <c r="AN1702">
        <v>139612</v>
      </c>
      <c r="AO1702">
        <v>1203978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10</v>
      </c>
      <c r="AV1702">
        <f t="shared" si="107"/>
        <v>10</v>
      </c>
      <c r="AW1702">
        <v>2513</v>
      </c>
      <c r="AX1702">
        <v>0.6</v>
      </c>
      <c r="AY1702">
        <v>435647877.70538098</v>
      </c>
      <c r="AZ1702">
        <v>435647.87770538096</v>
      </c>
      <c r="BA1702">
        <v>72094.151383392993</v>
      </c>
      <c r="BB1702">
        <v>0.13870750689359687</v>
      </c>
      <c r="BC1702">
        <v>8606</v>
      </c>
      <c r="BD1702">
        <v>4390</v>
      </c>
      <c r="BE1702">
        <v>4216</v>
      </c>
      <c r="BF1702">
        <v>0.81154956689124158</v>
      </c>
      <c r="BG1702">
        <v>339882</v>
      </c>
      <c r="BH1702">
        <v>65.588961790814352</v>
      </c>
      <c r="BI1702">
        <v>1106</v>
      </c>
      <c r="BJ1702">
        <v>14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0</v>
      </c>
      <c r="BT1702">
        <v>5003</v>
      </c>
      <c r="BU1702">
        <v>0.73</v>
      </c>
      <c r="BV1702">
        <v>0.65235529999999997</v>
      </c>
      <c r="BW1702">
        <v>82</v>
      </c>
      <c r="BX1702">
        <v>3.1980810000000002</v>
      </c>
      <c r="BY1702">
        <v>3.1555149999999998</v>
      </c>
      <c r="BZ1702">
        <v>13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5228</v>
      </c>
      <c r="CK1702">
        <v>2.8691660290742158</v>
      </c>
      <c r="CL1702">
        <v>0.70418432203389836</v>
      </c>
      <c r="CM1702">
        <v>66</v>
      </c>
      <c r="CN1702">
        <v>2.6639223167130264</v>
      </c>
      <c r="CO1702">
        <v>523</v>
      </c>
      <c r="CP1702">
        <v>-0.92849312750000002</v>
      </c>
      <c r="CQ1702">
        <v>0.49602297200000001</v>
      </c>
      <c r="CR1702">
        <v>4523</v>
      </c>
      <c r="CS1702">
        <v>0.877</v>
      </c>
      <c r="CT1702">
        <v>4468</v>
      </c>
      <c r="CU1702">
        <v>0.87756571839999997</v>
      </c>
      <c r="CV1702">
        <v>2</v>
      </c>
      <c r="CW1702">
        <v>1</v>
      </c>
      <c r="CX1702">
        <v>4</v>
      </c>
      <c r="CY1702">
        <v>406</v>
      </c>
      <c r="CZ1702">
        <v>640</v>
      </c>
      <c r="DA1702" s="2">
        <v>3755</v>
      </c>
      <c r="DB1702" s="2">
        <v>370</v>
      </c>
      <c r="DC1702" s="2">
        <v>173.44</v>
      </c>
      <c r="DD1702" s="2">
        <v>150</v>
      </c>
      <c r="DE1702">
        <v>154</v>
      </c>
      <c r="DF1702">
        <v>3</v>
      </c>
      <c r="DG1702">
        <v>38.54</v>
      </c>
      <c r="DH1702">
        <v>134.9</v>
      </c>
      <c r="DI1702" s="2">
        <v>38.54</v>
      </c>
      <c r="DJ1702">
        <v>-3.12</v>
      </c>
      <c r="DK1702">
        <v>0.87992951271835729</v>
      </c>
      <c r="DL1702">
        <v>0</v>
      </c>
      <c r="DM1702">
        <v>0</v>
      </c>
      <c r="DN1702">
        <v>222.9</v>
      </c>
      <c r="DO1702">
        <v>0.53700000000000003</v>
      </c>
      <c r="DP1702">
        <v>3508.88</v>
      </c>
      <c r="DQ1702" s="2">
        <v>0</v>
      </c>
      <c r="DR1702" s="2">
        <v>140.17456300000001</v>
      </c>
      <c r="DS1702">
        <v>3.8067136131346023E-4</v>
      </c>
      <c r="DT1702">
        <v>3.0268626826971601</v>
      </c>
      <c r="DU1702">
        <v>1114582.8563946483</v>
      </c>
      <c r="DV1702">
        <v>0</v>
      </c>
    </row>
    <row r="1703" spans="1:126" x14ac:dyDescent="0.15">
      <c r="A1703" t="s">
        <v>2760</v>
      </c>
      <c r="B1703" t="s">
        <v>994</v>
      </c>
      <c r="C1703">
        <v>31</v>
      </c>
      <c r="D1703">
        <v>171</v>
      </c>
      <c r="E1703" t="s">
        <v>2885</v>
      </c>
      <c r="F1703">
        <v>31171</v>
      </c>
      <c r="G1703" t="s">
        <v>6687</v>
      </c>
      <c r="H1703">
        <v>97.2</v>
      </c>
      <c r="I1703">
        <v>0.2</v>
      </c>
      <c r="J1703">
        <v>0.2</v>
      </c>
      <c r="K1703">
        <v>0.3</v>
      </c>
      <c r="L1703">
        <v>0.3</v>
      </c>
      <c r="M1703">
        <v>1.9</v>
      </c>
      <c r="N1703">
        <f t="shared" si="110"/>
        <v>9451.7100000000028</v>
      </c>
      <c r="O1703">
        <f t="shared" si="108"/>
        <v>548.28999999999724</v>
      </c>
      <c r="P1703">
        <f t="shared" si="109"/>
        <v>0.65794799999999687</v>
      </c>
      <c r="Q1703" s="4">
        <v>31171</v>
      </c>
      <c r="R1703" s="5">
        <v>41.848619999999997</v>
      </c>
      <c r="S1703" s="5">
        <v>-100.506911</v>
      </c>
      <c r="T1703">
        <v>9</v>
      </c>
      <c r="U1703">
        <v>0.52929537333952414</v>
      </c>
      <c r="V1703">
        <v>831</v>
      </c>
      <c r="W1703">
        <v>747</v>
      </c>
      <c r="X1703">
        <v>675</v>
      </c>
      <c r="Y1703">
        <v>693</v>
      </c>
      <c r="Z1703">
        <v>358</v>
      </c>
      <c r="AA1703">
        <v>31155</v>
      </c>
      <c r="AB1703">
        <v>307.98200000000003</v>
      </c>
      <c r="AC1703">
        <v>51000</v>
      </c>
      <c r="AD1703">
        <v>0</v>
      </c>
      <c r="AE1703">
        <v>0</v>
      </c>
      <c r="AF1703">
        <v>0</v>
      </c>
      <c r="AG1703">
        <v>87</v>
      </c>
      <c r="AH1703">
        <v>0</v>
      </c>
      <c r="AI1703" s="3">
        <v>367535</v>
      </c>
      <c r="AJ1703" s="3">
        <v>456222.16138357</v>
      </c>
      <c r="AK1703">
        <v>1800</v>
      </c>
      <c r="AL1703">
        <v>456761.60000000003</v>
      </c>
      <c r="AM1703">
        <v>707974</v>
      </c>
      <c r="AN1703">
        <v>9982</v>
      </c>
      <c r="AO1703">
        <v>717956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f t="shared" si="107"/>
        <v>1</v>
      </c>
      <c r="AW1703">
        <v>0</v>
      </c>
      <c r="AX1703">
        <v>0</v>
      </c>
      <c r="AY1703">
        <v>70704450.428938299</v>
      </c>
      <c r="AZ1703">
        <v>70704.450428938304</v>
      </c>
      <c r="BA1703">
        <v>97567.305375741998</v>
      </c>
      <c r="BB1703">
        <v>0.1024933502210494</v>
      </c>
      <c r="BC1703">
        <v>990</v>
      </c>
      <c r="BD1703">
        <v>793</v>
      </c>
      <c r="BE1703">
        <v>197</v>
      </c>
      <c r="BF1703">
        <v>0.23706377858002406</v>
      </c>
      <c r="BG1703">
        <v>17207</v>
      </c>
      <c r="BH1703">
        <v>25.491851851851852</v>
      </c>
      <c r="BI1703">
        <v>139</v>
      </c>
      <c r="BJ1703">
        <v>3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565</v>
      </c>
      <c r="BU1703">
        <v>0.61</v>
      </c>
      <c r="BV1703">
        <v>0.83333330000000005</v>
      </c>
      <c r="BW1703">
        <v>11</v>
      </c>
      <c r="BX1703">
        <v>7.0796460000000003</v>
      </c>
      <c r="BY1703">
        <v>7.7107590000000004</v>
      </c>
      <c r="BZ1703">
        <v>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687</v>
      </c>
      <c r="CK1703">
        <v>5.8224163027656477</v>
      </c>
      <c r="CL1703">
        <v>0.77714285714285714</v>
      </c>
      <c r="CM1703">
        <v>13</v>
      </c>
      <c r="CN1703">
        <v>6.7474255178495204</v>
      </c>
      <c r="CO1703">
        <v>99</v>
      </c>
      <c r="CP1703">
        <v>0</v>
      </c>
      <c r="CQ1703">
        <v>0</v>
      </c>
      <c r="CR1703">
        <v>594</v>
      </c>
      <c r="CS1703">
        <v>0.88</v>
      </c>
      <c r="CT1703">
        <v>618</v>
      </c>
      <c r="CU1703">
        <v>0.87244897959000001</v>
      </c>
      <c r="CV1703">
        <v>0</v>
      </c>
      <c r="CW1703">
        <v>0</v>
      </c>
      <c r="CX1703">
        <v>0</v>
      </c>
      <c r="CY1703">
        <v>113</v>
      </c>
      <c r="CZ1703">
        <v>146</v>
      </c>
      <c r="DA1703" s="2">
        <v>553</v>
      </c>
      <c r="DB1703" s="2">
        <v>70</v>
      </c>
      <c r="DC1703" s="2">
        <v>429.18</v>
      </c>
      <c r="DD1703" s="2">
        <v>29</v>
      </c>
      <c r="DE1703">
        <v>49</v>
      </c>
      <c r="DF1703">
        <v>6</v>
      </c>
      <c r="DH1703">
        <v>143.06</v>
      </c>
      <c r="DI1703" s="2">
        <v>143.06</v>
      </c>
      <c r="DJ1703">
        <v>-1.61</v>
      </c>
      <c r="DK1703">
        <v>0.89499503448651152</v>
      </c>
      <c r="DL1703">
        <v>2.2988505747126436E-2</v>
      </c>
      <c r="DM1703">
        <v>0</v>
      </c>
      <c r="DN1703">
        <v>4.3</v>
      </c>
      <c r="DO1703">
        <v>9.0000000000000011E-3</v>
      </c>
      <c r="DP1703">
        <v>27.94</v>
      </c>
      <c r="DQ1703" s="2">
        <v>79756</v>
      </c>
      <c r="DR1703" s="2">
        <v>0</v>
      </c>
      <c r="DS1703">
        <v>0</v>
      </c>
      <c r="DV1703">
        <v>1</v>
      </c>
    </row>
    <row r="1704" spans="1:126" x14ac:dyDescent="0.15">
      <c r="A1704" t="s">
        <v>2760</v>
      </c>
      <c r="B1704" t="s">
        <v>2886</v>
      </c>
      <c r="C1704">
        <v>31</v>
      </c>
      <c r="D1704">
        <v>173</v>
      </c>
      <c r="E1704" t="s">
        <v>2887</v>
      </c>
      <c r="F1704">
        <v>31173</v>
      </c>
      <c r="G1704" t="s">
        <v>6688</v>
      </c>
      <c r="H1704">
        <v>39.5</v>
      </c>
      <c r="I1704">
        <v>0.2</v>
      </c>
      <c r="J1704">
        <v>56.1</v>
      </c>
      <c r="K1704">
        <v>0.1</v>
      </c>
      <c r="L1704">
        <v>1.4</v>
      </c>
      <c r="M1704">
        <v>2.7</v>
      </c>
      <c r="N1704">
        <f t="shared" si="110"/>
        <v>4716.76</v>
      </c>
      <c r="O1704">
        <f t="shared" si="108"/>
        <v>5283.24</v>
      </c>
      <c r="P1704">
        <f t="shared" si="109"/>
        <v>6.339888000000002</v>
      </c>
      <c r="Q1704" s="4">
        <v>31173</v>
      </c>
      <c r="R1704" s="5">
        <v>42.154060999999999</v>
      </c>
      <c r="S1704" s="5">
        <v>-96.533942999999994</v>
      </c>
      <c r="T1704">
        <v>8</v>
      </c>
      <c r="U1704">
        <v>0.4483391464331421</v>
      </c>
      <c r="V1704">
        <v>6926</v>
      </c>
      <c r="W1704">
        <v>6934</v>
      </c>
      <c r="X1704">
        <v>6946</v>
      </c>
      <c r="Y1704">
        <v>7073</v>
      </c>
      <c r="Z1704">
        <v>2958</v>
      </c>
      <c r="AA1704">
        <v>31157</v>
      </c>
      <c r="AB1704">
        <v>2236.8350000000005</v>
      </c>
      <c r="AC1704">
        <v>41266</v>
      </c>
      <c r="AD1704">
        <v>0</v>
      </c>
      <c r="AE1704">
        <v>0</v>
      </c>
      <c r="AF1704">
        <v>0</v>
      </c>
      <c r="AG1704">
        <v>367</v>
      </c>
      <c r="AH1704">
        <v>0</v>
      </c>
      <c r="AI1704" s="3">
        <v>247605</v>
      </c>
      <c r="AJ1704" s="3">
        <v>251893.21659677502</v>
      </c>
      <c r="AK1704">
        <v>400</v>
      </c>
      <c r="AL1704">
        <v>253612.79999999999</v>
      </c>
      <c r="AM1704">
        <v>663603</v>
      </c>
      <c r="AN1704">
        <v>104242</v>
      </c>
      <c r="AO1704">
        <v>767845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6</v>
      </c>
      <c r="AV1704">
        <f t="shared" si="107"/>
        <v>6</v>
      </c>
      <c r="AW1704">
        <v>994</v>
      </c>
      <c r="AX1704">
        <v>0.16000000000000003</v>
      </c>
      <c r="AY1704">
        <v>164611913.318095</v>
      </c>
      <c r="AZ1704">
        <v>164611.913318095</v>
      </c>
      <c r="BA1704">
        <v>23188.191066458399</v>
      </c>
      <c r="BB1704">
        <v>0.43125399352366683</v>
      </c>
      <c r="BC1704">
        <v>1370</v>
      </c>
      <c r="BD1704">
        <v>0</v>
      </c>
      <c r="BE1704">
        <v>1370</v>
      </c>
      <c r="BF1704">
        <v>0.1978053710655501</v>
      </c>
      <c r="BG1704">
        <v>179771</v>
      </c>
      <c r="BH1704">
        <v>25.881226605240425</v>
      </c>
      <c r="BI1704">
        <v>783</v>
      </c>
      <c r="BJ1704">
        <v>5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>
        <v>0</v>
      </c>
      <c r="BT1704">
        <v>7306</v>
      </c>
      <c r="BU1704">
        <v>0.77</v>
      </c>
      <c r="BV1704">
        <v>0.47150140000000001</v>
      </c>
      <c r="BW1704">
        <v>50</v>
      </c>
      <c r="BX1704">
        <v>0.82124280000000005</v>
      </c>
      <c r="BY1704">
        <v>-1.0942160000000001</v>
      </c>
      <c r="BZ1704">
        <v>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6961</v>
      </c>
      <c r="CK1704">
        <v>1.1492601637695732</v>
      </c>
      <c r="CL1704">
        <v>0.49574753804834376</v>
      </c>
      <c r="CM1704">
        <v>43</v>
      </c>
      <c r="CN1704">
        <v>-0.86842454303456496</v>
      </c>
      <c r="CO1704">
        <v>421</v>
      </c>
      <c r="CP1704">
        <v>-1.7164360213000001</v>
      </c>
      <c r="CQ1704">
        <v>-2.0983124094000001</v>
      </c>
      <c r="CR1704">
        <v>5794</v>
      </c>
      <c r="CS1704">
        <v>0.81599999999999995</v>
      </c>
      <c r="CT1704">
        <v>5645</v>
      </c>
      <c r="CU1704">
        <v>0.76156189420999998</v>
      </c>
      <c r="CV1704">
        <v>19</v>
      </c>
      <c r="CW1704">
        <v>5</v>
      </c>
      <c r="CX1704">
        <v>4</v>
      </c>
      <c r="CY1704">
        <v>362</v>
      </c>
      <c r="CZ1704">
        <v>509</v>
      </c>
      <c r="DA1704" s="2">
        <v>3883</v>
      </c>
      <c r="DB1704" s="2">
        <v>420</v>
      </c>
      <c r="DC1704" s="2">
        <v>58.01</v>
      </c>
      <c r="DD1704" s="2">
        <v>4070</v>
      </c>
      <c r="DE1704">
        <v>128</v>
      </c>
      <c r="DF1704">
        <v>9</v>
      </c>
      <c r="DH1704">
        <v>29.01</v>
      </c>
      <c r="DI1704" s="2">
        <v>43.51</v>
      </c>
      <c r="DJ1704">
        <v>-1.96</v>
      </c>
      <c r="DK1704">
        <v>0.95797338502857377</v>
      </c>
      <c r="DL1704">
        <v>0</v>
      </c>
      <c r="DM1704">
        <v>0</v>
      </c>
      <c r="DN1704">
        <v>78.099999999999994</v>
      </c>
      <c r="DO1704">
        <v>0.29499999999999998</v>
      </c>
      <c r="DP1704">
        <v>10185.73</v>
      </c>
      <c r="DQ1704" s="2">
        <v>0</v>
      </c>
      <c r="DR1704" s="2">
        <v>1903.1384028499997</v>
      </c>
      <c r="DS1704">
        <v>7.5041245485089874E-3</v>
      </c>
      <c r="DT1704">
        <v>2.86452627134716</v>
      </c>
      <c r="DU1704">
        <v>726480.52834991296</v>
      </c>
      <c r="DV1704">
        <v>1</v>
      </c>
    </row>
    <row r="1705" spans="1:126" x14ac:dyDescent="0.15">
      <c r="A1705" t="s">
        <v>2760</v>
      </c>
      <c r="B1705" t="s">
        <v>1110</v>
      </c>
      <c r="C1705">
        <v>31</v>
      </c>
      <c r="D1705">
        <v>175</v>
      </c>
      <c r="E1705" t="s">
        <v>2888</v>
      </c>
      <c r="F1705">
        <v>31175</v>
      </c>
      <c r="G1705" t="s">
        <v>6689</v>
      </c>
      <c r="H1705">
        <v>96.9</v>
      </c>
      <c r="I1705">
        <v>0.1</v>
      </c>
      <c r="J1705">
        <v>0.1</v>
      </c>
      <c r="K1705">
        <v>0.3</v>
      </c>
      <c r="L1705">
        <v>0.7</v>
      </c>
      <c r="M1705">
        <v>1.9</v>
      </c>
      <c r="N1705">
        <f t="shared" si="110"/>
        <v>9393.8200000000015</v>
      </c>
      <c r="O1705">
        <f t="shared" si="108"/>
        <v>606.17999999999847</v>
      </c>
      <c r="P1705">
        <f t="shared" si="109"/>
        <v>0.7274159999999984</v>
      </c>
      <c r="Q1705" s="4">
        <v>31175</v>
      </c>
      <c r="R1705" s="5">
        <v>41.564093999999997</v>
      </c>
      <c r="S1705" s="5">
        <v>-98.983484000000004</v>
      </c>
      <c r="T1705">
        <v>9</v>
      </c>
      <c r="U1705">
        <v>0.11597192217696164</v>
      </c>
      <c r="V1705">
        <v>4322</v>
      </c>
      <c r="W1705">
        <v>4269</v>
      </c>
      <c r="X1705">
        <v>4254</v>
      </c>
      <c r="Y1705">
        <v>4152</v>
      </c>
      <c r="Z1705">
        <v>1967</v>
      </c>
      <c r="AA1705">
        <v>31159</v>
      </c>
      <c r="AB1705">
        <v>1746.1599999999999</v>
      </c>
      <c r="AC1705">
        <v>44612</v>
      </c>
      <c r="AD1705">
        <v>1</v>
      </c>
      <c r="AE1705">
        <v>2.3507287259050304E-4</v>
      </c>
      <c r="AF1705">
        <v>7</v>
      </c>
      <c r="AG1705">
        <v>402</v>
      </c>
      <c r="AH1705">
        <v>1.7412935323383085E-2</v>
      </c>
      <c r="AI1705" s="3">
        <v>349404</v>
      </c>
      <c r="AJ1705" s="3">
        <v>363550.01962631504</v>
      </c>
      <c r="AK1705">
        <v>468</v>
      </c>
      <c r="AL1705">
        <v>365145.59999999998</v>
      </c>
      <c r="AM1705">
        <v>498495</v>
      </c>
      <c r="AN1705">
        <v>100079</v>
      </c>
      <c r="AO1705">
        <v>598574</v>
      </c>
      <c r="AP1705">
        <v>2</v>
      </c>
      <c r="AQ1705">
        <v>0</v>
      </c>
      <c r="AR1705">
        <v>2</v>
      </c>
      <c r="AS1705">
        <v>0.46849379245724992</v>
      </c>
      <c r="AT1705">
        <v>4</v>
      </c>
      <c r="AU1705">
        <v>6</v>
      </c>
      <c r="AV1705">
        <f t="shared" si="107"/>
        <v>10</v>
      </c>
      <c r="AW1705">
        <v>1775</v>
      </c>
      <c r="AX1705">
        <v>0.56000000000000005</v>
      </c>
      <c r="AY1705">
        <v>438528278.46855497</v>
      </c>
      <c r="AZ1705">
        <v>438528.27846855496</v>
      </c>
      <c r="BA1705">
        <v>94282.957367513402</v>
      </c>
      <c r="BB1705">
        <v>0.10606370736781374</v>
      </c>
      <c r="BC1705">
        <v>5694</v>
      </c>
      <c r="BD1705">
        <v>22188</v>
      </c>
      <c r="BE1705">
        <v>-16494</v>
      </c>
      <c r="BF1705">
        <v>-3.8162887552059233</v>
      </c>
      <c r="BG1705">
        <v>164802</v>
      </c>
      <c r="BH1705">
        <v>38.740479548660083</v>
      </c>
      <c r="BI1705">
        <v>752</v>
      </c>
      <c r="BJ1705">
        <v>8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4108</v>
      </c>
      <c r="BU1705">
        <v>0.69</v>
      </c>
      <c r="BV1705">
        <v>0.72828380000000004</v>
      </c>
      <c r="BW1705">
        <v>59</v>
      </c>
      <c r="BX1705">
        <v>2.1908470000000002</v>
      </c>
      <c r="BY1705">
        <v>2.4713980000000002</v>
      </c>
      <c r="BZ1705">
        <v>7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4211</v>
      </c>
      <c r="CK1705">
        <v>1.89978627404417</v>
      </c>
      <c r="CL1705">
        <v>0.7133571660708482</v>
      </c>
      <c r="CM1705">
        <v>51</v>
      </c>
      <c r="CN1705">
        <v>1.7566341855036032</v>
      </c>
      <c r="CO1705">
        <v>460</v>
      </c>
      <c r="CP1705">
        <v>-0.31736099220000002</v>
      </c>
      <c r="CQ1705">
        <v>-7.5972196399999997E-2</v>
      </c>
      <c r="CR1705">
        <v>3604</v>
      </c>
      <c r="CS1705">
        <v>0.871</v>
      </c>
      <c r="CT1705">
        <v>3527</v>
      </c>
      <c r="CU1705">
        <v>0.85374607447000006</v>
      </c>
      <c r="CV1705">
        <v>7</v>
      </c>
      <c r="CW1705">
        <v>4</v>
      </c>
      <c r="CX1705">
        <v>3</v>
      </c>
      <c r="CY1705">
        <v>697</v>
      </c>
      <c r="CZ1705">
        <v>582</v>
      </c>
      <c r="DA1705" s="2">
        <v>3070</v>
      </c>
      <c r="DB1705" s="2">
        <v>360</v>
      </c>
      <c r="DC1705" s="2">
        <v>190.79</v>
      </c>
      <c r="DD1705" s="2">
        <v>72</v>
      </c>
      <c r="DE1705">
        <v>144</v>
      </c>
      <c r="DF1705">
        <v>9</v>
      </c>
      <c r="DG1705">
        <v>23.85</v>
      </c>
      <c r="DH1705">
        <v>71.55</v>
      </c>
      <c r="DI1705" s="2">
        <v>47.7</v>
      </c>
      <c r="DJ1705">
        <v>-0.06</v>
      </c>
      <c r="DK1705">
        <v>0.92154640473492</v>
      </c>
      <c r="DL1705">
        <v>2.4875621890547263E-3</v>
      </c>
      <c r="DM1705">
        <v>3384</v>
      </c>
      <c r="DN1705">
        <v>112.3</v>
      </c>
      <c r="DO1705">
        <v>0.309</v>
      </c>
      <c r="DP1705">
        <v>3274.9300000000003</v>
      </c>
      <c r="DQ1705" s="2">
        <v>0</v>
      </c>
      <c r="DR1705" s="2">
        <v>555.99644050999996</v>
      </c>
      <c r="DS1705">
        <v>1.522673557162951E-3</v>
      </c>
      <c r="DT1705">
        <v>3.6004326736714298</v>
      </c>
      <c r="DU1705">
        <v>1314682.1488873584</v>
      </c>
      <c r="DV1705">
        <v>0</v>
      </c>
    </row>
    <row r="1706" spans="1:126" x14ac:dyDescent="0.15">
      <c r="A1706" t="s">
        <v>2760</v>
      </c>
      <c r="B1706" t="s">
        <v>232</v>
      </c>
      <c r="C1706">
        <v>31</v>
      </c>
      <c r="D1706">
        <v>177</v>
      </c>
      <c r="E1706" t="s">
        <v>2889</v>
      </c>
      <c r="F1706">
        <v>31177</v>
      </c>
      <c r="G1706" t="s">
        <v>6690</v>
      </c>
      <c r="H1706">
        <v>95.9</v>
      </c>
      <c r="I1706">
        <v>0.6</v>
      </c>
      <c r="J1706">
        <v>0.2</v>
      </c>
      <c r="K1706">
        <v>0.3</v>
      </c>
      <c r="L1706">
        <v>1</v>
      </c>
      <c r="M1706">
        <v>2.1</v>
      </c>
      <c r="N1706">
        <f t="shared" si="110"/>
        <v>9202.7100000000028</v>
      </c>
      <c r="O1706">
        <f t="shared" si="108"/>
        <v>797.28999999999724</v>
      </c>
      <c r="P1706">
        <f t="shared" si="109"/>
        <v>0.95674799999999705</v>
      </c>
      <c r="Q1706" s="4">
        <v>31177</v>
      </c>
      <c r="R1706" s="5">
        <v>41.533973000000003</v>
      </c>
      <c r="S1706" s="5">
        <v>-96.224576999999996</v>
      </c>
      <c r="T1706">
        <v>2</v>
      </c>
      <c r="U1706">
        <v>0.14409215134438366</v>
      </c>
      <c r="V1706">
        <v>20201</v>
      </c>
      <c r="W1706">
        <v>20264</v>
      </c>
      <c r="X1706">
        <v>20257</v>
      </c>
      <c r="Y1706">
        <v>20277</v>
      </c>
      <c r="Z1706">
        <v>10495</v>
      </c>
      <c r="AA1706">
        <v>31161</v>
      </c>
      <c r="AB1706">
        <v>8856.1880000000001</v>
      </c>
      <c r="AC1706">
        <v>65370</v>
      </c>
      <c r="AD1706">
        <v>1</v>
      </c>
      <c r="AE1706">
        <v>4.9365651379769953E-5</v>
      </c>
      <c r="AF1706">
        <v>49</v>
      </c>
      <c r="AG1706">
        <v>821</v>
      </c>
      <c r="AH1706">
        <v>5.9683313032886723E-2</v>
      </c>
      <c r="AI1706" s="3">
        <v>248088</v>
      </c>
      <c r="AJ1706" s="3">
        <v>249572.57718633002</v>
      </c>
      <c r="AK1706">
        <v>100</v>
      </c>
      <c r="AL1706">
        <v>252025.60000000001</v>
      </c>
      <c r="AM1706">
        <v>515222</v>
      </c>
      <c r="AN1706">
        <v>147983</v>
      </c>
      <c r="AO1706">
        <v>663205</v>
      </c>
      <c r="AP1706">
        <v>3</v>
      </c>
      <c r="AQ1706">
        <v>0</v>
      </c>
      <c r="AR1706">
        <v>3</v>
      </c>
      <c r="AS1706">
        <v>0.14804579549940783</v>
      </c>
      <c r="AT1706">
        <v>3</v>
      </c>
      <c r="AU1706">
        <v>21</v>
      </c>
      <c r="AV1706">
        <f t="shared" si="107"/>
        <v>24</v>
      </c>
      <c r="AW1706">
        <v>603</v>
      </c>
      <c r="AX1706">
        <v>3.0000000000000027E-2</v>
      </c>
      <c r="AY1706">
        <v>307377849.793773</v>
      </c>
      <c r="AZ1706">
        <v>307377.84979377297</v>
      </c>
      <c r="BA1706">
        <v>16359.479156576101</v>
      </c>
      <c r="BB1706">
        <v>0.61126640428404166</v>
      </c>
      <c r="BC1706">
        <v>109838</v>
      </c>
      <c r="BD1706">
        <v>105899</v>
      </c>
      <c r="BE1706">
        <v>3939</v>
      </c>
      <c r="BF1706">
        <v>0.19499034701252413</v>
      </c>
      <c r="BG1706">
        <v>405516</v>
      </c>
      <c r="BH1706">
        <v>20.018561484918795</v>
      </c>
      <c r="BI1706">
        <v>2048</v>
      </c>
      <c r="BJ1706">
        <v>12</v>
      </c>
      <c r="BK1706">
        <v>1</v>
      </c>
      <c r="BL1706">
        <v>1</v>
      </c>
      <c r="BM1706">
        <v>0</v>
      </c>
      <c r="BN1706">
        <v>0</v>
      </c>
      <c r="BO1706">
        <v>0</v>
      </c>
      <c r="BP1706">
        <v>1</v>
      </c>
      <c r="BQ1706">
        <v>4</v>
      </c>
      <c r="BR1706">
        <v>2</v>
      </c>
      <c r="BS1706">
        <v>0</v>
      </c>
      <c r="BT1706">
        <v>19718</v>
      </c>
      <c r="BU1706">
        <v>0.83</v>
      </c>
      <c r="BV1706">
        <v>0.67827800000000005</v>
      </c>
      <c r="BW1706">
        <v>122</v>
      </c>
      <c r="BX1706">
        <v>1.0650170000000001</v>
      </c>
      <c r="BY1706">
        <v>2.23304E-2</v>
      </c>
      <c r="BZ1706">
        <v>14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0</v>
      </c>
      <c r="CJ1706">
        <v>20265</v>
      </c>
      <c r="CK1706">
        <v>0.83888477670861084</v>
      </c>
      <c r="CL1706">
        <v>0.72806082569459252</v>
      </c>
      <c r="CM1706">
        <v>109</v>
      </c>
      <c r="CN1706">
        <v>-0.34835907218554968</v>
      </c>
      <c r="CO1706">
        <v>3370</v>
      </c>
      <c r="CP1706">
        <v>0.80977058800000001</v>
      </c>
      <c r="CQ1706">
        <v>0.48337333700000001</v>
      </c>
      <c r="CR1706">
        <v>18108</v>
      </c>
      <c r="CS1706">
        <v>0.89400000000000002</v>
      </c>
      <c r="CT1706">
        <v>18363</v>
      </c>
      <c r="CU1706">
        <v>0.9247802569300001</v>
      </c>
      <c r="CV1706">
        <v>4</v>
      </c>
      <c r="CW1706">
        <v>6</v>
      </c>
      <c r="CX1706">
        <v>10</v>
      </c>
      <c r="CY1706">
        <v>660</v>
      </c>
      <c r="CZ1706">
        <v>1291</v>
      </c>
      <c r="DA1706" s="2">
        <v>11634</v>
      </c>
      <c r="DB1706" s="2">
        <v>2560</v>
      </c>
      <c r="DC1706" s="2">
        <v>202.74</v>
      </c>
      <c r="DD1706" s="2">
        <v>547</v>
      </c>
      <c r="DE1706">
        <v>389</v>
      </c>
      <c r="DF1706">
        <v>31</v>
      </c>
      <c r="DG1706">
        <v>59.34</v>
      </c>
      <c r="DH1706">
        <v>9.89</v>
      </c>
      <c r="DI1706" s="2">
        <v>19.78</v>
      </c>
      <c r="DJ1706">
        <v>-2.35</v>
      </c>
      <c r="DK1706">
        <v>0.88566557028151305</v>
      </c>
      <c r="DL1706">
        <v>0</v>
      </c>
      <c r="DM1706">
        <v>0</v>
      </c>
      <c r="DN1706">
        <v>102.2</v>
      </c>
      <c r="DO1706">
        <v>0.434</v>
      </c>
      <c r="DP1706">
        <v>3086.62</v>
      </c>
      <c r="DQ1706" s="2">
        <v>0</v>
      </c>
      <c r="DR1706" s="2">
        <v>1560.3958958299997</v>
      </c>
      <c r="DS1706">
        <v>6.1913978498496971E-3</v>
      </c>
      <c r="DT1706">
        <v>2.7533322905822102</v>
      </c>
      <c r="DU1706">
        <v>693910.22253335593</v>
      </c>
      <c r="DV1706">
        <v>0</v>
      </c>
    </row>
    <row r="1707" spans="1:126" x14ac:dyDescent="0.15">
      <c r="A1707" t="s">
        <v>2760</v>
      </c>
      <c r="B1707" t="s">
        <v>1020</v>
      </c>
      <c r="C1707">
        <v>31</v>
      </c>
      <c r="D1707">
        <v>179</v>
      </c>
      <c r="E1707" t="s">
        <v>2890</v>
      </c>
      <c r="F1707">
        <v>31179</v>
      </c>
      <c r="G1707" t="s">
        <v>6691</v>
      </c>
      <c r="H1707">
        <v>92.7</v>
      </c>
      <c r="I1707">
        <v>1.3</v>
      </c>
      <c r="J1707">
        <v>0.3</v>
      </c>
      <c r="K1707">
        <v>0.5</v>
      </c>
      <c r="L1707">
        <v>1</v>
      </c>
      <c r="M1707">
        <v>4.2</v>
      </c>
      <c r="N1707">
        <f t="shared" si="110"/>
        <v>8613.9600000000009</v>
      </c>
      <c r="O1707">
        <f t="shared" si="108"/>
        <v>1386.0399999999991</v>
      </c>
      <c r="P1707">
        <f t="shared" si="109"/>
        <v>1.6632479999999994</v>
      </c>
      <c r="Q1707" s="4">
        <v>31179</v>
      </c>
      <c r="R1707" s="5">
        <v>42.210746</v>
      </c>
      <c r="S1707" s="5">
        <v>-97.126243000000002</v>
      </c>
      <c r="T1707">
        <v>6</v>
      </c>
      <c r="U1707">
        <v>0.25708836640516797</v>
      </c>
      <c r="V1707">
        <v>9542</v>
      </c>
      <c r="W1707">
        <v>9488</v>
      </c>
      <c r="X1707">
        <v>9425</v>
      </c>
      <c r="Y1707">
        <v>9403</v>
      </c>
      <c r="Z1707">
        <v>3910</v>
      </c>
      <c r="AA1707">
        <v>31163</v>
      </c>
      <c r="AB1707">
        <v>3503.8959999999997</v>
      </c>
      <c r="AC1707">
        <v>54159</v>
      </c>
      <c r="AD1707">
        <v>1</v>
      </c>
      <c r="AE1707">
        <v>1.0610079575596818E-4</v>
      </c>
      <c r="AF1707">
        <v>10</v>
      </c>
      <c r="AG1707">
        <v>518</v>
      </c>
      <c r="AH1707">
        <v>1.9305019305019305E-2</v>
      </c>
      <c r="AI1707" s="3">
        <v>279951</v>
      </c>
      <c r="AJ1707" s="3">
        <v>283464.99439792003</v>
      </c>
      <c r="AK1707">
        <v>249</v>
      </c>
      <c r="AL1707">
        <v>283852.79999999999</v>
      </c>
      <c r="AM1707">
        <v>1006196</v>
      </c>
      <c r="AN1707">
        <v>121806</v>
      </c>
      <c r="AO1707">
        <v>1128002</v>
      </c>
      <c r="AP1707">
        <v>2</v>
      </c>
      <c r="AQ1707">
        <v>0</v>
      </c>
      <c r="AR1707">
        <v>2</v>
      </c>
      <c r="AS1707">
        <v>0.21079258010118046</v>
      </c>
      <c r="AT1707">
        <v>2</v>
      </c>
      <c r="AU1707">
        <v>10</v>
      </c>
      <c r="AV1707">
        <f t="shared" si="107"/>
        <v>12</v>
      </c>
      <c r="AW1707">
        <v>6119</v>
      </c>
      <c r="AX1707">
        <v>0.74</v>
      </c>
      <c r="AY1707">
        <v>564177063.92505097</v>
      </c>
      <c r="AZ1707">
        <v>564177.06392505101</v>
      </c>
      <c r="BA1707">
        <v>55276.831288492598</v>
      </c>
      <c r="BB1707">
        <v>0.18090762018918</v>
      </c>
      <c r="BC1707">
        <v>4323</v>
      </c>
      <c r="BD1707">
        <v>145</v>
      </c>
      <c r="BE1707">
        <v>4178</v>
      </c>
      <c r="BF1707">
        <v>0.43785369943408092</v>
      </c>
      <c r="BG1707">
        <v>323124</v>
      </c>
      <c r="BH1707">
        <v>34.283713527851461</v>
      </c>
      <c r="BI1707">
        <v>1106</v>
      </c>
      <c r="BJ1707">
        <v>12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2</v>
      </c>
      <c r="BQ1707">
        <v>0</v>
      </c>
      <c r="BR1707">
        <v>1</v>
      </c>
      <c r="BS1707">
        <v>0</v>
      </c>
      <c r="BT1707">
        <v>9249</v>
      </c>
      <c r="BU1707">
        <v>0.75</v>
      </c>
      <c r="BV1707">
        <v>0.50550910000000004</v>
      </c>
      <c r="BW1707">
        <v>82</v>
      </c>
      <c r="BX1707">
        <v>1.7299169999999999</v>
      </c>
      <c r="BY1707">
        <v>0.11479830000000001</v>
      </c>
      <c r="BZ1707">
        <v>10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0</v>
      </c>
      <c r="CJ1707">
        <v>9391</v>
      </c>
      <c r="CK1707">
        <v>1.4907890533489512</v>
      </c>
      <c r="CL1707">
        <v>0.69668874172185435</v>
      </c>
      <c r="CM1707">
        <v>76</v>
      </c>
      <c r="CN1707">
        <v>0.60485875413961554</v>
      </c>
      <c r="CO1707">
        <v>1573</v>
      </c>
      <c r="CP1707">
        <v>1.2229592060000001</v>
      </c>
      <c r="CQ1707">
        <v>0.40949326600000002</v>
      </c>
      <c r="CR1707">
        <v>8107</v>
      </c>
      <c r="CS1707">
        <v>0.86699999999999999</v>
      </c>
      <c r="CT1707">
        <v>8139</v>
      </c>
      <c r="CU1707">
        <v>0.87834224598999999</v>
      </c>
      <c r="CV1707">
        <v>4</v>
      </c>
      <c r="CW1707">
        <v>5</v>
      </c>
      <c r="CX1707">
        <v>4</v>
      </c>
      <c r="CY1707">
        <v>560</v>
      </c>
      <c r="CZ1707">
        <v>748</v>
      </c>
      <c r="DA1707" s="2">
        <v>5878</v>
      </c>
      <c r="DB1707" s="2">
        <v>1030</v>
      </c>
      <c r="DC1707" s="2">
        <v>85.01</v>
      </c>
      <c r="DD1707" s="2">
        <v>443</v>
      </c>
      <c r="DE1707">
        <v>202</v>
      </c>
      <c r="DF1707">
        <v>13</v>
      </c>
      <c r="DG1707">
        <v>42.5</v>
      </c>
      <c r="DH1707">
        <v>31.88</v>
      </c>
      <c r="DI1707" s="2">
        <v>10.63</v>
      </c>
      <c r="DJ1707">
        <v>-4.0199999999999996</v>
      </c>
      <c r="DK1707">
        <v>0.91315623091183817</v>
      </c>
      <c r="DL1707">
        <v>0</v>
      </c>
      <c r="DN1707">
        <v>124.8</v>
      </c>
      <c r="DO1707">
        <v>0.439</v>
      </c>
      <c r="DP1707">
        <v>1937.76</v>
      </c>
      <c r="DQ1707" s="2">
        <v>0</v>
      </c>
      <c r="DR1707" s="2">
        <v>40.232061819999998</v>
      </c>
      <c r="DS1707">
        <v>1.4173604995089005E-4</v>
      </c>
      <c r="DT1707">
        <v>2.89489128857387</v>
      </c>
      <c r="DU1707">
        <v>821722.99795730098</v>
      </c>
      <c r="DV1707">
        <v>0</v>
      </c>
    </row>
    <row r="1708" spans="1:126" x14ac:dyDescent="0.15">
      <c r="A1708" t="s">
        <v>2760</v>
      </c>
      <c r="B1708" t="s">
        <v>1022</v>
      </c>
      <c r="C1708">
        <v>31</v>
      </c>
      <c r="D1708">
        <v>181</v>
      </c>
      <c r="E1708" t="s">
        <v>2891</v>
      </c>
      <c r="F1708">
        <v>31181</v>
      </c>
      <c r="G1708" t="s">
        <v>6692</v>
      </c>
      <c r="H1708">
        <v>94.1</v>
      </c>
      <c r="I1708">
        <v>0.5</v>
      </c>
      <c r="J1708">
        <v>0.2</v>
      </c>
      <c r="K1708">
        <v>0.3</v>
      </c>
      <c r="L1708">
        <v>1.4</v>
      </c>
      <c r="M1708">
        <v>3.5</v>
      </c>
      <c r="N1708">
        <f t="shared" si="110"/>
        <v>8869.4</v>
      </c>
      <c r="O1708">
        <f t="shared" si="108"/>
        <v>1130.6000000000004</v>
      </c>
      <c r="P1708">
        <f t="shared" si="109"/>
        <v>1.356720000000001</v>
      </c>
      <c r="Q1708" s="4">
        <v>31181</v>
      </c>
      <c r="R1708" s="5">
        <v>40.180646000000003</v>
      </c>
      <c r="S1708" s="5">
        <v>-98.498589999999993</v>
      </c>
      <c r="T1708">
        <v>9</v>
      </c>
      <c r="U1708">
        <v>0.33720082611479313</v>
      </c>
      <c r="V1708">
        <v>3773</v>
      </c>
      <c r="W1708">
        <v>3733</v>
      </c>
      <c r="X1708">
        <v>3697</v>
      </c>
      <c r="Y1708">
        <v>3591</v>
      </c>
      <c r="Z1708">
        <v>1738</v>
      </c>
      <c r="AA1708">
        <v>31165</v>
      </c>
      <c r="AB1708">
        <v>1441.1179999999999</v>
      </c>
      <c r="AC1708">
        <v>40256</v>
      </c>
      <c r="AD1708">
        <v>1</v>
      </c>
      <c r="AE1708">
        <v>2.7048958615093319E-4</v>
      </c>
      <c r="AF1708">
        <v>12</v>
      </c>
      <c r="AG1708">
        <v>423</v>
      </c>
      <c r="AH1708">
        <v>2.8368794326241134E-2</v>
      </c>
      <c r="AI1708" s="3">
        <v>302253</v>
      </c>
      <c r="AJ1708" s="3">
        <v>367943.78522974503</v>
      </c>
      <c r="AK1708">
        <v>365</v>
      </c>
      <c r="AL1708">
        <v>368025.59999999998</v>
      </c>
      <c r="AM1708">
        <v>2043895</v>
      </c>
      <c r="AN1708">
        <v>96852</v>
      </c>
      <c r="AO1708">
        <v>2140747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f t="shared" si="107"/>
        <v>0</v>
      </c>
      <c r="AW1708">
        <v>1274</v>
      </c>
      <c r="AX1708">
        <v>0.45999999999999996</v>
      </c>
      <c r="AY1708">
        <v>256717284.111321</v>
      </c>
      <c r="AZ1708">
        <v>256717.284111321</v>
      </c>
      <c r="BA1708">
        <v>63310.125239150002</v>
      </c>
      <c r="BB1708">
        <v>0.15795261756671039</v>
      </c>
      <c r="BC1708">
        <v>4252</v>
      </c>
      <c r="BD1708">
        <v>1880</v>
      </c>
      <c r="BE1708">
        <v>2372</v>
      </c>
      <c r="BF1708">
        <v>0.6286774450039756</v>
      </c>
      <c r="BG1708">
        <v>85182</v>
      </c>
      <c r="BH1708">
        <v>23.040843927508792</v>
      </c>
      <c r="BI1708">
        <v>727</v>
      </c>
      <c r="BJ1708">
        <v>6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</v>
      </c>
      <c r="BS1708">
        <v>0</v>
      </c>
      <c r="BT1708">
        <v>3431</v>
      </c>
      <c r="BU1708">
        <v>0.72</v>
      </c>
      <c r="BV1708">
        <v>0.63553689999999996</v>
      </c>
      <c r="BW1708">
        <v>56</v>
      </c>
      <c r="BX1708">
        <v>2.0402209999999998</v>
      </c>
      <c r="BY1708">
        <v>2.1431809999999998</v>
      </c>
      <c r="BZ1708">
        <v>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3668</v>
      </c>
      <c r="CK1708">
        <v>1.3631406761177753</v>
      </c>
      <c r="CL1708">
        <v>0.67861316712115305</v>
      </c>
      <c r="CM1708">
        <v>40</v>
      </c>
      <c r="CN1708">
        <v>0.91294101676213002</v>
      </c>
      <c r="CO1708">
        <v>361</v>
      </c>
      <c r="CP1708">
        <v>-0.18512977959999999</v>
      </c>
      <c r="CQ1708">
        <v>-9.0237904800000004E-2</v>
      </c>
      <c r="CR1708">
        <v>3175</v>
      </c>
      <c r="CS1708">
        <v>0.878</v>
      </c>
      <c r="CT1708">
        <v>3211</v>
      </c>
      <c r="CU1708">
        <v>0.86457806973000007</v>
      </c>
      <c r="CV1708">
        <v>2</v>
      </c>
      <c r="CW1708">
        <v>0</v>
      </c>
      <c r="CX1708">
        <v>3</v>
      </c>
      <c r="CY1708">
        <v>354</v>
      </c>
      <c r="CZ1708">
        <v>673</v>
      </c>
      <c r="DA1708" s="2">
        <v>2002</v>
      </c>
      <c r="DB1708" s="2">
        <v>270</v>
      </c>
      <c r="DC1708" s="2">
        <v>81.34</v>
      </c>
      <c r="DD1708" s="2">
        <v>166</v>
      </c>
      <c r="DE1708">
        <v>194</v>
      </c>
      <c r="DF1708">
        <v>8</v>
      </c>
      <c r="DG1708">
        <v>54.23</v>
      </c>
      <c r="DH1708">
        <v>81.34</v>
      </c>
      <c r="DI1708" s="2">
        <v>54.23</v>
      </c>
      <c r="DJ1708">
        <v>-1.88</v>
      </c>
      <c r="DK1708">
        <v>0.85310319500550869</v>
      </c>
      <c r="DL1708">
        <v>0</v>
      </c>
      <c r="DM1708">
        <v>0</v>
      </c>
      <c r="DN1708">
        <v>139.19999999999999</v>
      </c>
      <c r="DO1708">
        <v>0.379</v>
      </c>
      <c r="DP1708">
        <v>7791.1100000000006</v>
      </c>
      <c r="DQ1708" s="2">
        <v>0</v>
      </c>
      <c r="DR1708" s="2">
        <v>0</v>
      </c>
      <c r="DS1708">
        <v>0</v>
      </c>
      <c r="DT1708">
        <v>4.4233049984566799</v>
      </c>
      <c r="DU1708">
        <v>1627889.4760400185</v>
      </c>
      <c r="DV1708">
        <v>0</v>
      </c>
    </row>
    <row r="1709" spans="1:126" x14ac:dyDescent="0.15">
      <c r="A1709" t="s">
        <v>2760</v>
      </c>
      <c r="B1709" t="s">
        <v>1024</v>
      </c>
      <c r="C1709">
        <v>31</v>
      </c>
      <c r="D1709">
        <v>183</v>
      </c>
      <c r="E1709" t="s">
        <v>2892</v>
      </c>
      <c r="F1709">
        <v>31183</v>
      </c>
      <c r="G1709" t="s">
        <v>6693</v>
      </c>
      <c r="H1709">
        <v>98</v>
      </c>
      <c r="I1709">
        <v>0</v>
      </c>
      <c r="J1709">
        <v>0.1</v>
      </c>
      <c r="K1709">
        <v>0.5</v>
      </c>
      <c r="L1709">
        <v>0.6</v>
      </c>
      <c r="M1709">
        <v>0.7</v>
      </c>
      <c r="N1709">
        <f t="shared" si="110"/>
        <v>9605.11</v>
      </c>
      <c r="O1709">
        <f t="shared" si="108"/>
        <v>394.88999999999942</v>
      </c>
      <c r="P1709">
        <f t="shared" si="109"/>
        <v>0.47386799999999946</v>
      </c>
      <c r="Q1709" s="4">
        <v>31183</v>
      </c>
      <c r="R1709" s="5">
        <v>41.922578000000001</v>
      </c>
      <c r="S1709" s="5">
        <v>-98.520850999999993</v>
      </c>
      <c r="T1709">
        <v>9</v>
      </c>
      <c r="U1709">
        <v>2.0532283115402401</v>
      </c>
      <c r="V1709">
        <v>725</v>
      </c>
      <c r="W1709">
        <v>848</v>
      </c>
      <c r="X1709">
        <v>847</v>
      </c>
      <c r="Y1709">
        <v>778</v>
      </c>
      <c r="Z1709">
        <v>456</v>
      </c>
      <c r="AA1709">
        <v>31167</v>
      </c>
      <c r="AB1709">
        <v>401.04399999999998</v>
      </c>
      <c r="AC1709">
        <v>46394</v>
      </c>
      <c r="AD1709">
        <v>0</v>
      </c>
      <c r="AE1709">
        <v>0</v>
      </c>
      <c r="AF1709">
        <v>3</v>
      </c>
      <c r="AG1709">
        <v>198</v>
      </c>
      <c r="AH1709">
        <v>1.5151515151515152E-2</v>
      </c>
      <c r="AI1709" s="3">
        <v>357134</v>
      </c>
      <c r="AJ1709" s="3">
        <v>368122.13697007002</v>
      </c>
      <c r="AK1709">
        <v>777</v>
      </c>
      <c r="AL1709">
        <v>368390.40000000002</v>
      </c>
      <c r="AM1709">
        <v>1264024</v>
      </c>
      <c r="AN1709">
        <v>50408</v>
      </c>
      <c r="AO1709">
        <v>1314432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f t="shared" si="107"/>
        <v>1</v>
      </c>
      <c r="AW1709">
        <v>374</v>
      </c>
      <c r="AX1709">
        <v>0.54</v>
      </c>
      <c r="AY1709">
        <v>107449775.129363</v>
      </c>
      <c r="AZ1709">
        <v>107449.775129363</v>
      </c>
      <c r="BA1709">
        <v>119832.084317983</v>
      </c>
      <c r="BB1709">
        <v>8.3450104843910466E-2</v>
      </c>
      <c r="BC1709">
        <v>526</v>
      </c>
      <c r="BD1709">
        <v>0</v>
      </c>
      <c r="BE1709">
        <v>526</v>
      </c>
      <c r="BF1709">
        <v>0.7255172413793104</v>
      </c>
      <c r="BG1709">
        <v>77203</v>
      </c>
      <c r="BH1709">
        <v>91.148760330578511</v>
      </c>
      <c r="BI1709">
        <v>207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763</v>
      </c>
      <c r="BU1709">
        <v>0.53</v>
      </c>
      <c r="BV1709">
        <v>0.70739549999999995</v>
      </c>
      <c r="BW1709">
        <v>5</v>
      </c>
      <c r="BX1709">
        <v>0</v>
      </c>
      <c r="BY1709">
        <v>-0.41879929999999999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765</v>
      </c>
      <c r="CK1709">
        <v>1.3071895424836601</v>
      </c>
      <c r="CL1709">
        <v>0.68501529051987764</v>
      </c>
      <c r="CM1709">
        <v>5</v>
      </c>
      <c r="CN1709">
        <v>0.20067743712108743</v>
      </c>
      <c r="CO1709">
        <v>89</v>
      </c>
      <c r="CP1709">
        <v>0</v>
      </c>
      <c r="CQ1709">
        <v>0</v>
      </c>
      <c r="CR1709">
        <v>650</v>
      </c>
      <c r="CS1709">
        <v>0.877</v>
      </c>
      <c r="CT1709">
        <v>553</v>
      </c>
      <c r="CU1709">
        <v>0.81941309254999994</v>
      </c>
      <c r="CV1709">
        <v>0</v>
      </c>
      <c r="CW1709">
        <v>0</v>
      </c>
      <c r="CX1709">
        <v>0</v>
      </c>
      <c r="CY1709">
        <v>347</v>
      </c>
      <c r="CZ1709">
        <v>349</v>
      </c>
      <c r="DA1709" s="2">
        <v>678</v>
      </c>
      <c r="DB1709" s="2">
        <v>30</v>
      </c>
      <c r="DC1709" s="2">
        <v>131.75</v>
      </c>
      <c r="DD1709" s="2">
        <v>2</v>
      </c>
      <c r="DE1709">
        <v>97</v>
      </c>
      <c r="DF1709">
        <v>20</v>
      </c>
      <c r="DI1709" s="2">
        <v>131.75</v>
      </c>
      <c r="DJ1709">
        <v>-2.04</v>
      </c>
      <c r="DK1709">
        <v>0.91086818953110038</v>
      </c>
      <c r="DL1709">
        <v>0</v>
      </c>
      <c r="DM1709">
        <v>0</v>
      </c>
      <c r="DN1709">
        <v>3.4</v>
      </c>
      <c r="DO1709">
        <v>9.0000000000000011E-3</v>
      </c>
      <c r="DP1709">
        <v>5251.5</v>
      </c>
      <c r="DQ1709" s="2">
        <v>0</v>
      </c>
      <c r="DR1709" s="2">
        <v>900.51272016000007</v>
      </c>
      <c r="DS1709">
        <v>2.4444485593137061E-3</v>
      </c>
      <c r="DT1709">
        <v>3.9828509820451701</v>
      </c>
      <c r="DU1709">
        <v>1467244.0664160131</v>
      </c>
      <c r="DV1709">
        <v>1</v>
      </c>
    </row>
    <row r="1710" spans="1:126" x14ac:dyDescent="0.15">
      <c r="A1710" t="s">
        <v>2760</v>
      </c>
      <c r="B1710" t="s">
        <v>2033</v>
      </c>
      <c r="C1710">
        <v>31</v>
      </c>
      <c r="D1710">
        <v>185</v>
      </c>
      <c r="E1710" t="s">
        <v>2893</v>
      </c>
      <c r="F1710">
        <v>31185</v>
      </c>
      <c r="G1710" t="s">
        <v>6694</v>
      </c>
      <c r="H1710">
        <v>93.1</v>
      </c>
      <c r="I1710">
        <v>1.1000000000000001</v>
      </c>
      <c r="J1710">
        <v>0.4</v>
      </c>
      <c r="K1710">
        <v>0.4</v>
      </c>
      <c r="L1710">
        <v>0.9</v>
      </c>
      <c r="M1710">
        <v>4.0999999999999996</v>
      </c>
      <c r="N1710">
        <f t="shared" si="110"/>
        <v>8686.7599999999966</v>
      </c>
      <c r="O1710">
        <f t="shared" si="108"/>
        <v>1313.2400000000034</v>
      </c>
      <c r="P1710">
        <f t="shared" si="109"/>
        <v>1.5758880000000046</v>
      </c>
      <c r="Q1710" s="4">
        <v>31185</v>
      </c>
      <c r="R1710" s="5">
        <v>40.873055999999998</v>
      </c>
      <c r="S1710" s="5">
        <v>-97.596742000000006</v>
      </c>
      <c r="T1710">
        <v>6</v>
      </c>
      <c r="U1710">
        <v>0.19638305723807187</v>
      </c>
      <c r="V1710">
        <v>13727</v>
      </c>
      <c r="W1710">
        <v>13797</v>
      </c>
      <c r="X1710">
        <v>13825</v>
      </c>
      <c r="Y1710">
        <v>13810</v>
      </c>
      <c r="Z1710">
        <v>6854</v>
      </c>
      <c r="AA1710">
        <v>31169</v>
      </c>
      <c r="AB1710">
        <v>5742.1350000000002</v>
      </c>
      <c r="AC1710">
        <v>51802</v>
      </c>
      <c r="AD1710">
        <v>1</v>
      </c>
      <c r="AE1710">
        <v>7.2332730560578664E-5</v>
      </c>
      <c r="AF1710">
        <v>19</v>
      </c>
      <c r="AG1710">
        <v>541</v>
      </c>
      <c r="AH1710">
        <v>3.512014787430684E-2</v>
      </c>
      <c r="AI1710" s="3">
        <v>339591</v>
      </c>
      <c r="AJ1710" s="3">
        <v>366405.69201828504</v>
      </c>
      <c r="AK1710">
        <v>355</v>
      </c>
      <c r="AL1710">
        <v>368665.59999999998</v>
      </c>
      <c r="AM1710">
        <v>668937</v>
      </c>
      <c r="AN1710">
        <v>232325</v>
      </c>
      <c r="AO1710">
        <v>901262</v>
      </c>
      <c r="AP1710">
        <v>3</v>
      </c>
      <c r="AQ1710">
        <v>0</v>
      </c>
      <c r="AR1710">
        <v>3</v>
      </c>
      <c r="AS1710">
        <v>0.21743857360295715</v>
      </c>
      <c r="AT1710">
        <v>4</v>
      </c>
      <c r="AU1710">
        <v>25</v>
      </c>
      <c r="AV1710">
        <f t="shared" si="107"/>
        <v>29</v>
      </c>
      <c r="AW1710">
        <v>10805</v>
      </c>
      <c r="AX1710">
        <v>0.86</v>
      </c>
      <c r="AY1710">
        <v>109375840.365642</v>
      </c>
      <c r="AZ1710">
        <v>109375.840365642</v>
      </c>
      <c r="BA1710">
        <v>7488.9991036715701</v>
      </c>
      <c r="BB1710">
        <v>1.3352919210655778</v>
      </c>
      <c r="BC1710">
        <v>3423</v>
      </c>
      <c r="BD1710">
        <v>50</v>
      </c>
      <c r="BE1710">
        <v>3373</v>
      </c>
      <c r="BF1710">
        <v>0.24572011364464194</v>
      </c>
      <c r="BG1710">
        <v>824211</v>
      </c>
      <c r="BH1710">
        <v>59.617432188065102</v>
      </c>
      <c r="BI1710">
        <v>1790</v>
      </c>
      <c r="BJ1710">
        <v>25</v>
      </c>
      <c r="BK1710">
        <v>3</v>
      </c>
      <c r="BL1710">
        <v>3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3</v>
      </c>
      <c r="BS1710">
        <v>0</v>
      </c>
      <c r="BT1710">
        <v>13837</v>
      </c>
      <c r="BU1710">
        <v>0.83</v>
      </c>
      <c r="BV1710">
        <v>0.5967112</v>
      </c>
      <c r="BW1710">
        <v>140</v>
      </c>
      <c r="BX1710">
        <v>2.5294500000000002</v>
      </c>
      <c r="BY1710">
        <v>1.348552</v>
      </c>
      <c r="BZ1710">
        <v>24</v>
      </c>
      <c r="CA1710">
        <v>3</v>
      </c>
      <c r="CB1710">
        <v>2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2</v>
      </c>
      <c r="CI1710">
        <v>0</v>
      </c>
      <c r="CJ1710">
        <v>13909</v>
      </c>
      <c r="CK1710">
        <v>2.3006686318211229</v>
      </c>
      <c r="CL1710">
        <v>0.60947540040280046</v>
      </c>
      <c r="CM1710">
        <v>130</v>
      </c>
      <c r="CN1710">
        <v>1.160961370387136</v>
      </c>
      <c r="CO1710">
        <v>1941.9999999999998</v>
      </c>
      <c r="CP1710">
        <v>0.214377227</v>
      </c>
      <c r="CQ1710">
        <v>-6.5910021599999993E-2</v>
      </c>
      <c r="CR1710">
        <v>12126</v>
      </c>
      <c r="CS1710">
        <v>0.878</v>
      </c>
      <c r="CT1710">
        <v>12093</v>
      </c>
      <c r="CU1710">
        <v>0.89959365579000006</v>
      </c>
      <c r="CV1710">
        <v>18</v>
      </c>
      <c r="CW1710">
        <v>11</v>
      </c>
      <c r="CX1710">
        <v>11</v>
      </c>
      <c r="CY1710">
        <v>1005</v>
      </c>
      <c r="CZ1710">
        <v>817</v>
      </c>
      <c r="DA1710" s="2">
        <v>10788</v>
      </c>
      <c r="DB1710" s="2">
        <v>1245</v>
      </c>
      <c r="DC1710" s="2">
        <v>151.26</v>
      </c>
      <c r="DD1710" s="2">
        <v>608</v>
      </c>
      <c r="DE1710">
        <v>169</v>
      </c>
      <c r="DF1710">
        <v>12</v>
      </c>
      <c r="DG1710">
        <v>50.42</v>
      </c>
      <c r="DH1710">
        <v>14.41</v>
      </c>
      <c r="DI1710" s="2">
        <v>28.81</v>
      </c>
      <c r="DJ1710">
        <v>-4.05</v>
      </c>
      <c r="DK1710">
        <v>0.86867143122167545</v>
      </c>
      <c r="DL1710">
        <v>0</v>
      </c>
      <c r="DM1710">
        <v>0</v>
      </c>
      <c r="DN1710">
        <v>318.5</v>
      </c>
      <c r="DO1710">
        <v>0.84799999999999998</v>
      </c>
      <c r="DP1710">
        <v>469.07</v>
      </c>
      <c r="DQ1710" s="2">
        <v>0</v>
      </c>
      <c r="DR1710" s="2">
        <v>1437.7663034699999</v>
      </c>
      <c r="DS1710">
        <v>3.8999342848462133E-3</v>
      </c>
      <c r="DT1710">
        <v>2.1182959612223602</v>
      </c>
      <c r="DU1710">
        <v>780942.85152161808</v>
      </c>
      <c r="DV1710">
        <v>0</v>
      </c>
    </row>
    <row r="1711" spans="1:126" x14ac:dyDescent="0.15">
      <c r="A1711" t="s">
        <v>353</v>
      </c>
      <c r="B1711" t="s">
        <v>2896</v>
      </c>
      <c r="C1711">
        <v>32</v>
      </c>
      <c r="D1711">
        <v>1</v>
      </c>
      <c r="E1711" t="s">
        <v>2897</v>
      </c>
      <c r="F1711">
        <v>32001</v>
      </c>
      <c r="G1711" t="s">
        <v>6695</v>
      </c>
      <c r="H1711">
        <v>76.5</v>
      </c>
      <c r="I1711">
        <v>1.5</v>
      </c>
      <c r="J1711">
        <v>4</v>
      </c>
      <c r="K1711">
        <v>2.5</v>
      </c>
      <c r="L1711">
        <v>3.4</v>
      </c>
      <c r="M1711">
        <v>12.1</v>
      </c>
      <c r="N1711">
        <f t="shared" si="110"/>
        <v>6034.72</v>
      </c>
      <c r="O1711">
        <f t="shared" si="108"/>
        <v>3965.2799999999997</v>
      </c>
      <c r="P1711">
        <f t="shared" si="109"/>
        <v>4.7583360000000017</v>
      </c>
      <c r="Q1711" s="4">
        <v>32001</v>
      </c>
      <c r="R1711" s="5">
        <v>39.537709999999997</v>
      </c>
      <c r="S1711" s="5">
        <v>-118.26416500000001</v>
      </c>
      <c r="T1711">
        <v>6</v>
      </c>
      <c r="U1711">
        <v>-7.3989221676870456E-2</v>
      </c>
      <c r="V1711">
        <v>24779</v>
      </c>
      <c r="W1711">
        <v>24347</v>
      </c>
      <c r="X1711">
        <v>24252</v>
      </c>
      <c r="Y1711">
        <v>24024</v>
      </c>
      <c r="Z1711">
        <v>12124</v>
      </c>
      <c r="AA1711">
        <v>31173</v>
      </c>
      <c r="AB1711">
        <v>8830.9560000000001</v>
      </c>
      <c r="AC1711">
        <v>47415</v>
      </c>
      <c r="AD1711">
        <v>2</v>
      </c>
      <c r="AE1711">
        <v>8.2467425366980037E-5</v>
      </c>
      <c r="AF1711">
        <v>40</v>
      </c>
      <c r="AG1711">
        <v>672</v>
      </c>
      <c r="AH1711">
        <v>5.9523809523809521E-2</v>
      </c>
      <c r="AI1711" s="3">
        <v>197232</v>
      </c>
      <c r="AJ1711" s="3">
        <v>3155567.5638724803</v>
      </c>
      <c r="AK1711">
        <v>25</v>
      </c>
      <c r="AL1711">
        <v>99744</v>
      </c>
      <c r="AM1711">
        <v>1053331</v>
      </c>
      <c r="AN1711">
        <v>74319</v>
      </c>
      <c r="AO1711">
        <v>1127650</v>
      </c>
      <c r="AP1711">
        <v>5</v>
      </c>
      <c r="AQ1711">
        <v>1</v>
      </c>
      <c r="AR1711">
        <v>6</v>
      </c>
      <c r="AS1711">
        <v>0.24643693268164454</v>
      </c>
      <c r="AT1711">
        <v>135</v>
      </c>
      <c r="AU1711">
        <v>828</v>
      </c>
      <c r="AV1711">
        <f t="shared" si="107"/>
        <v>963</v>
      </c>
      <c r="AW1711">
        <v>21355</v>
      </c>
      <c r="AX1711">
        <v>0.88</v>
      </c>
      <c r="AY1711">
        <v>1332193603.39674</v>
      </c>
      <c r="AZ1711">
        <v>1332193.60339674</v>
      </c>
      <c r="BA1711">
        <v>25549.196753556898</v>
      </c>
      <c r="BB1711">
        <v>0.39140173745806012</v>
      </c>
      <c r="BC1711">
        <v>39630</v>
      </c>
      <c r="BD1711">
        <v>0</v>
      </c>
      <c r="BE1711">
        <v>39630</v>
      </c>
      <c r="BF1711">
        <v>1.5993381492392751</v>
      </c>
      <c r="BG1711">
        <v>301234</v>
      </c>
      <c r="BH1711">
        <v>12.420996206498433</v>
      </c>
      <c r="BI1711">
        <v>2193</v>
      </c>
      <c r="BJ1711">
        <v>15</v>
      </c>
      <c r="BK1711">
        <v>4</v>
      </c>
      <c r="BL1711">
        <v>12</v>
      </c>
      <c r="BM1711">
        <v>1</v>
      </c>
      <c r="BN1711">
        <v>3</v>
      </c>
      <c r="BO1711">
        <v>3</v>
      </c>
      <c r="BP1711">
        <v>0</v>
      </c>
      <c r="BQ1711">
        <v>8</v>
      </c>
      <c r="BR1711">
        <v>3</v>
      </c>
      <c r="BS1711">
        <v>0</v>
      </c>
      <c r="BT1711">
        <v>55176</v>
      </c>
      <c r="BU1711">
        <v>0.8</v>
      </c>
      <c r="BV1711">
        <v>0.56043359999999998</v>
      </c>
      <c r="BW1711">
        <v>364</v>
      </c>
      <c r="BX1711">
        <v>0.88806719999999995</v>
      </c>
      <c r="BY1711">
        <v>-0.64193279999999997</v>
      </c>
      <c r="BZ1711">
        <v>12</v>
      </c>
      <c r="CA1711">
        <v>7</v>
      </c>
      <c r="CB1711">
        <v>12</v>
      </c>
      <c r="CC1711">
        <v>0</v>
      </c>
      <c r="CD1711">
        <v>1</v>
      </c>
      <c r="CE1711">
        <v>2</v>
      </c>
      <c r="CF1711">
        <v>1</v>
      </c>
      <c r="CG1711">
        <v>7</v>
      </c>
      <c r="CH1711">
        <v>3</v>
      </c>
      <c r="CI1711">
        <v>0</v>
      </c>
      <c r="CJ1711">
        <v>54480</v>
      </c>
      <c r="CK1711">
        <v>0.82599118942731276</v>
      </c>
      <c r="CL1711">
        <v>0.80205682052693128</v>
      </c>
      <c r="CM1711">
        <v>366</v>
      </c>
      <c r="CN1711">
        <v>0.18725183393340902</v>
      </c>
      <c r="CO1711">
        <v>1904</v>
      </c>
      <c r="CP1711">
        <v>-9.5752361600000002E-2</v>
      </c>
      <c r="CQ1711">
        <v>-4.6255443999999998E-3</v>
      </c>
      <c r="CR1711">
        <v>20470</v>
      </c>
      <c r="CS1711">
        <v>0.85599999999999998</v>
      </c>
      <c r="CT1711">
        <v>19055</v>
      </c>
      <c r="CU1711">
        <v>0.78979869635</v>
      </c>
      <c r="CV1711">
        <v>36</v>
      </c>
      <c r="CW1711">
        <v>17</v>
      </c>
      <c r="CX1711">
        <v>13</v>
      </c>
      <c r="CY1711">
        <v>857</v>
      </c>
      <c r="CZ1711">
        <v>1045</v>
      </c>
      <c r="DA1711" s="2">
        <v>11736</v>
      </c>
      <c r="DB1711" s="2">
        <v>1675</v>
      </c>
      <c r="DC1711" s="2">
        <v>221.89</v>
      </c>
      <c r="DD1711" s="2">
        <v>4414</v>
      </c>
      <c r="DE1711">
        <v>384</v>
      </c>
      <c r="DF1711">
        <v>54</v>
      </c>
      <c r="DG1711">
        <v>29.09</v>
      </c>
      <c r="DH1711">
        <v>4.16</v>
      </c>
      <c r="DI1711" s="2">
        <v>4.16</v>
      </c>
      <c r="DJ1711">
        <v>5.42</v>
      </c>
      <c r="DK1711">
        <v>0.98624462561856086</v>
      </c>
      <c r="DL1711">
        <v>2.0833333333333332E-2</v>
      </c>
      <c r="DM1711">
        <v>0</v>
      </c>
      <c r="DN1711">
        <v>36.200000000000003</v>
      </c>
      <c r="DO1711">
        <v>1.2E-2</v>
      </c>
      <c r="DP1711">
        <v>0</v>
      </c>
      <c r="DQ1711" s="2">
        <v>0</v>
      </c>
      <c r="DR1711" s="2">
        <v>13173.10816777</v>
      </c>
      <c r="DS1711">
        <v>4.0972163436175952E-3</v>
      </c>
      <c r="DT1711">
        <v>2.2937195157271</v>
      </c>
      <c r="DU1711">
        <v>228784.75937668385</v>
      </c>
      <c r="DV1711">
        <v>0</v>
      </c>
    </row>
    <row r="1712" spans="1:126" x14ac:dyDescent="0.15">
      <c r="A1712" t="s">
        <v>353</v>
      </c>
      <c r="B1712" t="s">
        <v>286</v>
      </c>
      <c r="C1712">
        <v>32</v>
      </c>
      <c r="D1712">
        <v>3</v>
      </c>
      <c r="E1712" t="s">
        <v>2898</v>
      </c>
      <c r="F1712">
        <v>32003</v>
      </c>
      <c r="G1712" t="s">
        <v>6696</v>
      </c>
      <c r="H1712">
        <v>48</v>
      </c>
      <c r="I1712">
        <v>10</v>
      </c>
      <c r="J1712">
        <v>0.4</v>
      </c>
      <c r="K1712">
        <v>8.5</v>
      </c>
      <c r="L1712">
        <v>4</v>
      </c>
      <c r="M1712">
        <v>29.1</v>
      </c>
      <c r="N1712">
        <f t="shared" si="110"/>
        <v>3339.22</v>
      </c>
      <c r="O1712">
        <f t="shared" si="108"/>
        <v>6660.7800000000007</v>
      </c>
      <c r="P1712">
        <f t="shared" si="109"/>
        <v>7.9929360000000038</v>
      </c>
      <c r="Q1712" s="4">
        <v>32003</v>
      </c>
      <c r="R1712" s="5">
        <v>36.214257000000003</v>
      </c>
      <c r="S1712" s="5">
        <v>-115.013812</v>
      </c>
      <c r="T1712">
        <v>1</v>
      </c>
      <c r="U1712">
        <v>1.4740071392163333E-2</v>
      </c>
      <c r="V1712">
        <v>1954773</v>
      </c>
      <c r="W1712">
        <v>2003613</v>
      </c>
      <c r="X1712">
        <v>2035572</v>
      </c>
      <c r="Y1712">
        <v>2110330</v>
      </c>
      <c r="Z1712">
        <v>1101144</v>
      </c>
      <c r="AA1712">
        <v>31175</v>
      </c>
      <c r="AB1712">
        <v>855458.25899999996</v>
      </c>
      <c r="AC1712">
        <v>51575</v>
      </c>
      <c r="AD1712">
        <v>3</v>
      </c>
      <c r="AE1712">
        <v>1.4737872204962537E-6</v>
      </c>
      <c r="AF1712">
        <v>30</v>
      </c>
      <c r="AG1712">
        <v>252</v>
      </c>
      <c r="AH1712">
        <v>0.11904761904761904</v>
      </c>
      <c r="AI1712" s="3">
        <v>15620</v>
      </c>
      <c r="AJ1712" s="3">
        <v>5050538.1543964949</v>
      </c>
      <c r="AK1712">
        <v>8</v>
      </c>
      <c r="AL1712">
        <v>3215136</v>
      </c>
      <c r="AM1712">
        <v>412803</v>
      </c>
      <c r="AN1712">
        <v>16714</v>
      </c>
      <c r="AO1712">
        <v>429517</v>
      </c>
      <c r="AP1712">
        <v>1</v>
      </c>
      <c r="AQ1712">
        <v>0</v>
      </c>
      <c r="AR1712">
        <v>1</v>
      </c>
      <c r="AS1712">
        <v>4.9909837877873625E-4</v>
      </c>
      <c r="AT1712">
        <v>8</v>
      </c>
      <c r="AU1712">
        <v>75</v>
      </c>
      <c r="AV1712">
        <f t="shared" si="107"/>
        <v>83</v>
      </c>
      <c r="AW1712">
        <v>2003472</v>
      </c>
      <c r="AX1712">
        <v>0.96</v>
      </c>
      <c r="AY1712">
        <v>939970582.83241403</v>
      </c>
      <c r="AZ1712">
        <v>939970.58283241407</v>
      </c>
      <c r="BA1712">
        <v>39198.261492372098</v>
      </c>
      <c r="BB1712">
        <v>0.25511335501310384</v>
      </c>
      <c r="BC1712">
        <v>4119821</v>
      </c>
      <c r="BD1712">
        <v>11570046</v>
      </c>
      <c r="BE1712">
        <v>-7450225</v>
      </c>
      <c r="BF1712">
        <v>-3.8112993171074083</v>
      </c>
      <c r="BG1712">
        <v>53339469</v>
      </c>
      <c r="BH1712">
        <v>26.203675920085363</v>
      </c>
      <c r="BI1712">
        <v>102715</v>
      </c>
      <c r="BJ1712">
        <v>13</v>
      </c>
      <c r="BK1712">
        <v>4</v>
      </c>
      <c r="BL1712">
        <v>3</v>
      </c>
      <c r="BM1712">
        <v>0</v>
      </c>
      <c r="BN1712">
        <v>2</v>
      </c>
      <c r="BO1712">
        <v>0</v>
      </c>
      <c r="BP1712">
        <v>3</v>
      </c>
      <c r="BQ1712">
        <v>5</v>
      </c>
      <c r="BR1712">
        <v>1</v>
      </c>
      <c r="BS1712">
        <v>0</v>
      </c>
      <c r="BT1712">
        <v>24897</v>
      </c>
      <c r="BU1712">
        <v>0.81</v>
      </c>
      <c r="BV1712">
        <v>0.58471629999999997</v>
      </c>
      <c r="BW1712">
        <v>134</v>
      </c>
      <c r="BX1712">
        <v>1.2451300000000001</v>
      </c>
      <c r="BY1712">
        <v>-0.41801680000000002</v>
      </c>
      <c r="BZ1712">
        <v>10</v>
      </c>
      <c r="CA1712">
        <v>3</v>
      </c>
      <c r="CB1712">
        <v>4</v>
      </c>
      <c r="CC1712">
        <v>0</v>
      </c>
      <c r="CD1712">
        <v>0</v>
      </c>
      <c r="CE1712">
        <v>1</v>
      </c>
      <c r="CF1712">
        <v>1</v>
      </c>
      <c r="CG1712">
        <v>5</v>
      </c>
      <c r="CH1712">
        <v>0</v>
      </c>
      <c r="CI1712">
        <v>0</v>
      </c>
      <c r="CJ1712">
        <v>24046</v>
      </c>
      <c r="CK1712">
        <v>0.99808699991682603</v>
      </c>
      <c r="CL1712">
        <v>0.73542054735635476</v>
      </c>
      <c r="CM1712">
        <v>100</v>
      </c>
      <c r="CN1712">
        <v>-0.37874333203134808</v>
      </c>
      <c r="CO1712">
        <v>247022</v>
      </c>
      <c r="CP1712">
        <v>9.3915912000000004E-2</v>
      </c>
      <c r="CQ1712">
        <v>-0.35418448200000002</v>
      </c>
      <c r="CR1712">
        <v>1826161</v>
      </c>
      <c r="CS1712">
        <v>0.871</v>
      </c>
      <c r="CT1712">
        <v>1458261</v>
      </c>
      <c r="CU1712">
        <v>0.84640100454000011</v>
      </c>
      <c r="CV1712">
        <v>3417</v>
      </c>
      <c r="CW1712">
        <v>1256</v>
      </c>
      <c r="CX1712">
        <v>1139</v>
      </c>
      <c r="CY1712">
        <v>830</v>
      </c>
      <c r="CZ1712">
        <v>488</v>
      </c>
      <c r="DA1712" s="2">
        <v>1210053</v>
      </c>
      <c r="DB1712" s="2">
        <v>192485</v>
      </c>
      <c r="DC1712" s="2">
        <v>141.30000000000001</v>
      </c>
      <c r="DD1712" s="2">
        <v>736877</v>
      </c>
      <c r="DE1712">
        <v>201</v>
      </c>
      <c r="DF1712">
        <v>96</v>
      </c>
      <c r="DG1712">
        <v>59.96</v>
      </c>
      <c r="DH1712">
        <v>1.73</v>
      </c>
      <c r="DI1712" s="2">
        <v>3.8</v>
      </c>
      <c r="DJ1712">
        <v>4.8600000000000003</v>
      </c>
      <c r="DK1712">
        <v>0.9838668373879641</v>
      </c>
      <c r="DL1712">
        <v>1.5873015873015872E-2</v>
      </c>
      <c r="DM1712">
        <v>0</v>
      </c>
      <c r="DN1712">
        <v>0.6</v>
      </c>
      <c r="DO1712">
        <v>0</v>
      </c>
      <c r="DP1712">
        <v>0</v>
      </c>
      <c r="DQ1712" s="3">
        <f>61107+242011</f>
        <v>303118</v>
      </c>
      <c r="DR1712" s="2">
        <v>159.94605100999999</v>
      </c>
      <c r="DS1712">
        <v>3.088791994823756E-5</v>
      </c>
      <c r="DV1712">
        <v>0</v>
      </c>
    </row>
    <row r="1713" spans="1:126" x14ac:dyDescent="0.15">
      <c r="A1713" t="s">
        <v>353</v>
      </c>
      <c r="B1713" t="s">
        <v>551</v>
      </c>
      <c r="C1713">
        <v>32</v>
      </c>
      <c r="D1713">
        <v>5</v>
      </c>
      <c r="E1713" t="s">
        <v>2899</v>
      </c>
      <c r="F1713">
        <v>32005</v>
      </c>
      <c r="G1713" t="s">
        <v>6697</v>
      </c>
      <c r="H1713">
        <v>83.2</v>
      </c>
      <c r="I1713">
        <v>0.4</v>
      </c>
      <c r="J1713">
        <v>1.6</v>
      </c>
      <c r="K1713">
        <v>1.5</v>
      </c>
      <c r="L1713">
        <v>2.5</v>
      </c>
      <c r="M1713">
        <v>10.9</v>
      </c>
      <c r="N1713">
        <f t="shared" si="110"/>
        <v>7052.2700000000013</v>
      </c>
      <c r="O1713">
        <f t="shared" si="108"/>
        <v>2947.7299999999987</v>
      </c>
      <c r="P1713">
        <f t="shared" si="109"/>
        <v>3.5372759999999999</v>
      </c>
      <c r="Q1713" s="4">
        <v>32005</v>
      </c>
      <c r="R1713" s="5">
        <v>38.905129000000002</v>
      </c>
      <c r="S1713" s="5">
        <v>-119.609019</v>
      </c>
      <c r="T1713">
        <v>4</v>
      </c>
      <c r="U1713">
        <v>0.13097180037156478</v>
      </c>
      <c r="V1713">
        <v>47056</v>
      </c>
      <c r="W1713">
        <v>47135</v>
      </c>
      <c r="X1713">
        <v>47259</v>
      </c>
      <c r="Y1713">
        <v>47501</v>
      </c>
      <c r="Z1713">
        <v>24326</v>
      </c>
      <c r="AA1713">
        <v>31177</v>
      </c>
      <c r="AB1713">
        <v>18106.137999999999</v>
      </c>
      <c r="AC1713">
        <v>58535</v>
      </c>
      <c r="AD1713">
        <v>11</v>
      </c>
      <c r="AE1713">
        <v>2.3275989758564505E-4</v>
      </c>
      <c r="AF1713">
        <v>25</v>
      </c>
      <c r="AG1713">
        <v>255</v>
      </c>
      <c r="AH1713">
        <v>9.8039215686274508E-2</v>
      </c>
      <c r="AI1713" s="3">
        <v>100944</v>
      </c>
      <c r="AJ1713" s="3">
        <v>454219.09415308002</v>
      </c>
      <c r="AK1713">
        <v>25</v>
      </c>
      <c r="AL1713">
        <v>5178272</v>
      </c>
      <c r="AM1713">
        <v>233157</v>
      </c>
      <c r="AN1713">
        <v>19514</v>
      </c>
      <c r="AO1713">
        <v>252671</v>
      </c>
      <c r="AP1713">
        <v>113</v>
      </c>
      <c r="AQ1713">
        <v>18</v>
      </c>
      <c r="AR1713">
        <v>131</v>
      </c>
      <c r="AS1713">
        <v>2.7792510873024292</v>
      </c>
      <c r="AT1713">
        <v>2</v>
      </c>
      <c r="AU1713">
        <v>20</v>
      </c>
      <c r="AV1713">
        <f t="shared" si="107"/>
        <v>22</v>
      </c>
      <c r="AW1713">
        <v>41154</v>
      </c>
      <c r="AX1713">
        <v>0.95</v>
      </c>
      <c r="AY1713">
        <v>3282203844.9242902</v>
      </c>
      <c r="AZ1713">
        <v>3282203.8449242902</v>
      </c>
      <c r="BA1713">
        <v>2384.2946759953602</v>
      </c>
      <c r="BB1713">
        <v>4.1941124562656453</v>
      </c>
      <c r="BC1713">
        <v>52244</v>
      </c>
      <c r="BD1713">
        <v>29007</v>
      </c>
      <c r="BE1713">
        <v>23237</v>
      </c>
      <c r="BF1713">
        <v>0.49381587895273715</v>
      </c>
      <c r="BG1713">
        <v>1050175</v>
      </c>
      <c r="BH1713">
        <v>22.221693222454981</v>
      </c>
      <c r="BI1713">
        <v>5068</v>
      </c>
      <c r="BJ1713">
        <v>289</v>
      </c>
      <c r="BK1713">
        <v>41</v>
      </c>
      <c r="BL1713">
        <v>43</v>
      </c>
      <c r="BM1713">
        <v>15</v>
      </c>
      <c r="BN1713">
        <v>22</v>
      </c>
      <c r="BO1713">
        <v>61</v>
      </c>
      <c r="BP1713">
        <v>2</v>
      </c>
      <c r="BQ1713">
        <v>118</v>
      </c>
      <c r="BR1713">
        <v>50</v>
      </c>
      <c r="BS1713">
        <v>1</v>
      </c>
      <c r="BT1713">
        <v>1900000</v>
      </c>
      <c r="BU1713">
        <v>0.7</v>
      </c>
      <c r="BV1713">
        <v>0.47432479999999999</v>
      </c>
      <c r="BW1713">
        <v>4371</v>
      </c>
      <c r="BX1713">
        <v>0.33739150000000001</v>
      </c>
      <c r="BY1713">
        <v>-2.084892</v>
      </c>
      <c r="BZ1713">
        <v>297</v>
      </c>
      <c r="CA1713">
        <v>51</v>
      </c>
      <c r="CB1713">
        <v>43</v>
      </c>
      <c r="CC1713">
        <v>18</v>
      </c>
      <c r="CD1713">
        <v>19</v>
      </c>
      <c r="CE1713">
        <v>63</v>
      </c>
      <c r="CF1713">
        <v>1</v>
      </c>
      <c r="CG1713">
        <v>144</v>
      </c>
      <c r="CH1713">
        <v>51</v>
      </c>
      <c r="CI1713">
        <v>4</v>
      </c>
      <c r="CJ1713">
        <v>2069146</v>
      </c>
      <c r="CK1713">
        <v>0.33395420139516496</v>
      </c>
      <c r="CL1713">
        <v>0.66110698763467191</v>
      </c>
      <c r="CM1713">
        <v>4379</v>
      </c>
      <c r="CN1713">
        <v>-1.5955269472514626</v>
      </c>
      <c r="CO1713">
        <v>6140</v>
      </c>
      <c r="CP1713">
        <v>0.39103370399999998</v>
      </c>
      <c r="CQ1713">
        <v>0.78199837800000005</v>
      </c>
      <c r="CR1713">
        <v>41650</v>
      </c>
      <c r="CS1713">
        <v>0.90700000000000003</v>
      </c>
      <c r="CT1713">
        <v>37221</v>
      </c>
      <c r="CU1713">
        <v>0.82769760930000003</v>
      </c>
      <c r="CV1713">
        <v>50</v>
      </c>
      <c r="CW1713">
        <v>29</v>
      </c>
      <c r="CX1713">
        <v>32</v>
      </c>
      <c r="CY1713">
        <v>399</v>
      </c>
      <c r="CZ1713">
        <v>408</v>
      </c>
      <c r="DA1713" s="2">
        <v>29811</v>
      </c>
      <c r="DB1713" s="2">
        <v>5360</v>
      </c>
      <c r="DC1713" s="2">
        <v>184.18</v>
      </c>
      <c r="DD1713" s="2">
        <v>5104</v>
      </c>
      <c r="DE1713">
        <v>195</v>
      </c>
      <c r="DF1713">
        <v>11</v>
      </c>
      <c r="DG1713">
        <v>87.02</v>
      </c>
      <c r="DH1713">
        <v>4.24</v>
      </c>
      <c r="DI1713" s="2">
        <v>14.86</v>
      </c>
      <c r="DJ1713">
        <v>7.61</v>
      </c>
      <c r="DK1713">
        <v>0.96029481692819785</v>
      </c>
      <c r="DL1713">
        <v>1.1764705882352941E-2</v>
      </c>
      <c r="DM1713">
        <v>0</v>
      </c>
      <c r="DN1713">
        <v>10.9</v>
      </c>
      <c r="DO1713">
        <v>2.2000000000000002E-2</v>
      </c>
      <c r="DP1713">
        <v>0</v>
      </c>
      <c r="DQ1713" s="2">
        <v>83845</v>
      </c>
      <c r="DR1713" s="2">
        <v>6872.3078852999997</v>
      </c>
      <c r="DS1713">
        <v>1.4557821551964292E-2</v>
      </c>
      <c r="DT1713">
        <v>2.4972104909028499</v>
      </c>
      <c r="DU1713">
        <v>12931235.163148481</v>
      </c>
      <c r="DV1713">
        <v>0</v>
      </c>
    </row>
    <row r="1714" spans="1:126" x14ac:dyDescent="0.15">
      <c r="A1714" t="s">
        <v>353</v>
      </c>
      <c r="B1714" t="s">
        <v>2900</v>
      </c>
      <c r="C1714">
        <v>32</v>
      </c>
      <c r="D1714">
        <v>7</v>
      </c>
      <c r="E1714" t="s">
        <v>2901</v>
      </c>
      <c r="F1714">
        <v>32007</v>
      </c>
      <c r="G1714" t="s">
        <v>6698</v>
      </c>
      <c r="H1714">
        <v>69.099999999999994</v>
      </c>
      <c r="I1714">
        <v>0.7</v>
      </c>
      <c r="J1714">
        <v>4.7</v>
      </c>
      <c r="K1714">
        <v>0.9</v>
      </c>
      <c r="L1714">
        <v>1.8</v>
      </c>
      <c r="M1714">
        <v>22.9</v>
      </c>
      <c r="N1714">
        <f t="shared" si="110"/>
        <v>5325.8499999999995</v>
      </c>
      <c r="O1714">
        <f t="shared" si="108"/>
        <v>4674.1500000000005</v>
      </c>
      <c r="P1714">
        <f t="shared" si="109"/>
        <v>5.6089800000000025</v>
      </c>
      <c r="Q1714" s="4">
        <v>32007</v>
      </c>
      <c r="R1714" s="5">
        <v>41.141133000000004</v>
      </c>
      <c r="S1714" s="5">
        <v>-115.35142399999999</v>
      </c>
      <c r="T1714">
        <v>5</v>
      </c>
      <c r="U1714">
        <v>0.29306272577297404</v>
      </c>
      <c r="V1714">
        <v>49133</v>
      </c>
      <c r="W1714">
        <v>50991</v>
      </c>
      <c r="X1714">
        <v>51562</v>
      </c>
      <c r="Y1714">
        <v>51849</v>
      </c>
      <c r="Z1714">
        <v>27479</v>
      </c>
      <c r="AA1714">
        <v>31179</v>
      </c>
      <c r="AB1714">
        <v>21850.649999999998</v>
      </c>
      <c r="AC1714">
        <v>71799</v>
      </c>
      <c r="AD1714">
        <v>3</v>
      </c>
      <c r="AE1714">
        <v>5.8182382374616968E-5</v>
      </c>
      <c r="AF1714">
        <v>47</v>
      </c>
      <c r="AG1714">
        <v>552</v>
      </c>
      <c r="AH1714">
        <v>8.5144927536231887E-2</v>
      </c>
      <c r="AI1714" s="3">
        <v>2126980</v>
      </c>
      <c r="AJ1714" s="3">
        <v>10989054.218666766</v>
      </c>
      <c r="AK1714">
        <v>120</v>
      </c>
      <c r="AL1714">
        <v>472108.79999999999</v>
      </c>
      <c r="AM1714">
        <v>157989</v>
      </c>
      <c r="AN1714">
        <v>67486</v>
      </c>
      <c r="AO1714">
        <v>225475</v>
      </c>
      <c r="AP1714">
        <v>10</v>
      </c>
      <c r="AQ1714">
        <v>1</v>
      </c>
      <c r="AR1714">
        <v>11</v>
      </c>
      <c r="AS1714">
        <v>0.21572434351160008</v>
      </c>
      <c r="AT1714">
        <v>1</v>
      </c>
      <c r="AU1714">
        <v>1</v>
      </c>
      <c r="AV1714">
        <f t="shared" si="107"/>
        <v>2</v>
      </c>
      <c r="AW1714">
        <v>5025</v>
      </c>
      <c r="AX1714">
        <v>9.9999999999999978E-2</v>
      </c>
      <c r="AY1714">
        <v>2056694542.8933499</v>
      </c>
      <c r="AZ1714">
        <v>2056694.5428933499</v>
      </c>
      <c r="BA1714">
        <v>49168.331798426101</v>
      </c>
      <c r="BB1714">
        <v>0.20338294252074066</v>
      </c>
      <c r="BC1714">
        <v>28807</v>
      </c>
      <c r="BD1714">
        <v>764</v>
      </c>
      <c r="BE1714">
        <v>28043</v>
      </c>
      <c r="BF1714">
        <v>0.57075692508090281</v>
      </c>
      <c r="BG1714">
        <v>515239</v>
      </c>
      <c r="BH1714">
        <v>9.9926108374384235</v>
      </c>
      <c r="BI1714">
        <v>4963</v>
      </c>
      <c r="BJ1714">
        <v>19</v>
      </c>
      <c r="BK1714">
        <v>1</v>
      </c>
      <c r="BL1714">
        <v>3</v>
      </c>
      <c r="BM1714">
        <v>0</v>
      </c>
      <c r="BN1714">
        <v>0</v>
      </c>
      <c r="BO1714">
        <v>0</v>
      </c>
      <c r="BP1714">
        <v>1</v>
      </c>
      <c r="BQ1714">
        <v>4</v>
      </c>
      <c r="BR1714">
        <v>6</v>
      </c>
      <c r="BS1714">
        <v>0</v>
      </c>
      <c r="BT1714">
        <v>45464</v>
      </c>
      <c r="BU1714">
        <v>0.73</v>
      </c>
      <c r="BV1714">
        <v>0.70232899999999998</v>
      </c>
      <c r="BW1714">
        <v>248</v>
      </c>
      <c r="BX1714">
        <v>0.74784450000000002</v>
      </c>
      <c r="BY1714">
        <v>-0.1464316</v>
      </c>
      <c r="BZ1714">
        <v>20</v>
      </c>
      <c r="CA1714">
        <v>1</v>
      </c>
      <c r="CB1714">
        <v>3</v>
      </c>
      <c r="CC1714">
        <v>0</v>
      </c>
      <c r="CD1714">
        <v>0</v>
      </c>
      <c r="CE1714">
        <v>0</v>
      </c>
      <c r="CF1714">
        <v>0</v>
      </c>
      <c r="CG1714">
        <v>6</v>
      </c>
      <c r="CH1714">
        <v>5</v>
      </c>
      <c r="CI1714">
        <v>0</v>
      </c>
      <c r="CJ1714">
        <v>47519</v>
      </c>
      <c r="CK1714">
        <v>0.73654748626865041</v>
      </c>
      <c r="CL1714">
        <v>0.76990079130742883</v>
      </c>
      <c r="CM1714">
        <v>236</v>
      </c>
      <c r="CN1714">
        <v>-0.30313598776389616</v>
      </c>
      <c r="CO1714">
        <v>5008</v>
      </c>
      <c r="CP1714">
        <v>0.35388571499999999</v>
      </c>
      <c r="CQ1714">
        <v>0.119162702</v>
      </c>
      <c r="CR1714">
        <v>47215</v>
      </c>
      <c r="CS1714">
        <v>0.85299999999999998</v>
      </c>
      <c r="CT1714">
        <v>37390</v>
      </c>
      <c r="CU1714">
        <v>0.78709677419000001</v>
      </c>
      <c r="CV1714">
        <v>30</v>
      </c>
      <c r="CW1714">
        <v>19</v>
      </c>
      <c r="CX1714">
        <v>18</v>
      </c>
      <c r="CY1714">
        <v>616</v>
      </c>
      <c r="CZ1714">
        <v>920</v>
      </c>
      <c r="DA1714" s="2">
        <v>27602</v>
      </c>
      <c r="DB1714" s="2">
        <v>4285</v>
      </c>
      <c r="DC1714" s="2">
        <v>305.62</v>
      </c>
      <c r="DD1714" s="2">
        <v>6136</v>
      </c>
      <c r="DE1714">
        <v>354</v>
      </c>
      <c r="DF1714">
        <v>105</v>
      </c>
      <c r="DG1714">
        <v>43.91</v>
      </c>
      <c r="DH1714">
        <v>13.36</v>
      </c>
      <c r="DI1714" s="2">
        <v>9.5399999999999991</v>
      </c>
      <c r="DJ1714">
        <v>2.0499999999999998</v>
      </c>
      <c r="DK1714">
        <v>0.94001777167627343</v>
      </c>
      <c r="DL1714">
        <v>3.6231884057971015E-3</v>
      </c>
      <c r="DM1714">
        <v>0</v>
      </c>
      <c r="DN1714">
        <v>0</v>
      </c>
      <c r="DO1714">
        <v>0</v>
      </c>
      <c r="DP1714">
        <v>0</v>
      </c>
      <c r="DQ1714" s="2">
        <v>1067866</v>
      </c>
      <c r="DR1714" s="2">
        <v>2502.6642778400001</v>
      </c>
      <c r="DS1714">
        <v>1.8206943765772092E-4</v>
      </c>
      <c r="DV1714">
        <v>0</v>
      </c>
    </row>
    <row r="1715" spans="1:126" x14ac:dyDescent="0.15">
      <c r="A1715" t="s">
        <v>353</v>
      </c>
      <c r="B1715" t="s">
        <v>2902</v>
      </c>
      <c r="C1715">
        <v>32</v>
      </c>
      <c r="D1715">
        <v>9</v>
      </c>
      <c r="E1715" t="s">
        <v>2903</v>
      </c>
      <c r="F1715">
        <v>32009</v>
      </c>
      <c r="G1715" t="s">
        <v>6699</v>
      </c>
      <c r="H1715">
        <v>77.3</v>
      </c>
      <c r="I1715">
        <v>0</v>
      </c>
      <c r="J1715">
        <v>4.2</v>
      </c>
      <c r="K1715">
        <v>0.4</v>
      </c>
      <c r="L1715">
        <v>2.8</v>
      </c>
      <c r="M1715">
        <v>15.3</v>
      </c>
      <c r="N1715">
        <f t="shared" si="110"/>
        <v>6235.02</v>
      </c>
      <c r="O1715">
        <f t="shared" si="108"/>
        <v>3764.9799999999996</v>
      </c>
      <c r="P1715">
        <f t="shared" si="109"/>
        <v>4.5179760000000009</v>
      </c>
      <c r="Q1715" s="4">
        <v>32009</v>
      </c>
      <c r="R1715" s="5">
        <v>37.778965999999997</v>
      </c>
      <c r="S1715" s="5">
        <v>-117.63238200000001</v>
      </c>
      <c r="T1715">
        <v>9</v>
      </c>
      <c r="U1715">
        <v>-0.1731748460716086</v>
      </c>
      <c r="V1715">
        <v>916</v>
      </c>
      <c r="W1715">
        <v>1041</v>
      </c>
      <c r="X1715">
        <v>1141</v>
      </c>
      <c r="Y1715">
        <v>829</v>
      </c>
      <c r="Z1715">
        <v>544</v>
      </c>
      <c r="AA1715">
        <v>31181</v>
      </c>
      <c r="AB1715">
        <v>407.01400000000001</v>
      </c>
      <c r="AC1715">
        <v>39271</v>
      </c>
      <c r="AD1715">
        <v>1</v>
      </c>
      <c r="AE1715">
        <v>8.7642418930762491E-4</v>
      </c>
      <c r="AF1715">
        <v>0</v>
      </c>
      <c r="AG1715">
        <v>38</v>
      </c>
      <c r="AH1715">
        <v>0</v>
      </c>
      <c r="AI1715" s="3">
        <v>34606</v>
      </c>
      <c r="AJ1715" s="3">
        <v>2292406.1664915951</v>
      </c>
      <c r="AL1715">
        <v>11010585.600000001</v>
      </c>
      <c r="AM1715">
        <v>13966</v>
      </c>
      <c r="AN1715">
        <v>13328</v>
      </c>
      <c r="AO1715">
        <v>27294</v>
      </c>
      <c r="AP1715">
        <v>2</v>
      </c>
      <c r="AQ1715">
        <v>1</v>
      </c>
      <c r="AR1715">
        <v>3</v>
      </c>
      <c r="AS1715">
        <v>2.8818443804034586</v>
      </c>
      <c r="AT1715">
        <v>0</v>
      </c>
      <c r="AU1715">
        <v>1</v>
      </c>
      <c r="AV1715">
        <f t="shared" si="107"/>
        <v>1</v>
      </c>
      <c r="AW1715">
        <v>0</v>
      </c>
      <c r="AX1715">
        <v>0</v>
      </c>
      <c r="AY1715">
        <v>525192713.54497802</v>
      </c>
      <c r="AZ1715">
        <v>525192.71354497806</v>
      </c>
      <c r="BA1715">
        <v>11572.1734886989</v>
      </c>
      <c r="BB1715">
        <v>0.86414190123970691</v>
      </c>
      <c r="BC1715">
        <v>8772</v>
      </c>
      <c r="BD1715">
        <v>991</v>
      </c>
      <c r="BE1715">
        <v>7781</v>
      </c>
      <c r="BF1715">
        <v>8.4945414847161569</v>
      </c>
      <c r="BG1715">
        <v>0</v>
      </c>
      <c r="BH1715">
        <v>0</v>
      </c>
      <c r="BI1715">
        <v>192</v>
      </c>
      <c r="BJ1715">
        <v>16</v>
      </c>
      <c r="BK1715">
        <v>1</v>
      </c>
      <c r="BL1715">
        <v>2</v>
      </c>
      <c r="BM1715">
        <v>0</v>
      </c>
      <c r="BN1715">
        <v>1</v>
      </c>
      <c r="BO1715">
        <v>2</v>
      </c>
      <c r="BP1715">
        <v>2</v>
      </c>
      <c r="BQ1715">
        <v>3</v>
      </c>
      <c r="BR1715">
        <v>0</v>
      </c>
      <c r="BS1715">
        <v>0</v>
      </c>
      <c r="BT1715">
        <v>47896</v>
      </c>
      <c r="BU1715">
        <v>0.63</v>
      </c>
      <c r="BV1715">
        <v>0.46993079999999998</v>
      </c>
      <c r="BW1715">
        <v>200</v>
      </c>
      <c r="BX1715">
        <v>0.56372140000000004</v>
      </c>
      <c r="BY1715">
        <v>-1.6034710000000001</v>
      </c>
      <c r="BZ1715">
        <v>16</v>
      </c>
      <c r="CA1715">
        <v>0</v>
      </c>
      <c r="CB1715">
        <v>4</v>
      </c>
      <c r="CC1715">
        <v>0</v>
      </c>
      <c r="CD1715">
        <v>1</v>
      </c>
      <c r="CE1715">
        <v>3</v>
      </c>
      <c r="CF1715">
        <v>1</v>
      </c>
      <c r="CG1715">
        <v>4</v>
      </c>
      <c r="CH1715">
        <v>0</v>
      </c>
      <c r="CI1715">
        <v>0</v>
      </c>
      <c r="CJ1715">
        <v>52731</v>
      </c>
      <c r="CK1715">
        <v>0.54996112343782588</v>
      </c>
      <c r="CL1715">
        <v>0.71879496402877696</v>
      </c>
      <c r="CM1715">
        <v>168</v>
      </c>
      <c r="CN1715">
        <v>-0.95392443701925356</v>
      </c>
      <c r="CO1715">
        <v>102</v>
      </c>
      <c r="CP1715">
        <v>0</v>
      </c>
      <c r="CQ1715">
        <v>0</v>
      </c>
      <c r="CR1715">
        <v>679</v>
      </c>
      <c r="CS1715">
        <v>0.86</v>
      </c>
      <c r="CT1715">
        <v>609</v>
      </c>
      <c r="CU1715">
        <v>0.88070456364999994</v>
      </c>
      <c r="CV1715">
        <v>0</v>
      </c>
      <c r="CW1715">
        <v>0</v>
      </c>
      <c r="CX1715">
        <v>0</v>
      </c>
      <c r="CY1715">
        <v>90</v>
      </c>
      <c r="CZ1715">
        <v>62</v>
      </c>
      <c r="DA1715" s="2">
        <v>585</v>
      </c>
      <c r="DB1715" s="2">
        <v>50</v>
      </c>
      <c r="DC1715" s="2">
        <v>124.08</v>
      </c>
      <c r="DD1715" s="2">
        <v>144</v>
      </c>
      <c r="DE1715">
        <v>21</v>
      </c>
      <c r="DF1715">
        <v>6</v>
      </c>
      <c r="DH1715">
        <v>360.58</v>
      </c>
      <c r="DI1715" s="2">
        <v>120.19</v>
      </c>
      <c r="DJ1715">
        <v>4.12</v>
      </c>
      <c r="DK1715">
        <v>1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s="2">
        <v>67247</v>
      </c>
      <c r="DR1715" s="2">
        <v>0</v>
      </c>
      <c r="DS1715">
        <v>0</v>
      </c>
      <c r="DT1715">
        <v>1.2754864537171799</v>
      </c>
      <c r="DU1715">
        <v>14043852.78029345</v>
      </c>
      <c r="DV1715">
        <v>1</v>
      </c>
    </row>
    <row r="1716" spans="1:126" x14ac:dyDescent="0.15">
      <c r="A1716" t="s">
        <v>353</v>
      </c>
      <c r="B1716" t="s">
        <v>2904</v>
      </c>
      <c r="C1716">
        <v>32</v>
      </c>
      <c r="D1716">
        <v>11</v>
      </c>
      <c r="E1716" t="s">
        <v>2905</v>
      </c>
      <c r="F1716">
        <v>32011</v>
      </c>
      <c r="G1716" t="s">
        <v>6700</v>
      </c>
      <c r="H1716">
        <v>83.6</v>
      </c>
      <c r="I1716">
        <v>0.1</v>
      </c>
      <c r="J1716">
        <v>2.1</v>
      </c>
      <c r="K1716">
        <v>0.9</v>
      </c>
      <c r="L1716">
        <v>1.3</v>
      </c>
      <c r="M1716">
        <v>12</v>
      </c>
      <c r="N1716">
        <f t="shared" si="110"/>
        <v>7139.8799999999992</v>
      </c>
      <c r="O1716">
        <f t="shared" si="108"/>
        <v>2860.1200000000008</v>
      </c>
      <c r="P1716">
        <f t="shared" si="109"/>
        <v>3.4321440000000023</v>
      </c>
      <c r="Q1716" s="4">
        <v>32011</v>
      </c>
      <c r="R1716" s="5">
        <v>39.977787999999997</v>
      </c>
      <c r="S1716" s="5">
        <v>-116.27220800000001</v>
      </c>
      <c r="T1716">
        <v>9</v>
      </c>
      <c r="U1716">
        <v>0.1299986831807074</v>
      </c>
      <c r="V1716">
        <v>1809</v>
      </c>
      <c r="W1716">
        <v>1761</v>
      </c>
      <c r="X1716">
        <v>1669</v>
      </c>
      <c r="Y1716">
        <v>2030</v>
      </c>
      <c r="Z1716">
        <v>998</v>
      </c>
      <c r="AA1716">
        <v>31183</v>
      </c>
      <c r="AB1716">
        <v>795.81500000000005</v>
      </c>
      <c r="AC1716">
        <v>60250</v>
      </c>
      <c r="AD1716">
        <v>0</v>
      </c>
      <c r="AE1716">
        <v>0</v>
      </c>
      <c r="AF1716">
        <v>1</v>
      </c>
      <c r="AG1716">
        <v>101</v>
      </c>
      <c r="AH1716">
        <v>9.9009900990099011E-3</v>
      </c>
      <c r="AI1716" s="3">
        <v>638848</v>
      </c>
      <c r="AJ1716" s="3">
        <v>2672431.662663965</v>
      </c>
      <c r="AK1716">
        <v>480</v>
      </c>
      <c r="AL1716">
        <v>2297081.6</v>
      </c>
      <c r="AM1716">
        <v>479542</v>
      </c>
      <c r="AN1716">
        <v>29167</v>
      </c>
      <c r="AO1716">
        <v>508709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10</v>
      </c>
      <c r="AV1716">
        <f t="shared" si="107"/>
        <v>11</v>
      </c>
      <c r="AW1716">
        <v>0</v>
      </c>
      <c r="AX1716">
        <v>0</v>
      </c>
      <c r="AY1716">
        <v>204729426.669994</v>
      </c>
      <c r="AZ1716">
        <v>204729.42666999399</v>
      </c>
      <c r="BA1716">
        <v>198366.00395589101</v>
      </c>
      <c r="BB1716">
        <v>5.0411863931198696E-2</v>
      </c>
      <c r="BC1716">
        <v>53234</v>
      </c>
      <c r="BD1716">
        <v>0</v>
      </c>
      <c r="BE1716">
        <v>53234</v>
      </c>
      <c r="BF1716">
        <v>29.427307904919846</v>
      </c>
      <c r="BG1716">
        <v>0</v>
      </c>
      <c r="BH1716">
        <v>0</v>
      </c>
      <c r="BI1716">
        <v>361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626</v>
      </c>
      <c r="BU1716">
        <v>0.32</v>
      </c>
      <c r="BV1716">
        <v>0.76614309999999997</v>
      </c>
      <c r="BW1716">
        <v>8</v>
      </c>
      <c r="BX1716">
        <v>0</v>
      </c>
      <c r="BY1716">
        <v>0.93949159999999998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825</v>
      </c>
      <c r="CK1716">
        <v>0</v>
      </c>
      <c r="CL1716">
        <v>0.74105621805792166</v>
      </c>
      <c r="CM1716">
        <v>7</v>
      </c>
      <c r="CN1716">
        <v>-0.33069380483334126</v>
      </c>
      <c r="CO1716">
        <v>257</v>
      </c>
      <c r="CP1716">
        <v>0.28079067899999999</v>
      </c>
      <c r="CQ1716">
        <v>0.62028676900000002</v>
      </c>
      <c r="CR1716">
        <v>1766</v>
      </c>
      <c r="CS1716">
        <v>0.90500000000000003</v>
      </c>
      <c r="CT1716">
        <v>1429</v>
      </c>
      <c r="CU1716">
        <v>0.79920514761999994</v>
      </c>
      <c r="CW1716">
        <v>2</v>
      </c>
      <c r="CY1716">
        <v>225</v>
      </c>
      <c r="CZ1716">
        <v>171</v>
      </c>
      <c r="DA1716" s="2">
        <v>4918</v>
      </c>
      <c r="DB1716" s="2">
        <v>105</v>
      </c>
      <c r="DC1716" s="2">
        <v>240.38</v>
      </c>
      <c r="DD1716" s="2">
        <v>70</v>
      </c>
      <c r="DE1716">
        <v>62</v>
      </c>
      <c r="DF1716">
        <v>3</v>
      </c>
      <c r="DH1716">
        <v>144.51</v>
      </c>
      <c r="DI1716" s="2">
        <v>96.34</v>
      </c>
      <c r="DJ1716">
        <v>1.92</v>
      </c>
      <c r="DL1716">
        <v>0</v>
      </c>
      <c r="DM1716">
        <v>0</v>
      </c>
      <c r="DN1716">
        <v>16.899999999999999</v>
      </c>
      <c r="DO1716">
        <v>6.0000000000000001E-3</v>
      </c>
      <c r="DP1716">
        <v>146.36000000000001</v>
      </c>
      <c r="DQ1716" s="2">
        <v>144144</v>
      </c>
      <c r="DR1716" s="2">
        <v>0</v>
      </c>
      <c r="DS1716">
        <v>0</v>
      </c>
      <c r="DV1716">
        <v>1</v>
      </c>
    </row>
    <row r="1717" spans="1:126" x14ac:dyDescent="0.15">
      <c r="A1717" t="s">
        <v>353</v>
      </c>
      <c r="B1717" t="s">
        <v>424</v>
      </c>
      <c r="C1717">
        <v>32</v>
      </c>
      <c r="D1717">
        <v>13</v>
      </c>
      <c r="E1717" t="s">
        <v>2906</v>
      </c>
      <c r="F1717">
        <v>32013</v>
      </c>
      <c r="G1717" t="s">
        <v>6701</v>
      </c>
      <c r="H1717">
        <v>68.900000000000006</v>
      </c>
      <c r="I1717">
        <v>0.5</v>
      </c>
      <c r="J1717">
        <v>3.8</v>
      </c>
      <c r="K1717">
        <v>0.7</v>
      </c>
      <c r="L1717">
        <v>1.7</v>
      </c>
      <c r="M1717">
        <v>24.4</v>
      </c>
      <c r="N1717">
        <f t="shared" si="110"/>
        <v>5360.64</v>
      </c>
      <c r="O1717">
        <f t="shared" si="108"/>
        <v>4639.3599999999997</v>
      </c>
      <c r="P1717">
        <f t="shared" si="109"/>
        <v>5.5672320000000015</v>
      </c>
      <c r="Q1717" s="4">
        <v>32013</v>
      </c>
      <c r="R1717" s="5">
        <v>41.407913999999998</v>
      </c>
      <c r="S1717" s="5">
        <v>-118.127591</v>
      </c>
      <c r="T1717">
        <v>7</v>
      </c>
      <c r="U1717">
        <v>0.3543506155139538</v>
      </c>
      <c r="V1717">
        <v>16511</v>
      </c>
      <c r="W1717">
        <v>17003</v>
      </c>
      <c r="X1717">
        <v>17067</v>
      </c>
      <c r="Y1717">
        <v>17072</v>
      </c>
      <c r="Z1717">
        <v>9083</v>
      </c>
      <c r="AA1717">
        <v>31185</v>
      </c>
      <c r="AB1717">
        <v>7233.4269999999997</v>
      </c>
      <c r="AC1717">
        <v>65212</v>
      </c>
      <c r="AD1717">
        <v>1</v>
      </c>
      <c r="AE1717">
        <v>5.8592605613171615E-5</v>
      </c>
      <c r="AF1717">
        <v>12</v>
      </c>
      <c r="AG1717">
        <v>359</v>
      </c>
      <c r="AH1717">
        <v>3.3426183844011144E-2</v>
      </c>
      <c r="AI1717" s="3">
        <v>808872</v>
      </c>
      <c r="AJ1717" s="3">
        <v>6170094.4365766207</v>
      </c>
      <c r="AK1717">
        <v>200</v>
      </c>
      <c r="AL1717">
        <v>2675360</v>
      </c>
      <c r="AM1717">
        <v>291154</v>
      </c>
      <c r="AN1717">
        <v>97502</v>
      </c>
      <c r="AO1717">
        <v>388656</v>
      </c>
      <c r="AP1717" t="e">
        <v>#N/A</v>
      </c>
      <c r="AQ1717" t="e">
        <v>#N/A</v>
      </c>
      <c r="AR1717" t="e">
        <v>#N/A</v>
      </c>
      <c r="AS1717" t="e">
        <v>#N/A</v>
      </c>
      <c r="AT1717">
        <v>0</v>
      </c>
      <c r="AU1717">
        <v>1</v>
      </c>
      <c r="AV1717">
        <f t="shared" si="107"/>
        <v>1</v>
      </c>
      <c r="AW1717">
        <v>0</v>
      </c>
      <c r="AX1717">
        <v>0</v>
      </c>
      <c r="AY1717">
        <v>150374717.371153</v>
      </c>
      <c r="AZ1717">
        <v>150374.717371153</v>
      </c>
      <c r="BA1717">
        <v>91037.353367473494</v>
      </c>
      <c r="BB1717">
        <v>0.10984502108310275</v>
      </c>
      <c r="BC1717">
        <v>62893</v>
      </c>
      <c r="BD1717">
        <v>0</v>
      </c>
      <c r="BE1717">
        <v>62893</v>
      </c>
      <c r="BF1717">
        <v>3.8091575313427413</v>
      </c>
      <c r="BG1717">
        <v>86528</v>
      </c>
      <c r="BH1717">
        <v>5.0699009784965137</v>
      </c>
      <c r="BI1717">
        <v>1982</v>
      </c>
      <c r="BJ1717">
        <v>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1707</v>
      </c>
      <c r="BU1717">
        <v>0.4</v>
      </c>
      <c r="BV1717">
        <v>0.58615260000000002</v>
      </c>
      <c r="BW1717">
        <v>15</v>
      </c>
      <c r="BX1717">
        <v>0.58582310000000004</v>
      </c>
      <c r="BY1717">
        <v>-0.15639339999999999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1989</v>
      </c>
      <c r="CK1717">
        <v>0</v>
      </c>
      <c r="CL1717">
        <v>0.80961923847695394</v>
      </c>
      <c r="CM1717">
        <v>12</v>
      </c>
      <c r="CN1717">
        <v>-0.50028037141454185</v>
      </c>
      <c r="CO1717">
        <v>1271</v>
      </c>
      <c r="CP1717">
        <v>1.1077820000000001E-3</v>
      </c>
      <c r="CQ1717">
        <v>-5.1204616699999997E-2</v>
      </c>
      <c r="CR1717">
        <v>15409</v>
      </c>
      <c r="CS1717">
        <v>0.90799999999999992</v>
      </c>
      <c r="CT1717">
        <v>12268</v>
      </c>
      <c r="CU1717">
        <v>0.83430636642</v>
      </c>
      <c r="CV1717">
        <v>11</v>
      </c>
      <c r="CW1717">
        <v>7</v>
      </c>
      <c r="CX1717">
        <v>12</v>
      </c>
      <c r="CY1717">
        <v>687</v>
      </c>
      <c r="CZ1717">
        <v>613</v>
      </c>
      <c r="DA1717" s="2">
        <v>10245</v>
      </c>
      <c r="DB1717" s="2">
        <v>1015</v>
      </c>
      <c r="DC1717" s="2">
        <v>0</v>
      </c>
      <c r="DD1717" s="2">
        <v>2202</v>
      </c>
      <c r="DE1717">
        <v>230</v>
      </c>
      <c r="DF1717">
        <v>65</v>
      </c>
      <c r="DG1717">
        <v>28.8</v>
      </c>
      <c r="DH1717">
        <v>23.04</v>
      </c>
      <c r="DI1717" s="2">
        <v>17.28</v>
      </c>
      <c r="DJ1717">
        <v>3.87</v>
      </c>
      <c r="DK1717">
        <v>0.9712562679880129</v>
      </c>
      <c r="DL1717">
        <v>1.6713091922005572E-2</v>
      </c>
      <c r="DM1717">
        <v>0</v>
      </c>
      <c r="DN1717">
        <v>75.900000000000006</v>
      </c>
      <c r="DO1717">
        <v>1.2E-2</v>
      </c>
      <c r="DP1717">
        <v>109.55</v>
      </c>
      <c r="DQ1717" s="2">
        <v>289563</v>
      </c>
      <c r="DR1717" s="2">
        <v>0</v>
      </c>
      <c r="DS1717">
        <v>0</v>
      </c>
      <c r="DT1717">
        <v>2.1805490286385298</v>
      </c>
      <c r="DU1717">
        <v>5833753.649258377</v>
      </c>
      <c r="DV1717">
        <v>0</v>
      </c>
    </row>
    <row r="1718" spans="1:126" x14ac:dyDescent="0.15">
      <c r="A1718" t="s">
        <v>353</v>
      </c>
      <c r="B1718" t="s">
        <v>2907</v>
      </c>
      <c r="C1718">
        <v>32</v>
      </c>
      <c r="D1718">
        <v>15</v>
      </c>
      <c r="E1718" t="s">
        <v>2908</v>
      </c>
      <c r="F1718">
        <v>32015</v>
      </c>
      <c r="G1718" t="s">
        <v>6702</v>
      </c>
      <c r="H1718">
        <v>73.7</v>
      </c>
      <c r="I1718">
        <v>0.3</v>
      </c>
      <c r="J1718">
        <v>3.4</v>
      </c>
      <c r="K1718">
        <v>0.3</v>
      </c>
      <c r="L1718">
        <v>1.1000000000000001</v>
      </c>
      <c r="M1718">
        <v>21.1</v>
      </c>
      <c r="N1718">
        <f t="shared" si="110"/>
        <v>5889.8500000000013</v>
      </c>
      <c r="O1718">
        <f t="shared" si="108"/>
        <v>4110.1499999999987</v>
      </c>
      <c r="P1718">
        <f t="shared" si="109"/>
        <v>4.9321800000000007</v>
      </c>
      <c r="Q1718" s="4">
        <v>32015</v>
      </c>
      <c r="R1718" s="5">
        <v>39.900210000000001</v>
      </c>
      <c r="S1718" s="5">
        <v>-117.04724</v>
      </c>
      <c r="T1718">
        <v>7</v>
      </c>
      <c r="U1718">
        <v>0.10559896025703051</v>
      </c>
      <c r="V1718">
        <v>5751</v>
      </c>
      <c r="W1718">
        <v>5930</v>
      </c>
      <c r="X1718">
        <v>5946</v>
      </c>
      <c r="Y1718">
        <v>5909</v>
      </c>
      <c r="Z1718">
        <v>2995</v>
      </c>
      <c r="AA1718">
        <v>32001</v>
      </c>
      <c r="AB1718">
        <v>2439.5700000000002</v>
      </c>
      <c r="AC1718">
        <v>78190</v>
      </c>
      <c r="AD1718">
        <v>1</v>
      </c>
      <c r="AE1718">
        <v>1.6818028927009755E-4</v>
      </c>
      <c r="AF1718">
        <v>19</v>
      </c>
      <c r="AG1718">
        <v>124</v>
      </c>
      <c r="AH1718">
        <v>0.15322580645161291</v>
      </c>
      <c r="AI1718" s="3">
        <v>313957</v>
      </c>
      <c r="AJ1718" s="3">
        <v>3513649.13082171</v>
      </c>
      <c r="AK1718">
        <v>320</v>
      </c>
      <c r="AL1718">
        <v>6181388.7999999998</v>
      </c>
      <c r="AM1718">
        <v>801852</v>
      </c>
      <c r="AN1718">
        <v>26179</v>
      </c>
      <c r="AO1718">
        <v>828031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2</v>
      </c>
      <c r="AV1718">
        <f t="shared" si="107"/>
        <v>2</v>
      </c>
      <c r="AW1718">
        <v>0</v>
      </c>
      <c r="AX1718">
        <v>0</v>
      </c>
      <c r="AY1718">
        <v>184492406.11489099</v>
      </c>
      <c r="AZ1718">
        <v>184492.406114891</v>
      </c>
      <c r="BA1718">
        <v>11449.264987742899</v>
      </c>
      <c r="BB1718">
        <v>0.87341851295306538</v>
      </c>
      <c r="BC1718">
        <v>158465</v>
      </c>
      <c r="BD1718">
        <v>0</v>
      </c>
      <c r="BE1718">
        <v>158465</v>
      </c>
      <c r="BF1718">
        <v>27.55433837593462</v>
      </c>
      <c r="BG1718">
        <v>216373</v>
      </c>
      <c r="BH1718">
        <v>36.389673730238819</v>
      </c>
      <c r="BI1718">
        <v>1033</v>
      </c>
      <c r="BJ1718">
        <v>8</v>
      </c>
      <c r="BK1718">
        <v>0</v>
      </c>
      <c r="BL1718">
        <v>2</v>
      </c>
      <c r="BM1718">
        <v>0</v>
      </c>
      <c r="BN1718">
        <v>0</v>
      </c>
      <c r="BO1718">
        <v>0</v>
      </c>
      <c r="BP1718">
        <v>1</v>
      </c>
      <c r="BQ1718">
        <v>2</v>
      </c>
      <c r="BR1718">
        <v>1</v>
      </c>
      <c r="BS1718">
        <v>0</v>
      </c>
      <c r="BT1718">
        <v>18260</v>
      </c>
      <c r="BU1718">
        <v>0.69</v>
      </c>
      <c r="BV1718">
        <v>0.43896770000000002</v>
      </c>
      <c r="BW1718">
        <v>82</v>
      </c>
      <c r="BX1718">
        <v>0.76670320000000003</v>
      </c>
      <c r="BY1718">
        <v>-1.5950880000000001</v>
      </c>
      <c r="BZ1718">
        <v>9</v>
      </c>
      <c r="CA1718">
        <v>0</v>
      </c>
      <c r="CB1718">
        <v>2</v>
      </c>
      <c r="CC1718">
        <v>0</v>
      </c>
      <c r="CD1718">
        <v>0</v>
      </c>
      <c r="CE1718">
        <v>0</v>
      </c>
      <c r="CF1718">
        <v>1</v>
      </c>
      <c r="CG1718">
        <v>3</v>
      </c>
      <c r="CH1718">
        <v>1</v>
      </c>
      <c r="CI1718">
        <v>0</v>
      </c>
      <c r="CJ1718">
        <v>17228</v>
      </c>
      <c r="CK1718">
        <v>0.92872068725330859</v>
      </c>
      <c r="CL1718">
        <v>0.75838394507525742</v>
      </c>
      <c r="CM1718">
        <v>75</v>
      </c>
      <c r="CN1718">
        <v>-0.27063189583583269</v>
      </c>
      <c r="CO1718">
        <v>226</v>
      </c>
      <c r="CP1718">
        <v>-0.79296739149999995</v>
      </c>
      <c r="CQ1718">
        <v>0.299396261</v>
      </c>
      <c r="CR1718">
        <v>5353</v>
      </c>
      <c r="CS1718">
        <v>0.84299999999999997</v>
      </c>
      <c r="CT1718">
        <v>4474</v>
      </c>
      <c r="CU1718">
        <v>0.77429923552999991</v>
      </c>
      <c r="CV1718">
        <v>3</v>
      </c>
      <c r="CW1718">
        <v>1</v>
      </c>
      <c r="CX1718">
        <v>1</v>
      </c>
      <c r="CY1718">
        <v>218</v>
      </c>
      <c r="CZ1718">
        <v>195</v>
      </c>
      <c r="DA1718" s="2">
        <v>4169</v>
      </c>
      <c r="DB1718" s="2">
        <v>220</v>
      </c>
      <c r="DC1718" s="2">
        <v>120.95</v>
      </c>
      <c r="DD1718" s="2">
        <v>690</v>
      </c>
      <c r="DE1718">
        <v>65</v>
      </c>
      <c r="DF1718">
        <v>6</v>
      </c>
      <c r="DH1718">
        <v>33.159999999999997</v>
      </c>
      <c r="DI1718" s="2">
        <v>16.579999999999998</v>
      </c>
      <c r="DJ1718">
        <v>3.67</v>
      </c>
      <c r="DK1718">
        <v>0.99847112821182515</v>
      </c>
      <c r="DL1718">
        <v>2.4193548387096774E-2</v>
      </c>
      <c r="DM1718">
        <v>0</v>
      </c>
      <c r="DN1718">
        <v>0.7</v>
      </c>
      <c r="DO1718">
        <v>0</v>
      </c>
      <c r="DP1718">
        <v>0</v>
      </c>
      <c r="DQ1718" s="2">
        <v>296407</v>
      </c>
      <c r="DR1718" s="2">
        <v>0</v>
      </c>
      <c r="DS1718">
        <v>0</v>
      </c>
      <c r="DV1718">
        <v>1</v>
      </c>
    </row>
    <row r="1719" spans="1:126" x14ac:dyDescent="0.15">
      <c r="A1719" t="s">
        <v>353</v>
      </c>
      <c r="B1719" t="s">
        <v>337</v>
      </c>
      <c r="C1719">
        <v>32</v>
      </c>
      <c r="D1719">
        <v>17</v>
      </c>
      <c r="E1719" t="s">
        <v>2909</v>
      </c>
      <c r="F1719">
        <v>32017</v>
      </c>
      <c r="G1719" t="s">
        <v>6703</v>
      </c>
      <c r="H1719">
        <v>87.9</v>
      </c>
      <c r="I1719">
        <v>2.2000000000000002</v>
      </c>
      <c r="J1719">
        <v>1.1000000000000001</v>
      </c>
      <c r="K1719">
        <v>0.7</v>
      </c>
      <c r="L1719">
        <v>1.9</v>
      </c>
      <c r="M1719">
        <v>6.2</v>
      </c>
      <c r="N1719">
        <f t="shared" si="110"/>
        <v>7775</v>
      </c>
      <c r="O1719">
        <f t="shared" si="108"/>
        <v>2225</v>
      </c>
      <c r="P1719">
        <f t="shared" si="109"/>
        <v>2.6700000000000008</v>
      </c>
      <c r="Q1719" s="4">
        <v>32017</v>
      </c>
      <c r="R1719" s="5">
        <v>37.634605000000001</v>
      </c>
      <c r="S1719" s="5">
        <v>-114.86303700000001</v>
      </c>
      <c r="T1719">
        <v>8</v>
      </c>
      <c r="U1719">
        <v>2.2664561514092782E-2</v>
      </c>
      <c r="V1719">
        <v>5282</v>
      </c>
      <c r="W1719">
        <v>5282</v>
      </c>
      <c r="X1719">
        <v>5194</v>
      </c>
      <c r="Y1719">
        <v>5138</v>
      </c>
      <c r="Z1719">
        <v>2491</v>
      </c>
      <c r="AA1719">
        <v>32003</v>
      </c>
      <c r="AB1719">
        <v>1544.317</v>
      </c>
      <c r="AC1719">
        <v>44866</v>
      </c>
      <c r="AD1719">
        <v>0</v>
      </c>
      <c r="AE1719">
        <v>0</v>
      </c>
      <c r="AF1719">
        <v>40</v>
      </c>
      <c r="AG1719">
        <v>185</v>
      </c>
      <c r="AH1719">
        <v>0.21621621621621623</v>
      </c>
      <c r="AJ1719" s="3">
        <v>6805361.8592245104</v>
      </c>
      <c r="AK1719">
        <v>60</v>
      </c>
      <c r="AL1719">
        <v>3532569.6</v>
      </c>
      <c r="AM1719">
        <v>803011</v>
      </c>
      <c r="AN1719">
        <v>26876</v>
      </c>
      <c r="AO1719">
        <v>829887</v>
      </c>
      <c r="AP1719">
        <v>0</v>
      </c>
      <c r="AQ1719">
        <v>0</v>
      </c>
      <c r="AR1719">
        <v>0</v>
      </c>
      <c r="AS1719">
        <v>0</v>
      </c>
      <c r="AT1719">
        <v>5</v>
      </c>
      <c r="AU1719">
        <v>74</v>
      </c>
      <c r="AV1719">
        <f t="shared" si="107"/>
        <v>79</v>
      </c>
      <c r="AW1719">
        <v>2858</v>
      </c>
      <c r="AX1719">
        <v>0.52</v>
      </c>
      <c r="AY1719">
        <v>81724608.490945905</v>
      </c>
      <c r="AZ1719">
        <v>81724.608490945902</v>
      </c>
      <c r="BA1719">
        <v>14114.851397570799</v>
      </c>
      <c r="BB1719">
        <v>0.70847362953612281</v>
      </c>
      <c r="BC1719">
        <v>19945</v>
      </c>
      <c r="BD1719">
        <v>748</v>
      </c>
      <c r="BE1719">
        <v>19197</v>
      </c>
      <c r="BF1719">
        <v>3.6344187807648618</v>
      </c>
      <c r="BG1719">
        <v>41561</v>
      </c>
      <c r="BH1719">
        <v>8.0017327685791297</v>
      </c>
      <c r="BI1719">
        <v>541</v>
      </c>
      <c r="BJ1719">
        <v>4</v>
      </c>
      <c r="BK1719">
        <v>0</v>
      </c>
      <c r="BL1719">
        <v>2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1</v>
      </c>
      <c r="BS1719">
        <v>0</v>
      </c>
      <c r="BT1719">
        <v>5159</v>
      </c>
      <c r="BU1719">
        <v>0.57999999999999996</v>
      </c>
      <c r="BV1719">
        <v>0.57042060000000006</v>
      </c>
      <c r="BW1719">
        <v>35</v>
      </c>
      <c r="BX1719">
        <v>1.5506880000000001</v>
      </c>
      <c r="BY1719">
        <v>0.1151722</v>
      </c>
      <c r="BZ1719">
        <v>4</v>
      </c>
      <c r="CA1719">
        <v>0</v>
      </c>
      <c r="CB1719">
        <v>2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5987</v>
      </c>
      <c r="CK1719">
        <v>1.0021713713044931</v>
      </c>
      <c r="CL1719">
        <v>0.78215317919075145</v>
      </c>
      <c r="CM1719">
        <v>32</v>
      </c>
      <c r="CN1719">
        <v>0.10387177203098538</v>
      </c>
      <c r="CO1719">
        <v>540</v>
      </c>
      <c r="CP1719">
        <v>1.0865583080000001</v>
      </c>
      <c r="CQ1719">
        <v>0.24501625299999999</v>
      </c>
      <c r="CR1719">
        <v>4206</v>
      </c>
      <c r="CS1719">
        <v>0.85400000000000009</v>
      </c>
      <c r="CT1719">
        <v>3856</v>
      </c>
      <c r="CU1719">
        <v>0.80429204572000002</v>
      </c>
      <c r="CV1719">
        <v>3</v>
      </c>
      <c r="CW1719">
        <v>1</v>
      </c>
      <c r="CX1719">
        <v>2</v>
      </c>
      <c r="CY1719">
        <v>385</v>
      </c>
      <c r="CZ1719">
        <v>281</v>
      </c>
      <c r="DA1719" s="2">
        <v>2248</v>
      </c>
      <c r="DB1719" s="2">
        <v>270</v>
      </c>
      <c r="DC1719" s="2">
        <v>99.47</v>
      </c>
      <c r="DD1719" s="2">
        <v>488</v>
      </c>
      <c r="DE1719">
        <v>91</v>
      </c>
      <c r="DF1719">
        <v>15</v>
      </c>
      <c r="DH1719">
        <v>76.260000000000005</v>
      </c>
      <c r="DI1719" s="2">
        <v>57.2</v>
      </c>
      <c r="DJ1719">
        <v>3.86</v>
      </c>
      <c r="DL1719">
        <v>5.4054054054054057E-3</v>
      </c>
      <c r="DM1719">
        <v>0</v>
      </c>
      <c r="DN1719">
        <v>1.7</v>
      </c>
      <c r="DO1719">
        <v>0</v>
      </c>
      <c r="DP1719">
        <v>0</v>
      </c>
      <c r="DQ1719" s="2">
        <v>30801</v>
      </c>
      <c r="DR1719" s="2">
        <v>1480.2097109199999</v>
      </c>
      <c r="DS1719">
        <v>3.0803775990745891E-8</v>
      </c>
      <c r="DT1719">
        <v>2.87854066268843</v>
      </c>
      <c r="DU1719">
        <v>10168645.237377003</v>
      </c>
      <c r="DV1719">
        <v>0</v>
      </c>
    </row>
    <row r="1720" spans="1:126" x14ac:dyDescent="0.15">
      <c r="A1720" t="s">
        <v>353</v>
      </c>
      <c r="B1720" t="s">
        <v>1487</v>
      </c>
      <c r="C1720">
        <v>32</v>
      </c>
      <c r="D1720">
        <v>19</v>
      </c>
      <c r="E1720" t="s">
        <v>2910</v>
      </c>
      <c r="F1720">
        <v>32019</v>
      </c>
      <c r="G1720" t="s">
        <v>6704</v>
      </c>
      <c r="H1720">
        <v>78.2</v>
      </c>
      <c r="I1720">
        <v>0.7</v>
      </c>
      <c r="J1720">
        <v>2</v>
      </c>
      <c r="K1720">
        <v>1.3</v>
      </c>
      <c r="L1720">
        <v>3</v>
      </c>
      <c r="M1720">
        <v>14.8</v>
      </c>
      <c r="N1720">
        <f t="shared" si="110"/>
        <v>6349.46</v>
      </c>
      <c r="O1720">
        <f t="shared" si="108"/>
        <v>3650.54</v>
      </c>
      <c r="P1720">
        <f t="shared" si="109"/>
        <v>4.3806480000000017</v>
      </c>
      <c r="Q1720" s="4">
        <v>32019</v>
      </c>
      <c r="R1720" s="5">
        <v>39.022213000000001</v>
      </c>
      <c r="S1720" s="5">
        <v>-119.197425</v>
      </c>
      <c r="T1720">
        <v>4</v>
      </c>
      <c r="U1720">
        <v>0.25209632667209952</v>
      </c>
      <c r="V1720">
        <v>51797</v>
      </c>
      <c r="W1720">
        <v>51579</v>
      </c>
      <c r="X1720">
        <v>51657</v>
      </c>
      <c r="Y1720">
        <v>52032</v>
      </c>
      <c r="Z1720">
        <v>26361</v>
      </c>
      <c r="AA1720">
        <v>32005</v>
      </c>
      <c r="AB1720">
        <v>19127.272999999997</v>
      </c>
      <c r="AC1720">
        <v>47255</v>
      </c>
      <c r="AD1720">
        <v>3</v>
      </c>
      <c r="AE1720">
        <v>5.8075381845635632E-5</v>
      </c>
      <c r="AF1720">
        <v>48</v>
      </c>
      <c r="AG1720">
        <v>462</v>
      </c>
      <c r="AH1720">
        <v>0.1038961038961039</v>
      </c>
      <c r="AI1720" s="3">
        <v>366006</v>
      </c>
      <c r="AJ1720" s="3">
        <v>1280821.9047780652</v>
      </c>
      <c r="AK1720">
        <v>30</v>
      </c>
      <c r="AL1720">
        <v>6807961.6000000006</v>
      </c>
      <c r="AM1720">
        <v>279266</v>
      </c>
      <c r="AN1720">
        <v>63585</v>
      </c>
      <c r="AO1720">
        <v>342851</v>
      </c>
      <c r="AP1720" t="e">
        <v>#N/A</v>
      </c>
      <c r="AQ1720" t="e">
        <v>#N/A</v>
      </c>
      <c r="AR1720" t="e">
        <v>#N/A</v>
      </c>
      <c r="AS1720" t="e">
        <v>#N/A</v>
      </c>
      <c r="AT1720">
        <v>0</v>
      </c>
      <c r="AU1720">
        <v>2</v>
      </c>
      <c r="AV1720">
        <f t="shared" si="107"/>
        <v>2</v>
      </c>
      <c r="AW1720">
        <v>44811</v>
      </c>
      <c r="AX1720">
        <v>0.78</v>
      </c>
      <c r="AY1720">
        <v>429987073.66342902</v>
      </c>
      <c r="AZ1720">
        <v>429987.07366342901</v>
      </c>
      <c r="BA1720">
        <v>102777.672486479</v>
      </c>
      <c r="BB1720">
        <v>9.7297396974187739E-2</v>
      </c>
      <c r="BC1720">
        <v>34998</v>
      </c>
      <c r="BD1720">
        <v>17203</v>
      </c>
      <c r="BE1720">
        <v>17795</v>
      </c>
      <c r="BF1720">
        <v>0.34355271540822829</v>
      </c>
      <c r="BG1720">
        <v>23136</v>
      </c>
      <c r="BH1720">
        <v>0.44787734479354202</v>
      </c>
      <c r="BI1720">
        <v>5001</v>
      </c>
      <c r="BJ1720">
        <v>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4794</v>
      </c>
      <c r="BU1720">
        <v>0.54</v>
      </c>
      <c r="BV1720">
        <v>0.54262169999999998</v>
      </c>
      <c r="BW1720">
        <v>24</v>
      </c>
      <c r="BX1720">
        <v>0.2085941</v>
      </c>
      <c r="BY1720">
        <v>-1.3307</v>
      </c>
      <c r="BZ1720">
        <v>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5120</v>
      </c>
      <c r="CK1720">
        <v>0.390625</v>
      </c>
      <c r="CL1720">
        <v>0.68578712555768007</v>
      </c>
      <c r="CM1720">
        <v>20</v>
      </c>
      <c r="CN1720">
        <v>-1.0768746977906241</v>
      </c>
      <c r="CO1720">
        <v>4274</v>
      </c>
      <c r="CP1720">
        <v>0.16358853800000001</v>
      </c>
      <c r="CQ1720">
        <v>-0.36731334599999999</v>
      </c>
      <c r="CR1720">
        <v>45045</v>
      </c>
      <c r="CS1720">
        <v>0.82200000000000006</v>
      </c>
      <c r="CT1720">
        <v>38900</v>
      </c>
      <c r="CU1720">
        <v>0.82414068745000013</v>
      </c>
      <c r="CV1720">
        <v>67</v>
      </c>
      <c r="CW1720">
        <v>13</v>
      </c>
      <c r="CX1720">
        <v>11</v>
      </c>
      <c r="CY1720">
        <v>1159</v>
      </c>
      <c r="CZ1720">
        <v>782</v>
      </c>
      <c r="DA1720" s="2">
        <v>16882</v>
      </c>
      <c r="DB1720" s="2">
        <v>3135</v>
      </c>
      <c r="DC1720" s="2">
        <v>76.260000000000005</v>
      </c>
      <c r="DD1720" s="2">
        <v>7387</v>
      </c>
      <c r="DE1720">
        <v>315</v>
      </c>
      <c r="DF1720">
        <v>41</v>
      </c>
      <c r="DG1720">
        <v>11.64</v>
      </c>
      <c r="DH1720">
        <v>9.6999999999999993</v>
      </c>
      <c r="DI1720" s="2">
        <v>7.76</v>
      </c>
      <c r="DJ1720">
        <v>5.7</v>
      </c>
      <c r="DK1720">
        <v>0.98859854756479404</v>
      </c>
      <c r="DL1720">
        <v>5.627705627705628E-2</v>
      </c>
      <c r="DM1720">
        <v>0</v>
      </c>
      <c r="DN1720">
        <v>40.6</v>
      </c>
      <c r="DO1720">
        <v>3.1E-2</v>
      </c>
      <c r="DP1720">
        <v>0</v>
      </c>
      <c r="DQ1720" s="2">
        <v>276799</v>
      </c>
      <c r="DR1720" s="2">
        <v>5314.7237381300001</v>
      </c>
      <c r="DS1720">
        <v>0</v>
      </c>
      <c r="DT1720">
        <v>1.5230584043859301</v>
      </c>
      <c r="DU1720">
        <v>10368923.131616684</v>
      </c>
      <c r="DV1720">
        <v>0</v>
      </c>
    </row>
    <row r="1721" spans="1:126" x14ac:dyDescent="0.15">
      <c r="A1721" t="s">
        <v>353</v>
      </c>
      <c r="B1721" t="s">
        <v>587</v>
      </c>
      <c r="C1721">
        <v>32</v>
      </c>
      <c r="D1721">
        <v>21</v>
      </c>
      <c r="E1721" t="s">
        <v>2911</v>
      </c>
      <c r="F1721">
        <v>32021</v>
      </c>
      <c r="G1721" t="s">
        <v>6705</v>
      </c>
      <c r="H1721">
        <v>68.5</v>
      </c>
      <c r="I1721">
        <v>3.8</v>
      </c>
      <c r="J1721">
        <v>14</v>
      </c>
      <c r="K1721">
        <v>1</v>
      </c>
      <c r="L1721">
        <v>3.5</v>
      </c>
      <c r="M1721">
        <v>9.1</v>
      </c>
      <c r="N1721">
        <f t="shared" si="110"/>
        <v>4998.75</v>
      </c>
      <c r="O1721">
        <f t="shared" si="108"/>
        <v>5001.25</v>
      </c>
      <c r="P1721">
        <f t="shared" si="109"/>
        <v>6.0015000000000018</v>
      </c>
      <c r="Q1721" s="4">
        <v>32021</v>
      </c>
      <c r="R1721" s="5">
        <v>38.516646999999999</v>
      </c>
      <c r="S1721" s="5">
        <v>-118.416279</v>
      </c>
      <c r="T1721">
        <v>7</v>
      </c>
      <c r="U1721">
        <v>1.5265826909894394E-2</v>
      </c>
      <c r="V1721">
        <v>4718</v>
      </c>
      <c r="W1721">
        <v>4627</v>
      </c>
      <c r="X1721">
        <v>4566</v>
      </c>
      <c r="Y1721">
        <v>4443</v>
      </c>
      <c r="Z1721">
        <v>2382</v>
      </c>
      <c r="AA1721">
        <v>32007</v>
      </c>
      <c r="AB1721">
        <v>1683.2250000000001</v>
      </c>
      <c r="AC1721">
        <v>38923</v>
      </c>
      <c r="AD1721">
        <v>3</v>
      </c>
      <c r="AE1721">
        <v>6.5703022339027597E-4</v>
      </c>
      <c r="AF1721">
        <v>1</v>
      </c>
      <c r="AG1721">
        <v>119</v>
      </c>
      <c r="AH1721">
        <v>8.4033613445378148E-3</v>
      </c>
      <c r="AJ1721" s="3">
        <v>2401811.6976733953</v>
      </c>
      <c r="AL1721">
        <v>1290553.6000000001</v>
      </c>
      <c r="AM1721">
        <v>3301</v>
      </c>
      <c r="AN1721">
        <v>4627</v>
      </c>
      <c r="AO1721">
        <v>7928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12</v>
      </c>
      <c r="AV1721">
        <f t="shared" si="107"/>
        <v>13</v>
      </c>
      <c r="AW1721">
        <v>0</v>
      </c>
      <c r="AX1721">
        <v>0</v>
      </c>
      <c r="AY1721">
        <v>1057922406.23046</v>
      </c>
      <c r="AZ1721">
        <v>1057922.4062304602</v>
      </c>
      <c r="BA1721">
        <v>30785.733080952399</v>
      </c>
      <c r="BB1721">
        <v>0.32482578776683901</v>
      </c>
      <c r="BC1721">
        <v>10665</v>
      </c>
      <c r="BD1721">
        <v>5452</v>
      </c>
      <c r="BE1721">
        <v>5213</v>
      </c>
      <c r="BF1721">
        <v>1.1049173378550232</v>
      </c>
      <c r="BG1721">
        <v>254743</v>
      </c>
      <c r="BH1721">
        <v>55.791283399036352</v>
      </c>
      <c r="BI1721">
        <v>780</v>
      </c>
      <c r="BJ1721">
        <v>9</v>
      </c>
      <c r="BK1721">
        <v>2</v>
      </c>
      <c r="BL1721">
        <v>0</v>
      </c>
      <c r="BM1721">
        <v>0</v>
      </c>
      <c r="BN1721">
        <v>0</v>
      </c>
      <c r="BO1721">
        <v>1</v>
      </c>
      <c r="BP1721">
        <v>0</v>
      </c>
      <c r="BQ1721">
        <v>8</v>
      </c>
      <c r="BR1721">
        <v>1</v>
      </c>
      <c r="BS1721">
        <v>0</v>
      </c>
      <c r="BT1721">
        <v>52641</v>
      </c>
      <c r="BU1721">
        <v>0.8</v>
      </c>
      <c r="BV1721">
        <v>0.52478060000000004</v>
      </c>
      <c r="BW1721">
        <v>192</v>
      </c>
      <c r="BX1721">
        <v>0.39892860000000002</v>
      </c>
      <c r="BY1721">
        <v>-1.647435</v>
      </c>
      <c r="BZ1721">
        <v>18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1</v>
      </c>
      <c r="CG1721">
        <v>4</v>
      </c>
      <c r="CH1721">
        <v>1</v>
      </c>
      <c r="CI1721">
        <v>0</v>
      </c>
      <c r="CJ1721">
        <v>51766</v>
      </c>
      <c r="CK1721">
        <v>0.50226017076845808</v>
      </c>
      <c r="CL1721">
        <v>0.69320200226061679</v>
      </c>
      <c r="CM1721">
        <v>172</v>
      </c>
      <c r="CN1721">
        <v>-1.1390564388703974</v>
      </c>
      <c r="CO1721">
        <v>280</v>
      </c>
      <c r="CP1721">
        <v>-0.90680850999999996</v>
      </c>
      <c r="CQ1721">
        <v>-0.84023235090000004</v>
      </c>
      <c r="CR1721">
        <v>3658</v>
      </c>
      <c r="CS1721">
        <v>0.84400000000000008</v>
      </c>
      <c r="CT1721">
        <v>3609</v>
      </c>
      <c r="CU1721">
        <v>0.79392634262000006</v>
      </c>
      <c r="CV1721">
        <v>4</v>
      </c>
      <c r="CW1721">
        <v>2</v>
      </c>
      <c r="CX1721">
        <v>3</v>
      </c>
      <c r="CY1721">
        <v>52</v>
      </c>
      <c r="CZ1721">
        <v>179</v>
      </c>
      <c r="DA1721" s="2">
        <v>1786</v>
      </c>
      <c r="DB1721" s="2">
        <v>165</v>
      </c>
      <c r="DC1721" s="2">
        <v>110.56</v>
      </c>
      <c r="DD1721" s="2">
        <v>1520</v>
      </c>
      <c r="DE1721">
        <v>74</v>
      </c>
      <c r="DF1721">
        <v>138</v>
      </c>
      <c r="DH1721">
        <v>43.35</v>
      </c>
      <c r="DI1721" s="2">
        <v>21.67</v>
      </c>
      <c r="DJ1721">
        <v>5.71</v>
      </c>
      <c r="DL1721">
        <v>0</v>
      </c>
      <c r="DM1721">
        <v>0</v>
      </c>
      <c r="DN1721">
        <v>2.8</v>
      </c>
      <c r="DO1721">
        <v>1E-3</v>
      </c>
      <c r="DP1721">
        <v>0</v>
      </c>
      <c r="DQ1721" s="2">
        <v>375576</v>
      </c>
      <c r="DR1721" s="2">
        <v>0</v>
      </c>
      <c r="DS1721">
        <v>0</v>
      </c>
      <c r="DV1721">
        <v>1</v>
      </c>
    </row>
    <row r="1722" spans="1:126" x14ac:dyDescent="0.15">
      <c r="A1722" t="s">
        <v>353</v>
      </c>
      <c r="B1722" t="s">
        <v>2912</v>
      </c>
      <c r="C1722">
        <v>32</v>
      </c>
      <c r="D1722">
        <v>23</v>
      </c>
      <c r="E1722" t="s">
        <v>2913</v>
      </c>
      <c r="F1722">
        <v>32023</v>
      </c>
      <c r="G1722" t="s">
        <v>6706</v>
      </c>
      <c r="H1722">
        <v>78.900000000000006</v>
      </c>
      <c r="I1722">
        <v>1.9</v>
      </c>
      <c r="J1722">
        <v>1.3</v>
      </c>
      <c r="K1722">
        <v>1.2</v>
      </c>
      <c r="L1722">
        <v>3.1</v>
      </c>
      <c r="M1722">
        <v>13.6</v>
      </c>
      <c r="N1722">
        <f t="shared" si="110"/>
        <v>6426.5199999999995</v>
      </c>
      <c r="O1722">
        <f t="shared" si="108"/>
        <v>3573.4800000000005</v>
      </c>
      <c r="P1722">
        <f t="shared" si="109"/>
        <v>4.2881760000000018</v>
      </c>
      <c r="Q1722" s="4">
        <v>32023</v>
      </c>
      <c r="R1722" s="5">
        <v>37.965864000000003</v>
      </c>
      <c r="S1722" s="5">
        <v>-116.459011</v>
      </c>
      <c r="T1722">
        <v>4</v>
      </c>
      <c r="U1722">
        <v>0.24546256888043869</v>
      </c>
      <c r="V1722">
        <v>43801</v>
      </c>
      <c r="W1722">
        <v>42938</v>
      </c>
      <c r="X1722">
        <v>42625</v>
      </c>
      <c r="Y1722">
        <v>43052</v>
      </c>
      <c r="Z1722">
        <v>20649</v>
      </c>
      <c r="AA1722">
        <v>32009</v>
      </c>
      <c r="AB1722">
        <v>13228.5</v>
      </c>
      <c r="AC1722">
        <v>41712</v>
      </c>
      <c r="AD1722">
        <v>1</v>
      </c>
      <c r="AE1722">
        <v>2.3460410557184751E-5</v>
      </c>
      <c r="AF1722">
        <v>25</v>
      </c>
      <c r="AG1722">
        <v>198</v>
      </c>
      <c r="AH1722">
        <v>0.12626262626262627</v>
      </c>
      <c r="AI1722" s="3">
        <v>65116</v>
      </c>
      <c r="AJ1722" s="3">
        <v>11636422.149287526</v>
      </c>
      <c r="AK1722">
        <v>19</v>
      </c>
      <c r="AL1722">
        <v>2440428.7999999998</v>
      </c>
      <c r="AM1722">
        <v>360299</v>
      </c>
      <c r="AN1722">
        <v>25189</v>
      </c>
      <c r="AO1722">
        <v>385488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5</v>
      </c>
      <c r="AV1722">
        <f t="shared" si="107"/>
        <v>5</v>
      </c>
      <c r="AW1722">
        <v>0</v>
      </c>
      <c r="AX1722">
        <v>0</v>
      </c>
      <c r="AY1722">
        <v>633390493.72650599</v>
      </c>
      <c r="AZ1722">
        <v>633390.49372650601</v>
      </c>
      <c r="BA1722">
        <v>124876.416769547</v>
      </c>
      <c r="BB1722">
        <v>8.0079171541688976E-2</v>
      </c>
      <c r="BC1722">
        <v>117628</v>
      </c>
      <c r="BD1722">
        <v>27993</v>
      </c>
      <c r="BE1722">
        <v>89635</v>
      </c>
      <c r="BF1722">
        <v>2.046414465423164</v>
      </c>
      <c r="BG1722">
        <v>464836</v>
      </c>
      <c r="BH1722">
        <v>10.905243401759531</v>
      </c>
      <c r="BI1722">
        <v>5763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4662</v>
      </c>
      <c r="BU1722">
        <v>0.55000000000000004</v>
      </c>
      <c r="BV1722">
        <v>0.61899649999999995</v>
      </c>
      <c r="BW1722">
        <v>37</v>
      </c>
      <c r="BX1722">
        <v>0.2145002</v>
      </c>
      <c r="BY1722">
        <v>-0.51141329999999996</v>
      </c>
      <c r="BZ1722">
        <v>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4506</v>
      </c>
      <c r="CK1722">
        <v>0.44385264092321347</v>
      </c>
      <c r="CL1722">
        <v>0.64054139124960652</v>
      </c>
      <c r="CM1722">
        <v>30</v>
      </c>
      <c r="CN1722">
        <v>-0.74406106087501778</v>
      </c>
      <c r="CO1722">
        <v>2582.0000000000005</v>
      </c>
      <c r="CP1722">
        <v>-1.7310618837</v>
      </c>
      <c r="CQ1722">
        <v>-0.82356486149999997</v>
      </c>
      <c r="CR1722">
        <v>35767</v>
      </c>
      <c r="CS1722">
        <v>0.8640000000000001</v>
      </c>
      <c r="CT1722">
        <v>33026</v>
      </c>
      <c r="CU1722">
        <v>0.80950764007000009</v>
      </c>
      <c r="CV1722">
        <v>51</v>
      </c>
      <c r="CW1722">
        <v>8</v>
      </c>
      <c r="CX1722">
        <v>14</v>
      </c>
      <c r="CY1722">
        <v>238</v>
      </c>
      <c r="CZ1722">
        <v>327</v>
      </c>
      <c r="DA1722" s="2">
        <v>15368</v>
      </c>
      <c r="DB1722" s="2">
        <v>2265</v>
      </c>
      <c r="DC1722" s="2">
        <v>130.04</v>
      </c>
      <c r="DD1722" s="2">
        <v>6095</v>
      </c>
      <c r="DE1722">
        <v>137</v>
      </c>
      <c r="DF1722">
        <v>52</v>
      </c>
      <c r="DG1722">
        <v>18.91</v>
      </c>
      <c r="DH1722">
        <v>14.19</v>
      </c>
      <c r="DI1722" s="2">
        <v>28.37</v>
      </c>
      <c r="DJ1722">
        <v>4.97</v>
      </c>
      <c r="DK1722">
        <v>0.97664168560722409</v>
      </c>
      <c r="DL1722">
        <v>4.0404040404040407E-2</v>
      </c>
      <c r="DM1722">
        <v>0</v>
      </c>
      <c r="DN1722">
        <v>0.3</v>
      </c>
      <c r="DO1722">
        <v>0</v>
      </c>
      <c r="DP1722">
        <v>0</v>
      </c>
      <c r="DQ1722" s="2">
        <v>1961171</v>
      </c>
      <c r="DR1722" s="2">
        <v>191.50808708</v>
      </c>
      <c r="DS1722">
        <v>4.4708102627241164E-5</v>
      </c>
      <c r="DT1722">
        <v>1.55267645903188</v>
      </c>
      <c r="DU1722">
        <v>3789196.3477034196</v>
      </c>
      <c r="DV1722">
        <v>0</v>
      </c>
    </row>
    <row r="1723" spans="1:126" x14ac:dyDescent="0.15">
      <c r="A1723" t="s">
        <v>353</v>
      </c>
      <c r="B1723" t="s">
        <v>2914</v>
      </c>
      <c r="C1723">
        <v>32</v>
      </c>
      <c r="D1723">
        <v>27</v>
      </c>
      <c r="E1723" t="s">
        <v>2915</v>
      </c>
      <c r="F1723">
        <v>32027</v>
      </c>
      <c r="G1723" t="s">
        <v>6707</v>
      </c>
      <c r="H1723">
        <v>68.2</v>
      </c>
      <c r="I1723">
        <v>3.7</v>
      </c>
      <c r="J1723">
        <v>2.6</v>
      </c>
      <c r="K1723">
        <v>1.3</v>
      </c>
      <c r="L1723">
        <v>1.9</v>
      </c>
      <c r="M1723">
        <v>22.3</v>
      </c>
      <c r="N1723">
        <f t="shared" si="110"/>
        <v>5174.28</v>
      </c>
      <c r="O1723">
        <f t="shared" si="108"/>
        <v>4825.72</v>
      </c>
      <c r="P1723">
        <f t="shared" si="109"/>
        <v>5.7908640000000027</v>
      </c>
      <c r="Q1723" s="4">
        <v>32027</v>
      </c>
      <c r="R1723" s="5">
        <v>40.439639</v>
      </c>
      <c r="S1723" s="5">
        <v>-118.409477</v>
      </c>
      <c r="T1723">
        <v>9</v>
      </c>
      <c r="U1723">
        <v>-0.12126758992931586</v>
      </c>
      <c r="V1723">
        <v>6707</v>
      </c>
      <c r="W1723">
        <v>6741</v>
      </c>
      <c r="X1723">
        <v>6722</v>
      </c>
      <c r="Y1723">
        <v>6629</v>
      </c>
      <c r="Z1723">
        <v>4039</v>
      </c>
      <c r="AA1723">
        <v>32011</v>
      </c>
      <c r="AB1723">
        <v>1986.454</v>
      </c>
      <c r="AC1723">
        <v>45230</v>
      </c>
      <c r="AD1723">
        <v>0</v>
      </c>
      <c r="AE1723">
        <v>0</v>
      </c>
      <c r="AF1723">
        <v>13</v>
      </c>
      <c r="AG1723">
        <v>154</v>
      </c>
      <c r="AH1723">
        <v>8.4415584415584416E-2</v>
      </c>
      <c r="AI1723" s="3">
        <v>299290</v>
      </c>
      <c r="AJ1723" s="3">
        <v>3863418.2662046952</v>
      </c>
      <c r="AK1723">
        <v>200</v>
      </c>
      <c r="AL1723">
        <v>11622214.399999999</v>
      </c>
      <c r="AM1723">
        <v>87643</v>
      </c>
      <c r="AN1723">
        <v>40458</v>
      </c>
      <c r="AO1723">
        <v>128101</v>
      </c>
      <c r="AP1723">
        <v>0</v>
      </c>
      <c r="AQ1723">
        <v>0</v>
      </c>
      <c r="AR1723">
        <v>0</v>
      </c>
      <c r="AS1723">
        <v>0</v>
      </c>
      <c r="AT1723">
        <v>4</v>
      </c>
      <c r="AU1723">
        <v>1</v>
      </c>
      <c r="AV1723">
        <f t="shared" si="107"/>
        <v>5</v>
      </c>
      <c r="AW1723">
        <v>0</v>
      </c>
      <c r="AX1723">
        <v>0</v>
      </c>
      <c r="AY1723">
        <v>2783005576.7235498</v>
      </c>
      <c r="AZ1723">
        <v>2783005.57672355</v>
      </c>
      <c r="BA1723">
        <v>85926.061680546904</v>
      </c>
      <c r="BB1723">
        <v>0.11637912647710624</v>
      </c>
      <c r="BC1723">
        <v>10455</v>
      </c>
      <c r="BD1723">
        <v>2281</v>
      </c>
      <c r="BE1723">
        <v>8174</v>
      </c>
      <c r="BF1723">
        <v>1.2187267034441629</v>
      </c>
      <c r="BG1723">
        <v>50450</v>
      </c>
      <c r="BH1723">
        <v>7.5052067836953285</v>
      </c>
      <c r="BI1723">
        <v>685</v>
      </c>
      <c r="BJ1723">
        <v>12</v>
      </c>
      <c r="BK1723">
        <v>4</v>
      </c>
      <c r="BL1723">
        <v>3</v>
      </c>
      <c r="BM1723">
        <v>0</v>
      </c>
      <c r="BN1723">
        <v>0</v>
      </c>
      <c r="BO1723">
        <v>1</v>
      </c>
      <c r="BP1723">
        <v>0</v>
      </c>
      <c r="BQ1723">
        <v>6</v>
      </c>
      <c r="BR1723">
        <v>3</v>
      </c>
      <c r="BS1723">
        <v>0</v>
      </c>
      <c r="BT1723">
        <v>44234</v>
      </c>
      <c r="BU1723">
        <v>0.56999999999999995</v>
      </c>
      <c r="BV1723">
        <v>0.49462699999999998</v>
      </c>
      <c r="BW1723">
        <v>174</v>
      </c>
      <c r="BX1723">
        <v>0.65560430000000003</v>
      </c>
      <c r="BY1723">
        <v>-1.3982289999999999</v>
      </c>
      <c r="BZ1723">
        <v>13</v>
      </c>
      <c r="CA1723">
        <v>4</v>
      </c>
      <c r="CB1723">
        <v>3</v>
      </c>
      <c r="CC1723">
        <v>0</v>
      </c>
      <c r="CD1723">
        <v>1</v>
      </c>
      <c r="CE1723">
        <v>1</v>
      </c>
      <c r="CF1723">
        <v>0</v>
      </c>
      <c r="CG1723">
        <v>4</v>
      </c>
      <c r="CH1723">
        <v>2</v>
      </c>
      <c r="CI1723">
        <v>0</v>
      </c>
      <c r="CJ1723">
        <v>42203</v>
      </c>
      <c r="CK1723">
        <v>0.66345994360590477</v>
      </c>
      <c r="CL1723">
        <v>0.64305637110980618</v>
      </c>
      <c r="CM1723">
        <v>162</v>
      </c>
      <c r="CN1723">
        <v>-1.0309450026748823</v>
      </c>
      <c r="CO1723">
        <v>398</v>
      </c>
      <c r="CP1723">
        <v>1.8976415E-2</v>
      </c>
      <c r="CQ1723">
        <v>-0.48908124209999998</v>
      </c>
      <c r="CR1723">
        <v>5714</v>
      </c>
      <c r="CS1723">
        <v>0.88</v>
      </c>
      <c r="CT1723">
        <v>4802</v>
      </c>
      <c r="CU1723">
        <v>0.86947187634000001</v>
      </c>
      <c r="CV1723">
        <v>1</v>
      </c>
      <c r="CW1723">
        <v>2</v>
      </c>
      <c r="CY1723">
        <v>279</v>
      </c>
      <c r="CZ1723">
        <v>265</v>
      </c>
      <c r="DA1723" s="2">
        <v>2366</v>
      </c>
      <c r="DB1723" s="2">
        <v>265</v>
      </c>
      <c r="DC1723" s="2">
        <v>99.3</v>
      </c>
      <c r="DD1723" s="2">
        <v>914</v>
      </c>
      <c r="DE1723">
        <v>96</v>
      </c>
      <c r="DF1723">
        <v>10</v>
      </c>
      <c r="DH1723">
        <v>14.54</v>
      </c>
      <c r="DI1723" s="2">
        <v>14.54</v>
      </c>
      <c r="DJ1723">
        <v>4.2300000000000004</v>
      </c>
      <c r="DK1723">
        <v>0.83711450432690704</v>
      </c>
      <c r="DL1723">
        <v>0</v>
      </c>
      <c r="DM1723">
        <v>0</v>
      </c>
      <c r="DN1723">
        <v>27.1</v>
      </c>
      <c r="DO1723">
        <v>6.9999999999999993E-3</v>
      </c>
      <c r="DP1723">
        <v>0</v>
      </c>
      <c r="DQ1723" s="2">
        <v>0</v>
      </c>
      <c r="DR1723" s="2">
        <v>0</v>
      </c>
      <c r="DS1723">
        <v>0</v>
      </c>
      <c r="DT1723">
        <v>2.2377224469996202</v>
      </c>
      <c r="DU1723">
        <v>26007290.046722218</v>
      </c>
      <c r="DV1723">
        <v>1</v>
      </c>
    </row>
    <row r="1724" spans="1:126" x14ac:dyDescent="0.15">
      <c r="A1724" t="s">
        <v>353</v>
      </c>
      <c r="B1724" t="s">
        <v>2916</v>
      </c>
      <c r="C1724">
        <v>32</v>
      </c>
      <c r="D1724">
        <v>29</v>
      </c>
      <c r="E1724" t="s">
        <v>2917</v>
      </c>
      <c r="F1724">
        <v>32029</v>
      </c>
      <c r="G1724" t="s">
        <v>6708</v>
      </c>
      <c r="H1724">
        <v>88.1</v>
      </c>
      <c r="I1724">
        <v>1</v>
      </c>
      <c r="J1724">
        <v>1.4</v>
      </c>
      <c r="K1724">
        <v>1.6</v>
      </c>
      <c r="L1724">
        <v>2.2000000000000002</v>
      </c>
      <c r="M1724">
        <v>5.7</v>
      </c>
      <c r="N1724">
        <f t="shared" si="110"/>
        <v>7804.4599999999991</v>
      </c>
      <c r="O1724">
        <f t="shared" si="108"/>
        <v>2195.5400000000009</v>
      </c>
      <c r="P1724">
        <f t="shared" si="109"/>
        <v>2.6346480000000021</v>
      </c>
      <c r="Q1724" s="4">
        <v>32029</v>
      </c>
      <c r="R1724" s="5">
        <v>39.438384999999997</v>
      </c>
      <c r="S1724" s="5">
        <v>-119.524646</v>
      </c>
      <c r="T1724">
        <v>2</v>
      </c>
      <c r="U1724">
        <v>-4.0610854632997982E-2</v>
      </c>
      <c r="V1724">
        <v>4010</v>
      </c>
      <c r="W1724">
        <v>3934</v>
      </c>
      <c r="X1724">
        <v>3929</v>
      </c>
      <c r="Y1724">
        <v>3872</v>
      </c>
      <c r="Z1724">
        <v>2268</v>
      </c>
      <c r="AA1724">
        <v>32013</v>
      </c>
      <c r="AB1724">
        <v>1698.8119999999999</v>
      </c>
      <c r="AC1724">
        <v>64832</v>
      </c>
      <c r="AD1724">
        <v>0</v>
      </c>
      <c r="AE1724">
        <v>0</v>
      </c>
      <c r="AF1724">
        <v>0</v>
      </c>
      <c r="AG1724">
        <v>6</v>
      </c>
      <c r="AH1724">
        <v>0</v>
      </c>
      <c r="AI1724" s="3">
        <v>86</v>
      </c>
      <c r="AJ1724" s="3">
        <v>168269.16195995</v>
      </c>
      <c r="AK1724">
        <v>20</v>
      </c>
      <c r="AL1724">
        <v>3883449.6</v>
      </c>
      <c r="AM1724">
        <v>61986</v>
      </c>
      <c r="AN1724">
        <v>179</v>
      </c>
      <c r="AO1724">
        <v>62165</v>
      </c>
      <c r="AP1724" t="e">
        <v>#N/A</v>
      </c>
      <c r="AQ1724" t="e">
        <v>#N/A</v>
      </c>
      <c r="AR1724" t="e">
        <v>#N/A</v>
      </c>
      <c r="AS1724" t="e">
        <v>#N/A</v>
      </c>
      <c r="AT1724">
        <v>56</v>
      </c>
      <c r="AU1724">
        <v>420</v>
      </c>
      <c r="AV1724">
        <f t="shared" si="107"/>
        <v>476</v>
      </c>
      <c r="AW1724">
        <v>714</v>
      </c>
      <c r="AX1724">
        <v>0.17000000000000004</v>
      </c>
      <c r="AY1724">
        <v>26067984.371794801</v>
      </c>
      <c r="AZ1724">
        <v>26067.984371794802</v>
      </c>
      <c r="BA1724">
        <v>3892.5492655795201</v>
      </c>
      <c r="BB1724">
        <v>2.5690105166880159</v>
      </c>
      <c r="BC1724">
        <v>61110</v>
      </c>
      <c r="BD1724">
        <v>47006</v>
      </c>
      <c r="BE1724">
        <v>14104</v>
      </c>
      <c r="BF1724">
        <v>3.5172069825436409</v>
      </c>
      <c r="BG1724">
        <v>0</v>
      </c>
      <c r="BH1724">
        <v>0</v>
      </c>
      <c r="BI1724">
        <v>526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6286</v>
      </c>
      <c r="BU1724">
        <v>0.59</v>
      </c>
      <c r="BV1724">
        <v>0.3650099</v>
      </c>
      <c r="BW1724">
        <v>29</v>
      </c>
      <c r="BX1724">
        <v>0.15908369999999999</v>
      </c>
      <c r="BY1724">
        <v>-2.3720829999999999</v>
      </c>
      <c r="BZ1724">
        <v>2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6695</v>
      </c>
      <c r="CK1724">
        <v>0.44809559372666169</v>
      </c>
      <c r="CL1724">
        <v>0.75329868052778892</v>
      </c>
      <c r="CM1724">
        <v>19</v>
      </c>
      <c r="CN1724">
        <v>-0.94968477285472364</v>
      </c>
      <c r="CO1724">
        <v>503</v>
      </c>
      <c r="CP1724">
        <v>1.17832344</v>
      </c>
      <c r="CQ1724">
        <v>0.38698506300000002</v>
      </c>
      <c r="CR1724">
        <v>3517</v>
      </c>
      <c r="CS1724">
        <v>0.86299999999999999</v>
      </c>
      <c r="CT1724">
        <v>3003</v>
      </c>
      <c r="CU1724">
        <v>0.81712998459000008</v>
      </c>
      <c r="CV1724">
        <v>4</v>
      </c>
      <c r="CW1724">
        <v>0</v>
      </c>
      <c r="CZ1724">
        <v>11</v>
      </c>
      <c r="DA1724" s="2">
        <v>5895</v>
      </c>
      <c r="DB1724" s="2">
        <v>405</v>
      </c>
      <c r="DC1724" s="2">
        <v>0</v>
      </c>
      <c r="DD1724" s="2">
        <v>228</v>
      </c>
      <c r="DE1724">
        <v>5</v>
      </c>
      <c r="DF1724">
        <v>0</v>
      </c>
      <c r="DG1724">
        <v>202.94</v>
      </c>
      <c r="DH1724">
        <v>25.37</v>
      </c>
      <c r="DI1724" s="2">
        <v>253.68</v>
      </c>
      <c r="DJ1724">
        <v>5.1100000000000003</v>
      </c>
      <c r="DL1724">
        <v>0</v>
      </c>
      <c r="DM1724">
        <v>0</v>
      </c>
      <c r="DN1724">
        <v>0.2</v>
      </c>
      <c r="DO1724">
        <v>1E-3</v>
      </c>
      <c r="DP1724">
        <v>0</v>
      </c>
      <c r="DQ1724" s="2">
        <v>0</v>
      </c>
      <c r="DR1724" s="2">
        <v>0</v>
      </c>
      <c r="DS1724">
        <v>0</v>
      </c>
      <c r="DV1724">
        <v>1</v>
      </c>
    </row>
    <row r="1725" spans="1:126" x14ac:dyDescent="0.15">
      <c r="A1725" t="s">
        <v>353</v>
      </c>
      <c r="B1725" t="s">
        <v>2918</v>
      </c>
      <c r="C1725">
        <v>32</v>
      </c>
      <c r="D1725">
        <v>31</v>
      </c>
      <c r="E1725" t="s">
        <v>2919</v>
      </c>
      <c r="F1725">
        <v>32031</v>
      </c>
      <c r="G1725" t="s">
        <v>6709</v>
      </c>
      <c r="H1725">
        <v>66</v>
      </c>
      <c r="I1725">
        <v>2.2000000000000002</v>
      </c>
      <c r="J1725">
        <v>1.4</v>
      </c>
      <c r="K1725">
        <v>5.0999999999999996</v>
      </c>
      <c r="L1725">
        <v>3.2</v>
      </c>
      <c r="M1725">
        <v>22.2</v>
      </c>
      <c r="N1725">
        <f t="shared" si="110"/>
        <v>4891.8900000000003</v>
      </c>
      <c r="O1725">
        <f t="shared" si="108"/>
        <v>5108.1099999999997</v>
      </c>
      <c r="P1725">
        <f t="shared" si="109"/>
        <v>6.1297320000000015</v>
      </c>
      <c r="Q1725" s="4">
        <v>32031</v>
      </c>
      <c r="R1725" s="5">
        <v>40.734014999999999</v>
      </c>
      <c r="S1725" s="5">
        <v>-119.662272</v>
      </c>
      <c r="T1725">
        <v>2</v>
      </c>
      <c r="U1725">
        <v>7.8256665335094469E-2</v>
      </c>
      <c r="V1725">
        <v>422010</v>
      </c>
      <c r="W1725">
        <v>429985</v>
      </c>
      <c r="X1725">
        <v>435019</v>
      </c>
      <c r="Y1725">
        <v>444358</v>
      </c>
      <c r="Z1725">
        <v>232605</v>
      </c>
      <c r="AA1725">
        <v>32015</v>
      </c>
      <c r="AB1725">
        <v>184146.49299999999</v>
      </c>
      <c r="AC1725">
        <v>52870</v>
      </c>
      <c r="AD1725">
        <v>1</v>
      </c>
      <c r="AE1725">
        <v>2.2987501695328251E-6</v>
      </c>
      <c r="AF1725">
        <v>87</v>
      </c>
      <c r="AG1725">
        <v>479</v>
      </c>
      <c r="AH1725">
        <v>0.18162839248434237</v>
      </c>
      <c r="AI1725" s="3">
        <v>442697</v>
      </c>
      <c r="AJ1725" s="3">
        <v>4033516.9157465701</v>
      </c>
      <c r="AK1725">
        <v>15</v>
      </c>
      <c r="AL1725">
        <v>168838.39999999999</v>
      </c>
      <c r="AM1725">
        <v>198826</v>
      </c>
      <c r="AN1725">
        <v>25422</v>
      </c>
      <c r="AO1725">
        <v>224248</v>
      </c>
      <c r="AP1725">
        <v>4</v>
      </c>
      <c r="AQ1725">
        <v>0</v>
      </c>
      <c r="AR1725">
        <v>4</v>
      </c>
      <c r="AS1725">
        <v>9.3026500924450854E-3</v>
      </c>
      <c r="AT1725">
        <v>0</v>
      </c>
      <c r="AU1725">
        <v>5</v>
      </c>
      <c r="AV1725">
        <f t="shared" si="107"/>
        <v>5</v>
      </c>
      <c r="AW1725">
        <v>341579</v>
      </c>
      <c r="AX1725">
        <v>0.98</v>
      </c>
      <c r="AY1725">
        <v>35961060.267071098</v>
      </c>
      <c r="AZ1725">
        <v>35961.060267071101</v>
      </c>
      <c r="BA1725">
        <v>11492.4101251383</v>
      </c>
      <c r="BB1725">
        <v>0.87013949999279727</v>
      </c>
      <c r="BC1725">
        <v>1013728</v>
      </c>
      <c r="BD1725">
        <v>1244860</v>
      </c>
      <c r="BE1725">
        <v>-231132</v>
      </c>
      <c r="BF1725">
        <v>-0.54769318262600408</v>
      </c>
      <c r="BG1725">
        <v>146687221</v>
      </c>
      <c r="BH1725">
        <v>337.19727414204897</v>
      </c>
      <c r="BI1725">
        <v>28058</v>
      </c>
      <c r="BJ1725">
        <v>1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4441</v>
      </c>
      <c r="BU1725">
        <v>0.85</v>
      </c>
      <c r="BV1725">
        <v>0.68712709999999999</v>
      </c>
      <c r="BW1725">
        <v>20</v>
      </c>
      <c r="BX1725">
        <v>0.450349</v>
      </c>
      <c r="BY1725">
        <v>-0.68306029999999995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3908</v>
      </c>
      <c r="CK1725">
        <v>0.25588536335721596</v>
      </c>
      <c r="CL1725">
        <v>0.80571030640668528</v>
      </c>
      <c r="CM1725">
        <v>21</v>
      </c>
      <c r="CN1725">
        <v>-0.55963566971796208</v>
      </c>
      <c r="CO1725">
        <v>67111</v>
      </c>
      <c r="CP1725">
        <v>0.21372544099999999</v>
      </c>
      <c r="CQ1725">
        <v>0.28667132699999998</v>
      </c>
      <c r="CR1725">
        <v>387973</v>
      </c>
      <c r="CS1725">
        <v>0.88099999999999989</v>
      </c>
      <c r="CT1725">
        <v>318196</v>
      </c>
      <c r="CU1725">
        <v>0.84965920155999997</v>
      </c>
      <c r="CV1725">
        <v>1154</v>
      </c>
      <c r="CW1725">
        <v>301</v>
      </c>
      <c r="CX1725">
        <v>323</v>
      </c>
      <c r="CY1725">
        <v>463</v>
      </c>
      <c r="CZ1725">
        <v>838</v>
      </c>
      <c r="DA1725" s="2">
        <v>273210</v>
      </c>
      <c r="DB1725" s="2">
        <v>53420</v>
      </c>
      <c r="DC1725" s="2">
        <v>583.46</v>
      </c>
      <c r="DD1725" s="2">
        <v>84829</v>
      </c>
      <c r="DE1725">
        <v>374</v>
      </c>
      <c r="DF1725">
        <v>72</v>
      </c>
      <c r="DG1725">
        <v>63.17</v>
      </c>
      <c r="DH1725">
        <v>2.77</v>
      </c>
      <c r="DI1725" s="2">
        <v>10.61</v>
      </c>
      <c r="DJ1725">
        <v>6.77</v>
      </c>
      <c r="DK1725">
        <v>0.99015805392853351</v>
      </c>
      <c r="DL1725">
        <v>1.2526096033402923E-2</v>
      </c>
      <c r="DM1725">
        <v>0</v>
      </c>
      <c r="DN1725">
        <v>32</v>
      </c>
      <c r="DO1725">
        <v>6.9999999999999993E-3</v>
      </c>
      <c r="DP1725">
        <v>0</v>
      </c>
      <c r="DQ1725" s="2">
        <v>106224</v>
      </c>
      <c r="DR1725" s="2">
        <v>11133.378151360002</v>
      </c>
      <c r="DS1725">
        <v>9.4611697584434174E-4</v>
      </c>
      <c r="DV1725">
        <v>0</v>
      </c>
    </row>
    <row r="1726" spans="1:126" x14ac:dyDescent="0.15">
      <c r="A1726" t="s">
        <v>353</v>
      </c>
      <c r="B1726" t="s">
        <v>2920</v>
      </c>
      <c r="C1726">
        <v>32</v>
      </c>
      <c r="D1726">
        <v>33</v>
      </c>
      <c r="E1726" t="s">
        <v>2921</v>
      </c>
      <c r="F1726">
        <v>32033</v>
      </c>
      <c r="G1726" t="s">
        <v>6710</v>
      </c>
      <c r="H1726">
        <v>76.3</v>
      </c>
      <c r="I1726">
        <v>3.9</v>
      </c>
      <c r="J1726">
        <v>3.8</v>
      </c>
      <c r="K1726">
        <v>1</v>
      </c>
      <c r="L1726">
        <v>1.8</v>
      </c>
      <c r="M1726">
        <v>13.2</v>
      </c>
      <c r="N1726">
        <f t="shared" si="110"/>
        <v>6029.8199999999988</v>
      </c>
      <c r="O1726">
        <f t="shared" si="108"/>
        <v>3970.1800000000012</v>
      </c>
      <c r="P1726">
        <f t="shared" si="109"/>
        <v>4.7642160000000029</v>
      </c>
      <c r="Q1726" s="4">
        <v>32033</v>
      </c>
      <c r="R1726" s="5">
        <v>39.418233999999998</v>
      </c>
      <c r="S1726" s="5">
        <v>-114.900605</v>
      </c>
      <c r="T1726">
        <v>7</v>
      </c>
      <c r="U1726">
        <v>0.31402749148255055</v>
      </c>
      <c r="V1726">
        <v>9967</v>
      </c>
      <c r="W1726">
        <v>10043</v>
      </c>
      <c r="X1726">
        <v>9974</v>
      </c>
      <c r="Y1726">
        <v>9866</v>
      </c>
      <c r="Z1726">
        <v>5492</v>
      </c>
      <c r="AA1726">
        <v>32017</v>
      </c>
      <c r="AB1726">
        <v>3139.7310000000002</v>
      </c>
      <c r="AC1726">
        <v>57122</v>
      </c>
      <c r="AD1726">
        <v>8</v>
      </c>
      <c r="AE1726">
        <v>8.0208542209745336E-4</v>
      </c>
      <c r="AF1726">
        <v>9</v>
      </c>
      <c r="AG1726">
        <v>160</v>
      </c>
      <c r="AH1726">
        <v>5.6250000000000001E-2</v>
      </c>
      <c r="AI1726" s="3">
        <v>193315</v>
      </c>
      <c r="AJ1726" s="3">
        <v>5679721.9389253454</v>
      </c>
      <c r="AK1726">
        <v>70</v>
      </c>
      <c r="AL1726">
        <v>4192947.1999999997</v>
      </c>
      <c r="AM1726">
        <v>102768</v>
      </c>
      <c r="AN1726">
        <v>24124</v>
      </c>
      <c r="AO1726">
        <v>126892</v>
      </c>
      <c r="AP1726">
        <v>0</v>
      </c>
      <c r="AQ1726">
        <v>0</v>
      </c>
      <c r="AR1726">
        <v>0</v>
      </c>
      <c r="AS1726">
        <v>0</v>
      </c>
      <c r="AT1726">
        <v>6</v>
      </c>
      <c r="AU1726">
        <v>101</v>
      </c>
      <c r="AV1726">
        <f t="shared" si="107"/>
        <v>107</v>
      </c>
      <c r="AW1726">
        <v>0</v>
      </c>
      <c r="AX1726">
        <v>0</v>
      </c>
      <c r="AY1726">
        <v>1080947562.81478</v>
      </c>
      <c r="AZ1726">
        <v>1080947.56281478</v>
      </c>
      <c r="BA1726">
        <v>3180.65958553268</v>
      </c>
      <c r="BB1726">
        <v>3.1440019691152368</v>
      </c>
      <c r="BC1726">
        <v>47090</v>
      </c>
      <c r="BD1726">
        <v>1399</v>
      </c>
      <c r="BE1726">
        <v>45691</v>
      </c>
      <c r="BF1726">
        <v>4.5842279522423999</v>
      </c>
      <c r="BG1726">
        <v>142926</v>
      </c>
      <c r="BH1726">
        <v>14.329857629837578</v>
      </c>
      <c r="BI1726">
        <v>1319</v>
      </c>
      <c r="BJ1726">
        <v>100</v>
      </c>
      <c r="BK1726">
        <v>18</v>
      </c>
      <c r="BL1726">
        <v>22</v>
      </c>
      <c r="BM1726">
        <v>5</v>
      </c>
      <c r="BN1726">
        <v>12</v>
      </c>
      <c r="BO1726">
        <v>24</v>
      </c>
      <c r="BP1726">
        <v>2</v>
      </c>
      <c r="BQ1726">
        <v>42</v>
      </c>
      <c r="BR1726">
        <v>8</v>
      </c>
      <c r="BS1726">
        <v>1</v>
      </c>
      <c r="BT1726">
        <v>414820</v>
      </c>
      <c r="BU1726">
        <v>0.76</v>
      </c>
      <c r="BV1726">
        <v>0.58075540000000003</v>
      </c>
      <c r="BW1726">
        <v>2006</v>
      </c>
      <c r="BX1726">
        <v>0.56410009999999999</v>
      </c>
      <c r="BY1726">
        <v>-1.0272019999999999</v>
      </c>
      <c r="BZ1726">
        <v>126</v>
      </c>
      <c r="CA1726">
        <v>20</v>
      </c>
      <c r="CB1726">
        <v>19</v>
      </c>
      <c r="CC1726">
        <v>6</v>
      </c>
      <c r="CD1726">
        <v>14</v>
      </c>
      <c r="CE1726">
        <v>22</v>
      </c>
      <c r="CF1726">
        <v>3</v>
      </c>
      <c r="CG1726">
        <v>54</v>
      </c>
      <c r="CH1726">
        <v>9</v>
      </c>
      <c r="CI1726">
        <v>1</v>
      </c>
      <c r="CJ1726">
        <v>440154</v>
      </c>
      <c r="CK1726">
        <v>0.62250939443921893</v>
      </c>
      <c r="CL1726">
        <v>0.69796949599658176</v>
      </c>
      <c r="CM1726">
        <v>1843</v>
      </c>
      <c r="CN1726">
        <v>-0.84793283290600319</v>
      </c>
      <c r="CO1726">
        <v>784</v>
      </c>
      <c r="CP1726">
        <v>-0.37568586139999999</v>
      </c>
      <c r="CQ1726">
        <v>6.2624582999999998E-2</v>
      </c>
      <c r="CR1726">
        <v>8621</v>
      </c>
      <c r="CS1726">
        <v>0.85499999999999998</v>
      </c>
      <c r="CT1726">
        <v>7824</v>
      </c>
      <c r="CU1726">
        <v>0.81359879296999993</v>
      </c>
      <c r="CV1726">
        <v>30</v>
      </c>
      <c r="CW1726">
        <v>3</v>
      </c>
      <c r="CX1726">
        <v>7</v>
      </c>
      <c r="CY1726">
        <v>268</v>
      </c>
      <c r="CZ1726">
        <v>270</v>
      </c>
      <c r="DA1726" s="2">
        <v>5464</v>
      </c>
      <c r="DB1726" s="2">
        <v>690</v>
      </c>
      <c r="DC1726" s="2">
        <v>207.96</v>
      </c>
      <c r="DD1726" s="2">
        <v>1337</v>
      </c>
      <c r="DE1726">
        <v>83</v>
      </c>
      <c r="DF1726">
        <v>12</v>
      </c>
      <c r="DG1726">
        <v>59.66</v>
      </c>
      <c r="DH1726">
        <v>9.94</v>
      </c>
      <c r="DI1726" s="2">
        <v>59.66</v>
      </c>
      <c r="DJ1726">
        <v>3.04</v>
      </c>
      <c r="DL1726">
        <v>0</v>
      </c>
      <c r="DM1726">
        <v>0</v>
      </c>
      <c r="DN1726">
        <v>1.1000000000000001</v>
      </c>
      <c r="DO1726">
        <v>0</v>
      </c>
      <c r="DP1726">
        <v>0</v>
      </c>
      <c r="DQ1726" s="2">
        <v>764455</v>
      </c>
      <c r="DR1726" s="2">
        <v>0</v>
      </c>
      <c r="DS1726">
        <v>0</v>
      </c>
      <c r="DV1726">
        <v>1</v>
      </c>
    </row>
    <row r="1727" spans="1:126" x14ac:dyDescent="0.15">
      <c r="A1727" t="s">
        <v>353</v>
      </c>
      <c r="B1727" t="s">
        <v>2894</v>
      </c>
      <c r="C1727">
        <v>32</v>
      </c>
      <c r="D1727">
        <v>510</v>
      </c>
      <c r="E1727" t="s">
        <v>2895</v>
      </c>
      <c r="F1727">
        <v>32510</v>
      </c>
      <c r="G1727" t="s">
        <v>6711</v>
      </c>
      <c r="H1727">
        <v>70.7</v>
      </c>
      <c r="I1727">
        <v>1.8</v>
      </c>
      <c r="J1727">
        <v>2</v>
      </c>
      <c r="K1727">
        <v>2.1</v>
      </c>
      <c r="L1727">
        <v>2.1</v>
      </c>
      <c r="M1727">
        <v>21.3</v>
      </c>
      <c r="N1727">
        <f t="shared" si="110"/>
        <v>5468.24</v>
      </c>
      <c r="O1727">
        <f t="shared" si="108"/>
        <v>4531.76</v>
      </c>
      <c r="P1727">
        <f t="shared" si="109"/>
        <v>5.4381120000000021</v>
      </c>
      <c r="Q1727" s="4">
        <v>32510</v>
      </c>
      <c r="R1727" s="5">
        <v>39.153060000000004</v>
      </c>
      <c r="S1727" s="5">
        <v>-119.747379</v>
      </c>
      <c r="T1727">
        <v>3</v>
      </c>
      <c r="U1727">
        <v>5.8146179737065429E-2</v>
      </c>
      <c r="V1727">
        <v>55184</v>
      </c>
      <c r="W1727">
        <v>54634</v>
      </c>
      <c r="X1727">
        <v>54482</v>
      </c>
      <c r="Y1727">
        <v>54123</v>
      </c>
      <c r="Z1727">
        <v>28551</v>
      </c>
      <c r="AA1727">
        <v>31171</v>
      </c>
      <c r="AB1727">
        <v>21280.311000000002</v>
      </c>
      <c r="AC1727">
        <v>47668</v>
      </c>
      <c r="AD1727">
        <v>1</v>
      </c>
      <c r="AE1727">
        <v>1.8354685951323372E-5</v>
      </c>
      <c r="AF1727">
        <v>0</v>
      </c>
      <c r="AG1727">
        <v>21</v>
      </c>
      <c r="AH1727">
        <v>0</v>
      </c>
      <c r="AJ1727" s="3">
        <v>92582.73299063</v>
      </c>
      <c r="AK1727">
        <v>9</v>
      </c>
      <c r="AL1727">
        <v>5694188.7999999998</v>
      </c>
      <c r="AM1727">
        <v>139279</v>
      </c>
      <c r="AN1727">
        <v>2277</v>
      </c>
      <c r="AO1727">
        <v>141556</v>
      </c>
      <c r="AP1727" t="e">
        <v>#N/A</v>
      </c>
      <c r="AQ1727" t="e">
        <v>#N/A</v>
      </c>
      <c r="AR1727" t="e">
        <v>#N/A</v>
      </c>
      <c r="AS1727" t="e">
        <v>#N/A</v>
      </c>
      <c r="AT1727">
        <v>2</v>
      </c>
      <c r="AU1727">
        <v>15</v>
      </c>
      <c r="AV1727">
        <f t="shared" si="107"/>
        <v>17</v>
      </c>
      <c r="AW1727">
        <v>39501</v>
      </c>
      <c r="AX1727">
        <v>0.99</v>
      </c>
      <c r="AY1727">
        <v>1594177488.0852301</v>
      </c>
      <c r="AZ1727">
        <v>1594177.4880852301</v>
      </c>
      <c r="BA1727">
        <v>174063.92049842101</v>
      </c>
      <c r="BB1727">
        <v>5.7450159523958981E-2</v>
      </c>
      <c r="BC1727">
        <v>172368</v>
      </c>
      <c r="BD1727">
        <v>217331</v>
      </c>
      <c r="BE1727">
        <v>-44963</v>
      </c>
      <c r="BF1727">
        <v>-0.81478327051319221</v>
      </c>
      <c r="BG1727">
        <v>1249225</v>
      </c>
      <c r="BH1727">
        <v>22.929132557541941</v>
      </c>
      <c r="BI1727">
        <v>4551</v>
      </c>
      <c r="BJ1727">
        <v>2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9188</v>
      </c>
      <c r="BU1727">
        <v>0.56000000000000005</v>
      </c>
      <c r="BV1727">
        <v>0.52307700000000001</v>
      </c>
      <c r="BW1727">
        <v>68</v>
      </c>
      <c r="BX1727">
        <v>0.43535049999999997</v>
      </c>
      <c r="BY1727">
        <v>-0.91230710000000004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9978</v>
      </c>
      <c r="CK1727">
        <v>0.30066145520144316</v>
      </c>
      <c r="CL1727">
        <v>0.7121707363968468</v>
      </c>
      <c r="CM1727">
        <v>45</v>
      </c>
      <c r="CN1727">
        <v>-0.95180460493698849</v>
      </c>
      <c r="CO1727">
        <v>5720</v>
      </c>
      <c r="CP1727">
        <v>0.12037007500000001</v>
      </c>
      <c r="CQ1727">
        <v>0.12806510700000001</v>
      </c>
      <c r="CR1727">
        <v>46591</v>
      </c>
      <c r="CS1727">
        <v>0.84699999999999998</v>
      </c>
      <c r="CT1727">
        <v>7575</v>
      </c>
      <c r="CU1727">
        <v>0.80730063110000005</v>
      </c>
      <c r="CV1727">
        <v>102</v>
      </c>
      <c r="CW1727">
        <v>48</v>
      </c>
      <c r="CX1727">
        <v>48</v>
      </c>
      <c r="CY1727">
        <v>218</v>
      </c>
      <c r="CZ1727">
        <v>25</v>
      </c>
      <c r="DA1727" s="2">
        <v>38144</v>
      </c>
      <c r="DB1727" s="2">
        <v>5205</v>
      </c>
      <c r="DC1727" s="2">
        <v>79.55</v>
      </c>
      <c r="DD1727" s="2">
        <v>9371</v>
      </c>
      <c r="DE1727">
        <v>14</v>
      </c>
      <c r="DF1727">
        <v>0</v>
      </c>
      <c r="DG1727">
        <v>79.510000000000005</v>
      </c>
      <c r="DH1727">
        <v>3.7</v>
      </c>
      <c r="DI1727" s="2">
        <v>31.43</v>
      </c>
      <c r="DJ1727">
        <v>7.29</v>
      </c>
      <c r="DK1727">
        <v>1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s="2">
        <v>15307</v>
      </c>
      <c r="DR1727" s="2">
        <v>0</v>
      </c>
      <c r="DS1727">
        <v>0</v>
      </c>
      <c r="DT1727">
        <v>1</v>
      </c>
      <c r="DU1727">
        <v>5694188.7999999998</v>
      </c>
      <c r="DV1727">
        <v>0</v>
      </c>
    </row>
    <row r="1728" spans="1:126" x14ac:dyDescent="0.15">
      <c r="A1728" t="s">
        <v>2922</v>
      </c>
      <c r="B1728" t="s">
        <v>2923</v>
      </c>
      <c r="C1728">
        <v>33</v>
      </c>
      <c r="D1728">
        <v>1</v>
      </c>
      <c r="E1728" t="s">
        <v>2924</v>
      </c>
      <c r="F1728">
        <v>33001</v>
      </c>
      <c r="G1728" t="s">
        <v>6712</v>
      </c>
      <c r="H1728">
        <v>95.8</v>
      </c>
      <c r="I1728">
        <v>0.4</v>
      </c>
      <c r="J1728">
        <v>0.2</v>
      </c>
      <c r="K1728">
        <v>1.2</v>
      </c>
      <c r="L1728">
        <v>1.2</v>
      </c>
      <c r="M1728">
        <v>1.2</v>
      </c>
      <c r="N1728">
        <f t="shared" si="110"/>
        <v>9182.1600000000017</v>
      </c>
      <c r="O1728">
        <f t="shared" si="108"/>
        <v>817.83999999999833</v>
      </c>
      <c r="P1728">
        <f t="shared" si="109"/>
        <v>0.98140799999999839</v>
      </c>
      <c r="Q1728" s="4">
        <v>33001</v>
      </c>
      <c r="R1728" s="5">
        <v>43.519109</v>
      </c>
      <c r="S1728" s="5">
        <v>-71.425365999999997</v>
      </c>
      <c r="T1728">
        <v>4</v>
      </c>
      <c r="U1728">
        <v>0.15773585075390895</v>
      </c>
      <c r="V1728">
        <v>60206</v>
      </c>
      <c r="W1728">
        <v>60252</v>
      </c>
      <c r="X1728">
        <v>60399</v>
      </c>
      <c r="Y1728">
        <v>60248</v>
      </c>
      <c r="Z1728">
        <v>32613</v>
      </c>
      <c r="AA1728">
        <v>32019</v>
      </c>
      <c r="AB1728">
        <v>26168.456999999999</v>
      </c>
      <c r="AC1728">
        <v>62159</v>
      </c>
      <c r="AD1728">
        <v>9</v>
      </c>
      <c r="AE1728">
        <v>1.4900908955446283E-4</v>
      </c>
      <c r="AF1728">
        <v>75</v>
      </c>
      <c r="AG1728">
        <v>302</v>
      </c>
      <c r="AH1728">
        <v>0.24834437086092714</v>
      </c>
      <c r="AI1728" s="3">
        <v>23887</v>
      </c>
      <c r="AJ1728" s="3">
        <v>256144.66553492501</v>
      </c>
      <c r="AK1728">
        <v>35</v>
      </c>
      <c r="AL1728">
        <v>299897.59999999998</v>
      </c>
      <c r="AM1728">
        <v>130461</v>
      </c>
      <c r="AN1728">
        <v>16549</v>
      </c>
      <c r="AO1728">
        <v>147010</v>
      </c>
      <c r="AP1728">
        <v>5</v>
      </c>
      <c r="AQ1728">
        <v>3</v>
      </c>
      <c r="AR1728">
        <v>8</v>
      </c>
      <c r="AS1728">
        <v>0.13277567549624908</v>
      </c>
      <c r="AT1728">
        <v>7</v>
      </c>
      <c r="AU1728">
        <v>74</v>
      </c>
      <c r="AV1728">
        <f t="shared" si="107"/>
        <v>81</v>
      </c>
      <c r="AW1728">
        <v>52098</v>
      </c>
      <c r="AX1728">
        <v>0.95</v>
      </c>
      <c r="AY1728">
        <v>364707606.69160002</v>
      </c>
      <c r="AZ1728">
        <v>364707.6066916</v>
      </c>
      <c r="BA1728">
        <v>6447.5966011228402</v>
      </c>
      <c r="BB1728">
        <v>1.5509655176408701</v>
      </c>
      <c r="BC1728">
        <v>6198</v>
      </c>
      <c r="BD1728">
        <v>10868</v>
      </c>
      <c r="BE1728">
        <v>-4670</v>
      </c>
      <c r="BF1728">
        <v>-7.7567019898349007E-2</v>
      </c>
      <c r="BG1728">
        <v>1408111</v>
      </c>
      <c r="BH1728">
        <v>23.313482011291576</v>
      </c>
      <c r="BI1728">
        <v>6839</v>
      </c>
      <c r="BJ1728">
        <v>40</v>
      </c>
      <c r="BK1728">
        <v>8</v>
      </c>
      <c r="BL1728">
        <v>4</v>
      </c>
      <c r="BM1728">
        <v>0</v>
      </c>
      <c r="BN1728">
        <v>1</v>
      </c>
      <c r="BO1728">
        <v>2</v>
      </c>
      <c r="BP1728">
        <v>1</v>
      </c>
      <c r="BQ1728">
        <v>9</v>
      </c>
      <c r="BR1728">
        <v>7</v>
      </c>
      <c r="BS1728">
        <v>0</v>
      </c>
      <c r="BT1728">
        <v>61358</v>
      </c>
      <c r="BU1728">
        <v>0.69</v>
      </c>
      <c r="BV1728">
        <v>0.68709370000000003</v>
      </c>
      <c r="BW1728">
        <v>421</v>
      </c>
      <c r="BX1728">
        <v>1.173441</v>
      </c>
      <c r="BY1728">
        <v>0.34849560000000002</v>
      </c>
      <c r="BZ1728">
        <v>39</v>
      </c>
      <c r="CA1728">
        <v>9</v>
      </c>
      <c r="CB1728">
        <v>3</v>
      </c>
      <c r="CC1728">
        <v>1</v>
      </c>
      <c r="CD1728">
        <v>1</v>
      </c>
      <c r="CE1728">
        <v>2</v>
      </c>
      <c r="CF1728">
        <v>0</v>
      </c>
      <c r="CG1728">
        <v>11</v>
      </c>
      <c r="CH1728">
        <v>7</v>
      </c>
      <c r="CI1728">
        <v>0</v>
      </c>
      <c r="CJ1728">
        <v>60428</v>
      </c>
      <c r="CK1728">
        <v>1.2080492486926591</v>
      </c>
      <c r="CL1728">
        <v>0.78309800568483812</v>
      </c>
      <c r="CM1728">
        <v>388</v>
      </c>
      <c r="CN1728">
        <v>0.43951185172294499</v>
      </c>
      <c r="CO1728">
        <v>9680</v>
      </c>
      <c r="CP1728">
        <v>6.569521E-3</v>
      </c>
      <c r="CQ1728">
        <v>-0.1040334913</v>
      </c>
      <c r="CR1728">
        <v>54601</v>
      </c>
      <c r="CS1728">
        <v>0.9</v>
      </c>
      <c r="CT1728">
        <v>51115</v>
      </c>
      <c r="CU1728">
        <v>0.84689428219000007</v>
      </c>
      <c r="CV1728">
        <v>279</v>
      </c>
      <c r="CW1728">
        <v>40</v>
      </c>
      <c r="CX1728">
        <v>42</v>
      </c>
      <c r="CY1728">
        <v>263</v>
      </c>
      <c r="CZ1728">
        <v>482</v>
      </c>
      <c r="DA1728" s="2">
        <v>37890</v>
      </c>
      <c r="DB1728" s="2">
        <v>7265</v>
      </c>
      <c r="DC1728" s="2">
        <v>262.55</v>
      </c>
      <c r="DD1728" s="2">
        <v>2174</v>
      </c>
      <c r="DE1728">
        <v>196</v>
      </c>
      <c r="DF1728">
        <v>14</v>
      </c>
      <c r="DG1728">
        <v>59.82</v>
      </c>
      <c r="DH1728">
        <v>21.6</v>
      </c>
      <c r="DI1728" s="2">
        <v>33.229999999999997</v>
      </c>
      <c r="DJ1728">
        <v>0.8</v>
      </c>
      <c r="DL1728">
        <v>3.3112582781456956E-2</v>
      </c>
      <c r="DM1728">
        <v>0</v>
      </c>
      <c r="DN1728">
        <v>7.7</v>
      </c>
      <c r="DO1728">
        <v>2.5000000000000001E-2</v>
      </c>
      <c r="DP1728">
        <v>4</v>
      </c>
      <c r="DQ1728" s="2">
        <v>0</v>
      </c>
      <c r="DR1728" s="2">
        <v>13421.219483860001</v>
      </c>
      <c r="DS1728">
        <v>4.3257143912177665E-2</v>
      </c>
      <c r="DT1728">
        <v>4.9267547178500699</v>
      </c>
      <c r="DU1728">
        <v>1477521.915671913</v>
      </c>
      <c r="DV1728">
        <v>0</v>
      </c>
    </row>
    <row r="1729" spans="1:126" x14ac:dyDescent="0.15">
      <c r="A1729" t="s">
        <v>2922</v>
      </c>
      <c r="B1729" t="s">
        <v>282</v>
      </c>
      <c r="C1729">
        <v>33</v>
      </c>
      <c r="D1729">
        <v>3</v>
      </c>
      <c r="E1729" t="s">
        <v>2925</v>
      </c>
      <c r="F1729">
        <v>33003</v>
      </c>
      <c r="G1729" t="s">
        <v>6713</v>
      </c>
      <c r="H1729">
        <v>96.8</v>
      </c>
      <c r="I1729">
        <v>0.3</v>
      </c>
      <c r="J1729">
        <v>0.3</v>
      </c>
      <c r="K1729">
        <v>0.6</v>
      </c>
      <c r="L1729">
        <v>1.1000000000000001</v>
      </c>
      <c r="M1729">
        <v>1</v>
      </c>
      <c r="N1729">
        <f t="shared" si="110"/>
        <v>9372.99</v>
      </c>
      <c r="O1729">
        <f t="shared" si="108"/>
        <v>627.01000000000022</v>
      </c>
      <c r="P1729">
        <f t="shared" si="109"/>
        <v>0.75241200000000052</v>
      </c>
      <c r="Q1729" s="4">
        <v>33003</v>
      </c>
      <c r="R1729" s="5">
        <v>43.867773999999997</v>
      </c>
      <c r="S1729" s="5">
        <v>-71.201560000000001</v>
      </c>
      <c r="T1729">
        <v>6</v>
      </c>
      <c r="U1729">
        <v>0.15234603395728813</v>
      </c>
      <c r="V1729">
        <v>47761</v>
      </c>
      <c r="W1729">
        <v>47623</v>
      </c>
      <c r="X1729">
        <v>47513</v>
      </c>
      <c r="Y1729">
        <v>47320</v>
      </c>
      <c r="Z1729">
        <v>25191</v>
      </c>
      <c r="AA1729">
        <v>32021</v>
      </c>
      <c r="AB1729">
        <v>19302.856</v>
      </c>
      <c r="AC1729">
        <v>53306</v>
      </c>
      <c r="AD1729">
        <v>7</v>
      </c>
      <c r="AE1729">
        <v>1.4732809967798286E-4</v>
      </c>
      <c r="AF1729">
        <v>126</v>
      </c>
      <c r="AG1729">
        <v>291</v>
      </c>
      <c r="AH1729">
        <v>0.4329896907216495</v>
      </c>
      <c r="AI1729" s="3">
        <v>29362</v>
      </c>
      <c r="AJ1729" s="3">
        <v>595885.72502007999</v>
      </c>
      <c r="AK1729">
        <v>44</v>
      </c>
      <c r="AL1729">
        <v>635084.80000000005</v>
      </c>
      <c r="AM1729">
        <v>139487</v>
      </c>
      <c r="AN1729">
        <v>14800</v>
      </c>
      <c r="AO1729">
        <v>154287</v>
      </c>
      <c r="AP1729">
        <v>9</v>
      </c>
      <c r="AQ1729">
        <v>4</v>
      </c>
      <c r="AR1729">
        <v>13</v>
      </c>
      <c r="AS1729">
        <v>0.27297734288054093</v>
      </c>
      <c r="AT1729">
        <v>13</v>
      </c>
      <c r="AU1729">
        <v>53</v>
      </c>
      <c r="AV1729">
        <f t="shared" si="107"/>
        <v>66</v>
      </c>
      <c r="AW1729">
        <v>50472</v>
      </c>
      <c r="AX1729">
        <v>0.96</v>
      </c>
      <c r="AY1729">
        <v>1252002635.7859299</v>
      </c>
      <c r="AZ1729">
        <v>1252002.6357859299</v>
      </c>
      <c r="BA1729">
        <v>28773.5266816933</v>
      </c>
      <c r="BB1729">
        <v>0.34754168686462555</v>
      </c>
      <c r="BC1729">
        <v>3889</v>
      </c>
      <c r="BD1729">
        <v>26093</v>
      </c>
      <c r="BE1729">
        <v>-22204</v>
      </c>
      <c r="BF1729">
        <v>-0.46489813864868829</v>
      </c>
      <c r="BG1729">
        <v>1228767</v>
      </c>
      <c r="BH1729">
        <v>25.86170100814514</v>
      </c>
      <c r="BI1729">
        <v>7537</v>
      </c>
      <c r="BJ1729">
        <v>34</v>
      </c>
      <c r="BK1729">
        <v>4</v>
      </c>
      <c r="BL1729">
        <v>6</v>
      </c>
      <c r="BM1729">
        <v>0</v>
      </c>
      <c r="BN1729">
        <v>0</v>
      </c>
      <c r="BO1729">
        <v>0</v>
      </c>
      <c r="BP1729">
        <v>0</v>
      </c>
      <c r="BQ1729">
        <v>7</v>
      </c>
      <c r="BR1729">
        <v>7</v>
      </c>
      <c r="BS1729">
        <v>0</v>
      </c>
      <c r="BT1729">
        <v>47860</v>
      </c>
      <c r="BU1729">
        <v>0.51</v>
      </c>
      <c r="BV1729">
        <v>0.75574169999999996</v>
      </c>
      <c r="BW1729">
        <v>438</v>
      </c>
      <c r="BX1729">
        <v>1.2118679999999999</v>
      </c>
      <c r="BY1729">
        <v>1.1899740000000001</v>
      </c>
      <c r="BZ1729">
        <v>34</v>
      </c>
      <c r="CA1729">
        <v>4</v>
      </c>
      <c r="CB1729">
        <v>4</v>
      </c>
      <c r="CC1729">
        <v>0</v>
      </c>
      <c r="CD1729">
        <v>2</v>
      </c>
      <c r="CE1729">
        <v>1</v>
      </c>
      <c r="CF1729">
        <v>0</v>
      </c>
      <c r="CG1729">
        <v>7</v>
      </c>
      <c r="CH1729">
        <v>5</v>
      </c>
      <c r="CI1729">
        <v>0</v>
      </c>
      <c r="CJ1729">
        <v>47372</v>
      </c>
      <c r="CK1729">
        <v>1.203242421683695</v>
      </c>
      <c r="CL1729">
        <v>0.81306498379669112</v>
      </c>
      <c r="CM1729">
        <v>449</v>
      </c>
      <c r="CN1729">
        <v>1.1510688206698991</v>
      </c>
      <c r="CO1729">
        <v>7593</v>
      </c>
      <c r="CP1729">
        <v>4.0171103999999999E-2</v>
      </c>
      <c r="CQ1729">
        <v>8.7728244999999996E-2</v>
      </c>
      <c r="CR1729">
        <v>42605</v>
      </c>
      <c r="CS1729">
        <v>0.90200000000000002</v>
      </c>
      <c r="CT1729">
        <v>39212</v>
      </c>
      <c r="CU1729">
        <v>0.82117799445999995</v>
      </c>
      <c r="CV1729">
        <v>104</v>
      </c>
      <c r="CW1729">
        <v>28</v>
      </c>
      <c r="CX1729">
        <v>41</v>
      </c>
      <c r="CY1729">
        <v>318</v>
      </c>
      <c r="CZ1729">
        <v>470</v>
      </c>
      <c r="DA1729" s="2">
        <v>30782</v>
      </c>
      <c r="DB1729" s="2">
        <v>6130</v>
      </c>
      <c r="DC1729" s="2">
        <v>273.69</v>
      </c>
      <c r="DD1729" s="2">
        <v>1235</v>
      </c>
      <c r="DE1729">
        <v>185</v>
      </c>
      <c r="DF1729">
        <v>5</v>
      </c>
      <c r="DG1729">
        <v>69.48</v>
      </c>
      <c r="DH1729">
        <v>33.68</v>
      </c>
      <c r="DI1729" s="2">
        <v>86.32</v>
      </c>
      <c r="DJ1729">
        <v>0.93</v>
      </c>
      <c r="DL1729">
        <v>5.8419243986254296E-2</v>
      </c>
      <c r="DM1729">
        <v>0</v>
      </c>
      <c r="DN1729">
        <v>2.8</v>
      </c>
      <c r="DO1729">
        <v>4.0000000000000001E-3</v>
      </c>
      <c r="DP1729">
        <v>1.1000000000000001</v>
      </c>
      <c r="DQ1729" s="2">
        <v>156426</v>
      </c>
      <c r="DR1729" s="2">
        <v>44088.557299229971</v>
      </c>
      <c r="DS1729">
        <v>6.6703789421404092E-2</v>
      </c>
      <c r="DT1729">
        <v>2.70536496061233</v>
      </c>
      <c r="DU1729">
        <v>1718136.1649374897</v>
      </c>
      <c r="DV1729">
        <v>0</v>
      </c>
    </row>
    <row r="1730" spans="1:126" x14ac:dyDescent="0.15">
      <c r="A1730" t="s">
        <v>2922</v>
      </c>
      <c r="B1730" t="s">
        <v>2926</v>
      </c>
      <c r="C1730">
        <v>33</v>
      </c>
      <c r="D1730">
        <v>5</v>
      </c>
      <c r="E1730" t="s">
        <v>2927</v>
      </c>
      <c r="F1730">
        <v>33005</v>
      </c>
      <c r="G1730" t="s">
        <v>6714</v>
      </c>
      <c r="H1730">
        <v>95.4</v>
      </c>
      <c r="I1730">
        <v>0.5</v>
      </c>
      <c r="J1730">
        <v>0.2</v>
      </c>
      <c r="K1730">
        <v>1.2</v>
      </c>
      <c r="L1730">
        <v>1.4</v>
      </c>
      <c r="M1730">
        <v>1.4</v>
      </c>
      <c r="N1730">
        <f t="shared" si="110"/>
        <v>9106.8100000000013</v>
      </c>
      <c r="O1730">
        <f t="shared" si="108"/>
        <v>893.18999999999869</v>
      </c>
      <c r="P1730">
        <f t="shared" si="109"/>
        <v>1.0718279999999989</v>
      </c>
      <c r="Q1730" s="4">
        <v>33005</v>
      </c>
      <c r="R1730" s="5">
        <v>42.925454999999999</v>
      </c>
      <c r="S1730" s="5">
        <v>-72.248216999999997</v>
      </c>
      <c r="T1730">
        <v>4</v>
      </c>
      <c r="U1730">
        <v>0.11567273372721991</v>
      </c>
      <c r="V1730">
        <v>77106</v>
      </c>
      <c r="W1730">
        <v>76596</v>
      </c>
      <c r="X1730">
        <v>76430</v>
      </c>
      <c r="Y1730">
        <v>76036</v>
      </c>
      <c r="Z1730">
        <v>39584</v>
      </c>
      <c r="AA1730">
        <v>32023</v>
      </c>
      <c r="AB1730">
        <v>32910.485000000001</v>
      </c>
      <c r="AC1730">
        <v>57782</v>
      </c>
      <c r="AD1730">
        <v>5</v>
      </c>
      <c r="AE1730">
        <v>6.5419337956299886E-5</v>
      </c>
      <c r="AF1730">
        <v>160</v>
      </c>
      <c r="AG1730">
        <v>407</v>
      </c>
      <c r="AH1730">
        <v>0.3931203931203931</v>
      </c>
      <c r="AI1730" s="3">
        <v>63292</v>
      </c>
      <c r="AJ1730" s="3">
        <v>452292.55954187503</v>
      </c>
      <c r="AK1730">
        <v>39</v>
      </c>
      <c r="AL1730">
        <v>466694.40000000002</v>
      </c>
      <c r="AM1730">
        <v>185342</v>
      </c>
      <c r="AN1730">
        <v>21301</v>
      </c>
      <c r="AO1730">
        <v>206643</v>
      </c>
      <c r="AP1730">
        <v>10</v>
      </c>
      <c r="AQ1730">
        <v>0</v>
      </c>
      <c r="AR1730">
        <v>10</v>
      </c>
      <c r="AS1730">
        <v>0.13055512037182099</v>
      </c>
      <c r="AT1730">
        <v>10</v>
      </c>
      <c r="AU1730">
        <v>106</v>
      </c>
      <c r="AV1730">
        <f t="shared" si="107"/>
        <v>116</v>
      </c>
      <c r="AW1730">
        <v>51383</v>
      </c>
      <c r="AX1730">
        <v>0.67999999999999994</v>
      </c>
      <c r="AY1730">
        <v>701284743.19172502</v>
      </c>
      <c r="AZ1730">
        <v>701284.74319172499</v>
      </c>
      <c r="BA1730">
        <v>9405.29920934455</v>
      </c>
      <c r="BB1730">
        <v>1.0632303956969908</v>
      </c>
      <c r="BC1730">
        <v>4453</v>
      </c>
      <c r="BD1730">
        <v>33617</v>
      </c>
      <c r="BE1730">
        <v>-29164</v>
      </c>
      <c r="BF1730">
        <v>-0.37823256296526858</v>
      </c>
      <c r="BG1730">
        <v>1409379</v>
      </c>
      <c r="BH1730">
        <v>18.440128221902395</v>
      </c>
      <c r="BI1730">
        <v>7845</v>
      </c>
      <c r="BJ1730">
        <v>47</v>
      </c>
      <c r="BK1730">
        <v>14</v>
      </c>
      <c r="BL1730">
        <v>3</v>
      </c>
      <c r="BM1730">
        <v>0</v>
      </c>
      <c r="BN1730">
        <v>2</v>
      </c>
      <c r="BO1730">
        <v>0</v>
      </c>
      <c r="BP1730">
        <v>1</v>
      </c>
      <c r="BQ1730">
        <v>10</v>
      </c>
      <c r="BR1730">
        <v>6</v>
      </c>
      <c r="BS1730">
        <v>0</v>
      </c>
      <c r="BT1730">
        <v>77045</v>
      </c>
      <c r="BU1730">
        <v>0.72</v>
      </c>
      <c r="BV1730">
        <v>0.69276059999999995</v>
      </c>
      <c r="BW1730">
        <v>547</v>
      </c>
      <c r="BX1730">
        <v>1.0772919999999999</v>
      </c>
      <c r="BY1730">
        <v>0.31538529999999998</v>
      </c>
      <c r="BZ1730">
        <v>50</v>
      </c>
      <c r="CA1730">
        <v>13</v>
      </c>
      <c r="CB1730">
        <v>5</v>
      </c>
      <c r="CC1730">
        <v>0</v>
      </c>
      <c r="CD1730">
        <v>1</v>
      </c>
      <c r="CE1730">
        <v>0</v>
      </c>
      <c r="CF1730">
        <v>2</v>
      </c>
      <c r="CG1730">
        <v>9</v>
      </c>
      <c r="CH1730">
        <v>6</v>
      </c>
      <c r="CI1730">
        <v>0</v>
      </c>
      <c r="CJ1730">
        <v>76193</v>
      </c>
      <c r="CK1730">
        <v>1.1287126113947477</v>
      </c>
      <c r="CL1730">
        <v>0.76660735468564645</v>
      </c>
      <c r="CM1730">
        <v>532</v>
      </c>
      <c r="CN1730">
        <v>0.38722266036040809</v>
      </c>
      <c r="CO1730">
        <v>13022.999999999998</v>
      </c>
      <c r="CP1730">
        <v>0.25049477799999997</v>
      </c>
      <c r="CQ1730">
        <v>-3.00754895E-2</v>
      </c>
      <c r="CR1730">
        <v>67549</v>
      </c>
      <c r="CS1730">
        <v>0.8909999999999999</v>
      </c>
      <c r="CT1730">
        <v>65849</v>
      </c>
      <c r="CU1730">
        <v>0.85924090948999998</v>
      </c>
      <c r="CV1730">
        <v>230</v>
      </c>
      <c r="CW1730">
        <v>45</v>
      </c>
      <c r="CX1730">
        <v>54</v>
      </c>
      <c r="CY1730">
        <v>572</v>
      </c>
      <c r="CZ1730">
        <v>661</v>
      </c>
      <c r="DA1730" s="2">
        <v>45496</v>
      </c>
      <c r="DB1730" s="2">
        <v>9505</v>
      </c>
      <c r="DC1730" s="2">
        <v>227.12</v>
      </c>
      <c r="DD1730" s="2">
        <v>3286</v>
      </c>
      <c r="DE1730">
        <v>279</v>
      </c>
      <c r="DF1730">
        <v>14</v>
      </c>
      <c r="DG1730">
        <v>61.35</v>
      </c>
      <c r="DH1730">
        <v>32.630000000000003</v>
      </c>
      <c r="DI1730" s="2">
        <v>50.91</v>
      </c>
      <c r="DJ1730">
        <v>0.26</v>
      </c>
      <c r="DK1730">
        <v>0.95364343044934585</v>
      </c>
      <c r="DL1730">
        <v>3.1941031941031942E-2</v>
      </c>
      <c r="DM1730">
        <v>0</v>
      </c>
      <c r="DN1730">
        <v>13</v>
      </c>
      <c r="DO1730">
        <v>2.7999999999999997E-2</v>
      </c>
      <c r="DP1730">
        <v>0</v>
      </c>
      <c r="DQ1730" s="2">
        <v>0</v>
      </c>
      <c r="DR1730" s="2">
        <v>50105.32078689996</v>
      </c>
      <c r="DS1730">
        <v>0.10438561038929077</v>
      </c>
      <c r="DT1730">
        <v>4.7016640843083399</v>
      </c>
      <c r="DU1730">
        <v>2194240.2988278302</v>
      </c>
      <c r="DV1730">
        <v>0</v>
      </c>
    </row>
    <row r="1731" spans="1:126" x14ac:dyDescent="0.15">
      <c r="A1731" t="s">
        <v>2922</v>
      </c>
      <c r="B1731" t="s">
        <v>2928</v>
      </c>
      <c r="C1731">
        <v>33</v>
      </c>
      <c r="D1731">
        <v>7</v>
      </c>
      <c r="E1731" t="s">
        <v>2929</v>
      </c>
      <c r="F1731">
        <v>33007</v>
      </c>
      <c r="G1731" t="s">
        <v>6715</v>
      </c>
      <c r="H1731">
        <v>96.2</v>
      </c>
      <c r="I1731">
        <v>0.4</v>
      </c>
      <c r="J1731">
        <v>0.3</v>
      </c>
      <c r="K1731">
        <v>0.5</v>
      </c>
      <c r="L1731">
        <v>1.3</v>
      </c>
      <c r="M1731">
        <v>1.2</v>
      </c>
      <c r="N1731">
        <f t="shared" si="110"/>
        <v>9258.0700000000015</v>
      </c>
      <c r="O1731">
        <f t="shared" si="108"/>
        <v>741.92999999999847</v>
      </c>
      <c r="P1731">
        <f t="shared" si="109"/>
        <v>0.89031599999999844</v>
      </c>
      <c r="Q1731" s="4">
        <v>33007</v>
      </c>
      <c r="R1731" s="5">
        <v>44.652548000000003</v>
      </c>
      <c r="S1731" s="5">
        <v>-71.289430999999993</v>
      </c>
      <c r="T1731">
        <v>7</v>
      </c>
      <c r="U1731">
        <v>0.12513913087934561</v>
      </c>
      <c r="V1731">
        <v>32872</v>
      </c>
      <c r="W1731">
        <v>32202</v>
      </c>
      <c r="X1731">
        <v>31870</v>
      </c>
      <c r="Y1731">
        <v>32322</v>
      </c>
      <c r="Z1731">
        <v>17282</v>
      </c>
      <c r="AA1731">
        <v>32027</v>
      </c>
      <c r="AB1731">
        <v>12757.445000000002</v>
      </c>
      <c r="AC1731">
        <v>42312</v>
      </c>
      <c r="AD1731">
        <v>4</v>
      </c>
      <c r="AE1731">
        <v>1.255098839033574E-4</v>
      </c>
      <c r="AF1731">
        <v>70</v>
      </c>
      <c r="AG1731">
        <v>293</v>
      </c>
      <c r="AH1731">
        <v>0.23890784982935154</v>
      </c>
      <c r="AI1731" s="3">
        <v>56797</v>
      </c>
      <c r="AJ1731" s="3">
        <v>1148597.62471925</v>
      </c>
      <c r="AK1731">
        <v>68</v>
      </c>
      <c r="AL1731">
        <v>1172300.8</v>
      </c>
      <c r="AM1731">
        <v>135501</v>
      </c>
      <c r="AN1731">
        <v>19051</v>
      </c>
      <c r="AO1731">
        <v>154552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34</v>
      </c>
      <c r="AV1731">
        <f t="shared" ref="AV1731:AV1794" si="111">AT1731+AU1731</f>
        <v>34</v>
      </c>
      <c r="AW1731">
        <v>21996</v>
      </c>
      <c r="AX1731">
        <v>0.7</v>
      </c>
      <c r="AY1731">
        <v>1403534550.1932199</v>
      </c>
      <c r="AZ1731">
        <v>1403534.5501932199</v>
      </c>
      <c r="BA1731">
        <v>42523.761705008903</v>
      </c>
      <c r="BB1731">
        <v>0.23516263846483959</v>
      </c>
      <c r="BC1731">
        <v>5039</v>
      </c>
      <c r="BD1731">
        <v>583</v>
      </c>
      <c r="BE1731">
        <v>4456</v>
      </c>
      <c r="BF1731">
        <v>0.13555609637381358</v>
      </c>
      <c r="BG1731">
        <v>595483</v>
      </c>
      <c r="BH1731">
        <v>18.684750549105743</v>
      </c>
      <c r="BI1731">
        <v>4952</v>
      </c>
      <c r="BJ1731">
        <v>21</v>
      </c>
      <c r="BK1731">
        <v>9</v>
      </c>
      <c r="BL1731">
        <v>5</v>
      </c>
      <c r="BM1731">
        <v>0</v>
      </c>
      <c r="BN1731">
        <v>0</v>
      </c>
      <c r="BO1731">
        <v>2</v>
      </c>
      <c r="BP1731">
        <v>1</v>
      </c>
      <c r="BQ1731">
        <v>4</v>
      </c>
      <c r="BR1731">
        <v>1</v>
      </c>
      <c r="BS1731">
        <v>0</v>
      </c>
      <c r="BT1731">
        <v>31487</v>
      </c>
      <c r="BU1731">
        <v>0.66</v>
      </c>
      <c r="BV1731">
        <v>0.63209990000000005</v>
      </c>
      <c r="BW1731">
        <v>246</v>
      </c>
      <c r="BX1731">
        <v>1.3656429999999999</v>
      </c>
      <c r="BY1731">
        <v>0.38002429999999998</v>
      </c>
      <c r="BZ1731">
        <v>19</v>
      </c>
      <c r="CA1731">
        <v>8</v>
      </c>
      <c r="CB1731">
        <v>4</v>
      </c>
      <c r="CC1731">
        <v>0</v>
      </c>
      <c r="CD1731">
        <v>0</v>
      </c>
      <c r="CE1731">
        <v>2</v>
      </c>
      <c r="CF1731">
        <v>1</v>
      </c>
      <c r="CG1731">
        <v>5</v>
      </c>
      <c r="CH1731">
        <v>2</v>
      </c>
      <c r="CI1731">
        <v>0</v>
      </c>
      <c r="CJ1731">
        <v>31694</v>
      </c>
      <c r="CK1731">
        <v>1.2936202435792263</v>
      </c>
      <c r="CL1731">
        <v>0.79335961188599147</v>
      </c>
      <c r="CM1731">
        <v>210</v>
      </c>
      <c r="CN1731">
        <v>0.60485875413961554</v>
      </c>
      <c r="CO1731">
        <v>3350</v>
      </c>
      <c r="CP1731">
        <v>-2.1484471025</v>
      </c>
      <c r="CQ1731">
        <v>-1.058582087</v>
      </c>
      <c r="CR1731">
        <v>27152</v>
      </c>
      <c r="CS1731">
        <v>0.87400000000000011</v>
      </c>
      <c r="CT1731">
        <v>27152</v>
      </c>
      <c r="CU1731">
        <v>0.82076437928000001</v>
      </c>
      <c r="CV1731">
        <v>41</v>
      </c>
      <c r="CW1731">
        <v>17</v>
      </c>
      <c r="CX1731">
        <v>36</v>
      </c>
      <c r="CY1731">
        <v>366</v>
      </c>
      <c r="CZ1731">
        <v>480</v>
      </c>
      <c r="DA1731" s="2">
        <v>16928</v>
      </c>
      <c r="DB1731" s="2">
        <v>2585</v>
      </c>
      <c r="DC1731" s="2">
        <v>143.76</v>
      </c>
      <c r="DD1731" s="2">
        <v>1434</v>
      </c>
      <c r="DE1731">
        <v>160</v>
      </c>
      <c r="DF1731">
        <v>22</v>
      </c>
      <c r="DG1731">
        <v>25</v>
      </c>
      <c r="DH1731">
        <v>53.13</v>
      </c>
      <c r="DI1731" s="2">
        <v>62.51</v>
      </c>
      <c r="DJ1731">
        <v>-0.09</v>
      </c>
      <c r="DK1731">
        <v>0.96461080690881562</v>
      </c>
      <c r="DL1731">
        <v>5.1194539249146756E-2</v>
      </c>
      <c r="DM1731">
        <v>0</v>
      </c>
      <c r="DN1731">
        <v>9.9</v>
      </c>
      <c r="DO1731">
        <v>8.0000000000000002E-3</v>
      </c>
      <c r="DP1731">
        <v>11.52</v>
      </c>
      <c r="DQ1731" s="2">
        <v>235747</v>
      </c>
      <c r="DR1731" s="2">
        <v>295462.56777323986</v>
      </c>
      <c r="DS1731">
        <v>0.258325997924019</v>
      </c>
      <c r="DT1731">
        <v>3.9185888994344098</v>
      </c>
      <c r="DU1731">
        <v>4593764.9016780779</v>
      </c>
      <c r="DV1731">
        <v>0</v>
      </c>
    </row>
    <row r="1732" spans="1:126" x14ac:dyDescent="0.15">
      <c r="A1732" t="s">
        <v>2922</v>
      </c>
      <c r="B1732" t="s">
        <v>2930</v>
      </c>
      <c r="C1732">
        <v>33</v>
      </c>
      <c r="D1732">
        <v>9</v>
      </c>
      <c r="E1732" t="s">
        <v>2931</v>
      </c>
      <c r="F1732">
        <v>33009</v>
      </c>
      <c r="G1732" t="s">
        <v>6716</v>
      </c>
      <c r="H1732">
        <v>92.3</v>
      </c>
      <c r="I1732">
        <v>0.9</v>
      </c>
      <c r="J1732">
        <v>0.3</v>
      </c>
      <c r="K1732">
        <v>2.9</v>
      </c>
      <c r="L1732">
        <v>1.7</v>
      </c>
      <c r="M1732">
        <v>1.8</v>
      </c>
      <c r="N1732">
        <f t="shared" si="110"/>
        <v>8534.7299999999977</v>
      </c>
      <c r="O1732">
        <f t="shared" si="108"/>
        <v>1465.2700000000023</v>
      </c>
      <c r="P1732">
        <f t="shared" si="109"/>
        <v>1.7583240000000033</v>
      </c>
      <c r="Q1732" s="4">
        <v>33009</v>
      </c>
      <c r="R1732" s="5">
        <v>43.926439000000002</v>
      </c>
      <c r="S1732" s="5">
        <v>-71.842421999999999</v>
      </c>
      <c r="T1732">
        <v>5</v>
      </c>
      <c r="U1732">
        <v>0.13465588826601052</v>
      </c>
      <c r="V1732">
        <v>88985</v>
      </c>
      <c r="W1732">
        <v>89360</v>
      </c>
      <c r="X1732">
        <v>89341</v>
      </c>
      <c r="Y1732">
        <v>88831</v>
      </c>
      <c r="Z1732">
        <v>45985</v>
      </c>
      <c r="AA1732">
        <v>32029</v>
      </c>
      <c r="AB1732">
        <v>36188.733</v>
      </c>
      <c r="AC1732">
        <v>55762</v>
      </c>
      <c r="AD1732">
        <v>9</v>
      </c>
      <c r="AE1732">
        <v>1.0073762326367513E-4</v>
      </c>
      <c r="AF1732">
        <v>139</v>
      </c>
      <c r="AG1732">
        <v>500</v>
      </c>
      <c r="AH1732">
        <v>0.27800000000000002</v>
      </c>
      <c r="AI1732" s="3">
        <v>82372</v>
      </c>
      <c r="AJ1732" s="3">
        <v>1093668.6846631651</v>
      </c>
      <c r="AK1732">
        <v>82</v>
      </c>
      <c r="AL1732">
        <v>1120192</v>
      </c>
      <c r="AM1732">
        <v>244955</v>
      </c>
      <c r="AN1732">
        <v>30903</v>
      </c>
      <c r="AO1732">
        <v>275858</v>
      </c>
      <c r="AP1732">
        <v>6</v>
      </c>
      <c r="AQ1732">
        <v>1</v>
      </c>
      <c r="AR1732">
        <v>7</v>
      </c>
      <c r="AS1732">
        <v>7.8334825425246196E-2</v>
      </c>
      <c r="AT1732">
        <v>4</v>
      </c>
      <c r="AU1732">
        <v>95</v>
      </c>
      <c r="AV1732">
        <f t="shared" si="111"/>
        <v>99</v>
      </c>
      <c r="AW1732">
        <v>81014</v>
      </c>
      <c r="AX1732">
        <v>0.89</v>
      </c>
      <c r="AY1732">
        <v>410881486.43245202</v>
      </c>
      <c r="AZ1732">
        <v>410881.48643245205</v>
      </c>
      <c r="BA1732">
        <v>5003.8504523113797</v>
      </c>
      <c r="BB1732">
        <v>1.998461004241403</v>
      </c>
      <c r="BC1732">
        <v>10954</v>
      </c>
      <c r="BD1732">
        <v>40775</v>
      </c>
      <c r="BE1732">
        <v>-29821</v>
      </c>
      <c r="BF1732">
        <v>-0.33512389728605946</v>
      </c>
      <c r="BG1732">
        <v>2557633</v>
      </c>
      <c r="BH1732">
        <v>28.627763288971469</v>
      </c>
      <c r="BI1732">
        <v>10230</v>
      </c>
      <c r="BJ1732">
        <v>60</v>
      </c>
      <c r="BK1732">
        <v>17</v>
      </c>
      <c r="BL1732">
        <v>13</v>
      </c>
      <c r="BM1732">
        <v>0</v>
      </c>
      <c r="BN1732">
        <v>2</v>
      </c>
      <c r="BO1732">
        <v>2</v>
      </c>
      <c r="BP1732">
        <v>0</v>
      </c>
      <c r="BQ1732">
        <v>22</v>
      </c>
      <c r="BR1732">
        <v>9</v>
      </c>
      <c r="BS1732">
        <v>0</v>
      </c>
      <c r="BT1732">
        <v>86291</v>
      </c>
      <c r="BU1732">
        <v>0.61</v>
      </c>
      <c r="BV1732">
        <v>0.71398930000000005</v>
      </c>
      <c r="BW1732">
        <v>908</v>
      </c>
      <c r="BX1732">
        <v>1.4485870000000001</v>
      </c>
      <c r="BY1732">
        <v>1.297604</v>
      </c>
      <c r="BZ1732">
        <v>63</v>
      </c>
      <c r="CA1732">
        <v>14</v>
      </c>
      <c r="CB1732">
        <v>12</v>
      </c>
      <c r="CC1732">
        <v>1</v>
      </c>
      <c r="CD1732">
        <v>3</v>
      </c>
      <c r="CE1732">
        <v>2</v>
      </c>
      <c r="CF1732">
        <v>0</v>
      </c>
      <c r="CG1732">
        <v>21</v>
      </c>
      <c r="CH1732">
        <v>7</v>
      </c>
      <c r="CI1732">
        <v>0</v>
      </c>
      <c r="CJ1732">
        <v>89575</v>
      </c>
      <c r="CK1732">
        <v>1.3731509907898409</v>
      </c>
      <c r="CL1732">
        <v>0.75717176710487699</v>
      </c>
      <c r="CM1732">
        <v>847</v>
      </c>
      <c r="CN1732">
        <v>1.0337714454512357</v>
      </c>
      <c r="CO1732">
        <v>17935</v>
      </c>
      <c r="CP1732">
        <v>0.75898637000000002</v>
      </c>
      <c r="CQ1732">
        <v>0.62943761600000003</v>
      </c>
      <c r="CR1732">
        <v>79630</v>
      </c>
      <c r="CS1732">
        <v>0.89200000000000002</v>
      </c>
      <c r="CT1732">
        <v>76260</v>
      </c>
      <c r="CU1732">
        <v>0.84775976205999992</v>
      </c>
      <c r="CV1732">
        <v>334</v>
      </c>
      <c r="CW1732">
        <v>74</v>
      </c>
      <c r="CX1732">
        <v>182</v>
      </c>
      <c r="CY1732">
        <v>486</v>
      </c>
      <c r="CZ1732">
        <v>794</v>
      </c>
      <c r="DA1732" s="2">
        <v>71813</v>
      </c>
      <c r="DB1732" s="2">
        <v>11545</v>
      </c>
      <c r="DC1732" s="2">
        <v>264.42</v>
      </c>
      <c r="DD1732" s="2">
        <v>6075</v>
      </c>
      <c r="DE1732">
        <v>310</v>
      </c>
      <c r="DF1732">
        <v>17</v>
      </c>
      <c r="DG1732">
        <v>83.68</v>
      </c>
      <c r="DH1732">
        <v>43.51</v>
      </c>
      <c r="DI1732" s="2">
        <v>45.74</v>
      </c>
      <c r="DJ1732">
        <v>0.32</v>
      </c>
      <c r="DK1732">
        <v>0.98879473607536539</v>
      </c>
      <c r="DL1732">
        <v>2.5999999999999999E-2</v>
      </c>
      <c r="DM1732">
        <v>0</v>
      </c>
      <c r="DN1732">
        <v>20.9</v>
      </c>
      <c r="DO1732">
        <v>1.9E-2</v>
      </c>
      <c r="DP1732">
        <v>0</v>
      </c>
      <c r="DQ1732" s="2">
        <v>356305</v>
      </c>
      <c r="DR1732" s="2">
        <v>53601.931004359962</v>
      </c>
      <c r="DS1732">
        <v>4.1611013246234591E-2</v>
      </c>
      <c r="DT1732">
        <v>4.9672831807770104</v>
      </c>
      <c r="DU1732">
        <v>5564310.8808409609</v>
      </c>
      <c r="DV1732">
        <v>0</v>
      </c>
    </row>
    <row r="1733" spans="1:126" x14ac:dyDescent="0.15">
      <c r="A1733" t="s">
        <v>2922</v>
      </c>
      <c r="B1733" t="s">
        <v>702</v>
      </c>
      <c r="C1733">
        <v>33</v>
      </c>
      <c r="D1733">
        <v>11</v>
      </c>
      <c r="E1733" t="s">
        <v>2932</v>
      </c>
      <c r="F1733">
        <v>33011</v>
      </c>
      <c r="G1733" t="s">
        <v>6717</v>
      </c>
      <c r="H1733">
        <v>87.6</v>
      </c>
      <c r="I1733">
        <v>1.8</v>
      </c>
      <c r="J1733">
        <v>0.2</v>
      </c>
      <c r="K1733">
        <v>3.2</v>
      </c>
      <c r="L1733">
        <v>1.8</v>
      </c>
      <c r="M1733">
        <v>5.3</v>
      </c>
      <c r="N1733">
        <f t="shared" si="110"/>
        <v>7718.6099999999988</v>
      </c>
      <c r="O1733">
        <f t="shared" si="108"/>
        <v>2281.3900000000012</v>
      </c>
      <c r="P1733">
        <f t="shared" si="109"/>
        <v>2.7376680000000024</v>
      </c>
      <c r="Q1733" s="4">
        <v>33011</v>
      </c>
      <c r="R1733" s="5">
        <v>42.911532000000001</v>
      </c>
      <c r="S1733" s="5">
        <v>-71.723055000000002</v>
      </c>
      <c r="T1733">
        <v>2</v>
      </c>
      <c r="U1733">
        <v>4.5994065307937745E-2</v>
      </c>
      <c r="V1733">
        <v>401101</v>
      </c>
      <c r="W1733">
        <v>402776</v>
      </c>
      <c r="X1733">
        <v>403972</v>
      </c>
      <c r="Y1733">
        <v>406009</v>
      </c>
      <c r="Z1733">
        <v>224909</v>
      </c>
      <c r="AA1733">
        <v>32031</v>
      </c>
      <c r="AB1733">
        <v>186447.144</v>
      </c>
      <c r="AC1733">
        <v>71244</v>
      </c>
      <c r="AD1733">
        <v>16</v>
      </c>
      <c r="AE1733">
        <v>3.9606705415226801E-5</v>
      </c>
      <c r="AF1733">
        <v>193</v>
      </c>
      <c r="AG1733">
        <v>688</v>
      </c>
      <c r="AH1733">
        <v>0.28052325581395349</v>
      </c>
      <c r="AI1733" s="3">
        <v>47707</v>
      </c>
      <c r="AJ1733" s="3">
        <v>560766.95880556002</v>
      </c>
      <c r="AK1733">
        <v>30</v>
      </c>
      <c r="AL1733">
        <v>571059.19999999995</v>
      </c>
      <c r="AM1733">
        <v>309865</v>
      </c>
      <c r="AN1733">
        <v>35970</v>
      </c>
      <c r="AO1733">
        <v>345835</v>
      </c>
      <c r="AP1733">
        <v>24</v>
      </c>
      <c r="AQ1733">
        <v>3</v>
      </c>
      <c r="AR1733">
        <v>27</v>
      </c>
      <c r="AS1733">
        <v>6.7034778636264322E-2</v>
      </c>
      <c r="AT1733">
        <v>31</v>
      </c>
      <c r="AU1733">
        <v>498</v>
      </c>
      <c r="AV1733">
        <f t="shared" si="111"/>
        <v>529</v>
      </c>
      <c r="AW1733">
        <v>360944</v>
      </c>
      <c r="AX1733">
        <v>0.94</v>
      </c>
      <c r="AY1733">
        <v>1835027562.4590199</v>
      </c>
      <c r="AZ1733">
        <v>1835027.5624590199</v>
      </c>
      <c r="BA1733">
        <v>4838.0775615883704</v>
      </c>
      <c r="BB1733">
        <v>2.0669366856361311</v>
      </c>
      <c r="BC1733">
        <v>29723</v>
      </c>
      <c r="BD1733">
        <v>0</v>
      </c>
      <c r="BE1733">
        <v>29723</v>
      </c>
      <c r="BF1733">
        <v>7.4103530033582568E-2</v>
      </c>
      <c r="BG1733">
        <v>11257534</v>
      </c>
      <c r="BH1733">
        <v>27.867114552493739</v>
      </c>
      <c r="BI1733">
        <v>27219</v>
      </c>
      <c r="BJ1733">
        <v>176</v>
      </c>
      <c r="BK1733">
        <v>61</v>
      </c>
      <c r="BL1733">
        <v>19</v>
      </c>
      <c r="BM1733">
        <v>3</v>
      </c>
      <c r="BN1733">
        <v>9</v>
      </c>
      <c r="BO1733">
        <v>25</v>
      </c>
      <c r="BP1733">
        <v>6</v>
      </c>
      <c r="BQ1733">
        <v>54</v>
      </c>
      <c r="BR1733">
        <v>19</v>
      </c>
      <c r="BS1733">
        <v>2</v>
      </c>
      <c r="BT1733">
        <v>405906</v>
      </c>
      <c r="BU1733">
        <v>0.76</v>
      </c>
      <c r="BV1733">
        <v>0.67243149999999996</v>
      </c>
      <c r="BW1733">
        <v>1906</v>
      </c>
      <c r="BX1733">
        <v>0.92139570000000004</v>
      </c>
      <c r="BY1733">
        <v>-0.29320449999999998</v>
      </c>
      <c r="BZ1733">
        <v>167</v>
      </c>
      <c r="CA1733">
        <v>58</v>
      </c>
      <c r="CB1733">
        <v>20</v>
      </c>
      <c r="CC1733">
        <v>4</v>
      </c>
      <c r="CD1733">
        <v>10</v>
      </c>
      <c r="CE1733">
        <v>23</v>
      </c>
      <c r="CF1733">
        <v>7</v>
      </c>
      <c r="CG1733">
        <v>62</v>
      </c>
      <c r="CH1733">
        <v>16</v>
      </c>
      <c r="CI1733">
        <v>4</v>
      </c>
      <c r="CJ1733">
        <v>405339</v>
      </c>
      <c r="CK1733">
        <v>0.91528325673078581</v>
      </c>
      <c r="CL1733">
        <v>0.77778660192265514</v>
      </c>
      <c r="CM1733">
        <v>1782</v>
      </c>
      <c r="CN1733">
        <v>-0.2197559258614725</v>
      </c>
      <c r="CO1733">
        <v>85071</v>
      </c>
      <c r="CP1733">
        <v>0.56390291000000003</v>
      </c>
      <c r="CQ1733">
        <v>0.102911247</v>
      </c>
      <c r="CR1733">
        <v>366058</v>
      </c>
      <c r="CS1733">
        <v>0.89900000000000002</v>
      </c>
      <c r="CT1733">
        <v>353370</v>
      </c>
      <c r="CU1733">
        <v>0.87274595907999997</v>
      </c>
      <c r="CV1733">
        <v>996</v>
      </c>
      <c r="CW1733">
        <v>310</v>
      </c>
      <c r="CX1733">
        <v>350</v>
      </c>
      <c r="CY1733">
        <v>804</v>
      </c>
      <c r="CZ1733">
        <v>1184</v>
      </c>
      <c r="DA1733" s="2">
        <v>263887</v>
      </c>
      <c r="DB1733" s="2">
        <v>66330</v>
      </c>
      <c r="DC1733" s="2">
        <v>266.10000000000002</v>
      </c>
      <c r="DD1733" s="2">
        <v>37165</v>
      </c>
      <c r="DE1733">
        <v>543</v>
      </c>
      <c r="DF1733">
        <v>46</v>
      </c>
      <c r="DG1733">
        <v>52.23</v>
      </c>
      <c r="DH1733">
        <v>7.43</v>
      </c>
      <c r="DI1733" s="2">
        <v>14.85</v>
      </c>
      <c r="DJ1733">
        <v>7.0000000000000007E-2</v>
      </c>
      <c r="DK1733">
        <v>0.97478357473745991</v>
      </c>
      <c r="DL1733">
        <v>3.0523255813953487E-2</v>
      </c>
      <c r="DM1733">
        <v>0</v>
      </c>
      <c r="DN1733">
        <v>11.4</v>
      </c>
      <c r="DO1733">
        <v>0.02</v>
      </c>
      <c r="DP1733">
        <v>0</v>
      </c>
      <c r="DQ1733" s="2">
        <v>0</v>
      </c>
      <c r="DR1733" s="2">
        <v>43401.947163029974</v>
      </c>
      <c r="DS1733">
        <v>7.4188966946479501E-2</v>
      </c>
      <c r="DT1733">
        <v>4.1724599354542198</v>
      </c>
      <c r="DU1733">
        <v>2382721.6327725383</v>
      </c>
      <c r="DV1733">
        <v>0</v>
      </c>
    </row>
    <row r="1734" spans="1:126" x14ac:dyDescent="0.15">
      <c r="A1734" t="s">
        <v>2922</v>
      </c>
      <c r="B1734" t="s">
        <v>2933</v>
      </c>
      <c r="C1734">
        <v>33</v>
      </c>
      <c r="D1734">
        <v>13</v>
      </c>
      <c r="E1734" t="s">
        <v>2934</v>
      </c>
      <c r="F1734">
        <v>33013</v>
      </c>
      <c r="G1734" t="s">
        <v>6718</v>
      </c>
      <c r="H1734">
        <v>94.3</v>
      </c>
      <c r="I1734">
        <v>1</v>
      </c>
      <c r="J1734">
        <v>0.2</v>
      </c>
      <c r="K1734">
        <v>1.6</v>
      </c>
      <c r="L1734">
        <v>1.3</v>
      </c>
      <c r="M1734">
        <v>1.6</v>
      </c>
      <c r="N1734">
        <f t="shared" si="110"/>
        <v>8900.34</v>
      </c>
      <c r="O1734">
        <f t="shared" si="108"/>
        <v>1099.6599999999999</v>
      </c>
      <c r="P1734">
        <f t="shared" si="109"/>
        <v>1.3195920000000003</v>
      </c>
      <c r="Q1734" s="4">
        <v>33013</v>
      </c>
      <c r="R1734" s="5">
        <v>43.299579000000001</v>
      </c>
      <c r="S1734" s="5">
        <v>-71.680041000000003</v>
      </c>
      <c r="T1734">
        <v>4</v>
      </c>
      <c r="U1734">
        <v>-4.6105207155615682E-2</v>
      </c>
      <c r="V1734">
        <v>146742</v>
      </c>
      <c r="W1734">
        <v>146880</v>
      </c>
      <c r="X1734">
        <v>147262</v>
      </c>
      <c r="Y1734">
        <v>147843</v>
      </c>
      <c r="Z1734">
        <v>80529</v>
      </c>
      <c r="AA1734">
        <v>32033</v>
      </c>
      <c r="AB1734">
        <v>64888.23</v>
      </c>
      <c r="AC1734">
        <v>65983</v>
      </c>
      <c r="AD1734">
        <v>16</v>
      </c>
      <c r="AE1734">
        <v>1.0864988931292526E-4</v>
      </c>
      <c r="AF1734">
        <v>187</v>
      </c>
      <c r="AG1734">
        <v>600</v>
      </c>
      <c r="AH1734">
        <v>0.31166666666666665</v>
      </c>
      <c r="AI1734" s="3">
        <v>64950</v>
      </c>
      <c r="AJ1734" s="3">
        <v>597845.12484339008</v>
      </c>
      <c r="AK1734">
        <v>40</v>
      </c>
      <c r="AL1734">
        <v>612198.39999999991</v>
      </c>
      <c r="AM1734">
        <v>258143</v>
      </c>
      <c r="AN1734">
        <v>34900</v>
      </c>
      <c r="AO1734">
        <v>293043</v>
      </c>
      <c r="AP1734">
        <v>15</v>
      </c>
      <c r="AQ1734">
        <v>2</v>
      </c>
      <c r="AR1734">
        <v>17</v>
      </c>
      <c r="AS1734">
        <v>0.11574074074074074</v>
      </c>
      <c r="AT1734">
        <v>16</v>
      </c>
      <c r="AU1734">
        <v>181</v>
      </c>
      <c r="AV1734">
        <f t="shared" si="111"/>
        <v>197</v>
      </c>
      <c r="AW1734">
        <v>133803</v>
      </c>
      <c r="AX1734">
        <v>0.92</v>
      </c>
      <c r="AY1734">
        <v>581283289.580495</v>
      </c>
      <c r="AZ1734">
        <v>581283.28958049498</v>
      </c>
      <c r="BA1734">
        <v>4247.8804698193999</v>
      </c>
      <c r="BB1734">
        <v>2.3541152042880231</v>
      </c>
      <c r="BC1734">
        <v>11509</v>
      </c>
      <c r="BD1734">
        <v>54800</v>
      </c>
      <c r="BE1734">
        <v>-43291</v>
      </c>
      <c r="BF1734">
        <v>-0.29501437897807037</v>
      </c>
      <c r="BG1734">
        <v>3965912</v>
      </c>
      <c r="BH1734">
        <v>26.930993739050127</v>
      </c>
      <c r="BI1734">
        <v>13123</v>
      </c>
      <c r="BJ1734">
        <v>89</v>
      </c>
      <c r="BK1734">
        <v>34</v>
      </c>
      <c r="BL1734">
        <v>32</v>
      </c>
      <c r="BM1734">
        <v>10</v>
      </c>
      <c r="BN1734">
        <v>17</v>
      </c>
      <c r="BO1734">
        <v>14</v>
      </c>
      <c r="BP1734">
        <v>1</v>
      </c>
      <c r="BQ1734">
        <v>21</v>
      </c>
      <c r="BR1734">
        <v>10</v>
      </c>
      <c r="BS1734">
        <v>1</v>
      </c>
      <c r="BT1734">
        <v>149071</v>
      </c>
      <c r="BU1734">
        <v>0.76</v>
      </c>
      <c r="BV1734">
        <v>0.68939229999999996</v>
      </c>
      <c r="BW1734">
        <v>1284</v>
      </c>
      <c r="BX1734">
        <v>1.536181</v>
      </c>
      <c r="BY1734">
        <v>0.8587304</v>
      </c>
      <c r="BZ1734">
        <v>88</v>
      </c>
      <c r="CA1734">
        <v>26</v>
      </c>
      <c r="CB1734">
        <v>31</v>
      </c>
      <c r="CC1734">
        <v>8</v>
      </c>
      <c r="CD1734">
        <v>18</v>
      </c>
      <c r="CE1734">
        <v>14</v>
      </c>
      <c r="CF1734">
        <v>1</v>
      </c>
      <c r="CG1734">
        <v>21</v>
      </c>
      <c r="CH1734">
        <v>8</v>
      </c>
      <c r="CI1734">
        <v>1</v>
      </c>
      <c r="CJ1734">
        <v>147461</v>
      </c>
      <c r="CK1734">
        <v>1.4647940811468796</v>
      </c>
      <c r="CL1734">
        <v>0.78871887306283184</v>
      </c>
      <c r="CM1734">
        <v>1320</v>
      </c>
      <c r="CN1734">
        <v>1.1065523469423342</v>
      </c>
      <c r="CO1734">
        <v>28310</v>
      </c>
      <c r="CP1734">
        <v>0.60653416400000004</v>
      </c>
      <c r="CQ1734">
        <v>0.50307256899999997</v>
      </c>
      <c r="CR1734">
        <v>133424</v>
      </c>
      <c r="CS1734">
        <v>0.90099999999999991</v>
      </c>
      <c r="CT1734">
        <v>128106</v>
      </c>
      <c r="CU1734">
        <v>0.87247309665000006</v>
      </c>
      <c r="CV1734">
        <v>485</v>
      </c>
      <c r="CW1734">
        <v>115</v>
      </c>
      <c r="CX1734">
        <v>172</v>
      </c>
      <c r="CY1734">
        <v>1146</v>
      </c>
      <c r="CZ1734">
        <v>1040</v>
      </c>
      <c r="DA1734" s="2">
        <v>101145</v>
      </c>
      <c r="DB1734" s="2">
        <v>21830</v>
      </c>
      <c r="DC1734" s="2">
        <v>277.16000000000003</v>
      </c>
      <c r="DD1734" s="2">
        <v>7363</v>
      </c>
      <c r="DE1734">
        <v>446</v>
      </c>
      <c r="DF1734">
        <v>61</v>
      </c>
      <c r="DG1734">
        <v>60.61</v>
      </c>
      <c r="DH1734">
        <v>19.75</v>
      </c>
      <c r="DI1734" s="2">
        <v>40.86</v>
      </c>
      <c r="DJ1734">
        <v>0.02</v>
      </c>
      <c r="DK1734">
        <v>0.98323325635103931</v>
      </c>
      <c r="DL1734">
        <v>8.3333333333333329E-2</v>
      </c>
      <c r="DM1734">
        <v>0</v>
      </c>
      <c r="DN1734">
        <v>4.3</v>
      </c>
      <c r="DO1734">
        <v>6.9999999999999993E-3</v>
      </c>
      <c r="DP1734">
        <v>0</v>
      </c>
      <c r="DQ1734" s="2">
        <v>0</v>
      </c>
      <c r="DR1734" s="2">
        <v>43932.351813070032</v>
      </c>
      <c r="DS1734">
        <v>6.624231573068344E-2</v>
      </c>
      <c r="DT1734">
        <v>4.5325890057373499</v>
      </c>
      <c r="DU1734">
        <v>2774843.7371699959</v>
      </c>
      <c r="DV1734">
        <v>0</v>
      </c>
    </row>
    <row r="1735" spans="1:126" x14ac:dyDescent="0.15">
      <c r="A1735" t="s">
        <v>2922</v>
      </c>
      <c r="B1735" t="s">
        <v>2935</v>
      </c>
      <c r="C1735">
        <v>33</v>
      </c>
      <c r="D1735">
        <v>15</v>
      </c>
      <c r="E1735" t="s">
        <v>2936</v>
      </c>
      <c r="F1735">
        <v>33015</v>
      </c>
      <c r="G1735" t="s">
        <v>6719</v>
      </c>
      <c r="H1735">
        <v>94.2</v>
      </c>
      <c r="I1735">
        <v>0.6</v>
      </c>
      <c r="J1735">
        <v>0.1</v>
      </c>
      <c r="K1735">
        <v>1.7</v>
      </c>
      <c r="L1735">
        <v>1.3</v>
      </c>
      <c r="M1735">
        <v>2.1</v>
      </c>
      <c r="N1735">
        <f t="shared" si="110"/>
        <v>8883.0000000000018</v>
      </c>
      <c r="O1735">
        <f t="shared" si="108"/>
        <v>1116.9999999999982</v>
      </c>
      <c r="P1735">
        <f t="shared" si="109"/>
        <v>1.3403999999999983</v>
      </c>
      <c r="Q1735" s="4">
        <v>33015</v>
      </c>
      <c r="R1735" s="5">
        <v>42.988599000000001</v>
      </c>
      <c r="S1735" s="5">
        <v>-71.099072000000007</v>
      </c>
      <c r="T1735">
        <v>1</v>
      </c>
      <c r="U1735">
        <v>0.11475386890565942</v>
      </c>
      <c r="V1735">
        <v>295872</v>
      </c>
      <c r="W1735">
        <v>297702</v>
      </c>
      <c r="X1735">
        <v>299006</v>
      </c>
      <c r="Y1735">
        <v>302156</v>
      </c>
      <c r="Z1735">
        <v>169456</v>
      </c>
      <c r="AA1735">
        <v>32510</v>
      </c>
      <c r="AB1735">
        <v>145313.111</v>
      </c>
      <c r="AC1735">
        <v>81198</v>
      </c>
      <c r="AD1735">
        <v>19</v>
      </c>
      <c r="AE1735">
        <v>6.3543875373738324E-5</v>
      </c>
      <c r="AF1735">
        <v>205</v>
      </c>
      <c r="AG1735">
        <v>658</v>
      </c>
      <c r="AH1735">
        <v>0.31155015197568386</v>
      </c>
      <c r="AI1735" s="3">
        <v>36003</v>
      </c>
      <c r="AJ1735" s="3">
        <v>444722.90583723004</v>
      </c>
      <c r="AK1735">
        <v>24</v>
      </c>
      <c r="AL1735">
        <v>508185.59999999998</v>
      </c>
      <c r="AM1735">
        <v>267443</v>
      </c>
      <c r="AN1735">
        <v>32897</v>
      </c>
      <c r="AO1735">
        <v>300340</v>
      </c>
      <c r="AP1735">
        <v>32</v>
      </c>
      <c r="AQ1735">
        <v>13</v>
      </c>
      <c r="AR1735">
        <v>45</v>
      </c>
      <c r="AS1735">
        <v>0.15115786927867464</v>
      </c>
      <c r="AT1735">
        <v>53</v>
      </c>
      <c r="AU1735">
        <v>381</v>
      </c>
      <c r="AV1735">
        <f t="shared" si="111"/>
        <v>434</v>
      </c>
      <c r="AW1735">
        <v>264033</v>
      </c>
      <c r="AX1735">
        <v>0.99</v>
      </c>
      <c r="AY1735">
        <v>1214689776.72878</v>
      </c>
      <c r="AZ1735">
        <v>1214689.77672878</v>
      </c>
      <c r="BA1735">
        <v>4381.2874045056296</v>
      </c>
      <c r="BB1735">
        <v>2.2824341515957611</v>
      </c>
      <c r="BC1735">
        <v>34247</v>
      </c>
      <c r="BD1735">
        <v>550</v>
      </c>
      <c r="BE1735">
        <v>33697</v>
      </c>
      <c r="BF1735">
        <v>0.11389046614752325</v>
      </c>
      <c r="BG1735">
        <v>6858850</v>
      </c>
      <c r="BH1735">
        <v>22.93883734774553</v>
      </c>
      <c r="BI1735">
        <v>25037</v>
      </c>
      <c r="BJ1735">
        <v>122</v>
      </c>
      <c r="BK1735">
        <v>31</v>
      </c>
      <c r="BL1735">
        <v>15</v>
      </c>
      <c r="BM1735">
        <v>1</v>
      </c>
      <c r="BN1735">
        <v>6</v>
      </c>
      <c r="BO1735">
        <v>15</v>
      </c>
      <c r="BP1735">
        <v>6</v>
      </c>
      <c r="BQ1735">
        <v>60</v>
      </c>
      <c r="BR1735">
        <v>17</v>
      </c>
      <c r="BS1735">
        <v>1</v>
      </c>
      <c r="BT1735">
        <v>299276</v>
      </c>
      <c r="BU1735">
        <v>0.78</v>
      </c>
      <c r="BV1735">
        <v>0.73542589999999997</v>
      </c>
      <c r="BW1735">
        <v>1474</v>
      </c>
      <c r="BX1735">
        <v>0.91554279999999999</v>
      </c>
      <c r="BY1735">
        <v>4.4952100000000002E-2</v>
      </c>
      <c r="BZ1735">
        <v>122</v>
      </c>
      <c r="CA1735">
        <v>27</v>
      </c>
      <c r="CB1735">
        <v>15</v>
      </c>
      <c r="CC1735">
        <v>3</v>
      </c>
      <c r="CD1735">
        <v>3</v>
      </c>
      <c r="CE1735">
        <v>15</v>
      </c>
      <c r="CF1735">
        <v>6</v>
      </c>
      <c r="CG1735">
        <v>69</v>
      </c>
      <c r="CH1735">
        <v>16</v>
      </c>
      <c r="CI1735">
        <v>0</v>
      </c>
      <c r="CJ1735">
        <v>300638</v>
      </c>
      <c r="CK1735">
        <v>0.91804761873083252</v>
      </c>
      <c r="CL1735">
        <v>0.8030298032748262</v>
      </c>
      <c r="CM1735">
        <v>1346</v>
      </c>
      <c r="CN1735">
        <v>-0.1059916041132504</v>
      </c>
      <c r="CO1735">
        <v>69485</v>
      </c>
      <c r="CP1735">
        <v>0.796396828</v>
      </c>
      <c r="CQ1735">
        <v>0.649763023</v>
      </c>
      <c r="CR1735">
        <v>276047</v>
      </c>
      <c r="CS1735">
        <v>0.91400000000000003</v>
      </c>
      <c r="CT1735">
        <v>262143</v>
      </c>
      <c r="CU1735">
        <v>0.89059894964999997</v>
      </c>
      <c r="CV1735">
        <v>586</v>
      </c>
      <c r="CW1735">
        <v>212</v>
      </c>
      <c r="CX1735">
        <v>249</v>
      </c>
      <c r="CY1735">
        <v>1178</v>
      </c>
      <c r="CZ1735">
        <v>1057</v>
      </c>
      <c r="DA1735" s="2">
        <v>204594</v>
      </c>
      <c r="DB1735" s="2">
        <v>51810</v>
      </c>
      <c r="DC1735" s="2">
        <v>322.60000000000002</v>
      </c>
      <c r="DD1735" s="2">
        <v>14352</v>
      </c>
      <c r="DE1735">
        <v>470</v>
      </c>
      <c r="DF1735">
        <v>12</v>
      </c>
      <c r="DG1735">
        <v>60.84</v>
      </c>
      <c r="DH1735">
        <v>12.7</v>
      </c>
      <c r="DI1735" s="2">
        <v>25.74</v>
      </c>
      <c r="DJ1735">
        <v>0.34</v>
      </c>
      <c r="DK1735">
        <v>0.97544649057023025</v>
      </c>
      <c r="DL1735">
        <v>5.0151975683890578E-2</v>
      </c>
      <c r="DM1735">
        <v>0</v>
      </c>
      <c r="DN1735">
        <v>15.5</v>
      </c>
      <c r="DO1735">
        <v>3.3000000000000002E-2</v>
      </c>
      <c r="DP1735">
        <v>0</v>
      </c>
      <c r="DQ1735" s="2">
        <v>0</v>
      </c>
      <c r="DR1735" s="2">
        <v>33721.615302779981</v>
      </c>
      <c r="DS1735">
        <v>5.7161276324034137E-2</v>
      </c>
      <c r="DT1735">
        <v>5.6235070199737098</v>
      </c>
      <c r="DU1735">
        <v>2857785.2890495514</v>
      </c>
      <c r="DV1735">
        <v>0</v>
      </c>
    </row>
    <row r="1736" spans="1:126" x14ac:dyDescent="0.15">
      <c r="A1736" t="s">
        <v>2922</v>
      </c>
      <c r="B1736" t="s">
        <v>2937</v>
      </c>
      <c r="C1736">
        <v>33</v>
      </c>
      <c r="D1736">
        <v>17</v>
      </c>
      <c r="E1736" t="s">
        <v>2938</v>
      </c>
      <c r="F1736">
        <v>33017</v>
      </c>
      <c r="G1736" t="s">
        <v>6720</v>
      </c>
      <c r="H1736">
        <v>92.7</v>
      </c>
      <c r="I1736">
        <v>0.9</v>
      </c>
      <c r="J1736">
        <v>0.2</v>
      </c>
      <c r="K1736">
        <v>2.6</v>
      </c>
      <c r="L1736">
        <v>1.8</v>
      </c>
      <c r="M1736">
        <v>1.8</v>
      </c>
      <c r="N1736">
        <f t="shared" si="110"/>
        <v>8607.380000000001</v>
      </c>
      <c r="O1736">
        <f t="shared" si="108"/>
        <v>1392.619999999999</v>
      </c>
      <c r="P1736">
        <f t="shared" si="109"/>
        <v>1.6711439999999993</v>
      </c>
      <c r="Q1736" s="4">
        <v>33017</v>
      </c>
      <c r="R1736" s="5">
        <v>43.293272000000002</v>
      </c>
      <c r="S1736" s="5">
        <v>-71.035589000000002</v>
      </c>
      <c r="T1736">
        <v>1</v>
      </c>
      <c r="U1736">
        <v>0.16807041566260483</v>
      </c>
      <c r="V1736">
        <v>123295</v>
      </c>
      <c r="W1736">
        <v>124387</v>
      </c>
      <c r="X1736">
        <v>125273</v>
      </c>
      <c r="Y1736">
        <v>126253</v>
      </c>
      <c r="Z1736">
        <v>64026</v>
      </c>
      <c r="AA1736">
        <v>33001</v>
      </c>
      <c r="AB1736">
        <v>52411.906999999999</v>
      </c>
      <c r="AC1736">
        <v>60711</v>
      </c>
      <c r="AD1736">
        <v>7</v>
      </c>
      <c r="AE1736">
        <v>5.5877962529834842E-5</v>
      </c>
      <c r="AF1736">
        <v>103</v>
      </c>
      <c r="AG1736">
        <v>354</v>
      </c>
      <c r="AH1736">
        <v>0.29096045197740111</v>
      </c>
      <c r="AI1736" s="3">
        <v>30680</v>
      </c>
      <c r="AJ1736" s="3">
        <v>236084.61096289501</v>
      </c>
      <c r="AK1736">
        <v>35</v>
      </c>
      <c r="AL1736">
        <v>245728</v>
      </c>
      <c r="AM1736">
        <v>150464</v>
      </c>
      <c r="AN1736">
        <v>21605</v>
      </c>
      <c r="AO1736">
        <v>172069</v>
      </c>
      <c r="AP1736">
        <v>4</v>
      </c>
      <c r="AQ1736">
        <v>1</v>
      </c>
      <c r="AR1736">
        <v>5</v>
      </c>
      <c r="AS1736">
        <v>4.0197126709382816E-2</v>
      </c>
      <c r="AT1736">
        <v>9</v>
      </c>
      <c r="AU1736">
        <v>129</v>
      </c>
      <c r="AV1736">
        <f t="shared" si="111"/>
        <v>138</v>
      </c>
      <c r="AW1736">
        <v>136899</v>
      </c>
      <c r="AX1736">
        <v>0.97</v>
      </c>
      <c r="AY1736">
        <v>468782798.29996401</v>
      </c>
      <c r="AZ1736">
        <v>468782.79829996399</v>
      </c>
      <c r="BA1736">
        <v>4201.2119955542803</v>
      </c>
      <c r="BB1736">
        <v>2.3802655068542107</v>
      </c>
      <c r="BC1736">
        <v>2156</v>
      </c>
      <c r="BD1736">
        <v>19740</v>
      </c>
      <c r="BE1736">
        <v>-17584</v>
      </c>
      <c r="BF1736">
        <v>-0.14261729997161279</v>
      </c>
      <c r="BG1736">
        <v>1734412</v>
      </c>
      <c r="BH1736">
        <v>13.845058392470843</v>
      </c>
      <c r="BI1736">
        <v>10465</v>
      </c>
      <c r="BJ1736">
        <v>45</v>
      </c>
      <c r="BK1736">
        <v>14</v>
      </c>
      <c r="BL1736">
        <v>4</v>
      </c>
      <c r="BM1736">
        <v>1</v>
      </c>
      <c r="BN1736">
        <v>4</v>
      </c>
      <c r="BO1736">
        <v>7</v>
      </c>
      <c r="BP1736">
        <v>0</v>
      </c>
      <c r="BQ1736">
        <v>10</v>
      </c>
      <c r="BR1736">
        <v>7</v>
      </c>
      <c r="BS1736">
        <v>0</v>
      </c>
      <c r="BT1736">
        <v>123589</v>
      </c>
      <c r="BU1736">
        <v>0.77</v>
      </c>
      <c r="BV1736">
        <v>0.67019359999999994</v>
      </c>
      <c r="BW1736">
        <v>580</v>
      </c>
      <c r="BX1736">
        <v>0.74440280000000003</v>
      </c>
      <c r="BY1736">
        <v>-0.45298189999999999</v>
      </c>
      <c r="BZ1736">
        <v>55</v>
      </c>
      <c r="CA1736">
        <v>20</v>
      </c>
      <c r="CB1736">
        <v>6</v>
      </c>
      <c r="CC1736">
        <v>1</v>
      </c>
      <c r="CD1736">
        <v>3</v>
      </c>
      <c r="CE1736">
        <v>5</v>
      </c>
      <c r="CF1736">
        <v>0</v>
      </c>
      <c r="CG1736">
        <v>12</v>
      </c>
      <c r="CH1736">
        <v>6</v>
      </c>
      <c r="CI1736">
        <v>0</v>
      </c>
      <c r="CJ1736">
        <v>126191</v>
      </c>
      <c r="CK1736">
        <v>0.85584550403753035</v>
      </c>
      <c r="CL1736">
        <v>0.76763107052428214</v>
      </c>
      <c r="CM1736">
        <v>547</v>
      </c>
      <c r="CN1736">
        <v>-0.32928058344516459</v>
      </c>
      <c r="CO1736">
        <v>23320</v>
      </c>
      <c r="CP1736">
        <v>-0.1643726667</v>
      </c>
      <c r="CQ1736">
        <v>-0.36225935050000002</v>
      </c>
      <c r="CR1736">
        <v>112875</v>
      </c>
      <c r="CS1736">
        <v>0.88800000000000001</v>
      </c>
      <c r="CT1736">
        <v>104924</v>
      </c>
      <c r="CU1736">
        <v>0.85450776657999994</v>
      </c>
      <c r="CV1736">
        <v>265</v>
      </c>
      <c r="CW1736">
        <v>85</v>
      </c>
      <c r="CX1736">
        <v>94</v>
      </c>
      <c r="CY1736">
        <v>611</v>
      </c>
      <c r="CZ1736">
        <v>629</v>
      </c>
      <c r="DA1736" s="2">
        <v>66694</v>
      </c>
      <c r="DB1736" s="2">
        <v>16945</v>
      </c>
      <c r="DC1736" s="2">
        <v>192.63</v>
      </c>
      <c r="DD1736" s="2">
        <v>8268</v>
      </c>
      <c r="DE1736">
        <v>298</v>
      </c>
      <c r="DF1736">
        <v>7</v>
      </c>
      <c r="DG1736">
        <v>32.1</v>
      </c>
      <c r="DH1736">
        <v>11.24</v>
      </c>
      <c r="DI1736" s="2">
        <v>16.05</v>
      </c>
      <c r="DJ1736">
        <v>-0.1</v>
      </c>
      <c r="DK1736">
        <v>0.97239243807040421</v>
      </c>
      <c r="DL1736">
        <v>9.3220338983050849E-2</v>
      </c>
      <c r="DM1736">
        <v>0</v>
      </c>
      <c r="DN1736">
        <v>9.1</v>
      </c>
      <c r="DO1736">
        <v>3.6000000000000004E-2</v>
      </c>
      <c r="DP1736">
        <v>0</v>
      </c>
      <c r="DQ1736" s="2">
        <v>0</v>
      </c>
      <c r="DR1736" s="2">
        <v>20291.494286240013</v>
      </c>
      <c r="DS1736">
        <v>7.1095248790447346E-2</v>
      </c>
      <c r="DT1736">
        <v>3.4510217446891902</v>
      </c>
      <c r="DU1736">
        <v>848012.67127898533</v>
      </c>
      <c r="DV1736">
        <v>0</v>
      </c>
    </row>
    <row r="1737" spans="1:126" x14ac:dyDescent="0.15">
      <c r="A1737" t="s">
        <v>2922</v>
      </c>
      <c r="B1737" t="s">
        <v>1378</v>
      </c>
      <c r="C1737">
        <v>33</v>
      </c>
      <c r="D1737">
        <v>19</v>
      </c>
      <c r="E1737" t="s">
        <v>2939</v>
      </c>
      <c r="F1737">
        <v>33019</v>
      </c>
      <c r="G1737" t="s">
        <v>6721</v>
      </c>
      <c r="H1737">
        <v>96.2</v>
      </c>
      <c r="I1737">
        <v>0.4</v>
      </c>
      <c r="J1737">
        <v>0.3</v>
      </c>
      <c r="K1737">
        <v>0.6</v>
      </c>
      <c r="L1737">
        <v>1.4</v>
      </c>
      <c r="M1737">
        <v>1.1000000000000001</v>
      </c>
      <c r="N1737">
        <f t="shared" si="110"/>
        <v>9258.2199999999993</v>
      </c>
      <c r="O1737">
        <f t="shared" si="108"/>
        <v>741.78000000000065</v>
      </c>
      <c r="P1737">
        <f t="shared" si="109"/>
        <v>0.89013600000000115</v>
      </c>
      <c r="Q1737" s="4">
        <v>33019</v>
      </c>
      <c r="R1737" s="5">
        <v>43.361187999999999</v>
      </c>
      <c r="S1737" s="5">
        <v>-72.222083999999995</v>
      </c>
      <c r="T1737">
        <v>7</v>
      </c>
      <c r="U1737">
        <v>0.11774181440695049</v>
      </c>
      <c r="V1737">
        <v>43534</v>
      </c>
      <c r="W1737">
        <v>43291</v>
      </c>
      <c r="X1737">
        <v>43135</v>
      </c>
      <c r="Y1737">
        <v>43116</v>
      </c>
      <c r="Z1737">
        <v>23606</v>
      </c>
      <c r="AA1737">
        <v>33003</v>
      </c>
      <c r="AB1737">
        <v>18862.994000000002</v>
      </c>
      <c r="AC1737">
        <v>56032</v>
      </c>
      <c r="AD1737">
        <v>4</v>
      </c>
      <c r="AE1737">
        <v>9.273212008809552E-5</v>
      </c>
      <c r="AF1737">
        <v>90</v>
      </c>
      <c r="AG1737">
        <v>298</v>
      </c>
      <c r="AH1737">
        <v>0.30201342281879195</v>
      </c>
      <c r="AI1737" s="3">
        <v>39015</v>
      </c>
      <c r="AJ1737" s="3">
        <v>343868.33148897003</v>
      </c>
      <c r="AK1737">
        <v>43</v>
      </c>
      <c r="AL1737">
        <v>353267.20000000001</v>
      </c>
      <c r="AM1737">
        <v>153621</v>
      </c>
      <c r="AN1737">
        <v>19790</v>
      </c>
      <c r="AO1737">
        <v>173411</v>
      </c>
      <c r="AP1737">
        <v>5</v>
      </c>
      <c r="AQ1737">
        <v>0</v>
      </c>
      <c r="AR1737">
        <v>5</v>
      </c>
      <c r="AS1737">
        <v>0.11549744750641011</v>
      </c>
      <c r="AT1737">
        <v>6</v>
      </c>
      <c r="AU1737">
        <v>88</v>
      </c>
      <c r="AV1737">
        <f t="shared" si="111"/>
        <v>94</v>
      </c>
      <c r="AW1737">
        <v>34192</v>
      </c>
      <c r="AX1737">
        <v>0.79</v>
      </c>
      <c r="AY1737">
        <v>312047483.872087</v>
      </c>
      <c r="AZ1737">
        <v>312047.48387208697</v>
      </c>
      <c r="BA1737">
        <v>7640.2600510387001</v>
      </c>
      <c r="BB1737">
        <v>1.3088559725974893</v>
      </c>
      <c r="BC1737">
        <v>5952</v>
      </c>
      <c r="BD1737">
        <v>5287</v>
      </c>
      <c r="BE1737">
        <v>665</v>
      </c>
      <c r="BF1737">
        <v>1.527541691551431E-2</v>
      </c>
      <c r="BG1737">
        <v>885526</v>
      </c>
      <c r="BH1737">
        <v>20.529175843282719</v>
      </c>
      <c r="BI1737">
        <v>4490</v>
      </c>
      <c r="BJ1737">
        <v>23</v>
      </c>
      <c r="BK1737">
        <v>8</v>
      </c>
      <c r="BL1737">
        <v>2</v>
      </c>
      <c r="BM1737">
        <v>0</v>
      </c>
      <c r="BN1737">
        <v>0</v>
      </c>
      <c r="BO1737">
        <v>0</v>
      </c>
      <c r="BP1737">
        <v>2</v>
      </c>
      <c r="BQ1737">
        <v>1</v>
      </c>
      <c r="BR1737">
        <v>2</v>
      </c>
      <c r="BS1737">
        <v>0</v>
      </c>
      <c r="BT1737">
        <v>42692</v>
      </c>
      <c r="BU1737">
        <v>0.62</v>
      </c>
      <c r="BV1737">
        <v>0.68054429999999999</v>
      </c>
      <c r="BW1737">
        <v>286</v>
      </c>
      <c r="BX1737">
        <v>0.89009649999999996</v>
      </c>
      <c r="BY1737">
        <v>0.11308260000000001</v>
      </c>
      <c r="BZ1737">
        <v>23</v>
      </c>
      <c r="CA1737">
        <v>8</v>
      </c>
      <c r="CB1737">
        <v>2</v>
      </c>
      <c r="CC1737">
        <v>0</v>
      </c>
      <c r="CD1737">
        <v>0</v>
      </c>
      <c r="CE1737">
        <v>0</v>
      </c>
      <c r="CF1737">
        <v>1</v>
      </c>
      <c r="CG1737">
        <v>2</v>
      </c>
      <c r="CH1737">
        <v>2</v>
      </c>
      <c r="CI1737">
        <v>0</v>
      </c>
      <c r="CJ1737">
        <v>43105</v>
      </c>
      <c r="CK1737">
        <v>0.8815682635425125</v>
      </c>
      <c r="CL1737">
        <v>0.80976749360329292</v>
      </c>
      <c r="CM1737">
        <v>257</v>
      </c>
      <c r="CN1737">
        <v>0.20209065850926411</v>
      </c>
      <c r="CO1737">
        <v>6411</v>
      </c>
      <c r="CP1737">
        <v>-0.71023590560000005</v>
      </c>
      <c r="CQ1737">
        <v>-0.4179622831</v>
      </c>
      <c r="CR1737">
        <v>38777</v>
      </c>
      <c r="CS1737">
        <v>0.90300000000000002</v>
      </c>
      <c r="CT1737">
        <v>37439</v>
      </c>
      <c r="CU1737">
        <v>0.85951008646000004</v>
      </c>
      <c r="CV1737">
        <v>75</v>
      </c>
      <c r="CW1737">
        <v>17</v>
      </c>
      <c r="CX1737">
        <v>30</v>
      </c>
      <c r="CY1737">
        <v>366</v>
      </c>
      <c r="CZ1737">
        <v>503</v>
      </c>
      <c r="DA1737" s="2">
        <v>20823</v>
      </c>
      <c r="DB1737" s="2">
        <v>4820</v>
      </c>
      <c r="DC1737" s="2">
        <v>169.83</v>
      </c>
      <c r="DD1737" s="2">
        <v>1553</v>
      </c>
      <c r="DE1737">
        <v>211</v>
      </c>
      <c r="DF1737">
        <v>14</v>
      </c>
      <c r="DG1737">
        <v>30.24</v>
      </c>
      <c r="DH1737">
        <v>32.57</v>
      </c>
      <c r="DI1737" s="2">
        <v>69.790000000000006</v>
      </c>
      <c r="DJ1737">
        <v>-0.17</v>
      </c>
      <c r="DL1737">
        <v>1.6778523489932886E-2</v>
      </c>
      <c r="DM1737">
        <v>0</v>
      </c>
      <c r="DN1737">
        <v>19.899999999999999</v>
      </c>
      <c r="DO1737">
        <v>5.7000000000000002E-2</v>
      </c>
      <c r="DP1737">
        <v>0</v>
      </c>
      <c r="DQ1737" s="2">
        <v>0</v>
      </c>
      <c r="DR1737" s="2">
        <v>33159.976490860005</v>
      </c>
      <c r="DS1737">
        <v>8.5984748494149929E-2</v>
      </c>
      <c r="DT1737">
        <v>4.8137282178048801</v>
      </c>
      <c r="DU1737">
        <v>1700532.2890649203</v>
      </c>
      <c r="DV1737">
        <v>0</v>
      </c>
    </row>
    <row r="1738" spans="1:126" x14ac:dyDescent="0.15">
      <c r="A1738" t="s">
        <v>2940</v>
      </c>
      <c r="B1738" t="s">
        <v>2941</v>
      </c>
      <c r="C1738">
        <v>34</v>
      </c>
      <c r="D1738">
        <v>1</v>
      </c>
      <c r="E1738" t="s">
        <v>2942</v>
      </c>
      <c r="F1738">
        <v>34001</v>
      </c>
      <c r="G1738" t="s">
        <v>6722</v>
      </c>
      <c r="H1738">
        <v>58.6</v>
      </c>
      <c r="I1738">
        <v>14.9</v>
      </c>
      <c r="J1738">
        <v>0.2</v>
      </c>
      <c r="K1738">
        <v>7.4</v>
      </c>
      <c r="L1738">
        <v>2.1</v>
      </c>
      <c r="M1738">
        <v>16.8</v>
      </c>
      <c r="N1738">
        <f t="shared" si="110"/>
        <v>3997.42</v>
      </c>
      <c r="O1738">
        <f t="shared" si="108"/>
        <v>6002.58</v>
      </c>
      <c r="P1738">
        <f t="shared" si="109"/>
        <v>7.2030960000000022</v>
      </c>
      <c r="Q1738" s="4">
        <v>34001</v>
      </c>
      <c r="R1738" s="5">
        <v>39.469354000000003</v>
      </c>
      <c r="S1738" s="5">
        <v>-74.633758</v>
      </c>
      <c r="T1738">
        <v>2</v>
      </c>
      <c r="U1738">
        <v>4.3012769714675117E-2</v>
      </c>
      <c r="V1738">
        <v>274402</v>
      </c>
      <c r="W1738">
        <v>275325</v>
      </c>
      <c r="X1738">
        <v>275376</v>
      </c>
      <c r="Y1738">
        <v>273088</v>
      </c>
      <c r="Z1738">
        <v>145132</v>
      </c>
      <c r="AA1738">
        <v>33005</v>
      </c>
      <c r="AB1738">
        <v>117247.35</v>
      </c>
      <c r="AC1738">
        <v>54461</v>
      </c>
      <c r="AD1738">
        <v>5</v>
      </c>
      <c r="AE1738">
        <v>1.8156992620998198E-5</v>
      </c>
      <c r="AF1738">
        <v>71</v>
      </c>
      <c r="AG1738">
        <v>402</v>
      </c>
      <c r="AH1738">
        <v>0.17661691542288557</v>
      </c>
      <c r="AI1738" s="3">
        <v>29479</v>
      </c>
      <c r="AJ1738" s="3">
        <v>355647.55823583499</v>
      </c>
      <c r="AK1738">
        <v>20</v>
      </c>
      <c r="AL1738">
        <v>429740.80000000005</v>
      </c>
      <c r="AM1738">
        <v>928871</v>
      </c>
      <c r="AN1738">
        <v>54544</v>
      </c>
      <c r="AO1738">
        <v>983415</v>
      </c>
      <c r="AP1738">
        <v>16</v>
      </c>
      <c r="AQ1738">
        <v>2</v>
      </c>
      <c r="AR1738">
        <v>18</v>
      </c>
      <c r="AS1738">
        <v>6.5377281394715339E-2</v>
      </c>
      <c r="AT1738">
        <v>17</v>
      </c>
      <c r="AU1738">
        <v>74</v>
      </c>
      <c r="AV1738">
        <f t="shared" si="111"/>
        <v>91</v>
      </c>
      <c r="AW1738">
        <v>274176</v>
      </c>
      <c r="AX1738">
        <v>0.96</v>
      </c>
      <c r="AY1738">
        <v>931589499.20101094</v>
      </c>
      <c r="AZ1738">
        <v>931589.49920101091</v>
      </c>
      <c r="BA1738">
        <v>3694.1173409439202</v>
      </c>
      <c r="BB1738">
        <v>2.7070065937442043</v>
      </c>
      <c r="BC1738">
        <v>132342</v>
      </c>
      <c r="BD1738">
        <v>234483</v>
      </c>
      <c r="BE1738">
        <v>-102141</v>
      </c>
      <c r="BF1738">
        <v>-0.37223125195880497</v>
      </c>
      <c r="BG1738">
        <v>5798269</v>
      </c>
      <c r="BH1738">
        <v>21.055825489512522</v>
      </c>
      <c r="BI1738">
        <v>21686</v>
      </c>
      <c r="BJ1738">
        <v>126</v>
      </c>
      <c r="BK1738">
        <v>9</v>
      </c>
      <c r="BL1738">
        <v>6</v>
      </c>
      <c r="BM1738">
        <v>2</v>
      </c>
      <c r="BN1738">
        <v>7</v>
      </c>
      <c r="BO1738">
        <v>28</v>
      </c>
      <c r="BP1738">
        <v>2</v>
      </c>
      <c r="BQ1738">
        <v>35</v>
      </c>
      <c r="BR1738">
        <v>23</v>
      </c>
      <c r="BS1738">
        <v>3</v>
      </c>
      <c r="BT1738">
        <v>271712</v>
      </c>
      <c r="BU1738">
        <v>0.69</v>
      </c>
      <c r="BV1738">
        <v>0.5768238</v>
      </c>
      <c r="BW1738">
        <v>1266</v>
      </c>
      <c r="BX1738">
        <v>0.8869686</v>
      </c>
      <c r="BY1738">
        <v>-0.76807329999999996</v>
      </c>
      <c r="BZ1738">
        <v>125</v>
      </c>
      <c r="CA1738">
        <v>6</v>
      </c>
      <c r="CB1738">
        <v>6</v>
      </c>
      <c r="CC1738">
        <v>1</v>
      </c>
      <c r="CD1738">
        <v>8</v>
      </c>
      <c r="CE1738">
        <v>29</v>
      </c>
      <c r="CF1738">
        <v>2</v>
      </c>
      <c r="CG1738">
        <v>38</v>
      </c>
      <c r="CH1738">
        <v>18</v>
      </c>
      <c r="CI1738">
        <v>1</v>
      </c>
      <c r="CJ1738">
        <v>275499</v>
      </c>
      <c r="CK1738">
        <v>0.84936787429355465</v>
      </c>
      <c r="CL1738">
        <v>0.65702807981005351</v>
      </c>
      <c r="CM1738">
        <v>1204</v>
      </c>
      <c r="CN1738">
        <v>-0.75678005336860787</v>
      </c>
      <c r="CO1738">
        <v>37665</v>
      </c>
      <c r="CP1738">
        <v>-1.0229834596</v>
      </c>
      <c r="CQ1738">
        <v>-0.67526110719999999</v>
      </c>
      <c r="CR1738">
        <v>233549</v>
      </c>
      <c r="CS1738">
        <v>0.85199999999999998</v>
      </c>
      <c r="CT1738">
        <v>231870</v>
      </c>
      <c r="CU1738">
        <v>0.81774608927999992</v>
      </c>
      <c r="CV1738">
        <v>338</v>
      </c>
      <c r="CW1738">
        <v>154</v>
      </c>
      <c r="CX1738">
        <v>220</v>
      </c>
      <c r="CY1738">
        <v>7912</v>
      </c>
      <c r="CZ1738">
        <v>641</v>
      </c>
      <c r="DA1738" s="2">
        <v>165470</v>
      </c>
      <c r="DB1738" s="2">
        <v>24755</v>
      </c>
      <c r="DC1738" s="2">
        <v>206.26</v>
      </c>
      <c r="DD1738" s="2">
        <v>90599</v>
      </c>
      <c r="DE1738">
        <v>190</v>
      </c>
      <c r="DF1738">
        <v>20</v>
      </c>
      <c r="DG1738">
        <v>38.79</v>
      </c>
      <c r="DH1738">
        <v>5.8</v>
      </c>
      <c r="DI1738" s="2">
        <v>13.78</v>
      </c>
      <c r="DJ1738">
        <v>-0.04</v>
      </c>
      <c r="DK1738">
        <v>0.91804335289528138</v>
      </c>
      <c r="DL1738">
        <v>2.9850746268656716E-2</v>
      </c>
      <c r="DM1738">
        <v>0</v>
      </c>
      <c r="DN1738">
        <v>31.8</v>
      </c>
      <c r="DO1738">
        <v>7.9000000000000001E-2</v>
      </c>
      <c r="DP1738">
        <v>72.599999999999994</v>
      </c>
      <c r="DQ1738" s="2">
        <v>0</v>
      </c>
      <c r="DR1738" s="2">
        <v>784.91997807000007</v>
      </c>
      <c r="DS1738">
        <v>1.9883718193652775E-3</v>
      </c>
      <c r="DT1738">
        <v>21.693635942145399</v>
      </c>
      <c r="DU1738">
        <v>9322640.4646863192</v>
      </c>
      <c r="DV1738">
        <v>1</v>
      </c>
    </row>
    <row r="1739" spans="1:126" x14ac:dyDescent="0.15">
      <c r="A1739" t="s">
        <v>2940</v>
      </c>
      <c r="B1739" t="s">
        <v>2943</v>
      </c>
      <c r="C1739">
        <v>34</v>
      </c>
      <c r="D1739">
        <v>3</v>
      </c>
      <c r="E1739" t="s">
        <v>2944</v>
      </c>
      <c r="F1739">
        <v>34003</v>
      </c>
      <c r="G1739" t="s">
        <v>6723</v>
      </c>
      <c r="H1739">
        <v>62.5</v>
      </c>
      <c r="I1739">
        <v>5.2</v>
      </c>
      <c r="J1739">
        <v>0.1</v>
      </c>
      <c r="K1739">
        <v>14.4</v>
      </c>
      <c r="L1739">
        <v>1.7</v>
      </c>
      <c r="M1739">
        <v>16.100000000000001</v>
      </c>
      <c r="N1739">
        <f t="shared" si="110"/>
        <v>4402.76</v>
      </c>
      <c r="O1739">
        <f t="shared" si="108"/>
        <v>5597.24</v>
      </c>
      <c r="P1739">
        <f t="shared" si="109"/>
        <v>6.7166880000000022</v>
      </c>
      <c r="Q1739" s="4">
        <v>34003</v>
      </c>
      <c r="R1739" s="5">
        <v>40.959698000000003</v>
      </c>
      <c r="S1739" s="5">
        <v>-74.074726999999996</v>
      </c>
      <c r="T1739">
        <v>1</v>
      </c>
      <c r="U1739">
        <v>-2.8255382046174582E-3</v>
      </c>
      <c r="V1739">
        <v>906781</v>
      </c>
      <c r="W1739">
        <v>920456</v>
      </c>
      <c r="X1739">
        <v>926330</v>
      </c>
      <c r="Y1739">
        <v>938255</v>
      </c>
      <c r="Z1739">
        <v>504469</v>
      </c>
      <c r="AA1739">
        <v>33007</v>
      </c>
      <c r="AB1739">
        <v>411588.94799999997</v>
      </c>
      <c r="AC1739">
        <v>85806</v>
      </c>
      <c r="AD1739">
        <v>11</v>
      </c>
      <c r="AE1739">
        <v>1.1874817829499206E-5</v>
      </c>
      <c r="AF1739">
        <v>17</v>
      </c>
      <c r="AG1739">
        <v>60</v>
      </c>
      <c r="AH1739">
        <v>0.28333333333333333</v>
      </c>
      <c r="AI1739" s="3">
        <v>1432</v>
      </c>
      <c r="AJ1739" s="3">
        <v>149154.01368005</v>
      </c>
      <c r="AK1739">
        <v>7</v>
      </c>
      <c r="AL1739">
        <v>157964.79999999999</v>
      </c>
      <c r="AM1739">
        <v>401010</v>
      </c>
      <c r="AN1739">
        <v>4482</v>
      </c>
      <c r="AO1739">
        <v>405492</v>
      </c>
      <c r="AP1739">
        <v>137</v>
      </c>
      <c r="AQ1739">
        <v>5</v>
      </c>
      <c r="AR1739">
        <v>142</v>
      </c>
      <c r="AS1739">
        <v>0.15427136115142928</v>
      </c>
      <c r="AT1739">
        <v>146</v>
      </c>
      <c r="AU1739">
        <v>914</v>
      </c>
      <c r="AV1739">
        <f t="shared" si="111"/>
        <v>1060</v>
      </c>
      <c r="AW1739">
        <v>926330</v>
      </c>
      <c r="AX1739">
        <v>1</v>
      </c>
      <c r="AY1739">
        <v>1818645403.48999</v>
      </c>
      <c r="AZ1739">
        <v>1818645.4034899899</v>
      </c>
      <c r="BA1739">
        <v>2043.6547130981801</v>
      </c>
      <c r="BB1739">
        <v>4.8931944990061469</v>
      </c>
      <c r="BC1739">
        <v>148673</v>
      </c>
      <c r="BD1739">
        <v>1306593</v>
      </c>
      <c r="BE1739">
        <v>-1157920</v>
      </c>
      <c r="BF1739">
        <v>-1.2769566190734036</v>
      </c>
      <c r="BG1739">
        <v>49903915</v>
      </c>
      <c r="BH1739">
        <v>53.872718145801173</v>
      </c>
      <c r="BI1739">
        <v>72646</v>
      </c>
      <c r="BJ1739">
        <v>500</v>
      </c>
      <c r="BK1739">
        <v>49</v>
      </c>
      <c r="BL1739">
        <v>36</v>
      </c>
      <c r="BM1739">
        <v>10</v>
      </c>
      <c r="BN1739">
        <v>33</v>
      </c>
      <c r="BO1739">
        <v>63</v>
      </c>
      <c r="BP1739">
        <v>9</v>
      </c>
      <c r="BQ1739">
        <v>182</v>
      </c>
      <c r="BR1739">
        <v>15</v>
      </c>
      <c r="BS1739">
        <v>1</v>
      </c>
      <c r="BT1739">
        <v>895250</v>
      </c>
      <c r="BU1739">
        <v>0.76</v>
      </c>
      <c r="BV1739">
        <v>0.59335130000000003</v>
      </c>
      <c r="BW1739">
        <v>4845</v>
      </c>
      <c r="BX1739">
        <v>1.003072</v>
      </c>
      <c r="BY1739">
        <v>-0.52820310000000004</v>
      </c>
      <c r="BZ1739">
        <v>504</v>
      </c>
      <c r="CA1739">
        <v>47</v>
      </c>
      <c r="CB1739">
        <v>36</v>
      </c>
      <c r="CC1739">
        <v>8</v>
      </c>
      <c r="CD1739">
        <v>25</v>
      </c>
      <c r="CE1739">
        <v>66</v>
      </c>
      <c r="CF1739">
        <v>8</v>
      </c>
      <c r="CG1739">
        <v>187</v>
      </c>
      <c r="CH1739">
        <v>16</v>
      </c>
      <c r="CI1739">
        <v>1</v>
      </c>
      <c r="CJ1739">
        <v>932836</v>
      </c>
      <c r="CK1739">
        <v>0.96265581517008358</v>
      </c>
      <c r="CL1739">
        <v>0.69892913814208646</v>
      </c>
      <c r="CM1739">
        <v>4486</v>
      </c>
      <c r="CN1739">
        <v>-0.43103252339388498</v>
      </c>
      <c r="CO1739">
        <v>256963.00000000003</v>
      </c>
      <c r="CP1739">
        <v>1.0842052609999999</v>
      </c>
      <c r="CQ1739">
        <v>0.824245212</v>
      </c>
      <c r="CR1739">
        <v>857376</v>
      </c>
      <c r="CS1739">
        <v>0.91200000000000003</v>
      </c>
      <c r="CT1739">
        <v>774391</v>
      </c>
      <c r="CU1739">
        <v>0.85614915678000003</v>
      </c>
      <c r="CV1739">
        <v>1873</v>
      </c>
      <c r="CW1739">
        <v>1179</v>
      </c>
      <c r="CX1739">
        <v>1156</v>
      </c>
      <c r="CY1739">
        <v>158</v>
      </c>
      <c r="CZ1739">
        <v>116</v>
      </c>
      <c r="DA1739" s="2">
        <v>650553</v>
      </c>
      <c r="DB1739" s="2">
        <v>156535</v>
      </c>
      <c r="DC1739" s="2">
        <v>308.97000000000003</v>
      </c>
      <c r="DD1739" s="2">
        <v>274194</v>
      </c>
      <c r="DE1739">
        <v>40</v>
      </c>
      <c r="DF1739">
        <v>5</v>
      </c>
      <c r="DG1739">
        <v>85.16</v>
      </c>
      <c r="DH1739">
        <v>6.81</v>
      </c>
      <c r="DI1739" s="2">
        <v>6.92</v>
      </c>
      <c r="DJ1739">
        <v>1.2</v>
      </c>
      <c r="DL1739">
        <v>1.6666666666666666E-2</v>
      </c>
      <c r="DM1739">
        <v>0</v>
      </c>
      <c r="DN1739">
        <v>0</v>
      </c>
      <c r="DO1739">
        <v>0</v>
      </c>
      <c r="DP1739">
        <v>0</v>
      </c>
      <c r="DQ1739" s="2">
        <v>0</v>
      </c>
      <c r="DR1739" s="2">
        <v>56.290699889999999</v>
      </c>
      <c r="DS1739">
        <v>1.6519171663826373E-4</v>
      </c>
      <c r="DT1739">
        <v>1.77922722242014</v>
      </c>
      <c r="DU1739">
        <v>281055.27234415291</v>
      </c>
      <c r="DV1739">
        <v>0</v>
      </c>
    </row>
    <row r="1740" spans="1:126" x14ac:dyDescent="0.15">
      <c r="A1740" t="s">
        <v>2940</v>
      </c>
      <c r="B1740" t="s">
        <v>2945</v>
      </c>
      <c r="C1740">
        <v>34</v>
      </c>
      <c r="D1740">
        <v>5</v>
      </c>
      <c r="E1740" t="s">
        <v>2946</v>
      </c>
      <c r="F1740">
        <v>34005</v>
      </c>
      <c r="G1740" t="s">
        <v>6724</v>
      </c>
      <c r="H1740">
        <v>70.599999999999994</v>
      </c>
      <c r="I1740">
        <v>15.9</v>
      </c>
      <c r="J1740">
        <v>0.1</v>
      </c>
      <c r="K1740">
        <v>4.3</v>
      </c>
      <c r="L1740">
        <v>2.6</v>
      </c>
      <c r="M1740">
        <v>6.4</v>
      </c>
      <c r="N1740">
        <f t="shared" si="110"/>
        <v>5303.3899999999994</v>
      </c>
      <c r="O1740">
        <f t="shared" si="108"/>
        <v>4696.6100000000006</v>
      </c>
      <c r="P1740">
        <f t="shared" si="109"/>
        <v>5.6359320000000031</v>
      </c>
      <c r="Q1740" s="4">
        <v>34005</v>
      </c>
      <c r="R1740" s="5">
        <v>39.875785999999998</v>
      </c>
      <c r="S1740" s="5">
        <v>-74.663005999999996</v>
      </c>
      <c r="T1740">
        <v>1</v>
      </c>
      <c r="U1740">
        <v>8.3526897019153445E-2</v>
      </c>
      <c r="V1740">
        <v>449117</v>
      </c>
      <c r="W1740">
        <v>450155</v>
      </c>
      <c r="X1740">
        <v>450556</v>
      </c>
      <c r="Y1740">
        <v>448844</v>
      </c>
      <c r="Z1740">
        <v>243715</v>
      </c>
      <c r="AA1740">
        <v>33009</v>
      </c>
      <c r="AB1740">
        <v>199988.16</v>
      </c>
      <c r="AC1740">
        <v>78621</v>
      </c>
      <c r="AD1740">
        <v>8</v>
      </c>
      <c r="AE1740">
        <v>1.7755839451699679E-5</v>
      </c>
      <c r="AF1740">
        <v>153</v>
      </c>
      <c r="AG1740">
        <v>838</v>
      </c>
      <c r="AH1740">
        <v>0.18257756563245822</v>
      </c>
      <c r="AI1740" s="3">
        <v>95899</v>
      </c>
      <c r="AJ1740" s="3">
        <v>511087.32586310001</v>
      </c>
      <c r="AK1740">
        <v>17</v>
      </c>
      <c r="AL1740">
        <v>524467.19999999995</v>
      </c>
      <c r="AM1740">
        <v>339808</v>
      </c>
      <c r="AN1740">
        <v>82151</v>
      </c>
      <c r="AO1740">
        <v>421959</v>
      </c>
      <c r="AP1740">
        <v>28</v>
      </c>
      <c r="AQ1740">
        <v>6</v>
      </c>
      <c r="AR1740">
        <v>34</v>
      </c>
      <c r="AS1740">
        <v>7.5529539825171341E-2</v>
      </c>
      <c r="AT1740">
        <v>34</v>
      </c>
      <c r="AU1740">
        <v>283</v>
      </c>
      <c r="AV1740">
        <f t="shared" si="111"/>
        <v>317</v>
      </c>
      <c r="AW1740">
        <v>389760</v>
      </c>
      <c r="AX1740">
        <v>0.96</v>
      </c>
      <c r="AY1740">
        <v>2720194966.5784202</v>
      </c>
      <c r="AZ1740">
        <v>2720194.9665784203</v>
      </c>
      <c r="BA1740">
        <v>6439.7584313840198</v>
      </c>
      <c r="BB1740">
        <v>1.552853279599002</v>
      </c>
      <c r="BC1740">
        <v>134220</v>
      </c>
      <c r="BD1740">
        <v>635186</v>
      </c>
      <c r="BE1740">
        <v>-500966</v>
      </c>
      <c r="BF1740">
        <v>-1.1154465317500786</v>
      </c>
      <c r="BG1740">
        <v>10311878</v>
      </c>
      <c r="BH1740">
        <v>22.887006276689245</v>
      </c>
      <c r="BI1740">
        <v>35002</v>
      </c>
      <c r="BJ1740">
        <v>217</v>
      </c>
      <c r="BK1740">
        <v>24</v>
      </c>
      <c r="BL1740">
        <v>15</v>
      </c>
      <c r="BM1740">
        <v>4</v>
      </c>
      <c r="BN1740">
        <v>11</v>
      </c>
      <c r="BO1740">
        <v>33</v>
      </c>
      <c r="BP1740">
        <v>4</v>
      </c>
      <c r="BQ1740">
        <v>61</v>
      </c>
      <c r="BR1740">
        <v>18</v>
      </c>
      <c r="BS1740">
        <v>1</v>
      </c>
      <c r="BT1740">
        <v>446108</v>
      </c>
      <c r="BU1740">
        <v>0.8</v>
      </c>
      <c r="BV1740">
        <v>0.6493525</v>
      </c>
      <c r="BW1740">
        <v>2023</v>
      </c>
      <c r="BX1740">
        <v>0.86974450000000003</v>
      </c>
      <c r="BY1740">
        <v>-0.50357240000000003</v>
      </c>
      <c r="BZ1740">
        <v>223</v>
      </c>
      <c r="CA1740">
        <v>17</v>
      </c>
      <c r="CB1740">
        <v>12</v>
      </c>
      <c r="CC1740">
        <v>3</v>
      </c>
      <c r="CD1740">
        <v>9</v>
      </c>
      <c r="CE1740">
        <v>38</v>
      </c>
      <c r="CF1740">
        <v>5</v>
      </c>
      <c r="CG1740">
        <v>56</v>
      </c>
      <c r="CH1740">
        <v>18</v>
      </c>
      <c r="CI1740">
        <v>0</v>
      </c>
      <c r="CJ1740">
        <v>450677</v>
      </c>
      <c r="CK1740">
        <v>0.84539481713067233</v>
      </c>
      <c r="CL1740">
        <v>0.73926886550220139</v>
      </c>
      <c r="CM1740">
        <v>1976</v>
      </c>
      <c r="CN1740">
        <v>-0.4571771190751534</v>
      </c>
      <c r="CO1740">
        <v>93594</v>
      </c>
      <c r="CP1740">
        <v>-7.2904998999999996E-3</v>
      </c>
      <c r="CQ1740">
        <v>0.36102987399999997</v>
      </c>
      <c r="CR1740">
        <v>401666</v>
      </c>
      <c r="CS1740">
        <v>0.89200000000000002</v>
      </c>
      <c r="CT1740">
        <v>402858</v>
      </c>
      <c r="CU1740">
        <v>0.90505674440399997</v>
      </c>
      <c r="CV1740">
        <v>1468</v>
      </c>
      <c r="CW1740">
        <v>319</v>
      </c>
      <c r="CX1740">
        <v>381</v>
      </c>
      <c r="CY1740">
        <v>2055</v>
      </c>
      <c r="CZ1740">
        <v>1376</v>
      </c>
      <c r="DA1740" s="2">
        <v>273348</v>
      </c>
      <c r="DB1740" s="2">
        <v>62975</v>
      </c>
      <c r="DC1740" s="2">
        <v>202.73</v>
      </c>
      <c r="DD1740" s="2">
        <v>122551</v>
      </c>
      <c r="DE1740">
        <v>490</v>
      </c>
      <c r="DF1740">
        <v>64</v>
      </c>
      <c r="DG1740">
        <v>35.71</v>
      </c>
      <c r="DH1740">
        <v>4.66</v>
      </c>
      <c r="DI1740" s="2">
        <v>11.09</v>
      </c>
      <c r="DJ1740">
        <v>-1.3</v>
      </c>
      <c r="DK1740">
        <v>0.92654772208260772</v>
      </c>
      <c r="DL1740">
        <v>7.1599045346062056E-3</v>
      </c>
      <c r="DM1740">
        <v>0</v>
      </c>
      <c r="DN1740">
        <v>66.599999999999994</v>
      </c>
      <c r="DO1740">
        <v>0.12300000000000001</v>
      </c>
      <c r="DP1740">
        <v>33.47</v>
      </c>
      <c r="DQ1740" s="2">
        <v>0</v>
      </c>
      <c r="DR1740" s="2">
        <v>7131.4112532899999</v>
      </c>
      <c r="DS1740">
        <v>1.2473346547466058E-2</v>
      </c>
      <c r="DT1740">
        <v>6.0517514104994801</v>
      </c>
      <c r="DU1740">
        <v>3173945.1173607125</v>
      </c>
      <c r="DV1740">
        <v>0</v>
      </c>
    </row>
    <row r="1741" spans="1:126" x14ac:dyDescent="0.15">
      <c r="A1741" t="s">
        <v>2940</v>
      </c>
      <c r="B1741" t="s">
        <v>803</v>
      </c>
      <c r="C1741">
        <v>34</v>
      </c>
      <c r="D1741">
        <v>7</v>
      </c>
      <c r="E1741" t="s">
        <v>2947</v>
      </c>
      <c r="F1741">
        <v>34007</v>
      </c>
      <c r="G1741" t="s">
        <v>6725</v>
      </c>
      <c r="H1741">
        <v>60.3</v>
      </c>
      <c r="I1741">
        <v>18.399999999999999</v>
      </c>
      <c r="J1741">
        <v>0.2</v>
      </c>
      <c r="K1741">
        <v>5.0999999999999996</v>
      </c>
      <c r="L1741">
        <v>1.8</v>
      </c>
      <c r="M1741">
        <v>14.2</v>
      </c>
      <c r="N1741">
        <f t="shared" si="110"/>
        <v>4205.58</v>
      </c>
      <c r="O1741">
        <f t="shared" si="108"/>
        <v>5794.42</v>
      </c>
      <c r="P1741">
        <f t="shared" si="109"/>
        <v>6.9533040000000028</v>
      </c>
      <c r="Q1741" s="4">
        <v>34007</v>
      </c>
      <c r="R1741" s="5">
        <v>39.802351999999999</v>
      </c>
      <c r="S1741" s="5">
        <v>-74.961251000000004</v>
      </c>
      <c r="T1741">
        <v>1</v>
      </c>
      <c r="U1741">
        <v>8.8732863639192527E-2</v>
      </c>
      <c r="V1741">
        <v>513660</v>
      </c>
      <c r="W1741">
        <v>512632</v>
      </c>
      <c r="X1741">
        <v>511998</v>
      </c>
      <c r="Y1741">
        <v>510809</v>
      </c>
      <c r="Z1741">
        <v>275363</v>
      </c>
      <c r="AA1741">
        <v>33011</v>
      </c>
      <c r="AB1741">
        <v>220611.58799999999</v>
      </c>
      <c r="AC1741">
        <v>62185</v>
      </c>
      <c r="AD1741">
        <v>12</v>
      </c>
      <c r="AE1741">
        <v>2.3437591553092006E-5</v>
      </c>
      <c r="AF1741">
        <v>28</v>
      </c>
      <c r="AG1741">
        <v>175</v>
      </c>
      <c r="AH1741">
        <v>0.16</v>
      </c>
      <c r="AI1741" s="3">
        <v>7143</v>
      </c>
      <c r="AJ1741" s="3">
        <v>141610.23829363502</v>
      </c>
      <c r="AK1741">
        <v>17</v>
      </c>
      <c r="AL1741">
        <v>145657.60000000001</v>
      </c>
      <c r="AM1741">
        <v>840809</v>
      </c>
      <c r="AN1741">
        <v>11886</v>
      </c>
      <c r="AO1741">
        <v>852695</v>
      </c>
      <c r="AP1741">
        <v>47</v>
      </c>
      <c r="AQ1741">
        <v>7</v>
      </c>
      <c r="AR1741">
        <v>54</v>
      </c>
      <c r="AS1741">
        <v>0.1053387225143963</v>
      </c>
      <c r="AT1741">
        <v>59</v>
      </c>
      <c r="AU1741">
        <v>333</v>
      </c>
      <c r="AV1741">
        <f t="shared" si="111"/>
        <v>392</v>
      </c>
      <c r="AW1741">
        <v>603484</v>
      </c>
      <c r="AX1741">
        <v>0.98</v>
      </c>
      <c r="AY1741">
        <v>1373956256.9491301</v>
      </c>
      <c r="AZ1741">
        <v>1373956.25694913</v>
      </c>
      <c r="BA1741">
        <v>2688.6005100667799</v>
      </c>
      <c r="BB1741">
        <v>3.7194071646410642</v>
      </c>
      <c r="BC1741">
        <v>915460</v>
      </c>
      <c r="BD1741">
        <v>899174</v>
      </c>
      <c r="BE1741">
        <v>16286</v>
      </c>
      <c r="BF1741">
        <v>3.1705797609313552E-2</v>
      </c>
      <c r="BG1741">
        <v>10091152</v>
      </c>
      <c r="BH1741">
        <v>19.709358239680626</v>
      </c>
      <c r="BI1741">
        <v>37333</v>
      </c>
      <c r="BJ1741">
        <v>274</v>
      </c>
      <c r="BK1741">
        <v>24</v>
      </c>
      <c r="BL1741">
        <v>7</v>
      </c>
      <c r="BM1741">
        <v>1</v>
      </c>
      <c r="BN1741">
        <v>17</v>
      </c>
      <c r="BO1741">
        <v>35</v>
      </c>
      <c r="BP1741">
        <v>3</v>
      </c>
      <c r="BQ1741">
        <v>64</v>
      </c>
      <c r="BR1741">
        <v>9</v>
      </c>
      <c r="BS1741">
        <v>3</v>
      </c>
      <c r="BT1741">
        <v>517879</v>
      </c>
      <c r="BU1741">
        <v>0.76</v>
      </c>
      <c r="BV1741">
        <v>0.60483909999999996</v>
      </c>
      <c r="BW1741">
        <v>2399</v>
      </c>
      <c r="BX1741">
        <v>0.84382650000000003</v>
      </c>
      <c r="BY1741">
        <v>-0.71068220000000004</v>
      </c>
      <c r="BZ1741">
        <v>269</v>
      </c>
      <c r="CA1741">
        <v>19</v>
      </c>
      <c r="CB1741">
        <v>7</v>
      </c>
      <c r="CC1741">
        <v>3</v>
      </c>
      <c r="CD1741">
        <v>11</v>
      </c>
      <c r="CE1741">
        <v>39</v>
      </c>
      <c r="CF1741">
        <v>2</v>
      </c>
      <c r="CG1741">
        <v>66</v>
      </c>
      <c r="CH1741">
        <v>10</v>
      </c>
      <c r="CI1741">
        <v>1</v>
      </c>
      <c r="CJ1741">
        <v>510967</v>
      </c>
      <c r="CK1741">
        <v>0.83567040532950265</v>
      </c>
      <c r="CL1741">
        <v>0.64042591272084703</v>
      </c>
      <c r="CM1741">
        <v>2104</v>
      </c>
      <c r="CN1741">
        <v>-0.90587490982124674</v>
      </c>
      <c r="CO1741">
        <v>88535</v>
      </c>
      <c r="CP1741">
        <v>-1.0934786826</v>
      </c>
      <c r="CQ1741">
        <v>-0.54575606470000004</v>
      </c>
      <c r="CR1741">
        <v>441803</v>
      </c>
      <c r="CS1741">
        <v>0.86499999999999999</v>
      </c>
      <c r="CT1741">
        <v>438666</v>
      </c>
      <c r="CU1741">
        <v>0.84420028818000004</v>
      </c>
      <c r="CV1741">
        <v>1244</v>
      </c>
      <c r="CW1741">
        <v>380</v>
      </c>
      <c r="CX1741">
        <v>529</v>
      </c>
      <c r="CY1741">
        <v>555</v>
      </c>
      <c r="CZ1741">
        <v>331</v>
      </c>
      <c r="DA1741" s="2">
        <v>264959</v>
      </c>
      <c r="DB1741" s="2">
        <v>61940</v>
      </c>
      <c r="DC1741" s="2">
        <v>189.72</v>
      </c>
      <c r="DD1741" s="2">
        <v>187903</v>
      </c>
      <c r="DE1741">
        <v>124</v>
      </c>
      <c r="DF1741">
        <v>37</v>
      </c>
      <c r="DG1741">
        <v>44.65</v>
      </c>
      <c r="DH1741">
        <v>4.4800000000000004</v>
      </c>
      <c r="DI1741" s="2">
        <v>7.21</v>
      </c>
      <c r="DJ1741">
        <v>-1.1499999999999999</v>
      </c>
      <c r="DK1741">
        <v>0.96514069718605633</v>
      </c>
      <c r="DL1741">
        <v>2.2857142857142857E-2</v>
      </c>
      <c r="DM1741">
        <v>0</v>
      </c>
      <c r="DN1741">
        <v>11.2</v>
      </c>
      <c r="DO1741">
        <v>7.6999999999999999E-2</v>
      </c>
      <c r="DP1741">
        <v>0</v>
      </c>
      <c r="DQ1741" s="2">
        <v>0</v>
      </c>
      <c r="DR1741" s="2">
        <v>223.30725242</v>
      </c>
      <c r="DS1741">
        <v>8.627442861984544E-4</v>
      </c>
      <c r="DT1741">
        <v>8.0688788014914898</v>
      </c>
      <c r="DU1741">
        <v>1175293.5209161269</v>
      </c>
      <c r="DV1741">
        <v>0</v>
      </c>
    </row>
    <row r="1742" spans="1:126" x14ac:dyDescent="0.15">
      <c r="A1742" t="s">
        <v>2940</v>
      </c>
      <c r="B1742" t="s">
        <v>2948</v>
      </c>
      <c r="C1742">
        <v>34</v>
      </c>
      <c r="D1742">
        <v>9</v>
      </c>
      <c r="E1742" t="s">
        <v>2949</v>
      </c>
      <c r="F1742">
        <v>34009</v>
      </c>
      <c r="G1742" t="s">
        <v>6726</v>
      </c>
      <c r="H1742">
        <v>86.9</v>
      </c>
      <c r="I1742">
        <v>4.4000000000000004</v>
      </c>
      <c r="J1742">
        <v>0.1</v>
      </c>
      <c r="K1742">
        <v>0.8</v>
      </c>
      <c r="L1742">
        <v>1.5</v>
      </c>
      <c r="M1742">
        <v>6.2</v>
      </c>
      <c r="N1742">
        <f t="shared" si="110"/>
        <v>7612.31</v>
      </c>
      <c r="O1742">
        <f t="shared" si="108"/>
        <v>2387.6899999999996</v>
      </c>
      <c r="P1742">
        <f t="shared" si="109"/>
        <v>2.8652280000000006</v>
      </c>
      <c r="Q1742" s="4">
        <v>34009</v>
      </c>
      <c r="R1742" s="5">
        <v>39.086142000000002</v>
      </c>
      <c r="S1742" s="5">
        <v>-74.847716000000005</v>
      </c>
      <c r="T1742">
        <v>3</v>
      </c>
      <c r="U1742">
        <v>0.13687664108027228</v>
      </c>
      <c r="V1742">
        <v>96987</v>
      </c>
      <c r="W1742">
        <v>96286</v>
      </c>
      <c r="X1742">
        <v>95805</v>
      </c>
      <c r="Y1742">
        <v>94421</v>
      </c>
      <c r="Z1742">
        <v>48379</v>
      </c>
      <c r="AA1742">
        <v>33013</v>
      </c>
      <c r="AB1742">
        <v>37699.579999999994</v>
      </c>
      <c r="AC1742">
        <v>57637</v>
      </c>
      <c r="AD1742">
        <v>5</v>
      </c>
      <c r="AE1742">
        <v>5.2189342936172431E-5</v>
      </c>
      <c r="AF1742">
        <v>39</v>
      </c>
      <c r="AG1742">
        <v>152</v>
      </c>
      <c r="AH1742">
        <v>0.25657894736842107</v>
      </c>
      <c r="AI1742" s="3">
        <v>7352</v>
      </c>
      <c r="AJ1742" s="3">
        <v>160917.16995323999</v>
      </c>
      <c r="AK1742">
        <v>22</v>
      </c>
      <c r="AL1742">
        <v>396985.59999999998</v>
      </c>
      <c r="AM1742">
        <v>123093</v>
      </c>
      <c r="AN1742">
        <v>7875</v>
      </c>
      <c r="AO1742">
        <v>130968</v>
      </c>
      <c r="AP1742">
        <v>20</v>
      </c>
      <c r="AQ1742">
        <v>7</v>
      </c>
      <c r="AR1742">
        <v>27</v>
      </c>
      <c r="AS1742">
        <v>0.28041459817626652</v>
      </c>
      <c r="AT1742">
        <v>28</v>
      </c>
      <c r="AU1742">
        <v>40</v>
      </c>
      <c r="AV1742">
        <f t="shared" si="111"/>
        <v>68</v>
      </c>
      <c r="AW1742">
        <v>84099</v>
      </c>
      <c r="AX1742">
        <v>0.97</v>
      </c>
      <c r="AY1742">
        <v>986527042.70367301</v>
      </c>
      <c r="AZ1742">
        <v>986527.04270367301</v>
      </c>
      <c r="BA1742">
        <v>9638.4775702857005</v>
      </c>
      <c r="BB1742">
        <v>1.0375082503515731</v>
      </c>
      <c r="BC1742">
        <v>102478</v>
      </c>
      <c r="BD1742">
        <v>122512</v>
      </c>
      <c r="BE1742">
        <v>-20034</v>
      </c>
      <c r="BF1742">
        <v>-0.20656376627795478</v>
      </c>
      <c r="BG1742">
        <v>2954955</v>
      </c>
      <c r="BH1742">
        <v>30.843431971191482</v>
      </c>
      <c r="BI1742">
        <v>11721</v>
      </c>
      <c r="BJ1742">
        <v>64</v>
      </c>
      <c r="BK1742">
        <v>10</v>
      </c>
      <c r="BL1742">
        <v>10</v>
      </c>
      <c r="BM1742">
        <v>0</v>
      </c>
      <c r="BN1742">
        <v>5</v>
      </c>
      <c r="BO1742">
        <v>8</v>
      </c>
      <c r="BP1742">
        <v>2</v>
      </c>
      <c r="BQ1742">
        <v>18</v>
      </c>
      <c r="BR1742">
        <v>12</v>
      </c>
      <c r="BS1742">
        <v>0</v>
      </c>
      <c r="BT1742">
        <v>96091</v>
      </c>
      <c r="BU1742">
        <v>0.62</v>
      </c>
      <c r="BV1742">
        <v>0.66196580000000005</v>
      </c>
      <c r="BW1742">
        <v>636</v>
      </c>
      <c r="BX1742">
        <v>1.3424769999999999</v>
      </c>
      <c r="BY1742">
        <v>0.3666798</v>
      </c>
      <c r="BZ1742">
        <v>66</v>
      </c>
      <c r="CA1742">
        <v>7</v>
      </c>
      <c r="CB1742">
        <v>11</v>
      </c>
      <c r="CC1742">
        <v>0</v>
      </c>
      <c r="CD1742">
        <v>4</v>
      </c>
      <c r="CE1742">
        <v>9</v>
      </c>
      <c r="CF1742">
        <v>2</v>
      </c>
      <c r="CG1742">
        <v>19</v>
      </c>
      <c r="CH1742">
        <v>9</v>
      </c>
      <c r="CI1742">
        <v>1</v>
      </c>
      <c r="CJ1742">
        <v>95359</v>
      </c>
      <c r="CK1742">
        <v>1.342295955284766</v>
      </c>
      <c r="CL1742">
        <v>0.69427987890551446</v>
      </c>
      <c r="CM1742">
        <v>582</v>
      </c>
      <c r="CN1742">
        <v>0.16393368102849395</v>
      </c>
      <c r="CO1742">
        <v>15501.000000000002</v>
      </c>
      <c r="CP1742">
        <v>-0.31785643470000002</v>
      </c>
      <c r="CQ1742">
        <v>-0.3459575466</v>
      </c>
      <c r="CR1742">
        <v>81047</v>
      </c>
      <c r="CS1742">
        <v>0.85799999999999998</v>
      </c>
      <c r="CT1742">
        <v>82730</v>
      </c>
      <c r="CU1742">
        <v>0.85972492920999999</v>
      </c>
      <c r="CV1742">
        <v>84</v>
      </c>
      <c r="CW1742">
        <v>53</v>
      </c>
      <c r="CX1742">
        <v>57</v>
      </c>
      <c r="CY1742">
        <v>284</v>
      </c>
      <c r="CZ1742">
        <v>411</v>
      </c>
      <c r="DA1742" s="2">
        <v>60569</v>
      </c>
      <c r="DB1742" s="2">
        <v>9925</v>
      </c>
      <c r="DC1742" s="2">
        <v>252.35</v>
      </c>
      <c r="DD1742" s="2">
        <v>8814</v>
      </c>
      <c r="DE1742">
        <v>78</v>
      </c>
      <c r="DF1742">
        <v>168</v>
      </c>
      <c r="DG1742">
        <v>79.25</v>
      </c>
      <c r="DH1742">
        <v>12.51</v>
      </c>
      <c r="DI1742" s="2">
        <v>35.450000000000003</v>
      </c>
      <c r="DJ1742">
        <v>7.0000000000000007E-2</v>
      </c>
      <c r="DK1742">
        <v>0.85976605005440698</v>
      </c>
      <c r="DL1742">
        <v>6.5789473684210523E-3</v>
      </c>
      <c r="DM1742">
        <v>0</v>
      </c>
      <c r="DN1742">
        <v>11.5</v>
      </c>
      <c r="DO1742">
        <v>3.7999999999999999E-2</v>
      </c>
      <c r="DP1742">
        <v>0</v>
      </c>
      <c r="DQ1742" s="2">
        <v>0</v>
      </c>
      <c r="DR1742" s="2">
        <v>3116.7097317499997</v>
      </c>
      <c r="DS1742">
        <v>7.8077305717257489E-3</v>
      </c>
      <c r="DT1742">
        <v>4.1806622986376896</v>
      </c>
      <c r="DU1742">
        <v>1659662.7310220622</v>
      </c>
      <c r="DV1742">
        <v>1</v>
      </c>
    </row>
    <row r="1743" spans="1:126" x14ac:dyDescent="0.15">
      <c r="A1743" t="s">
        <v>2940</v>
      </c>
      <c r="B1743" t="s">
        <v>1140</v>
      </c>
      <c r="C1743">
        <v>34</v>
      </c>
      <c r="D1743">
        <v>11</v>
      </c>
      <c r="E1743" t="s">
        <v>2950</v>
      </c>
      <c r="F1743">
        <v>34011</v>
      </c>
      <c r="G1743" t="s">
        <v>6727</v>
      </c>
      <c r="H1743">
        <v>50.3</v>
      </c>
      <c r="I1743">
        <v>18.7</v>
      </c>
      <c r="J1743">
        <v>0.7</v>
      </c>
      <c r="K1743">
        <v>1.2</v>
      </c>
      <c r="L1743">
        <v>2</v>
      </c>
      <c r="M1743">
        <v>27.1</v>
      </c>
      <c r="N1743">
        <f t="shared" si="110"/>
        <v>3620.12</v>
      </c>
      <c r="O1743">
        <f t="shared" si="108"/>
        <v>6379.88</v>
      </c>
      <c r="P1743">
        <f t="shared" si="109"/>
        <v>7.6558560000000027</v>
      </c>
      <c r="Q1743" s="4">
        <v>34011</v>
      </c>
      <c r="R1743" s="5">
        <v>39.328434000000001</v>
      </c>
      <c r="S1743" s="5">
        <v>-75.121628000000001</v>
      </c>
      <c r="T1743">
        <v>3</v>
      </c>
      <c r="U1743">
        <v>7.8374430252581562E-2</v>
      </c>
      <c r="V1743">
        <v>156864</v>
      </c>
      <c r="W1743">
        <v>157429</v>
      </c>
      <c r="X1743">
        <v>157035</v>
      </c>
      <c r="Y1743">
        <v>155261</v>
      </c>
      <c r="Z1743">
        <v>84654</v>
      </c>
      <c r="AA1743">
        <v>33015</v>
      </c>
      <c r="AB1743">
        <v>57038.474000000002</v>
      </c>
      <c r="AC1743">
        <v>49984</v>
      </c>
      <c r="AD1743">
        <v>2</v>
      </c>
      <c r="AE1743">
        <v>1.2736014264335975E-5</v>
      </c>
      <c r="AF1743">
        <v>80</v>
      </c>
      <c r="AG1743">
        <v>583</v>
      </c>
      <c r="AH1743">
        <v>0.137221269296741</v>
      </c>
      <c r="AI1743" s="3">
        <v>64526</v>
      </c>
      <c r="AJ1743" s="3">
        <v>309607.05644309503</v>
      </c>
      <c r="AK1743">
        <v>28</v>
      </c>
      <c r="AL1743">
        <v>433004.80000000005</v>
      </c>
      <c r="AM1743">
        <v>60356</v>
      </c>
      <c r="AN1743">
        <v>75897</v>
      </c>
      <c r="AO1743">
        <v>136253</v>
      </c>
      <c r="AP1743">
        <v>24</v>
      </c>
      <c r="AQ1743">
        <v>2</v>
      </c>
      <c r="AR1743">
        <v>26</v>
      </c>
      <c r="AS1743">
        <v>0.16515381537073856</v>
      </c>
      <c r="AT1743">
        <v>28</v>
      </c>
      <c r="AU1743">
        <v>131</v>
      </c>
      <c r="AV1743">
        <f t="shared" si="111"/>
        <v>159</v>
      </c>
      <c r="AW1743">
        <v>158750</v>
      </c>
      <c r="AX1743">
        <v>0.94</v>
      </c>
      <c r="AY1743">
        <v>1118792022.9331701</v>
      </c>
      <c r="AZ1743">
        <v>1118792.02293317</v>
      </c>
      <c r="BA1743">
        <v>7638.7952653552502</v>
      </c>
      <c r="BB1743">
        <v>1.3091069537304767</v>
      </c>
      <c r="BC1743">
        <v>99133</v>
      </c>
      <c r="BD1743">
        <v>89915</v>
      </c>
      <c r="BE1743">
        <v>9218</v>
      </c>
      <c r="BF1743">
        <v>5.8764279885760912E-2</v>
      </c>
      <c r="BG1743">
        <v>2487354</v>
      </c>
      <c r="BH1743">
        <v>15.839488012226573</v>
      </c>
      <c r="BI1743">
        <v>12292</v>
      </c>
      <c r="BJ1743">
        <v>103</v>
      </c>
      <c r="BK1743">
        <v>14</v>
      </c>
      <c r="BL1743">
        <v>5</v>
      </c>
      <c r="BM1743">
        <v>1</v>
      </c>
      <c r="BN1743">
        <v>5</v>
      </c>
      <c r="BO1743">
        <v>9</v>
      </c>
      <c r="BP1743">
        <v>2</v>
      </c>
      <c r="BQ1743">
        <v>12</v>
      </c>
      <c r="BR1743">
        <v>0</v>
      </c>
      <c r="BS1743">
        <v>0</v>
      </c>
      <c r="BT1743">
        <v>157745</v>
      </c>
      <c r="BU1743">
        <v>0.74</v>
      </c>
      <c r="BV1743">
        <v>0.48988009999999999</v>
      </c>
      <c r="BW1743">
        <v>658</v>
      </c>
      <c r="BX1743">
        <v>0.95724109999999996</v>
      </c>
      <c r="BY1743">
        <v>-1.2633529999999999</v>
      </c>
      <c r="BZ1743">
        <v>112</v>
      </c>
      <c r="CA1743">
        <v>9</v>
      </c>
      <c r="CB1743">
        <v>6</v>
      </c>
      <c r="CC1743">
        <v>1</v>
      </c>
      <c r="CD1743">
        <v>1</v>
      </c>
      <c r="CE1743">
        <v>12</v>
      </c>
      <c r="CF1743">
        <v>1</v>
      </c>
      <c r="CG1743">
        <v>16</v>
      </c>
      <c r="CH1743">
        <v>1</v>
      </c>
      <c r="CI1743">
        <v>0</v>
      </c>
      <c r="CJ1743">
        <v>157099</v>
      </c>
      <c r="CK1743">
        <v>1.0121006499086564</v>
      </c>
      <c r="CL1743">
        <v>0.59679003551036713</v>
      </c>
      <c r="CM1743">
        <v>617</v>
      </c>
      <c r="CN1743">
        <v>-0.95321782632516527</v>
      </c>
      <c r="CO1743">
        <v>12896</v>
      </c>
      <c r="CP1743">
        <v>-1.5380183079</v>
      </c>
      <c r="CQ1743">
        <v>-1.5366282875999999</v>
      </c>
      <c r="CR1743">
        <v>133364</v>
      </c>
      <c r="CS1743">
        <v>0.85699999999999998</v>
      </c>
      <c r="CT1743">
        <v>126119</v>
      </c>
      <c r="CU1743">
        <v>0.80927351442000006</v>
      </c>
      <c r="CV1743">
        <v>113</v>
      </c>
      <c r="CW1743">
        <v>95</v>
      </c>
      <c r="CX1743">
        <v>75</v>
      </c>
      <c r="CY1743">
        <v>3397</v>
      </c>
      <c r="CZ1743">
        <v>851</v>
      </c>
      <c r="DA1743" s="2">
        <v>75355</v>
      </c>
      <c r="DB1743" s="2">
        <v>9390</v>
      </c>
      <c r="DC1743" s="2">
        <v>109.32</v>
      </c>
      <c r="DD1743" s="2">
        <v>57946</v>
      </c>
      <c r="DE1743">
        <v>228</v>
      </c>
      <c r="DF1743">
        <v>32</v>
      </c>
      <c r="DG1743">
        <v>26.06</v>
      </c>
      <c r="DH1743">
        <v>3.18</v>
      </c>
      <c r="DI1743" s="2">
        <v>12.71</v>
      </c>
      <c r="DJ1743">
        <v>0.38</v>
      </c>
      <c r="DK1743">
        <v>0.88040479806589589</v>
      </c>
      <c r="DL1743">
        <v>6.8610634648370496E-3</v>
      </c>
      <c r="DM1743">
        <v>0</v>
      </c>
      <c r="DN1743">
        <v>84.5</v>
      </c>
      <c r="DO1743">
        <v>0.19500000000000001</v>
      </c>
      <c r="DP1743">
        <v>325</v>
      </c>
      <c r="DQ1743" s="2">
        <v>0</v>
      </c>
      <c r="DR1743" s="2">
        <v>14317.126129439997</v>
      </c>
      <c r="DS1743">
        <v>3.1831570984696529E-2</v>
      </c>
      <c r="DT1743">
        <v>10.5662968591955</v>
      </c>
      <c r="DU1743">
        <v>4575257.258256576</v>
      </c>
      <c r="DV1743">
        <v>0</v>
      </c>
    </row>
    <row r="1744" spans="1:126" x14ac:dyDescent="0.15">
      <c r="A1744" t="s">
        <v>2940</v>
      </c>
      <c r="B1744" t="s">
        <v>2084</v>
      </c>
      <c r="C1744">
        <v>34</v>
      </c>
      <c r="D1744">
        <v>13</v>
      </c>
      <c r="E1744" t="s">
        <v>2951</v>
      </c>
      <c r="F1744">
        <v>34013</v>
      </c>
      <c r="G1744" t="s">
        <v>6728</v>
      </c>
      <c r="H1744">
        <v>33.200000000000003</v>
      </c>
      <c r="I1744">
        <v>39.299999999999997</v>
      </c>
      <c r="J1744">
        <v>0.2</v>
      </c>
      <c r="K1744">
        <v>4.5</v>
      </c>
      <c r="L1744">
        <v>2.5</v>
      </c>
      <c r="M1744">
        <v>20.3</v>
      </c>
      <c r="N1744">
        <f t="shared" si="110"/>
        <v>3085.36</v>
      </c>
      <c r="O1744">
        <f t="shared" si="108"/>
        <v>6914.6399999999994</v>
      </c>
      <c r="P1744">
        <f t="shared" si="109"/>
        <v>8.2975680000000018</v>
      </c>
      <c r="Q1744" s="4">
        <v>34013</v>
      </c>
      <c r="R1744" s="5">
        <v>40.787399999999998</v>
      </c>
      <c r="S1744" s="5">
        <v>-74.246291999999997</v>
      </c>
      <c r="T1744">
        <v>1</v>
      </c>
      <c r="U1744">
        <v>4.497779896637856E-2</v>
      </c>
      <c r="V1744">
        <v>783840</v>
      </c>
      <c r="W1744">
        <v>789616</v>
      </c>
      <c r="X1744">
        <v>791609</v>
      </c>
      <c r="Y1744">
        <v>800206</v>
      </c>
      <c r="Z1744">
        <v>428481</v>
      </c>
      <c r="AA1744">
        <v>33017</v>
      </c>
      <c r="AB1744">
        <v>342833.16499999998</v>
      </c>
      <c r="AC1744">
        <v>53976</v>
      </c>
      <c r="AD1744">
        <v>11</v>
      </c>
      <c r="AE1744">
        <v>1.3895749037719379E-5</v>
      </c>
      <c r="AF1744">
        <v>3</v>
      </c>
      <c r="AG1744">
        <v>13</v>
      </c>
      <c r="AH1744">
        <v>0.23076923076923078</v>
      </c>
      <c r="AI1744" s="3">
        <v>128</v>
      </c>
      <c r="AJ1744" s="3">
        <v>80784.350417060006</v>
      </c>
      <c r="AK1744">
        <v>6</v>
      </c>
      <c r="AL1744">
        <v>82937.600000000006</v>
      </c>
      <c r="AM1744">
        <v>8124</v>
      </c>
      <c r="AN1744">
        <v>803</v>
      </c>
      <c r="AO1744">
        <v>8927</v>
      </c>
      <c r="AP1744">
        <v>85</v>
      </c>
      <c r="AQ1744">
        <v>4</v>
      </c>
      <c r="AR1744">
        <v>89</v>
      </c>
      <c r="AS1744">
        <v>0.11271301493384127</v>
      </c>
      <c r="AT1744">
        <v>99</v>
      </c>
      <c r="AU1744">
        <v>582</v>
      </c>
      <c r="AV1744">
        <f t="shared" si="111"/>
        <v>681</v>
      </c>
      <c r="AW1744">
        <v>795366</v>
      </c>
      <c r="AX1744">
        <v>0.99</v>
      </c>
      <c r="AY1744">
        <v>950709771.24539602</v>
      </c>
      <c r="AZ1744">
        <v>950709.771245396</v>
      </c>
      <c r="BA1744">
        <v>1202.6810948040099</v>
      </c>
      <c r="BB1744">
        <v>8.3147561254628428</v>
      </c>
      <c r="BC1744">
        <v>216219</v>
      </c>
      <c r="BD1744">
        <v>1239953</v>
      </c>
      <c r="BE1744">
        <v>-1023734</v>
      </c>
      <c r="BF1744">
        <v>-1.3060497040212289</v>
      </c>
      <c r="BG1744">
        <v>23875474</v>
      </c>
      <c r="BH1744">
        <v>30.160690441872188</v>
      </c>
      <c r="BI1744">
        <v>33563</v>
      </c>
      <c r="BJ1744">
        <v>364</v>
      </c>
      <c r="BK1744">
        <v>43</v>
      </c>
      <c r="BL1744">
        <v>21</v>
      </c>
      <c r="BM1744">
        <v>4</v>
      </c>
      <c r="BN1744">
        <v>51</v>
      </c>
      <c r="BO1744">
        <v>57</v>
      </c>
      <c r="BP1744">
        <v>2</v>
      </c>
      <c r="BQ1744">
        <v>76</v>
      </c>
      <c r="BR1744">
        <v>15</v>
      </c>
      <c r="BS1744">
        <v>5</v>
      </c>
      <c r="BT1744">
        <v>769644</v>
      </c>
      <c r="BU1744">
        <v>0.65</v>
      </c>
      <c r="BV1744">
        <v>0.54980410000000002</v>
      </c>
      <c r="BW1744">
        <v>4986</v>
      </c>
      <c r="BX1744">
        <v>0.82895470000000004</v>
      </c>
      <c r="BY1744">
        <v>-0.6584894</v>
      </c>
      <c r="BZ1744">
        <v>392</v>
      </c>
      <c r="CA1744">
        <v>43</v>
      </c>
      <c r="CB1744">
        <v>15</v>
      </c>
      <c r="CC1744">
        <v>3</v>
      </c>
      <c r="CD1744">
        <v>38</v>
      </c>
      <c r="CE1744">
        <v>57</v>
      </c>
      <c r="CF1744">
        <v>2</v>
      </c>
      <c r="CG1744">
        <v>97</v>
      </c>
      <c r="CH1744">
        <v>13</v>
      </c>
      <c r="CI1744">
        <v>2</v>
      </c>
      <c r="CJ1744">
        <v>794962</v>
      </c>
      <c r="CK1744">
        <v>0.83274420664132365</v>
      </c>
      <c r="CL1744">
        <v>0.62738007715373745</v>
      </c>
      <c r="CM1744">
        <v>4386</v>
      </c>
      <c r="CN1744">
        <v>-0.68117270910115579</v>
      </c>
      <c r="CO1744">
        <v>146557</v>
      </c>
      <c r="CP1744">
        <v>-1.1313636471999999</v>
      </c>
      <c r="CQ1744">
        <v>-0.60830748820000002</v>
      </c>
      <c r="CR1744">
        <v>650684</v>
      </c>
      <c r="CS1744">
        <v>0.81400000000000006</v>
      </c>
      <c r="CT1744">
        <v>634127</v>
      </c>
      <c r="CU1744">
        <v>0.79034662125999999</v>
      </c>
      <c r="CV1744">
        <v>1374</v>
      </c>
      <c r="CW1744">
        <v>715</v>
      </c>
      <c r="CX1744">
        <v>658</v>
      </c>
      <c r="CY1744">
        <v>71</v>
      </c>
      <c r="CZ1744">
        <v>25</v>
      </c>
      <c r="DA1744" s="2">
        <v>472329</v>
      </c>
      <c r="DB1744" s="2">
        <v>90785</v>
      </c>
      <c r="DC1744" s="2">
        <v>259.64</v>
      </c>
      <c r="DD1744" s="2">
        <v>459925</v>
      </c>
      <c r="DE1744">
        <v>9</v>
      </c>
      <c r="DF1744">
        <v>1</v>
      </c>
      <c r="DG1744">
        <v>65.989999999999995</v>
      </c>
      <c r="DH1744">
        <v>4.18</v>
      </c>
      <c r="DI1744" s="2">
        <v>6.59</v>
      </c>
      <c r="DJ1744">
        <v>-0.02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s="2">
        <v>0</v>
      </c>
      <c r="DR1744" s="2">
        <v>436.7627465299999</v>
      </c>
      <c r="DS1744">
        <v>4.7452844271717535E-3</v>
      </c>
      <c r="DT1744">
        <v>1</v>
      </c>
      <c r="DU1744">
        <v>82937.600000000006</v>
      </c>
      <c r="DV1744">
        <v>0</v>
      </c>
    </row>
    <row r="1745" spans="1:126" x14ac:dyDescent="0.15">
      <c r="A1745" t="s">
        <v>2940</v>
      </c>
      <c r="B1745" t="s">
        <v>2952</v>
      </c>
      <c r="C1745">
        <v>34</v>
      </c>
      <c r="D1745">
        <v>15</v>
      </c>
      <c r="E1745" t="s">
        <v>2953</v>
      </c>
      <c r="F1745">
        <v>34015</v>
      </c>
      <c r="G1745" t="s">
        <v>6729</v>
      </c>
      <c r="H1745">
        <v>81.099999999999994</v>
      </c>
      <c r="I1745">
        <v>9.6999999999999993</v>
      </c>
      <c r="J1745">
        <v>0.1</v>
      </c>
      <c r="K1745">
        <v>2.6</v>
      </c>
      <c r="L1745">
        <v>1.8</v>
      </c>
      <c r="M1745">
        <v>4.8</v>
      </c>
      <c r="N1745">
        <f t="shared" si="110"/>
        <v>6704.3499999999995</v>
      </c>
      <c r="O1745">
        <f t="shared" si="108"/>
        <v>3295.6500000000005</v>
      </c>
      <c r="P1745">
        <f t="shared" si="109"/>
        <v>3.9547800000000022</v>
      </c>
      <c r="Q1745" s="4">
        <v>34015</v>
      </c>
      <c r="R1745" s="5">
        <v>39.722875000000002</v>
      </c>
      <c r="S1745" s="5">
        <v>-75.145679000000001</v>
      </c>
      <c r="T1745">
        <v>1</v>
      </c>
      <c r="U1745">
        <v>0.11445303113266633</v>
      </c>
      <c r="V1745">
        <v>288187</v>
      </c>
      <c r="W1745">
        <v>289705</v>
      </c>
      <c r="X1745">
        <v>290298</v>
      </c>
      <c r="Y1745">
        <v>291651</v>
      </c>
      <c r="Z1745">
        <v>156339</v>
      </c>
      <c r="AA1745">
        <v>33019</v>
      </c>
      <c r="AB1745">
        <v>127722.21200000001</v>
      </c>
      <c r="AC1745">
        <v>76727</v>
      </c>
      <c r="AD1745">
        <v>2</v>
      </c>
      <c r="AE1745">
        <v>6.8894721975349467E-6</v>
      </c>
      <c r="AF1745">
        <v>90</v>
      </c>
      <c r="AG1745">
        <v>584</v>
      </c>
      <c r="AH1745">
        <v>0.1541095890410959</v>
      </c>
      <c r="AI1745" s="3">
        <v>43265</v>
      </c>
      <c r="AJ1745" s="3">
        <v>206092.84897198502</v>
      </c>
      <c r="AK1745">
        <v>17</v>
      </c>
      <c r="AL1745">
        <v>215680</v>
      </c>
      <c r="AM1745">
        <v>1574889</v>
      </c>
      <c r="AN1745">
        <v>54685</v>
      </c>
      <c r="AO1745">
        <v>1629574</v>
      </c>
      <c r="AP1745">
        <v>28</v>
      </c>
      <c r="AQ1745">
        <v>3</v>
      </c>
      <c r="AR1745">
        <v>31</v>
      </c>
      <c r="AS1745">
        <v>0.10700540204690979</v>
      </c>
      <c r="AT1745">
        <v>30</v>
      </c>
      <c r="AU1745">
        <v>191</v>
      </c>
      <c r="AV1745">
        <f t="shared" si="111"/>
        <v>221</v>
      </c>
      <c r="AW1745">
        <v>336973</v>
      </c>
      <c r="AX1745">
        <v>0.98</v>
      </c>
      <c r="AY1745">
        <v>694330475.49820006</v>
      </c>
      <c r="AZ1745">
        <v>694330.47549820004</v>
      </c>
      <c r="BA1745">
        <v>2727.9698523953498</v>
      </c>
      <c r="BB1745">
        <v>3.6657296601790867</v>
      </c>
      <c r="BC1745">
        <v>174576</v>
      </c>
      <c r="BD1745">
        <v>408134</v>
      </c>
      <c r="BE1745">
        <v>-233558</v>
      </c>
      <c r="BF1745">
        <v>-0.81043905519679926</v>
      </c>
      <c r="BG1745">
        <v>5415840</v>
      </c>
      <c r="BH1745">
        <v>18.656139553148833</v>
      </c>
      <c r="BI1745">
        <v>23895</v>
      </c>
      <c r="BJ1745">
        <v>141</v>
      </c>
      <c r="BK1745">
        <v>6</v>
      </c>
      <c r="BL1745">
        <v>5</v>
      </c>
      <c r="BM1745">
        <v>1</v>
      </c>
      <c r="BN1745">
        <v>12</v>
      </c>
      <c r="BO1745">
        <v>22</v>
      </c>
      <c r="BP1745">
        <v>4</v>
      </c>
      <c r="BQ1745">
        <v>40</v>
      </c>
      <c r="BR1745">
        <v>8</v>
      </c>
      <c r="BS1745">
        <v>0</v>
      </c>
      <c r="BT1745">
        <v>289920</v>
      </c>
      <c r="BU1745">
        <v>0.78</v>
      </c>
      <c r="BV1745">
        <v>0.62981920000000002</v>
      </c>
      <c r="BW1745">
        <v>1003</v>
      </c>
      <c r="BX1745">
        <v>0.82436529999999997</v>
      </c>
      <c r="BY1745">
        <v>-0.78397570000000005</v>
      </c>
      <c r="BZ1745">
        <v>130</v>
      </c>
      <c r="CA1745">
        <v>7</v>
      </c>
      <c r="CB1745">
        <v>5</v>
      </c>
      <c r="CC1745">
        <v>1</v>
      </c>
      <c r="CD1745">
        <v>9</v>
      </c>
      <c r="CE1745">
        <v>28</v>
      </c>
      <c r="CF1745">
        <v>3</v>
      </c>
      <c r="CG1745">
        <v>44</v>
      </c>
      <c r="CH1745">
        <v>6</v>
      </c>
      <c r="CI1745">
        <v>0</v>
      </c>
      <c r="CJ1745">
        <v>290898</v>
      </c>
      <c r="CK1745">
        <v>0.80096803690640705</v>
      </c>
      <c r="CL1745">
        <v>0.68803249152594126</v>
      </c>
      <c r="CM1745">
        <v>993</v>
      </c>
      <c r="CN1745">
        <v>-0.86913115372865324</v>
      </c>
      <c r="CO1745">
        <v>50387</v>
      </c>
      <c r="CP1745">
        <v>-0.23761789459999999</v>
      </c>
      <c r="CQ1745">
        <v>-9.8957268700000003E-2</v>
      </c>
      <c r="CR1745">
        <v>259799</v>
      </c>
      <c r="CS1745">
        <v>0.8909999999999999</v>
      </c>
      <c r="CT1745">
        <v>255334</v>
      </c>
      <c r="CU1745">
        <v>0.89862139279000008</v>
      </c>
      <c r="CV1745">
        <v>235</v>
      </c>
      <c r="CW1745">
        <v>128</v>
      </c>
      <c r="CX1745">
        <v>165</v>
      </c>
      <c r="CY1745">
        <v>1833</v>
      </c>
      <c r="CZ1745">
        <v>910</v>
      </c>
      <c r="DA1745" s="2">
        <v>138227</v>
      </c>
      <c r="DB1745" s="2">
        <v>38195</v>
      </c>
      <c r="DC1745" s="2">
        <v>180.87</v>
      </c>
      <c r="DD1745" s="2">
        <v>52254</v>
      </c>
      <c r="DE1745">
        <v>287</v>
      </c>
      <c r="DF1745">
        <v>49</v>
      </c>
      <c r="DG1745">
        <v>31.01</v>
      </c>
      <c r="DH1745">
        <v>5.86</v>
      </c>
      <c r="DI1745" s="2">
        <v>5.51</v>
      </c>
      <c r="DJ1745">
        <v>-0.61</v>
      </c>
      <c r="DK1745">
        <v>0.9214607650525829</v>
      </c>
      <c r="DL1745">
        <v>5.1369863013698627E-3</v>
      </c>
      <c r="DM1745">
        <v>0</v>
      </c>
      <c r="DN1745">
        <v>50</v>
      </c>
      <c r="DO1745">
        <v>0.22600000000000001</v>
      </c>
      <c r="DP1745">
        <v>51.57</v>
      </c>
      <c r="DQ1745" s="2">
        <v>0</v>
      </c>
      <c r="DR1745" s="2">
        <v>3741.0793819200003</v>
      </c>
      <c r="DS1745">
        <v>1.7345508732074317E-2</v>
      </c>
      <c r="DT1745">
        <v>11.4414915167815</v>
      </c>
      <c r="DU1745">
        <v>2467700.8903394341</v>
      </c>
      <c r="DV1745">
        <v>0</v>
      </c>
    </row>
    <row r="1746" spans="1:126" x14ac:dyDescent="0.15">
      <c r="A1746" t="s">
        <v>2940</v>
      </c>
      <c r="B1746" t="s">
        <v>2954</v>
      </c>
      <c r="C1746">
        <v>34</v>
      </c>
      <c r="D1746">
        <v>19</v>
      </c>
      <c r="E1746" t="s">
        <v>2955</v>
      </c>
      <c r="F1746">
        <v>34019</v>
      </c>
      <c r="G1746" t="s">
        <v>6730</v>
      </c>
      <c r="H1746">
        <v>87.7</v>
      </c>
      <c r="I1746">
        <v>2.5</v>
      </c>
      <c r="J1746">
        <v>0.1</v>
      </c>
      <c r="K1746">
        <v>3.2</v>
      </c>
      <c r="L1746">
        <v>1.2</v>
      </c>
      <c r="M1746">
        <v>5.2</v>
      </c>
      <c r="N1746">
        <f t="shared" si="110"/>
        <v>7736.27</v>
      </c>
      <c r="O1746">
        <f t="shared" si="108"/>
        <v>2263.7299999999996</v>
      </c>
      <c r="P1746">
        <f t="shared" si="109"/>
        <v>2.7164760000000006</v>
      </c>
      <c r="Q1746" s="4">
        <v>34019</v>
      </c>
      <c r="R1746" s="5">
        <v>40.565283000000001</v>
      </c>
      <c r="S1746" s="5">
        <v>-74.911968999999999</v>
      </c>
      <c r="T1746">
        <v>1</v>
      </c>
      <c r="U1746">
        <v>1.3557343644317998E-2</v>
      </c>
      <c r="V1746">
        <v>127996</v>
      </c>
      <c r="W1746">
        <v>126746</v>
      </c>
      <c r="X1746">
        <v>126250</v>
      </c>
      <c r="Y1746">
        <v>125747</v>
      </c>
      <c r="Z1746">
        <v>69486</v>
      </c>
      <c r="AA1746">
        <v>34001</v>
      </c>
      <c r="AB1746">
        <v>58355.164000000004</v>
      </c>
      <c r="AC1746">
        <v>105444</v>
      </c>
      <c r="AD1746">
        <v>5</v>
      </c>
      <c r="AE1746">
        <v>3.9603960396039605E-5</v>
      </c>
      <c r="AF1746">
        <v>311</v>
      </c>
      <c r="AG1746">
        <v>1447</v>
      </c>
      <c r="AH1746">
        <v>0.21492743607463718</v>
      </c>
      <c r="AI1746" s="3">
        <v>96025</v>
      </c>
      <c r="AJ1746" s="3">
        <v>273813.775123225</v>
      </c>
      <c r="AK1746">
        <v>20</v>
      </c>
      <c r="AL1746">
        <v>280224</v>
      </c>
      <c r="AM1746">
        <v>334677</v>
      </c>
      <c r="AN1746">
        <v>85733</v>
      </c>
      <c r="AO1746">
        <v>420410</v>
      </c>
      <c r="AP1746">
        <v>11</v>
      </c>
      <c r="AQ1746">
        <v>6</v>
      </c>
      <c r="AR1746">
        <v>17</v>
      </c>
      <c r="AS1746">
        <v>0.13412652075805154</v>
      </c>
      <c r="AT1746">
        <v>15</v>
      </c>
      <c r="AU1746">
        <v>117</v>
      </c>
      <c r="AV1746">
        <f t="shared" si="111"/>
        <v>132</v>
      </c>
      <c r="AW1746">
        <v>110725</v>
      </c>
      <c r="AX1746">
        <v>0.86</v>
      </c>
      <c r="AY1746">
        <v>1077600035.07375</v>
      </c>
      <c r="AZ1746">
        <v>1077600.03507375</v>
      </c>
      <c r="BA1746">
        <v>8810.6742508288808</v>
      </c>
      <c r="BB1746">
        <v>1.1349869164734165</v>
      </c>
      <c r="BC1746">
        <v>56479</v>
      </c>
      <c r="BD1746">
        <v>16065</v>
      </c>
      <c r="BE1746">
        <v>40414</v>
      </c>
      <c r="BF1746">
        <v>0.31574424200756274</v>
      </c>
      <c r="BG1746">
        <v>4338228</v>
      </c>
      <c r="BH1746">
        <v>34.362201980198023</v>
      </c>
      <c r="BI1746">
        <v>10686</v>
      </c>
      <c r="BJ1746">
        <v>80</v>
      </c>
      <c r="BK1746">
        <v>4</v>
      </c>
      <c r="BL1746">
        <v>2</v>
      </c>
      <c r="BM1746">
        <v>1</v>
      </c>
      <c r="BN1746">
        <v>8</v>
      </c>
      <c r="BO1746">
        <v>8</v>
      </c>
      <c r="BP1746">
        <v>0</v>
      </c>
      <c r="BQ1746">
        <v>18</v>
      </c>
      <c r="BR1746">
        <v>7</v>
      </c>
      <c r="BS1746">
        <v>0</v>
      </c>
      <c r="BT1746">
        <v>130034</v>
      </c>
      <c r="BU1746">
        <v>0.82</v>
      </c>
      <c r="BV1746">
        <v>0.70071830000000002</v>
      </c>
      <c r="BW1746">
        <v>831</v>
      </c>
      <c r="BX1746">
        <v>0.98435799999999996</v>
      </c>
      <c r="BY1746">
        <v>0.1097051</v>
      </c>
      <c r="BZ1746">
        <v>80</v>
      </c>
      <c r="CA1746">
        <v>4</v>
      </c>
      <c r="CB1746">
        <v>3</v>
      </c>
      <c r="CC1746">
        <v>0</v>
      </c>
      <c r="CD1746">
        <v>2</v>
      </c>
      <c r="CE1746">
        <v>9</v>
      </c>
      <c r="CF1746">
        <v>0</v>
      </c>
      <c r="CG1746">
        <v>25</v>
      </c>
      <c r="CH1746">
        <v>8</v>
      </c>
      <c r="CI1746">
        <v>0</v>
      </c>
      <c r="CJ1746">
        <v>125810</v>
      </c>
      <c r="CK1746">
        <v>1.0412526826166442</v>
      </c>
      <c r="CL1746">
        <v>0.73294239544983575</v>
      </c>
      <c r="CM1746">
        <v>808</v>
      </c>
      <c r="CN1746">
        <v>3.7450366786681809E-2</v>
      </c>
      <c r="CO1746">
        <v>35970</v>
      </c>
      <c r="CP1746">
        <v>1.4527260660000001</v>
      </c>
      <c r="CQ1746">
        <v>1.1184083380000001</v>
      </c>
      <c r="CR1746">
        <v>117368</v>
      </c>
      <c r="CS1746">
        <v>0.93599999999999994</v>
      </c>
      <c r="CT1746">
        <v>118268</v>
      </c>
      <c r="CU1746">
        <v>0.92736941127299999</v>
      </c>
      <c r="CV1746">
        <v>252</v>
      </c>
      <c r="CW1746">
        <v>106</v>
      </c>
      <c r="CX1746">
        <v>144</v>
      </c>
      <c r="CY1746">
        <v>1233</v>
      </c>
      <c r="CZ1746">
        <v>2299</v>
      </c>
      <c r="DA1746" s="2">
        <v>76435</v>
      </c>
      <c r="DB1746" s="2">
        <v>26675</v>
      </c>
      <c r="DC1746" s="2">
        <v>377.82</v>
      </c>
      <c r="DD1746" s="2">
        <v>11236</v>
      </c>
      <c r="DE1746">
        <v>890</v>
      </c>
      <c r="DF1746">
        <v>91</v>
      </c>
      <c r="DG1746">
        <v>76.83</v>
      </c>
      <c r="DH1746">
        <v>8.7100000000000009</v>
      </c>
      <c r="DI1746" s="2">
        <v>24.55</v>
      </c>
      <c r="DJ1746">
        <v>0.83</v>
      </c>
      <c r="DK1746">
        <v>0.94532673782869048</v>
      </c>
      <c r="DL1746">
        <v>6.9108500345542506E-3</v>
      </c>
      <c r="DM1746">
        <v>0</v>
      </c>
      <c r="DN1746">
        <v>42.2</v>
      </c>
      <c r="DO1746">
        <v>0.154</v>
      </c>
      <c r="DP1746">
        <v>641.99</v>
      </c>
      <c r="DQ1746" s="2">
        <v>0</v>
      </c>
      <c r="DR1746" s="2">
        <v>30014.723341959983</v>
      </c>
      <c r="DS1746">
        <v>0.10406044744439737</v>
      </c>
      <c r="DT1746">
        <v>4.8330863276054696</v>
      </c>
      <c r="DU1746">
        <v>1354346.7830669151</v>
      </c>
      <c r="DV1746">
        <v>0</v>
      </c>
    </row>
    <row r="1747" spans="1:126" x14ac:dyDescent="0.15">
      <c r="A1747" t="s">
        <v>2940</v>
      </c>
      <c r="B1747" t="s">
        <v>1214</v>
      </c>
      <c r="C1747">
        <v>34</v>
      </c>
      <c r="D1747">
        <v>21</v>
      </c>
      <c r="E1747" t="s">
        <v>2956</v>
      </c>
      <c r="F1747">
        <v>34021</v>
      </c>
      <c r="G1747" t="s">
        <v>6731</v>
      </c>
      <c r="H1747">
        <v>54.5</v>
      </c>
      <c r="I1747">
        <v>19.5</v>
      </c>
      <c r="J1747">
        <v>0.1</v>
      </c>
      <c r="K1747">
        <v>8.9</v>
      </c>
      <c r="L1747">
        <v>1.9</v>
      </c>
      <c r="M1747">
        <v>15.1</v>
      </c>
      <c r="N1747">
        <f t="shared" si="110"/>
        <v>3661.34</v>
      </c>
      <c r="O1747">
        <f t="shared" si="108"/>
        <v>6338.66</v>
      </c>
      <c r="P1747">
        <f t="shared" si="109"/>
        <v>7.6063920000000023</v>
      </c>
      <c r="Q1747" s="4">
        <v>34021</v>
      </c>
      <c r="R1747" s="5">
        <v>40.282502999999998</v>
      </c>
      <c r="S1747" s="5">
        <v>-74.703723999999994</v>
      </c>
      <c r="T1747">
        <v>2</v>
      </c>
      <c r="U1747">
        <v>4.722303990609112E-2</v>
      </c>
      <c r="V1747">
        <v>366442</v>
      </c>
      <c r="W1747">
        <v>369526</v>
      </c>
      <c r="X1747">
        <v>370212</v>
      </c>
      <c r="Y1747">
        <v>373104</v>
      </c>
      <c r="Z1747">
        <v>197563</v>
      </c>
      <c r="AA1747">
        <v>34003</v>
      </c>
      <c r="AB1747">
        <v>157736.80300000001</v>
      </c>
      <c r="AC1747">
        <v>72804</v>
      </c>
      <c r="AD1747">
        <v>12</v>
      </c>
      <c r="AE1747">
        <v>3.2413860166607243E-5</v>
      </c>
      <c r="AF1747">
        <v>65</v>
      </c>
      <c r="AG1747">
        <v>272</v>
      </c>
      <c r="AH1747">
        <v>0.23897058823529413</v>
      </c>
      <c r="AI1747" s="3">
        <v>19744</v>
      </c>
      <c r="AJ1747" s="3">
        <v>143723.59985245499</v>
      </c>
      <c r="AK1747">
        <v>23</v>
      </c>
      <c r="AL1747">
        <v>146476.79999999999</v>
      </c>
      <c r="AM1747">
        <v>45370</v>
      </c>
      <c r="AN1747">
        <v>16101</v>
      </c>
      <c r="AO1747">
        <v>61471</v>
      </c>
      <c r="AP1747">
        <v>26</v>
      </c>
      <c r="AQ1747">
        <v>0</v>
      </c>
      <c r="AR1747">
        <v>26</v>
      </c>
      <c r="AS1747">
        <v>7.0360407657377291E-2</v>
      </c>
      <c r="AT1747">
        <v>26</v>
      </c>
      <c r="AU1747">
        <v>210</v>
      </c>
      <c r="AV1747">
        <f t="shared" si="111"/>
        <v>236</v>
      </c>
      <c r="AW1747">
        <v>395087</v>
      </c>
      <c r="AX1747">
        <v>0.98</v>
      </c>
      <c r="AY1747">
        <v>919441232.32668102</v>
      </c>
      <c r="AZ1747">
        <v>919441.23232668103</v>
      </c>
      <c r="BA1747">
        <v>2630.4557639769801</v>
      </c>
      <c r="BB1747">
        <v>3.8016225693455583</v>
      </c>
      <c r="BC1747">
        <v>166254</v>
      </c>
      <c r="BD1747">
        <v>584883</v>
      </c>
      <c r="BE1747">
        <v>-418629</v>
      </c>
      <c r="BF1747">
        <v>-1.1424154436445604</v>
      </c>
      <c r="BG1747">
        <v>15483961</v>
      </c>
      <c r="BH1747">
        <v>41.824578889933335</v>
      </c>
      <c r="BI1747">
        <v>24709</v>
      </c>
      <c r="BJ1747">
        <v>178</v>
      </c>
      <c r="BK1747">
        <v>49</v>
      </c>
      <c r="BL1747">
        <v>57</v>
      </c>
      <c r="BM1747">
        <v>8</v>
      </c>
      <c r="BN1747">
        <v>36</v>
      </c>
      <c r="BO1747">
        <v>42</v>
      </c>
      <c r="BP1747">
        <v>5</v>
      </c>
      <c r="BQ1747">
        <v>62</v>
      </c>
      <c r="BR1747">
        <v>7</v>
      </c>
      <c r="BS1747">
        <v>1</v>
      </c>
      <c r="BT1747">
        <v>366222</v>
      </c>
      <c r="BU1747">
        <v>0.75</v>
      </c>
      <c r="BV1747">
        <v>0.56913480000000005</v>
      </c>
      <c r="BW1747">
        <v>3201</v>
      </c>
      <c r="BX1747">
        <v>1.2151099999999999</v>
      </c>
      <c r="BY1747">
        <v>1.2088399999999999E-2</v>
      </c>
      <c r="BZ1747">
        <v>183</v>
      </c>
      <c r="CA1747">
        <v>39</v>
      </c>
      <c r="CB1747">
        <v>52</v>
      </c>
      <c r="CC1747">
        <v>8</v>
      </c>
      <c r="CD1747">
        <v>31</v>
      </c>
      <c r="CE1747">
        <v>43</v>
      </c>
      <c r="CF1747">
        <v>5</v>
      </c>
      <c r="CG1747">
        <v>42</v>
      </c>
      <c r="CH1747">
        <v>9</v>
      </c>
      <c r="CI1747">
        <v>2</v>
      </c>
      <c r="CJ1747">
        <v>371601</v>
      </c>
      <c r="CK1747">
        <v>1.114098185957519</v>
      </c>
      <c r="CL1747">
        <v>0.67826183007113505</v>
      </c>
      <c r="CM1747">
        <v>3018</v>
      </c>
      <c r="CN1747">
        <v>0.19573116226246906</v>
      </c>
      <c r="CO1747">
        <v>82119</v>
      </c>
      <c r="CP1747">
        <v>-6.12611671E-2</v>
      </c>
      <c r="CQ1747">
        <v>0.20645744699999999</v>
      </c>
      <c r="CR1747">
        <v>327118</v>
      </c>
      <c r="CS1747">
        <v>0.88</v>
      </c>
      <c r="CT1747">
        <v>316239</v>
      </c>
      <c r="CU1747">
        <v>0.85819803810999995</v>
      </c>
      <c r="CV1747">
        <v>1036</v>
      </c>
      <c r="CW1747">
        <v>289</v>
      </c>
      <c r="CX1747">
        <v>386</v>
      </c>
      <c r="CY1747">
        <v>437</v>
      </c>
      <c r="CZ1747">
        <v>418</v>
      </c>
      <c r="DA1747" s="2">
        <v>278920</v>
      </c>
      <c r="DB1747" s="2">
        <v>53930</v>
      </c>
      <c r="DC1747" s="2">
        <v>238.92</v>
      </c>
      <c r="DD1747" s="2">
        <v>137349</v>
      </c>
      <c r="DE1747">
        <v>145</v>
      </c>
      <c r="DF1747">
        <v>25</v>
      </c>
      <c r="DG1747">
        <v>67.489999999999995</v>
      </c>
      <c r="DH1747">
        <v>3.78</v>
      </c>
      <c r="DI1747" s="2">
        <v>13.77</v>
      </c>
      <c r="DJ1747">
        <v>-0.8</v>
      </c>
      <c r="DK1747">
        <v>0.83919165316045385</v>
      </c>
      <c r="DL1747">
        <v>2.5735294117647058E-2</v>
      </c>
      <c r="DM1747">
        <v>0</v>
      </c>
      <c r="DN1747">
        <v>14.8</v>
      </c>
      <c r="DO1747">
        <v>0.10300000000000001</v>
      </c>
      <c r="DP1747">
        <v>41.5</v>
      </c>
      <c r="DQ1747" s="2">
        <v>0</v>
      </c>
      <c r="DR1747" s="2">
        <v>7109.362136310001</v>
      </c>
      <c r="DS1747">
        <v>4.7934593260933696E-2</v>
      </c>
      <c r="DT1747">
        <v>4.0474112159721498</v>
      </c>
      <c r="DU1747">
        <v>592851.84319970931</v>
      </c>
      <c r="DV1747">
        <v>1</v>
      </c>
    </row>
    <row r="1748" spans="1:126" x14ac:dyDescent="0.15">
      <c r="A1748" t="s">
        <v>2940</v>
      </c>
      <c r="B1748" t="s">
        <v>635</v>
      </c>
      <c r="C1748">
        <v>34</v>
      </c>
      <c r="D1748">
        <v>23</v>
      </c>
      <c r="E1748" t="s">
        <v>2957</v>
      </c>
      <c r="F1748">
        <v>34023</v>
      </c>
      <c r="G1748" t="s">
        <v>6732</v>
      </c>
      <c r="H1748">
        <v>49.2</v>
      </c>
      <c r="I1748">
        <v>8.8000000000000007</v>
      </c>
      <c r="J1748">
        <v>0.1</v>
      </c>
      <c r="K1748">
        <v>21.3</v>
      </c>
      <c r="L1748">
        <v>2.1</v>
      </c>
      <c r="M1748">
        <v>18.399999999999999</v>
      </c>
      <c r="N1748">
        <f t="shared" si="110"/>
        <v>3294.7500000000005</v>
      </c>
      <c r="O1748">
        <f t="shared" si="108"/>
        <v>6705.25</v>
      </c>
      <c r="P1748">
        <f t="shared" si="109"/>
        <v>8.0463000000000022</v>
      </c>
      <c r="Q1748" s="4">
        <v>34023</v>
      </c>
      <c r="R1748" s="5">
        <v>40.439621000000002</v>
      </c>
      <c r="S1748" s="5">
        <v>-74.407430000000005</v>
      </c>
      <c r="T1748">
        <v>1</v>
      </c>
      <c r="U1748">
        <v>6.7495974748479792E-2</v>
      </c>
      <c r="V1748">
        <v>811064</v>
      </c>
      <c r="W1748">
        <v>824046</v>
      </c>
      <c r="X1748">
        <v>830300</v>
      </c>
      <c r="Y1748">
        <v>838332</v>
      </c>
      <c r="Z1748">
        <v>454506</v>
      </c>
      <c r="AA1748">
        <v>34005</v>
      </c>
      <c r="AB1748">
        <v>367304.82399999996</v>
      </c>
      <c r="AC1748">
        <v>79593</v>
      </c>
      <c r="AD1748">
        <v>6</v>
      </c>
      <c r="AE1748">
        <v>7.2263037456341084E-6</v>
      </c>
      <c r="AF1748">
        <v>54</v>
      </c>
      <c r="AG1748">
        <v>198</v>
      </c>
      <c r="AH1748">
        <v>0.27272727272727271</v>
      </c>
      <c r="AI1748" s="3">
        <v>17261</v>
      </c>
      <c r="AJ1748" s="3">
        <v>197790.351768055</v>
      </c>
      <c r="AK1748">
        <v>17</v>
      </c>
      <c r="AL1748">
        <v>206496</v>
      </c>
      <c r="AM1748">
        <v>711962</v>
      </c>
      <c r="AN1748">
        <v>20701</v>
      </c>
      <c r="AO1748">
        <v>732663</v>
      </c>
      <c r="AP1748">
        <v>73</v>
      </c>
      <c r="AQ1748">
        <v>6</v>
      </c>
      <c r="AR1748">
        <v>79</v>
      </c>
      <c r="AS1748">
        <v>9.5868434529140359E-2</v>
      </c>
      <c r="AT1748">
        <v>82</v>
      </c>
      <c r="AU1748">
        <v>609</v>
      </c>
      <c r="AV1748">
        <f t="shared" si="111"/>
        <v>691</v>
      </c>
      <c r="AW1748">
        <v>823977</v>
      </c>
      <c r="AX1748">
        <v>0.99</v>
      </c>
      <c r="AY1748">
        <v>2235865267.5050702</v>
      </c>
      <c r="AZ1748">
        <v>2235865.2675050702</v>
      </c>
      <c r="BA1748">
        <v>2967.7372522538099</v>
      </c>
      <c r="BB1748">
        <v>3.3695705347249421</v>
      </c>
      <c r="BC1748">
        <v>432054</v>
      </c>
      <c r="BD1748">
        <v>1270027</v>
      </c>
      <c r="BE1748">
        <v>-837973</v>
      </c>
      <c r="BF1748">
        <v>-1.0331774064685402</v>
      </c>
      <c r="BG1748">
        <v>32939809</v>
      </c>
      <c r="BH1748">
        <v>39.672177526195348</v>
      </c>
      <c r="BI1748">
        <v>56932</v>
      </c>
      <c r="BJ1748">
        <v>273</v>
      </c>
      <c r="BK1748">
        <v>33</v>
      </c>
      <c r="BL1748">
        <v>43</v>
      </c>
      <c r="BM1748">
        <v>6</v>
      </c>
      <c r="BN1748">
        <v>33</v>
      </c>
      <c r="BO1748">
        <v>67</v>
      </c>
      <c r="BP1748">
        <v>5</v>
      </c>
      <c r="BQ1748">
        <v>89</v>
      </c>
      <c r="BR1748">
        <v>9</v>
      </c>
      <c r="BS1748">
        <v>0</v>
      </c>
      <c r="BT1748">
        <v>790738</v>
      </c>
      <c r="BU1748">
        <v>0.76</v>
      </c>
      <c r="BV1748">
        <v>0.52904850000000003</v>
      </c>
      <c r="BW1748">
        <v>3285</v>
      </c>
      <c r="BX1748">
        <v>0.70566989999999996</v>
      </c>
      <c r="BY1748">
        <v>-1.279326</v>
      </c>
      <c r="BZ1748">
        <v>278</v>
      </c>
      <c r="CA1748">
        <v>32</v>
      </c>
      <c r="CB1748">
        <v>35</v>
      </c>
      <c r="CC1748">
        <v>10</v>
      </c>
      <c r="CD1748">
        <v>31</v>
      </c>
      <c r="CE1748">
        <v>68</v>
      </c>
      <c r="CF1748">
        <v>4</v>
      </c>
      <c r="CG1748">
        <v>95</v>
      </c>
      <c r="CH1748">
        <v>12</v>
      </c>
      <c r="CI1748">
        <v>0</v>
      </c>
      <c r="CJ1748">
        <v>837339</v>
      </c>
      <c r="CK1748">
        <v>0.6747565800709151</v>
      </c>
      <c r="CL1748">
        <v>0.63985415534112533</v>
      </c>
      <c r="CM1748">
        <v>3000</v>
      </c>
      <c r="CN1748">
        <v>-1.1447093244231041</v>
      </c>
      <c r="CO1748">
        <v>201448</v>
      </c>
      <c r="CP1748">
        <v>0.58293866999999999</v>
      </c>
      <c r="CQ1748">
        <v>0.39469316900000001</v>
      </c>
      <c r="CR1748">
        <v>761760</v>
      </c>
      <c r="CS1748">
        <v>0.90400000000000003</v>
      </c>
      <c r="CT1748">
        <v>688593</v>
      </c>
      <c r="CU1748">
        <v>0.85430036787000008</v>
      </c>
      <c r="CV1748">
        <v>1252</v>
      </c>
      <c r="CW1748">
        <v>700</v>
      </c>
      <c r="CX1748">
        <v>795</v>
      </c>
      <c r="CY1748">
        <v>541</v>
      </c>
      <c r="CZ1748">
        <v>313</v>
      </c>
      <c r="DA1748" s="2">
        <v>526884</v>
      </c>
      <c r="DB1748" s="2">
        <v>130675</v>
      </c>
      <c r="DC1748" s="2">
        <v>166.36</v>
      </c>
      <c r="DD1748" s="2">
        <v>323817</v>
      </c>
      <c r="DE1748">
        <v>90</v>
      </c>
      <c r="DF1748">
        <v>16</v>
      </c>
      <c r="DG1748">
        <v>36.19</v>
      </c>
      <c r="DH1748">
        <v>4.0999999999999996</v>
      </c>
      <c r="DI1748" s="2">
        <v>5.31</v>
      </c>
      <c r="DJ1748">
        <v>-0.56999999999999995</v>
      </c>
      <c r="DK1748">
        <v>0.93528764266264985</v>
      </c>
      <c r="DL1748">
        <v>0</v>
      </c>
      <c r="DM1748">
        <v>0</v>
      </c>
      <c r="DN1748">
        <v>23.8</v>
      </c>
      <c r="DO1748">
        <v>0.11599999999999999</v>
      </c>
      <c r="DP1748">
        <v>2.8</v>
      </c>
      <c r="DQ1748" s="2">
        <v>0</v>
      </c>
      <c r="DR1748" s="2">
        <v>1102.2774398399999</v>
      </c>
      <c r="DS1748">
        <v>1.3905243446681774E-3</v>
      </c>
      <c r="DT1748">
        <v>4.0585555269065798</v>
      </c>
      <c r="DU1748">
        <v>838075.48208410107</v>
      </c>
      <c r="DV1748">
        <v>1</v>
      </c>
    </row>
    <row r="1749" spans="1:126" x14ac:dyDescent="0.15">
      <c r="A1749" t="s">
        <v>2940</v>
      </c>
      <c r="B1749" t="s">
        <v>2958</v>
      </c>
      <c r="C1749">
        <v>34</v>
      </c>
      <c r="D1749">
        <v>25</v>
      </c>
      <c r="E1749" t="s">
        <v>2959</v>
      </c>
      <c r="F1749">
        <v>34025</v>
      </c>
      <c r="G1749" t="s">
        <v>6733</v>
      </c>
      <c r="H1749">
        <v>76.7</v>
      </c>
      <c r="I1749">
        <v>7</v>
      </c>
      <c r="J1749">
        <v>0.1</v>
      </c>
      <c r="K1749">
        <v>4.9000000000000004</v>
      </c>
      <c r="L1749">
        <v>1.7</v>
      </c>
      <c r="M1749">
        <v>9.6999999999999993</v>
      </c>
      <c r="N1749">
        <f t="shared" si="110"/>
        <v>6052.8900000000012</v>
      </c>
      <c r="O1749">
        <f t="shared" si="108"/>
        <v>3947.1099999999988</v>
      </c>
      <c r="P1749">
        <f t="shared" si="109"/>
        <v>4.7365320000000004</v>
      </c>
      <c r="Q1749" s="4">
        <v>34025</v>
      </c>
      <c r="R1749" s="5">
        <v>40.287047999999999</v>
      </c>
      <c r="S1749" s="5">
        <v>-74.152445999999998</v>
      </c>
      <c r="T1749">
        <v>1</v>
      </c>
      <c r="U1749">
        <v>4.913668221035012E-2</v>
      </c>
      <c r="V1749">
        <v>629263</v>
      </c>
      <c r="W1749">
        <v>629702</v>
      </c>
      <c r="X1749">
        <v>629185</v>
      </c>
      <c r="Y1749">
        <v>627418</v>
      </c>
      <c r="Z1749">
        <v>339858</v>
      </c>
      <c r="AA1749">
        <v>34007</v>
      </c>
      <c r="AB1749">
        <v>275887.54100000003</v>
      </c>
      <c r="AC1749">
        <v>85242</v>
      </c>
      <c r="AD1749">
        <v>11</v>
      </c>
      <c r="AE1749">
        <v>1.7482934272113927E-5</v>
      </c>
      <c r="AF1749">
        <v>147</v>
      </c>
      <c r="AG1749">
        <v>823</v>
      </c>
      <c r="AH1749">
        <v>0.17861482381530985</v>
      </c>
      <c r="AI1749" s="3">
        <v>38961</v>
      </c>
      <c r="AJ1749" s="3">
        <v>299780.61896658002</v>
      </c>
      <c r="AK1749">
        <v>12</v>
      </c>
      <c r="AL1749">
        <v>425817.60000000003</v>
      </c>
      <c r="AM1749">
        <v>651319</v>
      </c>
      <c r="AN1749">
        <v>60471</v>
      </c>
      <c r="AO1749">
        <v>711790</v>
      </c>
      <c r="AP1749">
        <v>65</v>
      </c>
      <c r="AQ1749">
        <v>10</v>
      </c>
      <c r="AR1749">
        <v>75</v>
      </c>
      <c r="AS1749">
        <v>0.11910395710987103</v>
      </c>
      <c r="AT1749">
        <v>73</v>
      </c>
      <c r="AU1749">
        <v>342</v>
      </c>
      <c r="AV1749">
        <f t="shared" si="111"/>
        <v>415</v>
      </c>
      <c r="AW1749">
        <v>629185</v>
      </c>
      <c r="AX1749">
        <v>1</v>
      </c>
      <c r="AY1749">
        <v>2258965156.5416298</v>
      </c>
      <c r="AZ1749">
        <v>2258965.1565416297</v>
      </c>
      <c r="BA1749">
        <v>3654.2057557914</v>
      </c>
      <c r="BB1749">
        <v>2.7365727789551566</v>
      </c>
      <c r="BC1749">
        <v>662913</v>
      </c>
      <c r="BD1749">
        <v>835921</v>
      </c>
      <c r="BE1749">
        <v>-173008</v>
      </c>
      <c r="BF1749">
        <v>-0.27493750625732005</v>
      </c>
      <c r="BG1749">
        <v>23765286</v>
      </c>
      <c r="BH1749">
        <v>37.77153937236266</v>
      </c>
      <c r="BI1749">
        <v>51840</v>
      </c>
      <c r="BJ1749">
        <v>267</v>
      </c>
      <c r="BK1749">
        <v>27</v>
      </c>
      <c r="BL1749">
        <v>27</v>
      </c>
      <c r="BM1749">
        <v>3</v>
      </c>
      <c r="BN1749">
        <v>17</v>
      </c>
      <c r="BO1749">
        <v>32</v>
      </c>
      <c r="BP1749">
        <v>11</v>
      </c>
      <c r="BQ1749">
        <v>138</v>
      </c>
      <c r="BR1749">
        <v>25</v>
      </c>
      <c r="BS1749">
        <v>1</v>
      </c>
      <c r="BT1749">
        <v>644105</v>
      </c>
      <c r="BU1749">
        <v>0.77</v>
      </c>
      <c r="BV1749">
        <v>0.63743110000000003</v>
      </c>
      <c r="BW1749">
        <v>3148</v>
      </c>
      <c r="BX1749">
        <v>0.85079300000000002</v>
      </c>
      <c r="BY1749">
        <v>-0.50752160000000002</v>
      </c>
      <c r="BZ1749">
        <v>264</v>
      </c>
      <c r="CA1749">
        <v>21</v>
      </c>
      <c r="CB1749">
        <v>24</v>
      </c>
      <c r="CC1749">
        <v>4</v>
      </c>
      <c r="CD1749">
        <v>19</v>
      </c>
      <c r="CE1749">
        <v>31</v>
      </c>
      <c r="CF1749">
        <v>8</v>
      </c>
      <c r="CG1749">
        <v>131</v>
      </c>
      <c r="CH1749">
        <v>25</v>
      </c>
      <c r="CI1749">
        <v>0</v>
      </c>
      <c r="CJ1749">
        <v>629018</v>
      </c>
      <c r="CK1749">
        <v>0.83781386224241605</v>
      </c>
      <c r="CL1749">
        <v>0.66940693308537091</v>
      </c>
      <c r="CM1749">
        <v>3019</v>
      </c>
      <c r="CN1749">
        <v>-0.6698669379957426</v>
      </c>
      <c r="CO1749">
        <v>153749</v>
      </c>
      <c r="CP1749">
        <v>0.48357894400000001</v>
      </c>
      <c r="CQ1749">
        <v>0.60204510700000002</v>
      </c>
      <c r="CR1749">
        <v>570035</v>
      </c>
      <c r="CS1749">
        <v>0.90700000000000003</v>
      </c>
      <c r="CT1749">
        <v>556268</v>
      </c>
      <c r="CU1749">
        <v>0.87788960710999997</v>
      </c>
      <c r="CV1749">
        <v>1296</v>
      </c>
      <c r="CW1749">
        <v>631</v>
      </c>
      <c r="CX1749">
        <v>711</v>
      </c>
      <c r="CY1749">
        <v>1457</v>
      </c>
      <c r="CZ1749">
        <v>1305</v>
      </c>
      <c r="DA1749" s="2">
        <v>382328</v>
      </c>
      <c r="DB1749" s="2">
        <v>101635</v>
      </c>
      <c r="DC1749" s="2">
        <v>301.11</v>
      </c>
      <c r="DD1749" s="2">
        <v>109478</v>
      </c>
      <c r="DE1749">
        <v>470</v>
      </c>
      <c r="DF1749">
        <v>74</v>
      </c>
      <c r="DG1749">
        <v>70.2</v>
      </c>
      <c r="DH1749">
        <v>6.35</v>
      </c>
      <c r="DI1749" s="2">
        <v>8.89</v>
      </c>
      <c r="DJ1749">
        <v>0.64</v>
      </c>
      <c r="DK1749">
        <v>0.91198891198891197</v>
      </c>
      <c r="DL1749">
        <v>6.0753341433778859E-3</v>
      </c>
      <c r="DM1749">
        <v>0</v>
      </c>
      <c r="DN1749">
        <v>34.299999999999997</v>
      </c>
      <c r="DO1749">
        <v>0.111</v>
      </c>
      <c r="DP1749">
        <v>83.97999999999999</v>
      </c>
      <c r="DQ1749" s="2">
        <v>0</v>
      </c>
      <c r="DR1749" s="2">
        <v>2044.6794603000003</v>
      </c>
      <c r="DS1749">
        <v>3.8056238977902963E-3</v>
      </c>
      <c r="DT1749">
        <v>8.3821815224325409</v>
      </c>
      <c r="DU1749">
        <v>3569280.4186465712</v>
      </c>
      <c r="DV1749">
        <v>0</v>
      </c>
    </row>
    <row r="1750" spans="1:126" x14ac:dyDescent="0.15">
      <c r="A1750" t="s">
        <v>2940</v>
      </c>
      <c r="B1750" t="s">
        <v>1645</v>
      </c>
      <c r="C1750">
        <v>34</v>
      </c>
      <c r="D1750">
        <v>27</v>
      </c>
      <c r="E1750" t="s">
        <v>2960</v>
      </c>
      <c r="F1750">
        <v>34027</v>
      </c>
      <c r="G1750" t="s">
        <v>6734</v>
      </c>
      <c r="H1750">
        <v>75.099999999999994</v>
      </c>
      <c r="I1750">
        <v>2.9</v>
      </c>
      <c r="J1750">
        <v>0.1</v>
      </c>
      <c r="K1750">
        <v>8.9</v>
      </c>
      <c r="L1750">
        <v>1.6</v>
      </c>
      <c r="M1750">
        <v>11.5</v>
      </c>
      <c r="N1750">
        <f t="shared" si="110"/>
        <v>5862.45</v>
      </c>
      <c r="O1750">
        <f t="shared" si="108"/>
        <v>4137.55</v>
      </c>
      <c r="P1750">
        <f t="shared" si="109"/>
        <v>4.965060000000002</v>
      </c>
      <c r="Q1750" s="4">
        <v>34027</v>
      </c>
      <c r="R1750" s="5">
        <v>40.858896000000001</v>
      </c>
      <c r="S1750" s="5">
        <v>-74.547291999999999</v>
      </c>
      <c r="T1750">
        <v>1</v>
      </c>
      <c r="U1750">
        <v>7.9680090501978301E-2</v>
      </c>
      <c r="V1750">
        <v>493472</v>
      </c>
      <c r="W1750">
        <v>497103</v>
      </c>
      <c r="X1750">
        <v>498192</v>
      </c>
      <c r="Y1750">
        <v>498538</v>
      </c>
      <c r="Z1750">
        <v>271049</v>
      </c>
      <c r="AA1750">
        <v>34009</v>
      </c>
      <c r="AB1750">
        <v>228523.09000000003</v>
      </c>
      <c r="AC1750">
        <v>100214</v>
      </c>
      <c r="AD1750">
        <v>11</v>
      </c>
      <c r="AE1750">
        <v>2.2079840703985611E-5</v>
      </c>
      <c r="AF1750">
        <v>99</v>
      </c>
      <c r="AG1750">
        <v>366</v>
      </c>
      <c r="AH1750">
        <v>0.27049180327868855</v>
      </c>
      <c r="AI1750" s="3">
        <v>14458</v>
      </c>
      <c r="AJ1750" s="3">
        <v>294592.1216753</v>
      </c>
      <c r="AK1750">
        <v>13</v>
      </c>
      <c r="AL1750">
        <v>308070.40000000002</v>
      </c>
      <c r="AM1750">
        <v>12104</v>
      </c>
      <c r="AN1750">
        <v>27487</v>
      </c>
      <c r="AO1750">
        <v>39591</v>
      </c>
      <c r="AP1750">
        <v>42</v>
      </c>
      <c r="AQ1750">
        <v>6</v>
      </c>
      <c r="AR1750">
        <v>48</v>
      </c>
      <c r="AS1750">
        <v>9.6559465543358217E-2</v>
      </c>
      <c r="AT1750">
        <v>43</v>
      </c>
      <c r="AU1750">
        <v>478</v>
      </c>
      <c r="AV1750">
        <f t="shared" si="111"/>
        <v>521</v>
      </c>
      <c r="AW1750">
        <v>498192</v>
      </c>
      <c r="AX1750">
        <v>1</v>
      </c>
      <c r="AY1750">
        <v>1587821392.4210501</v>
      </c>
      <c r="AZ1750">
        <v>1587821.39242105</v>
      </c>
      <c r="BA1750">
        <v>3367.24340921975</v>
      </c>
      <c r="BB1750">
        <v>2.9697882762556738</v>
      </c>
      <c r="BC1750">
        <v>162472</v>
      </c>
      <c r="BD1750">
        <v>401037</v>
      </c>
      <c r="BE1750">
        <v>-238565</v>
      </c>
      <c r="BF1750">
        <v>-0.48344181635432204</v>
      </c>
      <c r="BG1750">
        <v>22995154</v>
      </c>
      <c r="BH1750">
        <v>46.157212480328866</v>
      </c>
      <c r="BI1750">
        <v>38601</v>
      </c>
      <c r="BJ1750">
        <v>243</v>
      </c>
      <c r="BK1750">
        <v>37</v>
      </c>
      <c r="BL1750">
        <v>31</v>
      </c>
      <c r="BM1750">
        <v>3</v>
      </c>
      <c r="BN1750">
        <v>24</v>
      </c>
      <c r="BO1750">
        <v>25</v>
      </c>
      <c r="BP1750">
        <v>6</v>
      </c>
      <c r="BQ1750">
        <v>112</v>
      </c>
      <c r="BR1750">
        <v>21</v>
      </c>
      <c r="BS1750">
        <v>3</v>
      </c>
      <c r="BT1750">
        <v>488518</v>
      </c>
      <c r="BU1750">
        <v>0.8</v>
      </c>
      <c r="BV1750">
        <v>0.66314660000000003</v>
      </c>
      <c r="BW1750">
        <v>2897</v>
      </c>
      <c r="BX1750">
        <v>1.033739</v>
      </c>
      <c r="BY1750">
        <v>-9.7372700000000006E-2</v>
      </c>
      <c r="BZ1750">
        <v>246</v>
      </c>
      <c r="CA1750">
        <v>39</v>
      </c>
      <c r="CB1750">
        <v>23</v>
      </c>
      <c r="CC1750">
        <v>3</v>
      </c>
      <c r="CD1750">
        <v>22</v>
      </c>
      <c r="CE1750">
        <v>27</v>
      </c>
      <c r="CF1750">
        <v>6</v>
      </c>
      <c r="CG1750">
        <v>118</v>
      </c>
      <c r="CH1750">
        <v>19</v>
      </c>
      <c r="CI1750">
        <v>4</v>
      </c>
      <c r="CJ1750">
        <v>499236</v>
      </c>
      <c r="CK1750">
        <v>1.0155517630940076</v>
      </c>
      <c r="CL1750">
        <v>0.693918020870401</v>
      </c>
      <c r="CM1750">
        <v>2722</v>
      </c>
      <c r="CN1750">
        <v>-0.3066690412343378</v>
      </c>
      <c r="CO1750">
        <v>148941</v>
      </c>
      <c r="CP1750">
        <v>1.2465812380000001</v>
      </c>
      <c r="CQ1750">
        <v>1.08668005</v>
      </c>
      <c r="CR1750">
        <v>465429</v>
      </c>
      <c r="CS1750">
        <v>0.93099999999999994</v>
      </c>
      <c r="CT1750">
        <v>445112</v>
      </c>
      <c r="CU1750">
        <v>0.90149732970700003</v>
      </c>
      <c r="CV1750">
        <v>1139</v>
      </c>
      <c r="CW1750">
        <v>552</v>
      </c>
      <c r="CX1750">
        <v>518</v>
      </c>
      <c r="CY1750">
        <v>693</v>
      </c>
      <c r="CZ1750">
        <v>613</v>
      </c>
      <c r="DA1750" s="2">
        <v>394459</v>
      </c>
      <c r="DB1750" s="2">
        <v>97350</v>
      </c>
      <c r="DC1750" s="2">
        <v>316.18</v>
      </c>
      <c r="DD1750" s="2">
        <v>91667</v>
      </c>
      <c r="DE1750">
        <v>239</v>
      </c>
      <c r="DF1750">
        <v>35</v>
      </c>
      <c r="DG1750">
        <v>81.5</v>
      </c>
      <c r="DH1750">
        <v>7.41</v>
      </c>
      <c r="DI1750" s="2">
        <v>12.62</v>
      </c>
      <c r="DJ1750">
        <v>1.3</v>
      </c>
      <c r="DK1750">
        <v>0.92633835938580722</v>
      </c>
      <c r="DL1750">
        <v>2.185792349726776E-2</v>
      </c>
      <c r="DM1750">
        <v>0</v>
      </c>
      <c r="DN1750">
        <v>12.7</v>
      </c>
      <c r="DO1750">
        <v>4.4999999999999998E-2</v>
      </c>
      <c r="DP1750">
        <v>24.76</v>
      </c>
      <c r="DQ1750" s="2">
        <v>0</v>
      </c>
      <c r="DR1750" s="2">
        <v>11884.466760130008</v>
      </c>
      <c r="DS1750">
        <v>3.5504280277167663E-2</v>
      </c>
      <c r="DT1750">
        <v>3.87444778887326</v>
      </c>
      <c r="DU1750">
        <v>1193602.6800973008</v>
      </c>
      <c r="DV1750">
        <v>0</v>
      </c>
    </row>
    <row r="1751" spans="1:126" x14ac:dyDescent="0.15">
      <c r="A1751" t="s">
        <v>2940</v>
      </c>
      <c r="B1751" t="s">
        <v>2961</v>
      </c>
      <c r="C1751">
        <v>34</v>
      </c>
      <c r="D1751">
        <v>29</v>
      </c>
      <c r="E1751" t="s">
        <v>2962</v>
      </c>
      <c r="F1751">
        <v>34029</v>
      </c>
      <c r="G1751" t="s">
        <v>6735</v>
      </c>
      <c r="H1751">
        <v>85.9</v>
      </c>
      <c r="I1751">
        <v>2.9</v>
      </c>
      <c r="J1751">
        <v>0.1</v>
      </c>
      <c r="K1751">
        <v>1.7</v>
      </c>
      <c r="L1751">
        <v>1.1000000000000001</v>
      </c>
      <c r="M1751">
        <v>8.3000000000000007</v>
      </c>
      <c r="N1751">
        <f t="shared" si="110"/>
        <v>7460.2200000000021</v>
      </c>
      <c r="O1751">
        <f t="shared" si="108"/>
        <v>2539.7799999999979</v>
      </c>
      <c r="P1751">
        <f t="shared" si="109"/>
        <v>3.0477359999999987</v>
      </c>
      <c r="Q1751" s="4">
        <v>34029</v>
      </c>
      <c r="R1751" s="5">
        <v>39.865668999999997</v>
      </c>
      <c r="S1751" s="5">
        <v>-74.258864000000003</v>
      </c>
      <c r="T1751">
        <v>1</v>
      </c>
      <c r="U1751">
        <v>3.6674053834817547E-2</v>
      </c>
      <c r="V1751">
        <v>575961</v>
      </c>
      <c r="W1751">
        <v>581413</v>
      </c>
      <c r="X1751">
        <v>583450</v>
      </c>
      <c r="Y1751">
        <v>588707</v>
      </c>
      <c r="Z1751">
        <v>276125</v>
      </c>
      <c r="AA1751">
        <v>34011</v>
      </c>
      <c r="AB1751">
        <v>216341.986</v>
      </c>
      <c r="AC1751">
        <v>61994</v>
      </c>
      <c r="AD1751">
        <v>11</v>
      </c>
      <c r="AE1751">
        <v>1.8853372182706316E-5</v>
      </c>
      <c r="AF1751">
        <v>39</v>
      </c>
      <c r="AG1751">
        <v>178</v>
      </c>
      <c r="AH1751">
        <v>0.21910112359550563</v>
      </c>
      <c r="AI1751" s="3">
        <v>7969</v>
      </c>
      <c r="AJ1751" s="3">
        <v>402458.23516284005</v>
      </c>
      <c r="AK1751">
        <v>13</v>
      </c>
      <c r="AL1751">
        <v>586176</v>
      </c>
      <c r="AM1751">
        <v>739117</v>
      </c>
      <c r="AN1751">
        <v>9834</v>
      </c>
      <c r="AO1751">
        <v>748951</v>
      </c>
      <c r="AP1751">
        <v>42</v>
      </c>
      <c r="AQ1751">
        <v>5</v>
      </c>
      <c r="AR1751">
        <v>47</v>
      </c>
      <c r="AS1751">
        <v>8.0837545772110359E-2</v>
      </c>
      <c r="AT1751">
        <v>43</v>
      </c>
      <c r="AU1751">
        <v>227</v>
      </c>
      <c r="AV1751">
        <f t="shared" si="111"/>
        <v>270</v>
      </c>
      <c r="AW1751">
        <v>474614</v>
      </c>
      <c r="AX1751">
        <v>0.98</v>
      </c>
      <c r="AY1751">
        <v>2434132764.6085401</v>
      </c>
      <c r="AZ1751">
        <v>2434132.7646085401</v>
      </c>
      <c r="BA1751">
        <v>4796.8134546800302</v>
      </c>
      <c r="BB1751">
        <v>2.0847173012833053</v>
      </c>
      <c r="BC1751">
        <v>200981</v>
      </c>
      <c r="BD1751">
        <v>395394</v>
      </c>
      <c r="BE1751">
        <v>-194413</v>
      </c>
      <c r="BF1751">
        <v>-0.33754542408253335</v>
      </c>
      <c r="BG1751">
        <v>15105344</v>
      </c>
      <c r="BH1751">
        <v>25.889697489073615</v>
      </c>
      <c r="BI1751">
        <v>66890</v>
      </c>
      <c r="BJ1751">
        <v>214</v>
      </c>
      <c r="BK1751">
        <v>22</v>
      </c>
      <c r="BL1751">
        <v>21</v>
      </c>
      <c r="BM1751">
        <v>2</v>
      </c>
      <c r="BN1751">
        <v>11</v>
      </c>
      <c r="BO1751">
        <v>18</v>
      </c>
      <c r="BP1751">
        <v>5</v>
      </c>
      <c r="BQ1751">
        <v>55</v>
      </c>
      <c r="BR1751">
        <v>9</v>
      </c>
      <c r="BS1751">
        <v>1</v>
      </c>
      <c r="BT1751">
        <v>573678</v>
      </c>
      <c r="BU1751">
        <v>0.78</v>
      </c>
      <c r="BV1751">
        <v>0.6272221</v>
      </c>
      <c r="BW1751">
        <v>2333</v>
      </c>
      <c r="BX1751">
        <v>0.62404340000000003</v>
      </c>
      <c r="BY1751">
        <v>-0.86785350000000006</v>
      </c>
      <c r="BZ1751">
        <v>233</v>
      </c>
      <c r="CA1751">
        <v>26</v>
      </c>
      <c r="CB1751">
        <v>16</v>
      </c>
      <c r="CC1751">
        <v>2</v>
      </c>
      <c r="CD1751">
        <v>10</v>
      </c>
      <c r="CE1751">
        <v>24</v>
      </c>
      <c r="CF1751">
        <v>5</v>
      </c>
      <c r="CG1751">
        <v>61</v>
      </c>
      <c r="CH1751">
        <v>11</v>
      </c>
      <c r="CI1751">
        <v>1</v>
      </c>
      <c r="CJ1751">
        <v>585916</v>
      </c>
      <c r="CK1751">
        <v>0.66391769468661044</v>
      </c>
      <c r="CL1751">
        <v>0.65553909087114415</v>
      </c>
      <c r="CM1751">
        <v>2373</v>
      </c>
      <c r="CN1751">
        <v>-1.0161061780990273</v>
      </c>
      <c r="CO1751">
        <v>82199</v>
      </c>
      <c r="CP1751">
        <v>0.290273897</v>
      </c>
      <c r="CQ1751">
        <v>-4.3917561100000002E-2</v>
      </c>
      <c r="CR1751">
        <v>528211</v>
      </c>
      <c r="CS1751">
        <v>0.89599999999999991</v>
      </c>
      <c r="CT1751">
        <v>501086</v>
      </c>
      <c r="CU1751">
        <v>0.84821706743999992</v>
      </c>
      <c r="CV1751">
        <v>713</v>
      </c>
      <c r="CW1751">
        <v>369</v>
      </c>
      <c r="CX1751">
        <v>274</v>
      </c>
      <c r="CY1751">
        <v>237</v>
      </c>
      <c r="CZ1751">
        <v>280</v>
      </c>
      <c r="DA1751" s="2">
        <v>247872</v>
      </c>
      <c r="DB1751" s="2">
        <v>56435</v>
      </c>
      <c r="DC1751" s="2">
        <v>185.63</v>
      </c>
      <c r="DD1751" s="2">
        <v>47843</v>
      </c>
      <c r="DE1751">
        <v>115</v>
      </c>
      <c r="DF1751">
        <v>16</v>
      </c>
      <c r="DG1751">
        <v>33.6</v>
      </c>
      <c r="DH1751">
        <v>3.77</v>
      </c>
      <c r="DI1751" s="2">
        <v>6.17</v>
      </c>
      <c r="DJ1751">
        <v>0.66</v>
      </c>
      <c r="DK1751">
        <v>0.96611871000125482</v>
      </c>
      <c r="DL1751">
        <v>5.6179775280898875E-3</v>
      </c>
      <c r="DM1751">
        <v>0</v>
      </c>
      <c r="DN1751">
        <v>23.1</v>
      </c>
      <c r="DO1751">
        <v>4.7E-2</v>
      </c>
      <c r="DP1751">
        <v>0</v>
      </c>
      <c r="DQ1751" s="2">
        <v>0</v>
      </c>
      <c r="DR1751" s="2">
        <v>3622.8016973700023</v>
      </c>
      <c r="DS1751">
        <v>5.5043090122630913E-3</v>
      </c>
      <c r="DT1751">
        <v>9.7265650034123805</v>
      </c>
      <c r="DU1751">
        <v>5701478.9674402559</v>
      </c>
      <c r="DV1751">
        <v>0</v>
      </c>
    </row>
    <row r="1752" spans="1:126" x14ac:dyDescent="0.15">
      <c r="A1752" t="s">
        <v>2940</v>
      </c>
      <c r="B1752" t="s">
        <v>2963</v>
      </c>
      <c r="C1752">
        <v>34</v>
      </c>
      <c r="D1752">
        <v>31</v>
      </c>
      <c r="E1752" t="s">
        <v>2964</v>
      </c>
      <c r="F1752">
        <v>34031</v>
      </c>
      <c r="G1752" t="s">
        <v>6736</v>
      </c>
      <c r="H1752">
        <v>45.3</v>
      </c>
      <c r="I1752">
        <v>11.1</v>
      </c>
      <c r="J1752">
        <v>0.2</v>
      </c>
      <c r="K1752">
        <v>4.9000000000000004</v>
      </c>
      <c r="L1752">
        <v>1.5</v>
      </c>
      <c r="M1752">
        <v>37</v>
      </c>
      <c r="N1752">
        <f t="shared" si="110"/>
        <v>3570.6</v>
      </c>
      <c r="O1752">
        <f t="shared" si="108"/>
        <v>6429.4</v>
      </c>
      <c r="P1752">
        <f t="shared" si="109"/>
        <v>7.7152800000000026</v>
      </c>
      <c r="Q1752" s="4">
        <v>34031</v>
      </c>
      <c r="R1752" s="5">
        <v>41.037889999999997</v>
      </c>
      <c r="S1752" s="5">
        <v>-74.298280000000005</v>
      </c>
      <c r="T1752">
        <v>1</v>
      </c>
      <c r="U1752">
        <v>7.7603081192957057E-2</v>
      </c>
      <c r="V1752">
        <v>500168</v>
      </c>
      <c r="W1752">
        <v>505403</v>
      </c>
      <c r="X1752">
        <v>507574</v>
      </c>
      <c r="Y1752">
        <v>510927</v>
      </c>
      <c r="Z1752">
        <v>266630</v>
      </c>
      <c r="AA1752">
        <v>34013</v>
      </c>
      <c r="AB1752">
        <v>206001.378</v>
      </c>
      <c r="AC1752">
        <v>59739</v>
      </c>
      <c r="AD1752">
        <v>6</v>
      </c>
      <c r="AE1752">
        <v>1.1820936454585933E-5</v>
      </c>
      <c r="AF1752">
        <v>28</v>
      </c>
      <c r="AG1752">
        <v>78</v>
      </c>
      <c r="AH1752">
        <v>0.35897435897435898</v>
      </c>
      <c r="AI1752" s="3">
        <v>1454</v>
      </c>
      <c r="AJ1752" s="3">
        <v>118832.54442974001</v>
      </c>
      <c r="AK1752">
        <v>10</v>
      </c>
      <c r="AL1752">
        <v>126124.79999999999</v>
      </c>
      <c r="AM1752">
        <v>363182</v>
      </c>
      <c r="AN1752">
        <v>4554</v>
      </c>
      <c r="AO1752">
        <v>367736</v>
      </c>
      <c r="AP1752">
        <v>97</v>
      </c>
      <c r="AQ1752">
        <v>2</v>
      </c>
      <c r="AR1752">
        <v>99</v>
      </c>
      <c r="AS1752">
        <v>0.19588328521991361</v>
      </c>
      <c r="AT1752">
        <v>100</v>
      </c>
      <c r="AU1752">
        <v>574</v>
      </c>
      <c r="AV1752">
        <f t="shared" si="111"/>
        <v>674</v>
      </c>
      <c r="AW1752">
        <v>507574</v>
      </c>
      <c r="AX1752">
        <v>1</v>
      </c>
      <c r="AY1752">
        <v>1096408879.41167</v>
      </c>
      <c r="AZ1752">
        <v>1096408.8794116699</v>
      </c>
      <c r="BA1752">
        <v>2254.9955271128902</v>
      </c>
      <c r="BB1752">
        <v>4.4345985966558317</v>
      </c>
      <c r="BC1752">
        <v>100738</v>
      </c>
      <c r="BD1752">
        <v>575184</v>
      </c>
      <c r="BE1752">
        <v>-474446</v>
      </c>
      <c r="BF1752">
        <v>-0.94857327937812896</v>
      </c>
      <c r="BG1752">
        <v>13372356</v>
      </c>
      <c r="BH1752">
        <v>26.345628420683486</v>
      </c>
      <c r="BI1752">
        <v>26787</v>
      </c>
      <c r="BJ1752">
        <v>224</v>
      </c>
      <c r="BK1752">
        <v>31</v>
      </c>
      <c r="BL1752">
        <v>8</v>
      </c>
      <c r="BM1752">
        <v>2</v>
      </c>
      <c r="BN1752">
        <v>14</v>
      </c>
      <c r="BO1752">
        <v>35</v>
      </c>
      <c r="BP1752">
        <v>4</v>
      </c>
      <c r="BQ1752">
        <v>48</v>
      </c>
      <c r="BR1752">
        <v>7</v>
      </c>
      <c r="BS1752">
        <v>1</v>
      </c>
      <c r="BT1752">
        <v>491778</v>
      </c>
      <c r="BU1752">
        <v>0.71</v>
      </c>
      <c r="BV1752">
        <v>0.51474359999999997</v>
      </c>
      <c r="BW1752">
        <v>1886</v>
      </c>
      <c r="BX1752">
        <v>0.76050569999999995</v>
      </c>
      <c r="BY1752">
        <v>-1.321623</v>
      </c>
      <c r="BZ1752">
        <v>231</v>
      </c>
      <c r="CA1752">
        <v>28</v>
      </c>
      <c r="CB1752">
        <v>8</v>
      </c>
      <c r="CC1752">
        <v>4</v>
      </c>
      <c r="CD1752">
        <v>12</v>
      </c>
      <c r="CE1752">
        <v>34</v>
      </c>
      <c r="CF1752">
        <v>4</v>
      </c>
      <c r="CG1752">
        <v>48</v>
      </c>
      <c r="CH1752">
        <v>5</v>
      </c>
      <c r="CI1752">
        <v>2</v>
      </c>
      <c r="CJ1752">
        <v>509913</v>
      </c>
      <c r="CK1752">
        <v>0.737380690431505</v>
      </c>
      <c r="CL1752">
        <v>0.62683153652739987</v>
      </c>
      <c r="CM1752">
        <v>1715</v>
      </c>
      <c r="CN1752">
        <v>-1.1623745917753125</v>
      </c>
      <c r="CO1752">
        <v>73393</v>
      </c>
      <c r="CP1752">
        <v>-0.25187960780000002</v>
      </c>
      <c r="CQ1752">
        <v>-0.52225274980000003</v>
      </c>
      <c r="CR1752">
        <v>452646</v>
      </c>
      <c r="CS1752">
        <v>0.88500000000000001</v>
      </c>
      <c r="CT1752">
        <v>399134</v>
      </c>
      <c r="CU1752">
        <v>0.79850129166000006</v>
      </c>
      <c r="CV1752">
        <v>514</v>
      </c>
      <c r="CW1752">
        <v>361</v>
      </c>
      <c r="CX1752">
        <v>300</v>
      </c>
      <c r="CY1752">
        <v>129</v>
      </c>
      <c r="CZ1752">
        <v>121</v>
      </c>
      <c r="DA1752" s="2">
        <v>238182</v>
      </c>
      <c r="DB1752" s="2">
        <v>52440</v>
      </c>
      <c r="DC1752" s="2">
        <v>171.06</v>
      </c>
      <c r="DD1752" s="2">
        <v>181204</v>
      </c>
      <c r="DE1752">
        <v>58</v>
      </c>
      <c r="DF1752">
        <v>7</v>
      </c>
      <c r="DG1752">
        <v>40.74</v>
      </c>
      <c r="DH1752">
        <v>4.3499999999999996</v>
      </c>
      <c r="DI1752" s="2">
        <v>5.14</v>
      </c>
      <c r="DJ1752">
        <v>1.3</v>
      </c>
      <c r="DK1752">
        <v>0.90921595598349381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s="2">
        <v>0</v>
      </c>
      <c r="DR1752" s="2">
        <v>995.38191184000016</v>
      </c>
      <c r="DS1752">
        <v>6.7004747830956331E-3</v>
      </c>
      <c r="DT1752">
        <v>7.7400533962356501</v>
      </c>
      <c r="DU1752">
        <v>976212.68658954208</v>
      </c>
      <c r="DV1752">
        <v>0</v>
      </c>
    </row>
    <row r="1753" spans="1:126" x14ac:dyDescent="0.15">
      <c r="A1753" t="s">
        <v>2940</v>
      </c>
      <c r="B1753" t="s">
        <v>2965</v>
      </c>
      <c r="C1753">
        <v>34</v>
      </c>
      <c r="D1753">
        <v>33</v>
      </c>
      <c r="E1753" t="s">
        <v>2966</v>
      </c>
      <c r="F1753">
        <v>34033</v>
      </c>
      <c r="G1753" t="s">
        <v>6737</v>
      </c>
      <c r="H1753">
        <v>76.8</v>
      </c>
      <c r="I1753">
        <v>13.5</v>
      </c>
      <c r="J1753">
        <v>0.3</v>
      </c>
      <c r="K1753">
        <v>0.8</v>
      </c>
      <c r="L1753">
        <v>1.8</v>
      </c>
      <c r="M1753">
        <v>6.8</v>
      </c>
      <c r="N1753">
        <f t="shared" si="110"/>
        <v>6130.7</v>
      </c>
      <c r="O1753">
        <f t="shared" si="108"/>
        <v>3869.3</v>
      </c>
      <c r="P1753">
        <f t="shared" si="109"/>
        <v>4.6431600000000017</v>
      </c>
      <c r="Q1753" s="4">
        <v>34033</v>
      </c>
      <c r="R1753" s="5">
        <v>39.573827999999999</v>
      </c>
      <c r="S1753" s="5">
        <v>-75.357355999999996</v>
      </c>
      <c r="T1753">
        <v>1</v>
      </c>
      <c r="U1753">
        <v>7.513952879359978E-2</v>
      </c>
      <c r="V1753">
        <v>66007</v>
      </c>
      <c r="W1753">
        <v>65501</v>
      </c>
      <c r="X1753">
        <v>65120</v>
      </c>
      <c r="Y1753">
        <v>63730</v>
      </c>
      <c r="Z1753">
        <v>34231</v>
      </c>
      <c r="AA1753">
        <v>34015</v>
      </c>
      <c r="AB1753">
        <v>26538.663000000004</v>
      </c>
      <c r="AC1753">
        <v>61831</v>
      </c>
      <c r="AD1753">
        <v>1</v>
      </c>
      <c r="AE1753">
        <v>1.5356265356265356E-5</v>
      </c>
      <c r="AF1753">
        <v>96</v>
      </c>
      <c r="AG1753">
        <v>825</v>
      </c>
      <c r="AH1753">
        <v>0.11636363636363636</v>
      </c>
      <c r="AI1753" s="3">
        <v>101847</v>
      </c>
      <c r="AJ1753" s="3">
        <v>212478.794359605</v>
      </c>
      <c r="AK1753">
        <v>32</v>
      </c>
      <c r="AL1753">
        <v>238425.60000000001</v>
      </c>
      <c r="AM1753">
        <v>89880</v>
      </c>
      <c r="AN1753">
        <v>88789</v>
      </c>
      <c r="AO1753">
        <v>178669</v>
      </c>
      <c r="AP1753">
        <v>6</v>
      </c>
      <c r="AQ1753">
        <v>1</v>
      </c>
      <c r="AR1753">
        <v>7</v>
      </c>
      <c r="AS1753">
        <v>0.10686859742599349</v>
      </c>
      <c r="AT1753">
        <v>4</v>
      </c>
      <c r="AU1753">
        <v>30</v>
      </c>
      <c r="AV1753">
        <f t="shared" si="111"/>
        <v>34</v>
      </c>
      <c r="AW1753">
        <v>64872</v>
      </c>
      <c r="AX1753">
        <v>0.96</v>
      </c>
      <c r="AY1753">
        <v>453133287.80093199</v>
      </c>
      <c r="AZ1753">
        <v>453133.28780093201</v>
      </c>
      <c r="BA1753">
        <v>7167.8730387117403</v>
      </c>
      <c r="BB1753">
        <v>1.3951139962988615</v>
      </c>
      <c r="BC1753">
        <v>288839</v>
      </c>
      <c r="BD1753">
        <v>307642</v>
      </c>
      <c r="BE1753">
        <v>-18803</v>
      </c>
      <c r="BF1753">
        <v>-0.28486372657445425</v>
      </c>
      <c r="BG1753">
        <v>959824</v>
      </c>
      <c r="BH1753">
        <v>14.73931203931204</v>
      </c>
      <c r="BI1753">
        <v>6844</v>
      </c>
      <c r="BJ1753">
        <v>52</v>
      </c>
      <c r="BK1753">
        <v>8</v>
      </c>
      <c r="BL1753">
        <v>3</v>
      </c>
      <c r="BM1753">
        <v>0</v>
      </c>
      <c r="BN1753">
        <v>1</v>
      </c>
      <c r="BO1753">
        <v>6</v>
      </c>
      <c r="BP1753">
        <v>1</v>
      </c>
      <c r="BQ1753">
        <v>12</v>
      </c>
      <c r="BR1753">
        <v>6</v>
      </c>
      <c r="BS1753">
        <v>0</v>
      </c>
      <c r="BT1753">
        <v>66342</v>
      </c>
      <c r="BU1753">
        <v>0.76</v>
      </c>
      <c r="BV1753">
        <v>0.61309740000000001</v>
      </c>
      <c r="BW1753">
        <v>390</v>
      </c>
      <c r="BX1753">
        <v>1.3415330000000001</v>
      </c>
      <c r="BY1753">
        <v>-8.8728899999999999E-2</v>
      </c>
      <c r="BZ1753">
        <v>53</v>
      </c>
      <c r="CA1753">
        <v>9</v>
      </c>
      <c r="CB1753">
        <v>2</v>
      </c>
      <c r="CC1753">
        <v>0</v>
      </c>
      <c r="CD1753">
        <v>2</v>
      </c>
      <c r="CE1753">
        <v>6</v>
      </c>
      <c r="CF1753">
        <v>1</v>
      </c>
      <c r="CG1753">
        <v>12</v>
      </c>
      <c r="CH1753">
        <v>5</v>
      </c>
      <c r="CI1753">
        <v>0</v>
      </c>
      <c r="CJ1753">
        <v>64670</v>
      </c>
      <c r="CK1753">
        <v>1.3916808411937529</v>
      </c>
      <c r="CL1753">
        <v>0.66367460799532074</v>
      </c>
      <c r="CM1753">
        <v>366</v>
      </c>
      <c r="CN1753">
        <v>-4.380986303347683E-2</v>
      </c>
      <c r="CO1753">
        <v>7746</v>
      </c>
      <c r="CP1753">
        <v>-1.1645313332</v>
      </c>
      <c r="CQ1753">
        <v>-0.88632956709999999</v>
      </c>
      <c r="CR1753">
        <v>54980</v>
      </c>
      <c r="CS1753">
        <v>0.8590000000000001</v>
      </c>
      <c r="CT1753">
        <v>57822</v>
      </c>
      <c r="CU1753">
        <v>0.86504390695</v>
      </c>
      <c r="CV1753">
        <v>60</v>
      </c>
      <c r="CW1753">
        <v>20</v>
      </c>
      <c r="CX1753">
        <v>27</v>
      </c>
      <c r="CY1753">
        <v>1518</v>
      </c>
      <c r="CZ1753">
        <v>1202</v>
      </c>
      <c r="DA1753" s="2">
        <v>27887</v>
      </c>
      <c r="DB1753" s="2">
        <v>5120</v>
      </c>
      <c r="DC1753" s="2">
        <v>131.97</v>
      </c>
      <c r="DD1753" s="2">
        <v>12829</v>
      </c>
      <c r="DE1753">
        <v>352</v>
      </c>
      <c r="DF1753">
        <v>30</v>
      </c>
      <c r="DG1753">
        <v>23.02</v>
      </c>
      <c r="DH1753">
        <v>7.67</v>
      </c>
      <c r="DI1753" s="2">
        <v>12.28</v>
      </c>
      <c r="DJ1753">
        <v>-0.2</v>
      </c>
      <c r="DK1753">
        <v>0.96049957288874488</v>
      </c>
      <c r="DL1753">
        <v>6.0606060606060606E-3</v>
      </c>
      <c r="DM1753">
        <v>0</v>
      </c>
      <c r="DN1753">
        <v>79.400000000000006</v>
      </c>
      <c r="DO1753">
        <v>0.32700000000000001</v>
      </c>
      <c r="DP1753">
        <v>667.81999999999994</v>
      </c>
      <c r="DQ1753" s="2">
        <v>0</v>
      </c>
      <c r="DR1753" s="2">
        <v>14064.028718700003</v>
      </c>
      <c r="DS1753">
        <v>5.8244045357720195E-2</v>
      </c>
      <c r="DT1753">
        <v>8.0187478467574493</v>
      </c>
      <c r="DU1753">
        <v>1911874.7666118529</v>
      </c>
      <c r="DV1753">
        <v>0</v>
      </c>
    </row>
    <row r="1754" spans="1:126" x14ac:dyDescent="0.15">
      <c r="A1754" t="s">
        <v>2940</v>
      </c>
      <c r="B1754" t="s">
        <v>2028</v>
      </c>
      <c r="C1754">
        <v>34</v>
      </c>
      <c r="D1754">
        <v>35</v>
      </c>
      <c r="E1754" t="s">
        <v>2967</v>
      </c>
      <c r="F1754">
        <v>34035</v>
      </c>
      <c r="G1754" t="s">
        <v>6738</v>
      </c>
      <c r="H1754">
        <v>62.4</v>
      </c>
      <c r="I1754">
        <v>8.5</v>
      </c>
      <c r="J1754">
        <v>0.1</v>
      </c>
      <c r="K1754">
        <v>14.1</v>
      </c>
      <c r="L1754">
        <v>1.9</v>
      </c>
      <c r="M1754">
        <v>13</v>
      </c>
      <c r="N1754">
        <f t="shared" si="110"/>
        <v>4337.4399999999996</v>
      </c>
      <c r="O1754">
        <f t="shared" ref="O1754:O1817" si="112">10000-N1754</f>
        <v>5662.56</v>
      </c>
      <c r="P1754">
        <f t="shared" ref="P1754:P1817" si="113">O1754/833.333333333333</f>
        <v>6.7950720000000029</v>
      </c>
      <c r="Q1754" s="4">
        <v>34035</v>
      </c>
      <c r="R1754" s="5">
        <v>40.565527000000003</v>
      </c>
      <c r="S1754" s="5">
        <v>-74.619938000000005</v>
      </c>
      <c r="T1754">
        <v>1</v>
      </c>
      <c r="U1754">
        <v>0.11967522301331222</v>
      </c>
      <c r="V1754">
        <v>323650</v>
      </c>
      <c r="W1754">
        <v>328704</v>
      </c>
      <c r="X1754">
        <v>330604</v>
      </c>
      <c r="Y1754">
        <v>333399</v>
      </c>
      <c r="Z1754">
        <v>182612</v>
      </c>
      <c r="AA1754">
        <v>34017</v>
      </c>
      <c r="AB1754">
        <v>152959.60699999999</v>
      </c>
      <c r="AC1754">
        <v>100667</v>
      </c>
      <c r="AD1754">
        <v>6</v>
      </c>
      <c r="AE1754">
        <v>1.8148600742882722E-5</v>
      </c>
      <c r="AF1754">
        <v>81</v>
      </c>
      <c r="AG1754">
        <v>400</v>
      </c>
      <c r="AH1754">
        <v>0.20250000000000001</v>
      </c>
      <c r="AI1754" s="3">
        <v>34735</v>
      </c>
      <c r="AJ1754" s="3">
        <v>193133.37807309002</v>
      </c>
      <c r="AK1754">
        <v>23</v>
      </c>
      <c r="AL1754">
        <v>195244.79999999999</v>
      </c>
      <c r="AM1754">
        <v>84796</v>
      </c>
      <c r="AN1754">
        <v>28991</v>
      </c>
      <c r="AO1754">
        <v>113787</v>
      </c>
      <c r="AP1754">
        <v>30</v>
      </c>
      <c r="AQ1754">
        <v>3</v>
      </c>
      <c r="AR1754">
        <v>33</v>
      </c>
      <c r="AS1754">
        <v>0.10039427570093458</v>
      </c>
      <c r="AT1754">
        <v>30</v>
      </c>
      <c r="AU1754">
        <v>267</v>
      </c>
      <c r="AV1754">
        <f t="shared" si="111"/>
        <v>297</v>
      </c>
      <c r="AW1754">
        <v>330604</v>
      </c>
      <c r="AX1754">
        <v>1</v>
      </c>
      <c r="AY1754">
        <v>1475740318.3034</v>
      </c>
      <c r="AZ1754">
        <v>1475740.3183034</v>
      </c>
      <c r="BA1754">
        <v>4906.6863045595701</v>
      </c>
      <c r="BB1754">
        <v>2.0380353214566491</v>
      </c>
      <c r="BC1754">
        <v>147421</v>
      </c>
      <c r="BD1754">
        <v>358378</v>
      </c>
      <c r="BE1754">
        <v>-210957</v>
      </c>
      <c r="BF1754">
        <v>-0.65180596323188633</v>
      </c>
      <c r="BG1754">
        <v>13312812</v>
      </c>
      <c r="BH1754">
        <v>40.268151625509674</v>
      </c>
      <c r="BI1754">
        <v>25777</v>
      </c>
      <c r="BJ1754">
        <v>150</v>
      </c>
      <c r="BK1754">
        <v>21</v>
      </c>
      <c r="BL1754">
        <v>15</v>
      </c>
      <c r="BM1754">
        <v>1</v>
      </c>
      <c r="BN1754">
        <v>20</v>
      </c>
      <c r="BO1754">
        <v>20</v>
      </c>
      <c r="BP1754">
        <v>4</v>
      </c>
      <c r="BQ1754">
        <v>73</v>
      </c>
      <c r="BR1754">
        <v>17</v>
      </c>
      <c r="BS1754">
        <v>3</v>
      </c>
      <c r="BT1754">
        <v>326869</v>
      </c>
      <c r="BU1754">
        <v>0.79</v>
      </c>
      <c r="BV1754">
        <v>0.6190985</v>
      </c>
      <c r="BW1754">
        <v>1699</v>
      </c>
      <c r="BX1754">
        <v>0.99122270000000001</v>
      </c>
      <c r="BY1754">
        <v>-0.45762819999999998</v>
      </c>
      <c r="BZ1754">
        <v>153</v>
      </c>
      <c r="CA1754">
        <v>24</v>
      </c>
      <c r="CB1754">
        <v>8</v>
      </c>
      <c r="CC1754">
        <v>1</v>
      </c>
      <c r="CD1754">
        <v>16</v>
      </c>
      <c r="CE1754">
        <v>24</v>
      </c>
      <c r="CF1754">
        <v>2</v>
      </c>
      <c r="CG1754">
        <v>73</v>
      </c>
      <c r="CH1754">
        <v>16</v>
      </c>
      <c r="CI1754">
        <v>1</v>
      </c>
      <c r="CJ1754">
        <v>332634</v>
      </c>
      <c r="CK1754">
        <v>0.95600569995851292</v>
      </c>
      <c r="CL1754">
        <v>0.67772161262483044</v>
      </c>
      <c r="CM1754">
        <v>1663</v>
      </c>
      <c r="CN1754">
        <v>-0.50169359280271852</v>
      </c>
      <c r="CO1754">
        <v>102656.00000000001</v>
      </c>
      <c r="CP1754">
        <v>1.224839614</v>
      </c>
      <c r="CQ1754">
        <v>1.1473147020000001</v>
      </c>
      <c r="CR1754">
        <v>309784</v>
      </c>
      <c r="CS1754">
        <v>0.92700000000000005</v>
      </c>
      <c r="CT1754">
        <v>290961</v>
      </c>
      <c r="CU1754">
        <v>0.90412616073999996</v>
      </c>
      <c r="CV1754">
        <v>780</v>
      </c>
      <c r="CW1754">
        <v>311</v>
      </c>
      <c r="CX1754">
        <v>367</v>
      </c>
      <c r="CY1754">
        <v>616</v>
      </c>
      <c r="CZ1754">
        <v>612</v>
      </c>
      <c r="DA1754" s="2">
        <v>247910</v>
      </c>
      <c r="DB1754" s="2">
        <v>64425</v>
      </c>
      <c r="DC1754" s="2">
        <v>253.49</v>
      </c>
      <c r="DD1754" s="2">
        <v>105132</v>
      </c>
      <c r="DE1754">
        <v>204</v>
      </c>
      <c r="DF1754">
        <v>12</v>
      </c>
      <c r="DG1754">
        <v>60.5</v>
      </c>
      <c r="DH1754">
        <v>5.14</v>
      </c>
      <c r="DI1754" s="2">
        <v>13.91</v>
      </c>
      <c r="DJ1754">
        <v>-1.44</v>
      </c>
      <c r="DK1754">
        <v>0.90692385202245573</v>
      </c>
      <c r="DL1754">
        <v>1.4999999999999999E-2</v>
      </c>
      <c r="DM1754">
        <v>0</v>
      </c>
      <c r="DN1754">
        <v>24.4</v>
      </c>
      <c r="DO1754">
        <v>0.128</v>
      </c>
      <c r="DP1754">
        <v>457.08000000000004</v>
      </c>
      <c r="DQ1754" s="2">
        <v>0</v>
      </c>
      <c r="DR1754" s="2">
        <v>3462.6338155400017</v>
      </c>
      <c r="DS1754">
        <v>1.4367494495182103E-2</v>
      </c>
      <c r="DT1754">
        <v>5.6111609382554599</v>
      </c>
      <c r="DU1754">
        <v>1095549.9951574996</v>
      </c>
      <c r="DV1754">
        <v>1</v>
      </c>
    </row>
    <row r="1755" spans="1:126" x14ac:dyDescent="0.15">
      <c r="A1755" t="s">
        <v>2940</v>
      </c>
      <c r="B1755" t="s">
        <v>650</v>
      </c>
      <c r="C1755">
        <v>34</v>
      </c>
      <c r="D1755">
        <v>37</v>
      </c>
      <c r="E1755" t="s">
        <v>2968</v>
      </c>
      <c r="F1755">
        <v>34037</v>
      </c>
      <c r="G1755" t="s">
        <v>6739</v>
      </c>
      <c r="H1755">
        <v>88.8</v>
      </c>
      <c r="I1755">
        <v>1.6</v>
      </c>
      <c r="J1755">
        <v>0.1</v>
      </c>
      <c r="K1755">
        <v>1.7</v>
      </c>
      <c r="L1755">
        <v>1.3</v>
      </c>
      <c r="M1755">
        <v>6.4</v>
      </c>
      <c r="N1755">
        <f t="shared" si="110"/>
        <v>7933.55</v>
      </c>
      <c r="O1755">
        <f t="shared" si="112"/>
        <v>2066.4499999999998</v>
      </c>
      <c r="P1755">
        <f t="shared" si="113"/>
        <v>2.4797400000000005</v>
      </c>
      <c r="Q1755" s="4">
        <v>34037</v>
      </c>
      <c r="R1755" s="5">
        <v>41.137461000000002</v>
      </c>
      <c r="S1755" s="5">
        <v>-74.691913999999997</v>
      </c>
      <c r="T1755">
        <v>1</v>
      </c>
      <c r="U1755">
        <v>7.9484338300401358E-2</v>
      </c>
      <c r="V1755">
        <v>148962</v>
      </c>
      <c r="W1755">
        <v>146888</v>
      </c>
      <c r="X1755">
        <v>145930</v>
      </c>
      <c r="Y1755">
        <v>143302</v>
      </c>
      <c r="Z1755">
        <v>81184</v>
      </c>
      <c r="AA1755">
        <v>34019</v>
      </c>
      <c r="AB1755">
        <v>67226.986999999994</v>
      </c>
      <c r="AC1755">
        <v>86565</v>
      </c>
      <c r="AD1755">
        <v>3</v>
      </c>
      <c r="AE1755">
        <v>2.0557801685739738E-5</v>
      </c>
      <c r="AF1755">
        <v>223</v>
      </c>
      <c r="AG1755">
        <v>885</v>
      </c>
      <c r="AH1755">
        <v>0.25197740112994349</v>
      </c>
      <c r="AI1755" s="3">
        <v>61033</v>
      </c>
      <c r="AJ1755" s="3">
        <v>331546.36702668003</v>
      </c>
      <c r="AK1755">
        <v>23</v>
      </c>
      <c r="AL1755">
        <v>343014.40000000002</v>
      </c>
      <c r="AM1755">
        <v>518498</v>
      </c>
      <c r="AN1755">
        <v>42912</v>
      </c>
      <c r="AO1755">
        <v>561410</v>
      </c>
      <c r="AP1755">
        <v>10</v>
      </c>
      <c r="AQ1755">
        <v>2</v>
      </c>
      <c r="AR1755">
        <v>12</v>
      </c>
      <c r="AS1755">
        <v>8.1694896792113711E-2</v>
      </c>
      <c r="AT1755">
        <v>12</v>
      </c>
      <c r="AU1755">
        <v>104</v>
      </c>
      <c r="AV1755">
        <f t="shared" si="111"/>
        <v>116</v>
      </c>
      <c r="AW1755">
        <v>38423</v>
      </c>
      <c r="AX1755">
        <v>0.26</v>
      </c>
      <c r="AY1755">
        <v>1401143656.0902901</v>
      </c>
      <c r="AZ1755">
        <v>1401143.6560902901</v>
      </c>
      <c r="BA1755">
        <v>9732.3412206544799</v>
      </c>
      <c r="BB1755">
        <v>1.0275019929200058</v>
      </c>
      <c r="BC1755">
        <v>78971</v>
      </c>
      <c r="BD1755">
        <v>150175</v>
      </c>
      <c r="BE1755">
        <v>-71204</v>
      </c>
      <c r="BF1755">
        <v>-0.47800110095192061</v>
      </c>
      <c r="BG1755">
        <v>3016991</v>
      </c>
      <c r="BH1755">
        <v>20.674234221887207</v>
      </c>
      <c r="BI1755">
        <v>11414</v>
      </c>
      <c r="BJ1755">
        <v>72</v>
      </c>
      <c r="BK1755">
        <v>8</v>
      </c>
      <c r="BL1755">
        <v>4</v>
      </c>
      <c r="BM1755">
        <v>1</v>
      </c>
      <c r="BN1755">
        <v>5</v>
      </c>
      <c r="BO1755">
        <v>7</v>
      </c>
      <c r="BP1755">
        <v>2</v>
      </c>
      <c r="BQ1755">
        <v>24</v>
      </c>
      <c r="BR1755">
        <v>14</v>
      </c>
      <c r="BS1755">
        <v>1</v>
      </c>
      <c r="BT1755">
        <v>151118</v>
      </c>
      <c r="BU1755">
        <v>0.78</v>
      </c>
      <c r="BV1755">
        <v>0.64388230000000002</v>
      </c>
      <c r="BW1755">
        <v>777</v>
      </c>
      <c r="BX1755">
        <v>0.91319360000000005</v>
      </c>
      <c r="BY1755">
        <v>-0.39423649999999999</v>
      </c>
      <c r="BZ1755">
        <v>72</v>
      </c>
      <c r="CA1755">
        <v>10</v>
      </c>
      <c r="CB1755">
        <v>5</v>
      </c>
      <c r="CC1755">
        <v>0</v>
      </c>
      <c r="CD1755">
        <v>3</v>
      </c>
      <c r="CE1755">
        <v>9</v>
      </c>
      <c r="CF1755">
        <v>0</v>
      </c>
      <c r="CG1755">
        <v>24</v>
      </c>
      <c r="CH1755">
        <v>10</v>
      </c>
      <c r="CI1755">
        <v>1</v>
      </c>
      <c r="CJ1755">
        <v>145004</v>
      </c>
      <c r="CK1755">
        <v>0.92411243827756473</v>
      </c>
      <c r="CL1755">
        <v>0.67788610260145887</v>
      </c>
      <c r="CM1755">
        <v>735</v>
      </c>
      <c r="CN1755">
        <v>-0.51441258529630862</v>
      </c>
      <c r="CO1755">
        <v>28441</v>
      </c>
      <c r="CP1755">
        <v>0.41744510000000001</v>
      </c>
      <c r="CQ1755">
        <v>0.11398257000000001</v>
      </c>
      <c r="CR1755">
        <v>132113</v>
      </c>
      <c r="CS1755">
        <v>0.92099999999999993</v>
      </c>
      <c r="CT1755">
        <v>133023</v>
      </c>
      <c r="CU1755">
        <v>0.89475407689000008</v>
      </c>
      <c r="CV1755">
        <v>188</v>
      </c>
      <c r="CW1755">
        <v>105</v>
      </c>
      <c r="CX1755">
        <v>69</v>
      </c>
      <c r="CY1755">
        <v>546</v>
      </c>
      <c r="CZ1755">
        <v>1471</v>
      </c>
      <c r="DA1755" s="2">
        <v>62892</v>
      </c>
      <c r="DB1755" s="2">
        <v>21090</v>
      </c>
      <c r="DC1755" s="2">
        <v>234.26</v>
      </c>
      <c r="DD1755" s="2">
        <v>9777</v>
      </c>
      <c r="DE1755">
        <v>570</v>
      </c>
      <c r="DF1755">
        <v>40</v>
      </c>
      <c r="DG1755">
        <v>52.74</v>
      </c>
      <c r="DH1755">
        <v>4.79</v>
      </c>
      <c r="DI1755" s="2">
        <v>19.18</v>
      </c>
      <c r="DJ1755">
        <v>1.3</v>
      </c>
      <c r="DK1755">
        <v>0.88129372634476433</v>
      </c>
      <c r="DL1755">
        <v>7.9096045197740109E-3</v>
      </c>
      <c r="DM1755">
        <v>0</v>
      </c>
      <c r="DN1755">
        <v>4.8</v>
      </c>
      <c r="DO1755">
        <v>1.3999999999999999E-2</v>
      </c>
      <c r="DP1755">
        <v>55.41</v>
      </c>
      <c r="DQ1755" s="2">
        <v>0</v>
      </c>
      <c r="DR1755" s="2">
        <v>16824.123604809996</v>
      </c>
      <c r="DS1755">
        <v>4.5709836278719079E-2</v>
      </c>
      <c r="DT1755">
        <v>5.0086395755745796</v>
      </c>
      <c r="DU1755">
        <v>1718035.4988319692</v>
      </c>
      <c r="DV1755">
        <v>0</v>
      </c>
    </row>
    <row r="1756" spans="1:126" x14ac:dyDescent="0.15">
      <c r="A1756" t="s">
        <v>2940</v>
      </c>
      <c r="B1756" t="s">
        <v>390</v>
      </c>
      <c r="C1756">
        <v>34</v>
      </c>
      <c r="D1756">
        <v>39</v>
      </c>
      <c r="E1756" t="s">
        <v>2969</v>
      </c>
      <c r="F1756">
        <v>34039</v>
      </c>
      <c r="G1756" t="s">
        <v>6740</v>
      </c>
      <c r="H1756">
        <v>45.4</v>
      </c>
      <c r="I1756">
        <v>20.8</v>
      </c>
      <c r="J1756">
        <v>0.1</v>
      </c>
      <c r="K1756">
        <v>4.5999999999999996</v>
      </c>
      <c r="L1756">
        <v>1.8</v>
      </c>
      <c r="M1756">
        <v>27.3</v>
      </c>
      <c r="N1756">
        <f t="shared" ref="N1756:N1819" si="114">H1756^2+I1756^2+J1756^2+K1756^2+L1756^2+M1756^2</f>
        <v>3263.4999999999995</v>
      </c>
      <c r="O1756">
        <f t="shared" si="112"/>
        <v>6736.5</v>
      </c>
      <c r="P1756">
        <f t="shared" si="113"/>
        <v>8.0838000000000036</v>
      </c>
      <c r="Q1756" s="4">
        <v>34039</v>
      </c>
      <c r="R1756" s="5">
        <v>40.659871000000003</v>
      </c>
      <c r="S1756" s="5">
        <v>-74.308695999999998</v>
      </c>
      <c r="T1756">
        <v>1</v>
      </c>
      <c r="U1756">
        <v>4.7611551912451401E-2</v>
      </c>
      <c r="V1756">
        <v>536383</v>
      </c>
      <c r="W1756">
        <v>545236</v>
      </c>
      <c r="X1756">
        <v>548744</v>
      </c>
      <c r="Y1756">
        <v>557073</v>
      </c>
      <c r="Z1756">
        <v>298267</v>
      </c>
      <c r="AA1756">
        <v>34021</v>
      </c>
      <c r="AB1756">
        <v>245461.21400000001</v>
      </c>
      <c r="AC1756">
        <v>69594</v>
      </c>
      <c r="AD1756">
        <v>6</v>
      </c>
      <c r="AE1756">
        <v>1.093406032685551E-5</v>
      </c>
      <c r="AF1756">
        <v>3</v>
      </c>
      <c r="AG1756">
        <v>8</v>
      </c>
      <c r="AH1756">
        <v>0.375</v>
      </c>
      <c r="AI1756" s="3">
        <v>96</v>
      </c>
      <c r="AJ1756" s="3">
        <v>65834.982489964998</v>
      </c>
      <c r="AK1756">
        <v>10</v>
      </c>
      <c r="AL1756">
        <v>67494.399999999994</v>
      </c>
      <c r="AM1756">
        <v>515223</v>
      </c>
      <c r="AN1756">
        <v>683</v>
      </c>
      <c r="AO1756">
        <v>515906</v>
      </c>
      <c r="AP1756">
        <v>65</v>
      </c>
      <c r="AQ1756">
        <v>5</v>
      </c>
      <c r="AR1756">
        <v>70</v>
      </c>
      <c r="AS1756">
        <v>0.12838477283231481</v>
      </c>
      <c r="AT1756">
        <v>65</v>
      </c>
      <c r="AU1756">
        <v>493</v>
      </c>
      <c r="AV1756">
        <f t="shared" si="111"/>
        <v>558</v>
      </c>
      <c r="AW1756">
        <v>548744</v>
      </c>
      <c r="AX1756">
        <v>1</v>
      </c>
      <c r="AY1756">
        <v>1028915321.68275</v>
      </c>
      <c r="AZ1756">
        <v>1028915.32168275</v>
      </c>
      <c r="BA1756">
        <v>1984.6748917592899</v>
      </c>
      <c r="BB1756">
        <v>5.0386086111744106</v>
      </c>
      <c r="BC1756">
        <v>230643</v>
      </c>
      <c r="BD1756">
        <v>820852</v>
      </c>
      <c r="BE1756">
        <v>-590209</v>
      </c>
      <c r="BF1756">
        <v>-1.1003499365192408</v>
      </c>
      <c r="BG1756">
        <v>25784063</v>
      </c>
      <c r="BH1756">
        <v>46.987416718907177</v>
      </c>
      <c r="BI1756">
        <v>33218</v>
      </c>
      <c r="BJ1756">
        <v>248</v>
      </c>
      <c r="BK1756">
        <v>20</v>
      </c>
      <c r="BL1756">
        <v>22</v>
      </c>
      <c r="BM1756">
        <v>6</v>
      </c>
      <c r="BN1756">
        <v>18</v>
      </c>
      <c r="BO1756">
        <v>54</v>
      </c>
      <c r="BP1756">
        <v>6</v>
      </c>
      <c r="BQ1756">
        <v>75</v>
      </c>
      <c r="BR1756">
        <v>8</v>
      </c>
      <c r="BS1756">
        <v>0</v>
      </c>
      <c r="BT1756">
        <v>526426</v>
      </c>
      <c r="BU1756">
        <v>0.73</v>
      </c>
      <c r="BV1756">
        <v>0.56437409999999999</v>
      </c>
      <c r="BW1756">
        <v>2678</v>
      </c>
      <c r="BX1756">
        <v>0.86811819999999995</v>
      </c>
      <c r="BY1756">
        <v>-0.81143189999999998</v>
      </c>
      <c r="BZ1756">
        <v>246</v>
      </c>
      <c r="CA1756">
        <v>20</v>
      </c>
      <c r="CB1756">
        <v>20</v>
      </c>
      <c r="CC1756">
        <v>4</v>
      </c>
      <c r="CD1756">
        <v>18</v>
      </c>
      <c r="CE1756">
        <v>47</v>
      </c>
      <c r="CF1756">
        <v>6</v>
      </c>
      <c r="CG1756">
        <v>94</v>
      </c>
      <c r="CH1756">
        <v>8</v>
      </c>
      <c r="CI1756">
        <v>0</v>
      </c>
      <c r="CJ1756">
        <v>553049</v>
      </c>
      <c r="CK1756">
        <v>0.83717717598259833</v>
      </c>
      <c r="CL1756">
        <v>0.68207335268514513</v>
      </c>
      <c r="CM1756">
        <v>2322</v>
      </c>
      <c r="CN1756">
        <v>-0.70802391547651256</v>
      </c>
      <c r="CO1756">
        <v>104215</v>
      </c>
      <c r="CP1756">
        <v>6.7117630999999997E-2</v>
      </c>
      <c r="CQ1756">
        <v>2.8753491999999999E-2</v>
      </c>
      <c r="CR1756">
        <v>493836</v>
      </c>
      <c r="CS1756">
        <v>0.8859999999999999</v>
      </c>
      <c r="CT1756">
        <v>438225</v>
      </c>
      <c r="CU1756">
        <v>0.80666776514999994</v>
      </c>
      <c r="CV1756">
        <v>887</v>
      </c>
      <c r="CW1756">
        <v>464</v>
      </c>
      <c r="CX1756">
        <v>373</v>
      </c>
      <c r="CY1756">
        <v>82</v>
      </c>
      <c r="CZ1756">
        <v>10</v>
      </c>
      <c r="DA1756" s="2">
        <v>310280</v>
      </c>
      <c r="DB1756" s="2">
        <v>66035</v>
      </c>
      <c r="DC1756" s="2">
        <v>207.57</v>
      </c>
      <c r="DD1756" s="2">
        <v>231021</v>
      </c>
      <c r="DE1756">
        <v>2</v>
      </c>
      <c r="DF1756">
        <v>1</v>
      </c>
      <c r="DG1756">
        <v>48.34</v>
      </c>
      <c r="DH1756">
        <v>4.38</v>
      </c>
      <c r="DI1756" s="2">
        <v>6.02</v>
      </c>
      <c r="DJ1756">
        <v>0.14000000000000001</v>
      </c>
      <c r="DL1756">
        <v>0</v>
      </c>
      <c r="DM1756">
        <v>0</v>
      </c>
      <c r="DN1756">
        <v>0.2</v>
      </c>
      <c r="DO1756">
        <v>3.0000000000000001E-3</v>
      </c>
      <c r="DP1756">
        <v>0</v>
      </c>
      <c r="DQ1756" s="2">
        <v>0</v>
      </c>
      <c r="DR1756" s="2">
        <v>169.27195758000005</v>
      </c>
      <c r="DS1756">
        <v>2.4920400676334631E-3</v>
      </c>
      <c r="DT1756">
        <v>1</v>
      </c>
      <c r="DU1756">
        <v>67494.399999999994</v>
      </c>
      <c r="DV1756">
        <v>0</v>
      </c>
    </row>
    <row r="1757" spans="1:126" x14ac:dyDescent="0.15">
      <c r="A1757" t="s">
        <v>2940</v>
      </c>
      <c r="B1757" t="s">
        <v>1017</v>
      </c>
      <c r="C1757">
        <v>34</v>
      </c>
      <c r="D1757">
        <v>41</v>
      </c>
      <c r="E1757" t="s">
        <v>2970</v>
      </c>
      <c r="F1757">
        <v>34041</v>
      </c>
      <c r="G1757" t="s">
        <v>6741</v>
      </c>
      <c r="H1757">
        <v>85.7</v>
      </c>
      <c r="I1757">
        <v>3.3</v>
      </c>
      <c r="J1757">
        <v>0.1</v>
      </c>
      <c r="K1757">
        <v>2.4</v>
      </c>
      <c r="L1757">
        <v>1.4</v>
      </c>
      <c r="M1757">
        <v>7</v>
      </c>
      <c r="N1757">
        <f t="shared" si="114"/>
        <v>7412.1100000000015</v>
      </c>
      <c r="O1757">
        <f t="shared" si="112"/>
        <v>2587.8899999999985</v>
      </c>
      <c r="P1757">
        <f t="shared" si="113"/>
        <v>3.1054679999999992</v>
      </c>
      <c r="Q1757" s="4">
        <v>34041</v>
      </c>
      <c r="R1757" s="5">
        <v>40.853490999999998</v>
      </c>
      <c r="S1757" s="5">
        <v>-75.009497999999994</v>
      </c>
      <c r="T1757">
        <v>2</v>
      </c>
      <c r="U1757">
        <v>6.0544514676582055E-2</v>
      </c>
      <c r="V1757">
        <v>108488</v>
      </c>
      <c r="W1757">
        <v>107624</v>
      </c>
      <c r="X1757">
        <v>107226</v>
      </c>
      <c r="Y1757">
        <v>107282</v>
      </c>
      <c r="Z1757">
        <v>58323</v>
      </c>
      <c r="AA1757">
        <v>34023</v>
      </c>
      <c r="AB1757">
        <v>47675.74</v>
      </c>
      <c r="AC1757">
        <v>70471</v>
      </c>
      <c r="AD1757">
        <v>4</v>
      </c>
      <c r="AE1757">
        <v>3.730438513047209E-5</v>
      </c>
      <c r="AF1757">
        <v>161</v>
      </c>
      <c r="AG1757">
        <v>784</v>
      </c>
      <c r="AH1757">
        <v>0.20535714285714285</v>
      </c>
      <c r="AI1757" s="3">
        <v>72250</v>
      </c>
      <c r="AJ1757" s="3">
        <v>228442.30418746502</v>
      </c>
      <c r="AK1757">
        <v>24</v>
      </c>
      <c r="AL1757">
        <v>232179.19999999998</v>
      </c>
      <c r="AM1757">
        <v>804126</v>
      </c>
      <c r="AN1757">
        <v>60434</v>
      </c>
      <c r="AO1757">
        <v>864560</v>
      </c>
      <c r="AP1757">
        <v>6</v>
      </c>
      <c r="AQ1757">
        <v>3</v>
      </c>
      <c r="AR1757">
        <v>9</v>
      </c>
      <c r="AS1757">
        <v>8.3624470378354271E-2</v>
      </c>
      <c r="AT1757">
        <v>10</v>
      </c>
      <c r="AU1757">
        <v>93</v>
      </c>
      <c r="AV1757">
        <f t="shared" si="111"/>
        <v>103</v>
      </c>
      <c r="AW1757">
        <v>55480</v>
      </c>
      <c r="AX1757">
        <v>0.52</v>
      </c>
      <c r="AY1757">
        <v>670374620.64709306</v>
      </c>
      <c r="AZ1757">
        <v>670374.62064709305</v>
      </c>
      <c r="BA1757">
        <v>6685.4421944557098</v>
      </c>
      <c r="BB1757">
        <v>1.4957873703990858</v>
      </c>
      <c r="BC1757">
        <v>76579</v>
      </c>
      <c r="BD1757">
        <v>19771</v>
      </c>
      <c r="BE1757">
        <v>56808</v>
      </c>
      <c r="BF1757">
        <v>0.52363395029865056</v>
      </c>
      <c r="BG1757">
        <v>2411445</v>
      </c>
      <c r="BH1757">
        <v>22.489368250237817</v>
      </c>
      <c r="BI1757">
        <v>8491</v>
      </c>
      <c r="BJ1757">
        <v>67</v>
      </c>
      <c r="BK1757">
        <v>5</v>
      </c>
      <c r="BL1757">
        <v>4</v>
      </c>
      <c r="BM1757">
        <v>0</v>
      </c>
      <c r="BN1757">
        <v>6</v>
      </c>
      <c r="BO1757">
        <v>6</v>
      </c>
      <c r="BP1757">
        <v>3</v>
      </c>
      <c r="BQ1757">
        <v>18</v>
      </c>
      <c r="BR1757">
        <v>6</v>
      </c>
      <c r="BS1757">
        <v>0</v>
      </c>
      <c r="BT1757">
        <v>109638</v>
      </c>
      <c r="BU1757">
        <v>0.79</v>
      </c>
      <c r="BV1757">
        <v>0.58399060000000003</v>
      </c>
      <c r="BW1757">
        <v>565</v>
      </c>
      <c r="BX1757">
        <v>1.0489059999999999</v>
      </c>
      <c r="BY1757">
        <v>-0.59807399999999999</v>
      </c>
      <c r="BZ1757">
        <v>61</v>
      </c>
      <c r="CA1757">
        <v>4</v>
      </c>
      <c r="CB1757">
        <v>3</v>
      </c>
      <c r="CC1757">
        <v>0</v>
      </c>
      <c r="CD1757">
        <v>4</v>
      </c>
      <c r="CE1757">
        <v>7</v>
      </c>
      <c r="CF1757">
        <v>3</v>
      </c>
      <c r="CG1757">
        <v>12</v>
      </c>
      <c r="CH1757">
        <v>5</v>
      </c>
      <c r="CI1757">
        <v>1</v>
      </c>
      <c r="CJ1757">
        <v>106855</v>
      </c>
      <c r="CK1757">
        <v>0.93584764400355613</v>
      </c>
      <c r="CL1757">
        <v>0.65726813403798134</v>
      </c>
      <c r="CM1757">
        <v>533</v>
      </c>
      <c r="CN1757">
        <v>-0.60627197552779233</v>
      </c>
      <c r="CO1757">
        <v>18978</v>
      </c>
      <c r="CP1757">
        <v>0.28956738100000001</v>
      </c>
      <c r="CQ1757">
        <v>6.9814158000000001E-2</v>
      </c>
      <c r="CR1757">
        <v>96109</v>
      </c>
      <c r="CS1757">
        <v>0.9</v>
      </c>
      <c r="CT1757">
        <v>95252</v>
      </c>
      <c r="CU1757">
        <v>0.87796124556999999</v>
      </c>
      <c r="CV1757">
        <v>162</v>
      </c>
      <c r="CW1757">
        <v>73</v>
      </c>
      <c r="CX1757">
        <v>69</v>
      </c>
      <c r="CY1757">
        <v>807</v>
      </c>
      <c r="CZ1757">
        <v>1269</v>
      </c>
      <c r="DA1757" s="2">
        <v>49962</v>
      </c>
      <c r="DB1757" s="2">
        <v>14240</v>
      </c>
      <c r="DC1757" s="2">
        <v>196.5</v>
      </c>
      <c r="DD1757" s="2">
        <v>11580</v>
      </c>
      <c r="DE1757">
        <v>447</v>
      </c>
      <c r="DF1757">
        <v>64</v>
      </c>
      <c r="DG1757">
        <v>39.11</v>
      </c>
      <c r="DH1757">
        <v>10.24</v>
      </c>
      <c r="DI1757" s="2">
        <v>17.690000000000001</v>
      </c>
      <c r="DJ1757">
        <v>0.95</v>
      </c>
      <c r="DK1757">
        <v>0.90080276816608995</v>
      </c>
      <c r="DL1757">
        <v>2.5510204081632651E-3</v>
      </c>
      <c r="DM1757">
        <v>0</v>
      </c>
      <c r="DN1757">
        <v>33.299999999999997</v>
      </c>
      <c r="DO1757">
        <v>0.14499999999999999</v>
      </c>
      <c r="DP1757">
        <v>370.70000000000005</v>
      </c>
      <c r="DQ1757" s="2">
        <v>0</v>
      </c>
      <c r="DR1757" s="2">
        <v>10443.205689949998</v>
      </c>
      <c r="DS1757">
        <v>4.386191086281592E-2</v>
      </c>
      <c r="DT1757">
        <v>4.9041630245105203</v>
      </c>
      <c r="DU1757">
        <v>1138644.6477004329</v>
      </c>
      <c r="DV1757">
        <v>0</v>
      </c>
    </row>
    <row r="1758" spans="1:126" x14ac:dyDescent="0.15">
      <c r="A1758" t="s">
        <v>2971</v>
      </c>
      <c r="B1758" t="s">
        <v>2972</v>
      </c>
      <c r="C1758">
        <v>35</v>
      </c>
      <c r="D1758">
        <v>1</v>
      </c>
      <c r="E1758" t="s">
        <v>2973</v>
      </c>
      <c r="F1758">
        <v>35001</v>
      </c>
      <c r="G1758" t="s">
        <v>6742</v>
      </c>
      <c r="H1758">
        <v>41.5</v>
      </c>
      <c r="I1758">
        <v>2.5</v>
      </c>
      <c r="J1758">
        <v>4</v>
      </c>
      <c r="K1758">
        <v>2.2000000000000002</v>
      </c>
      <c r="L1758">
        <v>2</v>
      </c>
      <c r="M1758">
        <v>47.9</v>
      </c>
      <c r="N1758">
        <f t="shared" si="114"/>
        <v>4047.75</v>
      </c>
      <c r="O1758">
        <f t="shared" si="112"/>
        <v>5952.25</v>
      </c>
      <c r="P1758">
        <f t="shared" si="113"/>
        <v>7.1427000000000023</v>
      </c>
      <c r="Q1758" s="4">
        <v>35001</v>
      </c>
      <c r="R1758" s="5">
        <v>35.054001999999997</v>
      </c>
      <c r="S1758" s="5">
        <v>-106.66906400000001</v>
      </c>
      <c r="T1758">
        <v>2</v>
      </c>
      <c r="U1758">
        <v>3.3089985299260341E-2</v>
      </c>
      <c r="V1758">
        <v>661924</v>
      </c>
      <c r="W1758">
        <v>671429</v>
      </c>
      <c r="X1758">
        <v>673943</v>
      </c>
      <c r="Y1758">
        <v>674100</v>
      </c>
      <c r="Z1758">
        <v>359647</v>
      </c>
      <c r="AA1758">
        <v>34025</v>
      </c>
      <c r="AB1758">
        <v>272394.59500000003</v>
      </c>
      <c r="AC1758">
        <v>47725</v>
      </c>
      <c r="AD1758">
        <v>8</v>
      </c>
      <c r="AE1758">
        <v>1.187044008172798E-5</v>
      </c>
      <c r="AF1758">
        <v>164</v>
      </c>
      <c r="AG1758">
        <v>1006</v>
      </c>
      <c r="AH1758">
        <v>0.16302186878727634</v>
      </c>
      <c r="AI1758" s="3">
        <v>350638</v>
      </c>
      <c r="AJ1758" s="3">
        <v>742924.9985425151</v>
      </c>
      <c r="AK1758">
        <v>5</v>
      </c>
      <c r="AL1758">
        <v>748012.8</v>
      </c>
      <c r="AM1758">
        <v>777832</v>
      </c>
      <c r="AN1758">
        <v>33783</v>
      </c>
      <c r="AO1758">
        <v>811615</v>
      </c>
      <c r="AP1758">
        <v>44</v>
      </c>
      <c r="AQ1758">
        <v>15</v>
      </c>
      <c r="AR1758">
        <v>59</v>
      </c>
      <c r="AS1758">
        <v>8.7872284336839787E-2</v>
      </c>
      <c r="AT1758">
        <v>60</v>
      </c>
      <c r="AU1758">
        <v>496</v>
      </c>
      <c r="AV1758">
        <f t="shared" si="111"/>
        <v>556</v>
      </c>
      <c r="AW1758">
        <v>975447</v>
      </c>
      <c r="AX1758">
        <v>0.99</v>
      </c>
      <c r="AY1758">
        <v>1458478236.5204799</v>
      </c>
      <c r="AZ1758">
        <v>1458478.2365204799</v>
      </c>
      <c r="BA1758">
        <v>2621.16567103636</v>
      </c>
      <c r="BB1758">
        <v>3.8150965085874127</v>
      </c>
      <c r="BC1758">
        <v>366562</v>
      </c>
      <c r="BD1758">
        <v>286095</v>
      </c>
      <c r="BE1758">
        <v>80467</v>
      </c>
      <c r="BF1758">
        <v>0.12156531565557376</v>
      </c>
      <c r="BG1758">
        <v>12957502</v>
      </c>
      <c r="BH1758">
        <v>19.226406387483809</v>
      </c>
      <c r="BI1758">
        <v>52259</v>
      </c>
      <c r="BJ1758">
        <v>265</v>
      </c>
      <c r="BK1758">
        <v>60</v>
      </c>
      <c r="BL1758">
        <v>46</v>
      </c>
      <c r="BM1758">
        <v>7</v>
      </c>
      <c r="BN1758">
        <v>25</v>
      </c>
      <c r="BO1758">
        <v>40</v>
      </c>
      <c r="BP1758">
        <v>3</v>
      </c>
      <c r="BQ1758">
        <v>68</v>
      </c>
      <c r="BR1758">
        <v>9</v>
      </c>
      <c r="BS1758">
        <v>3</v>
      </c>
      <c r="BT1758">
        <v>642527</v>
      </c>
      <c r="BU1758">
        <v>0.73</v>
      </c>
      <c r="BV1758">
        <v>0.59832879999999999</v>
      </c>
      <c r="BW1758">
        <v>3274</v>
      </c>
      <c r="BX1758">
        <v>0.8186426</v>
      </c>
      <c r="BY1758">
        <v>-0.67565160000000002</v>
      </c>
      <c r="BZ1758">
        <v>268</v>
      </c>
      <c r="CA1758">
        <v>50</v>
      </c>
      <c r="CB1758">
        <v>39</v>
      </c>
      <c r="CC1758">
        <v>8</v>
      </c>
      <c r="CD1758">
        <v>25</v>
      </c>
      <c r="CE1758">
        <v>44</v>
      </c>
      <c r="CF1758">
        <v>3</v>
      </c>
      <c r="CG1758">
        <v>59</v>
      </c>
      <c r="CH1758">
        <v>9</v>
      </c>
      <c r="CI1758">
        <v>1</v>
      </c>
      <c r="CJ1758">
        <v>675647</v>
      </c>
      <c r="CK1758">
        <v>0.74891178381610513</v>
      </c>
      <c r="CL1758">
        <v>0.6310233528639162</v>
      </c>
      <c r="CM1758">
        <v>2996</v>
      </c>
      <c r="CN1758">
        <v>-0.95675087979560691</v>
      </c>
      <c r="CO1758">
        <v>117365</v>
      </c>
      <c r="CP1758">
        <v>0.55276098200000001</v>
      </c>
      <c r="CQ1758">
        <v>0.40368113500000002</v>
      </c>
      <c r="CR1758">
        <v>570845</v>
      </c>
      <c r="CS1758">
        <v>0.84200000000000008</v>
      </c>
      <c r="CT1758">
        <v>527553</v>
      </c>
      <c r="CU1758">
        <v>0.81122463712000004</v>
      </c>
      <c r="CV1758">
        <v>2722</v>
      </c>
      <c r="CW1758">
        <v>537</v>
      </c>
      <c r="CX1758">
        <v>700</v>
      </c>
      <c r="CY1758">
        <v>633</v>
      </c>
      <c r="CZ1758">
        <v>1493</v>
      </c>
      <c r="DA1758" s="2">
        <v>417562</v>
      </c>
      <c r="DB1758" s="2">
        <v>87680</v>
      </c>
      <c r="DC1758" s="2">
        <v>296.79000000000002</v>
      </c>
      <c r="DD1758" s="2">
        <v>190052</v>
      </c>
      <c r="DE1758">
        <v>518</v>
      </c>
      <c r="DF1758">
        <v>249</v>
      </c>
      <c r="DG1758">
        <v>61.55</v>
      </c>
      <c r="DH1758">
        <v>2.82</v>
      </c>
      <c r="DI1758" s="2">
        <v>9.94</v>
      </c>
      <c r="DJ1758">
        <v>3.77</v>
      </c>
      <c r="DK1758">
        <v>0.76013438360930652</v>
      </c>
      <c r="DL1758">
        <v>2.0874751491053677E-2</v>
      </c>
      <c r="DM1758">
        <v>0</v>
      </c>
      <c r="DN1758">
        <v>0</v>
      </c>
      <c r="DO1758">
        <v>0</v>
      </c>
      <c r="DP1758">
        <v>0</v>
      </c>
      <c r="DQ1758" s="2">
        <v>74758</v>
      </c>
      <c r="DR1758" s="2">
        <v>433.44730535000002</v>
      </c>
      <c r="DS1758">
        <v>4.5607075512927052E-4</v>
      </c>
      <c r="DV1758">
        <v>0</v>
      </c>
    </row>
    <row r="1759" spans="1:126" x14ac:dyDescent="0.15">
      <c r="A1759" t="s">
        <v>2971</v>
      </c>
      <c r="B1759" t="s">
        <v>2974</v>
      </c>
      <c r="C1759">
        <v>35</v>
      </c>
      <c r="D1759">
        <v>3</v>
      </c>
      <c r="E1759" t="s">
        <v>2975</v>
      </c>
      <c r="F1759">
        <v>35003</v>
      </c>
      <c r="G1759" t="s">
        <v>6743</v>
      </c>
      <c r="H1759">
        <v>76</v>
      </c>
      <c r="I1759">
        <v>0.4</v>
      </c>
      <c r="J1759">
        <v>2.2999999999999998</v>
      </c>
      <c r="K1759">
        <v>0.1</v>
      </c>
      <c r="L1759">
        <v>2.1</v>
      </c>
      <c r="M1759">
        <v>19</v>
      </c>
      <c r="N1759">
        <f t="shared" si="114"/>
        <v>6146.87</v>
      </c>
      <c r="O1759">
        <f t="shared" si="112"/>
        <v>3853.13</v>
      </c>
      <c r="P1759">
        <f t="shared" si="113"/>
        <v>4.623756000000002</v>
      </c>
      <c r="Q1759" s="4">
        <v>35003</v>
      </c>
      <c r="R1759" s="5">
        <v>33.901857999999997</v>
      </c>
      <c r="S1759" s="5">
        <v>-108.392088</v>
      </c>
      <c r="T1759">
        <v>9</v>
      </c>
      <c r="U1759">
        <v>0.1817758187639498</v>
      </c>
      <c r="V1759">
        <v>3686</v>
      </c>
      <c r="W1759">
        <v>3651</v>
      </c>
      <c r="X1759">
        <v>3583</v>
      </c>
      <c r="Y1759">
        <v>3480</v>
      </c>
      <c r="Z1759">
        <v>1650</v>
      </c>
      <c r="AA1759">
        <v>34027</v>
      </c>
      <c r="AB1759">
        <v>843.9670000000001</v>
      </c>
      <c r="AC1759">
        <v>42973</v>
      </c>
      <c r="AD1759">
        <v>0</v>
      </c>
      <c r="AE1759">
        <v>0</v>
      </c>
      <c r="AF1759">
        <v>12</v>
      </c>
      <c r="AG1759">
        <v>351</v>
      </c>
      <c r="AH1759">
        <v>3.4188034188034191E-2</v>
      </c>
      <c r="AI1759" s="3">
        <v>1077534</v>
      </c>
      <c r="AJ1759" s="3">
        <v>4431152.8266565902</v>
      </c>
      <c r="AK1759">
        <v>280</v>
      </c>
      <c r="AL1759">
        <v>4434873.5999999996</v>
      </c>
      <c r="AM1759">
        <v>509648</v>
      </c>
      <c r="AN1759">
        <v>21812</v>
      </c>
      <c r="AO1759">
        <v>531460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2</v>
      </c>
      <c r="AV1759">
        <f t="shared" si="111"/>
        <v>2</v>
      </c>
      <c r="AW1759">
        <v>0</v>
      </c>
      <c r="AX1759">
        <v>0</v>
      </c>
      <c r="AY1759">
        <v>423987869.54840302</v>
      </c>
      <c r="AZ1759">
        <v>423987.86954840302</v>
      </c>
      <c r="BA1759">
        <v>119607.66141386</v>
      </c>
      <c r="BB1759">
        <v>8.3606684402920795E-2</v>
      </c>
      <c r="BC1759">
        <v>6834</v>
      </c>
      <c r="BD1759">
        <v>846</v>
      </c>
      <c r="BE1759">
        <v>5988</v>
      </c>
      <c r="BF1759">
        <v>1.6245252306022788</v>
      </c>
      <c r="BG1759">
        <v>22610</v>
      </c>
      <c r="BH1759">
        <v>6.3103544515768908</v>
      </c>
      <c r="BI1759">
        <v>989</v>
      </c>
      <c r="BJ1759">
        <v>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3443</v>
      </c>
      <c r="BU1759">
        <v>0.23</v>
      </c>
      <c r="BV1759">
        <v>0.73820339999999995</v>
      </c>
      <c r="BW1759">
        <v>37</v>
      </c>
      <c r="BX1759">
        <v>0.58088870000000004</v>
      </c>
      <c r="BY1759">
        <v>1.022448</v>
      </c>
      <c r="BZ1759">
        <v>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3534</v>
      </c>
      <c r="CK1759">
        <v>0.56593095642331637</v>
      </c>
      <c r="CL1759">
        <v>0.68088518280949328</v>
      </c>
      <c r="CM1759">
        <v>41</v>
      </c>
      <c r="CN1759">
        <v>0.49957376072045351</v>
      </c>
      <c r="CO1759">
        <v>458</v>
      </c>
      <c r="CP1759">
        <v>0.37011223999999998</v>
      </c>
      <c r="CQ1759">
        <v>-4.0842327800000001E-2</v>
      </c>
      <c r="CR1759">
        <v>2766</v>
      </c>
      <c r="CS1759">
        <v>0.81</v>
      </c>
      <c r="CT1759">
        <v>2540</v>
      </c>
      <c r="CU1759">
        <v>0.76026272578000009</v>
      </c>
      <c r="CV1759">
        <v>3</v>
      </c>
      <c r="CW1759">
        <v>0</v>
      </c>
      <c r="CX1759">
        <v>2</v>
      </c>
      <c r="CY1759">
        <v>292</v>
      </c>
      <c r="CZ1759">
        <v>601</v>
      </c>
      <c r="DA1759" s="2">
        <v>1654</v>
      </c>
      <c r="DB1759" s="2">
        <v>210</v>
      </c>
      <c r="DC1759" s="2">
        <v>110.9</v>
      </c>
      <c r="DD1759" s="2">
        <v>129</v>
      </c>
      <c r="DE1759">
        <v>250</v>
      </c>
      <c r="DF1759">
        <v>12</v>
      </c>
      <c r="DG1759">
        <v>27.72</v>
      </c>
      <c r="DH1759">
        <v>55.45</v>
      </c>
      <c r="DI1759" s="2">
        <v>27.72</v>
      </c>
      <c r="DJ1759">
        <v>6.24</v>
      </c>
      <c r="DK1759">
        <v>0.95438009380678479</v>
      </c>
      <c r="DL1759">
        <v>2.8490028490028491E-3</v>
      </c>
      <c r="DM1759">
        <v>0</v>
      </c>
      <c r="DN1759">
        <v>0</v>
      </c>
      <c r="DO1759">
        <v>0</v>
      </c>
      <c r="DP1759">
        <v>0</v>
      </c>
      <c r="DQ1759" s="2">
        <v>2191315</v>
      </c>
      <c r="DR1759" s="2">
        <v>108947.12864346</v>
      </c>
      <c r="DS1759">
        <v>4.9945955693176331E-3</v>
      </c>
      <c r="DV1759">
        <v>0</v>
      </c>
    </row>
    <row r="1760" spans="1:126" x14ac:dyDescent="0.15">
      <c r="A1760" t="s">
        <v>2971</v>
      </c>
      <c r="B1760" t="s">
        <v>2976</v>
      </c>
      <c r="C1760">
        <v>35</v>
      </c>
      <c r="D1760">
        <v>5</v>
      </c>
      <c r="E1760" t="s">
        <v>2977</v>
      </c>
      <c r="F1760">
        <v>35005</v>
      </c>
      <c r="G1760" t="s">
        <v>6744</v>
      </c>
      <c r="H1760">
        <v>43.9</v>
      </c>
      <c r="I1760">
        <v>1.6</v>
      </c>
      <c r="J1760">
        <v>0.7</v>
      </c>
      <c r="K1760">
        <v>0.6</v>
      </c>
      <c r="L1760">
        <v>1.2</v>
      </c>
      <c r="M1760">
        <v>52</v>
      </c>
      <c r="N1760">
        <f t="shared" si="114"/>
        <v>4636.0599999999995</v>
      </c>
      <c r="O1760">
        <f t="shared" si="112"/>
        <v>5363.9400000000005</v>
      </c>
      <c r="P1760">
        <f t="shared" si="113"/>
        <v>6.4367280000000031</v>
      </c>
      <c r="Q1760" s="4">
        <v>35005</v>
      </c>
      <c r="R1760" s="5">
        <v>33.361604</v>
      </c>
      <c r="S1760" s="5">
        <v>-104.469837</v>
      </c>
      <c r="T1760">
        <v>5</v>
      </c>
      <c r="U1760">
        <v>0.10218298755636723</v>
      </c>
      <c r="V1760">
        <v>65343</v>
      </c>
      <c r="W1760">
        <v>65850</v>
      </c>
      <c r="X1760">
        <v>65811</v>
      </c>
      <c r="Y1760">
        <v>65554</v>
      </c>
      <c r="Z1760">
        <v>31573</v>
      </c>
      <c r="AA1760">
        <v>34029</v>
      </c>
      <c r="AB1760">
        <v>22149.137999999999</v>
      </c>
      <c r="AC1760">
        <v>40630</v>
      </c>
      <c r="AD1760">
        <v>1</v>
      </c>
      <c r="AE1760">
        <v>1.5195028186777286E-5</v>
      </c>
      <c r="AF1760">
        <v>26</v>
      </c>
      <c r="AG1760">
        <v>595</v>
      </c>
      <c r="AH1760">
        <v>4.3697478991596636E-2</v>
      </c>
      <c r="AI1760" s="3">
        <v>2482827</v>
      </c>
      <c r="AJ1760" s="3">
        <v>3881771.4676997252</v>
      </c>
      <c r="AK1760">
        <v>160</v>
      </c>
      <c r="AL1760">
        <v>3888384</v>
      </c>
      <c r="AM1760">
        <v>264190</v>
      </c>
      <c r="AN1760">
        <v>87475</v>
      </c>
      <c r="AO1760">
        <v>351665</v>
      </c>
      <c r="AP1760">
        <v>8</v>
      </c>
      <c r="AQ1760">
        <v>0</v>
      </c>
      <c r="AR1760">
        <v>8</v>
      </c>
      <c r="AS1760">
        <v>0.12148823082763859</v>
      </c>
      <c r="AT1760">
        <v>10</v>
      </c>
      <c r="AU1760">
        <v>26</v>
      </c>
      <c r="AV1760">
        <f t="shared" si="111"/>
        <v>36</v>
      </c>
      <c r="AW1760">
        <v>58511</v>
      </c>
      <c r="AX1760">
        <v>0.86</v>
      </c>
      <c r="AY1760">
        <v>10822408441.865999</v>
      </c>
      <c r="AZ1760">
        <v>10822408.441865999</v>
      </c>
      <c r="BA1760">
        <v>176312.34283667899</v>
      </c>
      <c r="BB1760">
        <v>5.6717526629789981E-2</v>
      </c>
      <c r="BC1760">
        <v>87353</v>
      </c>
      <c r="BD1760">
        <v>9423</v>
      </c>
      <c r="BE1760">
        <v>77930</v>
      </c>
      <c r="BF1760">
        <v>1.1926296619377745</v>
      </c>
      <c r="BG1760">
        <v>961463</v>
      </c>
      <c r="BH1760">
        <v>14.60945738554345</v>
      </c>
      <c r="BI1760">
        <v>7665</v>
      </c>
      <c r="BJ1760">
        <v>44</v>
      </c>
      <c r="BK1760">
        <v>12</v>
      </c>
      <c r="BL1760">
        <v>4</v>
      </c>
      <c r="BM1760">
        <v>0</v>
      </c>
      <c r="BN1760">
        <v>1</v>
      </c>
      <c r="BO1760">
        <v>1</v>
      </c>
      <c r="BP1760">
        <v>1</v>
      </c>
      <c r="BQ1760">
        <v>4</v>
      </c>
      <c r="BR1760">
        <v>1</v>
      </c>
      <c r="BS1760">
        <v>0</v>
      </c>
      <c r="BT1760">
        <v>63622</v>
      </c>
      <c r="BU1760">
        <v>0.68</v>
      </c>
      <c r="BV1760">
        <v>0.47629510000000003</v>
      </c>
      <c r="BW1760">
        <v>328</v>
      </c>
      <c r="BX1760">
        <v>1.068813</v>
      </c>
      <c r="BY1760">
        <v>-1.0586070000000001</v>
      </c>
      <c r="BZ1760">
        <v>44</v>
      </c>
      <c r="CA1760">
        <v>8</v>
      </c>
      <c r="CB1760">
        <v>4</v>
      </c>
      <c r="CC1760">
        <v>0</v>
      </c>
      <c r="CD1760">
        <v>1</v>
      </c>
      <c r="CE1760">
        <v>0</v>
      </c>
      <c r="CF1760">
        <v>1</v>
      </c>
      <c r="CG1760">
        <v>6</v>
      </c>
      <c r="CH1760">
        <v>1</v>
      </c>
      <c r="CI1760">
        <v>0</v>
      </c>
      <c r="CJ1760">
        <v>65837</v>
      </c>
      <c r="CK1760">
        <v>0.98728678402721881</v>
      </c>
      <c r="CL1760">
        <v>0.60841928520028787</v>
      </c>
      <c r="CM1760">
        <v>276</v>
      </c>
      <c r="CN1760">
        <v>-0.86065182539959317</v>
      </c>
      <c r="CO1760">
        <v>5577</v>
      </c>
      <c r="CP1760">
        <v>-0.20259897190000001</v>
      </c>
      <c r="CQ1760">
        <v>-0.14646892589999999</v>
      </c>
      <c r="CR1760">
        <v>55714</v>
      </c>
      <c r="CS1760">
        <v>0.84699999999999998</v>
      </c>
      <c r="CT1760">
        <v>50053</v>
      </c>
      <c r="CU1760">
        <v>0.76053763441</v>
      </c>
      <c r="CV1760">
        <v>68</v>
      </c>
      <c r="CW1760">
        <v>30</v>
      </c>
      <c r="CX1760">
        <v>41</v>
      </c>
      <c r="CY1760">
        <v>1522</v>
      </c>
      <c r="CZ1760">
        <v>899</v>
      </c>
      <c r="DA1760" s="2">
        <v>29917</v>
      </c>
      <c r="DB1760" s="2">
        <v>4760</v>
      </c>
      <c r="DC1760" s="2">
        <v>107.87</v>
      </c>
      <c r="DD1760" s="2">
        <v>13425</v>
      </c>
      <c r="DE1760">
        <v>253</v>
      </c>
      <c r="DF1760">
        <v>27</v>
      </c>
      <c r="DG1760">
        <v>42.54</v>
      </c>
      <c r="DH1760">
        <v>1.52</v>
      </c>
      <c r="DI1760" s="2">
        <v>15.19</v>
      </c>
      <c r="DJ1760">
        <v>3.87</v>
      </c>
      <c r="DK1760">
        <v>0.87032684919247294</v>
      </c>
      <c r="DL1760">
        <v>0</v>
      </c>
      <c r="DM1760">
        <v>0</v>
      </c>
      <c r="DN1760">
        <v>0</v>
      </c>
      <c r="DO1760">
        <v>0</v>
      </c>
      <c r="DP1760">
        <v>1.03</v>
      </c>
      <c r="DQ1760" s="2">
        <v>40311</v>
      </c>
      <c r="DR1760" s="2">
        <v>0</v>
      </c>
      <c r="DS1760">
        <v>0</v>
      </c>
      <c r="DV1760">
        <v>0</v>
      </c>
    </row>
    <row r="1761" spans="1:126" x14ac:dyDescent="0.15">
      <c r="A1761" t="s">
        <v>2971</v>
      </c>
      <c r="B1761" t="s">
        <v>2978</v>
      </c>
      <c r="C1761">
        <v>35</v>
      </c>
      <c r="D1761">
        <v>6</v>
      </c>
      <c r="E1761" t="s">
        <v>2979</v>
      </c>
      <c r="F1761">
        <v>35006</v>
      </c>
      <c r="G1761" t="s">
        <v>6745</v>
      </c>
      <c r="H1761">
        <v>21.5</v>
      </c>
      <c r="I1761">
        <v>0.8</v>
      </c>
      <c r="J1761">
        <v>39.200000000000003</v>
      </c>
      <c r="K1761">
        <v>0.5</v>
      </c>
      <c r="L1761">
        <v>1.4</v>
      </c>
      <c r="M1761">
        <v>36.5</v>
      </c>
      <c r="N1761">
        <f t="shared" si="114"/>
        <v>3333.9900000000002</v>
      </c>
      <c r="O1761">
        <f t="shared" si="112"/>
        <v>6666.01</v>
      </c>
      <c r="P1761">
        <f t="shared" si="113"/>
        <v>7.9992120000000035</v>
      </c>
      <c r="Q1761" s="4">
        <v>35006</v>
      </c>
      <c r="R1761" s="5">
        <v>34.932049999999997</v>
      </c>
      <c r="S1761" s="5">
        <v>-108.00037399999999</v>
      </c>
      <c r="T1761">
        <v>6</v>
      </c>
      <c r="U1761">
        <v>8.3767122186403434E-2</v>
      </c>
      <c r="V1761">
        <v>27293</v>
      </c>
      <c r="W1761">
        <v>27392</v>
      </c>
      <c r="X1761">
        <v>27382</v>
      </c>
      <c r="Y1761">
        <v>26976</v>
      </c>
      <c r="Z1761">
        <v>14270</v>
      </c>
      <c r="AA1761">
        <v>34031</v>
      </c>
      <c r="AB1761">
        <v>8801.4209999999985</v>
      </c>
      <c r="AC1761">
        <v>34565</v>
      </c>
      <c r="AD1761">
        <v>0</v>
      </c>
      <c r="AE1761">
        <v>0</v>
      </c>
      <c r="AF1761">
        <v>24</v>
      </c>
      <c r="AG1761">
        <v>522</v>
      </c>
      <c r="AH1761">
        <v>4.5977011494252873E-2</v>
      </c>
      <c r="AI1761" s="3">
        <v>1558974</v>
      </c>
      <c r="AJ1761" s="3">
        <v>2905240.9316936652</v>
      </c>
      <c r="AK1761">
        <v>22</v>
      </c>
      <c r="AL1761">
        <v>2906924.8</v>
      </c>
      <c r="AM1761">
        <v>437741</v>
      </c>
      <c r="AN1761">
        <v>19556</v>
      </c>
      <c r="AO1761">
        <v>457297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7</v>
      </c>
      <c r="AV1761">
        <f t="shared" si="111"/>
        <v>7</v>
      </c>
      <c r="AW1761">
        <v>1050</v>
      </c>
      <c r="AX1761">
        <v>4.0000000000000036E-2</v>
      </c>
      <c r="AY1761">
        <v>235991939.08096799</v>
      </c>
      <c r="AZ1761">
        <v>235991.939080968</v>
      </c>
      <c r="BA1761">
        <v>9178.7969161241108</v>
      </c>
      <c r="BB1761">
        <v>1.0894673987647887</v>
      </c>
      <c r="BC1761">
        <v>8771</v>
      </c>
      <c r="BD1761">
        <v>9868</v>
      </c>
      <c r="BE1761">
        <v>-1097</v>
      </c>
      <c r="BF1761">
        <v>-4.0193456197559811E-2</v>
      </c>
      <c r="BG1761">
        <v>213764</v>
      </c>
      <c r="BH1761">
        <v>7.8067343510335254</v>
      </c>
      <c r="BI1761">
        <v>4101</v>
      </c>
      <c r="BJ1761">
        <v>12</v>
      </c>
      <c r="BK1761">
        <v>4</v>
      </c>
      <c r="BL1761">
        <v>1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1</v>
      </c>
      <c r="BS1761">
        <v>0</v>
      </c>
      <c r="BT1761">
        <v>27036</v>
      </c>
      <c r="BU1761">
        <v>0.49</v>
      </c>
      <c r="BV1761">
        <v>0.45159850000000001</v>
      </c>
      <c r="BW1761">
        <v>83</v>
      </c>
      <c r="BX1761">
        <v>0.73975440000000003</v>
      </c>
      <c r="BY1761">
        <v>-1.6237429999999999</v>
      </c>
      <c r="BZ1761">
        <v>12</v>
      </c>
      <c r="CA1761">
        <v>3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1</v>
      </c>
      <c r="CI1761">
        <v>0</v>
      </c>
      <c r="CJ1761">
        <v>27282</v>
      </c>
      <c r="CK1761">
        <v>0.69642988050729415</v>
      </c>
      <c r="CL1761">
        <v>0.55907487791644062</v>
      </c>
      <c r="CM1761">
        <v>75</v>
      </c>
      <c r="CN1761">
        <v>-1.5072006104904205</v>
      </c>
      <c r="CO1761">
        <v>1594</v>
      </c>
      <c r="CP1761">
        <v>-0.5342048559</v>
      </c>
      <c r="CQ1761">
        <v>-0.59081200010000001</v>
      </c>
      <c r="CR1761">
        <v>22109</v>
      </c>
      <c r="CS1761">
        <v>0.80900000000000005</v>
      </c>
      <c r="CT1761">
        <v>20415</v>
      </c>
      <c r="CU1761">
        <v>0.75840915357000005</v>
      </c>
      <c r="CV1761">
        <v>69</v>
      </c>
      <c r="CW1761">
        <v>12</v>
      </c>
      <c r="CX1761">
        <v>15</v>
      </c>
      <c r="CY1761">
        <v>175</v>
      </c>
      <c r="CZ1761">
        <v>866</v>
      </c>
      <c r="DA1761" s="2">
        <v>10444</v>
      </c>
      <c r="DB1761" s="2">
        <v>1190</v>
      </c>
      <c r="DC1761" s="2">
        <v>76.819999999999993</v>
      </c>
      <c r="DD1761" s="2">
        <v>15498</v>
      </c>
      <c r="DE1761">
        <v>266</v>
      </c>
      <c r="DF1761">
        <v>491</v>
      </c>
      <c r="DG1761">
        <v>32.92</v>
      </c>
      <c r="DH1761">
        <v>10.97</v>
      </c>
      <c r="DI1761" s="2">
        <v>21.95</v>
      </c>
      <c r="DJ1761">
        <v>3.04</v>
      </c>
      <c r="DK1761">
        <v>0.75825254301867762</v>
      </c>
      <c r="DL1761">
        <v>1.1494252873563218E-2</v>
      </c>
      <c r="DM1761">
        <v>0</v>
      </c>
      <c r="DN1761">
        <v>0</v>
      </c>
      <c r="DO1761">
        <v>0</v>
      </c>
      <c r="DP1761">
        <v>696.54</v>
      </c>
      <c r="DQ1761" s="2">
        <v>304706</v>
      </c>
      <c r="DR1761" s="2">
        <v>10066.12987558</v>
      </c>
      <c r="DS1761">
        <v>1.0164693630877553E-3</v>
      </c>
      <c r="DV1761">
        <v>0</v>
      </c>
    </row>
    <row r="1762" spans="1:126" x14ac:dyDescent="0.15">
      <c r="A1762" t="s">
        <v>2971</v>
      </c>
      <c r="B1762" t="s">
        <v>2786</v>
      </c>
      <c r="C1762">
        <v>35</v>
      </c>
      <c r="D1762">
        <v>7</v>
      </c>
      <c r="E1762" t="s">
        <v>2980</v>
      </c>
      <c r="F1762">
        <v>35007</v>
      </c>
      <c r="G1762" t="s">
        <v>6746</v>
      </c>
      <c r="H1762">
        <v>49.9</v>
      </c>
      <c r="I1762">
        <v>0.3</v>
      </c>
      <c r="J1762">
        <v>0.9</v>
      </c>
      <c r="K1762">
        <v>0.3</v>
      </c>
      <c r="L1762">
        <v>1.3</v>
      </c>
      <c r="M1762">
        <v>47.2</v>
      </c>
      <c r="N1762">
        <f t="shared" si="114"/>
        <v>4720.5300000000007</v>
      </c>
      <c r="O1762">
        <f t="shared" si="112"/>
        <v>5279.4699999999993</v>
      </c>
      <c r="P1762">
        <f t="shared" si="113"/>
        <v>6.3353640000000011</v>
      </c>
      <c r="Q1762" s="4">
        <v>35007</v>
      </c>
      <c r="R1762" s="5">
        <v>36.612963999999998</v>
      </c>
      <c r="S1762" s="5">
        <v>-104.64011000000001</v>
      </c>
      <c r="T1762">
        <v>7</v>
      </c>
      <c r="U1762">
        <v>0.12479783716119799</v>
      </c>
      <c r="V1762">
        <v>13614</v>
      </c>
      <c r="W1762">
        <v>13264</v>
      </c>
      <c r="X1762">
        <v>12997</v>
      </c>
      <c r="Y1762">
        <v>12425</v>
      </c>
      <c r="Z1762">
        <v>6563</v>
      </c>
      <c r="AA1762">
        <v>34033</v>
      </c>
      <c r="AB1762">
        <v>4202.2789999999995</v>
      </c>
      <c r="AC1762">
        <v>32380</v>
      </c>
      <c r="AD1762">
        <v>2</v>
      </c>
      <c r="AE1762">
        <v>1.538816649996153E-4</v>
      </c>
      <c r="AF1762">
        <v>10</v>
      </c>
      <c r="AG1762">
        <v>290</v>
      </c>
      <c r="AH1762">
        <v>3.4482758620689655E-2</v>
      </c>
      <c r="AI1762" s="3">
        <v>1962965</v>
      </c>
      <c r="AJ1762" s="3">
        <v>2405206.7251604451</v>
      </c>
      <c r="AK1762">
        <v>320</v>
      </c>
      <c r="AL1762">
        <v>2411705.6</v>
      </c>
      <c r="AM1762">
        <v>292464</v>
      </c>
      <c r="AN1762">
        <v>22324</v>
      </c>
      <c r="AO1762">
        <v>314788</v>
      </c>
      <c r="AP1762">
        <v>2</v>
      </c>
      <c r="AQ1762">
        <v>0</v>
      </c>
      <c r="AR1762">
        <v>2</v>
      </c>
      <c r="AS1762">
        <v>0.15078407720144754</v>
      </c>
      <c r="AT1762">
        <v>3</v>
      </c>
      <c r="AU1762">
        <v>9</v>
      </c>
      <c r="AV1762">
        <f t="shared" si="111"/>
        <v>12</v>
      </c>
      <c r="AW1762">
        <v>322</v>
      </c>
      <c r="AX1762">
        <v>3.0000000000000027E-2</v>
      </c>
      <c r="AY1762">
        <v>185344814.55708599</v>
      </c>
      <c r="AZ1762">
        <v>185344.81455708598</v>
      </c>
      <c r="BA1762">
        <v>13058.562952910799</v>
      </c>
      <c r="BB1762">
        <v>0.76578104620393661</v>
      </c>
      <c r="BC1762">
        <v>10448</v>
      </c>
      <c r="BD1762">
        <v>4650</v>
      </c>
      <c r="BE1762">
        <v>5798</v>
      </c>
      <c r="BF1762">
        <v>0.42588511826061409</v>
      </c>
      <c r="BG1762">
        <v>312109</v>
      </c>
      <c r="BH1762">
        <v>24.013926290682466</v>
      </c>
      <c r="BI1762">
        <v>2226</v>
      </c>
      <c r="BJ1762">
        <v>11</v>
      </c>
      <c r="BK1762">
        <v>4</v>
      </c>
      <c r="BL1762">
        <v>4</v>
      </c>
      <c r="BM1762">
        <v>0</v>
      </c>
      <c r="BN1762">
        <v>0</v>
      </c>
      <c r="BO1762">
        <v>1</v>
      </c>
      <c r="BP1762">
        <v>0</v>
      </c>
      <c r="BQ1762">
        <v>2</v>
      </c>
      <c r="BR1762">
        <v>1</v>
      </c>
      <c r="BS1762">
        <v>0</v>
      </c>
      <c r="BT1762">
        <v>12737</v>
      </c>
      <c r="BU1762">
        <v>0.41</v>
      </c>
      <c r="BV1762">
        <v>0.62582099999999996</v>
      </c>
      <c r="BW1762">
        <v>147</v>
      </c>
      <c r="BX1762">
        <v>1.805763</v>
      </c>
      <c r="BY1762">
        <v>1.416636</v>
      </c>
      <c r="BZ1762">
        <v>10</v>
      </c>
      <c r="CA1762">
        <v>4</v>
      </c>
      <c r="CB1762">
        <v>4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1</v>
      </c>
      <c r="CI1762">
        <v>0</v>
      </c>
      <c r="CJ1762">
        <v>12684</v>
      </c>
      <c r="CK1762">
        <v>1.5767896562598549</v>
      </c>
      <c r="CL1762">
        <v>0.61273519719357927</v>
      </c>
      <c r="CM1762">
        <v>128</v>
      </c>
      <c r="CN1762">
        <v>0.80129652709617294</v>
      </c>
      <c r="CO1762">
        <v>1365</v>
      </c>
      <c r="CP1762">
        <v>-0.72955166149999995</v>
      </c>
      <c r="CQ1762">
        <v>0.10825683899999999</v>
      </c>
      <c r="CR1762">
        <v>10374</v>
      </c>
      <c r="CS1762">
        <v>0.84599999999999997</v>
      </c>
      <c r="CT1762">
        <v>10782</v>
      </c>
      <c r="CU1762">
        <v>0.82883269038000007</v>
      </c>
      <c r="CV1762">
        <v>111</v>
      </c>
      <c r="CW1762">
        <v>4</v>
      </c>
      <c r="CX1762">
        <v>5</v>
      </c>
      <c r="CY1762">
        <v>357</v>
      </c>
      <c r="CZ1762">
        <v>465</v>
      </c>
      <c r="DA1762" s="2">
        <v>7067</v>
      </c>
      <c r="DB1762" s="2">
        <v>1265</v>
      </c>
      <c r="DC1762" s="2">
        <v>152.74</v>
      </c>
      <c r="DD1762" s="2">
        <v>1885</v>
      </c>
      <c r="DE1762">
        <v>168</v>
      </c>
      <c r="DF1762">
        <v>16</v>
      </c>
      <c r="DG1762">
        <v>53.46</v>
      </c>
      <c r="DH1762">
        <v>30.55</v>
      </c>
      <c r="DI1762" s="2">
        <v>30.55</v>
      </c>
      <c r="DJ1762">
        <v>3.7</v>
      </c>
      <c r="DK1762">
        <v>0.96036658829882349</v>
      </c>
      <c r="DL1762">
        <v>3.4482758620689655E-3</v>
      </c>
      <c r="DM1762">
        <v>0</v>
      </c>
      <c r="DN1762">
        <v>8.9</v>
      </c>
      <c r="DO1762">
        <v>4.0000000000000001E-3</v>
      </c>
      <c r="DP1762">
        <v>114.2</v>
      </c>
      <c r="DQ1762" s="2">
        <v>73220</v>
      </c>
      <c r="DR1762" s="2">
        <v>5763.3164376900004</v>
      </c>
      <c r="DS1762">
        <v>9.0858769036755152E-4</v>
      </c>
      <c r="DV1762">
        <v>0</v>
      </c>
    </row>
    <row r="1763" spans="1:126" x14ac:dyDescent="0.15">
      <c r="A1763" t="s">
        <v>2971</v>
      </c>
      <c r="B1763" t="s">
        <v>2981</v>
      </c>
      <c r="C1763">
        <v>35</v>
      </c>
      <c r="D1763">
        <v>9</v>
      </c>
      <c r="E1763" t="s">
        <v>2982</v>
      </c>
      <c r="F1763">
        <v>35009</v>
      </c>
      <c r="G1763" t="s">
        <v>6747</v>
      </c>
      <c r="H1763">
        <v>50.7</v>
      </c>
      <c r="I1763">
        <v>5.7</v>
      </c>
      <c r="J1763">
        <v>0.6</v>
      </c>
      <c r="K1763">
        <v>1.2</v>
      </c>
      <c r="L1763">
        <v>2.2000000000000002</v>
      </c>
      <c r="M1763">
        <v>39.5</v>
      </c>
      <c r="N1763">
        <f t="shared" si="114"/>
        <v>4169.8700000000008</v>
      </c>
      <c r="O1763">
        <f t="shared" si="112"/>
        <v>5830.1299999999992</v>
      </c>
      <c r="P1763">
        <f t="shared" si="113"/>
        <v>6.9961560000000018</v>
      </c>
      <c r="Q1763" s="4">
        <v>35009</v>
      </c>
      <c r="R1763" s="5">
        <v>34.572983999999998</v>
      </c>
      <c r="S1763" s="5">
        <v>-103.34605500000001</v>
      </c>
      <c r="T1763">
        <v>5</v>
      </c>
      <c r="U1763">
        <v>0.1694036640706279</v>
      </c>
      <c r="V1763">
        <v>48101</v>
      </c>
      <c r="W1763">
        <v>50173</v>
      </c>
      <c r="X1763">
        <v>50497</v>
      </c>
      <c r="Y1763">
        <v>50068</v>
      </c>
      <c r="Z1763">
        <v>24718</v>
      </c>
      <c r="AA1763">
        <v>34035</v>
      </c>
      <c r="AB1763">
        <v>18291.951000000005</v>
      </c>
      <c r="AC1763">
        <v>41084</v>
      </c>
      <c r="AD1763">
        <v>1</v>
      </c>
      <c r="AE1763">
        <v>1.9803156623165734E-5</v>
      </c>
      <c r="AF1763">
        <v>13</v>
      </c>
      <c r="AG1763">
        <v>600</v>
      </c>
      <c r="AH1763">
        <v>2.1666666666666667E-2</v>
      </c>
      <c r="AI1763" s="3">
        <v>880822</v>
      </c>
      <c r="AJ1763" s="3">
        <v>899027.29347026499</v>
      </c>
      <c r="AK1763">
        <v>480</v>
      </c>
      <c r="AL1763">
        <v>900979.19999999995</v>
      </c>
      <c r="AM1763">
        <v>432044</v>
      </c>
      <c r="AN1763">
        <v>94611</v>
      </c>
      <c r="AO1763">
        <v>526655</v>
      </c>
      <c r="AP1763">
        <v>7</v>
      </c>
      <c r="AQ1763">
        <v>1</v>
      </c>
      <c r="AR1763">
        <v>8</v>
      </c>
      <c r="AS1763">
        <v>0.15944830885137423</v>
      </c>
      <c r="AT1763">
        <v>8</v>
      </c>
      <c r="AU1763">
        <v>17</v>
      </c>
      <c r="AV1763">
        <f t="shared" si="111"/>
        <v>25</v>
      </c>
      <c r="AW1763">
        <v>40328</v>
      </c>
      <c r="AX1763">
        <v>0.87</v>
      </c>
      <c r="AY1763">
        <v>3558180155.73103</v>
      </c>
      <c r="AZ1763">
        <v>3558180.1557310298</v>
      </c>
      <c r="BA1763">
        <v>78454.818457279107</v>
      </c>
      <c r="BB1763">
        <v>0.12746189713567799</v>
      </c>
      <c r="BC1763">
        <v>11574</v>
      </c>
      <c r="BD1763">
        <v>4398</v>
      </c>
      <c r="BE1763">
        <v>7176</v>
      </c>
      <c r="BF1763">
        <v>0.14918608760732624</v>
      </c>
      <c r="BG1763">
        <v>800087</v>
      </c>
      <c r="BH1763">
        <v>15.844248173158801</v>
      </c>
      <c r="BI1763">
        <v>4389</v>
      </c>
      <c r="BJ1763">
        <v>41</v>
      </c>
      <c r="BK1763">
        <v>8</v>
      </c>
      <c r="BL1763">
        <v>3</v>
      </c>
      <c r="BM1763">
        <v>0</v>
      </c>
      <c r="BN1763">
        <v>0</v>
      </c>
      <c r="BO1763">
        <v>0</v>
      </c>
      <c r="BP1763">
        <v>1</v>
      </c>
      <c r="BQ1763">
        <v>5</v>
      </c>
      <c r="BR1763">
        <v>2</v>
      </c>
      <c r="BS1763">
        <v>0</v>
      </c>
      <c r="BT1763">
        <v>44407</v>
      </c>
      <c r="BU1763">
        <v>0.66</v>
      </c>
      <c r="BV1763">
        <v>0.47463759999999999</v>
      </c>
      <c r="BW1763">
        <v>204</v>
      </c>
      <c r="BX1763">
        <v>1.351138</v>
      </c>
      <c r="BY1763">
        <v>-0.91081270000000003</v>
      </c>
      <c r="BZ1763">
        <v>45</v>
      </c>
      <c r="CA1763">
        <v>8</v>
      </c>
      <c r="CB1763">
        <v>2</v>
      </c>
      <c r="CC1763">
        <v>0</v>
      </c>
      <c r="CD1763">
        <v>0</v>
      </c>
      <c r="CE1763">
        <v>1</v>
      </c>
      <c r="CF1763">
        <v>1</v>
      </c>
      <c r="CG1763">
        <v>6</v>
      </c>
      <c r="CH1763">
        <v>1</v>
      </c>
      <c r="CI1763">
        <v>0</v>
      </c>
      <c r="CJ1763">
        <v>51055</v>
      </c>
      <c r="CK1763">
        <v>1.253550093036921</v>
      </c>
      <c r="CL1763">
        <v>0.60239632151383848</v>
      </c>
      <c r="CM1763">
        <v>189</v>
      </c>
      <c r="CN1763">
        <v>-0.72356935074645612</v>
      </c>
      <c r="CO1763">
        <v>5358</v>
      </c>
      <c r="CP1763">
        <v>0.57132347500000003</v>
      </c>
      <c r="CQ1763">
        <v>-1.70835038E-2</v>
      </c>
      <c r="CR1763">
        <v>41468</v>
      </c>
      <c r="CS1763">
        <v>0.82200000000000006</v>
      </c>
      <c r="CT1763">
        <v>37519</v>
      </c>
      <c r="CU1763">
        <v>0.79598263118000001</v>
      </c>
      <c r="CV1763">
        <v>295</v>
      </c>
      <c r="CW1763">
        <v>39</v>
      </c>
      <c r="CX1763">
        <v>22</v>
      </c>
      <c r="CY1763">
        <v>1226</v>
      </c>
      <c r="CZ1763">
        <v>881</v>
      </c>
      <c r="DA1763" s="2">
        <v>26512</v>
      </c>
      <c r="DB1763" s="2">
        <v>3075</v>
      </c>
      <c r="DC1763" s="2">
        <v>84.98</v>
      </c>
      <c r="DD1763" s="2">
        <v>15301</v>
      </c>
      <c r="DE1763">
        <v>275</v>
      </c>
      <c r="DF1763">
        <v>27</v>
      </c>
      <c r="DG1763">
        <v>23.72</v>
      </c>
      <c r="DH1763">
        <v>1.98</v>
      </c>
      <c r="DI1763" s="2">
        <v>1.98</v>
      </c>
      <c r="DJ1763">
        <v>0.94</v>
      </c>
      <c r="DK1763">
        <v>0.94424412650910172</v>
      </c>
      <c r="DL1763">
        <v>1.6666666666666668E-3</v>
      </c>
      <c r="DM1763">
        <v>0</v>
      </c>
      <c r="DN1763">
        <v>86.8</v>
      </c>
      <c r="DO1763">
        <v>9.3000000000000013E-2</v>
      </c>
      <c r="DP1763">
        <v>151888.44</v>
      </c>
      <c r="DQ1763" s="2">
        <v>0</v>
      </c>
      <c r="DR1763" s="2">
        <v>0</v>
      </c>
      <c r="DS1763">
        <v>0</v>
      </c>
      <c r="DT1763">
        <v>7.09063368972941</v>
      </c>
      <c r="DU1763">
        <v>6388513.4692654517</v>
      </c>
      <c r="DV1763">
        <v>0</v>
      </c>
    </row>
    <row r="1764" spans="1:126" x14ac:dyDescent="0.15">
      <c r="A1764" t="s">
        <v>2971</v>
      </c>
      <c r="B1764" t="s">
        <v>2983</v>
      </c>
      <c r="C1764">
        <v>35</v>
      </c>
      <c r="D1764">
        <v>11</v>
      </c>
      <c r="E1764" t="s">
        <v>2984</v>
      </c>
      <c r="F1764">
        <v>35011</v>
      </c>
      <c r="G1764" t="s">
        <v>6748</v>
      </c>
      <c r="H1764">
        <v>59.3</v>
      </c>
      <c r="I1764">
        <v>0.1</v>
      </c>
      <c r="J1764">
        <v>0.4</v>
      </c>
      <c r="K1764">
        <v>0</v>
      </c>
      <c r="L1764">
        <v>1.6</v>
      </c>
      <c r="M1764">
        <v>38.5</v>
      </c>
      <c r="N1764">
        <f t="shared" si="114"/>
        <v>5001.4699999999993</v>
      </c>
      <c r="O1764">
        <f t="shared" si="112"/>
        <v>4998.5300000000007</v>
      </c>
      <c r="P1764">
        <f t="shared" si="113"/>
        <v>5.998236000000003</v>
      </c>
      <c r="Q1764" s="4">
        <v>35011</v>
      </c>
      <c r="R1764" s="5">
        <v>34.359273000000002</v>
      </c>
      <c r="S1764" s="5">
        <v>-104.368696</v>
      </c>
      <c r="T1764">
        <v>9</v>
      </c>
      <c r="U1764">
        <v>0.16194102481787309</v>
      </c>
      <c r="V1764">
        <v>2069</v>
      </c>
      <c r="W1764">
        <v>1967</v>
      </c>
      <c r="X1764">
        <v>2020</v>
      </c>
      <c r="Y1764">
        <v>1868</v>
      </c>
      <c r="Z1764">
        <v>975</v>
      </c>
      <c r="AA1764">
        <v>34037</v>
      </c>
      <c r="AB1764">
        <v>478.77800000000002</v>
      </c>
      <c r="AC1764">
        <v>32500</v>
      </c>
      <c r="AD1764">
        <v>0</v>
      </c>
      <c r="AE1764">
        <v>0</v>
      </c>
      <c r="AF1764">
        <v>6</v>
      </c>
      <c r="AG1764">
        <v>203</v>
      </c>
      <c r="AH1764">
        <v>2.9556650246305417E-2</v>
      </c>
      <c r="AI1764" s="3">
        <v>1068067</v>
      </c>
      <c r="AJ1764" s="3">
        <v>1486469.9365800801</v>
      </c>
      <c r="AK1764">
        <v>152</v>
      </c>
      <c r="AL1764">
        <v>1493772.8</v>
      </c>
      <c r="AM1764">
        <v>508402</v>
      </c>
      <c r="AN1764">
        <v>18273</v>
      </c>
      <c r="AO1764">
        <v>526675</v>
      </c>
      <c r="AP1764">
        <v>1</v>
      </c>
      <c r="AQ1764">
        <v>0</v>
      </c>
      <c r="AR1764">
        <v>1</v>
      </c>
      <c r="AS1764">
        <v>0.5083884087442806</v>
      </c>
      <c r="AT1764">
        <v>1</v>
      </c>
      <c r="AU1764">
        <v>1</v>
      </c>
      <c r="AV1764">
        <f t="shared" si="111"/>
        <v>2</v>
      </c>
      <c r="AW1764">
        <v>0</v>
      </c>
      <c r="AX1764">
        <v>0</v>
      </c>
      <c r="AY1764">
        <v>146273683.85573399</v>
      </c>
      <c r="AZ1764">
        <v>146273.68385573398</v>
      </c>
      <c r="BA1764">
        <v>65341.528919201199</v>
      </c>
      <c r="BB1764">
        <v>0.15304202649383383</v>
      </c>
      <c r="BC1764">
        <v>3825</v>
      </c>
      <c r="BD1764">
        <v>1069</v>
      </c>
      <c r="BE1764">
        <v>2756</v>
      </c>
      <c r="BF1764">
        <v>1.3320444659255679</v>
      </c>
      <c r="BG1764">
        <v>41661</v>
      </c>
      <c r="BH1764">
        <v>20.624257425742574</v>
      </c>
      <c r="BI1764">
        <v>285</v>
      </c>
      <c r="BJ1764">
        <v>5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1819</v>
      </c>
      <c r="BU1764">
        <v>0.48</v>
      </c>
      <c r="BV1764">
        <v>0.65660379999999996</v>
      </c>
      <c r="BW1764">
        <v>23</v>
      </c>
      <c r="BX1764">
        <v>3.2985159999999998</v>
      </c>
      <c r="BY1764">
        <v>2.8783530000000002</v>
      </c>
      <c r="BZ1764">
        <v>4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1827</v>
      </c>
      <c r="CK1764">
        <v>2.7367268746579092</v>
      </c>
      <c r="CL1764">
        <v>0.64474624731951391</v>
      </c>
      <c r="CM1764">
        <v>18</v>
      </c>
      <c r="CN1764">
        <v>1.9092620954266837</v>
      </c>
      <c r="CO1764">
        <v>124</v>
      </c>
      <c r="CP1764">
        <v>-0.1617375895</v>
      </c>
      <c r="CQ1764">
        <v>0.36653984699999997</v>
      </c>
      <c r="CR1764">
        <v>1538</v>
      </c>
      <c r="CS1764">
        <v>0.85099999999999998</v>
      </c>
      <c r="CT1764">
        <v>1529</v>
      </c>
      <c r="CU1764">
        <v>0.73178137652000008</v>
      </c>
      <c r="CV1764">
        <v>16</v>
      </c>
      <c r="CW1764">
        <v>2</v>
      </c>
      <c r="CX1764">
        <v>1</v>
      </c>
      <c r="CY1764">
        <v>209</v>
      </c>
      <c r="CZ1764">
        <v>302</v>
      </c>
      <c r="DA1764" s="2">
        <v>999</v>
      </c>
      <c r="DB1764" s="2">
        <v>115</v>
      </c>
      <c r="DC1764" s="2">
        <v>52.44</v>
      </c>
      <c r="DD1764" s="2">
        <v>404</v>
      </c>
      <c r="DE1764">
        <v>81</v>
      </c>
      <c r="DF1764">
        <v>4</v>
      </c>
      <c r="DG1764">
        <v>52.44</v>
      </c>
      <c r="DH1764">
        <v>52.44</v>
      </c>
      <c r="DI1764" s="2">
        <v>52.44</v>
      </c>
      <c r="DJ1764">
        <v>3.43</v>
      </c>
      <c r="DK1764">
        <v>0.80200867548571386</v>
      </c>
      <c r="DL1764">
        <v>0</v>
      </c>
      <c r="DM1764">
        <v>0</v>
      </c>
      <c r="DN1764">
        <v>5.5</v>
      </c>
      <c r="DO1764">
        <v>4.0000000000000001E-3</v>
      </c>
      <c r="DP1764">
        <v>824.18</v>
      </c>
      <c r="DQ1764" s="2">
        <v>0</v>
      </c>
      <c r="DR1764" s="2">
        <v>0</v>
      </c>
      <c r="DS1764">
        <v>0</v>
      </c>
      <c r="DV1764">
        <v>0</v>
      </c>
    </row>
    <row r="1765" spans="1:126" x14ac:dyDescent="0.15">
      <c r="A1765" t="s">
        <v>2971</v>
      </c>
      <c r="B1765" t="s">
        <v>2985</v>
      </c>
      <c r="C1765">
        <v>35</v>
      </c>
      <c r="D1765">
        <v>13</v>
      </c>
      <c r="E1765" t="s">
        <v>2986</v>
      </c>
      <c r="F1765">
        <v>35013</v>
      </c>
      <c r="G1765" t="s">
        <v>6749</v>
      </c>
      <c r="H1765">
        <v>30.1</v>
      </c>
      <c r="I1765">
        <v>1.4</v>
      </c>
      <c r="J1765">
        <v>0.7</v>
      </c>
      <c r="K1765">
        <v>1</v>
      </c>
      <c r="L1765">
        <v>1.1000000000000001</v>
      </c>
      <c r="M1765">
        <v>65.7</v>
      </c>
      <c r="N1765">
        <f t="shared" si="114"/>
        <v>5227.1600000000008</v>
      </c>
      <c r="O1765">
        <f t="shared" si="112"/>
        <v>4772.8399999999992</v>
      </c>
      <c r="P1765">
        <f t="shared" si="113"/>
        <v>5.7274080000000014</v>
      </c>
      <c r="Q1765" s="4">
        <v>35013</v>
      </c>
      <c r="R1765" s="5">
        <v>32.349919999999997</v>
      </c>
      <c r="S1765" s="5">
        <v>-106.834969</v>
      </c>
      <c r="T1765">
        <v>3</v>
      </c>
      <c r="U1765">
        <v>6.3262253893240972E-2</v>
      </c>
      <c r="V1765">
        <v>208794</v>
      </c>
      <c r="W1765">
        <v>212942</v>
      </c>
      <c r="X1765">
        <v>213963</v>
      </c>
      <c r="Y1765">
        <v>213165</v>
      </c>
      <c r="Z1765">
        <v>98363</v>
      </c>
      <c r="AA1765">
        <v>34039</v>
      </c>
      <c r="AB1765">
        <v>73343.521999999997</v>
      </c>
      <c r="AC1765">
        <v>38853</v>
      </c>
      <c r="AD1765">
        <v>6</v>
      </c>
      <c r="AE1765">
        <v>2.8042231600790792E-5</v>
      </c>
      <c r="AF1765">
        <v>203</v>
      </c>
      <c r="AG1765">
        <v>2184</v>
      </c>
      <c r="AH1765">
        <v>9.2948717948717952E-2</v>
      </c>
      <c r="AI1765" s="3">
        <v>659970</v>
      </c>
      <c r="AJ1765" s="3">
        <v>2437043.1781155099</v>
      </c>
      <c r="AK1765">
        <v>5</v>
      </c>
      <c r="AL1765">
        <v>2441523.2000000002</v>
      </c>
      <c r="AM1765">
        <v>657310</v>
      </c>
      <c r="AN1765">
        <v>164320</v>
      </c>
      <c r="AO1765">
        <v>821630</v>
      </c>
      <c r="AP1765">
        <v>29</v>
      </c>
      <c r="AQ1765">
        <v>6</v>
      </c>
      <c r="AR1765">
        <v>35</v>
      </c>
      <c r="AS1765">
        <v>0.16436400522207925</v>
      </c>
      <c r="AT1765">
        <v>37</v>
      </c>
      <c r="AU1765">
        <v>101</v>
      </c>
      <c r="AV1765">
        <f t="shared" si="111"/>
        <v>138</v>
      </c>
      <c r="AW1765">
        <v>183051</v>
      </c>
      <c r="AX1765">
        <v>0.81</v>
      </c>
      <c r="AY1765">
        <v>607961889.76658201</v>
      </c>
      <c r="AZ1765">
        <v>607961.88976658206</v>
      </c>
      <c r="BA1765">
        <v>3456.7983714289799</v>
      </c>
      <c r="BB1765">
        <v>2.8928502404570899</v>
      </c>
      <c r="BC1765">
        <v>84491</v>
      </c>
      <c r="BD1765">
        <v>39208</v>
      </c>
      <c r="BE1765">
        <v>45283</v>
      </c>
      <c r="BF1765">
        <v>0.21687883751448797</v>
      </c>
      <c r="BG1765">
        <v>1984235</v>
      </c>
      <c r="BH1765">
        <v>9.2737295700658517</v>
      </c>
      <c r="BI1765">
        <v>21364</v>
      </c>
      <c r="BJ1765">
        <v>81</v>
      </c>
      <c r="BK1765">
        <v>22</v>
      </c>
      <c r="BL1765">
        <v>6</v>
      </c>
      <c r="BM1765">
        <v>1</v>
      </c>
      <c r="BN1765">
        <v>5</v>
      </c>
      <c r="BO1765">
        <v>4</v>
      </c>
      <c r="BP1765">
        <v>1</v>
      </c>
      <c r="BQ1765">
        <v>14</v>
      </c>
      <c r="BR1765">
        <v>5</v>
      </c>
      <c r="BS1765">
        <v>0</v>
      </c>
      <c r="BT1765">
        <v>206419</v>
      </c>
      <c r="BU1765">
        <v>0.67</v>
      </c>
      <c r="BV1765">
        <v>0.47358640000000002</v>
      </c>
      <c r="BW1765">
        <v>767</v>
      </c>
      <c r="BX1765">
        <v>0.67338759999999998</v>
      </c>
      <c r="BY1765">
        <v>-1.592152</v>
      </c>
      <c r="BZ1765">
        <v>82</v>
      </c>
      <c r="CA1765">
        <v>17</v>
      </c>
      <c r="CB1765">
        <v>8</v>
      </c>
      <c r="CC1765">
        <v>3</v>
      </c>
      <c r="CD1765">
        <v>3</v>
      </c>
      <c r="CE1765">
        <v>5</v>
      </c>
      <c r="CF1765">
        <v>1</v>
      </c>
      <c r="CG1765">
        <v>13</v>
      </c>
      <c r="CH1765">
        <v>7</v>
      </c>
      <c r="CI1765">
        <v>0</v>
      </c>
      <c r="CJ1765">
        <v>214059</v>
      </c>
      <c r="CK1765">
        <v>0.64935368286313588</v>
      </c>
      <c r="CL1765">
        <v>0.59527885072098796</v>
      </c>
      <c r="CM1765">
        <v>691</v>
      </c>
      <c r="CN1765">
        <v>-1.381423906942697</v>
      </c>
      <c r="CO1765">
        <v>27091</v>
      </c>
      <c r="CP1765">
        <v>0.70130569899999995</v>
      </c>
      <c r="CQ1765">
        <v>5.5704680000000003E-3</v>
      </c>
      <c r="CR1765">
        <v>182235</v>
      </c>
      <c r="CS1765">
        <v>0.84900000000000009</v>
      </c>
      <c r="CT1765">
        <v>154716</v>
      </c>
      <c r="CU1765">
        <v>0.76867462196000003</v>
      </c>
      <c r="CV1765">
        <v>546</v>
      </c>
      <c r="CW1765">
        <v>114</v>
      </c>
      <c r="CX1765">
        <v>139</v>
      </c>
      <c r="CY1765">
        <v>4519</v>
      </c>
      <c r="CZ1765">
        <v>3287</v>
      </c>
      <c r="DA1765" s="2">
        <v>100215</v>
      </c>
      <c r="DB1765" s="2">
        <v>18465</v>
      </c>
      <c r="DC1765" s="2">
        <v>130.69999999999999</v>
      </c>
      <c r="DD1765" s="2">
        <v>23322</v>
      </c>
      <c r="DE1765">
        <v>988</v>
      </c>
      <c r="DF1765">
        <v>109</v>
      </c>
      <c r="DG1765">
        <v>29.05</v>
      </c>
      <c r="DH1765">
        <v>1.87</v>
      </c>
      <c r="DI1765" s="2">
        <v>11.24</v>
      </c>
      <c r="DJ1765">
        <v>4.7699999999999996</v>
      </c>
      <c r="DK1765">
        <v>0.94723093473945785</v>
      </c>
      <c r="DL1765">
        <v>7.783882783882784E-3</v>
      </c>
      <c r="DM1765">
        <v>0</v>
      </c>
      <c r="DN1765">
        <v>0</v>
      </c>
      <c r="DO1765">
        <v>0</v>
      </c>
      <c r="DP1765">
        <v>0</v>
      </c>
      <c r="DQ1765" s="2">
        <v>0</v>
      </c>
      <c r="DR1765" s="2">
        <v>0</v>
      </c>
      <c r="DS1765">
        <v>0</v>
      </c>
      <c r="DV1765">
        <v>0</v>
      </c>
    </row>
    <row r="1766" spans="1:126" x14ac:dyDescent="0.15">
      <c r="A1766" t="s">
        <v>2971</v>
      </c>
      <c r="B1766" t="s">
        <v>2987</v>
      </c>
      <c r="C1766">
        <v>35</v>
      </c>
      <c r="D1766">
        <v>15</v>
      </c>
      <c r="E1766" t="s">
        <v>2988</v>
      </c>
      <c r="F1766">
        <v>35015</v>
      </c>
      <c r="G1766" t="s">
        <v>6750</v>
      </c>
      <c r="H1766">
        <v>52.2</v>
      </c>
      <c r="I1766">
        <v>1.1000000000000001</v>
      </c>
      <c r="J1766">
        <v>0.8</v>
      </c>
      <c r="K1766">
        <v>0.6</v>
      </c>
      <c r="L1766">
        <v>1.2</v>
      </c>
      <c r="M1766">
        <v>44.1</v>
      </c>
      <c r="N1766">
        <f t="shared" si="114"/>
        <v>4673.3</v>
      </c>
      <c r="O1766">
        <f t="shared" si="112"/>
        <v>5326.7</v>
      </c>
      <c r="P1766">
        <f t="shared" si="113"/>
        <v>6.3920400000000024</v>
      </c>
      <c r="Q1766" s="4">
        <v>35015</v>
      </c>
      <c r="R1766" s="5">
        <v>32.457835000000003</v>
      </c>
      <c r="S1766" s="5">
        <v>-104.306434</v>
      </c>
      <c r="T1766">
        <v>5</v>
      </c>
      <c r="U1766">
        <v>0.14293807336235703</v>
      </c>
      <c r="V1766">
        <v>53693</v>
      </c>
      <c r="W1766">
        <v>54834</v>
      </c>
      <c r="X1766">
        <v>55641</v>
      </c>
      <c r="Y1766">
        <v>57479</v>
      </c>
      <c r="Z1766">
        <v>28405</v>
      </c>
      <c r="AA1766">
        <v>34041</v>
      </c>
      <c r="AB1766">
        <v>22063.545999999998</v>
      </c>
      <c r="AC1766">
        <v>56618</v>
      </c>
      <c r="AD1766">
        <v>1</v>
      </c>
      <c r="AE1766">
        <v>1.7972358512607608E-5</v>
      </c>
      <c r="AF1766">
        <v>26</v>
      </c>
      <c r="AG1766">
        <v>551</v>
      </c>
      <c r="AH1766">
        <v>4.7186932849364795E-2</v>
      </c>
      <c r="AI1766" s="3">
        <v>1141956</v>
      </c>
      <c r="AJ1766" s="3">
        <v>2672460.7533471952</v>
      </c>
      <c r="AK1766">
        <v>95</v>
      </c>
      <c r="AL1766">
        <v>2686592</v>
      </c>
      <c r="AM1766">
        <v>886538</v>
      </c>
      <c r="AN1766">
        <v>68112</v>
      </c>
      <c r="AO1766">
        <v>954650</v>
      </c>
      <c r="AP1766">
        <v>3</v>
      </c>
      <c r="AQ1766">
        <v>0</v>
      </c>
      <c r="AR1766">
        <v>3</v>
      </c>
      <c r="AS1766">
        <v>5.4710581026370497E-2</v>
      </c>
      <c r="AT1766">
        <v>4</v>
      </c>
      <c r="AU1766">
        <v>33</v>
      </c>
      <c r="AV1766">
        <f t="shared" si="111"/>
        <v>37</v>
      </c>
      <c r="AW1766">
        <v>33631</v>
      </c>
      <c r="AX1766">
        <v>0.65</v>
      </c>
      <c r="AY1766">
        <v>7381154641.1061001</v>
      </c>
      <c r="AZ1766">
        <v>7381154.6411060998</v>
      </c>
      <c r="BA1766">
        <v>142880.644754751</v>
      </c>
      <c r="BB1766">
        <v>6.9988485964383812E-2</v>
      </c>
      <c r="BC1766">
        <v>63297</v>
      </c>
      <c r="BD1766">
        <v>38</v>
      </c>
      <c r="BE1766">
        <v>63259</v>
      </c>
      <c r="BF1766">
        <v>1.1781610265770213</v>
      </c>
      <c r="BG1766">
        <v>1252346</v>
      </c>
      <c r="BH1766">
        <v>22.507611293830088</v>
      </c>
      <c r="BI1766">
        <v>6685</v>
      </c>
      <c r="BJ1766">
        <v>42</v>
      </c>
      <c r="BK1766">
        <v>7</v>
      </c>
      <c r="BL1766">
        <v>3</v>
      </c>
      <c r="BM1766">
        <v>0</v>
      </c>
      <c r="BN1766">
        <v>1</v>
      </c>
      <c r="BO1766">
        <v>5</v>
      </c>
      <c r="BP1766">
        <v>0</v>
      </c>
      <c r="BQ1766">
        <v>5</v>
      </c>
      <c r="BR1766">
        <v>2</v>
      </c>
      <c r="BS1766">
        <v>0</v>
      </c>
      <c r="BT1766">
        <v>52706</v>
      </c>
      <c r="BU1766">
        <v>0.65</v>
      </c>
      <c r="BV1766">
        <v>0.52954349999999994</v>
      </c>
      <c r="BW1766">
        <v>285</v>
      </c>
      <c r="BX1766">
        <v>1.2332559999999999</v>
      </c>
      <c r="BY1766">
        <v>-0.59721139999999995</v>
      </c>
      <c r="BZ1766">
        <v>41</v>
      </c>
      <c r="CA1766">
        <v>8</v>
      </c>
      <c r="CB1766">
        <v>3</v>
      </c>
      <c r="CC1766">
        <v>1</v>
      </c>
      <c r="CD1766">
        <v>1</v>
      </c>
      <c r="CE1766">
        <v>5</v>
      </c>
      <c r="CF1766">
        <v>1</v>
      </c>
      <c r="CG1766">
        <v>4</v>
      </c>
      <c r="CH1766">
        <v>2</v>
      </c>
      <c r="CI1766">
        <v>0</v>
      </c>
      <c r="CJ1766">
        <v>56583</v>
      </c>
      <c r="CK1766">
        <v>1.1664280791050314</v>
      </c>
      <c r="CL1766">
        <v>0.62280616697372249</v>
      </c>
      <c r="CM1766">
        <v>255</v>
      </c>
      <c r="CN1766">
        <v>-0.57518110498790542</v>
      </c>
      <c r="CO1766">
        <v>5039</v>
      </c>
      <c r="CP1766">
        <v>-0.2965000478</v>
      </c>
      <c r="CQ1766">
        <v>0.106883177</v>
      </c>
      <c r="CR1766">
        <v>50568</v>
      </c>
      <c r="CS1766">
        <v>0.872</v>
      </c>
      <c r="CT1766">
        <v>44082</v>
      </c>
      <c r="CU1766">
        <v>0.83593328133</v>
      </c>
      <c r="CV1766">
        <v>63</v>
      </c>
      <c r="CW1766">
        <v>18</v>
      </c>
      <c r="CX1766">
        <v>26</v>
      </c>
      <c r="CY1766">
        <v>694</v>
      </c>
      <c r="CZ1766">
        <v>874</v>
      </c>
      <c r="DA1766" s="2">
        <v>36710</v>
      </c>
      <c r="DB1766" s="2">
        <v>4785</v>
      </c>
      <c r="DC1766" s="2">
        <v>100.95</v>
      </c>
      <c r="DD1766" s="2">
        <v>5787</v>
      </c>
      <c r="DE1766">
        <v>284</v>
      </c>
      <c r="DF1766">
        <v>59</v>
      </c>
      <c r="DG1766">
        <v>27.04</v>
      </c>
      <c r="DH1766">
        <v>3.61</v>
      </c>
      <c r="DI1766" s="2">
        <v>9.01</v>
      </c>
      <c r="DJ1766">
        <v>4.97</v>
      </c>
      <c r="DK1766">
        <v>0.85295492996227529</v>
      </c>
      <c r="DL1766">
        <v>1.0889292196007259E-2</v>
      </c>
      <c r="DM1766">
        <v>0</v>
      </c>
      <c r="DN1766">
        <v>0</v>
      </c>
      <c r="DO1766">
        <v>0</v>
      </c>
      <c r="DP1766">
        <v>0</v>
      </c>
      <c r="DQ1766" s="2">
        <v>134032</v>
      </c>
      <c r="DR1766" s="2">
        <v>0</v>
      </c>
      <c r="DS1766">
        <v>0</v>
      </c>
      <c r="DV1766">
        <v>0</v>
      </c>
    </row>
    <row r="1767" spans="1:126" x14ac:dyDescent="0.15">
      <c r="A1767" t="s">
        <v>2971</v>
      </c>
      <c r="B1767" t="s">
        <v>316</v>
      </c>
      <c r="C1767">
        <v>35</v>
      </c>
      <c r="D1767">
        <v>17</v>
      </c>
      <c r="E1767" t="s">
        <v>2989</v>
      </c>
      <c r="F1767">
        <v>35017</v>
      </c>
      <c r="G1767" t="s">
        <v>6751</v>
      </c>
      <c r="H1767">
        <v>48.6</v>
      </c>
      <c r="I1767">
        <v>0.6</v>
      </c>
      <c r="J1767">
        <v>0.7</v>
      </c>
      <c r="K1767">
        <v>0.4</v>
      </c>
      <c r="L1767">
        <v>1.3</v>
      </c>
      <c r="M1767">
        <v>48.3</v>
      </c>
      <c r="N1767">
        <f t="shared" si="114"/>
        <v>4697.5499999999993</v>
      </c>
      <c r="O1767">
        <f t="shared" si="112"/>
        <v>5302.4500000000007</v>
      </c>
      <c r="P1767">
        <f t="shared" si="113"/>
        <v>6.3629400000000036</v>
      </c>
      <c r="Q1767" s="4">
        <v>35017</v>
      </c>
      <c r="R1767" s="5">
        <v>32.732087</v>
      </c>
      <c r="S1767" s="5">
        <v>-108.38150400000001</v>
      </c>
      <c r="T1767">
        <v>7</v>
      </c>
      <c r="U1767">
        <v>0.12382110911108128</v>
      </c>
      <c r="V1767">
        <v>29602</v>
      </c>
      <c r="W1767">
        <v>29303</v>
      </c>
      <c r="X1767">
        <v>29119</v>
      </c>
      <c r="Y1767">
        <v>28325</v>
      </c>
      <c r="Z1767">
        <v>13680</v>
      </c>
      <c r="AA1767">
        <v>35001</v>
      </c>
      <c r="AB1767">
        <v>9148.8420000000006</v>
      </c>
      <c r="AC1767">
        <v>38311</v>
      </c>
      <c r="AD1767">
        <v>2</v>
      </c>
      <c r="AE1767">
        <v>6.8683677324083938E-5</v>
      </c>
      <c r="AF1767">
        <v>41</v>
      </c>
      <c r="AG1767">
        <v>407</v>
      </c>
      <c r="AH1767">
        <v>0.10073710073710074</v>
      </c>
      <c r="AI1767" s="3">
        <v>1064487</v>
      </c>
      <c r="AJ1767" s="3">
        <v>2535433.7177747199</v>
      </c>
      <c r="AK1767">
        <v>145</v>
      </c>
      <c r="AL1767">
        <v>2539385.6</v>
      </c>
      <c r="AM1767">
        <v>678052</v>
      </c>
      <c r="AN1767">
        <v>21342</v>
      </c>
      <c r="AO1767">
        <v>699394</v>
      </c>
      <c r="AP1767">
        <v>1</v>
      </c>
      <c r="AQ1767">
        <v>0</v>
      </c>
      <c r="AR1767">
        <v>1</v>
      </c>
      <c r="AS1767">
        <v>3.4126198682728731E-2</v>
      </c>
      <c r="AT1767">
        <v>1</v>
      </c>
      <c r="AU1767">
        <v>14</v>
      </c>
      <c r="AV1767">
        <f t="shared" si="111"/>
        <v>15</v>
      </c>
      <c r="AW1767">
        <v>20421</v>
      </c>
      <c r="AX1767">
        <v>0.71</v>
      </c>
      <c r="AY1767">
        <v>1857137739.74875</v>
      </c>
      <c r="AZ1767">
        <v>1857137.7397487499</v>
      </c>
      <c r="BA1767">
        <v>59888.671757903699</v>
      </c>
      <c r="BB1767">
        <v>0.16697648664549433</v>
      </c>
      <c r="BC1767">
        <v>46372</v>
      </c>
      <c r="BD1767">
        <v>69157</v>
      </c>
      <c r="BE1767">
        <v>-22785</v>
      </c>
      <c r="BF1767">
        <v>-0.76971150597932569</v>
      </c>
      <c r="BG1767">
        <v>401153</v>
      </c>
      <c r="BH1767">
        <v>13.776331604794121</v>
      </c>
      <c r="BI1767">
        <v>4908</v>
      </c>
      <c r="BJ1767">
        <v>19</v>
      </c>
      <c r="BK1767">
        <v>5</v>
      </c>
      <c r="BL1767">
        <v>1</v>
      </c>
      <c r="BM1767">
        <v>0</v>
      </c>
      <c r="BN1767">
        <v>2</v>
      </c>
      <c r="BO1767">
        <v>0</v>
      </c>
      <c r="BP1767">
        <v>1</v>
      </c>
      <c r="BQ1767">
        <v>1</v>
      </c>
      <c r="BR1767">
        <v>1</v>
      </c>
      <c r="BS1767">
        <v>0</v>
      </c>
      <c r="BT1767">
        <v>29903</v>
      </c>
      <c r="BU1767">
        <v>0.62</v>
      </c>
      <c r="BV1767">
        <v>0.59311800000000003</v>
      </c>
      <c r="BW1767">
        <v>224</v>
      </c>
      <c r="BX1767">
        <v>1.003244</v>
      </c>
      <c r="BY1767">
        <v>-0.1285142</v>
      </c>
      <c r="BZ1767">
        <v>22</v>
      </c>
      <c r="CA1767">
        <v>5</v>
      </c>
      <c r="CB1767">
        <v>0</v>
      </c>
      <c r="CC1767">
        <v>0</v>
      </c>
      <c r="CD1767">
        <v>2</v>
      </c>
      <c r="CE1767">
        <v>0</v>
      </c>
      <c r="CF1767">
        <v>1</v>
      </c>
      <c r="CG1767">
        <v>1</v>
      </c>
      <c r="CH1767">
        <v>1</v>
      </c>
      <c r="CI1767">
        <v>0</v>
      </c>
      <c r="CJ1767">
        <v>29002</v>
      </c>
      <c r="CK1767">
        <v>1.1033721812288806</v>
      </c>
      <c r="CL1767">
        <v>0.61761608425083769</v>
      </c>
      <c r="CM1767">
        <v>220</v>
      </c>
      <c r="CN1767">
        <v>-0.11023126827778042</v>
      </c>
      <c r="CO1767">
        <v>3335</v>
      </c>
      <c r="CP1767">
        <v>-0.37892478689999998</v>
      </c>
      <c r="CQ1767">
        <v>0.167350256</v>
      </c>
      <c r="CR1767">
        <v>24309</v>
      </c>
      <c r="CS1767">
        <v>0.85299999999999998</v>
      </c>
      <c r="CT1767">
        <v>23593</v>
      </c>
      <c r="CU1767">
        <v>0.83663966320000005</v>
      </c>
      <c r="CV1767">
        <v>140</v>
      </c>
      <c r="CW1767">
        <v>12</v>
      </c>
      <c r="CX1767">
        <v>22</v>
      </c>
      <c r="CY1767">
        <v>218</v>
      </c>
      <c r="CZ1767">
        <v>658</v>
      </c>
      <c r="DA1767" s="2">
        <v>13343</v>
      </c>
      <c r="DB1767" s="2">
        <v>2795</v>
      </c>
      <c r="DC1767" s="2">
        <v>177.3</v>
      </c>
      <c r="DD1767" s="2">
        <v>3174</v>
      </c>
      <c r="DE1767">
        <v>227</v>
      </c>
      <c r="DF1767">
        <v>6</v>
      </c>
      <c r="DG1767">
        <v>64.78</v>
      </c>
      <c r="DH1767">
        <v>10.23</v>
      </c>
      <c r="DI1767" s="2">
        <v>13.64</v>
      </c>
      <c r="DJ1767">
        <v>6.45</v>
      </c>
      <c r="DK1767">
        <v>0.94782651173757881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s="2">
        <v>868453</v>
      </c>
      <c r="DR1767" s="2">
        <v>17856.069679730001</v>
      </c>
      <c r="DS1767">
        <v>4.6079176132777788E-3</v>
      </c>
      <c r="DV1767">
        <v>0</v>
      </c>
    </row>
    <row r="1768" spans="1:126" x14ac:dyDescent="0.15">
      <c r="A1768" t="s">
        <v>2971</v>
      </c>
      <c r="B1768" t="s">
        <v>2990</v>
      </c>
      <c r="C1768">
        <v>35</v>
      </c>
      <c r="D1768">
        <v>19</v>
      </c>
      <c r="E1768" t="s">
        <v>2991</v>
      </c>
      <c r="F1768">
        <v>35019</v>
      </c>
      <c r="G1768" t="s">
        <v>6752</v>
      </c>
      <c r="H1768">
        <v>16.100000000000001</v>
      </c>
      <c r="I1768">
        <v>1.4</v>
      </c>
      <c r="J1768">
        <v>1</v>
      </c>
      <c r="K1768">
        <v>1.2</v>
      </c>
      <c r="L1768">
        <v>0.7</v>
      </c>
      <c r="M1768">
        <v>79.599999999999994</v>
      </c>
      <c r="N1768">
        <f t="shared" si="114"/>
        <v>6600.2599999999993</v>
      </c>
      <c r="O1768">
        <f t="shared" si="112"/>
        <v>3399.7400000000007</v>
      </c>
      <c r="P1768">
        <f t="shared" si="113"/>
        <v>4.0796880000000026</v>
      </c>
      <c r="Q1768" s="4">
        <v>35019</v>
      </c>
      <c r="R1768" s="5">
        <v>34.869782000000001</v>
      </c>
      <c r="S1768" s="5">
        <v>-104.78496800000001</v>
      </c>
      <c r="T1768">
        <v>7</v>
      </c>
      <c r="U1768">
        <v>0.39218051049907598</v>
      </c>
      <c r="V1768">
        <v>4655</v>
      </c>
      <c r="W1768">
        <v>4594</v>
      </c>
      <c r="X1768">
        <v>4526</v>
      </c>
      <c r="Y1768">
        <v>4352</v>
      </c>
      <c r="Z1768">
        <v>2366</v>
      </c>
      <c r="AA1768">
        <v>35003</v>
      </c>
      <c r="AB1768">
        <v>1023.967</v>
      </c>
      <c r="AC1768">
        <v>30772</v>
      </c>
      <c r="AD1768">
        <v>0</v>
      </c>
      <c r="AE1768">
        <v>0</v>
      </c>
      <c r="AF1768">
        <v>16</v>
      </c>
      <c r="AG1768">
        <v>372</v>
      </c>
      <c r="AH1768">
        <v>4.3010752688172046E-2</v>
      </c>
      <c r="AI1768" s="3">
        <v>1643213</v>
      </c>
      <c r="AJ1768" s="3">
        <v>1939523.6373445252</v>
      </c>
      <c r="AK1768">
        <v>851</v>
      </c>
      <c r="AL1768">
        <v>1940358.4</v>
      </c>
      <c r="AM1768">
        <v>722604</v>
      </c>
      <c r="AN1768">
        <v>16050</v>
      </c>
      <c r="AO1768">
        <v>738654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f t="shared" si="111"/>
        <v>1</v>
      </c>
      <c r="AW1768">
        <v>0</v>
      </c>
      <c r="AX1768">
        <v>0</v>
      </c>
      <c r="AY1768">
        <v>49361331.141959399</v>
      </c>
      <c r="AZ1768">
        <v>49361.331141959396</v>
      </c>
      <c r="BA1768">
        <v>10547.9170641441</v>
      </c>
      <c r="BB1768">
        <v>0.94805447740894244</v>
      </c>
      <c r="BC1768">
        <v>2886</v>
      </c>
      <c r="BD1768">
        <v>1099</v>
      </c>
      <c r="BE1768">
        <v>1787</v>
      </c>
      <c r="BF1768">
        <v>0.38388829215896886</v>
      </c>
      <c r="BG1768">
        <v>34358</v>
      </c>
      <c r="BH1768">
        <v>7.5912505523641185</v>
      </c>
      <c r="BI1768">
        <v>519</v>
      </c>
      <c r="BJ1768">
        <v>4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4241</v>
      </c>
      <c r="BU1768">
        <v>0.44</v>
      </c>
      <c r="BV1768">
        <v>0.61529840000000002</v>
      </c>
      <c r="BW1768">
        <v>25</v>
      </c>
      <c r="BX1768">
        <v>0.94317379999999995</v>
      </c>
      <c r="BY1768">
        <v>-0.17403270000000001</v>
      </c>
      <c r="BZ1768">
        <v>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4443</v>
      </c>
      <c r="CK1768">
        <v>0.67521944632005404</v>
      </c>
      <c r="CL1768">
        <v>0.6108726752503576</v>
      </c>
      <c r="CM1768">
        <v>18</v>
      </c>
      <c r="CN1768">
        <v>-1.0705152015438291</v>
      </c>
      <c r="CO1768">
        <v>317</v>
      </c>
      <c r="CP1768">
        <v>0.73112410400000005</v>
      </c>
      <c r="CQ1768">
        <v>-0.34388682120000003</v>
      </c>
      <c r="CR1768">
        <v>3881</v>
      </c>
      <c r="CS1768">
        <v>0.89300000000000002</v>
      </c>
      <c r="CT1768">
        <v>3645</v>
      </c>
      <c r="CU1768">
        <v>0.81212950295999997</v>
      </c>
      <c r="CV1768">
        <v>68</v>
      </c>
      <c r="CW1768">
        <v>3</v>
      </c>
      <c r="CX1768">
        <v>4</v>
      </c>
      <c r="CY1768">
        <v>325</v>
      </c>
      <c r="CZ1768">
        <v>561</v>
      </c>
      <c r="DA1768" s="2">
        <v>2229</v>
      </c>
      <c r="DB1768" s="2">
        <v>195</v>
      </c>
      <c r="DC1768" s="2">
        <v>43.95</v>
      </c>
      <c r="DD1768" s="2">
        <v>715</v>
      </c>
      <c r="DE1768">
        <v>135</v>
      </c>
      <c r="DF1768">
        <v>12</v>
      </c>
      <c r="DG1768">
        <v>21.97</v>
      </c>
      <c r="DH1768">
        <v>21.97</v>
      </c>
      <c r="DJ1768">
        <v>2.66</v>
      </c>
      <c r="DK1768">
        <v>0.95796527899913153</v>
      </c>
      <c r="DL1768">
        <v>5.3763440860215058E-3</v>
      </c>
      <c r="DM1768">
        <v>0</v>
      </c>
      <c r="DN1768">
        <v>0.4</v>
      </c>
      <c r="DO1768">
        <v>0</v>
      </c>
      <c r="DP1768">
        <v>0</v>
      </c>
      <c r="DQ1768" s="2">
        <v>0</v>
      </c>
      <c r="DR1768" s="2">
        <v>1695.4624356100001</v>
      </c>
      <c r="DS1768">
        <v>8.7379670540401193E-4</v>
      </c>
      <c r="DV1768">
        <v>0</v>
      </c>
    </row>
    <row r="1769" spans="1:126" x14ac:dyDescent="0.15">
      <c r="A1769" t="s">
        <v>2971</v>
      </c>
      <c r="B1769" t="s">
        <v>2992</v>
      </c>
      <c r="C1769">
        <v>35</v>
      </c>
      <c r="D1769">
        <v>21</v>
      </c>
      <c r="E1769" t="s">
        <v>2993</v>
      </c>
      <c r="F1769">
        <v>35021</v>
      </c>
      <c r="G1769" t="s">
        <v>6753</v>
      </c>
      <c r="H1769">
        <v>56.3</v>
      </c>
      <c r="I1769">
        <v>0.3</v>
      </c>
      <c r="J1769">
        <v>0.3</v>
      </c>
      <c r="K1769">
        <v>0</v>
      </c>
      <c r="L1769">
        <v>0.1</v>
      </c>
      <c r="M1769">
        <v>43</v>
      </c>
      <c r="N1769">
        <f t="shared" si="114"/>
        <v>5018.88</v>
      </c>
      <c r="O1769">
        <f t="shared" si="112"/>
        <v>4981.12</v>
      </c>
      <c r="P1769">
        <f t="shared" si="113"/>
        <v>5.9773440000000022</v>
      </c>
      <c r="Q1769" s="4">
        <v>35021</v>
      </c>
      <c r="R1769" s="5">
        <v>35.859580000000001</v>
      </c>
      <c r="S1769" s="5">
        <v>-103.851495</v>
      </c>
      <c r="T1769">
        <v>9</v>
      </c>
      <c r="U1769">
        <v>0.19878072807954272</v>
      </c>
      <c r="V1769">
        <v>612</v>
      </c>
      <c r="W1769">
        <v>655</v>
      </c>
      <c r="X1769">
        <v>565</v>
      </c>
      <c r="Y1769">
        <v>723</v>
      </c>
      <c r="Z1769">
        <v>285</v>
      </c>
      <c r="AA1769">
        <v>35005</v>
      </c>
      <c r="AB1769">
        <v>185.06100000000001</v>
      </c>
      <c r="AC1769">
        <v>33393</v>
      </c>
      <c r="AD1769">
        <v>0</v>
      </c>
      <c r="AE1769">
        <v>0</v>
      </c>
      <c r="AF1769">
        <v>11</v>
      </c>
      <c r="AG1769">
        <v>202</v>
      </c>
      <c r="AH1769">
        <v>5.4455445544554455E-2</v>
      </c>
      <c r="AI1769" s="3">
        <v>1034059</v>
      </c>
      <c r="AJ1769" s="3">
        <v>1360299.4144566001</v>
      </c>
      <c r="AK1769">
        <v>980</v>
      </c>
      <c r="AL1769">
        <v>1360704</v>
      </c>
      <c r="AM1769">
        <v>397571</v>
      </c>
      <c r="AN1769">
        <v>11788</v>
      </c>
      <c r="AO1769">
        <v>409359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f t="shared" si="111"/>
        <v>0</v>
      </c>
      <c r="AW1769">
        <v>0</v>
      </c>
      <c r="AX1769">
        <v>0</v>
      </c>
      <c r="AY1769">
        <v>44632484.183699399</v>
      </c>
      <c r="AZ1769">
        <v>44632.484183699402</v>
      </c>
      <c r="BA1769">
        <v>56571.1384408698</v>
      </c>
      <c r="BB1769">
        <v>0.17676858333781567</v>
      </c>
      <c r="BC1769">
        <v>3946</v>
      </c>
      <c r="BD1769">
        <v>0</v>
      </c>
      <c r="BE1769">
        <v>3946</v>
      </c>
      <c r="BF1769">
        <v>6.4477124183006538</v>
      </c>
      <c r="BG1769">
        <v>6049</v>
      </c>
      <c r="BH1769">
        <v>10.706194690265487</v>
      </c>
      <c r="BI1769">
        <v>141</v>
      </c>
      <c r="BJ1769">
        <v>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663</v>
      </c>
      <c r="BU1769">
        <v>0.48</v>
      </c>
      <c r="BV1769">
        <v>1.0610170000000001</v>
      </c>
      <c r="BW1769">
        <v>13</v>
      </c>
      <c r="BX1769">
        <v>1.5082960000000001</v>
      </c>
      <c r="BY1769">
        <v>4.5456099999999999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677</v>
      </c>
      <c r="CK1769">
        <v>1.4771048744460857</v>
      </c>
      <c r="CL1769">
        <v>0.78975032851511173</v>
      </c>
      <c r="CM1769">
        <v>12</v>
      </c>
      <c r="CN1769">
        <v>2.7367032182041253</v>
      </c>
      <c r="CO1769">
        <v>76</v>
      </c>
      <c r="CP1769">
        <v>0</v>
      </c>
      <c r="CQ1769">
        <v>0</v>
      </c>
      <c r="CR1769">
        <v>608</v>
      </c>
      <c r="CS1769">
        <v>0.85599999999999998</v>
      </c>
      <c r="CT1769">
        <v>430</v>
      </c>
      <c r="CU1769">
        <v>0.81940700808999989</v>
      </c>
      <c r="CV1769">
        <v>0</v>
      </c>
      <c r="CW1769">
        <v>0</v>
      </c>
      <c r="CX1769">
        <v>0</v>
      </c>
      <c r="CY1769">
        <v>182</v>
      </c>
      <c r="CZ1769">
        <v>335</v>
      </c>
      <c r="DA1769" s="2">
        <v>475</v>
      </c>
      <c r="DB1769" s="2">
        <v>35</v>
      </c>
      <c r="DC1769" s="2">
        <v>0</v>
      </c>
      <c r="DD1769" s="2">
        <v>40</v>
      </c>
      <c r="DE1769">
        <v>114</v>
      </c>
      <c r="DF1769">
        <v>17</v>
      </c>
      <c r="DI1769" s="2">
        <v>144.30000000000001</v>
      </c>
      <c r="DJ1769">
        <v>1.28</v>
      </c>
      <c r="DK1769">
        <v>0.93222146898774638</v>
      </c>
      <c r="DL1769">
        <v>0</v>
      </c>
      <c r="DM1769">
        <v>0</v>
      </c>
      <c r="DN1769">
        <v>0</v>
      </c>
      <c r="DO1769">
        <v>0</v>
      </c>
      <c r="DP1769">
        <v>21196.15</v>
      </c>
      <c r="DQ1769" s="2">
        <v>71264</v>
      </c>
      <c r="DR1769" s="2">
        <v>0</v>
      </c>
      <c r="DS1769">
        <v>0</v>
      </c>
      <c r="DV1769">
        <v>1</v>
      </c>
    </row>
    <row r="1770" spans="1:126" x14ac:dyDescent="0.15">
      <c r="A1770" t="s">
        <v>2971</v>
      </c>
      <c r="B1770" t="s">
        <v>2994</v>
      </c>
      <c r="C1770">
        <v>35</v>
      </c>
      <c r="D1770">
        <v>23</v>
      </c>
      <c r="E1770" t="s">
        <v>2995</v>
      </c>
      <c r="F1770">
        <v>35023</v>
      </c>
      <c r="G1770" t="s">
        <v>6754</v>
      </c>
      <c r="H1770">
        <v>41.4</v>
      </c>
      <c r="I1770">
        <v>0.3</v>
      </c>
      <c r="J1770">
        <v>0.3</v>
      </c>
      <c r="K1770">
        <v>0.5</v>
      </c>
      <c r="L1770">
        <v>0.9</v>
      </c>
      <c r="M1770">
        <v>56.6</v>
      </c>
      <c r="N1770">
        <f t="shared" si="114"/>
        <v>4918.7599999999993</v>
      </c>
      <c r="O1770">
        <f t="shared" si="112"/>
        <v>5081.2400000000007</v>
      </c>
      <c r="P1770">
        <f t="shared" si="113"/>
        <v>6.0974880000000029</v>
      </c>
      <c r="Q1770" s="4">
        <v>35023</v>
      </c>
      <c r="R1770" s="5">
        <v>31.898052</v>
      </c>
      <c r="S1770" s="5">
        <v>-108.751929</v>
      </c>
      <c r="T1770">
        <v>9</v>
      </c>
      <c r="U1770">
        <v>0.21420801042151058</v>
      </c>
      <c r="V1770">
        <v>4903</v>
      </c>
      <c r="W1770">
        <v>4734</v>
      </c>
      <c r="X1770">
        <v>4643</v>
      </c>
      <c r="Y1770">
        <v>4433</v>
      </c>
      <c r="Z1770">
        <v>2216</v>
      </c>
      <c r="AA1770">
        <v>35006</v>
      </c>
      <c r="AB1770">
        <v>1599.9809999999998</v>
      </c>
      <c r="AC1770">
        <v>34444</v>
      </c>
      <c r="AD1770">
        <v>0</v>
      </c>
      <c r="AE1770">
        <v>0</v>
      </c>
      <c r="AF1770">
        <v>15</v>
      </c>
      <c r="AG1770">
        <v>171</v>
      </c>
      <c r="AH1770">
        <v>8.771929824561403E-2</v>
      </c>
      <c r="AI1770" s="3">
        <v>930271</v>
      </c>
      <c r="AJ1770" s="3">
        <v>2199592.1706496202</v>
      </c>
      <c r="AK1770">
        <v>640</v>
      </c>
      <c r="AL1770">
        <v>2205568</v>
      </c>
      <c r="AM1770">
        <v>485791</v>
      </c>
      <c r="AN1770">
        <v>16740</v>
      </c>
      <c r="AO1770">
        <v>502531</v>
      </c>
      <c r="AP1770">
        <v>1</v>
      </c>
      <c r="AQ1770">
        <v>0</v>
      </c>
      <c r="AR1770">
        <v>1</v>
      </c>
      <c r="AS1770">
        <v>0.21123785382340515</v>
      </c>
      <c r="AT1770">
        <v>1</v>
      </c>
      <c r="AU1770">
        <v>0</v>
      </c>
      <c r="AV1770">
        <f t="shared" si="111"/>
        <v>1</v>
      </c>
      <c r="AW1770">
        <v>42</v>
      </c>
      <c r="AX1770">
        <v>1.0000000000000009E-2</v>
      </c>
      <c r="AY1770">
        <v>74432499.906874195</v>
      </c>
      <c r="AZ1770">
        <v>74432.499906874189</v>
      </c>
      <c r="BA1770">
        <v>12505.1262755034</v>
      </c>
      <c r="BB1770">
        <v>0.79967205285957377</v>
      </c>
      <c r="BC1770">
        <v>5410</v>
      </c>
      <c r="BD1770">
        <v>1795</v>
      </c>
      <c r="BE1770">
        <v>3615</v>
      </c>
      <c r="BF1770">
        <v>0.73730369161737708</v>
      </c>
      <c r="BG1770">
        <v>64880</v>
      </c>
      <c r="BH1770">
        <v>13.973723885418909</v>
      </c>
      <c r="BI1770">
        <v>855</v>
      </c>
      <c r="BJ1770">
        <v>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5057</v>
      </c>
      <c r="BU1770">
        <v>0.55000000000000004</v>
      </c>
      <c r="BV1770">
        <v>0.53393539999999995</v>
      </c>
      <c r="BW1770">
        <v>38</v>
      </c>
      <c r="BX1770">
        <v>0.79098279999999999</v>
      </c>
      <c r="BY1770">
        <v>-0.54971619999999999</v>
      </c>
      <c r="BZ1770">
        <v>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4547</v>
      </c>
      <c r="CK1770">
        <v>0.43985045084671209</v>
      </c>
      <c r="CL1770">
        <v>0.60449859418931584</v>
      </c>
      <c r="CM1770">
        <v>28</v>
      </c>
      <c r="CN1770">
        <v>-0.982188864782787</v>
      </c>
      <c r="CO1770">
        <v>322</v>
      </c>
      <c r="CP1770">
        <v>0.44451121900000001</v>
      </c>
      <c r="CQ1770">
        <v>0.13194531600000001</v>
      </c>
      <c r="CR1770">
        <v>3693</v>
      </c>
      <c r="CS1770">
        <v>0.84599999999999997</v>
      </c>
      <c r="CT1770">
        <v>3687</v>
      </c>
      <c r="CU1770">
        <v>0.80776624374999995</v>
      </c>
      <c r="CV1770">
        <v>7</v>
      </c>
      <c r="CW1770">
        <v>8</v>
      </c>
      <c r="CY1770">
        <v>268</v>
      </c>
      <c r="CZ1770">
        <v>292</v>
      </c>
      <c r="DA1770" s="2">
        <v>2112</v>
      </c>
      <c r="DB1770" s="2">
        <v>350</v>
      </c>
      <c r="DC1770" s="2">
        <v>85.95</v>
      </c>
      <c r="DD1770" s="2">
        <v>409</v>
      </c>
      <c r="DE1770">
        <v>103</v>
      </c>
      <c r="DF1770">
        <v>4</v>
      </c>
      <c r="DG1770">
        <v>21.49</v>
      </c>
      <c r="DH1770">
        <v>42.97</v>
      </c>
      <c r="DI1770" s="2">
        <v>21.49</v>
      </c>
      <c r="DJ1770">
        <v>3.37</v>
      </c>
      <c r="DK1770">
        <v>0.80069033647184529</v>
      </c>
      <c r="DL1770">
        <v>0</v>
      </c>
      <c r="DM1770">
        <v>0</v>
      </c>
      <c r="DN1770">
        <v>7.8</v>
      </c>
      <c r="DO1770">
        <v>4.0000000000000001E-3</v>
      </c>
      <c r="DP1770">
        <v>0</v>
      </c>
      <c r="DQ1770" s="2">
        <v>75730</v>
      </c>
      <c r="DR1770" s="2">
        <v>234363.55411128001</v>
      </c>
      <c r="DS1770">
        <v>0.10626004033053708</v>
      </c>
      <c r="DV1770">
        <v>0</v>
      </c>
    </row>
    <row r="1771" spans="1:126" x14ac:dyDescent="0.15">
      <c r="A1771" t="s">
        <v>2971</v>
      </c>
      <c r="B1771" t="s">
        <v>2996</v>
      </c>
      <c r="C1771">
        <v>35</v>
      </c>
      <c r="D1771">
        <v>25</v>
      </c>
      <c r="E1771" t="s">
        <v>2997</v>
      </c>
      <c r="F1771">
        <v>35025</v>
      </c>
      <c r="G1771" t="s">
        <v>6755</v>
      </c>
      <c r="H1771">
        <v>43</v>
      </c>
      <c r="I1771">
        <v>3.7</v>
      </c>
      <c r="J1771">
        <v>0.7</v>
      </c>
      <c r="K1771">
        <v>0.5</v>
      </c>
      <c r="L1771">
        <v>1</v>
      </c>
      <c r="M1771">
        <v>51.1</v>
      </c>
      <c r="N1771">
        <f t="shared" si="114"/>
        <v>4475.6400000000003</v>
      </c>
      <c r="O1771">
        <f t="shared" si="112"/>
        <v>5524.36</v>
      </c>
      <c r="P1771">
        <f t="shared" si="113"/>
        <v>6.6292320000000018</v>
      </c>
      <c r="Q1771" s="4">
        <v>35025</v>
      </c>
      <c r="R1771" s="5">
        <v>32.795687000000001</v>
      </c>
      <c r="S1771" s="5">
        <v>-103.41327099999999</v>
      </c>
      <c r="T1771">
        <v>5</v>
      </c>
      <c r="U1771">
        <v>-8.1361254278713283E-2</v>
      </c>
      <c r="V1771">
        <v>64670</v>
      </c>
      <c r="W1771">
        <v>66876</v>
      </c>
      <c r="X1771">
        <v>68149</v>
      </c>
      <c r="Y1771">
        <v>70985</v>
      </c>
      <c r="Z1771">
        <v>33627</v>
      </c>
      <c r="AA1771">
        <v>35007</v>
      </c>
      <c r="AB1771">
        <v>24476.225999999999</v>
      </c>
      <c r="AC1771">
        <v>57533</v>
      </c>
      <c r="AD1771">
        <v>0</v>
      </c>
      <c r="AE1771">
        <v>0</v>
      </c>
      <c r="AF1771">
        <v>13</v>
      </c>
      <c r="AG1771">
        <v>460</v>
      </c>
      <c r="AH1771">
        <v>2.8260869565217391E-2</v>
      </c>
      <c r="AI1771" s="3">
        <v>1981988</v>
      </c>
      <c r="AJ1771" s="3">
        <v>2810090.7471120153</v>
      </c>
      <c r="AK1771">
        <v>315</v>
      </c>
      <c r="AL1771">
        <v>2812371.2</v>
      </c>
      <c r="AM1771">
        <v>260</v>
      </c>
      <c r="AN1771">
        <v>62814</v>
      </c>
      <c r="AO1771">
        <v>63074</v>
      </c>
      <c r="AP1771">
        <v>4</v>
      </c>
      <c r="AQ1771">
        <v>0</v>
      </c>
      <c r="AR1771">
        <v>4</v>
      </c>
      <c r="AS1771">
        <v>5.9812189724265802E-2</v>
      </c>
      <c r="AT1771">
        <v>3</v>
      </c>
      <c r="AU1771">
        <v>35</v>
      </c>
      <c r="AV1771">
        <f t="shared" si="111"/>
        <v>38</v>
      </c>
      <c r="AW1771">
        <v>58762</v>
      </c>
      <c r="AX1771">
        <v>0.88</v>
      </c>
      <c r="AY1771">
        <v>6738335601.8736401</v>
      </c>
      <c r="AZ1771">
        <v>6738335.60187364</v>
      </c>
      <c r="BA1771">
        <v>121398.377133955</v>
      </c>
      <c r="BB1771">
        <v>8.2373424061226677E-2</v>
      </c>
      <c r="BC1771">
        <v>79286</v>
      </c>
      <c r="BD1771">
        <v>11130</v>
      </c>
      <c r="BE1771">
        <v>68156</v>
      </c>
      <c r="BF1771">
        <v>1.0539044379155713</v>
      </c>
      <c r="BG1771">
        <v>1013537</v>
      </c>
      <c r="BH1771">
        <v>14.872367899749079</v>
      </c>
      <c r="BI1771">
        <v>7762</v>
      </c>
      <c r="BJ1771">
        <v>53</v>
      </c>
      <c r="BK1771">
        <v>8</v>
      </c>
      <c r="BL1771">
        <v>4</v>
      </c>
      <c r="BM1771">
        <v>1</v>
      </c>
      <c r="BN1771">
        <v>1</v>
      </c>
      <c r="BO1771">
        <v>0</v>
      </c>
      <c r="BP1771">
        <v>1</v>
      </c>
      <c r="BQ1771">
        <v>3</v>
      </c>
      <c r="BR1771">
        <v>4</v>
      </c>
      <c r="BS1771">
        <v>0</v>
      </c>
      <c r="BT1771">
        <v>60232</v>
      </c>
      <c r="BU1771">
        <v>0.68</v>
      </c>
      <c r="BV1771">
        <v>0.44162580000000001</v>
      </c>
      <c r="BW1771">
        <v>268</v>
      </c>
      <c r="BX1771">
        <v>1.245185</v>
      </c>
      <c r="BY1771">
        <v>-1.199282</v>
      </c>
      <c r="BZ1771">
        <v>54</v>
      </c>
      <c r="CA1771">
        <v>7</v>
      </c>
      <c r="CB1771">
        <v>3</v>
      </c>
      <c r="CC1771">
        <v>0</v>
      </c>
      <c r="CD1771">
        <v>1</v>
      </c>
      <c r="CE1771">
        <v>0</v>
      </c>
      <c r="CF1771">
        <v>1</v>
      </c>
      <c r="CG1771">
        <v>3</v>
      </c>
      <c r="CH1771">
        <v>3</v>
      </c>
      <c r="CI1771">
        <v>0</v>
      </c>
      <c r="CJ1771">
        <v>69930</v>
      </c>
      <c r="CK1771">
        <v>1.0296010296010296</v>
      </c>
      <c r="CL1771">
        <v>0.56605342825775973</v>
      </c>
      <c r="CM1771">
        <v>239</v>
      </c>
      <c r="CN1771">
        <v>-1.1312837212354259</v>
      </c>
      <c r="CO1771">
        <v>4410</v>
      </c>
      <c r="CP1771">
        <v>0.177613354</v>
      </c>
      <c r="CQ1771">
        <v>-0.2180649657</v>
      </c>
      <c r="CR1771">
        <v>62720</v>
      </c>
      <c r="CS1771">
        <v>0.87400000000000011</v>
      </c>
      <c r="CT1771">
        <v>48697</v>
      </c>
      <c r="CU1771">
        <v>0.77258716523000004</v>
      </c>
      <c r="CV1771">
        <v>75</v>
      </c>
      <c r="CW1771">
        <v>16</v>
      </c>
      <c r="CX1771">
        <v>22</v>
      </c>
      <c r="CY1771">
        <v>543</v>
      </c>
      <c r="CZ1771">
        <v>715</v>
      </c>
      <c r="DA1771" s="2">
        <v>40286</v>
      </c>
      <c r="DB1771" s="2">
        <v>4750</v>
      </c>
      <c r="DC1771" s="2">
        <v>74.930000000000007</v>
      </c>
      <c r="DD1771" s="2">
        <v>8655</v>
      </c>
      <c r="DE1771">
        <v>211</v>
      </c>
      <c r="DF1771">
        <v>13</v>
      </c>
      <c r="DG1771">
        <v>33.79</v>
      </c>
      <c r="DH1771">
        <v>8.82</v>
      </c>
      <c r="DI1771" s="2">
        <v>8.82</v>
      </c>
      <c r="DJ1771">
        <v>1.79</v>
      </c>
      <c r="DK1771">
        <v>0.94419239672490451</v>
      </c>
      <c r="DL1771">
        <v>4.3478260869565218E-3</v>
      </c>
      <c r="DM1771">
        <v>0</v>
      </c>
      <c r="DN1771">
        <v>0.6</v>
      </c>
      <c r="DO1771">
        <v>0</v>
      </c>
      <c r="DP1771">
        <v>22742.78</v>
      </c>
      <c r="DQ1771" s="2">
        <v>0</v>
      </c>
      <c r="DR1771" s="2">
        <v>0</v>
      </c>
      <c r="DS1771">
        <v>0</v>
      </c>
      <c r="DV1771">
        <v>0</v>
      </c>
    </row>
    <row r="1772" spans="1:126" x14ac:dyDescent="0.15">
      <c r="A1772" t="s">
        <v>2971</v>
      </c>
      <c r="B1772" t="s">
        <v>337</v>
      </c>
      <c r="C1772">
        <v>35</v>
      </c>
      <c r="D1772">
        <v>27</v>
      </c>
      <c r="E1772" t="s">
        <v>2998</v>
      </c>
      <c r="F1772">
        <v>35027</v>
      </c>
      <c r="G1772" t="s">
        <v>6756</v>
      </c>
      <c r="H1772">
        <v>66.400000000000006</v>
      </c>
      <c r="I1772">
        <v>0.4</v>
      </c>
      <c r="J1772">
        <v>2</v>
      </c>
      <c r="K1772">
        <v>0.3</v>
      </c>
      <c r="L1772">
        <v>1.2</v>
      </c>
      <c r="M1772">
        <v>29.8</v>
      </c>
      <c r="N1772">
        <f t="shared" si="114"/>
        <v>5302.6900000000005</v>
      </c>
      <c r="O1772">
        <f t="shared" si="112"/>
        <v>4697.3099999999995</v>
      </c>
      <c r="P1772">
        <f t="shared" si="113"/>
        <v>5.6367720000000014</v>
      </c>
      <c r="Q1772" s="4">
        <v>35027</v>
      </c>
      <c r="R1772" s="5">
        <v>33.740841000000003</v>
      </c>
      <c r="S1772" s="5">
        <v>-105.449805</v>
      </c>
      <c r="T1772">
        <v>7</v>
      </c>
      <c r="U1772">
        <v>0.2357573221919041</v>
      </c>
      <c r="V1772">
        <v>20440</v>
      </c>
      <c r="W1772">
        <v>20162</v>
      </c>
      <c r="X1772">
        <v>19931</v>
      </c>
      <c r="Y1772">
        <v>19276</v>
      </c>
      <c r="Z1772">
        <v>9991</v>
      </c>
      <c r="AA1772">
        <v>35009</v>
      </c>
      <c r="AB1772">
        <v>6899.3689999999997</v>
      </c>
      <c r="AC1772">
        <v>40708</v>
      </c>
      <c r="AD1772">
        <v>4</v>
      </c>
      <c r="AE1772">
        <v>2.00692388741157E-4</v>
      </c>
      <c r="AF1772">
        <v>19</v>
      </c>
      <c r="AG1772">
        <v>362</v>
      </c>
      <c r="AH1772">
        <v>5.2486187845303865E-2</v>
      </c>
      <c r="AI1772" s="3">
        <v>1553184</v>
      </c>
      <c r="AJ1772" s="3">
        <v>3091901.1835111901</v>
      </c>
      <c r="AK1772">
        <v>255</v>
      </c>
      <c r="AL1772">
        <v>3092249.6</v>
      </c>
      <c r="AM1772">
        <v>951418</v>
      </c>
      <c r="AN1772">
        <v>22446</v>
      </c>
      <c r="AO1772">
        <v>973864</v>
      </c>
      <c r="AP1772">
        <v>1</v>
      </c>
      <c r="AQ1772">
        <v>0</v>
      </c>
      <c r="AR1772">
        <v>1</v>
      </c>
      <c r="AS1772">
        <v>4.9598254141454225E-2</v>
      </c>
      <c r="AT1772">
        <v>0</v>
      </c>
      <c r="AU1772">
        <v>16</v>
      </c>
      <c r="AV1772">
        <f t="shared" si="111"/>
        <v>16</v>
      </c>
      <c r="AW1772">
        <v>14490</v>
      </c>
      <c r="AX1772">
        <v>0.75</v>
      </c>
      <c r="AY1772">
        <v>2471427266.5332999</v>
      </c>
      <c r="AZ1772">
        <v>2471427.2665332998</v>
      </c>
      <c r="BA1772">
        <v>127819.06172416999</v>
      </c>
      <c r="BB1772">
        <v>7.8235592290449796E-2</v>
      </c>
      <c r="BC1772">
        <v>19949</v>
      </c>
      <c r="BD1772">
        <v>6404</v>
      </c>
      <c r="BE1772">
        <v>13545</v>
      </c>
      <c r="BF1772">
        <v>0.66267123287671237</v>
      </c>
      <c r="BG1772">
        <v>376163</v>
      </c>
      <c r="BH1772">
        <v>18.873262756509959</v>
      </c>
      <c r="BI1772">
        <v>3294</v>
      </c>
      <c r="BJ1772">
        <v>24</v>
      </c>
      <c r="BK1772">
        <v>4</v>
      </c>
      <c r="BL1772">
        <v>2</v>
      </c>
      <c r="BM1772">
        <v>0</v>
      </c>
      <c r="BN1772">
        <v>0</v>
      </c>
      <c r="BO1772">
        <v>0</v>
      </c>
      <c r="BP1772">
        <v>1</v>
      </c>
      <c r="BQ1772">
        <v>4</v>
      </c>
      <c r="BR1772">
        <v>7</v>
      </c>
      <c r="BS1772">
        <v>0</v>
      </c>
      <c r="BT1772">
        <v>21016</v>
      </c>
      <c r="BU1772">
        <v>0.36</v>
      </c>
      <c r="BV1772">
        <v>0.58617980000000003</v>
      </c>
      <c r="BW1772">
        <v>173</v>
      </c>
      <c r="BX1772">
        <v>1.9984770000000001</v>
      </c>
      <c r="BY1772">
        <v>0.9155856</v>
      </c>
      <c r="BZ1772">
        <v>24</v>
      </c>
      <c r="CA1772">
        <v>3</v>
      </c>
      <c r="CB1772">
        <v>2</v>
      </c>
      <c r="CC1772">
        <v>0</v>
      </c>
      <c r="CD1772">
        <v>0</v>
      </c>
      <c r="CE1772">
        <v>0</v>
      </c>
      <c r="CF1772">
        <v>1</v>
      </c>
      <c r="CG1772">
        <v>4</v>
      </c>
      <c r="CH1772">
        <v>6</v>
      </c>
      <c r="CI1772">
        <v>0</v>
      </c>
      <c r="CJ1772">
        <v>19663</v>
      </c>
      <c r="CK1772">
        <v>2.0342775771754056</v>
      </c>
      <c r="CL1772">
        <v>0.65057018161340274</v>
      </c>
      <c r="CM1772">
        <v>150</v>
      </c>
      <c r="CN1772">
        <v>0.96028393326604855</v>
      </c>
      <c r="CO1772">
        <v>2423</v>
      </c>
      <c r="CP1772">
        <v>0.970133617</v>
      </c>
      <c r="CQ1772">
        <v>0.28360883100000001</v>
      </c>
      <c r="CR1772">
        <v>16150</v>
      </c>
      <c r="CS1772">
        <v>0.83799999999999997</v>
      </c>
      <c r="CT1772">
        <v>15228</v>
      </c>
      <c r="CU1772">
        <v>0.76946579020000005</v>
      </c>
      <c r="CV1772">
        <v>102</v>
      </c>
      <c r="CW1772">
        <v>7</v>
      </c>
      <c r="CX1772">
        <v>13</v>
      </c>
      <c r="CY1772">
        <v>227</v>
      </c>
      <c r="CZ1772">
        <v>640</v>
      </c>
      <c r="DA1772" s="2">
        <v>10688</v>
      </c>
      <c r="DB1772" s="2">
        <v>2025</v>
      </c>
      <c r="DC1772" s="2">
        <v>243.72</v>
      </c>
      <c r="DD1772" s="2">
        <v>2850</v>
      </c>
      <c r="DE1772">
        <v>226</v>
      </c>
      <c r="DF1772">
        <v>58</v>
      </c>
      <c r="DG1772">
        <v>94.5</v>
      </c>
      <c r="DH1772">
        <v>14.92</v>
      </c>
      <c r="DI1772" s="2">
        <v>39.79</v>
      </c>
      <c r="DJ1772">
        <v>4.26</v>
      </c>
      <c r="DK1772">
        <v>0.92818429754620191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s="2">
        <v>395794</v>
      </c>
      <c r="DR1772" s="2">
        <v>48089.846745780007</v>
      </c>
      <c r="DS1772">
        <v>1.205177395909114E-2</v>
      </c>
      <c r="DV1772">
        <v>0</v>
      </c>
    </row>
    <row r="1773" spans="1:126" x14ac:dyDescent="0.15">
      <c r="A1773" t="s">
        <v>2971</v>
      </c>
      <c r="B1773" t="s">
        <v>2999</v>
      </c>
      <c r="C1773">
        <v>35</v>
      </c>
      <c r="D1773">
        <v>28</v>
      </c>
      <c r="E1773" t="s">
        <v>3000</v>
      </c>
      <c r="F1773">
        <v>35028</v>
      </c>
      <c r="G1773" t="s">
        <v>6757</v>
      </c>
      <c r="H1773">
        <v>76.3</v>
      </c>
      <c r="I1773">
        <v>0.5</v>
      </c>
      <c r="J1773">
        <v>0.6</v>
      </c>
      <c r="K1773">
        <v>5.9</v>
      </c>
      <c r="L1773">
        <v>1.9</v>
      </c>
      <c r="M1773">
        <v>14.7</v>
      </c>
      <c r="N1773">
        <f t="shared" si="114"/>
        <v>6076.8099999999995</v>
      </c>
      <c r="O1773">
        <f t="shared" si="112"/>
        <v>3923.1900000000005</v>
      </c>
      <c r="P1773">
        <f t="shared" si="113"/>
        <v>4.7078280000000019</v>
      </c>
      <c r="Q1773" s="4">
        <v>35028</v>
      </c>
      <c r="R1773" s="5">
        <v>35.870047</v>
      </c>
      <c r="S1773" s="5">
        <v>-106.307968</v>
      </c>
      <c r="T1773">
        <v>6</v>
      </c>
      <c r="U1773">
        <v>-3.249502414894373E-2</v>
      </c>
      <c r="V1773">
        <v>18008</v>
      </c>
      <c r="W1773">
        <v>17974</v>
      </c>
      <c r="X1773">
        <v>17939</v>
      </c>
      <c r="Y1773">
        <v>17725</v>
      </c>
      <c r="Z1773">
        <v>9734</v>
      </c>
      <c r="AA1773">
        <v>35011</v>
      </c>
      <c r="AB1773">
        <v>7990.704999999999</v>
      </c>
      <c r="AC1773">
        <v>101934</v>
      </c>
      <c r="AD1773">
        <v>1</v>
      </c>
      <c r="AE1773">
        <v>5.5744467361614362E-5</v>
      </c>
      <c r="AF1773">
        <v>0</v>
      </c>
      <c r="AG1773">
        <v>9</v>
      </c>
      <c r="AH1773">
        <v>0</v>
      </c>
      <c r="AI1773" s="3">
        <v>17</v>
      </c>
      <c r="AJ1773" s="3">
        <v>69866.790172025008</v>
      </c>
      <c r="AK1773">
        <v>1</v>
      </c>
      <c r="AL1773">
        <v>69984</v>
      </c>
      <c r="AM1773">
        <v>1037182</v>
      </c>
      <c r="AN1773">
        <v>59</v>
      </c>
      <c r="AO1773">
        <v>1037241</v>
      </c>
      <c r="AP1773">
        <v>2</v>
      </c>
      <c r="AQ1773">
        <v>1</v>
      </c>
      <c r="AR1773">
        <v>3</v>
      </c>
      <c r="AS1773">
        <v>0.16690775564704574</v>
      </c>
      <c r="AT1773">
        <v>3</v>
      </c>
      <c r="AU1773">
        <v>7</v>
      </c>
      <c r="AV1773">
        <f t="shared" si="111"/>
        <v>10</v>
      </c>
      <c r="AW1773">
        <v>16366</v>
      </c>
      <c r="AX1773">
        <v>0.98</v>
      </c>
      <c r="AY1773">
        <v>438489711.75607002</v>
      </c>
      <c r="AZ1773">
        <v>438489.71175607003</v>
      </c>
      <c r="BA1773">
        <v>24391.658012768999</v>
      </c>
      <c r="BB1773">
        <v>0.409976230183492</v>
      </c>
      <c r="BC1773">
        <v>198043</v>
      </c>
      <c r="BD1773">
        <v>138262</v>
      </c>
      <c r="BE1773">
        <v>59781</v>
      </c>
      <c r="BF1773">
        <v>3.3196912483340739</v>
      </c>
      <c r="BG1773">
        <v>793142</v>
      </c>
      <c r="BH1773">
        <v>44.213278332125533</v>
      </c>
      <c r="BI1773">
        <v>1938</v>
      </c>
      <c r="BJ1773">
        <v>13</v>
      </c>
      <c r="BK1773">
        <v>4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10</v>
      </c>
      <c r="BR1773">
        <v>0</v>
      </c>
      <c r="BS1773">
        <v>0</v>
      </c>
      <c r="BT1773">
        <v>18074</v>
      </c>
      <c r="BU1773">
        <v>0.84</v>
      </c>
      <c r="BV1773">
        <v>0.77168150000000002</v>
      </c>
      <c r="BW1773">
        <v>206</v>
      </c>
      <c r="BX1773">
        <v>1.5491870000000001</v>
      </c>
      <c r="BY1773">
        <v>1.644741</v>
      </c>
      <c r="BZ1773">
        <v>15</v>
      </c>
      <c r="CA1773">
        <v>6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8</v>
      </c>
      <c r="CH1773">
        <v>0</v>
      </c>
      <c r="CI1773">
        <v>0</v>
      </c>
      <c r="CJ1773">
        <v>17718</v>
      </c>
      <c r="CK1773">
        <v>1.7496331414380857</v>
      </c>
      <c r="CL1773">
        <v>0.77180527383367137</v>
      </c>
      <c r="CM1773">
        <v>202</v>
      </c>
      <c r="CN1773">
        <v>1.6873863374829463</v>
      </c>
      <c r="CO1773">
        <v>6327.9999999999991</v>
      </c>
      <c r="CP1773">
        <v>1.324092447</v>
      </c>
      <c r="CQ1773">
        <v>1.872330509</v>
      </c>
      <c r="CR1773">
        <v>15315</v>
      </c>
      <c r="CS1773">
        <v>0.86199999999999999</v>
      </c>
      <c r="CT1773">
        <v>17126</v>
      </c>
      <c r="CU1773">
        <v>0.95394546680800008</v>
      </c>
      <c r="CV1773">
        <v>35</v>
      </c>
      <c r="CW1773">
        <v>18</v>
      </c>
      <c r="CX1773">
        <v>32</v>
      </c>
      <c r="CY1773">
        <v>1</v>
      </c>
      <c r="CZ1773">
        <v>13</v>
      </c>
      <c r="DA1773" s="2">
        <v>18452</v>
      </c>
      <c r="DB1773" s="2">
        <v>4555</v>
      </c>
      <c r="DC1773" s="2">
        <v>303.39999999999998</v>
      </c>
      <c r="DD1773" s="2">
        <v>2386</v>
      </c>
      <c r="DE1773">
        <v>9</v>
      </c>
      <c r="DF1773">
        <v>0</v>
      </c>
      <c r="DG1773">
        <v>73.040000000000006</v>
      </c>
      <c r="DH1773">
        <v>11.24</v>
      </c>
      <c r="DI1773" s="2">
        <v>33.71</v>
      </c>
      <c r="DJ1773">
        <v>3.04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s="2">
        <v>28683</v>
      </c>
      <c r="DR1773" s="2">
        <v>0</v>
      </c>
      <c r="DS1773">
        <v>0</v>
      </c>
      <c r="DV1773">
        <v>1</v>
      </c>
    </row>
    <row r="1774" spans="1:126" x14ac:dyDescent="0.15">
      <c r="A1774" t="s">
        <v>2971</v>
      </c>
      <c r="B1774" t="s">
        <v>3001</v>
      </c>
      <c r="C1774">
        <v>35</v>
      </c>
      <c r="D1774">
        <v>29</v>
      </c>
      <c r="E1774" t="s">
        <v>3002</v>
      </c>
      <c r="F1774">
        <v>35029</v>
      </c>
      <c r="G1774" t="s">
        <v>6758</v>
      </c>
      <c r="H1774">
        <v>35.9</v>
      </c>
      <c r="I1774">
        <v>0.8</v>
      </c>
      <c r="J1774">
        <v>0.6</v>
      </c>
      <c r="K1774">
        <v>0.4</v>
      </c>
      <c r="L1774">
        <v>0.9</v>
      </c>
      <c r="M1774">
        <v>61.5</v>
      </c>
      <c r="N1774">
        <f t="shared" si="114"/>
        <v>5073.03</v>
      </c>
      <c r="O1774">
        <f t="shared" si="112"/>
        <v>4926.97</v>
      </c>
      <c r="P1774">
        <f t="shared" si="113"/>
        <v>5.9123640000000028</v>
      </c>
      <c r="Q1774" s="4">
        <v>35029</v>
      </c>
      <c r="R1774" s="5">
        <v>32.184522999999999</v>
      </c>
      <c r="S1774" s="5">
        <v>-107.747191</v>
      </c>
      <c r="T1774">
        <v>6</v>
      </c>
      <c r="U1774">
        <v>0.14110986781707255</v>
      </c>
      <c r="V1774">
        <v>25162</v>
      </c>
      <c r="W1774">
        <v>24947</v>
      </c>
      <c r="X1774">
        <v>24789</v>
      </c>
      <c r="Y1774">
        <v>24281</v>
      </c>
      <c r="Z1774">
        <v>10921</v>
      </c>
      <c r="AA1774">
        <v>35013</v>
      </c>
      <c r="AB1774">
        <v>7333.4670000000006</v>
      </c>
      <c r="AC1774">
        <v>27476</v>
      </c>
      <c r="AD1774">
        <v>0</v>
      </c>
      <c r="AE1774">
        <v>0</v>
      </c>
      <c r="AF1774">
        <v>12</v>
      </c>
      <c r="AG1774">
        <v>190</v>
      </c>
      <c r="AH1774">
        <v>6.3157894736842107E-2</v>
      </c>
      <c r="AI1774" s="3">
        <v>550174</v>
      </c>
      <c r="AJ1774" s="3">
        <v>1897714.9873337001</v>
      </c>
      <c r="AK1774">
        <v>195</v>
      </c>
      <c r="AL1774">
        <v>1897920</v>
      </c>
      <c r="AM1774">
        <v>897452</v>
      </c>
      <c r="AN1774">
        <v>33160</v>
      </c>
      <c r="AO1774">
        <v>930612</v>
      </c>
      <c r="AP1774">
        <v>3</v>
      </c>
      <c r="AQ1774">
        <v>0</v>
      </c>
      <c r="AR1774">
        <v>3</v>
      </c>
      <c r="AS1774">
        <v>0.12025494047380447</v>
      </c>
      <c r="AT1774">
        <v>3</v>
      </c>
      <c r="AU1774">
        <v>8</v>
      </c>
      <c r="AV1774">
        <f t="shared" si="111"/>
        <v>11</v>
      </c>
      <c r="AW1774">
        <v>15186</v>
      </c>
      <c r="AX1774">
        <v>0.64</v>
      </c>
      <c r="AY1774">
        <v>201440165.62021199</v>
      </c>
      <c r="AZ1774">
        <v>201440.16562021198</v>
      </c>
      <c r="BA1774">
        <v>8051.2607820852099</v>
      </c>
      <c r="BB1774">
        <v>1.2420414976808245</v>
      </c>
      <c r="BC1774">
        <v>16225</v>
      </c>
      <c r="BD1774">
        <v>9816</v>
      </c>
      <c r="BE1774">
        <v>6409</v>
      </c>
      <c r="BF1774">
        <v>0.2547094825530562</v>
      </c>
      <c r="BG1774">
        <v>305271</v>
      </c>
      <c r="BH1774">
        <v>12.31477671547864</v>
      </c>
      <c r="BI1774">
        <v>3805</v>
      </c>
      <c r="BJ1774">
        <v>12</v>
      </c>
      <c r="BK1774">
        <v>3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2</v>
      </c>
      <c r="BR1774">
        <v>1</v>
      </c>
      <c r="BS1774">
        <v>0</v>
      </c>
      <c r="BT1774">
        <v>27044</v>
      </c>
      <c r="BU1774">
        <v>0.66</v>
      </c>
      <c r="BV1774">
        <v>0.4191376</v>
      </c>
      <c r="BW1774">
        <v>130</v>
      </c>
      <c r="BX1774">
        <v>0.66558200000000001</v>
      </c>
      <c r="BY1774">
        <v>-1.710394</v>
      </c>
      <c r="BZ1774">
        <v>13</v>
      </c>
      <c r="CA1774">
        <v>3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2</v>
      </c>
      <c r="CH1774">
        <v>1</v>
      </c>
      <c r="CI1774">
        <v>0</v>
      </c>
      <c r="CJ1774">
        <v>24586</v>
      </c>
      <c r="CK1774">
        <v>0.81347108110306687</v>
      </c>
      <c r="CL1774">
        <v>0.59457745362295866</v>
      </c>
      <c r="CM1774">
        <v>113</v>
      </c>
      <c r="CN1774">
        <v>-0.99632107866455366</v>
      </c>
      <c r="CO1774">
        <v>1245</v>
      </c>
      <c r="CP1774">
        <v>2.5674756E-2</v>
      </c>
      <c r="CQ1774">
        <v>-0.93792865010000004</v>
      </c>
      <c r="CR1774">
        <v>19128</v>
      </c>
      <c r="CS1774">
        <v>0.78400000000000003</v>
      </c>
      <c r="CT1774">
        <v>18142</v>
      </c>
      <c r="CU1774">
        <v>0.74125381544999991</v>
      </c>
      <c r="CV1774">
        <v>31</v>
      </c>
      <c r="CW1774">
        <v>10</v>
      </c>
      <c r="CX1774">
        <v>11</v>
      </c>
      <c r="CY1774">
        <v>693</v>
      </c>
      <c r="CZ1774">
        <v>311</v>
      </c>
      <c r="DA1774" s="2">
        <v>9838</v>
      </c>
      <c r="DB1774" s="2">
        <v>1260</v>
      </c>
      <c r="DC1774" s="2">
        <v>56.77</v>
      </c>
      <c r="DD1774" s="2">
        <v>2603</v>
      </c>
      <c r="DE1774">
        <v>111</v>
      </c>
      <c r="DF1774">
        <v>16</v>
      </c>
      <c r="DG1774">
        <v>8.11</v>
      </c>
      <c r="DH1774">
        <v>8.11</v>
      </c>
      <c r="DI1774" s="2">
        <v>20.28</v>
      </c>
      <c r="DJ1774">
        <v>2.87</v>
      </c>
      <c r="DK1774">
        <v>0.95257136833074629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s="2">
        <v>0</v>
      </c>
      <c r="DR1774" s="2">
        <v>3037.7996222000002</v>
      </c>
      <c r="DS1774">
        <v>1.0672468155507081E-3</v>
      </c>
      <c r="DV1774">
        <v>1</v>
      </c>
    </row>
    <row r="1775" spans="1:126" x14ac:dyDescent="0.15">
      <c r="A1775" t="s">
        <v>2971</v>
      </c>
      <c r="B1775" t="s">
        <v>3003</v>
      </c>
      <c r="C1775">
        <v>35</v>
      </c>
      <c r="D1775">
        <v>31</v>
      </c>
      <c r="E1775" t="s">
        <v>3004</v>
      </c>
      <c r="F1775">
        <v>35031</v>
      </c>
      <c r="G1775" t="s">
        <v>6759</v>
      </c>
      <c r="H1775">
        <v>10.3</v>
      </c>
      <c r="I1775">
        <v>0.4</v>
      </c>
      <c r="J1775">
        <v>73.3</v>
      </c>
      <c r="K1775">
        <v>0.8</v>
      </c>
      <c r="L1775">
        <v>1.9</v>
      </c>
      <c r="M1775">
        <v>13.3</v>
      </c>
      <c r="N1775">
        <f t="shared" si="114"/>
        <v>5660.28</v>
      </c>
      <c r="O1775">
        <f t="shared" si="112"/>
        <v>4339.72</v>
      </c>
      <c r="P1775">
        <f t="shared" si="113"/>
        <v>5.2076640000000021</v>
      </c>
      <c r="Q1775" s="4">
        <v>35031</v>
      </c>
      <c r="R1775" s="5">
        <v>35.583877999999999</v>
      </c>
      <c r="S1775" s="5">
        <v>-108.253266</v>
      </c>
      <c r="T1775">
        <v>5</v>
      </c>
      <c r="U1775">
        <v>2.5944742869221042E-2</v>
      </c>
      <c r="V1775">
        <v>71888</v>
      </c>
      <c r="W1775">
        <v>73082</v>
      </c>
      <c r="X1775">
        <v>73998</v>
      </c>
      <c r="Y1775">
        <v>73386</v>
      </c>
      <c r="Z1775">
        <v>35447</v>
      </c>
      <c r="AA1775">
        <v>35015</v>
      </c>
      <c r="AB1775">
        <v>22058.243999999995</v>
      </c>
      <c r="AC1775">
        <v>28772</v>
      </c>
      <c r="AD1775">
        <v>3</v>
      </c>
      <c r="AE1775">
        <v>4.0541636260439473E-5</v>
      </c>
      <c r="AF1775">
        <v>89</v>
      </c>
      <c r="AG1775">
        <v>2297</v>
      </c>
      <c r="AH1775">
        <v>3.8746190683500215E-2</v>
      </c>
      <c r="AI1775" s="3">
        <v>3022704</v>
      </c>
      <c r="AJ1775" s="3">
        <v>3487879.3507448053</v>
      </c>
      <c r="AK1775">
        <v>160</v>
      </c>
      <c r="AL1775">
        <v>3491596.8</v>
      </c>
      <c r="AM1775">
        <v>496791</v>
      </c>
      <c r="AN1775">
        <v>51195</v>
      </c>
      <c r="AO1775">
        <v>547986</v>
      </c>
      <c r="AP1775">
        <v>2</v>
      </c>
      <c r="AQ1775">
        <v>0</v>
      </c>
      <c r="AR1775">
        <v>2</v>
      </c>
      <c r="AS1775">
        <v>2.7366519799677077E-2</v>
      </c>
      <c r="AT1775">
        <v>3</v>
      </c>
      <c r="AU1775">
        <v>24</v>
      </c>
      <c r="AV1775">
        <f t="shared" si="111"/>
        <v>27</v>
      </c>
      <c r="AW1775">
        <v>21426</v>
      </c>
      <c r="AX1775">
        <v>0.31000000000000005</v>
      </c>
      <c r="AY1775">
        <v>1271440742.7979801</v>
      </c>
      <c r="AZ1775">
        <v>1271440.7427979801</v>
      </c>
      <c r="BA1775">
        <v>16954.880162349</v>
      </c>
      <c r="BB1775">
        <v>0.58980068890174675</v>
      </c>
      <c r="BC1775">
        <v>65829</v>
      </c>
      <c r="BD1775">
        <v>25830</v>
      </c>
      <c r="BE1775">
        <v>39999</v>
      </c>
      <c r="BF1775">
        <v>0.55640718896060537</v>
      </c>
      <c r="BG1775">
        <v>488203</v>
      </c>
      <c r="BH1775">
        <v>6.5975161490851102</v>
      </c>
      <c r="BI1775">
        <v>9875</v>
      </c>
      <c r="BJ1775">
        <v>32</v>
      </c>
      <c r="BK1775">
        <v>4</v>
      </c>
      <c r="BL1775">
        <v>1</v>
      </c>
      <c r="BM1775">
        <v>0</v>
      </c>
      <c r="BN1775">
        <v>0</v>
      </c>
      <c r="BO1775">
        <v>3</v>
      </c>
      <c r="BP1775">
        <v>2</v>
      </c>
      <c r="BQ1775">
        <v>1</v>
      </c>
      <c r="BR1775">
        <v>0</v>
      </c>
      <c r="BS1775">
        <v>0</v>
      </c>
      <c r="BT1775">
        <v>70513</v>
      </c>
      <c r="BU1775">
        <v>0.67</v>
      </c>
      <c r="BV1775">
        <v>0.47869220000000001</v>
      </c>
      <c r="BW1775">
        <v>216</v>
      </c>
      <c r="BX1775">
        <v>0.60981660000000004</v>
      </c>
      <c r="BY1775">
        <v>-1.7124220000000001</v>
      </c>
      <c r="BZ1775">
        <v>28</v>
      </c>
      <c r="CA1775">
        <v>4</v>
      </c>
      <c r="CB1775">
        <v>2</v>
      </c>
      <c r="CC1775">
        <v>0</v>
      </c>
      <c r="CD1775">
        <v>0</v>
      </c>
      <c r="CE1775">
        <v>1</v>
      </c>
      <c r="CF1775">
        <v>2</v>
      </c>
      <c r="CG1775">
        <v>1</v>
      </c>
      <c r="CH1775">
        <v>0</v>
      </c>
      <c r="CI1775">
        <v>0</v>
      </c>
      <c r="CJ1775">
        <v>73846</v>
      </c>
      <c r="CK1775">
        <v>0.51458440538417782</v>
      </c>
      <c r="CL1775">
        <v>0.57220018787182969</v>
      </c>
      <c r="CM1775">
        <v>178</v>
      </c>
      <c r="CN1775">
        <v>-1.7382623074573065</v>
      </c>
      <c r="CO1775">
        <v>3985</v>
      </c>
      <c r="CP1775">
        <v>-0.43630308719999999</v>
      </c>
      <c r="CQ1775">
        <v>-0.91066071110000002</v>
      </c>
      <c r="CR1775">
        <v>58228</v>
      </c>
      <c r="CS1775">
        <v>0.747</v>
      </c>
      <c r="CT1775">
        <v>49315</v>
      </c>
      <c r="CU1775">
        <v>0.64659012629000001</v>
      </c>
      <c r="CV1775">
        <v>109</v>
      </c>
      <c r="CW1775">
        <v>56</v>
      </c>
      <c r="CX1775">
        <v>56</v>
      </c>
      <c r="CY1775">
        <v>387</v>
      </c>
      <c r="CZ1775">
        <v>3341</v>
      </c>
      <c r="DA1775" s="2">
        <v>30430</v>
      </c>
      <c r="DB1775" s="2">
        <v>2825</v>
      </c>
      <c r="DC1775" s="2">
        <v>54.56</v>
      </c>
      <c r="DD1775" s="2">
        <v>61492</v>
      </c>
      <c r="DE1775">
        <v>1500</v>
      </c>
      <c r="DF1775">
        <v>2969</v>
      </c>
      <c r="DG1775">
        <v>24.55</v>
      </c>
      <c r="DH1775">
        <v>5.46</v>
      </c>
      <c r="DI1775" s="2">
        <v>5.46</v>
      </c>
      <c r="DJ1775">
        <v>3.39</v>
      </c>
      <c r="DK1775">
        <v>0.52972140176477744</v>
      </c>
      <c r="DL1775">
        <v>0</v>
      </c>
      <c r="DM1775">
        <v>0</v>
      </c>
      <c r="DN1775">
        <v>0</v>
      </c>
      <c r="DO1775">
        <v>0</v>
      </c>
      <c r="DP1775">
        <v>80</v>
      </c>
      <c r="DQ1775" s="2">
        <v>194075</v>
      </c>
      <c r="DR1775" s="2">
        <v>3451.5923061399999</v>
      </c>
      <c r="DS1775">
        <v>9.8854241803349131E-4</v>
      </c>
      <c r="DV1775">
        <v>0</v>
      </c>
    </row>
    <row r="1776" spans="1:126" x14ac:dyDescent="0.15">
      <c r="A1776" t="s">
        <v>2971</v>
      </c>
      <c r="B1776" t="s">
        <v>3005</v>
      </c>
      <c r="C1776">
        <v>35</v>
      </c>
      <c r="D1776">
        <v>33</v>
      </c>
      <c r="E1776" t="s">
        <v>3006</v>
      </c>
      <c r="F1776">
        <v>35033</v>
      </c>
      <c r="G1776" t="s">
        <v>6760</v>
      </c>
      <c r="H1776">
        <v>17.899999999999999</v>
      </c>
      <c r="I1776">
        <v>0.2</v>
      </c>
      <c r="J1776">
        <v>0.3</v>
      </c>
      <c r="K1776">
        <v>0.2</v>
      </c>
      <c r="L1776">
        <v>0.3</v>
      </c>
      <c r="M1776">
        <v>81</v>
      </c>
      <c r="N1776">
        <f t="shared" si="114"/>
        <v>6881.67</v>
      </c>
      <c r="O1776">
        <f t="shared" si="112"/>
        <v>3118.33</v>
      </c>
      <c r="P1776">
        <f t="shared" si="113"/>
        <v>3.7419960000000012</v>
      </c>
      <c r="Q1776" s="4">
        <v>35033</v>
      </c>
      <c r="R1776" s="5">
        <v>35.982841000000001</v>
      </c>
      <c r="S1776" s="5">
        <v>-104.921898</v>
      </c>
      <c r="T1776">
        <v>9</v>
      </c>
      <c r="U1776">
        <v>0.54092366477659282</v>
      </c>
      <c r="V1776">
        <v>4830</v>
      </c>
      <c r="W1776">
        <v>4722</v>
      </c>
      <c r="X1776">
        <v>4660</v>
      </c>
      <c r="Y1776">
        <v>4613</v>
      </c>
      <c r="Z1776">
        <v>2147</v>
      </c>
      <c r="AA1776">
        <v>35017</v>
      </c>
      <c r="AB1776">
        <v>1156.8690000000001</v>
      </c>
      <c r="AC1776">
        <v>23822</v>
      </c>
      <c r="AD1776">
        <v>1</v>
      </c>
      <c r="AE1776">
        <v>2.1459227467811158E-4</v>
      </c>
      <c r="AF1776">
        <v>21</v>
      </c>
      <c r="AG1776">
        <v>597</v>
      </c>
      <c r="AH1776">
        <v>3.5175879396984924E-2</v>
      </c>
      <c r="AI1776" s="3">
        <v>778031</v>
      </c>
      <c r="AJ1776" s="3">
        <v>1235999.4472834151</v>
      </c>
      <c r="AK1776">
        <v>108</v>
      </c>
      <c r="AL1776">
        <v>1237504</v>
      </c>
      <c r="AM1776">
        <v>607013</v>
      </c>
      <c r="AN1776">
        <v>26969</v>
      </c>
      <c r="AO1776">
        <v>633982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f t="shared" si="111"/>
        <v>1</v>
      </c>
      <c r="AW1776">
        <v>0</v>
      </c>
      <c r="AX1776">
        <v>0</v>
      </c>
      <c r="AY1776">
        <v>168183455.02733999</v>
      </c>
      <c r="AZ1776">
        <v>168183.45502734001</v>
      </c>
      <c r="BA1776">
        <v>32428.476033951199</v>
      </c>
      <c r="BB1776">
        <v>0.30837095118285657</v>
      </c>
      <c r="BC1776">
        <v>3179</v>
      </c>
      <c r="BD1776">
        <v>4053</v>
      </c>
      <c r="BE1776">
        <v>-874</v>
      </c>
      <c r="BF1776">
        <v>-0.18095238095238095</v>
      </c>
      <c r="BG1776">
        <v>35770</v>
      </c>
      <c r="BH1776">
        <v>7.6759656652360517</v>
      </c>
      <c r="BI1776">
        <v>1043</v>
      </c>
      <c r="BJ1776">
        <v>2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4935</v>
      </c>
      <c r="BU1776">
        <v>0.43</v>
      </c>
      <c r="BV1776">
        <v>0.67913380000000001</v>
      </c>
      <c r="BW1776">
        <v>29</v>
      </c>
      <c r="BX1776">
        <v>0.60790270000000002</v>
      </c>
      <c r="BY1776">
        <v>-0.1100554</v>
      </c>
      <c r="BZ1776">
        <v>2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4582</v>
      </c>
      <c r="CK1776">
        <v>0.65473592317765161</v>
      </c>
      <c r="CL1776">
        <v>0.64469135802469135</v>
      </c>
      <c r="CM1776">
        <v>28</v>
      </c>
      <c r="CN1776">
        <v>-0.5893133188696722</v>
      </c>
      <c r="CO1776">
        <v>347</v>
      </c>
      <c r="CP1776">
        <v>-0.27101881529999999</v>
      </c>
      <c r="CQ1776">
        <v>3.7853294000000003E-2</v>
      </c>
      <c r="CR1776">
        <v>4016</v>
      </c>
      <c r="CS1776">
        <v>0.878</v>
      </c>
      <c r="CT1776">
        <v>3734</v>
      </c>
      <c r="CU1776">
        <v>0.82526080476999997</v>
      </c>
      <c r="CV1776">
        <v>4</v>
      </c>
      <c r="CW1776">
        <v>2</v>
      </c>
      <c r="CY1776">
        <v>510</v>
      </c>
      <c r="CZ1776">
        <v>858</v>
      </c>
      <c r="DA1776" s="2">
        <v>1758</v>
      </c>
      <c r="DB1776" s="2">
        <v>635</v>
      </c>
      <c r="DC1776" s="2">
        <v>63.78</v>
      </c>
      <c r="DD1776" s="2">
        <v>1696</v>
      </c>
      <c r="DE1776">
        <v>235</v>
      </c>
      <c r="DF1776">
        <v>31</v>
      </c>
      <c r="DG1776">
        <v>42.52</v>
      </c>
      <c r="DI1776" s="2">
        <v>85.03</v>
      </c>
      <c r="DJ1776">
        <v>5.22</v>
      </c>
      <c r="DL1776">
        <v>5.0251256281407036E-3</v>
      </c>
      <c r="DM1776">
        <v>0</v>
      </c>
      <c r="DN1776">
        <v>5.4</v>
      </c>
      <c r="DO1776">
        <v>4.0000000000000001E-3</v>
      </c>
      <c r="DP1776">
        <v>0</v>
      </c>
      <c r="DQ1776" s="2">
        <v>107743</v>
      </c>
      <c r="DR1776" s="2">
        <v>71364.515209590012</v>
      </c>
      <c r="DS1776">
        <v>2.7990212556888706E-2</v>
      </c>
      <c r="DV1776">
        <v>0</v>
      </c>
    </row>
    <row r="1777" spans="1:126" x14ac:dyDescent="0.15">
      <c r="A1777" t="s">
        <v>2971</v>
      </c>
      <c r="B1777" t="s">
        <v>595</v>
      </c>
      <c r="C1777">
        <v>35</v>
      </c>
      <c r="D1777">
        <v>35</v>
      </c>
      <c r="E1777" t="s">
        <v>3007</v>
      </c>
      <c r="F1777">
        <v>35035</v>
      </c>
      <c r="G1777" t="s">
        <v>6761</v>
      </c>
      <c r="H1777">
        <v>52.8</v>
      </c>
      <c r="I1777">
        <v>3.2</v>
      </c>
      <c r="J1777">
        <v>5.9</v>
      </c>
      <c r="K1777">
        <v>1.1000000000000001</v>
      </c>
      <c r="L1777">
        <v>2.4</v>
      </c>
      <c r="M1777">
        <v>34.5</v>
      </c>
      <c r="N1777">
        <f t="shared" si="114"/>
        <v>4030.1099999999997</v>
      </c>
      <c r="O1777">
        <f t="shared" si="112"/>
        <v>5969.89</v>
      </c>
      <c r="P1777">
        <f t="shared" si="113"/>
        <v>7.1638680000000026</v>
      </c>
      <c r="Q1777" s="4">
        <v>35035</v>
      </c>
      <c r="R1777" s="5">
        <v>32.588776000000003</v>
      </c>
      <c r="S1777" s="5">
        <v>-105.78098</v>
      </c>
      <c r="T1777">
        <v>4</v>
      </c>
      <c r="U1777">
        <v>0.15019200012642728</v>
      </c>
      <c r="V1777">
        <v>64176</v>
      </c>
      <c r="W1777">
        <v>65415</v>
      </c>
      <c r="X1777">
        <v>65318</v>
      </c>
      <c r="Y1777">
        <v>64178</v>
      </c>
      <c r="Z1777">
        <v>31828</v>
      </c>
      <c r="AA1777">
        <v>35019</v>
      </c>
      <c r="AB1777">
        <v>21158.368999999999</v>
      </c>
      <c r="AC1777">
        <v>39775</v>
      </c>
      <c r="AD1777">
        <v>5</v>
      </c>
      <c r="AE1777">
        <v>7.6548577727425822E-5</v>
      </c>
      <c r="AF1777">
        <v>87</v>
      </c>
      <c r="AG1777">
        <v>486</v>
      </c>
      <c r="AH1777">
        <v>0.17901234567901234</v>
      </c>
      <c r="AI1777" s="3">
        <v>1223746</v>
      </c>
      <c r="AJ1777" s="3">
        <v>4232449.6302230498</v>
      </c>
      <c r="AK1777">
        <v>53</v>
      </c>
      <c r="AL1777">
        <v>4241817.5999999996</v>
      </c>
      <c r="AM1777">
        <v>367612</v>
      </c>
      <c r="AN1777">
        <v>25786</v>
      </c>
      <c r="AO1777">
        <v>393398</v>
      </c>
      <c r="AP1777">
        <v>3</v>
      </c>
      <c r="AQ1777">
        <v>0</v>
      </c>
      <c r="AR1777">
        <v>3</v>
      </c>
      <c r="AS1777">
        <v>4.5861041045631733E-2</v>
      </c>
      <c r="AT1777">
        <v>3</v>
      </c>
      <c r="AU1777">
        <v>23</v>
      </c>
      <c r="AV1777">
        <f t="shared" si="111"/>
        <v>26</v>
      </c>
      <c r="AW1777">
        <v>44910</v>
      </c>
      <c r="AX1777">
        <v>0.7</v>
      </c>
      <c r="AY1777">
        <v>5901497091.2553301</v>
      </c>
      <c r="AZ1777">
        <v>5901497.0912553305</v>
      </c>
      <c r="BA1777">
        <v>95032.266095129802</v>
      </c>
      <c r="BB1777">
        <v>0.1052274181275414</v>
      </c>
      <c r="BC1777">
        <v>14769</v>
      </c>
      <c r="BD1777">
        <v>3402</v>
      </c>
      <c r="BE1777">
        <v>11367</v>
      </c>
      <c r="BF1777">
        <v>0.17712228870605834</v>
      </c>
      <c r="BG1777">
        <v>547233</v>
      </c>
      <c r="BH1777">
        <v>8.3779815671024824</v>
      </c>
      <c r="BI1777">
        <v>7472</v>
      </c>
      <c r="BJ1777">
        <v>44</v>
      </c>
      <c r="BK1777">
        <v>8</v>
      </c>
      <c r="BL1777">
        <v>3</v>
      </c>
      <c r="BM1777">
        <v>0</v>
      </c>
      <c r="BN1777">
        <v>0</v>
      </c>
      <c r="BO1777">
        <v>2</v>
      </c>
      <c r="BP1777">
        <v>0</v>
      </c>
      <c r="BQ1777">
        <v>4</v>
      </c>
      <c r="BR1777">
        <v>1</v>
      </c>
      <c r="BS1777">
        <v>0</v>
      </c>
      <c r="BT1777">
        <v>63201</v>
      </c>
      <c r="BU1777">
        <v>0.53</v>
      </c>
      <c r="BV1777">
        <v>0.4635107</v>
      </c>
      <c r="BW1777">
        <v>342</v>
      </c>
      <c r="BX1777">
        <v>0.98099709999999996</v>
      </c>
      <c r="BY1777">
        <v>-1.0541069999999999</v>
      </c>
      <c r="BZ1777">
        <v>42</v>
      </c>
      <c r="CA1777">
        <v>8</v>
      </c>
      <c r="CB1777">
        <v>2</v>
      </c>
      <c r="CC1777">
        <v>0</v>
      </c>
      <c r="CD1777">
        <v>1</v>
      </c>
      <c r="CE1777">
        <v>1</v>
      </c>
      <c r="CF1777">
        <v>0</v>
      </c>
      <c r="CG1777">
        <v>6</v>
      </c>
      <c r="CH1777">
        <v>1</v>
      </c>
      <c r="CI1777">
        <v>0</v>
      </c>
      <c r="CJ1777">
        <v>64966</v>
      </c>
      <c r="CK1777">
        <v>0.93895268294184642</v>
      </c>
      <c r="CL1777">
        <v>0.59823030013153178</v>
      </c>
      <c r="CM1777">
        <v>278</v>
      </c>
      <c r="CN1777">
        <v>-0.8776104820577133</v>
      </c>
      <c r="CO1777">
        <v>5071</v>
      </c>
      <c r="CP1777">
        <v>0.35231415900000002</v>
      </c>
      <c r="CQ1777">
        <v>6.4293189000000001E-2</v>
      </c>
      <c r="CR1777">
        <v>52272</v>
      </c>
      <c r="CS1777">
        <v>0.81499999999999995</v>
      </c>
      <c r="CT1777">
        <v>48645</v>
      </c>
      <c r="CU1777">
        <v>0.77777777778000001</v>
      </c>
      <c r="CV1777">
        <v>157</v>
      </c>
      <c r="CW1777">
        <v>25</v>
      </c>
      <c r="CX1777">
        <v>34</v>
      </c>
      <c r="CY1777">
        <v>375</v>
      </c>
      <c r="CZ1777">
        <v>817</v>
      </c>
      <c r="DA1777" s="2">
        <v>27738</v>
      </c>
      <c r="DB1777" s="2">
        <v>3990</v>
      </c>
      <c r="DC1777" s="2">
        <v>74.680000000000007</v>
      </c>
      <c r="DD1777" s="2">
        <v>15676</v>
      </c>
      <c r="DE1777">
        <v>302</v>
      </c>
      <c r="DF1777">
        <v>62</v>
      </c>
      <c r="DG1777">
        <v>24.38</v>
      </c>
      <c r="DH1777">
        <v>6.1</v>
      </c>
      <c r="DI1777" s="2">
        <v>18.29</v>
      </c>
      <c r="DJ1777">
        <v>4</v>
      </c>
      <c r="DK1777">
        <v>0.98286817689291728</v>
      </c>
      <c r="DL1777">
        <v>4.11522633744856E-3</v>
      </c>
      <c r="DM1777">
        <v>0</v>
      </c>
      <c r="DN1777">
        <v>0</v>
      </c>
      <c r="DO1777">
        <v>0</v>
      </c>
      <c r="DP1777">
        <v>0</v>
      </c>
      <c r="DQ1777" s="2">
        <v>559599</v>
      </c>
      <c r="DR1777" s="2">
        <v>0</v>
      </c>
      <c r="DS1777">
        <v>0</v>
      </c>
      <c r="DV1777">
        <v>0</v>
      </c>
    </row>
    <row r="1778" spans="1:126" x14ac:dyDescent="0.15">
      <c r="A1778" t="s">
        <v>2971</v>
      </c>
      <c r="B1778" t="s">
        <v>3008</v>
      </c>
      <c r="C1778">
        <v>35</v>
      </c>
      <c r="D1778">
        <v>37</v>
      </c>
      <c r="E1778" t="s">
        <v>3009</v>
      </c>
      <c r="F1778">
        <v>35037</v>
      </c>
      <c r="G1778" t="s">
        <v>6762</v>
      </c>
      <c r="H1778">
        <v>53.6</v>
      </c>
      <c r="I1778">
        <v>0.9</v>
      </c>
      <c r="J1778">
        <v>0.8</v>
      </c>
      <c r="K1778">
        <v>0.9</v>
      </c>
      <c r="L1778">
        <v>1.4</v>
      </c>
      <c r="M1778">
        <v>42.4</v>
      </c>
      <c r="N1778">
        <f t="shared" si="114"/>
        <v>4674.9399999999996</v>
      </c>
      <c r="O1778">
        <f t="shared" si="112"/>
        <v>5325.06</v>
      </c>
      <c r="P1778">
        <f t="shared" si="113"/>
        <v>6.3900720000000026</v>
      </c>
      <c r="Q1778" s="4">
        <v>35037</v>
      </c>
      <c r="R1778" s="5">
        <v>35.107017999999997</v>
      </c>
      <c r="S1778" s="5">
        <v>-103.54807099999999</v>
      </c>
      <c r="T1778">
        <v>7</v>
      </c>
      <c r="U1778">
        <v>0.13772531513788169</v>
      </c>
      <c r="V1778">
        <v>8956</v>
      </c>
      <c r="W1778">
        <v>8822</v>
      </c>
      <c r="X1778">
        <v>8698</v>
      </c>
      <c r="Y1778">
        <v>8423</v>
      </c>
      <c r="Z1778">
        <v>4093</v>
      </c>
      <c r="AA1778">
        <v>35021</v>
      </c>
      <c r="AB1778">
        <v>2325.4639999999999</v>
      </c>
      <c r="AC1778">
        <v>29113</v>
      </c>
      <c r="AD1778">
        <v>1</v>
      </c>
      <c r="AE1778">
        <v>1.1496895838123707E-4</v>
      </c>
      <c r="AF1778">
        <v>10</v>
      </c>
      <c r="AG1778">
        <v>553</v>
      </c>
      <c r="AH1778">
        <v>1.8083182640144666E-2</v>
      </c>
      <c r="AI1778" s="3">
        <v>1518085</v>
      </c>
      <c r="AJ1778" s="3">
        <v>1839537.3486997301</v>
      </c>
      <c r="AK1778">
        <v>622</v>
      </c>
      <c r="AL1778">
        <v>1844467.2</v>
      </c>
      <c r="AM1778">
        <v>630615</v>
      </c>
      <c r="AN1778">
        <v>42524</v>
      </c>
      <c r="AO1778">
        <v>673139</v>
      </c>
      <c r="AP1778">
        <v>1</v>
      </c>
      <c r="AQ1778">
        <v>0</v>
      </c>
      <c r="AR1778">
        <v>1</v>
      </c>
      <c r="AS1778">
        <v>0.11335298118340513</v>
      </c>
      <c r="AT1778">
        <v>1</v>
      </c>
      <c r="AU1778">
        <v>4</v>
      </c>
      <c r="AV1778">
        <f t="shared" si="111"/>
        <v>5</v>
      </c>
      <c r="AW1778">
        <v>0</v>
      </c>
      <c r="AX1778">
        <v>0</v>
      </c>
      <c r="AY1778">
        <v>75105773.440276906</v>
      </c>
      <c r="AZ1778">
        <v>75105.773440276913</v>
      </c>
      <c r="BA1778">
        <v>7402.6830899381703</v>
      </c>
      <c r="BB1778">
        <v>1.3508615563446367</v>
      </c>
      <c r="BC1778">
        <v>5949</v>
      </c>
      <c r="BD1778">
        <v>1419</v>
      </c>
      <c r="BE1778">
        <v>4530</v>
      </c>
      <c r="BF1778">
        <v>0.50580616346583296</v>
      </c>
      <c r="BG1778">
        <v>165104</v>
      </c>
      <c r="BH1778">
        <v>18.981834904575763</v>
      </c>
      <c r="BI1778">
        <v>1540</v>
      </c>
      <c r="BJ1778">
        <v>10</v>
      </c>
      <c r="BK1778">
        <v>4</v>
      </c>
      <c r="BL1778">
        <v>1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2</v>
      </c>
      <c r="BS1778">
        <v>0</v>
      </c>
      <c r="BT1778">
        <v>8917</v>
      </c>
      <c r="BU1778">
        <v>0.47</v>
      </c>
      <c r="BV1778">
        <v>0.56817859999999998</v>
      </c>
      <c r="BW1778">
        <v>84</v>
      </c>
      <c r="BX1778">
        <v>2.0186160000000002</v>
      </c>
      <c r="BY1778">
        <v>0.93867250000000002</v>
      </c>
      <c r="BZ1778">
        <v>10</v>
      </c>
      <c r="CA1778">
        <v>4</v>
      </c>
      <c r="CB1778">
        <v>1</v>
      </c>
      <c r="CC1778">
        <v>0</v>
      </c>
      <c r="CD1778">
        <v>0</v>
      </c>
      <c r="CE1778">
        <v>0</v>
      </c>
      <c r="CF1778">
        <v>1</v>
      </c>
      <c r="CG1778">
        <v>1</v>
      </c>
      <c r="CH1778">
        <v>1</v>
      </c>
      <c r="CI1778">
        <v>0</v>
      </c>
      <c r="CJ1778">
        <v>8462</v>
      </c>
      <c r="CK1778">
        <v>2.1271567005436069</v>
      </c>
      <c r="CL1778">
        <v>0.61948529411764708</v>
      </c>
      <c r="CM1778">
        <v>67</v>
      </c>
      <c r="CN1778">
        <v>0.92636661994980851</v>
      </c>
      <c r="CO1778">
        <v>700</v>
      </c>
      <c r="CP1778">
        <v>-1.7405315055999999</v>
      </c>
      <c r="CQ1778">
        <v>-0.3992534827</v>
      </c>
      <c r="CR1778">
        <v>7065</v>
      </c>
      <c r="CS1778">
        <v>0.84200000000000008</v>
      </c>
      <c r="CT1778">
        <v>6824</v>
      </c>
      <c r="CU1778">
        <v>0.80217669654000001</v>
      </c>
      <c r="CV1778">
        <v>119</v>
      </c>
      <c r="CW1778">
        <v>2</v>
      </c>
      <c r="CX1778">
        <v>5</v>
      </c>
      <c r="CY1778">
        <v>304</v>
      </c>
      <c r="CZ1778">
        <v>860</v>
      </c>
      <c r="DA1778" s="2">
        <v>4145</v>
      </c>
      <c r="DB1778" s="2">
        <v>420</v>
      </c>
      <c r="DC1778" s="2">
        <v>138.54</v>
      </c>
      <c r="DD1778" s="2">
        <v>870</v>
      </c>
      <c r="DE1778">
        <v>321</v>
      </c>
      <c r="DF1778">
        <v>32</v>
      </c>
      <c r="DG1778">
        <v>34.630000000000003</v>
      </c>
      <c r="DH1778">
        <v>11.54</v>
      </c>
      <c r="DJ1778">
        <v>1.66</v>
      </c>
      <c r="DK1778">
        <v>0.89574826179034772</v>
      </c>
      <c r="DL1778">
        <v>0</v>
      </c>
      <c r="DM1778">
        <v>0</v>
      </c>
      <c r="DN1778">
        <v>1.4</v>
      </c>
      <c r="DO1778">
        <v>1E-3</v>
      </c>
      <c r="DP1778">
        <v>86396.78</v>
      </c>
      <c r="DQ1778" s="2">
        <v>0</v>
      </c>
      <c r="DR1778" s="2">
        <v>0</v>
      </c>
      <c r="DS1778">
        <v>0</v>
      </c>
      <c r="DV1778">
        <v>1</v>
      </c>
    </row>
    <row r="1779" spans="1:126" x14ac:dyDescent="0.15">
      <c r="A1779" t="s">
        <v>2971</v>
      </c>
      <c r="B1779" t="s">
        <v>3010</v>
      </c>
      <c r="C1779">
        <v>35</v>
      </c>
      <c r="D1779">
        <v>39</v>
      </c>
      <c r="E1779" t="s">
        <v>3011</v>
      </c>
      <c r="F1779">
        <v>35039</v>
      </c>
      <c r="G1779" t="s">
        <v>6763</v>
      </c>
      <c r="H1779">
        <v>12.8</v>
      </c>
      <c r="I1779">
        <v>0.3</v>
      </c>
      <c r="J1779">
        <v>14</v>
      </c>
      <c r="K1779">
        <v>0.3</v>
      </c>
      <c r="L1779">
        <v>1.2</v>
      </c>
      <c r="M1779">
        <v>71.3</v>
      </c>
      <c r="N1779">
        <f t="shared" si="114"/>
        <v>5445.15</v>
      </c>
      <c r="O1779">
        <f t="shared" si="112"/>
        <v>4554.8500000000004</v>
      </c>
      <c r="P1779">
        <f t="shared" si="113"/>
        <v>5.4658200000000026</v>
      </c>
      <c r="Q1779" s="4">
        <v>35039</v>
      </c>
      <c r="R1779" s="5">
        <v>36.509669000000002</v>
      </c>
      <c r="S1779" s="5">
        <v>-106.693983</v>
      </c>
      <c r="T1779">
        <v>4</v>
      </c>
      <c r="U1779">
        <v>6.4917108243182073E-2</v>
      </c>
      <c r="V1779">
        <v>40201</v>
      </c>
      <c r="W1779">
        <v>40155</v>
      </c>
      <c r="X1779">
        <v>39949</v>
      </c>
      <c r="Y1779">
        <v>39287</v>
      </c>
      <c r="Z1779">
        <v>20455</v>
      </c>
      <c r="AA1779">
        <v>35023</v>
      </c>
      <c r="AB1779">
        <v>13702.411</v>
      </c>
      <c r="AC1779">
        <v>36098</v>
      </c>
      <c r="AD1779">
        <v>3</v>
      </c>
      <c r="AE1779">
        <v>7.5095747077523839E-5</v>
      </c>
      <c r="AF1779">
        <v>272</v>
      </c>
      <c r="AG1779">
        <v>1892</v>
      </c>
      <c r="AH1779">
        <v>0.14376321353065538</v>
      </c>
      <c r="AI1779" s="3">
        <v>1432897</v>
      </c>
      <c r="AJ1779" s="3">
        <v>3750931.0181429703</v>
      </c>
      <c r="AK1779">
        <v>17</v>
      </c>
      <c r="AL1779">
        <v>3773779.1999999997</v>
      </c>
      <c r="AM1779">
        <v>894853</v>
      </c>
      <c r="AN1779">
        <v>81872</v>
      </c>
      <c r="AO1779">
        <v>976725</v>
      </c>
      <c r="AP1779">
        <v>0</v>
      </c>
      <c r="AQ1779">
        <v>0</v>
      </c>
      <c r="AR1779">
        <v>0</v>
      </c>
      <c r="AS1779">
        <v>0</v>
      </c>
      <c r="AT1779">
        <v>4</v>
      </c>
      <c r="AU1779">
        <v>13</v>
      </c>
      <c r="AV1779">
        <f t="shared" si="111"/>
        <v>17</v>
      </c>
      <c r="AW1779">
        <v>11773</v>
      </c>
      <c r="AX1779">
        <v>0.31000000000000005</v>
      </c>
      <c r="AY1779">
        <v>1836060888.5599</v>
      </c>
      <c r="AZ1779">
        <v>1836060.8885599</v>
      </c>
      <c r="BA1779">
        <v>43561.857846401901</v>
      </c>
      <c r="BB1779">
        <v>0.22955862064606536</v>
      </c>
      <c r="BC1779">
        <v>36805</v>
      </c>
      <c r="BD1779">
        <v>1261</v>
      </c>
      <c r="BE1779">
        <v>35544</v>
      </c>
      <c r="BF1779">
        <v>0.88415711051963886</v>
      </c>
      <c r="BG1779">
        <v>343650</v>
      </c>
      <c r="BH1779">
        <v>8.6022178277303567</v>
      </c>
      <c r="BI1779">
        <v>6727</v>
      </c>
      <c r="BJ1779">
        <v>22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1</v>
      </c>
      <c r="BQ1779">
        <v>2</v>
      </c>
      <c r="BR1779">
        <v>0</v>
      </c>
      <c r="BS1779">
        <v>0</v>
      </c>
      <c r="BT1779">
        <v>40678</v>
      </c>
      <c r="BU1779">
        <v>0.42</v>
      </c>
      <c r="BV1779">
        <v>0.56380220000000003</v>
      </c>
      <c r="BW1779">
        <v>203</v>
      </c>
      <c r="BX1779">
        <v>0.63916609999999996</v>
      </c>
      <c r="BY1779">
        <v>-0.79931149999999995</v>
      </c>
      <c r="BZ1779">
        <v>24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1</v>
      </c>
      <c r="CI1779">
        <v>0</v>
      </c>
      <c r="CJ1779">
        <v>39686</v>
      </c>
      <c r="CK1779">
        <v>0.73073627979640166</v>
      </c>
      <c r="CL1779">
        <v>0.59395323629606689</v>
      </c>
      <c r="CM1779">
        <v>194</v>
      </c>
      <c r="CN1779">
        <v>-0.93837900174931022</v>
      </c>
      <c r="CO1779">
        <v>3338</v>
      </c>
      <c r="CP1779">
        <v>-1.497371469</v>
      </c>
      <c r="CQ1779">
        <v>-0.29814143799999998</v>
      </c>
      <c r="CR1779">
        <v>34485</v>
      </c>
      <c r="CS1779">
        <v>0.87599999999999989</v>
      </c>
      <c r="CT1779">
        <v>30955</v>
      </c>
      <c r="CU1779">
        <v>0.76579352850999993</v>
      </c>
      <c r="CV1779">
        <v>183</v>
      </c>
      <c r="CW1779">
        <v>19</v>
      </c>
      <c r="CX1779">
        <v>17</v>
      </c>
      <c r="CY1779">
        <v>1575</v>
      </c>
      <c r="CZ1779">
        <v>2993</v>
      </c>
      <c r="DA1779" s="2">
        <v>15920</v>
      </c>
      <c r="DB1779" s="2">
        <v>3295</v>
      </c>
      <c r="DC1779" s="2">
        <v>94.83</v>
      </c>
      <c r="DD1779" s="2">
        <v>14981</v>
      </c>
      <c r="DE1779">
        <v>998</v>
      </c>
      <c r="DF1779">
        <v>319</v>
      </c>
      <c r="DG1779">
        <v>42.42</v>
      </c>
      <c r="DH1779">
        <v>22.46</v>
      </c>
      <c r="DI1779" s="2">
        <v>7.49</v>
      </c>
      <c r="DJ1779">
        <v>5.23</v>
      </c>
      <c r="DK1779">
        <v>0.91281159776313303</v>
      </c>
      <c r="DL1779">
        <v>1.5856236786469344E-2</v>
      </c>
      <c r="DM1779">
        <v>0</v>
      </c>
      <c r="DN1779">
        <v>1.1000000000000001</v>
      </c>
      <c r="DO1779">
        <v>0</v>
      </c>
      <c r="DP1779">
        <v>262</v>
      </c>
      <c r="DQ1779" s="2">
        <v>1406839</v>
      </c>
      <c r="DR1779" s="2">
        <v>9303.3819729799998</v>
      </c>
      <c r="DS1779">
        <v>9.7641093810125416E-4</v>
      </c>
      <c r="DV1779">
        <v>0</v>
      </c>
    </row>
    <row r="1780" spans="1:126" x14ac:dyDescent="0.15">
      <c r="A1780" t="s">
        <v>2971</v>
      </c>
      <c r="B1780" t="s">
        <v>2735</v>
      </c>
      <c r="C1780">
        <v>35</v>
      </c>
      <c r="D1780">
        <v>41</v>
      </c>
      <c r="E1780" t="s">
        <v>3012</v>
      </c>
      <c r="F1780">
        <v>35041</v>
      </c>
      <c r="G1780" t="s">
        <v>6764</v>
      </c>
      <c r="H1780">
        <v>55.5</v>
      </c>
      <c r="I1780">
        <v>1.5</v>
      </c>
      <c r="J1780">
        <v>0.9</v>
      </c>
      <c r="K1780">
        <v>0.8</v>
      </c>
      <c r="L1780">
        <v>1.4</v>
      </c>
      <c r="M1780">
        <v>39.9</v>
      </c>
      <c r="N1780">
        <f t="shared" si="114"/>
        <v>4677.92</v>
      </c>
      <c r="O1780">
        <f t="shared" si="112"/>
        <v>5322.08</v>
      </c>
      <c r="P1780">
        <f t="shared" si="113"/>
        <v>6.3864960000000019</v>
      </c>
      <c r="Q1780" s="4">
        <v>35041</v>
      </c>
      <c r="R1780" s="5">
        <v>34.021206999999997</v>
      </c>
      <c r="S1780" s="5">
        <v>-103.48300399999999</v>
      </c>
      <c r="T1780">
        <v>7</v>
      </c>
      <c r="U1780">
        <v>0.19639802682576599</v>
      </c>
      <c r="V1780">
        <v>19840</v>
      </c>
      <c r="W1780">
        <v>20065</v>
      </c>
      <c r="X1780">
        <v>19908</v>
      </c>
      <c r="Y1780">
        <v>19064</v>
      </c>
      <c r="Z1780">
        <v>8749</v>
      </c>
      <c r="AA1780">
        <v>35025</v>
      </c>
      <c r="AB1780">
        <v>6300.3940000000002</v>
      </c>
      <c r="AC1780">
        <v>35546</v>
      </c>
      <c r="AD1780">
        <v>1</v>
      </c>
      <c r="AE1780">
        <v>5.023106288929074E-5</v>
      </c>
      <c r="AF1780">
        <v>25</v>
      </c>
      <c r="AG1780">
        <v>680</v>
      </c>
      <c r="AH1780">
        <v>3.6764705882352942E-2</v>
      </c>
      <c r="AI1780" s="3">
        <v>1349222</v>
      </c>
      <c r="AJ1780" s="3">
        <v>1566450.88834852</v>
      </c>
      <c r="AK1780">
        <v>440</v>
      </c>
      <c r="AL1780">
        <v>1571251.2</v>
      </c>
      <c r="AM1780">
        <v>1181275</v>
      </c>
      <c r="AN1780">
        <v>81834</v>
      </c>
      <c r="AO1780">
        <v>1263109</v>
      </c>
      <c r="AP1780">
        <v>7</v>
      </c>
      <c r="AQ1780">
        <v>2</v>
      </c>
      <c r="AR1780">
        <v>9</v>
      </c>
      <c r="AS1780">
        <v>0.44854223772738594</v>
      </c>
      <c r="AT1780">
        <v>8</v>
      </c>
      <c r="AU1780">
        <v>3</v>
      </c>
      <c r="AV1780">
        <f t="shared" si="111"/>
        <v>11</v>
      </c>
      <c r="AW1780">
        <v>12878</v>
      </c>
      <c r="AX1780">
        <v>0.7</v>
      </c>
      <c r="AY1780">
        <v>1899315217.90573</v>
      </c>
      <c r="AZ1780">
        <v>1899315.21790573</v>
      </c>
      <c r="BA1780">
        <v>105538.761162781</v>
      </c>
      <c r="BB1780">
        <v>9.47519175876642E-2</v>
      </c>
      <c r="BC1780">
        <v>4474</v>
      </c>
      <c r="BD1780">
        <v>4413</v>
      </c>
      <c r="BE1780">
        <v>61</v>
      </c>
      <c r="BF1780">
        <v>3.0745967741935484E-3</v>
      </c>
      <c r="BG1780">
        <v>192088</v>
      </c>
      <c r="BH1780">
        <v>9.6487844082780789</v>
      </c>
      <c r="BI1780">
        <v>1972</v>
      </c>
      <c r="BJ1780">
        <v>22</v>
      </c>
      <c r="BK1780">
        <v>1</v>
      </c>
      <c r="BL1780">
        <v>1</v>
      </c>
      <c r="BM1780">
        <v>0</v>
      </c>
      <c r="BN1780">
        <v>0</v>
      </c>
      <c r="BO1780">
        <v>1</v>
      </c>
      <c r="BP1780">
        <v>0</v>
      </c>
      <c r="BQ1780">
        <v>1</v>
      </c>
      <c r="BR1780">
        <v>1</v>
      </c>
      <c r="BS1780">
        <v>0</v>
      </c>
      <c r="BT1780">
        <v>18817</v>
      </c>
      <c r="BU1780">
        <v>0.65</v>
      </c>
      <c r="BV1780">
        <v>0.48275859999999998</v>
      </c>
      <c r="BW1780">
        <v>106</v>
      </c>
      <c r="BX1780">
        <v>1.4348730000000001</v>
      </c>
      <c r="BY1780">
        <v>-0.64308690000000002</v>
      </c>
      <c r="BZ1780">
        <v>21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19626</v>
      </c>
      <c r="CK1780">
        <v>1.171914806888821</v>
      </c>
      <c r="CL1780">
        <v>0.57985234116961337</v>
      </c>
      <c r="CM1780">
        <v>89</v>
      </c>
      <c r="CN1780">
        <v>-0.7426478394868411</v>
      </c>
      <c r="CO1780">
        <v>2006</v>
      </c>
      <c r="CP1780">
        <v>0.77045427300000002</v>
      </c>
      <c r="CQ1780">
        <v>-0.20277357169999999</v>
      </c>
      <c r="CR1780">
        <v>15320</v>
      </c>
      <c r="CS1780">
        <v>0.81</v>
      </c>
      <c r="CT1780">
        <v>14940</v>
      </c>
      <c r="CU1780">
        <v>0.75965097831999995</v>
      </c>
      <c r="CV1780">
        <v>50</v>
      </c>
      <c r="CW1780">
        <v>7</v>
      </c>
      <c r="CX1780">
        <v>9</v>
      </c>
      <c r="CY1780">
        <v>1022</v>
      </c>
      <c r="CZ1780">
        <v>1071</v>
      </c>
      <c r="DA1780" s="2">
        <v>8317</v>
      </c>
      <c r="DB1780" s="2">
        <v>1500</v>
      </c>
      <c r="DC1780" s="2">
        <v>80.180000000000007</v>
      </c>
      <c r="DD1780" s="2">
        <v>5256</v>
      </c>
      <c r="DE1780">
        <v>381</v>
      </c>
      <c r="DF1780">
        <v>39</v>
      </c>
      <c r="DG1780">
        <v>25.06</v>
      </c>
      <c r="DH1780">
        <v>5.01</v>
      </c>
      <c r="DJ1780">
        <v>1.44</v>
      </c>
      <c r="DK1780">
        <v>0.96242945934768331</v>
      </c>
      <c r="DL1780">
        <v>1.3235294117647059E-2</v>
      </c>
      <c r="DM1780">
        <v>0</v>
      </c>
      <c r="DN1780">
        <v>3.6</v>
      </c>
      <c r="DO1780">
        <v>2E-3</v>
      </c>
      <c r="DP1780">
        <v>138172.18000000002</v>
      </c>
      <c r="DQ1780" s="2">
        <v>0</v>
      </c>
      <c r="DR1780" s="2">
        <v>17205.86784065</v>
      </c>
      <c r="DS1780">
        <v>1.0950420378313791E-2</v>
      </c>
      <c r="DT1780">
        <v>8.5688676713418701</v>
      </c>
      <c r="DU1780">
        <v>13463843.611237118</v>
      </c>
      <c r="DV1780">
        <v>0</v>
      </c>
    </row>
    <row r="1781" spans="1:126" x14ac:dyDescent="0.15">
      <c r="A1781" t="s">
        <v>2971</v>
      </c>
      <c r="B1781" t="s">
        <v>3016</v>
      </c>
      <c r="C1781">
        <v>35</v>
      </c>
      <c r="D1781">
        <v>43</v>
      </c>
      <c r="E1781" t="s">
        <v>3017</v>
      </c>
      <c r="F1781">
        <v>35043</v>
      </c>
      <c r="G1781" t="s">
        <v>6765</v>
      </c>
      <c r="H1781">
        <v>47.5</v>
      </c>
      <c r="I1781">
        <v>1.9</v>
      </c>
      <c r="J1781">
        <v>12.2</v>
      </c>
      <c r="K1781">
        <v>1.3</v>
      </c>
      <c r="L1781">
        <v>2.1</v>
      </c>
      <c r="M1781">
        <v>35.1</v>
      </c>
      <c r="N1781">
        <f t="shared" si="114"/>
        <v>3646.8100000000004</v>
      </c>
      <c r="O1781">
        <f t="shared" si="112"/>
        <v>6353.19</v>
      </c>
      <c r="P1781">
        <f t="shared" si="113"/>
        <v>7.6238280000000023</v>
      </c>
      <c r="Q1781" s="4">
        <v>35043</v>
      </c>
      <c r="R1781" s="5">
        <v>35.685091</v>
      </c>
      <c r="S1781" s="5">
        <v>-106.88311899999999</v>
      </c>
      <c r="T1781">
        <v>2</v>
      </c>
      <c r="U1781">
        <v>0.1408785022855352</v>
      </c>
      <c r="V1781">
        <v>131302</v>
      </c>
      <c r="W1781">
        <v>135191</v>
      </c>
      <c r="X1781">
        <v>136638</v>
      </c>
      <c r="Y1781">
        <v>138327</v>
      </c>
      <c r="Z1781">
        <v>71599</v>
      </c>
      <c r="AA1781">
        <v>35029</v>
      </c>
      <c r="AB1781">
        <v>53483.911</v>
      </c>
      <c r="AC1781">
        <v>58982</v>
      </c>
      <c r="AD1781">
        <v>2</v>
      </c>
      <c r="AE1781">
        <v>1.4637216586893837E-5</v>
      </c>
      <c r="AF1781">
        <v>79</v>
      </c>
      <c r="AG1781">
        <v>1029</v>
      </c>
      <c r="AH1781">
        <v>7.6773566569484933E-2</v>
      </c>
      <c r="AI1781" s="3">
        <v>950133</v>
      </c>
      <c r="AJ1781" s="3">
        <v>2374789.3075096849</v>
      </c>
      <c r="AK1781">
        <v>13</v>
      </c>
      <c r="AL1781">
        <v>3544774.4</v>
      </c>
      <c r="AM1781">
        <v>510399</v>
      </c>
      <c r="AN1781">
        <v>32135</v>
      </c>
      <c r="AO1781">
        <v>542534</v>
      </c>
      <c r="AP1781">
        <v>6</v>
      </c>
      <c r="AQ1781">
        <v>0</v>
      </c>
      <c r="AR1781">
        <v>6</v>
      </c>
      <c r="AS1781">
        <v>4.4381652624804903E-2</v>
      </c>
      <c r="AT1781">
        <v>2</v>
      </c>
      <c r="AU1781">
        <v>8</v>
      </c>
      <c r="AV1781">
        <f t="shared" si="111"/>
        <v>10</v>
      </c>
      <c r="AW1781">
        <v>130888</v>
      </c>
      <c r="AX1781">
        <v>0.91</v>
      </c>
      <c r="AY1781">
        <v>15744200820.6318</v>
      </c>
      <c r="AZ1781">
        <v>15744200.8206318</v>
      </c>
      <c r="BA1781">
        <v>138305.544517403</v>
      </c>
      <c r="BB1781">
        <v>7.2303681207384271E-2</v>
      </c>
      <c r="BC1781">
        <v>45695</v>
      </c>
      <c r="BD1781">
        <v>101900</v>
      </c>
      <c r="BE1781">
        <v>-56205</v>
      </c>
      <c r="BF1781">
        <v>-0.42805897853802682</v>
      </c>
      <c r="BG1781">
        <v>1397370</v>
      </c>
      <c r="BH1781">
        <v>10.22680367101392</v>
      </c>
      <c r="BI1781">
        <v>11656</v>
      </c>
      <c r="BJ1781">
        <v>64</v>
      </c>
      <c r="BK1781">
        <v>11</v>
      </c>
      <c r="BL1781">
        <v>5</v>
      </c>
      <c r="BM1781">
        <v>1</v>
      </c>
      <c r="BN1781">
        <v>0</v>
      </c>
      <c r="BO1781">
        <v>2</v>
      </c>
      <c r="BP1781">
        <v>1</v>
      </c>
      <c r="BQ1781">
        <v>6</v>
      </c>
      <c r="BR1781">
        <v>2</v>
      </c>
      <c r="BS1781">
        <v>0</v>
      </c>
      <c r="BT1781">
        <v>124131</v>
      </c>
      <c r="BU1781">
        <v>0.65</v>
      </c>
      <c r="BV1781">
        <v>0.52497260000000001</v>
      </c>
      <c r="BW1781">
        <v>467</v>
      </c>
      <c r="BX1781">
        <v>0.74115249999999999</v>
      </c>
      <c r="BY1781">
        <v>-1.254351</v>
      </c>
      <c r="BZ1781">
        <v>68</v>
      </c>
      <c r="CA1781">
        <v>10</v>
      </c>
      <c r="CB1781">
        <v>7</v>
      </c>
      <c r="CC1781">
        <v>0</v>
      </c>
      <c r="CD1781">
        <v>0</v>
      </c>
      <c r="CE1781">
        <v>1</v>
      </c>
      <c r="CF1781">
        <v>1</v>
      </c>
      <c r="CG1781">
        <v>6</v>
      </c>
      <c r="CH1781">
        <v>2</v>
      </c>
      <c r="CI1781">
        <v>0</v>
      </c>
      <c r="CJ1781">
        <v>123990</v>
      </c>
      <c r="CK1781">
        <v>0.76619082184047105</v>
      </c>
      <c r="CL1781">
        <v>0.63975481853527594</v>
      </c>
      <c r="CM1781">
        <v>428</v>
      </c>
      <c r="CN1781">
        <v>-1.0471970486389139</v>
      </c>
      <c r="CO1781">
        <v>19904</v>
      </c>
      <c r="CP1781">
        <v>0.98875025299999997</v>
      </c>
      <c r="CQ1781">
        <v>0.55583906100000002</v>
      </c>
      <c r="CR1781">
        <v>118924</v>
      </c>
      <c r="CS1781">
        <v>0.86499999999999999</v>
      </c>
      <c r="CT1781">
        <v>16328</v>
      </c>
      <c r="CU1781">
        <v>0.82958643905000007</v>
      </c>
      <c r="CV1781">
        <v>418</v>
      </c>
      <c r="CW1781">
        <v>55</v>
      </c>
      <c r="CX1781">
        <v>84</v>
      </c>
      <c r="CY1781">
        <v>389</v>
      </c>
      <c r="CZ1781">
        <v>1567</v>
      </c>
      <c r="DA1781" s="2">
        <v>46102</v>
      </c>
      <c r="DB1781" s="2">
        <v>16175</v>
      </c>
      <c r="DC1781" s="2">
        <v>95.65</v>
      </c>
      <c r="DD1781" s="2">
        <v>40991</v>
      </c>
      <c r="DE1781">
        <v>432</v>
      </c>
      <c r="DF1781">
        <v>594</v>
      </c>
      <c r="DG1781">
        <v>22.7</v>
      </c>
      <c r="DH1781">
        <v>10.98</v>
      </c>
      <c r="DI1781" s="2">
        <v>5.86</v>
      </c>
      <c r="DJ1781">
        <v>3.66</v>
      </c>
      <c r="DK1781">
        <v>0.79105662049418346</v>
      </c>
      <c r="DL1781">
        <v>8.7463556851311956E-3</v>
      </c>
      <c r="DM1781">
        <v>0</v>
      </c>
      <c r="DN1781">
        <v>0.1</v>
      </c>
      <c r="DO1781">
        <v>0</v>
      </c>
      <c r="DP1781">
        <v>0</v>
      </c>
      <c r="DQ1781" s="2">
        <v>378785</v>
      </c>
      <c r="DR1781" s="2">
        <v>3955.27174694</v>
      </c>
      <c r="DS1781">
        <v>1.13470770551376E-3</v>
      </c>
      <c r="DV1781">
        <v>0</v>
      </c>
    </row>
    <row r="1782" spans="1:126" x14ac:dyDescent="0.15">
      <c r="A1782" t="s">
        <v>2971</v>
      </c>
      <c r="B1782" t="s">
        <v>3013</v>
      </c>
      <c r="C1782">
        <v>35</v>
      </c>
      <c r="D1782">
        <v>45</v>
      </c>
      <c r="E1782" t="s">
        <v>3014</v>
      </c>
      <c r="F1782">
        <v>35045</v>
      </c>
      <c r="G1782" t="s">
        <v>6766</v>
      </c>
      <c r="H1782">
        <v>42.5</v>
      </c>
      <c r="I1782">
        <v>0.5</v>
      </c>
      <c r="J1782">
        <v>35.6</v>
      </c>
      <c r="K1782">
        <v>0.3</v>
      </c>
      <c r="L1782">
        <v>2</v>
      </c>
      <c r="M1782">
        <v>19.100000000000001</v>
      </c>
      <c r="N1782">
        <f t="shared" si="114"/>
        <v>3442.76</v>
      </c>
      <c r="O1782">
        <f t="shared" si="112"/>
        <v>6557.24</v>
      </c>
      <c r="P1782">
        <f t="shared" si="113"/>
        <v>7.8686880000000023</v>
      </c>
      <c r="Q1782" s="4">
        <v>35045</v>
      </c>
      <c r="R1782" s="5">
        <v>36.511623999999998</v>
      </c>
      <c r="S1782" s="5">
        <v>-108.324578</v>
      </c>
      <c r="T1782">
        <v>3</v>
      </c>
      <c r="U1782">
        <v>-3.0822755088541062E-3</v>
      </c>
      <c r="V1782">
        <v>128600</v>
      </c>
      <c r="W1782">
        <v>127358</v>
      </c>
      <c r="X1782">
        <v>125133</v>
      </c>
      <c r="Y1782">
        <v>128125</v>
      </c>
      <c r="Z1782">
        <v>63329</v>
      </c>
      <c r="AA1782">
        <v>35027</v>
      </c>
      <c r="AB1782">
        <v>45729.103999999992</v>
      </c>
      <c r="AC1782">
        <v>48671</v>
      </c>
      <c r="AD1782">
        <v>2</v>
      </c>
      <c r="AE1782">
        <v>1.5982994094283681E-5</v>
      </c>
      <c r="AF1782">
        <v>191</v>
      </c>
      <c r="AG1782">
        <v>2628</v>
      </c>
      <c r="AH1782">
        <v>7.2678843226788428E-2</v>
      </c>
      <c r="AI1782" s="3">
        <v>2580319</v>
      </c>
      <c r="AJ1782" s="3">
        <v>3528431.5494216001</v>
      </c>
      <c r="AK1782">
        <v>19</v>
      </c>
      <c r="AL1782">
        <v>3031040</v>
      </c>
      <c r="AM1782">
        <v>672254</v>
      </c>
      <c r="AN1782">
        <v>107969</v>
      </c>
      <c r="AO1782">
        <v>780223</v>
      </c>
      <c r="AP1782">
        <v>1</v>
      </c>
      <c r="AQ1782">
        <v>1</v>
      </c>
      <c r="AR1782">
        <v>2</v>
      </c>
      <c r="AS1782">
        <v>1.5703764192276887E-2</v>
      </c>
      <c r="AT1782">
        <v>5</v>
      </c>
      <c r="AU1782">
        <v>55</v>
      </c>
      <c r="AV1782">
        <f t="shared" si="111"/>
        <v>60</v>
      </c>
      <c r="AW1782">
        <v>93311</v>
      </c>
      <c r="AX1782">
        <v>0.71</v>
      </c>
      <c r="AY1782">
        <v>157413430.59851301</v>
      </c>
      <c r="AZ1782">
        <v>157413.43059851302</v>
      </c>
      <c r="BA1782">
        <v>5235.7902291025403</v>
      </c>
      <c r="BB1782">
        <v>1.9099313689872726</v>
      </c>
      <c r="BC1782">
        <v>77362</v>
      </c>
      <c r="BD1782">
        <v>51610</v>
      </c>
      <c r="BE1782">
        <v>25752</v>
      </c>
      <c r="BF1782">
        <v>0.20024883359253498</v>
      </c>
      <c r="BG1782">
        <v>293863</v>
      </c>
      <c r="BH1782">
        <v>2.348405296764243</v>
      </c>
      <c r="BI1782">
        <v>15327</v>
      </c>
      <c r="BJ1782">
        <v>11</v>
      </c>
      <c r="BK1782">
        <v>5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28323</v>
      </c>
      <c r="BU1782">
        <v>0.43</v>
      </c>
      <c r="BV1782">
        <v>0.58416469999999998</v>
      </c>
      <c r="BW1782">
        <v>166</v>
      </c>
      <c r="BX1782">
        <v>0.6002189</v>
      </c>
      <c r="BY1782">
        <v>-0.60508229999999996</v>
      </c>
      <c r="BZ1782">
        <v>14</v>
      </c>
      <c r="CA1782">
        <v>5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28303</v>
      </c>
      <c r="CK1782">
        <v>0.70663887220435995</v>
      </c>
      <c r="CL1782">
        <v>0.51053542119504947</v>
      </c>
      <c r="CM1782">
        <v>143</v>
      </c>
      <c r="CN1782">
        <v>-1.2789653562998882</v>
      </c>
      <c r="CO1782">
        <v>9411</v>
      </c>
      <c r="CP1782">
        <v>0.21877813099999999</v>
      </c>
      <c r="CQ1782">
        <v>-0.3588384309</v>
      </c>
      <c r="CR1782">
        <v>94107</v>
      </c>
      <c r="CS1782">
        <v>0.84900000000000009</v>
      </c>
      <c r="CT1782">
        <v>91435</v>
      </c>
      <c r="CU1782">
        <v>0.84175018570999993</v>
      </c>
      <c r="CV1782">
        <v>239</v>
      </c>
      <c r="CW1782">
        <v>101</v>
      </c>
      <c r="CX1782">
        <v>76</v>
      </c>
      <c r="CY1782">
        <v>1600</v>
      </c>
      <c r="CZ1782">
        <v>4012</v>
      </c>
      <c r="DA1782" s="2">
        <v>65503</v>
      </c>
      <c r="DB1782" s="2">
        <v>9390</v>
      </c>
      <c r="DC1782" s="2">
        <v>108.62</v>
      </c>
      <c r="DD1782" s="2">
        <v>58687</v>
      </c>
      <c r="DE1782">
        <v>1637</v>
      </c>
      <c r="DF1782">
        <v>2584</v>
      </c>
      <c r="DG1782">
        <v>36.36</v>
      </c>
      <c r="DH1782">
        <v>3.16</v>
      </c>
      <c r="DI1782" s="2">
        <v>9.49</v>
      </c>
      <c r="DJ1782">
        <v>2.83</v>
      </c>
      <c r="DK1782">
        <v>0.51172238781328971</v>
      </c>
      <c r="DL1782">
        <v>0</v>
      </c>
      <c r="DM1782">
        <v>0</v>
      </c>
      <c r="DN1782">
        <v>6.2</v>
      </c>
      <c r="DO1782">
        <v>2E-3</v>
      </c>
      <c r="DP1782">
        <v>45.9</v>
      </c>
      <c r="DQ1782" s="2">
        <v>0</v>
      </c>
      <c r="DR1782" s="2">
        <v>22.971111260000001</v>
      </c>
      <c r="DS1782">
        <v>6.3652606574906427E-6</v>
      </c>
      <c r="DV1782">
        <v>0</v>
      </c>
    </row>
    <row r="1783" spans="1:126" x14ac:dyDescent="0.15">
      <c r="A1783" t="s">
        <v>2971</v>
      </c>
      <c r="B1783" t="s">
        <v>616</v>
      </c>
      <c r="C1783">
        <v>35</v>
      </c>
      <c r="D1783">
        <v>47</v>
      </c>
      <c r="E1783" t="s">
        <v>3015</v>
      </c>
      <c r="F1783">
        <v>35047</v>
      </c>
      <c r="G1783" t="s">
        <v>6767</v>
      </c>
      <c r="H1783">
        <v>19.7</v>
      </c>
      <c r="I1783">
        <v>1.2</v>
      </c>
      <c r="J1783">
        <v>0.8</v>
      </c>
      <c r="K1783">
        <v>0.6</v>
      </c>
      <c r="L1783">
        <v>1</v>
      </c>
      <c r="M1783">
        <v>76.8</v>
      </c>
      <c r="N1783">
        <f t="shared" si="114"/>
        <v>6289.7699999999995</v>
      </c>
      <c r="O1783">
        <f t="shared" si="112"/>
        <v>3710.2300000000005</v>
      </c>
      <c r="P1783">
        <f t="shared" si="113"/>
        <v>4.4522760000000021</v>
      </c>
      <c r="Q1783" s="4">
        <v>35047</v>
      </c>
      <c r="R1783" s="5">
        <v>35.476858999999997</v>
      </c>
      <c r="S1783" s="5">
        <v>-104.80351899999999</v>
      </c>
      <c r="T1783">
        <v>6</v>
      </c>
      <c r="U1783">
        <v>0.14331582852002164</v>
      </c>
      <c r="V1783">
        <v>29225</v>
      </c>
      <c r="W1783">
        <v>28899</v>
      </c>
      <c r="X1783">
        <v>28668</v>
      </c>
      <c r="Y1783">
        <v>28144</v>
      </c>
      <c r="Z1783">
        <v>14541</v>
      </c>
      <c r="AA1783">
        <v>35028</v>
      </c>
      <c r="AB1783">
        <v>8123.3550000000005</v>
      </c>
      <c r="AC1783">
        <v>29237</v>
      </c>
      <c r="AD1783">
        <v>7</v>
      </c>
      <c r="AE1783">
        <v>2.4417468954932329E-4</v>
      </c>
      <c r="AF1783">
        <v>45</v>
      </c>
      <c r="AG1783">
        <v>877</v>
      </c>
      <c r="AH1783">
        <v>5.1311288483466361E-2</v>
      </c>
      <c r="AI1783" s="3">
        <v>2350432</v>
      </c>
      <c r="AJ1783" s="3">
        <v>3018074.9498621454</v>
      </c>
      <c r="AK1783">
        <v>280</v>
      </c>
      <c r="AL1783">
        <v>2377376</v>
      </c>
      <c r="AM1783">
        <v>549942</v>
      </c>
      <c r="AN1783">
        <v>37802</v>
      </c>
      <c r="AO1783">
        <v>587744</v>
      </c>
      <c r="AP1783">
        <v>1</v>
      </c>
      <c r="AQ1783">
        <v>4</v>
      </c>
      <c r="AR1783">
        <v>5</v>
      </c>
      <c r="AS1783">
        <v>0.17301636734835116</v>
      </c>
      <c r="AT1783">
        <v>6</v>
      </c>
      <c r="AU1783">
        <v>71</v>
      </c>
      <c r="AV1783">
        <f t="shared" si="111"/>
        <v>77</v>
      </c>
      <c r="AW1783">
        <v>5018</v>
      </c>
      <c r="AX1783">
        <v>0.18000000000000005</v>
      </c>
      <c r="AY1783">
        <v>1184850594.09392</v>
      </c>
      <c r="AZ1783">
        <v>1184850.59409392</v>
      </c>
      <c r="BA1783">
        <v>13140.755322495001</v>
      </c>
      <c r="BB1783">
        <v>0.7609912637884293</v>
      </c>
      <c r="BC1783">
        <v>5816</v>
      </c>
      <c r="BD1783">
        <v>13048</v>
      </c>
      <c r="BE1783">
        <v>-7232</v>
      </c>
      <c r="BF1783">
        <v>-0.24745936698032506</v>
      </c>
      <c r="BG1783">
        <v>955016</v>
      </c>
      <c r="BH1783">
        <v>33.312962187805219</v>
      </c>
      <c r="BI1783">
        <v>4709</v>
      </c>
      <c r="BJ1783">
        <v>44</v>
      </c>
      <c r="BK1783">
        <v>6</v>
      </c>
      <c r="BL1783">
        <v>5</v>
      </c>
      <c r="BM1783">
        <v>0</v>
      </c>
      <c r="BN1783">
        <v>0</v>
      </c>
      <c r="BO1783">
        <v>2</v>
      </c>
      <c r="BP1783">
        <v>1</v>
      </c>
      <c r="BQ1783">
        <v>7</v>
      </c>
      <c r="BR1783">
        <v>3</v>
      </c>
      <c r="BS1783">
        <v>2</v>
      </c>
      <c r="BT1783">
        <v>125988</v>
      </c>
      <c r="BU1783">
        <v>0.69</v>
      </c>
      <c r="BV1783">
        <v>0.6441441</v>
      </c>
      <c r="BW1783">
        <v>450</v>
      </c>
      <c r="BX1783">
        <v>0.55560849999999995</v>
      </c>
      <c r="BY1783">
        <v>-0.84686139999999999</v>
      </c>
      <c r="BZ1783">
        <v>47</v>
      </c>
      <c r="CA1783">
        <v>6</v>
      </c>
      <c r="CB1783">
        <v>3</v>
      </c>
      <c r="CC1783">
        <v>0</v>
      </c>
      <c r="CD1783">
        <v>1</v>
      </c>
      <c r="CE1783">
        <v>0</v>
      </c>
      <c r="CF1783">
        <v>1</v>
      </c>
      <c r="CG1783">
        <v>8</v>
      </c>
      <c r="CH1783">
        <v>4</v>
      </c>
      <c r="CI1783">
        <v>0</v>
      </c>
      <c r="CJ1783">
        <v>137654</v>
      </c>
      <c r="CK1783">
        <v>0.50852136516192781</v>
      </c>
      <c r="CL1783">
        <v>0.62723128849298859</v>
      </c>
      <c r="CM1783">
        <v>440</v>
      </c>
      <c r="CN1783">
        <v>-1.3884900138835803</v>
      </c>
      <c r="CO1783">
        <v>2670</v>
      </c>
      <c r="CP1783">
        <v>-0.96034815259999995</v>
      </c>
      <c r="CQ1783">
        <v>3.0277126000000001E-2</v>
      </c>
      <c r="CR1783">
        <v>24077</v>
      </c>
      <c r="CS1783">
        <v>0.80700000000000005</v>
      </c>
      <c r="CT1783">
        <v>23497</v>
      </c>
      <c r="CU1783">
        <v>0.75291359311000006</v>
      </c>
      <c r="CV1783">
        <v>272</v>
      </c>
      <c r="CW1783">
        <v>11</v>
      </c>
      <c r="CX1783">
        <v>21</v>
      </c>
      <c r="CY1783">
        <v>696</v>
      </c>
      <c r="CZ1783">
        <v>1302</v>
      </c>
      <c r="DA1783" s="2">
        <v>12198</v>
      </c>
      <c r="DB1783" s="2">
        <v>2240</v>
      </c>
      <c r="DC1783" s="2">
        <v>205.75</v>
      </c>
      <c r="DD1783" s="2">
        <v>12499</v>
      </c>
      <c r="DE1783">
        <v>360</v>
      </c>
      <c r="DF1783">
        <v>67</v>
      </c>
      <c r="DG1783">
        <v>35.04</v>
      </c>
      <c r="DH1783">
        <v>3.5</v>
      </c>
      <c r="DI1783" s="2">
        <v>24.53</v>
      </c>
      <c r="DJ1783">
        <v>3.73</v>
      </c>
      <c r="DK1783">
        <v>0.93714474615730214</v>
      </c>
      <c r="DL1783">
        <v>6.8415051311288486E-3</v>
      </c>
      <c r="DM1783">
        <v>0</v>
      </c>
      <c r="DN1783">
        <v>1.3</v>
      </c>
      <c r="DO1783">
        <v>0</v>
      </c>
      <c r="DP1783">
        <v>519.9</v>
      </c>
      <c r="DQ1783" s="2">
        <v>336477</v>
      </c>
      <c r="DR1783" s="2">
        <v>8466.6268920300008</v>
      </c>
      <c r="DS1783">
        <v>1.2013271602214091E-3</v>
      </c>
      <c r="DV1783">
        <v>0</v>
      </c>
    </row>
    <row r="1784" spans="1:126" x14ac:dyDescent="0.15">
      <c r="A1784" t="s">
        <v>2971</v>
      </c>
      <c r="B1784" t="s">
        <v>3018</v>
      </c>
      <c r="C1784">
        <v>35</v>
      </c>
      <c r="D1784">
        <v>49</v>
      </c>
      <c r="E1784" t="s">
        <v>3019</v>
      </c>
      <c r="F1784">
        <v>35049</v>
      </c>
      <c r="G1784" t="s">
        <v>6768</v>
      </c>
      <c r="H1784">
        <v>43.9</v>
      </c>
      <c r="I1784">
        <v>0.7</v>
      </c>
      <c r="J1784">
        <v>2.2999999999999998</v>
      </c>
      <c r="K1784">
        <v>1.1000000000000001</v>
      </c>
      <c r="L1784">
        <v>1.4</v>
      </c>
      <c r="M1784">
        <v>50.6</v>
      </c>
      <c r="N1784">
        <f t="shared" si="114"/>
        <v>4496.5200000000004</v>
      </c>
      <c r="O1784">
        <f t="shared" si="112"/>
        <v>5503.48</v>
      </c>
      <c r="P1784">
        <f t="shared" si="113"/>
        <v>6.6041760000000016</v>
      </c>
      <c r="Q1784" s="4">
        <v>35049</v>
      </c>
      <c r="R1784" s="5">
        <v>35.514324000000002</v>
      </c>
      <c r="S1784" s="5">
        <v>-105.965771</v>
      </c>
      <c r="T1784">
        <v>3</v>
      </c>
      <c r="U1784">
        <v>2.9192549973339824E-2</v>
      </c>
      <c r="V1784">
        <v>144209</v>
      </c>
      <c r="W1784">
        <v>146361</v>
      </c>
      <c r="X1784">
        <v>147108</v>
      </c>
      <c r="Y1784">
        <v>147276</v>
      </c>
      <c r="Z1784">
        <v>79555</v>
      </c>
      <c r="AA1784">
        <v>35031</v>
      </c>
      <c r="AB1784">
        <v>61472.906999999999</v>
      </c>
      <c r="AC1784">
        <v>54315</v>
      </c>
      <c r="AD1784">
        <v>5</v>
      </c>
      <c r="AE1784">
        <v>3.3988634200723276E-5</v>
      </c>
      <c r="AF1784">
        <v>98</v>
      </c>
      <c r="AG1784">
        <v>715</v>
      </c>
      <c r="AH1784">
        <v>0.13706293706293707</v>
      </c>
      <c r="AI1784" s="3">
        <v>717704</v>
      </c>
      <c r="AJ1784" s="3">
        <v>1222036.1637198601</v>
      </c>
      <c r="AK1784">
        <v>11</v>
      </c>
      <c r="AL1784">
        <v>1223008</v>
      </c>
      <c r="AM1784">
        <v>514161</v>
      </c>
      <c r="AN1784">
        <v>27892</v>
      </c>
      <c r="AO1784">
        <v>542053</v>
      </c>
      <c r="AP1784">
        <v>13</v>
      </c>
      <c r="AQ1784">
        <v>7</v>
      </c>
      <c r="AR1784">
        <v>20</v>
      </c>
      <c r="AS1784">
        <v>0.13664842410204905</v>
      </c>
      <c r="AT1784">
        <v>22</v>
      </c>
      <c r="AU1784">
        <v>108</v>
      </c>
      <c r="AV1784">
        <f t="shared" si="111"/>
        <v>130</v>
      </c>
      <c r="AW1784">
        <v>128085</v>
      </c>
      <c r="AX1784">
        <v>0.86</v>
      </c>
      <c r="AY1784">
        <v>542110352.00192201</v>
      </c>
      <c r="AZ1784">
        <v>542110.35200192197</v>
      </c>
      <c r="BA1784">
        <v>4219.2012890818796</v>
      </c>
      <c r="BB1784">
        <v>2.3701168336948562</v>
      </c>
      <c r="BC1784">
        <v>232168</v>
      </c>
      <c r="BD1784">
        <v>241350</v>
      </c>
      <c r="BE1784">
        <v>-9182</v>
      </c>
      <c r="BF1784">
        <v>-6.3671476814900596E-2</v>
      </c>
      <c r="BG1784">
        <v>3254672</v>
      </c>
      <c r="BH1784">
        <v>22.124371210267288</v>
      </c>
      <c r="BI1784">
        <v>16019</v>
      </c>
      <c r="BJ1784">
        <v>70</v>
      </c>
      <c r="BK1784">
        <v>25</v>
      </c>
      <c r="BL1784">
        <v>11</v>
      </c>
      <c r="BM1784">
        <v>1</v>
      </c>
      <c r="BN1784">
        <v>4</v>
      </c>
      <c r="BO1784">
        <v>4</v>
      </c>
      <c r="BP1784">
        <v>1</v>
      </c>
      <c r="BQ1784">
        <v>16</v>
      </c>
      <c r="BR1784">
        <v>3</v>
      </c>
      <c r="BS1784">
        <v>0</v>
      </c>
      <c r="BT1784">
        <v>147532</v>
      </c>
      <c r="BU1784">
        <v>0.68</v>
      </c>
      <c r="BV1784">
        <v>0.63467079999999998</v>
      </c>
      <c r="BW1784">
        <v>1269</v>
      </c>
      <c r="BX1784">
        <v>0.91505579999999997</v>
      </c>
      <c r="BY1784">
        <v>0.13613020000000001</v>
      </c>
      <c r="BZ1784">
        <v>74</v>
      </c>
      <c r="CA1784">
        <v>17</v>
      </c>
      <c r="CB1784">
        <v>12</v>
      </c>
      <c r="CC1784">
        <v>2</v>
      </c>
      <c r="CD1784">
        <v>7</v>
      </c>
      <c r="CE1784">
        <v>4</v>
      </c>
      <c r="CF1784">
        <v>1</v>
      </c>
      <c r="CG1784">
        <v>18</v>
      </c>
      <c r="CH1784">
        <v>4</v>
      </c>
      <c r="CI1784">
        <v>0</v>
      </c>
      <c r="CJ1784">
        <v>147977</v>
      </c>
      <c r="CK1784">
        <v>0.93933516695162089</v>
      </c>
      <c r="CL1784">
        <v>0.69611154673583042</v>
      </c>
      <c r="CM1784">
        <v>1165</v>
      </c>
      <c r="CN1784">
        <v>9.468583300783702E-2</v>
      </c>
      <c r="CO1784">
        <v>29826</v>
      </c>
      <c r="CP1784">
        <v>0.72375119700000001</v>
      </c>
      <c r="CQ1784">
        <v>0.767768059</v>
      </c>
      <c r="CR1784">
        <v>128986</v>
      </c>
      <c r="CS1784">
        <v>0.86499999999999999</v>
      </c>
      <c r="CT1784">
        <v>111329</v>
      </c>
      <c r="CU1784">
        <v>0.76598285155000001</v>
      </c>
      <c r="CV1784">
        <v>949</v>
      </c>
      <c r="CW1784">
        <v>124</v>
      </c>
      <c r="CX1784">
        <v>154</v>
      </c>
      <c r="CY1784">
        <v>466</v>
      </c>
      <c r="CZ1784">
        <v>1143</v>
      </c>
      <c r="DA1784" s="2">
        <v>95211</v>
      </c>
      <c r="DB1784" s="2">
        <v>22910</v>
      </c>
      <c r="DC1784" s="2">
        <v>710.2</v>
      </c>
      <c r="DD1784" s="2">
        <v>24714</v>
      </c>
      <c r="DE1784">
        <v>380</v>
      </c>
      <c r="DF1784">
        <v>124</v>
      </c>
      <c r="DG1784">
        <v>225.2</v>
      </c>
      <c r="DH1784">
        <v>5.43</v>
      </c>
      <c r="DI1784" s="2">
        <v>42.06</v>
      </c>
      <c r="DJ1784">
        <v>3.02</v>
      </c>
      <c r="DK1784">
        <v>0.96575747104655962</v>
      </c>
      <c r="DL1784">
        <v>2.937062937062937E-2</v>
      </c>
      <c r="DM1784">
        <v>0</v>
      </c>
      <c r="DN1784">
        <v>2.9</v>
      </c>
      <c r="DO1784">
        <v>2E-3</v>
      </c>
      <c r="DP1784">
        <v>0</v>
      </c>
      <c r="DQ1784" s="2">
        <v>234171</v>
      </c>
      <c r="DR1784" s="2">
        <v>14483.204534570001</v>
      </c>
      <c r="DS1784">
        <v>1.130579922789568E-2</v>
      </c>
      <c r="DV1784">
        <v>0</v>
      </c>
    </row>
    <row r="1785" spans="1:126" x14ac:dyDescent="0.15">
      <c r="A1785" t="s">
        <v>2971</v>
      </c>
      <c r="B1785" t="s">
        <v>490</v>
      </c>
      <c r="C1785">
        <v>35</v>
      </c>
      <c r="D1785">
        <v>51</v>
      </c>
      <c r="E1785" t="s">
        <v>3020</v>
      </c>
      <c r="F1785">
        <v>35051</v>
      </c>
      <c r="G1785" t="s">
        <v>6769</v>
      </c>
      <c r="H1785">
        <v>68.400000000000006</v>
      </c>
      <c r="I1785">
        <v>0.4</v>
      </c>
      <c r="J1785">
        <v>1.1000000000000001</v>
      </c>
      <c r="K1785">
        <v>0.4</v>
      </c>
      <c r="L1785">
        <v>1.7</v>
      </c>
      <c r="M1785">
        <v>28</v>
      </c>
      <c r="N1785">
        <f t="shared" si="114"/>
        <v>5466.9800000000005</v>
      </c>
      <c r="O1785">
        <f t="shared" si="112"/>
        <v>4533.0199999999995</v>
      </c>
      <c r="P1785">
        <f t="shared" si="113"/>
        <v>5.4396240000000011</v>
      </c>
      <c r="Q1785" s="4">
        <v>35051</v>
      </c>
      <c r="R1785" s="5">
        <v>33.119467999999998</v>
      </c>
      <c r="S1785" s="5">
        <v>-107.18816099999999</v>
      </c>
      <c r="T1785">
        <v>6</v>
      </c>
      <c r="U1785">
        <v>0.246182823860809</v>
      </c>
      <c r="V1785">
        <v>11956</v>
      </c>
      <c r="W1785">
        <v>11774</v>
      </c>
      <c r="X1785">
        <v>11615</v>
      </c>
      <c r="Y1785">
        <v>11233</v>
      </c>
      <c r="Z1785">
        <v>5072</v>
      </c>
      <c r="AA1785">
        <v>35033</v>
      </c>
      <c r="AB1785">
        <v>3277.3879999999995</v>
      </c>
      <c r="AC1785">
        <v>29356</v>
      </c>
      <c r="AD1785">
        <v>1</v>
      </c>
      <c r="AE1785">
        <v>8.6095566078346966E-5</v>
      </c>
      <c r="AF1785">
        <v>13</v>
      </c>
      <c r="AG1785">
        <v>256</v>
      </c>
      <c r="AH1785">
        <v>5.078125E-2</v>
      </c>
      <c r="AI1785" s="3">
        <v>1250136</v>
      </c>
      <c r="AJ1785" s="3">
        <v>2674584.3551843204</v>
      </c>
      <c r="AK1785">
        <v>120</v>
      </c>
      <c r="AL1785">
        <v>2711417.6</v>
      </c>
      <c r="AM1785">
        <v>460166</v>
      </c>
      <c r="AN1785">
        <v>23535</v>
      </c>
      <c r="AO1785">
        <v>483701</v>
      </c>
      <c r="AP1785">
        <v>3</v>
      </c>
      <c r="AQ1785">
        <v>1</v>
      </c>
      <c r="AR1785">
        <v>4</v>
      </c>
      <c r="AS1785">
        <v>0.3397316120264991</v>
      </c>
      <c r="AT1785">
        <v>4</v>
      </c>
      <c r="AU1785">
        <v>2</v>
      </c>
      <c r="AV1785">
        <f t="shared" si="111"/>
        <v>6</v>
      </c>
      <c r="AW1785">
        <v>5671</v>
      </c>
      <c r="AX1785">
        <v>0.55000000000000004</v>
      </c>
      <c r="AY1785">
        <v>61028886.430795103</v>
      </c>
      <c r="AZ1785">
        <v>61028.886430795101</v>
      </c>
      <c r="BA1785">
        <v>4615.4177724910596</v>
      </c>
      <c r="BB1785">
        <v>2.1666511013590743</v>
      </c>
      <c r="BC1785">
        <v>3617</v>
      </c>
      <c r="BD1785">
        <v>6038</v>
      </c>
      <c r="BE1785">
        <v>-2421</v>
      </c>
      <c r="BF1785">
        <v>-0.20249247239879559</v>
      </c>
      <c r="BG1785">
        <v>127212</v>
      </c>
      <c r="BH1785">
        <v>10.952389151958673</v>
      </c>
      <c r="BI1785">
        <v>2288</v>
      </c>
      <c r="BJ1785">
        <v>8</v>
      </c>
      <c r="BK1785">
        <v>5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12886</v>
      </c>
      <c r="BU1785">
        <v>0.46</v>
      </c>
      <c r="BV1785">
        <v>0.53616819999999998</v>
      </c>
      <c r="BW1785">
        <v>113</v>
      </c>
      <c r="BX1785">
        <v>1.008847</v>
      </c>
      <c r="BY1785">
        <v>-0.1189688</v>
      </c>
      <c r="BZ1785">
        <v>10</v>
      </c>
      <c r="CA1785">
        <v>4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11332</v>
      </c>
      <c r="CK1785">
        <v>1.3236851394281681</v>
      </c>
      <c r="CL1785">
        <v>0.6380690345172586</v>
      </c>
      <c r="CM1785">
        <v>103</v>
      </c>
      <c r="CN1785">
        <v>0.4882679896150402</v>
      </c>
      <c r="CO1785">
        <v>1015</v>
      </c>
      <c r="CP1785">
        <v>-1.3330299724000001</v>
      </c>
      <c r="CQ1785">
        <v>-0.28807098739999998</v>
      </c>
      <c r="CR1785">
        <v>9062</v>
      </c>
      <c r="CS1785">
        <v>0.81099999999999994</v>
      </c>
      <c r="CT1785">
        <v>9003</v>
      </c>
      <c r="CU1785">
        <v>0.79362856643000002</v>
      </c>
      <c r="CV1785">
        <v>19</v>
      </c>
      <c r="CW1785">
        <v>8</v>
      </c>
      <c r="CX1785">
        <v>6</v>
      </c>
      <c r="CY1785">
        <v>310</v>
      </c>
      <c r="CZ1785">
        <v>419</v>
      </c>
      <c r="DA1785" s="2">
        <v>4945</v>
      </c>
      <c r="DB1785" s="2">
        <v>370</v>
      </c>
      <c r="DC1785" s="2">
        <v>138.26</v>
      </c>
      <c r="DD1785" s="2">
        <v>999</v>
      </c>
      <c r="DE1785">
        <v>137</v>
      </c>
      <c r="DF1785">
        <v>34</v>
      </c>
      <c r="DG1785">
        <v>43.21</v>
      </c>
      <c r="DH1785">
        <v>17.28</v>
      </c>
      <c r="DI1785" s="2">
        <v>51.85</v>
      </c>
      <c r="DJ1785">
        <v>6.72</v>
      </c>
      <c r="DK1785">
        <v>0.9585389109664868</v>
      </c>
      <c r="DL1785">
        <v>3.125E-2</v>
      </c>
      <c r="DM1785">
        <v>0</v>
      </c>
      <c r="DN1785">
        <v>0</v>
      </c>
      <c r="DO1785">
        <v>0</v>
      </c>
      <c r="DP1785">
        <v>0</v>
      </c>
      <c r="DQ1785" s="2">
        <v>378922</v>
      </c>
      <c r="DR1785" s="2">
        <v>13289.312733049997</v>
      </c>
      <c r="DS1785">
        <v>4.5639776240022191E-3</v>
      </c>
      <c r="DV1785">
        <v>1</v>
      </c>
    </row>
    <row r="1786" spans="1:126" x14ac:dyDescent="0.15">
      <c r="A1786" t="s">
        <v>2971</v>
      </c>
      <c r="B1786" t="s">
        <v>3021</v>
      </c>
      <c r="C1786">
        <v>35</v>
      </c>
      <c r="D1786">
        <v>53</v>
      </c>
      <c r="E1786" t="s">
        <v>3022</v>
      </c>
      <c r="F1786">
        <v>35053</v>
      </c>
      <c r="G1786" t="s">
        <v>6770</v>
      </c>
      <c r="H1786">
        <v>37.6</v>
      </c>
      <c r="I1786">
        <v>0.8</v>
      </c>
      <c r="J1786">
        <v>10.6</v>
      </c>
      <c r="K1786">
        <v>1.2</v>
      </c>
      <c r="L1786">
        <v>1.4</v>
      </c>
      <c r="M1786">
        <v>48.5</v>
      </c>
      <c r="N1786">
        <f t="shared" si="114"/>
        <v>3882.4100000000003</v>
      </c>
      <c r="O1786">
        <f t="shared" si="112"/>
        <v>6117.59</v>
      </c>
      <c r="P1786">
        <f t="shared" si="113"/>
        <v>7.3411080000000029</v>
      </c>
      <c r="Q1786" s="4">
        <v>35053</v>
      </c>
      <c r="R1786" s="5">
        <v>33.991658000000001</v>
      </c>
      <c r="S1786" s="5">
        <v>-106.939136</v>
      </c>
      <c r="T1786">
        <v>6</v>
      </c>
      <c r="U1786">
        <v>0.15430428731206769</v>
      </c>
      <c r="V1786">
        <v>17843</v>
      </c>
      <c r="W1786">
        <v>17608</v>
      </c>
      <c r="X1786">
        <v>17494</v>
      </c>
      <c r="Y1786">
        <v>17076</v>
      </c>
      <c r="Z1786">
        <v>8472</v>
      </c>
      <c r="AA1786">
        <v>35035</v>
      </c>
      <c r="AB1786">
        <v>4845.1410000000005</v>
      </c>
      <c r="AC1786">
        <v>34037</v>
      </c>
      <c r="AD1786">
        <v>2</v>
      </c>
      <c r="AE1786">
        <v>1.1432491139819366E-4</v>
      </c>
      <c r="AF1786">
        <v>65</v>
      </c>
      <c r="AG1786">
        <v>704</v>
      </c>
      <c r="AH1786">
        <v>9.2329545454545456E-2</v>
      </c>
      <c r="AI1786" s="3">
        <v>1271368</v>
      </c>
      <c r="AJ1786" s="3">
        <v>4253808.080967335</v>
      </c>
      <c r="AK1786">
        <v>25</v>
      </c>
      <c r="AL1786">
        <v>4255398.4000000004</v>
      </c>
      <c r="AM1786">
        <v>399040</v>
      </c>
      <c r="AN1786">
        <v>47860</v>
      </c>
      <c r="AO1786">
        <v>446900</v>
      </c>
      <c r="AP1786">
        <v>0</v>
      </c>
      <c r="AQ1786">
        <v>0</v>
      </c>
      <c r="AR1786">
        <v>0</v>
      </c>
      <c r="AS1786">
        <v>0</v>
      </c>
      <c r="AT1786">
        <v>2</v>
      </c>
      <c r="AU1786">
        <v>5</v>
      </c>
      <c r="AV1786">
        <f t="shared" si="111"/>
        <v>7</v>
      </c>
      <c r="AW1786">
        <v>0</v>
      </c>
      <c r="AX1786">
        <v>0</v>
      </c>
      <c r="AY1786">
        <v>186840642.73673299</v>
      </c>
      <c r="AZ1786">
        <v>186840.64273673299</v>
      </c>
      <c r="BA1786">
        <v>10365.2266779031</v>
      </c>
      <c r="BB1786">
        <v>0.96476423630158514</v>
      </c>
      <c r="BC1786">
        <v>9812</v>
      </c>
      <c r="BD1786">
        <v>4336</v>
      </c>
      <c r="BE1786">
        <v>5476</v>
      </c>
      <c r="BF1786">
        <v>0.30689906405873452</v>
      </c>
      <c r="BG1786">
        <v>180010</v>
      </c>
      <c r="BH1786">
        <v>10.289813650394422</v>
      </c>
      <c r="BI1786">
        <v>2417</v>
      </c>
      <c r="BJ1786">
        <v>6</v>
      </c>
      <c r="BK1786">
        <v>1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18092</v>
      </c>
      <c r="BU1786">
        <v>0.5</v>
      </c>
      <c r="BV1786">
        <v>0.56904999999999994</v>
      </c>
      <c r="BW1786">
        <v>98</v>
      </c>
      <c r="BX1786">
        <v>0.44218439999999998</v>
      </c>
      <c r="BY1786">
        <v>-0.92151039999999995</v>
      </c>
      <c r="BZ1786">
        <v>6</v>
      </c>
      <c r="CA1786">
        <v>1</v>
      </c>
      <c r="CB1786">
        <v>2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17340</v>
      </c>
      <c r="CK1786">
        <v>0.51903114186851218</v>
      </c>
      <c r="CL1786">
        <v>0.59673137547702004</v>
      </c>
      <c r="CM1786">
        <v>89</v>
      </c>
      <c r="CN1786">
        <v>-1.1030192934718925</v>
      </c>
      <c r="CO1786">
        <v>1323</v>
      </c>
      <c r="CP1786">
        <v>-0.67431130549999996</v>
      </c>
      <c r="CQ1786">
        <v>-0.3376363959</v>
      </c>
      <c r="CR1786">
        <v>14356</v>
      </c>
      <c r="CS1786">
        <v>0.83499999999999996</v>
      </c>
      <c r="CT1786">
        <v>13257</v>
      </c>
      <c r="CU1786">
        <v>0.77354486660999999</v>
      </c>
      <c r="CV1786">
        <v>24</v>
      </c>
      <c r="CW1786">
        <v>7</v>
      </c>
      <c r="CX1786">
        <v>9</v>
      </c>
      <c r="CY1786">
        <v>646</v>
      </c>
      <c r="CZ1786">
        <v>1132</v>
      </c>
      <c r="DA1786" s="2">
        <v>7936</v>
      </c>
      <c r="DB1786" s="2">
        <v>1265</v>
      </c>
      <c r="DC1786" s="2">
        <v>147.86000000000001</v>
      </c>
      <c r="DD1786" s="2">
        <v>3324</v>
      </c>
      <c r="DE1786">
        <v>376</v>
      </c>
      <c r="DF1786">
        <v>144</v>
      </c>
      <c r="DG1786">
        <v>11.37</v>
      </c>
      <c r="DH1786">
        <v>17.059999999999999</v>
      </c>
      <c r="DI1786" s="2">
        <v>22.75</v>
      </c>
      <c r="DJ1786">
        <v>3.13</v>
      </c>
      <c r="DK1786">
        <v>0.95181882822282771</v>
      </c>
      <c r="DL1786">
        <v>1.1363636363636364E-2</v>
      </c>
      <c r="DM1786">
        <v>0</v>
      </c>
      <c r="DN1786">
        <v>0</v>
      </c>
      <c r="DO1786">
        <v>0</v>
      </c>
      <c r="DP1786">
        <v>0</v>
      </c>
      <c r="DQ1786" s="2">
        <v>615645</v>
      </c>
      <c r="DR1786" s="2">
        <v>42845.990652690001</v>
      </c>
      <c r="DS1786">
        <v>7.1052353611167039E-3</v>
      </c>
      <c r="DV1786">
        <v>0</v>
      </c>
    </row>
    <row r="1787" spans="1:126" x14ac:dyDescent="0.15">
      <c r="A1787" t="s">
        <v>2971</v>
      </c>
      <c r="B1787" t="s">
        <v>3023</v>
      </c>
      <c r="C1787">
        <v>35</v>
      </c>
      <c r="D1787">
        <v>55</v>
      </c>
      <c r="E1787" t="s">
        <v>3024</v>
      </c>
      <c r="F1787">
        <v>35055</v>
      </c>
      <c r="G1787" t="s">
        <v>6771</v>
      </c>
      <c r="H1787">
        <v>36.299999999999997</v>
      </c>
      <c r="I1787">
        <v>0.3</v>
      </c>
      <c r="J1787">
        <v>5.3</v>
      </c>
      <c r="K1787">
        <v>0.6</v>
      </c>
      <c r="L1787">
        <v>1.7</v>
      </c>
      <c r="M1787">
        <v>55.8</v>
      </c>
      <c r="N1787">
        <f t="shared" si="114"/>
        <v>4462.7599999999993</v>
      </c>
      <c r="O1787">
        <f t="shared" si="112"/>
        <v>5537.2400000000007</v>
      </c>
      <c r="P1787">
        <f t="shared" si="113"/>
        <v>6.644688000000003</v>
      </c>
      <c r="Q1787" s="4">
        <v>35055</v>
      </c>
      <c r="R1787" s="5">
        <v>36.576529000000001</v>
      </c>
      <c r="S1787" s="5">
        <v>-105.637986</v>
      </c>
      <c r="T1787">
        <v>7</v>
      </c>
      <c r="U1787">
        <v>0.10862992684664947</v>
      </c>
      <c r="V1787">
        <v>32775</v>
      </c>
      <c r="W1787">
        <v>32956</v>
      </c>
      <c r="X1787">
        <v>32943</v>
      </c>
      <c r="Y1787">
        <v>32698</v>
      </c>
      <c r="Z1787">
        <v>17426</v>
      </c>
      <c r="AA1787">
        <v>35037</v>
      </c>
      <c r="AB1787">
        <v>12773.081</v>
      </c>
      <c r="AC1787">
        <v>36582</v>
      </c>
      <c r="AD1787">
        <v>4</v>
      </c>
      <c r="AE1787">
        <v>1.2142184986188265E-4</v>
      </c>
      <c r="AF1787">
        <v>94</v>
      </c>
      <c r="AG1787">
        <v>983</v>
      </c>
      <c r="AH1787">
        <v>9.5625635808748735E-2</v>
      </c>
      <c r="AI1787" s="3">
        <v>313414</v>
      </c>
      <c r="AJ1787" s="3">
        <v>1409974.2782725601</v>
      </c>
      <c r="AK1787">
        <v>15</v>
      </c>
      <c r="AL1787">
        <v>1411052.8</v>
      </c>
      <c r="AM1787">
        <v>230450</v>
      </c>
      <c r="AN1787">
        <v>30461</v>
      </c>
      <c r="AO1787">
        <v>260911</v>
      </c>
      <c r="AP1787">
        <v>3</v>
      </c>
      <c r="AQ1787">
        <v>1</v>
      </c>
      <c r="AR1787">
        <v>4</v>
      </c>
      <c r="AS1787">
        <v>0.12137395314965407</v>
      </c>
      <c r="AT1787">
        <v>4</v>
      </c>
      <c r="AU1787">
        <v>27</v>
      </c>
      <c r="AV1787">
        <f t="shared" si="111"/>
        <v>31</v>
      </c>
      <c r="AW1787">
        <v>16317</v>
      </c>
      <c r="AX1787">
        <v>0.51</v>
      </c>
      <c r="AY1787">
        <v>2141604573.4517</v>
      </c>
      <c r="AZ1787">
        <v>2141604.5734517002</v>
      </c>
      <c r="BA1787">
        <v>71444.7577176263</v>
      </c>
      <c r="BB1787">
        <v>0.13996828206099265</v>
      </c>
      <c r="BC1787">
        <v>11994</v>
      </c>
      <c r="BD1787">
        <v>47053</v>
      </c>
      <c r="BE1787">
        <v>-35059</v>
      </c>
      <c r="BF1787">
        <v>-1.0696872616323416</v>
      </c>
      <c r="BG1787">
        <v>472280</v>
      </c>
      <c r="BH1787">
        <v>14.336277813192485</v>
      </c>
      <c r="BI1787">
        <v>5444</v>
      </c>
      <c r="BJ1787">
        <v>23</v>
      </c>
      <c r="BK1787">
        <v>2</v>
      </c>
      <c r="BL1787">
        <v>4</v>
      </c>
      <c r="BM1787">
        <v>0</v>
      </c>
      <c r="BN1787">
        <v>0</v>
      </c>
      <c r="BO1787">
        <v>0</v>
      </c>
      <c r="BP1787">
        <v>0</v>
      </c>
      <c r="BQ1787">
        <v>6</v>
      </c>
      <c r="BR1787">
        <v>2</v>
      </c>
      <c r="BS1787">
        <v>0</v>
      </c>
      <c r="BT1787">
        <v>31507</v>
      </c>
      <c r="BU1787">
        <v>0.42</v>
      </c>
      <c r="BV1787">
        <v>0.67178550000000004</v>
      </c>
      <c r="BW1787">
        <v>308</v>
      </c>
      <c r="BX1787">
        <v>1.174342</v>
      </c>
      <c r="BY1787">
        <v>0.8828992</v>
      </c>
      <c r="BZ1787">
        <v>23</v>
      </c>
      <c r="CA1787">
        <v>3</v>
      </c>
      <c r="CB1787">
        <v>4</v>
      </c>
      <c r="CC1787">
        <v>0</v>
      </c>
      <c r="CD1787">
        <v>0</v>
      </c>
      <c r="CE1787">
        <v>1</v>
      </c>
      <c r="CF1787">
        <v>0</v>
      </c>
      <c r="CG1787">
        <v>4</v>
      </c>
      <c r="CH1787">
        <v>1</v>
      </c>
      <c r="CI1787">
        <v>0</v>
      </c>
      <c r="CJ1787">
        <v>33041</v>
      </c>
      <c r="CK1787">
        <v>1.0895554008655912</v>
      </c>
      <c r="CL1787">
        <v>0.61808437764435664</v>
      </c>
      <c r="CM1787">
        <v>268</v>
      </c>
      <c r="CN1787">
        <v>4.027680956303515E-2</v>
      </c>
      <c r="CO1787">
        <v>4513</v>
      </c>
      <c r="CP1787">
        <v>-4.4090969999999998E-3</v>
      </c>
      <c r="CQ1787">
        <v>1.4552496999999999E-2</v>
      </c>
      <c r="CR1787">
        <v>27507</v>
      </c>
      <c r="CS1787">
        <v>0.83599999999999997</v>
      </c>
      <c r="CT1787">
        <v>24581</v>
      </c>
      <c r="CU1787">
        <v>0.77765178848000005</v>
      </c>
      <c r="CV1787">
        <v>243</v>
      </c>
      <c r="CW1787">
        <v>17</v>
      </c>
      <c r="CX1787">
        <v>33</v>
      </c>
      <c r="CY1787">
        <v>295</v>
      </c>
      <c r="CZ1787">
        <v>1488</v>
      </c>
      <c r="DA1787" s="2">
        <v>17765</v>
      </c>
      <c r="DB1787" s="2">
        <v>3895</v>
      </c>
      <c r="DC1787" s="2">
        <v>544.88</v>
      </c>
      <c r="DD1787" s="2">
        <v>9685</v>
      </c>
      <c r="DE1787">
        <v>433</v>
      </c>
      <c r="DF1787">
        <v>89</v>
      </c>
      <c r="DG1787">
        <v>196.76</v>
      </c>
      <c r="DH1787">
        <v>12.11</v>
      </c>
      <c r="DI1787" s="2">
        <v>66.599999999999994</v>
      </c>
      <c r="DJ1787">
        <v>4.16</v>
      </c>
      <c r="DL1787">
        <v>2.5432349949135302E-2</v>
      </c>
      <c r="DM1787">
        <v>0</v>
      </c>
      <c r="DN1787">
        <v>15.4</v>
      </c>
      <c r="DO1787">
        <v>1.1000000000000001E-2</v>
      </c>
      <c r="DP1787">
        <v>80.400000000000006</v>
      </c>
      <c r="DQ1787" s="2">
        <v>525211</v>
      </c>
      <c r="DR1787" s="2">
        <v>3376.9748102600001</v>
      </c>
      <c r="DS1787">
        <v>2.3821164324169942E-3</v>
      </c>
      <c r="DV1787">
        <v>0</v>
      </c>
    </row>
    <row r="1788" spans="1:126" x14ac:dyDescent="0.15">
      <c r="A1788" t="s">
        <v>2971</v>
      </c>
      <c r="B1788" t="s">
        <v>3025</v>
      </c>
      <c r="C1788">
        <v>35</v>
      </c>
      <c r="D1788">
        <v>57</v>
      </c>
      <c r="E1788" t="s">
        <v>3026</v>
      </c>
      <c r="F1788">
        <v>35057</v>
      </c>
      <c r="G1788" t="s">
        <v>6772</v>
      </c>
      <c r="H1788">
        <v>56</v>
      </c>
      <c r="I1788">
        <v>1</v>
      </c>
      <c r="J1788">
        <v>1.7</v>
      </c>
      <c r="K1788">
        <v>0.4</v>
      </c>
      <c r="L1788">
        <v>1.9</v>
      </c>
      <c r="M1788">
        <v>39.1</v>
      </c>
      <c r="N1788">
        <f t="shared" si="114"/>
        <v>4672.47</v>
      </c>
      <c r="O1788">
        <f t="shared" si="112"/>
        <v>5327.53</v>
      </c>
      <c r="P1788">
        <f t="shared" si="113"/>
        <v>6.3930360000000022</v>
      </c>
      <c r="Q1788" s="4">
        <v>35057</v>
      </c>
      <c r="R1788" s="5">
        <v>34.554977000000001</v>
      </c>
      <c r="S1788" s="5">
        <v>-105.890553</v>
      </c>
      <c r="T1788">
        <v>2</v>
      </c>
      <c r="U1788">
        <v>7.4070016662796945E-2</v>
      </c>
      <c r="V1788">
        <v>16285</v>
      </c>
      <c r="W1788">
        <v>16037</v>
      </c>
      <c r="X1788">
        <v>15853</v>
      </c>
      <c r="Y1788">
        <v>15482</v>
      </c>
      <c r="Z1788">
        <v>8270</v>
      </c>
      <c r="AA1788">
        <v>35039</v>
      </c>
      <c r="AB1788">
        <v>4783.7749999999996</v>
      </c>
      <c r="AC1788">
        <v>32083</v>
      </c>
      <c r="AD1788">
        <v>1</v>
      </c>
      <c r="AE1788">
        <v>6.3079543304106481E-5</v>
      </c>
      <c r="AF1788">
        <v>26</v>
      </c>
      <c r="AG1788">
        <v>589</v>
      </c>
      <c r="AH1788">
        <v>4.4142614601018676E-2</v>
      </c>
      <c r="AI1788" s="3">
        <v>1864589</v>
      </c>
      <c r="AJ1788" s="3">
        <v>2140644.6623031651</v>
      </c>
      <c r="AK1788">
        <v>320</v>
      </c>
      <c r="AL1788">
        <v>2141504</v>
      </c>
      <c r="AM1788">
        <v>233383</v>
      </c>
      <c r="AN1788">
        <v>46836</v>
      </c>
      <c r="AO1788">
        <v>280219</v>
      </c>
      <c r="AP1788">
        <v>1</v>
      </c>
      <c r="AQ1788">
        <v>0</v>
      </c>
      <c r="AR1788">
        <v>1</v>
      </c>
      <c r="AS1788">
        <v>6.2355802207395401E-2</v>
      </c>
      <c r="AT1788">
        <v>1</v>
      </c>
      <c r="AU1788">
        <v>11</v>
      </c>
      <c r="AV1788">
        <f t="shared" si="111"/>
        <v>12</v>
      </c>
      <c r="AW1788">
        <v>6005</v>
      </c>
      <c r="AX1788">
        <v>0.42000000000000004</v>
      </c>
      <c r="AY1788">
        <v>285191193.93054199</v>
      </c>
      <c r="AZ1788">
        <v>285191.19393054198</v>
      </c>
      <c r="BA1788">
        <v>16782.9806053631</v>
      </c>
      <c r="BB1788">
        <v>0.59584171817516374</v>
      </c>
      <c r="BC1788">
        <v>200718</v>
      </c>
      <c r="BD1788">
        <v>198589</v>
      </c>
      <c r="BE1788">
        <v>2129</v>
      </c>
      <c r="BF1788">
        <v>0.13073380411421553</v>
      </c>
      <c r="BG1788">
        <v>111917</v>
      </c>
      <c r="BH1788">
        <v>7.0596732479656845</v>
      </c>
      <c r="BI1788">
        <v>2090</v>
      </c>
      <c r="BJ1788">
        <v>10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16475</v>
      </c>
      <c r="BU1788">
        <v>0.48</v>
      </c>
      <c r="BV1788">
        <v>0.55532440000000005</v>
      </c>
      <c r="BW1788">
        <v>70</v>
      </c>
      <c r="BX1788">
        <v>0.66767829999999995</v>
      </c>
      <c r="BY1788">
        <v>-0.96984110000000001</v>
      </c>
      <c r="BZ1788">
        <v>11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15586</v>
      </c>
      <c r="CK1788">
        <v>0.76992172462466313</v>
      </c>
      <c r="CL1788">
        <v>0.63530812741887466</v>
      </c>
      <c r="CM1788">
        <v>69</v>
      </c>
      <c r="CN1788">
        <v>-0.83380061902423641</v>
      </c>
      <c r="CO1788">
        <v>1397</v>
      </c>
      <c r="CP1788">
        <v>-0.2751686995</v>
      </c>
      <c r="CQ1788">
        <v>-0.46922377040000002</v>
      </c>
      <c r="CR1788">
        <v>12445</v>
      </c>
      <c r="CS1788">
        <v>0.81099999999999994</v>
      </c>
      <c r="CT1788">
        <v>12393</v>
      </c>
      <c r="CU1788">
        <v>0.79940767741000007</v>
      </c>
      <c r="CV1788">
        <v>23</v>
      </c>
      <c r="CW1788">
        <v>3</v>
      </c>
      <c r="CX1788">
        <v>1</v>
      </c>
      <c r="CY1788">
        <v>402</v>
      </c>
      <c r="CZ1788">
        <v>909</v>
      </c>
      <c r="DA1788" s="2">
        <v>5302</v>
      </c>
      <c r="DB1788" s="2">
        <v>1070</v>
      </c>
      <c r="DC1788" s="2">
        <v>89.08</v>
      </c>
      <c r="DD1788" s="2">
        <v>1665</v>
      </c>
      <c r="DE1788">
        <v>290</v>
      </c>
      <c r="DF1788">
        <v>27</v>
      </c>
      <c r="DG1788">
        <v>12.73</v>
      </c>
      <c r="DH1788">
        <v>19.09</v>
      </c>
      <c r="DI1788" s="2">
        <v>25.45</v>
      </c>
      <c r="DJ1788">
        <v>4.0199999999999996</v>
      </c>
      <c r="DK1788">
        <v>0.9772459239006559</v>
      </c>
      <c r="DL1788">
        <v>3.3955857385398981E-3</v>
      </c>
      <c r="DM1788">
        <v>0</v>
      </c>
      <c r="DN1788">
        <v>0</v>
      </c>
      <c r="DO1788">
        <v>0</v>
      </c>
      <c r="DP1788">
        <v>7139.08</v>
      </c>
      <c r="DQ1788" s="2">
        <v>155494</v>
      </c>
      <c r="DR1788" s="2">
        <v>20360.242361920002</v>
      </c>
      <c r="DS1788">
        <v>6.6303615151877193E-3</v>
      </c>
      <c r="DV1788">
        <v>0</v>
      </c>
    </row>
    <row r="1789" spans="1:126" x14ac:dyDescent="0.15">
      <c r="A1789" t="s">
        <v>2971</v>
      </c>
      <c r="B1789" t="s">
        <v>390</v>
      </c>
      <c r="C1789">
        <v>35</v>
      </c>
      <c r="D1789">
        <v>59</v>
      </c>
      <c r="E1789" t="s">
        <v>3027</v>
      </c>
      <c r="F1789">
        <v>35059</v>
      </c>
      <c r="G1789" t="s">
        <v>6773</v>
      </c>
      <c r="H1789">
        <v>56</v>
      </c>
      <c r="I1789">
        <v>1.6</v>
      </c>
      <c r="J1789">
        <v>1.1000000000000001</v>
      </c>
      <c r="K1789">
        <v>0.5</v>
      </c>
      <c r="L1789">
        <v>1.1000000000000001</v>
      </c>
      <c r="M1789">
        <v>39.700000000000003</v>
      </c>
      <c r="N1789">
        <f t="shared" si="114"/>
        <v>4717.32</v>
      </c>
      <c r="O1789">
        <f t="shared" si="112"/>
        <v>5282.68</v>
      </c>
      <c r="P1789">
        <f t="shared" si="113"/>
        <v>6.3392160000000031</v>
      </c>
      <c r="Q1789" s="4">
        <v>35059</v>
      </c>
      <c r="R1789" s="5">
        <v>36.488084999999998</v>
      </c>
      <c r="S1789" s="5">
        <v>-103.475723</v>
      </c>
      <c r="T1789">
        <v>9</v>
      </c>
      <c r="U1789">
        <v>0.17585264817749532</v>
      </c>
      <c r="V1789">
        <v>4460</v>
      </c>
      <c r="W1789">
        <v>4413</v>
      </c>
      <c r="X1789">
        <v>4339</v>
      </c>
      <c r="Y1789">
        <v>4157</v>
      </c>
      <c r="Z1789">
        <v>2288</v>
      </c>
      <c r="AA1789">
        <v>35041</v>
      </c>
      <c r="AB1789">
        <v>1387.346</v>
      </c>
      <c r="AC1789">
        <v>36070</v>
      </c>
      <c r="AD1789">
        <v>1</v>
      </c>
      <c r="AE1789">
        <v>2.3046784973496196E-4</v>
      </c>
      <c r="AF1789">
        <v>12</v>
      </c>
      <c r="AG1789">
        <v>353</v>
      </c>
      <c r="AH1789">
        <v>3.39943342776204E-2</v>
      </c>
      <c r="AI1789" s="3">
        <v>1967370</v>
      </c>
      <c r="AJ1789" s="3">
        <v>2447191.6843416654</v>
      </c>
      <c r="AK1789">
        <v>1980</v>
      </c>
      <c r="AL1789">
        <v>2451840</v>
      </c>
      <c r="AM1789">
        <v>357437</v>
      </c>
      <c r="AN1789">
        <v>33910</v>
      </c>
      <c r="AO1789">
        <v>391347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f t="shared" si="111"/>
        <v>2</v>
      </c>
      <c r="AW1789">
        <v>0</v>
      </c>
      <c r="AX1789">
        <v>0</v>
      </c>
      <c r="AY1789">
        <v>443822148.71775597</v>
      </c>
      <c r="AZ1789">
        <v>443822.14871775598</v>
      </c>
      <c r="BA1789">
        <v>106256.907214447</v>
      </c>
      <c r="BB1789">
        <v>9.4111528955177146E-2</v>
      </c>
      <c r="BC1789">
        <v>13435</v>
      </c>
      <c r="BD1789">
        <v>9551</v>
      </c>
      <c r="BE1789">
        <v>3884</v>
      </c>
      <c r="BF1789">
        <v>0.87085201793721978</v>
      </c>
      <c r="BG1789">
        <v>114454</v>
      </c>
      <c r="BH1789">
        <v>26.377967273565339</v>
      </c>
      <c r="BI1789">
        <v>555</v>
      </c>
      <c r="BJ1789">
        <v>6</v>
      </c>
      <c r="BK1789">
        <v>1</v>
      </c>
      <c r="BL1789">
        <v>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3817</v>
      </c>
      <c r="BU1789">
        <v>0.49</v>
      </c>
      <c r="BV1789">
        <v>0.59575920000000004</v>
      </c>
      <c r="BW1789">
        <v>34</v>
      </c>
      <c r="BX1789">
        <v>2.357872</v>
      </c>
      <c r="BY1789">
        <v>1.2615209999999999</v>
      </c>
      <c r="BZ1789">
        <v>4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4269</v>
      </c>
      <c r="CK1789">
        <v>1.6397282736003749</v>
      </c>
      <c r="CL1789">
        <v>0.66729893778452198</v>
      </c>
      <c r="CM1789">
        <v>31</v>
      </c>
      <c r="CN1789">
        <v>0.56599516596475707</v>
      </c>
      <c r="CO1789">
        <v>433</v>
      </c>
      <c r="CP1789">
        <v>0.37196977799999997</v>
      </c>
      <c r="CQ1789">
        <v>0.63962040399999998</v>
      </c>
      <c r="CR1789">
        <v>3501</v>
      </c>
      <c r="CS1789">
        <v>0.84200000000000008</v>
      </c>
      <c r="CT1789">
        <v>3376</v>
      </c>
      <c r="CU1789">
        <v>0.77794190054000001</v>
      </c>
      <c r="CV1789">
        <v>38</v>
      </c>
      <c r="CW1789">
        <v>1</v>
      </c>
      <c r="CX1789">
        <v>2</v>
      </c>
      <c r="CY1789">
        <v>284</v>
      </c>
      <c r="CZ1789">
        <v>526</v>
      </c>
      <c r="DA1789" s="2">
        <v>2362</v>
      </c>
      <c r="DB1789" s="2">
        <v>350</v>
      </c>
      <c r="DC1789" s="2">
        <v>205.95</v>
      </c>
      <c r="DD1789" s="2">
        <v>907</v>
      </c>
      <c r="DE1789">
        <v>179</v>
      </c>
      <c r="DF1789">
        <v>11</v>
      </c>
      <c r="DG1789">
        <v>91.53</v>
      </c>
      <c r="DH1789">
        <v>22.88</v>
      </c>
      <c r="DI1789" s="2">
        <v>68.650000000000006</v>
      </c>
      <c r="DJ1789">
        <v>0.99</v>
      </c>
      <c r="DK1789">
        <v>0.90319716169302167</v>
      </c>
      <c r="DL1789">
        <v>0</v>
      </c>
      <c r="DM1789">
        <v>0</v>
      </c>
      <c r="DN1789">
        <v>5.4</v>
      </c>
      <c r="DO1789">
        <v>2E-3</v>
      </c>
      <c r="DP1789">
        <v>28789.379999999997</v>
      </c>
      <c r="DQ1789" s="2">
        <v>57438</v>
      </c>
      <c r="DR1789" s="2">
        <v>0</v>
      </c>
      <c r="DS1789">
        <v>0</v>
      </c>
      <c r="DV1789">
        <v>1</v>
      </c>
    </row>
    <row r="1790" spans="1:126" x14ac:dyDescent="0.15">
      <c r="A1790" t="s">
        <v>2971</v>
      </c>
      <c r="B1790" t="s">
        <v>3028</v>
      </c>
      <c r="C1790">
        <v>35</v>
      </c>
      <c r="D1790">
        <v>61</v>
      </c>
      <c r="E1790" t="s">
        <v>3029</v>
      </c>
      <c r="F1790">
        <v>35061</v>
      </c>
      <c r="G1790" t="s">
        <v>6774</v>
      </c>
      <c r="H1790">
        <v>36.200000000000003</v>
      </c>
      <c r="I1790">
        <v>1.1000000000000001</v>
      </c>
      <c r="J1790">
        <v>2.8</v>
      </c>
      <c r="K1790">
        <v>0.4</v>
      </c>
      <c r="L1790">
        <v>1.3</v>
      </c>
      <c r="M1790">
        <v>58.3</v>
      </c>
      <c r="N1790">
        <f t="shared" si="114"/>
        <v>4720.2300000000005</v>
      </c>
      <c r="O1790">
        <f t="shared" si="112"/>
        <v>5279.7699999999995</v>
      </c>
      <c r="P1790">
        <f t="shared" si="113"/>
        <v>6.3357240000000017</v>
      </c>
      <c r="Q1790" s="4">
        <v>35061</v>
      </c>
      <c r="R1790" s="5">
        <v>34.716839999999998</v>
      </c>
      <c r="S1790" s="5">
        <v>-106.80658200000001</v>
      </c>
      <c r="T1790">
        <v>2</v>
      </c>
      <c r="U1790">
        <v>3.1366734078546676E-2</v>
      </c>
      <c r="V1790">
        <v>76172</v>
      </c>
      <c r="W1790">
        <v>76480</v>
      </c>
      <c r="X1790">
        <v>76297</v>
      </c>
      <c r="Y1790">
        <v>75580</v>
      </c>
      <c r="Z1790">
        <v>39089</v>
      </c>
      <c r="AA1790">
        <v>35043</v>
      </c>
      <c r="AB1790">
        <v>25672.206000000002</v>
      </c>
      <c r="AC1790">
        <v>41703</v>
      </c>
      <c r="AD1790">
        <v>2</v>
      </c>
      <c r="AE1790">
        <v>2.6213350459388968E-5</v>
      </c>
      <c r="AF1790">
        <v>86</v>
      </c>
      <c r="AG1790">
        <v>1607</v>
      </c>
      <c r="AH1790">
        <v>5.3515868077162417E-2</v>
      </c>
      <c r="AI1790" s="3">
        <v>669727</v>
      </c>
      <c r="AJ1790" s="3">
        <v>682355.77912365005</v>
      </c>
      <c r="AK1790">
        <v>7</v>
      </c>
      <c r="AL1790">
        <v>683705.6</v>
      </c>
      <c r="AM1790">
        <v>627032</v>
      </c>
      <c r="AN1790">
        <v>77830</v>
      </c>
      <c r="AO1790">
        <v>704862</v>
      </c>
      <c r="AP1790">
        <v>3</v>
      </c>
      <c r="AQ1790">
        <v>1</v>
      </c>
      <c r="AR1790">
        <v>4</v>
      </c>
      <c r="AS1790">
        <v>5.2301255230125521E-2</v>
      </c>
      <c r="AT1790">
        <v>3</v>
      </c>
      <c r="AU1790">
        <v>26</v>
      </c>
      <c r="AV1790">
        <f t="shared" si="111"/>
        <v>29</v>
      </c>
      <c r="AW1790">
        <v>69570</v>
      </c>
      <c r="AX1790">
        <v>0.85</v>
      </c>
      <c r="AY1790">
        <v>413420258.851843</v>
      </c>
      <c r="AZ1790">
        <v>413420.25885184301</v>
      </c>
      <c r="BA1790">
        <v>6225.3106040879902</v>
      </c>
      <c r="BB1790">
        <v>1.6063455522095997</v>
      </c>
      <c r="BC1790">
        <v>12343</v>
      </c>
      <c r="BD1790">
        <v>7917</v>
      </c>
      <c r="BE1790">
        <v>4426</v>
      </c>
      <c r="BF1790">
        <v>5.8105340545082179E-2</v>
      </c>
      <c r="BG1790">
        <v>581774</v>
      </c>
      <c r="BH1790">
        <v>7.6251228750802786</v>
      </c>
      <c r="BI1790">
        <v>8564</v>
      </c>
      <c r="BJ1790">
        <v>31</v>
      </c>
      <c r="BK1790">
        <v>3</v>
      </c>
      <c r="BL1790">
        <v>4</v>
      </c>
      <c r="BM1790">
        <v>0</v>
      </c>
      <c r="BN1790">
        <v>1</v>
      </c>
      <c r="BO1790">
        <v>2</v>
      </c>
      <c r="BP1790">
        <v>1</v>
      </c>
      <c r="BQ1790">
        <v>6</v>
      </c>
      <c r="BR1790">
        <v>1</v>
      </c>
      <c r="BS1790">
        <v>0</v>
      </c>
      <c r="BT1790">
        <v>72913</v>
      </c>
      <c r="BU1790">
        <v>0.65</v>
      </c>
      <c r="BV1790">
        <v>0.53845719999999997</v>
      </c>
      <c r="BW1790">
        <v>222</v>
      </c>
      <c r="BX1790">
        <v>0.67203380000000001</v>
      </c>
      <c r="BY1790">
        <v>-1.345642</v>
      </c>
      <c r="BZ1790">
        <v>30</v>
      </c>
      <c r="CA1790">
        <v>2</v>
      </c>
      <c r="CB1790">
        <v>5</v>
      </c>
      <c r="CC1790">
        <v>0</v>
      </c>
      <c r="CD1790">
        <v>1</v>
      </c>
      <c r="CE1790">
        <v>3</v>
      </c>
      <c r="CF1790">
        <v>0</v>
      </c>
      <c r="CG1790">
        <v>7</v>
      </c>
      <c r="CH1790">
        <v>1</v>
      </c>
      <c r="CI1790">
        <v>0</v>
      </c>
      <c r="CJ1790">
        <v>75833</v>
      </c>
      <c r="CK1790">
        <v>0.64615668640301716</v>
      </c>
      <c r="CL1790">
        <v>0.64570816450095481</v>
      </c>
      <c r="CM1790">
        <v>208</v>
      </c>
      <c r="CN1790">
        <v>-1.2528207606186197</v>
      </c>
      <c r="CO1790">
        <v>6387</v>
      </c>
      <c r="CP1790">
        <v>0.23027594400000001</v>
      </c>
      <c r="CQ1790">
        <v>-0.13016137929999999</v>
      </c>
      <c r="CR1790">
        <v>64847</v>
      </c>
      <c r="CS1790">
        <v>0.85799999999999998</v>
      </c>
      <c r="CT1790">
        <v>59338</v>
      </c>
      <c r="CU1790">
        <v>0.78780879922000002</v>
      </c>
      <c r="CV1790">
        <v>171</v>
      </c>
      <c r="CW1790">
        <v>19</v>
      </c>
      <c r="CX1790">
        <v>23</v>
      </c>
      <c r="CY1790">
        <v>636</v>
      </c>
      <c r="CZ1790">
        <v>2350</v>
      </c>
      <c r="DA1790" s="2">
        <v>21814</v>
      </c>
      <c r="DB1790" s="2">
        <v>5855</v>
      </c>
      <c r="DC1790" s="2">
        <v>78.650000000000006</v>
      </c>
      <c r="DD1790" s="2">
        <v>19303</v>
      </c>
      <c r="DE1790">
        <v>690</v>
      </c>
      <c r="DF1790">
        <v>372</v>
      </c>
      <c r="DG1790">
        <v>9.18</v>
      </c>
      <c r="DH1790">
        <v>5.24</v>
      </c>
      <c r="DI1790" s="2">
        <v>7.87</v>
      </c>
      <c r="DJ1790">
        <v>3.04</v>
      </c>
      <c r="DK1790">
        <v>0.98085189935600625</v>
      </c>
      <c r="DL1790">
        <v>8.7118855009334171E-3</v>
      </c>
      <c r="DM1790">
        <v>0</v>
      </c>
      <c r="DN1790">
        <v>0</v>
      </c>
      <c r="DO1790">
        <v>0</v>
      </c>
      <c r="DP1790">
        <v>0</v>
      </c>
      <c r="DQ1790" s="2">
        <v>15822</v>
      </c>
      <c r="DR1790" s="2">
        <v>232.05341128999999</v>
      </c>
      <c r="DS1790">
        <v>1.635949421679448E-4</v>
      </c>
      <c r="DV1790">
        <v>0</v>
      </c>
    </row>
    <row r="1791" spans="1:126" x14ac:dyDescent="0.15">
      <c r="A1791" t="s">
        <v>3030</v>
      </c>
      <c r="B1791" t="s">
        <v>3031</v>
      </c>
      <c r="C1791">
        <v>36</v>
      </c>
      <c r="D1791">
        <v>1</v>
      </c>
      <c r="E1791" t="s">
        <v>3032</v>
      </c>
      <c r="F1791">
        <v>36001</v>
      </c>
      <c r="G1791" t="s">
        <v>6775</v>
      </c>
      <c r="H1791">
        <v>76</v>
      </c>
      <c r="I1791">
        <v>12</v>
      </c>
      <c r="J1791">
        <v>0.1</v>
      </c>
      <c r="K1791">
        <v>4.8</v>
      </c>
      <c r="L1791">
        <v>2.2000000000000002</v>
      </c>
      <c r="M1791">
        <v>4.9000000000000004</v>
      </c>
      <c r="N1791">
        <f t="shared" si="114"/>
        <v>5971.9000000000005</v>
      </c>
      <c r="O1791">
        <f t="shared" si="112"/>
        <v>4028.0999999999995</v>
      </c>
      <c r="P1791">
        <f t="shared" si="113"/>
        <v>4.8337200000000013</v>
      </c>
      <c r="Q1791" s="4">
        <v>36001</v>
      </c>
      <c r="R1791" s="5">
        <v>42.588239999999999</v>
      </c>
      <c r="S1791" s="5">
        <v>-73.974010000000007</v>
      </c>
      <c r="T1791">
        <v>2</v>
      </c>
      <c r="U1791">
        <v>0.20916430757033086</v>
      </c>
      <c r="V1791">
        <v>304511</v>
      </c>
      <c r="W1791">
        <v>306124</v>
      </c>
      <c r="X1791">
        <v>307463</v>
      </c>
      <c r="Y1791">
        <v>308598</v>
      </c>
      <c r="Z1791">
        <v>158359</v>
      </c>
      <c r="AA1791">
        <v>35045</v>
      </c>
      <c r="AB1791">
        <v>128349.50099999999</v>
      </c>
      <c r="AC1791">
        <v>59887</v>
      </c>
      <c r="AD1791">
        <v>14</v>
      </c>
      <c r="AE1791">
        <v>4.5533934164436045E-5</v>
      </c>
      <c r="AF1791">
        <v>90</v>
      </c>
      <c r="AG1791">
        <v>494</v>
      </c>
      <c r="AH1791">
        <v>0.18218623481781376</v>
      </c>
      <c r="AI1791" s="3">
        <v>63394</v>
      </c>
      <c r="AJ1791" s="3">
        <v>334598.68706028</v>
      </c>
      <c r="AK1791">
        <v>60</v>
      </c>
      <c r="AL1791">
        <v>341420.80000000005</v>
      </c>
      <c r="AM1791">
        <v>766651</v>
      </c>
      <c r="AN1791">
        <v>36152</v>
      </c>
      <c r="AO1791">
        <v>802803</v>
      </c>
      <c r="AP1791">
        <v>29</v>
      </c>
      <c r="AQ1791">
        <v>2</v>
      </c>
      <c r="AR1791">
        <v>31</v>
      </c>
      <c r="AS1791">
        <v>0.10126615358482183</v>
      </c>
      <c r="AT1791">
        <v>36</v>
      </c>
      <c r="AU1791">
        <v>199</v>
      </c>
      <c r="AV1791">
        <f t="shared" si="111"/>
        <v>235</v>
      </c>
      <c r="AW1791">
        <v>264984</v>
      </c>
      <c r="AX1791">
        <v>0.96</v>
      </c>
      <c r="AY1791">
        <v>872597712.17899799</v>
      </c>
      <c r="AZ1791">
        <v>872597.71217899804</v>
      </c>
      <c r="BA1791">
        <v>2961.9037608164499</v>
      </c>
      <c r="BB1791">
        <v>3.3762069288988297</v>
      </c>
      <c r="BC1791">
        <v>190572</v>
      </c>
      <c r="BD1791">
        <v>427647</v>
      </c>
      <c r="BE1791">
        <v>-237075</v>
      </c>
      <c r="BF1791">
        <v>-0.77854330385437631</v>
      </c>
      <c r="BG1791">
        <v>15668199</v>
      </c>
      <c r="BH1791">
        <v>50.959624410091621</v>
      </c>
      <c r="BI1791">
        <v>25920</v>
      </c>
      <c r="BJ1791">
        <v>189</v>
      </c>
      <c r="BK1791">
        <v>44</v>
      </c>
      <c r="BL1791">
        <v>73</v>
      </c>
      <c r="BM1791">
        <v>10</v>
      </c>
      <c r="BN1791">
        <v>45</v>
      </c>
      <c r="BO1791">
        <v>51</v>
      </c>
      <c r="BP1791">
        <v>11</v>
      </c>
      <c r="BQ1791">
        <v>37</v>
      </c>
      <c r="BR1791">
        <v>16</v>
      </c>
      <c r="BS1791">
        <v>2</v>
      </c>
      <c r="BT1791">
        <v>298284</v>
      </c>
      <c r="BU1791">
        <v>0.77</v>
      </c>
      <c r="BV1791">
        <v>0.61826590000000003</v>
      </c>
      <c r="BW1791">
        <v>2448</v>
      </c>
      <c r="BX1791">
        <v>1.6025</v>
      </c>
      <c r="BY1791">
        <v>0.48065590000000002</v>
      </c>
      <c r="BZ1791">
        <v>182</v>
      </c>
      <c r="CA1791">
        <v>35</v>
      </c>
      <c r="CB1791">
        <v>69</v>
      </c>
      <c r="CC1791">
        <v>9</v>
      </c>
      <c r="CD1791">
        <v>48</v>
      </c>
      <c r="CE1791">
        <v>53</v>
      </c>
      <c r="CF1791">
        <v>9</v>
      </c>
      <c r="CG1791">
        <v>42</v>
      </c>
      <c r="CH1791">
        <v>13</v>
      </c>
      <c r="CI1791">
        <v>1</v>
      </c>
      <c r="CJ1791">
        <v>308729</v>
      </c>
      <c r="CK1791">
        <v>1.4932189719786608</v>
      </c>
      <c r="CL1791">
        <v>0.66906333006440932</v>
      </c>
      <c r="CM1791">
        <v>2358</v>
      </c>
      <c r="CN1791">
        <v>0.40771437048896986</v>
      </c>
      <c r="CO1791">
        <v>64706</v>
      </c>
      <c r="CP1791">
        <v>2.0530099999999999E-2</v>
      </c>
      <c r="CQ1791">
        <v>0.49452256100000003</v>
      </c>
      <c r="CR1791">
        <v>269361</v>
      </c>
      <c r="CS1791">
        <v>0.86900000000000011</v>
      </c>
      <c r="CT1791">
        <v>273451</v>
      </c>
      <c r="CU1791">
        <v>0.913118168171</v>
      </c>
      <c r="CV1791">
        <v>934</v>
      </c>
      <c r="CW1791">
        <v>264</v>
      </c>
      <c r="CX1791">
        <v>311</v>
      </c>
      <c r="CY1791">
        <v>767</v>
      </c>
      <c r="CZ1791">
        <v>761</v>
      </c>
      <c r="DA1791" s="2">
        <v>275428</v>
      </c>
      <c r="DB1791" s="2">
        <v>44665</v>
      </c>
      <c r="DC1791" s="2">
        <v>212.74</v>
      </c>
      <c r="DD1791" s="2">
        <v>70716</v>
      </c>
      <c r="DE1791">
        <v>290</v>
      </c>
      <c r="DF1791">
        <v>15</v>
      </c>
      <c r="DG1791">
        <v>70.05</v>
      </c>
      <c r="DH1791">
        <v>6.19</v>
      </c>
      <c r="DI1791" s="2">
        <v>16.29</v>
      </c>
      <c r="DJ1791">
        <v>0.3</v>
      </c>
      <c r="DK1791">
        <v>0.97569170583966935</v>
      </c>
      <c r="DL1791">
        <v>2.2267206477732792E-2</v>
      </c>
      <c r="DM1791">
        <v>0</v>
      </c>
      <c r="DN1791">
        <v>34.200000000000003</v>
      </c>
      <c r="DO1791">
        <v>9.9000000000000005E-2</v>
      </c>
      <c r="DP1791">
        <v>141.58000000000001</v>
      </c>
      <c r="DQ1791" s="2">
        <v>0</v>
      </c>
      <c r="DR1791" s="2">
        <v>1600.11693272</v>
      </c>
      <c r="DS1791">
        <v>4.686641772353734E-3</v>
      </c>
      <c r="DT1791">
        <v>6.3839341402732197</v>
      </c>
      <c r="DU1791">
        <v>2179607.9013193953</v>
      </c>
      <c r="DV1791">
        <v>0</v>
      </c>
    </row>
    <row r="1792" spans="1:126" x14ac:dyDescent="0.15">
      <c r="A1792" t="s">
        <v>3030</v>
      </c>
      <c r="B1792" t="s">
        <v>2036</v>
      </c>
      <c r="C1792">
        <v>36</v>
      </c>
      <c r="D1792">
        <v>3</v>
      </c>
      <c r="E1792" t="s">
        <v>3033</v>
      </c>
      <c r="F1792">
        <v>36003</v>
      </c>
      <c r="G1792" t="s">
        <v>6776</v>
      </c>
      <c r="H1792">
        <v>95.4</v>
      </c>
      <c r="I1792">
        <v>1</v>
      </c>
      <c r="J1792">
        <v>0.2</v>
      </c>
      <c r="K1792">
        <v>0.9</v>
      </c>
      <c r="L1792">
        <v>1.1000000000000001</v>
      </c>
      <c r="M1792">
        <v>1.4</v>
      </c>
      <c r="N1792">
        <f t="shared" si="114"/>
        <v>9106.18</v>
      </c>
      <c r="O1792">
        <f t="shared" si="112"/>
        <v>893.81999999999971</v>
      </c>
      <c r="P1792">
        <f t="shared" si="113"/>
        <v>1.072584</v>
      </c>
      <c r="Q1792" s="4">
        <v>36003</v>
      </c>
      <c r="R1792" s="5">
        <v>42.247852999999999</v>
      </c>
      <c r="S1792" s="5">
        <v>-78.026152999999994</v>
      </c>
      <c r="T1792">
        <v>7</v>
      </c>
      <c r="U1792">
        <v>0.21049491434931547</v>
      </c>
      <c r="V1792">
        <v>48837</v>
      </c>
      <c r="W1792">
        <v>48387</v>
      </c>
      <c r="X1792">
        <v>48070</v>
      </c>
      <c r="Y1792">
        <v>47372</v>
      </c>
      <c r="Z1792">
        <v>22698</v>
      </c>
      <c r="AA1792">
        <v>35047</v>
      </c>
      <c r="AB1792">
        <v>16818.453999999998</v>
      </c>
      <c r="AC1792">
        <v>42776</v>
      </c>
      <c r="AD1792">
        <v>4</v>
      </c>
      <c r="AE1792">
        <v>8.3211982525483675E-5</v>
      </c>
      <c r="AF1792">
        <v>98</v>
      </c>
      <c r="AG1792">
        <v>784</v>
      </c>
      <c r="AH1792">
        <v>0.125</v>
      </c>
      <c r="AI1792" s="3">
        <v>150383</v>
      </c>
      <c r="AJ1792" s="3">
        <v>658751.08511837502</v>
      </c>
      <c r="AK1792">
        <v>112</v>
      </c>
      <c r="AL1792">
        <v>662067.19999999995</v>
      </c>
      <c r="AM1792">
        <v>306778</v>
      </c>
      <c r="AN1792">
        <v>55360</v>
      </c>
      <c r="AO1792">
        <v>362138</v>
      </c>
      <c r="AP1792">
        <v>6</v>
      </c>
      <c r="AQ1792">
        <v>1</v>
      </c>
      <c r="AR1792">
        <v>7</v>
      </c>
      <c r="AS1792">
        <v>0.14466695600057866</v>
      </c>
      <c r="AT1792">
        <v>5</v>
      </c>
      <c r="AU1792">
        <v>33</v>
      </c>
      <c r="AV1792">
        <f t="shared" si="111"/>
        <v>38</v>
      </c>
      <c r="AW1792">
        <v>34653</v>
      </c>
      <c r="AX1792">
        <v>0.76</v>
      </c>
      <c r="AY1792">
        <v>648371089.03767395</v>
      </c>
      <c r="AZ1792">
        <v>648371.0890376739</v>
      </c>
      <c r="BA1792">
        <v>12994.6981199163</v>
      </c>
      <c r="BB1792">
        <v>0.76954461794487705</v>
      </c>
      <c r="BC1792">
        <v>52649</v>
      </c>
      <c r="BD1792">
        <v>57350</v>
      </c>
      <c r="BE1792">
        <v>-4701</v>
      </c>
      <c r="BF1792">
        <v>-9.6258983967074149E-2</v>
      </c>
      <c r="BG1792">
        <v>529380</v>
      </c>
      <c r="BH1792">
        <v>11.012689827335135</v>
      </c>
      <c r="BI1792">
        <v>6740</v>
      </c>
      <c r="BJ1792">
        <v>52</v>
      </c>
      <c r="BK1792">
        <v>14</v>
      </c>
      <c r="BL1792">
        <v>5</v>
      </c>
      <c r="BM1792">
        <v>1</v>
      </c>
      <c r="BN1792">
        <v>0</v>
      </c>
      <c r="BO1792">
        <v>2</v>
      </c>
      <c r="BP1792">
        <v>1</v>
      </c>
      <c r="BQ1792">
        <v>3</v>
      </c>
      <c r="BR1792">
        <v>4</v>
      </c>
      <c r="BS1792">
        <v>0</v>
      </c>
      <c r="BT1792">
        <v>49157</v>
      </c>
      <c r="BU1792">
        <v>0.59</v>
      </c>
      <c r="BV1792">
        <v>0.46197480000000002</v>
      </c>
      <c r="BW1792">
        <v>315</v>
      </c>
      <c r="BX1792">
        <v>1.6681250000000001</v>
      </c>
      <c r="BY1792">
        <v>-0.40895710000000002</v>
      </c>
      <c r="BZ1792">
        <v>56</v>
      </c>
      <c r="CA1792">
        <v>16</v>
      </c>
      <c r="CB1792">
        <v>5</v>
      </c>
      <c r="CC1792">
        <v>1</v>
      </c>
      <c r="CD1792">
        <v>1</v>
      </c>
      <c r="CE1792">
        <v>2</v>
      </c>
      <c r="CF1792">
        <v>1</v>
      </c>
      <c r="CG1792">
        <v>4</v>
      </c>
      <c r="CH1792">
        <v>5</v>
      </c>
      <c r="CI1792">
        <v>0</v>
      </c>
      <c r="CJ1792">
        <v>47781</v>
      </c>
      <c r="CK1792">
        <v>1.904522718235282</v>
      </c>
      <c r="CL1792">
        <v>0.63487248623750137</v>
      </c>
      <c r="CM1792">
        <v>310</v>
      </c>
      <c r="CN1792">
        <v>0.50098698210863024</v>
      </c>
      <c r="CO1792">
        <v>4630</v>
      </c>
      <c r="CP1792">
        <v>0.34638397900000001</v>
      </c>
      <c r="CQ1792">
        <v>-0.1911643754</v>
      </c>
      <c r="CR1792">
        <v>41442</v>
      </c>
      <c r="CS1792">
        <v>0.87599999999999989</v>
      </c>
      <c r="CT1792">
        <v>42879</v>
      </c>
      <c r="CU1792">
        <v>0.89768391845999995</v>
      </c>
      <c r="CV1792">
        <v>83</v>
      </c>
      <c r="CW1792">
        <v>14</v>
      </c>
      <c r="CX1792">
        <v>21</v>
      </c>
      <c r="CY1792">
        <v>649</v>
      </c>
      <c r="CZ1792">
        <v>1225</v>
      </c>
      <c r="DA1792" s="2">
        <v>19667</v>
      </c>
      <c r="DB1792" s="2">
        <v>4235</v>
      </c>
      <c r="DC1792" s="2">
        <v>72.75</v>
      </c>
      <c r="DD1792" s="2">
        <v>2067</v>
      </c>
      <c r="DE1792">
        <v>409</v>
      </c>
      <c r="DF1792">
        <v>20</v>
      </c>
      <c r="DG1792">
        <v>51.97</v>
      </c>
      <c r="DH1792">
        <v>35.340000000000003</v>
      </c>
      <c r="DI1792" s="2">
        <v>31.18</v>
      </c>
      <c r="DJ1792">
        <v>-0.9</v>
      </c>
      <c r="DK1792">
        <v>0.98733234474641418</v>
      </c>
      <c r="DL1792">
        <v>3.9540816326530615E-2</v>
      </c>
      <c r="DM1792">
        <v>0</v>
      </c>
      <c r="DN1792">
        <v>57.1</v>
      </c>
      <c r="DO1792">
        <v>8.6999999999999994E-2</v>
      </c>
      <c r="DP1792">
        <v>1467.15</v>
      </c>
      <c r="DQ1792" s="2">
        <v>0</v>
      </c>
      <c r="DR1792" s="2">
        <v>1366.0432483999998</v>
      </c>
      <c r="DS1792">
        <v>2.0633029049191682E-3</v>
      </c>
      <c r="DT1792">
        <v>7.0573626028878103</v>
      </c>
      <c r="DU1792">
        <v>4672448.2978786444</v>
      </c>
      <c r="DV1792">
        <v>0</v>
      </c>
    </row>
    <row r="1793" spans="1:126" x14ac:dyDescent="0.15">
      <c r="A1793" t="s">
        <v>3030</v>
      </c>
      <c r="B1793" t="s">
        <v>3034</v>
      </c>
      <c r="C1793">
        <v>36</v>
      </c>
      <c r="D1793">
        <v>5</v>
      </c>
      <c r="E1793" t="s">
        <v>3035</v>
      </c>
      <c r="F1793">
        <v>36005</v>
      </c>
      <c r="G1793" t="s">
        <v>6777</v>
      </c>
      <c r="H1793">
        <v>10.9</v>
      </c>
      <c r="I1793">
        <v>30.1</v>
      </c>
      <c r="J1793">
        <v>0.2</v>
      </c>
      <c r="K1793">
        <v>3.4</v>
      </c>
      <c r="L1793">
        <v>1.8</v>
      </c>
      <c r="M1793">
        <v>53.5</v>
      </c>
      <c r="N1793">
        <f t="shared" si="114"/>
        <v>3901.91</v>
      </c>
      <c r="O1793">
        <f t="shared" si="112"/>
        <v>6098.09</v>
      </c>
      <c r="P1793">
        <f t="shared" si="113"/>
        <v>7.3177080000000032</v>
      </c>
      <c r="Q1793" s="4">
        <v>36005</v>
      </c>
      <c r="R1793" s="5">
        <v>40.848711000000002</v>
      </c>
      <c r="S1793" s="5">
        <v>-73.852939000000006</v>
      </c>
      <c r="T1793">
        <v>1</v>
      </c>
      <c r="U1793">
        <v>6.9278727472691981E-2</v>
      </c>
      <c r="V1793">
        <v>1386364</v>
      </c>
      <c r="W1793">
        <v>1413566</v>
      </c>
      <c r="X1793">
        <v>1428357</v>
      </c>
      <c r="Y1793">
        <v>1460412</v>
      </c>
      <c r="Z1793">
        <v>737186</v>
      </c>
      <c r="AA1793">
        <v>35049</v>
      </c>
      <c r="AB1793">
        <v>537571.34299999999</v>
      </c>
      <c r="AC1793">
        <v>34299</v>
      </c>
      <c r="AD1793">
        <v>39</v>
      </c>
      <c r="AE1793">
        <v>2.7304098345161609E-5</v>
      </c>
      <c r="AF1793">
        <v>0</v>
      </c>
      <c r="AG1793">
        <v>1</v>
      </c>
      <c r="AH1793">
        <v>0</v>
      </c>
      <c r="AJ1793" s="3">
        <v>26912.368886405002</v>
      </c>
      <c r="AL1793">
        <v>36748.800000000003</v>
      </c>
      <c r="AM1793">
        <v>219202</v>
      </c>
      <c r="AN1793">
        <v>0</v>
      </c>
      <c r="AO1793">
        <v>219202</v>
      </c>
      <c r="AP1793">
        <v>91</v>
      </c>
      <c r="AQ1793">
        <v>4</v>
      </c>
      <c r="AR1793">
        <v>95</v>
      </c>
      <c r="AS1793">
        <v>6.720591751640885E-2</v>
      </c>
      <c r="AT1793">
        <v>99</v>
      </c>
      <c r="AU1793">
        <v>228</v>
      </c>
      <c r="AV1793">
        <f t="shared" si="111"/>
        <v>327</v>
      </c>
      <c r="AW1793">
        <v>1219680</v>
      </c>
      <c r="AX1793">
        <v>0.99</v>
      </c>
      <c r="AY1793">
        <v>751116202.348418</v>
      </c>
      <c r="AZ1793">
        <v>751116.20234841795</v>
      </c>
      <c r="BA1793">
        <v>561.39908607499206</v>
      </c>
      <c r="BB1793">
        <v>17.81264032671438</v>
      </c>
      <c r="BG1793">
        <v>11935315</v>
      </c>
      <c r="BH1793">
        <v>8.3559747318072439</v>
      </c>
      <c r="BI1793">
        <v>35325</v>
      </c>
      <c r="BJ1793">
        <v>274</v>
      </c>
      <c r="BK1793">
        <v>18</v>
      </c>
      <c r="BL1793">
        <v>6</v>
      </c>
      <c r="BM1793">
        <v>6</v>
      </c>
      <c r="BN1793">
        <v>3</v>
      </c>
      <c r="BO1793">
        <v>14</v>
      </c>
      <c r="BP1793">
        <v>4</v>
      </c>
      <c r="BQ1793">
        <v>41</v>
      </c>
      <c r="BR1793">
        <v>3</v>
      </c>
      <c r="BS1793">
        <v>1</v>
      </c>
      <c r="BT1793">
        <v>1400000</v>
      </c>
      <c r="BU1793">
        <v>0.65</v>
      </c>
      <c r="BV1793">
        <v>0.37986639999999999</v>
      </c>
      <c r="BW1793">
        <v>2819</v>
      </c>
      <c r="BX1793">
        <v>0.2647988</v>
      </c>
      <c r="BY1793">
        <v>-2.6336620000000002</v>
      </c>
      <c r="BZ1793">
        <v>284</v>
      </c>
      <c r="CA1793">
        <v>14</v>
      </c>
      <c r="CB1793">
        <v>7</v>
      </c>
      <c r="CC1793">
        <v>7</v>
      </c>
      <c r="CD1793">
        <v>3</v>
      </c>
      <c r="CE1793">
        <v>13</v>
      </c>
      <c r="CF1793">
        <v>3</v>
      </c>
      <c r="CG1793">
        <v>47</v>
      </c>
      <c r="CH1793">
        <v>5</v>
      </c>
      <c r="CI1793">
        <v>1</v>
      </c>
      <c r="CJ1793">
        <v>1441757</v>
      </c>
      <c r="CK1793">
        <v>0.26634169280953723</v>
      </c>
      <c r="CL1793">
        <v>0.52212725706467578</v>
      </c>
      <c r="CM1793">
        <v>2585</v>
      </c>
      <c r="CN1793">
        <v>-2.2675137173294702</v>
      </c>
      <c r="CO1793">
        <v>148276</v>
      </c>
      <c r="CP1793">
        <v>-1.9547090056</v>
      </c>
      <c r="CQ1793">
        <v>-1.6917243984000001</v>
      </c>
      <c r="CR1793">
        <v>1190534</v>
      </c>
      <c r="CS1793">
        <v>0.81299999999999994</v>
      </c>
      <c r="CT1793">
        <v>1150682</v>
      </c>
      <c r="CU1793">
        <v>0.81762814539999995</v>
      </c>
      <c r="CV1793">
        <v>2399</v>
      </c>
      <c r="CW1793">
        <v>688</v>
      </c>
      <c r="CX1793">
        <v>759</v>
      </c>
      <c r="CZ1793">
        <v>1</v>
      </c>
      <c r="DA1793" s="2">
        <v>459503</v>
      </c>
      <c r="DB1793" s="2">
        <v>73425</v>
      </c>
      <c r="DC1793" s="2">
        <v>69.5</v>
      </c>
      <c r="DD1793" s="2">
        <v>1128402</v>
      </c>
      <c r="DE1793">
        <v>0</v>
      </c>
      <c r="DF1793">
        <v>0</v>
      </c>
      <c r="DG1793">
        <v>12.62</v>
      </c>
      <c r="DH1793">
        <v>2.4</v>
      </c>
      <c r="DI1793" s="2">
        <v>2.4</v>
      </c>
      <c r="DJ1793">
        <v>1.04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s="2">
        <v>0</v>
      </c>
      <c r="DR1793" s="2">
        <v>1.0445708899999999</v>
      </c>
      <c r="DS1793">
        <v>3.5778292686019676E-5</v>
      </c>
      <c r="DV1793">
        <v>0</v>
      </c>
    </row>
    <row r="1794" spans="1:126" x14ac:dyDescent="0.15">
      <c r="A1794" t="s">
        <v>3030</v>
      </c>
      <c r="B1794" t="s">
        <v>3036</v>
      </c>
      <c r="C1794">
        <v>36</v>
      </c>
      <c r="D1794">
        <v>7</v>
      </c>
      <c r="E1794" t="s">
        <v>3037</v>
      </c>
      <c r="F1794">
        <v>36007</v>
      </c>
      <c r="G1794" t="s">
        <v>6778</v>
      </c>
      <c r="H1794">
        <v>86.3</v>
      </c>
      <c r="I1794">
        <v>4.4000000000000004</v>
      </c>
      <c r="J1794">
        <v>0.2</v>
      </c>
      <c r="K1794">
        <v>3.5</v>
      </c>
      <c r="L1794">
        <v>2.2999999999999998</v>
      </c>
      <c r="M1794">
        <v>3.4</v>
      </c>
      <c r="N1794">
        <f t="shared" si="114"/>
        <v>7496.19</v>
      </c>
      <c r="O1794">
        <f t="shared" si="112"/>
        <v>2503.8100000000004</v>
      </c>
      <c r="P1794">
        <f t="shared" si="113"/>
        <v>3.0045720000000014</v>
      </c>
      <c r="Q1794" s="4">
        <v>36007</v>
      </c>
      <c r="R1794" s="5">
        <v>42.161977</v>
      </c>
      <c r="S1794" s="5">
        <v>-75.830282999999994</v>
      </c>
      <c r="T1794">
        <v>2</v>
      </c>
      <c r="U1794">
        <v>9.234158371785943E-2</v>
      </c>
      <c r="V1794">
        <v>199928</v>
      </c>
      <c r="W1794">
        <v>198797</v>
      </c>
      <c r="X1794">
        <v>198093</v>
      </c>
      <c r="Y1794">
        <v>196292</v>
      </c>
      <c r="Z1794">
        <v>97070</v>
      </c>
      <c r="AA1794">
        <v>35051</v>
      </c>
      <c r="AB1794">
        <v>73990.401000000013</v>
      </c>
      <c r="AC1794">
        <v>46261</v>
      </c>
      <c r="AD1794">
        <v>9</v>
      </c>
      <c r="AE1794">
        <v>4.5433205615544214E-5</v>
      </c>
      <c r="AF1794">
        <v>103</v>
      </c>
      <c r="AG1794">
        <v>563</v>
      </c>
      <c r="AH1794">
        <v>0.18294849023090587</v>
      </c>
      <c r="AI1794" s="3">
        <v>79676</v>
      </c>
      <c r="AJ1794" s="3">
        <v>451689.19090812502</v>
      </c>
      <c r="AK1794">
        <v>76</v>
      </c>
      <c r="AL1794">
        <v>457920</v>
      </c>
      <c r="AM1794">
        <v>270285</v>
      </c>
      <c r="AN1794">
        <v>37683</v>
      </c>
      <c r="AO1794">
        <v>307968</v>
      </c>
      <c r="AP1794">
        <v>15</v>
      </c>
      <c r="AQ1794">
        <v>2</v>
      </c>
      <c r="AR1794">
        <v>17</v>
      </c>
      <c r="AS1794">
        <v>8.5514368929108589E-2</v>
      </c>
      <c r="AT1794">
        <v>18</v>
      </c>
      <c r="AU1794">
        <v>153</v>
      </c>
      <c r="AV1794">
        <f t="shared" si="111"/>
        <v>171</v>
      </c>
      <c r="AW1794">
        <v>175560</v>
      </c>
      <c r="AX1794">
        <v>0.95</v>
      </c>
      <c r="AY1794">
        <v>475626858.43848097</v>
      </c>
      <c r="AZ1794">
        <v>475626.85843848099</v>
      </c>
      <c r="BA1794">
        <v>2379.88944399813</v>
      </c>
      <c r="BB1794">
        <v>4.2018758582332945</v>
      </c>
      <c r="BC1794">
        <v>222294</v>
      </c>
      <c r="BD1794">
        <v>313336</v>
      </c>
      <c r="BE1794">
        <v>-91042</v>
      </c>
      <c r="BF1794">
        <v>-0.45537393461646192</v>
      </c>
      <c r="BG1794">
        <v>2636576</v>
      </c>
      <c r="BH1794">
        <v>13.309788836556567</v>
      </c>
      <c r="BI1794">
        <v>22876</v>
      </c>
      <c r="BJ1794">
        <v>147</v>
      </c>
      <c r="BK1794">
        <v>20</v>
      </c>
      <c r="BL1794">
        <v>8</v>
      </c>
      <c r="BM1794">
        <v>1</v>
      </c>
      <c r="BN1794">
        <v>4</v>
      </c>
      <c r="BO1794">
        <v>18</v>
      </c>
      <c r="BP1794">
        <v>6</v>
      </c>
      <c r="BQ1794">
        <v>22</v>
      </c>
      <c r="BR1794">
        <v>11</v>
      </c>
      <c r="BS1794">
        <v>2</v>
      </c>
      <c r="BT1794">
        <v>194630</v>
      </c>
      <c r="BU1794">
        <v>0.78</v>
      </c>
      <c r="BV1794">
        <v>0.56907399999999997</v>
      </c>
      <c r="BW1794">
        <v>1092</v>
      </c>
      <c r="BX1794">
        <v>1.2279709999999999</v>
      </c>
      <c r="BY1794">
        <v>-0.45782529999999999</v>
      </c>
      <c r="BZ1794">
        <v>139</v>
      </c>
      <c r="CA1794">
        <v>20</v>
      </c>
      <c r="CB1794">
        <v>5</v>
      </c>
      <c r="CC1794">
        <v>3</v>
      </c>
      <c r="CD1794">
        <v>6</v>
      </c>
      <c r="CE1794">
        <v>17</v>
      </c>
      <c r="CF1794">
        <v>4</v>
      </c>
      <c r="CG1794">
        <v>24</v>
      </c>
      <c r="CH1794">
        <v>13</v>
      </c>
      <c r="CI1794">
        <v>2</v>
      </c>
      <c r="CJ1794">
        <v>197516</v>
      </c>
      <c r="CK1794">
        <v>1.1796512687579741</v>
      </c>
      <c r="CL1794">
        <v>0.62484678556107132</v>
      </c>
      <c r="CM1794">
        <v>1042</v>
      </c>
      <c r="CN1794">
        <v>-0.46777627948647843</v>
      </c>
      <c r="CO1794">
        <v>28646.000000000004</v>
      </c>
      <c r="CP1794">
        <v>-0.5775060206</v>
      </c>
      <c r="CQ1794">
        <v>-3.7419726600000001E-2</v>
      </c>
      <c r="CR1794">
        <v>169417</v>
      </c>
      <c r="CS1794">
        <v>0.86299999999999999</v>
      </c>
      <c r="CT1794">
        <v>176336</v>
      </c>
      <c r="CU1794">
        <v>0.91347410413399999</v>
      </c>
      <c r="CV1794">
        <v>359</v>
      </c>
      <c r="CW1794">
        <v>132</v>
      </c>
      <c r="CX1794">
        <v>165</v>
      </c>
      <c r="CY1794">
        <v>381</v>
      </c>
      <c r="CZ1794">
        <v>888</v>
      </c>
      <c r="DA1794" s="2">
        <v>110321</v>
      </c>
      <c r="DB1794" s="2">
        <v>22135</v>
      </c>
      <c r="DC1794" s="2">
        <v>182.75</v>
      </c>
      <c r="DD1794" s="2">
        <v>25950</v>
      </c>
      <c r="DE1794">
        <v>341</v>
      </c>
      <c r="DF1794">
        <v>22</v>
      </c>
      <c r="DG1794">
        <v>47.08</v>
      </c>
      <c r="DH1794">
        <v>4.5599999999999996</v>
      </c>
      <c r="DI1794" s="2">
        <v>11.64</v>
      </c>
      <c r="DJ1794">
        <v>-0.84</v>
      </c>
      <c r="DK1794">
        <v>0.98677142426828657</v>
      </c>
      <c r="DL1794">
        <v>1.4209591474245116E-2</v>
      </c>
      <c r="DM1794">
        <v>0</v>
      </c>
      <c r="DN1794">
        <v>8.3000000000000007</v>
      </c>
      <c r="DO1794">
        <v>1.8000000000000002E-2</v>
      </c>
      <c r="DP1794">
        <v>2969.99</v>
      </c>
      <c r="DQ1794" s="2">
        <v>0</v>
      </c>
      <c r="DR1794" s="2">
        <v>1430.08846586</v>
      </c>
      <c r="DS1794">
        <v>1.2814032150958683E-4</v>
      </c>
      <c r="DT1794">
        <v>6.1294845119773198</v>
      </c>
      <c r="DU1794">
        <v>2806813.5477246544</v>
      </c>
      <c r="DV1794">
        <v>1</v>
      </c>
    </row>
    <row r="1795" spans="1:126" x14ac:dyDescent="0.15">
      <c r="A1795" t="s">
        <v>3030</v>
      </c>
      <c r="B1795" t="s">
        <v>3038</v>
      </c>
      <c r="C1795">
        <v>36</v>
      </c>
      <c r="D1795">
        <v>9</v>
      </c>
      <c r="E1795" t="s">
        <v>3039</v>
      </c>
      <c r="F1795">
        <v>36009</v>
      </c>
      <c r="G1795" t="s">
        <v>6779</v>
      </c>
      <c r="H1795">
        <v>91.9</v>
      </c>
      <c r="I1795">
        <v>1.2</v>
      </c>
      <c r="J1795">
        <v>2.9</v>
      </c>
      <c r="K1795">
        <v>0.7</v>
      </c>
      <c r="L1795">
        <v>1.6</v>
      </c>
      <c r="M1795">
        <v>1.7</v>
      </c>
      <c r="N1795">
        <f t="shared" si="114"/>
        <v>8461.4</v>
      </c>
      <c r="O1795">
        <f t="shared" si="112"/>
        <v>1538.6000000000004</v>
      </c>
      <c r="P1795">
        <f t="shared" si="113"/>
        <v>1.8463200000000011</v>
      </c>
      <c r="Q1795" s="4">
        <v>36009</v>
      </c>
      <c r="R1795" s="5">
        <v>42.239099000000003</v>
      </c>
      <c r="S1795" s="5">
        <v>-78.662332000000006</v>
      </c>
      <c r="T1795">
        <v>4</v>
      </c>
      <c r="U1795">
        <v>0.1471812502878499</v>
      </c>
      <c r="V1795">
        <v>80166</v>
      </c>
      <c r="W1795">
        <v>79397</v>
      </c>
      <c r="X1795">
        <v>78962</v>
      </c>
      <c r="Y1795">
        <v>78006</v>
      </c>
      <c r="Z1795">
        <v>40281</v>
      </c>
      <c r="AA1795">
        <v>35053</v>
      </c>
      <c r="AB1795">
        <v>30186.957000000002</v>
      </c>
      <c r="AC1795">
        <v>42601</v>
      </c>
      <c r="AD1795">
        <v>7</v>
      </c>
      <c r="AE1795">
        <v>8.8650236822775515E-5</v>
      </c>
      <c r="AF1795">
        <v>141</v>
      </c>
      <c r="AG1795">
        <v>1038</v>
      </c>
      <c r="AH1795">
        <v>0.13583815028901733</v>
      </c>
      <c r="AI1795" s="3">
        <v>197257</v>
      </c>
      <c r="AJ1795" s="3">
        <v>837349.1619468251</v>
      </c>
      <c r="AK1795">
        <v>103</v>
      </c>
      <c r="AL1795">
        <v>846291.2</v>
      </c>
      <c r="AM1795">
        <v>382792</v>
      </c>
      <c r="AN1795">
        <v>95090</v>
      </c>
      <c r="AO1795">
        <v>477882</v>
      </c>
      <c r="AP1795">
        <v>8</v>
      </c>
      <c r="AQ1795">
        <v>1</v>
      </c>
      <c r="AR1795">
        <v>9</v>
      </c>
      <c r="AS1795">
        <v>0.11335440885675781</v>
      </c>
      <c r="AT1795">
        <v>10</v>
      </c>
      <c r="AU1795">
        <v>63</v>
      </c>
      <c r="AV1795">
        <f t="shared" ref="AV1795:AV1858" si="115">AT1795+AU1795</f>
        <v>73</v>
      </c>
      <c r="AW1795">
        <v>55284</v>
      </c>
      <c r="AX1795">
        <v>0.74</v>
      </c>
      <c r="AY1795">
        <v>760538698.27209699</v>
      </c>
      <c r="AZ1795">
        <v>760538.69827209704</v>
      </c>
      <c r="BA1795">
        <v>9110.0724619031607</v>
      </c>
      <c r="BB1795">
        <v>1.0976861097228778</v>
      </c>
      <c r="BC1795">
        <v>91629</v>
      </c>
      <c r="BD1795">
        <v>88188</v>
      </c>
      <c r="BE1795">
        <v>3441</v>
      </c>
      <c r="BF1795">
        <v>4.2923433874709975E-2</v>
      </c>
      <c r="BG1795">
        <v>946532</v>
      </c>
      <c r="BH1795">
        <v>11.987183708619336</v>
      </c>
      <c r="BI1795">
        <v>11100</v>
      </c>
      <c r="BJ1795">
        <v>70</v>
      </c>
      <c r="BK1795">
        <v>21</v>
      </c>
      <c r="BL1795">
        <v>5</v>
      </c>
      <c r="BM1795">
        <v>0</v>
      </c>
      <c r="BN1795">
        <v>1</v>
      </c>
      <c r="BO1795">
        <v>7</v>
      </c>
      <c r="BP1795">
        <v>1</v>
      </c>
      <c r="BQ1795">
        <v>5</v>
      </c>
      <c r="BR1795">
        <v>6</v>
      </c>
      <c r="BS1795">
        <v>0</v>
      </c>
      <c r="BT1795">
        <v>79689</v>
      </c>
      <c r="BU1795">
        <v>0.71</v>
      </c>
      <c r="BV1795">
        <v>0.52733949999999996</v>
      </c>
      <c r="BW1795">
        <v>444</v>
      </c>
      <c r="BX1795">
        <v>1.455659</v>
      </c>
      <c r="BY1795">
        <v>-0.4480942</v>
      </c>
      <c r="BZ1795">
        <v>69</v>
      </c>
      <c r="CA1795">
        <v>24</v>
      </c>
      <c r="CB1795">
        <v>3</v>
      </c>
      <c r="CC1795">
        <v>0</v>
      </c>
      <c r="CD1795">
        <v>0</v>
      </c>
      <c r="CE1795">
        <v>5</v>
      </c>
      <c r="CF1795">
        <v>2</v>
      </c>
      <c r="CG1795">
        <v>5</v>
      </c>
      <c r="CH1795">
        <v>6</v>
      </c>
      <c r="CI1795">
        <v>0</v>
      </c>
      <c r="CJ1795">
        <v>78638</v>
      </c>
      <c r="CK1795">
        <v>1.4496808158905363</v>
      </c>
      <c r="CL1795">
        <v>0.58999464848472838</v>
      </c>
      <c r="CM1795">
        <v>425</v>
      </c>
      <c r="CN1795">
        <v>-0.3222144765042812</v>
      </c>
      <c r="CO1795">
        <v>7533</v>
      </c>
      <c r="CP1795">
        <v>-0.69864973720000001</v>
      </c>
      <c r="CQ1795">
        <v>-0.47878258130000001</v>
      </c>
      <c r="CR1795">
        <v>67552</v>
      </c>
      <c r="CS1795">
        <v>0.86900000000000011</v>
      </c>
      <c r="CT1795">
        <v>68863</v>
      </c>
      <c r="CU1795">
        <v>0.88466898955000006</v>
      </c>
      <c r="CV1795">
        <v>76</v>
      </c>
      <c r="CW1795">
        <v>32</v>
      </c>
      <c r="CX1795">
        <v>39</v>
      </c>
      <c r="CY1795">
        <v>724</v>
      </c>
      <c r="CZ1795">
        <v>1582</v>
      </c>
      <c r="DA1795" s="2">
        <v>38572</v>
      </c>
      <c r="DB1795" s="2">
        <v>5650</v>
      </c>
      <c r="DC1795" s="2">
        <v>98.87</v>
      </c>
      <c r="DD1795" s="2">
        <v>6159</v>
      </c>
      <c r="DE1795">
        <v>493</v>
      </c>
      <c r="DF1795">
        <v>23</v>
      </c>
      <c r="DG1795">
        <v>36.76</v>
      </c>
      <c r="DH1795">
        <v>16.48</v>
      </c>
      <c r="DI1795" s="2">
        <v>25.35</v>
      </c>
      <c r="DJ1795">
        <v>-0.32</v>
      </c>
      <c r="DK1795">
        <v>0.95338568466518303</v>
      </c>
      <c r="DL1795">
        <v>1.4450867052023121E-2</v>
      </c>
      <c r="DM1795">
        <v>0</v>
      </c>
      <c r="DN1795">
        <v>93.6</v>
      </c>
      <c r="DO1795">
        <v>0.109</v>
      </c>
      <c r="DP1795">
        <v>1716.8899999999999</v>
      </c>
      <c r="DQ1795" s="2">
        <v>0</v>
      </c>
      <c r="DR1795" s="2">
        <v>3194.9728428099997</v>
      </c>
      <c r="DS1795">
        <v>3.742127119003057E-3</v>
      </c>
      <c r="DT1795">
        <v>7.2158768635311397</v>
      </c>
      <c r="DU1795">
        <v>6106733.0898900041</v>
      </c>
      <c r="DV1795">
        <v>0</v>
      </c>
    </row>
    <row r="1796" spans="1:126" x14ac:dyDescent="0.15">
      <c r="A1796" t="s">
        <v>3030</v>
      </c>
      <c r="B1796" t="s">
        <v>3040</v>
      </c>
      <c r="C1796">
        <v>36</v>
      </c>
      <c r="D1796">
        <v>11</v>
      </c>
      <c r="E1796" t="s">
        <v>3041</v>
      </c>
      <c r="F1796">
        <v>36011</v>
      </c>
      <c r="G1796" t="s">
        <v>6780</v>
      </c>
      <c r="H1796">
        <v>91.3</v>
      </c>
      <c r="I1796">
        <v>3.8</v>
      </c>
      <c r="J1796">
        <v>0.3</v>
      </c>
      <c r="K1796">
        <v>0.5</v>
      </c>
      <c r="L1796">
        <v>1.7</v>
      </c>
      <c r="M1796">
        <v>2.4</v>
      </c>
      <c r="N1796">
        <f t="shared" si="114"/>
        <v>8359.119999999999</v>
      </c>
      <c r="O1796">
        <f t="shared" si="112"/>
        <v>1640.880000000001</v>
      </c>
      <c r="P1796">
        <f t="shared" si="113"/>
        <v>1.9690560000000019</v>
      </c>
      <c r="Q1796" s="4">
        <v>36011</v>
      </c>
      <c r="R1796" s="5">
        <v>43.008546000000003</v>
      </c>
      <c r="S1796" s="5">
        <v>-76.574586999999994</v>
      </c>
      <c r="T1796">
        <v>4</v>
      </c>
      <c r="U1796">
        <v>0.14609593014504915</v>
      </c>
      <c r="V1796">
        <v>79996</v>
      </c>
      <c r="W1796">
        <v>79481</v>
      </c>
      <c r="X1796">
        <v>79173</v>
      </c>
      <c r="Y1796">
        <v>78319</v>
      </c>
      <c r="Z1796">
        <v>42501</v>
      </c>
      <c r="AA1796">
        <v>35055</v>
      </c>
      <c r="AB1796">
        <v>31551.617999999995</v>
      </c>
      <c r="AC1796">
        <v>52082</v>
      </c>
      <c r="AD1796">
        <v>6</v>
      </c>
      <c r="AE1796">
        <v>7.5783411011329615E-5</v>
      </c>
      <c r="AF1796">
        <v>140</v>
      </c>
      <c r="AG1796">
        <v>891</v>
      </c>
      <c r="AH1796">
        <v>0.15712682379349047</v>
      </c>
      <c r="AI1796" s="3">
        <v>238444</v>
      </c>
      <c r="AJ1796" s="3">
        <v>442617.96586391504</v>
      </c>
      <c r="AK1796">
        <v>93</v>
      </c>
      <c r="AL1796">
        <v>498515.19999999995</v>
      </c>
      <c r="AM1796">
        <v>408433</v>
      </c>
      <c r="AN1796">
        <v>192727</v>
      </c>
      <c r="AO1796">
        <v>601160</v>
      </c>
      <c r="AP1796">
        <v>9</v>
      </c>
      <c r="AQ1796">
        <v>3</v>
      </c>
      <c r="AR1796">
        <v>12</v>
      </c>
      <c r="AS1796">
        <v>0.15097947937242864</v>
      </c>
      <c r="AT1796">
        <v>11</v>
      </c>
      <c r="AU1796">
        <v>72</v>
      </c>
      <c r="AV1796">
        <f t="shared" si="115"/>
        <v>83</v>
      </c>
      <c r="AW1796">
        <v>54373</v>
      </c>
      <c r="AX1796">
        <v>0.72</v>
      </c>
      <c r="AY1796">
        <v>1252868942.19437</v>
      </c>
      <c r="AZ1796">
        <v>1252868.9421943701</v>
      </c>
      <c r="BA1796">
        <v>15236.382206570999</v>
      </c>
      <c r="BB1796">
        <v>0.65632378240598988</v>
      </c>
      <c r="BC1796">
        <v>58420</v>
      </c>
      <c r="BD1796">
        <v>51359</v>
      </c>
      <c r="BE1796">
        <v>7061</v>
      </c>
      <c r="BF1796">
        <v>8.8266913345667289E-2</v>
      </c>
      <c r="BG1796">
        <v>1076626</v>
      </c>
      <c r="BH1796">
        <v>13.598398443913961</v>
      </c>
      <c r="BI1796">
        <v>8965</v>
      </c>
      <c r="BJ1796">
        <v>40</v>
      </c>
      <c r="BK1796">
        <v>15</v>
      </c>
      <c r="BL1796">
        <v>3</v>
      </c>
      <c r="BM1796">
        <v>0</v>
      </c>
      <c r="BN1796">
        <v>0</v>
      </c>
      <c r="BO1796">
        <v>5</v>
      </c>
      <c r="BP1796">
        <v>4</v>
      </c>
      <c r="BQ1796">
        <v>3</v>
      </c>
      <c r="BR1796">
        <v>9</v>
      </c>
      <c r="BS1796">
        <v>1</v>
      </c>
      <c r="BT1796">
        <v>79526</v>
      </c>
      <c r="BU1796">
        <v>0.81</v>
      </c>
      <c r="BV1796">
        <v>0.53793979999999997</v>
      </c>
      <c r="BW1796">
        <v>412</v>
      </c>
      <c r="BX1796">
        <v>1.00596</v>
      </c>
      <c r="BY1796">
        <v>-0.8779226</v>
      </c>
      <c r="BZ1796">
        <v>45</v>
      </c>
      <c r="CA1796">
        <v>14</v>
      </c>
      <c r="CB1796">
        <v>4</v>
      </c>
      <c r="CC1796">
        <v>0</v>
      </c>
      <c r="CD1796">
        <v>0</v>
      </c>
      <c r="CE1796">
        <v>5</v>
      </c>
      <c r="CF1796">
        <v>4</v>
      </c>
      <c r="CG1796">
        <v>4</v>
      </c>
      <c r="CH1796">
        <v>10</v>
      </c>
      <c r="CI1796">
        <v>1</v>
      </c>
      <c r="CJ1796">
        <v>78836</v>
      </c>
      <c r="CK1796">
        <v>1.10355675072302</v>
      </c>
      <c r="CL1796">
        <v>0.61083232053945979</v>
      </c>
      <c r="CM1796">
        <v>366</v>
      </c>
      <c r="CN1796">
        <v>-0.71438341172330766</v>
      </c>
      <c r="CO1796">
        <v>9632</v>
      </c>
      <c r="CP1796">
        <v>-7.7650484699999994E-2</v>
      </c>
      <c r="CQ1796">
        <v>-0.1976387402</v>
      </c>
      <c r="CR1796">
        <v>69058</v>
      </c>
      <c r="CS1796">
        <v>0.88400000000000001</v>
      </c>
      <c r="CT1796">
        <v>69677</v>
      </c>
      <c r="CU1796">
        <v>0.90976433893600006</v>
      </c>
      <c r="CV1796">
        <v>121</v>
      </c>
      <c r="CW1796">
        <v>33</v>
      </c>
      <c r="CX1796">
        <v>22</v>
      </c>
      <c r="CY1796">
        <v>1448</v>
      </c>
      <c r="CZ1796">
        <v>1415</v>
      </c>
      <c r="DA1796" s="2">
        <v>35326</v>
      </c>
      <c r="DB1796" s="2">
        <v>6565</v>
      </c>
      <c r="DC1796" s="2">
        <v>117.01</v>
      </c>
      <c r="DD1796" s="2">
        <v>6096</v>
      </c>
      <c r="DE1796">
        <v>429</v>
      </c>
      <c r="DF1796">
        <v>28</v>
      </c>
      <c r="DG1796">
        <v>44.04</v>
      </c>
      <c r="DH1796">
        <v>11.32</v>
      </c>
      <c r="DI1796" s="2">
        <v>26.42</v>
      </c>
      <c r="DJ1796">
        <v>-1.44</v>
      </c>
      <c r="DK1796">
        <v>0.98975860160037576</v>
      </c>
      <c r="DL1796">
        <v>4.8260381593714929E-2</v>
      </c>
      <c r="DM1796">
        <v>0</v>
      </c>
      <c r="DN1796">
        <v>229.5</v>
      </c>
      <c r="DO1796">
        <v>0.5</v>
      </c>
      <c r="DP1796">
        <v>1225.23</v>
      </c>
      <c r="DQ1796" s="2">
        <v>0</v>
      </c>
      <c r="DR1796" s="2">
        <v>1822.7233633599999</v>
      </c>
      <c r="DS1796">
        <v>1.3417593090148104E-3</v>
      </c>
      <c r="DT1796">
        <v>6.6039132845859996</v>
      </c>
      <c r="DU1796">
        <v>3292151.1518480461</v>
      </c>
      <c r="DV1796">
        <v>0</v>
      </c>
    </row>
    <row r="1797" spans="1:126" x14ac:dyDescent="0.15">
      <c r="A1797" t="s">
        <v>3030</v>
      </c>
      <c r="B1797" t="s">
        <v>1564</v>
      </c>
      <c r="C1797">
        <v>36</v>
      </c>
      <c r="D1797">
        <v>13</v>
      </c>
      <c r="E1797" t="s">
        <v>3042</v>
      </c>
      <c r="F1797">
        <v>36013</v>
      </c>
      <c r="G1797" t="s">
        <v>6781</v>
      </c>
      <c r="H1797">
        <v>89.3</v>
      </c>
      <c r="I1797">
        <v>2</v>
      </c>
      <c r="J1797">
        <v>0.4</v>
      </c>
      <c r="K1797">
        <v>0.5</v>
      </c>
      <c r="L1797">
        <v>1.6</v>
      </c>
      <c r="M1797">
        <v>6.1</v>
      </c>
      <c r="N1797">
        <f t="shared" si="114"/>
        <v>8018.67</v>
      </c>
      <c r="O1797">
        <f t="shared" si="112"/>
        <v>1981.33</v>
      </c>
      <c r="P1797">
        <f t="shared" si="113"/>
        <v>2.3775960000000009</v>
      </c>
      <c r="Q1797" s="4">
        <v>36013</v>
      </c>
      <c r="R1797" s="5">
        <v>42.304215999999997</v>
      </c>
      <c r="S1797" s="5">
        <v>-79.407595000000001</v>
      </c>
      <c r="T1797">
        <v>4</v>
      </c>
      <c r="U1797">
        <v>0.14559659645411535</v>
      </c>
      <c r="V1797">
        <v>134599</v>
      </c>
      <c r="W1797">
        <v>133556</v>
      </c>
      <c r="X1797">
        <v>132646</v>
      </c>
      <c r="Y1797">
        <v>130756</v>
      </c>
      <c r="Z1797">
        <v>66965</v>
      </c>
      <c r="AA1797">
        <v>35057</v>
      </c>
      <c r="AB1797">
        <v>49888.160999999993</v>
      </c>
      <c r="AC1797">
        <v>42993</v>
      </c>
      <c r="AD1797">
        <v>8</v>
      </c>
      <c r="AE1797">
        <v>6.0310902703436215E-5</v>
      </c>
      <c r="AF1797">
        <v>204</v>
      </c>
      <c r="AG1797">
        <v>1515</v>
      </c>
      <c r="AH1797">
        <v>0.13465346534653466</v>
      </c>
      <c r="AI1797" s="3">
        <v>236546</v>
      </c>
      <c r="AJ1797" s="3">
        <v>678543.88772554509</v>
      </c>
      <c r="AK1797">
        <v>80</v>
      </c>
      <c r="AL1797">
        <v>960121.60000000009</v>
      </c>
      <c r="AM1797">
        <v>474025</v>
      </c>
      <c r="AN1797">
        <v>145259</v>
      </c>
      <c r="AO1797">
        <v>619284</v>
      </c>
      <c r="AP1797">
        <v>22</v>
      </c>
      <c r="AQ1797">
        <v>15</v>
      </c>
      <c r="AR1797">
        <v>37</v>
      </c>
      <c r="AS1797">
        <v>0.27703734762945875</v>
      </c>
      <c r="AT1797">
        <v>31</v>
      </c>
      <c r="AU1797">
        <v>160</v>
      </c>
      <c r="AV1797">
        <f t="shared" si="115"/>
        <v>191</v>
      </c>
      <c r="AW1797">
        <v>123185</v>
      </c>
      <c r="AX1797">
        <v>0.92999999999999994</v>
      </c>
      <c r="AY1797">
        <v>724418557.361642</v>
      </c>
      <c r="AZ1797">
        <v>724418.55736164202</v>
      </c>
      <c r="BA1797">
        <v>5184.6354724553803</v>
      </c>
      <c r="BB1797">
        <v>1.9287759097293145</v>
      </c>
      <c r="BC1797">
        <v>183257</v>
      </c>
      <c r="BD1797">
        <v>172945</v>
      </c>
      <c r="BE1797">
        <v>10312</v>
      </c>
      <c r="BF1797">
        <v>7.6612753437989886E-2</v>
      </c>
      <c r="BG1797">
        <v>1527095</v>
      </c>
      <c r="BH1797">
        <v>11.512559745487991</v>
      </c>
      <c r="BI1797">
        <v>17262</v>
      </c>
      <c r="BJ1797">
        <v>128</v>
      </c>
      <c r="BK1797">
        <v>56</v>
      </c>
      <c r="BL1797">
        <v>3</v>
      </c>
      <c r="BM1797">
        <v>0</v>
      </c>
      <c r="BN1797">
        <v>2</v>
      </c>
      <c r="BO1797">
        <v>11</v>
      </c>
      <c r="BP1797">
        <v>4</v>
      </c>
      <c r="BQ1797">
        <v>9</v>
      </c>
      <c r="BR1797">
        <v>16</v>
      </c>
      <c r="BS1797">
        <v>1</v>
      </c>
      <c r="BT1797">
        <v>133503</v>
      </c>
      <c r="BU1797">
        <v>0.74</v>
      </c>
      <c r="BV1797">
        <v>0.55707980000000001</v>
      </c>
      <c r="BW1797">
        <v>847</v>
      </c>
      <c r="BX1797">
        <v>1.7228079999999999</v>
      </c>
      <c r="BY1797">
        <v>1.0170500000000001E-2</v>
      </c>
      <c r="BZ1797">
        <v>122</v>
      </c>
      <c r="CA1797">
        <v>50</v>
      </c>
      <c r="CB1797">
        <v>5</v>
      </c>
      <c r="CC1797">
        <v>0</v>
      </c>
      <c r="CD1797">
        <v>1</v>
      </c>
      <c r="CE1797">
        <v>12</v>
      </c>
      <c r="CF1797">
        <v>4</v>
      </c>
      <c r="CG1797">
        <v>12</v>
      </c>
      <c r="CH1797">
        <v>16</v>
      </c>
      <c r="CI1797">
        <v>2</v>
      </c>
      <c r="CJ1797">
        <v>131773</v>
      </c>
      <c r="CK1797">
        <v>1.6998929978068344</v>
      </c>
      <c r="CL1797">
        <v>0.60965959557508853</v>
      </c>
      <c r="CM1797">
        <v>748</v>
      </c>
      <c r="CN1797">
        <v>1.9785099434473406E-2</v>
      </c>
      <c r="CO1797">
        <v>14298</v>
      </c>
      <c r="CP1797">
        <v>-0.78700873910000002</v>
      </c>
      <c r="CQ1797">
        <v>-0.27524822040000002</v>
      </c>
      <c r="CR1797">
        <v>113479</v>
      </c>
      <c r="CS1797">
        <v>0.87</v>
      </c>
      <c r="CT1797">
        <v>118313</v>
      </c>
      <c r="CU1797">
        <v>0.9039650214060001</v>
      </c>
      <c r="CV1797">
        <v>173</v>
      </c>
      <c r="CW1797">
        <v>73</v>
      </c>
      <c r="CX1797">
        <v>72</v>
      </c>
      <c r="CY1797">
        <v>3207</v>
      </c>
      <c r="CZ1797">
        <v>2327</v>
      </c>
      <c r="DA1797" s="2">
        <v>66175</v>
      </c>
      <c r="DB1797" s="2">
        <v>11045</v>
      </c>
      <c r="DC1797" s="2">
        <v>153.29</v>
      </c>
      <c r="DD1797" s="2">
        <v>9285</v>
      </c>
      <c r="DE1797">
        <v>701</v>
      </c>
      <c r="DF1797">
        <v>31</v>
      </c>
      <c r="DG1797">
        <v>51.85</v>
      </c>
      <c r="DH1797">
        <v>18.03</v>
      </c>
      <c r="DI1797" s="2">
        <v>27.05</v>
      </c>
      <c r="DJ1797">
        <v>-0.26</v>
      </c>
      <c r="DK1797">
        <v>0.97354003026895408</v>
      </c>
      <c r="DL1797">
        <v>1.65016501650165E-2</v>
      </c>
      <c r="DM1797">
        <v>0</v>
      </c>
      <c r="DN1797">
        <v>143.30000000000001</v>
      </c>
      <c r="DO1797">
        <v>0.20199999999999999</v>
      </c>
      <c r="DP1797">
        <v>618.25</v>
      </c>
      <c r="DQ1797" s="2">
        <v>0</v>
      </c>
      <c r="DR1797" s="2">
        <v>2270.3353113200001</v>
      </c>
      <c r="DS1797">
        <v>2.3646341692267203E-3</v>
      </c>
      <c r="DT1797">
        <v>7.15548057298333</v>
      </c>
      <c r="DU1797">
        <v>6870131.456501672</v>
      </c>
      <c r="DV1797">
        <v>0</v>
      </c>
    </row>
    <row r="1798" spans="1:126" x14ac:dyDescent="0.15">
      <c r="A1798" t="s">
        <v>3030</v>
      </c>
      <c r="B1798" t="s">
        <v>3043</v>
      </c>
      <c r="C1798">
        <v>36</v>
      </c>
      <c r="D1798">
        <v>15</v>
      </c>
      <c r="E1798" t="s">
        <v>3044</v>
      </c>
      <c r="F1798">
        <v>36015</v>
      </c>
      <c r="G1798" t="s">
        <v>6782</v>
      </c>
      <c r="H1798">
        <v>87.4</v>
      </c>
      <c r="I1798">
        <v>6.2</v>
      </c>
      <c r="J1798">
        <v>0.2</v>
      </c>
      <c r="K1798">
        <v>1.2</v>
      </c>
      <c r="L1798">
        <v>2.4</v>
      </c>
      <c r="M1798">
        <v>2.5</v>
      </c>
      <c r="N1798">
        <f t="shared" si="114"/>
        <v>7690.6900000000005</v>
      </c>
      <c r="O1798">
        <f t="shared" si="112"/>
        <v>2309.3099999999995</v>
      </c>
      <c r="P1798">
        <f t="shared" si="113"/>
        <v>2.7711720000000004</v>
      </c>
      <c r="Q1798" s="4">
        <v>36015</v>
      </c>
      <c r="R1798" s="5">
        <v>42.155279999999998</v>
      </c>
      <c r="S1798" s="5">
        <v>-76.747179000000003</v>
      </c>
      <c r="T1798">
        <v>3</v>
      </c>
      <c r="U1798">
        <v>0.10545030720330678</v>
      </c>
      <c r="V1798">
        <v>88779</v>
      </c>
      <c r="W1798">
        <v>88681</v>
      </c>
      <c r="X1798">
        <v>88267</v>
      </c>
      <c r="Y1798">
        <v>87030</v>
      </c>
      <c r="Z1798">
        <v>46340</v>
      </c>
      <c r="AA1798">
        <v>35059</v>
      </c>
      <c r="AB1798">
        <v>32770.188000000002</v>
      </c>
      <c r="AC1798">
        <v>50320</v>
      </c>
      <c r="AD1798">
        <v>4</v>
      </c>
      <c r="AE1798">
        <v>4.5317049406913117E-5</v>
      </c>
      <c r="AF1798">
        <v>56</v>
      </c>
      <c r="AG1798">
        <v>372</v>
      </c>
      <c r="AH1798">
        <v>0.15053763440860216</v>
      </c>
      <c r="AI1798" s="3">
        <v>58114</v>
      </c>
      <c r="AJ1798" s="3">
        <v>260705.32214878002</v>
      </c>
      <c r="AK1798">
        <v>92</v>
      </c>
      <c r="AL1798">
        <v>262918.40000000002</v>
      </c>
      <c r="AM1798">
        <v>190526</v>
      </c>
      <c r="AN1798">
        <v>28123</v>
      </c>
      <c r="AO1798">
        <v>218649</v>
      </c>
      <c r="AP1798">
        <v>5</v>
      </c>
      <c r="AQ1798">
        <v>2</v>
      </c>
      <c r="AR1798">
        <v>7</v>
      </c>
      <c r="AS1798">
        <v>7.8934608315197163E-2</v>
      </c>
      <c r="AT1798">
        <v>7</v>
      </c>
      <c r="AU1798">
        <v>77</v>
      </c>
      <c r="AV1798">
        <f t="shared" si="115"/>
        <v>84</v>
      </c>
      <c r="AW1798">
        <v>82289</v>
      </c>
      <c r="AX1798">
        <v>0.95</v>
      </c>
      <c r="AY1798">
        <v>379439650.022425</v>
      </c>
      <c r="AZ1798">
        <v>379439.65002242499</v>
      </c>
      <c r="BA1798">
        <v>4141.9248994403297</v>
      </c>
      <c r="BB1798">
        <v>2.414336387738762</v>
      </c>
      <c r="BC1798">
        <v>132131</v>
      </c>
      <c r="BD1798">
        <v>149040</v>
      </c>
      <c r="BE1798">
        <v>-16909</v>
      </c>
      <c r="BF1798">
        <v>-0.19046170828686965</v>
      </c>
      <c r="BG1798">
        <v>1023220</v>
      </c>
      <c r="BH1798">
        <v>11.59232782353541</v>
      </c>
      <c r="BI1798">
        <v>9690</v>
      </c>
      <c r="BJ1798">
        <v>54</v>
      </c>
      <c r="BK1798">
        <v>14</v>
      </c>
      <c r="BL1798">
        <v>4</v>
      </c>
      <c r="BM1798">
        <v>0</v>
      </c>
      <c r="BN1798">
        <v>1</v>
      </c>
      <c r="BO1798">
        <v>16</v>
      </c>
      <c r="BP1798">
        <v>3</v>
      </c>
      <c r="BQ1798">
        <v>12</v>
      </c>
      <c r="BR1798">
        <v>2</v>
      </c>
      <c r="BS1798">
        <v>0</v>
      </c>
      <c r="BT1798">
        <v>88331</v>
      </c>
      <c r="BU1798">
        <v>0.8</v>
      </c>
      <c r="BV1798">
        <v>0.56177410000000005</v>
      </c>
      <c r="BW1798">
        <v>465</v>
      </c>
      <c r="BX1798">
        <v>1.200032</v>
      </c>
      <c r="BY1798">
        <v>-0.5819957</v>
      </c>
      <c r="BZ1798">
        <v>56</v>
      </c>
      <c r="CA1798">
        <v>13</v>
      </c>
      <c r="CB1798">
        <v>2</v>
      </c>
      <c r="CC1798">
        <v>0</v>
      </c>
      <c r="CD1798">
        <v>1</v>
      </c>
      <c r="CE1798">
        <v>18</v>
      </c>
      <c r="CF1798">
        <v>2</v>
      </c>
      <c r="CG1798">
        <v>13</v>
      </c>
      <c r="CH1798">
        <v>2</v>
      </c>
      <c r="CI1798">
        <v>0</v>
      </c>
      <c r="CJ1798">
        <v>87469</v>
      </c>
      <c r="CK1798">
        <v>1.2232905372189005</v>
      </c>
      <c r="CL1798">
        <v>0.62116319506050177</v>
      </c>
      <c r="CM1798">
        <v>400</v>
      </c>
      <c r="CN1798">
        <v>-0.57235466221155207</v>
      </c>
      <c r="CO1798">
        <v>11061</v>
      </c>
      <c r="CP1798">
        <v>-1.3140945891</v>
      </c>
      <c r="CQ1798">
        <v>-0.17916350310000001</v>
      </c>
      <c r="CR1798">
        <v>75361</v>
      </c>
      <c r="CS1798">
        <v>0.86799999999999999</v>
      </c>
      <c r="CT1798">
        <v>79280</v>
      </c>
      <c r="CU1798">
        <v>0.91970349594300005</v>
      </c>
      <c r="CV1798">
        <v>211</v>
      </c>
      <c r="CW1798">
        <v>47</v>
      </c>
      <c r="CX1798">
        <v>62</v>
      </c>
      <c r="CY1798">
        <v>278</v>
      </c>
      <c r="CZ1798">
        <v>583</v>
      </c>
      <c r="DA1798" s="2">
        <v>45197</v>
      </c>
      <c r="DB1798" s="2">
        <v>7675</v>
      </c>
      <c r="DC1798" s="2">
        <v>145.75</v>
      </c>
      <c r="DD1798" s="2">
        <v>10151</v>
      </c>
      <c r="DE1798">
        <v>197</v>
      </c>
      <c r="DF1798">
        <v>13</v>
      </c>
      <c r="DG1798">
        <v>42.93</v>
      </c>
      <c r="DH1798">
        <v>6.78</v>
      </c>
      <c r="DI1798" s="2">
        <v>20.34</v>
      </c>
      <c r="DJ1798">
        <v>-1.1299999999999999</v>
      </c>
      <c r="DK1798">
        <v>0.98998520150049907</v>
      </c>
      <c r="DL1798">
        <v>2.6881720430107529E-3</v>
      </c>
      <c r="DM1798">
        <v>0</v>
      </c>
      <c r="DN1798">
        <v>24.8</v>
      </c>
      <c r="DO1798">
        <v>0.10099999999999999</v>
      </c>
      <c r="DP1798">
        <v>540.19000000000005</v>
      </c>
      <c r="DQ1798" s="2">
        <v>0</v>
      </c>
      <c r="DR1798" s="2">
        <v>697.96891391999998</v>
      </c>
      <c r="DS1798">
        <v>1.23432995221293E-3</v>
      </c>
      <c r="DT1798">
        <v>5.93076738911516</v>
      </c>
      <c r="DU1798">
        <v>1559307.8727183354</v>
      </c>
      <c r="DV1798">
        <v>0</v>
      </c>
    </row>
    <row r="1799" spans="1:126" x14ac:dyDescent="0.15">
      <c r="A1799" t="s">
        <v>3030</v>
      </c>
      <c r="B1799" t="s">
        <v>3045</v>
      </c>
      <c r="C1799">
        <v>36</v>
      </c>
      <c r="D1799">
        <v>17</v>
      </c>
      <c r="E1799" t="s">
        <v>3046</v>
      </c>
      <c r="F1799">
        <v>36017</v>
      </c>
      <c r="G1799" t="s">
        <v>6783</v>
      </c>
      <c r="H1799">
        <v>95.6</v>
      </c>
      <c r="I1799">
        <v>0.6</v>
      </c>
      <c r="J1799">
        <v>0.3</v>
      </c>
      <c r="K1799">
        <v>0.4</v>
      </c>
      <c r="L1799">
        <v>1.2</v>
      </c>
      <c r="M1799">
        <v>1.8</v>
      </c>
      <c r="N1799">
        <f t="shared" si="114"/>
        <v>9144.65</v>
      </c>
      <c r="O1799">
        <f t="shared" si="112"/>
        <v>855.35000000000036</v>
      </c>
      <c r="P1799">
        <f t="shared" si="113"/>
        <v>1.0264200000000008</v>
      </c>
      <c r="Q1799" s="4">
        <v>36017</v>
      </c>
      <c r="R1799" s="5">
        <v>42.478023999999998</v>
      </c>
      <c r="S1799" s="5">
        <v>-75.602241000000006</v>
      </c>
      <c r="T1799">
        <v>6</v>
      </c>
      <c r="U1799">
        <v>0.21524511999949192</v>
      </c>
      <c r="V1799">
        <v>50490</v>
      </c>
      <c r="W1799">
        <v>49868</v>
      </c>
      <c r="X1799">
        <v>49549</v>
      </c>
      <c r="Y1799">
        <v>48799</v>
      </c>
      <c r="Z1799">
        <v>25850</v>
      </c>
      <c r="AA1799">
        <v>35061</v>
      </c>
      <c r="AB1799">
        <v>18845.112000000001</v>
      </c>
      <c r="AC1799">
        <v>45668</v>
      </c>
      <c r="AD1799">
        <v>4</v>
      </c>
      <c r="AE1799">
        <v>8.0728168076045937E-5</v>
      </c>
      <c r="AF1799">
        <v>119</v>
      </c>
      <c r="AG1799">
        <v>828</v>
      </c>
      <c r="AH1799">
        <v>0.14371980676328502</v>
      </c>
      <c r="AI1799" s="3">
        <v>167226</v>
      </c>
      <c r="AJ1799" s="3">
        <v>571875.73581853497</v>
      </c>
      <c r="AK1799">
        <v>120</v>
      </c>
      <c r="AL1799">
        <v>575206.40000000002</v>
      </c>
      <c r="AM1799">
        <v>405730</v>
      </c>
      <c r="AN1799">
        <v>72442</v>
      </c>
      <c r="AO1799">
        <v>478172</v>
      </c>
      <c r="AP1799">
        <v>4</v>
      </c>
      <c r="AQ1799">
        <v>0</v>
      </c>
      <c r="AR1799">
        <v>4</v>
      </c>
      <c r="AS1799">
        <v>8.0211759043875827E-2</v>
      </c>
      <c r="AT1799">
        <v>5</v>
      </c>
      <c r="AU1799">
        <v>64</v>
      </c>
      <c r="AV1799">
        <f t="shared" si="115"/>
        <v>69</v>
      </c>
      <c r="AW1799">
        <v>37110</v>
      </c>
      <c r="AX1799">
        <v>0.78</v>
      </c>
      <c r="AY1799">
        <v>1155243581.3489299</v>
      </c>
      <c r="AZ1799">
        <v>1155243.5813489298</v>
      </c>
      <c r="BA1799">
        <v>22303.4507420583</v>
      </c>
      <c r="BB1799">
        <v>0.44836111306949883</v>
      </c>
      <c r="BC1799">
        <v>41815</v>
      </c>
      <c r="BD1799">
        <v>2772</v>
      </c>
      <c r="BE1799">
        <v>39043</v>
      </c>
      <c r="BF1799">
        <v>0.77328183798772032</v>
      </c>
      <c r="BG1799">
        <v>961085</v>
      </c>
      <c r="BH1799">
        <v>19.396657853841653</v>
      </c>
      <c r="BI1799">
        <v>7333</v>
      </c>
      <c r="BJ1799">
        <v>33</v>
      </c>
      <c r="BK1799">
        <v>8</v>
      </c>
      <c r="BL1799">
        <v>2</v>
      </c>
      <c r="BM1799">
        <v>0</v>
      </c>
      <c r="BN1799">
        <v>0</v>
      </c>
      <c r="BO1799">
        <v>1</v>
      </c>
      <c r="BP1799">
        <v>5</v>
      </c>
      <c r="BQ1799">
        <v>3</v>
      </c>
      <c r="BR1799">
        <v>7</v>
      </c>
      <c r="BS1799">
        <v>0</v>
      </c>
      <c r="BT1799">
        <v>50620</v>
      </c>
      <c r="BU1799">
        <v>0.71</v>
      </c>
      <c r="BV1799">
        <v>0.52113589999999999</v>
      </c>
      <c r="BW1799">
        <v>408</v>
      </c>
      <c r="BX1799">
        <v>1.1655470000000001</v>
      </c>
      <c r="BY1799">
        <v>-0.3459294</v>
      </c>
      <c r="BZ1799">
        <v>35</v>
      </c>
      <c r="CA1799">
        <v>5</v>
      </c>
      <c r="CB1799">
        <v>2</v>
      </c>
      <c r="CC1799">
        <v>0</v>
      </c>
      <c r="CD1799">
        <v>0</v>
      </c>
      <c r="CE1799">
        <v>1</v>
      </c>
      <c r="CF1799">
        <v>5</v>
      </c>
      <c r="CG1799">
        <v>4</v>
      </c>
      <c r="CH1799">
        <v>6</v>
      </c>
      <c r="CI1799">
        <v>0</v>
      </c>
      <c r="CJ1799">
        <v>49333</v>
      </c>
      <c r="CK1799">
        <v>1.1756836194839153</v>
      </c>
      <c r="CL1799">
        <v>0.61411764705882355</v>
      </c>
      <c r="CM1799">
        <v>452</v>
      </c>
      <c r="CN1799">
        <v>0.18089233768661403</v>
      </c>
      <c r="CO1799">
        <v>4829</v>
      </c>
      <c r="CP1799">
        <v>-4.6956279599999998E-2</v>
      </c>
      <c r="CQ1799">
        <v>-0.1258301976</v>
      </c>
      <c r="CR1799">
        <v>42924</v>
      </c>
      <c r="CS1799">
        <v>0.88099999999999989</v>
      </c>
      <c r="CT1799">
        <v>44431</v>
      </c>
      <c r="CU1799">
        <v>0.89694669422999995</v>
      </c>
      <c r="CV1799">
        <v>89</v>
      </c>
      <c r="CW1799">
        <v>18</v>
      </c>
      <c r="CX1799">
        <v>22</v>
      </c>
      <c r="CY1799">
        <v>675</v>
      </c>
      <c r="CZ1799">
        <v>1314</v>
      </c>
      <c r="DA1799" s="2">
        <v>24704</v>
      </c>
      <c r="DB1799" s="2">
        <v>4165</v>
      </c>
      <c r="DC1799" s="2">
        <v>139.38999999999999</v>
      </c>
      <c r="DD1799" s="2">
        <v>1883</v>
      </c>
      <c r="DE1799">
        <v>428</v>
      </c>
      <c r="DF1799">
        <v>28</v>
      </c>
      <c r="DG1799">
        <v>48.48</v>
      </c>
      <c r="DH1799">
        <v>20.2</v>
      </c>
      <c r="DI1799" s="2">
        <v>30.3</v>
      </c>
      <c r="DJ1799">
        <v>-1.41</v>
      </c>
      <c r="DK1799">
        <v>0.96477820434621409</v>
      </c>
      <c r="DL1799">
        <v>2.7777777777777776E-2</v>
      </c>
      <c r="DM1799">
        <v>0</v>
      </c>
      <c r="DN1799">
        <v>93.4</v>
      </c>
      <c r="DO1799">
        <v>0.16300000000000001</v>
      </c>
      <c r="DP1799">
        <v>4385.68</v>
      </c>
      <c r="DQ1799" s="2">
        <v>0</v>
      </c>
      <c r="DR1799" s="2">
        <v>821.0206446799998</v>
      </c>
      <c r="DS1799">
        <v>1.4273521980939015E-3</v>
      </c>
      <c r="DT1799">
        <v>6.4693864531750904</v>
      </c>
      <c r="DU1799">
        <v>3721232.4919396127</v>
      </c>
      <c r="DV1799">
        <v>1</v>
      </c>
    </row>
    <row r="1800" spans="1:126" x14ac:dyDescent="0.15">
      <c r="A1800" t="s">
        <v>3030</v>
      </c>
      <c r="B1800" t="s">
        <v>1134</v>
      </c>
      <c r="C1800">
        <v>36</v>
      </c>
      <c r="D1800">
        <v>19</v>
      </c>
      <c r="E1800" t="s">
        <v>3047</v>
      </c>
      <c r="F1800">
        <v>36019</v>
      </c>
      <c r="G1800" t="s">
        <v>6784</v>
      </c>
      <c r="H1800">
        <v>91.1</v>
      </c>
      <c r="I1800">
        <v>3.6</v>
      </c>
      <c r="J1800">
        <v>0.3</v>
      </c>
      <c r="K1800">
        <v>1.1000000000000001</v>
      </c>
      <c r="L1800">
        <v>1.4</v>
      </c>
      <c r="M1800">
        <v>2.5</v>
      </c>
      <c r="N1800">
        <f t="shared" si="114"/>
        <v>8321.6799999999967</v>
      </c>
      <c r="O1800">
        <f t="shared" si="112"/>
        <v>1678.3200000000033</v>
      </c>
      <c r="P1800">
        <f t="shared" si="113"/>
        <v>2.0139840000000047</v>
      </c>
      <c r="Q1800" s="4">
        <v>36019</v>
      </c>
      <c r="R1800" s="5">
        <v>44.752712000000002</v>
      </c>
      <c r="S1800" s="5">
        <v>-73.705642999999995</v>
      </c>
      <c r="T1800">
        <v>5</v>
      </c>
      <c r="U1800">
        <v>0.13389464352462174</v>
      </c>
      <c r="V1800">
        <v>82054</v>
      </c>
      <c r="W1800">
        <v>81829</v>
      </c>
      <c r="X1800">
        <v>81685</v>
      </c>
      <c r="Y1800">
        <v>81032</v>
      </c>
      <c r="Z1800">
        <v>43178</v>
      </c>
      <c r="AA1800">
        <v>36001</v>
      </c>
      <c r="AB1800">
        <v>29702.067000000003</v>
      </c>
      <c r="AC1800">
        <v>49930</v>
      </c>
      <c r="AD1800">
        <v>5</v>
      </c>
      <c r="AE1800">
        <v>6.1210748607455463E-5</v>
      </c>
      <c r="AF1800">
        <v>110</v>
      </c>
      <c r="AG1800">
        <v>603</v>
      </c>
      <c r="AH1800">
        <v>0.1824212271973466</v>
      </c>
      <c r="AI1800" s="3">
        <v>147229</v>
      </c>
      <c r="AJ1800" s="3">
        <v>664224.61827426008</v>
      </c>
      <c r="AK1800">
        <v>117</v>
      </c>
      <c r="AL1800">
        <v>715315.20000000007</v>
      </c>
      <c r="AM1800">
        <v>196439</v>
      </c>
      <c r="AN1800">
        <v>87318</v>
      </c>
      <c r="AO1800">
        <v>283757</v>
      </c>
      <c r="AP1800">
        <v>5</v>
      </c>
      <c r="AQ1800">
        <v>0</v>
      </c>
      <c r="AR1800">
        <v>5</v>
      </c>
      <c r="AS1800">
        <v>6.1103031932444492E-2</v>
      </c>
      <c r="AT1800">
        <v>5</v>
      </c>
      <c r="AU1800">
        <v>81</v>
      </c>
      <c r="AV1800">
        <f t="shared" si="115"/>
        <v>86</v>
      </c>
      <c r="AW1800">
        <v>71477</v>
      </c>
      <c r="AX1800">
        <v>0.92999999999999994</v>
      </c>
      <c r="AY1800">
        <v>620831062.23711002</v>
      </c>
      <c r="AZ1800">
        <v>620831.06223710999</v>
      </c>
      <c r="BA1800">
        <v>7800.50538987653</v>
      </c>
      <c r="BB1800">
        <v>1.2819682187487451</v>
      </c>
      <c r="BC1800">
        <v>95012</v>
      </c>
      <c r="BD1800">
        <v>90072</v>
      </c>
      <c r="BE1800">
        <v>4940</v>
      </c>
      <c r="BF1800">
        <v>6.0204255734028808E-2</v>
      </c>
      <c r="BG1800">
        <v>1323522</v>
      </c>
      <c r="BH1800">
        <v>16.202754483687336</v>
      </c>
      <c r="BI1800">
        <v>9771</v>
      </c>
      <c r="BJ1800">
        <v>43</v>
      </c>
      <c r="BK1800">
        <v>13</v>
      </c>
      <c r="BL1800">
        <v>1</v>
      </c>
      <c r="BM1800">
        <v>1</v>
      </c>
      <c r="BN1800">
        <v>2</v>
      </c>
      <c r="BO1800">
        <v>9</v>
      </c>
      <c r="BP1800">
        <v>1</v>
      </c>
      <c r="BQ1800">
        <v>4</v>
      </c>
      <c r="BR1800">
        <v>3</v>
      </c>
      <c r="BS1800">
        <v>0</v>
      </c>
      <c r="BT1800">
        <v>81618</v>
      </c>
      <c r="BU1800">
        <v>0.78</v>
      </c>
      <c r="BV1800">
        <v>0.49869849999999999</v>
      </c>
      <c r="BW1800">
        <v>362</v>
      </c>
      <c r="BX1800">
        <v>0.94341929999999996</v>
      </c>
      <c r="BY1800">
        <v>-1.217759</v>
      </c>
      <c r="BZ1800">
        <v>41</v>
      </c>
      <c r="CA1800">
        <v>12</v>
      </c>
      <c r="CB1800">
        <v>1</v>
      </c>
      <c r="CC1800">
        <v>1</v>
      </c>
      <c r="CD1800">
        <v>0</v>
      </c>
      <c r="CE1800">
        <v>7</v>
      </c>
      <c r="CF1800">
        <v>2</v>
      </c>
      <c r="CG1800">
        <v>7</v>
      </c>
      <c r="CH1800">
        <v>3</v>
      </c>
      <c r="CI1800">
        <v>0</v>
      </c>
      <c r="CJ1800">
        <v>81702</v>
      </c>
      <c r="CK1800">
        <v>0.90573058187070077</v>
      </c>
      <c r="CL1800">
        <v>0.59966354993936077</v>
      </c>
      <c r="CM1800">
        <v>363</v>
      </c>
      <c r="CN1800">
        <v>-0.96169715465422534</v>
      </c>
      <c r="CO1800">
        <v>9996</v>
      </c>
      <c r="CP1800">
        <v>3.0391400999999998E-2</v>
      </c>
      <c r="CQ1800">
        <v>-0.20565511650000001</v>
      </c>
      <c r="CR1800">
        <v>70761</v>
      </c>
      <c r="CS1800">
        <v>0.872</v>
      </c>
      <c r="CT1800">
        <v>72782</v>
      </c>
      <c r="CU1800">
        <v>0.904717470192</v>
      </c>
      <c r="CV1800">
        <v>159</v>
      </c>
      <c r="CW1800">
        <v>42</v>
      </c>
      <c r="CX1800">
        <v>56</v>
      </c>
      <c r="CY1800">
        <v>1244</v>
      </c>
      <c r="CZ1800">
        <v>1000</v>
      </c>
      <c r="DA1800" s="2">
        <v>42679</v>
      </c>
      <c r="DB1800" s="2">
        <v>6875</v>
      </c>
      <c r="DC1800" s="2">
        <v>133.59</v>
      </c>
      <c r="DD1800" s="2">
        <v>6943</v>
      </c>
      <c r="DE1800">
        <v>312</v>
      </c>
      <c r="DF1800">
        <v>33</v>
      </c>
      <c r="DG1800">
        <v>51.48</v>
      </c>
      <c r="DH1800">
        <v>11.03</v>
      </c>
      <c r="DI1800" s="2">
        <v>17.16</v>
      </c>
      <c r="DJ1800">
        <v>-0.34</v>
      </c>
      <c r="DK1800">
        <v>0.98199403650096106</v>
      </c>
      <c r="DL1800">
        <v>1.4925373134328358E-2</v>
      </c>
      <c r="DM1800">
        <v>0</v>
      </c>
      <c r="DN1800">
        <v>35.799999999999997</v>
      </c>
      <c r="DO1800">
        <v>5.0999999999999997E-2</v>
      </c>
      <c r="DP1800">
        <v>29.33</v>
      </c>
      <c r="DQ1800" s="2">
        <v>0</v>
      </c>
      <c r="DR1800" s="2">
        <v>31038.033286979993</v>
      </c>
      <c r="DS1800">
        <v>4.2973424715219428E-2</v>
      </c>
      <c r="DT1800">
        <v>5.96044424023634</v>
      </c>
      <c r="DU1800">
        <v>4263596.3637935063</v>
      </c>
      <c r="DV1800">
        <v>0</v>
      </c>
    </row>
    <row r="1801" spans="1:126" x14ac:dyDescent="0.15">
      <c r="A1801" t="s">
        <v>3030</v>
      </c>
      <c r="B1801" t="s">
        <v>292</v>
      </c>
      <c r="C1801">
        <v>36</v>
      </c>
      <c r="D1801">
        <v>21</v>
      </c>
      <c r="E1801" t="s">
        <v>3048</v>
      </c>
      <c r="F1801">
        <v>36021</v>
      </c>
      <c r="G1801" t="s">
        <v>6785</v>
      </c>
      <c r="H1801">
        <v>88.2</v>
      </c>
      <c r="I1801">
        <v>4.3</v>
      </c>
      <c r="J1801">
        <v>0.1</v>
      </c>
      <c r="K1801">
        <v>1.6</v>
      </c>
      <c r="L1801">
        <v>1.9</v>
      </c>
      <c r="M1801">
        <v>3.9</v>
      </c>
      <c r="N1801">
        <f t="shared" si="114"/>
        <v>7819.1200000000008</v>
      </c>
      <c r="O1801">
        <f t="shared" si="112"/>
        <v>2180.8799999999992</v>
      </c>
      <c r="P1801">
        <f t="shared" si="113"/>
        <v>2.6170559999999998</v>
      </c>
      <c r="Q1801" s="4">
        <v>36021</v>
      </c>
      <c r="R1801" s="5">
        <v>42.247729</v>
      </c>
      <c r="S1801" s="5">
        <v>-73.626806000000002</v>
      </c>
      <c r="T1801">
        <v>6</v>
      </c>
      <c r="U1801">
        <v>0.17493307438317421</v>
      </c>
      <c r="V1801">
        <v>62881</v>
      </c>
      <c r="W1801">
        <v>62525</v>
      </c>
      <c r="X1801">
        <v>62195</v>
      </c>
      <c r="Y1801">
        <v>61549</v>
      </c>
      <c r="Z1801">
        <v>33087</v>
      </c>
      <c r="AA1801">
        <v>36003</v>
      </c>
      <c r="AB1801">
        <v>25830.962</v>
      </c>
      <c r="AC1801">
        <v>59105</v>
      </c>
      <c r="AD1801">
        <v>8</v>
      </c>
      <c r="AE1801">
        <v>1.2862770319157487E-4</v>
      </c>
      <c r="AF1801">
        <v>142</v>
      </c>
      <c r="AG1801">
        <v>494</v>
      </c>
      <c r="AH1801">
        <v>0.2874493927125506</v>
      </c>
      <c r="AI1801" s="3">
        <v>95378</v>
      </c>
      <c r="AJ1801" s="3">
        <v>406224.96540404001</v>
      </c>
      <c r="AK1801">
        <v>82</v>
      </c>
      <c r="AL1801">
        <v>414924.80000000005</v>
      </c>
      <c r="AM1801">
        <v>68462</v>
      </c>
      <c r="AN1801">
        <v>57084</v>
      </c>
      <c r="AO1801">
        <v>125546</v>
      </c>
      <c r="AP1801">
        <v>15</v>
      </c>
      <c r="AQ1801">
        <v>3</v>
      </c>
      <c r="AR1801">
        <v>18</v>
      </c>
      <c r="AS1801">
        <v>0.28788484606157538</v>
      </c>
      <c r="AT1801">
        <v>20</v>
      </c>
      <c r="AU1801">
        <v>52</v>
      </c>
      <c r="AV1801">
        <f t="shared" si="115"/>
        <v>72</v>
      </c>
      <c r="AW1801">
        <v>36885</v>
      </c>
      <c r="AX1801">
        <v>0.62</v>
      </c>
      <c r="AY1801">
        <v>475523960.60571301</v>
      </c>
      <c r="AZ1801">
        <v>475523.96060571301</v>
      </c>
      <c r="BA1801">
        <v>7547.6086002536604</v>
      </c>
      <c r="BB1801">
        <v>1.3249229695964786</v>
      </c>
      <c r="BC1801">
        <v>39226</v>
      </c>
      <c r="BD1801">
        <v>29039</v>
      </c>
      <c r="BE1801">
        <v>10187</v>
      </c>
      <c r="BF1801">
        <v>0.16200442104928356</v>
      </c>
      <c r="BG1801">
        <v>1039181</v>
      </c>
      <c r="BH1801">
        <v>16.708433153790498</v>
      </c>
      <c r="BI1801">
        <v>7565</v>
      </c>
      <c r="BJ1801">
        <v>45</v>
      </c>
      <c r="BK1801">
        <v>3</v>
      </c>
      <c r="BL1801">
        <v>2</v>
      </c>
      <c r="BM1801">
        <v>0</v>
      </c>
      <c r="BN1801">
        <v>0</v>
      </c>
      <c r="BO1801">
        <v>1</v>
      </c>
      <c r="BP1801">
        <v>0</v>
      </c>
      <c r="BQ1801">
        <v>7</v>
      </c>
      <c r="BR1801">
        <v>4</v>
      </c>
      <c r="BS1801">
        <v>0</v>
      </c>
      <c r="BT1801">
        <v>61618</v>
      </c>
      <c r="BU1801">
        <v>0.67</v>
      </c>
      <c r="BV1801">
        <v>0.63670800000000005</v>
      </c>
      <c r="BW1801">
        <v>488</v>
      </c>
      <c r="BX1801">
        <v>1.0061990000000001</v>
      </c>
      <c r="BY1801">
        <v>0.1259942</v>
      </c>
      <c r="BZ1801">
        <v>42</v>
      </c>
      <c r="CA1801">
        <v>4</v>
      </c>
      <c r="CB1801">
        <v>2</v>
      </c>
      <c r="CC1801">
        <v>1</v>
      </c>
      <c r="CD1801">
        <v>0</v>
      </c>
      <c r="CE1801">
        <v>1</v>
      </c>
      <c r="CF1801">
        <v>0</v>
      </c>
      <c r="CG1801">
        <v>6</v>
      </c>
      <c r="CH1801">
        <v>5</v>
      </c>
      <c r="CI1801">
        <v>0</v>
      </c>
      <c r="CJ1801">
        <v>61979</v>
      </c>
      <c r="CK1801">
        <v>0.98420432727214058</v>
      </c>
      <c r="CL1801">
        <v>0.67233698788228502</v>
      </c>
      <c r="CM1801">
        <v>498</v>
      </c>
      <c r="CN1801">
        <v>6.7834626632480258E-2</v>
      </c>
      <c r="CO1801">
        <v>9593</v>
      </c>
      <c r="CP1801">
        <v>-0.44536902740000001</v>
      </c>
      <c r="CQ1801">
        <v>0.36376387700000001</v>
      </c>
      <c r="CR1801">
        <v>55139</v>
      </c>
      <c r="CS1801">
        <v>0.89800000000000002</v>
      </c>
      <c r="CT1801">
        <v>54518</v>
      </c>
      <c r="CU1801">
        <v>0.89681318978000002</v>
      </c>
      <c r="CV1801">
        <v>92</v>
      </c>
      <c r="CW1801">
        <v>24</v>
      </c>
      <c r="CX1801">
        <v>32</v>
      </c>
      <c r="CY1801">
        <v>1102</v>
      </c>
      <c r="CZ1801">
        <v>822</v>
      </c>
      <c r="DA1801" s="2">
        <v>32205</v>
      </c>
      <c r="DB1801" s="2">
        <v>7895</v>
      </c>
      <c r="DC1801" s="2">
        <v>382.37</v>
      </c>
      <c r="DD1801" s="2">
        <v>6282</v>
      </c>
      <c r="DE1801">
        <v>297</v>
      </c>
      <c r="DF1801">
        <v>36</v>
      </c>
      <c r="DG1801">
        <v>149.41</v>
      </c>
      <c r="DH1801">
        <v>19.28</v>
      </c>
      <c r="DI1801" s="2">
        <v>49.8</v>
      </c>
      <c r="DJ1801">
        <v>-0.33</v>
      </c>
      <c r="DK1801">
        <v>0.92555935330998762</v>
      </c>
      <c r="DL1801">
        <v>3.0364372469635626E-2</v>
      </c>
      <c r="DM1801">
        <v>0</v>
      </c>
      <c r="DN1801">
        <v>53.3</v>
      </c>
      <c r="DO1801">
        <v>0.13</v>
      </c>
      <c r="DP1801">
        <v>72.459999999999994</v>
      </c>
      <c r="DQ1801" s="2">
        <v>0</v>
      </c>
      <c r="DR1801" s="2">
        <v>32764.392844239999</v>
      </c>
      <c r="DS1801">
        <v>7.8947801296557901E-2</v>
      </c>
      <c r="DT1801">
        <v>7.5574085636730697</v>
      </c>
      <c r="DU1801">
        <v>3135756.2368003363</v>
      </c>
      <c r="DV1801">
        <v>1</v>
      </c>
    </row>
    <row r="1802" spans="1:126" x14ac:dyDescent="0.15">
      <c r="A1802" t="s">
        <v>3030</v>
      </c>
      <c r="B1802" t="s">
        <v>3049</v>
      </c>
      <c r="C1802">
        <v>36</v>
      </c>
      <c r="D1802">
        <v>23</v>
      </c>
      <c r="E1802" t="s">
        <v>3050</v>
      </c>
      <c r="F1802">
        <v>36023</v>
      </c>
      <c r="G1802" t="s">
        <v>6786</v>
      </c>
      <c r="H1802">
        <v>93.7</v>
      </c>
      <c r="I1802">
        <v>1.4</v>
      </c>
      <c r="J1802">
        <v>0.3</v>
      </c>
      <c r="K1802">
        <v>0.8</v>
      </c>
      <c r="L1802">
        <v>1.5</v>
      </c>
      <c r="M1802">
        <v>2.2000000000000002</v>
      </c>
      <c r="N1802">
        <f t="shared" si="114"/>
        <v>8789.4699999999993</v>
      </c>
      <c r="O1802">
        <f t="shared" si="112"/>
        <v>1210.5300000000007</v>
      </c>
      <c r="P1802">
        <f t="shared" si="113"/>
        <v>1.4526360000000014</v>
      </c>
      <c r="Q1802" s="4">
        <v>36023</v>
      </c>
      <c r="R1802" s="5">
        <v>42.594039000000002</v>
      </c>
      <c r="S1802" s="5">
        <v>-76.076239999999999</v>
      </c>
      <c r="T1802">
        <v>4</v>
      </c>
      <c r="U1802">
        <v>0.18526064088622776</v>
      </c>
      <c r="V1802">
        <v>49453</v>
      </c>
      <c r="W1802">
        <v>49231</v>
      </c>
      <c r="X1802">
        <v>49043</v>
      </c>
      <c r="Y1802">
        <v>48294</v>
      </c>
      <c r="Z1802">
        <v>23244</v>
      </c>
      <c r="AA1802">
        <v>36005</v>
      </c>
      <c r="AB1802">
        <v>18764.476999999999</v>
      </c>
      <c r="AC1802">
        <v>49514</v>
      </c>
      <c r="AD1802">
        <v>4</v>
      </c>
      <c r="AE1802">
        <v>8.1561079053075867E-5</v>
      </c>
      <c r="AF1802">
        <v>100</v>
      </c>
      <c r="AG1802">
        <v>518</v>
      </c>
      <c r="AH1802">
        <v>0.19305019305019305</v>
      </c>
      <c r="AI1802" s="3">
        <v>115024</v>
      </c>
      <c r="AJ1802" s="3">
        <v>319214.13782269001</v>
      </c>
      <c r="AK1802">
        <v>112</v>
      </c>
      <c r="AL1802">
        <v>320992</v>
      </c>
      <c r="AM1802">
        <v>302103</v>
      </c>
      <c r="AN1802">
        <v>54239</v>
      </c>
      <c r="AO1802">
        <v>356342</v>
      </c>
      <c r="AP1802">
        <v>7</v>
      </c>
      <c r="AQ1802">
        <v>1</v>
      </c>
      <c r="AR1802">
        <v>8</v>
      </c>
      <c r="AS1802">
        <v>0.16249923828482055</v>
      </c>
      <c r="AT1802">
        <v>9</v>
      </c>
      <c r="AU1802">
        <v>52</v>
      </c>
      <c r="AV1802">
        <f t="shared" si="115"/>
        <v>61</v>
      </c>
      <c r="AW1802">
        <v>42324</v>
      </c>
      <c r="AX1802">
        <v>0.89</v>
      </c>
      <c r="AY1802">
        <v>218358162.821318</v>
      </c>
      <c r="AZ1802">
        <v>218358.16282131799</v>
      </c>
      <c r="BA1802">
        <v>4498.4507391812103</v>
      </c>
      <c r="BB1802">
        <v>2.2229875527813738</v>
      </c>
      <c r="BC1802">
        <v>30681</v>
      </c>
      <c r="BD1802">
        <v>36495</v>
      </c>
      <c r="BE1802">
        <v>-5814</v>
      </c>
      <c r="BF1802">
        <v>-0.11756617394293571</v>
      </c>
      <c r="BG1802">
        <v>688576</v>
      </c>
      <c r="BH1802">
        <v>14.040250392512693</v>
      </c>
      <c r="BI1802">
        <v>5222</v>
      </c>
      <c r="BJ1802">
        <v>27</v>
      </c>
      <c r="BK1802">
        <v>8</v>
      </c>
      <c r="BL1802">
        <v>5</v>
      </c>
      <c r="BM1802">
        <v>0</v>
      </c>
      <c r="BN1802">
        <v>1</v>
      </c>
      <c r="BO1802">
        <v>2</v>
      </c>
      <c r="BP1802">
        <v>5</v>
      </c>
      <c r="BQ1802">
        <v>3</v>
      </c>
      <c r="BR1802">
        <v>6</v>
      </c>
      <c r="BS1802">
        <v>0</v>
      </c>
      <c r="BT1802">
        <v>47996</v>
      </c>
      <c r="BU1802">
        <v>0.77</v>
      </c>
      <c r="BV1802">
        <v>0.57031350000000003</v>
      </c>
      <c r="BW1802">
        <v>273</v>
      </c>
      <c r="BX1802">
        <v>1.1875990000000001</v>
      </c>
      <c r="BY1802">
        <v>-0.46547559999999999</v>
      </c>
      <c r="BZ1802">
        <v>27</v>
      </c>
      <c r="CA1802">
        <v>9</v>
      </c>
      <c r="CB1802">
        <v>5</v>
      </c>
      <c r="CC1802">
        <v>0</v>
      </c>
      <c r="CD1802">
        <v>2</v>
      </c>
      <c r="CE1802">
        <v>2</v>
      </c>
      <c r="CF1802">
        <v>3</v>
      </c>
      <c r="CG1802">
        <v>5</v>
      </c>
      <c r="CH1802">
        <v>6</v>
      </c>
      <c r="CI1802">
        <v>0</v>
      </c>
      <c r="CJ1802">
        <v>48929</v>
      </c>
      <c r="CK1802">
        <v>1.2058288540538331</v>
      </c>
      <c r="CL1802">
        <v>0.61428660865210039</v>
      </c>
      <c r="CM1802">
        <v>246</v>
      </c>
      <c r="CN1802">
        <v>-0.52713157778989861</v>
      </c>
      <c r="CO1802">
        <v>5759</v>
      </c>
      <c r="CP1802">
        <v>-0.2380016788</v>
      </c>
      <c r="CQ1802">
        <v>-1.81935425E-2</v>
      </c>
      <c r="CR1802">
        <v>42334</v>
      </c>
      <c r="CS1802">
        <v>0.875</v>
      </c>
      <c r="CT1802">
        <v>43815</v>
      </c>
      <c r="CU1802">
        <v>0.91202560267199995</v>
      </c>
      <c r="CV1802">
        <v>132</v>
      </c>
      <c r="CW1802">
        <v>18</v>
      </c>
      <c r="CX1802">
        <v>27</v>
      </c>
      <c r="CY1802">
        <v>528</v>
      </c>
      <c r="CZ1802">
        <v>833</v>
      </c>
      <c r="DA1802" s="2">
        <v>23996</v>
      </c>
      <c r="DB1802" s="2">
        <v>4545</v>
      </c>
      <c r="DC1802" s="2">
        <v>140.88999999999999</v>
      </c>
      <c r="DD1802" s="2">
        <v>2795</v>
      </c>
      <c r="DE1802">
        <v>299</v>
      </c>
      <c r="DF1802">
        <v>12</v>
      </c>
      <c r="DG1802">
        <v>51.05</v>
      </c>
      <c r="DH1802">
        <v>10.210000000000001</v>
      </c>
      <c r="DI1802" s="2">
        <v>24.5</v>
      </c>
      <c r="DJ1802">
        <v>-1.55</v>
      </c>
      <c r="DK1802">
        <v>0.97530080678814857</v>
      </c>
      <c r="DL1802">
        <v>5.7915057915057917E-2</v>
      </c>
      <c r="DM1802">
        <v>0</v>
      </c>
      <c r="DN1802">
        <v>44.9</v>
      </c>
      <c r="DO1802">
        <v>0.14000000000000001</v>
      </c>
      <c r="DP1802">
        <v>1613.4699999999998</v>
      </c>
      <c r="DQ1802" s="2">
        <v>0</v>
      </c>
      <c r="DR1802" s="2">
        <v>276.78752721000001</v>
      </c>
      <c r="DS1802">
        <v>8.6228842526583211E-4</v>
      </c>
      <c r="DT1802">
        <v>7.18521769381681</v>
      </c>
      <c r="DU1802">
        <v>2306397.3979736455</v>
      </c>
      <c r="DV1802">
        <v>1</v>
      </c>
    </row>
    <row r="1803" spans="1:126" x14ac:dyDescent="0.15">
      <c r="A1803" t="s">
        <v>3030</v>
      </c>
      <c r="B1803" t="s">
        <v>645</v>
      </c>
      <c r="C1803">
        <v>36</v>
      </c>
      <c r="D1803">
        <v>25</v>
      </c>
      <c r="E1803" t="s">
        <v>3051</v>
      </c>
      <c r="F1803">
        <v>36025</v>
      </c>
      <c r="G1803" t="s">
        <v>6787</v>
      </c>
      <c r="H1803">
        <v>93.2</v>
      </c>
      <c r="I1803">
        <v>1.4</v>
      </c>
      <c r="J1803">
        <v>0.2</v>
      </c>
      <c r="K1803">
        <v>0.8</v>
      </c>
      <c r="L1803">
        <v>1.2</v>
      </c>
      <c r="M1803">
        <v>3.3</v>
      </c>
      <c r="N1803">
        <f t="shared" si="114"/>
        <v>8701.2099999999991</v>
      </c>
      <c r="O1803">
        <f t="shared" si="112"/>
        <v>1298.7900000000009</v>
      </c>
      <c r="P1803">
        <f t="shared" si="113"/>
        <v>1.5585480000000016</v>
      </c>
      <c r="Q1803" s="4">
        <v>36025</v>
      </c>
      <c r="R1803" s="5">
        <v>42.193986000000002</v>
      </c>
      <c r="S1803" s="5">
        <v>-74.966728000000003</v>
      </c>
      <c r="T1803">
        <v>6</v>
      </c>
      <c r="U1803">
        <v>0.16132097898004266</v>
      </c>
      <c r="V1803">
        <v>47851</v>
      </c>
      <c r="W1803">
        <v>47223</v>
      </c>
      <c r="X1803">
        <v>46901</v>
      </c>
      <c r="Y1803">
        <v>45948</v>
      </c>
      <c r="Z1803">
        <v>23279</v>
      </c>
      <c r="AA1803">
        <v>36007</v>
      </c>
      <c r="AB1803">
        <v>17108.124</v>
      </c>
      <c r="AC1803">
        <v>43720</v>
      </c>
      <c r="AD1803">
        <v>10</v>
      </c>
      <c r="AE1803">
        <v>2.132150700411505E-4</v>
      </c>
      <c r="AF1803">
        <v>162</v>
      </c>
      <c r="AG1803">
        <v>704</v>
      </c>
      <c r="AH1803">
        <v>0.23011363636363635</v>
      </c>
      <c r="AI1803" s="3">
        <v>145608</v>
      </c>
      <c r="AJ1803" s="3">
        <v>923172.9924907051</v>
      </c>
      <c r="AK1803">
        <v>125</v>
      </c>
      <c r="AL1803">
        <v>939590.39999999991</v>
      </c>
      <c r="AM1803">
        <v>304976</v>
      </c>
      <c r="AN1803">
        <v>59071</v>
      </c>
      <c r="AO1803">
        <v>364047</v>
      </c>
      <c r="AP1803">
        <v>5</v>
      </c>
      <c r="AQ1803">
        <v>1</v>
      </c>
      <c r="AR1803">
        <v>6</v>
      </c>
      <c r="AS1803">
        <v>0.12705673083031574</v>
      </c>
      <c r="AT1803">
        <v>8</v>
      </c>
      <c r="AU1803">
        <v>34</v>
      </c>
      <c r="AV1803">
        <f t="shared" si="115"/>
        <v>42</v>
      </c>
      <c r="AW1803">
        <v>23601</v>
      </c>
      <c r="AX1803">
        <v>0.53</v>
      </c>
      <c r="AY1803">
        <v>741246931.957389</v>
      </c>
      <c r="AZ1803">
        <v>741246.931957389</v>
      </c>
      <c r="BA1803">
        <v>15277.311000875399</v>
      </c>
      <c r="BB1803">
        <v>0.65456545326772453</v>
      </c>
      <c r="BC1803">
        <v>83712</v>
      </c>
      <c r="BD1803">
        <v>33029</v>
      </c>
      <c r="BE1803">
        <v>50683</v>
      </c>
      <c r="BF1803">
        <v>1.0591837161187854</v>
      </c>
      <c r="BG1803">
        <v>972298</v>
      </c>
      <c r="BH1803">
        <v>20.730858617087055</v>
      </c>
      <c r="BI1803">
        <v>7238</v>
      </c>
      <c r="BJ1803">
        <v>41</v>
      </c>
      <c r="BK1803">
        <v>9</v>
      </c>
      <c r="BL1803">
        <v>2</v>
      </c>
      <c r="BM1803">
        <v>0</v>
      </c>
      <c r="BN1803">
        <v>0</v>
      </c>
      <c r="BO1803">
        <v>3</v>
      </c>
      <c r="BP1803">
        <v>4</v>
      </c>
      <c r="BQ1803">
        <v>5</v>
      </c>
      <c r="BR1803">
        <v>8</v>
      </c>
      <c r="BS1803">
        <v>0</v>
      </c>
      <c r="BT1803">
        <v>45514</v>
      </c>
      <c r="BU1803">
        <v>0.51</v>
      </c>
      <c r="BV1803">
        <v>0.54757619999999996</v>
      </c>
      <c r="BW1803">
        <v>388</v>
      </c>
      <c r="BX1803">
        <v>1.581931</v>
      </c>
      <c r="BY1803">
        <v>0.32628600000000002</v>
      </c>
      <c r="BZ1803">
        <v>39</v>
      </c>
      <c r="CA1803">
        <v>9</v>
      </c>
      <c r="CB1803">
        <v>1</v>
      </c>
      <c r="CC1803">
        <v>0</v>
      </c>
      <c r="CD1803">
        <v>0</v>
      </c>
      <c r="CE1803">
        <v>3</v>
      </c>
      <c r="CF1803">
        <v>4</v>
      </c>
      <c r="CG1803">
        <v>1</v>
      </c>
      <c r="CH1803">
        <v>7</v>
      </c>
      <c r="CI1803">
        <v>0</v>
      </c>
      <c r="CJ1803">
        <v>46597</v>
      </c>
      <c r="CK1803">
        <v>1.3734789793334334</v>
      </c>
      <c r="CL1803">
        <v>0.63091973866829154</v>
      </c>
      <c r="CM1803">
        <v>356</v>
      </c>
      <c r="CN1803">
        <v>0.23530136113141589</v>
      </c>
      <c r="CO1803">
        <v>4897</v>
      </c>
      <c r="CP1803">
        <v>4.1769171000000001E-2</v>
      </c>
      <c r="CQ1803">
        <v>-0.22058947940000001</v>
      </c>
      <c r="CR1803">
        <v>40563</v>
      </c>
      <c r="CS1803">
        <v>0.88400000000000001</v>
      </c>
      <c r="CT1803">
        <v>41487</v>
      </c>
      <c r="CU1803">
        <v>0.88718473074000004</v>
      </c>
      <c r="CV1803">
        <v>49</v>
      </c>
      <c r="CW1803">
        <v>13</v>
      </c>
      <c r="CX1803">
        <v>18</v>
      </c>
      <c r="CY1803">
        <v>462</v>
      </c>
      <c r="CZ1803">
        <v>1140</v>
      </c>
      <c r="DA1803" s="2">
        <v>22124</v>
      </c>
      <c r="DB1803" s="2">
        <v>3705</v>
      </c>
      <c r="DC1803" s="2">
        <v>158.38</v>
      </c>
      <c r="DD1803" s="2">
        <v>2298</v>
      </c>
      <c r="DE1803">
        <v>401</v>
      </c>
      <c r="DF1803">
        <v>27</v>
      </c>
      <c r="DG1803">
        <v>92.03</v>
      </c>
      <c r="DH1803">
        <v>27.82</v>
      </c>
      <c r="DI1803" s="2">
        <v>34.25</v>
      </c>
      <c r="DJ1803">
        <v>0.35</v>
      </c>
      <c r="DK1803">
        <v>0.9548719850557662</v>
      </c>
      <c r="DL1803">
        <v>3.125E-2</v>
      </c>
      <c r="DM1803">
        <v>0</v>
      </c>
      <c r="DN1803">
        <v>39.700000000000003</v>
      </c>
      <c r="DO1803">
        <v>4.2999999999999997E-2</v>
      </c>
      <c r="DP1803">
        <v>2261.9499999999998</v>
      </c>
      <c r="DQ1803" s="2">
        <v>0</v>
      </c>
      <c r="DR1803" s="2">
        <v>23824.690375090016</v>
      </c>
      <c r="DS1803">
        <v>2.5049644013863608E-2</v>
      </c>
      <c r="DT1803">
        <v>5.3061922123422098</v>
      </c>
      <c r="DU1803">
        <v>4985647.2632715013</v>
      </c>
      <c r="DV1803">
        <v>0</v>
      </c>
    </row>
    <row r="1804" spans="1:126" x14ac:dyDescent="0.15">
      <c r="A1804" t="s">
        <v>3030</v>
      </c>
      <c r="B1804" t="s">
        <v>3052</v>
      </c>
      <c r="C1804">
        <v>36</v>
      </c>
      <c r="D1804">
        <v>27</v>
      </c>
      <c r="E1804" t="s">
        <v>3053</v>
      </c>
      <c r="F1804">
        <v>36027</v>
      </c>
      <c r="G1804" t="s">
        <v>6788</v>
      </c>
      <c r="H1804">
        <v>74.599999999999994</v>
      </c>
      <c r="I1804">
        <v>9.1999999999999993</v>
      </c>
      <c r="J1804">
        <v>0.2</v>
      </c>
      <c r="K1804">
        <v>3.5</v>
      </c>
      <c r="L1804">
        <v>2.1</v>
      </c>
      <c r="M1804">
        <v>10.5</v>
      </c>
      <c r="N1804">
        <f t="shared" si="114"/>
        <v>5776.7499999999991</v>
      </c>
      <c r="O1804">
        <f t="shared" si="112"/>
        <v>4223.2500000000009</v>
      </c>
      <c r="P1804">
        <f t="shared" si="113"/>
        <v>5.0679000000000025</v>
      </c>
      <c r="Q1804" s="4">
        <v>36027</v>
      </c>
      <c r="R1804" s="5">
        <v>41.754770000000001</v>
      </c>
      <c r="S1804" s="5">
        <v>-73.740041000000005</v>
      </c>
      <c r="T1804">
        <v>1</v>
      </c>
      <c r="U1804">
        <v>6.4622545341965806E-2</v>
      </c>
      <c r="V1804">
        <v>297291</v>
      </c>
      <c r="W1804">
        <v>297388</v>
      </c>
      <c r="X1804">
        <v>296928</v>
      </c>
      <c r="Y1804">
        <v>295309</v>
      </c>
      <c r="Z1804">
        <v>157719</v>
      </c>
      <c r="AA1804">
        <v>36009</v>
      </c>
      <c r="AB1804">
        <v>124352.51199999999</v>
      </c>
      <c r="AC1804">
        <v>71904</v>
      </c>
      <c r="AD1804">
        <v>13</v>
      </c>
      <c r="AE1804">
        <v>4.3781657506196786E-5</v>
      </c>
      <c r="AF1804">
        <v>145</v>
      </c>
      <c r="AG1804">
        <v>678</v>
      </c>
      <c r="AH1804">
        <v>0.21386430678466076</v>
      </c>
      <c r="AI1804" s="3">
        <v>112482</v>
      </c>
      <c r="AJ1804" s="3">
        <v>509205.94672538503</v>
      </c>
      <c r="AK1804">
        <v>62</v>
      </c>
      <c r="AL1804">
        <v>528275.19999999995</v>
      </c>
      <c r="AM1804">
        <v>377776</v>
      </c>
      <c r="AN1804">
        <v>66228</v>
      </c>
      <c r="AO1804">
        <v>444004</v>
      </c>
      <c r="AP1804">
        <v>22</v>
      </c>
      <c r="AQ1804">
        <v>0</v>
      </c>
      <c r="AR1804">
        <v>22</v>
      </c>
      <c r="AS1804">
        <v>7.3977430158580715E-2</v>
      </c>
      <c r="AT1804">
        <v>24</v>
      </c>
      <c r="AU1804">
        <v>154</v>
      </c>
      <c r="AV1804">
        <f t="shared" si="115"/>
        <v>178</v>
      </c>
      <c r="AW1804">
        <v>297388</v>
      </c>
      <c r="AX1804">
        <v>1</v>
      </c>
      <c r="AY1804">
        <v>2958474378.8208799</v>
      </c>
      <c r="AZ1804">
        <v>2958474.3788208799</v>
      </c>
      <c r="BA1804">
        <v>10560.486566686401</v>
      </c>
      <c r="BB1804">
        <v>0.94692606603425988</v>
      </c>
      <c r="BC1804">
        <v>482334</v>
      </c>
      <c r="BD1804">
        <v>496783</v>
      </c>
      <c r="BE1804">
        <v>-14449</v>
      </c>
      <c r="BF1804">
        <v>-4.860221130138484E-2</v>
      </c>
      <c r="BG1804">
        <v>5630013</v>
      </c>
      <c r="BH1804">
        <v>18.960869301648884</v>
      </c>
      <c r="BI1804">
        <v>22413</v>
      </c>
      <c r="BJ1804">
        <v>119</v>
      </c>
      <c r="BK1804">
        <v>12</v>
      </c>
      <c r="BL1804">
        <v>5</v>
      </c>
      <c r="BM1804">
        <v>0</v>
      </c>
      <c r="BN1804">
        <v>4</v>
      </c>
      <c r="BO1804">
        <v>12</v>
      </c>
      <c r="BP1804">
        <v>6</v>
      </c>
      <c r="BQ1804">
        <v>32</v>
      </c>
      <c r="BR1804">
        <v>15</v>
      </c>
      <c r="BS1804">
        <v>1</v>
      </c>
      <c r="BT1804">
        <v>293562</v>
      </c>
      <c r="BU1804">
        <v>0.71</v>
      </c>
      <c r="BV1804">
        <v>0.57905790000000001</v>
      </c>
      <c r="BW1804">
        <v>1426</v>
      </c>
      <c r="BX1804">
        <v>0.70172570000000001</v>
      </c>
      <c r="BY1804">
        <v>-0.88885289999999995</v>
      </c>
      <c r="BZ1804">
        <v>134</v>
      </c>
      <c r="CA1804">
        <v>12</v>
      </c>
      <c r="CB1804">
        <v>4</v>
      </c>
      <c r="CC1804">
        <v>0</v>
      </c>
      <c r="CD1804">
        <v>4</v>
      </c>
      <c r="CE1804">
        <v>14</v>
      </c>
      <c r="CF1804">
        <v>7</v>
      </c>
      <c r="CG1804">
        <v>32</v>
      </c>
      <c r="CH1804">
        <v>16</v>
      </c>
      <c r="CI1804">
        <v>2</v>
      </c>
      <c r="CJ1804">
        <v>296380</v>
      </c>
      <c r="CK1804">
        <v>0.7591605371482556</v>
      </c>
      <c r="CL1804">
        <v>0.6581873709749505</v>
      </c>
      <c r="CM1804">
        <v>1378</v>
      </c>
      <c r="CN1804">
        <v>-0.79140397737893631</v>
      </c>
      <c r="CO1804">
        <v>55109.000000000007</v>
      </c>
      <c r="CP1804">
        <v>0.73043159400000002</v>
      </c>
      <c r="CQ1804">
        <v>0.55801290000000003</v>
      </c>
      <c r="CR1804">
        <v>266924</v>
      </c>
      <c r="CS1804">
        <v>0.90300000000000002</v>
      </c>
      <c r="CT1804">
        <v>264886</v>
      </c>
      <c r="CU1804">
        <v>0.90159958749599989</v>
      </c>
      <c r="CV1804">
        <v>715</v>
      </c>
      <c r="CW1804">
        <v>202</v>
      </c>
      <c r="CX1804">
        <v>209</v>
      </c>
      <c r="CY1804">
        <v>1414</v>
      </c>
      <c r="CZ1804">
        <v>1110</v>
      </c>
      <c r="DA1804" s="2">
        <v>152280</v>
      </c>
      <c r="DB1804" s="2">
        <v>37185</v>
      </c>
      <c r="DC1804" s="2">
        <v>212.85</v>
      </c>
      <c r="DD1804" s="2">
        <v>63840</v>
      </c>
      <c r="DE1804">
        <v>401</v>
      </c>
      <c r="DF1804">
        <v>71</v>
      </c>
      <c r="DG1804">
        <v>84.2</v>
      </c>
      <c r="DH1804">
        <v>7.75</v>
      </c>
      <c r="DI1804" s="2">
        <v>21.89</v>
      </c>
      <c r="DJ1804">
        <v>-7.0000000000000007E-2</v>
      </c>
      <c r="DK1804">
        <v>0.95125442292989104</v>
      </c>
      <c r="DL1804">
        <v>1.7699115044247787E-2</v>
      </c>
      <c r="DM1804">
        <v>0</v>
      </c>
      <c r="DN1804">
        <v>44.3</v>
      </c>
      <c r="DO1804">
        <v>8.4000000000000005E-2</v>
      </c>
      <c r="DP1804">
        <v>440.34000000000003</v>
      </c>
      <c r="DQ1804" s="2">
        <v>0</v>
      </c>
      <c r="DR1804" s="2">
        <v>9317.8201106300039</v>
      </c>
      <c r="DS1804">
        <v>1.7498295526605756E-2</v>
      </c>
      <c r="DT1804">
        <v>6.5739340742807997</v>
      </c>
      <c r="DU1804">
        <v>3472846.3378775041</v>
      </c>
      <c r="DV1804">
        <v>0</v>
      </c>
    </row>
    <row r="1805" spans="1:126" x14ac:dyDescent="0.15">
      <c r="A1805" t="s">
        <v>3030</v>
      </c>
      <c r="B1805" t="s">
        <v>3054</v>
      </c>
      <c r="C1805">
        <v>36</v>
      </c>
      <c r="D1805">
        <v>29</v>
      </c>
      <c r="E1805" t="s">
        <v>3055</v>
      </c>
      <c r="F1805">
        <v>36029</v>
      </c>
      <c r="G1805" t="s">
        <v>6789</v>
      </c>
      <c r="H1805">
        <v>77.7</v>
      </c>
      <c r="I1805">
        <v>13</v>
      </c>
      <c r="J1805">
        <v>0.6</v>
      </c>
      <c r="K1805">
        <v>2.6</v>
      </c>
      <c r="L1805">
        <v>1.6</v>
      </c>
      <c r="M1805">
        <v>4.5</v>
      </c>
      <c r="N1805">
        <f t="shared" si="114"/>
        <v>6236.2200000000012</v>
      </c>
      <c r="O1805">
        <f t="shared" si="112"/>
        <v>3763.7799999999988</v>
      </c>
      <c r="P1805">
        <f t="shared" si="113"/>
        <v>4.5165360000000003</v>
      </c>
      <c r="Q1805" s="4">
        <v>36029</v>
      </c>
      <c r="R1805" s="5">
        <v>42.752758999999998</v>
      </c>
      <c r="S1805" s="5">
        <v>-78.778192000000004</v>
      </c>
      <c r="T1805">
        <v>1</v>
      </c>
      <c r="U1805">
        <v>0.14679630965672319</v>
      </c>
      <c r="V1805">
        <v>919542</v>
      </c>
      <c r="W1805">
        <v>920694</v>
      </c>
      <c r="X1805">
        <v>921584</v>
      </c>
      <c r="Y1805">
        <v>924122</v>
      </c>
      <c r="Z1805">
        <v>484604</v>
      </c>
      <c r="AA1805">
        <v>36011</v>
      </c>
      <c r="AB1805">
        <v>377688.31800000003</v>
      </c>
      <c r="AC1805">
        <v>51247</v>
      </c>
      <c r="AD1805">
        <v>20</v>
      </c>
      <c r="AE1805">
        <v>2.1701765655653744E-5</v>
      </c>
      <c r="AF1805">
        <v>211</v>
      </c>
      <c r="AG1805">
        <v>1044</v>
      </c>
      <c r="AH1805">
        <v>0.2021072796934866</v>
      </c>
      <c r="AI1805" s="3">
        <v>142679</v>
      </c>
      <c r="AJ1805" s="3">
        <v>667325.449220145</v>
      </c>
      <c r="AK1805">
        <v>55</v>
      </c>
      <c r="AL1805">
        <v>785260.8</v>
      </c>
      <c r="AM1805">
        <v>68620</v>
      </c>
      <c r="AN1805">
        <v>117503</v>
      </c>
      <c r="AO1805">
        <v>186123</v>
      </c>
      <c r="AP1805">
        <v>96</v>
      </c>
      <c r="AQ1805">
        <v>11</v>
      </c>
      <c r="AR1805">
        <v>107</v>
      </c>
      <c r="AS1805">
        <v>0.11621668002615419</v>
      </c>
      <c r="AT1805">
        <v>101</v>
      </c>
      <c r="AU1805">
        <v>862</v>
      </c>
      <c r="AV1805">
        <f t="shared" si="115"/>
        <v>963</v>
      </c>
      <c r="AW1805">
        <v>698643</v>
      </c>
      <c r="AX1805">
        <v>0.99</v>
      </c>
      <c r="AY1805">
        <v>2370526327.8560901</v>
      </c>
      <c r="AZ1805">
        <v>2370526.3278560899</v>
      </c>
      <c r="BA1805">
        <v>2492.5848609556101</v>
      </c>
      <c r="BB1805">
        <v>4.0118995171005682</v>
      </c>
      <c r="BC1805">
        <v>1713822</v>
      </c>
      <c r="BD1805">
        <v>2514485</v>
      </c>
      <c r="BE1805">
        <v>-800663</v>
      </c>
      <c r="BF1805">
        <v>-0.87071933636527754</v>
      </c>
      <c r="BG1805">
        <v>39521818</v>
      </c>
      <c r="BH1805">
        <v>42.884661626069899</v>
      </c>
      <c r="BI1805">
        <v>93582</v>
      </c>
      <c r="BJ1805">
        <v>487</v>
      </c>
      <c r="BK1805">
        <v>87</v>
      </c>
      <c r="BL1805">
        <v>42</v>
      </c>
      <c r="BM1805">
        <v>6</v>
      </c>
      <c r="BN1805">
        <v>16</v>
      </c>
      <c r="BO1805">
        <v>116</v>
      </c>
      <c r="BP1805">
        <v>28</v>
      </c>
      <c r="BQ1805">
        <v>104</v>
      </c>
      <c r="BR1805">
        <v>35</v>
      </c>
      <c r="BS1805">
        <v>6</v>
      </c>
      <c r="BT1805">
        <v>909247</v>
      </c>
      <c r="BU1805">
        <v>0.76</v>
      </c>
      <c r="BV1805">
        <v>0.61880900000000005</v>
      </c>
      <c r="BW1805">
        <v>4487</v>
      </c>
      <c r="BX1805">
        <v>1.019525</v>
      </c>
      <c r="BY1805">
        <v>-0.45465090000000002</v>
      </c>
      <c r="BZ1805">
        <v>490</v>
      </c>
      <c r="CA1805">
        <v>84</v>
      </c>
      <c r="CB1805">
        <v>38</v>
      </c>
      <c r="CC1805">
        <v>5</v>
      </c>
      <c r="CD1805">
        <v>16</v>
      </c>
      <c r="CE1805">
        <v>103</v>
      </c>
      <c r="CF1805">
        <v>31</v>
      </c>
      <c r="CG1805">
        <v>123</v>
      </c>
      <c r="CH1805">
        <v>35</v>
      </c>
      <c r="CI1805">
        <v>7</v>
      </c>
      <c r="CJ1805">
        <v>923193</v>
      </c>
      <c r="CK1805">
        <v>1.009539717047248</v>
      </c>
      <c r="CL1805">
        <v>0.65210409230958155</v>
      </c>
      <c r="CM1805">
        <v>4612</v>
      </c>
      <c r="CN1805">
        <v>-0.54974312000072534</v>
      </c>
      <c r="CO1805">
        <v>167034</v>
      </c>
      <c r="CP1805">
        <v>-0.8478226284</v>
      </c>
      <c r="CQ1805">
        <v>7.8971240999999998E-2</v>
      </c>
      <c r="CR1805">
        <v>797288</v>
      </c>
      <c r="CS1805">
        <v>0.8640000000000001</v>
      </c>
      <c r="CT1805">
        <v>827588</v>
      </c>
      <c r="CU1805">
        <v>0.91684549642799995</v>
      </c>
      <c r="CV1805">
        <v>2100</v>
      </c>
      <c r="CW1805">
        <v>727</v>
      </c>
      <c r="CX1805">
        <v>741</v>
      </c>
      <c r="CY1805">
        <v>2130</v>
      </c>
      <c r="CZ1805">
        <v>1677</v>
      </c>
      <c r="DA1805" s="2">
        <v>572241</v>
      </c>
      <c r="DB1805" s="2">
        <v>105965</v>
      </c>
      <c r="DC1805" s="2">
        <v>198.83</v>
      </c>
      <c r="DD1805" s="2">
        <v>196297</v>
      </c>
      <c r="DE1805">
        <v>593</v>
      </c>
      <c r="DF1805">
        <v>58</v>
      </c>
      <c r="DG1805">
        <v>52.18</v>
      </c>
      <c r="DH1805">
        <v>4.13</v>
      </c>
      <c r="DI1805" s="2">
        <v>12.28</v>
      </c>
      <c r="DJ1805">
        <v>-0.7</v>
      </c>
      <c r="DK1805">
        <v>0.98200856468015618</v>
      </c>
      <c r="DL1805">
        <v>1.2452107279693486E-2</v>
      </c>
      <c r="DM1805">
        <v>0</v>
      </c>
      <c r="DN1805">
        <v>170.6</v>
      </c>
      <c r="DO1805">
        <v>0.25800000000000001</v>
      </c>
      <c r="DP1805">
        <v>399.30999999999995</v>
      </c>
      <c r="DQ1805" s="2">
        <v>0</v>
      </c>
      <c r="DR1805" s="2">
        <v>1272.0467104899999</v>
      </c>
      <c r="DS1805">
        <v>1.6199023295341748E-3</v>
      </c>
      <c r="DT1805">
        <v>9.0045753535007496</v>
      </c>
      <c r="DU1805">
        <v>7070940.0457502818</v>
      </c>
      <c r="DV1805">
        <v>0</v>
      </c>
    </row>
    <row r="1806" spans="1:126" x14ac:dyDescent="0.15">
      <c r="A1806" t="s">
        <v>3030</v>
      </c>
      <c r="B1806" t="s">
        <v>2084</v>
      </c>
      <c r="C1806">
        <v>36</v>
      </c>
      <c r="D1806">
        <v>31</v>
      </c>
      <c r="E1806" t="s">
        <v>3056</v>
      </c>
      <c r="F1806">
        <v>36031</v>
      </c>
      <c r="G1806" t="s">
        <v>6790</v>
      </c>
      <c r="H1806">
        <v>92.9</v>
      </c>
      <c r="I1806">
        <v>2.5</v>
      </c>
      <c r="J1806">
        <v>0.3</v>
      </c>
      <c r="K1806">
        <v>0.7</v>
      </c>
      <c r="L1806">
        <v>1.1000000000000001</v>
      </c>
      <c r="M1806">
        <v>2.5</v>
      </c>
      <c r="N1806">
        <f t="shared" si="114"/>
        <v>8644.7000000000007</v>
      </c>
      <c r="O1806">
        <f t="shared" si="112"/>
        <v>1355.2999999999993</v>
      </c>
      <c r="P1806">
        <f t="shared" si="113"/>
        <v>1.6263599999999998</v>
      </c>
      <c r="Q1806" s="4">
        <v>36031</v>
      </c>
      <c r="R1806" s="5">
        <v>44.109600999999998</v>
      </c>
      <c r="S1806" s="5">
        <v>-73.778430999999998</v>
      </c>
      <c r="T1806">
        <v>6</v>
      </c>
      <c r="U1806">
        <v>0.19113340422835426</v>
      </c>
      <c r="V1806">
        <v>39309</v>
      </c>
      <c r="W1806">
        <v>39072</v>
      </c>
      <c r="X1806">
        <v>38912</v>
      </c>
      <c r="Y1806">
        <v>38196</v>
      </c>
      <c r="Z1806">
        <v>21080</v>
      </c>
      <c r="AA1806">
        <v>36013</v>
      </c>
      <c r="AB1806">
        <v>15383.627000000002</v>
      </c>
      <c r="AC1806">
        <v>52758</v>
      </c>
      <c r="AD1806">
        <v>11</v>
      </c>
      <c r="AE1806">
        <v>2.8268914473684212E-4</v>
      </c>
      <c r="AF1806">
        <v>69</v>
      </c>
      <c r="AG1806">
        <v>261</v>
      </c>
      <c r="AH1806">
        <v>0.26436781609195403</v>
      </c>
      <c r="AI1806" s="3">
        <v>54837</v>
      </c>
      <c r="AJ1806" s="3">
        <v>1148328.8019079051</v>
      </c>
      <c r="AK1806">
        <v>98</v>
      </c>
      <c r="AL1806">
        <v>1226636.7999999998</v>
      </c>
      <c r="AM1806">
        <v>224179</v>
      </c>
      <c r="AN1806">
        <v>19601</v>
      </c>
      <c r="AO1806">
        <v>243780</v>
      </c>
      <c r="AP1806">
        <v>7</v>
      </c>
      <c r="AQ1806">
        <v>1</v>
      </c>
      <c r="AR1806">
        <v>8</v>
      </c>
      <c r="AS1806">
        <v>0.20475020475020472</v>
      </c>
      <c r="AT1806">
        <v>9</v>
      </c>
      <c r="AU1806">
        <v>23</v>
      </c>
      <c r="AV1806">
        <f t="shared" si="115"/>
        <v>32</v>
      </c>
      <c r="AW1806">
        <v>30249</v>
      </c>
      <c r="AX1806">
        <v>0.82000000000000006</v>
      </c>
      <c r="AY1806">
        <v>784519609.16379499</v>
      </c>
      <c r="AZ1806">
        <v>784519.60916379502</v>
      </c>
      <c r="BA1806">
        <v>20155.939177832701</v>
      </c>
      <c r="BB1806">
        <v>0.49613168167315658</v>
      </c>
      <c r="BC1806">
        <v>77091</v>
      </c>
      <c r="BD1806">
        <v>84659</v>
      </c>
      <c r="BE1806">
        <v>-7568</v>
      </c>
      <c r="BF1806">
        <v>-0.19252588465745757</v>
      </c>
      <c r="BG1806">
        <v>668488</v>
      </c>
      <c r="BH1806">
        <v>17.179481907894736</v>
      </c>
      <c r="BI1806">
        <v>5570</v>
      </c>
      <c r="BJ1806">
        <v>23</v>
      </c>
      <c r="BK1806">
        <v>16</v>
      </c>
      <c r="BL1806">
        <v>3</v>
      </c>
      <c r="BM1806">
        <v>1</v>
      </c>
      <c r="BN1806">
        <v>0</v>
      </c>
      <c r="BO1806">
        <v>3</v>
      </c>
      <c r="BP1806">
        <v>6</v>
      </c>
      <c r="BQ1806">
        <v>6</v>
      </c>
      <c r="BR1806">
        <v>7</v>
      </c>
      <c r="BS1806">
        <v>0</v>
      </c>
      <c r="BT1806">
        <v>37686</v>
      </c>
      <c r="BU1806">
        <v>0.53</v>
      </c>
      <c r="BV1806">
        <v>0.60203320000000005</v>
      </c>
      <c r="BW1806">
        <v>322</v>
      </c>
      <c r="BX1806">
        <v>1.7247779999999999</v>
      </c>
      <c r="BY1806">
        <v>0.70839010000000002</v>
      </c>
      <c r="BZ1806">
        <v>27</v>
      </c>
      <c r="CA1806">
        <v>12</v>
      </c>
      <c r="CB1806">
        <v>3</v>
      </c>
      <c r="CC1806">
        <v>2</v>
      </c>
      <c r="CD1806">
        <v>0</v>
      </c>
      <c r="CE1806">
        <v>2</v>
      </c>
      <c r="CF1806">
        <v>3</v>
      </c>
      <c r="CG1806">
        <v>4</v>
      </c>
      <c r="CH1806">
        <v>7</v>
      </c>
      <c r="CI1806">
        <v>0</v>
      </c>
      <c r="CJ1806">
        <v>38632</v>
      </c>
      <c r="CK1806">
        <v>1.5531165872851522</v>
      </c>
      <c r="CL1806">
        <v>0.59801817271231306</v>
      </c>
      <c r="CM1806">
        <v>318</v>
      </c>
      <c r="CN1806">
        <v>0.35613178982052135</v>
      </c>
      <c r="CO1806">
        <v>5123</v>
      </c>
      <c r="CP1806">
        <v>0.541711991</v>
      </c>
      <c r="CQ1806">
        <v>0.197285979</v>
      </c>
      <c r="CR1806">
        <v>33968</v>
      </c>
      <c r="CS1806">
        <v>0.88400000000000001</v>
      </c>
      <c r="CT1806">
        <v>34002</v>
      </c>
      <c r="CU1806">
        <v>0.89790658769000009</v>
      </c>
      <c r="CV1806">
        <v>54</v>
      </c>
      <c r="CW1806">
        <v>12</v>
      </c>
      <c r="CX1806">
        <v>14</v>
      </c>
      <c r="CY1806">
        <v>257</v>
      </c>
      <c r="CZ1806">
        <v>423</v>
      </c>
      <c r="DA1806" s="2">
        <v>20416</v>
      </c>
      <c r="DB1806" s="2">
        <v>3835</v>
      </c>
      <c r="DC1806" s="2">
        <v>237.35</v>
      </c>
      <c r="DD1806" s="2">
        <v>2724</v>
      </c>
      <c r="DE1806">
        <v>167</v>
      </c>
      <c r="DF1806">
        <v>13</v>
      </c>
      <c r="DG1806">
        <v>85.13</v>
      </c>
      <c r="DH1806">
        <v>41.28</v>
      </c>
      <c r="DI1806" s="2">
        <v>72.239999999999995</v>
      </c>
      <c r="DJ1806">
        <v>-0.26</v>
      </c>
      <c r="DK1806">
        <v>0.94718894177289059</v>
      </c>
      <c r="DL1806">
        <v>3.0651340996168581E-2</v>
      </c>
      <c r="DM1806">
        <v>0</v>
      </c>
      <c r="DN1806">
        <v>29.9</v>
      </c>
      <c r="DO1806">
        <v>2.5000000000000001E-2</v>
      </c>
      <c r="DP1806">
        <v>164.8</v>
      </c>
      <c r="DQ1806" s="2">
        <v>0</v>
      </c>
      <c r="DR1806" s="2">
        <v>90409.373476829991</v>
      </c>
      <c r="DS1806">
        <v>7.37051066348621E-2</v>
      </c>
      <c r="DT1806">
        <v>4.1317441833630104</v>
      </c>
      <c r="DU1806">
        <v>5068149.4634990152</v>
      </c>
      <c r="DV1806">
        <v>0</v>
      </c>
    </row>
    <row r="1807" spans="1:126" x14ac:dyDescent="0.15">
      <c r="A1807" t="s">
        <v>3030</v>
      </c>
      <c r="B1807" t="s">
        <v>162</v>
      </c>
      <c r="C1807">
        <v>36</v>
      </c>
      <c r="D1807">
        <v>33</v>
      </c>
      <c r="E1807" t="s">
        <v>3057</v>
      </c>
      <c r="F1807">
        <v>36033</v>
      </c>
      <c r="G1807" t="s">
        <v>6791</v>
      </c>
      <c r="H1807">
        <v>82.6</v>
      </c>
      <c r="I1807">
        <v>5.5</v>
      </c>
      <c r="J1807">
        <v>7.3</v>
      </c>
      <c r="K1807">
        <v>0.4</v>
      </c>
      <c r="L1807">
        <v>1.3</v>
      </c>
      <c r="M1807">
        <v>2.9</v>
      </c>
      <c r="N1807">
        <f t="shared" si="114"/>
        <v>6916.5599999999986</v>
      </c>
      <c r="O1807">
        <f t="shared" si="112"/>
        <v>3083.4400000000014</v>
      </c>
      <c r="P1807">
        <f t="shared" si="113"/>
        <v>3.700128000000003</v>
      </c>
      <c r="Q1807" s="4">
        <v>36033</v>
      </c>
      <c r="R1807" s="5">
        <v>44.594375999999997</v>
      </c>
      <c r="S1807" s="5">
        <v>-74.310670000000002</v>
      </c>
      <c r="T1807">
        <v>7</v>
      </c>
      <c r="U1807">
        <v>0.16742474025016613</v>
      </c>
      <c r="V1807">
        <v>51698</v>
      </c>
      <c r="W1807">
        <v>51508</v>
      </c>
      <c r="X1807">
        <v>51280</v>
      </c>
      <c r="Y1807">
        <v>50609</v>
      </c>
      <c r="Z1807">
        <v>28320</v>
      </c>
      <c r="AA1807">
        <v>36015</v>
      </c>
      <c r="AB1807">
        <v>17993.41</v>
      </c>
      <c r="AC1807">
        <v>47923</v>
      </c>
      <c r="AD1807">
        <v>7</v>
      </c>
      <c r="AE1807">
        <v>1.3650546021840875E-4</v>
      </c>
      <c r="AF1807">
        <v>128</v>
      </c>
      <c r="AG1807">
        <v>688</v>
      </c>
      <c r="AH1807">
        <v>0.18604651162790697</v>
      </c>
      <c r="AI1807" s="3">
        <v>145023</v>
      </c>
      <c r="AJ1807" s="3">
        <v>1042603.475174715</v>
      </c>
      <c r="AK1807">
        <v>114</v>
      </c>
      <c r="AL1807">
        <v>1086425.6000000001</v>
      </c>
      <c r="AM1807">
        <v>459476</v>
      </c>
      <c r="AN1807">
        <v>68866</v>
      </c>
      <c r="AO1807">
        <v>528342</v>
      </c>
      <c r="AP1807">
        <v>3</v>
      </c>
      <c r="AQ1807">
        <v>0</v>
      </c>
      <c r="AR1807">
        <v>3</v>
      </c>
      <c r="AS1807">
        <v>5.82433796691776E-2</v>
      </c>
      <c r="AT1807">
        <v>4</v>
      </c>
      <c r="AU1807">
        <v>23</v>
      </c>
      <c r="AV1807">
        <f t="shared" si="115"/>
        <v>27</v>
      </c>
      <c r="AW1807">
        <v>41774</v>
      </c>
      <c r="AX1807">
        <v>0.82000000000000006</v>
      </c>
      <c r="AY1807">
        <v>3415003108.5478001</v>
      </c>
      <c r="AZ1807">
        <v>3415003.1085478002</v>
      </c>
      <c r="BA1807">
        <v>66420.563600818496</v>
      </c>
      <c r="BB1807">
        <v>0.15055578359887284</v>
      </c>
      <c r="BC1807">
        <v>38363</v>
      </c>
      <c r="BD1807">
        <v>32709</v>
      </c>
      <c r="BE1807">
        <v>5654</v>
      </c>
      <c r="BF1807">
        <v>0.10936593291810127</v>
      </c>
      <c r="BG1807">
        <v>509799</v>
      </c>
      <c r="BH1807">
        <v>9.9414781591263655</v>
      </c>
      <c r="BI1807">
        <v>6908</v>
      </c>
      <c r="BJ1807">
        <v>29</v>
      </c>
      <c r="BK1807">
        <v>14</v>
      </c>
      <c r="BL1807">
        <v>3</v>
      </c>
      <c r="BM1807">
        <v>0</v>
      </c>
      <c r="BN1807">
        <v>0</v>
      </c>
      <c r="BO1807">
        <v>0</v>
      </c>
      <c r="BP1807">
        <v>4</v>
      </c>
      <c r="BQ1807">
        <v>5</v>
      </c>
      <c r="BR1807">
        <v>5</v>
      </c>
      <c r="BS1807">
        <v>0</v>
      </c>
      <c r="BT1807">
        <v>50274</v>
      </c>
      <c r="BU1807">
        <v>0.65</v>
      </c>
      <c r="BV1807">
        <v>0.42488179999999998</v>
      </c>
      <c r="BW1807">
        <v>300</v>
      </c>
      <c r="BX1807">
        <v>1.19346</v>
      </c>
      <c r="BY1807">
        <v>-1.0830580000000001</v>
      </c>
      <c r="BZ1807">
        <v>23</v>
      </c>
      <c r="CA1807">
        <v>11</v>
      </c>
      <c r="CB1807">
        <v>3</v>
      </c>
      <c r="CC1807">
        <v>0</v>
      </c>
      <c r="CD1807">
        <v>1</v>
      </c>
      <c r="CE1807">
        <v>0</v>
      </c>
      <c r="CF1807">
        <v>4</v>
      </c>
      <c r="CG1807">
        <v>2</v>
      </c>
      <c r="CH1807">
        <v>4</v>
      </c>
      <c r="CI1807">
        <v>0</v>
      </c>
      <c r="CJ1807">
        <v>51133</v>
      </c>
      <c r="CK1807">
        <v>0.93872841413568542</v>
      </c>
      <c r="CL1807">
        <v>0.57552553637217363</v>
      </c>
      <c r="CM1807">
        <v>274</v>
      </c>
      <c r="CN1807">
        <v>-0.82744112277744142</v>
      </c>
      <c r="CO1807">
        <v>4811</v>
      </c>
      <c r="CP1807">
        <v>-0.10039680080000001</v>
      </c>
      <c r="CQ1807">
        <v>-0.43041664029999999</v>
      </c>
      <c r="CR1807">
        <v>43550</v>
      </c>
      <c r="CS1807">
        <v>0.86199999999999999</v>
      </c>
      <c r="CT1807">
        <v>43375</v>
      </c>
      <c r="CU1807">
        <v>0.87318905384000001</v>
      </c>
      <c r="CV1807">
        <v>122</v>
      </c>
      <c r="CW1807">
        <v>22</v>
      </c>
      <c r="CX1807">
        <v>34</v>
      </c>
      <c r="CY1807">
        <v>646</v>
      </c>
      <c r="CZ1807">
        <v>1083</v>
      </c>
      <c r="DA1807" s="2">
        <v>24339</v>
      </c>
      <c r="DB1807" s="2">
        <v>3365</v>
      </c>
      <c r="DC1807" s="2">
        <v>133.49</v>
      </c>
      <c r="DD1807" s="2">
        <v>8718</v>
      </c>
      <c r="DE1807">
        <v>362</v>
      </c>
      <c r="DF1807">
        <v>27</v>
      </c>
      <c r="DG1807">
        <v>27.09</v>
      </c>
      <c r="DH1807">
        <v>9.67</v>
      </c>
      <c r="DI1807" s="2">
        <v>23.22</v>
      </c>
      <c r="DJ1807">
        <v>-0.63</v>
      </c>
      <c r="DK1807">
        <v>0.9952766112961392</v>
      </c>
      <c r="DL1807">
        <v>2.616279069767442E-2</v>
      </c>
      <c r="DM1807">
        <v>0</v>
      </c>
      <c r="DN1807">
        <v>57.4</v>
      </c>
      <c r="DO1807">
        <v>5.2999999999999999E-2</v>
      </c>
      <c r="DP1807">
        <v>191.53</v>
      </c>
      <c r="DQ1807" s="2">
        <v>0</v>
      </c>
      <c r="DR1807" s="2">
        <v>223525.21572740003</v>
      </c>
      <c r="DS1807">
        <v>0.2744536246201848</v>
      </c>
      <c r="DT1807">
        <v>7.4961814558693298</v>
      </c>
      <c r="DU1807">
        <v>8144043.4359017108</v>
      </c>
      <c r="DV1807">
        <v>0</v>
      </c>
    </row>
    <row r="1808" spans="1:126" x14ac:dyDescent="0.15">
      <c r="A1808" t="s">
        <v>3030</v>
      </c>
      <c r="B1808" t="s">
        <v>312</v>
      </c>
      <c r="C1808">
        <v>36</v>
      </c>
      <c r="D1808">
        <v>35</v>
      </c>
      <c r="E1808" t="s">
        <v>3058</v>
      </c>
      <c r="F1808">
        <v>36035</v>
      </c>
      <c r="G1808" t="s">
        <v>6792</v>
      </c>
      <c r="H1808">
        <v>93.8</v>
      </c>
      <c r="I1808">
        <v>1.8</v>
      </c>
      <c r="J1808">
        <v>0.2</v>
      </c>
      <c r="K1808">
        <v>0.6</v>
      </c>
      <c r="L1808">
        <v>1.4</v>
      </c>
      <c r="M1808">
        <v>2.2999999999999998</v>
      </c>
      <c r="N1808">
        <f t="shared" si="114"/>
        <v>8809.33</v>
      </c>
      <c r="O1808">
        <f t="shared" si="112"/>
        <v>1190.67</v>
      </c>
      <c r="P1808">
        <f t="shared" si="113"/>
        <v>1.4288040000000006</v>
      </c>
      <c r="Q1808" s="4">
        <v>36035</v>
      </c>
      <c r="R1808" s="5">
        <v>43.115608999999999</v>
      </c>
      <c r="S1808" s="5">
        <v>-74.423677999999995</v>
      </c>
      <c r="T1808">
        <v>4</v>
      </c>
      <c r="U1808">
        <v>0.15020743017055171</v>
      </c>
      <c r="V1808">
        <v>55358</v>
      </c>
      <c r="W1808">
        <v>54870</v>
      </c>
      <c r="X1808">
        <v>54606</v>
      </c>
      <c r="Y1808">
        <v>53853</v>
      </c>
      <c r="Z1808">
        <v>29306</v>
      </c>
      <c r="AA1808">
        <v>36017</v>
      </c>
      <c r="AB1808">
        <v>21950.633999999995</v>
      </c>
      <c r="AC1808">
        <v>46969</v>
      </c>
      <c r="AD1808">
        <v>3</v>
      </c>
      <c r="AE1808">
        <v>5.4939017690363697E-5</v>
      </c>
      <c r="AF1808">
        <v>23</v>
      </c>
      <c r="AG1808">
        <v>211</v>
      </c>
      <c r="AH1808">
        <v>0.10900473933649289</v>
      </c>
      <c r="AI1808" s="3">
        <v>31869</v>
      </c>
      <c r="AJ1808" s="3">
        <v>317093.95987244503</v>
      </c>
      <c r="AK1808">
        <v>88</v>
      </c>
      <c r="AL1808">
        <v>341081.60000000003</v>
      </c>
      <c r="AN1808">
        <v>15812</v>
      </c>
      <c r="AO1808">
        <v>15812</v>
      </c>
      <c r="AP1808">
        <v>6</v>
      </c>
      <c r="AQ1808">
        <v>1</v>
      </c>
      <c r="AR1808">
        <v>7</v>
      </c>
      <c r="AS1808">
        <v>0.12757426644796793</v>
      </c>
      <c r="AT1808">
        <v>8</v>
      </c>
      <c r="AU1808">
        <v>59</v>
      </c>
      <c r="AV1808">
        <f t="shared" si="115"/>
        <v>67</v>
      </c>
      <c r="AW1808">
        <v>50175</v>
      </c>
      <c r="AX1808">
        <v>0.92</v>
      </c>
      <c r="AY1808">
        <v>753951379.85861695</v>
      </c>
      <c r="AZ1808">
        <v>753951.37985861697</v>
      </c>
      <c r="BA1808">
        <v>13684.3423340727</v>
      </c>
      <c r="BB1808">
        <v>0.73076219199083892</v>
      </c>
      <c r="BC1808">
        <v>53939</v>
      </c>
      <c r="BD1808">
        <v>10052</v>
      </c>
      <c r="BE1808">
        <v>43887</v>
      </c>
      <c r="BF1808">
        <v>0.79278514397196431</v>
      </c>
      <c r="BG1808">
        <v>1198793</v>
      </c>
      <c r="BH1808">
        <v>21.953503278028055</v>
      </c>
      <c r="BI1808">
        <v>7152</v>
      </c>
      <c r="BJ1808">
        <v>36</v>
      </c>
      <c r="BK1808">
        <v>9</v>
      </c>
      <c r="BL1808">
        <v>1</v>
      </c>
      <c r="BM1808">
        <v>0</v>
      </c>
      <c r="BN1808">
        <v>1</v>
      </c>
      <c r="BO1808">
        <v>2</v>
      </c>
      <c r="BP1808">
        <v>1</v>
      </c>
      <c r="BQ1808">
        <v>4</v>
      </c>
      <c r="BR1808">
        <v>5</v>
      </c>
      <c r="BS1808">
        <v>0</v>
      </c>
      <c r="BT1808">
        <v>55053</v>
      </c>
      <c r="BU1808">
        <v>0.79</v>
      </c>
      <c r="BV1808">
        <v>0.50383230000000001</v>
      </c>
      <c r="BW1808">
        <v>285</v>
      </c>
      <c r="BX1808">
        <v>1.0716939999999999</v>
      </c>
      <c r="BY1808">
        <v>-0.98720350000000001</v>
      </c>
      <c r="BZ1808">
        <v>32</v>
      </c>
      <c r="CA1808">
        <v>7</v>
      </c>
      <c r="CB1808">
        <v>1</v>
      </c>
      <c r="CC1808">
        <v>0</v>
      </c>
      <c r="CD1808">
        <v>2</v>
      </c>
      <c r="CE1808">
        <v>1</v>
      </c>
      <c r="CF1808">
        <v>2</v>
      </c>
      <c r="CG1808">
        <v>5</v>
      </c>
      <c r="CH1808">
        <v>4</v>
      </c>
      <c r="CI1808">
        <v>0</v>
      </c>
      <c r="CJ1808">
        <v>54173</v>
      </c>
      <c r="CK1808">
        <v>0.9968065272368154</v>
      </c>
      <c r="CL1808">
        <v>0.58696747798760784</v>
      </c>
      <c r="CM1808">
        <v>268</v>
      </c>
      <c r="CN1808">
        <v>-0.84863944360009147</v>
      </c>
      <c r="CO1808">
        <v>4644</v>
      </c>
      <c r="CP1808">
        <v>-0.72186129600000004</v>
      </c>
      <c r="CQ1808">
        <v>-0.62074024019999996</v>
      </c>
      <c r="CR1808">
        <v>46712</v>
      </c>
      <c r="CS1808">
        <v>0.86699999999999999</v>
      </c>
      <c r="CT1808">
        <v>48217</v>
      </c>
      <c r="CU1808">
        <v>0.89096174364000003</v>
      </c>
      <c r="CV1808">
        <v>55</v>
      </c>
      <c r="CW1808">
        <v>16</v>
      </c>
      <c r="CX1808">
        <v>26</v>
      </c>
      <c r="CY1808">
        <v>178</v>
      </c>
      <c r="CZ1808">
        <v>322</v>
      </c>
      <c r="DA1808" s="2">
        <v>22220</v>
      </c>
      <c r="DB1808" s="2">
        <v>3805</v>
      </c>
      <c r="DC1808" s="2">
        <v>120.91</v>
      </c>
      <c r="DD1808" s="2">
        <v>2621</v>
      </c>
      <c r="DE1808">
        <v>106</v>
      </c>
      <c r="DF1808">
        <v>14</v>
      </c>
      <c r="DG1808">
        <v>32.979999999999997</v>
      </c>
      <c r="DH1808">
        <v>5.5</v>
      </c>
      <c r="DI1808" s="2">
        <v>18.32</v>
      </c>
      <c r="DJ1808">
        <v>-0.24</v>
      </c>
      <c r="DK1808">
        <v>0.93972198688380559</v>
      </c>
      <c r="DL1808">
        <v>4.7393364928909956E-3</v>
      </c>
      <c r="DM1808">
        <v>0</v>
      </c>
      <c r="DN1808">
        <v>24.3</v>
      </c>
      <c r="DO1808">
        <v>7.0999999999999994E-2</v>
      </c>
      <c r="DP1808">
        <v>30.7</v>
      </c>
      <c r="DQ1808" s="2">
        <v>0</v>
      </c>
      <c r="DR1808" s="2">
        <v>3725.5470727500001</v>
      </c>
      <c r="DS1808">
        <v>1.0922742671832637E-2</v>
      </c>
      <c r="DT1808">
        <v>5.6647866158413596</v>
      </c>
      <c r="DU1808">
        <v>1932154.4825897564</v>
      </c>
      <c r="DV1808">
        <v>0</v>
      </c>
    </row>
    <row r="1809" spans="1:126" x14ac:dyDescent="0.15">
      <c r="A1809" t="s">
        <v>3030</v>
      </c>
      <c r="B1809" t="s">
        <v>2140</v>
      </c>
      <c r="C1809">
        <v>36</v>
      </c>
      <c r="D1809">
        <v>37</v>
      </c>
      <c r="E1809" t="s">
        <v>3059</v>
      </c>
      <c r="F1809">
        <v>36037</v>
      </c>
      <c r="G1809" t="s">
        <v>6793</v>
      </c>
      <c r="H1809">
        <v>91.5</v>
      </c>
      <c r="I1809">
        <v>2.5</v>
      </c>
      <c r="J1809">
        <v>1.1000000000000001</v>
      </c>
      <c r="K1809">
        <v>0.6</v>
      </c>
      <c r="L1809">
        <v>1.6</v>
      </c>
      <c r="M1809">
        <v>2.7</v>
      </c>
      <c r="N1809">
        <f t="shared" si="114"/>
        <v>8389.92</v>
      </c>
      <c r="O1809">
        <f t="shared" si="112"/>
        <v>1610.08</v>
      </c>
      <c r="P1809">
        <f t="shared" si="113"/>
        <v>1.9320960000000007</v>
      </c>
      <c r="Q1809" s="4">
        <v>36037</v>
      </c>
      <c r="R1809" s="5">
        <v>43.000909999999998</v>
      </c>
      <c r="S1809" s="5">
        <v>-78.192778000000004</v>
      </c>
      <c r="T1809">
        <v>4</v>
      </c>
      <c r="U1809">
        <v>0.10552222202201503</v>
      </c>
      <c r="V1809">
        <v>59992</v>
      </c>
      <c r="W1809">
        <v>59702</v>
      </c>
      <c r="X1809">
        <v>59458</v>
      </c>
      <c r="Y1809">
        <v>58591</v>
      </c>
      <c r="Z1809">
        <v>31433</v>
      </c>
      <c r="AA1809">
        <v>36019</v>
      </c>
      <c r="AB1809">
        <v>25384.759000000002</v>
      </c>
      <c r="AC1809">
        <v>50880</v>
      </c>
      <c r="AD1809">
        <v>4</v>
      </c>
      <c r="AE1809">
        <v>6.727437855292812E-5</v>
      </c>
      <c r="AF1809">
        <v>72</v>
      </c>
      <c r="AG1809">
        <v>549</v>
      </c>
      <c r="AH1809">
        <v>0.13114754098360656</v>
      </c>
      <c r="AI1809" s="3">
        <v>187317</v>
      </c>
      <c r="AJ1809" s="3">
        <v>315478.45780737</v>
      </c>
      <c r="AK1809">
        <v>83</v>
      </c>
      <c r="AL1809">
        <v>317036.79999999999</v>
      </c>
      <c r="AM1809">
        <v>9510</v>
      </c>
      <c r="AN1809">
        <v>117311</v>
      </c>
      <c r="AO1809">
        <v>126821</v>
      </c>
      <c r="AP1809">
        <v>9</v>
      </c>
      <c r="AQ1809">
        <v>0</v>
      </c>
      <c r="AR1809">
        <v>9</v>
      </c>
      <c r="AS1809">
        <v>0.15074871863589159</v>
      </c>
      <c r="AT1809">
        <v>9</v>
      </c>
      <c r="AU1809">
        <v>75</v>
      </c>
      <c r="AV1809">
        <f t="shared" si="115"/>
        <v>84</v>
      </c>
      <c r="AW1809">
        <v>52488</v>
      </c>
      <c r="AX1809">
        <v>0.96</v>
      </c>
      <c r="AY1809">
        <v>381095852.138035</v>
      </c>
      <c r="AZ1809">
        <v>381095.852138035</v>
      </c>
      <c r="BA1809">
        <v>6210.4925367911601</v>
      </c>
      <c r="BB1809">
        <v>1.6101782492708387</v>
      </c>
      <c r="BC1809">
        <v>58907</v>
      </c>
      <c r="BD1809">
        <v>35545</v>
      </c>
      <c r="BE1809">
        <v>23362</v>
      </c>
      <c r="BF1809">
        <v>0.38941858914521937</v>
      </c>
      <c r="BG1809">
        <v>793872</v>
      </c>
      <c r="BH1809">
        <v>13.351811362642538</v>
      </c>
      <c r="BI1809">
        <v>6899</v>
      </c>
      <c r="BJ1809">
        <v>51</v>
      </c>
      <c r="BK1809">
        <v>13</v>
      </c>
      <c r="BL1809">
        <v>2</v>
      </c>
      <c r="BM1809">
        <v>0</v>
      </c>
      <c r="BN1809">
        <v>0</v>
      </c>
      <c r="BO1809">
        <v>2</v>
      </c>
      <c r="BP1809">
        <v>5</v>
      </c>
      <c r="BQ1809">
        <v>5</v>
      </c>
      <c r="BR1809">
        <v>6</v>
      </c>
      <c r="BS1809">
        <v>0</v>
      </c>
      <c r="BT1809">
        <v>57868</v>
      </c>
      <c r="BU1809">
        <v>0.82</v>
      </c>
      <c r="BV1809">
        <v>0.59445650000000005</v>
      </c>
      <c r="BW1809">
        <v>276</v>
      </c>
      <c r="BX1809">
        <v>1.451579</v>
      </c>
      <c r="BY1809">
        <v>-0.30029479999999997</v>
      </c>
      <c r="BZ1809">
        <v>48</v>
      </c>
      <c r="CA1809">
        <v>12</v>
      </c>
      <c r="CB1809">
        <v>2</v>
      </c>
      <c r="CC1809">
        <v>0</v>
      </c>
      <c r="CD1809">
        <v>0</v>
      </c>
      <c r="CE1809">
        <v>3</v>
      </c>
      <c r="CF1809">
        <v>3</v>
      </c>
      <c r="CG1809">
        <v>6</v>
      </c>
      <c r="CH1809">
        <v>5</v>
      </c>
      <c r="CI1809">
        <v>1</v>
      </c>
      <c r="CJ1809">
        <v>59099</v>
      </c>
      <c r="CK1809">
        <v>1.3536608064434255</v>
      </c>
      <c r="CL1809">
        <v>0.6561315126607451</v>
      </c>
      <c r="CM1809">
        <v>283</v>
      </c>
      <c r="CN1809">
        <v>-0.28123105624715772</v>
      </c>
      <c r="CO1809">
        <v>6682</v>
      </c>
      <c r="CP1809">
        <v>-0.1012877677</v>
      </c>
      <c r="CQ1809">
        <v>6.0396628000000001E-2</v>
      </c>
      <c r="CR1809">
        <v>52287</v>
      </c>
      <c r="CS1809">
        <v>0.88900000000000001</v>
      </c>
      <c r="CT1809">
        <v>53153</v>
      </c>
      <c r="CU1809">
        <v>0.90429292929300009</v>
      </c>
      <c r="CV1809">
        <v>76</v>
      </c>
      <c r="CW1809">
        <v>21</v>
      </c>
      <c r="CX1809">
        <v>22</v>
      </c>
      <c r="CY1809">
        <v>1502</v>
      </c>
      <c r="CZ1809">
        <v>888</v>
      </c>
      <c r="DA1809" s="2">
        <v>30237</v>
      </c>
      <c r="DB1809" s="2">
        <v>5265</v>
      </c>
      <c r="DC1809" s="2">
        <v>131.19</v>
      </c>
      <c r="DD1809" s="2">
        <v>4638</v>
      </c>
      <c r="DE1809">
        <v>273</v>
      </c>
      <c r="DF1809">
        <v>36</v>
      </c>
      <c r="DG1809">
        <v>28.59</v>
      </c>
      <c r="DH1809">
        <v>10.09</v>
      </c>
      <c r="DI1809" s="2">
        <v>20.18</v>
      </c>
      <c r="DJ1809">
        <v>-2.94</v>
      </c>
      <c r="DK1809">
        <v>0.9405446382335827</v>
      </c>
      <c r="DL1809">
        <v>1.6393442622950821E-2</v>
      </c>
      <c r="DM1809">
        <v>0</v>
      </c>
      <c r="DN1809">
        <v>146.4</v>
      </c>
      <c r="DO1809">
        <v>0.46</v>
      </c>
      <c r="DP1809">
        <v>845.27</v>
      </c>
      <c r="DQ1809" s="2">
        <v>0</v>
      </c>
      <c r="DR1809" s="2">
        <v>689.43175443999996</v>
      </c>
      <c r="DS1809">
        <v>2.1746076126989366E-3</v>
      </c>
      <c r="DT1809">
        <v>8.82033662522805</v>
      </c>
      <c r="DU1809">
        <v>2796371.2985851001</v>
      </c>
      <c r="DV1809">
        <v>1</v>
      </c>
    </row>
    <row r="1810" spans="1:126" x14ac:dyDescent="0.15">
      <c r="A1810" t="s">
        <v>3030</v>
      </c>
      <c r="B1810" t="s">
        <v>166</v>
      </c>
      <c r="C1810">
        <v>36</v>
      </c>
      <c r="D1810">
        <v>39</v>
      </c>
      <c r="E1810" t="s">
        <v>3060</v>
      </c>
      <c r="F1810">
        <v>36039</v>
      </c>
      <c r="G1810" t="s">
        <v>6794</v>
      </c>
      <c r="H1810">
        <v>87.1</v>
      </c>
      <c r="I1810">
        <v>5.3</v>
      </c>
      <c r="J1810">
        <v>0.2</v>
      </c>
      <c r="K1810">
        <v>0.8</v>
      </c>
      <c r="L1810">
        <v>1.7</v>
      </c>
      <c r="M1810">
        <v>4.9000000000000004</v>
      </c>
      <c r="N1810">
        <f t="shared" si="114"/>
        <v>7642.08</v>
      </c>
      <c r="O1810">
        <f t="shared" si="112"/>
        <v>2357.92</v>
      </c>
      <c r="P1810">
        <f t="shared" si="113"/>
        <v>2.8295040000000009</v>
      </c>
      <c r="Q1810" s="4">
        <v>36039</v>
      </c>
      <c r="R1810" s="5">
        <v>42.286969999999997</v>
      </c>
      <c r="S1810" s="5">
        <v>-74.149541999999997</v>
      </c>
      <c r="T1810">
        <v>6</v>
      </c>
      <c r="U1810">
        <v>0.20735968283677136</v>
      </c>
      <c r="V1810">
        <v>49122</v>
      </c>
      <c r="W1810">
        <v>48618</v>
      </c>
      <c r="X1810">
        <v>48312</v>
      </c>
      <c r="Y1810">
        <v>47649</v>
      </c>
      <c r="Z1810">
        <v>25849</v>
      </c>
      <c r="AA1810">
        <v>36021</v>
      </c>
      <c r="AB1810">
        <v>17660.499</v>
      </c>
      <c r="AC1810">
        <v>50278</v>
      </c>
      <c r="AD1810">
        <v>4</v>
      </c>
      <c r="AE1810">
        <v>8.2795164762377877E-5</v>
      </c>
      <c r="AF1810">
        <v>64</v>
      </c>
      <c r="AG1810">
        <v>273</v>
      </c>
      <c r="AH1810">
        <v>0.23443223443223443</v>
      </c>
      <c r="AI1810" s="3">
        <v>42986</v>
      </c>
      <c r="AJ1810" s="3">
        <v>414182.69578145002</v>
      </c>
      <c r="AK1810">
        <v>96</v>
      </c>
      <c r="AL1810">
        <v>421241.60000000003</v>
      </c>
      <c r="AM1810">
        <v>49170</v>
      </c>
      <c r="AN1810">
        <v>17991</v>
      </c>
      <c r="AO1810">
        <v>67161</v>
      </c>
      <c r="AP1810">
        <v>4</v>
      </c>
      <c r="AQ1810">
        <v>1</v>
      </c>
      <c r="AR1810">
        <v>5</v>
      </c>
      <c r="AS1810">
        <v>0.10284256859599325</v>
      </c>
      <c r="AT1810">
        <v>8</v>
      </c>
      <c r="AU1810">
        <v>26</v>
      </c>
      <c r="AV1810">
        <f t="shared" si="115"/>
        <v>34</v>
      </c>
      <c r="AW1810">
        <v>5195</v>
      </c>
      <c r="AX1810">
        <v>0.10999999999999999</v>
      </c>
      <c r="AY1810">
        <v>551036996.813627</v>
      </c>
      <c r="AZ1810">
        <v>551036.99681362696</v>
      </c>
      <c r="BA1810">
        <v>11446.3428941538</v>
      </c>
      <c r="BB1810">
        <v>0.87364148466209957</v>
      </c>
      <c r="BC1810">
        <v>10908</v>
      </c>
      <c r="BD1810">
        <v>24265</v>
      </c>
      <c r="BE1810">
        <v>-13357</v>
      </c>
      <c r="BF1810">
        <v>-0.27191482431497088</v>
      </c>
      <c r="BG1810">
        <v>1231891</v>
      </c>
      <c r="BH1810">
        <v>25.498654578572612</v>
      </c>
      <c r="BI1810">
        <v>5715</v>
      </c>
      <c r="BJ1810">
        <v>26</v>
      </c>
      <c r="BK1810">
        <v>6</v>
      </c>
      <c r="BL1810">
        <v>2</v>
      </c>
      <c r="BM1810">
        <v>0</v>
      </c>
      <c r="BN1810">
        <v>0</v>
      </c>
      <c r="BO1810">
        <v>1</v>
      </c>
      <c r="BP1810">
        <v>1</v>
      </c>
      <c r="BQ1810">
        <v>8</v>
      </c>
      <c r="BR1810">
        <v>7</v>
      </c>
      <c r="BS1810">
        <v>0</v>
      </c>
      <c r="BT1810">
        <v>48947</v>
      </c>
      <c r="BU1810">
        <v>0.5</v>
      </c>
      <c r="BV1810">
        <v>0.56991579999999997</v>
      </c>
      <c r="BW1810">
        <v>306</v>
      </c>
      <c r="BX1810">
        <v>1.0419430000000001</v>
      </c>
      <c r="BY1810">
        <v>-0.31646449999999998</v>
      </c>
      <c r="BZ1810">
        <v>25</v>
      </c>
      <c r="CA1810">
        <v>6</v>
      </c>
      <c r="CB1810">
        <v>2</v>
      </c>
      <c r="CC1810">
        <v>0</v>
      </c>
      <c r="CD1810">
        <v>1</v>
      </c>
      <c r="CE1810">
        <v>1</v>
      </c>
      <c r="CF1810">
        <v>1</v>
      </c>
      <c r="CG1810">
        <v>6</v>
      </c>
      <c r="CH1810">
        <v>6</v>
      </c>
      <c r="CI1810">
        <v>0</v>
      </c>
      <c r="CJ1810">
        <v>47919</v>
      </c>
      <c r="CK1810">
        <v>1.0016903524697927</v>
      </c>
      <c r="CL1810">
        <v>0.63918354723983295</v>
      </c>
      <c r="CM1810">
        <v>300</v>
      </c>
      <c r="CN1810">
        <v>-0.29960293429345447</v>
      </c>
      <c r="CO1810">
        <v>5667</v>
      </c>
      <c r="CP1810">
        <v>-0.82300127950000002</v>
      </c>
      <c r="CQ1810">
        <v>-0.24324378629999999</v>
      </c>
      <c r="CR1810">
        <v>41895</v>
      </c>
      <c r="CS1810">
        <v>0.88200000000000001</v>
      </c>
      <c r="CT1810">
        <v>42736</v>
      </c>
      <c r="CU1810">
        <v>0.89630438740000007</v>
      </c>
      <c r="CV1810">
        <v>34</v>
      </c>
      <c r="CW1810">
        <v>17</v>
      </c>
      <c r="CX1810">
        <v>18</v>
      </c>
      <c r="CY1810">
        <v>284</v>
      </c>
      <c r="CZ1810">
        <v>422</v>
      </c>
      <c r="DA1810" s="2">
        <v>21343</v>
      </c>
      <c r="DB1810" s="2">
        <v>4215</v>
      </c>
      <c r="DC1810" s="2">
        <v>169.23</v>
      </c>
      <c r="DD1810" s="2">
        <v>4976</v>
      </c>
      <c r="DE1810">
        <v>142</v>
      </c>
      <c r="DF1810">
        <v>8</v>
      </c>
      <c r="DG1810">
        <v>63.98</v>
      </c>
      <c r="DH1810">
        <v>18.57</v>
      </c>
      <c r="DI1810" s="2">
        <v>45.4</v>
      </c>
      <c r="DJ1810">
        <v>0.31</v>
      </c>
      <c r="DK1810">
        <v>0.91548411110594152</v>
      </c>
      <c r="DL1810">
        <v>3.6630036630036632E-2</v>
      </c>
      <c r="DM1810">
        <v>0</v>
      </c>
      <c r="DN1810">
        <v>10</v>
      </c>
      <c r="DO1810">
        <v>2.4E-2</v>
      </c>
      <c r="DP1810">
        <v>82.42</v>
      </c>
      <c r="DQ1810" s="2">
        <v>0</v>
      </c>
      <c r="DR1810" s="2">
        <v>4172.49536369</v>
      </c>
      <c r="DS1810">
        <v>9.8778740222482744E-3</v>
      </c>
      <c r="DT1810">
        <v>5.4921306366381497</v>
      </c>
      <c r="DU1810">
        <v>2313513.8967864732</v>
      </c>
      <c r="DV1810">
        <v>0</v>
      </c>
    </row>
    <row r="1811" spans="1:126" x14ac:dyDescent="0.15">
      <c r="A1811" t="s">
        <v>3030</v>
      </c>
      <c r="B1811" t="s">
        <v>692</v>
      </c>
      <c r="C1811">
        <v>36</v>
      </c>
      <c r="D1811">
        <v>41</v>
      </c>
      <c r="E1811" t="s">
        <v>3061</v>
      </c>
      <c r="F1811">
        <v>36041</v>
      </c>
      <c r="G1811" t="s">
        <v>6795</v>
      </c>
      <c r="H1811">
        <v>96.4</v>
      </c>
      <c r="I1811">
        <v>0.7</v>
      </c>
      <c r="J1811">
        <v>0.2</v>
      </c>
      <c r="K1811">
        <v>0.5</v>
      </c>
      <c r="L1811">
        <v>1.1000000000000001</v>
      </c>
      <c r="M1811">
        <v>1.1000000000000001</v>
      </c>
      <c r="N1811">
        <f t="shared" si="114"/>
        <v>9296.16</v>
      </c>
      <c r="O1811">
        <f t="shared" si="112"/>
        <v>703.84000000000015</v>
      </c>
      <c r="P1811">
        <f t="shared" si="113"/>
        <v>0.84460800000000047</v>
      </c>
      <c r="Q1811" s="4">
        <v>36041</v>
      </c>
      <c r="R1811" s="5">
        <v>43.657879000000001</v>
      </c>
      <c r="S1811" s="5">
        <v>-74.502455999999995</v>
      </c>
      <c r="T1811">
        <v>8</v>
      </c>
      <c r="U1811">
        <v>0.32978425234606457</v>
      </c>
      <c r="V1811">
        <v>4835</v>
      </c>
      <c r="W1811">
        <v>4783</v>
      </c>
      <c r="X1811">
        <v>4760</v>
      </c>
      <c r="Y1811">
        <v>4704</v>
      </c>
      <c r="Z1811">
        <v>2316</v>
      </c>
      <c r="AA1811">
        <v>36023</v>
      </c>
      <c r="AB1811">
        <v>1462.23</v>
      </c>
      <c r="AC1811">
        <v>48243</v>
      </c>
      <c r="AD1811">
        <v>2</v>
      </c>
      <c r="AE1811">
        <v>4.2016806722689078E-4</v>
      </c>
      <c r="AF1811">
        <v>8</v>
      </c>
      <c r="AG1811">
        <v>26</v>
      </c>
      <c r="AH1811">
        <v>0.30769230769230771</v>
      </c>
      <c r="AI1811" s="3">
        <v>2078</v>
      </c>
      <c r="AJ1811" s="3">
        <v>1099122.55814525</v>
      </c>
      <c r="AK1811">
        <v>71</v>
      </c>
      <c r="AL1811">
        <v>1157056</v>
      </c>
      <c r="AN1811">
        <v>742</v>
      </c>
      <c r="AO1811">
        <v>742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3</v>
      </c>
      <c r="AV1811">
        <f t="shared" si="115"/>
        <v>3</v>
      </c>
      <c r="AW1811">
        <v>751</v>
      </c>
      <c r="AX1811">
        <v>0.18000000000000005</v>
      </c>
      <c r="AY1811">
        <v>254756384.862142</v>
      </c>
      <c r="AZ1811">
        <v>254756.384862142</v>
      </c>
      <c r="BA1811">
        <v>46939.683909575797</v>
      </c>
      <c r="BB1811">
        <v>0.21303935534086496</v>
      </c>
      <c r="BC1811">
        <v>6345</v>
      </c>
      <c r="BD1811">
        <v>0</v>
      </c>
      <c r="BE1811">
        <v>6345</v>
      </c>
      <c r="BF1811">
        <v>1.312306101344364</v>
      </c>
      <c r="BG1811">
        <v>98936</v>
      </c>
      <c r="BH1811">
        <v>20.784873949579833</v>
      </c>
      <c r="BI1811">
        <v>707</v>
      </c>
      <c r="BJ1811">
        <v>8</v>
      </c>
      <c r="BK1811">
        <v>1</v>
      </c>
      <c r="BL1811">
        <v>2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4</v>
      </c>
      <c r="BS1811">
        <v>0</v>
      </c>
      <c r="BT1811">
        <v>4923</v>
      </c>
      <c r="BU1811">
        <v>0.69</v>
      </c>
      <c r="BV1811">
        <v>0.81137009999999998</v>
      </c>
      <c r="BW1811">
        <v>64</v>
      </c>
      <c r="BX1811">
        <v>3.046923</v>
      </c>
      <c r="BY1811">
        <v>3.379642</v>
      </c>
      <c r="BZ1811">
        <v>7</v>
      </c>
      <c r="CA1811">
        <v>1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3</v>
      </c>
      <c r="CI1811">
        <v>0</v>
      </c>
      <c r="CJ1811">
        <v>4706</v>
      </c>
      <c r="CK1811">
        <v>2.7624309392265194</v>
      </c>
      <c r="CL1811">
        <v>0.62787414279951592</v>
      </c>
      <c r="CM1811">
        <v>61</v>
      </c>
      <c r="CN1811">
        <v>2.3261624049388017</v>
      </c>
      <c r="CO1811">
        <v>519</v>
      </c>
      <c r="CP1811">
        <v>-1.0291134745999999</v>
      </c>
      <c r="CQ1811">
        <v>0.27261090199999999</v>
      </c>
      <c r="CR1811">
        <v>4212</v>
      </c>
      <c r="CS1811">
        <v>0.89500000000000002</v>
      </c>
      <c r="CT1811">
        <v>4003</v>
      </c>
      <c r="CU1811">
        <v>0.89249271136999997</v>
      </c>
      <c r="CV1811">
        <v>2</v>
      </c>
      <c r="CX1811">
        <v>1</v>
      </c>
      <c r="CY1811">
        <v>8</v>
      </c>
      <c r="CZ1811">
        <v>45</v>
      </c>
      <c r="DA1811" s="2">
        <v>2705</v>
      </c>
      <c r="DB1811" s="2">
        <v>430</v>
      </c>
      <c r="DC1811" s="2">
        <v>146.66</v>
      </c>
      <c r="DD1811" s="2">
        <v>224</v>
      </c>
      <c r="DE1811">
        <v>20</v>
      </c>
      <c r="DF1811">
        <v>0</v>
      </c>
      <c r="DG1811">
        <v>104.76</v>
      </c>
      <c r="DH1811">
        <v>104.76</v>
      </c>
      <c r="DI1811" s="2">
        <v>125.71</v>
      </c>
      <c r="DJ1811">
        <v>0.24</v>
      </c>
      <c r="DK1811">
        <v>1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s="2">
        <v>0</v>
      </c>
      <c r="DR1811" s="2">
        <v>134169.44691587001</v>
      </c>
      <c r="DS1811">
        <v>0.11595760872065998</v>
      </c>
      <c r="DT1811">
        <v>1</v>
      </c>
      <c r="DU1811">
        <v>1157056</v>
      </c>
      <c r="DV1811">
        <v>0</v>
      </c>
    </row>
    <row r="1812" spans="1:126" x14ac:dyDescent="0.15">
      <c r="A1812" t="s">
        <v>3030</v>
      </c>
      <c r="B1812" t="s">
        <v>3062</v>
      </c>
      <c r="C1812">
        <v>36</v>
      </c>
      <c r="D1812">
        <v>43</v>
      </c>
      <c r="E1812" t="s">
        <v>3063</v>
      </c>
      <c r="F1812">
        <v>36043</v>
      </c>
      <c r="G1812" t="s">
        <v>6796</v>
      </c>
      <c r="H1812">
        <v>95.6</v>
      </c>
      <c r="I1812">
        <v>1</v>
      </c>
      <c r="J1812">
        <v>0.2</v>
      </c>
      <c r="K1812">
        <v>0.5</v>
      </c>
      <c r="L1812">
        <v>1.1000000000000001</v>
      </c>
      <c r="M1812">
        <v>1.6</v>
      </c>
      <c r="N1812">
        <f t="shared" si="114"/>
        <v>9144.4199999999983</v>
      </c>
      <c r="O1812">
        <f t="shared" si="112"/>
        <v>855.58000000000175</v>
      </c>
      <c r="P1812">
        <f t="shared" si="113"/>
        <v>1.0266960000000025</v>
      </c>
      <c r="Q1812" s="4">
        <v>36043</v>
      </c>
      <c r="R1812" s="5">
        <v>43.407488999999998</v>
      </c>
      <c r="S1812" s="5">
        <v>-75.011683000000005</v>
      </c>
      <c r="T1812">
        <v>2</v>
      </c>
      <c r="U1812">
        <v>0.16155349359844468</v>
      </c>
      <c r="V1812">
        <v>64475</v>
      </c>
      <c r="W1812">
        <v>64329</v>
      </c>
      <c r="X1812">
        <v>64034</v>
      </c>
      <c r="Y1812">
        <v>62688</v>
      </c>
      <c r="Z1812">
        <v>32806</v>
      </c>
      <c r="AA1812">
        <v>36025</v>
      </c>
      <c r="AB1812">
        <v>25740.21</v>
      </c>
      <c r="AC1812">
        <v>46229</v>
      </c>
      <c r="AD1812">
        <v>8</v>
      </c>
      <c r="AE1812">
        <v>1.2493362900958867E-4</v>
      </c>
      <c r="AF1812">
        <v>101</v>
      </c>
      <c r="AG1812">
        <v>687</v>
      </c>
      <c r="AH1812">
        <v>0.14701601164483261</v>
      </c>
      <c r="AI1812" s="3">
        <v>140270</v>
      </c>
      <c r="AJ1812" s="3">
        <v>903377.710926175</v>
      </c>
      <c r="AK1812">
        <v>140</v>
      </c>
      <c r="AL1812">
        <v>933414.40000000002</v>
      </c>
      <c r="AM1812">
        <v>2267</v>
      </c>
      <c r="AN1812">
        <v>63535</v>
      </c>
      <c r="AO1812">
        <v>65802</v>
      </c>
      <c r="AP1812">
        <v>8</v>
      </c>
      <c r="AQ1812">
        <v>0</v>
      </c>
      <c r="AR1812">
        <v>8</v>
      </c>
      <c r="AS1812">
        <v>0.12436070823423341</v>
      </c>
      <c r="AT1812">
        <v>7</v>
      </c>
      <c r="AU1812">
        <v>48</v>
      </c>
      <c r="AV1812">
        <f t="shared" si="115"/>
        <v>55</v>
      </c>
      <c r="AW1812">
        <v>53431</v>
      </c>
      <c r="AX1812">
        <v>0.87</v>
      </c>
      <c r="AY1812">
        <v>548109622.15622997</v>
      </c>
      <c r="AZ1812">
        <v>548109.62215622992</v>
      </c>
      <c r="BA1812">
        <v>8439.0520001195291</v>
      </c>
      <c r="BB1812">
        <v>1.1849672214199369</v>
      </c>
      <c r="BC1812">
        <v>76488</v>
      </c>
      <c r="BD1812">
        <v>42586</v>
      </c>
      <c r="BE1812">
        <v>33902</v>
      </c>
      <c r="BF1812">
        <v>0.52581620783249317</v>
      </c>
      <c r="BG1812">
        <v>618754</v>
      </c>
      <c r="BH1812">
        <v>9.6628978355248769</v>
      </c>
      <c r="BI1812">
        <v>8888</v>
      </c>
      <c r="BJ1812">
        <v>41</v>
      </c>
      <c r="BK1812">
        <v>18</v>
      </c>
      <c r="BL1812">
        <v>3</v>
      </c>
      <c r="BM1812">
        <v>0</v>
      </c>
      <c r="BN1812">
        <v>2</v>
      </c>
      <c r="BO1812">
        <v>4</v>
      </c>
      <c r="BP1812">
        <v>1</v>
      </c>
      <c r="BQ1812">
        <v>5</v>
      </c>
      <c r="BR1812">
        <v>8</v>
      </c>
      <c r="BS1812">
        <v>0</v>
      </c>
      <c r="BT1812">
        <v>62236</v>
      </c>
      <c r="BU1812">
        <v>0.76</v>
      </c>
      <c r="BV1812">
        <v>0.55295870000000003</v>
      </c>
      <c r="BW1812">
        <v>339</v>
      </c>
      <c r="BX1812">
        <v>1.3175650000000001</v>
      </c>
      <c r="BY1812">
        <v>-0.47934070000000001</v>
      </c>
      <c r="BZ1812">
        <v>34</v>
      </c>
      <c r="CA1812">
        <v>14</v>
      </c>
      <c r="CB1812">
        <v>3</v>
      </c>
      <c r="CC1812">
        <v>0</v>
      </c>
      <c r="CD1812">
        <v>2</v>
      </c>
      <c r="CE1812">
        <v>3</v>
      </c>
      <c r="CF1812">
        <v>2</v>
      </c>
      <c r="CG1812">
        <v>5</v>
      </c>
      <c r="CH1812">
        <v>6</v>
      </c>
      <c r="CI1812">
        <v>1</v>
      </c>
      <c r="CJ1812">
        <v>63715</v>
      </c>
      <c r="CK1812">
        <v>1.0986423919014361</v>
      </c>
      <c r="CL1812">
        <v>0.60513787186737233</v>
      </c>
      <c r="CM1812">
        <v>283</v>
      </c>
      <c r="CN1812">
        <v>-0.75889988545087284</v>
      </c>
      <c r="CO1812">
        <v>7798</v>
      </c>
      <c r="CP1812">
        <v>-0.1481978333</v>
      </c>
      <c r="CQ1812">
        <v>-0.38006939090000003</v>
      </c>
      <c r="CR1812">
        <v>54920</v>
      </c>
      <c r="CS1812">
        <v>0.873</v>
      </c>
      <c r="CT1812">
        <v>56287</v>
      </c>
      <c r="CU1812">
        <v>0.90032852903800009</v>
      </c>
      <c r="CV1812">
        <v>28</v>
      </c>
      <c r="CW1812">
        <v>21</v>
      </c>
      <c r="CX1812">
        <v>25</v>
      </c>
      <c r="CY1812">
        <v>724</v>
      </c>
      <c r="CZ1812">
        <v>1118</v>
      </c>
      <c r="DA1812" s="2">
        <v>23661</v>
      </c>
      <c r="DB1812" s="2">
        <v>5355</v>
      </c>
      <c r="DC1812" s="2">
        <v>110.62</v>
      </c>
      <c r="DD1812" s="2">
        <v>2561</v>
      </c>
      <c r="DE1812">
        <v>358</v>
      </c>
      <c r="DF1812">
        <v>36</v>
      </c>
      <c r="DG1812">
        <v>28.05</v>
      </c>
      <c r="DH1812">
        <v>20.260000000000002</v>
      </c>
      <c r="DI1812" s="2">
        <v>26.49</v>
      </c>
      <c r="DJ1812">
        <v>-1.59</v>
      </c>
      <c r="DK1812">
        <v>0.9433164611107151</v>
      </c>
      <c r="DL1812">
        <v>3.2023289665211063E-2</v>
      </c>
      <c r="DM1812">
        <v>0</v>
      </c>
      <c r="DN1812">
        <v>83.4</v>
      </c>
      <c r="DO1812">
        <v>0.09</v>
      </c>
      <c r="DP1812">
        <v>976.36</v>
      </c>
      <c r="DQ1812" s="2">
        <v>0</v>
      </c>
      <c r="DR1812" s="2">
        <v>28940.643838909986</v>
      </c>
      <c r="DS1812">
        <v>3.04310583000676E-2</v>
      </c>
      <c r="DT1812">
        <v>6.78932919300098</v>
      </c>
      <c r="DU1812">
        <v>6337257.6350874938</v>
      </c>
      <c r="DV1812">
        <v>0</v>
      </c>
    </row>
    <row r="1813" spans="1:126" x14ac:dyDescent="0.15">
      <c r="A1813" t="s">
        <v>3030</v>
      </c>
      <c r="B1813" t="s">
        <v>176</v>
      </c>
      <c r="C1813">
        <v>36</v>
      </c>
      <c r="D1813">
        <v>45</v>
      </c>
      <c r="E1813" t="s">
        <v>3064</v>
      </c>
      <c r="F1813">
        <v>36045</v>
      </c>
      <c r="G1813" t="s">
        <v>6797</v>
      </c>
      <c r="H1813">
        <v>85.8</v>
      </c>
      <c r="I1813">
        <v>4.7</v>
      </c>
      <c r="J1813">
        <v>0.4</v>
      </c>
      <c r="K1813">
        <v>1.3</v>
      </c>
      <c r="L1813">
        <v>2.6</v>
      </c>
      <c r="M1813">
        <v>5.3</v>
      </c>
      <c r="N1813">
        <f t="shared" si="114"/>
        <v>7420.4299999999994</v>
      </c>
      <c r="O1813">
        <f t="shared" si="112"/>
        <v>2579.5700000000006</v>
      </c>
      <c r="P1813">
        <f t="shared" si="113"/>
        <v>3.0954840000000017</v>
      </c>
      <c r="Q1813" s="4">
        <v>36045</v>
      </c>
      <c r="R1813" s="5">
        <v>43.996389000000001</v>
      </c>
      <c r="S1813" s="5">
        <v>-76.052968000000007</v>
      </c>
      <c r="T1813">
        <v>3</v>
      </c>
      <c r="U1813">
        <v>8.1063127500785315E-2</v>
      </c>
      <c r="V1813">
        <v>117011</v>
      </c>
      <c r="W1813">
        <v>118885</v>
      </c>
      <c r="X1813">
        <v>118947</v>
      </c>
      <c r="Y1813">
        <v>116301</v>
      </c>
      <c r="Z1813">
        <v>59919</v>
      </c>
      <c r="AA1813">
        <v>36027</v>
      </c>
      <c r="AB1813">
        <v>45482.402999999998</v>
      </c>
      <c r="AC1813">
        <v>49505</v>
      </c>
      <c r="AD1813">
        <v>16</v>
      </c>
      <c r="AE1813">
        <v>1.345136909716092E-4</v>
      </c>
      <c r="AF1813">
        <v>138</v>
      </c>
      <c r="AG1813">
        <v>876</v>
      </c>
      <c r="AH1813">
        <v>0.15753424657534246</v>
      </c>
      <c r="AI1813" s="3">
        <v>290811</v>
      </c>
      <c r="AJ1813" s="3">
        <v>811952.0120091351</v>
      </c>
      <c r="AK1813">
        <v>162</v>
      </c>
      <c r="AL1813">
        <v>1188704</v>
      </c>
      <c r="AM1813">
        <v>3526</v>
      </c>
      <c r="AN1813">
        <v>116884</v>
      </c>
      <c r="AO1813">
        <v>120410</v>
      </c>
      <c r="AP1813">
        <v>9</v>
      </c>
      <c r="AQ1813">
        <v>6</v>
      </c>
      <c r="AR1813">
        <v>15</v>
      </c>
      <c r="AS1813">
        <v>0.12617235143205618</v>
      </c>
      <c r="AT1813">
        <v>16</v>
      </c>
      <c r="AU1813">
        <v>47</v>
      </c>
      <c r="AV1813">
        <f t="shared" si="115"/>
        <v>63</v>
      </c>
      <c r="AW1813">
        <v>96762</v>
      </c>
      <c r="AX1813">
        <v>0.86</v>
      </c>
      <c r="AY1813">
        <v>1000297467.0787899</v>
      </c>
      <c r="AZ1813">
        <v>1000297.46707879</v>
      </c>
      <c r="BA1813">
        <v>8952.3515932465798</v>
      </c>
      <c r="BB1813">
        <v>1.1170249398542098</v>
      </c>
      <c r="BC1813">
        <v>69964</v>
      </c>
      <c r="BD1813">
        <v>28383</v>
      </c>
      <c r="BE1813">
        <v>41581</v>
      </c>
      <c r="BF1813">
        <v>0.35535975250190155</v>
      </c>
      <c r="BG1813">
        <v>1551045</v>
      </c>
      <c r="BH1813">
        <v>13.039799238316224</v>
      </c>
      <c r="BI1813">
        <v>9524</v>
      </c>
      <c r="BJ1813">
        <v>62</v>
      </c>
      <c r="BK1813">
        <v>26</v>
      </c>
      <c r="BL1813">
        <v>6</v>
      </c>
      <c r="BM1813">
        <v>1</v>
      </c>
      <c r="BN1813">
        <v>3</v>
      </c>
      <c r="BO1813">
        <v>6</v>
      </c>
      <c r="BP1813">
        <v>3</v>
      </c>
      <c r="BQ1813">
        <v>5</v>
      </c>
      <c r="BR1813">
        <v>11</v>
      </c>
      <c r="BS1813">
        <v>1</v>
      </c>
      <c r="BT1813">
        <v>118719</v>
      </c>
      <c r="BU1813">
        <v>0.72</v>
      </c>
      <c r="BV1813">
        <v>0.43444159999999998</v>
      </c>
      <c r="BW1813">
        <v>563</v>
      </c>
      <c r="BX1813">
        <v>1.0444830000000001</v>
      </c>
      <c r="BY1813">
        <v>-1.380423</v>
      </c>
      <c r="BZ1813">
        <v>61</v>
      </c>
      <c r="CA1813">
        <v>24</v>
      </c>
      <c r="CB1813">
        <v>6</v>
      </c>
      <c r="CC1813">
        <v>1</v>
      </c>
      <c r="CD1813">
        <v>3</v>
      </c>
      <c r="CE1813">
        <v>7</v>
      </c>
      <c r="CF1813">
        <v>3</v>
      </c>
      <c r="CG1813">
        <v>2</v>
      </c>
      <c r="CH1813">
        <v>12</v>
      </c>
      <c r="CI1813">
        <v>1</v>
      </c>
      <c r="CJ1813">
        <v>118964</v>
      </c>
      <c r="CK1813">
        <v>1.0087085168622441</v>
      </c>
      <c r="CL1813">
        <v>0.55848726089744594</v>
      </c>
      <c r="CM1813">
        <v>539</v>
      </c>
      <c r="CN1813">
        <v>-1.0026805749113488</v>
      </c>
      <c r="CO1813">
        <v>13082</v>
      </c>
      <c r="CP1813">
        <v>-3.8897789999999999E-3</v>
      </c>
      <c r="CQ1813">
        <v>-0.58493566119999996</v>
      </c>
      <c r="CR1813">
        <v>100555</v>
      </c>
      <c r="CS1813">
        <v>0.85599999999999998</v>
      </c>
      <c r="CT1813">
        <v>101332</v>
      </c>
      <c r="CU1813">
        <v>0.89784331112000004</v>
      </c>
      <c r="CV1813">
        <v>183</v>
      </c>
      <c r="CW1813">
        <v>101</v>
      </c>
      <c r="CX1813">
        <v>58</v>
      </c>
      <c r="CY1813">
        <v>1024</v>
      </c>
      <c r="CZ1813">
        <v>1411</v>
      </c>
      <c r="DA1813" s="2">
        <v>68993</v>
      </c>
      <c r="DB1813" s="2">
        <v>8465</v>
      </c>
      <c r="DC1813" s="2">
        <v>109.62</v>
      </c>
      <c r="DD1813" s="2">
        <v>16177</v>
      </c>
      <c r="DE1813">
        <v>465</v>
      </c>
      <c r="DF1813">
        <v>20</v>
      </c>
      <c r="DG1813">
        <v>45.19</v>
      </c>
      <c r="DH1813">
        <v>20.92</v>
      </c>
      <c r="DI1813" s="2">
        <v>25.94</v>
      </c>
      <c r="DJ1813">
        <v>-1.27</v>
      </c>
      <c r="DK1813">
        <v>0.98130744710482065</v>
      </c>
      <c r="DL1813">
        <v>3.7671232876712327E-2</v>
      </c>
      <c r="DM1813">
        <v>0</v>
      </c>
      <c r="DN1813">
        <v>84.2</v>
      </c>
      <c r="DO1813">
        <v>0.1</v>
      </c>
      <c r="DP1813">
        <v>1523.21</v>
      </c>
      <c r="DQ1813" s="2">
        <v>0</v>
      </c>
      <c r="DR1813" s="2">
        <v>13019.576809969993</v>
      </c>
      <c r="DS1813">
        <v>6.5609214111911722E-3</v>
      </c>
      <c r="DT1813">
        <v>7.0370946760265598</v>
      </c>
      <c r="DU1813">
        <v>8365022.5897714756</v>
      </c>
      <c r="DV1813">
        <v>0</v>
      </c>
    </row>
    <row r="1814" spans="1:126" x14ac:dyDescent="0.15">
      <c r="A1814" t="s">
        <v>3030</v>
      </c>
      <c r="B1814" t="s">
        <v>432</v>
      </c>
      <c r="C1814">
        <v>36</v>
      </c>
      <c r="D1814">
        <v>47</v>
      </c>
      <c r="E1814" t="s">
        <v>3065</v>
      </c>
      <c r="F1814">
        <v>36047</v>
      </c>
      <c r="G1814" t="s">
        <v>6798</v>
      </c>
      <c r="H1814">
        <v>35.700000000000003</v>
      </c>
      <c r="I1814">
        <v>31.9</v>
      </c>
      <c r="J1814">
        <v>0.2</v>
      </c>
      <c r="K1814">
        <v>10.4</v>
      </c>
      <c r="L1814">
        <v>2</v>
      </c>
      <c r="M1814">
        <v>19.8</v>
      </c>
      <c r="N1814">
        <f t="shared" si="114"/>
        <v>2796.34</v>
      </c>
      <c r="O1814">
        <f t="shared" si="112"/>
        <v>7203.66</v>
      </c>
      <c r="P1814">
        <f t="shared" si="113"/>
        <v>8.6443920000000034</v>
      </c>
      <c r="Q1814" s="4">
        <v>36047</v>
      </c>
      <c r="R1814" s="5">
        <v>40.635044999999998</v>
      </c>
      <c r="S1814" s="5">
        <v>-73.950640000000007</v>
      </c>
      <c r="T1814">
        <v>1</v>
      </c>
      <c r="U1814">
        <v>0.17135447509142412</v>
      </c>
      <c r="V1814">
        <v>2512740</v>
      </c>
      <c r="W1814">
        <v>2570801</v>
      </c>
      <c r="X1814">
        <v>2595259</v>
      </c>
      <c r="Y1814">
        <v>2643546</v>
      </c>
      <c r="Z1814">
        <v>1426384</v>
      </c>
      <c r="AA1814">
        <v>36029</v>
      </c>
      <c r="AB1814">
        <v>1107824.69</v>
      </c>
      <c r="AC1814">
        <v>48201</v>
      </c>
      <c r="AD1814">
        <v>37</v>
      </c>
      <c r="AE1814">
        <v>1.425676589504169E-5</v>
      </c>
      <c r="AF1814">
        <v>4</v>
      </c>
      <c r="AG1814">
        <v>10</v>
      </c>
      <c r="AH1814">
        <v>0.4</v>
      </c>
      <c r="AJ1814" s="3">
        <v>44679.988612690002</v>
      </c>
      <c r="AL1814">
        <v>61996.800000000003</v>
      </c>
      <c r="AM1814">
        <v>420808</v>
      </c>
      <c r="AN1814">
        <v>150</v>
      </c>
      <c r="AO1814">
        <v>420958</v>
      </c>
      <c r="AP1814">
        <v>389</v>
      </c>
      <c r="AQ1814">
        <v>23</v>
      </c>
      <c r="AR1814">
        <v>412</v>
      </c>
      <c r="AS1814">
        <v>0.1602613348913432</v>
      </c>
      <c r="AT1814">
        <v>428</v>
      </c>
      <c r="AU1814">
        <v>1367</v>
      </c>
      <c r="AV1814">
        <f t="shared" si="115"/>
        <v>1795</v>
      </c>
      <c r="AW1814">
        <v>2595259</v>
      </c>
      <c r="AX1814">
        <v>1</v>
      </c>
      <c r="AY1814">
        <v>3925878955.3059001</v>
      </c>
      <c r="AZ1814">
        <v>3925878.9553059</v>
      </c>
      <c r="BA1814">
        <v>1603.62677883384</v>
      </c>
      <c r="BB1814">
        <v>6.2358649356504356</v>
      </c>
      <c r="BG1814">
        <v>50596933</v>
      </c>
      <c r="BH1814">
        <v>19.495908886165118</v>
      </c>
      <c r="BI1814">
        <v>100360</v>
      </c>
      <c r="BJ1814">
        <v>812</v>
      </c>
      <c r="BK1814">
        <v>54</v>
      </c>
      <c r="BL1814">
        <v>21</v>
      </c>
      <c r="BM1814">
        <v>9</v>
      </c>
      <c r="BN1814">
        <v>12</v>
      </c>
      <c r="BO1814">
        <v>50</v>
      </c>
      <c r="BP1814">
        <v>6</v>
      </c>
      <c r="BQ1814">
        <v>111</v>
      </c>
      <c r="BR1814">
        <v>6</v>
      </c>
      <c r="BS1814">
        <v>2</v>
      </c>
      <c r="BT1814">
        <v>2600000</v>
      </c>
      <c r="BU1814">
        <v>0.57999999999999996</v>
      </c>
      <c r="BV1814">
        <v>0.39679569999999997</v>
      </c>
      <c r="BW1814">
        <v>10284</v>
      </c>
      <c r="BX1814">
        <v>0.4218771</v>
      </c>
      <c r="BY1814">
        <v>-2.082036</v>
      </c>
      <c r="BZ1814">
        <v>914</v>
      </c>
      <c r="CA1814">
        <v>55</v>
      </c>
      <c r="CB1814">
        <v>16</v>
      </c>
      <c r="CC1814">
        <v>10</v>
      </c>
      <c r="CD1814">
        <v>15</v>
      </c>
      <c r="CE1814">
        <v>34</v>
      </c>
      <c r="CF1814">
        <v>4</v>
      </c>
      <c r="CG1814">
        <v>158</v>
      </c>
      <c r="CH1814">
        <v>5</v>
      </c>
      <c r="CI1814">
        <v>3</v>
      </c>
      <c r="CJ1814">
        <v>2620720</v>
      </c>
      <c r="CK1814">
        <v>0.46323147837235573</v>
      </c>
      <c r="CL1814">
        <v>0.51736950843080176</v>
      </c>
      <c r="CM1814">
        <v>10095</v>
      </c>
      <c r="CN1814">
        <v>-1.7297829791282464</v>
      </c>
      <c r="CO1814">
        <v>508138.99999999994</v>
      </c>
      <c r="CP1814">
        <v>-0.6573253778</v>
      </c>
      <c r="CQ1814">
        <v>-0.7068515769</v>
      </c>
      <c r="CR1814">
        <v>2121315</v>
      </c>
      <c r="CS1814">
        <v>0.8</v>
      </c>
      <c r="CT1814">
        <v>2105676</v>
      </c>
      <c r="CU1814">
        <v>0.84420473630000004</v>
      </c>
      <c r="CV1814">
        <v>4605</v>
      </c>
      <c r="CW1814">
        <v>1592</v>
      </c>
      <c r="CX1814">
        <v>1637</v>
      </c>
      <c r="CY1814">
        <v>38</v>
      </c>
      <c r="CZ1814">
        <v>22</v>
      </c>
      <c r="DA1814" s="2">
        <v>1046791</v>
      </c>
      <c r="DB1814" s="2">
        <v>267770</v>
      </c>
      <c r="DC1814" s="2">
        <v>202.42</v>
      </c>
      <c r="DD1814" s="2">
        <v>1468917</v>
      </c>
      <c r="DE1814">
        <v>7</v>
      </c>
      <c r="DF1814">
        <v>4</v>
      </c>
      <c r="DG1814">
        <v>78.58</v>
      </c>
      <c r="DH1814">
        <v>2.4700000000000002</v>
      </c>
      <c r="DI1814" s="2">
        <v>3.24</v>
      </c>
      <c r="DJ1814">
        <v>-0.17</v>
      </c>
      <c r="DL1814">
        <v>0</v>
      </c>
      <c r="DM1814">
        <v>0</v>
      </c>
      <c r="DN1814">
        <v>0.3</v>
      </c>
      <c r="DO1814">
        <v>5.0000000000000001E-3</v>
      </c>
      <c r="DP1814">
        <v>0</v>
      </c>
      <c r="DQ1814" s="2">
        <v>0</v>
      </c>
      <c r="DR1814" s="2">
        <v>1.3926930200000001</v>
      </c>
      <c r="DS1814">
        <v>2.2464902705462216E-5</v>
      </c>
      <c r="DV1814">
        <v>0</v>
      </c>
    </row>
    <row r="1815" spans="1:126" x14ac:dyDescent="0.15">
      <c r="A1815" t="s">
        <v>3030</v>
      </c>
      <c r="B1815" t="s">
        <v>1088</v>
      </c>
      <c r="C1815">
        <v>36</v>
      </c>
      <c r="D1815">
        <v>49</v>
      </c>
      <c r="E1815" t="s">
        <v>3066</v>
      </c>
      <c r="F1815">
        <v>36049</v>
      </c>
      <c r="G1815" t="s">
        <v>6799</v>
      </c>
      <c r="H1815">
        <v>96.8</v>
      </c>
      <c r="I1815">
        <v>0.6</v>
      </c>
      <c r="J1815">
        <v>0.2</v>
      </c>
      <c r="K1815">
        <v>0.3</v>
      </c>
      <c r="L1815">
        <v>0.8</v>
      </c>
      <c r="M1815">
        <v>1.3</v>
      </c>
      <c r="N1815">
        <f t="shared" si="114"/>
        <v>9373.0600000000013</v>
      </c>
      <c r="O1815">
        <f t="shared" si="112"/>
        <v>626.93999999999869</v>
      </c>
      <c r="P1815">
        <f t="shared" si="113"/>
        <v>0.75232799999999866</v>
      </c>
      <c r="Q1815" s="4">
        <v>36049</v>
      </c>
      <c r="R1815" s="5">
        <v>43.782680999999997</v>
      </c>
      <c r="S1815" s="5">
        <v>-75.444140000000004</v>
      </c>
      <c r="T1815">
        <v>6</v>
      </c>
      <c r="U1815">
        <v>0.14973421281338772</v>
      </c>
      <c r="V1815">
        <v>27062</v>
      </c>
      <c r="W1815">
        <v>27164</v>
      </c>
      <c r="X1815">
        <v>27124</v>
      </c>
      <c r="Y1815">
        <v>26836</v>
      </c>
      <c r="Z1815">
        <v>14097</v>
      </c>
      <c r="AA1815">
        <v>36031</v>
      </c>
      <c r="AB1815">
        <v>10922.390000000001</v>
      </c>
      <c r="AC1815">
        <v>49819</v>
      </c>
      <c r="AD1815">
        <v>3</v>
      </c>
      <c r="AE1815">
        <v>1.1060315587671435E-4</v>
      </c>
      <c r="AF1815">
        <v>90</v>
      </c>
      <c r="AG1815">
        <v>634</v>
      </c>
      <c r="AH1815">
        <v>0.14195583596214512</v>
      </c>
      <c r="AI1815" s="3">
        <v>181741</v>
      </c>
      <c r="AJ1815" s="3">
        <v>815770.4032571601</v>
      </c>
      <c r="AK1815">
        <v>185</v>
      </c>
      <c r="AL1815">
        <v>825593.6</v>
      </c>
      <c r="AM1815">
        <v>298204</v>
      </c>
      <c r="AN1815">
        <v>91970</v>
      </c>
      <c r="AO1815">
        <v>390174</v>
      </c>
      <c r="AP1815">
        <v>2</v>
      </c>
      <c r="AQ1815">
        <v>1</v>
      </c>
      <c r="AR1815">
        <v>3</v>
      </c>
      <c r="AS1815">
        <v>0.11044028861728758</v>
      </c>
      <c r="AT1815">
        <v>3</v>
      </c>
      <c r="AU1815">
        <v>18</v>
      </c>
      <c r="AV1815">
        <f t="shared" si="115"/>
        <v>21</v>
      </c>
      <c r="AW1815">
        <v>18503</v>
      </c>
      <c r="AX1815">
        <v>0.74</v>
      </c>
      <c r="AY1815">
        <v>1100415973.43384</v>
      </c>
      <c r="AZ1815">
        <v>1100415.9734338401</v>
      </c>
      <c r="BA1815">
        <v>40832.068346110602</v>
      </c>
      <c r="BB1815">
        <v>0.24490554618089866</v>
      </c>
      <c r="BC1815">
        <v>37815</v>
      </c>
      <c r="BD1815">
        <v>15865</v>
      </c>
      <c r="BE1815">
        <v>21950</v>
      </c>
      <c r="BF1815">
        <v>0.81110043603576976</v>
      </c>
      <c r="BG1815">
        <v>261673</v>
      </c>
      <c r="BH1815">
        <v>9.6472865359091582</v>
      </c>
      <c r="BI1815">
        <v>3920</v>
      </c>
      <c r="BJ1815">
        <v>28</v>
      </c>
      <c r="BK1815">
        <v>5</v>
      </c>
      <c r="BL1815">
        <v>1</v>
      </c>
      <c r="BM1815">
        <v>0</v>
      </c>
      <c r="BN1815">
        <v>0</v>
      </c>
      <c r="BO1815">
        <v>2</v>
      </c>
      <c r="BP1815">
        <v>3</v>
      </c>
      <c r="BQ1815">
        <v>1</v>
      </c>
      <c r="BR1815">
        <v>3</v>
      </c>
      <c r="BS1815">
        <v>0</v>
      </c>
      <c r="BT1815">
        <v>26157</v>
      </c>
      <c r="BU1815">
        <v>0.69</v>
      </c>
      <c r="BV1815">
        <v>0.54858890000000005</v>
      </c>
      <c r="BW1815">
        <v>154</v>
      </c>
      <c r="BX1815">
        <v>1.6439189999999999</v>
      </c>
      <c r="BY1815">
        <v>-0.12912489999999999</v>
      </c>
      <c r="BZ1815">
        <v>27</v>
      </c>
      <c r="CA1815">
        <v>7</v>
      </c>
      <c r="CB1815">
        <v>2</v>
      </c>
      <c r="CC1815">
        <v>0</v>
      </c>
      <c r="CD1815">
        <v>0</v>
      </c>
      <c r="CE1815">
        <v>3</v>
      </c>
      <c r="CF1815">
        <v>3</v>
      </c>
      <c r="CG1815">
        <v>3</v>
      </c>
      <c r="CH1815">
        <v>3</v>
      </c>
      <c r="CI1815">
        <v>0</v>
      </c>
      <c r="CJ1815">
        <v>27172</v>
      </c>
      <c r="CK1815">
        <v>1.7665243633151775</v>
      </c>
      <c r="CL1815">
        <v>0.59978338938607989</v>
      </c>
      <c r="CM1815">
        <v>151</v>
      </c>
      <c r="CN1815">
        <v>3.6037145398505138E-2</v>
      </c>
      <c r="CO1815">
        <v>2295</v>
      </c>
      <c r="CP1815">
        <v>0.52458492099999998</v>
      </c>
      <c r="CQ1815">
        <v>-0.21402342999999999</v>
      </c>
      <c r="CR1815">
        <v>23657</v>
      </c>
      <c r="CS1815">
        <v>0.878</v>
      </c>
      <c r="CT1815">
        <v>23463</v>
      </c>
      <c r="CU1815">
        <v>0.88669980972999995</v>
      </c>
      <c r="CV1815">
        <v>58</v>
      </c>
      <c r="CW1815">
        <v>6</v>
      </c>
      <c r="CX1815">
        <v>16</v>
      </c>
      <c r="CY1815">
        <v>813</v>
      </c>
      <c r="CZ1815">
        <v>1012</v>
      </c>
      <c r="DA1815" s="2">
        <v>10083</v>
      </c>
      <c r="DB1815" s="2">
        <v>1780</v>
      </c>
      <c r="DC1815" s="2">
        <v>73.67</v>
      </c>
      <c r="DD1815" s="2">
        <v>868</v>
      </c>
      <c r="DE1815">
        <v>332</v>
      </c>
      <c r="DF1815">
        <v>16</v>
      </c>
      <c r="DG1815">
        <v>62.62</v>
      </c>
      <c r="DH1815">
        <v>36.83</v>
      </c>
      <c r="DI1815" s="2">
        <v>29.47</v>
      </c>
      <c r="DJ1815">
        <v>-2.79</v>
      </c>
      <c r="DK1815">
        <v>0.94048123428395358</v>
      </c>
      <c r="DL1815">
        <v>6.3091482649842269E-3</v>
      </c>
      <c r="DM1815">
        <v>0</v>
      </c>
      <c r="DN1815">
        <v>121.1</v>
      </c>
      <c r="DO1815">
        <v>0.14699999999999999</v>
      </c>
      <c r="DP1815">
        <v>57.03</v>
      </c>
      <c r="DQ1815" s="2">
        <v>0</v>
      </c>
      <c r="DR1815" s="2">
        <v>71404.590654699961</v>
      </c>
      <c r="DS1815">
        <v>8.0575097613952526E-2</v>
      </c>
      <c r="DT1815">
        <v>5.8186775933577204</v>
      </c>
      <c r="DU1815">
        <v>4803862.9815395363</v>
      </c>
      <c r="DV1815">
        <v>0</v>
      </c>
    </row>
    <row r="1816" spans="1:126" x14ac:dyDescent="0.15">
      <c r="A1816" t="s">
        <v>3030</v>
      </c>
      <c r="B1816" t="s">
        <v>1193</v>
      </c>
      <c r="C1816">
        <v>36</v>
      </c>
      <c r="D1816">
        <v>51</v>
      </c>
      <c r="E1816" t="s">
        <v>3067</v>
      </c>
      <c r="F1816">
        <v>36051</v>
      </c>
      <c r="G1816" t="s">
        <v>6800</v>
      </c>
      <c r="H1816">
        <v>92.2</v>
      </c>
      <c r="I1816">
        <v>2.2999999999999998</v>
      </c>
      <c r="J1816">
        <v>0.2</v>
      </c>
      <c r="K1816">
        <v>1.2</v>
      </c>
      <c r="L1816">
        <v>1.3</v>
      </c>
      <c r="M1816">
        <v>2.8</v>
      </c>
      <c r="N1816">
        <f t="shared" si="114"/>
        <v>8517.1400000000031</v>
      </c>
      <c r="O1816">
        <f t="shared" si="112"/>
        <v>1482.8599999999969</v>
      </c>
      <c r="P1816">
        <f t="shared" si="113"/>
        <v>1.779431999999997</v>
      </c>
      <c r="Q1816" s="4">
        <v>36051</v>
      </c>
      <c r="R1816" s="5">
        <v>42.727485000000001</v>
      </c>
      <c r="S1816" s="5">
        <v>-77.769779</v>
      </c>
      <c r="T1816">
        <v>1</v>
      </c>
      <c r="U1816">
        <v>0.15248060877935332</v>
      </c>
      <c r="V1816">
        <v>65215</v>
      </c>
      <c r="W1816">
        <v>64867</v>
      </c>
      <c r="X1816">
        <v>64801</v>
      </c>
      <c r="Y1816">
        <v>64514</v>
      </c>
      <c r="Z1816">
        <v>32642</v>
      </c>
      <c r="AA1816">
        <v>36033</v>
      </c>
      <c r="AB1816">
        <v>24655.588000000003</v>
      </c>
      <c r="AC1816">
        <v>51734</v>
      </c>
      <c r="AD1816">
        <v>7</v>
      </c>
      <c r="AE1816">
        <v>1.080230243360442E-4</v>
      </c>
      <c r="AF1816">
        <v>105</v>
      </c>
      <c r="AG1816">
        <v>661</v>
      </c>
      <c r="AH1816">
        <v>0.15885022692889561</v>
      </c>
      <c r="AI1816" s="3">
        <v>194945</v>
      </c>
      <c r="AJ1816" s="3">
        <v>404327.19257931004</v>
      </c>
      <c r="AK1816">
        <v>80</v>
      </c>
      <c r="AL1816">
        <v>409913.59999999998</v>
      </c>
      <c r="AM1816">
        <v>115730</v>
      </c>
      <c r="AN1816">
        <v>116393</v>
      </c>
      <c r="AO1816">
        <v>232123</v>
      </c>
      <c r="AP1816">
        <v>10</v>
      </c>
      <c r="AQ1816">
        <v>2</v>
      </c>
      <c r="AR1816">
        <v>12</v>
      </c>
      <c r="AS1816">
        <v>0.18499391061710885</v>
      </c>
      <c r="AT1816">
        <v>11</v>
      </c>
      <c r="AU1816">
        <v>47</v>
      </c>
      <c r="AV1816">
        <f t="shared" si="115"/>
        <v>58</v>
      </c>
      <c r="AW1816">
        <v>55924</v>
      </c>
      <c r="AX1816">
        <v>0.89</v>
      </c>
      <c r="AY1816">
        <v>430002314.46417201</v>
      </c>
      <c r="AZ1816">
        <v>430002.314464172</v>
      </c>
      <c r="BA1816">
        <v>6585.1069187989497</v>
      </c>
      <c r="BB1816">
        <v>1.518578228616505</v>
      </c>
      <c r="BC1816">
        <v>59267</v>
      </c>
      <c r="BD1816">
        <v>75580</v>
      </c>
      <c r="BE1816">
        <v>-16313</v>
      </c>
      <c r="BF1816">
        <v>-0.25014183853407956</v>
      </c>
      <c r="BG1816">
        <v>783523</v>
      </c>
      <c r="BH1816">
        <v>12.09121772812148</v>
      </c>
      <c r="BI1816">
        <v>6856</v>
      </c>
      <c r="BJ1816">
        <v>55</v>
      </c>
      <c r="BK1816">
        <v>6</v>
      </c>
      <c r="BL1816">
        <v>3</v>
      </c>
      <c r="BM1816">
        <v>0</v>
      </c>
      <c r="BN1816">
        <v>0</v>
      </c>
      <c r="BO1816">
        <v>2</v>
      </c>
      <c r="BP1816">
        <v>3</v>
      </c>
      <c r="BQ1816">
        <v>9</v>
      </c>
      <c r="BR1816">
        <v>9</v>
      </c>
      <c r="BS1816">
        <v>0</v>
      </c>
      <c r="BT1816">
        <v>62871</v>
      </c>
      <c r="BU1816">
        <v>0.82</v>
      </c>
      <c r="BV1816">
        <v>0.58997690000000003</v>
      </c>
      <c r="BW1816">
        <v>348</v>
      </c>
      <c r="BX1816">
        <v>1.383786</v>
      </c>
      <c r="BY1816">
        <v>-0.26491629999999999</v>
      </c>
      <c r="BZ1816">
        <v>51</v>
      </c>
      <c r="CA1816">
        <v>5</v>
      </c>
      <c r="CB1816">
        <v>1</v>
      </c>
      <c r="CC1816">
        <v>0</v>
      </c>
      <c r="CD1816">
        <v>0</v>
      </c>
      <c r="CE1816">
        <v>1</v>
      </c>
      <c r="CF1816">
        <v>1</v>
      </c>
      <c r="CG1816">
        <v>8</v>
      </c>
      <c r="CH1816">
        <v>7</v>
      </c>
      <c r="CI1816">
        <v>0</v>
      </c>
      <c r="CJ1816">
        <v>64763</v>
      </c>
      <c r="CK1816">
        <v>1.1426277349721292</v>
      </c>
      <c r="CL1816">
        <v>0.6557095968255523</v>
      </c>
      <c r="CM1816">
        <v>328</v>
      </c>
      <c r="CN1816">
        <v>-0.42467302714708988</v>
      </c>
      <c r="CO1816">
        <v>7972</v>
      </c>
      <c r="CP1816">
        <v>1.607985285</v>
      </c>
      <c r="CQ1816">
        <v>0.43833021</v>
      </c>
      <c r="CR1816">
        <v>57327</v>
      </c>
      <c r="CS1816">
        <v>0.8859999999999999</v>
      </c>
      <c r="CT1816">
        <v>58367</v>
      </c>
      <c r="CU1816">
        <v>0.9175549858319999</v>
      </c>
      <c r="CV1816">
        <v>50</v>
      </c>
      <c r="CW1816">
        <v>31</v>
      </c>
      <c r="CX1816">
        <v>29</v>
      </c>
      <c r="CY1816">
        <v>1021</v>
      </c>
      <c r="CZ1816">
        <v>1048</v>
      </c>
      <c r="DA1816" s="2">
        <v>27561</v>
      </c>
      <c r="DB1816" s="2">
        <v>5995</v>
      </c>
      <c r="DC1816" s="2">
        <v>112.82</v>
      </c>
      <c r="DD1816" s="2">
        <v>4342</v>
      </c>
      <c r="DE1816">
        <v>341</v>
      </c>
      <c r="DF1816">
        <v>29</v>
      </c>
      <c r="DG1816">
        <v>43.27</v>
      </c>
      <c r="DH1816">
        <v>12.36</v>
      </c>
      <c r="DI1816" s="2">
        <v>29.36</v>
      </c>
      <c r="DJ1816">
        <v>-0.91</v>
      </c>
      <c r="DK1816">
        <v>0.95432044935751115</v>
      </c>
      <c r="DL1816">
        <v>7.5642965204236008E-3</v>
      </c>
      <c r="DM1816">
        <v>0</v>
      </c>
      <c r="DN1816">
        <v>146.69999999999999</v>
      </c>
      <c r="DO1816">
        <v>0.35399999999999998</v>
      </c>
      <c r="DP1816">
        <v>1941.01</v>
      </c>
      <c r="DQ1816" s="2">
        <v>0</v>
      </c>
      <c r="DR1816" s="2">
        <v>15310.402262620002</v>
      </c>
      <c r="DS1816">
        <v>3.5665514726235449E-2</v>
      </c>
      <c r="DT1816">
        <v>6.2292614431580802</v>
      </c>
      <c r="DU1816">
        <v>2553458.983506124</v>
      </c>
      <c r="DV1816">
        <v>0</v>
      </c>
    </row>
    <row r="1817" spans="1:126" x14ac:dyDescent="0.15">
      <c r="A1817" t="s">
        <v>3030</v>
      </c>
      <c r="B1817" t="s">
        <v>192</v>
      </c>
      <c r="C1817">
        <v>36</v>
      </c>
      <c r="D1817">
        <v>53</v>
      </c>
      <c r="E1817" t="s">
        <v>3068</v>
      </c>
      <c r="F1817">
        <v>36053</v>
      </c>
      <c r="G1817" t="s">
        <v>6801</v>
      </c>
      <c r="H1817">
        <v>93.8</v>
      </c>
      <c r="I1817">
        <v>1.7</v>
      </c>
      <c r="J1817">
        <v>0.6</v>
      </c>
      <c r="K1817">
        <v>0.8</v>
      </c>
      <c r="L1817">
        <v>1.2</v>
      </c>
      <c r="M1817">
        <v>1.8</v>
      </c>
      <c r="N1817">
        <f t="shared" si="114"/>
        <v>8807.0099999999984</v>
      </c>
      <c r="O1817">
        <f t="shared" si="112"/>
        <v>1192.9900000000016</v>
      </c>
      <c r="P1817">
        <f t="shared" si="113"/>
        <v>1.4315880000000025</v>
      </c>
      <c r="Q1817" s="4">
        <v>36053</v>
      </c>
      <c r="R1817" s="5">
        <v>42.910026000000002</v>
      </c>
      <c r="S1817" s="5">
        <v>-75.663574999999994</v>
      </c>
      <c r="T1817">
        <v>2</v>
      </c>
      <c r="U1817">
        <v>0.15149580470038018</v>
      </c>
      <c r="V1817">
        <v>72977</v>
      </c>
      <c r="W1817">
        <v>72731</v>
      </c>
      <c r="X1817">
        <v>72427</v>
      </c>
      <c r="Y1817">
        <v>71718</v>
      </c>
      <c r="Z1817">
        <v>36469</v>
      </c>
      <c r="AA1817">
        <v>36035</v>
      </c>
      <c r="AB1817">
        <v>28209.945000000003</v>
      </c>
      <c r="AC1817">
        <v>54145</v>
      </c>
      <c r="AD1817">
        <v>8</v>
      </c>
      <c r="AE1817">
        <v>1.1045604539743466E-4</v>
      </c>
      <c r="AF1817">
        <v>134</v>
      </c>
      <c r="AG1817">
        <v>838</v>
      </c>
      <c r="AH1817">
        <v>0.15990453460620524</v>
      </c>
      <c r="AI1817" s="3">
        <v>187496</v>
      </c>
      <c r="AJ1817" s="3">
        <v>419112.70493380004</v>
      </c>
      <c r="AK1817">
        <v>105</v>
      </c>
      <c r="AL1817">
        <v>423398.39999999997</v>
      </c>
      <c r="AM1817">
        <v>243582</v>
      </c>
      <c r="AN1817">
        <v>97247</v>
      </c>
      <c r="AO1817">
        <v>340829</v>
      </c>
      <c r="AP1817">
        <v>7</v>
      </c>
      <c r="AQ1817">
        <v>2</v>
      </c>
      <c r="AR1817">
        <v>9</v>
      </c>
      <c r="AS1817">
        <v>0.12374365813752046</v>
      </c>
      <c r="AT1817">
        <v>8</v>
      </c>
      <c r="AU1817">
        <v>48</v>
      </c>
      <c r="AV1817">
        <f t="shared" si="115"/>
        <v>56</v>
      </c>
      <c r="AW1817">
        <v>62445</v>
      </c>
      <c r="AX1817">
        <v>0.92</v>
      </c>
      <c r="AY1817">
        <v>1020279373.8057801</v>
      </c>
      <c r="AZ1817">
        <v>1020279.3738057801</v>
      </c>
      <c r="BA1817">
        <v>14933.005459870299</v>
      </c>
      <c r="BB1817">
        <v>0.66965756001852128</v>
      </c>
      <c r="BC1817">
        <v>237515</v>
      </c>
      <c r="BD1817">
        <v>214547</v>
      </c>
      <c r="BE1817">
        <v>22968</v>
      </c>
      <c r="BF1817">
        <v>0.31472929827205831</v>
      </c>
      <c r="BG1817">
        <v>842407</v>
      </c>
      <c r="BH1817">
        <v>11.631118229389592</v>
      </c>
      <c r="BI1817">
        <v>7586</v>
      </c>
      <c r="BJ1817">
        <v>45</v>
      </c>
      <c r="BK1817">
        <v>8</v>
      </c>
      <c r="BL1817">
        <v>3</v>
      </c>
      <c r="BM1817">
        <v>0</v>
      </c>
      <c r="BN1817">
        <v>0</v>
      </c>
      <c r="BO1817">
        <v>2</v>
      </c>
      <c r="BP1817">
        <v>4</v>
      </c>
      <c r="BQ1817">
        <v>8</v>
      </c>
      <c r="BR1817">
        <v>8</v>
      </c>
      <c r="BS1817">
        <v>0</v>
      </c>
      <c r="BT1817">
        <v>69954</v>
      </c>
      <c r="BU1817">
        <v>0.75</v>
      </c>
      <c r="BV1817">
        <v>0.53849630000000004</v>
      </c>
      <c r="BW1817">
        <v>525</v>
      </c>
      <c r="BX1817">
        <v>1.1150180000000001</v>
      </c>
      <c r="BY1817">
        <v>-0.4060433</v>
      </c>
      <c r="BZ1817">
        <v>43</v>
      </c>
      <c r="CA1817">
        <v>9</v>
      </c>
      <c r="CB1817">
        <v>1</v>
      </c>
      <c r="CC1817">
        <v>2</v>
      </c>
      <c r="CD1817">
        <v>1</v>
      </c>
      <c r="CE1817">
        <v>2</v>
      </c>
      <c r="CF1817">
        <v>3</v>
      </c>
      <c r="CG1817">
        <v>5</v>
      </c>
      <c r="CH1817">
        <v>9</v>
      </c>
      <c r="CI1817">
        <v>0</v>
      </c>
      <c r="CJ1817">
        <v>72257</v>
      </c>
      <c r="CK1817">
        <v>1.0379617199717674</v>
      </c>
      <c r="CL1817">
        <v>0.63386128784802132</v>
      </c>
      <c r="CM1817">
        <v>452</v>
      </c>
      <c r="CN1817">
        <v>-0.37803672133725974</v>
      </c>
      <c r="CO1817">
        <v>10240</v>
      </c>
      <c r="CP1817">
        <v>0.71264379099999997</v>
      </c>
      <c r="CQ1817">
        <v>0.27187008299999998</v>
      </c>
      <c r="CR1817">
        <v>63859</v>
      </c>
      <c r="CS1817">
        <v>0.89</v>
      </c>
      <c r="CT1817">
        <v>64658</v>
      </c>
      <c r="CU1817">
        <v>0.91507037907400002</v>
      </c>
      <c r="CV1817">
        <v>107</v>
      </c>
      <c r="CW1817">
        <v>25</v>
      </c>
      <c r="CX1817">
        <v>43</v>
      </c>
      <c r="CY1817">
        <v>1219</v>
      </c>
      <c r="CZ1817">
        <v>1372</v>
      </c>
      <c r="DA1817" s="2">
        <v>31204</v>
      </c>
      <c r="DB1817" s="2">
        <v>8130</v>
      </c>
      <c r="DC1817" s="2">
        <v>150.59</v>
      </c>
      <c r="DD1817" s="2">
        <v>3766</v>
      </c>
      <c r="DE1817">
        <v>461</v>
      </c>
      <c r="DF1817">
        <v>25</v>
      </c>
      <c r="DG1817">
        <v>37.299999999999997</v>
      </c>
      <c r="DH1817">
        <v>13.82</v>
      </c>
      <c r="DI1817" s="2">
        <v>27.63</v>
      </c>
      <c r="DJ1817">
        <v>-0.94</v>
      </c>
      <c r="DK1817">
        <v>0.96127917395571105</v>
      </c>
      <c r="DL1817">
        <v>6.5632458233890217E-2</v>
      </c>
      <c r="DM1817">
        <v>0</v>
      </c>
      <c r="DN1817">
        <v>75.099999999999994</v>
      </c>
      <c r="DO1817">
        <v>0.17899999999999999</v>
      </c>
      <c r="DP1817">
        <v>905.20999999999992</v>
      </c>
      <c r="DQ1817" s="2">
        <v>0</v>
      </c>
      <c r="DR1817" s="2">
        <v>6933.8899322899988</v>
      </c>
      <c r="DS1817">
        <v>1.6287104805128117E-2</v>
      </c>
      <c r="DT1817">
        <v>7.2763066072815699</v>
      </c>
      <c r="DU1817">
        <v>3080776.5754324449</v>
      </c>
      <c r="DV1817">
        <v>0</v>
      </c>
    </row>
    <row r="1818" spans="1:126" x14ac:dyDescent="0.15">
      <c r="A1818" t="s">
        <v>3030</v>
      </c>
      <c r="B1818" t="s">
        <v>202</v>
      </c>
      <c r="C1818">
        <v>36</v>
      </c>
      <c r="D1818">
        <v>55</v>
      </c>
      <c r="E1818" t="s">
        <v>3069</v>
      </c>
      <c r="F1818">
        <v>36055</v>
      </c>
      <c r="G1818" t="s">
        <v>6802</v>
      </c>
      <c r="H1818">
        <v>72.8</v>
      </c>
      <c r="I1818">
        <v>14.4</v>
      </c>
      <c r="J1818">
        <v>0.2</v>
      </c>
      <c r="K1818">
        <v>3.2</v>
      </c>
      <c r="L1818">
        <v>2</v>
      </c>
      <c r="M1818">
        <v>7.3</v>
      </c>
      <c r="N1818">
        <f t="shared" si="114"/>
        <v>5574.7699999999986</v>
      </c>
      <c r="O1818">
        <f t="shared" ref="O1818:O1881" si="116">10000-N1818</f>
        <v>4425.2300000000014</v>
      </c>
      <c r="P1818">
        <f t="shared" ref="P1818:P1881" si="117">O1818/833.333333333333</f>
        <v>5.3102760000000035</v>
      </c>
      <c r="Q1818" s="4">
        <v>36055</v>
      </c>
      <c r="R1818" s="5">
        <v>43.464475</v>
      </c>
      <c r="S1818" s="5">
        <v>-77.664655999999994</v>
      </c>
      <c r="T1818">
        <v>1</v>
      </c>
      <c r="U1818">
        <v>0.10260667700736881</v>
      </c>
      <c r="V1818">
        <v>744746</v>
      </c>
      <c r="W1818">
        <v>748076</v>
      </c>
      <c r="X1818">
        <v>749356</v>
      </c>
      <c r="Y1818">
        <v>748504</v>
      </c>
      <c r="Z1818">
        <v>391856</v>
      </c>
      <c r="AA1818">
        <v>36037</v>
      </c>
      <c r="AB1818">
        <v>311176.728</v>
      </c>
      <c r="AC1818">
        <v>52553</v>
      </c>
      <c r="AD1818">
        <v>29</v>
      </c>
      <c r="AE1818">
        <v>3.8699896978205284E-5</v>
      </c>
      <c r="AF1818">
        <v>100</v>
      </c>
      <c r="AG1818">
        <v>475</v>
      </c>
      <c r="AH1818">
        <v>0.21052631578947367</v>
      </c>
      <c r="AI1818" s="3">
        <v>98676</v>
      </c>
      <c r="AJ1818" s="3">
        <v>420614.02126100502</v>
      </c>
      <c r="AK1818">
        <v>43</v>
      </c>
      <c r="AL1818">
        <v>874208</v>
      </c>
      <c r="AM1818">
        <v>3788</v>
      </c>
      <c r="AN1818">
        <v>67556</v>
      </c>
      <c r="AO1818">
        <v>71344</v>
      </c>
      <c r="AP1818">
        <v>57</v>
      </c>
      <c r="AQ1818">
        <v>20</v>
      </c>
      <c r="AR1818">
        <v>77</v>
      </c>
      <c r="AS1818">
        <v>0.10293071826926675</v>
      </c>
      <c r="AT1818">
        <v>78</v>
      </c>
      <c r="AU1818">
        <v>789</v>
      </c>
      <c r="AV1818">
        <f t="shared" si="115"/>
        <v>867</v>
      </c>
      <c r="AW1818">
        <v>749356</v>
      </c>
      <c r="AX1818">
        <v>1</v>
      </c>
      <c r="AY1818">
        <v>1551168033.35484</v>
      </c>
      <c r="AZ1818">
        <v>1551168.03335484</v>
      </c>
      <c r="BA1818">
        <v>2108.86631058886</v>
      </c>
      <c r="BB1818">
        <v>4.7418842767741376</v>
      </c>
      <c r="BC1818">
        <v>753536</v>
      </c>
      <c r="BD1818">
        <v>1438425</v>
      </c>
      <c r="BE1818">
        <v>-684889</v>
      </c>
      <c r="BF1818">
        <v>-0.91962763143407278</v>
      </c>
      <c r="BG1818">
        <v>12981015</v>
      </c>
      <c r="BH1818">
        <v>17.322894592156466</v>
      </c>
      <c r="BI1818">
        <v>62121</v>
      </c>
      <c r="BJ1818">
        <v>377</v>
      </c>
      <c r="BK1818">
        <v>43</v>
      </c>
      <c r="BL1818">
        <v>27</v>
      </c>
      <c r="BM1818">
        <v>5</v>
      </c>
      <c r="BN1818">
        <v>13</v>
      </c>
      <c r="BO1818">
        <v>49</v>
      </c>
      <c r="BP1818">
        <v>17</v>
      </c>
      <c r="BQ1818">
        <v>91</v>
      </c>
      <c r="BR1818">
        <v>41</v>
      </c>
      <c r="BS1818">
        <v>4</v>
      </c>
      <c r="BT1818">
        <v>733703</v>
      </c>
      <c r="BU1818">
        <v>0.79</v>
      </c>
      <c r="BV1818">
        <v>0.627664</v>
      </c>
      <c r="BW1818">
        <v>3492</v>
      </c>
      <c r="BX1818">
        <v>0.90908719999999998</v>
      </c>
      <c r="BY1818">
        <v>-0.54354740000000001</v>
      </c>
      <c r="BZ1818">
        <v>381</v>
      </c>
      <c r="CA1818">
        <v>32</v>
      </c>
      <c r="CB1818">
        <v>32</v>
      </c>
      <c r="CC1818">
        <v>3</v>
      </c>
      <c r="CD1818">
        <v>15</v>
      </c>
      <c r="CE1818">
        <v>53</v>
      </c>
      <c r="CF1818">
        <v>16</v>
      </c>
      <c r="CG1818">
        <v>99</v>
      </c>
      <c r="CH1818">
        <v>33</v>
      </c>
      <c r="CI1818">
        <v>4</v>
      </c>
      <c r="CJ1818">
        <v>750362</v>
      </c>
      <c r="CK1818">
        <v>0.89023697895149279</v>
      </c>
      <c r="CL1818">
        <v>0.68178670996599366</v>
      </c>
      <c r="CM1818">
        <v>3376</v>
      </c>
      <c r="CN1818">
        <v>-0.63100334982088402</v>
      </c>
      <c r="CO1818">
        <v>150887</v>
      </c>
      <c r="CP1818">
        <v>-6.3220804300000003E-2</v>
      </c>
      <c r="CQ1818">
        <v>9.5401447E-2</v>
      </c>
      <c r="CR1818">
        <v>649330</v>
      </c>
      <c r="CS1818">
        <v>0.86599999999999999</v>
      </c>
      <c r="CT1818">
        <v>670271</v>
      </c>
      <c r="CU1818">
        <v>0.91470001534400003</v>
      </c>
      <c r="CV1818">
        <v>1574</v>
      </c>
      <c r="CW1818">
        <v>565</v>
      </c>
      <c r="CX1818">
        <v>776</v>
      </c>
      <c r="CY1818">
        <v>1501</v>
      </c>
      <c r="CZ1818">
        <v>792</v>
      </c>
      <c r="DA1818" s="2">
        <v>482769</v>
      </c>
      <c r="DB1818" s="2">
        <v>97680</v>
      </c>
      <c r="DC1818" s="2">
        <v>235.46</v>
      </c>
      <c r="DD1818" s="2">
        <v>179845</v>
      </c>
      <c r="DE1818">
        <v>297</v>
      </c>
      <c r="DF1818">
        <v>25</v>
      </c>
      <c r="DG1818">
        <v>61.77</v>
      </c>
      <c r="DH1818">
        <v>4.4000000000000004</v>
      </c>
      <c r="DI1818" s="2">
        <v>8.5399999999999991</v>
      </c>
      <c r="DJ1818">
        <v>-0.75</v>
      </c>
      <c r="DK1818">
        <v>0.96369937978839837</v>
      </c>
      <c r="DL1818">
        <v>4.2105263157894736E-3</v>
      </c>
      <c r="DM1818">
        <v>0</v>
      </c>
      <c r="DN1818">
        <v>141.6</v>
      </c>
      <c r="DO1818">
        <v>0.32799999999999996</v>
      </c>
      <c r="DP1818">
        <v>190.72</v>
      </c>
      <c r="DQ1818" s="2">
        <v>0</v>
      </c>
      <c r="DR1818" s="2">
        <v>1299.8225896700001</v>
      </c>
      <c r="DS1818">
        <v>1.2802368682722871E-3</v>
      </c>
      <c r="DT1818">
        <v>7.3918597021011196</v>
      </c>
      <c r="DU1818">
        <v>6462022.8864544155</v>
      </c>
      <c r="DV1818">
        <v>1</v>
      </c>
    </row>
    <row r="1819" spans="1:126" x14ac:dyDescent="0.15">
      <c r="A1819" t="s">
        <v>3030</v>
      </c>
      <c r="B1819" t="s">
        <v>204</v>
      </c>
      <c r="C1819">
        <v>36</v>
      </c>
      <c r="D1819">
        <v>57</v>
      </c>
      <c r="E1819" t="s">
        <v>3070</v>
      </c>
      <c r="F1819">
        <v>36057</v>
      </c>
      <c r="G1819" t="s">
        <v>6803</v>
      </c>
      <c r="H1819">
        <v>85.1</v>
      </c>
      <c r="I1819">
        <v>1.4</v>
      </c>
      <c r="J1819">
        <v>0.2</v>
      </c>
      <c r="K1819">
        <v>0.7</v>
      </c>
      <c r="L1819">
        <v>1.3</v>
      </c>
      <c r="M1819">
        <v>11.3</v>
      </c>
      <c r="N1819">
        <f t="shared" si="114"/>
        <v>7373.8799999999983</v>
      </c>
      <c r="O1819">
        <f t="shared" si="116"/>
        <v>2626.1200000000017</v>
      </c>
      <c r="P1819">
        <f t="shared" si="117"/>
        <v>3.151344000000003</v>
      </c>
      <c r="Q1819" s="4">
        <v>36057</v>
      </c>
      <c r="R1819" s="5">
        <v>42.900891000000001</v>
      </c>
      <c r="S1819" s="5">
        <v>-74.435356999999996</v>
      </c>
      <c r="T1819">
        <v>4</v>
      </c>
      <c r="U1819">
        <v>6.5758273569191852E-2</v>
      </c>
      <c r="V1819">
        <v>50025</v>
      </c>
      <c r="W1819">
        <v>49951</v>
      </c>
      <c r="X1819">
        <v>49779</v>
      </c>
      <c r="Y1819">
        <v>49556</v>
      </c>
      <c r="Z1819">
        <v>25632</v>
      </c>
      <c r="AA1819">
        <v>36039</v>
      </c>
      <c r="AB1819">
        <v>19294.501</v>
      </c>
      <c r="AC1819">
        <v>43764</v>
      </c>
      <c r="AD1819">
        <v>7</v>
      </c>
      <c r="AE1819">
        <v>1.4062154723879546E-4</v>
      </c>
      <c r="AF1819">
        <v>84</v>
      </c>
      <c r="AG1819">
        <v>659</v>
      </c>
      <c r="AH1819">
        <v>0.12746585735963581</v>
      </c>
      <c r="AI1819" s="3">
        <v>131386</v>
      </c>
      <c r="AJ1819" s="3">
        <v>257994.35815138501</v>
      </c>
      <c r="AK1819">
        <v>110</v>
      </c>
      <c r="AL1819">
        <v>262624</v>
      </c>
      <c r="AM1819">
        <v>38082</v>
      </c>
      <c r="AN1819">
        <v>71567</v>
      </c>
      <c r="AO1819">
        <v>109649</v>
      </c>
      <c r="AP1819">
        <v>8</v>
      </c>
      <c r="AQ1819">
        <v>0</v>
      </c>
      <c r="AR1819">
        <v>8</v>
      </c>
      <c r="AS1819">
        <v>0.16015695381473843</v>
      </c>
      <c r="AT1819">
        <v>7</v>
      </c>
      <c r="AU1819">
        <v>56</v>
      </c>
      <c r="AV1819">
        <f t="shared" si="115"/>
        <v>63</v>
      </c>
      <c r="AW1819">
        <v>42823</v>
      </c>
      <c r="AX1819">
        <v>0.85</v>
      </c>
      <c r="AY1819">
        <v>239140490.523435</v>
      </c>
      <c r="AZ1819">
        <v>239140.490523435</v>
      </c>
      <c r="BA1819">
        <v>4825.9692059285098</v>
      </c>
      <c r="BB1819">
        <v>2.0721226293187698</v>
      </c>
      <c r="BC1819">
        <v>55446</v>
      </c>
      <c r="BD1819">
        <v>70471</v>
      </c>
      <c r="BE1819">
        <v>-15025</v>
      </c>
      <c r="BF1819">
        <v>-0.30034982508745628</v>
      </c>
      <c r="BG1819">
        <v>703511</v>
      </c>
      <c r="BH1819">
        <v>14.132686474216035</v>
      </c>
      <c r="BI1819">
        <v>6030</v>
      </c>
      <c r="BJ1819">
        <v>43</v>
      </c>
      <c r="BK1819">
        <v>5</v>
      </c>
      <c r="BL1819">
        <v>1</v>
      </c>
      <c r="BM1819">
        <v>0</v>
      </c>
      <c r="BN1819">
        <v>0</v>
      </c>
      <c r="BO1819">
        <v>2</v>
      </c>
      <c r="BP1819">
        <v>2</v>
      </c>
      <c r="BQ1819">
        <v>2</v>
      </c>
      <c r="BR1819">
        <v>2</v>
      </c>
      <c r="BS1819">
        <v>0</v>
      </c>
      <c r="BT1819">
        <v>48616</v>
      </c>
      <c r="BU1819">
        <v>0.75</v>
      </c>
      <c r="BV1819">
        <v>0.5340551</v>
      </c>
      <c r="BW1819">
        <v>325</v>
      </c>
      <c r="BX1819">
        <v>1.1724540000000001</v>
      </c>
      <c r="BY1819">
        <v>-0.50334809999999996</v>
      </c>
      <c r="BZ1819">
        <v>33</v>
      </c>
      <c r="CA1819">
        <v>4</v>
      </c>
      <c r="CB1819">
        <v>0</v>
      </c>
      <c r="CC1819">
        <v>0</v>
      </c>
      <c r="CD1819">
        <v>0</v>
      </c>
      <c r="CE1819">
        <v>1</v>
      </c>
      <c r="CF1819">
        <v>3</v>
      </c>
      <c r="CG1819">
        <v>2</v>
      </c>
      <c r="CH1819">
        <v>3</v>
      </c>
      <c r="CI1819">
        <v>1</v>
      </c>
      <c r="CJ1819">
        <v>49729</v>
      </c>
      <c r="CK1819">
        <v>0.94512256429849784</v>
      </c>
      <c r="CL1819">
        <v>0.59728060956384654</v>
      </c>
      <c r="CM1819">
        <v>281</v>
      </c>
      <c r="CN1819">
        <v>-0.71650324380557262</v>
      </c>
      <c r="CO1819">
        <v>4442</v>
      </c>
      <c r="CP1819">
        <v>-0.56674762670000001</v>
      </c>
      <c r="CQ1819">
        <v>-0.90438843440000005</v>
      </c>
      <c r="CR1819">
        <v>43322</v>
      </c>
      <c r="CS1819">
        <v>0.873</v>
      </c>
      <c r="CT1819">
        <v>43522</v>
      </c>
      <c r="CU1819">
        <v>0.89899568617000003</v>
      </c>
      <c r="CV1819">
        <v>40</v>
      </c>
      <c r="CW1819">
        <v>32</v>
      </c>
      <c r="CX1819">
        <v>34</v>
      </c>
      <c r="CY1819">
        <v>647</v>
      </c>
      <c r="CZ1819">
        <v>1095</v>
      </c>
      <c r="DA1819" s="2">
        <v>24899</v>
      </c>
      <c r="DB1819" s="2">
        <v>3825</v>
      </c>
      <c r="DC1819" s="2">
        <v>104.21</v>
      </c>
      <c r="DD1819" s="2">
        <v>5525</v>
      </c>
      <c r="DE1819">
        <v>357</v>
      </c>
      <c r="DF1819">
        <v>38</v>
      </c>
      <c r="DG1819">
        <v>30.06</v>
      </c>
      <c r="DH1819">
        <v>12.02</v>
      </c>
      <c r="DI1819" s="2">
        <v>36.07</v>
      </c>
      <c r="DJ1819">
        <v>-2.63</v>
      </c>
      <c r="DK1819">
        <v>0.97911497419816418</v>
      </c>
      <c r="DL1819">
        <v>5.4628224582701064E-2</v>
      </c>
      <c r="DM1819">
        <v>0</v>
      </c>
      <c r="DN1819">
        <v>50.1</v>
      </c>
      <c r="DO1819">
        <v>0.193</v>
      </c>
      <c r="DP1819">
        <v>186.92000000000002</v>
      </c>
      <c r="DQ1819" s="2">
        <v>0</v>
      </c>
      <c r="DR1819" s="2">
        <v>1029.1389327299999</v>
      </c>
      <c r="DS1819">
        <v>3.9186726930562328E-3</v>
      </c>
      <c r="DT1819">
        <v>6.7017889851353596</v>
      </c>
      <c r="DU1819">
        <v>1760050.6304321887</v>
      </c>
      <c r="DV1819">
        <v>1</v>
      </c>
    </row>
    <row r="1820" spans="1:126" x14ac:dyDescent="0.15">
      <c r="A1820" t="s">
        <v>3030</v>
      </c>
      <c r="B1820" t="s">
        <v>727</v>
      </c>
      <c r="C1820">
        <v>36</v>
      </c>
      <c r="D1820">
        <v>59</v>
      </c>
      <c r="E1820" t="s">
        <v>3071</v>
      </c>
      <c r="F1820">
        <v>36059</v>
      </c>
      <c r="G1820" t="s">
        <v>6804</v>
      </c>
      <c r="H1820">
        <v>65.5</v>
      </c>
      <c r="I1820">
        <v>10.5</v>
      </c>
      <c r="J1820">
        <v>0.1</v>
      </c>
      <c r="K1820">
        <v>7.6</v>
      </c>
      <c r="L1820">
        <v>1.7</v>
      </c>
      <c r="M1820">
        <v>14.6</v>
      </c>
      <c r="N1820">
        <f t="shared" ref="N1820:N1883" si="118">H1820^2+I1820^2+J1820^2+K1820^2+L1820^2+M1820^2</f>
        <v>4674.3200000000006</v>
      </c>
      <c r="O1820">
        <f t="shared" si="116"/>
        <v>5325.6799999999994</v>
      </c>
      <c r="P1820">
        <f t="shared" si="117"/>
        <v>6.3908160000000018</v>
      </c>
      <c r="Q1820" s="4">
        <v>36059</v>
      </c>
      <c r="R1820" s="5">
        <v>40.729612000000003</v>
      </c>
      <c r="S1820" s="5">
        <v>-73.589414000000005</v>
      </c>
      <c r="T1820">
        <v>1</v>
      </c>
      <c r="U1820">
        <v>7.5287900899117147E-2</v>
      </c>
      <c r="V1820">
        <v>1338712</v>
      </c>
      <c r="W1820">
        <v>1350601</v>
      </c>
      <c r="X1820">
        <v>1354612</v>
      </c>
      <c r="Y1820">
        <v>1362858</v>
      </c>
      <c r="Z1820">
        <v>714091</v>
      </c>
      <c r="AA1820">
        <v>36041</v>
      </c>
      <c r="AB1820">
        <v>583980.60100000002</v>
      </c>
      <c r="AC1820">
        <v>99465</v>
      </c>
      <c r="AD1820">
        <v>22</v>
      </c>
      <c r="AE1820">
        <v>1.6240812867448391E-5</v>
      </c>
      <c r="AF1820">
        <v>6</v>
      </c>
      <c r="AG1820">
        <v>55</v>
      </c>
      <c r="AH1820">
        <v>0.10909090909090909</v>
      </c>
      <c r="AI1820" s="3">
        <v>2682</v>
      </c>
      <c r="AJ1820" s="3">
        <v>182278.134743795</v>
      </c>
      <c r="AK1820">
        <v>5</v>
      </c>
      <c r="AL1820">
        <v>290124.79999999999</v>
      </c>
      <c r="AM1820">
        <v>477013</v>
      </c>
      <c r="AN1820">
        <v>2833</v>
      </c>
      <c r="AO1820">
        <v>479846</v>
      </c>
      <c r="AP1820">
        <v>135</v>
      </c>
      <c r="AQ1820">
        <v>5</v>
      </c>
      <c r="AR1820">
        <v>140</v>
      </c>
      <c r="AS1820">
        <v>0.10365755689504154</v>
      </c>
      <c r="AT1820">
        <v>155</v>
      </c>
      <c r="AU1820">
        <v>834</v>
      </c>
      <c r="AV1820">
        <f t="shared" si="115"/>
        <v>989</v>
      </c>
      <c r="AW1820">
        <v>1354612</v>
      </c>
      <c r="AX1820">
        <v>1</v>
      </c>
      <c r="AY1820">
        <v>3349470585.9236398</v>
      </c>
      <c r="AZ1820">
        <v>3349470.5859236396</v>
      </c>
      <c r="BA1820">
        <v>2495.4552749941199</v>
      </c>
      <c r="BB1820">
        <v>4.007284802979914</v>
      </c>
      <c r="BC1820">
        <v>1520101</v>
      </c>
      <c r="BD1820">
        <v>4762958</v>
      </c>
      <c r="BE1820">
        <v>-3242857</v>
      </c>
      <c r="BF1820">
        <v>-2.4223709057661393</v>
      </c>
      <c r="BG1820">
        <v>69838383</v>
      </c>
      <c r="BH1820">
        <v>51.556004966735863</v>
      </c>
      <c r="BI1820">
        <v>122761</v>
      </c>
      <c r="BJ1820">
        <v>527</v>
      </c>
      <c r="BK1820">
        <v>62</v>
      </c>
      <c r="BL1820">
        <v>29</v>
      </c>
      <c r="BM1820">
        <v>10</v>
      </c>
      <c r="BN1820">
        <v>31</v>
      </c>
      <c r="BO1820">
        <v>85</v>
      </c>
      <c r="BP1820">
        <v>18</v>
      </c>
      <c r="BQ1820">
        <v>200</v>
      </c>
      <c r="BR1820">
        <v>53</v>
      </c>
      <c r="BS1820">
        <v>3</v>
      </c>
      <c r="BT1820">
        <v>1400000</v>
      </c>
      <c r="BU1820">
        <v>0.73</v>
      </c>
      <c r="BV1820">
        <v>0.60789559999999998</v>
      </c>
      <c r="BW1820">
        <v>7030</v>
      </c>
      <c r="BX1820">
        <v>0.74994709999999998</v>
      </c>
      <c r="BY1820">
        <v>-0.66914799999999997</v>
      </c>
      <c r="BZ1820">
        <v>534</v>
      </c>
      <c r="CA1820">
        <v>47</v>
      </c>
      <c r="CB1820">
        <v>36</v>
      </c>
      <c r="CC1820">
        <v>13</v>
      </c>
      <c r="CD1820">
        <v>29</v>
      </c>
      <c r="CE1820">
        <v>91</v>
      </c>
      <c r="CF1820">
        <v>15</v>
      </c>
      <c r="CG1820">
        <v>229</v>
      </c>
      <c r="CH1820">
        <v>44</v>
      </c>
      <c r="CI1820">
        <v>5</v>
      </c>
      <c r="CJ1820">
        <v>1358673</v>
      </c>
      <c r="CK1820">
        <v>0.76766079844083168</v>
      </c>
      <c r="CL1820">
        <v>0.59161997269691391</v>
      </c>
      <c r="CM1820">
        <v>6524</v>
      </c>
      <c r="CN1820">
        <v>-1.0394243310039424</v>
      </c>
      <c r="CO1820">
        <v>331546</v>
      </c>
      <c r="CP1820">
        <v>0.96291405299999999</v>
      </c>
      <c r="CQ1820">
        <v>1.147447868</v>
      </c>
      <c r="CR1820">
        <v>1275410</v>
      </c>
      <c r="CS1820">
        <v>0.93599999999999994</v>
      </c>
      <c r="CT1820">
        <v>1183421</v>
      </c>
      <c r="CU1820">
        <v>0.91186607642400008</v>
      </c>
      <c r="CV1820">
        <v>3594</v>
      </c>
      <c r="CW1820">
        <v>1581</v>
      </c>
      <c r="CX1820">
        <v>1982</v>
      </c>
      <c r="CY1820">
        <v>179</v>
      </c>
      <c r="CZ1820">
        <v>128</v>
      </c>
      <c r="DA1820" s="2">
        <v>883772</v>
      </c>
      <c r="DB1820" s="2">
        <v>198005</v>
      </c>
      <c r="DC1820" s="2">
        <v>296.27</v>
      </c>
      <c r="DD1820" s="2">
        <v>403674</v>
      </c>
      <c r="DE1820">
        <v>48</v>
      </c>
      <c r="DF1820">
        <v>29</v>
      </c>
      <c r="DG1820">
        <v>90.6</v>
      </c>
      <c r="DH1820">
        <v>4.8099999999999996</v>
      </c>
      <c r="DI1820" s="2">
        <v>8.73</v>
      </c>
      <c r="DJ1820">
        <v>0.76</v>
      </c>
      <c r="DL1820">
        <v>0</v>
      </c>
      <c r="DM1820">
        <v>0</v>
      </c>
      <c r="DN1820">
        <v>1.6</v>
      </c>
      <c r="DO1820">
        <v>8.0000000000000002E-3</v>
      </c>
      <c r="DP1820">
        <v>0</v>
      </c>
      <c r="DQ1820" s="2">
        <v>0</v>
      </c>
      <c r="DR1820" s="2">
        <v>217.96529863000001</v>
      </c>
      <c r="DS1820">
        <v>7.5128116805264495E-4</v>
      </c>
      <c r="DT1820">
        <v>5.0649740619417702</v>
      </c>
      <c r="DU1820">
        <v>1469474.5867260436</v>
      </c>
      <c r="DV1820">
        <v>0</v>
      </c>
    </row>
    <row r="1821" spans="1:126" x14ac:dyDescent="0.15">
      <c r="A1821" t="s">
        <v>3030</v>
      </c>
      <c r="B1821" t="s">
        <v>3030</v>
      </c>
      <c r="C1821">
        <v>36</v>
      </c>
      <c r="D1821">
        <v>61</v>
      </c>
      <c r="E1821" t="s">
        <v>3072</v>
      </c>
      <c r="F1821">
        <v>36061</v>
      </c>
      <c r="G1821" t="s">
        <v>6805</v>
      </c>
      <c r="H1821">
        <v>48</v>
      </c>
      <c r="I1821">
        <v>12.9</v>
      </c>
      <c r="J1821">
        <v>0.1</v>
      </c>
      <c r="K1821">
        <v>11.2</v>
      </c>
      <c r="L1821">
        <v>2.2999999999999998</v>
      </c>
      <c r="M1821">
        <v>25.4</v>
      </c>
      <c r="N1821">
        <f t="shared" si="118"/>
        <v>3246.31</v>
      </c>
      <c r="O1821">
        <f t="shared" si="116"/>
        <v>6753.6900000000005</v>
      </c>
      <c r="P1821">
        <f t="shared" si="117"/>
        <v>8.104428000000004</v>
      </c>
      <c r="Q1821" s="4">
        <v>36061</v>
      </c>
      <c r="R1821" s="5">
        <v>40.776642000000002</v>
      </c>
      <c r="S1821" s="5">
        <v>-73.970186999999996</v>
      </c>
      <c r="T1821">
        <v>1</v>
      </c>
      <c r="U1821">
        <v>0.11812056068290856</v>
      </c>
      <c r="V1821">
        <v>1596735</v>
      </c>
      <c r="W1821">
        <v>1618398</v>
      </c>
      <c r="X1821">
        <v>1629507</v>
      </c>
      <c r="Y1821">
        <v>1657183</v>
      </c>
      <c r="Z1821">
        <v>998881</v>
      </c>
      <c r="AA1821">
        <v>36043</v>
      </c>
      <c r="AB1821">
        <v>810613.12399999995</v>
      </c>
      <c r="AC1821">
        <v>72871</v>
      </c>
      <c r="AD1821">
        <v>59</v>
      </c>
      <c r="AE1821">
        <v>3.6207270051616839E-5</v>
      </c>
      <c r="AF1821">
        <v>0</v>
      </c>
      <c r="AG1821">
        <v>6</v>
      </c>
      <c r="AH1821">
        <v>0</v>
      </c>
      <c r="AJ1821" s="3">
        <v>14499.703792550001</v>
      </c>
      <c r="AK1821">
        <v>1</v>
      </c>
      <c r="AL1821">
        <v>21555.200000000001</v>
      </c>
      <c r="AM1821">
        <v>303491</v>
      </c>
      <c r="AN1821">
        <v>282</v>
      </c>
      <c r="AO1821">
        <v>303773</v>
      </c>
      <c r="AP1821">
        <v>223</v>
      </c>
      <c r="AQ1821">
        <v>8</v>
      </c>
      <c r="AR1821">
        <v>231</v>
      </c>
      <c r="AS1821">
        <v>0.14273374040254622</v>
      </c>
      <c r="AT1821">
        <v>245</v>
      </c>
      <c r="AU1821">
        <v>1633</v>
      </c>
      <c r="AV1821">
        <f t="shared" si="115"/>
        <v>1878</v>
      </c>
      <c r="AW1821">
        <v>1629507</v>
      </c>
      <c r="AX1821">
        <v>1</v>
      </c>
      <c r="AY1821">
        <v>835801651.93300295</v>
      </c>
      <c r="AZ1821">
        <v>835801.65193300298</v>
      </c>
      <c r="BA1821">
        <v>543.68062348787396</v>
      </c>
      <c r="BB1821">
        <v>18.393151361266117</v>
      </c>
      <c r="BG1821">
        <v>1025152281</v>
      </c>
      <c r="BH1821">
        <v>629.11805902030494</v>
      </c>
      <c r="BI1821">
        <v>80361</v>
      </c>
      <c r="BJ1821">
        <v>704</v>
      </c>
      <c r="BK1821">
        <v>274</v>
      </c>
      <c r="BL1821">
        <v>212</v>
      </c>
      <c r="BM1821">
        <v>40</v>
      </c>
      <c r="BN1821">
        <v>160</v>
      </c>
      <c r="BO1821">
        <v>233</v>
      </c>
      <c r="BP1821">
        <v>7</v>
      </c>
      <c r="BQ1821">
        <v>449</v>
      </c>
      <c r="BR1821">
        <v>12</v>
      </c>
      <c r="BS1821">
        <v>9</v>
      </c>
      <c r="BT1821">
        <v>1600000</v>
      </c>
      <c r="BU1821">
        <v>0.7</v>
      </c>
      <c r="BV1821">
        <v>0.49202639999999997</v>
      </c>
      <c r="BW1821">
        <v>21232</v>
      </c>
      <c r="BX1821">
        <v>1.2890919999999999</v>
      </c>
      <c r="BY1821">
        <v>0.34011229999999998</v>
      </c>
      <c r="BZ1821">
        <v>703</v>
      </c>
      <c r="CA1821">
        <v>258</v>
      </c>
      <c r="CB1821">
        <v>226</v>
      </c>
      <c r="CC1821">
        <v>36</v>
      </c>
      <c r="CD1821">
        <v>185</v>
      </c>
      <c r="CE1821">
        <v>219</v>
      </c>
      <c r="CF1821">
        <v>5</v>
      </c>
      <c r="CG1821">
        <v>486</v>
      </c>
      <c r="CH1821">
        <v>11</v>
      </c>
      <c r="CI1821">
        <v>7</v>
      </c>
      <c r="CJ1821">
        <v>1636966</v>
      </c>
      <c r="CK1821">
        <v>1.3048530024447667</v>
      </c>
      <c r="CL1821">
        <v>0.54090942266987807</v>
      </c>
      <c r="CM1821">
        <v>19248</v>
      </c>
      <c r="CN1821">
        <v>0.44728456935791666</v>
      </c>
      <c r="CO1821">
        <v>635743</v>
      </c>
      <c r="CP1821">
        <v>0.29384807400000001</v>
      </c>
      <c r="CQ1821">
        <v>0.54001439399999995</v>
      </c>
      <c r="CR1821">
        <v>1400948</v>
      </c>
      <c r="CS1821">
        <v>0.84900000000000009</v>
      </c>
      <c r="CT1821">
        <v>1398740</v>
      </c>
      <c r="CU1821">
        <v>0.89862338659000007</v>
      </c>
      <c r="CV1821">
        <v>11983</v>
      </c>
      <c r="CW1821">
        <v>2840</v>
      </c>
      <c r="CX1821">
        <v>2263</v>
      </c>
      <c r="CZ1821">
        <v>8</v>
      </c>
      <c r="DA1821" s="2">
        <v>2993901</v>
      </c>
      <c r="DB1821" s="2">
        <v>395035</v>
      </c>
      <c r="DC1821" s="2">
        <v>1028.6199999999999</v>
      </c>
      <c r="DD1821" s="2">
        <v>710465</v>
      </c>
      <c r="DE1821">
        <v>5</v>
      </c>
      <c r="DF1821">
        <v>0</v>
      </c>
      <c r="DG1821">
        <v>622.69000000000005</v>
      </c>
      <c r="DH1821">
        <v>2.71</v>
      </c>
      <c r="DI1821" s="2">
        <v>25.64</v>
      </c>
      <c r="DJ1821">
        <v>-0.31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s="2">
        <v>0</v>
      </c>
      <c r="DR1821" s="2">
        <v>1.6493419300000001</v>
      </c>
      <c r="DS1821">
        <v>7.6514470050382264E-5</v>
      </c>
      <c r="DV1821">
        <v>0</v>
      </c>
    </row>
    <row r="1822" spans="1:126" x14ac:dyDescent="0.15">
      <c r="A1822" t="s">
        <v>3030</v>
      </c>
      <c r="B1822" t="s">
        <v>3073</v>
      </c>
      <c r="C1822">
        <v>36</v>
      </c>
      <c r="D1822">
        <v>63</v>
      </c>
      <c r="E1822" t="s">
        <v>3074</v>
      </c>
      <c r="F1822">
        <v>36063</v>
      </c>
      <c r="G1822" t="s">
        <v>6806</v>
      </c>
      <c r="H1822">
        <v>87.3</v>
      </c>
      <c r="I1822">
        <v>6.7</v>
      </c>
      <c r="J1822">
        <v>1</v>
      </c>
      <c r="K1822">
        <v>0.8</v>
      </c>
      <c r="L1822">
        <v>2</v>
      </c>
      <c r="M1822">
        <v>2.2000000000000002</v>
      </c>
      <c r="N1822">
        <f t="shared" si="118"/>
        <v>7676.66</v>
      </c>
      <c r="O1822">
        <f t="shared" si="116"/>
        <v>2323.34</v>
      </c>
      <c r="P1822">
        <f t="shared" si="117"/>
        <v>2.7880080000000014</v>
      </c>
      <c r="Q1822" s="4">
        <v>36063</v>
      </c>
      <c r="R1822" s="5">
        <v>43.456730999999998</v>
      </c>
      <c r="S1822" s="5">
        <v>-78.792141999999998</v>
      </c>
      <c r="T1822">
        <v>1</v>
      </c>
      <c r="U1822">
        <v>0.12420871958566652</v>
      </c>
      <c r="V1822">
        <v>215869</v>
      </c>
      <c r="W1822">
        <v>214973</v>
      </c>
      <c r="X1822">
        <v>214150</v>
      </c>
      <c r="Y1822">
        <v>212540</v>
      </c>
      <c r="Z1822">
        <v>114117</v>
      </c>
      <c r="AA1822">
        <v>36045</v>
      </c>
      <c r="AB1822">
        <v>87776.44</v>
      </c>
      <c r="AC1822">
        <v>49449</v>
      </c>
      <c r="AD1822">
        <v>8</v>
      </c>
      <c r="AE1822">
        <v>3.7356992762082651E-5</v>
      </c>
      <c r="AF1822">
        <v>177</v>
      </c>
      <c r="AG1822">
        <v>760</v>
      </c>
      <c r="AH1822">
        <v>0.23289473684210527</v>
      </c>
      <c r="AI1822" s="3">
        <v>142818</v>
      </c>
      <c r="AJ1822" s="3">
        <v>334305.17154049501</v>
      </c>
      <c r="AK1822">
        <v>51</v>
      </c>
      <c r="AL1822">
        <v>729529.60000000009</v>
      </c>
      <c r="AM1822">
        <v>505646</v>
      </c>
      <c r="AN1822">
        <v>103919</v>
      </c>
      <c r="AO1822">
        <v>609565</v>
      </c>
      <c r="AP1822">
        <v>9</v>
      </c>
      <c r="AQ1822">
        <v>12</v>
      </c>
      <c r="AR1822">
        <v>21</v>
      </c>
      <c r="AS1822">
        <v>9.7686686235015557E-2</v>
      </c>
      <c r="AT1822">
        <v>23</v>
      </c>
      <c r="AU1822">
        <v>251</v>
      </c>
      <c r="AV1822">
        <f t="shared" si="115"/>
        <v>274</v>
      </c>
      <c r="AW1822">
        <v>214150</v>
      </c>
      <c r="AX1822">
        <v>0.99</v>
      </c>
      <c r="AY1822">
        <v>1670482585.49913</v>
      </c>
      <c r="AZ1822">
        <v>1670482.58549913</v>
      </c>
      <c r="BA1822">
        <v>7629.3607892996397</v>
      </c>
      <c r="BB1822">
        <v>1.3107257968485693</v>
      </c>
      <c r="BC1822">
        <v>379674</v>
      </c>
      <c r="BD1822">
        <v>311868</v>
      </c>
      <c r="BE1822">
        <v>67806</v>
      </c>
      <c r="BF1822">
        <v>0.3141071668465597</v>
      </c>
      <c r="BG1822">
        <v>2584490</v>
      </c>
      <c r="BH1822">
        <v>12.068596777959375</v>
      </c>
      <c r="BI1822">
        <v>25727</v>
      </c>
      <c r="BJ1822">
        <v>139</v>
      </c>
      <c r="BK1822">
        <v>22</v>
      </c>
      <c r="BL1822">
        <v>6</v>
      </c>
      <c r="BM1822">
        <v>0</v>
      </c>
      <c r="BN1822">
        <v>2</v>
      </c>
      <c r="BO1822">
        <v>28</v>
      </c>
      <c r="BP1822">
        <v>5</v>
      </c>
      <c r="BQ1822">
        <v>25</v>
      </c>
      <c r="BR1822">
        <v>10</v>
      </c>
      <c r="BS1822">
        <v>0</v>
      </c>
      <c r="BT1822">
        <v>214557</v>
      </c>
      <c r="BU1822">
        <v>0.78</v>
      </c>
      <c r="BV1822">
        <v>0.56480569999999997</v>
      </c>
      <c r="BW1822">
        <v>916</v>
      </c>
      <c r="BX1822">
        <v>1.1046020000000001</v>
      </c>
      <c r="BY1822">
        <v>-0.77490190000000003</v>
      </c>
      <c r="BZ1822">
        <v>133</v>
      </c>
      <c r="CA1822">
        <v>20</v>
      </c>
      <c r="CB1822">
        <v>3</v>
      </c>
      <c r="CC1822">
        <v>0</v>
      </c>
      <c r="CD1822">
        <v>3</v>
      </c>
      <c r="CE1822">
        <v>28</v>
      </c>
      <c r="CF1822">
        <v>5</v>
      </c>
      <c r="CG1822">
        <v>21</v>
      </c>
      <c r="CH1822">
        <v>11</v>
      </c>
      <c r="CI1822">
        <v>0</v>
      </c>
      <c r="CJ1822">
        <v>213449</v>
      </c>
      <c r="CK1822">
        <v>1.0494310116233854</v>
      </c>
      <c r="CL1822">
        <v>0.62880939261645408</v>
      </c>
      <c r="CM1822">
        <v>830</v>
      </c>
      <c r="CN1822">
        <v>-0.80836263403705644</v>
      </c>
      <c r="CO1822">
        <v>28798.999999999996</v>
      </c>
      <c r="CP1822">
        <v>-1.0434404629</v>
      </c>
      <c r="CQ1822">
        <v>-0.13777575910000001</v>
      </c>
      <c r="CR1822">
        <v>184942</v>
      </c>
      <c r="CS1822">
        <v>0.871</v>
      </c>
      <c r="CT1822">
        <v>191692</v>
      </c>
      <c r="CU1822">
        <v>0.9139786586530001</v>
      </c>
      <c r="CV1822">
        <v>211</v>
      </c>
      <c r="CW1822">
        <v>108</v>
      </c>
      <c r="CX1822">
        <v>93</v>
      </c>
      <c r="CY1822">
        <v>1481</v>
      </c>
      <c r="CZ1822">
        <v>1225</v>
      </c>
      <c r="DA1822" s="2">
        <v>93042</v>
      </c>
      <c r="DB1822" s="2">
        <v>20220</v>
      </c>
      <c r="DC1822" s="2">
        <v>143.76</v>
      </c>
      <c r="DD1822" s="2">
        <v>25698</v>
      </c>
      <c r="DE1822">
        <v>432</v>
      </c>
      <c r="DF1822">
        <v>37</v>
      </c>
      <c r="DG1822">
        <v>36.869999999999997</v>
      </c>
      <c r="DH1822">
        <v>5.6</v>
      </c>
      <c r="DI1822" s="2">
        <v>16.8</v>
      </c>
      <c r="DJ1822">
        <v>-0.52</v>
      </c>
      <c r="DK1822">
        <v>0.97937234802335837</v>
      </c>
      <c r="DL1822">
        <v>7.8947368421052634E-3</v>
      </c>
      <c r="DM1822">
        <v>0</v>
      </c>
      <c r="DN1822">
        <v>91.8</v>
      </c>
      <c r="DO1822">
        <v>0.26200000000000001</v>
      </c>
      <c r="DP1822">
        <v>186.45000000000002</v>
      </c>
      <c r="DQ1822" s="2">
        <v>0</v>
      </c>
      <c r="DR1822" s="2">
        <v>626.19399958000008</v>
      </c>
      <c r="DS1822">
        <v>8.583537061295658E-4</v>
      </c>
      <c r="DT1822">
        <v>6.9823138328882299</v>
      </c>
      <c r="DU1822">
        <v>5093804.6175814178</v>
      </c>
      <c r="DV1822">
        <v>1</v>
      </c>
    </row>
    <row r="1823" spans="1:126" x14ac:dyDescent="0.15">
      <c r="A1823" t="s">
        <v>3030</v>
      </c>
      <c r="B1823" t="s">
        <v>1096</v>
      </c>
      <c r="C1823">
        <v>36</v>
      </c>
      <c r="D1823">
        <v>65</v>
      </c>
      <c r="E1823" t="s">
        <v>3075</v>
      </c>
      <c r="F1823">
        <v>36065</v>
      </c>
      <c r="G1823" t="s">
        <v>6807</v>
      </c>
      <c r="H1823">
        <v>84.8</v>
      </c>
      <c r="I1823">
        <v>5.8</v>
      </c>
      <c r="J1823">
        <v>0.2</v>
      </c>
      <c r="K1823">
        <v>2.8</v>
      </c>
      <c r="L1823">
        <v>1.7</v>
      </c>
      <c r="M1823">
        <v>4.5999999999999996</v>
      </c>
      <c r="N1823">
        <f t="shared" si="118"/>
        <v>7256.6100000000006</v>
      </c>
      <c r="O1823">
        <f t="shared" si="116"/>
        <v>2743.3899999999994</v>
      </c>
      <c r="P1823">
        <f t="shared" si="117"/>
        <v>3.2920680000000004</v>
      </c>
      <c r="Q1823" s="4">
        <v>36065</v>
      </c>
      <c r="R1823" s="5">
        <v>43.242727000000002</v>
      </c>
      <c r="S1823" s="5">
        <v>-75.434281999999996</v>
      </c>
      <c r="T1823">
        <v>2</v>
      </c>
      <c r="U1823">
        <v>8.4684236875239599E-2</v>
      </c>
      <c r="V1823">
        <v>234336</v>
      </c>
      <c r="W1823">
        <v>233944</v>
      </c>
      <c r="X1823">
        <v>233558</v>
      </c>
      <c r="Y1823">
        <v>232014</v>
      </c>
      <c r="Z1823">
        <v>120269</v>
      </c>
      <c r="AA1823">
        <v>36047</v>
      </c>
      <c r="AB1823">
        <v>89405.972000000009</v>
      </c>
      <c r="AC1823">
        <v>48246</v>
      </c>
      <c r="AD1823">
        <v>14</v>
      </c>
      <c r="AE1823">
        <v>5.9942284143553206E-5</v>
      </c>
      <c r="AF1823">
        <v>165</v>
      </c>
      <c r="AG1823">
        <v>1066</v>
      </c>
      <c r="AH1823">
        <v>0.15478424015009382</v>
      </c>
      <c r="AI1823" s="3">
        <v>205106</v>
      </c>
      <c r="AJ1823" s="3">
        <v>775943.32728392503</v>
      </c>
      <c r="AK1823">
        <v>106</v>
      </c>
      <c r="AL1823">
        <v>804582.40000000002</v>
      </c>
      <c r="AM1823">
        <v>498170</v>
      </c>
      <c r="AN1823">
        <v>116448</v>
      </c>
      <c r="AO1823">
        <v>614618</v>
      </c>
      <c r="AP1823">
        <v>31</v>
      </c>
      <c r="AQ1823">
        <v>5</v>
      </c>
      <c r="AR1823">
        <v>36</v>
      </c>
      <c r="AS1823">
        <v>0.15388298054235203</v>
      </c>
      <c r="AT1823">
        <v>40</v>
      </c>
      <c r="AU1823">
        <v>193</v>
      </c>
      <c r="AV1823">
        <f t="shared" si="115"/>
        <v>233</v>
      </c>
      <c r="AW1823">
        <v>222888</v>
      </c>
      <c r="AX1823">
        <v>0.96</v>
      </c>
      <c r="AY1823">
        <v>1356923285.7414999</v>
      </c>
      <c r="AZ1823">
        <v>1356923.2857414999</v>
      </c>
      <c r="BA1823">
        <v>5758.3804787102699</v>
      </c>
      <c r="BB1823">
        <v>1.7365993853604729</v>
      </c>
      <c r="BC1823">
        <v>291157</v>
      </c>
      <c r="BD1823">
        <v>385842</v>
      </c>
      <c r="BE1823">
        <v>-94685</v>
      </c>
      <c r="BF1823">
        <v>-0.40405656834630616</v>
      </c>
      <c r="BG1823">
        <v>3469660</v>
      </c>
      <c r="BH1823">
        <v>14.855667542965772</v>
      </c>
      <c r="BI1823">
        <v>25422</v>
      </c>
      <c r="BJ1823">
        <v>139</v>
      </c>
      <c r="BK1823">
        <v>56</v>
      </c>
      <c r="BL1823">
        <v>8</v>
      </c>
      <c r="BM1823">
        <v>0</v>
      </c>
      <c r="BN1823">
        <v>3</v>
      </c>
      <c r="BO1823">
        <v>20</v>
      </c>
      <c r="BP1823">
        <v>5</v>
      </c>
      <c r="BQ1823">
        <v>26</v>
      </c>
      <c r="BR1823">
        <v>23</v>
      </c>
      <c r="BS1823">
        <v>0</v>
      </c>
      <c r="BT1823">
        <v>231044</v>
      </c>
      <c r="BU1823">
        <v>0.76</v>
      </c>
      <c r="BV1823">
        <v>0.51629899999999995</v>
      </c>
      <c r="BW1823">
        <v>1171</v>
      </c>
      <c r="BX1823">
        <v>1.2118899999999999</v>
      </c>
      <c r="BY1823">
        <v>-0.80700640000000001</v>
      </c>
      <c r="BZ1823">
        <v>125</v>
      </c>
      <c r="CA1823">
        <v>52</v>
      </c>
      <c r="CB1823">
        <v>9</v>
      </c>
      <c r="CC1823">
        <v>1</v>
      </c>
      <c r="CD1823">
        <v>3</v>
      </c>
      <c r="CE1823">
        <v>16</v>
      </c>
      <c r="CF1823">
        <v>6</v>
      </c>
      <c r="CG1823">
        <v>28</v>
      </c>
      <c r="CH1823">
        <v>26</v>
      </c>
      <c r="CI1823">
        <v>1</v>
      </c>
      <c r="CJ1823">
        <v>233272</v>
      </c>
      <c r="CK1823">
        <v>1.1445865770431085</v>
      </c>
      <c r="CL1823">
        <v>0.63168478419258012</v>
      </c>
      <c r="CM1823">
        <v>1051</v>
      </c>
      <c r="CN1823">
        <v>-0.59708603650464387</v>
      </c>
      <c r="CO1823">
        <v>29766</v>
      </c>
      <c r="CP1823">
        <v>-0.69548251110000003</v>
      </c>
      <c r="CQ1823">
        <v>-6.9162584400000005E-2</v>
      </c>
      <c r="CR1823">
        <v>202130</v>
      </c>
      <c r="CS1823">
        <v>0.87</v>
      </c>
      <c r="CT1823">
        <v>209965</v>
      </c>
      <c r="CU1823">
        <v>0.90552406025200005</v>
      </c>
      <c r="CV1823">
        <v>314</v>
      </c>
      <c r="CW1823">
        <v>127</v>
      </c>
      <c r="CX1823">
        <v>170</v>
      </c>
      <c r="CY1823">
        <v>933</v>
      </c>
      <c r="CZ1823">
        <v>1675</v>
      </c>
      <c r="DA1823" s="2">
        <v>131753</v>
      </c>
      <c r="DB1823" s="2">
        <v>22415</v>
      </c>
      <c r="DC1823" s="2">
        <v>133.57</v>
      </c>
      <c r="DD1823" s="2">
        <v>32698</v>
      </c>
      <c r="DE1823">
        <v>569</v>
      </c>
      <c r="DF1823">
        <v>43</v>
      </c>
      <c r="DG1823">
        <v>46.66</v>
      </c>
      <c r="DH1823">
        <v>8.99</v>
      </c>
      <c r="DI1823" s="2">
        <v>14.56</v>
      </c>
      <c r="DJ1823">
        <v>-1.65</v>
      </c>
      <c r="DK1823">
        <v>0.97502267120415786</v>
      </c>
      <c r="DL1823">
        <v>1.2195121951219513E-2</v>
      </c>
      <c r="DM1823">
        <v>0</v>
      </c>
      <c r="DN1823">
        <v>215.6</v>
      </c>
      <c r="DO1823">
        <v>0.26300000000000001</v>
      </c>
      <c r="DP1823">
        <v>1264.1099999999999</v>
      </c>
      <c r="DQ1823" s="2">
        <v>0</v>
      </c>
      <c r="DR1823" s="2">
        <v>5787.9674365400015</v>
      </c>
      <c r="DS1823">
        <v>5.102817719747659E-3</v>
      </c>
      <c r="DT1823">
        <v>7.4198734170549896</v>
      </c>
      <c r="DU1823">
        <v>5969899.5615903046</v>
      </c>
      <c r="DV1823">
        <v>0</v>
      </c>
    </row>
    <row r="1824" spans="1:126" x14ac:dyDescent="0.15">
      <c r="A1824" t="s">
        <v>3030</v>
      </c>
      <c r="B1824" t="s">
        <v>3076</v>
      </c>
      <c r="C1824">
        <v>36</v>
      </c>
      <c r="D1824">
        <v>67</v>
      </c>
      <c r="E1824" t="s">
        <v>3077</v>
      </c>
      <c r="F1824">
        <v>36067</v>
      </c>
      <c r="G1824" t="s">
        <v>6808</v>
      </c>
      <c r="H1824">
        <v>79.2</v>
      </c>
      <c r="I1824">
        <v>10.4</v>
      </c>
      <c r="J1824">
        <v>0.7</v>
      </c>
      <c r="K1824">
        <v>3.1</v>
      </c>
      <c r="L1824">
        <v>2.5</v>
      </c>
      <c r="M1824">
        <v>4</v>
      </c>
      <c r="N1824">
        <f t="shared" si="118"/>
        <v>6413.15</v>
      </c>
      <c r="O1824">
        <f t="shared" si="116"/>
        <v>3586.8500000000004</v>
      </c>
      <c r="P1824">
        <f t="shared" si="117"/>
        <v>4.3042200000000017</v>
      </c>
      <c r="Q1824" s="4">
        <v>36067</v>
      </c>
      <c r="R1824" s="5">
        <v>43.006515999999998</v>
      </c>
      <c r="S1824" s="5">
        <v>-76.196134000000001</v>
      </c>
      <c r="T1824">
        <v>2</v>
      </c>
      <c r="U1824">
        <v>9.8238411865557304E-2</v>
      </c>
      <c r="V1824">
        <v>466179</v>
      </c>
      <c r="W1824">
        <v>467846</v>
      </c>
      <c r="X1824">
        <v>468304</v>
      </c>
      <c r="Y1824">
        <v>468233</v>
      </c>
      <c r="Z1824">
        <v>243759</v>
      </c>
      <c r="AA1824">
        <v>36049</v>
      </c>
      <c r="AB1824">
        <v>192484.34099999999</v>
      </c>
      <c r="AC1824">
        <v>55092</v>
      </c>
      <c r="AD1824">
        <v>15</v>
      </c>
      <c r="AE1824">
        <v>3.2030475930165019E-5</v>
      </c>
      <c r="AF1824">
        <v>134</v>
      </c>
      <c r="AG1824">
        <v>681</v>
      </c>
      <c r="AH1824">
        <v>0.19676945668135096</v>
      </c>
      <c r="AI1824" s="3">
        <v>150269</v>
      </c>
      <c r="AJ1824" s="3">
        <v>498181.22840868001</v>
      </c>
      <c r="AK1824">
        <v>64</v>
      </c>
      <c r="AL1824">
        <v>515667.20000000001</v>
      </c>
      <c r="AM1824">
        <v>362871</v>
      </c>
      <c r="AN1824">
        <v>113110</v>
      </c>
      <c r="AO1824">
        <v>475981</v>
      </c>
      <c r="AP1824">
        <v>43</v>
      </c>
      <c r="AQ1824">
        <v>11</v>
      </c>
      <c r="AR1824">
        <v>54</v>
      </c>
      <c r="AS1824">
        <v>0.11542259632443154</v>
      </c>
      <c r="AT1824">
        <v>53</v>
      </c>
      <c r="AU1824">
        <v>383</v>
      </c>
      <c r="AV1824">
        <f t="shared" si="115"/>
        <v>436</v>
      </c>
      <c r="AW1824">
        <v>468304</v>
      </c>
      <c r="AX1824">
        <v>1</v>
      </c>
      <c r="AY1824">
        <v>1137072252.3113799</v>
      </c>
      <c r="AZ1824">
        <v>1137072.2523113799</v>
      </c>
      <c r="BA1824">
        <v>2483.9334045938999</v>
      </c>
      <c r="BB1824">
        <v>4.025872827953255</v>
      </c>
      <c r="BC1824">
        <v>426539</v>
      </c>
      <c r="BD1824">
        <v>888170</v>
      </c>
      <c r="BE1824">
        <v>-461631</v>
      </c>
      <c r="BF1824">
        <v>-0.99024409078916042</v>
      </c>
      <c r="BG1824">
        <v>9637623</v>
      </c>
      <c r="BH1824">
        <v>20.579843435033652</v>
      </c>
      <c r="BI1824">
        <v>41341</v>
      </c>
      <c r="BJ1824">
        <v>264</v>
      </c>
      <c r="BK1824">
        <v>53</v>
      </c>
      <c r="BL1824">
        <v>27</v>
      </c>
      <c r="BM1824">
        <v>2</v>
      </c>
      <c r="BN1824">
        <v>12</v>
      </c>
      <c r="BO1824">
        <v>58</v>
      </c>
      <c r="BP1824">
        <v>12</v>
      </c>
      <c r="BQ1824">
        <v>58</v>
      </c>
      <c r="BR1824">
        <v>32</v>
      </c>
      <c r="BS1824">
        <v>2</v>
      </c>
      <c r="BT1824">
        <v>454753</v>
      </c>
      <c r="BU1824">
        <v>0.79</v>
      </c>
      <c r="BV1824">
        <v>0.62475380000000003</v>
      </c>
      <c r="BW1824">
        <v>2502</v>
      </c>
      <c r="BX1824">
        <v>1.143478</v>
      </c>
      <c r="BY1824">
        <v>-0.2626559</v>
      </c>
      <c r="BZ1824">
        <v>252</v>
      </c>
      <c r="CA1824">
        <v>45</v>
      </c>
      <c r="CB1824">
        <v>21</v>
      </c>
      <c r="CC1824">
        <v>6</v>
      </c>
      <c r="CD1824">
        <v>12</v>
      </c>
      <c r="CE1824">
        <v>51</v>
      </c>
      <c r="CF1824">
        <v>12</v>
      </c>
      <c r="CG1824">
        <v>58</v>
      </c>
      <c r="CH1824">
        <v>33</v>
      </c>
      <c r="CI1824">
        <v>2</v>
      </c>
      <c r="CJ1824">
        <v>468659</v>
      </c>
      <c r="CK1824">
        <v>1.0498038019114111</v>
      </c>
      <c r="CL1824">
        <v>0.6635023011603034</v>
      </c>
      <c r="CM1824">
        <v>2318</v>
      </c>
      <c r="CN1824">
        <v>-0.48544154683868684</v>
      </c>
      <c r="CO1824">
        <v>89103</v>
      </c>
      <c r="CP1824">
        <v>-6.4177200300000001E-2</v>
      </c>
      <c r="CQ1824">
        <v>0.22795299199999999</v>
      </c>
      <c r="CR1824">
        <v>406913</v>
      </c>
      <c r="CS1824">
        <v>0.86799999999999999</v>
      </c>
      <c r="CT1824">
        <v>411170</v>
      </c>
      <c r="CU1824">
        <v>0.91307384663400004</v>
      </c>
      <c r="CV1824">
        <v>946</v>
      </c>
      <c r="CW1824">
        <v>340</v>
      </c>
      <c r="CX1824">
        <v>447</v>
      </c>
      <c r="CY1824">
        <v>1280</v>
      </c>
      <c r="CZ1824">
        <v>1075</v>
      </c>
      <c r="DA1824" s="2">
        <v>307400</v>
      </c>
      <c r="DB1824" s="2">
        <v>59320</v>
      </c>
      <c r="DC1824" s="2">
        <v>238.48</v>
      </c>
      <c r="DD1824" s="2">
        <v>91788</v>
      </c>
      <c r="DE1824">
        <v>384</v>
      </c>
      <c r="DF1824">
        <v>18</v>
      </c>
      <c r="DG1824">
        <v>57</v>
      </c>
      <c r="DH1824">
        <v>6.62</v>
      </c>
      <c r="DI1824" s="2">
        <v>11.1</v>
      </c>
      <c r="DJ1824">
        <v>-2.2599999999999998</v>
      </c>
      <c r="DK1824">
        <v>0.98570563456201876</v>
      </c>
      <c r="DL1824">
        <v>1.7621145374449341E-2</v>
      </c>
      <c r="DM1824">
        <v>0</v>
      </c>
      <c r="DN1824">
        <v>127.1</v>
      </c>
      <c r="DO1824">
        <v>0.24399999999999999</v>
      </c>
      <c r="DP1824">
        <v>1295.5899999999999</v>
      </c>
      <c r="DQ1824" s="2">
        <v>0</v>
      </c>
      <c r="DR1824" s="2">
        <v>1485.8480294400001</v>
      </c>
      <c r="DS1824">
        <v>2.2908090394898497E-3</v>
      </c>
      <c r="DT1824">
        <v>7.4259808296648204</v>
      </c>
      <c r="DU1824">
        <v>3829334.7416869351</v>
      </c>
      <c r="DV1824">
        <v>1</v>
      </c>
    </row>
    <row r="1825" spans="1:126" x14ac:dyDescent="0.15">
      <c r="A1825" t="s">
        <v>3030</v>
      </c>
      <c r="B1825" t="s">
        <v>3078</v>
      </c>
      <c r="C1825">
        <v>36</v>
      </c>
      <c r="D1825">
        <v>69</v>
      </c>
      <c r="E1825" t="s">
        <v>3079</v>
      </c>
      <c r="F1825">
        <v>36069</v>
      </c>
      <c r="G1825" t="s">
        <v>6809</v>
      </c>
      <c r="H1825">
        <v>91.8</v>
      </c>
      <c r="I1825">
        <v>2.1</v>
      </c>
      <c r="J1825">
        <v>0.2</v>
      </c>
      <c r="K1825">
        <v>1</v>
      </c>
      <c r="L1825">
        <v>1.4</v>
      </c>
      <c r="M1825">
        <v>3.4</v>
      </c>
      <c r="N1825">
        <f t="shared" si="118"/>
        <v>8446.2099999999991</v>
      </c>
      <c r="O1825">
        <f t="shared" si="116"/>
        <v>1553.7900000000009</v>
      </c>
      <c r="P1825">
        <f t="shared" si="117"/>
        <v>1.8645480000000016</v>
      </c>
      <c r="Q1825" s="4">
        <v>36069</v>
      </c>
      <c r="R1825" s="5">
        <v>42.856357000000003</v>
      </c>
      <c r="S1825" s="5">
        <v>-77.303496999999993</v>
      </c>
      <c r="T1825">
        <v>1</v>
      </c>
      <c r="U1825">
        <v>0.17503901591385765</v>
      </c>
      <c r="V1825">
        <v>107728</v>
      </c>
      <c r="W1825">
        <v>108975</v>
      </c>
      <c r="X1825">
        <v>109192</v>
      </c>
      <c r="Y1825">
        <v>109431</v>
      </c>
      <c r="Z1825">
        <v>56752</v>
      </c>
      <c r="AA1825">
        <v>36051</v>
      </c>
      <c r="AB1825">
        <v>45135.753999999994</v>
      </c>
      <c r="AC1825">
        <v>57416</v>
      </c>
      <c r="AD1825">
        <v>7</v>
      </c>
      <c r="AE1825">
        <v>6.4107260605172534E-5</v>
      </c>
      <c r="AF1825">
        <v>147</v>
      </c>
      <c r="AG1825">
        <v>853</v>
      </c>
      <c r="AH1825">
        <v>0.17233294255568582</v>
      </c>
      <c r="AI1825" s="3">
        <v>192616</v>
      </c>
      <c r="AJ1825" s="3">
        <v>412200.32705418003</v>
      </c>
      <c r="AK1825">
        <v>72</v>
      </c>
      <c r="AL1825">
        <v>423974.40000000002</v>
      </c>
      <c r="AM1825">
        <v>583419</v>
      </c>
      <c r="AN1825">
        <v>127732</v>
      </c>
      <c r="AO1825">
        <v>711151</v>
      </c>
      <c r="AP1825">
        <v>13</v>
      </c>
      <c r="AQ1825">
        <v>9</v>
      </c>
      <c r="AR1825">
        <v>22</v>
      </c>
      <c r="AS1825">
        <v>0.20188116540490939</v>
      </c>
      <c r="AT1825">
        <v>24</v>
      </c>
      <c r="AU1825">
        <v>140</v>
      </c>
      <c r="AV1825">
        <f t="shared" si="115"/>
        <v>164</v>
      </c>
      <c r="AW1825">
        <v>93123</v>
      </c>
      <c r="AX1825">
        <v>0.94</v>
      </c>
      <c r="AY1825">
        <v>986527206.64872205</v>
      </c>
      <c r="AZ1825">
        <v>986527.20664872206</v>
      </c>
      <c r="BA1825">
        <v>9956.7978095536091</v>
      </c>
      <c r="BB1825">
        <v>1.0043389643209324</v>
      </c>
      <c r="BC1825">
        <v>175839</v>
      </c>
      <c r="BD1825">
        <v>97923</v>
      </c>
      <c r="BE1825">
        <v>77916</v>
      </c>
      <c r="BF1825">
        <v>0.72326600326748847</v>
      </c>
      <c r="BG1825">
        <v>2015245</v>
      </c>
      <c r="BH1825">
        <v>18.455976628324418</v>
      </c>
      <c r="BI1825">
        <v>11312</v>
      </c>
      <c r="BJ1825">
        <v>61</v>
      </c>
      <c r="BK1825">
        <v>17</v>
      </c>
      <c r="BL1825">
        <v>10</v>
      </c>
      <c r="BM1825">
        <v>0</v>
      </c>
      <c r="BN1825">
        <v>1</v>
      </c>
      <c r="BO1825">
        <v>0</v>
      </c>
      <c r="BP1825">
        <v>1</v>
      </c>
      <c r="BQ1825">
        <v>13</v>
      </c>
      <c r="BR1825">
        <v>11</v>
      </c>
      <c r="BS1825">
        <v>0</v>
      </c>
      <c r="BT1825">
        <v>105650</v>
      </c>
      <c r="BU1825">
        <v>0.83</v>
      </c>
      <c r="BV1825">
        <v>0.6216872</v>
      </c>
      <c r="BW1825">
        <v>591</v>
      </c>
      <c r="BX1825">
        <v>1.079035</v>
      </c>
      <c r="BY1825">
        <v>-0.34355069999999999</v>
      </c>
      <c r="BZ1825">
        <v>57</v>
      </c>
      <c r="CA1825">
        <v>14</v>
      </c>
      <c r="CB1825">
        <v>12</v>
      </c>
      <c r="CC1825">
        <v>0</v>
      </c>
      <c r="CD1825">
        <v>0</v>
      </c>
      <c r="CE1825">
        <v>0</v>
      </c>
      <c r="CF1825">
        <v>1</v>
      </c>
      <c r="CG1825">
        <v>12</v>
      </c>
      <c r="CH1825">
        <v>13</v>
      </c>
      <c r="CI1825">
        <v>0</v>
      </c>
      <c r="CJ1825">
        <v>109583</v>
      </c>
      <c r="CK1825">
        <v>0.99467983172572394</v>
      </c>
      <c r="CL1825">
        <v>0.67083017915720411</v>
      </c>
      <c r="CM1825">
        <v>546</v>
      </c>
      <c r="CN1825">
        <v>-0.51299936390813194</v>
      </c>
      <c r="CO1825">
        <v>19259</v>
      </c>
      <c r="CP1825">
        <v>0.68716519499999995</v>
      </c>
      <c r="CQ1825">
        <v>0.62742259199999995</v>
      </c>
      <c r="CR1825">
        <v>98491</v>
      </c>
      <c r="CS1825">
        <v>0.89800000000000002</v>
      </c>
      <c r="CT1825">
        <v>96309</v>
      </c>
      <c r="CU1825">
        <v>0.91214861742300002</v>
      </c>
      <c r="CV1825">
        <v>190</v>
      </c>
      <c r="CW1825">
        <v>57</v>
      </c>
      <c r="CX1825">
        <v>93</v>
      </c>
      <c r="CY1825">
        <v>1600</v>
      </c>
      <c r="CZ1825">
        <v>1380</v>
      </c>
      <c r="DA1825" s="2">
        <v>67898</v>
      </c>
      <c r="DB1825" s="2">
        <v>13260</v>
      </c>
      <c r="DC1825" s="2">
        <v>153.97999999999999</v>
      </c>
      <c r="DD1825" s="2">
        <v>7207</v>
      </c>
      <c r="DE1825">
        <v>447</v>
      </c>
      <c r="DF1825">
        <v>52</v>
      </c>
      <c r="DG1825">
        <v>55.91</v>
      </c>
      <c r="DH1825">
        <v>11</v>
      </c>
      <c r="DI1825" s="2">
        <v>26.58</v>
      </c>
      <c r="DJ1825">
        <v>-0.67</v>
      </c>
      <c r="DK1825">
        <v>0.96085475765253148</v>
      </c>
      <c r="DL1825">
        <v>3.399765533411489E-2</v>
      </c>
      <c r="DM1825">
        <v>0</v>
      </c>
      <c r="DN1825">
        <v>161</v>
      </c>
      <c r="DO1825">
        <v>0.38799999999999996</v>
      </c>
      <c r="DP1825">
        <v>1556.1</v>
      </c>
      <c r="DQ1825" s="2">
        <v>0</v>
      </c>
      <c r="DR1825" s="2">
        <v>3118.6954637199997</v>
      </c>
      <c r="DS1825">
        <v>4.3485340478068958E-3</v>
      </c>
      <c r="DT1825">
        <v>7.1147109867047504</v>
      </c>
      <c r="DU1825">
        <v>3016455.3217615546</v>
      </c>
      <c r="DV1825">
        <v>0</v>
      </c>
    </row>
    <row r="1826" spans="1:126" x14ac:dyDescent="0.15">
      <c r="A1826" t="s">
        <v>3030</v>
      </c>
      <c r="B1826" t="s">
        <v>459</v>
      </c>
      <c r="C1826">
        <v>36</v>
      </c>
      <c r="D1826">
        <v>71</v>
      </c>
      <c r="E1826" t="s">
        <v>3080</v>
      </c>
      <c r="F1826">
        <v>36071</v>
      </c>
      <c r="G1826" t="s">
        <v>6810</v>
      </c>
      <c r="H1826">
        <v>68.2</v>
      </c>
      <c r="I1826">
        <v>9.1</v>
      </c>
      <c r="J1826">
        <v>0.2</v>
      </c>
      <c r="K1826">
        <v>2.2999999999999998</v>
      </c>
      <c r="L1826">
        <v>2.1</v>
      </c>
      <c r="M1826">
        <v>18</v>
      </c>
      <c r="N1826">
        <f t="shared" si="118"/>
        <v>5067.7900000000009</v>
      </c>
      <c r="O1826">
        <f t="shared" si="116"/>
        <v>4932.2099999999991</v>
      </c>
      <c r="P1826">
        <f t="shared" si="117"/>
        <v>5.9186520000000007</v>
      </c>
      <c r="Q1826" s="4">
        <v>36071</v>
      </c>
      <c r="R1826" s="5">
        <v>41.402410000000003</v>
      </c>
      <c r="S1826" s="5">
        <v>-74.306252000000001</v>
      </c>
      <c r="T1826">
        <v>1</v>
      </c>
      <c r="U1826">
        <v>7.464901728347513E-2</v>
      </c>
      <c r="V1826">
        <v>372951</v>
      </c>
      <c r="W1826">
        <v>374518</v>
      </c>
      <c r="X1826">
        <v>375384</v>
      </c>
      <c r="Y1826">
        <v>377544</v>
      </c>
      <c r="Z1826">
        <v>191804</v>
      </c>
      <c r="AA1826">
        <v>36053</v>
      </c>
      <c r="AB1826">
        <v>149616.37399999998</v>
      </c>
      <c r="AC1826">
        <v>70848</v>
      </c>
      <c r="AD1826">
        <v>16</v>
      </c>
      <c r="AE1826">
        <v>4.262302069347655E-5</v>
      </c>
      <c r="AF1826">
        <v>120</v>
      </c>
      <c r="AG1826">
        <v>658</v>
      </c>
      <c r="AH1826">
        <v>0.18237082066869301</v>
      </c>
      <c r="AI1826" s="3">
        <v>88030</v>
      </c>
      <c r="AJ1826" s="3">
        <v>519486.38502919505</v>
      </c>
      <c r="AK1826">
        <v>65</v>
      </c>
      <c r="AL1826">
        <v>536691.20000000007</v>
      </c>
      <c r="AM1826">
        <v>160578</v>
      </c>
      <c r="AN1826">
        <v>76946</v>
      </c>
      <c r="AO1826">
        <v>237524</v>
      </c>
      <c r="AP1826">
        <v>37</v>
      </c>
      <c r="AQ1826">
        <v>8</v>
      </c>
      <c r="AR1826">
        <v>45</v>
      </c>
      <c r="AS1826">
        <v>0.12015443850495838</v>
      </c>
      <c r="AT1826">
        <v>46</v>
      </c>
      <c r="AU1826">
        <v>269</v>
      </c>
      <c r="AV1826">
        <f t="shared" si="115"/>
        <v>315</v>
      </c>
      <c r="AW1826">
        <v>375384</v>
      </c>
      <c r="AX1826">
        <v>1</v>
      </c>
      <c r="AY1826">
        <v>1622192312.22194</v>
      </c>
      <c r="AZ1826">
        <v>1622192.3122219401</v>
      </c>
      <c r="BA1826">
        <v>4765.1386805641496</v>
      </c>
      <c r="BB1826">
        <v>2.0985748097505716</v>
      </c>
      <c r="BC1826">
        <v>410214</v>
      </c>
      <c r="BD1826">
        <v>463711</v>
      </c>
      <c r="BE1826">
        <v>-53497</v>
      </c>
      <c r="BF1826">
        <v>-0.14344243613772317</v>
      </c>
      <c r="BG1826">
        <v>7020614</v>
      </c>
      <c r="BH1826">
        <v>18.702485987681946</v>
      </c>
      <c r="BI1826">
        <v>24735</v>
      </c>
      <c r="BJ1826">
        <v>162</v>
      </c>
      <c r="BK1826">
        <v>17</v>
      </c>
      <c r="BL1826">
        <v>13</v>
      </c>
      <c r="BM1826">
        <v>1</v>
      </c>
      <c r="BN1826">
        <v>7</v>
      </c>
      <c r="BO1826">
        <v>19</v>
      </c>
      <c r="BP1826">
        <v>8</v>
      </c>
      <c r="BQ1826">
        <v>39</v>
      </c>
      <c r="BR1826">
        <v>17</v>
      </c>
      <c r="BS1826">
        <v>1</v>
      </c>
      <c r="BT1826">
        <v>383532</v>
      </c>
      <c r="BU1826">
        <v>0.7</v>
      </c>
      <c r="BV1826">
        <v>0.5436375</v>
      </c>
      <c r="BW1826">
        <v>1594</v>
      </c>
      <c r="BX1826">
        <v>0.74048579999999997</v>
      </c>
      <c r="BY1826">
        <v>-1.1355759999999999</v>
      </c>
      <c r="BZ1826">
        <v>167</v>
      </c>
      <c r="CA1826">
        <v>18</v>
      </c>
      <c r="CB1826">
        <v>10</v>
      </c>
      <c r="CC1826">
        <v>0</v>
      </c>
      <c r="CD1826">
        <v>6</v>
      </c>
      <c r="CE1826">
        <v>17</v>
      </c>
      <c r="CF1826">
        <v>10</v>
      </c>
      <c r="CG1826">
        <v>32</v>
      </c>
      <c r="CH1826">
        <v>14</v>
      </c>
      <c r="CI1826">
        <v>0</v>
      </c>
      <c r="CJ1826">
        <v>375994</v>
      </c>
      <c r="CK1826">
        <v>0.72873503300584586</v>
      </c>
      <c r="CL1826">
        <v>0.63014975399478412</v>
      </c>
      <c r="CM1826">
        <v>1560</v>
      </c>
      <c r="CN1826">
        <v>-1.0175193994872038</v>
      </c>
      <c r="CO1826">
        <v>59058</v>
      </c>
      <c r="CP1826">
        <v>0.22556057800000001</v>
      </c>
      <c r="CQ1826">
        <v>5.2371163999999998E-2</v>
      </c>
      <c r="CR1826">
        <v>342787</v>
      </c>
      <c r="CS1826">
        <v>0.90700000000000003</v>
      </c>
      <c r="CT1826">
        <v>328570</v>
      </c>
      <c r="CU1826">
        <v>0.8969994617899999</v>
      </c>
      <c r="CV1826">
        <v>725</v>
      </c>
      <c r="CW1826">
        <v>253</v>
      </c>
      <c r="CX1826">
        <v>284</v>
      </c>
      <c r="CY1826">
        <v>2208</v>
      </c>
      <c r="CZ1826">
        <v>1098</v>
      </c>
      <c r="DA1826" s="2">
        <v>190528</v>
      </c>
      <c r="DB1826" s="2">
        <v>39765</v>
      </c>
      <c r="DC1826" s="2">
        <v>211.67</v>
      </c>
      <c r="DD1826" s="2">
        <v>93471</v>
      </c>
      <c r="DE1826">
        <v>430</v>
      </c>
      <c r="DF1826">
        <v>55</v>
      </c>
      <c r="DG1826">
        <v>54.58</v>
      </c>
      <c r="DH1826">
        <v>4.79</v>
      </c>
      <c r="DI1826" s="2">
        <v>11.71</v>
      </c>
      <c r="DJ1826">
        <v>0.09</v>
      </c>
      <c r="DK1826">
        <v>0.8554583664659775</v>
      </c>
      <c r="DL1826">
        <v>1.6717325227963525E-2</v>
      </c>
      <c r="DM1826">
        <v>0</v>
      </c>
      <c r="DN1826">
        <v>25.4</v>
      </c>
      <c r="DO1826">
        <v>4.8000000000000001E-2</v>
      </c>
      <c r="DP1826">
        <v>1352.73</v>
      </c>
      <c r="DQ1826" s="2">
        <v>0</v>
      </c>
      <c r="DR1826" s="2">
        <v>5684.6223110600004</v>
      </c>
      <c r="DS1826">
        <v>1.059197855482564E-2</v>
      </c>
      <c r="DT1826">
        <v>9.5036529674811199</v>
      </c>
      <c r="DU1826">
        <v>5100526.9155010041</v>
      </c>
      <c r="DV1826">
        <v>0</v>
      </c>
    </row>
    <row r="1827" spans="1:126" x14ac:dyDescent="0.15">
      <c r="A1827" t="s">
        <v>3030</v>
      </c>
      <c r="B1827" t="s">
        <v>1956</v>
      </c>
      <c r="C1827">
        <v>36</v>
      </c>
      <c r="D1827">
        <v>73</v>
      </c>
      <c r="E1827" t="s">
        <v>3081</v>
      </c>
      <c r="F1827">
        <v>36073</v>
      </c>
      <c r="G1827" t="s">
        <v>6811</v>
      </c>
      <c r="H1827">
        <v>87.8</v>
      </c>
      <c r="I1827">
        <v>5.5</v>
      </c>
      <c r="J1827">
        <v>0.5</v>
      </c>
      <c r="K1827">
        <v>0.4</v>
      </c>
      <c r="L1827">
        <v>1.7</v>
      </c>
      <c r="M1827">
        <v>4.0999999999999996</v>
      </c>
      <c r="N1827">
        <f t="shared" si="118"/>
        <v>7759.2</v>
      </c>
      <c r="O1827">
        <f t="shared" si="116"/>
        <v>2240.8000000000002</v>
      </c>
      <c r="P1827">
        <f t="shared" si="117"/>
        <v>2.6889600000000011</v>
      </c>
      <c r="Q1827" s="4">
        <v>36073</v>
      </c>
      <c r="R1827" s="5">
        <v>43.502287000000003</v>
      </c>
      <c r="S1827" s="5">
        <v>-78.229725999999999</v>
      </c>
      <c r="T1827">
        <v>1</v>
      </c>
      <c r="U1827">
        <v>0.14484461493721235</v>
      </c>
      <c r="V1827">
        <v>42995</v>
      </c>
      <c r="W1827">
        <v>42492</v>
      </c>
      <c r="X1827">
        <v>42204</v>
      </c>
      <c r="Y1827">
        <v>41512</v>
      </c>
      <c r="Z1827">
        <v>22976</v>
      </c>
      <c r="AA1827">
        <v>36055</v>
      </c>
      <c r="AB1827">
        <v>15397.101999999999</v>
      </c>
      <c r="AC1827">
        <v>46359</v>
      </c>
      <c r="AD1827">
        <v>2</v>
      </c>
      <c r="AE1827">
        <v>4.7388873092597861E-5</v>
      </c>
      <c r="AF1827">
        <v>99</v>
      </c>
      <c r="AG1827">
        <v>487</v>
      </c>
      <c r="AH1827">
        <v>0.20328542094455851</v>
      </c>
      <c r="AI1827" s="3">
        <v>135090</v>
      </c>
      <c r="AJ1827" s="3">
        <v>250408.01497504002</v>
      </c>
      <c r="AK1827">
        <v>61</v>
      </c>
      <c r="AL1827">
        <v>523219.19999999995</v>
      </c>
      <c r="AM1827">
        <v>487464</v>
      </c>
      <c r="AN1827">
        <v>113126</v>
      </c>
      <c r="AO1827">
        <v>600590</v>
      </c>
      <c r="AP1827">
        <v>6</v>
      </c>
      <c r="AQ1827">
        <v>2</v>
      </c>
      <c r="AR1827">
        <v>8</v>
      </c>
      <c r="AS1827">
        <v>0.18827073331450628</v>
      </c>
      <c r="AT1827">
        <v>8</v>
      </c>
      <c r="AU1827">
        <v>28</v>
      </c>
      <c r="AV1827">
        <f t="shared" si="115"/>
        <v>36</v>
      </c>
      <c r="AW1827">
        <v>35476</v>
      </c>
      <c r="AX1827">
        <v>0.98</v>
      </c>
      <c r="AY1827">
        <v>605721319.92259395</v>
      </c>
      <c r="AZ1827">
        <v>605721.319922594</v>
      </c>
      <c r="BA1827">
        <v>13828.483746625399</v>
      </c>
      <c r="BB1827">
        <v>0.72314508106793163</v>
      </c>
      <c r="BC1827">
        <v>16749</v>
      </c>
      <c r="BD1827">
        <v>15567</v>
      </c>
      <c r="BE1827">
        <v>1182</v>
      </c>
      <c r="BF1827">
        <v>2.7491568787068262E-2</v>
      </c>
      <c r="BG1827">
        <v>393478</v>
      </c>
      <c r="BH1827">
        <v>9.3232395033646096</v>
      </c>
      <c r="BI1827">
        <v>4699</v>
      </c>
      <c r="BJ1827">
        <v>36</v>
      </c>
      <c r="BK1827">
        <v>9</v>
      </c>
      <c r="BL1827">
        <v>1</v>
      </c>
      <c r="BM1827">
        <v>0</v>
      </c>
      <c r="BN1827">
        <v>0</v>
      </c>
      <c r="BO1827">
        <v>0</v>
      </c>
      <c r="BP1827">
        <v>2</v>
      </c>
      <c r="BQ1827">
        <v>3</v>
      </c>
      <c r="BR1827">
        <v>4</v>
      </c>
      <c r="BS1827">
        <v>0</v>
      </c>
      <c r="BT1827">
        <v>42051</v>
      </c>
      <c r="BU1827">
        <v>0.81</v>
      </c>
      <c r="BV1827">
        <v>0.50239319999999998</v>
      </c>
      <c r="BW1827">
        <v>198</v>
      </c>
      <c r="BX1827">
        <v>1.307936</v>
      </c>
      <c r="BY1827">
        <v>-0.88865099999999997</v>
      </c>
      <c r="BZ1827">
        <v>35</v>
      </c>
      <c r="CA1827">
        <v>6</v>
      </c>
      <c r="CB1827">
        <v>1</v>
      </c>
      <c r="CC1827">
        <v>0</v>
      </c>
      <c r="CD1827">
        <v>0</v>
      </c>
      <c r="CE1827">
        <v>0</v>
      </c>
      <c r="CF1827">
        <v>2</v>
      </c>
      <c r="CG1827">
        <v>4</v>
      </c>
      <c r="CH1827">
        <v>5</v>
      </c>
      <c r="CI1827">
        <v>0</v>
      </c>
      <c r="CJ1827">
        <v>41944</v>
      </c>
      <c r="CK1827">
        <v>1.2635895479687203</v>
      </c>
      <c r="CL1827">
        <v>0.57654761438036617</v>
      </c>
      <c r="CM1827">
        <v>181</v>
      </c>
      <c r="CN1827">
        <v>-0.76808582447402118</v>
      </c>
      <c r="CO1827">
        <v>3450</v>
      </c>
      <c r="CP1827">
        <v>-0.71609234600000005</v>
      </c>
      <c r="CQ1827">
        <v>-0.6856417159</v>
      </c>
      <c r="CR1827">
        <v>36232</v>
      </c>
      <c r="CS1827">
        <v>0.87400000000000011</v>
      </c>
      <c r="CT1827">
        <v>37406</v>
      </c>
      <c r="CU1827">
        <v>0.88906915433</v>
      </c>
      <c r="CV1827">
        <v>19</v>
      </c>
      <c r="CW1827">
        <v>9</v>
      </c>
      <c r="CX1827">
        <v>4</v>
      </c>
      <c r="CY1827">
        <v>1817</v>
      </c>
      <c r="CZ1827">
        <v>757</v>
      </c>
      <c r="DA1827" s="2">
        <v>17054</v>
      </c>
      <c r="DB1827" s="2">
        <v>2675</v>
      </c>
      <c r="DC1827" s="2">
        <v>108.91</v>
      </c>
      <c r="DD1827" s="2">
        <v>4431</v>
      </c>
      <c r="DE1827">
        <v>229</v>
      </c>
      <c r="DF1827">
        <v>38</v>
      </c>
      <c r="DG1827">
        <v>30.78</v>
      </c>
      <c r="DH1827">
        <v>9.4700000000000006</v>
      </c>
      <c r="DI1827" s="2">
        <v>23.68</v>
      </c>
      <c r="DJ1827">
        <v>-0.57999999999999996</v>
      </c>
      <c r="DK1827">
        <v>0.95747279591383527</v>
      </c>
      <c r="DL1827">
        <v>4.5174537987679675E-2</v>
      </c>
      <c r="DM1827">
        <v>0</v>
      </c>
      <c r="DN1827">
        <v>94.4</v>
      </c>
      <c r="DO1827">
        <v>0.375</v>
      </c>
      <c r="DP1827">
        <v>279.11</v>
      </c>
      <c r="DQ1827" s="2">
        <v>0</v>
      </c>
      <c r="DR1827" s="2">
        <v>169.00442715</v>
      </c>
      <c r="DS1827">
        <v>3.2300799440051136E-4</v>
      </c>
      <c r="DT1827">
        <v>6.7163952747259499</v>
      </c>
      <c r="DU1827">
        <v>3514146.9625258916</v>
      </c>
      <c r="DV1827">
        <v>1</v>
      </c>
    </row>
    <row r="1828" spans="1:126" x14ac:dyDescent="0.15">
      <c r="A1828" t="s">
        <v>3030</v>
      </c>
      <c r="B1828" t="s">
        <v>3082</v>
      </c>
      <c r="C1828">
        <v>36</v>
      </c>
      <c r="D1828">
        <v>75</v>
      </c>
      <c r="E1828" t="s">
        <v>3083</v>
      </c>
      <c r="F1828">
        <v>36075</v>
      </c>
      <c r="G1828" t="s">
        <v>6812</v>
      </c>
      <c r="H1828">
        <v>95.1</v>
      </c>
      <c r="I1828">
        <v>0.7</v>
      </c>
      <c r="J1828">
        <v>0.4</v>
      </c>
      <c r="K1828">
        <v>0.6</v>
      </c>
      <c r="L1828">
        <v>1.2</v>
      </c>
      <c r="M1828">
        <v>2.1</v>
      </c>
      <c r="N1828">
        <f t="shared" si="118"/>
        <v>9050.869999999999</v>
      </c>
      <c r="O1828">
        <f t="shared" si="116"/>
        <v>949.13000000000102</v>
      </c>
      <c r="P1828">
        <f t="shared" si="117"/>
        <v>1.1389560000000016</v>
      </c>
      <c r="Q1828" s="4">
        <v>36075</v>
      </c>
      <c r="R1828" s="5">
        <v>43.461443000000003</v>
      </c>
      <c r="S1828" s="5">
        <v>-76.209261999999995</v>
      </c>
      <c r="T1828">
        <v>2</v>
      </c>
      <c r="U1828">
        <v>0.14889985270349432</v>
      </c>
      <c r="V1828">
        <v>122055</v>
      </c>
      <c r="W1828">
        <v>121659</v>
      </c>
      <c r="X1828">
        <v>121183</v>
      </c>
      <c r="Y1828">
        <v>119899</v>
      </c>
      <c r="Z1828">
        <v>63340</v>
      </c>
      <c r="AA1828">
        <v>36057</v>
      </c>
      <c r="AB1828">
        <v>45716.146999999997</v>
      </c>
      <c r="AC1828">
        <v>47860</v>
      </c>
      <c r="AD1828">
        <v>6</v>
      </c>
      <c r="AE1828">
        <v>4.9511895232829688E-5</v>
      </c>
      <c r="AF1828">
        <v>125</v>
      </c>
      <c r="AG1828">
        <v>657</v>
      </c>
      <c r="AH1828">
        <v>0.19025875190258751</v>
      </c>
      <c r="AI1828" s="3">
        <v>94209</v>
      </c>
      <c r="AJ1828" s="3">
        <v>609050.90317121998</v>
      </c>
      <c r="AK1828">
        <v>86</v>
      </c>
      <c r="AL1828">
        <v>839820.80000000005</v>
      </c>
      <c r="AM1828">
        <v>32305</v>
      </c>
      <c r="AN1828">
        <v>56125</v>
      </c>
      <c r="AO1828">
        <v>88430</v>
      </c>
      <c r="AP1828">
        <v>11</v>
      </c>
      <c r="AQ1828">
        <v>2</v>
      </c>
      <c r="AR1828">
        <v>13</v>
      </c>
      <c r="AS1828">
        <v>0.10685604846332782</v>
      </c>
      <c r="AT1828">
        <v>14</v>
      </c>
      <c r="AU1828">
        <v>71</v>
      </c>
      <c r="AV1828">
        <f t="shared" si="115"/>
        <v>85</v>
      </c>
      <c r="AW1828">
        <v>115573</v>
      </c>
      <c r="AX1828">
        <v>0.94</v>
      </c>
      <c r="AY1828">
        <v>1189284401.6423399</v>
      </c>
      <c r="AZ1828">
        <v>1189284.40164234</v>
      </c>
      <c r="BA1828">
        <v>9679.6984565199891</v>
      </c>
      <c r="BB1828">
        <v>1.0330900332193989</v>
      </c>
      <c r="BC1828">
        <v>125298</v>
      </c>
      <c r="BD1828">
        <v>53865</v>
      </c>
      <c r="BE1828">
        <v>71433</v>
      </c>
      <c r="BF1828">
        <v>0.58525255007988197</v>
      </c>
      <c r="BG1828">
        <v>1762669</v>
      </c>
      <c r="BH1828">
        <v>14.545513809692778</v>
      </c>
      <c r="BI1828">
        <v>13103</v>
      </c>
      <c r="BJ1828">
        <v>59</v>
      </c>
      <c r="BK1828">
        <v>14</v>
      </c>
      <c r="BL1828">
        <v>2</v>
      </c>
      <c r="BM1828">
        <v>1</v>
      </c>
      <c r="BN1828">
        <v>0</v>
      </c>
      <c r="BO1828">
        <v>5</v>
      </c>
      <c r="BP1828">
        <v>5</v>
      </c>
      <c r="BQ1828">
        <v>10</v>
      </c>
      <c r="BR1828">
        <v>11</v>
      </c>
      <c r="BS1828">
        <v>0</v>
      </c>
      <c r="BT1828">
        <v>121377</v>
      </c>
      <c r="BU1828">
        <v>0.79</v>
      </c>
      <c r="BV1828">
        <v>0.52183619999999997</v>
      </c>
      <c r="BW1828">
        <v>554</v>
      </c>
      <c r="BX1828">
        <v>0.88155079999999997</v>
      </c>
      <c r="BY1828">
        <v>-1.1364129999999999</v>
      </c>
      <c r="BZ1828">
        <v>66</v>
      </c>
      <c r="CA1828">
        <v>16</v>
      </c>
      <c r="CB1828">
        <v>2</v>
      </c>
      <c r="CC1828">
        <v>1</v>
      </c>
      <c r="CD1828">
        <v>0</v>
      </c>
      <c r="CE1828">
        <v>6</v>
      </c>
      <c r="CF1828">
        <v>5</v>
      </c>
      <c r="CG1828">
        <v>15</v>
      </c>
      <c r="CH1828">
        <v>11</v>
      </c>
      <c r="CI1828">
        <v>0</v>
      </c>
      <c r="CJ1828">
        <v>120835</v>
      </c>
      <c r="CK1828">
        <v>1.0096412463276367</v>
      </c>
      <c r="CL1828">
        <v>0.5617126876952534</v>
      </c>
      <c r="CM1828">
        <v>532</v>
      </c>
      <c r="CN1828">
        <v>-1.0351846668394122</v>
      </c>
      <c r="CO1828">
        <v>11813</v>
      </c>
      <c r="CP1828">
        <v>-0.15894779610000001</v>
      </c>
      <c r="CQ1828">
        <v>-0.77451963079999997</v>
      </c>
      <c r="CR1828">
        <v>103796</v>
      </c>
      <c r="CS1828">
        <v>0.86599999999999999</v>
      </c>
      <c r="CT1828">
        <v>107897</v>
      </c>
      <c r="CU1828">
        <v>0.89928449744000005</v>
      </c>
      <c r="CV1828">
        <v>134</v>
      </c>
      <c r="CW1828">
        <v>53</v>
      </c>
      <c r="CX1828">
        <v>46</v>
      </c>
      <c r="CY1828">
        <v>1032</v>
      </c>
      <c r="CZ1828">
        <v>1034</v>
      </c>
      <c r="DA1828" s="2">
        <v>45651</v>
      </c>
      <c r="DB1828" s="2">
        <v>9395</v>
      </c>
      <c r="DC1828" s="2">
        <v>98.21</v>
      </c>
      <c r="DD1828" s="2">
        <v>5332</v>
      </c>
      <c r="DE1828">
        <v>360</v>
      </c>
      <c r="DF1828">
        <v>19</v>
      </c>
      <c r="DG1828">
        <v>24.76</v>
      </c>
      <c r="DH1828">
        <v>9.08</v>
      </c>
      <c r="DI1828" s="2">
        <v>21.46</v>
      </c>
      <c r="DJ1828">
        <v>-0.23</v>
      </c>
      <c r="DK1828">
        <v>0.99192221549958071</v>
      </c>
      <c r="DL1828">
        <v>1.06544901065449E-2</v>
      </c>
      <c r="DM1828">
        <v>0</v>
      </c>
      <c r="DN1828">
        <v>74.8</v>
      </c>
      <c r="DO1828">
        <v>0.113</v>
      </c>
      <c r="DP1828">
        <v>37.94</v>
      </c>
      <c r="DQ1828" s="2">
        <v>0</v>
      </c>
      <c r="DR1828" s="2">
        <v>4404.23292244</v>
      </c>
      <c r="DS1828">
        <v>3.6097717451575146E-3</v>
      </c>
      <c r="DT1828">
        <v>8.1979663822920799</v>
      </c>
      <c r="DU1828">
        <v>6884822.685549641</v>
      </c>
      <c r="DV1828">
        <v>0</v>
      </c>
    </row>
    <row r="1829" spans="1:126" x14ac:dyDescent="0.15">
      <c r="A1829" t="s">
        <v>3030</v>
      </c>
      <c r="B1829" t="s">
        <v>2221</v>
      </c>
      <c r="C1829">
        <v>36</v>
      </c>
      <c r="D1829">
        <v>77</v>
      </c>
      <c r="E1829" t="s">
        <v>3084</v>
      </c>
      <c r="F1829">
        <v>36077</v>
      </c>
      <c r="G1829" t="s">
        <v>6813</v>
      </c>
      <c r="H1829">
        <v>92.7</v>
      </c>
      <c r="I1829">
        <v>1.5</v>
      </c>
      <c r="J1829">
        <v>0.2</v>
      </c>
      <c r="K1829">
        <v>1.1000000000000001</v>
      </c>
      <c r="L1829">
        <v>1.4</v>
      </c>
      <c r="M1829">
        <v>3.1</v>
      </c>
      <c r="N1829">
        <f t="shared" si="118"/>
        <v>8608.36</v>
      </c>
      <c r="O1829">
        <f t="shared" si="116"/>
        <v>1391.6399999999994</v>
      </c>
      <c r="P1829">
        <f t="shared" si="117"/>
        <v>1.6699679999999999</v>
      </c>
      <c r="Q1829" s="4">
        <v>36077</v>
      </c>
      <c r="R1829" s="5">
        <v>42.629776</v>
      </c>
      <c r="S1829" s="5">
        <v>-75.028841</v>
      </c>
      <c r="T1829">
        <v>7</v>
      </c>
      <c r="U1829">
        <v>0.17332559322873395</v>
      </c>
      <c r="V1829">
        <v>62147</v>
      </c>
      <c r="W1829">
        <v>61778</v>
      </c>
      <c r="X1829">
        <v>61399</v>
      </c>
      <c r="Y1829">
        <v>60676</v>
      </c>
      <c r="Z1829">
        <v>29046</v>
      </c>
      <c r="AA1829">
        <v>36059</v>
      </c>
      <c r="AB1829">
        <v>22793.595000000001</v>
      </c>
      <c r="AC1829">
        <v>48588</v>
      </c>
      <c r="AD1829">
        <v>7</v>
      </c>
      <c r="AE1829">
        <v>1.1400837147184807E-4</v>
      </c>
      <c r="AF1829">
        <v>161</v>
      </c>
      <c r="AG1829">
        <v>995</v>
      </c>
      <c r="AH1829">
        <v>0.16180904522613065</v>
      </c>
      <c r="AI1829" s="3">
        <v>180750</v>
      </c>
      <c r="AJ1829" s="3">
        <v>641092.99468334008</v>
      </c>
      <c r="AK1829">
        <v>115</v>
      </c>
      <c r="AL1829">
        <v>649753.59999999998</v>
      </c>
      <c r="AM1829">
        <v>45560</v>
      </c>
      <c r="AN1829">
        <v>80007</v>
      </c>
      <c r="AO1829">
        <v>125567</v>
      </c>
      <c r="AP1829">
        <v>6</v>
      </c>
      <c r="AQ1829">
        <v>6</v>
      </c>
      <c r="AR1829">
        <v>12</v>
      </c>
      <c r="AS1829">
        <v>0.19424390559746188</v>
      </c>
      <c r="AT1829">
        <v>11</v>
      </c>
      <c r="AU1829">
        <v>51</v>
      </c>
      <c r="AV1829">
        <f t="shared" si="115"/>
        <v>62</v>
      </c>
      <c r="AW1829">
        <v>47010</v>
      </c>
      <c r="AX1829">
        <v>0.81</v>
      </c>
      <c r="AY1829">
        <v>635226076.72235501</v>
      </c>
      <c r="AZ1829">
        <v>635226.07672235498</v>
      </c>
      <c r="BA1829">
        <v>10318.3379647891</v>
      </c>
      <c r="BB1829">
        <v>0.96914832932634942</v>
      </c>
      <c r="BC1829">
        <v>52864</v>
      </c>
      <c r="BD1829">
        <v>56583</v>
      </c>
      <c r="BE1829">
        <v>-3719</v>
      </c>
      <c r="BF1829">
        <v>-5.9841987545657872E-2</v>
      </c>
      <c r="BG1829">
        <v>1026248</v>
      </c>
      <c r="BH1829">
        <v>16.71440902946302</v>
      </c>
      <c r="BI1829">
        <v>8103</v>
      </c>
      <c r="BJ1829">
        <v>43</v>
      </c>
      <c r="BK1829">
        <v>14</v>
      </c>
      <c r="BL1829">
        <v>5</v>
      </c>
      <c r="BM1829">
        <v>1</v>
      </c>
      <c r="BN1829">
        <v>0</v>
      </c>
      <c r="BO1829">
        <v>2</v>
      </c>
      <c r="BP1829">
        <v>2</v>
      </c>
      <c r="BQ1829">
        <v>8</v>
      </c>
      <c r="BR1829">
        <v>6</v>
      </c>
      <c r="BS1829">
        <v>1</v>
      </c>
      <c r="BT1829">
        <v>61602</v>
      </c>
      <c r="BU1829">
        <v>0.65</v>
      </c>
      <c r="BV1829">
        <v>0.51338450000000002</v>
      </c>
      <c r="BW1829">
        <v>462</v>
      </c>
      <c r="BX1829">
        <v>1.331126</v>
      </c>
      <c r="BY1829">
        <v>-0.29491210000000001</v>
      </c>
      <c r="BZ1829">
        <v>45</v>
      </c>
      <c r="CA1829">
        <v>8</v>
      </c>
      <c r="CB1829">
        <v>5</v>
      </c>
      <c r="CC1829">
        <v>1</v>
      </c>
      <c r="CD1829">
        <v>0</v>
      </c>
      <c r="CE1829">
        <v>2</v>
      </c>
      <c r="CF1829">
        <v>2</v>
      </c>
      <c r="CG1829">
        <v>5</v>
      </c>
      <c r="CH1829">
        <v>6</v>
      </c>
      <c r="CI1829">
        <v>1</v>
      </c>
      <c r="CJ1829">
        <v>60948</v>
      </c>
      <c r="CK1829">
        <v>1.230557196298484</v>
      </c>
      <c r="CL1829">
        <v>0.64893273831926446</v>
      </c>
      <c r="CM1829">
        <v>432</v>
      </c>
      <c r="CN1829">
        <v>3.6037145398505138E-2</v>
      </c>
      <c r="CO1829">
        <v>8435</v>
      </c>
      <c r="CP1829">
        <v>1.1331846E-2</v>
      </c>
      <c r="CQ1829">
        <v>0.11202902000000001</v>
      </c>
      <c r="CR1829">
        <v>53446</v>
      </c>
      <c r="CS1829">
        <v>0.88400000000000001</v>
      </c>
      <c r="CT1829">
        <v>54068</v>
      </c>
      <c r="CU1829">
        <v>0.89477431296999999</v>
      </c>
      <c r="CV1829">
        <v>103</v>
      </c>
      <c r="CW1829">
        <v>30</v>
      </c>
      <c r="CX1829">
        <v>71</v>
      </c>
      <c r="CY1829">
        <v>661</v>
      </c>
      <c r="CZ1829">
        <v>1662</v>
      </c>
      <c r="DA1829" s="2">
        <v>33616</v>
      </c>
      <c r="DB1829" s="2">
        <v>6065</v>
      </c>
      <c r="DC1829" s="2">
        <v>170.23</v>
      </c>
      <c r="DD1829" s="2">
        <v>3684</v>
      </c>
      <c r="DE1829">
        <v>577</v>
      </c>
      <c r="DF1829">
        <v>42</v>
      </c>
      <c r="DG1829">
        <v>77.819999999999993</v>
      </c>
      <c r="DH1829">
        <v>21.08</v>
      </c>
      <c r="DI1829" s="2">
        <v>43.77</v>
      </c>
      <c r="DJ1829">
        <v>-0.77</v>
      </c>
      <c r="DK1829">
        <v>0.95143015214384508</v>
      </c>
      <c r="DL1829">
        <v>3.015075376884422E-2</v>
      </c>
      <c r="DM1829">
        <v>0</v>
      </c>
      <c r="DN1829">
        <v>97.1</v>
      </c>
      <c r="DO1829">
        <v>0.14699999999999999</v>
      </c>
      <c r="DP1829">
        <v>332.85</v>
      </c>
      <c r="DQ1829" s="2">
        <v>0</v>
      </c>
      <c r="DR1829" s="2">
        <v>10161.612450620003</v>
      </c>
      <c r="DS1829">
        <v>1.5557747520200298E-2</v>
      </c>
      <c r="DT1829">
        <v>6.8602951918110398</v>
      </c>
      <c r="DU1829">
        <v>4457501.4979419131</v>
      </c>
      <c r="DV1829">
        <v>0</v>
      </c>
    </row>
    <row r="1830" spans="1:126" x14ac:dyDescent="0.15">
      <c r="A1830" t="s">
        <v>3030</v>
      </c>
      <c r="B1830" t="s">
        <v>743</v>
      </c>
      <c r="C1830">
        <v>36</v>
      </c>
      <c r="D1830">
        <v>79</v>
      </c>
      <c r="E1830" t="s">
        <v>3085</v>
      </c>
      <c r="F1830">
        <v>36079</v>
      </c>
      <c r="G1830" t="s">
        <v>6814</v>
      </c>
      <c r="H1830">
        <v>82.9</v>
      </c>
      <c r="I1830">
        <v>2.1</v>
      </c>
      <c r="J1830">
        <v>0.1</v>
      </c>
      <c r="K1830">
        <v>1.8</v>
      </c>
      <c r="L1830">
        <v>1.3</v>
      </c>
      <c r="M1830">
        <v>11.7</v>
      </c>
      <c r="N1830">
        <f t="shared" si="118"/>
        <v>7018.6500000000005</v>
      </c>
      <c r="O1830">
        <f t="shared" si="116"/>
        <v>2981.3499999999995</v>
      </c>
      <c r="P1830">
        <f t="shared" si="117"/>
        <v>3.5776200000000005</v>
      </c>
      <c r="Q1830" s="4">
        <v>36079</v>
      </c>
      <c r="R1830" s="5">
        <v>41.427903999999998</v>
      </c>
      <c r="S1830" s="5">
        <v>-73.743881999999999</v>
      </c>
      <c r="T1830">
        <v>1</v>
      </c>
      <c r="U1830">
        <v>3.4961785132761047E-2</v>
      </c>
      <c r="V1830">
        <v>99702</v>
      </c>
      <c r="W1830">
        <v>99697</v>
      </c>
      <c r="X1830">
        <v>99488</v>
      </c>
      <c r="Y1830">
        <v>99473</v>
      </c>
      <c r="Z1830">
        <v>55510</v>
      </c>
      <c r="AA1830">
        <v>36061</v>
      </c>
      <c r="AB1830">
        <v>45357.848000000005</v>
      </c>
      <c r="AC1830">
        <v>96148</v>
      </c>
      <c r="AD1830">
        <v>3</v>
      </c>
      <c r="AE1830">
        <v>3.0154390479253779E-5</v>
      </c>
      <c r="AF1830">
        <v>16</v>
      </c>
      <c r="AG1830">
        <v>72</v>
      </c>
      <c r="AH1830">
        <v>0.22222222222222221</v>
      </c>
      <c r="AI1830" s="3">
        <v>5908</v>
      </c>
      <c r="AJ1830" s="3">
        <v>147399.16292785</v>
      </c>
      <c r="AK1830">
        <v>22</v>
      </c>
      <c r="AL1830">
        <v>157612.80000000002</v>
      </c>
      <c r="AM1830">
        <v>198345</v>
      </c>
      <c r="AN1830">
        <v>3037</v>
      </c>
      <c r="AO1830">
        <v>201382</v>
      </c>
      <c r="AP1830">
        <v>7</v>
      </c>
      <c r="AQ1830">
        <v>0</v>
      </c>
      <c r="AR1830">
        <v>7</v>
      </c>
      <c r="AS1830">
        <v>7.0212744616187039E-2</v>
      </c>
      <c r="AT1830">
        <v>6</v>
      </c>
      <c r="AU1830">
        <v>70</v>
      </c>
      <c r="AV1830">
        <f t="shared" si="115"/>
        <v>76</v>
      </c>
      <c r="AW1830">
        <v>58707</v>
      </c>
      <c r="AX1830">
        <v>0.99</v>
      </c>
      <c r="AY1830">
        <v>398263656.18979299</v>
      </c>
      <c r="AZ1830">
        <v>398263.65618979296</v>
      </c>
      <c r="BA1830">
        <v>4137.4999279901504</v>
      </c>
      <c r="BB1830">
        <v>2.4169184710675373</v>
      </c>
      <c r="BC1830">
        <v>92210</v>
      </c>
      <c r="BD1830">
        <v>116575</v>
      </c>
      <c r="BE1830">
        <v>-24365</v>
      </c>
      <c r="BF1830">
        <v>-0.24437824717658624</v>
      </c>
      <c r="BG1830">
        <v>2041456</v>
      </c>
      <c r="BH1830">
        <v>20.519620456738501</v>
      </c>
      <c r="BI1830">
        <v>7853</v>
      </c>
      <c r="BJ1830">
        <v>36</v>
      </c>
      <c r="BK1830">
        <v>4</v>
      </c>
      <c r="BL1830">
        <v>5</v>
      </c>
      <c r="BM1830">
        <v>1</v>
      </c>
      <c r="BN1830">
        <v>1</v>
      </c>
      <c r="BO1830">
        <v>4</v>
      </c>
      <c r="BP1830">
        <v>1</v>
      </c>
      <c r="BQ1830">
        <v>19</v>
      </c>
      <c r="BR1830">
        <v>7</v>
      </c>
      <c r="BS1830">
        <v>0</v>
      </c>
      <c r="BT1830">
        <v>99265</v>
      </c>
      <c r="BU1830">
        <v>0.75</v>
      </c>
      <c r="BV1830">
        <v>0.61945530000000004</v>
      </c>
      <c r="BW1830">
        <v>467</v>
      </c>
      <c r="BX1830">
        <v>0.78577540000000001</v>
      </c>
      <c r="BY1830">
        <v>-0.66462969999999999</v>
      </c>
      <c r="BZ1830">
        <v>32</v>
      </c>
      <c r="CA1830">
        <v>4</v>
      </c>
      <c r="CB1830">
        <v>3</v>
      </c>
      <c r="CC1830">
        <v>0</v>
      </c>
      <c r="CD1830">
        <v>2</v>
      </c>
      <c r="CE1830">
        <v>5</v>
      </c>
      <c r="CF1830">
        <v>1</v>
      </c>
      <c r="CG1830">
        <v>15</v>
      </c>
      <c r="CH1830">
        <v>9</v>
      </c>
      <c r="CI1830">
        <v>0</v>
      </c>
      <c r="CJ1830">
        <v>99252</v>
      </c>
      <c r="CK1830">
        <v>0.71535082416475226</v>
      </c>
      <c r="CL1830">
        <v>0.68282955822798452</v>
      </c>
      <c r="CM1830">
        <v>433</v>
      </c>
      <c r="CN1830">
        <v>-0.79281719876711299</v>
      </c>
      <c r="CO1830">
        <v>22364</v>
      </c>
      <c r="CP1830">
        <v>1.3904206800000001</v>
      </c>
      <c r="CQ1830">
        <v>1.0198654110000001</v>
      </c>
      <c r="CR1830">
        <v>93602</v>
      </c>
      <c r="CS1830">
        <v>0.94499999999999995</v>
      </c>
      <c r="CT1830">
        <v>89832</v>
      </c>
      <c r="CU1830">
        <v>0.91210225990499993</v>
      </c>
      <c r="CV1830">
        <v>270</v>
      </c>
      <c r="CW1830">
        <v>54</v>
      </c>
      <c r="CX1830">
        <v>48</v>
      </c>
      <c r="CY1830">
        <v>188</v>
      </c>
      <c r="CZ1830">
        <v>116</v>
      </c>
      <c r="DA1830" s="2">
        <v>41115</v>
      </c>
      <c r="DB1830" s="2">
        <v>15410</v>
      </c>
      <c r="DC1830" s="2">
        <v>304.08</v>
      </c>
      <c r="DD1830" s="2">
        <v>9849</v>
      </c>
      <c r="DE1830">
        <v>54</v>
      </c>
      <c r="DF1830">
        <v>2</v>
      </c>
      <c r="DG1830">
        <v>105.37</v>
      </c>
      <c r="DH1830">
        <v>8.0299999999999994</v>
      </c>
      <c r="DI1830" s="2">
        <v>23.08</v>
      </c>
      <c r="DJ1830">
        <v>0.37</v>
      </c>
      <c r="DK1830">
        <v>0.60849695328368314</v>
      </c>
      <c r="DL1830">
        <v>0</v>
      </c>
      <c r="DM1830">
        <v>0</v>
      </c>
      <c r="DN1830">
        <v>5</v>
      </c>
      <c r="DO1830">
        <v>3.1E-2</v>
      </c>
      <c r="DP1830">
        <v>0</v>
      </c>
      <c r="DQ1830" s="2">
        <v>0</v>
      </c>
      <c r="DR1830" s="2">
        <v>5235.1718313700012</v>
      </c>
      <c r="DS1830">
        <v>3.3215481920656424E-2</v>
      </c>
      <c r="DT1830">
        <v>1.84165785269622</v>
      </c>
      <c r="DU1830">
        <v>290268.85080543882</v>
      </c>
      <c r="DV1830">
        <v>1</v>
      </c>
    </row>
    <row r="1831" spans="1:126" x14ac:dyDescent="0.15">
      <c r="A1831" t="s">
        <v>3030</v>
      </c>
      <c r="B1831" t="s">
        <v>3086</v>
      </c>
      <c r="C1831">
        <v>36</v>
      </c>
      <c r="D1831">
        <v>81</v>
      </c>
      <c r="E1831" t="s">
        <v>3087</v>
      </c>
      <c r="F1831">
        <v>36081</v>
      </c>
      <c r="G1831" t="s">
        <v>6815</v>
      </c>
      <c r="H1831">
        <v>27.6</v>
      </c>
      <c r="I1831">
        <v>17.7</v>
      </c>
      <c r="J1831">
        <v>0.3</v>
      </c>
      <c r="K1831">
        <v>22.8</v>
      </c>
      <c r="L1831">
        <v>4</v>
      </c>
      <c r="M1831">
        <v>27.5</v>
      </c>
      <c r="N1831">
        <f t="shared" si="118"/>
        <v>2367.23</v>
      </c>
      <c r="O1831">
        <f t="shared" si="116"/>
        <v>7632.77</v>
      </c>
      <c r="P1831">
        <f t="shared" si="117"/>
        <v>9.1593240000000034</v>
      </c>
      <c r="Q1831" s="4">
        <v>36081</v>
      </c>
      <c r="R1831" s="5">
        <v>40.658566</v>
      </c>
      <c r="S1831" s="5">
        <v>-73.838016999999994</v>
      </c>
      <c r="T1831">
        <v>1</v>
      </c>
      <c r="U1831">
        <v>4.6682997523351852E-2</v>
      </c>
      <c r="V1831">
        <v>2235008</v>
      </c>
      <c r="W1831">
        <v>2280602</v>
      </c>
      <c r="X1831">
        <v>2301139</v>
      </c>
      <c r="Y1831">
        <v>2346005</v>
      </c>
      <c r="Z1831">
        <v>1311270</v>
      </c>
      <c r="AA1831">
        <v>36063</v>
      </c>
      <c r="AB1831">
        <v>1033965.648</v>
      </c>
      <c r="AC1831">
        <v>57720</v>
      </c>
      <c r="AD1831">
        <v>19</v>
      </c>
      <c r="AE1831">
        <v>8.256780663836474E-6</v>
      </c>
      <c r="AF1831">
        <v>3</v>
      </c>
      <c r="AG1831">
        <v>6</v>
      </c>
      <c r="AH1831">
        <v>0.5</v>
      </c>
      <c r="AI1831" s="3">
        <v>442</v>
      </c>
      <c r="AJ1831" s="3">
        <v>69611.470660510007</v>
      </c>
      <c r="AK1831">
        <v>26</v>
      </c>
      <c r="AL1831">
        <v>113504</v>
      </c>
      <c r="AM1831">
        <v>359074</v>
      </c>
      <c r="AN1831">
        <v>494</v>
      </c>
      <c r="AO1831">
        <v>359568</v>
      </c>
      <c r="AP1831">
        <v>236</v>
      </c>
      <c r="AQ1831">
        <v>13</v>
      </c>
      <c r="AR1831">
        <v>249</v>
      </c>
      <c r="AS1831">
        <v>0.10918169851644435</v>
      </c>
      <c r="AT1831">
        <v>251</v>
      </c>
      <c r="AU1831">
        <v>1021</v>
      </c>
      <c r="AV1831">
        <f t="shared" si="115"/>
        <v>1272</v>
      </c>
      <c r="AW1831">
        <v>2301139</v>
      </c>
      <c r="AX1831">
        <v>1</v>
      </c>
      <c r="AY1831">
        <v>2296342996.3383198</v>
      </c>
      <c r="AZ1831">
        <v>2296342.99633832</v>
      </c>
      <c r="BA1831">
        <v>1027.6071038125999</v>
      </c>
      <c r="BB1831">
        <v>9.7313457282440652</v>
      </c>
      <c r="BG1831">
        <v>59702067</v>
      </c>
      <c r="BH1831">
        <v>25.944572231403665</v>
      </c>
      <c r="BI1831">
        <v>132138</v>
      </c>
      <c r="BJ1831">
        <v>735</v>
      </c>
      <c r="BK1831">
        <v>47</v>
      </c>
      <c r="BL1831">
        <v>27</v>
      </c>
      <c r="BM1831">
        <v>10</v>
      </c>
      <c r="BN1831">
        <v>14</v>
      </c>
      <c r="BO1831">
        <v>85</v>
      </c>
      <c r="BP1831">
        <v>7</v>
      </c>
      <c r="BQ1831">
        <v>121</v>
      </c>
      <c r="BR1831">
        <v>6</v>
      </c>
      <c r="BS1831">
        <v>3</v>
      </c>
      <c r="BT1831">
        <v>2300000</v>
      </c>
      <c r="BU1831">
        <v>0.62</v>
      </c>
      <c r="BV1831">
        <v>0.3553579</v>
      </c>
      <c r="BW1831">
        <v>5792</v>
      </c>
      <c r="BX1831">
        <v>0.45736100000000002</v>
      </c>
      <c r="BY1831">
        <v>-2.5128409999999999</v>
      </c>
      <c r="BZ1831">
        <v>738</v>
      </c>
      <c r="CA1831">
        <v>49</v>
      </c>
      <c r="CB1831">
        <v>28</v>
      </c>
      <c r="CC1831">
        <v>8</v>
      </c>
      <c r="CD1831">
        <v>13</v>
      </c>
      <c r="CE1831">
        <v>84</v>
      </c>
      <c r="CF1831">
        <v>5</v>
      </c>
      <c r="CG1831">
        <v>138</v>
      </c>
      <c r="CH1831">
        <v>6</v>
      </c>
      <c r="CI1831">
        <v>1</v>
      </c>
      <c r="CJ1831">
        <v>2322450</v>
      </c>
      <c r="CK1831">
        <v>0.46072035996469246</v>
      </c>
      <c r="CL1831">
        <v>0.5330975534176744</v>
      </c>
      <c r="CM1831">
        <v>5640</v>
      </c>
      <c r="CN1831">
        <v>-1.9276339734729804</v>
      </c>
      <c r="CO1831">
        <v>428085</v>
      </c>
      <c r="CP1831">
        <v>0.46983019100000001</v>
      </c>
      <c r="CQ1831">
        <v>-0.23581788149999999</v>
      </c>
      <c r="CR1831">
        <v>2040900</v>
      </c>
      <c r="CS1831">
        <v>0.86900000000000011</v>
      </c>
      <c r="CT1831">
        <v>1772361</v>
      </c>
      <c r="CU1831">
        <v>0.80541569015999992</v>
      </c>
      <c r="CV1831">
        <v>3097</v>
      </c>
      <c r="CW1831">
        <v>1658</v>
      </c>
      <c r="CX1831">
        <v>1522</v>
      </c>
      <c r="CZ1831">
        <v>25</v>
      </c>
      <c r="DA1831" s="2">
        <v>965322</v>
      </c>
      <c r="DB1831" s="2">
        <v>236420</v>
      </c>
      <c r="DC1831" s="2">
        <v>129.38999999999999</v>
      </c>
      <c r="DD1831" s="2">
        <v>1355371</v>
      </c>
      <c r="DE1831">
        <v>14</v>
      </c>
      <c r="DF1831">
        <v>13</v>
      </c>
      <c r="DG1831">
        <v>37.67</v>
      </c>
      <c r="DH1831">
        <v>2.7</v>
      </c>
      <c r="DI1831" s="2">
        <v>2.48</v>
      </c>
      <c r="DJ1831">
        <v>0.01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s="2">
        <v>0</v>
      </c>
      <c r="DR1831" s="2">
        <v>0</v>
      </c>
      <c r="DS1831">
        <v>0</v>
      </c>
      <c r="DV1831">
        <v>0</v>
      </c>
    </row>
    <row r="1832" spans="1:126" x14ac:dyDescent="0.15">
      <c r="A1832" t="s">
        <v>3030</v>
      </c>
      <c r="B1832" t="s">
        <v>3088</v>
      </c>
      <c r="C1832">
        <v>36</v>
      </c>
      <c r="D1832">
        <v>83</v>
      </c>
      <c r="E1832" t="s">
        <v>3089</v>
      </c>
      <c r="F1832">
        <v>36083</v>
      </c>
      <c r="G1832" t="s">
        <v>6816</v>
      </c>
      <c r="H1832">
        <v>85.7</v>
      </c>
      <c r="I1832">
        <v>6</v>
      </c>
      <c r="J1832">
        <v>0.2</v>
      </c>
      <c r="K1832">
        <v>2.2000000000000002</v>
      </c>
      <c r="L1832">
        <v>2.2000000000000002</v>
      </c>
      <c r="M1832">
        <v>3.8</v>
      </c>
      <c r="N1832">
        <f t="shared" si="118"/>
        <v>7404.6500000000005</v>
      </c>
      <c r="O1832">
        <f t="shared" si="116"/>
        <v>2595.3499999999995</v>
      </c>
      <c r="P1832">
        <f t="shared" si="117"/>
        <v>3.1144200000000004</v>
      </c>
      <c r="Q1832" s="4">
        <v>36083</v>
      </c>
      <c r="R1832" s="5">
        <v>42.710420999999997</v>
      </c>
      <c r="S1832" s="5">
        <v>-73.513845000000003</v>
      </c>
      <c r="T1832">
        <v>2</v>
      </c>
      <c r="U1832">
        <v>0.11459404406720532</v>
      </c>
      <c r="V1832">
        <v>159464</v>
      </c>
      <c r="W1832">
        <v>159600</v>
      </c>
      <c r="X1832">
        <v>159900</v>
      </c>
      <c r="Y1832">
        <v>159850</v>
      </c>
      <c r="Z1832">
        <v>85841</v>
      </c>
      <c r="AA1832">
        <v>36065</v>
      </c>
      <c r="AB1832">
        <v>70019.273000000001</v>
      </c>
      <c r="AC1832">
        <v>60709</v>
      </c>
      <c r="AD1832">
        <v>10</v>
      </c>
      <c r="AE1832">
        <v>6.2539086929330832E-5</v>
      </c>
      <c r="AF1832">
        <v>112</v>
      </c>
      <c r="AG1832">
        <v>495</v>
      </c>
      <c r="AH1832">
        <v>0.22626262626262628</v>
      </c>
      <c r="AI1832" s="3">
        <v>88763</v>
      </c>
      <c r="AJ1832" s="3">
        <v>417555.94936432003</v>
      </c>
      <c r="AK1832">
        <v>95</v>
      </c>
      <c r="AL1832">
        <v>425894.40000000002</v>
      </c>
      <c r="AM1832">
        <v>124824</v>
      </c>
      <c r="AN1832">
        <v>51481</v>
      </c>
      <c r="AO1832">
        <v>176305</v>
      </c>
      <c r="AP1832">
        <v>11</v>
      </c>
      <c r="AQ1832">
        <v>1</v>
      </c>
      <c r="AR1832">
        <v>12</v>
      </c>
      <c r="AS1832">
        <v>7.5187969924812026E-2</v>
      </c>
      <c r="AT1832">
        <v>14</v>
      </c>
      <c r="AU1832">
        <v>88</v>
      </c>
      <c r="AV1832">
        <f t="shared" si="115"/>
        <v>102</v>
      </c>
      <c r="AW1832">
        <v>161311</v>
      </c>
      <c r="AX1832">
        <v>0.97</v>
      </c>
      <c r="AY1832">
        <v>891507514.36178398</v>
      </c>
      <c r="AZ1832">
        <v>891507.51436178398</v>
      </c>
      <c r="BA1832">
        <v>5850.2288735714301</v>
      </c>
      <c r="BB1832">
        <v>1.7093348339199641</v>
      </c>
      <c r="BC1832">
        <v>225872</v>
      </c>
      <c r="BD1832">
        <v>254146</v>
      </c>
      <c r="BE1832">
        <v>-28274</v>
      </c>
      <c r="BF1832">
        <v>-0.17730647669693472</v>
      </c>
      <c r="BG1832">
        <v>2072922</v>
      </c>
      <c r="BH1832">
        <v>12.963864915572232</v>
      </c>
      <c r="BI1832">
        <v>13403</v>
      </c>
      <c r="BJ1832">
        <v>100</v>
      </c>
      <c r="BK1832">
        <v>15</v>
      </c>
      <c r="BL1832">
        <v>7</v>
      </c>
      <c r="BM1832">
        <v>0</v>
      </c>
      <c r="BN1832">
        <v>6</v>
      </c>
      <c r="BO1832">
        <v>5</v>
      </c>
      <c r="BP1832">
        <v>7</v>
      </c>
      <c r="BQ1832">
        <v>7</v>
      </c>
      <c r="BR1832">
        <v>5</v>
      </c>
      <c r="BS1832">
        <v>1</v>
      </c>
      <c r="BT1832">
        <v>155541</v>
      </c>
      <c r="BU1832">
        <v>0.77</v>
      </c>
      <c r="BV1832">
        <v>0.60641780000000001</v>
      </c>
      <c r="BW1832">
        <v>891</v>
      </c>
      <c r="BX1832">
        <v>0.98366339999999997</v>
      </c>
      <c r="BY1832">
        <v>-0.43709949999999997</v>
      </c>
      <c r="BZ1832">
        <v>86</v>
      </c>
      <c r="CA1832">
        <v>18</v>
      </c>
      <c r="CB1832">
        <v>6</v>
      </c>
      <c r="CC1832">
        <v>0</v>
      </c>
      <c r="CD1832">
        <v>6</v>
      </c>
      <c r="CE1832">
        <v>6</v>
      </c>
      <c r="CF1832">
        <v>7</v>
      </c>
      <c r="CG1832">
        <v>6</v>
      </c>
      <c r="CH1832">
        <v>5</v>
      </c>
      <c r="CI1832">
        <v>1</v>
      </c>
      <c r="CJ1832">
        <v>160083</v>
      </c>
      <c r="CK1832">
        <v>0.88079308858529637</v>
      </c>
      <c r="CL1832">
        <v>0.65220016098738931</v>
      </c>
      <c r="CM1832">
        <v>765</v>
      </c>
      <c r="CN1832">
        <v>-0.70590408339424771</v>
      </c>
      <c r="CO1832">
        <v>26136</v>
      </c>
      <c r="CP1832">
        <v>-0.1950477917</v>
      </c>
      <c r="CQ1832">
        <v>2.7674027E-2</v>
      </c>
      <c r="CR1832">
        <v>141466</v>
      </c>
      <c r="CS1832">
        <v>0.88200000000000001</v>
      </c>
      <c r="CT1832">
        <v>142242</v>
      </c>
      <c r="CU1832">
        <v>0.92058297730500005</v>
      </c>
      <c r="CV1832">
        <v>227</v>
      </c>
      <c r="CW1832">
        <v>71</v>
      </c>
      <c r="CX1832">
        <v>80</v>
      </c>
      <c r="CY1832">
        <v>698</v>
      </c>
      <c r="CZ1832">
        <v>790</v>
      </c>
      <c r="DA1832" s="2">
        <v>70337</v>
      </c>
      <c r="DB1832" s="2">
        <v>20435</v>
      </c>
      <c r="DC1832" s="2">
        <v>165.08</v>
      </c>
      <c r="DD1832" s="2">
        <v>20307</v>
      </c>
      <c r="DE1832">
        <v>265</v>
      </c>
      <c r="DF1832">
        <v>6</v>
      </c>
      <c r="DG1832">
        <v>46.9</v>
      </c>
      <c r="DH1832">
        <v>11.26</v>
      </c>
      <c r="DI1832" s="2">
        <v>16.88</v>
      </c>
      <c r="DJ1832">
        <v>-0.49</v>
      </c>
      <c r="DK1832">
        <v>0.98047609927559909</v>
      </c>
      <c r="DL1832">
        <v>1.2121212121212121E-2</v>
      </c>
      <c r="DM1832">
        <v>0</v>
      </c>
      <c r="DN1832">
        <v>29.1</v>
      </c>
      <c r="DO1832">
        <v>6.8000000000000005E-2</v>
      </c>
      <c r="DP1832">
        <v>108.69</v>
      </c>
      <c r="DQ1832" s="2">
        <v>0</v>
      </c>
      <c r="DR1832" s="2">
        <v>14942.22286347</v>
      </c>
      <c r="DS1832">
        <v>3.5084430356712396E-2</v>
      </c>
      <c r="DT1832">
        <v>6.7701995194488704</v>
      </c>
      <c r="DU1832">
        <v>2883390.0622159652</v>
      </c>
      <c r="DV1832">
        <v>0</v>
      </c>
    </row>
    <row r="1833" spans="1:126" x14ac:dyDescent="0.15">
      <c r="A1833" t="s">
        <v>3030</v>
      </c>
      <c r="B1833" t="s">
        <v>967</v>
      </c>
      <c r="C1833">
        <v>36</v>
      </c>
      <c r="D1833">
        <v>85</v>
      </c>
      <c r="E1833" t="s">
        <v>3090</v>
      </c>
      <c r="F1833">
        <v>36085</v>
      </c>
      <c r="G1833" t="s">
        <v>6817</v>
      </c>
      <c r="H1833">
        <v>64</v>
      </c>
      <c r="I1833">
        <v>9.5</v>
      </c>
      <c r="J1833">
        <v>0.1</v>
      </c>
      <c r="K1833">
        <v>7.4</v>
      </c>
      <c r="L1833">
        <v>1.7</v>
      </c>
      <c r="M1833">
        <v>17.3</v>
      </c>
      <c r="N1833">
        <f t="shared" si="118"/>
        <v>4543.2000000000007</v>
      </c>
      <c r="O1833">
        <f t="shared" si="116"/>
        <v>5456.7999999999993</v>
      </c>
      <c r="P1833">
        <f t="shared" si="117"/>
        <v>6.5481600000000011</v>
      </c>
      <c r="Q1833" s="4">
        <v>36085</v>
      </c>
      <c r="R1833" s="5">
        <v>40.561262999999997</v>
      </c>
      <c r="S1833" s="5">
        <v>-74.139899999999997</v>
      </c>
      <c r="T1833">
        <v>1</v>
      </c>
      <c r="U1833">
        <v>6.5409552331575346E-2</v>
      </c>
      <c r="V1833">
        <v>468374</v>
      </c>
      <c r="W1833">
        <v>471522</v>
      </c>
      <c r="X1833">
        <v>472481</v>
      </c>
      <c r="Y1833">
        <v>475313</v>
      </c>
      <c r="Z1833">
        <v>255898</v>
      </c>
      <c r="AA1833">
        <v>36067</v>
      </c>
      <c r="AB1833">
        <v>190811.86</v>
      </c>
      <c r="AC1833">
        <v>73197</v>
      </c>
      <c r="AD1833">
        <v>2</v>
      </c>
      <c r="AE1833">
        <v>4.2329744476497464E-6</v>
      </c>
      <c r="AF1833">
        <v>0</v>
      </c>
      <c r="AG1833">
        <v>8</v>
      </c>
      <c r="AH1833">
        <v>0</v>
      </c>
      <c r="AJ1833" s="3">
        <v>37233.777693425</v>
      </c>
      <c r="AK1833">
        <v>1</v>
      </c>
      <c r="AL1833">
        <v>65676.800000000003</v>
      </c>
      <c r="AM1833">
        <v>208964</v>
      </c>
      <c r="AN1833">
        <v>0</v>
      </c>
      <c r="AO1833">
        <v>208964</v>
      </c>
      <c r="AP1833">
        <v>32</v>
      </c>
      <c r="AQ1833">
        <v>1</v>
      </c>
      <c r="AR1833">
        <v>33</v>
      </c>
      <c r="AS1833">
        <v>6.9986130021504833E-2</v>
      </c>
      <c r="AT1833">
        <v>30</v>
      </c>
      <c r="AU1833">
        <v>105</v>
      </c>
      <c r="AV1833">
        <f t="shared" si="115"/>
        <v>135</v>
      </c>
      <c r="AW1833">
        <v>472481</v>
      </c>
      <c r="AX1833">
        <v>1</v>
      </c>
      <c r="AY1833">
        <v>672742246.44351494</v>
      </c>
      <c r="AZ1833">
        <v>672742.24644351494</v>
      </c>
      <c r="BA1833">
        <v>1526.1930196375699</v>
      </c>
      <c r="BB1833">
        <v>6.5522511709395266</v>
      </c>
      <c r="BG1833">
        <v>11915856</v>
      </c>
      <c r="BH1833">
        <v>25.219756984936961</v>
      </c>
      <c r="BI1833">
        <v>33630</v>
      </c>
      <c r="BJ1833">
        <v>111</v>
      </c>
      <c r="BK1833">
        <v>6</v>
      </c>
      <c r="BL1833">
        <v>3</v>
      </c>
      <c r="BM1833">
        <v>1</v>
      </c>
      <c r="BN1833">
        <v>4</v>
      </c>
      <c r="BO1833">
        <v>15</v>
      </c>
      <c r="BP1833">
        <v>2</v>
      </c>
      <c r="BQ1833">
        <v>35</v>
      </c>
      <c r="BR1833">
        <v>7</v>
      </c>
      <c r="BS1833">
        <v>0</v>
      </c>
      <c r="BT1833">
        <v>491730</v>
      </c>
      <c r="BU1833">
        <v>0.66</v>
      </c>
      <c r="BV1833">
        <v>0.44599549999999999</v>
      </c>
      <c r="BW1833">
        <v>1264</v>
      </c>
      <c r="BX1833">
        <v>0.3741891</v>
      </c>
      <c r="BY1833">
        <v>-2.1332740000000001</v>
      </c>
      <c r="BZ1833">
        <v>119</v>
      </c>
      <c r="CA1833">
        <v>9</v>
      </c>
      <c r="CB1833">
        <v>4</v>
      </c>
      <c r="CC1833">
        <v>1</v>
      </c>
      <c r="CD1833">
        <v>3</v>
      </c>
      <c r="CE1833">
        <v>13</v>
      </c>
      <c r="CF1833">
        <v>2</v>
      </c>
      <c r="CG1833">
        <v>42</v>
      </c>
      <c r="CH1833">
        <v>6</v>
      </c>
      <c r="CI1833">
        <v>1</v>
      </c>
      <c r="CJ1833">
        <v>473301</v>
      </c>
      <c r="CK1833">
        <v>0.42256407656015943</v>
      </c>
      <c r="CL1833">
        <v>0.5523234986458796</v>
      </c>
      <c r="CM1833">
        <v>1242</v>
      </c>
      <c r="CN1833">
        <v>-1.8626257896168537</v>
      </c>
      <c r="CO1833">
        <v>85912</v>
      </c>
      <c r="CP1833">
        <v>5.5340923E-2</v>
      </c>
      <c r="CQ1833">
        <v>4.2565555999999997E-2</v>
      </c>
      <c r="CR1833">
        <v>426178</v>
      </c>
      <c r="CS1833">
        <v>0.89700000000000002</v>
      </c>
      <c r="CT1833">
        <v>422942</v>
      </c>
      <c r="CU1833">
        <v>0.90489460473399996</v>
      </c>
      <c r="CV1833">
        <v>913</v>
      </c>
      <c r="CW1833">
        <v>304</v>
      </c>
      <c r="CX1833">
        <v>441</v>
      </c>
      <c r="CY1833">
        <v>35</v>
      </c>
      <c r="CZ1833">
        <v>17</v>
      </c>
      <c r="DA1833" s="2">
        <v>170554</v>
      </c>
      <c r="DB1833" s="2">
        <v>49360</v>
      </c>
      <c r="DC1833" s="2">
        <v>152.55000000000001</v>
      </c>
      <c r="DD1833" s="2">
        <v>116703</v>
      </c>
      <c r="DE1833">
        <v>5</v>
      </c>
      <c r="DF1833">
        <v>4</v>
      </c>
      <c r="DG1833">
        <v>36.82</v>
      </c>
      <c r="DH1833">
        <v>2.54</v>
      </c>
      <c r="DI1833" s="2">
        <v>7.19</v>
      </c>
      <c r="DJ1833">
        <v>0.23</v>
      </c>
      <c r="DL1833">
        <v>0</v>
      </c>
      <c r="DM1833">
        <v>0</v>
      </c>
      <c r="DN1833">
        <v>1.6</v>
      </c>
      <c r="DO1833">
        <v>3.7999999999999999E-2</v>
      </c>
      <c r="DP1833">
        <v>0</v>
      </c>
      <c r="DQ1833" s="2">
        <v>0</v>
      </c>
      <c r="DR1833" s="2">
        <v>43.903329569999997</v>
      </c>
      <c r="DS1833">
        <v>6.6847546734311047E-4</v>
      </c>
      <c r="DV1833">
        <v>1</v>
      </c>
    </row>
    <row r="1834" spans="1:126" x14ac:dyDescent="0.15">
      <c r="A1834" t="s">
        <v>3030</v>
      </c>
      <c r="B1834" t="s">
        <v>3091</v>
      </c>
      <c r="C1834">
        <v>36</v>
      </c>
      <c r="D1834">
        <v>87</v>
      </c>
      <c r="E1834" t="s">
        <v>3092</v>
      </c>
      <c r="F1834">
        <v>36087</v>
      </c>
      <c r="G1834" t="s">
        <v>6818</v>
      </c>
      <c r="H1834">
        <v>65.3</v>
      </c>
      <c r="I1834">
        <v>11.1</v>
      </c>
      <c r="J1834">
        <v>0.2</v>
      </c>
      <c r="K1834">
        <v>6.1</v>
      </c>
      <c r="L1834">
        <v>1.6</v>
      </c>
      <c r="M1834">
        <v>15.7</v>
      </c>
      <c r="N1834">
        <f t="shared" si="118"/>
        <v>4673.5999999999995</v>
      </c>
      <c r="O1834">
        <f t="shared" si="116"/>
        <v>5326.4000000000005</v>
      </c>
      <c r="P1834">
        <f t="shared" si="117"/>
        <v>6.3916800000000027</v>
      </c>
      <c r="Q1834" s="4">
        <v>36087</v>
      </c>
      <c r="R1834" s="5">
        <v>41.154626999999998</v>
      </c>
      <c r="S1834" s="5">
        <v>-74.024662000000006</v>
      </c>
      <c r="T1834">
        <v>1</v>
      </c>
      <c r="U1834">
        <v>6.2750608451168791E-4</v>
      </c>
      <c r="V1834">
        <v>312011</v>
      </c>
      <c r="W1834">
        <v>318186</v>
      </c>
      <c r="X1834">
        <v>320688</v>
      </c>
      <c r="Y1834">
        <v>325655</v>
      </c>
      <c r="Z1834">
        <v>155478</v>
      </c>
      <c r="AA1834">
        <v>36069</v>
      </c>
      <c r="AB1834">
        <v>126776.40399999999</v>
      </c>
      <c r="AC1834">
        <v>84855</v>
      </c>
      <c r="AD1834">
        <v>8</v>
      </c>
      <c r="AE1834">
        <v>2.4946365314573667E-5</v>
      </c>
      <c r="AF1834">
        <v>9</v>
      </c>
      <c r="AG1834">
        <v>23</v>
      </c>
      <c r="AH1834">
        <v>0.39130434782608697</v>
      </c>
      <c r="AI1834" s="3">
        <v>526</v>
      </c>
      <c r="AJ1834" s="3">
        <v>111042.30948158501</v>
      </c>
      <c r="AK1834">
        <v>11</v>
      </c>
      <c r="AL1834">
        <v>127590.40000000001</v>
      </c>
      <c r="AM1834">
        <v>139896</v>
      </c>
      <c r="AN1834">
        <v>1654</v>
      </c>
      <c r="AO1834">
        <v>141550</v>
      </c>
      <c r="AP1834">
        <v>40</v>
      </c>
      <c r="AQ1834">
        <v>4</v>
      </c>
      <c r="AR1834">
        <v>44</v>
      </c>
      <c r="AS1834">
        <v>0.13828389684021297</v>
      </c>
      <c r="AT1834">
        <v>42</v>
      </c>
      <c r="AU1834">
        <v>198</v>
      </c>
      <c r="AV1834">
        <f t="shared" si="115"/>
        <v>240</v>
      </c>
      <c r="AW1834">
        <v>320688</v>
      </c>
      <c r="AX1834">
        <v>1</v>
      </c>
      <c r="AY1834">
        <v>643602697.52926195</v>
      </c>
      <c r="AZ1834">
        <v>643602.69752926193</v>
      </c>
      <c r="BA1834">
        <v>2240.1239083540099</v>
      </c>
      <c r="BB1834">
        <v>4.4640387804921753</v>
      </c>
      <c r="BC1834">
        <v>236575</v>
      </c>
      <c r="BD1834">
        <v>797954</v>
      </c>
      <c r="BE1834">
        <v>-561379</v>
      </c>
      <c r="BF1834">
        <v>-1.7992282323379625</v>
      </c>
      <c r="BG1834">
        <v>14242204</v>
      </c>
      <c r="BH1834">
        <v>44.41140298358529</v>
      </c>
      <c r="BI1834">
        <v>20160</v>
      </c>
      <c r="BJ1834">
        <v>198</v>
      </c>
      <c r="BK1834">
        <v>12</v>
      </c>
      <c r="BL1834">
        <v>3</v>
      </c>
      <c r="BM1834">
        <v>1</v>
      </c>
      <c r="BN1834">
        <v>7</v>
      </c>
      <c r="BO1834">
        <v>10</v>
      </c>
      <c r="BP1834">
        <v>4</v>
      </c>
      <c r="BQ1834">
        <v>43</v>
      </c>
      <c r="BR1834">
        <v>9</v>
      </c>
      <c r="BS1834">
        <v>0</v>
      </c>
      <c r="BT1834">
        <v>300173</v>
      </c>
      <c r="BU1834">
        <v>0.74</v>
      </c>
      <c r="BV1834">
        <v>0.60342810000000002</v>
      </c>
      <c r="BW1834">
        <v>2227</v>
      </c>
      <c r="BX1834">
        <v>0.9561153</v>
      </c>
      <c r="BY1834">
        <v>-0.20575930000000001</v>
      </c>
      <c r="BZ1834">
        <v>233</v>
      </c>
      <c r="CA1834">
        <v>11</v>
      </c>
      <c r="CB1834">
        <v>4</v>
      </c>
      <c r="CC1834">
        <v>2</v>
      </c>
      <c r="CD1834">
        <v>4</v>
      </c>
      <c r="CE1834">
        <v>7</v>
      </c>
      <c r="CF1834">
        <v>3</v>
      </c>
      <c r="CG1834">
        <v>47</v>
      </c>
      <c r="CH1834">
        <v>10</v>
      </c>
      <c r="CI1834">
        <v>1</v>
      </c>
      <c r="CJ1834">
        <v>323323</v>
      </c>
      <c r="CK1834">
        <v>0.99590811665115075</v>
      </c>
      <c r="CL1834">
        <v>0.65521591715509764</v>
      </c>
      <c r="CM1834">
        <v>2229</v>
      </c>
      <c r="CN1834">
        <v>-0.21410304030876581</v>
      </c>
      <c r="CO1834">
        <v>65196.999999999993</v>
      </c>
      <c r="CP1834">
        <v>1.4359841360000001</v>
      </c>
      <c r="CQ1834">
        <v>0.83712159200000003</v>
      </c>
      <c r="CR1834">
        <v>295967</v>
      </c>
      <c r="CS1834">
        <v>0.90500000000000003</v>
      </c>
      <c r="CT1834">
        <v>273946</v>
      </c>
      <c r="CU1834">
        <v>0.88709315989000004</v>
      </c>
      <c r="CV1834">
        <v>769</v>
      </c>
      <c r="CW1834">
        <v>332</v>
      </c>
      <c r="CX1834">
        <v>308</v>
      </c>
      <c r="CY1834">
        <v>133</v>
      </c>
      <c r="CZ1834">
        <v>41</v>
      </c>
      <c r="DA1834" s="2">
        <v>167398</v>
      </c>
      <c r="DB1834" s="2">
        <v>39665</v>
      </c>
      <c r="DC1834" s="2">
        <v>283.57</v>
      </c>
      <c r="DD1834" s="2">
        <v>93641</v>
      </c>
      <c r="DE1834">
        <v>20</v>
      </c>
      <c r="DF1834">
        <v>2</v>
      </c>
      <c r="DG1834">
        <v>95.04</v>
      </c>
      <c r="DH1834">
        <v>5.61</v>
      </c>
      <c r="DI1834" s="2">
        <v>9.9700000000000006</v>
      </c>
      <c r="DJ1834">
        <v>0.77</v>
      </c>
      <c r="DK1834">
        <v>0.9125475285171103</v>
      </c>
      <c r="DL1834">
        <v>4.3478260869565216E-2</v>
      </c>
      <c r="DM1834">
        <v>0</v>
      </c>
      <c r="DN1834">
        <v>0</v>
      </c>
      <c r="DO1834">
        <v>0</v>
      </c>
      <c r="DP1834">
        <v>0</v>
      </c>
      <c r="DQ1834" s="2">
        <v>0</v>
      </c>
      <c r="DR1834" s="2">
        <v>65.408879949999999</v>
      </c>
      <c r="DS1834">
        <v>5.1264734610182263E-4</v>
      </c>
      <c r="DV1834">
        <v>0</v>
      </c>
    </row>
    <row r="1835" spans="1:126" x14ac:dyDescent="0.15">
      <c r="A1835" t="s">
        <v>3030</v>
      </c>
      <c r="B1835" t="s">
        <v>3102</v>
      </c>
      <c r="C1835">
        <v>36</v>
      </c>
      <c r="D1835">
        <v>89</v>
      </c>
      <c r="E1835" t="s">
        <v>3103</v>
      </c>
      <c r="F1835">
        <v>36089</v>
      </c>
      <c r="G1835" t="s">
        <v>6819</v>
      </c>
      <c r="H1835">
        <v>92.9</v>
      </c>
      <c r="I1835">
        <v>2</v>
      </c>
      <c r="J1835">
        <v>0.9</v>
      </c>
      <c r="K1835">
        <v>1</v>
      </c>
      <c r="L1835">
        <v>1.3</v>
      </c>
      <c r="M1835">
        <v>1.9</v>
      </c>
      <c r="N1835">
        <f t="shared" si="118"/>
        <v>8641.5200000000023</v>
      </c>
      <c r="O1835">
        <f t="shared" si="116"/>
        <v>1358.4799999999977</v>
      </c>
      <c r="P1835">
        <f t="shared" si="117"/>
        <v>1.6301759999999978</v>
      </c>
      <c r="Q1835" s="4">
        <v>36089</v>
      </c>
      <c r="R1835" s="5">
        <v>44.488112000000001</v>
      </c>
      <c r="S1835" s="5">
        <v>-75.074310999999994</v>
      </c>
      <c r="T1835">
        <v>4</v>
      </c>
      <c r="U1835">
        <v>8.7733749129768918E-2</v>
      </c>
      <c r="V1835">
        <v>112060</v>
      </c>
      <c r="W1835">
        <v>112015</v>
      </c>
      <c r="X1835">
        <v>112011</v>
      </c>
      <c r="Y1835">
        <v>110803</v>
      </c>
      <c r="Z1835">
        <v>55403</v>
      </c>
      <c r="AA1835">
        <v>36081</v>
      </c>
      <c r="AB1835">
        <v>39364.930999999997</v>
      </c>
      <c r="AC1835">
        <v>44705</v>
      </c>
      <c r="AD1835">
        <v>10</v>
      </c>
      <c r="AE1835">
        <v>8.9276946014230741E-5</v>
      </c>
      <c r="AF1835">
        <v>235</v>
      </c>
      <c r="AG1835">
        <v>1303</v>
      </c>
      <c r="AH1835">
        <v>0.18035303146584805</v>
      </c>
      <c r="AI1835" s="3">
        <v>356909</v>
      </c>
      <c r="AJ1835" s="3">
        <v>1715439.5954554051</v>
      </c>
      <c r="AK1835">
        <v>153</v>
      </c>
      <c r="AL1835">
        <v>540019.19999999995</v>
      </c>
      <c r="AM1835">
        <v>197740</v>
      </c>
      <c r="AN1835">
        <v>124674</v>
      </c>
      <c r="AO1835">
        <v>322414</v>
      </c>
      <c r="AP1835">
        <v>11</v>
      </c>
      <c r="AQ1835">
        <v>7</v>
      </c>
      <c r="AR1835">
        <v>18</v>
      </c>
      <c r="AS1835">
        <v>0.16069276436191582</v>
      </c>
      <c r="AT1835">
        <v>25</v>
      </c>
      <c r="AU1835">
        <v>25</v>
      </c>
      <c r="AV1835">
        <f t="shared" si="115"/>
        <v>50</v>
      </c>
      <c r="AW1835">
        <v>96749</v>
      </c>
      <c r="AX1835">
        <v>0.88</v>
      </c>
      <c r="AY1835">
        <v>1065497305.99138</v>
      </c>
      <c r="AZ1835">
        <v>1065497.30599138</v>
      </c>
      <c r="BA1835">
        <v>5300.8252712371896</v>
      </c>
      <c r="BB1835">
        <v>1.8864987031851446</v>
      </c>
      <c r="BC1835">
        <v>149006</v>
      </c>
      <c r="BD1835">
        <v>146631</v>
      </c>
      <c r="BE1835">
        <v>2375</v>
      </c>
      <c r="BF1835">
        <v>2.1194003212564698E-2</v>
      </c>
      <c r="BG1835">
        <v>1155658</v>
      </c>
      <c r="BH1835">
        <v>10.317361687691388</v>
      </c>
      <c r="BI1835">
        <v>13912</v>
      </c>
      <c r="BJ1835">
        <v>84</v>
      </c>
      <c r="BK1835">
        <v>16</v>
      </c>
      <c r="BL1835">
        <v>11</v>
      </c>
      <c r="BM1835">
        <v>3</v>
      </c>
      <c r="BN1835">
        <v>3</v>
      </c>
      <c r="BO1835">
        <v>10</v>
      </c>
      <c r="BP1835">
        <v>7</v>
      </c>
      <c r="BQ1835">
        <v>38</v>
      </c>
      <c r="BR1835">
        <v>19</v>
      </c>
      <c r="BS1835">
        <v>0</v>
      </c>
      <c r="BT1835">
        <v>220069</v>
      </c>
      <c r="BU1835">
        <v>0.82</v>
      </c>
      <c r="BV1835">
        <v>0.65542199999999995</v>
      </c>
      <c r="BW1835">
        <v>980</v>
      </c>
      <c r="BX1835">
        <v>0.86790959999999995</v>
      </c>
      <c r="BY1835">
        <v>-0.49957509999999999</v>
      </c>
      <c r="BZ1835">
        <v>84</v>
      </c>
      <c r="CA1835">
        <v>13</v>
      </c>
      <c r="CB1835">
        <v>11</v>
      </c>
      <c r="CC1835">
        <v>1</v>
      </c>
      <c r="CD1835">
        <v>4</v>
      </c>
      <c r="CE1835">
        <v>10</v>
      </c>
      <c r="CF1835">
        <v>7</v>
      </c>
      <c r="CG1835">
        <v>33</v>
      </c>
      <c r="CH1835">
        <v>13</v>
      </c>
      <c r="CI1835">
        <v>0</v>
      </c>
      <c r="CJ1835">
        <v>224704</v>
      </c>
      <c r="CK1835">
        <v>0.78325263457704364</v>
      </c>
      <c r="CL1835">
        <v>0.64420998644539695</v>
      </c>
      <c r="CM1835">
        <v>977</v>
      </c>
      <c r="CN1835">
        <v>-0.91859390231483673</v>
      </c>
      <c r="CO1835">
        <v>12992</v>
      </c>
      <c r="CP1835">
        <v>-0.89658120870000002</v>
      </c>
      <c r="CQ1835">
        <v>-0.68837534570000003</v>
      </c>
      <c r="CR1835">
        <v>95397</v>
      </c>
      <c r="CS1835">
        <v>0.88500000000000001</v>
      </c>
      <c r="CT1835">
        <v>263337</v>
      </c>
      <c r="CU1835">
        <v>0.89315474668999995</v>
      </c>
      <c r="CV1835">
        <v>185</v>
      </c>
      <c r="CW1835">
        <v>40</v>
      </c>
      <c r="CX1835">
        <v>59</v>
      </c>
      <c r="CY1835">
        <v>1401</v>
      </c>
      <c r="CZ1835">
        <v>1956</v>
      </c>
      <c r="DA1835" s="2">
        <v>47454</v>
      </c>
      <c r="DB1835" s="2">
        <v>8560</v>
      </c>
      <c r="DC1835" s="2">
        <v>233.18</v>
      </c>
      <c r="DD1835" s="2">
        <v>7729</v>
      </c>
      <c r="DE1835">
        <v>580</v>
      </c>
      <c r="DF1835">
        <v>50</v>
      </c>
      <c r="DG1835">
        <v>29.47</v>
      </c>
      <c r="DH1835">
        <v>18.760000000000002</v>
      </c>
      <c r="DI1835" s="2">
        <v>25.01</v>
      </c>
      <c r="DJ1835">
        <v>-2.11</v>
      </c>
      <c r="DK1835">
        <v>0.98416683244188297</v>
      </c>
      <c r="DL1835">
        <v>4.6815042210283958E-2</v>
      </c>
      <c r="DM1835">
        <v>0</v>
      </c>
      <c r="DN1835">
        <v>158.19999999999999</v>
      </c>
      <c r="DO1835">
        <v>8.5999999999999993E-2</v>
      </c>
      <c r="DP1835">
        <v>816.38</v>
      </c>
      <c r="DQ1835" s="2">
        <v>0</v>
      </c>
      <c r="DR1835" s="2">
        <v>206628.7462285099</v>
      </c>
      <c r="DS1835">
        <v>0</v>
      </c>
      <c r="DT1835">
        <v>6.7422085172737702</v>
      </c>
      <c r="DU1835">
        <v>3640922.0497313673</v>
      </c>
      <c r="DV1835">
        <v>0</v>
      </c>
    </row>
    <row r="1836" spans="1:126" x14ac:dyDescent="0.15">
      <c r="A1836" t="s">
        <v>3030</v>
      </c>
      <c r="B1836" t="s">
        <v>3093</v>
      </c>
      <c r="C1836">
        <v>36</v>
      </c>
      <c r="D1836">
        <v>91</v>
      </c>
      <c r="E1836" t="s">
        <v>3094</v>
      </c>
      <c r="F1836">
        <v>36091</v>
      </c>
      <c r="G1836" t="s">
        <v>6820</v>
      </c>
      <c r="H1836">
        <v>92.7</v>
      </c>
      <c r="I1836">
        <v>1.4</v>
      </c>
      <c r="J1836">
        <v>0.1</v>
      </c>
      <c r="K1836">
        <v>1.8</v>
      </c>
      <c r="L1836">
        <v>1.6</v>
      </c>
      <c r="M1836">
        <v>2.4</v>
      </c>
      <c r="N1836">
        <f t="shared" si="118"/>
        <v>8606.82</v>
      </c>
      <c r="O1836">
        <f t="shared" si="116"/>
        <v>1393.1800000000003</v>
      </c>
      <c r="P1836">
        <f t="shared" si="117"/>
        <v>1.6718160000000009</v>
      </c>
      <c r="Q1836" s="4">
        <v>36091</v>
      </c>
      <c r="R1836" s="5">
        <v>43.106135000000002</v>
      </c>
      <c r="S1836" s="5">
        <v>-73.855386999999993</v>
      </c>
      <c r="T1836">
        <v>2</v>
      </c>
      <c r="U1836">
        <v>0.13589802800063308</v>
      </c>
      <c r="V1836">
        <v>219832</v>
      </c>
      <c r="W1836">
        <v>222512</v>
      </c>
      <c r="X1836">
        <v>223774</v>
      </c>
      <c r="Y1836">
        <v>226551</v>
      </c>
      <c r="Z1836">
        <v>122881</v>
      </c>
      <c r="AA1836">
        <v>36071</v>
      </c>
      <c r="AB1836">
        <v>100802.605</v>
      </c>
      <c r="AC1836">
        <v>71496</v>
      </c>
      <c r="AD1836">
        <v>4</v>
      </c>
      <c r="AE1836">
        <v>1.7875177634577743E-5</v>
      </c>
      <c r="AF1836">
        <v>107</v>
      </c>
      <c r="AG1836">
        <v>583</v>
      </c>
      <c r="AH1836">
        <v>0.18353344768439109</v>
      </c>
      <c r="AI1836" s="3">
        <v>78849</v>
      </c>
      <c r="AJ1836" s="3">
        <v>518396.73154700501</v>
      </c>
      <c r="AK1836">
        <v>55</v>
      </c>
      <c r="AL1836">
        <v>134169.59999999998</v>
      </c>
      <c r="AM1836">
        <v>212297</v>
      </c>
      <c r="AN1836">
        <v>63603</v>
      </c>
      <c r="AO1836">
        <v>275900</v>
      </c>
      <c r="AP1836">
        <v>15</v>
      </c>
      <c r="AQ1836">
        <v>2</v>
      </c>
      <c r="AR1836">
        <v>17</v>
      </c>
      <c r="AS1836">
        <v>7.6400373912418204E-2</v>
      </c>
      <c r="AT1836">
        <v>16</v>
      </c>
      <c r="AU1836">
        <v>50</v>
      </c>
      <c r="AV1836">
        <f t="shared" si="115"/>
        <v>66</v>
      </c>
      <c r="AW1836">
        <v>223774</v>
      </c>
      <c r="AX1836">
        <v>1</v>
      </c>
      <c r="AY1836">
        <v>399530555.14205098</v>
      </c>
      <c r="AZ1836">
        <v>399530.55514205096</v>
      </c>
      <c r="BA1836">
        <v>2722.08521091784</v>
      </c>
      <c r="BB1836">
        <v>3.6736542852852767</v>
      </c>
      <c r="BC1836">
        <v>157489</v>
      </c>
      <c r="BD1836">
        <v>159667</v>
      </c>
      <c r="BE1836">
        <v>-2178</v>
      </c>
      <c r="BF1836">
        <v>-9.9075657775028209E-3</v>
      </c>
      <c r="BG1836">
        <v>4265206</v>
      </c>
      <c r="BH1836">
        <v>19.060328724516701</v>
      </c>
      <c r="BI1836">
        <v>21260</v>
      </c>
      <c r="BJ1836">
        <v>84</v>
      </c>
      <c r="BK1836">
        <v>8</v>
      </c>
      <c r="BL1836">
        <v>3</v>
      </c>
      <c r="BM1836">
        <v>0</v>
      </c>
      <c r="BN1836">
        <v>6</v>
      </c>
      <c r="BO1836">
        <v>14</v>
      </c>
      <c r="BP1836">
        <v>2</v>
      </c>
      <c r="BQ1836">
        <v>17</v>
      </c>
      <c r="BR1836">
        <v>5</v>
      </c>
      <c r="BS1836">
        <v>0</v>
      </c>
      <c r="BT1836">
        <v>152169</v>
      </c>
      <c r="BU1836">
        <v>0.77</v>
      </c>
      <c r="BV1836">
        <v>0.59579950000000004</v>
      </c>
      <c r="BW1836">
        <v>777</v>
      </c>
      <c r="BX1836">
        <v>0.91345799999999999</v>
      </c>
      <c r="BY1836">
        <v>-0.6387912</v>
      </c>
      <c r="BZ1836">
        <v>76</v>
      </c>
      <c r="CA1836">
        <v>6</v>
      </c>
      <c r="CB1836">
        <v>1</v>
      </c>
      <c r="CC1836">
        <v>0</v>
      </c>
      <c r="CD1836">
        <v>6</v>
      </c>
      <c r="CE1836">
        <v>10</v>
      </c>
      <c r="CF1836">
        <v>2</v>
      </c>
      <c r="CG1836">
        <v>26</v>
      </c>
      <c r="CH1836">
        <v>5</v>
      </c>
      <c r="CI1836">
        <v>0</v>
      </c>
      <c r="CJ1836">
        <v>154919</v>
      </c>
      <c r="CK1836">
        <v>0.85205817233522041</v>
      </c>
      <c r="CL1836">
        <v>0.64379976006107531</v>
      </c>
      <c r="CM1836">
        <v>718</v>
      </c>
      <c r="CN1836">
        <v>-0.79140397737893631</v>
      </c>
      <c r="CO1836">
        <v>51198</v>
      </c>
      <c r="CP1836">
        <v>1.0826993359999999</v>
      </c>
      <c r="CQ1836">
        <v>0.99145743900000005</v>
      </c>
      <c r="CR1836">
        <v>206259</v>
      </c>
      <c r="CS1836">
        <v>0.86099999999999999</v>
      </c>
      <c r="CT1836">
        <v>199607</v>
      </c>
      <c r="CU1836">
        <v>0.89098344630000004</v>
      </c>
      <c r="CV1836">
        <v>316</v>
      </c>
      <c r="CW1836">
        <v>139</v>
      </c>
      <c r="CX1836">
        <v>161</v>
      </c>
      <c r="CY1836">
        <v>1133</v>
      </c>
      <c r="CZ1836">
        <v>1010</v>
      </c>
      <c r="DA1836" s="2">
        <v>118926</v>
      </c>
      <c r="DB1836" s="2">
        <v>32425</v>
      </c>
      <c r="DC1836" s="2">
        <v>181.55</v>
      </c>
      <c r="DD1836" s="2">
        <v>13874</v>
      </c>
      <c r="DE1836">
        <v>377</v>
      </c>
      <c r="DF1836">
        <v>62</v>
      </c>
      <c r="DG1836">
        <v>56.28</v>
      </c>
      <c r="DH1836">
        <v>5.36</v>
      </c>
      <c r="DI1836" s="2">
        <v>13.85</v>
      </c>
      <c r="DJ1836">
        <v>0.11</v>
      </c>
      <c r="DK1836">
        <v>0.99788202767314738</v>
      </c>
      <c r="DL1836">
        <v>8.5763293310463125E-3</v>
      </c>
      <c r="DM1836">
        <v>0</v>
      </c>
      <c r="DN1836">
        <v>84.2</v>
      </c>
      <c r="DO1836">
        <v>0.153</v>
      </c>
      <c r="DP1836">
        <v>20.23</v>
      </c>
      <c r="DQ1836" s="2">
        <v>0</v>
      </c>
      <c r="DR1836" s="2">
        <v>31916.127107560005</v>
      </c>
      <c r="DS1836">
        <v>5.9095744373835232E-2</v>
      </c>
      <c r="DT1836">
        <v>6.2834244532127403</v>
      </c>
      <c r="DU1836">
        <v>843044.54551777197</v>
      </c>
      <c r="DV1836">
        <v>0</v>
      </c>
    </row>
    <row r="1837" spans="1:126" x14ac:dyDescent="0.15">
      <c r="A1837" t="s">
        <v>3030</v>
      </c>
      <c r="B1837" t="s">
        <v>3095</v>
      </c>
      <c r="C1837">
        <v>36</v>
      </c>
      <c r="D1837">
        <v>93</v>
      </c>
      <c r="E1837" t="s">
        <v>3096</v>
      </c>
      <c r="F1837">
        <v>36093</v>
      </c>
      <c r="G1837" t="s">
        <v>6821</v>
      </c>
      <c r="H1837">
        <v>77.2</v>
      </c>
      <c r="I1837">
        <v>8.6999999999999993</v>
      </c>
      <c r="J1837">
        <v>0.3</v>
      </c>
      <c r="K1837">
        <v>3.2</v>
      </c>
      <c r="L1837">
        <v>4.9000000000000004</v>
      </c>
      <c r="M1837">
        <v>5.7</v>
      </c>
      <c r="N1837">
        <f t="shared" si="118"/>
        <v>6102.36</v>
      </c>
      <c r="O1837">
        <f t="shared" si="116"/>
        <v>3897.6400000000003</v>
      </c>
      <c r="P1837">
        <f t="shared" si="117"/>
        <v>4.6771680000000018</v>
      </c>
      <c r="Q1837" s="4">
        <v>36093</v>
      </c>
      <c r="R1837" s="5">
        <v>42.817551999999999</v>
      </c>
      <c r="S1837" s="5">
        <v>-74.043559000000002</v>
      </c>
      <c r="T1837">
        <v>2</v>
      </c>
      <c r="U1837">
        <v>0.18404709456007654</v>
      </c>
      <c r="V1837">
        <v>154466</v>
      </c>
      <c r="W1837">
        <v>155178</v>
      </c>
      <c r="X1837">
        <v>154796</v>
      </c>
      <c r="Y1837">
        <v>155089</v>
      </c>
      <c r="Z1837">
        <v>81967</v>
      </c>
      <c r="AA1837">
        <v>36073</v>
      </c>
      <c r="AB1837">
        <v>64797.308999999994</v>
      </c>
      <c r="AC1837">
        <v>58114</v>
      </c>
      <c r="AD1837">
        <v>4</v>
      </c>
      <c r="AE1837">
        <v>2.5840460993824131E-5</v>
      </c>
      <c r="AF1837">
        <v>22</v>
      </c>
      <c r="AG1837">
        <v>169</v>
      </c>
      <c r="AH1837">
        <v>0.13017751479289941</v>
      </c>
      <c r="AI1837" s="3">
        <v>19868</v>
      </c>
      <c r="AJ1837" s="3">
        <v>130930.131868615</v>
      </c>
      <c r="AK1837">
        <v>65</v>
      </c>
      <c r="AL1837">
        <v>400755.19999999995</v>
      </c>
      <c r="AM1837">
        <v>250267</v>
      </c>
      <c r="AN1837">
        <v>13042</v>
      </c>
      <c r="AO1837">
        <v>263309</v>
      </c>
      <c r="AP1837">
        <v>2</v>
      </c>
      <c r="AQ1837">
        <v>0</v>
      </c>
      <c r="AR1837">
        <v>2</v>
      </c>
      <c r="AS1837">
        <v>1.2888424905592288E-2</v>
      </c>
      <c r="AT1837">
        <v>17</v>
      </c>
      <c r="AU1837">
        <v>116</v>
      </c>
      <c r="AV1837">
        <f t="shared" si="115"/>
        <v>133</v>
      </c>
      <c r="AW1837">
        <v>153248</v>
      </c>
      <c r="AX1837">
        <v>0.99</v>
      </c>
      <c r="AY1837">
        <v>273663768.02020597</v>
      </c>
      <c r="AZ1837">
        <v>273663.76802020596</v>
      </c>
      <c r="BA1837">
        <v>8686.0144796465902</v>
      </c>
      <c r="BB1837">
        <v>1.1512759993012207</v>
      </c>
      <c r="BC1837">
        <v>84878</v>
      </c>
      <c r="BD1837">
        <v>96101</v>
      </c>
      <c r="BE1837">
        <v>-11223</v>
      </c>
      <c r="BF1837">
        <v>-7.2656765890228264E-2</v>
      </c>
      <c r="BG1837">
        <v>2665946</v>
      </c>
      <c r="BH1837">
        <v>17.222318406160365</v>
      </c>
      <c r="BI1837">
        <v>12796</v>
      </c>
      <c r="BJ1837">
        <v>24</v>
      </c>
      <c r="BK1837">
        <v>2</v>
      </c>
      <c r="BL1837">
        <v>1</v>
      </c>
      <c r="BM1837">
        <v>0</v>
      </c>
      <c r="BN1837">
        <v>0</v>
      </c>
      <c r="BO1837">
        <v>0</v>
      </c>
      <c r="BP1837">
        <v>1</v>
      </c>
      <c r="BQ1837">
        <v>1</v>
      </c>
      <c r="BR1837">
        <v>2</v>
      </c>
      <c r="BS1837">
        <v>0</v>
      </c>
      <c r="BT1837">
        <v>31529</v>
      </c>
      <c r="BU1837">
        <v>0.6</v>
      </c>
      <c r="BV1837">
        <v>0.5615253</v>
      </c>
      <c r="BW1837">
        <v>198</v>
      </c>
      <c r="BX1837">
        <v>0.98322180000000003</v>
      </c>
      <c r="BY1837">
        <v>-0.47042270000000003</v>
      </c>
      <c r="BZ1837">
        <v>22</v>
      </c>
      <c r="CA1837">
        <v>2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2</v>
      </c>
      <c r="CI1837">
        <v>0</v>
      </c>
      <c r="CJ1837">
        <v>31656</v>
      </c>
      <c r="CK1837">
        <v>0.91609805408137479</v>
      </c>
      <c r="CL1837">
        <v>0.63832769453842431</v>
      </c>
      <c r="CM1837">
        <v>177</v>
      </c>
      <c r="CN1837">
        <v>-0.53066463126034036</v>
      </c>
      <c r="CO1837">
        <v>26003.000000000004</v>
      </c>
      <c r="CP1837">
        <v>-0.1228163187</v>
      </c>
      <c r="CQ1837">
        <v>0.122249126</v>
      </c>
      <c r="CR1837">
        <v>135984</v>
      </c>
      <c r="CS1837">
        <v>0.91</v>
      </c>
      <c r="CT1837">
        <v>136239</v>
      </c>
      <c r="CU1837">
        <v>0.93504736129900001</v>
      </c>
      <c r="CV1837">
        <v>293</v>
      </c>
      <c r="CW1837">
        <v>122</v>
      </c>
      <c r="CX1837">
        <v>118</v>
      </c>
      <c r="CY1837">
        <v>111</v>
      </c>
      <c r="CZ1837">
        <v>263</v>
      </c>
      <c r="DA1837" s="2">
        <v>82020</v>
      </c>
      <c r="DB1837" s="2">
        <v>18905</v>
      </c>
      <c r="DC1837" s="2">
        <v>175.86</v>
      </c>
      <c r="DD1837" s="2">
        <v>33436</v>
      </c>
      <c r="DE1837">
        <v>98</v>
      </c>
      <c r="DF1837">
        <v>20</v>
      </c>
      <c r="DG1837">
        <v>35.409999999999997</v>
      </c>
      <c r="DH1837">
        <v>6.44</v>
      </c>
      <c r="DI1837" s="2">
        <v>10.3</v>
      </c>
      <c r="DJ1837">
        <v>-2.06</v>
      </c>
      <c r="DK1837">
        <v>0.97332393799073891</v>
      </c>
      <c r="DL1837">
        <v>0</v>
      </c>
      <c r="DM1837">
        <v>0</v>
      </c>
      <c r="DN1837">
        <v>6.1</v>
      </c>
      <c r="DO1837">
        <v>4.4000000000000004E-2</v>
      </c>
      <c r="DP1837">
        <v>14.61</v>
      </c>
      <c r="DQ1837" s="2">
        <v>0</v>
      </c>
      <c r="DR1837" s="2">
        <v>255.11877206</v>
      </c>
      <c r="DS1837">
        <v>1.901468487989232E-3</v>
      </c>
      <c r="DT1837">
        <v>3.2255025028069602</v>
      </c>
      <c r="DU1837">
        <v>1292636.9006129038</v>
      </c>
      <c r="DV1837">
        <v>1</v>
      </c>
    </row>
    <row r="1838" spans="1:126" x14ac:dyDescent="0.15">
      <c r="A1838" t="s">
        <v>3030</v>
      </c>
      <c r="B1838" t="s">
        <v>3097</v>
      </c>
      <c r="C1838">
        <v>36</v>
      </c>
      <c r="D1838">
        <v>95</v>
      </c>
      <c r="E1838" t="s">
        <v>3098</v>
      </c>
      <c r="F1838">
        <v>36095</v>
      </c>
      <c r="G1838" t="s">
        <v>6822</v>
      </c>
      <c r="H1838">
        <v>93.9</v>
      </c>
      <c r="I1838">
        <v>1.2</v>
      </c>
      <c r="J1838">
        <v>0.2</v>
      </c>
      <c r="K1838">
        <v>0.7</v>
      </c>
      <c r="L1838">
        <v>1.3</v>
      </c>
      <c r="M1838">
        <v>2.8</v>
      </c>
      <c r="N1838">
        <f t="shared" si="118"/>
        <v>8828.7100000000028</v>
      </c>
      <c r="O1838">
        <f t="shared" si="116"/>
        <v>1171.2899999999972</v>
      </c>
      <c r="P1838">
        <f t="shared" si="117"/>
        <v>1.4055479999999971</v>
      </c>
      <c r="Q1838" s="4">
        <v>36095</v>
      </c>
      <c r="R1838" s="5">
        <v>42.591293999999998</v>
      </c>
      <c r="S1838" s="5">
        <v>-74.438171999999994</v>
      </c>
      <c r="T1838">
        <v>2</v>
      </c>
      <c r="U1838">
        <v>-2.7563619901581071E-2</v>
      </c>
      <c r="V1838">
        <v>32617</v>
      </c>
      <c r="W1838">
        <v>32153</v>
      </c>
      <c r="X1838">
        <v>31913</v>
      </c>
      <c r="Y1838">
        <v>31463</v>
      </c>
      <c r="Z1838">
        <v>16502</v>
      </c>
      <c r="AA1838">
        <v>36075</v>
      </c>
      <c r="AB1838">
        <v>12260.843000000001</v>
      </c>
      <c r="AC1838">
        <v>51195</v>
      </c>
      <c r="AD1838">
        <v>4</v>
      </c>
      <c r="AE1838">
        <v>1.2534077021903299E-4</v>
      </c>
      <c r="AF1838">
        <v>121</v>
      </c>
      <c r="AG1838">
        <v>532</v>
      </c>
      <c r="AH1838">
        <v>0.22744360902255639</v>
      </c>
      <c r="AI1838" s="3">
        <v>98369</v>
      </c>
      <c r="AJ1838" s="3">
        <v>397963.48540616501</v>
      </c>
      <c r="AK1838">
        <v>124</v>
      </c>
      <c r="AL1838">
        <v>221542.40000000002</v>
      </c>
      <c r="AM1838">
        <v>263097</v>
      </c>
      <c r="AN1838">
        <v>46143</v>
      </c>
      <c r="AO1838">
        <v>309240</v>
      </c>
      <c r="AP1838">
        <v>4</v>
      </c>
      <c r="AQ1838">
        <v>13</v>
      </c>
      <c r="AR1838">
        <v>17</v>
      </c>
      <c r="AS1838">
        <v>0.52872204770938946</v>
      </c>
      <c r="AT1838">
        <v>18</v>
      </c>
      <c r="AU1838">
        <v>83</v>
      </c>
      <c r="AV1838">
        <f t="shared" si="115"/>
        <v>101</v>
      </c>
      <c r="AW1838">
        <v>21476</v>
      </c>
      <c r="AX1838">
        <v>0.71</v>
      </c>
      <c r="AY1838">
        <v>410696622.61133403</v>
      </c>
      <c r="AZ1838">
        <v>410696.62261133402</v>
      </c>
      <c r="BA1838">
        <v>21343.5099359343</v>
      </c>
      <c r="BB1838">
        <v>0.46852649962524801</v>
      </c>
      <c r="BC1838">
        <v>15975</v>
      </c>
      <c r="BD1838">
        <v>11645</v>
      </c>
      <c r="BE1838">
        <v>4330</v>
      </c>
      <c r="BF1838">
        <v>0.13275285893859032</v>
      </c>
      <c r="BG1838">
        <v>433750</v>
      </c>
      <c r="BH1838">
        <v>13.59163977062639</v>
      </c>
      <c r="BI1838">
        <v>4109</v>
      </c>
      <c r="BJ1838">
        <v>12</v>
      </c>
      <c r="BK1838">
        <v>4</v>
      </c>
      <c r="BL1838">
        <v>2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0</v>
      </c>
      <c r="BT1838">
        <v>18720</v>
      </c>
      <c r="BU1838">
        <v>0.84</v>
      </c>
      <c r="BV1838">
        <v>0.57218899999999995</v>
      </c>
      <c r="BW1838">
        <v>108</v>
      </c>
      <c r="BX1838">
        <v>1.068376</v>
      </c>
      <c r="BY1838">
        <v>-0.58678810000000003</v>
      </c>
      <c r="BZ1838">
        <v>12</v>
      </c>
      <c r="CA1838">
        <v>3</v>
      </c>
      <c r="CB1838">
        <v>2</v>
      </c>
      <c r="CC1838">
        <v>0</v>
      </c>
      <c r="CD1838">
        <v>0</v>
      </c>
      <c r="CE1838">
        <v>0</v>
      </c>
      <c r="CF1838">
        <v>0</v>
      </c>
      <c r="CG1838">
        <v>2</v>
      </c>
      <c r="CH1838">
        <v>1</v>
      </c>
      <c r="CI1838">
        <v>0</v>
      </c>
      <c r="CJ1838">
        <v>18301</v>
      </c>
      <c r="CK1838">
        <v>1.0928364570242062</v>
      </c>
      <c r="CL1838">
        <v>0.63250252348784841</v>
      </c>
      <c r="CM1838">
        <v>107</v>
      </c>
      <c r="CN1838">
        <v>-0.43668540894659164</v>
      </c>
      <c r="CO1838">
        <v>3460</v>
      </c>
      <c r="CP1838">
        <v>0.61634276899999996</v>
      </c>
      <c r="CQ1838">
        <v>8.9215170000000003E-3</v>
      </c>
      <c r="CR1838">
        <v>27750</v>
      </c>
      <c r="CS1838">
        <v>0.88</v>
      </c>
      <c r="CT1838">
        <v>28670</v>
      </c>
      <c r="CU1838">
        <v>0.90615040418799997</v>
      </c>
      <c r="CV1838">
        <v>29</v>
      </c>
      <c r="CW1838">
        <v>9</v>
      </c>
      <c r="CX1838">
        <v>8</v>
      </c>
      <c r="CY1838">
        <v>697</v>
      </c>
      <c r="CZ1838">
        <v>865</v>
      </c>
      <c r="DA1838" s="2">
        <v>12472</v>
      </c>
      <c r="DB1838" s="2">
        <v>3125</v>
      </c>
      <c r="DC1838" s="2">
        <v>151.68</v>
      </c>
      <c r="DD1838" s="2">
        <v>1277</v>
      </c>
      <c r="DE1838">
        <v>285</v>
      </c>
      <c r="DF1838">
        <v>31</v>
      </c>
      <c r="DG1838">
        <v>47.1</v>
      </c>
      <c r="DH1838">
        <v>12.56</v>
      </c>
      <c r="DI1838" s="2">
        <v>40.82</v>
      </c>
      <c r="DJ1838">
        <v>-0.3</v>
      </c>
      <c r="DK1838">
        <v>0.98212851609755103</v>
      </c>
      <c r="DL1838">
        <v>3.1954887218045111E-2</v>
      </c>
      <c r="DM1838">
        <v>0</v>
      </c>
      <c r="DN1838">
        <v>34.200000000000003</v>
      </c>
      <c r="DO1838">
        <v>0.09</v>
      </c>
      <c r="DP1838">
        <v>319.89999999999998</v>
      </c>
      <c r="DQ1838" s="2">
        <v>0</v>
      </c>
      <c r="DR1838" s="2">
        <v>2882.4680426400009</v>
      </c>
      <c r="DS1838">
        <v>7.1925880625842943E-3</v>
      </c>
      <c r="DT1838">
        <v>6.3823531066520296</v>
      </c>
      <c r="DU1838">
        <v>1413961.8248951468</v>
      </c>
      <c r="DV1838">
        <v>0</v>
      </c>
    </row>
    <row r="1839" spans="1:126" x14ac:dyDescent="0.15">
      <c r="A1839" t="s">
        <v>3030</v>
      </c>
      <c r="B1839" t="s">
        <v>1240</v>
      </c>
      <c r="C1839">
        <v>36</v>
      </c>
      <c r="D1839">
        <v>97</v>
      </c>
      <c r="E1839" t="s">
        <v>3099</v>
      </c>
      <c r="F1839">
        <v>36097</v>
      </c>
      <c r="G1839" t="s">
        <v>6823</v>
      </c>
      <c r="H1839">
        <v>96.2</v>
      </c>
      <c r="I1839">
        <v>0.8</v>
      </c>
      <c r="J1839">
        <v>0.2</v>
      </c>
      <c r="K1839">
        <v>0.3</v>
      </c>
      <c r="L1839">
        <v>1.2</v>
      </c>
      <c r="M1839">
        <v>1.3</v>
      </c>
      <c r="N1839">
        <f t="shared" si="118"/>
        <v>9258.340000000002</v>
      </c>
      <c r="O1839">
        <f t="shared" si="116"/>
        <v>741.65999999999804</v>
      </c>
      <c r="P1839">
        <f t="shared" si="117"/>
        <v>0.88999199999999801</v>
      </c>
      <c r="Q1839" s="4">
        <v>36097</v>
      </c>
      <c r="R1839" s="5">
        <v>42.419775999999999</v>
      </c>
      <c r="S1839" s="5">
        <v>-76.938603000000001</v>
      </c>
      <c r="T1839">
        <v>6</v>
      </c>
      <c r="U1839">
        <v>0.12693196206516147</v>
      </c>
      <c r="V1839">
        <v>18472</v>
      </c>
      <c r="W1839">
        <v>18458</v>
      </c>
      <c r="X1839">
        <v>18410</v>
      </c>
      <c r="Y1839">
        <v>18020</v>
      </c>
      <c r="Z1839">
        <v>9830</v>
      </c>
      <c r="AA1839">
        <v>36077</v>
      </c>
      <c r="AB1839">
        <v>7120.4670000000006</v>
      </c>
      <c r="AC1839">
        <v>47680</v>
      </c>
      <c r="AD1839">
        <v>5</v>
      </c>
      <c r="AE1839">
        <v>2.7159152634437803E-4</v>
      </c>
      <c r="AF1839">
        <v>89</v>
      </c>
      <c r="AG1839">
        <v>393</v>
      </c>
      <c r="AH1839">
        <v>0.22646310432569974</v>
      </c>
      <c r="AI1839" s="3">
        <v>69222</v>
      </c>
      <c r="AJ1839" s="3">
        <v>210132.92997655002</v>
      </c>
      <c r="AK1839">
        <v>77</v>
      </c>
      <c r="AL1839">
        <v>249939.19999999998</v>
      </c>
      <c r="AM1839">
        <v>373017</v>
      </c>
      <c r="AN1839">
        <v>36542</v>
      </c>
      <c r="AO1839">
        <v>409559</v>
      </c>
      <c r="AP1839">
        <v>6</v>
      </c>
      <c r="AQ1839">
        <v>18</v>
      </c>
      <c r="AR1839">
        <v>24</v>
      </c>
      <c r="AS1839">
        <v>1.3002492144327664</v>
      </c>
      <c r="AT1839">
        <v>6</v>
      </c>
      <c r="AU1839">
        <v>20</v>
      </c>
      <c r="AV1839">
        <f t="shared" si="115"/>
        <v>26</v>
      </c>
      <c r="AW1839">
        <v>12521</v>
      </c>
      <c r="AX1839">
        <v>0.77</v>
      </c>
      <c r="AY1839">
        <v>463508510.06069899</v>
      </c>
      <c r="AZ1839">
        <v>463508.51006069896</v>
      </c>
      <c r="BA1839">
        <v>13383.4368650657</v>
      </c>
      <c r="BB1839">
        <v>0.74719222728973589</v>
      </c>
      <c r="BC1839">
        <v>6497</v>
      </c>
      <c r="BD1839">
        <v>2907</v>
      </c>
      <c r="BE1839">
        <v>3590</v>
      </c>
      <c r="BF1839">
        <v>0.19434820268514508</v>
      </c>
      <c r="BG1839">
        <v>198017</v>
      </c>
      <c r="BH1839">
        <v>10.755947854426942</v>
      </c>
      <c r="BI1839">
        <v>2889</v>
      </c>
      <c r="BJ1839">
        <v>24</v>
      </c>
      <c r="BK1839">
        <v>7</v>
      </c>
      <c r="BL1839">
        <v>1</v>
      </c>
      <c r="BM1839">
        <v>0</v>
      </c>
      <c r="BN1839">
        <v>0</v>
      </c>
      <c r="BO1839">
        <v>3</v>
      </c>
      <c r="BP1839">
        <v>1</v>
      </c>
      <c r="BQ1839">
        <v>0</v>
      </c>
      <c r="BR1839">
        <v>3</v>
      </c>
      <c r="BS1839">
        <v>0</v>
      </c>
      <c r="BT1839">
        <v>34049</v>
      </c>
      <c r="BU1839">
        <v>0.81</v>
      </c>
      <c r="BV1839">
        <v>0.5415702</v>
      </c>
      <c r="BW1839">
        <v>171</v>
      </c>
      <c r="BX1839">
        <v>1.145408</v>
      </c>
      <c r="BY1839">
        <v>-0.77142889999999997</v>
      </c>
      <c r="BZ1839">
        <v>27</v>
      </c>
      <c r="CA1839">
        <v>7</v>
      </c>
      <c r="CB1839">
        <v>2</v>
      </c>
      <c r="CC1839">
        <v>0</v>
      </c>
      <c r="CD1839">
        <v>0</v>
      </c>
      <c r="CE1839">
        <v>3</v>
      </c>
      <c r="CF1839">
        <v>1</v>
      </c>
      <c r="CG1839">
        <v>0</v>
      </c>
      <c r="CH1839">
        <v>3</v>
      </c>
      <c r="CI1839">
        <v>0</v>
      </c>
      <c r="CJ1839">
        <v>34890</v>
      </c>
      <c r="CK1839">
        <v>1.2324448265978789</v>
      </c>
      <c r="CL1839">
        <v>0.63337312007639057</v>
      </c>
      <c r="CM1839">
        <v>157</v>
      </c>
      <c r="CN1839">
        <v>-0.52995802056625196</v>
      </c>
      <c r="CO1839">
        <v>1934.9999999999998</v>
      </c>
      <c r="CP1839">
        <v>1.1088255999999999E-2</v>
      </c>
      <c r="CQ1839">
        <v>-9.7193789700000005E-2</v>
      </c>
      <c r="CR1839">
        <v>16076</v>
      </c>
      <c r="CS1839">
        <v>0.88900000000000001</v>
      </c>
      <c r="CT1839">
        <v>16108</v>
      </c>
      <c r="CU1839">
        <v>0.90171884261000002</v>
      </c>
      <c r="CV1839">
        <v>27</v>
      </c>
      <c r="CW1839">
        <v>4</v>
      </c>
      <c r="CX1839">
        <v>15</v>
      </c>
      <c r="CY1839">
        <v>574</v>
      </c>
      <c r="CZ1839">
        <v>630</v>
      </c>
      <c r="DA1839" s="2">
        <v>7331</v>
      </c>
      <c r="DB1839" s="2">
        <v>1580</v>
      </c>
      <c r="DC1839" s="2">
        <v>110.14</v>
      </c>
      <c r="DD1839" s="2">
        <v>626</v>
      </c>
      <c r="DE1839">
        <v>229</v>
      </c>
      <c r="DF1839">
        <v>15</v>
      </c>
      <c r="DG1839">
        <v>43.34</v>
      </c>
      <c r="DH1839">
        <v>16.25</v>
      </c>
      <c r="DI1839" s="2">
        <v>10.83</v>
      </c>
      <c r="DJ1839">
        <v>-0.03</v>
      </c>
      <c r="DK1839">
        <v>0.98199994221490272</v>
      </c>
      <c r="DL1839">
        <v>3.5623409669211195E-2</v>
      </c>
      <c r="DM1839">
        <v>0</v>
      </c>
      <c r="DN1839">
        <v>23.2</v>
      </c>
      <c r="DO1839">
        <v>0.10400000000000001</v>
      </c>
      <c r="DP1839">
        <v>198.93</v>
      </c>
      <c r="DQ1839" s="2">
        <v>11083</v>
      </c>
      <c r="DR1839" s="2">
        <v>1057.4693576699999</v>
      </c>
      <c r="DS1839">
        <v>2.1321848758355058E-3</v>
      </c>
      <c r="DT1839">
        <v>7.7050858893820697</v>
      </c>
      <c r="DU1839">
        <v>1925803.0031234429</v>
      </c>
      <c r="DV1839">
        <v>1</v>
      </c>
    </row>
    <row r="1840" spans="1:126" x14ac:dyDescent="0.15">
      <c r="A1840" t="s">
        <v>3030</v>
      </c>
      <c r="B1840" t="s">
        <v>3100</v>
      </c>
      <c r="C1840">
        <v>36</v>
      </c>
      <c r="D1840">
        <v>99</v>
      </c>
      <c r="E1840" t="s">
        <v>3101</v>
      </c>
      <c r="F1840">
        <v>36099</v>
      </c>
      <c r="G1840" t="s">
        <v>6824</v>
      </c>
      <c r="H1840">
        <v>90.8</v>
      </c>
      <c r="I1840">
        <v>4.3</v>
      </c>
      <c r="J1840">
        <v>0.3</v>
      </c>
      <c r="K1840">
        <v>0.7</v>
      </c>
      <c r="L1840">
        <v>1.3</v>
      </c>
      <c r="M1840">
        <v>2.7</v>
      </c>
      <c r="N1840">
        <f t="shared" si="118"/>
        <v>8272.69</v>
      </c>
      <c r="O1840">
        <f t="shared" si="116"/>
        <v>1727.3099999999995</v>
      </c>
      <c r="P1840">
        <f t="shared" si="117"/>
        <v>2.0727720000000001</v>
      </c>
      <c r="Q1840" s="4">
        <v>36099</v>
      </c>
      <c r="R1840" s="5">
        <v>42.782294</v>
      </c>
      <c r="S1840" s="5">
        <v>-76.827088000000003</v>
      </c>
      <c r="T1840">
        <v>6</v>
      </c>
      <c r="U1840">
        <v>0.23460293091408646</v>
      </c>
      <c r="V1840">
        <v>35306</v>
      </c>
      <c r="W1840">
        <v>35232</v>
      </c>
      <c r="X1840">
        <v>35144</v>
      </c>
      <c r="Y1840">
        <v>34811</v>
      </c>
      <c r="Z1840">
        <v>19039</v>
      </c>
      <c r="AA1840">
        <v>36079</v>
      </c>
      <c r="AB1840">
        <v>13160.043</v>
      </c>
      <c r="AC1840">
        <v>49292</v>
      </c>
      <c r="AD1840">
        <v>15</v>
      </c>
      <c r="AE1840">
        <v>4.268153881174596E-4</v>
      </c>
      <c r="AF1840">
        <v>93</v>
      </c>
      <c r="AG1840">
        <v>584</v>
      </c>
      <c r="AH1840">
        <v>0.15924657534246575</v>
      </c>
      <c r="AI1840" s="3">
        <v>130206</v>
      </c>
      <c r="AJ1840" s="3">
        <v>207173.72800273</v>
      </c>
      <c r="AK1840">
        <v>95</v>
      </c>
      <c r="AL1840">
        <v>1805830.4000000001</v>
      </c>
      <c r="AM1840">
        <v>488421</v>
      </c>
      <c r="AN1840">
        <v>98591</v>
      </c>
      <c r="AO1840">
        <v>587012</v>
      </c>
      <c r="AP1840">
        <v>14</v>
      </c>
      <c r="AQ1840">
        <v>1</v>
      </c>
      <c r="AR1840">
        <v>15</v>
      </c>
      <c r="AS1840">
        <v>0.4257493188010899</v>
      </c>
      <c r="AT1840">
        <v>20</v>
      </c>
      <c r="AU1840">
        <v>18</v>
      </c>
      <c r="AV1840">
        <f t="shared" si="115"/>
        <v>38</v>
      </c>
      <c r="AW1840">
        <v>27148</v>
      </c>
      <c r="AX1840">
        <v>0.8</v>
      </c>
      <c r="AY1840">
        <v>8326949016.4689398</v>
      </c>
      <c r="AZ1840">
        <v>8326949.0164689394</v>
      </c>
      <c r="BA1840">
        <v>74388.647858605895</v>
      </c>
      <c r="BB1840">
        <v>0.13442911368690938</v>
      </c>
      <c r="BC1840">
        <v>198636</v>
      </c>
      <c r="BD1840">
        <v>179743</v>
      </c>
      <c r="BE1840">
        <v>18893</v>
      </c>
      <c r="BF1840">
        <v>0.53512150909193901</v>
      </c>
      <c r="BG1840">
        <v>474950</v>
      </c>
      <c r="BH1840">
        <v>13.514397905759163</v>
      </c>
      <c r="BI1840">
        <v>4148</v>
      </c>
      <c r="BJ1840">
        <v>62</v>
      </c>
      <c r="BK1840">
        <v>24</v>
      </c>
      <c r="BL1840">
        <v>6</v>
      </c>
      <c r="BM1840">
        <v>0</v>
      </c>
      <c r="BN1840">
        <v>1</v>
      </c>
      <c r="BO1840">
        <v>16</v>
      </c>
      <c r="BP1840">
        <v>4</v>
      </c>
      <c r="BQ1840">
        <v>4</v>
      </c>
      <c r="BR1840">
        <v>8</v>
      </c>
      <c r="BS1840">
        <v>0</v>
      </c>
      <c r="BT1840">
        <v>109715</v>
      </c>
      <c r="BU1840">
        <v>0.75</v>
      </c>
      <c r="BV1840">
        <v>0.4712577</v>
      </c>
      <c r="BW1840">
        <v>674</v>
      </c>
      <c r="BX1840">
        <v>1.1393150000000001</v>
      </c>
      <c r="BY1840">
        <v>-0.93107099999999998</v>
      </c>
      <c r="BZ1840">
        <v>62</v>
      </c>
      <c r="CA1840">
        <v>24</v>
      </c>
      <c r="CB1840">
        <v>6</v>
      </c>
      <c r="CC1840">
        <v>0</v>
      </c>
      <c r="CD1840">
        <v>2</v>
      </c>
      <c r="CE1840">
        <v>14</v>
      </c>
      <c r="CF1840">
        <v>4</v>
      </c>
      <c r="CG1840">
        <v>2</v>
      </c>
      <c r="CH1840">
        <v>10</v>
      </c>
      <c r="CI1840">
        <v>0</v>
      </c>
      <c r="CJ1840">
        <v>111753</v>
      </c>
      <c r="CK1840">
        <v>1.1095898991525954</v>
      </c>
      <c r="CL1840">
        <v>0.5594650701004874</v>
      </c>
      <c r="CM1840">
        <v>612</v>
      </c>
      <c r="CN1840">
        <v>-0.7553668319804312</v>
      </c>
      <c r="CO1840">
        <v>4028</v>
      </c>
      <c r="CP1840">
        <v>0.15842687599999999</v>
      </c>
      <c r="CQ1840">
        <v>-0.2021884763</v>
      </c>
      <c r="CR1840">
        <v>30773</v>
      </c>
      <c r="CS1840">
        <v>0.8859999999999999</v>
      </c>
      <c r="CT1840">
        <v>30575</v>
      </c>
      <c r="CU1840">
        <v>0.91209481907199996</v>
      </c>
      <c r="CV1840">
        <v>56</v>
      </c>
      <c r="CW1840">
        <v>8</v>
      </c>
      <c r="CX1840">
        <v>8</v>
      </c>
      <c r="CY1840">
        <v>935</v>
      </c>
      <c r="CZ1840">
        <v>940</v>
      </c>
      <c r="DA1840" s="2">
        <v>15854</v>
      </c>
      <c r="DB1840" s="2">
        <v>3060</v>
      </c>
      <c r="DC1840" s="2">
        <v>83.06</v>
      </c>
      <c r="DD1840" s="2">
        <v>2776</v>
      </c>
      <c r="DE1840">
        <v>325</v>
      </c>
      <c r="DF1840">
        <v>17</v>
      </c>
      <c r="DG1840">
        <v>48.01</v>
      </c>
      <c r="DH1840">
        <v>14.12</v>
      </c>
      <c r="DI1840" s="2">
        <v>36.71</v>
      </c>
      <c r="DJ1840">
        <v>-1.08</v>
      </c>
      <c r="DK1840">
        <v>0.96264381057708559</v>
      </c>
      <c r="DL1840">
        <v>5.3082191780821915E-2</v>
      </c>
      <c r="DM1840">
        <v>0</v>
      </c>
      <c r="DN1840">
        <v>100.6</v>
      </c>
      <c r="DO1840">
        <v>0.40100000000000002</v>
      </c>
      <c r="DP1840">
        <v>239.09</v>
      </c>
      <c r="DQ1840" s="2">
        <v>5269</v>
      </c>
      <c r="DR1840" s="2">
        <v>1366.3649163799998</v>
      </c>
      <c r="DS1840">
        <v>5.4804976189743743E-3</v>
      </c>
      <c r="DT1840">
        <v>5.6295946658879199</v>
      </c>
      <c r="DU1840">
        <v>10166093.18733825</v>
      </c>
      <c r="DV1840">
        <v>0</v>
      </c>
    </row>
    <row r="1841" spans="1:126" x14ac:dyDescent="0.15">
      <c r="A1841" t="s">
        <v>3030</v>
      </c>
      <c r="B1841" t="s">
        <v>1376</v>
      </c>
      <c r="C1841">
        <v>36</v>
      </c>
      <c r="D1841">
        <v>101</v>
      </c>
      <c r="E1841" t="s">
        <v>3104</v>
      </c>
      <c r="F1841">
        <v>36101</v>
      </c>
      <c r="G1841" t="s">
        <v>6825</v>
      </c>
      <c r="H1841">
        <v>94.4</v>
      </c>
      <c r="I1841">
        <v>1.5</v>
      </c>
      <c r="J1841">
        <v>0.2</v>
      </c>
      <c r="K1841">
        <v>1.2</v>
      </c>
      <c r="L1841">
        <v>1.3</v>
      </c>
      <c r="M1841">
        <v>1.4</v>
      </c>
      <c r="N1841">
        <f t="shared" si="118"/>
        <v>8918.7400000000016</v>
      </c>
      <c r="O1841">
        <f t="shared" si="116"/>
        <v>1081.2599999999984</v>
      </c>
      <c r="P1841">
        <f t="shared" si="117"/>
        <v>1.2975119999999984</v>
      </c>
      <c r="Q1841" s="4">
        <v>36101</v>
      </c>
      <c r="R1841" s="5">
        <v>42.266725000000001</v>
      </c>
      <c r="S1841" s="5">
        <v>-77.385525000000001</v>
      </c>
      <c r="T1841">
        <v>4</v>
      </c>
      <c r="U1841">
        <v>0.10050801508268127</v>
      </c>
      <c r="V1841">
        <v>98992</v>
      </c>
      <c r="W1841">
        <v>98917</v>
      </c>
      <c r="X1841">
        <v>98665</v>
      </c>
      <c r="Y1841">
        <v>97495</v>
      </c>
      <c r="Z1841">
        <v>51519</v>
      </c>
      <c r="AA1841">
        <v>36083</v>
      </c>
      <c r="AB1841">
        <v>38558.502</v>
      </c>
      <c r="AC1841">
        <v>47280</v>
      </c>
      <c r="AD1841">
        <v>7</v>
      </c>
      <c r="AE1841">
        <v>7.0947144377438807E-5</v>
      </c>
      <c r="AF1841">
        <v>230</v>
      </c>
      <c r="AG1841">
        <v>1667</v>
      </c>
      <c r="AH1841">
        <v>0.13797240551889622</v>
      </c>
      <c r="AI1841" s="3">
        <v>405727</v>
      </c>
      <c r="AJ1841" s="3">
        <v>889965.16386689502</v>
      </c>
      <c r="AK1841">
        <v>124</v>
      </c>
      <c r="AL1841">
        <v>898668.8</v>
      </c>
      <c r="AM1841">
        <v>744184</v>
      </c>
      <c r="AN1841">
        <v>176513</v>
      </c>
      <c r="AO1841">
        <v>920697</v>
      </c>
      <c r="AP1841">
        <v>11</v>
      </c>
      <c r="AQ1841">
        <v>15</v>
      </c>
      <c r="AR1841">
        <v>26</v>
      </c>
      <c r="AS1841">
        <v>0.26284662899198319</v>
      </c>
      <c r="AT1841">
        <v>27</v>
      </c>
      <c r="AU1841">
        <v>49</v>
      </c>
      <c r="AV1841">
        <f t="shared" si="115"/>
        <v>76</v>
      </c>
      <c r="AW1841">
        <v>74283</v>
      </c>
      <c r="AX1841">
        <v>0.82000000000000006</v>
      </c>
      <c r="AY1841">
        <v>592605517.02057397</v>
      </c>
      <c r="AZ1841">
        <v>592605.51702057396</v>
      </c>
      <c r="BA1841">
        <v>6031.07248026246</v>
      </c>
      <c r="BB1841">
        <v>1.6580798908861429</v>
      </c>
      <c r="BC1841">
        <v>90373</v>
      </c>
      <c r="BD1841">
        <v>54726</v>
      </c>
      <c r="BE1841">
        <v>35647</v>
      </c>
      <c r="BF1841">
        <v>0.36009980604493291</v>
      </c>
      <c r="BG1841">
        <v>1025042</v>
      </c>
      <c r="BH1841">
        <v>10.389114680991232</v>
      </c>
      <c r="BI1841">
        <v>14004</v>
      </c>
      <c r="BJ1841">
        <v>67</v>
      </c>
      <c r="BK1841">
        <v>22</v>
      </c>
      <c r="BL1841">
        <v>7</v>
      </c>
      <c r="BM1841">
        <v>2</v>
      </c>
      <c r="BN1841">
        <v>1</v>
      </c>
      <c r="BO1841">
        <v>5</v>
      </c>
      <c r="BP1841">
        <v>4</v>
      </c>
      <c r="BQ1841">
        <v>5</v>
      </c>
      <c r="BR1841">
        <v>7</v>
      </c>
      <c r="BS1841">
        <v>1</v>
      </c>
      <c r="BT1841">
        <v>96552</v>
      </c>
      <c r="BU1841">
        <v>0.78</v>
      </c>
      <c r="BV1841">
        <v>0.55689759999999999</v>
      </c>
      <c r="BW1841">
        <v>516</v>
      </c>
      <c r="BX1841">
        <v>1.2532110000000001</v>
      </c>
      <c r="BY1841">
        <v>-0.53919450000000002</v>
      </c>
      <c r="BZ1841">
        <v>61</v>
      </c>
      <c r="CA1841">
        <v>22</v>
      </c>
      <c r="CB1841">
        <v>6</v>
      </c>
      <c r="CC1841">
        <v>1</v>
      </c>
      <c r="CD1841">
        <v>2</v>
      </c>
      <c r="CE1841">
        <v>5</v>
      </c>
      <c r="CF1841">
        <v>3</v>
      </c>
      <c r="CG1841">
        <v>5</v>
      </c>
      <c r="CH1841">
        <v>7</v>
      </c>
      <c r="CI1841">
        <v>0</v>
      </c>
      <c r="CJ1841">
        <v>98326</v>
      </c>
      <c r="CK1841">
        <v>1.139067998291398</v>
      </c>
      <c r="CL1841">
        <v>0.61309211259089536</v>
      </c>
      <c r="CM1841">
        <v>489</v>
      </c>
      <c r="CN1841">
        <v>-0.60485875413961554</v>
      </c>
      <c r="CO1841">
        <v>11419</v>
      </c>
      <c r="CP1841">
        <v>-0.33704357130000001</v>
      </c>
      <c r="CQ1841">
        <v>-0.47818430550000002</v>
      </c>
      <c r="CR1841">
        <v>84931</v>
      </c>
      <c r="CS1841">
        <v>0.872</v>
      </c>
      <c r="CT1841">
        <v>86321</v>
      </c>
      <c r="CU1841">
        <v>0.90151065597400004</v>
      </c>
      <c r="CV1841">
        <v>153</v>
      </c>
      <c r="CW1841">
        <v>37</v>
      </c>
      <c r="CX1841">
        <v>61</v>
      </c>
      <c r="CY1841">
        <v>1759</v>
      </c>
      <c r="CZ1841">
        <v>2607</v>
      </c>
      <c r="DA1841" s="2">
        <v>49439</v>
      </c>
      <c r="DB1841" s="2">
        <v>8280</v>
      </c>
      <c r="DC1841" s="2">
        <v>125.7</v>
      </c>
      <c r="DD1841" s="2">
        <v>4933</v>
      </c>
      <c r="DE1841">
        <v>815</v>
      </c>
      <c r="DF1841">
        <v>60</v>
      </c>
      <c r="DG1841">
        <v>40.549999999999997</v>
      </c>
      <c r="DH1841">
        <v>15.21</v>
      </c>
      <c r="DI1841" s="2">
        <v>26.36</v>
      </c>
      <c r="DJ1841">
        <v>-0.76</v>
      </c>
      <c r="DK1841">
        <v>0.9814974108205764</v>
      </c>
      <c r="DL1841">
        <v>3.239352129574085E-2</v>
      </c>
      <c r="DM1841">
        <v>5204</v>
      </c>
      <c r="DN1841">
        <v>118.7</v>
      </c>
      <c r="DO1841">
        <v>0.13100000000000001</v>
      </c>
      <c r="DP1841">
        <v>2653.04</v>
      </c>
      <c r="DQ1841" s="2">
        <v>0</v>
      </c>
      <c r="DR1841" s="2">
        <v>1542.6852956700002</v>
      </c>
      <c r="DS1841">
        <v>1.4130279600132886E-3</v>
      </c>
      <c r="DT1841">
        <v>8.0785727940146295</v>
      </c>
      <c r="DU1841">
        <v>7259961.3185097743</v>
      </c>
      <c r="DV1841">
        <v>0</v>
      </c>
    </row>
    <row r="1842" spans="1:126" x14ac:dyDescent="0.15">
      <c r="A1842" t="s">
        <v>3030</v>
      </c>
      <c r="B1842" t="s">
        <v>2097</v>
      </c>
      <c r="C1842">
        <v>36</v>
      </c>
      <c r="D1842">
        <v>103</v>
      </c>
      <c r="E1842" t="s">
        <v>3105</v>
      </c>
      <c r="F1842">
        <v>36103</v>
      </c>
      <c r="G1842" t="s">
        <v>6826</v>
      </c>
      <c r="H1842">
        <v>71.599999999999994</v>
      </c>
      <c r="I1842">
        <v>6.8</v>
      </c>
      <c r="J1842">
        <v>0.2</v>
      </c>
      <c r="K1842">
        <v>3.4</v>
      </c>
      <c r="L1842">
        <v>1.5</v>
      </c>
      <c r="M1842">
        <v>16.5</v>
      </c>
      <c r="N1842">
        <f t="shared" si="118"/>
        <v>5458.9</v>
      </c>
      <c r="O1842">
        <f t="shared" si="116"/>
        <v>4541.1000000000004</v>
      </c>
      <c r="P1842">
        <f t="shared" si="117"/>
        <v>5.4493200000000028</v>
      </c>
      <c r="Q1842" s="4">
        <v>36103</v>
      </c>
      <c r="R1842" s="5">
        <v>40.943553999999999</v>
      </c>
      <c r="S1842" s="5">
        <v>-72.692217999999997</v>
      </c>
      <c r="T1842">
        <v>1</v>
      </c>
      <c r="U1842">
        <v>6.7865610246613597E-2</v>
      </c>
      <c r="V1842">
        <v>1492360</v>
      </c>
      <c r="W1842">
        <v>1500373</v>
      </c>
      <c r="X1842">
        <v>1501373</v>
      </c>
      <c r="Y1842">
        <v>1498947</v>
      </c>
      <c r="Z1842">
        <v>801075</v>
      </c>
      <c r="AA1842">
        <v>36085</v>
      </c>
      <c r="AB1842">
        <v>642715.42900000012</v>
      </c>
      <c r="AC1842">
        <v>88663</v>
      </c>
      <c r="AD1842">
        <v>24</v>
      </c>
      <c r="AE1842">
        <v>1.5985368059769291E-5</v>
      </c>
      <c r="AF1842">
        <v>153</v>
      </c>
      <c r="AG1842">
        <v>604</v>
      </c>
      <c r="AH1842">
        <v>0.25331125827814571</v>
      </c>
      <c r="AI1842" s="3">
        <v>35975</v>
      </c>
      <c r="AJ1842" s="3">
        <v>583501.08361006505</v>
      </c>
      <c r="AK1842">
        <v>19</v>
      </c>
      <c r="AL1842">
        <v>1518969.5999999999</v>
      </c>
      <c r="AM1842">
        <v>422223</v>
      </c>
      <c r="AN1842">
        <v>83770</v>
      </c>
      <c r="AO1842">
        <v>505993</v>
      </c>
      <c r="AP1842">
        <v>147</v>
      </c>
      <c r="AQ1842">
        <v>40</v>
      </c>
      <c r="AR1842">
        <v>187</v>
      </c>
      <c r="AS1842">
        <v>0.12463567392908297</v>
      </c>
      <c r="AT1842">
        <v>183</v>
      </c>
      <c r="AU1842">
        <v>1748</v>
      </c>
      <c r="AV1842">
        <f t="shared" si="115"/>
        <v>1931</v>
      </c>
      <c r="AW1842">
        <v>1501373</v>
      </c>
      <c r="AX1842">
        <v>1</v>
      </c>
      <c r="AY1842">
        <v>5912460062.3373604</v>
      </c>
      <c r="AZ1842">
        <v>5912460.0623373603</v>
      </c>
      <c r="BA1842">
        <v>4168.3338853484502</v>
      </c>
      <c r="BB1842">
        <v>2.399040066140012</v>
      </c>
      <c r="BC1842">
        <v>1643957</v>
      </c>
      <c r="BD1842">
        <v>3460484</v>
      </c>
      <c r="BE1842">
        <v>-1816527</v>
      </c>
      <c r="BF1842">
        <v>-1.2172176954622209</v>
      </c>
      <c r="BG1842">
        <v>54253202</v>
      </c>
      <c r="BH1842">
        <v>36.135725099625475</v>
      </c>
      <c r="BI1842">
        <v>118502</v>
      </c>
      <c r="BJ1842">
        <v>419</v>
      </c>
      <c r="BK1842">
        <v>74</v>
      </c>
      <c r="BL1842">
        <v>41</v>
      </c>
      <c r="BM1842">
        <v>12</v>
      </c>
      <c r="BN1842">
        <v>27</v>
      </c>
      <c r="BO1842">
        <v>81</v>
      </c>
      <c r="BP1842">
        <v>19</v>
      </c>
      <c r="BQ1842">
        <v>197</v>
      </c>
      <c r="BR1842">
        <v>66</v>
      </c>
      <c r="BS1842">
        <v>5</v>
      </c>
      <c r="BT1842">
        <v>1500000</v>
      </c>
      <c r="BU1842">
        <v>0.71</v>
      </c>
      <c r="BV1842">
        <v>0.57589920000000006</v>
      </c>
      <c r="BW1842">
        <v>5778</v>
      </c>
      <c r="BX1842">
        <v>0.61970069999999999</v>
      </c>
      <c r="BY1842">
        <v>-1.1248819999999999</v>
      </c>
      <c r="BZ1842">
        <v>430</v>
      </c>
      <c r="CA1842">
        <v>72</v>
      </c>
      <c r="CB1842">
        <v>43</v>
      </c>
      <c r="CC1842">
        <v>11</v>
      </c>
      <c r="CD1842">
        <v>26</v>
      </c>
      <c r="CE1842">
        <v>91</v>
      </c>
      <c r="CF1842">
        <v>18</v>
      </c>
      <c r="CG1842">
        <v>215</v>
      </c>
      <c r="CH1842">
        <v>69</v>
      </c>
      <c r="CI1842">
        <v>2</v>
      </c>
      <c r="CJ1842">
        <v>1502342</v>
      </c>
      <c r="CK1842">
        <v>0.65031797020918014</v>
      </c>
      <c r="CL1842">
        <v>0.6114527128528684</v>
      </c>
      <c r="CM1842">
        <v>5505</v>
      </c>
      <c r="CN1842">
        <v>-1.2521141499245314</v>
      </c>
      <c r="CO1842">
        <v>289354</v>
      </c>
      <c r="CP1842">
        <v>0.50548895000000005</v>
      </c>
      <c r="CQ1842">
        <v>0.61585025500000001</v>
      </c>
      <c r="CR1842">
        <v>1406047</v>
      </c>
      <c r="CS1842">
        <v>0.93599999999999994</v>
      </c>
      <c r="CT1842">
        <v>1316262</v>
      </c>
      <c r="CU1842">
        <v>0.89277798031</v>
      </c>
      <c r="CV1842">
        <v>3491</v>
      </c>
      <c r="CW1842">
        <v>1179</v>
      </c>
      <c r="CX1842">
        <v>1133</v>
      </c>
      <c r="CY1842">
        <v>5056</v>
      </c>
      <c r="CZ1842">
        <v>1074</v>
      </c>
      <c r="DA1842" s="2">
        <v>873288</v>
      </c>
      <c r="DB1842" s="2">
        <v>192725</v>
      </c>
      <c r="DC1842" s="2">
        <v>287.18</v>
      </c>
      <c r="DD1842" s="2">
        <v>286762</v>
      </c>
      <c r="DE1842">
        <v>383</v>
      </c>
      <c r="DF1842">
        <v>67</v>
      </c>
      <c r="DG1842">
        <v>87.82</v>
      </c>
      <c r="DH1842">
        <v>4.2699999999999996</v>
      </c>
      <c r="DI1842" s="2">
        <v>12.6</v>
      </c>
      <c r="DJ1842">
        <v>1.52</v>
      </c>
      <c r="DK1842">
        <v>0.81865184155663651</v>
      </c>
      <c r="DL1842">
        <v>2.8145695364238412E-2</v>
      </c>
      <c r="DM1842">
        <v>504</v>
      </c>
      <c r="DN1842">
        <v>79.400000000000006</v>
      </c>
      <c r="DO1842">
        <v>9.9000000000000005E-2</v>
      </c>
      <c r="DP1842">
        <v>0</v>
      </c>
      <c r="DQ1842" s="2">
        <v>0</v>
      </c>
      <c r="DR1842" s="2">
        <v>998.50615845000016</v>
      </c>
      <c r="DS1842">
        <v>6.5735776329072686E-4</v>
      </c>
      <c r="DT1842">
        <v>11.3834592220344</v>
      </c>
      <c r="DU1842">
        <v>17291128.501109902</v>
      </c>
      <c r="DV1842">
        <v>0</v>
      </c>
    </row>
    <row r="1843" spans="1:126" x14ac:dyDescent="0.15">
      <c r="A1843" t="s">
        <v>3030</v>
      </c>
      <c r="B1843" t="s">
        <v>1378</v>
      </c>
      <c r="C1843">
        <v>36</v>
      </c>
      <c r="D1843">
        <v>105</v>
      </c>
      <c r="E1843" t="s">
        <v>3106</v>
      </c>
      <c r="F1843">
        <v>36105</v>
      </c>
      <c r="G1843" t="s">
        <v>6827</v>
      </c>
      <c r="H1843">
        <v>74.5</v>
      </c>
      <c r="I1843">
        <v>8.1999999999999993</v>
      </c>
      <c r="J1843">
        <v>0.3</v>
      </c>
      <c r="K1843">
        <v>1.3</v>
      </c>
      <c r="L1843">
        <v>2.1</v>
      </c>
      <c r="M1843">
        <v>13.6</v>
      </c>
      <c r="N1843">
        <f t="shared" si="118"/>
        <v>5808.6399999999994</v>
      </c>
      <c r="O1843">
        <f t="shared" si="116"/>
        <v>4191.3600000000006</v>
      </c>
      <c r="P1843">
        <f t="shared" si="117"/>
        <v>5.0296320000000021</v>
      </c>
      <c r="Q1843" s="4">
        <v>36105</v>
      </c>
      <c r="R1843" s="5">
        <v>41.719993000000002</v>
      </c>
      <c r="S1843" s="5">
        <v>-74.771576999999994</v>
      </c>
      <c r="T1843">
        <v>4</v>
      </c>
      <c r="U1843">
        <v>0.20764704252948274</v>
      </c>
      <c r="V1843">
        <v>77340</v>
      </c>
      <c r="W1843">
        <v>76892</v>
      </c>
      <c r="X1843">
        <v>76330</v>
      </c>
      <c r="Y1843">
        <v>75136</v>
      </c>
      <c r="Z1843">
        <v>40740</v>
      </c>
      <c r="AA1843">
        <v>36087</v>
      </c>
      <c r="AB1843">
        <v>29542.598000000002</v>
      </c>
      <c r="AC1843">
        <v>50710</v>
      </c>
      <c r="AD1843">
        <v>9</v>
      </c>
      <c r="AE1843">
        <v>1.1790907899908294E-4</v>
      </c>
      <c r="AF1843">
        <v>60</v>
      </c>
      <c r="AG1843">
        <v>321</v>
      </c>
      <c r="AH1843">
        <v>0.18691588785046728</v>
      </c>
      <c r="AI1843" s="3">
        <v>53859</v>
      </c>
      <c r="AJ1843" s="3">
        <v>619605.24204702</v>
      </c>
      <c r="AK1843">
        <v>80</v>
      </c>
      <c r="AL1843">
        <v>638035.19999999995</v>
      </c>
      <c r="AM1843">
        <v>493004</v>
      </c>
      <c r="AN1843">
        <v>23947</v>
      </c>
      <c r="AO1843">
        <v>516951</v>
      </c>
      <c r="AP1843">
        <v>14</v>
      </c>
      <c r="AQ1843">
        <v>2</v>
      </c>
      <c r="AR1843">
        <v>16</v>
      </c>
      <c r="AS1843">
        <v>0.20808406596264892</v>
      </c>
      <c r="AT1843">
        <v>14</v>
      </c>
      <c r="AU1843">
        <v>35</v>
      </c>
      <c r="AV1843">
        <f t="shared" si="115"/>
        <v>49</v>
      </c>
      <c r="AW1843">
        <v>74529</v>
      </c>
      <c r="AX1843">
        <v>0.98</v>
      </c>
      <c r="AY1843">
        <v>531892735.83025903</v>
      </c>
      <c r="AZ1843">
        <v>531892.73583025904</v>
      </c>
      <c r="BA1843">
        <v>7193.3190546582</v>
      </c>
      <c r="BB1843">
        <v>1.3901788484585942</v>
      </c>
      <c r="BC1843">
        <v>89157</v>
      </c>
      <c r="BD1843">
        <v>129153</v>
      </c>
      <c r="BE1843">
        <v>-39996</v>
      </c>
      <c r="BF1843">
        <v>-0.51714507370054308</v>
      </c>
      <c r="BG1843">
        <v>1294918</v>
      </c>
      <c r="BH1843">
        <v>16.964732084370496</v>
      </c>
      <c r="BI1843">
        <v>8542</v>
      </c>
      <c r="BJ1843">
        <v>60</v>
      </c>
      <c r="BK1843">
        <v>12</v>
      </c>
      <c r="BL1843">
        <v>2</v>
      </c>
      <c r="BM1843">
        <v>0</v>
      </c>
      <c r="BN1843">
        <v>2</v>
      </c>
      <c r="BO1843">
        <v>3</v>
      </c>
      <c r="BP1843">
        <v>2</v>
      </c>
      <c r="BQ1843">
        <v>3</v>
      </c>
      <c r="BR1843">
        <v>5</v>
      </c>
      <c r="BS1843">
        <v>0</v>
      </c>
      <c r="BT1843">
        <v>75828</v>
      </c>
      <c r="BU1843">
        <v>0.43</v>
      </c>
      <c r="BV1843">
        <v>0.52720299999999998</v>
      </c>
      <c r="BW1843">
        <v>506</v>
      </c>
      <c r="BX1843">
        <v>1.1737089999999999</v>
      </c>
      <c r="BY1843">
        <v>-0.32064880000000001</v>
      </c>
      <c r="BZ1843">
        <v>56</v>
      </c>
      <c r="CA1843">
        <v>9</v>
      </c>
      <c r="CB1843">
        <v>2</v>
      </c>
      <c r="CC1843">
        <v>1</v>
      </c>
      <c r="CD1843">
        <v>2</v>
      </c>
      <c r="CE1843">
        <v>3</v>
      </c>
      <c r="CF1843">
        <v>3</v>
      </c>
      <c r="CG1843">
        <v>5</v>
      </c>
      <c r="CH1843">
        <v>5</v>
      </c>
      <c r="CI1843">
        <v>0</v>
      </c>
      <c r="CJ1843">
        <v>75770</v>
      </c>
      <c r="CK1843">
        <v>1.1350138577273328</v>
      </c>
      <c r="CL1843">
        <v>0.58297942184198104</v>
      </c>
      <c r="CM1843">
        <v>466</v>
      </c>
      <c r="CN1843">
        <v>-0.40630114910079318</v>
      </c>
      <c r="CO1843">
        <v>9126</v>
      </c>
      <c r="CP1843">
        <v>-1.5864917277999999</v>
      </c>
      <c r="CQ1843">
        <v>-0.60744326680000005</v>
      </c>
      <c r="CR1843">
        <v>65137</v>
      </c>
      <c r="CS1843">
        <v>0.873</v>
      </c>
      <c r="CT1843">
        <v>65198</v>
      </c>
      <c r="CU1843">
        <v>0.86950944398000007</v>
      </c>
      <c r="CV1843">
        <v>130</v>
      </c>
      <c r="CW1843">
        <v>30</v>
      </c>
      <c r="CX1843">
        <v>30</v>
      </c>
      <c r="CY1843">
        <v>377</v>
      </c>
      <c r="CZ1843">
        <v>494</v>
      </c>
      <c r="DA1843" s="2">
        <v>34967</v>
      </c>
      <c r="DB1843" s="2">
        <v>6430</v>
      </c>
      <c r="DC1843" s="2">
        <v>139.57</v>
      </c>
      <c r="DD1843" s="2">
        <v>14350</v>
      </c>
      <c r="DE1843">
        <v>182</v>
      </c>
      <c r="DF1843">
        <v>15</v>
      </c>
      <c r="DG1843">
        <v>57.39</v>
      </c>
      <c r="DH1843">
        <v>14.35</v>
      </c>
      <c r="DI1843" s="2">
        <v>19.57</v>
      </c>
      <c r="DJ1843">
        <v>0.14000000000000001</v>
      </c>
      <c r="DK1843">
        <v>0.97016283258136993</v>
      </c>
      <c r="DL1843">
        <v>1.2461059190031152E-2</v>
      </c>
      <c r="DM1843">
        <v>350</v>
      </c>
      <c r="DN1843">
        <v>58.8</v>
      </c>
      <c r="DO1843">
        <v>9.3000000000000013E-2</v>
      </c>
      <c r="DP1843">
        <v>22.96</v>
      </c>
      <c r="DQ1843" s="2">
        <v>0</v>
      </c>
      <c r="DR1843" s="2">
        <v>7457.1381541599976</v>
      </c>
      <c r="DS1843">
        <v>9.9435252968215013E-3</v>
      </c>
      <c r="DT1843">
        <v>4.3344384020782698</v>
      </c>
      <c r="DU1843">
        <v>2765524.272757689</v>
      </c>
      <c r="DV1843">
        <v>0</v>
      </c>
    </row>
    <row r="1844" spans="1:126" x14ac:dyDescent="0.15">
      <c r="A1844" t="s">
        <v>3030</v>
      </c>
      <c r="B1844" t="s">
        <v>3107</v>
      </c>
      <c r="C1844">
        <v>36</v>
      </c>
      <c r="D1844">
        <v>107</v>
      </c>
      <c r="E1844" t="s">
        <v>3108</v>
      </c>
      <c r="F1844">
        <v>36107</v>
      </c>
      <c r="G1844" t="s">
        <v>6828</v>
      </c>
      <c r="H1844">
        <v>96</v>
      </c>
      <c r="I1844">
        <v>0.7</v>
      </c>
      <c r="J1844">
        <v>0.1</v>
      </c>
      <c r="K1844">
        <v>0.7</v>
      </c>
      <c r="L1844">
        <v>1</v>
      </c>
      <c r="M1844">
        <v>1.4</v>
      </c>
      <c r="N1844">
        <f t="shared" si="118"/>
        <v>9219.9499999999989</v>
      </c>
      <c r="O1844">
        <f t="shared" si="116"/>
        <v>780.05000000000109</v>
      </c>
      <c r="P1844">
        <f t="shared" si="117"/>
        <v>0.93606000000000167</v>
      </c>
      <c r="Q1844" s="4">
        <v>36107</v>
      </c>
      <c r="R1844" s="5">
        <v>42.178057000000003</v>
      </c>
      <c r="S1844" s="5">
        <v>-76.297455999999997</v>
      </c>
      <c r="T1844">
        <v>2</v>
      </c>
      <c r="U1844">
        <v>8.7816241549704133E-2</v>
      </c>
      <c r="V1844">
        <v>51067</v>
      </c>
      <c r="W1844">
        <v>50464</v>
      </c>
      <c r="X1844">
        <v>50199</v>
      </c>
      <c r="Y1844">
        <v>49323</v>
      </c>
      <c r="Z1844">
        <v>26425</v>
      </c>
      <c r="AA1844">
        <v>36089</v>
      </c>
      <c r="AB1844">
        <v>21385.397999999997</v>
      </c>
      <c r="AC1844">
        <v>57514</v>
      </c>
      <c r="AD1844">
        <v>3</v>
      </c>
      <c r="AE1844">
        <v>5.9762146656307895E-5</v>
      </c>
      <c r="AF1844">
        <v>99</v>
      </c>
      <c r="AG1844">
        <v>536</v>
      </c>
      <c r="AH1844">
        <v>0.18470149253731344</v>
      </c>
      <c r="AI1844" s="3">
        <v>107873</v>
      </c>
      <c r="AJ1844" s="3">
        <v>331909.60396353004</v>
      </c>
      <c r="AK1844">
        <v>114</v>
      </c>
      <c r="AL1844">
        <v>334681.60000000003</v>
      </c>
      <c r="AM1844">
        <v>564843</v>
      </c>
      <c r="AN1844">
        <v>44959</v>
      </c>
      <c r="AO1844">
        <v>609802</v>
      </c>
      <c r="AP1844">
        <v>5</v>
      </c>
      <c r="AQ1844">
        <v>0</v>
      </c>
      <c r="AR1844">
        <v>5</v>
      </c>
      <c r="AS1844">
        <v>9.9080532656943568E-2</v>
      </c>
      <c r="AT1844">
        <v>5</v>
      </c>
      <c r="AU1844">
        <v>34</v>
      </c>
      <c r="AV1844">
        <f t="shared" si="115"/>
        <v>39</v>
      </c>
      <c r="AW1844">
        <v>44760</v>
      </c>
      <c r="AX1844">
        <v>0.92999999999999994</v>
      </c>
      <c r="AY1844">
        <v>366239103.160851</v>
      </c>
      <c r="AZ1844">
        <v>366239.10316085099</v>
      </c>
      <c r="BA1844">
        <v>7109.4567521751596</v>
      </c>
      <c r="BB1844">
        <v>1.4065772320705756</v>
      </c>
      <c r="BC1844">
        <v>33465</v>
      </c>
      <c r="BD1844">
        <v>12055</v>
      </c>
      <c r="BE1844">
        <v>21410</v>
      </c>
      <c r="BF1844">
        <v>0.41925313803434705</v>
      </c>
      <c r="BG1844">
        <v>438770</v>
      </c>
      <c r="BH1844">
        <v>8.740612362796071</v>
      </c>
      <c r="BI1844">
        <v>6842</v>
      </c>
      <c r="BJ1844">
        <v>42</v>
      </c>
      <c r="BK1844">
        <v>10</v>
      </c>
      <c r="BL1844">
        <v>2</v>
      </c>
      <c r="BM1844">
        <v>0</v>
      </c>
      <c r="BN1844">
        <v>0</v>
      </c>
      <c r="BO1844">
        <v>1</v>
      </c>
      <c r="BP1844">
        <v>3</v>
      </c>
      <c r="BQ1844">
        <v>3</v>
      </c>
      <c r="BR1844">
        <v>10</v>
      </c>
      <c r="BS1844">
        <v>0</v>
      </c>
      <c r="BT1844">
        <v>50064</v>
      </c>
      <c r="BU1844">
        <v>0.84</v>
      </c>
      <c r="BV1844">
        <v>0.59141929999999998</v>
      </c>
      <c r="BW1844">
        <v>250</v>
      </c>
      <c r="BX1844">
        <v>1.418185</v>
      </c>
      <c r="BY1844">
        <v>-0.32324419999999998</v>
      </c>
      <c r="BZ1844">
        <v>39</v>
      </c>
      <c r="CA1844">
        <v>9</v>
      </c>
      <c r="CB1844">
        <v>2</v>
      </c>
      <c r="CC1844">
        <v>0</v>
      </c>
      <c r="CD1844">
        <v>0</v>
      </c>
      <c r="CE1844">
        <v>1</v>
      </c>
      <c r="CF1844">
        <v>3</v>
      </c>
      <c r="CG1844">
        <v>3</v>
      </c>
      <c r="CH1844">
        <v>10</v>
      </c>
      <c r="CI1844">
        <v>0</v>
      </c>
      <c r="CJ1844">
        <v>49930</v>
      </c>
      <c r="CK1844">
        <v>1.3418786300821148</v>
      </c>
      <c r="CL1844">
        <v>0.64901996151996155</v>
      </c>
      <c r="CM1844">
        <v>234</v>
      </c>
      <c r="CN1844">
        <v>-0.34553262940919632</v>
      </c>
      <c r="CO1844">
        <v>6872.0000000000009</v>
      </c>
      <c r="CP1844">
        <v>0.56795353599999998</v>
      </c>
      <c r="CQ1844">
        <v>0.18243990800000001</v>
      </c>
      <c r="CR1844">
        <v>44393</v>
      </c>
      <c r="CS1844">
        <v>0.9</v>
      </c>
      <c r="CT1844">
        <v>45450</v>
      </c>
      <c r="CU1844">
        <v>0.91880599010599995</v>
      </c>
      <c r="CV1844">
        <v>65</v>
      </c>
      <c r="CW1844">
        <v>9</v>
      </c>
      <c r="CX1844">
        <v>15</v>
      </c>
      <c r="CY1844">
        <v>422</v>
      </c>
      <c r="CZ1844">
        <v>897</v>
      </c>
      <c r="DA1844" s="2">
        <v>19095</v>
      </c>
      <c r="DB1844" s="2">
        <v>5430</v>
      </c>
      <c r="DC1844" s="2">
        <v>151.26</v>
      </c>
      <c r="DD1844" s="2">
        <v>1606</v>
      </c>
      <c r="DE1844">
        <v>330</v>
      </c>
      <c r="DF1844">
        <v>27</v>
      </c>
      <c r="DG1844">
        <v>29.85</v>
      </c>
      <c r="DH1844">
        <v>15.92</v>
      </c>
      <c r="DI1844" s="2">
        <v>15.92</v>
      </c>
      <c r="DJ1844">
        <v>-1.05</v>
      </c>
      <c r="DK1844">
        <v>0.96898204369953556</v>
      </c>
      <c r="DL1844">
        <v>4.1044776119402986E-2</v>
      </c>
      <c r="DM1844">
        <v>2586</v>
      </c>
      <c r="DN1844">
        <v>24.2</v>
      </c>
      <c r="DO1844">
        <v>7.400000000000001E-2</v>
      </c>
      <c r="DP1844">
        <v>850.31999999999994</v>
      </c>
      <c r="DQ1844" s="2">
        <v>0</v>
      </c>
      <c r="DR1844" s="2">
        <v>621.10438916999999</v>
      </c>
      <c r="DS1844">
        <v>2.0191434007151873E-3</v>
      </c>
      <c r="DT1844">
        <v>6.47573213698037</v>
      </c>
      <c r="DU1844">
        <v>2167308.3927760096</v>
      </c>
      <c r="DV1844">
        <v>0</v>
      </c>
    </row>
    <row r="1845" spans="1:126" x14ac:dyDescent="0.15">
      <c r="A1845" t="s">
        <v>3030</v>
      </c>
      <c r="B1845" t="s">
        <v>3109</v>
      </c>
      <c r="C1845">
        <v>36</v>
      </c>
      <c r="D1845">
        <v>109</v>
      </c>
      <c r="E1845" t="s">
        <v>3110</v>
      </c>
      <c r="F1845">
        <v>36109</v>
      </c>
      <c r="G1845" t="s">
        <v>6829</v>
      </c>
      <c r="H1845">
        <v>80.2</v>
      </c>
      <c r="I1845">
        <v>3.7</v>
      </c>
      <c r="J1845">
        <v>0.3</v>
      </c>
      <c r="K1845">
        <v>8.5</v>
      </c>
      <c r="L1845">
        <v>3</v>
      </c>
      <c r="M1845">
        <v>4.2</v>
      </c>
      <c r="N1845">
        <f t="shared" si="118"/>
        <v>6544.7100000000009</v>
      </c>
      <c r="O1845">
        <f t="shared" si="116"/>
        <v>3455.2899999999991</v>
      </c>
      <c r="P1845">
        <f t="shared" si="117"/>
        <v>4.1463480000000006</v>
      </c>
      <c r="Q1845" s="4">
        <v>36109</v>
      </c>
      <c r="R1845" s="5">
        <v>42.453006000000002</v>
      </c>
      <c r="S1845" s="5">
        <v>-76.473483000000002</v>
      </c>
      <c r="T1845">
        <v>3</v>
      </c>
      <c r="U1845">
        <v>0.11378553298385337</v>
      </c>
      <c r="V1845">
        <v>101570</v>
      </c>
      <c r="W1845">
        <v>103179</v>
      </c>
      <c r="X1845">
        <v>103855</v>
      </c>
      <c r="Y1845">
        <v>104283</v>
      </c>
      <c r="Z1845">
        <v>47051</v>
      </c>
      <c r="AA1845">
        <v>36091</v>
      </c>
      <c r="AB1845">
        <v>36829.197999999997</v>
      </c>
      <c r="AC1845">
        <v>52624</v>
      </c>
      <c r="AD1845">
        <v>6</v>
      </c>
      <c r="AE1845">
        <v>5.7772856386307831E-5</v>
      </c>
      <c r="AF1845">
        <v>126</v>
      </c>
      <c r="AG1845">
        <v>558</v>
      </c>
      <c r="AH1845">
        <v>0.22580645161290322</v>
      </c>
      <c r="AI1845" s="3">
        <v>90774</v>
      </c>
      <c r="AJ1845" s="3">
        <v>303775.03867372003</v>
      </c>
      <c r="AK1845">
        <v>64</v>
      </c>
      <c r="AL1845">
        <v>314656</v>
      </c>
      <c r="AM1845">
        <v>350399</v>
      </c>
      <c r="AN1845">
        <v>63454</v>
      </c>
      <c r="AO1845">
        <v>413853</v>
      </c>
      <c r="AP1845">
        <v>12</v>
      </c>
      <c r="AQ1845">
        <v>6</v>
      </c>
      <c r="AR1845">
        <v>18</v>
      </c>
      <c r="AS1845">
        <v>0.17445410403279737</v>
      </c>
      <c r="AT1845">
        <v>21</v>
      </c>
      <c r="AU1845">
        <v>74</v>
      </c>
      <c r="AV1845">
        <f t="shared" si="115"/>
        <v>95</v>
      </c>
      <c r="AW1845">
        <v>96672</v>
      </c>
      <c r="AX1845">
        <v>0.96</v>
      </c>
      <c r="AY1845">
        <v>646744108.90725303</v>
      </c>
      <c r="AZ1845">
        <v>646744.10890725302</v>
      </c>
      <c r="BA1845">
        <v>6705.4298707745702</v>
      </c>
      <c r="BB1845">
        <v>1.4913286981920015</v>
      </c>
      <c r="BC1845">
        <v>361514</v>
      </c>
      <c r="BD1845">
        <v>376613</v>
      </c>
      <c r="BE1845">
        <v>-15099</v>
      </c>
      <c r="BF1845">
        <v>-0.14865609924190212</v>
      </c>
      <c r="BG1845">
        <v>1930118</v>
      </c>
      <c r="BH1845">
        <v>18.584738337104618</v>
      </c>
      <c r="BI1845">
        <v>8457</v>
      </c>
      <c r="BJ1845">
        <v>57</v>
      </c>
      <c r="BK1845">
        <v>22</v>
      </c>
      <c r="BL1845">
        <v>3</v>
      </c>
      <c r="BM1845">
        <v>0</v>
      </c>
      <c r="BN1845">
        <v>1</v>
      </c>
      <c r="BO1845">
        <v>6</v>
      </c>
      <c r="BP1845">
        <v>2</v>
      </c>
      <c r="BQ1845">
        <v>17</v>
      </c>
      <c r="BR1845">
        <v>7</v>
      </c>
      <c r="BS1845">
        <v>0</v>
      </c>
      <c r="BT1845">
        <v>101779</v>
      </c>
      <c r="BU1845">
        <v>0.77</v>
      </c>
      <c r="BV1845">
        <v>0.49731779999999998</v>
      </c>
      <c r="BW1845">
        <v>818</v>
      </c>
      <c r="BX1845">
        <v>1.129899</v>
      </c>
      <c r="BY1845">
        <v>-0.54075720000000005</v>
      </c>
      <c r="BZ1845">
        <v>60</v>
      </c>
      <c r="CA1845">
        <v>15</v>
      </c>
      <c r="CB1845">
        <v>4</v>
      </c>
      <c r="CC1845">
        <v>2</v>
      </c>
      <c r="CD1845">
        <v>0</v>
      </c>
      <c r="CE1845">
        <v>7</v>
      </c>
      <c r="CF1845">
        <v>2</v>
      </c>
      <c r="CG1845">
        <v>15</v>
      </c>
      <c r="CH1845">
        <v>5</v>
      </c>
      <c r="CI1845">
        <v>0</v>
      </c>
      <c r="CJ1845">
        <v>104727</v>
      </c>
      <c r="CK1845">
        <v>1.05034995750857</v>
      </c>
      <c r="CL1845">
        <v>0.64035864333660641</v>
      </c>
      <c r="CM1845">
        <v>775</v>
      </c>
      <c r="CN1845">
        <v>-0.1490948564526389</v>
      </c>
      <c r="CO1845">
        <v>24899.999999999996</v>
      </c>
      <c r="CP1845">
        <v>1.4314876540000001</v>
      </c>
      <c r="CQ1845">
        <v>1.0865768899999999</v>
      </c>
      <c r="CR1845">
        <v>91006</v>
      </c>
      <c r="CS1845">
        <v>0.86499999999999999</v>
      </c>
      <c r="CT1845">
        <v>89483</v>
      </c>
      <c r="CU1845">
        <v>0.90834975952099994</v>
      </c>
      <c r="CV1845">
        <v>313</v>
      </c>
      <c r="CW1845">
        <v>56</v>
      </c>
      <c r="CX1845">
        <v>91</v>
      </c>
      <c r="CY1845">
        <v>975</v>
      </c>
      <c r="CZ1845">
        <v>947</v>
      </c>
      <c r="DA1845" s="2">
        <v>69764</v>
      </c>
      <c r="DB1845" s="2">
        <v>18545</v>
      </c>
      <c r="DC1845" s="2">
        <v>220.04</v>
      </c>
      <c r="DD1845" s="2">
        <v>19421</v>
      </c>
      <c r="DE1845">
        <v>351</v>
      </c>
      <c r="DF1845">
        <v>70</v>
      </c>
      <c r="DG1845">
        <v>88.79</v>
      </c>
      <c r="DH1845">
        <v>5.79</v>
      </c>
      <c r="DI1845" s="2">
        <v>25.09</v>
      </c>
      <c r="DJ1845">
        <v>-0.28000000000000003</v>
      </c>
      <c r="DK1845">
        <v>0.99174873862559765</v>
      </c>
      <c r="DL1845">
        <v>4.1218637992831542E-2</v>
      </c>
      <c r="DM1845">
        <v>5815</v>
      </c>
      <c r="DN1845">
        <v>61.2</v>
      </c>
      <c r="DO1845">
        <v>0.2</v>
      </c>
      <c r="DP1845">
        <v>785.45999999999992</v>
      </c>
      <c r="DQ1845" s="2">
        <v>0</v>
      </c>
      <c r="DR1845" s="2">
        <v>4280.5853543599987</v>
      </c>
      <c r="DS1845">
        <v>9.2174591291450322E-3</v>
      </c>
      <c r="DT1845">
        <v>8.81406366851777</v>
      </c>
      <c r="DU1845">
        <v>2773398.0176811274</v>
      </c>
      <c r="DV1845">
        <v>0</v>
      </c>
    </row>
    <row r="1846" spans="1:126" x14ac:dyDescent="0.15">
      <c r="A1846" t="s">
        <v>3030</v>
      </c>
      <c r="B1846" t="s">
        <v>3111</v>
      </c>
      <c r="C1846">
        <v>36</v>
      </c>
      <c r="D1846">
        <v>111</v>
      </c>
      <c r="E1846" t="s">
        <v>3112</v>
      </c>
      <c r="F1846">
        <v>36111</v>
      </c>
      <c r="G1846" t="s">
        <v>6830</v>
      </c>
      <c r="H1846">
        <v>81.7</v>
      </c>
      <c r="I1846">
        <v>5.5</v>
      </c>
      <c r="J1846">
        <v>0.2</v>
      </c>
      <c r="K1846">
        <v>1.7</v>
      </c>
      <c r="L1846">
        <v>2.2000000000000002</v>
      </c>
      <c r="M1846">
        <v>8.6999999999999993</v>
      </c>
      <c r="N1846">
        <f t="shared" si="118"/>
        <v>6788.6</v>
      </c>
      <c r="O1846">
        <f t="shared" si="116"/>
        <v>3211.3999999999996</v>
      </c>
      <c r="P1846">
        <f t="shared" si="117"/>
        <v>3.8536800000000011</v>
      </c>
      <c r="Q1846" s="4">
        <v>36111</v>
      </c>
      <c r="R1846" s="5">
        <v>41.947212</v>
      </c>
      <c r="S1846" s="5">
        <v>-74.265457999999995</v>
      </c>
      <c r="T1846">
        <v>3</v>
      </c>
      <c r="U1846">
        <v>0.11126584781741683</v>
      </c>
      <c r="V1846">
        <v>182516</v>
      </c>
      <c r="W1846">
        <v>181598</v>
      </c>
      <c r="X1846">
        <v>181300</v>
      </c>
      <c r="Y1846">
        <v>179952</v>
      </c>
      <c r="Z1846">
        <v>98471</v>
      </c>
      <c r="AA1846">
        <v>36093</v>
      </c>
      <c r="AB1846">
        <v>74517.379000000015</v>
      </c>
      <c r="AC1846">
        <v>58918</v>
      </c>
      <c r="AD1846">
        <v>14</v>
      </c>
      <c r="AE1846">
        <v>7.7220077220077225E-5</v>
      </c>
      <c r="AF1846">
        <v>137</v>
      </c>
      <c r="AG1846">
        <v>486</v>
      </c>
      <c r="AH1846">
        <v>0.28189300411522633</v>
      </c>
      <c r="AI1846" s="3">
        <v>71222</v>
      </c>
      <c r="AJ1846" s="3">
        <v>719509.25757627503</v>
      </c>
      <c r="AK1846">
        <v>51</v>
      </c>
      <c r="AL1846">
        <v>742924.79999999993</v>
      </c>
      <c r="AM1846">
        <v>327305</v>
      </c>
      <c r="AN1846">
        <v>50173</v>
      </c>
      <c r="AO1846">
        <v>377478</v>
      </c>
      <c r="AP1846">
        <v>31</v>
      </c>
      <c r="AQ1846">
        <v>7</v>
      </c>
      <c r="AR1846">
        <v>38</v>
      </c>
      <c r="AS1846">
        <v>0.20925340587451402</v>
      </c>
      <c r="AT1846">
        <v>41</v>
      </c>
      <c r="AU1846">
        <v>137</v>
      </c>
      <c r="AV1846">
        <f t="shared" si="115"/>
        <v>178</v>
      </c>
      <c r="AW1846">
        <v>182952</v>
      </c>
      <c r="AX1846">
        <v>0.99</v>
      </c>
      <c r="AY1846">
        <v>1524569421.9637499</v>
      </c>
      <c r="AZ1846">
        <v>1524569.4219637499</v>
      </c>
      <c r="BA1846">
        <v>8578.7893107588206</v>
      </c>
      <c r="BB1846">
        <v>1.1656656478856302</v>
      </c>
      <c r="BC1846">
        <v>195512</v>
      </c>
      <c r="BD1846">
        <v>298021</v>
      </c>
      <c r="BE1846">
        <v>-102509</v>
      </c>
      <c r="BF1846">
        <v>-0.56164391067084529</v>
      </c>
      <c r="BG1846">
        <v>3044352</v>
      </c>
      <c r="BH1846">
        <v>16.791792608935467</v>
      </c>
      <c r="BI1846">
        <v>19019</v>
      </c>
      <c r="BJ1846">
        <v>96</v>
      </c>
      <c r="BK1846">
        <v>20</v>
      </c>
      <c r="BL1846">
        <v>7</v>
      </c>
      <c r="BM1846">
        <v>1</v>
      </c>
      <c r="BN1846">
        <v>3</v>
      </c>
      <c r="BO1846">
        <v>5</v>
      </c>
      <c r="BP1846">
        <v>3</v>
      </c>
      <c r="BQ1846">
        <v>25</v>
      </c>
      <c r="BR1846">
        <v>11</v>
      </c>
      <c r="BS1846">
        <v>0</v>
      </c>
      <c r="BT1846">
        <v>181440</v>
      </c>
      <c r="BU1846">
        <v>0.67</v>
      </c>
      <c r="BV1846">
        <v>0.61506669999999997</v>
      </c>
      <c r="BW1846">
        <v>1050</v>
      </c>
      <c r="BX1846">
        <v>0.94246039999999998</v>
      </c>
      <c r="BY1846">
        <v>-0.34871220000000003</v>
      </c>
      <c r="BZ1846">
        <v>92</v>
      </c>
      <c r="CA1846">
        <v>17</v>
      </c>
      <c r="CB1846">
        <v>7</v>
      </c>
      <c r="CC1846">
        <v>2</v>
      </c>
      <c r="CD1846">
        <v>3</v>
      </c>
      <c r="CE1846">
        <v>3</v>
      </c>
      <c r="CF1846">
        <v>4</v>
      </c>
      <c r="CG1846">
        <v>23</v>
      </c>
      <c r="CH1846">
        <v>12</v>
      </c>
      <c r="CI1846">
        <v>0</v>
      </c>
      <c r="CJ1846">
        <v>180787</v>
      </c>
      <c r="CK1846">
        <v>0.90161350097075565</v>
      </c>
      <c r="CL1846">
        <v>0.61876194768661708</v>
      </c>
      <c r="CM1846">
        <v>973</v>
      </c>
      <c r="CN1846">
        <v>-0.68541237326568594</v>
      </c>
      <c r="CO1846">
        <v>30507.999999999996</v>
      </c>
      <c r="CP1846">
        <v>-2.5992388299999999E-2</v>
      </c>
      <c r="CQ1846">
        <v>5.9102319999999996E-3</v>
      </c>
      <c r="CR1846">
        <v>160513</v>
      </c>
      <c r="CS1846">
        <v>0.89200000000000002</v>
      </c>
      <c r="CT1846">
        <v>158606</v>
      </c>
      <c r="CU1846">
        <v>0.89219371456000007</v>
      </c>
      <c r="CV1846">
        <v>548</v>
      </c>
      <c r="CW1846">
        <v>109</v>
      </c>
      <c r="CX1846">
        <v>125</v>
      </c>
      <c r="CY1846">
        <v>1357</v>
      </c>
      <c r="CZ1846">
        <v>795</v>
      </c>
      <c r="DA1846" s="2">
        <v>90098</v>
      </c>
      <c r="DB1846" s="2">
        <v>22340</v>
      </c>
      <c r="DC1846" s="2">
        <v>359.67</v>
      </c>
      <c r="DD1846" s="2">
        <v>24294</v>
      </c>
      <c r="DE1846">
        <v>293</v>
      </c>
      <c r="DF1846">
        <v>46</v>
      </c>
      <c r="DG1846">
        <v>130.38999999999999</v>
      </c>
      <c r="DH1846">
        <v>12.15</v>
      </c>
      <c r="DI1846" s="2">
        <v>30.94</v>
      </c>
      <c r="DJ1846">
        <v>0.7</v>
      </c>
      <c r="DK1846">
        <v>0.95876274184942856</v>
      </c>
      <c r="DL1846">
        <v>4.1152263374485597E-2</v>
      </c>
      <c r="DM1846">
        <v>1154</v>
      </c>
      <c r="DN1846">
        <v>33.1</v>
      </c>
      <c r="DO1846">
        <v>4.5999999999999999E-2</v>
      </c>
      <c r="DP1846">
        <v>0</v>
      </c>
      <c r="DQ1846" s="2">
        <v>0</v>
      </c>
      <c r="DR1846" s="2">
        <v>12541.437190490005</v>
      </c>
      <c r="DS1846">
        <v>1.6694408599592186E-2</v>
      </c>
      <c r="DT1846">
        <v>7.5523890194557097</v>
      </c>
      <c r="DU1846">
        <v>5610857.1018013284</v>
      </c>
      <c r="DV1846">
        <v>0</v>
      </c>
    </row>
    <row r="1847" spans="1:126" x14ac:dyDescent="0.15">
      <c r="A1847" t="s">
        <v>3030</v>
      </c>
      <c r="B1847" t="s">
        <v>1017</v>
      </c>
      <c r="C1847">
        <v>36</v>
      </c>
      <c r="D1847">
        <v>113</v>
      </c>
      <c r="E1847" t="s">
        <v>3113</v>
      </c>
      <c r="F1847">
        <v>36113</v>
      </c>
      <c r="G1847" t="s">
        <v>6831</v>
      </c>
      <c r="H1847">
        <v>95.2</v>
      </c>
      <c r="I1847">
        <v>0.8</v>
      </c>
      <c r="J1847">
        <v>0.2</v>
      </c>
      <c r="K1847">
        <v>0.7</v>
      </c>
      <c r="L1847">
        <v>1.3</v>
      </c>
      <c r="M1847">
        <v>1.8</v>
      </c>
      <c r="N1847">
        <f t="shared" si="118"/>
        <v>9069.1400000000012</v>
      </c>
      <c r="O1847">
        <f t="shared" si="116"/>
        <v>930.85999999999876</v>
      </c>
      <c r="P1847">
        <f t="shared" si="117"/>
        <v>1.1170319999999989</v>
      </c>
      <c r="Q1847" s="4">
        <v>36113</v>
      </c>
      <c r="R1847" s="5">
        <v>43.555104999999998</v>
      </c>
      <c r="S1847" s="5">
        <v>-73.838138999999998</v>
      </c>
      <c r="T1847">
        <v>3</v>
      </c>
      <c r="U1847">
        <v>0.20567978738719228</v>
      </c>
      <c r="V1847">
        <v>65700</v>
      </c>
      <c r="W1847">
        <v>65388</v>
      </c>
      <c r="X1847">
        <v>65180</v>
      </c>
      <c r="Y1847">
        <v>64448</v>
      </c>
      <c r="Z1847">
        <v>34774</v>
      </c>
      <c r="AA1847">
        <v>36095</v>
      </c>
      <c r="AB1847">
        <v>27685.074000000001</v>
      </c>
      <c r="AC1847">
        <v>56798</v>
      </c>
      <c r="AD1847">
        <v>7</v>
      </c>
      <c r="AE1847">
        <v>1.0739490641301013E-4</v>
      </c>
      <c r="AF1847">
        <v>25</v>
      </c>
      <c r="AG1847">
        <v>117</v>
      </c>
      <c r="AH1847">
        <v>0.21367521367521367</v>
      </c>
      <c r="AI1847" s="3">
        <v>9528</v>
      </c>
      <c r="AJ1847" s="3">
        <v>554852.30615892506</v>
      </c>
      <c r="AK1847">
        <v>31</v>
      </c>
      <c r="AL1847">
        <v>596307.19999999995</v>
      </c>
      <c r="AM1847">
        <v>620536</v>
      </c>
      <c r="AN1847">
        <v>6830</v>
      </c>
      <c r="AO1847">
        <v>627366</v>
      </c>
      <c r="AP1847">
        <v>4</v>
      </c>
      <c r="AQ1847">
        <v>2</v>
      </c>
      <c r="AR1847">
        <v>6</v>
      </c>
      <c r="AS1847">
        <v>9.1759955955221129E-2</v>
      </c>
      <c r="AT1847">
        <v>7</v>
      </c>
      <c r="AU1847">
        <v>69</v>
      </c>
      <c r="AV1847">
        <f t="shared" si="115"/>
        <v>76</v>
      </c>
      <c r="AW1847">
        <v>64077</v>
      </c>
      <c r="AX1847">
        <v>0.92999999999999994</v>
      </c>
      <c r="AY1847">
        <v>275960062.755202</v>
      </c>
      <c r="AZ1847">
        <v>275960.062755202</v>
      </c>
      <c r="BA1847">
        <v>4388.96145011715</v>
      </c>
      <c r="BB1847">
        <v>2.2784433432955034</v>
      </c>
      <c r="BC1847">
        <v>98224</v>
      </c>
      <c r="BD1847">
        <v>113992</v>
      </c>
      <c r="BE1847">
        <v>-15768</v>
      </c>
      <c r="BF1847">
        <v>-0.24</v>
      </c>
      <c r="BG1847">
        <v>1698814</v>
      </c>
      <c r="BH1847">
        <v>26.063424363301625</v>
      </c>
      <c r="BI1847">
        <v>7802</v>
      </c>
      <c r="BJ1847">
        <v>48</v>
      </c>
      <c r="BK1847">
        <v>13</v>
      </c>
      <c r="BL1847">
        <v>7</v>
      </c>
      <c r="BM1847">
        <v>1</v>
      </c>
      <c r="BN1847">
        <v>3</v>
      </c>
      <c r="BO1847">
        <v>2</v>
      </c>
      <c r="BP1847">
        <v>1</v>
      </c>
      <c r="BQ1847">
        <v>12</v>
      </c>
      <c r="BR1847">
        <v>7</v>
      </c>
      <c r="BS1847">
        <v>1</v>
      </c>
      <c r="BT1847">
        <v>66021</v>
      </c>
      <c r="BU1847">
        <v>0.67</v>
      </c>
      <c r="BV1847">
        <v>0.60892469999999999</v>
      </c>
      <c r="BW1847">
        <v>456</v>
      </c>
      <c r="BX1847">
        <v>1.438936</v>
      </c>
      <c r="BY1847">
        <v>0.1799173</v>
      </c>
      <c r="BZ1847">
        <v>42</v>
      </c>
      <c r="CA1847">
        <v>9</v>
      </c>
      <c r="CB1847">
        <v>7</v>
      </c>
      <c r="CC1847">
        <v>0</v>
      </c>
      <c r="CD1847">
        <v>3</v>
      </c>
      <c r="CE1847">
        <v>2</v>
      </c>
      <c r="CF1847">
        <v>1</v>
      </c>
      <c r="CG1847">
        <v>12</v>
      </c>
      <c r="CH1847">
        <v>7</v>
      </c>
      <c r="CI1847">
        <v>0</v>
      </c>
      <c r="CJ1847">
        <v>64954</v>
      </c>
      <c r="CK1847">
        <v>1.277827385534378</v>
      </c>
      <c r="CL1847">
        <v>0.64458343321637934</v>
      </c>
      <c r="CM1847">
        <v>467</v>
      </c>
      <c r="CN1847">
        <v>7.1367680102921938E-2</v>
      </c>
      <c r="CO1847">
        <v>9923</v>
      </c>
      <c r="CP1847">
        <v>0.67091690800000003</v>
      </c>
      <c r="CQ1847">
        <v>0.23836713400000001</v>
      </c>
      <c r="CR1847">
        <v>57158</v>
      </c>
      <c r="CS1847">
        <v>0.88500000000000001</v>
      </c>
      <c r="CT1847">
        <v>57816</v>
      </c>
      <c r="CU1847">
        <v>0.91394703657000009</v>
      </c>
      <c r="CV1847">
        <v>208</v>
      </c>
      <c r="CW1847">
        <v>60</v>
      </c>
      <c r="CX1847">
        <v>76</v>
      </c>
      <c r="CY1847">
        <v>271</v>
      </c>
      <c r="CZ1847">
        <v>174</v>
      </c>
      <c r="DA1847" s="2">
        <v>49005</v>
      </c>
      <c r="DB1847" s="2">
        <v>7315</v>
      </c>
      <c r="DC1847" s="2">
        <v>231.11</v>
      </c>
      <c r="DD1847" s="2">
        <v>2477</v>
      </c>
      <c r="DE1847">
        <v>54</v>
      </c>
      <c r="DF1847">
        <v>0</v>
      </c>
      <c r="DG1847">
        <v>88.77</v>
      </c>
      <c r="DH1847">
        <v>15.31</v>
      </c>
      <c r="DI1847" s="2">
        <v>36.729999999999997</v>
      </c>
      <c r="DJ1847">
        <v>0</v>
      </c>
      <c r="DK1847">
        <v>0.98268261964735515</v>
      </c>
      <c r="DL1847">
        <v>0</v>
      </c>
      <c r="DM1847">
        <v>21</v>
      </c>
      <c r="DN1847">
        <v>13.8</v>
      </c>
      <c r="DO1847">
        <v>2.3E-2</v>
      </c>
      <c r="DP1847">
        <v>0</v>
      </c>
      <c r="DQ1847" s="2">
        <v>0</v>
      </c>
      <c r="DR1847" s="2">
        <v>18218.332330239999</v>
      </c>
      <c r="DS1847">
        <v>3.1956743712882728E-2</v>
      </c>
      <c r="DV1847">
        <v>0</v>
      </c>
    </row>
    <row r="1848" spans="1:126" x14ac:dyDescent="0.15">
      <c r="A1848" t="s">
        <v>3030</v>
      </c>
      <c r="B1848" t="s">
        <v>232</v>
      </c>
      <c r="C1848">
        <v>36</v>
      </c>
      <c r="D1848">
        <v>115</v>
      </c>
      <c r="E1848" t="s">
        <v>3114</v>
      </c>
      <c r="F1848">
        <v>36115</v>
      </c>
      <c r="G1848" t="s">
        <v>6832</v>
      </c>
      <c r="H1848">
        <v>93.3</v>
      </c>
      <c r="I1848">
        <v>2.7</v>
      </c>
      <c r="J1848">
        <v>0.2</v>
      </c>
      <c r="K1848">
        <v>0.4</v>
      </c>
      <c r="L1848">
        <v>1.1000000000000001</v>
      </c>
      <c r="M1848">
        <v>2.2999999999999998</v>
      </c>
      <c r="N1848">
        <f t="shared" si="118"/>
        <v>8718.880000000001</v>
      </c>
      <c r="O1848">
        <f t="shared" si="116"/>
        <v>1281.119999999999</v>
      </c>
      <c r="P1848">
        <f t="shared" si="117"/>
        <v>1.5373439999999994</v>
      </c>
      <c r="Q1848" s="4">
        <v>36115</v>
      </c>
      <c r="R1848" s="5">
        <v>43.312376999999998</v>
      </c>
      <c r="S1848" s="5">
        <v>-73.439428000000007</v>
      </c>
      <c r="T1848">
        <v>3</v>
      </c>
      <c r="U1848">
        <v>0.16576620059323935</v>
      </c>
      <c r="V1848">
        <v>63108</v>
      </c>
      <c r="W1848">
        <v>62910</v>
      </c>
      <c r="X1848">
        <v>62700</v>
      </c>
      <c r="Y1848">
        <v>62253</v>
      </c>
      <c r="Z1848">
        <v>34321</v>
      </c>
      <c r="AA1848">
        <v>36097</v>
      </c>
      <c r="AB1848">
        <v>25489.249</v>
      </c>
      <c r="AC1848">
        <v>51143</v>
      </c>
      <c r="AD1848">
        <v>8</v>
      </c>
      <c r="AE1848">
        <v>1.2759170653907497E-4</v>
      </c>
      <c r="AF1848">
        <v>165</v>
      </c>
      <c r="AG1848">
        <v>851</v>
      </c>
      <c r="AH1848">
        <v>0.19388954171562867</v>
      </c>
      <c r="AI1848" s="3">
        <v>189391</v>
      </c>
      <c r="AJ1848" s="3">
        <v>531946.00155568006</v>
      </c>
      <c r="AK1848">
        <v>108</v>
      </c>
      <c r="AL1848">
        <v>541382.40000000002</v>
      </c>
      <c r="AM1848">
        <v>350993</v>
      </c>
      <c r="AN1848">
        <v>94691</v>
      </c>
      <c r="AO1848">
        <v>445684</v>
      </c>
      <c r="AP1848">
        <v>4</v>
      </c>
      <c r="AQ1848">
        <v>2</v>
      </c>
      <c r="AR1848">
        <v>6</v>
      </c>
      <c r="AS1848">
        <v>9.5374344301382932E-2</v>
      </c>
      <c r="AT1848">
        <v>8</v>
      </c>
      <c r="AU1848">
        <v>81</v>
      </c>
      <c r="AV1848">
        <f t="shared" si="115"/>
        <v>89</v>
      </c>
      <c r="AW1848">
        <v>50956</v>
      </c>
      <c r="AX1848">
        <v>0.8</v>
      </c>
      <c r="AY1848">
        <v>916199265.86304295</v>
      </c>
      <c r="AZ1848">
        <v>916199.26586304291</v>
      </c>
      <c r="BA1848">
        <v>14975.6840245278</v>
      </c>
      <c r="BB1848">
        <v>0.66774913143343451</v>
      </c>
      <c r="BC1848">
        <v>26272</v>
      </c>
      <c r="BD1848">
        <v>7528</v>
      </c>
      <c r="BE1848">
        <v>18744</v>
      </c>
      <c r="BF1848">
        <v>0.29701464156683782</v>
      </c>
      <c r="BG1848">
        <v>720115</v>
      </c>
      <c r="BH1848">
        <v>11.485087719298246</v>
      </c>
      <c r="BI1848">
        <v>7100</v>
      </c>
      <c r="BJ1848">
        <v>37</v>
      </c>
      <c r="BK1848">
        <v>6</v>
      </c>
      <c r="BL1848">
        <v>1</v>
      </c>
      <c r="BM1848">
        <v>0</v>
      </c>
      <c r="BN1848">
        <v>1</v>
      </c>
      <c r="BO1848">
        <v>4</v>
      </c>
      <c r="BP1848">
        <v>3</v>
      </c>
      <c r="BQ1848">
        <v>8</v>
      </c>
      <c r="BR1848">
        <v>7</v>
      </c>
      <c r="BS1848">
        <v>0</v>
      </c>
      <c r="BT1848">
        <v>62753</v>
      </c>
      <c r="BU1848">
        <v>0.78</v>
      </c>
      <c r="BV1848">
        <v>0.5129688</v>
      </c>
      <c r="BW1848">
        <v>318</v>
      </c>
      <c r="BX1848">
        <v>1.0676779999999999</v>
      </c>
      <c r="BY1848">
        <v>-0.95280520000000002</v>
      </c>
      <c r="BZ1848">
        <v>39</v>
      </c>
      <c r="CA1848">
        <v>6</v>
      </c>
      <c r="CB1848">
        <v>1</v>
      </c>
      <c r="CC1848">
        <v>0</v>
      </c>
      <c r="CD1848">
        <v>1</v>
      </c>
      <c r="CE1848">
        <v>5</v>
      </c>
      <c r="CF1848">
        <v>2</v>
      </c>
      <c r="CG1848">
        <v>3</v>
      </c>
      <c r="CH1848">
        <v>9</v>
      </c>
      <c r="CI1848">
        <v>0</v>
      </c>
      <c r="CJ1848">
        <v>62402</v>
      </c>
      <c r="CK1848">
        <v>1.0576584083843468</v>
      </c>
      <c r="CL1848">
        <v>0.59399192407602686</v>
      </c>
      <c r="CM1848">
        <v>296</v>
      </c>
      <c r="CN1848">
        <v>-0.79635025223755473</v>
      </c>
      <c r="CO1848">
        <v>6564</v>
      </c>
      <c r="CP1848">
        <v>-0.20622629470000001</v>
      </c>
      <c r="CQ1848">
        <v>-0.18580093910000001</v>
      </c>
      <c r="CR1848">
        <v>55060</v>
      </c>
      <c r="CS1848">
        <v>0.8859999999999999</v>
      </c>
      <c r="CT1848">
        <v>54652</v>
      </c>
      <c r="CU1848">
        <v>0.89521355932000002</v>
      </c>
      <c r="CV1848">
        <v>72</v>
      </c>
      <c r="CW1848">
        <v>14</v>
      </c>
      <c r="CX1848">
        <v>20</v>
      </c>
      <c r="CY1848">
        <v>1295</v>
      </c>
      <c r="CZ1848">
        <v>1484</v>
      </c>
      <c r="DA1848" s="2">
        <v>23397</v>
      </c>
      <c r="DB1848" s="2">
        <v>4820</v>
      </c>
      <c r="DC1848" s="2">
        <v>147.4</v>
      </c>
      <c r="DD1848" s="2">
        <v>3762</v>
      </c>
      <c r="DE1848">
        <v>504</v>
      </c>
      <c r="DF1848">
        <v>41</v>
      </c>
      <c r="DG1848">
        <v>31.7</v>
      </c>
      <c r="DH1848">
        <v>14.26</v>
      </c>
      <c r="DI1848" s="2">
        <v>26.94</v>
      </c>
      <c r="DJ1848">
        <v>-0.64</v>
      </c>
      <c r="DK1848">
        <v>0.9842072748969064</v>
      </c>
      <c r="DL1848">
        <v>1.7626321974148061E-2</v>
      </c>
      <c r="DM1848">
        <v>1930</v>
      </c>
      <c r="DN1848">
        <v>14.6</v>
      </c>
      <c r="DO1848">
        <v>2.7000000000000003E-2</v>
      </c>
      <c r="DP1848">
        <v>383.92</v>
      </c>
      <c r="DQ1848" s="2">
        <v>0</v>
      </c>
      <c r="DR1848" s="2">
        <v>24086.689965819998</v>
      </c>
      <c r="DS1848">
        <v>4.4491084371596157E-2</v>
      </c>
      <c r="DT1848">
        <v>5.6124554832769</v>
      </c>
      <c r="DU1848">
        <v>3038484.6194296083</v>
      </c>
      <c r="DV1848">
        <v>0</v>
      </c>
    </row>
    <row r="1849" spans="1:126" x14ac:dyDescent="0.15">
      <c r="A1849" t="s">
        <v>3030</v>
      </c>
      <c r="B1849" t="s">
        <v>1020</v>
      </c>
      <c r="C1849">
        <v>36</v>
      </c>
      <c r="D1849">
        <v>117</v>
      </c>
      <c r="E1849" t="s">
        <v>3115</v>
      </c>
      <c r="F1849">
        <v>36117</v>
      </c>
      <c r="G1849" t="s">
        <v>6833</v>
      </c>
      <c r="H1849">
        <v>91</v>
      </c>
      <c r="I1849">
        <v>2.9</v>
      </c>
      <c r="J1849">
        <v>0.2</v>
      </c>
      <c r="K1849">
        <v>0.5</v>
      </c>
      <c r="L1849">
        <v>1.7</v>
      </c>
      <c r="M1849">
        <v>3.7</v>
      </c>
      <c r="N1849">
        <f t="shared" si="118"/>
        <v>8306.2800000000007</v>
      </c>
      <c r="O1849">
        <f t="shared" si="116"/>
        <v>1693.7199999999993</v>
      </c>
      <c r="P1849">
        <f t="shared" si="117"/>
        <v>2.032464</v>
      </c>
      <c r="Q1849" s="4">
        <v>36117</v>
      </c>
      <c r="R1849" s="5">
        <v>43.458758000000003</v>
      </c>
      <c r="S1849" s="5">
        <v>-77.063164</v>
      </c>
      <c r="T1849">
        <v>1</v>
      </c>
      <c r="U1849">
        <v>0.14791152766221716</v>
      </c>
      <c r="V1849">
        <v>93476</v>
      </c>
      <c r="W1849">
        <v>92887</v>
      </c>
      <c r="X1849">
        <v>92416</v>
      </c>
      <c r="Y1849">
        <v>91359</v>
      </c>
      <c r="Z1849">
        <v>49332</v>
      </c>
      <c r="AA1849">
        <v>36099</v>
      </c>
      <c r="AB1849">
        <v>38435.856000000007</v>
      </c>
      <c r="AC1849">
        <v>50798</v>
      </c>
      <c r="AD1849">
        <v>8</v>
      </c>
      <c r="AE1849">
        <v>8.6565096952908587E-5</v>
      </c>
      <c r="AF1849">
        <v>140</v>
      </c>
      <c r="AG1849">
        <v>873</v>
      </c>
      <c r="AH1849">
        <v>0.16036655211912945</v>
      </c>
      <c r="AI1849" s="3">
        <v>179109</v>
      </c>
      <c r="AJ1849" s="3">
        <v>386448.28985759005</v>
      </c>
      <c r="AK1849">
        <v>77</v>
      </c>
      <c r="AL1849">
        <v>885875.20000000007</v>
      </c>
      <c r="AM1849">
        <v>383512</v>
      </c>
      <c r="AN1849">
        <v>145074</v>
      </c>
      <c r="AO1849">
        <v>528586</v>
      </c>
      <c r="AP1849">
        <v>9</v>
      </c>
      <c r="AQ1849">
        <v>2</v>
      </c>
      <c r="AR1849">
        <v>11</v>
      </c>
      <c r="AS1849">
        <v>0.11842346076415429</v>
      </c>
      <c r="AT1849">
        <v>13</v>
      </c>
      <c r="AU1849">
        <v>128</v>
      </c>
      <c r="AV1849">
        <f t="shared" si="115"/>
        <v>141</v>
      </c>
      <c r="AW1849">
        <v>80750</v>
      </c>
      <c r="AX1849">
        <v>0.95</v>
      </c>
      <c r="AY1849">
        <v>1413376386.98596</v>
      </c>
      <c r="AZ1849">
        <v>1413376.38698596</v>
      </c>
      <c r="BA1849">
        <v>15103.071669516299</v>
      </c>
      <c r="BB1849">
        <v>0.66211696658923869</v>
      </c>
      <c r="BC1849">
        <v>100077</v>
      </c>
      <c r="BD1849">
        <v>33541</v>
      </c>
      <c r="BE1849">
        <v>66536</v>
      </c>
      <c r="BF1849">
        <v>0.71179768068809102</v>
      </c>
      <c r="BG1849">
        <v>844431</v>
      </c>
      <c r="BH1849">
        <v>9.1372814231301938</v>
      </c>
      <c r="BI1849">
        <v>10834</v>
      </c>
      <c r="BJ1849">
        <v>65</v>
      </c>
      <c r="BK1849">
        <v>13</v>
      </c>
      <c r="BL1849">
        <v>1</v>
      </c>
      <c r="BM1849">
        <v>0</v>
      </c>
      <c r="BN1849">
        <v>0</v>
      </c>
      <c r="BO1849">
        <v>3</v>
      </c>
      <c r="BP1849">
        <v>5</v>
      </c>
      <c r="BQ1849">
        <v>5</v>
      </c>
      <c r="BR1849">
        <v>9</v>
      </c>
      <c r="BS1849">
        <v>0</v>
      </c>
      <c r="BT1849">
        <v>91291</v>
      </c>
      <c r="BU1849">
        <v>0.82</v>
      </c>
      <c r="BV1849">
        <v>0.58506999999999998</v>
      </c>
      <c r="BW1849">
        <v>471</v>
      </c>
      <c r="BX1849">
        <v>1.106352</v>
      </c>
      <c r="BY1849">
        <v>-0.5663627</v>
      </c>
      <c r="BZ1849">
        <v>65</v>
      </c>
      <c r="CA1849">
        <v>12</v>
      </c>
      <c r="CB1849">
        <v>0</v>
      </c>
      <c r="CC1849">
        <v>0</v>
      </c>
      <c r="CD1849">
        <v>0</v>
      </c>
      <c r="CE1849">
        <v>4</v>
      </c>
      <c r="CF1849">
        <v>4</v>
      </c>
      <c r="CG1849">
        <v>5</v>
      </c>
      <c r="CH1849">
        <v>7</v>
      </c>
      <c r="CI1849">
        <v>1</v>
      </c>
      <c r="CJ1849">
        <v>91914</v>
      </c>
      <c r="CK1849">
        <v>1.0662140696738256</v>
      </c>
      <c r="CL1849">
        <v>0.65106641234610718</v>
      </c>
      <c r="CM1849">
        <v>435</v>
      </c>
      <c r="CN1849">
        <v>-0.56952821943519871</v>
      </c>
      <c r="CO1849">
        <v>10813</v>
      </c>
      <c r="CP1849">
        <v>-0.52262629620000001</v>
      </c>
      <c r="CQ1849">
        <v>-0.14602170140000001</v>
      </c>
      <c r="CR1849">
        <v>81526</v>
      </c>
      <c r="CS1849">
        <v>0.89300000000000002</v>
      </c>
      <c r="CT1849">
        <v>82726</v>
      </c>
      <c r="CU1849">
        <v>0.90595221163399997</v>
      </c>
      <c r="CV1849">
        <v>73</v>
      </c>
      <c r="CW1849">
        <v>41</v>
      </c>
      <c r="CX1849">
        <v>28</v>
      </c>
      <c r="CY1849">
        <v>3904</v>
      </c>
      <c r="CZ1849">
        <v>1365</v>
      </c>
      <c r="DA1849" s="2">
        <v>39224</v>
      </c>
      <c r="DB1849" s="2">
        <v>9520</v>
      </c>
      <c r="DC1849" s="2">
        <v>131.93</v>
      </c>
      <c r="DD1849" s="2">
        <v>6377</v>
      </c>
      <c r="DE1849">
        <v>408</v>
      </c>
      <c r="DF1849">
        <v>32</v>
      </c>
      <c r="DG1849">
        <v>37.85</v>
      </c>
      <c r="DH1849">
        <v>14.06</v>
      </c>
      <c r="DI1849" s="2">
        <v>18.38</v>
      </c>
      <c r="DJ1849">
        <v>-0.51</v>
      </c>
      <c r="DK1849">
        <v>0.95427365459022162</v>
      </c>
      <c r="DL1849">
        <v>2.2909507445589918E-2</v>
      </c>
      <c r="DM1849">
        <v>2043</v>
      </c>
      <c r="DN1849">
        <v>166.3</v>
      </c>
      <c r="DO1849">
        <v>0.42399999999999999</v>
      </c>
      <c r="DP1849">
        <v>391.15</v>
      </c>
      <c r="DQ1849" s="2">
        <v>0</v>
      </c>
      <c r="DR1849" s="2">
        <v>2820.2469215300002</v>
      </c>
      <c r="DS1849">
        <v>3.1797885421737736E-3</v>
      </c>
      <c r="DT1849">
        <v>5.7028730264519503</v>
      </c>
      <c r="DU1849">
        <v>5052033.7828827268</v>
      </c>
      <c r="DV1849">
        <v>1</v>
      </c>
    </row>
    <row r="1850" spans="1:126" x14ac:dyDescent="0.15">
      <c r="A1850" t="s">
        <v>3030</v>
      </c>
      <c r="B1850" t="s">
        <v>3116</v>
      </c>
      <c r="C1850">
        <v>36</v>
      </c>
      <c r="D1850">
        <v>119</v>
      </c>
      <c r="E1850" t="s">
        <v>3117</v>
      </c>
      <c r="F1850">
        <v>36119</v>
      </c>
      <c r="G1850" t="s">
        <v>6834</v>
      </c>
      <c r="H1850">
        <v>57.4</v>
      </c>
      <c r="I1850">
        <v>13.3</v>
      </c>
      <c r="J1850">
        <v>0.1</v>
      </c>
      <c r="K1850">
        <v>5.4</v>
      </c>
      <c r="L1850">
        <v>2</v>
      </c>
      <c r="M1850">
        <v>21.8</v>
      </c>
      <c r="N1850">
        <f t="shared" si="118"/>
        <v>3980.0599999999995</v>
      </c>
      <c r="O1850">
        <f t="shared" si="116"/>
        <v>6019.9400000000005</v>
      </c>
      <c r="P1850">
        <f t="shared" si="117"/>
        <v>7.2239280000000035</v>
      </c>
      <c r="Q1850" s="4">
        <v>36119</v>
      </c>
      <c r="R1850" s="5">
        <v>41.152769999999997</v>
      </c>
      <c r="S1850" s="5">
        <v>-73.745912000000004</v>
      </c>
      <c r="T1850">
        <v>1</v>
      </c>
      <c r="U1850">
        <v>1.9694597978530983E-2</v>
      </c>
      <c r="V1850">
        <v>950227</v>
      </c>
      <c r="W1850">
        <v>962319</v>
      </c>
      <c r="X1850">
        <v>967315</v>
      </c>
      <c r="Y1850">
        <v>976103</v>
      </c>
      <c r="Z1850">
        <v>511023</v>
      </c>
      <c r="AA1850">
        <v>36101</v>
      </c>
      <c r="AB1850">
        <v>413600.37999999995</v>
      </c>
      <c r="AC1850">
        <v>83958</v>
      </c>
      <c r="AD1850">
        <v>31</v>
      </c>
      <c r="AE1850">
        <v>3.2047471609558419E-5</v>
      </c>
      <c r="AF1850">
        <v>18</v>
      </c>
      <c r="AG1850">
        <v>131</v>
      </c>
      <c r="AH1850">
        <v>0.13740458015267176</v>
      </c>
      <c r="AI1850" s="3">
        <v>7752</v>
      </c>
      <c r="AJ1850" s="3">
        <v>275529.82174175</v>
      </c>
      <c r="AK1850">
        <v>21</v>
      </c>
      <c r="AL1850">
        <v>320134.39999999997</v>
      </c>
      <c r="AM1850">
        <v>443935</v>
      </c>
      <c r="AN1850">
        <v>13737</v>
      </c>
      <c r="AO1850">
        <v>457672</v>
      </c>
      <c r="AP1850">
        <v>98</v>
      </c>
      <c r="AQ1850">
        <v>14</v>
      </c>
      <c r="AR1850">
        <v>112</v>
      </c>
      <c r="AS1850">
        <v>0.11638552288794049</v>
      </c>
      <c r="AT1850">
        <v>111</v>
      </c>
      <c r="AU1850">
        <v>478</v>
      </c>
      <c r="AV1850">
        <f t="shared" si="115"/>
        <v>589</v>
      </c>
      <c r="AW1850">
        <v>967315</v>
      </c>
      <c r="AX1850">
        <v>1</v>
      </c>
      <c r="AY1850">
        <v>1213059066.5019801</v>
      </c>
      <c r="AZ1850">
        <v>1213059.0665019802</v>
      </c>
      <c r="BA1850">
        <v>1315.4580611732499</v>
      </c>
      <c r="BB1850">
        <v>7.601914720930786</v>
      </c>
      <c r="BC1850">
        <v>950889</v>
      </c>
      <c r="BD1850">
        <v>1624342</v>
      </c>
      <c r="BE1850">
        <v>-673453</v>
      </c>
      <c r="BF1850">
        <v>-0.70872854591587064</v>
      </c>
      <c r="BG1850">
        <v>87231549</v>
      </c>
      <c r="BH1850">
        <v>90.17905129146142</v>
      </c>
      <c r="BI1850">
        <v>70205</v>
      </c>
      <c r="BJ1850">
        <v>402</v>
      </c>
      <c r="BK1850">
        <v>61</v>
      </c>
      <c r="BL1850">
        <v>37</v>
      </c>
      <c r="BM1850">
        <v>8</v>
      </c>
      <c r="BN1850">
        <v>20</v>
      </c>
      <c r="BO1850">
        <v>66</v>
      </c>
      <c r="BP1850">
        <v>6</v>
      </c>
      <c r="BQ1850">
        <v>191</v>
      </c>
      <c r="BR1850">
        <v>51</v>
      </c>
      <c r="BS1850">
        <v>0</v>
      </c>
      <c r="BT1850">
        <v>955962</v>
      </c>
      <c r="BU1850">
        <v>0.72</v>
      </c>
      <c r="BV1850">
        <v>0.56907220000000003</v>
      </c>
      <c r="BW1850">
        <v>5565</v>
      </c>
      <c r="BX1850">
        <v>0.88078809999999996</v>
      </c>
      <c r="BY1850">
        <v>-0.66267039999999999</v>
      </c>
      <c r="BZ1850">
        <v>392</v>
      </c>
      <c r="CA1850">
        <v>55</v>
      </c>
      <c r="CB1850">
        <v>34</v>
      </c>
      <c r="CC1850">
        <v>7</v>
      </c>
      <c r="CD1850">
        <v>22</v>
      </c>
      <c r="CE1850">
        <v>60</v>
      </c>
      <c r="CF1850">
        <v>6</v>
      </c>
      <c r="CG1850">
        <v>192</v>
      </c>
      <c r="CH1850">
        <v>46</v>
      </c>
      <c r="CI1850">
        <v>2</v>
      </c>
      <c r="CJ1850">
        <v>972504</v>
      </c>
      <c r="CK1850">
        <v>0.8390710989363539</v>
      </c>
      <c r="CL1850">
        <v>0.64498865927000903</v>
      </c>
      <c r="CM1850">
        <v>5154</v>
      </c>
      <c r="CN1850">
        <v>-0.66562727383121245</v>
      </c>
      <c r="CO1850">
        <v>253459</v>
      </c>
      <c r="CP1850">
        <v>0.98562227800000002</v>
      </c>
      <c r="CQ1850">
        <v>1.047227248</v>
      </c>
      <c r="CR1850">
        <v>891426</v>
      </c>
      <c r="CS1850">
        <v>0.91200000000000003</v>
      </c>
      <c r="CT1850">
        <v>829548</v>
      </c>
      <c r="CU1850">
        <v>0.87080089141000006</v>
      </c>
      <c r="CV1850">
        <v>3241</v>
      </c>
      <c r="CW1850">
        <v>1039</v>
      </c>
      <c r="CX1850">
        <v>1355</v>
      </c>
      <c r="CY1850">
        <v>552</v>
      </c>
      <c r="CZ1850">
        <v>226</v>
      </c>
      <c r="DA1850" s="2">
        <v>615310</v>
      </c>
      <c r="DB1850" s="2">
        <v>145860</v>
      </c>
      <c r="DC1850" s="2">
        <v>328.03</v>
      </c>
      <c r="DD1850" s="2">
        <v>323083</v>
      </c>
      <c r="DE1850">
        <v>117</v>
      </c>
      <c r="DF1850">
        <v>10</v>
      </c>
      <c r="DG1850">
        <v>115.61</v>
      </c>
      <c r="DH1850">
        <v>4.6399999999999997</v>
      </c>
      <c r="DI1850" s="2">
        <v>12.49</v>
      </c>
      <c r="DJ1850">
        <v>0.8</v>
      </c>
      <c r="DL1850">
        <v>3.0534351145038167E-2</v>
      </c>
      <c r="DM1850">
        <v>56</v>
      </c>
      <c r="DN1850">
        <v>12.3</v>
      </c>
      <c r="DO1850">
        <v>3.9E-2</v>
      </c>
      <c r="DP1850">
        <v>0</v>
      </c>
      <c r="DQ1850" s="2">
        <v>0</v>
      </c>
      <c r="DR1850" s="2">
        <v>5173.6396712799988</v>
      </c>
      <c r="DS1850">
        <v>1.6160836285868813E-2</v>
      </c>
      <c r="DT1850">
        <v>1.6486488907396699</v>
      </c>
      <c r="DU1850">
        <v>527789.22344760969</v>
      </c>
      <c r="DV1850">
        <v>0</v>
      </c>
    </row>
    <row r="1851" spans="1:126" x14ac:dyDescent="0.15">
      <c r="A1851" t="s">
        <v>3030</v>
      </c>
      <c r="B1851" t="s">
        <v>3118</v>
      </c>
      <c r="C1851">
        <v>36</v>
      </c>
      <c r="D1851">
        <v>121</v>
      </c>
      <c r="E1851" t="s">
        <v>3119</v>
      </c>
      <c r="F1851">
        <v>36121</v>
      </c>
      <c r="G1851" t="s">
        <v>6835</v>
      </c>
      <c r="H1851">
        <v>90.2</v>
      </c>
      <c r="I1851">
        <v>5.3</v>
      </c>
      <c r="J1851">
        <v>0.2</v>
      </c>
      <c r="K1851">
        <v>0.4</v>
      </c>
      <c r="L1851">
        <v>0.9</v>
      </c>
      <c r="M1851">
        <v>3</v>
      </c>
      <c r="N1851">
        <f t="shared" si="118"/>
        <v>8174.1400000000012</v>
      </c>
      <c r="O1851">
        <f t="shared" si="116"/>
        <v>1825.8599999999988</v>
      </c>
      <c r="P1851">
        <f t="shared" si="117"/>
        <v>2.1910319999999994</v>
      </c>
      <c r="Q1851" s="4">
        <v>36121</v>
      </c>
      <c r="R1851" s="5">
        <v>42.701363000000001</v>
      </c>
      <c r="S1851" s="5">
        <v>-78.228566999999998</v>
      </c>
      <c r="T1851">
        <v>6</v>
      </c>
      <c r="U1851">
        <v>0.14686047722238516</v>
      </c>
      <c r="V1851">
        <v>42092</v>
      </c>
      <c r="W1851">
        <v>41679</v>
      </c>
      <c r="X1851">
        <v>41446</v>
      </c>
      <c r="Y1851">
        <v>40957</v>
      </c>
      <c r="Z1851">
        <v>23448</v>
      </c>
      <c r="AA1851">
        <v>36103</v>
      </c>
      <c r="AB1851">
        <v>16285.351000000002</v>
      </c>
      <c r="AC1851">
        <v>52564</v>
      </c>
      <c r="AD1851">
        <v>4</v>
      </c>
      <c r="AE1851">
        <v>9.6511122906915017E-5</v>
      </c>
      <c r="AF1851">
        <v>138</v>
      </c>
      <c r="AG1851">
        <v>713</v>
      </c>
      <c r="AH1851">
        <v>0.19354838709677419</v>
      </c>
      <c r="AI1851" s="3">
        <v>225864</v>
      </c>
      <c r="AJ1851" s="3">
        <v>379360.25145820004</v>
      </c>
      <c r="AK1851">
        <v>96</v>
      </c>
      <c r="AL1851">
        <v>381747.20000000001</v>
      </c>
      <c r="AM1851">
        <v>591033</v>
      </c>
      <c r="AN1851">
        <v>154171</v>
      </c>
      <c r="AO1851">
        <v>745204</v>
      </c>
      <c r="AP1851">
        <v>7</v>
      </c>
      <c r="AQ1851">
        <v>0</v>
      </c>
      <c r="AR1851">
        <v>7</v>
      </c>
      <c r="AS1851">
        <v>0.16795028671513232</v>
      </c>
      <c r="AT1851">
        <v>7</v>
      </c>
      <c r="AU1851">
        <v>39</v>
      </c>
      <c r="AV1851">
        <f t="shared" si="115"/>
        <v>46</v>
      </c>
      <c r="AW1851">
        <v>34910</v>
      </c>
      <c r="AX1851">
        <v>0.86</v>
      </c>
      <c r="AY1851">
        <v>845902294.61423194</v>
      </c>
      <c r="AZ1851">
        <v>845902.29461423191</v>
      </c>
      <c r="BA1851">
        <v>19993.9103856041</v>
      </c>
      <c r="BB1851">
        <v>0.50015228672827006</v>
      </c>
      <c r="BC1851">
        <v>29722</v>
      </c>
      <c r="BD1851">
        <v>26587</v>
      </c>
      <c r="BE1851">
        <v>3135</v>
      </c>
      <c r="BF1851">
        <v>7.4479711108999341E-2</v>
      </c>
      <c r="BG1851">
        <v>1136875</v>
      </c>
      <c r="BH1851">
        <v>27.430270713699755</v>
      </c>
      <c r="BI1851">
        <v>4805</v>
      </c>
      <c r="BJ1851">
        <v>44</v>
      </c>
      <c r="BK1851">
        <v>7</v>
      </c>
      <c r="BL1851">
        <v>3</v>
      </c>
      <c r="BM1851">
        <v>0</v>
      </c>
      <c r="BN1851">
        <v>0</v>
      </c>
      <c r="BO1851">
        <v>1</v>
      </c>
      <c r="BP1851">
        <v>3</v>
      </c>
      <c r="BQ1851">
        <v>4</v>
      </c>
      <c r="BR1851">
        <v>8</v>
      </c>
      <c r="BS1851">
        <v>0</v>
      </c>
      <c r="BT1851">
        <v>41398</v>
      </c>
      <c r="BU1851">
        <v>0.83</v>
      </c>
      <c r="BV1851">
        <v>0.52680700000000003</v>
      </c>
      <c r="BW1851">
        <v>217</v>
      </c>
      <c r="BX1851">
        <v>1.690903</v>
      </c>
      <c r="BY1851">
        <v>-0.39368409999999998</v>
      </c>
      <c r="BZ1851">
        <v>39</v>
      </c>
      <c r="CA1851">
        <v>8</v>
      </c>
      <c r="CB1851">
        <v>3</v>
      </c>
      <c r="CC1851">
        <v>0</v>
      </c>
      <c r="CD1851">
        <v>0</v>
      </c>
      <c r="CE1851">
        <v>2</v>
      </c>
      <c r="CF1851">
        <v>3</v>
      </c>
      <c r="CG1851">
        <v>3</v>
      </c>
      <c r="CH1851">
        <v>10</v>
      </c>
      <c r="CI1851">
        <v>0</v>
      </c>
      <c r="CJ1851">
        <v>41179</v>
      </c>
      <c r="CK1851">
        <v>1.6513271327618446</v>
      </c>
      <c r="CL1851">
        <v>0.65379227536521911</v>
      </c>
      <c r="CM1851">
        <v>202</v>
      </c>
      <c r="CN1851">
        <v>-6.3594962467950246E-3</v>
      </c>
      <c r="CO1851">
        <v>3526.9999999999995</v>
      </c>
      <c r="CP1851">
        <v>0.60976402200000002</v>
      </c>
      <c r="CQ1851">
        <v>-1.86167951E-2</v>
      </c>
      <c r="CR1851">
        <v>36353</v>
      </c>
      <c r="CS1851">
        <v>0.88800000000000001</v>
      </c>
      <c r="CT1851">
        <v>36999</v>
      </c>
      <c r="CU1851">
        <v>0.91404944513499997</v>
      </c>
      <c r="CV1851">
        <v>67</v>
      </c>
      <c r="CW1851">
        <v>17</v>
      </c>
      <c r="CX1851">
        <v>18</v>
      </c>
      <c r="CY1851">
        <v>1618</v>
      </c>
      <c r="CZ1851">
        <v>1124</v>
      </c>
      <c r="DA1851" s="2">
        <v>18798</v>
      </c>
      <c r="DB1851" s="2">
        <v>2855</v>
      </c>
      <c r="DC1851" s="2">
        <v>130.02000000000001</v>
      </c>
      <c r="DD1851" s="2">
        <v>3399</v>
      </c>
      <c r="DE1851">
        <v>322</v>
      </c>
      <c r="DF1851">
        <v>29</v>
      </c>
      <c r="DG1851">
        <v>36.119999999999997</v>
      </c>
      <c r="DH1851">
        <v>21.67</v>
      </c>
      <c r="DI1851" s="2">
        <v>19.260000000000002</v>
      </c>
      <c r="DJ1851">
        <v>-2.69</v>
      </c>
      <c r="DK1851">
        <v>0.96933110190202953</v>
      </c>
      <c r="DL1851">
        <v>1.1220196353436185E-2</v>
      </c>
      <c r="DM1851">
        <v>2574</v>
      </c>
      <c r="DN1851">
        <v>105.5</v>
      </c>
      <c r="DO1851">
        <v>0.27600000000000002</v>
      </c>
      <c r="DP1851">
        <v>746.82999999999993</v>
      </c>
      <c r="DQ1851" s="2">
        <v>0</v>
      </c>
      <c r="DR1851" s="2">
        <v>297.64762867999997</v>
      </c>
      <c r="DS1851">
        <v>7.7969804586875823E-4</v>
      </c>
      <c r="DT1851">
        <v>6.4449318736979002</v>
      </c>
      <c r="DU1851">
        <v>2460334.6969749271</v>
      </c>
      <c r="DV1851">
        <v>0</v>
      </c>
    </row>
    <row r="1852" spans="1:126" x14ac:dyDescent="0.15">
      <c r="A1852" t="s">
        <v>3030</v>
      </c>
      <c r="B1852" t="s">
        <v>3120</v>
      </c>
      <c r="C1852">
        <v>36</v>
      </c>
      <c r="D1852">
        <v>123</v>
      </c>
      <c r="E1852" t="s">
        <v>3121</v>
      </c>
      <c r="F1852">
        <v>36123</v>
      </c>
      <c r="G1852" t="s">
        <v>6836</v>
      </c>
      <c r="H1852">
        <v>96.1</v>
      </c>
      <c r="I1852">
        <v>0.8</v>
      </c>
      <c r="J1852">
        <v>0.1</v>
      </c>
      <c r="K1852">
        <v>0.4</v>
      </c>
      <c r="L1852">
        <v>0.9</v>
      </c>
      <c r="M1852">
        <v>1.7</v>
      </c>
      <c r="N1852">
        <f t="shared" si="118"/>
        <v>9239.7199999999975</v>
      </c>
      <c r="O1852">
        <f t="shared" si="116"/>
        <v>760.28000000000247</v>
      </c>
      <c r="P1852">
        <f t="shared" si="117"/>
        <v>0.91233600000000326</v>
      </c>
      <c r="Q1852" s="4">
        <v>36123</v>
      </c>
      <c r="R1852" s="5">
        <v>42.638236999999997</v>
      </c>
      <c r="S1852" s="5">
        <v>-77.104324000000005</v>
      </c>
      <c r="T1852">
        <v>1</v>
      </c>
      <c r="U1852">
        <v>0.14136055410930157</v>
      </c>
      <c r="V1852">
        <v>25351</v>
      </c>
      <c r="W1852">
        <v>25281</v>
      </c>
      <c r="X1852">
        <v>25187</v>
      </c>
      <c r="Y1852">
        <v>25065</v>
      </c>
      <c r="Z1852">
        <v>12057</v>
      </c>
      <c r="AA1852">
        <v>36105</v>
      </c>
      <c r="AB1852">
        <v>9176.8160000000007</v>
      </c>
      <c r="AC1852">
        <v>49510</v>
      </c>
      <c r="AD1852">
        <v>3</v>
      </c>
      <c r="AE1852">
        <v>1.191090641997856E-4</v>
      </c>
      <c r="AF1852">
        <v>169</v>
      </c>
      <c r="AG1852">
        <v>919</v>
      </c>
      <c r="AH1852">
        <v>0.1838955386289445</v>
      </c>
      <c r="AI1852" s="3">
        <v>126946</v>
      </c>
      <c r="AJ1852" s="3">
        <v>216411.02193903</v>
      </c>
      <c r="AK1852">
        <v>100</v>
      </c>
      <c r="AL1852">
        <v>237984</v>
      </c>
      <c r="AM1852">
        <v>502182</v>
      </c>
      <c r="AN1852">
        <v>106489</v>
      </c>
      <c r="AO1852">
        <v>608671</v>
      </c>
      <c r="AP1852">
        <v>3</v>
      </c>
      <c r="AQ1852">
        <v>18</v>
      </c>
      <c r="AR1852">
        <v>21</v>
      </c>
      <c r="AS1852">
        <v>0.83066334401329067</v>
      </c>
      <c r="AT1852">
        <v>22</v>
      </c>
      <c r="AU1852">
        <v>22</v>
      </c>
      <c r="AV1852">
        <f t="shared" si="115"/>
        <v>44</v>
      </c>
      <c r="AW1852">
        <v>17238</v>
      </c>
      <c r="AX1852">
        <v>0.71</v>
      </c>
      <c r="AY1852">
        <v>764519076.24764705</v>
      </c>
      <c r="AZ1852">
        <v>764519.07624764706</v>
      </c>
      <c r="BA1852">
        <v>31209.712664699098</v>
      </c>
      <c r="BB1852">
        <v>0.32041307484739745</v>
      </c>
      <c r="BC1852">
        <v>25422</v>
      </c>
      <c r="BD1852">
        <v>21330</v>
      </c>
      <c r="BE1852">
        <v>4092</v>
      </c>
      <c r="BF1852">
        <v>0.16141375093684668</v>
      </c>
      <c r="BG1852">
        <v>355836</v>
      </c>
      <c r="BH1852">
        <v>14.127764322864969</v>
      </c>
      <c r="BI1852">
        <v>3399</v>
      </c>
      <c r="BJ1852">
        <v>21</v>
      </c>
      <c r="BK1852">
        <v>8</v>
      </c>
      <c r="BL1852">
        <v>2</v>
      </c>
      <c r="BM1852">
        <v>0</v>
      </c>
      <c r="BN1852">
        <v>1</v>
      </c>
      <c r="BO1852">
        <v>1</v>
      </c>
      <c r="BP1852">
        <v>0</v>
      </c>
      <c r="BQ1852">
        <v>2</v>
      </c>
      <c r="BR1852">
        <v>1</v>
      </c>
      <c r="BS1852">
        <v>0</v>
      </c>
      <c r="BT1852">
        <v>24482</v>
      </c>
      <c r="BU1852">
        <v>0.81</v>
      </c>
      <c r="BV1852">
        <v>0.54270940000000001</v>
      </c>
      <c r="BW1852">
        <v>157</v>
      </c>
      <c r="BX1852">
        <v>1.4704680000000001</v>
      </c>
      <c r="BY1852">
        <v>-0.30237799999999998</v>
      </c>
      <c r="BZ1852">
        <v>23</v>
      </c>
      <c r="CA1852">
        <v>9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2</v>
      </c>
      <c r="CH1852">
        <v>1</v>
      </c>
      <c r="CI1852">
        <v>0</v>
      </c>
      <c r="CJ1852">
        <v>25112</v>
      </c>
      <c r="CK1852">
        <v>1.5132207709461611</v>
      </c>
      <c r="CL1852">
        <v>0.6522069489535125</v>
      </c>
      <c r="CM1852">
        <v>133</v>
      </c>
      <c r="CN1852">
        <v>-6.28883517738619E-2</v>
      </c>
      <c r="CO1852">
        <v>2670</v>
      </c>
      <c r="CP1852">
        <v>1.0451576499999999</v>
      </c>
      <c r="CQ1852">
        <v>0.26819103900000002</v>
      </c>
      <c r="CR1852">
        <v>22248</v>
      </c>
      <c r="CS1852">
        <v>0.88900000000000001</v>
      </c>
      <c r="CT1852">
        <v>21599</v>
      </c>
      <c r="CU1852">
        <v>0.86232618771999991</v>
      </c>
      <c r="CV1852">
        <v>23</v>
      </c>
      <c r="CW1852">
        <v>12</v>
      </c>
      <c r="CX1852">
        <v>12</v>
      </c>
      <c r="CY1852">
        <v>1350</v>
      </c>
      <c r="CZ1852">
        <v>1409</v>
      </c>
      <c r="DA1852" s="2">
        <v>12094</v>
      </c>
      <c r="DB1852" s="2">
        <v>2100</v>
      </c>
      <c r="DC1852" s="2">
        <v>186.83</v>
      </c>
      <c r="DD1852" s="2">
        <v>705</v>
      </c>
      <c r="DE1852">
        <v>444</v>
      </c>
      <c r="DF1852">
        <v>16</v>
      </c>
      <c r="DG1852">
        <v>47.7</v>
      </c>
      <c r="DH1852">
        <v>11.93</v>
      </c>
      <c r="DI1852" s="2">
        <v>31.8</v>
      </c>
      <c r="DJ1852">
        <v>-0.03</v>
      </c>
      <c r="DK1852">
        <v>0.96567044255037571</v>
      </c>
      <c r="DL1852">
        <v>7.399347116430903E-2</v>
      </c>
      <c r="DM1852">
        <v>5579</v>
      </c>
      <c r="DN1852">
        <v>91.4</v>
      </c>
      <c r="DO1852">
        <v>0.37</v>
      </c>
      <c r="DP1852">
        <v>506.29</v>
      </c>
      <c r="DQ1852" s="2">
        <v>0</v>
      </c>
      <c r="DR1852" s="2">
        <v>1859.9352327699999</v>
      </c>
      <c r="DS1852">
        <v>5.0865256472775056E-3</v>
      </c>
      <c r="DT1852">
        <v>8.9279579884178908</v>
      </c>
      <c r="DU1852">
        <v>2124711.1539156432</v>
      </c>
      <c r="DV1852">
        <v>0</v>
      </c>
    </row>
    <row r="1853" spans="1:126" x14ac:dyDescent="0.15">
      <c r="A1853" t="s">
        <v>3122</v>
      </c>
      <c r="B1853" t="s">
        <v>3123</v>
      </c>
      <c r="C1853">
        <v>37</v>
      </c>
      <c r="D1853">
        <v>1</v>
      </c>
      <c r="E1853" t="s">
        <v>3124</v>
      </c>
      <c r="F1853">
        <v>37001</v>
      </c>
      <c r="G1853" t="s">
        <v>6837</v>
      </c>
      <c r="H1853">
        <v>67.3</v>
      </c>
      <c r="I1853">
        <v>18.5</v>
      </c>
      <c r="J1853">
        <v>0.4</v>
      </c>
      <c r="K1853">
        <v>1.2</v>
      </c>
      <c r="L1853">
        <v>1.6</v>
      </c>
      <c r="M1853">
        <v>11</v>
      </c>
      <c r="N1853">
        <f t="shared" si="118"/>
        <v>4996.7</v>
      </c>
      <c r="O1853">
        <f t="shared" si="116"/>
        <v>5003.3</v>
      </c>
      <c r="P1853">
        <f t="shared" si="117"/>
        <v>6.003960000000002</v>
      </c>
      <c r="Q1853" s="4">
        <v>37001</v>
      </c>
      <c r="R1853" s="5">
        <v>36.043953999999999</v>
      </c>
      <c r="S1853" s="5">
        <v>-79.400572999999994</v>
      </c>
      <c r="T1853">
        <v>3</v>
      </c>
      <c r="U1853">
        <v>-1.0746676779792016E-2</v>
      </c>
      <c r="V1853">
        <v>151170</v>
      </c>
      <c r="W1853">
        <v>153713</v>
      </c>
      <c r="X1853">
        <v>155258</v>
      </c>
      <c r="Y1853">
        <v>157389</v>
      </c>
      <c r="Z1853">
        <v>79403</v>
      </c>
      <c r="AA1853">
        <v>36107</v>
      </c>
      <c r="AB1853">
        <v>62418.130000000005</v>
      </c>
      <c r="AC1853">
        <v>41814</v>
      </c>
      <c r="AD1853">
        <v>4</v>
      </c>
      <c r="AE1853">
        <v>2.5763567738860479E-5</v>
      </c>
      <c r="AF1853">
        <v>94</v>
      </c>
      <c r="AG1853">
        <v>732</v>
      </c>
      <c r="AH1853">
        <v>0.12841530054644809</v>
      </c>
      <c r="AI1853" s="3">
        <v>83551</v>
      </c>
      <c r="AJ1853" s="3">
        <v>271330.89299451001</v>
      </c>
      <c r="AK1853">
        <v>59</v>
      </c>
      <c r="AL1853">
        <v>278272</v>
      </c>
      <c r="AM1853">
        <v>453089</v>
      </c>
      <c r="AN1853">
        <v>44251</v>
      </c>
      <c r="AO1853">
        <v>497340</v>
      </c>
      <c r="AP1853">
        <v>8</v>
      </c>
      <c r="AQ1853">
        <v>1</v>
      </c>
      <c r="AR1853">
        <v>9</v>
      </c>
      <c r="AS1853">
        <v>5.8550675609740234E-2</v>
      </c>
      <c r="AT1853">
        <v>10</v>
      </c>
      <c r="AU1853">
        <v>181</v>
      </c>
      <c r="AV1853">
        <f t="shared" si="115"/>
        <v>191</v>
      </c>
      <c r="AW1853">
        <v>163464</v>
      </c>
      <c r="AX1853">
        <v>0.98</v>
      </c>
      <c r="AY1853">
        <v>667864300.37222302</v>
      </c>
      <c r="AZ1853">
        <v>667864.30037222302</v>
      </c>
      <c r="BA1853">
        <v>5070.8804571085302</v>
      </c>
      <c r="BB1853">
        <v>1.9720441222355509</v>
      </c>
      <c r="BC1853">
        <v>74260</v>
      </c>
      <c r="BD1853">
        <v>81534</v>
      </c>
      <c r="BE1853">
        <v>-7274</v>
      </c>
      <c r="BF1853">
        <v>-4.8118012833234108E-2</v>
      </c>
      <c r="BG1853">
        <v>1982883</v>
      </c>
      <c r="BH1853">
        <v>12.771535122183719</v>
      </c>
      <c r="BI1853">
        <v>15384</v>
      </c>
      <c r="BJ1853">
        <v>130</v>
      </c>
      <c r="BK1853">
        <v>6</v>
      </c>
      <c r="BL1853">
        <v>2</v>
      </c>
      <c r="BM1853">
        <v>1</v>
      </c>
      <c r="BN1853">
        <v>0</v>
      </c>
      <c r="BO1853">
        <v>3</v>
      </c>
      <c r="BP1853">
        <v>0</v>
      </c>
      <c r="BQ1853">
        <v>15</v>
      </c>
      <c r="BR1853">
        <v>8</v>
      </c>
      <c r="BS1853">
        <v>1</v>
      </c>
      <c r="BT1853">
        <v>150358</v>
      </c>
      <c r="BU1853">
        <v>0.78</v>
      </c>
      <c r="BV1853">
        <v>0.57051549999999995</v>
      </c>
      <c r="BW1853">
        <v>519</v>
      </c>
      <c r="BX1853">
        <v>1.1040319999999999</v>
      </c>
      <c r="BY1853">
        <v>-0.86607769999999995</v>
      </c>
      <c r="BZ1853">
        <v>133</v>
      </c>
      <c r="CA1853">
        <v>6</v>
      </c>
      <c r="CB1853">
        <v>2</v>
      </c>
      <c r="CC1853">
        <v>2</v>
      </c>
      <c r="CD1853">
        <v>0</v>
      </c>
      <c r="CE1853">
        <v>1</v>
      </c>
      <c r="CF1853">
        <v>2</v>
      </c>
      <c r="CG1853">
        <v>15</v>
      </c>
      <c r="CH1853">
        <v>7</v>
      </c>
      <c r="CI1853">
        <v>1</v>
      </c>
      <c r="CJ1853">
        <v>156357</v>
      </c>
      <c r="CK1853">
        <v>1.08085982719034</v>
      </c>
      <c r="CL1853">
        <v>0.70007127142016057</v>
      </c>
      <c r="CM1853">
        <v>502</v>
      </c>
      <c r="CN1853">
        <v>-0.60344553275143897</v>
      </c>
      <c r="CO1853">
        <v>17759</v>
      </c>
      <c r="CP1853">
        <v>0.42931517299999999</v>
      </c>
      <c r="CQ1853">
        <v>1.0102194E-2</v>
      </c>
      <c r="CR1853">
        <v>134076</v>
      </c>
      <c r="CS1853">
        <v>0.84299999999999997</v>
      </c>
      <c r="CT1853">
        <v>118971</v>
      </c>
      <c r="CU1853">
        <v>0.79209197494999994</v>
      </c>
      <c r="CV1853">
        <v>191</v>
      </c>
      <c r="CW1853">
        <v>74</v>
      </c>
      <c r="CX1853">
        <v>79</v>
      </c>
      <c r="CY1853">
        <v>501</v>
      </c>
      <c r="CZ1853">
        <v>1127</v>
      </c>
      <c r="DA1853" s="2">
        <v>79897</v>
      </c>
      <c r="DB1853" s="2">
        <v>15660</v>
      </c>
      <c r="DC1853" s="2">
        <v>121.13</v>
      </c>
      <c r="DD1853" s="2">
        <v>45335</v>
      </c>
      <c r="DE1853">
        <v>373</v>
      </c>
      <c r="DF1853">
        <v>48</v>
      </c>
      <c r="DG1853">
        <v>31.09</v>
      </c>
      <c r="DH1853">
        <v>3.24</v>
      </c>
      <c r="DI1853" s="2">
        <v>7.13</v>
      </c>
      <c r="DJ1853">
        <v>-0.96</v>
      </c>
      <c r="DK1853">
        <v>0.98106545702624748</v>
      </c>
      <c r="DL1853">
        <v>8.1967213114754103E-3</v>
      </c>
      <c r="DM1853">
        <v>0</v>
      </c>
      <c r="DN1853">
        <v>77.099999999999994</v>
      </c>
      <c r="DO1853">
        <v>0.26600000000000001</v>
      </c>
      <c r="DP1853">
        <v>454.15000000000003</v>
      </c>
      <c r="DQ1853" s="2">
        <v>0</v>
      </c>
      <c r="DR1853" s="2">
        <v>1538.36300087</v>
      </c>
      <c r="DS1853">
        <v>5.5282900802121658E-3</v>
      </c>
      <c r="DT1853">
        <v>5.3839537861900801</v>
      </c>
      <c r="DU1853">
        <v>1498203.5879906861</v>
      </c>
      <c r="DV1853">
        <v>0</v>
      </c>
    </row>
    <row r="1854" spans="1:126" x14ac:dyDescent="0.15">
      <c r="A1854" t="s">
        <v>3122</v>
      </c>
      <c r="B1854" t="s">
        <v>1115</v>
      </c>
      <c r="C1854">
        <v>37</v>
      </c>
      <c r="D1854">
        <v>3</v>
      </c>
      <c r="E1854" t="s">
        <v>3125</v>
      </c>
      <c r="F1854">
        <v>37003</v>
      </c>
      <c r="G1854" t="s">
        <v>6838</v>
      </c>
      <c r="H1854">
        <v>87.8</v>
      </c>
      <c r="I1854">
        <v>5.4</v>
      </c>
      <c r="J1854">
        <v>0.2</v>
      </c>
      <c r="K1854">
        <v>1</v>
      </c>
      <c r="L1854">
        <v>1.2</v>
      </c>
      <c r="M1854">
        <v>4.3</v>
      </c>
      <c r="N1854">
        <f t="shared" si="118"/>
        <v>7758.9699999999984</v>
      </c>
      <c r="O1854">
        <f t="shared" si="116"/>
        <v>2241.0300000000016</v>
      </c>
      <c r="P1854">
        <f t="shared" si="117"/>
        <v>2.6892360000000028</v>
      </c>
      <c r="Q1854" s="4">
        <v>37003</v>
      </c>
      <c r="R1854" s="5">
        <v>35.920951000000002</v>
      </c>
      <c r="S1854" s="5">
        <v>-81.177466999999993</v>
      </c>
      <c r="T1854">
        <v>2</v>
      </c>
      <c r="U1854">
        <v>7.4360859357187462E-2</v>
      </c>
      <c r="V1854">
        <v>37014</v>
      </c>
      <c r="W1854">
        <v>37175</v>
      </c>
      <c r="X1854">
        <v>37158</v>
      </c>
      <c r="Y1854">
        <v>37058</v>
      </c>
      <c r="Z1854">
        <v>19547</v>
      </c>
      <c r="AA1854">
        <v>36109</v>
      </c>
      <c r="AB1854">
        <v>13955.499</v>
      </c>
      <c r="AC1854">
        <v>39365</v>
      </c>
      <c r="AD1854">
        <v>1</v>
      </c>
      <c r="AE1854">
        <v>2.6912105064858173E-5</v>
      </c>
      <c r="AF1854">
        <v>42</v>
      </c>
      <c r="AG1854">
        <v>603</v>
      </c>
      <c r="AH1854">
        <v>6.965174129353234E-2</v>
      </c>
      <c r="AI1854" s="3">
        <v>58668</v>
      </c>
      <c r="AJ1854" s="3">
        <v>166380.46703160502</v>
      </c>
      <c r="AK1854">
        <v>42</v>
      </c>
      <c r="AL1854">
        <v>168505.60000000001</v>
      </c>
      <c r="AM1854">
        <v>206634</v>
      </c>
      <c r="AN1854">
        <v>42624</v>
      </c>
      <c r="AO1854">
        <v>249258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67</v>
      </c>
      <c r="AV1854">
        <f t="shared" si="115"/>
        <v>67</v>
      </c>
      <c r="AW1854">
        <v>37492</v>
      </c>
      <c r="AX1854">
        <v>0.92999999999999994</v>
      </c>
      <c r="AY1854">
        <v>541540961.48363101</v>
      </c>
      <c r="AZ1854">
        <v>541540.96148363105</v>
      </c>
      <c r="BA1854">
        <v>16229.738894210999</v>
      </c>
      <c r="BB1854">
        <v>0.61615285773740391</v>
      </c>
      <c r="BC1854">
        <v>26627</v>
      </c>
      <c r="BD1854">
        <v>20853</v>
      </c>
      <c r="BE1854">
        <v>5774</v>
      </c>
      <c r="BF1854">
        <v>0.15599502890798075</v>
      </c>
      <c r="BG1854">
        <v>323727</v>
      </c>
      <c r="BH1854">
        <v>8.7121750363313417</v>
      </c>
      <c r="BI1854">
        <v>4759</v>
      </c>
      <c r="BJ1854">
        <v>52</v>
      </c>
      <c r="BK1854">
        <v>2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3</v>
      </c>
      <c r="BR1854">
        <v>1</v>
      </c>
      <c r="BS1854">
        <v>0</v>
      </c>
      <c r="BT1854">
        <v>36777</v>
      </c>
      <c r="BU1854">
        <v>0.81</v>
      </c>
      <c r="BV1854">
        <v>0.60828479999999996</v>
      </c>
      <c r="BW1854">
        <v>92</v>
      </c>
      <c r="BX1854">
        <v>1.6042639999999999</v>
      </c>
      <c r="BY1854">
        <v>-0.43374489999999999</v>
      </c>
      <c r="BZ1854">
        <v>59</v>
      </c>
      <c r="CA1854">
        <v>2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37364</v>
      </c>
      <c r="CK1854">
        <v>1.6861149769831922</v>
      </c>
      <c r="CL1854">
        <v>0.70475409836065572</v>
      </c>
      <c r="CM1854">
        <v>98</v>
      </c>
      <c r="CN1854">
        <v>-0.15262790992308056</v>
      </c>
      <c r="CO1854">
        <v>2594</v>
      </c>
      <c r="CP1854">
        <v>-7.1010567900000002E-2</v>
      </c>
      <c r="CQ1854">
        <v>4.3197500999999999E-2</v>
      </c>
      <c r="CR1854">
        <v>32225</v>
      </c>
      <c r="CS1854">
        <v>0.86299999999999999</v>
      </c>
      <c r="CT1854">
        <v>29537</v>
      </c>
      <c r="CU1854">
        <v>0.79818478008000004</v>
      </c>
      <c r="CV1854">
        <v>14</v>
      </c>
      <c r="CW1854">
        <v>6</v>
      </c>
      <c r="CX1854">
        <v>7</v>
      </c>
      <c r="CY1854">
        <v>528</v>
      </c>
      <c r="CZ1854">
        <v>899</v>
      </c>
      <c r="DA1854" s="2">
        <v>13542</v>
      </c>
      <c r="DB1854" s="2">
        <v>2155</v>
      </c>
      <c r="DC1854" s="2">
        <v>94.77</v>
      </c>
      <c r="DD1854" s="2">
        <v>3939</v>
      </c>
      <c r="DE1854">
        <v>260</v>
      </c>
      <c r="DF1854">
        <v>21</v>
      </c>
      <c r="DG1854">
        <v>18.95</v>
      </c>
      <c r="DH1854">
        <v>5.42</v>
      </c>
      <c r="DI1854" s="2">
        <v>8.1199999999999992</v>
      </c>
      <c r="DJ1854">
        <v>1.17</v>
      </c>
      <c r="DK1854">
        <v>0.98924456262357674</v>
      </c>
      <c r="DL1854">
        <v>1.658374792703151E-3</v>
      </c>
      <c r="DM1854">
        <v>0</v>
      </c>
      <c r="DN1854">
        <v>33.700000000000003</v>
      </c>
      <c r="DO1854">
        <v>0.2</v>
      </c>
      <c r="DP1854">
        <v>95.240000000000009</v>
      </c>
      <c r="DQ1854" s="2">
        <v>0</v>
      </c>
      <c r="DR1854" s="2">
        <v>85.488353989999993</v>
      </c>
      <c r="DS1854">
        <v>5.073324209610838E-4</v>
      </c>
      <c r="DT1854">
        <v>6.5958268390881498</v>
      </c>
      <c r="DU1854">
        <v>1111433.7590166521</v>
      </c>
      <c r="DV1854">
        <v>1</v>
      </c>
    </row>
    <row r="1855" spans="1:126" x14ac:dyDescent="0.15">
      <c r="A1855" t="s">
        <v>3122</v>
      </c>
      <c r="B1855" t="s">
        <v>3126</v>
      </c>
      <c r="C1855">
        <v>37</v>
      </c>
      <c r="D1855">
        <v>5</v>
      </c>
      <c r="E1855" t="s">
        <v>3127</v>
      </c>
      <c r="F1855">
        <v>37005</v>
      </c>
      <c r="G1855" t="s">
        <v>6839</v>
      </c>
      <c r="H1855">
        <v>88.4</v>
      </c>
      <c r="I1855">
        <v>1.2</v>
      </c>
      <c r="J1855">
        <v>0.2</v>
      </c>
      <c r="K1855">
        <v>0.5</v>
      </c>
      <c r="L1855">
        <v>0.8</v>
      </c>
      <c r="M1855">
        <v>9</v>
      </c>
      <c r="N1855">
        <f t="shared" si="118"/>
        <v>7897.9300000000012</v>
      </c>
      <c r="O1855">
        <f t="shared" si="116"/>
        <v>2102.0699999999988</v>
      </c>
      <c r="P1855">
        <f t="shared" si="117"/>
        <v>2.5224839999999995</v>
      </c>
      <c r="Q1855" s="4">
        <v>37005</v>
      </c>
      <c r="R1855" s="5">
        <v>36.489356000000001</v>
      </c>
      <c r="S1855" s="5">
        <v>-81.132299000000003</v>
      </c>
      <c r="T1855">
        <v>9</v>
      </c>
      <c r="U1855">
        <v>0.11678308352839825</v>
      </c>
      <c r="V1855">
        <v>11069</v>
      </c>
      <c r="W1855">
        <v>10974</v>
      </c>
      <c r="X1855">
        <v>10911</v>
      </c>
      <c r="Y1855">
        <v>10869</v>
      </c>
      <c r="Z1855">
        <v>5541</v>
      </c>
      <c r="AA1855">
        <v>36111</v>
      </c>
      <c r="AB1855">
        <v>4005.23</v>
      </c>
      <c r="AC1855">
        <v>36968</v>
      </c>
      <c r="AD1855">
        <v>1</v>
      </c>
      <c r="AE1855">
        <v>9.1650627806800475E-5</v>
      </c>
      <c r="AF1855">
        <v>17</v>
      </c>
      <c r="AG1855">
        <v>567</v>
      </c>
      <c r="AH1855">
        <v>2.9982363315696647E-2</v>
      </c>
      <c r="AI1855" s="3">
        <v>90926</v>
      </c>
      <c r="AJ1855" s="3">
        <v>150438.24208713</v>
      </c>
      <c r="AK1855">
        <v>60</v>
      </c>
      <c r="AL1855">
        <v>150732.80000000002</v>
      </c>
      <c r="AM1855">
        <v>218543</v>
      </c>
      <c r="AN1855">
        <v>40000</v>
      </c>
      <c r="AO1855">
        <v>258543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13</v>
      </c>
      <c r="AV1855">
        <f t="shared" si="115"/>
        <v>14</v>
      </c>
      <c r="AW1855">
        <v>9753</v>
      </c>
      <c r="AX1855">
        <v>0.88</v>
      </c>
      <c r="AY1855">
        <v>312763211.818928</v>
      </c>
      <c r="AZ1855">
        <v>312763.21181892802</v>
      </c>
      <c r="BA1855">
        <v>29133.387751761398</v>
      </c>
      <c r="BB1855">
        <v>0.3432487867599745</v>
      </c>
      <c r="BC1855">
        <v>8020</v>
      </c>
      <c r="BD1855">
        <v>8041</v>
      </c>
      <c r="BE1855">
        <v>-21</v>
      </c>
      <c r="BF1855">
        <v>-1.8971903514319269E-3</v>
      </c>
      <c r="BG1855">
        <v>181465</v>
      </c>
      <c r="BH1855">
        <v>16.631381174961049</v>
      </c>
      <c r="BI1855">
        <v>1806</v>
      </c>
      <c r="BJ1855">
        <v>8</v>
      </c>
      <c r="BK1855">
        <v>1</v>
      </c>
      <c r="BL1855">
        <v>1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5</v>
      </c>
      <c r="BS1855">
        <v>0</v>
      </c>
      <c r="BT1855">
        <v>10964</v>
      </c>
      <c r="BU1855">
        <v>0.78</v>
      </c>
      <c r="BV1855">
        <v>0.59161419999999998</v>
      </c>
      <c r="BW1855">
        <v>66</v>
      </c>
      <c r="BX1855">
        <v>1.4593210000000001</v>
      </c>
      <c r="BY1855">
        <v>-9.7878699999999999E-2</v>
      </c>
      <c r="BZ1855">
        <v>9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2</v>
      </c>
      <c r="CH1855">
        <v>5</v>
      </c>
      <c r="CI1855">
        <v>0</v>
      </c>
      <c r="CJ1855">
        <v>10878</v>
      </c>
      <c r="CK1855">
        <v>1.7466446037874608</v>
      </c>
      <c r="CL1855">
        <v>0.68519269776876268</v>
      </c>
      <c r="CM1855">
        <v>67</v>
      </c>
      <c r="CN1855">
        <v>0.44304490519338668</v>
      </c>
      <c r="CO1855">
        <v>907.99999999999989</v>
      </c>
      <c r="CP1855">
        <v>-0.49889308609999999</v>
      </c>
      <c r="CQ1855">
        <v>-6.4317539600000001E-2</v>
      </c>
      <c r="CR1855">
        <v>9287</v>
      </c>
      <c r="CS1855">
        <v>0.8590000000000001</v>
      </c>
      <c r="CT1855">
        <v>7737</v>
      </c>
      <c r="CU1855">
        <v>0.75613669179999998</v>
      </c>
      <c r="CV1855">
        <v>22</v>
      </c>
      <c r="CW1855">
        <v>2</v>
      </c>
      <c r="CX1855">
        <v>12</v>
      </c>
      <c r="CY1855">
        <v>1040</v>
      </c>
      <c r="CZ1855">
        <v>889</v>
      </c>
      <c r="DA1855" s="2">
        <v>5892</v>
      </c>
      <c r="DB1855" s="2">
        <v>750</v>
      </c>
      <c r="DC1855" s="2">
        <v>155.41</v>
      </c>
      <c r="DD1855" s="2">
        <v>1004</v>
      </c>
      <c r="DE1855">
        <v>247</v>
      </c>
      <c r="DF1855">
        <v>27</v>
      </c>
      <c r="DG1855">
        <v>27.42</v>
      </c>
      <c r="DH1855">
        <v>9.14</v>
      </c>
      <c r="DI1855" s="2">
        <v>18.28</v>
      </c>
      <c r="DJ1855">
        <v>1.47</v>
      </c>
      <c r="DK1855">
        <v>0.9798627455293315</v>
      </c>
      <c r="DL1855">
        <v>0</v>
      </c>
      <c r="DM1855">
        <v>0</v>
      </c>
      <c r="DN1855">
        <v>3.8</v>
      </c>
      <c r="DO1855">
        <v>2.6000000000000002E-2</v>
      </c>
      <c r="DP1855">
        <v>1.1200000000000001</v>
      </c>
      <c r="DQ1855" s="2">
        <v>0</v>
      </c>
      <c r="DR1855" s="2">
        <v>4470.5324574899996</v>
      </c>
      <c r="DS1855">
        <v>2.9658649475941854E-2</v>
      </c>
      <c r="DT1855">
        <v>2.7953513286684601</v>
      </c>
      <c r="DU1855">
        <v>421351.13275391731</v>
      </c>
      <c r="DV1855">
        <v>1</v>
      </c>
    </row>
    <row r="1856" spans="1:126" x14ac:dyDescent="0.15">
      <c r="A1856" t="s">
        <v>3122</v>
      </c>
      <c r="B1856" t="s">
        <v>3128</v>
      </c>
      <c r="C1856">
        <v>37</v>
      </c>
      <c r="D1856">
        <v>7</v>
      </c>
      <c r="E1856" t="s">
        <v>3129</v>
      </c>
      <c r="F1856">
        <v>37007</v>
      </c>
      <c r="G1856" t="s">
        <v>6840</v>
      </c>
      <c r="H1856">
        <v>45.8</v>
      </c>
      <c r="I1856">
        <v>48.4</v>
      </c>
      <c r="J1856">
        <v>0.5</v>
      </c>
      <c r="K1856">
        <v>1</v>
      </c>
      <c r="L1856">
        <v>1.2</v>
      </c>
      <c r="M1856">
        <v>3</v>
      </c>
      <c r="N1856">
        <f t="shared" si="118"/>
        <v>4451.8899999999994</v>
      </c>
      <c r="O1856">
        <f t="shared" si="116"/>
        <v>5548.1100000000006</v>
      </c>
      <c r="P1856">
        <f t="shared" si="117"/>
        <v>6.6577320000000029</v>
      </c>
      <c r="Q1856" s="4">
        <v>37007</v>
      </c>
      <c r="R1856" s="5">
        <v>34.974995999999997</v>
      </c>
      <c r="S1856" s="5">
        <v>-80.109959000000003</v>
      </c>
      <c r="T1856">
        <v>6</v>
      </c>
      <c r="U1856">
        <v>8.8573735212690727E-2</v>
      </c>
      <c r="V1856">
        <v>26699</v>
      </c>
      <c r="W1856">
        <v>26309</v>
      </c>
      <c r="X1856">
        <v>26135</v>
      </c>
      <c r="Y1856">
        <v>25594</v>
      </c>
      <c r="Z1856">
        <v>14088</v>
      </c>
      <c r="AA1856">
        <v>36113</v>
      </c>
      <c r="AB1856">
        <v>9429.0450000000001</v>
      </c>
      <c r="AC1856">
        <v>33228</v>
      </c>
      <c r="AD1856">
        <v>2</v>
      </c>
      <c r="AE1856">
        <v>7.6525731777310124E-5</v>
      </c>
      <c r="AF1856">
        <v>18</v>
      </c>
      <c r="AG1856">
        <v>429</v>
      </c>
      <c r="AH1856">
        <v>4.195804195804196E-2</v>
      </c>
      <c r="AI1856" s="3">
        <v>83601</v>
      </c>
      <c r="AJ1856" s="3">
        <v>340128.43882760999</v>
      </c>
      <c r="AK1856">
        <v>96</v>
      </c>
      <c r="AL1856">
        <v>343788.79999999999</v>
      </c>
      <c r="AM1856">
        <v>394626</v>
      </c>
      <c r="AN1856">
        <v>41719</v>
      </c>
      <c r="AO1856">
        <v>436345</v>
      </c>
      <c r="AP1856">
        <v>1</v>
      </c>
      <c r="AQ1856">
        <v>0</v>
      </c>
      <c r="AR1856">
        <v>1</v>
      </c>
      <c r="AS1856">
        <v>3.8009806530084761E-2</v>
      </c>
      <c r="AT1856">
        <v>1</v>
      </c>
      <c r="AU1856">
        <v>16</v>
      </c>
      <c r="AV1856">
        <f t="shared" si="115"/>
        <v>17</v>
      </c>
      <c r="AW1856">
        <v>23094</v>
      </c>
      <c r="AX1856">
        <v>0.91</v>
      </c>
      <c r="AY1856">
        <v>595968193.55645502</v>
      </c>
      <c r="AZ1856">
        <v>595968.19355645496</v>
      </c>
      <c r="BA1856">
        <v>23570.326121861199</v>
      </c>
      <c r="BB1856">
        <v>0.42426226723800475</v>
      </c>
      <c r="BC1856">
        <v>22153</v>
      </c>
      <c r="BD1856">
        <v>4342</v>
      </c>
      <c r="BE1856">
        <v>17811</v>
      </c>
      <c r="BF1856">
        <v>0.66710363684033114</v>
      </c>
      <c r="BG1856">
        <v>230082</v>
      </c>
      <c r="BH1856">
        <v>8.803596709393533</v>
      </c>
      <c r="BI1856">
        <v>3458</v>
      </c>
      <c r="BJ1856">
        <v>28</v>
      </c>
      <c r="BK1856">
        <v>1</v>
      </c>
      <c r="BL1856">
        <v>1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25056</v>
      </c>
      <c r="BU1856">
        <v>0.76</v>
      </c>
      <c r="BV1856">
        <v>0.54754610000000004</v>
      </c>
      <c r="BW1856">
        <v>97</v>
      </c>
      <c r="BX1856">
        <v>1.2372289999999999</v>
      </c>
      <c r="BY1856">
        <v>-0.80236479999999999</v>
      </c>
      <c r="BZ1856">
        <v>23</v>
      </c>
      <c r="CA1856">
        <v>2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26122</v>
      </c>
      <c r="CK1856">
        <v>1.0336115151979175</v>
      </c>
      <c r="CL1856">
        <v>0.64891041162227603</v>
      </c>
      <c r="CM1856">
        <v>85</v>
      </c>
      <c r="CN1856">
        <v>-0.84227994735329648</v>
      </c>
      <c r="CO1856">
        <v>1298</v>
      </c>
      <c r="CP1856">
        <v>-0.79611204769999999</v>
      </c>
      <c r="CQ1856">
        <v>-0.55926919419999999</v>
      </c>
      <c r="CR1856">
        <v>19919</v>
      </c>
      <c r="CS1856">
        <v>0.77800000000000002</v>
      </c>
      <c r="CT1856">
        <v>21866</v>
      </c>
      <c r="CU1856">
        <v>0.79201179278</v>
      </c>
      <c r="CV1856">
        <v>22</v>
      </c>
      <c r="CW1856">
        <v>6</v>
      </c>
      <c r="CX1856">
        <v>11</v>
      </c>
      <c r="CY1856">
        <v>428</v>
      </c>
      <c r="CZ1856">
        <v>617</v>
      </c>
      <c r="DA1856" s="2">
        <v>10513</v>
      </c>
      <c r="DB1856" s="2">
        <v>1020</v>
      </c>
      <c r="DC1856" s="2">
        <v>49.69</v>
      </c>
      <c r="DD1856" s="2">
        <v>13564</v>
      </c>
      <c r="DE1856">
        <v>141</v>
      </c>
      <c r="DF1856">
        <v>66</v>
      </c>
      <c r="DG1856">
        <v>7.64</v>
      </c>
      <c r="DH1856">
        <v>7.64</v>
      </c>
      <c r="DI1856" s="2">
        <v>7.64</v>
      </c>
      <c r="DJ1856">
        <v>0.06</v>
      </c>
      <c r="DK1856">
        <v>0.95868470472841238</v>
      </c>
      <c r="DL1856">
        <v>0</v>
      </c>
      <c r="DM1856">
        <v>0</v>
      </c>
      <c r="DN1856">
        <v>101.9</v>
      </c>
      <c r="DO1856">
        <v>0.29899999999999999</v>
      </c>
      <c r="DP1856">
        <v>5609.42</v>
      </c>
      <c r="DQ1856" s="2">
        <v>0</v>
      </c>
      <c r="DR1856" s="2">
        <v>670.33936767</v>
      </c>
      <c r="DS1856">
        <v>1.9498580746661906E-3</v>
      </c>
      <c r="DT1856">
        <v>5.7588316357002203</v>
      </c>
      <c r="DU1856">
        <v>1979821.8174394157</v>
      </c>
      <c r="DV1856">
        <v>1</v>
      </c>
    </row>
    <row r="1857" spans="1:126" x14ac:dyDescent="0.15">
      <c r="A1857" t="s">
        <v>3122</v>
      </c>
      <c r="B1857" t="s">
        <v>3130</v>
      </c>
      <c r="C1857">
        <v>37</v>
      </c>
      <c r="D1857">
        <v>9</v>
      </c>
      <c r="E1857" t="s">
        <v>3131</v>
      </c>
      <c r="F1857">
        <v>37009</v>
      </c>
      <c r="G1857" t="s">
        <v>6841</v>
      </c>
      <c r="H1857">
        <v>93.2</v>
      </c>
      <c r="I1857">
        <v>0.5</v>
      </c>
      <c r="J1857">
        <v>0.2</v>
      </c>
      <c r="K1857">
        <v>0.4</v>
      </c>
      <c r="L1857">
        <v>0.9</v>
      </c>
      <c r="M1857">
        <v>4.8</v>
      </c>
      <c r="N1857">
        <f t="shared" si="118"/>
        <v>8710.5400000000009</v>
      </c>
      <c r="O1857">
        <f t="shared" si="116"/>
        <v>1289.4599999999991</v>
      </c>
      <c r="P1857">
        <f t="shared" si="117"/>
        <v>1.5473519999999996</v>
      </c>
      <c r="Q1857" s="4">
        <v>37009</v>
      </c>
      <c r="R1857" s="5">
        <v>36.443469</v>
      </c>
      <c r="S1857" s="5">
        <v>-81.499334000000005</v>
      </c>
      <c r="T1857">
        <v>7</v>
      </c>
      <c r="U1857">
        <v>5.6845905728935914E-2</v>
      </c>
      <c r="V1857">
        <v>27099</v>
      </c>
      <c r="W1857">
        <v>27173</v>
      </c>
      <c r="X1857">
        <v>27114</v>
      </c>
      <c r="Y1857">
        <v>26727</v>
      </c>
      <c r="Z1857">
        <v>14157</v>
      </c>
      <c r="AA1857">
        <v>36115</v>
      </c>
      <c r="AB1857">
        <v>10585.864000000001</v>
      </c>
      <c r="AC1857">
        <v>36267</v>
      </c>
      <c r="AD1857">
        <v>1</v>
      </c>
      <c r="AE1857">
        <v>3.6881315925352219E-5</v>
      </c>
      <c r="AF1857">
        <v>83</v>
      </c>
      <c r="AG1857">
        <v>1140</v>
      </c>
      <c r="AH1857">
        <v>7.2807017543859653E-2</v>
      </c>
      <c r="AI1857" s="3">
        <v>112462</v>
      </c>
      <c r="AJ1857" s="3">
        <v>272736.35902194999</v>
      </c>
      <c r="AK1857">
        <v>50</v>
      </c>
      <c r="AL1857">
        <v>273158.40000000002</v>
      </c>
      <c r="AM1857">
        <v>264567</v>
      </c>
      <c r="AN1857">
        <v>62510</v>
      </c>
      <c r="AO1857">
        <v>327077</v>
      </c>
      <c r="AP1857">
        <v>1</v>
      </c>
      <c r="AQ1857">
        <v>0</v>
      </c>
      <c r="AR1857">
        <v>1</v>
      </c>
      <c r="AS1857">
        <v>3.6801236521547126E-2</v>
      </c>
      <c r="AT1857">
        <v>1</v>
      </c>
      <c r="AU1857">
        <v>18</v>
      </c>
      <c r="AV1857">
        <f t="shared" si="115"/>
        <v>19</v>
      </c>
      <c r="AW1857">
        <v>22078</v>
      </c>
      <c r="AX1857">
        <v>0.83</v>
      </c>
      <c r="AY1857">
        <v>882121182.26247203</v>
      </c>
      <c r="AZ1857">
        <v>882121.18226247199</v>
      </c>
      <c r="BA1857">
        <v>36258.501322568001</v>
      </c>
      <c r="BB1857">
        <v>0.27579738917051722</v>
      </c>
      <c r="BC1857">
        <v>25858</v>
      </c>
      <c r="BD1857">
        <v>25024</v>
      </c>
      <c r="BE1857">
        <v>834</v>
      </c>
      <c r="BF1857">
        <v>3.0776043396435294E-2</v>
      </c>
      <c r="BG1857">
        <v>422299</v>
      </c>
      <c r="BH1857">
        <v>15.574942833960316</v>
      </c>
      <c r="BI1857">
        <v>4754</v>
      </c>
      <c r="BJ1857">
        <v>27</v>
      </c>
      <c r="BK1857">
        <v>1</v>
      </c>
      <c r="BL1857">
        <v>2</v>
      </c>
      <c r="BM1857">
        <v>0</v>
      </c>
      <c r="BN1857">
        <v>1</v>
      </c>
      <c r="BO1857">
        <v>0</v>
      </c>
      <c r="BP1857">
        <v>0</v>
      </c>
      <c r="BQ1857">
        <v>2</v>
      </c>
      <c r="BR1857">
        <v>1</v>
      </c>
      <c r="BS1857">
        <v>0</v>
      </c>
      <c r="BT1857">
        <v>25812</v>
      </c>
      <c r="BU1857">
        <v>0.77</v>
      </c>
      <c r="BV1857">
        <v>0.63214669999999995</v>
      </c>
      <c r="BW1857">
        <v>109</v>
      </c>
      <c r="BX1857">
        <v>1.3172170000000001</v>
      </c>
      <c r="BY1857">
        <v>-0.2603396</v>
      </c>
      <c r="BZ1857">
        <v>29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2</v>
      </c>
      <c r="CI1857">
        <v>0</v>
      </c>
      <c r="CJ1857">
        <v>27101</v>
      </c>
      <c r="CK1857">
        <v>1.2545662521678167</v>
      </c>
      <c r="CL1857">
        <v>0.66097075165111652</v>
      </c>
      <c r="CM1857">
        <v>116</v>
      </c>
      <c r="CN1857">
        <v>-0.42043336298255995</v>
      </c>
      <c r="CO1857">
        <v>2682</v>
      </c>
      <c r="CP1857">
        <v>0.21660774199999999</v>
      </c>
      <c r="CQ1857">
        <v>-9.2031950000000002E-4</v>
      </c>
      <c r="CR1857">
        <v>23080</v>
      </c>
      <c r="CS1857">
        <v>0.85499999999999998</v>
      </c>
      <c r="CT1857">
        <v>20866</v>
      </c>
      <c r="CU1857">
        <v>0.76255010498000009</v>
      </c>
      <c r="CV1857">
        <v>38</v>
      </c>
      <c r="CW1857">
        <v>7</v>
      </c>
      <c r="CX1857">
        <v>13</v>
      </c>
      <c r="CY1857">
        <v>2215</v>
      </c>
      <c r="CZ1857">
        <v>1667</v>
      </c>
      <c r="DA1857" s="2">
        <v>12422</v>
      </c>
      <c r="DB1857" s="2">
        <v>2345</v>
      </c>
      <c r="DC1857" s="2">
        <v>169.42</v>
      </c>
      <c r="DD1857" s="2">
        <v>1573</v>
      </c>
      <c r="DE1857">
        <v>417</v>
      </c>
      <c r="DF1857">
        <v>29</v>
      </c>
      <c r="DG1857">
        <v>22.1</v>
      </c>
      <c r="DH1857">
        <v>3.68</v>
      </c>
      <c r="DI1857" s="2">
        <v>14.73</v>
      </c>
      <c r="DJ1857">
        <v>2.2799999999999998</v>
      </c>
      <c r="DK1857">
        <v>0.94489694296740234</v>
      </c>
      <c r="DL1857">
        <v>1.1403508771929825E-2</v>
      </c>
      <c r="DM1857">
        <v>0</v>
      </c>
      <c r="DN1857">
        <v>4.4000000000000004</v>
      </c>
      <c r="DO1857">
        <v>1.4999999999999999E-2</v>
      </c>
      <c r="DP1857">
        <v>7.64</v>
      </c>
      <c r="DQ1857" s="2">
        <v>316</v>
      </c>
      <c r="DR1857" s="2">
        <v>5134.9107116900004</v>
      </c>
      <c r="DS1857">
        <v>1.8675356645455384E-2</v>
      </c>
      <c r="DT1857">
        <v>2.65130879609376</v>
      </c>
      <c r="DU1857">
        <v>724227.26864689775</v>
      </c>
      <c r="DV1857">
        <v>0</v>
      </c>
    </row>
    <row r="1858" spans="1:126" x14ac:dyDescent="0.15">
      <c r="A1858" t="s">
        <v>3122</v>
      </c>
      <c r="B1858" t="s">
        <v>3132</v>
      </c>
      <c r="C1858">
        <v>37</v>
      </c>
      <c r="D1858">
        <v>11</v>
      </c>
      <c r="E1858" t="s">
        <v>3133</v>
      </c>
      <c r="F1858">
        <v>37011</v>
      </c>
      <c r="G1858" t="s">
        <v>6842</v>
      </c>
      <c r="H1858">
        <v>90.1</v>
      </c>
      <c r="I1858">
        <v>4</v>
      </c>
      <c r="J1858">
        <v>0.4</v>
      </c>
      <c r="K1858">
        <v>0.3</v>
      </c>
      <c r="L1858">
        <v>0.8</v>
      </c>
      <c r="M1858">
        <v>4.5</v>
      </c>
      <c r="N1858">
        <f t="shared" si="118"/>
        <v>8155.15</v>
      </c>
      <c r="O1858">
        <f t="shared" si="116"/>
        <v>1844.8500000000004</v>
      </c>
      <c r="P1858">
        <f t="shared" si="117"/>
        <v>2.2138200000000015</v>
      </c>
      <c r="Q1858" s="4">
        <v>37011</v>
      </c>
      <c r="R1858" s="5">
        <v>36.072090000000003</v>
      </c>
      <c r="S1858" s="5">
        <v>-81.920285000000007</v>
      </c>
      <c r="T1858">
        <v>8</v>
      </c>
      <c r="U1858">
        <v>9.4167915537356234E-2</v>
      </c>
      <c r="V1858">
        <v>17815</v>
      </c>
      <c r="W1858">
        <v>17739</v>
      </c>
      <c r="X1858">
        <v>17695</v>
      </c>
      <c r="Y1858">
        <v>17440</v>
      </c>
      <c r="Z1858">
        <v>9577</v>
      </c>
      <c r="AA1858">
        <v>36117</v>
      </c>
      <c r="AB1858">
        <v>5889.0279999999993</v>
      </c>
      <c r="AC1858">
        <v>37777</v>
      </c>
      <c r="AD1858">
        <v>0</v>
      </c>
      <c r="AE1858">
        <v>0</v>
      </c>
      <c r="AF1858">
        <v>40</v>
      </c>
      <c r="AG1858">
        <v>483</v>
      </c>
      <c r="AH1858">
        <v>8.2815734989648032E-2</v>
      </c>
      <c r="AI1858" s="3">
        <v>28224</v>
      </c>
      <c r="AJ1858" s="3">
        <v>158132.38308999001</v>
      </c>
      <c r="AK1858">
        <v>33</v>
      </c>
      <c r="AL1858">
        <v>158220.79999999999</v>
      </c>
      <c r="AM1858">
        <v>951263</v>
      </c>
      <c r="AN1858">
        <v>26659</v>
      </c>
      <c r="AO1858">
        <v>977922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14</v>
      </c>
      <c r="AV1858">
        <f t="shared" si="115"/>
        <v>14</v>
      </c>
      <c r="AW1858">
        <v>13308</v>
      </c>
      <c r="AX1858">
        <v>0.8</v>
      </c>
      <c r="AY1858">
        <v>627191349.871768</v>
      </c>
      <c r="AZ1858">
        <v>627191.34987176803</v>
      </c>
      <c r="BA1858">
        <v>36596.113199464096</v>
      </c>
      <c r="BB1858">
        <v>0.27325306229915247</v>
      </c>
      <c r="BC1858">
        <v>19747</v>
      </c>
      <c r="BD1858">
        <v>8316</v>
      </c>
      <c r="BE1858">
        <v>11431</v>
      </c>
      <c r="BF1858">
        <v>0.64165029469548129</v>
      </c>
      <c r="BG1858">
        <v>253549</v>
      </c>
      <c r="BH1858">
        <v>14.328849957615146</v>
      </c>
      <c r="BI1858">
        <v>2951</v>
      </c>
      <c r="BJ1858">
        <v>25</v>
      </c>
      <c r="BK1858">
        <v>2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4</v>
      </c>
      <c r="BS1858">
        <v>0</v>
      </c>
      <c r="BT1858">
        <v>17932</v>
      </c>
      <c r="BU1858">
        <v>0.64</v>
      </c>
      <c r="BV1858">
        <v>0.54067120000000002</v>
      </c>
      <c r="BW1858">
        <v>113</v>
      </c>
      <c r="BX1858">
        <v>1.784519</v>
      </c>
      <c r="BY1858">
        <v>3.7299100000000002E-2</v>
      </c>
      <c r="BZ1858">
        <v>27</v>
      </c>
      <c r="CA1858">
        <v>0</v>
      </c>
      <c r="CB1858">
        <v>2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5</v>
      </c>
      <c r="CI1858">
        <v>0</v>
      </c>
      <c r="CJ1858">
        <v>17726</v>
      </c>
      <c r="CK1858">
        <v>1.9745007333859865</v>
      </c>
      <c r="CL1858">
        <v>0.64620637961189309</v>
      </c>
      <c r="CM1858">
        <v>109</v>
      </c>
      <c r="CN1858">
        <v>0.534197684730782</v>
      </c>
      <c r="CO1858">
        <v>1671</v>
      </c>
      <c r="CP1858">
        <v>0.63276481799999995</v>
      </c>
      <c r="CQ1858">
        <v>-3.0077719199999998E-2</v>
      </c>
      <c r="CR1858">
        <v>15129</v>
      </c>
      <c r="CS1858">
        <v>0.85599999999999998</v>
      </c>
      <c r="CT1858">
        <v>13290</v>
      </c>
      <c r="CU1858">
        <v>0.75483659415999993</v>
      </c>
      <c r="CV1858">
        <v>62</v>
      </c>
      <c r="CW1858">
        <v>3</v>
      </c>
      <c r="CX1858">
        <v>6</v>
      </c>
      <c r="CY1858">
        <v>1107</v>
      </c>
      <c r="CZ1858">
        <v>689</v>
      </c>
      <c r="DA1858" s="2">
        <v>9990</v>
      </c>
      <c r="DB1858" s="2">
        <v>1570</v>
      </c>
      <c r="DC1858" s="2">
        <v>191.95</v>
      </c>
      <c r="DD1858" s="2">
        <v>1893</v>
      </c>
      <c r="DE1858">
        <v>130</v>
      </c>
      <c r="DF1858">
        <v>22</v>
      </c>
      <c r="DG1858">
        <v>56.46</v>
      </c>
      <c r="DH1858">
        <v>5.65</v>
      </c>
      <c r="DI1858" s="2">
        <v>39.520000000000003</v>
      </c>
      <c r="DJ1858">
        <v>1.95</v>
      </c>
      <c r="DK1858">
        <v>0.94203514739229022</v>
      </c>
      <c r="DL1858">
        <v>0</v>
      </c>
      <c r="DM1858">
        <v>0</v>
      </c>
      <c r="DN1858">
        <v>1</v>
      </c>
      <c r="DO1858">
        <v>6.0000000000000001E-3</v>
      </c>
      <c r="DP1858">
        <v>0</v>
      </c>
      <c r="DQ1858" s="2">
        <v>30201</v>
      </c>
      <c r="DR1858" s="2">
        <v>3148.1955084099991</v>
      </c>
      <c r="DS1858">
        <v>1.9897488305914524E-2</v>
      </c>
      <c r="DT1858">
        <v>1.89989832982977</v>
      </c>
      <c r="DU1858">
        <v>300603.43366433005</v>
      </c>
      <c r="DV1858">
        <v>0</v>
      </c>
    </row>
    <row r="1859" spans="1:126" x14ac:dyDescent="0.15">
      <c r="A1859" t="s">
        <v>3122</v>
      </c>
      <c r="B1859" t="s">
        <v>3134</v>
      </c>
      <c r="C1859">
        <v>37</v>
      </c>
      <c r="D1859">
        <v>13</v>
      </c>
      <c r="E1859" t="s">
        <v>3135</v>
      </c>
      <c r="F1859">
        <v>37013</v>
      </c>
      <c r="G1859" t="s">
        <v>6843</v>
      </c>
      <c r="H1859">
        <v>66.400000000000006</v>
      </c>
      <c r="I1859">
        <v>25.3</v>
      </c>
      <c r="J1859">
        <v>0.2</v>
      </c>
      <c r="K1859">
        <v>0.3</v>
      </c>
      <c r="L1859">
        <v>1.1000000000000001</v>
      </c>
      <c r="M1859">
        <v>6.6</v>
      </c>
      <c r="N1859">
        <f t="shared" si="118"/>
        <v>5093.9500000000016</v>
      </c>
      <c r="O1859">
        <f t="shared" si="116"/>
        <v>4906.0499999999984</v>
      </c>
      <c r="P1859">
        <f t="shared" si="117"/>
        <v>5.8872600000000004</v>
      </c>
      <c r="Q1859" s="4">
        <v>37013</v>
      </c>
      <c r="R1859" s="5">
        <v>35.482312999999998</v>
      </c>
      <c r="S1859" s="5">
        <v>-76.842014000000006</v>
      </c>
      <c r="T1859">
        <v>6</v>
      </c>
      <c r="U1859">
        <v>7.5835050359761541E-2</v>
      </c>
      <c r="V1859">
        <v>47542</v>
      </c>
      <c r="W1859">
        <v>47587</v>
      </c>
      <c r="X1859">
        <v>47561</v>
      </c>
      <c r="Y1859">
        <v>47389</v>
      </c>
      <c r="Z1859">
        <v>23708</v>
      </c>
      <c r="AA1859">
        <v>36119</v>
      </c>
      <c r="AB1859">
        <v>16859.489000000001</v>
      </c>
      <c r="AC1859">
        <v>40391</v>
      </c>
      <c r="AD1859">
        <v>1</v>
      </c>
      <c r="AE1859">
        <v>2.1025630243266541E-5</v>
      </c>
      <c r="AF1859">
        <v>23</v>
      </c>
      <c r="AG1859">
        <v>364</v>
      </c>
      <c r="AH1859">
        <v>6.3186813186813184E-2</v>
      </c>
      <c r="AI1859" s="3">
        <v>148286</v>
      </c>
      <c r="AJ1859" s="3">
        <v>529559.34532633005</v>
      </c>
      <c r="AK1859">
        <v>77</v>
      </c>
      <c r="AL1859">
        <v>613120</v>
      </c>
      <c r="AM1859">
        <v>158370</v>
      </c>
      <c r="AN1859">
        <v>79425</v>
      </c>
      <c r="AO1859">
        <v>237795</v>
      </c>
      <c r="AP1859">
        <v>6</v>
      </c>
      <c r="AQ1859">
        <v>0</v>
      </c>
      <c r="AR1859">
        <v>6</v>
      </c>
      <c r="AS1859">
        <v>0.12608485510748732</v>
      </c>
      <c r="AT1859">
        <v>6</v>
      </c>
      <c r="AU1859">
        <v>50</v>
      </c>
      <c r="AV1859">
        <f t="shared" ref="AV1859:AV1922" si="119">AT1859+AU1859</f>
        <v>56</v>
      </c>
      <c r="AW1859">
        <v>32573</v>
      </c>
      <c r="AX1859">
        <v>0.7</v>
      </c>
      <c r="AY1859">
        <v>1507112570.5458901</v>
      </c>
      <c r="AZ1859">
        <v>1507112.5705458901</v>
      </c>
      <c r="BA1859">
        <v>33564.331342637997</v>
      </c>
      <c r="BB1859">
        <v>0.29793532598388561</v>
      </c>
      <c r="BC1859">
        <v>31108</v>
      </c>
      <c r="BD1859">
        <v>48989</v>
      </c>
      <c r="BE1859">
        <v>-17881</v>
      </c>
      <c r="BF1859">
        <v>-0.37610954524420515</v>
      </c>
      <c r="BG1859">
        <v>906273</v>
      </c>
      <c r="BH1859">
        <v>19.0549609974559</v>
      </c>
      <c r="BI1859">
        <v>6460</v>
      </c>
      <c r="BJ1859">
        <v>54</v>
      </c>
      <c r="BK1859">
        <v>4</v>
      </c>
      <c r="BL1859">
        <v>3</v>
      </c>
      <c r="BM1859">
        <v>0</v>
      </c>
      <c r="BN1859">
        <v>0</v>
      </c>
      <c r="BO1859">
        <v>1</v>
      </c>
      <c r="BP1859">
        <v>0</v>
      </c>
      <c r="BQ1859">
        <v>6</v>
      </c>
      <c r="BR1859">
        <v>3</v>
      </c>
      <c r="BS1859">
        <v>0</v>
      </c>
      <c r="BT1859">
        <v>46414</v>
      </c>
      <c r="BU1859">
        <v>0.78</v>
      </c>
      <c r="BV1859">
        <v>0.64638470000000003</v>
      </c>
      <c r="BW1859">
        <v>314</v>
      </c>
      <c r="BX1859">
        <v>1.529711</v>
      </c>
      <c r="BY1859">
        <v>0.3482943</v>
      </c>
      <c r="BZ1859">
        <v>47</v>
      </c>
      <c r="CA1859">
        <v>6</v>
      </c>
      <c r="CB1859">
        <v>3</v>
      </c>
      <c r="CC1859">
        <v>0</v>
      </c>
      <c r="CD1859">
        <v>0</v>
      </c>
      <c r="CE1859">
        <v>0</v>
      </c>
      <c r="CF1859">
        <v>0</v>
      </c>
      <c r="CG1859">
        <v>7</v>
      </c>
      <c r="CH1859">
        <v>3</v>
      </c>
      <c r="CI1859">
        <v>0</v>
      </c>
      <c r="CJ1859">
        <v>47513</v>
      </c>
      <c r="CK1859">
        <v>1.3890935112495528</v>
      </c>
      <c r="CL1859">
        <v>0.71372454221309001</v>
      </c>
      <c r="CM1859">
        <v>272</v>
      </c>
      <c r="CN1859">
        <v>0.16393368102849395</v>
      </c>
      <c r="CO1859">
        <v>3855</v>
      </c>
      <c r="CP1859">
        <v>-0.349739929</v>
      </c>
      <c r="CQ1859">
        <v>-0.19810257789999999</v>
      </c>
      <c r="CR1859">
        <v>39111</v>
      </c>
      <c r="CS1859">
        <v>0.82099999999999995</v>
      </c>
      <c r="CT1859">
        <v>38557</v>
      </c>
      <c r="CU1859">
        <v>0.81090108276999995</v>
      </c>
      <c r="CV1859">
        <v>47</v>
      </c>
      <c r="CW1859">
        <v>17</v>
      </c>
      <c r="CX1859">
        <v>25</v>
      </c>
      <c r="CY1859">
        <v>644</v>
      </c>
      <c r="CZ1859">
        <v>510</v>
      </c>
      <c r="DA1859" s="2">
        <v>22610</v>
      </c>
      <c r="DB1859" s="2">
        <v>3115</v>
      </c>
      <c r="DC1859" s="2">
        <v>128.52000000000001</v>
      </c>
      <c r="DD1859" s="2">
        <v>14221</v>
      </c>
      <c r="DE1859">
        <v>109</v>
      </c>
      <c r="DF1859">
        <v>25</v>
      </c>
      <c r="DG1859">
        <v>33.71</v>
      </c>
      <c r="DH1859">
        <v>10.53</v>
      </c>
      <c r="DI1859" s="2">
        <v>14.75</v>
      </c>
      <c r="DJ1859">
        <v>0.02</v>
      </c>
      <c r="DK1859">
        <v>0.87009562601998836</v>
      </c>
      <c r="DL1859">
        <v>0</v>
      </c>
      <c r="DM1859">
        <v>0</v>
      </c>
      <c r="DN1859">
        <v>144.4</v>
      </c>
      <c r="DO1859">
        <v>0.23399999999999999</v>
      </c>
      <c r="DP1859">
        <v>1630.57</v>
      </c>
      <c r="DQ1859" s="2">
        <v>0</v>
      </c>
      <c r="DR1859" s="2">
        <v>2974.07066128</v>
      </c>
      <c r="DS1859">
        <v>4.850715580125539E-3</v>
      </c>
      <c r="DT1859">
        <v>3.98793693094271</v>
      </c>
      <c r="DU1859">
        <v>2445083.8910995945</v>
      </c>
      <c r="DV1859">
        <v>1</v>
      </c>
    </row>
    <row r="1860" spans="1:126" x14ac:dyDescent="0.15">
      <c r="A1860" t="s">
        <v>3122</v>
      </c>
      <c r="B1860" t="s">
        <v>3136</v>
      </c>
      <c r="C1860">
        <v>37</v>
      </c>
      <c r="D1860">
        <v>15</v>
      </c>
      <c r="E1860" t="s">
        <v>3137</v>
      </c>
      <c r="F1860">
        <v>37015</v>
      </c>
      <c r="G1860" t="s">
        <v>6844</v>
      </c>
      <c r="H1860">
        <v>34.700000000000003</v>
      </c>
      <c r="I1860">
        <v>62.3</v>
      </c>
      <c r="J1860">
        <v>0.4</v>
      </c>
      <c r="K1860">
        <v>0.5</v>
      </c>
      <c r="L1860">
        <v>0.8</v>
      </c>
      <c r="M1860">
        <v>1.3</v>
      </c>
      <c r="N1860">
        <f t="shared" si="118"/>
        <v>5088.119999999999</v>
      </c>
      <c r="O1860">
        <f t="shared" si="116"/>
        <v>4911.880000000001</v>
      </c>
      <c r="P1860">
        <f t="shared" si="117"/>
        <v>5.894256000000003</v>
      </c>
      <c r="Q1860" s="4">
        <v>37015</v>
      </c>
      <c r="R1860" s="5">
        <v>36.059043000000003</v>
      </c>
      <c r="S1860" s="5">
        <v>-76.962363999999994</v>
      </c>
      <c r="T1860">
        <v>7</v>
      </c>
      <c r="U1860">
        <v>9.6943779120594389E-2</v>
      </c>
      <c r="V1860">
        <v>21035</v>
      </c>
      <c r="W1860">
        <v>20677</v>
      </c>
      <c r="X1860">
        <v>20518</v>
      </c>
      <c r="Y1860">
        <v>20188</v>
      </c>
      <c r="Z1860">
        <v>10811</v>
      </c>
      <c r="AA1860">
        <v>36121</v>
      </c>
      <c r="AB1860">
        <v>6793.174</v>
      </c>
      <c r="AC1860">
        <v>30027</v>
      </c>
      <c r="AD1860">
        <v>0</v>
      </c>
      <c r="AE1860">
        <v>0</v>
      </c>
      <c r="AF1860">
        <v>7</v>
      </c>
      <c r="AG1860">
        <v>325</v>
      </c>
      <c r="AH1860">
        <v>2.1538461538461538E-2</v>
      </c>
      <c r="AI1860" s="3">
        <v>146754</v>
      </c>
      <c r="AJ1860" s="3">
        <v>447531.29345192504</v>
      </c>
      <c r="AK1860">
        <v>125</v>
      </c>
      <c r="AL1860">
        <v>474380.80000000005</v>
      </c>
      <c r="AM1860">
        <v>412079</v>
      </c>
      <c r="AN1860">
        <v>71255</v>
      </c>
      <c r="AO1860">
        <v>483334</v>
      </c>
      <c r="AP1860">
        <v>2</v>
      </c>
      <c r="AQ1860">
        <v>0</v>
      </c>
      <c r="AR1860">
        <v>2</v>
      </c>
      <c r="AS1860">
        <v>9.6725830633070567E-2</v>
      </c>
      <c r="AT1860">
        <v>2</v>
      </c>
      <c r="AU1860">
        <v>7</v>
      </c>
      <c r="AV1860">
        <f t="shared" si="119"/>
        <v>9</v>
      </c>
      <c r="AW1860">
        <v>13795</v>
      </c>
      <c r="AX1860">
        <v>0.65</v>
      </c>
      <c r="AY1860">
        <v>618593041.93180299</v>
      </c>
      <c r="AZ1860">
        <v>618593.04193180299</v>
      </c>
      <c r="BA1860">
        <v>31044.0477049603</v>
      </c>
      <c r="BB1860">
        <v>0.32212294269867953</v>
      </c>
      <c r="BC1860">
        <v>77102</v>
      </c>
      <c r="BD1860">
        <v>16005</v>
      </c>
      <c r="BE1860">
        <v>61097</v>
      </c>
      <c r="BF1860">
        <v>2.9045400522937959</v>
      </c>
      <c r="BG1860">
        <v>112507</v>
      </c>
      <c r="BH1860">
        <v>5.4833317087435427</v>
      </c>
      <c r="BI1860">
        <v>2685</v>
      </c>
      <c r="BJ1860">
        <v>49</v>
      </c>
      <c r="BK1860">
        <v>1</v>
      </c>
      <c r="BL1860">
        <v>1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2</v>
      </c>
      <c r="BS1860">
        <v>0</v>
      </c>
      <c r="BT1860">
        <v>19345</v>
      </c>
      <c r="BU1860">
        <v>0.74</v>
      </c>
      <c r="BV1860">
        <v>0.64827360000000001</v>
      </c>
      <c r="BW1860">
        <v>95</v>
      </c>
      <c r="BX1860">
        <v>2.7914189999999999</v>
      </c>
      <c r="BY1860">
        <v>1.1188689999999999</v>
      </c>
      <c r="BZ1860">
        <v>52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2</v>
      </c>
      <c r="CI1860">
        <v>0</v>
      </c>
      <c r="CJ1860">
        <v>20406</v>
      </c>
      <c r="CK1860">
        <v>2.7442908948348523</v>
      </c>
      <c r="CL1860">
        <v>0.68269490153763146</v>
      </c>
      <c r="CM1860">
        <v>68</v>
      </c>
      <c r="CN1860">
        <v>0.8535857184587099</v>
      </c>
      <c r="CO1860">
        <v>1083</v>
      </c>
      <c r="CP1860">
        <v>-1.2303639512</v>
      </c>
      <c r="CQ1860">
        <v>-0.65182330590000004</v>
      </c>
      <c r="CR1860">
        <v>15149</v>
      </c>
      <c r="CS1860">
        <v>0.75599999999999989</v>
      </c>
      <c r="CT1860">
        <v>17333</v>
      </c>
      <c r="CU1860">
        <v>0.82377919321000004</v>
      </c>
      <c r="CV1860">
        <v>8</v>
      </c>
      <c r="CW1860">
        <v>2</v>
      </c>
      <c r="CX1860">
        <v>5</v>
      </c>
      <c r="CY1860">
        <v>734</v>
      </c>
      <c r="CZ1860">
        <v>466</v>
      </c>
      <c r="DA1860" s="2">
        <v>8702</v>
      </c>
      <c r="DB1860" s="2">
        <v>855</v>
      </c>
      <c r="DC1860" s="2">
        <v>58.99</v>
      </c>
      <c r="DD1860" s="2">
        <v>13090</v>
      </c>
      <c r="DE1860">
        <v>113</v>
      </c>
      <c r="DF1860">
        <v>127</v>
      </c>
      <c r="DG1860">
        <v>14.75</v>
      </c>
      <c r="DH1860">
        <v>9.83</v>
      </c>
      <c r="DI1860" s="2">
        <v>14.75</v>
      </c>
      <c r="DJ1860">
        <v>-0.3</v>
      </c>
      <c r="DK1860">
        <v>0.85828665658176273</v>
      </c>
      <c r="DL1860">
        <v>0</v>
      </c>
      <c r="DM1860">
        <v>0</v>
      </c>
      <c r="DN1860">
        <v>133.30000000000001</v>
      </c>
      <c r="DO1860">
        <v>0.27399999999999997</v>
      </c>
      <c r="DP1860">
        <v>1609.6</v>
      </c>
      <c r="DQ1860" s="2">
        <v>0</v>
      </c>
      <c r="DR1860" s="2">
        <v>6196.5852120300005</v>
      </c>
      <c r="DS1860">
        <v>1.3062472479535427E-2</v>
      </c>
      <c r="DT1860">
        <v>5.5012560500869103</v>
      </c>
      <c r="DU1860">
        <v>2609690.2460450688</v>
      </c>
      <c r="DV1860">
        <v>1</v>
      </c>
    </row>
    <row r="1861" spans="1:126" x14ac:dyDescent="0.15">
      <c r="A1861" t="s">
        <v>3122</v>
      </c>
      <c r="B1861" t="s">
        <v>3138</v>
      </c>
      <c r="C1861">
        <v>37</v>
      </c>
      <c r="D1861">
        <v>17</v>
      </c>
      <c r="E1861" t="s">
        <v>3139</v>
      </c>
      <c r="F1861">
        <v>37017</v>
      </c>
      <c r="G1861" t="s">
        <v>6845</v>
      </c>
      <c r="H1861">
        <v>54.7</v>
      </c>
      <c r="I1861">
        <v>34.700000000000003</v>
      </c>
      <c r="J1861">
        <v>2</v>
      </c>
      <c r="K1861">
        <v>0.2</v>
      </c>
      <c r="L1861">
        <v>1.3</v>
      </c>
      <c r="M1861">
        <v>7.1</v>
      </c>
      <c r="N1861">
        <f t="shared" si="118"/>
        <v>4252.32</v>
      </c>
      <c r="O1861">
        <f t="shared" si="116"/>
        <v>5747.68</v>
      </c>
      <c r="P1861">
        <f t="shared" si="117"/>
        <v>6.8972160000000029</v>
      </c>
      <c r="Q1861" s="4">
        <v>37017</v>
      </c>
      <c r="R1861" s="5">
        <v>34.591937999999999</v>
      </c>
      <c r="S1861" s="5">
        <v>-78.539489000000003</v>
      </c>
      <c r="T1861">
        <v>6</v>
      </c>
      <c r="U1861">
        <v>0.13434597816340563</v>
      </c>
      <c r="V1861">
        <v>34922</v>
      </c>
      <c r="W1861">
        <v>34915</v>
      </c>
      <c r="X1861">
        <v>34720</v>
      </c>
      <c r="Y1861">
        <v>34211</v>
      </c>
      <c r="Z1861">
        <v>17869</v>
      </c>
      <c r="AA1861">
        <v>36123</v>
      </c>
      <c r="AB1861">
        <v>12007.281000000001</v>
      </c>
      <c r="AC1861">
        <v>30096</v>
      </c>
      <c r="AD1861">
        <v>1</v>
      </c>
      <c r="AE1861">
        <v>2.880184331797235E-5</v>
      </c>
      <c r="AF1861">
        <v>38</v>
      </c>
      <c r="AG1861">
        <v>492</v>
      </c>
      <c r="AH1861">
        <v>7.7235772357723581E-2</v>
      </c>
      <c r="AI1861" s="3">
        <v>117323</v>
      </c>
      <c r="AJ1861" s="3">
        <v>559597.38736558508</v>
      </c>
      <c r="AK1861">
        <v>62</v>
      </c>
      <c r="AL1861">
        <v>567776</v>
      </c>
      <c r="AM1861">
        <v>134597</v>
      </c>
      <c r="AN1861">
        <v>52627</v>
      </c>
      <c r="AO1861">
        <v>187224</v>
      </c>
      <c r="AP1861">
        <v>7</v>
      </c>
      <c r="AQ1861">
        <v>1</v>
      </c>
      <c r="AR1861">
        <v>8</v>
      </c>
      <c r="AS1861">
        <v>0.22912788199914078</v>
      </c>
      <c r="AT1861">
        <v>7</v>
      </c>
      <c r="AU1861">
        <v>20</v>
      </c>
      <c r="AV1861">
        <f t="shared" si="119"/>
        <v>27</v>
      </c>
      <c r="AW1861">
        <v>18358</v>
      </c>
      <c r="AX1861">
        <v>0.56000000000000005</v>
      </c>
      <c r="AY1861">
        <v>794918454.70244205</v>
      </c>
      <c r="AZ1861">
        <v>794918.45470244205</v>
      </c>
      <c r="BA1861">
        <v>24617.131729947501</v>
      </c>
      <c r="BB1861">
        <v>0.4062211678314534</v>
      </c>
      <c r="BC1861">
        <v>29416</v>
      </c>
      <c r="BD1861">
        <v>33015</v>
      </c>
      <c r="BE1861">
        <v>-3599</v>
      </c>
      <c r="BF1861">
        <v>-0.10305824408682206</v>
      </c>
      <c r="BG1861">
        <v>254913</v>
      </c>
      <c r="BH1861">
        <v>7.3419642857142859</v>
      </c>
      <c r="BI1861">
        <v>5155</v>
      </c>
      <c r="BJ1861">
        <v>35</v>
      </c>
      <c r="BK1861">
        <v>1</v>
      </c>
      <c r="BL1861">
        <v>1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32343</v>
      </c>
      <c r="BU1861">
        <v>0.69</v>
      </c>
      <c r="BV1861">
        <v>0.63341380000000003</v>
      </c>
      <c r="BW1861">
        <v>113</v>
      </c>
      <c r="BX1861">
        <v>1.143988</v>
      </c>
      <c r="BY1861">
        <v>-0.44428210000000001</v>
      </c>
      <c r="BZ1861">
        <v>40</v>
      </c>
      <c r="CA1861">
        <v>0</v>
      </c>
      <c r="CB1861">
        <v>2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1</v>
      </c>
      <c r="CI1861">
        <v>0</v>
      </c>
      <c r="CJ1861">
        <v>34542</v>
      </c>
      <c r="CK1861">
        <v>1.3027618551328817</v>
      </c>
      <c r="CL1861">
        <v>0.69233772995487675</v>
      </c>
      <c r="CM1861">
        <v>101</v>
      </c>
      <c r="CN1861">
        <v>-0.45364406560471171</v>
      </c>
      <c r="CO1861">
        <v>2625</v>
      </c>
      <c r="CP1861">
        <v>-1.6059137437</v>
      </c>
      <c r="CQ1861">
        <v>-0.68945366900000005</v>
      </c>
      <c r="CR1861">
        <v>26638</v>
      </c>
      <c r="CS1861">
        <v>0.78</v>
      </c>
      <c r="CT1861">
        <v>27414</v>
      </c>
      <c r="CU1861">
        <v>0.76987957680999997</v>
      </c>
      <c r="CV1861">
        <v>19</v>
      </c>
      <c r="CW1861">
        <v>12</v>
      </c>
      <c r="CX1861">
        <v>9</v>
      </c>
      <c r="CY1861">
        <v>1845</v>
      </c>
      <c r="CZ1861">
        <v>725</v>
      </c>
      <c r="DA1861" s="2">
        <v>17067</v>
      </c>
      <c r="DB1861" s="2">
        <v>1760</v>
      </c>
      <c r="DC1861" s="2">
        <v>57.4</v>
      </c>
      <c r="DD1861" s="2">
        <v>14617</v>
      </c>
      <c r="DE1861">
        <v>169</v>
      </c>
      <c r="DF1861">
        <v>78</v>
      </c>
      <c r="DG1861">
        <v>14.35</v>
      </c>
      <c r="DH1861">
        <v>11.48</v>
      </c>
      <c r="DI1861" s="2">
        <v>8.61</v>
      </c>
      <c r="DJ1861">
        <v>-0.31</v>
      </c>
      <c r="DK1861">
        <v>0.94671973952251476</v>
      </c>
      <c r="DL1861">
        <v>0</v>
      </c>
      <c r="DM1861">
        <v>0</v>
      </c>
      <c r="DN1861">
        <v>101.3</v>
      </c>
      <c r="DO1861">
        <v>0.184</v>
      </c>
      <c r="DP1861">
        <v>1685.5700000000002</v>
      </c>
      <c r="DQ1861" s="2">
        <v>0</v>
      </c>
      <c r="DR1861" s="2">
        <v>8589.8557840499998</v>
      </c>
      <c r="DS1861">
        <v>1.5128949023398491E-2</v>
      </c>
      <c r="DT1861">
        <v>5.6678700126436397</v>
      </c>
      <c r="DU1861">
        <v>3218080.564298755</v>
      </c>
      <c r="DV1861">
        <v>0</v>
      </c>
    </row>
    <row r="1862" spans="1:126" x14ac:dyDescent="0.15">
      <c r="A1862" t="s">
        <v>3122</v>
      </c>
      <c r="B1862" t="s">
        <v>3140</v>
      </c>
      <c r="C1862">
        <v>37</v>
      </c>
      <c r="D1862">
        <v>19</v>
      </c>
      <c r="E1862" t="s">
        <v>3141</v>
      </c>
      <c r="F1862">
        <v>37019</v>
      </c>
      <c r="G1862" t="s">
        <v>6846</v>
      </c>
      <c r="H1862">
        <v>80.8</v>
      </c>
      <c r="I1862">
        <v>11.3</v>
      </c>
      <c r="J1862">
        <v>0.6</v>
      </c>
      <c r="K1862">
        <v>0.5</v>
      </c>
      <c r="L1862">
        <v>1.6</v>
      </c>
      <c r="M1862">
        <v>5.2</v>
      </c>
      <c r="N1862">
        <f t="shared" si="118"/>
        <v>6686.5399999999991</v>
      </c>
      <c r="O1862">
        <f t="shared" si="116"/>
        <v>3313.4600000000009</v>
      </c>
      <c r="P1862">
        <f t="shared" si="117"/>
        <v>3.9761520000000026</v>
      </c>
      <c r="Q1862" s="4">
        <v>37019</v>
      </c>
      <c r="R1862" s="5">
        <v>34.038753999999997</v>
      </c>
      <c r="S1862" s="5">
        <v>-78.227765000000005</v>
      </c>
      <c r="T1862">
        <v>2</v>
      </c>
      <c r="U1862">
        <v>1.4341585805832335E-2</v>
      </c>
      <c r="V1862">
        <v>107925</v>
      </c>
      <c r="W1862">
        <v>112907</v>
      </c>
      <c r="X1862">
        <v>115926</v>
      </c>
      <c r="Y1862">
        <v>122297</v>
      </c>
      <c r="Z1862">
        <v>58958</v>
      </c>
      <c r="AA1862">
        <v>37001</v>
      </c>
      <c r="AB1862">
        <v>40832.396000000001</v>
      </c>
      <c r="AC1862">
        <v>46859</v>
      </c>
      <c r="AD1862">
        <v>2</v>
      </c>
      <c r="AE1862">
        <v>1.7252385142245916E-5</v>
      </c>
      <c r="AF1862">
        <v>30</v>
      </c>
      <c r="AG1862">
        <v>254</v>
      </c>
      <c r="AH1862">
        <v>0.11811023622047244</v>
      </c>
      <c r="AI1862" s="3">
        <v>45442</v>
      </c>
      <c r="AJ1862" s="3">
        <v>543462.44127793005</v>
      </c>
      <c r="AK1862">
        <v>43</v>
      </c>
      <c r="AL1862">
        <v>672038.39999999991</v>
      </c>
      <c r="AM1862">
        <v>546508</v>
      </c>
      <c r="AN1862">
        <v>23493</v>
      </c>
      <c r="AO1862">
        <v>570001</v>
      </c>
      <c r="AP1862">
        <v>5</v>
      </c>
      <c r="AQ1862">
        <v>1</v>
      </c>
      <c r="AR1862">
        <v>6</v>
      </c>
      <c r="AS1862">
        <v>5.3141080712444756E-2</v>
      </c>
      <c r="AT1862">
        <v>6</v>
      </c>
      <c r="AU1862">
        <v>58</v>
      </c>
      <c r="AV1862">
        <f t="shared" si="119"/>
        <v>64</v>
      </c>
      <c r="AW1862">
        <v>100578</v>
      </c>
      <c r="AX1862">
        <v>0.85</v>
      </c>
      <c r="AY1862">
        <v>1597998873.1170499</v>
      </c>
      <c r="AZ1862">
        <v>1597998.8731170499</v>
      </c>
      <c r="BA1862">
        <v>21875.2600896275</v>
      </c>
      <c r="BB1862">
        <v>0.45713742186506195</v>
      </c>
      <c r="BC1862">
        <v>182223</v>
      </c>
      <c r="BD1862">
        <v>266614</v>
      </c>
      <c r="BE1862">
        <v>-84391</v>
      </c>
      <c r="BF1862">
        <v>-0.78194116284456794</v>
      </c>
      <c r="BG1862">
        <v>1772621</v>
      </c>
      <c r="BH1862">
        <v>15.290970101616548</v>
      </c>
      <c r="BI1862">
        <v>14707</v>
      </c>
      <c r="BJ1862">
        <v>56</v>
      </c>
      <c r="BK1862">
        <v>10</v>
      </c>
      <c r="BL1862">
        <v>7</v>
      </c>
      <c r="BM1862">
        <v>0</v>
      </c>
      <c r="BN1862">
        <v>0</v>
      </c>
      <c r="BO1862">
        <v>2</v>
      </c>
      <c r="BP1862">
        <v>3</v>
      </c>
      <c r="BQ1862">
        <v>8</v>
      </c>
      <c r="BR1862">
        <v>20</v>
      </c>
      <c r="BS1862">
        <v>0</v>
      </c>
      <c r="BT1862">
        <v>107062</v>
      </c>
      <c r="BU1862">
        <v>0.76</v>
      </c>
      <c r="BV1862">
        <v>0.64726799999999995</v>
      </c>
      <c r="BW1862">
        <v>346</v>
      </c>
      <c r="BX1862">
        <v>0.99008050000000003</v>
      </c>
      <c r="BY1862">
        <v>-0.58224279999999995</v>
      </c>
      <c r="BZ1862">
        <v>61</v>
      </c>
      <c r="CA1862">
        <v>9</v>
      </c>
      <c r="CB1862">
        <v>6</v>
      </c>
      <c r="CC1862">
        <v>0</v>
      </c>
      <c r="CD1862">
        <v>0</v>
      </c>
      <c r="CE1862">
        <v>2</v>
      </c>
      <c r="CF1862">
        <v>2</v>
      </c>
      <c r="CG1862">
        <v>10</v>
      </c>
      <c r="CH1862">
        <v>22</v>
      </c>
      <c r="CI1862">
        <v>0</v>
      </c>
      <c r="CJ1862">
        <v>118919</v>
      </c>
      <c r="CK1862">
        <v>0.94181753966985937</v>
      </c>
      <c r="CL1862">
        <v>0.68952999158552708</v>
      </c>
      <c r="CM1862">
        <v>378</v>
      </c>
      <c r="CN1862">
        <v>-0.77020565655628626</v>
      </c>
      <c r="CO1862">
        <v>13741</v>
      </c>
      <c r="CP1862">
        <v>0.26417146400000002</v>
      </c>
      <c r="CQ1862">
        <v>0.20403740400000001</v>
      </c>
      <c r="CR1862">
        <v>105495</v>
      </c>
      <c r="CS1862">
        <v>0.84699999999999998</v>
      </c>
      <c r="CT1862">
        <v>86448</v>
      </c>
      <c r="CU1862">
        <v>0.79156327543000005</v>
      </c>
      <c r="CV1862">
        <v>94</v>
      </c>
      <c r="CW1862">
        <v>39</v>
      </c>
      <c r="CX1862">
        <v>56</v>
      </c>
      <c r="CY1862">
        <v>727</v>
      </c>
      <c r="CZ1862">
        <v>333</v>
      </c>
      <c r="DA1862" s="2">
        <v>48420</v>
      </c>
      <c r="DB1862" s="2">
        <v>10065</v>
      </c>
      <c r="DC1862" s="2">
        <v>155.25</v>
      </c>
      <c r="DD1862" s="2">
        <v>19244</v>
      </c>
      <c r="DE1862">
        <v>85</v>
      </c>
      <c r="DF1862">
        <v>63</v>
      </c>
      <c r="DG1862">
        <v>26.89</v>
      </c>
      <c r="DH1862">
        <v>4.34</v>
      </c>
      <c r="DI1862" s="2">
        <v>8.67</v>
      </c>
      <c r="DJ1862">
        <v>1.1200000000000001</v>
      </c>
      <c r="DK1862">
        <v>0.96021301879318688</v>
      </c>
      <c r="DL1862">
        <v>3.937007874015748E-3</v>
      </c>
      <c r="DM1862">
        <v>0</v>
      </c>
      <c r="DN1862">
        <v>54.2</v>
      </c>
      <c r="DO1862">
        <v>9.1999999999999998E-2</v>
      </c>
      <c r="DP1862">
        <v>58.52</v>
      </c>
      <c r="DQ1862" s="2">
        <v>0</v>
      </c>
      <c r="DR1862" s="2">
        <v>22948.740632530003</v>
      </c>
      <c r="DS1862">
        <v>3.4147874867116977E-2</v>
      </c>
      <c r="DT1862">
        <v>4.1467077568924999</v>
      </c>
      <c r="DU1862">
        <v>2786746.8462096243</v>
      </c>
      <c r="DV1862">
        <v>0</v>
      </c>
    </row>
    <row r="1863" spans="1:126" x14ac:dyDescent="0.15">
      <c r="A1863" t="s">
        <v>3122</v>
      </c>
      <c r="B1863" t="s">
        <v>3142</v>
      </c>
      <c r="C1863">
        <v>37</v>
      </c>
      <c r="D1863">
        <v>21</v>
      </c>
      <c r="E1863" t="s">
        <v>3143</v>
      </c>
      <c r="F1863">
        <v>37021</v>
      </c>
      <c r="G1863" t="s">
        <v>6847</v>
      </c>
      <c r="H1863">
        <v>84.4</v>
      </c>
      <c r="I1863">
        <v>6.3</v>
      </c>
      <c r="J1863">
        <v>0.3</v>
      </c>
      <c r="K1863">
        <v>1</v>
      </c>
      <c r="L1863">
        <v>2</v>
      </c>
      <c r="M1863">
        <v>6</v>
      </c>
      <c r="N1863">
        <f t="shared" si="118"/>
        <v>7204.14</v>
      </c>
      <c r="O1863">
        <f t="shared" si="116"/>
        <v>2795.8599999999997</v>
      </c>
      <c r="P1863">
        <f t="shared" si="117"/>
        <v>3.3550320000000009</v>
      </c>
      <c r="Q1863" s="4">
        <v>37021</v>
      </c>
      <c r="R1863" s="5">
        <v>35.609374000000003</v>
      </c>
      <c r="S1863" s="5">
        <v>-82.530415000000005</v>
      </c>
      <c r="T1863">
        <v>2</v>
      </c>
      <c r="U1863">
        <v>7.2521199815090504E-2</v>
      </c>
      <c r="V1863">
        <v>239000</v>
      </c>
      <c r="W1863">
        <v>244599</v>
      </c>
      <c r="X1863">
        <v>247336</v>
      </c>
      <c r="Y1863">
        <v>252149</v>
      </c>
      <c r="Z1863">
        <v>134587</v>
      </c>
      <c r="AA1863">
        <v>37003</v>
      </c>
      <c r="AB1863">
        <v>103301.40300000001</v>
      </c>
      <c r="AC1863">
        <v>45167</v>
      </c>
      <c r="AD1863">
        <v>17</v>
      </c>
      <c r="AE1863">
        <v>6.8732412588543522E-5</v>
      </c>
      <c r="AF1863">
        <v>168</v>
      </c>
      <c r="AG1863">
        <v>1060</v>
      </c>
      <c r="AH1863">
        <v>0.15849056603773584</v>
      </c>
      <c r="AI1863" s="3">
        <v>71480</v>
      </c>
      <c r="AJ1863" s="3">
        <v>420272.27751705504</v>
      </c>
      <c r="AK1863">
        <v>32</v>
      </c>
      <c r="AL1863">
        <v>422432</v>
      </c>
      <c r="AM1863">
        <v>788542</v>
      </c>
      <c r="AN1863">
        <v>51698</v>
      </c>
      <c r="AO1863">
        <v>840240</v>
      </c>
      <c r="AP1863">
        <v>18</v>
      </c>
      <c r="AQ1863">
        <v>17</v>
      </c>
      <c r="AR1863">
        <v>35</v>
      </c>
      <c r="AS1863">
        <v>0.14309134542659618</v>
      </c>
      <c r="AT1863">
        <v>40</v>
      </c>
      <c r="AU1863">
        <v>263</v>
      </c>
      <c r="AV1863">
        <f t="shared" si="119"/>
        <v>303</v>
      </c>
      <c r="AW1863">
        <v>247336</v>
      </c>
      <c r="AX1863">
        <v>1</v>
      </c>
      <c r="AY1863">
        <v>659294571.54263794</v>
      </c>
      <c r="AZ1863">
        <v>659294.57154263789</v>
      </c>
      <c r="BA1863">
        <v>3190.4174197892398</v>
      </c>
      <c r="BB1863">
        <v>3.1343860956791678</v>
      </c>
      <c r="BC1863">
        <v>336463</v>
      </c>
      <c r="BD1863">
        <v>348855</v>
      </c>
      <c r="BE1863">
        <v>-12392</v>
      </c>
      <c r="BF1863">
        <v>-5.184937238493724E-2</v>
      </c>
      <c r="BG1863">
        <v>4701402</v>
      </c>
      <c r="BH1863">
        <v>19.00815894168257</v>
      </c>
      <c r="BI1863">
        <v>26367</v>
      </c>
      <c r="BJ1863">
        <v>247</v>
      </c>
      <c r="BK1863">
        <v>19</v>
      </c>
      <c r="BL1863">
        <v>13</v>
      </c>
      <c r="BM1863">
        <v>1</v>
      </c>
      <c r="BN1863">
        <v>4</v>
      </c>
      <c r="BO1863">
        <v>12</v>
      </c>
      <c r="BP1863">
        <v>2</v>
      </c>
      <c r="BQ1863">
        <v>24</v>
      </c>
      <c r="BR1863">
        <v>6</v>
      </c>
      <c r="BS1863">
        <v>1</v>
      </c>
      <c r="BT1863">
        <v>231452</v>
      </c>
      <c r="BU1863">
        <v>0.76</v>
      </c>
      <c r="BV1863">
        <v>0.68838100000000002</v>
      </c>
      <c r="BW1863">
        <v>1572</v>
      </c>
      <c r="BX1863">
        <v>1.4214610000000001</v>
      </c>
      <c r="BY1863">
        <v>0.49478309999999998</v>
      </c>
      <c r="BZ1863">
        <v>239</v>
      </c>
      <c r="CA1863">
        <v>21</v>
      </c>
      <c r="CB1863">
        <v>12</v>
      </c>
      <c r="CC1863">
        <v>2</v>
      </c>
      <c r="CD1863">
        <v>2</v>
      </c>
      <c r="CE1863">
        <v>10</v>
      </c>
      <c r="CF1863">
        <v>2</v>
      </c>
      <c r="CG1863">
        <v>34</v>
      </c>
      <c r="CH1863">
        <v>6</v>
      </c>
      <c r="CI1863">
        <v>2</v>
      </c>
      <c r="CJ1863">
        <v>250297</v>
      </c>
      <c r="CK1863">
        <v>1.318433700763493</v>
      </c>
      <c r="CL1863">
        <v>0.68180895936782526</v>
      </c>
      <c r="CM1863">
        <v>1551</v>
      </c>
      <c r="CN1863">
        <v>5.794207691524355E-2</v>
      </c>
      <c r="CO1863">
        <v>49436</v>
      </c>
      <c r="CP1863">
        <v>0.71973253000000004</v>
      </c>
      <c r="CQ1863">
        <v>0.71946658299999999</v>
      </c>
      <c r="CR1863">
        <v>218188</v>
      </c>
      <c r="CS1863">
        <v>0.85699999999999998</v>
      </c>
      <c r="CT1863">
        <v>189049</v>
      </c>
      <c r="CU1863">
        <v>0.81867847526999993</v>
      </c>
      <c r="CV1863">
        <v>1223</v>
      </c>
      <c r="CW1863">
        <v>181</v>
      </c>
      <c r="CX1863">
        <v>343</v>
      </c>
      <c r="CY1863">
        <v>1763</v>
      </c>
      <c r="CZ1863">
        <v>1676</v>
      </c>
      <c r="DA1863" s="2">
        <v>174111</v>
      </c>
      <c r="DB1863" s="2">
        <v>27955</v>
      </c>
      <c r="DC1863" s="2">
        <v>376.75</v>
      </c>
      <c r="DD1863" s="2">
        <v>27949</v>
      </c>
      <c r="DE1863">
        <v>544</v>
      </c>
      <c r="DF1863">
        <v>39</v>
      </c>
      <c r="DG1863">
        <v>116.57</v>
      </c>
      <c r="DH1863">
        <v>5.24</v>
      </c>
      <c r="DI1863" s="2">
        <v>12.1</v>
      </c>
      <c r="DJ1863">
        <v>2.1800000000000002</v>
      </c>
      <c r="DK1863">
        <v>0.95460268606603249</v>
      </c>
      <c r="DL1863">
        <v>2.0754716981132074E-2</v>
      </c>
      <c r="DM1863">
        <v>0</v>
      </c>
      <c r="DN1863">
        <v>0.5</v>
      </c>
      <c r="DO1863">
        <v>1E-3</v>
      </c>
      <c r="DP1863">
        <v>59</v>
      </c>
      <c r="DQ1863" s="2">
        <v>30046</v>
      </c>
      <c r="DR1863" s="2">
        <v>31048.567016160006</v>
      </c>
      <c r="DS1863">
        <v>7.3225010332751375E-2</v>
      </c>
      <c r="DT1863">
        <v>4.4481364335350504</v>
      </c>
      <c r="DU1863">
        <v>1879035.1698910785</v>
      </c>
      <c r="DV1863">
        <v>0</v>
      </c>
    </row>
    <row r="1864" spans="1:126" x14ac:dyDescent="0.15">
      <c r="A1864" t="s">
        <v>3122</v>
      </c>
      <c r="B1864" t="s">
        <v>798</v>
      </c>
      <c r="C1864">
        <v>37</v>
      </c>
      <c r="D1864">
        <v>23</v>
      </c>
      <c r="E1864" t="s">
        <v>3144</v>
      </c>
      <c r="F1864">
        <v>37023</v>
      </c>
      <c r="G1864" t="s">
        <v>6848</v>
      </c>
      <c r="H1864">
        <v>83</v>
      </c>
      <c r="I1864">
        <v>6.5</v>
      </c>
      <c r="J1864">
        <v>0.2</v>
      </c>
      <c r="K1864">
        <v>3.5</v>
      </c>
      <c r="L1864">
        <v>1.6</v>
      </c>
      <c r="M1864">
        <v>5.0999999999999996</v>
      </c>
      <c r="N1864">
        <f t="shared" si="118"/>
        <v>6972.1100000000006</v>
      </c>
      <c r="O1864">
        <f t="shared" si="116"/>
        <v>3027.8899999999994</v>
      </c>
      <c r="P1864">
        <f t="shared" si="117"/>
        <v>3.6334680000000006</v>
      </c>
      <c r="Q1864" s="4">
        <v>37023</v>
      </c>
      <c r="R1864" s="5">
        <v>35.746181999999997</v>
      </c>
      <c r="S1864" s="5">
        <v>-81.706180000000003</v>
      </c>
      <c r="T1864">
        <v>2</v>
      </c>
      <c r="U1864">
        <v>7.403839631576288E-2</v>
      </c>
      <c r="V1864">
        <v>90821</v>
      </c>
      <c r="W1864">
        <v>90164</v>
      </c>
      <c r="X1864">
        <v>89548</v>
      </c>
      <c r="Y1864">
        <v>88644</v>
      </c>
      <c r="Z1864">
        <v>47045</v>
      </c>
      <c r="AA1864">
        <v>37005</v>
      </c>
      <c r="AB1864">
        <v>33329.457000000002</v>
      </c>
      <c r="AC1864">
        <v>39360</v>
      </c>
      <c r="AD1864">
        <v>3</v>
      </c>
      <c r="AE1864">
        <v>3.3501585741725105E-5</v>
      </c>
      <c r="AF1864">
        <v>59</v>
      </c>
      <c r="AG1864">
        <v>486</v>
      </c>
      <c r="AH1864">
        <v>0.12139917695473251</v>
      </c>
      <c r="AI1864" s="3">
        <v>34387</v>
      </c>
      <c r="AJ1864" s="3">
        <v>324555.50588090502</v>
      </c>
      <c r="AK1864">
        <v>35</v>
      </c>
      <c r="AL1864">
        <v>329542.39999999997</v>
      </c>
      <c r="AM1864">
        <v>425164</v>
      </c>
      <c r="AN1864">
        <v>24635</v>
      </c>
      <c r="AO1864">
        <v>449799</v>
      </c>
      <c r="AP1864">
        <v>5</v>
      </c>
      <c r="AQ1864">
        <v>4</v>
      </c>
      <c r="AR1864">
        <v>9</v>
      </c>
      <c r="AS1864">
        <v>9.9818109223193285E-2</v>
      </c>
      <c r="AT1864">
        <v>9</v>
      </c>
      <c r="AU1864">
        <v>110</v>
      </c>
      <c r="AV1864">
        <f t="shared" si="119"/>
        <v>119</v>
      </c>
      <c r="AW1864">
        <v>106526</v>
      </c>
      <c r="AX1864">
        <v>0.98</v>
      </c>
      <c r="AY1864">
        <v>372674826.41267699</v>
      </c>
      <c r="AZ1864">
        <v>372674.82641267701</v>
      </c>
      <c r="BA1864">
        <v>4188.7180863640397</v>
      </c>
      <c r="BB1864">
        <v>2.3873652496581279</v>
      </c>
      <c r="BC1864">
        <v>46745</v>
      </c>
      <c r="BD1864">
        <v>54058</v>
      </c>
      <c r="BE1864">
        <v>-7313</v>
      </c>
      <c r="BF1864">
        <v>-8.0521024873102032E-2</v>
      </c>
      <c r="BG1864">
        <v>661859</v>
      </c>
      <c r="BH1864">
        <v>7.3911086791441463</v>
      </c>
      <c r="BI1864">
        <v>10867</v>
      </c>
      <c r="BJ1864">
        <v>102</v>
      </c>
      <c r="BK1864">
        <v>4</v>
      </c>
      <c r="BL1864">
        <v>2</v>
      </c>
      <c r="BM1864">
        <v>1</v>
      </c>
      <c r="BN1864">
        <v>1</v>
      </c>
      <c r="BO1864">
        <v>2</v>
      </c>
      <c r="BP1864">
        <v>1</v>
      </c>
      <c r="BQ1864">
        <v>6</v>
      </c>
      <c r="BR1864">
        <v>4</v>
      </c>
      <c r="BS1864">
        <v>1</v>
      </c>
      <c r="BT1864">
        <v>89548</v>
      </c>
      <c r="BU1864">
        <v>0.77</v>
      </c>
      <c r="BV1864">
        <v>0.53875600000000001</v>
      </c>
      <c r="BW1864">
        <v>299</v>
      </c>
      <c r="BX1864">
        <v>1.3847320000000001</v>
      </c>
      <c r="BY1864">
        <v>-0.81478790000000001</v>
      </c>
      <c r="BZ1864">
        <v>111</v>
      </c>
      <c r="CA1864">
        <v>5</v>
      </c>
      <c r="CB1864">
        <v>2</v>
      </c>
      <c r="CC1864">
        <v>0</v>
      </c>
      <c r="CD1864">
        <v>0</v>
      </c>
      <c r="CE1864">
        <v>2</v>
      </c>
      <c r="CF1864">
        <v>1</v>
      </c>
      <c r="CG1864">
        <v>4</v>
      </c>
      <c r="CH1864">
        <v>3</v>
      </c>
      <c r="CI1864">
        <v>1</v>
      </c>
      <c r="CJ1864">
        <v>88807</v>
      </c>
      <c r="CK1864">
        <v>1.4525881968763723</v>
      </c>
      <c r="CL1864">
        <v>0.62149659863945583</v>
      </c>
      <c r="CM1864">
        <v>281</v>
      </c>
      <c r="CN1864">
        <v>-0.59779264719873226</v>
      </c>
      <c r="CO1864">
        <v>8266</v>
      </c>
      <c r="CP1864">
        <v>-0.46120235189999997</v>
      </c>
      <c r="CQ1864">
        <v>-4.0432072999999997E-3</v>
      </c>
      <c r="CR1864">
        <v>74982</v>
      </c>
      <c r="CS1864">
        <v>0.84599999999999997</v>
      </c>
      <c r="CT1864">
        <v>72566</v>
      </c>
      <c r="CU1864">
        <v>0.79029893673999996</v>
      </c>
      <c r="CV1864">
        <v>211</v>
      </c>
      <c r="CW1864">
        <v>38</v>
      </c>
      <c r="CX1864">
        <v>48</v>
      </c>
      <c r="CY1864">
        <v>569</v>
      </c>
      <c r="CZ1864">
        <v>750</v>
      </c>
      <c r="DA1864" s="2">
        <v>38805</v>
      </c>
      <c r="DB1864" s="2">
        <v>5800</v>
      </c>
      <c r="DC1864" s="2">
        <v>95.72</v>
      </c>
      <c r="DD1864" s="2">
        <v>13611</v>
      </c>
      <c r="DE1864">
        <v>246</v>
      </c>
      <c r="DF1864">
        <v>21</v>
      </c>
      <c r="DG1864">
        <v>20.04</v>
      </c>
      <c r="DH1864">
        <v>3.34</v>
      </c>
      <c r="DI1864" s="2">
        <v>11.13</v>
      </c>
      <c r="DJ1864">
        <v>1.82</v>
      </c>
      <c r="DK1864">
        <v>0.95422688806816525</v>
      </c>
      <c r="DL1864">
        <v>8.23045267489712E-3</v>
      </c>
      <c r="DM1864">
        <v>0</v>
      </c>
      <c r="DN1864">
        <v>15.1</v>
      </c>
      <c r="DO1864">
        <v>4.7E-2</v>
      </c>
      <c r="DP1864">
        <v>190.22</v>
      </c>
      <c r="DQ1864" s="2">
        <v>49581</v>
      </c>
      <c r="DR1864" s="2">
        <v>357.29326986000001</v>
      </c>
      <c r="DS1864">
        <v>1.084210925881465E-3</v>
      </c>
      <c r="DT1864">
        <v>3.6681019320149999</v>
      </c>
      <c r="DU1864">
        <v>1208795.1141208599</v>
      </c>
      <c r="DV1864">
        <v>1</v>
      </c>
    </row>
    <row r="1865" spans="1:126" x14ac:dyDescent="0.15">
      <c r="A1865" t="s">
        <v>3122</v>
      </c>
      <c r="B1865" t="s">
        <v>3145</v>
      </c>
      <c r="C1865">
        <v>37</v>
      </c>
      <c r="D1865">
        <v>25</v>
      </c>
      <c r="E1865" t="s">
        <v>3146</v>
      </c>
      <c r="F1865">
        <v>37025</v>
      </c>
      <c r="G1865" t="s">
        <v>6849</v>
      </c>
      <c r="H1865">
        <v>71.599999999999994</v>
      </c>
      <c r="I1865">
        <v>15</v>
      </c>
      <c r="J1865">
        <v>0.3</v>
      </c>
      <c r="K1865">
        <v>1.9</v>
      </c>
      <c r="L1865">
        <v>1.7</v>
      </c>
      <c r="M1865">
        <v>9.4</v>
      </c>
      <c r="N1865">
        <f t="shared" si="118"/>
        <v>5446.5099999999993</v>
      </c>
      <c r="O1865">
        <f t="shared" si="116"/>
        <v>4553.4900000000007</v>
      </c>
      <c r="P1865">
        <f t="shared" si="117"/>
        <v>5.4641880000000027</v>
      </c>
      <c r="Q1865" s="4">
        <v>37025</v>
      </c>
      <c r="R1865" s="5">
        <v>35.388368999999997</v>
      </c>
      <c r="S1865" s="5">
        <v>-80.552694000000002</v>
      </c>
      <c r="T1865">
        <v>1</v>
      </c>
      <c r="U1865">
        <v>3.430964197919445E-2</v>
      </c>
      <c r="V1865">
        <v>178396</v>
      </c>
      <c r="W1865">
        <v>184855</v>
      </c>
      <c r="X1865">
        <v>188375</v>
      </c>
      <c r="Y1865">
        <v>196315</v>
      </c>
      <c r="Z1865">
        <v>100261</v>
      </c>
      <c r="AA1865">
        <v>37007</v>
      </c>
      <c r="AB1865">
        <v>80950.162000000011</v>
      </c>
      <c r="AC1865">
        <v>54720</v>
      </c>
      <c r="AD1865">
        <v>4</v>
      </c>
      <c r="AE1865">
        <v>2.1234240212342402E-5</v>
      </c>
      <c r="AF1865">
        <v>50</v>
      </c>
      <c r="AG1865">
        <v>589</v>
      </c>
      <c r="AH1865">
        <v>8.4889643463497449E-2</v>
      </c>
      <c r="AI1865" s="3">
        <v>66241</v>
      </c>
      <c r="AJ1865" s="3">
        <v>231519.25713009501</v>
      </c>
      <c r="AK1865">
        <v>48</v>
      </c>
      <c r="AL1865">
        <v>233612.79999999999</v>
      </c>
      <c r="AM1865">
        <v>349009</v>
      </c>
      <c r="AN1865">
        <v>38509</v>
      </c>
      <c r="AO1865">
        <v>387518</v>
      </c>
      <c r="AP1865">
        <v>10</v>
      </c>
      <c r="AQ1865">
        <v>2</v>
      </c>
      <c r="AR1865">
        <v>12</v>
      </c>
      <c r="AS1865">
        <v>6.4915744772930134E-2</v>
      </c>
      <c r="AT1865">
        <v>16</v>
      </c>
      <c r="AU1865">
        <v>133</v>
      </c>
      <c r="AV1865">
        <f t="shared" si="119"/>
        <v>149</v>
      </c>
      <c r="AW1865">
        <v>188375</v>
      </c>
      <c r="AX1865">
        <v>1</v>
      </c>
      <c r="AY1865">
        <v>722163451.36801398</v>
      </c>
      <c r="AZ1865">
        <v>722163.45136801398</v>
      </c>
      <c r="BA1865">
        <v>5438.2560320391403</v>
      </c>
      <c r="BB1865">
        <v>1.8388247888818832</v>
      </c>
      <c r="BC1865">
        <v>155435</v>
      </c>
      <c r="BD1865">
        <v>386511</v>
      </c>
      <c r="BE1865">
        <v>-231076</v>
      </c>
      <c r="BF1865">
        <v>-1.2952981008542792</v>
      </c>
      <c r="BG1865">
        <v>2065430</v>
      </c>
      <c r="BH1865">
        <v>10.964459190444591</v>
      </c>
      <c r="BI1865">
        <v>12111</v>
      </c>
      <c r="BJ1865">
        <v>163</v>
      </c>
      <c r="BK1865">
        <v>4</v>
      </c>
      <c r="BL1865">
        <v>4</v>
      </c>
      <c r="BM1865">
        <v>1</v>
      </c>
      <c r="BN1865">
        <v>1</v>
      </c>
      <c r="BO1865">
        <v>5</v>
      </c>
      <c r="BP1865">
        <v>0</v>
      </c>
      <c r="BQ1865">
        <v>26</v>
      </c>
      <c r="BR1865">
        <v>3</v>
      </c>
      <c r="BS1865">
        <v>1</v>
      </c>
      <c r="BT1865">
        <v>172223</v>
      </c>
      <c r="BU1865">
        <v>0.78</v>
      </c>
      <c r="BV1865">
        <v>0.63267790000000002</v>
      </c>
      <c r="BW1865">
        <v>608</v>
      </c>
      <c r="BX1865">
        <v>1.2077359999999999</v>
      </c>
      <c r="BY1865">
        <v>-0.45335520000000001</v>
      </c>
      <c r="BZ1865">
        <v>168</v>
      </c>
      <c r="CA1865">
        <v>6</v>
      </c>
      <c r="CB1865">
        <v>3</v>
      </c>
      <c r="CC1865">
        <v>1</v>
      </c>
      <c r="CD1865">
        <v>1</v>
      </c>
      <c r="CE1865">
        <v>2</v>
      </c>
      <c r="CF1865">
        <v>0</v>
      </c>
      <c r="CG1865">
        <v>20</v>
      </c>
      <c r="CH1865">
        <v>6</v>
      </c>
      <c r="CI1865">
        <v>0</v>
      </c>
      <c r="CJ1865">
        <v>191929</v>
      </c>
      <c r="CK1865">
        <v>1.0785238291243116</v>
      </c>
      <c r="CL1865">
        <v>0.7003578642127406</v>
      </c>
      <c r="CM1865">
        <v>626</v>
      </c>
      <c r="CN1865">
        <v>-0.59567281511646719</v>
      </c>
      <c r="CO1865">
        <v>29401</v>
      </c>
      <c r="CP1865">
        <v>0.85582735399999998</v>
      </c>
      <c r="CQ1865">
        <v>0.56634097800000005</v>
      </c>
      <c r="CR1865">
        <v>171542</v>
      </c>
      <c r="CS1865">
        <v>0.8640000000000001</v>
      </c>
      <c r="CT1865">
        <v>145571</v>
      </c>
      <c r="CU1865">
        <v>0.82989210752999998</v>
      </c>
      <c r="CV1865">
        <v>456</v>
      </c>
      <c r="CW1865">
        <v>76</v>
      </c>
      <c r="CX1865">
        <v>174</v>
      </c>
      <c r="CY1865">
        <v>601</v>
      </c>
      <c r="CZ1865">
        <v>877</v>
      </c>
      <c r="DA1865" s="2">
        <v>94636</v>
      </c>
      <c r="DB1865" s="2">
        <v>21460</v>
      </c>
      <c r="DC1865" s="2">
        <v>171.98</v>
      </c>
      <c r="DD1865" s="2">
        <v>47282</v>
      </c>
      <c r="DE1865">
        <v>254</v>
      </c>
      <c r="DF1865">
        <v>41</v>
      </c>
      <c r="DG1865">
        <v>38.99</v>
      </c>
      <c r="DH1865">
        <v>2.14</v>
      </c>
      <c r="DI1865" s="2">
        <v>4.2699999999999996</v>
      </c>
      <c r="DJ1865">
        <v>-1.08</v>
      </c>
      <c r="DK1865">
        <v>0.94729850092842804</v>
      </c>
      <c r="DL1865">
        <v>3.3955857385398981E-3</v>
      </c>
      <c r="DM1865">
        <v>0</v>
      </c>
      <c r="DN1865">
        <v>66</v>
      </c>
      <c r="DO1865">
        <v>0.28300000000000003</v>
      </c>
      <c r="DP1865">
        <v>691.31999999999994</v>
      </c>
      <c r="DQ1865" s="2">
        <v>0</v>
      </c>
      <c r="DR1865" s="2">
        <v>913.49124354000003</v>
      </c>
      <c r="DS1865">
        <v>3.9102799221576046E-3</v>
      </c>
      <c r="DT1865">
        <v>5.5112081036503797</v>
      </c>
      <c r="DU1865">
        <v>1287488.7564764554</v>
      </c>
      <c r="DV1865">
        <v>0</v>
      </c>
    </row>
    <row r="1866" spans="1:126" x14ac:dyDescent="0.15">
      <c r="A1866" t="s">
        <v>3122</v>
      </c>
      <c r="B1866" t="s">
        <v>1748</v>
      </c>
      <c r="C1866">
        <v>37</v>
      </c>
      <c r="D1866">
        <v>27</v>
      </c>
      <c r="E1866" t="s">
        <v>3147</v>
      </c>
      <c r="F1866">
        <v>37027</v>
      </c>
      <c r="G1866" t="s">
        <v>6850</v>
      </c>
      <c r="H1866">
        <v>88.6</v>
      </c>
      <c r="I1866">
        <v>4.8</v>
      </c>
      <c r="J1866">
        <v>0.2</v>
      </c>
      <c r="K1866">
        <v>0.5</v>
      </c>
      <c r="L1866">
        <v>1.3</v>
      </c>
      <c r="M1866">
        <v>4.5999999999999996</v>
      </c>
      <c r="N1866">
        <f t="shared" si="118"/>
        <v>7896.1399999999985</v>
      </c>
      <c r="O1866">
        <f t="shared" si="116"/>
        <v>2103.8600000000015</v>
      </c>
      <c r="P1866">
        <f t="shared" si="117"/>
        <v>2.5246320000000027</v>
      </c>
      <c r="Q1866" s="4">
        <v>37027</v>
      </c>
      <c r="R1866" s="5">
        <v>35.957915</v>
      </c>
      <c r="S1866" s="5">
        <v>-81.530001999999996</v>
      </c>
      <c r="T1866">
        <v>2</v>
      </c>
      <c r="U1866">
        <v>5.6898580244941911E-2</v>
      </c>
      <c r="V1866">
        <v>82493</v>
      </c>
      <c r="W1866">
        <v>82140</v>
      </c>
      <c r="X1866">
        <v>81758</v>
      </c>
      <c r="Y1866">
        <v>81537</v>
      </c>
      <c r="Z1866">
        <v>43604</v>
      </c>
      <c r="AA1866">
        <v>37009</v>
      </c>
      <c r="AB1866">
        <v>31137.504999999994</v>
      </c>
      <c r="AC1866">
        <v>35763</v>
      </c>
      <c r="AD1866">
        <v>3</v>
      </c>
      <c r="AE1866">
        <v>3.6693656889845642E-5</v>
      </c>
      <c r="AF1866">
        <v>39</v>
      </c>
      <c r="AG1866">
        <v>411</v>
      </c>
      <c r="AH1866">
        <v>9.4890510948905105E-2</v>
      </c>
      <c r="AI1866" s="3">
        <v>32057</v>
      </c>
      <c r="AJ1866" s="3">
        <v>301801.64134058001</v>
      </c>
      <c r="AK1866">
        <v>36</v>
      </c>
      <c r="AL1866">
        <v>303564.79999999999</v>
      </c>
      <c r="AM1866">
        <v>362338</v>
      </c>
      <c r="AN1866">
        <v>18769</v>
      </c>
      <c r="AO1866">
        <v>381107</v>
      </c>
      <c r="AP1866">
        <v>1</v>
      </c>
      <c r="AQ1866">
        <v>2</v>
      </c>
      <c r="AR1866">
        <v>3</v>
      </c>
      <c r="AS1866">
        <v>3.6523009495982466E-2</v>
      </c>
      <c r="AT1866">
        <v>4</v>
      </c>
      <c r="AU1866">
        <v>117</v>
      </c>
      <c r="AV1866">
        <f t="shared" si="119"/>
        <v>121</v>
      </c>
      <c r="AW1866">
        <v>114048</v>
      </c>
      <c r="AX1866">
        <v>0.99</v>
      </c>
      <c r="AY1866">
        <v>1257740090.14538</v>
      </c>
      <c r="AZ1866">
        <v>1257740.09014538</v>
      </c>
      <c r="BA1866">
        <v>16186.8582622875</v>
      </c>
      <c r="BB1866">
        <v>0.61778510925113994</v>
      </c>
      <c r="BC1866">
        <v>58084</v>
      </c>
      <c r="BD1866">
        <v>44625</v>
      </c>
      <c r="BE1866">
        <v>13459</v>
      </c>
      <c r="BF1866">
        <v>0.16315323724437225</v>
      </c>
      <c r="BG1866">
        <v>762640</v>
      </c>
      <c r="BH1866">
        <v>9.3280168301572939</v>
      </c>
      <c r="BI1866">
        <v>9710</v>
      </c>
      <c r="BJ1866">
        <v>92</v>
      </c>
      <c r="BK1866">
        <v>2</v>
      </c>
      <c r="BL1866">
        <v>1</v>
      </c>
      <c r="BM1866">
        <v>2</v>
      </c>
      <c r="BN1866">
        <v>0</v>
      </c>
      <c r="BO1866">
        <v>1</v>
      </c>
      <c r="BP1866">
        <v>1</v>
      </c>
      <c r="BQ1866">
        <v>5</v>
      </c>
      <c r="BR1866">
        <v>4</v>
      </c>
      <c r="BS1866">
        <v>0</v>
      </c>
      <c r="BT1866">
        <v>79914</v>
      </c>
      <c r="BU1866">
        <v>0.79</v>
      </c>
      <c r="BV1866">
        <v>0.56596639999999998</v>
      </c>
      <c r="BW1866">
        <v>256</v>
      </c>
      <c r="BX1866">
        <v>1.351453</v>
      </c>
      <c r="BY1866">
        <v>-0.73543939999999997</v>
      </c>
      <c r="BZ1866">
        <v>90</v>
      </c>
      <c r="CA1866">
        <v>2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4</v>
      </c>
      <c r="CH1866">
        <v>5</v>
      </c>
      <c r="CI1866">
        <v>0</v>
      </c>
      <c r="CJ1866">
        <v>81434</v>
      </c>
      <c r="CK1866">
        <v>1.2771078419333448</v>
      </c>
      <c r="CL1866">
        <v>0.63762368966973249</v>
      </c>
      <c r="CM1866">
        <v>253</v>
      </c>
      <c r="CN1866">
        <v>-0.70590408339424771</v>
      </c>
      <c r="CO1866">
        <v>6418</v>
      </c>
      <c r="CP1866">
        <v>-0.31487894570000002</v>
      </c>
      <c r="CQ1866">
        <v>-0.1148519481</v>
      </c>
      <c r="CR1866">
        <v>68257</v>
      </c>
      <c r="CS1866">
        <v>0.84099999999999997</v>
      </c>
      <c r="CT1866">
        <v>66572</v>
      </c>
      <c r="CU1866">
        <v>0.78781576236999995</v>
      </c>
      <c r="CV1866">
        <v>43</v>
      </c>
      <c r="CW1866">
        <v>24</v>
      </c>
      <c r="CX1866">
        <v>38</v>
      </c>
      <c r="CY1866">
        <v>228</v>
      </c>
      <c r="CZ1866">
        <v>616</v>
      </c>
      <c r="DA1866" s="2">
        <v>32647</v>
      </c>
      <c r="DB1866" s="2">
        <v>6035</v>
      </c>
      <c r="DC1866" s="2">
        <v>113.43</v>
      </c>
      <c r="DD1866" s="2">
        <v>8585</v>
      </c>
      <c r="DE1866">
        <v>152</v>
      </c>
      <c r="DF1866">
        <v>12</v>
      </c>
      <c r="DG1866">
        <v>20.73</v>
      </c>
      <c r="DH1866">
        <v>3.66</v>
      </c>
      <c r="DI1866" s="2">
        <v>6.1</v>
      </c>
      <c r="DJ1866">
        <v>1.51</v>
      </c>
      <c r="DK1866">
        <v>0.96418878872009228</v>
      </c>
      <c r="DL1866">
        <v>7.2992700729927005E-3</v>
      </c>
      <c r="DM1866">
        <v>0</v>
      </c>
      <c r="DN1866">
        <v>9.4</v>
      </c>
      <c r="DO1866">
        <v>3.1E-2</v>
      </c>
      <c r="DP1866">
        <v>0</v>
      </c>
      <c r="DQ1866" s="2">
        <v>47021</v>
      </c>
      <c r="DR1866" s="2">
        <v>2035.7001066399994</v>
      </c>
      <c r="DS1866">
        <v>6.7059820256202959E-3</v>
      </c>
      <c r="DT1866">
        <v>3.67417563539736</v>
      </c>
      <c r="DU1866">
        <v>1115350.3919242725</v>
      </c>
      <c r="DV1866">
        <v>1</v>
      </c>
    </row>
    <row r="1867" spans="1:126" x14ac:dyDescent="0.15">
      <c r="A1867" t="s">
        <v>3122</v>
      </c>
      <c r="B1867" t="s">
        <v>803</v>
      </c>
      <c r="C1867">
        <v>37</v>
      </c>
      <c r="D1867">
        <v>29</v>
      </c>
      <c r="E1867" t="s">
        <v>3148</v>
      </c>
      <c r="F1867">
        <v>37029</v>
      </c>
      <c r="G1867" t="s">
        <v>6851</v>
      </c>
      <c r="H1867">
        <v>81.2</v>
      </c>
      <c r="I1867">
        <v>13</v>
      </c>
      <c r="J1867">
        <v>0.3</v>
      </c>
      <c r="K1867">
        <v>1.5</v>
      </c>
      <c r="L1867">
        <v>1.9</v>
      </c>
      <c r="M1867">
        <v>2.2000000000000002</v>
      </c>
      <c r="N1867">
        <f t="shared" si="118"/>
        <v>6773.2300000000005</v>
      </c>
      <c r="O1867">
        <f t="shared" si="116"/>
        <v>3226.7699999999995</v>
      </c>
      <c r="P1867">
        <f t="shared" si="117"/>
        <v>3.8721240000000008</v>
      </c>
      <c r="Q1867" s="4">
        <v>37029</v>
      </c>
      <c r="R1867" s="5">
        <v>36.342343999999997</v>
      </c>
      <c r="S1867" s="5">
        <v>-76.162487999999996</v>
      </c>
      <c r="T1867">
        <v>8</v>
      </c>
      <c r="U1867">
        <v>-6.3602384226697948E-3</v>
      </c>
      <c r="V1867">
        <v>9965</v>
      </c>
      <c r="W1867">
        <v>10127</v>
      </c>
      <c r="X1867">
        <v>10161</v>
      </c>
      <c r="Y1867">
        <v>10289</v>
      </c>
      <c r="Z1867">
        <v>5328</v>
      </c>
      <c r="AA1867">
        <v>37011</v>
      </c>
      <c r="AB1867">
        <v>4113.4709999999995</v>
      </c>
      <c r="AC1867">
        <v>58780</v>
      </c>
      <c r="AD1867">
        <v>0</v>
      </c>
      <c r="AE1867">
        <v>0</v>
      </c>
      <c r="AF1867">
        <v>6</v>
      </c>
      <c r="AG1867">
        <v>60</v>
      </c>
      <c r="AH1867">
        <v>0.1</v>
      </c>
      <c r="AI1867" s="3">
        <v>49310</v>
      </c>
      <c r="AJ1867" s="3">
        <v>153955.78373897</v>
      </c>
      <c r="AK1867">
        <v>105</v>
      </c>
      <c r="AL1867">
        <v>195660.80000000002</v>
      </c>
      <c r="AM1867">
        <v>554504</v>
      </c>
      <c r="AN1867">
        <v>27045</v>
      </c>
      <c r="AO1867">
        <v>581549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f t="shared" si="119"/>
        <v>1</v>
      </c>
      <c r="AW1867">
        <v>10801</v>
      </c>
      <c r="AX1867">
        <v>0.92999999999999994</v>
      </c>
      <c r="AY1867">
        <v>215960804.681923</v>
      </c>
      <c r="AZ1867">
        <v>215960.80468192301</v>
      </c>
      <c r="BA1867">
        <v>30554.440008205202</v>
      </c>
      <c r="BB1867">
        <v>0.32728467605083134</v>
      </c>
      <c r="BC1867">
        <v>13123</v>
      </c>
      <c r="BD1867">
        <v>8566</v>
      </c>
      <c r="BE1867">
        <v>4557</v>
      </c>
      <c r="BF1867">
        <v>0.45730055193176117</v>
      </c>
      <c r="BG1867">
        <v>43439</v>
      </c>
      <c r="BH1867">
        <v>4.2750713512449563</v>
      </c>
      <c r="BI1867">
        <v>1129</v>
      </c>
      <c r="BJ1867">
        <v>14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9730</v>
      </c>
      <c r="BU1867">
        <v>0.78</v>
      </c>
      <c r="BV1867">
        <v>0.64824530000000002</v>
      </c>
      <c r="BW1867">
        <v>41</v>
      </c>
      <c r="BX1867">
        <v>1.438849</v>
      </c>
      <c r="BY1867">
        <v>-8.9054800000000003E-2</v>
      </c>
      <c r="BZ1867">
        <v>10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10286</v>
      </c>
      <c r="CK1867">
        <v>0.97219521679953336</v>
      </c>
      <c r="CL1867">
        <v>0.62586482171367752</v>
      </c>
      <c r="CM1867">
        <v>40</v>
      </c>
      <c r="CN1867">
        <v>-0.88962286385721501</v>
      </c>
      <c r="CO1867">
        <v>1273</v>
      </c>
      <c r="CP1867">
        <v>1.33545081</v>
      </c>
      <c r="CQ1867">
        <v>0.78906701099999998</v>
      </c>
      <c r="CR1867">
        <v>9099</v>
      </c>
      <c r="CS1867">
        <v>0.88099999999999989</v>
      </c>
      <c r="CT1867">
        <v>8371</v>
      </c>
      <c r="CU1867">
        <v>0.83987341772000013</v>
      </c>
      <c r="CV1867">
        <v>4</v>
      </c>
      <c r="CX1867">
        <v>2</v>
      </c>
      <c r="CY1867">
        <v>123</v>
      </c>
      <c r="CZ1867">
        <v>95</v>
      </c>
      <c r="DA1867" s="2">
        <v>2811</v>
      </c>
      <c r="DB1867" s="2">
        <v>1240</v>
      </c>
      <c r="DC1867" s="2">
        <v>147.25</v>
      </c>
      <c r="DD1867" s="2">
        <v>1778</v>
      </c>
      <c r="DE1867">
        <v>28</v>
      </c>
      <c r="DF1867">
        <v>5</v>
      </c>
      <c r="DJ1867">
        <v>0.42</v>
      </c>
      <c r="DK1867">
        <v>0.80466436828229571</v>
      </c>
      <c r="DL1867">
        <v>0</v>
      </c>
      <c r="DM1867">
        <v>0</v>
      </c>
      <c r="DN1867">
        <v>40.299999999999997</v>
      </c>
      <c r="DO1867">
        <v>0.20300000000000001</v>
      </c>
      <c r="DP1867">
        <v>12.5</v>
      </c>
      <c r="DQ1867" s="2">
        <v>0</v>
      </c>
      <c r="DR1867" s="2">
        <v>793.15649582000003</v>
      </c>
      <c r="DS1867">
        <v>4.0560378989546704E-3</v>
      </c>
      <c r="DT1867">
        <v>3.0207169621762699</v>
      </c>
      <c r="DU1867">
        <v>591035.89739297878</v>
      </c>
      <c r="DV1867">
        <v>1</v>
      </c>
    </row>
    <row r="1868" spans="1:126" x14ac:dyDescent="0.15">
      <c r="A1868" t="s">
        <v>3122</v>
      </c>
      <c r="B1868" t="s">
        <v>3149</v>
      </c>
      <c r="C1868">
        <v>37</v>
      </c>
      <c r="D1868">
        <v>31</v>
      </c>
      <c r="E1868" t="s">
        <v>3150</v>
      </c>
      <c r="F1868">
        <v>37031</v>
      </c>
      <c r="G1868" t="s">
        <v>6852</v>
      </c>
      <c r="H1868">
        <v>87.4</v>
      </c>
      <c r="I1868">
        <v>6</v>
      </c>
      <c r="J1868">
        <v>0.4</v>
      </c>
      <c r="K1868">
        <v>0.9</v>
      </c>
      <c r="L1868">
        <v>1.9</v>
      </c>
      <c r="M1868">
        <v>3.4</v>
      </c>
      <c r="N1868">
        <f t="shared" si="118"/>
        <v>7690.9000000000015</v>
      </c>
      <c r="O1868">
        <f t="shared" si="116"/>
        <v>2309.0999999999985</v>
      </c>
      <c r="P1868">
        <f t="shared" si="117"/>
        <v>2.7709199999999994</v>
      </c>
      <c r="Q1868" s="4">
        <v>37031</v>
      </c>
      <c r="R1868" s="5">
        <v>34.858342999999998</v>
      </c>
      <c r="S1868" s="5">
        <v>-76.53586</v>
      </c>
      <c r="T1868">
        <v>4</v>
      </c>
      <c r="U1868">
        <v>7.7616624288179017E-2</v>
      </c>
      <c r="V1868">
        <v>66415</v>
      </c>
      <c r="W1868">
        <v>67851</v>
      </c>
      <c r="X1868">
        <v>68228</v>
      </c>
      <c r="Y1868">
        <v>68729</v>
      </c>
      <c r="Z1868">
        <v>36341</v>
      </c>
      <c r="AA1868">
        <v>37013</v>
      </c>
      <c r="AB1868">
        <v>26989.273000000001</v>
      </c>
      <c r="AC1868">
        <v>48457</v>
      </c>
      <c r="AD1868">
        <v>2</v>
      </c>
      <c r="AE1868">
        <v>2.9313478337339507E-5</v>
      </c>
      <c r="AF1868">
        <v>29</v>
      </c>
      <c r="AG1868">
        <v>125</v>
      </c>
      <c r="AH1868">
        <v>0.23200000000000001</v>
      </c>
      <c r="AI1868" s="3">
        <v>62836</v>
      </c>
      <c r="AJ1868" s="3">
        <v>323993.48137312499</v>
      </c>
      <c r="AK1868">
        <v>30</v>
      </c>
      <c r="AL1868">
        <v>865004.79999999993</v>
      </c>
      <c r="AM1868">
        <v>535905</v>
      </c>
      <c r="AN1868">
        <v>11503</v>
      </c>
      <c r="AO1868">
        <v>547408</v>
      </c>
      <c r="AP1868">
        <v>1</v>
      </c>
      <c r="AQ1868">
        <v>1</v>
      </c>
      <c r="AR1868">
        <v>2</v>
      </c>
      <c r="AS1868">
        <v>2.9476352596129754E-2</v>
      </c>
      <c r="AT1868">
        <v>3</v>
      </c>
      <c r="AU1868">
        <v>53</v>
      </c>
      <c r="AV1868">
        <f t="shared" si="119"/>
        <v>56</v>
      </c>
      <c r="AW1868">
        <v>68228</v>
      </c>
      <c r="AX1868">
        <v>1</v>
      </c>
      <c r="AY1868">
        <v>2764551993.2280302</v>
      </c>
      <c r="AZ1868">
        <v>2764551.9932280304</v>
      </c>
      <c r="BA1868">
        <v>46572.559171560402</v>
      </c>
      <c r="BB1868">
        <v>0.21471871372072923</v>
      </c>
      <c r="BC1868">
        <v>58625</v>
      </c>
      <c r="BD1868">
        <v>70152</v>
      </c>
      <c r="BE1868">
        <v>-11527</v>
      </c>
      <c r="BF1868">
        <v>-0.17356018971617856</v>
      </c>
      <c r="BG1868">
        <v>1043164</v>
      </c>
      <c r="BH1868">
        <v>15.289382658146216</v>
      </c>
      <c r="BI1868">
        <v>9169</v>
      </c>
      <c r="BJ1868">
        <v>62</v>
      </c>
      <c r="BK1868">
        <v>9</v>
      </c>
      <c r="BL1868">
        <v>4</v>
      </c>
      <c r="BM1868">
        <v>0</v>
      </c>
      <c r="BN1868">
        <v>1</v>
      </c>
      <c r="BO1868">
        <v>1</v>
      </c>
      <c r="BP1868">
        <v>1</v>
      </c>
      <c r="BQ1868">
        <v>11</v>
      </c>
      <c r="BR1868">
        <v>7</v>
      </c>
      <c r="BS1868">
        <v>0</v>
      </c>
      <c r="BT1868">
        <v>64423</v>
      </c>
      <c r="BU1868">
        <v>0.75</v>
      </c>
      <c r="BV1868">
        <v>0.68060120000000002</v>
      </c>
      <c r="BW1868">
        <v>303</v>
      </c>
      <c r="BX1868">
        <v>1.490151</v>
      </c>
      <c r="BY1868">
        <v>0.20997060000000001</v>
      </c>
      <c r="BZ1868">
        <v>65</v>
      </c>
      <c r="CA1868">
        <v>10</v>
      </c>
      <c r="CB1868">
        <v>4</v>
      </c>
      <c r="CC1868">
        <v>0</v>
      </c>
      <c r="CD1868">
        <v>1</v>
      </c>
      <c r="CE1868">
        <v>2</v>
      </c>
      <c r="CF1868">
        <v>1</v>
      </c>
      <c r="CG1868">
        <v>8</v>
      </c>
      <c r="CH1868">
        <v>7</v>
      </c>
      <c r="CI1868">
        <v>1</v>
      </c>
      <c r="CJ1868">
        <v>68730</v>
      </c>
      <c r="CK1868">
        <v>1.4404190309908336</v>
      </c>
      <c r="CL1868">
        <v>0.69693104666221894</v>
      </c>
      <c r="CM1868">
        <v>280</v>
      </c>
      <c r="CN1868">
        <v>-0.1335494211826955</v>
      </c>
      <c r="CO1868">
        <v>9238</v>
      </c>
      <c r="CP1868">
        <v>0.19331615899999999</v>
      </c>
      <c r="CQ1868">
        <v>0.397093696</v>
      </c>
      <c r="CR1868">
        <v>59119</v>
      </c>
      <c r="CS1868">
        <v>0.85599999999999998</v>
      </c>
      <c r="CT1868">
        <v>53730</v>
      </c>
      <c r="CU1868">
        <v>0.80457595045999997</v>
      </c>
      <c r="CV1868">
        <v>85</v>
      </c>
      <c r="CW1868">
        <v>51</v>
      </c>
      <c r="CX1868">
        <v>51</v>
      </c>
      <c r="CY1868">
        <v>220</v>
      </c>
      <c r="CZ1868">
        <v>195</v>
      </c>
      <c r="DA1868" s="2">
        <v>34914</v>
      </c>
      <c r="DB1868" s="2">
        <v>6555</v>
      </c>
      <c r="DC1868" s="2">
        <v>201.65</v>
      </c>
      <c r="DD1868" s="2">
        <v>7573</v>
      </c>
      <c r="DE1868">
        <v>56</v>
      </c>
      <c r="DF1868">
        <v>5</v>
      </c>
      <c r="DG1868">
        <v>52.61</v>
      </c>
      <c r="DH1868">
        <v>7.31</v>
      </c>
      <c r="DI1868" s="2">
        <v>16.07</v>
      </c>
      <c r="DJ1868">
        <v>1.22</v>
      </c>
      <c r="DK1868">
        <v>1</v>
      </c>
      <c r="DL1868">
        <v>0</v>
      </c>
      <c r="DM1868">
        <v>0</v>
      </c>
      <c r="DN1868">
        <v>31.4</v>
      </c>
      <c r="DO1868">
        <v>4.8000000000000001E-2</v>
      </c>
      <c r="DP1868">
        <v>132.65</v>
      </c>
      <c r="DQ1868" s="2">
        <v>52128</v>
      </c>
      <c r="DR1868" s="2">
        <v>5563.2195539900003</v>
      </c>
      <c r="DS1868">
        <v>6.4314357283402354E-3</v>
      </c>
      <c r="DT1868">
        <v>2.5394701053201301</v>
      </c>
      <c r="DU1868">
        <v>2196653.8305584178</v>
      </c>
      <c r="DV1868">
        <v>0</v>
      </c>
    </row>
    <row r="1869" spans="1:126" x14ac:dyDescent="0.15">
      <c r="A1869" t="s">
        <v>3122</v>
      </c>
      <c r="B1869" t="s">
        <v>3151</v>
      </c>
      <c r="C1869">
        <v>37</v>
      </c>
      <c r="D1869">
        <v>33</v>
      </c>
      <c r="E1869" t="s">
        <v>3152</v>
      </c>
      <c r="F1869">
        <v>37033</v>
      </c>
      <c r="G1869" t="s">
        <v>6853</v>
      </c>
      <c r="H1869">
        <v>61.2</v>
      </c>
      <c r="I1869">
        <v>33.700000000000003</v>
      </c>
      <c r="J1869">
        <v>0.3</v>
      </c>
      <c r="K1869">
        <v>0.3</v>
      </c>
      <c r="L1869">
        <v>1.4</v>
      </c>
      <c r="M1869">
        <v>3.1</v>
      </c>
      <c r="N1869">
        <f t="shared" si="118"/>
        <v>4892.880000000001</v>
      </c>
      <c r="O1869">
        <f t="shared" si="116"/>
        <v>5107.119999999999</v>
      </c>
      <c r="P1869">
        <f t="shared" si="117"/>
        <v>6.1285440000000007</v>
      </c>
      <c r="Q1869" s="4">
        <v>37033</v>
      </c>
      <c r="R1869" s="5">
        <v>36.394297999999999</v>
      </c>
      <c r="S1869" s="5">
        <v>-79.339608999999996</v>
      </c>
      <c r="T1869">
        <v>8</v>
      </c>
      <c r="U1869">
        <v>0.20198786059035803</v>
      </c>
      <c r="V1869">
        <v>23615</v>
      </c>
      <c r="W1869">
        <v>23357</v>
      </c>
      <c r="X1869">
        <v>23174</v>
      </c>
      <c r="Y1869">
        <v>22851</v>
      </c>
      <c r="Z1869">
        <v>12553</v>
      </c>
      <c r="AA1869">
        <v>37015</v>
      </c>
      <c r="AB1869">
        <v>8614.0580000000009</v>
      </c>
      <c r="AC1869">
        <v>37869</v>
      </c>
      <c r="AD1869">
        <v>1</v>
      </c>
      <c r="AE1869">
        <v>4.3151808060757745E-5</v>
      </c>
      <c r="AF1869">
        <v>60</v>
      </c>
      <c r="AG1869">
        <v>543</v>
      </c>
      <c r="AH1869">
        <v>0.11049723756906077</v>
      </c>
      <c r="AI1869" s="3">
        <v>97060</v>
      </c>
      <c r="AJ1869" s="3">
        <v>271934.59694974503</v>
      </c>
      <c r="AK1869">
        <v>99</v>
      </c>
      <c r="AL1869">
        <v>274220.80000000005</v>
      </c>
      <c r="AM1869">
        <v>368302</v>
      </c>
      <c r="AN1869">
        <v>34948</v>
      </c>
      <c r="AO1869">
        <v>403250</v>
      </c>
      <c r="AP1869">
        <v>1</v>
      </c>
      <c r="AQ1869">
        <v>0</v>
      </c>
      <c r="AR1869">
        <v>1</v>
      </c>
      <c r="AS1869">
        <v>4.2813717515091838E-2</v>
      </c>
      <c r="AT1869">
        <v>1</v>
      </c>
      <c r="AU1869">
        <v>8</v>
      </c>
      <c r="AV1869">
        <f t="shared" si="119"/>
        <v>9</v>
      </c>
      <c r="AW1869">
        <v>10181</v>
      </c>
      <c r="AX1869">
        <v>0.44999999999999996</v>
      </c>
      <c r="AY1869">
        <v>321960303.43120599</v>
      </c>
      <c r="AZ1869">
        <v>321960.30343120598</v>
      </c>
      <c r="BA1869">
        <v>13690.7647825201</v>
      </c>
      <c r="BB1869">
        <v>0.73041938553846586</v>
      </c>
      <c r="BC1869">
        <v>15608</v>
      </c>
      <c r="BD1869">
        <v>10844</v>
      </c>
      <c r="BE1869">
        <v>4764</v>
      </c>
      <c r="BF1869">
        <v>0.20173618462841414</v>
      </c>
      <c r="BG1869">
        <v>57170</v>
      </c>
      <c r="BH1869">
        <v>2.4669888668335203</v>
      </c>
      <c r="BI1869">
        <v>3082</v>
      </c>
      <c r="BJ1869">
        <v>26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1</v>
      </c>
      <c r="BS1869">
        <v>0</v>
      </c>
      <c r="BT1869">
        <v>23004</v>
      </c>
      <c r="BU1869">
        <v>0.8</v>
      </c>
      <c r="BV1869">
        <v>0.58438690000000004</v>
      </c>
      <c r="BW1869">
        <v>58</v>
      </c>
      <c r="BX1869">
        <v>1.26065</v>
      </c>
      <c r="BY1869">
        <v>-0.82037349999999998</v>
      </c>
      <c r="BZ1869">
        <v>34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22956</v>
      </c>
      <c r="CK1869">
        <v>1.5682174594877156</v>
      </c>
      <c r="CL1869">
        <v>0.68920521945432978</v>
      </c>
      <c r="CM1869">
        <v>47</v>
      </c>
      <c r="CN1869">
        <v>-0.41902014159438328</v>
      </c>
      <c r="CO1869">
        <v>1415</v>
      </c>
      <c r="CP1869">
        <v>-3.3272008800000002E-2</v>
      </c>
      <c r="CQ1869">
        <v>-0.1416170813</v>
      </c>
      <c r="CR1869">
        <v>18451</v>
      </c>
      <c r="CS1869">
        <v>0.80799999999999994</v>
      </c>
      <c r="CT1869">
        <v>19152</v>
      </c>
      <c r="CU1869">
        <v>0.80693296602000009</v>
      </c>
      <c r="CV1869">
        <v>4</v>
      </c>
      <c r="CW1869">
        <v>4</v>
      </c>
      <c r="CX1869">
        <v>3</v>
      </c>
      <c r="CY1869">
        <v>709</v>
      </c>
      <c r="CZ1869">
        <v>776</v>
      </c>
      <c r="DA1869" s="2">
        <v>5351</v>
      </c>
      <c r="DB1869" s="2">
        <v>1390</v>
      </c>
      <c r="DC1869" s="2">
        <v>64.680000000000007</v>
      </c>
      <c r="DD1869" s="2">
        <v>8644</v>
      </c>
      <c r="DE1869">
        <v>192</v>
      </c>
      <c r="DF1869">
        <v>110</v>
      </c>
      <c r="DG1869">
        <v>12.94</v>
      </c>
      <c r="DH1869">
        <v>4.3099999999999996</v>
      </c>
      <c r="DI1869" s="2">
        <v>4.3099999999999996</v>
      </c>
      <c r="DJ1869">
        <v>0.45</v>
      </c>
      <c r="DK1869">
        <v>0.97271790644961875</v>
      </c>
      <c r="DL1869">
        <v>1.1049723756906077E-2</v>
      </c>
      <c r="DM1869">
        <v>0</v>
      </c>
      <c r="DN1869">
        <v>88.1</v>
      </c>
      <c r="DO1869">
        <v>0.32600000000000001</v>
      </c>
      <c r="DP1869">
        <v>980.65</v>
      </c>
      <c r="DQ1869" s="2">
        <v>0</v>
      </c>
      <c r="DR1869" s="2">
        <v>631.2249850500001</v>
      </c>
      <c r="DS1869">
        <v>2.3018882586328237E-3</v>
      </c>
      <c r="DT1869">
        <v>5.8080699340374702</v>
      </c>
      <c r="DU1869">
        <v>1592693.5837677026</v>
      </c>
      <c r="DV1869">
        <v>0</v>
      </c>
    </row>
    <row r="1870" spans="1:126" x14ac:dyDescent="0.15">
      <c r="A1870" t="s">
        <v>3122</v>
      </c>
      <c r="B1870" t="s">
        <v>3153</v>
      </c>
      <c r="C1870">
        <v>37</v>
      </c>
      <c r="D1870">
        <v>35</v>
      </c>
      <c r="E1870" t="s">
        <v>3154</v>
      </c>
      <c r="F1870">
        <v>37035</v>
      </c>
      <c r="G1870" t="s">
        <v>6854</v>
      </c>
      <c r="H1870">
        <v>78</v>
      </c>
      <c r="I1870">
        <v>8.3000000000000007</v>
      </c>
      <c r="J1870">
        <v>0.2</v>
      </c>
      <c r="K1870">
        <v>3.4</v>
      </c>
      <c r="L1870">
        <v>1.6</v>
      </c>
      <c r="M1870">
        <v>8.4</v>
      </c>
      <c r="N1870">
        <f t="shared" si="118"/>
        <v>6237.6100000000015</v>
      </c>
      <c r="O1870">
        <f t="shared" si="116"/>
        <v>3762.3899999999985</v>
      </c>
      <c r="P1870">
        <f t="shared" si="117"/>
        <v>4.5148679999999999</v>
      </c>
      <c r="Q1870" s="4">
        <v>37035</v>
      </c>
      <c r="R1870" s="5">
        <v>35.661883000000003</v>
      </c>
      <c r="S1870" s="5">
        <v>-81.214905999999999</v>
      </c>
      <c r="T1870">
        <v>2</v>
      </c>
      <c r="U1870">
        <v>5.4916973898695993E-2</v>
      </c>
      <c r="V1870">
        <v>154201</v>
      </c>
      <c r="W1870">
        <v>154457</v>
      </c>
      <c r="X1870">
        <v>154610</v>
      </c>
      <c r="Y1870">
        <v>155805</v>
      </c>
      <c r="Z1870">
        <v>81414</v>
      </c>
      <c r="AA1870">
        <v>37017</v>
      </c>
      <c r="AB1870">
        <v>62033.094000000005</v>
      </c>
      <c r="AC1870">
        <v>44376</v>
      </c>
      <c r="AD1870">
        <v>6</v>
      </c>
      <c r="AE1870">
        <v>3.880732164801759E-5</v>
      </c>
      <c r="AF1870">
        <v>41</v>
      </c>
      <c r="AG1870">
        <v>698</v>
      </c>
      <c r="AH1870">
        <v>5.8739255014326648E-2</v>
      </c>
      <c r="AI1870" s="3">
        <v>67098</v>
      </c>
      <c r="AJ1870" s="3">
        <v>255182.38701998</v>
      </c>
      <c r="AK1870">
        <v>43</v>
      </c>
      <c r="AL1870">
        <v>264652.79999999999</v>
      </c>
      <c r="AM1870">
        <v>916502</v>
      </c>
      <c r="AN1870">
        <v>41292</v>
      </c>
      <c r="AO1870">
        <v>957794</v>
      </c>
      <c r="AP1870">
        <v>8</v>
      </c>
      <c r="AQ1870">
        <v>2</v>
      </c>
      <c r="AR1870">
        <v>10</v>
      </c>
      <c r="AS1870">
        <v>6.4742938164019756E-2</v>
      </c>
      <c r="AT1870">
        <v>12</v>
      </c>
      <c r="AU1870">
        <v>377</v>
      </c>
      <c r="AV1870">
        <f t="shared" si="119"/>
        <v>389</v>
      </c>
      <c r="AW1870">
        <v>154610</v>
      </c>
      <c r="AX1870">
        <v>1</v>
      </c>
      <c r="AY1870">
        <v>694610350.97867405</v>
      </c>
      <c r="AZ1870">
        <v>694610.35097867402</v>
      </c>
      <c r="BA1870">
        <v>4907.2853601666202</v>
      </c>
      <c r="BB1870">
        <v>2.0377865288152845</v>
      </c>
      <c r="BC1870">
        <v>266805</v>
      </c>
      <c r="BD1870">
        <v>191206</v>
      </c>
      <c r="BE1870">
        <v>75599</v>
      </c>
      <c r="BF1870">
        <v>0.49026270906154956</v>
      </c>
      <c r="BG1870">
        <v>2546199</v>
      </c>
      <c r="BH1870">
        <v>16.468527262143457</v>
      </c>
      <c r="BI1870">
        <v>15151</v>
      </c>
      <c r="BJ1870">
        <v>195</v>
      </c>
      <c r="BK1870">
        <v>9</v>
      </c>
      <c r="BL1870">
        <v>3</v>
      </c>
      <c r="BM1870">
        <v>1</v>
      </c>
      <c r="BN1870">
        <v>1</v>
      </c>
      <c r="BO1870">
        <v>4</v>
      </c>
      <c r="BP1870">
        <v>2</v>
      </c>
      <c r="BQ1870">
        <v>8</v>
      </c>
      <c r="BR1870">
        <v>10</v>
      </c>
      <c r="BS1870">
        <v>0</v>
      </c>
      <c r="BT1870">
        <v>159125</v>
      </c>
      <c r="BU1870">
        <v>0.79</v>
      </c>
      <c r="BV1870">
        <v>0.58061629999999997</v>
      </c>
      <c r="BW1870">
        <v>595</v>
      </c>
      <c r="BX1870">
        <v>1.4642580000000001</v>
      </c>
      <c r="BY1870">
        <v>-0.49182330000000002</v>
      </c>
      <c r="BZ1870">
        <v>191</v>
      </c>
      <c r="CA1870">
        <v>7</v>
      </c>
      <c r="CB1870">
        <v>4</v>
      </c>
      <c r="CC1870">
        <v>0</v>
      </c>
      <c r="CD1870">
        <v>1</v>
      </c>
      <c r="CE1870">
        <v>3</v>
      </c>
      <c r="CF1870">
        <v>3</v>
      </c>
      <c r="CG1870">
        <v>10</v>
      </c>
      <c r="CH1870">
        <v>7</v>
      </c>
      <c r="CI1870">
        <v>0</v>
      </c>
      <c r="CJ1870">
        <v>154618</v>
      </c>
      <c r="CK1870">
        <v>1.4616668175762202</v>
      </c>
      <c r="CL1870">
        <v>0.66545242465962984</v>
      </c>
      <c r="CM1870">
        <v>570</v>
      </c>
      <c r="CN1870">
        <v>-0.32574752997472289</v>
      </c>
      <c r="CO1870">
        <v>18384</v>
      </c>
      <c r="CP1870">
        <v>0.14666609799999999</v>
      </c>
      <c r="CQ1870">
        <v>0.266313472</v>
      </c>
      <c r="CR1870">
        <v>133126</v>
      </c>
      <c r="CS1870">
        <v>0.85799999999999998</v>
      </c>
      <c r="CT1870">
        <v>122744</v>
      </c>
      <c r="CU1870">
        <v>0.80822108935000003</v>
      </c>
      <c r="CV1870">
        <v>275</v>
      </c>
      <c r="CW1870">
        <v>78</v>
      </c>
      <c r="CX1870">
        <v>110</v>
      </c>
      <c r="CY1870">
        <v>479</v>
      </c>
      <c r="CZ1870">
        <v>1035</v>
      </c>
      <c r="DA1870" s="2">
        <v>107346</v>
      </c>
      <c r="DB1870" s="2">
        <v>15195</v>
      </c>
      <c r="DC1870" s="2">
        <v>180.22</v>
      </c>
      <c r="DD1870" s="2">
        <v>29376</v>
      </c>
      <c r="DE1870">
        <v>297</v>
      </c>
      <c r="DF1870">
        <v>39</v>
      </c>
      <c r="DG1870">
        <v>46.51</v>
      </c>
      <c r="DH1870">
        <v>5.81</v>
      </c>
      <c r="DI1870" s="2">
        <v>8.4</v>
      </c>
      <c r="DJ1870">
        <v>1.32</v>
      </c>
      <c r="DK1870">
        <v>0.92640615219529643</v>
      </c>
      <c r="DL1870">
        <v>4.2979942693409743E-3</v>
      </c>
      <c r="DM1870">
        <v>0</v>
      </c>
      <c r="DN1870">
        <v>33.299999999999997</v>
      </c>
      <c r="DO1870">
        <v>0.122</v>
      </c>
      <c r="DP1870">
        <v>345.45</v>
      </c>
      <c r="DQ1870" s="2">
        <v>0</v>
      </c>
      <c r="DR1870" s="2">
        <v>1482.29135976</v>
      </c>
      <c r="DS1870">
        <v>5.600903100482519E-3</v>
      </c>
      <c r="DT1870">
        <v>4.5671283460423098</v>
      </c>
      <c r="DU1870">
        <v>1208703.3047394662</v>
      </c>
      <c r="DV1870">
        <v>1</v>
      </c>
    </row>
    <row r="1871" spans="1:126" x14ac:dyDescent="0.15">
      <c r="A1871" t="s">
        <v>3122</v>
      </c>
      <c r="B1871" t="s">
        <v>812</v>
      </c>
      <c r="C1871">
        <v>37</v>
      </c>
      <c r="D1871">
        <v>37</v>
      </c>
      <c r="E1871" t="s">
        <v>3155</v>
      </c>
      <c r="F1871">
        <v>37037</v>
      </c>
      <c r="G1871" t="s">
        <v>6855</v>
      </c>
      <c r="H1871">
        <v>71.2</v>
      </c>
      <c r="I1871">
        <v>13</v>
      </c>
      <c r="J1871">
        <v>0.3</v>
      </c>
      <c r="K1871">
        <v>1.1000000000000001</v>
      </c>
      <c r="L1871">
        <v>1.5</v>
      </c>
      <c r="M1871">
        <v>13</v>
      </c>
      <c r="N1871">
        <f t="shared" si="118"/>
        <v>5410.9900000000007</v>
      </c>
      <c r="O1871">
        <f t="shared" si="116"/>
        <v>4589.0099999999993</v>
      </c>
      <c r="P1871">
        <f t="shared" si="117"/>
        <v>5.5068120000000009</v>
      </c>
      <c r="Q1871" s="4">
        <v>37037</v>
      </c>
      <c r="R1871" s="5">
        <v>35.704993999999999</v>
      </c>
      <c r="S1871" s="5">
        <v>-79.251453999999995</v>
      </c>
      <c r="T1871">
        <v>2</v>
      </c>
      <c r="U1871">
        <v>4.3179871660922402E-2</v>
      </c>
      <c r="V1871">
        <v>63896</v>
      </c>
      <c r="W1871">
        <v>66050</v>
      </c>
      <c r="X1871">
        <v>67431</v>
      </c>
      <c r="Y1871">
        <v>68418</v>
      </c>
      <c r="Z1871">
        <v>34099</v>
      </c>
      <c r="AA1871">
        <v>37019</v>
      </c>
      <c r="AB1871">
        <v>26650.038999999997</v>
      </c>
      <c r="AC1871">
        <v>56642</v>
      </c>
      <c r="AD1871">
        <v>4</v>
      </c>
      <c r="AE1871">
        <v>5.9319897376577539E-5</v>
      </c>
      <c r="AF1871">
        <v>119</v>
      </c>
      <c r="AG1871">
        <v>1138</v>
      </c>
      <c r="AH1871">
        <v>0.10456942003514938</v>
      </c>
      <c r="AI1871" s="3">
        <v>111778</v>
      </c>
      <c r="AJ1871" s="3">
        <v>436643.62698137003</v>
      </c>
      <c r="AK1871">
        <v>53</v>
      </c>
      <c r="AL1871">
        <v>453875.19999999995</v>
      </c>
      <c r="AM1871">
        <v>163342</v>
      </c>
      <c r="AN1871">
        <v>53493</v>
      </c>
      <c r="AO1871">
        <v>216835</v>
      </c>
      <c r="AP1871">
        <v>4</v>
      </c>
      <c r="AQ1871">
        <v>2</v>
      </c>
      <c r="AR1871">
        <v>6</v>
      </c>
      <c r="AS1871">
        <v>9.0840272520817569E-2</v>
      </c>
      <c r="AT1871">
        <v>6</v>
      </c>
      <c r="AU1871">
        <v>68</v>
      </c>
      <c r="AV1871">
        <f t="shared" si="119"/>
        <v>74</v>
      </c>
      <c r="AW1871">
        <v>48253</v>
      </c>
      <c r="AX1871">
        <v>0.72</v>
      </c>
      <c r="AY1871">
        <v>328660675.39354801</v>
      </c>
      <c r="AZ1871">
        <v>328660.67539354804</v>
      </c>
      <c r="BA1871">
        <v>6723.0898300335903</v>
      </c>
      <c r="BB1871">
        <v>1.4874113321121631</v>
      </c>
      <c r="BC1871">
        <v>135712</v>
      </c>
      <c r="BD1871">
        <v>134259</v>
      </c>
      <c r="BE1871">
        <v>1453</v>
      </c>
      <c r="BF1871">
        <v>2.2740077626142483E-2</v>
      </c>
      <c r="BG1871">
        <v>598032</v>
      </c>
      <c r="BH1871">
        <v>8.8687992169773544</v>
      </c>
      <c r="BI1871">
        <v>8775</v>
      </c>
      <c r="BJ1871">
        <v>52</v>
      </c>
      <c r="BK1871">
        <v>2</v>
      </c>
      <c r="BL1871">
        <v>1</v>
      </c>
      <c r="BM1871">
        <v>0</v>
      </c>
      <c r="BN1871">
        <v>1</v>
      </c>
      <c r="BO1871">
        <v>2</v>
      </c>
      <c r="BP1871">
        <v>0</v>
      </c>
      <c r="BQ1871">
        <v>6</v>
      </c>
      <c r="BR1871">
        <v>3</v>
      </c>
      <c r="BS1871">
        <v>0</v>
      </c>
      <c r="BT1871">
        <v>64772</v>
      </c>
      <c r="BU1871">
        <v>0.81</v>
      </c>
      <c r="BV1871">
        <v>0.67465529999999996</v>
      </c>
      <c r="BW1871">
        <v>246</v>
      </c>
      <c r="BX1871">
        <v>1.0343979999999999</v>
      </c>
      <c r="BY1871">
        <v>-0.35764089999999998</v>
      </c>
      <c r="BZ1871">
        <v>50</v>
      </c>
      <c r="CA1871">
        <v>1</v>
      </c>
      <c r="CB1871">
        <v>3</v>
      </c>
      <c r="CC1871">
        <v>0</v>
      </c>
      <c r="CD1871">
        <v>1</v>
      </c>
      <c r="CE1871">
        <v>1</v>
      </c>
      <c r="CF1871">
        <v>0</v>
      </c>
      <c r="CG1871">
        <v>6</v>
      </c>
      <c r="CH1871">
        <v>6</v>
      </c>
      <c r="CI1871">
        <v>0</v>
      </c>
      <c r="CJ1871">
        <v>68609</v>
      </c>
      <c r="CK1871">
        <v>0.99112361352009215</v>
      </c>
      <c r="CL1871">
        <v>0.75957127545551983</v>
      </c>
      <c r="CM1871">
        <v>230</v>
      </c>
      <c r="CN1871">
        <v>-0.42467302714708988</v>
      </c>
      <c r="CO1871">
        <v>12280</v>
      </c>
      <c r="CP1871">
        <v>0.77503930799999998</v>
      </c>
      <c r="CQ1871">
        <v>0.700294678</v>
      </c>
      <c r="CR1871">
        <v>63148</v>
      </c>
      <c r="CS1871">
        <v>0.88200000000000001</v>
      </c>
      <c r="CT1871">
        <v>51117</v>
      </c>
      <c r="CU1871">
        <v>0.81132567850000004</v>
      </c>
      <c r="CV1871">
        <v>62</v>
      </c>
      <c r="CW1871">
        <v>31</v>
      </c>
      <c r="CX1871">
        <v>65</v>
      </c>
      <c r="CY1871">
        <v>997</v>
      </c>
      <c r="CZ1871">
        <v>1741</v>
      </c>
      <c r="DA1871" s="2">
        <v>24108</v>
      </c>
      <c r="DB1871" s="2">
        <v>8070</v>
      </c>
      <c r="DC1871" s="2">
        <v>160.13999999999999</v>
      </c>
      <c r="DD1871" s="2">
        <v>14161</v>
      </c>
      <c r="DE1871">
        <v>615</v>
      </c>
      <c r="DF1871">
        <v>46</v>
      </c>
      <c r="DG1871">
        <v>34.42</v>
      </c>
      <c r="DH1871">
        <v>5.99</v>
      </c>
      <c r="DI1871" s="2">
        <v>5.99</v>
      </c>
      <c r="DJ1871">
        <v>0.41</v>
      </c>
      <c r="DK1871">
        <v>0.98254576034640095</v>
      </c>
      <c r="DL1871">
        <v>7.9086115992970125E-3</v>
      </c>
      <c r="DM1871">
        <v>0</v>
      </c>
      <c r="DN1871">
        <v>48</v>
      </c>
      <c r="DO1871">
        <v>0.107</v>
      </c>
      <c r="DP1871">
        <v>820.44</v>
      </c>
      <c r="DQ1871" s="2">
        <v>0</v>
      </c>
      <c r="DR1871" s="2">
        <v>2151.7630244000002</v>
      </c>
      <c r="DS1871">
        <v>4.7408695100511775E-3</v>
      </c>
      <c r="DT1871">
        <v>4.8120001519232698</v>
      </c>
      <c r="DU1871">
        <v>2184047.5313542043</v>
      </c>
      <c r="DV1871">
        <v>0</v>
      </c>
    </row>
    <row r="1872" spans="1:126" x14ac:dyDescent="0.15">
      <c r="A1872" t="s">
        <v>3122</v>
      </c>
      <c r="B1872" t="s">
        <v>122</v>
      </c>
      <c r="C1872">
        <v>37</v>
      </c>
      <c r="D1872">
        <v>39</v>
      </c>
      <c r="E1872" t="s">
        <v>3156</v>
      </c>
      <c r="F1872">
        <v>37039</v>
      </c>
      <c r="G1872" t="s">
        <v>6856</v>
      </c>
      <c r="H1872">
        <v>92.3</v>
      </c>
      <c r="I1872">
        <v>1.2</v>
      </c>
      <c r="J1872">
        <v>1.2</v>
      </c>
      <c r="K1872">
        <v>0.5</v>
      </c>
      <c r="L1872">
        <v>2.2999999999999998</v>
      </c>
      <c r="M1872">
        <v>2.5</v>
      </c>
      <c r="N1872">
        <f t="shared" si="118"/>
        <v>8533.9600000000009</v>
      </c>
      <c r="O1872">
        <f t="shared" si="116"/>
        <v>1466.0399999999991</v>
      </c>
      <c r="P1872">
        <f t="shared" si="117"/>
        <v>1.7592479999999995</v>
      </c>
      <c r="Q1872" s="4">
        <v>37039</v>
      </c>
      <c r="R1872" s="5">
        <v>35.136232</v>
      </c>
      <c r="S1872" s="5">
        <v>-84.061308999999994</v>
      </c>
      <c r="T1872">
        <v>9</v>
      </c>
      <c r="U1872">
        <v>6.4608517926088807E-2</v>
      </c>
      <c r="V1872">
        <v>27304</v>
      </c>
      <c r="W1872">
        <v>27156</v>
      </c>
      <c r="X1872">
        <v>27092</v>
      </c>
      <c r="Y1872">
        <v>27132</v>
      </c>
      <c r="Z1872">
        <v>13440</v>
      </c>
      <c r="AA1872">
        <v>37021</v>
      </c>
      <c r="AB1872">
        <v>8157.7219999999988</v>
      </c>
      <c r="AC1872">
        <v>34662</v>
      </c>
      <c r="AD1872">
        <v>2</v>
      </c>
      <c r="AE1872">
        <v>7.3822530636350221E-5</v>
      </c>
      <c r="AF1872">
        <v>19</v>
      </c>
      <c r="AG1872">
        <v>255</v>
      </c>
      <c r="AH1872">
        <v>7.4509803921568626E-2</v>
      </c>
      <c r="AI1872" s="3">
        <v>21453</v>
      </c>
      <c r="AJ1872" s="3">
        <v>291475.24891992001</v>
      </c>
      <c r="AK1872">
        <v>40</v>
      </c>
      <c r="AL1872">
        <v>298681.59999999998</v>
      </c>
      <c r="AM1872">
        <v>751423</v>
      </c>
      <c r="AN1872">
        <v>15160</v>
      </c>
      <c r="AO1872">
        <v>766583</v>
      </c>
      <c r="AP1872">
        <v>2</v>
      </c>
      <c r="AQ1872">
        <v>0</v>
      </c>
      <c r="AR1872">
        <v>2</v>
      </c>
      <c r="AS1872">
        <v>7.3648549123582263E-2</v>
      </c>
      <c r="AT1872">
        <v>3</v>
      </c>
      <c r="AU1872">
        <v>21</v>
      </c>
      <c r="AV1872">
        <f t="shared" si="119"/>
        <v>24</v>
      </c>
      <c r="AW1872">
        <v>7095</v>
      </c>
      <c r="AX1872">
        <v>0.26</v>
      </c>
      <c r="AY1872">
        <v>1308592958.3675399</v>
      </c>
      <c r="AZ1872">
        <v>1308592.9583675398</v>
      </c>
      <c r="BA1872">
        <v>53918.848135558001</v>
      </c>
      <c r="BB1872">
        <v>0.18546390262007981</v>
      </c>
      <c r="BC1872">
        <v>23202</v>
      </c>
      <c r="BD1872">
        <v>28308</v>
      </c>
      <c r="BE1872">
        <v>-5106</v>
      </c>
      <c r="BF1872">
        <v>-0.18700556694989745</v>
      </c>
      <c r="BG1872">
        <v>427713</v>
      </c>
      <c r="BH1872">
        <v>15.78742802303263</v>
      </c>
      <c r="BI1872">
        <v>4457</v>
      </c>
      <c r="BJ1872">
        <v>35</v>
      </c>
      <c r="BK1872">
        <v>2</v>
      </c>
      <c r="BL1872">
        <v>1</v>
      </c>
      <c r="BM1872">
        <v>0</v>
      </c>
      <c r="BN1872">
        <v>1</v>
      </c>
      <c r="BO1872">
        <v>0</v>
      </c>
      <c r="BP1872">
        <v>0</v>
      </c>
      <c r="BQ1872">
        <v>2</v>
      </c>
      <c r="BR1872">
        <v>1</v>
      </c>
      <c r="BS1872">
        <v>0</v>
      </c>
      <c r="BT1872">
        <v>26307</v>
      </c>
      <c r="BU1872">
        <v>0.74</v>
      </c>
      <c r="BV1872">
        <v>0.59031</v>
      </c>
      <c r="BW1872">
        <v>138</v>
      </c>
      <c r="BX1872">
        <v>1.596533</v>
      </c>
      <c r="BY1872">
        <v>-8.1452800000000006E-2</v>
      </c>
      <c r="BZ1872">
        <v>32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27087</v>
      </c>
      <c r="CK1872">
        <v>1.3290508361944844</v>
      </c>
      <c r="CL1872">
        <v>0.58077183480027084</v>
      </c>
      <c r="CM1872">
        <v>130</v>
      </c>
      <c r="CN1872">
        <v>-0.58366043331696549</v>
      </c>
      <c r="CO1872">
        <v>2504</v>
      </c>
      <c r="CP1872">
        <v>-0.33678330969999998</v>
      </c>
      <c r="CQ1872">
        <v>5.3683174E-2</v>
      </c>
      <c r="CR1872">
        <v>23288</v>
      </c>
      <c r="CS1872">
        <v>0.85699999999999998</v>
      </c>
      <c r="CT1872">
        <v>21324</v>
      </c>
      <c r="CU1872">
        <v>0.77005525597000002</v>
      </c>
      <c r="CV1872">
        <v>34</v>
      </c>
      <c r="CW1872">
        <v>9</v>
      </c>
      <c r="CX1872">
        <v>13</v>
      </c>
      <c r="CY1872">
        <v>322</v>
      </c>
      <c r="CZ1872">
        <v>361</v>
      </c>
      <c r="DA1872" s="2">
        <v>12142</v>
      </c>
      <c r="DB1872" s="2">
        <v>1650</v>
      </c>
      <c r="DC1872" s="2">
        <v>150.63999999999999</v>
      </c>
      <c r="DD1872" s="2">
        <v>1707</v>
      </c>
      <c r="DE1872">
        <v>113</v>
      </c>
      <c r="DF1872">
        <v>19</v>
      </c>
      <c r="DG1872">
        <v>51.44</v>
      </c>
      <c r="DH1872">
        <v>11.02</v>
      </c>
      <c r="DI1872" s="2">
        <v>7.35</v>
      </c>
      <c r="DJ1872">
        <v>3</v>
      </c>
      <c r="DK1872">
        <v>0.98885936698830001</v>
      </c>
      <c r="DL1872">
        <v>1.1764705882352941E-2</v>
      </c>
      <c r="DM1872">
        <v>0</v>
      </c>
      <c r="DN1872">
        <v>2.4</v>
      </c>
      <c r="DO1872">
        <v>9.0000000000000011E-3</v>
      </c>
      <c r="DP1872">
        <v>10.57</v>
      </c>
      <c r="DQ1872" s="2">
        <v>93327</v>
      </c>
      <c r="DR1872" s="2">
        <v>3203.2259598599994</v>
      </c>
      <c r="DS1872">
        <v>1.0253626721608563E-2</v>
      </c>
      <c r="DT1872">
        <v>4.2429485737301196</v>
      </c>
      <c r="DU1872">
        <v>1267290.66871943</v>
      </c>
      <c r="DV1872">
        <v>1</v>
      </c>
    </row>
    <row r="1873" spans="1:126" x14ac:dyDescent="0.15">
      <c r="A1873" t="s">
        <v>3122</v>
      </c>
      <c r="B1873" t="s">
        <v>3157</v>
      </c>
      <c r="C1873">
        <v>37</v>
      </c>
      <c r="D1873">
        <v>41</v>
      </c>
      <c r="E1873" t="s">
        <v>3158</v>
      </c>
      <c r="F1873">
        <v>37041</v>
      </c>
      <c r="G1873" t="s">
        <v>6857</v>
      </c>
      <c r="H1873">
        <v>61.1</v>
      </c>
      <c r="I1873">
        <v>34.200000000000003</v>
      </c>
      <c r="J1873">
        <v>0.3</v>
      </c>
      <c r="K1873">
        <v>0.3</v>
      </c>
      <c r="L1873">
        <v>1</v>
      </c>
      <c r="M1873">
        <v>3.2</v>
      </c>
      <c r="N1873">
        <f t="shared" si="118"/>
        <v>4914.2700000000004</v>
      </c>
      <c r="O1873">
        <f t="shared" si="116"/>
        <v>5085.7299999999996</v>
      </c>
      <c r="P1873">
        <f t="shared" si="117"/>
        <v>6.102876000000002</v>
      </c>
      <c r="Q1873" s="4">
        <v>37041</v>
      </c>
      <c r="R1873" s="5">
        <v>36.128979000000001</v>
      </c>
      <c r="S1873" s="5">
        <v>-76.602751999999995</v>
      </c>
      <c r="T1873">
        <v>6</v>
      </c>
      <c r="U1873">
        <v>3.4241610202025104E-2</v>
      </c>
      <c r="V1873">
        <v>14825</v>
      </c>
      <c r="W1873">
        <v>14703</v>
      </c>
      <c r="X1873">
        <v>14656</v>
      </c>
      <c r="Y1873">
        <v>14284</v>
      </c>
      <c r="Z1873">
        <v>7373</v>
      </c>
      <c r="AA1873">
        <v>37023</v>
      </c>
      <c r="AB1873">
        <v>5389.0860000000002</v>
      </c>
      <c r="AC1873">
        <v>38759</v>
      </c>
      <c r="AD1873">
        <v>1</v>
      </c>
      <c r="AE1873">
        <v>6.8231441048034931E-5</v>
      </c>
      <c r="AF1873">
        <v>16</v>
      </c>
      <c r="AG1873">
        <v>141</v>
      </c>
      <c r="AH1873">
        <v>0.11347517730496454</v>
      </c>
      <c r="AI1873" s="3">
        <v>58146</v>
      </c>
      <c r="AJ1873" s="3">
        <v>110382.09755495</v>
      </c>
      <c r="AK1873">
        <v>108</v>
      </c>
      <c r="AL1873">
        <v>149324.79999999999</v>
      </c>
      <c r="AM1873">
        <v>685438</v>
      </c>
      <c r="AN1873">
        <v>48437</v>
      </c>
      <c r="AO1873">
        <v>733875</v>
      </c>
      <c r="AP1873">
        <v>3</v>
      </c>
      <c r="AQ1873">
        <v>0</v>
      </c>
      <c r="AR1873">
        <v>3</v>
      </c>
      <c r="AS1873">
        <v>0.20403999183840033</v>
      </c>
      <c r="AT1873">
        <v>3</v>
      </c>
      <c r="AU1873">
        <v>12</v>
      </c>
      <c r="AV1873">
        <f t="shared" si="119"/>
        <v>15</v>
      </c>
      <c r="AW1873">
        <v>12112</v>
      </c>
      <c r="AX1873">
        <v>0.81</v>
      </c>
      <c r="AY1873">
        <v>696387936.48069096</v>
      </c>
      <c r="AZ1873">
        <v>696387.93648069096</v>
      </c>
      <c r="BA1873">
        <v>47918.2221107308</v>
      </c>
      <c r="BB1873">
        <v>0.20868887783214732</v>
      </c>
      <c r="BC1873">
        <v>11392</v>
      </c>
      <c r="BD1873">
        <v>21433</v>
      </c>
      <c r="BE1873">
        <v>-10041</v>
      </c>
      <c r="BF1873">
        <v>-0.67730185497470485</v>
      </c>
      <c r="BG1873">
        <v>194484</v>
      </c>
      <c r="BH1873">
        <v>13.269923580786026</v>
      </c>
      <c r="BI1873">
        <v>1812</v>
      </c>
      <c r="BJ1873">
        <v>17</v>
      </c>
      <c r="BK1873">
        <v>2</v>
      </c>
      <c r="BL1873">
        <v>2</v>
      </c>
      <c r="BM1873">
        <v>0</v>
      </c>
      <c r="BN1873">
        <v>0</v>
      </c>
      <c r="BO1873">
        <v>1</v>
      </c>
      <c r="BP1873">
        <v>0</v>
      </c>
      <c r="BQ1873">
        <v>1</v>
      </c>
      <c r="BR1873">
        <v>1</v>
      </c>
      <c r="BS1873">
        <v>1</v>
      </c>
      <c r="BT1873">
        <v>14784</v>
      </c>
      <c r="BU1873">
        <v>0.81</v>
      </c>
      <c r="BV1873">
        <v>0.67053470000000004</v>
      </c>
      <c r="BW1873">
        <v>92</v>
      </c>
      <c r="BX1873">
        <v>1.691017</v>
      </c>
      <c r="BY1873">
        <v>0.50054759999999998</v>
      </c>
      <c r="BZ1873">
        <v>19</v>
      </c>
      <c r="CA1873">
        <v>2</v>
      </c>
      <c r="CB1873">
        <v>2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14616</v>
      </c>
      <c r="CK1873">
        <v>1.7104542966611931</v>
      </c>
      <c r="CL1873">
        <v>0.69458583988894029</v>
      </c>
      <c r="CM1873">
        <v>79</v>
      </c>
      <c r="CN1873">
        <v>0.30808226262251448</v>
      </c>
      <c r="CO1873">
        <v>1458</v>
      </c>
      <c r="CP1873">
        <v>0.22340706900000001</v>
      </c>
      <c r="CQ1873">
        <v>-0.13364280140000001</v>
      </c>
      <c r="CR1873">
        <v>11244</v>
      </c>
      <c r="CS1873">
        <v>0.78599999999999992</v>
      </c>
      <c r="CT1873">
        <v>12097</v>
      </c>
      <c r="CU1873">
        <v>0.80038995857000006</v>
      </c>
      <c r="CV1873">
        <v>9</v>
      </c>
      <c r="CW1873">
        <v>5</v>
      </c>
      <c r="CX1873">
        <v>10</v>
      </c>
      <c r="CY1873">
        <v>596</v>
      </c>
      <c r="CZ1873">
        <v>214</v>
      </c>
      <c r="DA1873" s="2">
        <v>6811</v>
      </c>
      <c r="DB1873" s="2">
        <v>945</v>
      </c>
      <c r="DC1873" s="2">
        <v>176.56</v>
      </c>
      <c r="DD1873" s="2">
        <v>5408</v>
      </c>
      <c r="DE1873">
        <v>27</v>
      </c>
      <c r="DF1873">
        <v>17</v>
      </c>
      <c r="DG1873">
        <v>61.12</v>
      </c>
      <c r="DH1873">
        <v>6.79</v>
      </c>
      <c r="DI1873" s="2">
        <v>27.16</v>
      </c>
      <c r="DJ1873">
        <v>0.51</v>
      </c>
      <c r="DK1873">
        <v>0.92561827124823715</v>
      </c>
      <c r="DL1873">
        <v>1.4184397163120567E-2</v>
      </c>
      <c r="DM1873">
        <v>0</v>
      </c>
      <c r="DN1873">
        <v>24.4</v>
      </c>
      <c r="DO1873">
        <v>0.161</v>
      </c>
      <c r="DP1873">
        <v>335.67</v>
      </c>
      <c r="DQ1873" s="2">
        <v>0</v>
      </c>
      <c r="DR1873" s="2">
        <v>424.7237164</v>
      </c>
      <c r="DS1873">
        <v>2.8442945605632827E-3</v>
      </c>
      <c r="DT1873">
        <v>6.50812597263167</v>
      </c>
      <c r="DU1873">
        <v>971824.60923802957</v>
      </c>
      <c r="DV1873">
        <v>1</v>
      </c>
    </row>
    <row r="1874" spans="1:126" x14ac:dyDescent="0.15">
      <c r="A1874" t="s">
        <v>3122</v>
      </c>
      <c r="B1874" t="s">
        <v>130</v>
      </c>
      <c r="C1874">
        <v>37</v>
      </c>
      <c r="D1874">
        <v>43</v>
      </c>
      <c r="E1874" t="s">
        <v>3159</v>
      </c>
      <c r="F1874">
        <v>37043</v>
      </c>
      <c r="G1874" t="s">
        <v>6858</v>
      </c>
      <c r="H1874">
        <v>95.2</v>
      </c>
      <c r="I1874">
        <v>0.6</v>
      </c>
      <c r="J1874">
        <v>0.3</v>
      </c>
      <c r="K1874">
        <v>0.2</v>
      </c>
      <c r="L1874">
        <v>1.2</v>
      </c>
      <c r="M1874">
        <v>2.4</v>
      </c>
      <c r="N1874">
        <f t="shared" si="118"/>
        <v>9070.7300000000032</v>
      </c>
      <c r="O1874">
        <f t="shared" si="116"/>
        <v>929.2699999999968</v>
      </c>
      <c r="P1874">
        <f t="shared" si="117"/>
        <v>1.1151239999999967</v>
      </c>
      <c r="Q1874" s="4">
        <v>37043</v>
      </c>
      <c r="R1874" s="5">
        <v>35.052996999999998</v>
      </c>
      <c r="S1874" s="5">
        <v>-83.752263999999997</v>
      </c>
      <c r="T1874">
        <v>9</v>
      </c>
      <c r="U1874">
        <v>-2.4052123392200898E-3</v>
      </c>
      <c r="V1874">
        <v>10575</v>
      </c>
      <c r="W1874">
        <v>10616</v>
      </c>
      <c r="X1874">
        <v>10656</v>
      </c>
      <c r="Y1874">
        <v>10668</v>
      </c>
      <c r="Z1874">
        <v>5068</v>
      </c>
      <c r="AA1874">
        <v>37025</v>
      </c>
      <c r="AB1874">
        <v>3617.14</v>
      </c>
      <c r="AC1874">
        <v>37076</v>
      </c>
      <c r="AD1874">
        <v>2</v>
      </c>
      <c r="AE1874">
        <v>1.8768768768768769E-4</v>
      </c>
      <c r="AF1874">
        <v>16</v>
      </c>
      <c r="AG1874">
        <v>154</v>
      </c>
      <c r="AH1874">
        <v>0.1038961038961039</v>
      </c>
      <c r="AI1874" s="3">
        <v>11752</v>
      </c>
      <c r="AJ1874" s="3">
        <v>137443.734170285</v>
      </c>
      <c r="AK1874">
        <v>41</v>
      </c>
      <c r="AL1874">
        <v>141184</v>
      </c>
      <c r="AM1874">
        <v>806464</v>
      </c>
      <c r="AN1874">
        <v>5985</v>
      </c>
      <c r="AO1874">
        <v>812449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10</v>
      </c>
      <c r="AV1874">
        <f t="shared" si="119"/>
        <v>11</v>
      </c>
      <c r="AW1874">
        <v>5410</v>
      </c>
      <c r="AX1874">
        <v>0.5</v>
      </c>
      <c r="AY1874">
        <v>460413456.07668</v>
      </c>
      <c r="AZ1874">
        <v>460413.45607667998</v>
      </c>
      <c r="BA1874">
        <v>50549.4280156483</v>
      </c>
      <c r="BB1874">
        <v>0.19782617514295822</v>
      </c>
      <c r="BC1874">
        <v>7886</v>
      </c>
      <c r="BD1874">
        <v>11749</v>
      </c>
      <c r="BE1874">
        <v>-3863</v>
      </c>
      <c r="BF1874">
        <v>-0.36529550827423168</v>
      </c>
      <c r="BG1874">
        <v>147235</v>
      </c>
      <c r="BH1874">
        <v>13.817098348348349</v>
      </c>
      <c r="BI1874">
        <v>1598</v>
      </c>
      <c r="BJ1874">
        <v>12</v>
      </c>
      <c r="BK1874">
        <v>1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10333</v>
      </c>
      <c r="BU1874">
        <v>0.73</v>
      </c>
      <c r="BV1874">
        <v>0.6494434</v>
      </c>
      <c r="BW1874">
        <v>54</v>
      </c>
      <c r="BX1874">
        <v>1.45166</v>
      </c>
      <c r="BY1874">
        <v>0.1100034</v>
      </c>
      <c r="BZ1874">
        <v>14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10618</v>
      </c>
      <c r="CK1874">
        <v>1.6010548125824071</v>
      </c>
      <c r="CL1874">
        <v>0.62075035757509078</v>
      </c>
      <c r="CM1874">
        <v>48</v>
      </c>
      <c r="CN1874">
        <v>-0.21904931516738416</v>
      </c>
      <c r="CO1874">
        <v>984.99999999999989</v>
      </c>
      <c r="CP1874">
        <v>-0.27168844120000002</v>
      </c>
      <c r="CQ1874">
        <v>0.22860678800000001</v>
      </c>
      <c r="CR1874">
        <v>9123</v>
      </c>
      <c r="CS1874">
        <v>0.85099999999999998</v>
      </c>
      <c r="CT1874">
        <v>8238</v>
      </c>
      <c r="CU1874">
        <v>0.77723463686999994</v>
      </c>
      <c r="CV1874">
        <v>9</v>
      </c>
      <c r="CW1874">
        <v>7</v>
      </c>
      <c r="CX1874">
        <v>7</v>
      </c>
      <c r="CY1874">
        <v>166</v>
      </c>
      <c r="CZ1874">
        <v>223</v>
      </c>
      <c r="DA1874" s="2">
        <v>3943</v>
      </c>
      <c r="DB1874" s="2">
        <v>765</v>
      </c>
      <c r="DC1874" s="2">
        <v>160.62</v>
      </c>
      <c r="DD1874" s="2">
        <v>234</v>
      </c>
      <c r="DE1874">
        <v>57</v>
      </c>
      <c r="DF1874">
        <v>10</v>
      </c>
      <c r="DG1874">
        <v>18.899999999999999</v>
      </c>
      <c r="DH1874">
        <v>9.4499999999999993</v>
      </c>
      <c r="DI1874" s="2">
        <v>9.4499999999999993</v>
      </c>
      <c r="DJ1874">
        <v>3.05</v>
      </c>
      <c r="DK1874">
        <v>0.98017358747447247</v>
      </c>
      <c r="DL1874">
        <v>0</v>
      </c>
      <c r="DM1874">
        <v>0</v>
      </c>
      <c r="DN1874">
        <v>1.6</v>
      </c>
      <c r="DO1874">
        <v>1.2E-2</v>
      </c>
      <c r="DP1874">
        <v>2</v>
      </c>
      <c r="DQ1874" s="2">
        <v>66620</v>
      </c>
      <c r="DR1874" s="2">
        <v>132.45680777000001</v>
      </c>
      <c r="DS1874">
        <v>9.3818568519591446E-4</v>
      </c>
      <c r="DT1874">
        <v>2.9744821675053701</v>
      </c>
      <c r="DU1874">
        <v>419949.29033707816</v>
      </c>
      <c r="DV1874">
        <v>0</v>
      </c>
    </row>
    <row r="1875" spans="1:126" x14ac:dyDescent="0.15">
      <c r="A1875" t="s">
        <v>3122</v>
      </c>
      <c r="B1875" t="s">
        <v>290</v>
      </c>
      <c r="C1875">
        <v>37</v>
      </c>
      <c r="D1875">
        <v>45</v>
      </c>
      <c r="E1875" t="s">
        <v>3160</v>
      </c>
      <c r="F1875">
        <v>37045</v>
      </c>
      <c r="G1875" t="s">
        <v>6859</v>
      </c>
      <c r="H1875">
        <v>74.2</v>
      </c>
      <c r="I1875">
        <v>20.6</v>
      </c>
      <c r="J1875">
        <v>0.2</v>
      </c>
      <c r="K1875">
        <v>0.7</v>
      </c>
      <c r="L1875">
        <v>1.4</v>
      </c>
      <c r="M1875">
        <v>2.8</v>
      </c>
      <c r="N1875">
        <f t="shared" si="118"/>
        <v>5940.33</v>
      </c>
      <c r="O1875">
        <f t="shared" si="116"/>
        <v>4059.67</v>
      </c>
      <c r="P1875">
        <f t="shared" si="117"/>
        <v>4.8716040000000023</v>
      </c>
      <c r="Q1875" s="4">
        <v>37045</v>
      </c>
      <c r="R1875" s="5">
        <v>35.334629999999997</v>
      </c>
      <c r="S1875" s="5">
        <v>-81.557113999999999</v>
      </c>
      <c r="T1875">
        <v>4</v>
      </c>
      <c r="U1875">
        <v>6.4675799700573577E-2</v>
      </c>
      <c r="V1875">
        <v>97890</v>
      </c>
      <c r="W1875">
        <v>97464</v>
      </c>
      <c r="X1875">
        <v>97178</v>
      </c>
      <c r="Y1875">
        <v>96868</v>
      </c>
      <c r="Z1875">
        <v>49764</v>
      </c>
      <c r="AA1875">
        <v>37027</v>
      </c>
      <c r="AB1875">
        <v>37522.387999999999</v>
      </c>
      <c r="AC1875">
        <v>39453</v>
      </c>
      <c r="AD1875">
        <v>2</v>
      </c>
      <c r="AE1875">
        <v>2.0580789890716006E-5</v>
      </c>
      <c r="AF1875">
        <v>59</v>
      </c>
      <c r="AG1875">
        <v>1036</v>
      </c>
      <c r="AH1875">
        <v>5.6949806949806947E-2</v>
      </c>
      <c r="AI1875" s="3">
        <v>116651</v>
      </c>
      <c r="AJ1875" s="3">
        <v>297159.24263983004</v>
      </c>
      <c r="AK1875">
        <v>56</v>
      </c>
      <c r="AL1875">
        <v>299718.40000000002</v>
      </c>
      <c r="AM1875">
        <v>396719</v>
      </c>
      <c r="AN1875">
        <v>60468</v>
      </c>
      <c r="AO1875">
        <v>457187</v>
      </c>
      <c r="AP1875">
        <v>1</v>
      </c>
      <c r="AQ1875">
        <v>1</v>
      </c>
      <c r="AR1875">
        <v>2</v>
      </c>
      <c r="AS1875">
        <v>2.0520397274891241E-2</v>
      </c>
      <c r="AT1875">
        <v>3</v>
      </c>
      <c r="AU1875">
        <v>107</v>
      </c>
      <c r="AV1875">
        <f t="shared" si="119"/>
        <v>110</v>
      </c>
      <c r="AW1875">
        <v>95437</v>
      </c>
      <c r="AX1875">
        <v>0.95</v>
      </c>
      <c r="AY1875">
        <v>891051300.85145497</v>
      </c>
      <c r="AZ1875">
        <v>891051.30085145496</v>
      </c>
      <c r="BA1875">
        <v>9262.0887932507103</v>
      </c>
      <c r="BB1875">
        <v>1.079670063980277</v>
      </c>
      <c r="BC1875">
        <v>190715</v>
      </c>
      <c r="BD1875">
        <v>122221</v>
      </c>
      <c r="BE1875">
        <v>68494</v>
      </c>
      <c r="BF1875">
        <v>0.69970374910613953</v>
      </c>
      <c r="BG1875">
        <v>1055006</v>
      </c>
      <c r="BH1875">
        <v>10.856428409722366</v>
      </c>
      <c r="BI1875">
        <v>11623</v>
      </c>
      <c r="BJ1875">
        <v>167</v>
      </c>
      <c r="BK1875">
        <v>7</v>
      </c>
      <c r="BL1875">
        <v>1</v>
      </c>
      <c r="BM1875">
        <v>0</v>
      </c>
      <c r="BN1875">
        <v>1</v>
      </c>
      <c r="BO1875">
        <v>1</v>
      </c>
      <c r="BP1875">
        <v>0</v>
      </c>
      <c r="BQ1875">
        <v>7</v>
      </c>
      <c r="BR1875">
        <v>8</v>
      </c>
      <c r="BS1875">
        <v>0</v>
      </c>
      <c r="BT1875">
        <v>99274</v>
      </c>
      <c r="BU1875">
        <v>0.77</v>
      </c>
      <c r="BV1875">
        <v>0.57988170000000006</v>
      </c>
      <c r="BW1875">
        <v>347</v>
      </c>
      <c r="BX1875">
        <v>1.9340409999999999</v>
      </c>
      <c r="BY1875">
        <v>-0.1432388</v>
      </c>
      <c r="BZ1875">
        <v>164</v>
      </c>
      <c r="CA1875">
        <v>3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6</v>
      </c>
      <c r="CH1875">
        <v>5</v>
      </c>
      <c r="CI1875">
        <v>0</v>
      </c>
      <c r="CJ1875">
        <v>97007</v>
      </c>
      <c r="CK1875">
        <v>1.8555361984186709</v>
      </c>
      <c r="CL1875">
        <v>0.68186466543949908</v>
      </c>
      <c r="CM1875">
        <v>324</v>
      </c>
      <c r="CN1875">
        <v>4.3103252339388491E-2</v>
      </c>
      <c r="CO1875">
        <v>8536</v>
      </c>
      <c r="CP1875">
        <v>-0.68448169169999995</v>
      </c>
      <c r="CQ1875">
        <v>-0.1705665348</v>
      </c>
      <c r="CR1875">
        <v>79149</v>
      </c>
      <c r="CS1875">
        <v>0.81799999999999995</v>
      </c>
      <c r="CT1875">
        <v>80661</v>
      </c>
      <c r="CU1875">
        <v>0.82318785315999998</v>
      </c>
      <c r="CV1875">
        <v>105</v>
      </c>
      <c r="CW1875">
        <v>36</v>
      </c>
      <c r="CX1875">
        <v>49</v>
      </c>
      <c r="CY1875">
        <v>632</v>
      </c>
      <c r="CZ1875">
        <v>1505</v>
      </c>
      <c r="DA1875" s="2">
        <v>45584</v>
      </c>
      <c r="DB1875" s="2">
        <v>6390</v>
      </c>
      <c r="DC1875" s="2">
        <v>128.80000000000001</v>
      </c>
      <c r="DD1875" s="2">
        <v>23517</v>
      </c>
      <c r="DE1875">
        <v>421</v>
      </c>
      <c r="DF1875">
        <v>23</v>
      </c>
      <c r="DG1875">
        <v>26.79</v>
      </c>
      <c r="DH1875">
        <v>3.09</v>
      </c>
      <c r="DI1875" s="2">
        <v>7.21</v>
      </c>
      <c r="DJ1875">
        <v>0.76</v>
      </c>
      <c r="DK1875">
        <v>0.92051504059116507</v>
      </c>
      <c r="DL1875">
        <v>1.9305019305019305E-3</v>
      </c>
      <c r="DM1875">
        <v>0</v>
      </c>
      <c r="DN1875">
        <v>55</v>
      </c>
      <c r="DO1875">
        <v>0.19</v>
      </c>
      <c r="DP1875">
        <v>3095.3900000000003</v>
      </c>
      <c r="DQ1875" s="2">
        <v>0</v>
      </c>
      <c r="DR1875" s="2">
        <v>385.44706235999996</v>
      </c>
      <c r="DS1875">
        <v>1.2860315738936279E-3</v>
      </c>
      <c r="DT1875">
        <v>6.0020130744316997</v>
      </c>
      <c r="DU1875">
        <v>1798913.75544775</v>
      </c>
      <c r="DV1875">
        <v>0</v>
      </c>
    </row>
    <row r="1876" spans="1:126" x14ac:dyDescent="0.15">
      <c r="A1876" t="s">
        <v>3122</v>
      </c>
      <c r="B1876" t="s">
        <v>3161</v>
      </c>
      <c r="C1876">
        <v>37</v>
      </c>
      <c r="D1876">
        <v>47</v>
      </c>
      <c r="E1876" t="s">
        <v>3162</v>
      </c>
      <c r="F1876">
        <v>37047</v>
      </c>
      <c r="G1876" t="s">
        <v>6860</v>
      </c>
      <c r="H1876">
        <v>60.4</v>
      </c>
      <c r="I1876">
        <v>30.3</v>
      </c>
      <c r="J1876">
        <v>3.1</v>
      </c>
      <c r="K1876">
        <v>0.2</v>
      </c>
      <c r="L1876">
        <v>1.5</v>
      </c>
      <c r="M1876">
        <v>4.5999999999999996</v>
      </c>
      <c r="N1876">
        <f t="shared" si="118"/>
        <v>4599.3099999999995</v>
      </c>
      <c r="O1876">
        <f t="shared" si="116"/>
        <v>5400.6900000000005</v>
      </c>
      <c r="P1876">
        <f t="shared" si="117"/>
        <v>6.4808280000000034</v>
      </c>
      <c r="Q1876" s="4">
        <v>37047</v>
      </c>
      <c r="R1876" s="5">
        <v>34.261602000000003</v>
      </c>
      <c r="S1876" s="5">
        <v>-78.639308</v>
      </c>
      <c r="T1876">
        <v>6</v>
      </c>
      <c r="U1876">
        <v>3.1515602619609728E-2</v>
      </c>
      <c r="V1876">
        <v>57612</v>
      </c>
      <c r="W1876">
        <v>57512</v>
      </c>
      <c r="X1876">
        <v>57230</v>
      </c>
      <c r="Y1876">
        <v>56686</v>
      </c>
      <c r="Z1876">
        <v>29497</v>
      </c>
      <c r="AA1876">
        <v>37029</v>
      </c>
      <c r="AB1876">
        <v>18586.907999999999</v>
      </c>
      <c r="AC1876">
        <v>34949</v>
      </c>
      <c r="AD1876">
        <v>1</v>
      </c>
      <c r="AE1876">
        <v>1.7473353136466887E-5</v>
      </c>
      <c r="AF1876">
        <v>32</v>
      </c>
      <c r="AG1876">
        <v>731</v>
      </c>
      <c r="AH1876">
        <v>4.3775649794801641E-2</v>
      </c>
      <c r="AI1876" s="3">
        <v>159227</v>
      </c>
      <c r="AJ1876" s="3">
        <v>599447.02822610503</v>
      </c>
      <c r="AK1876">
        <v>65</v>
      </c>
      <c r="AL1876">
        <v>610329.59999999998</v>
      </c>
      <c r="AM1876">
        <v>140074</v>
      </c>
      <c r="AN1876">
        <v>96510</v>
      </c>
      <c r="AO1876">
        <v>236584</v>
      </c>
      <c r="AP1876">
        <v>1</v>
      </c>
      <c r="AQ1876">
        <v>1</v>
      </c>
      <c r="AR1876">
        <v>2</v>
      </c>
      <c r="AS1876">
        <v>3.4775351231047434E-2</v>
      </c>
      <c r="AT1876">
        <v>2</v>
      </c>
      <c r="AU1876">
        <v>32</v>
      </c>
      <c r="AV1876">
        <f t="shared" si="119"/>
        <v>34</v>
      </c>
      <c r="AW1876">
        <v>43837</v>
      </c>
      <c r="AX1876">
        <v>0.79</v>
      </c>
      <c r="AY1876">
        <v>652277042.46442795</v>
      </c>
      <c r="AZ1876">
        <v>652277.042464428</v>
      </c>
      <c r="BA1876">
        <v>11970.978443103</v>
      </c>
      <c r="BB1876">
        <v>0.83535360518182489</v>
      </c>
      <c r="BC1876">
        <v>68169</v>
      </c>
      <c r="BD1876">
        <v>54805</v>
      </c>
      <c r="BE1876">
        <v>13364</v>
      </c>
      <c r="BF1876">
        <v>0.23196556272998681</v>
      </c>
      <c r="BG1876">
        <v>692846</v>
      </c>
      <c r="BH1876">
        <v>12.106342827188538</v>
      </c>
      <c r="BI1876">
        <v>8235</v>
      </c>
      <c r="BJ1876">
        <v>46</v>
      </c>
      <c r="BK1876">
        <v>1</v>
      </c>
      <c r="BL1876">
        <v>3</v>
      </c>
      <c r="BM1876">
        <v>1</v>
      </c>
      <c r="BN1876">
        <v>0</v>
      </c>
      <c r="BO1876">
        <v>3</v>
      </c>
      <c r="BP1876">
        <v>1</v>
      </c>
      <c r="BQ1876">
        <v>2</v>
      </c>
      <c r="BR1876">
        <v>4</v>
      </c>
      <c r="BS1876">
        <v>0</v>
      </c>
      <c r="BT1876">
        <v>54221</v>
      </c>
      <c r="BU1876">
        <v>0.71</v>
      </c>
      <c r="BV1876">
        <v>0.592692</v>
      </c>
      <c r="BW1876">
        <v>244</v>
      </c>
      <c r="BX1876">
        <v>1.1250249999999999</v>
      </c>
      <c r="BY1876">
        <v>-0.53403540000000005</v>
      </c>
      <c r="BZ1876">
        <v>44</v>
      </c>
      <c r="CA1876">
        <v>1</v>
      </c>
      <c r="CB1876">
        <v>2</v>
      </c>
      <c r="CC1876">
        <v>1</v>
      </c>
      <c r="CD1876">
        <v>0</v>
      </c>
      <c r="CE1876">
        <v>2</v>
      </c>
      <c r="CF1876">
        <v>1</v>
      </c>
      <c r="CG1876">
        <v>0</v>
      </c>
      <c r="CH1876">
        <v>4</v>
      </c>
      <c r="CI1876">
        <v>0</v>
      </c>
      <c r="CJ1876">
        <v>56938</v>
      </c>
      <c r="CK1876">
        <v>0.96596297727352554</v>
      </c>
      <c r="CL1876">
        <v>0.63767162922826026</v>
      </c>
      <c r="CM1876">
        <v>201</v>
      </c>
      <c r="CN1876">
        <v>-0.8839699783045083</v>
      </c>
      <c r="CO1876">
        <v>3485</v>
      </c>
      <c r="CP1876">
        <v>-1.9367111817</v>
      </c>
      <c r="CQ1876">
        <v>-0.67366329300000005</v>
      </c>
      <c r="CR1876">
        <v>44914</v>
      </c>
      <c r="CS1876">
        <v>0.79500000000000004</v>
      </c>
      <c r="CT1876">
        <v>45225</v>
      </c>
      <c r="CU1876">
        <v>0.77153593236000007</v>
      </c>
      <c r="CV1876">
        <v>67</v>
      </c>
      <c r="CW1876">
        <v>14</v>
      </c>
      <c r="CX1876">
        <v>18</v>
      </c>
      <c r="CY1876">
        <v>1140</v>
      </c>
      <c r="CZ1876">
        <v>978</v>
      </c>
      <c r="DA1876" s="2">
        <v>22933</v>
      </c>
      <c r="DB1876" s="2">
        <v>3070</v>
      </c>
      <c r="DC1876" s="2">
        <v>82.1</v>
      </c>
      <c r="DD1876" s="2">
        <v>21919</v>
      </c>
      <c r="DE1876">
        <v>188</v>
      </c>
      <c r="DF1876">
        <v>100</v>
      </c>
      <c r="DG1876">
        <v>19.22</v>
      </c>
      <c r="DH1876">
        <v>12.23</v>
      </c>
      <c r="DI1876" s="2">
        <v>13.97</v>
      </c>
      <c r="DJ1876">
        <v>-0.39</v>
      </c>
      <c r="DK1876">
        <v>0.94927995880095717</v>
      </c>
      <c r="DL1876">
        <v>4.1039671682626538E-3</v>
      </c>
      <c r="DM1876">
        <v>0</v>
      </c>
      <c r="DN1876">
        <v>113.1</v>
      </c>
      <c r="DO1876">
        <v>0.18600000000000003</v>
      </c>
      <c r="DP1876">
        <v>1461.5</v>
      </c>
      <c r="DQ1876" s="2">
        <v>0</v>
      </c>
      <c r="DR1876" s="2">
        <v>40.080271009999997</v>
      </c>
      <c r="DS1876">
        <v>6.5669879046174404E-5</v>
      </c>
      <c r="DT1876">
        <v>5.5952893091097398</v>
      </c>
      <c r="DU1876">
        <v>3414970.6859132238</v>
      </c>
      <c r="DV1876">
        <v>0</v>
      </c>
    </row>
    <row r="1877" spans="1:126" x14ac:dyDescent="0.15">
      <c r="A1877" t="s">
        <v>3122</v>
      </c>
      <c r="B1877" t="s">
        <v>3163</v>
      </c>
      <c r="C1877">
        <v>37</v>
      </c>
      <c r="D1877">
        <v>49</v>
      </c>
      <c r="E1877" t="s">
        <v>3164</v>
      </c>
      <c r="F1877">
        <v>37049</v>
      </c>
      <c r="G1877" t="s">
        <v>6861</v>
      </c>
      <c r="H1877">
        <v>67.099999999999994</v>
      </c>
      <c r="I1877">
        <v>22.1</v>
      </c>
      <c r="J1877">
        <v>0.4</v>
      </c>
      <c r="K1877">
        <v>2</v>
      </c>
      <c r="L1877">
        <v>2.4</v>
      </c>
      <c r="M1877">
        <v>6.1</v>
      </c>
      <c r="N1877">
        <f t="shared" si="118"/>
        <v>5037.9499999999989</v>
      </c>
      <c r="O1877">
        <f t="shared" si="116"/>
        <v>4962.0500000000011</v>
      </c>
      <c r="P1877">
        <f t="shared" si="117"/>
        <v>5.9544600000000036</v>
      </c>
      <c r="Q1877" s="4">
        <v>37049</v>
      </c>
      <c r="R1877" s="5">
        <v>35.116829000000003</v>
      </c>
      <c r="S1877" s="5">
        <v>-77.081320000000005</v>
      </c>
      <c r="T1877">
        <v>3</v>
      </c>
      <c r="U1877">
        <v>3.1508355140179328E-2</v>
      </c>
      <c r="V1877">
        <v>102904</v>
      </c>
      <c r="W1877">
        <v>104574</v>
      </c>
      <c r="X1877">
        <v>104450</v>
      </c>
      <c r="Y1877">
        <v>103015</v>
      </c>
      <c r="Z1877">
        <v>49897</v>
      </c>
      <c r="AA1877">
        <v>37031</v>
      </c>
      <c r="AB1877">
        <v>37686.470999999998</v>
      </c>
      <c r="AC1877">
        <v>47985</v>
      </c>
      <c r="AD1877">
        <v>2</v>
      </c>
      <c r="AE1877">
        <v>1.9147917663954047E-5</v>
      </c>
      <c r="AF1877">
        <v>17</v>
      </c>
      <c r="AG1877">
        <v>256</v>
      </c>
      <c r="AH1877">
        <v>6.640625E-2</v>
      </c>
      <c r="AI1877" s="3">
        <v>70632</v>
      </c>
      <c r="AJ1877" s="3">
        <v>453732.48362025002</v>
      </c>
      <c r="AK1877">
        <v>62</v>
      </c>
      <c r="AL1877">
        <v>487564.80000000005</v>
      </c>
      <c r="AM1877">
        <v>184290</v>
      </c>
      <c r="AN1877">
        <v>38414</v>
      </c>
      <c r="AO1877">
        <v>222704</v>
      </c>
      <c r="AP1877">
        <v>4</v>
      </c>
      <c r="AQ1877">
        <v>0</v>
      </c>
      <c r="AR1877">
        <v>4</v>
      </c>
      <c r="AS1877">
        <v>3.8250425535984088E-2</v>
      </c>
      <c r="AT1877">
        <v>4</v>
      </c>
      <c r="AU1877">
        <v>63</v>
      </c>
      <c r="AV1877">
        <f t="shared" si="119"/>
        <v>67</v>
      </c>
      <c r="AW1877">
        <v>99766</v>
      </c>
      <c r="AX1877">
        <v>0.91</v>
      </c>
      <c r="AY1877">
        <v>1071796863.77302</v>
      </c>
      <c r="AZ1877">
        <v>1071796.86377302</v>
      </c>
      <c r="BA1877">
        <v>11759.3817039557</v>
      </c>
      <c r="BB1877">
        <v>0.85038484605326936</v>
      </c>
      <c r="BC1877">
        <v>94379</v>
      </c>
      <c r="BD1877">
        <v>77391</v>
      </c>
      <c r="BE1877">
        <v>16988</v>
      </c>
      <c r="BF1877">
        <v>0.1650859053098033</v>
      </c>
      <c r="BG1877">
        <v>1248535</v>
      </c>
      <c r="BH1877">
        <v>11.953422690282432</v>
      </c>
      <c r="BI1877">
        <v>9247</v>
      </c>
      <c r="BJ1877">
        <v>83</v>
      </c>
      <c r="BK1877">
        <v>10</v>
      </c>
      <c r="BL1877">
        <v>4</v>
      </c>
      <c r="BM1877">
        <v>0</v>
      </c>
      <c r="BN1877">
        <v>2</v>
      </c>
      <c r="BO1877">
        <v>8</v>
      </c>
      <c r="BP1877">
        <v>1</v>
      </c>
      <c r="BQ1877">
        <v>10</v>
      </c>
      <c r="BR1877">
        <v>8</v>
      </c>
      <c r="BS1877">
        <v>0</v>
      </c>
      <c r="BT1877">
        <v>98529</v>
      </c>
      <c r="BU1877">
        <v>0.78</v>
      </c>
      <c r="BV1877">
        <v>0.62013160000000001</v>
      </c>
      <c r="BW1877">
        <v>468</v>
      </c>
      <c r="BX1877">
        <v>1.2788109999999999</v>
      </c>
      <c r="BY1877">
        <v>-0.2820028</v>
      </c>
      <c r="BZ1877">
        <v>83</v>
      </c>
      <c r="CA1877">
        <v>8</v>
      </c>
      <c r="CB1877">
        <v>6</v>
      </c>
      <c r="CC1877">
        <v>0</v>
      </c>
      <c r="CD1877">
        <v>0</v>
      </c>
      <c r="CE1877">
        <v>6</v>
      </c>
      <c r="CF1877">
        <v>1</v>
      </c>
      <c r="CG1877">
        <v>11</v>
      </c>
      <c r="CH1877">
        <v>5</v>
      </c>
      <c r="CI1877">
        <v>0</v>
      </c>
      <c r="CJ1877">
        <v>104350</v>
      </c>
      <c r="CK1877">
        <v>1.1499760421657883</v>
      </c>
      <c r="CL1877">
        <v>0.64176697895526957</v>
      </c>
      <c r="CM1877">
        <v>443</v>
      </c>
      <c r="CN1877">
        <v>-0.60273892205735058</v>
      </c>
      <c r="CO1877">
        <v>10914</v>
      </c>
      <c r="CP1877">
        <v>0.543055701</v>
      </c>
      <c r="CQ1877">
        <v>0.25045593900000002</v>
      </c>
      <c r="CR1877">
        <v>85421</v>
      </c>
      <c r="CS1877">
        <v>0.82799999999999996</v>
      </c>
      <c r="CT1877">
        <v>84793</v>
      </c>
      <c r="CU1877">
        <v>0.81693297787000008</v>
      </c>
      <c r="CV1877">
        <v>199</v>
      </c>
      <c r="CW1877">
        <v>56</v>
      </c>
      <c r="CX1877">
        <v>75</v>
      </c>
      <c r="CY1877">
        <v>403</v>
      </c>
      <c r="CZ1877">
        <v>366</v>
      </c>
      <c r="DA1877" s="2">
        <v>59879</v>
      </c>
      <c r="DB1877" s="2">
        <v>7515</v>
      </c>
      <c r="DC1877" s="2">
        <v>141.63999999999999</v>
      </c>
      <c r="DD1877" s="2">
        <v>30813</v>
      </c>
      <c r="DE1877">
        <v>101</v>
      </c>
      <c r="DF1877">
        <v>29</v>
      </c>
      <c r="DG1877">
        <v>50.72</v>
      </c>
      <c r="DH1877">
        <v>3.83</v>
      </c>
      <c r="DI1877" s="2">
        <v>11.48</v>
      </c>
      <c r="DJ1877">
        <v>0.19</v>
      </c>
      <c r="DK1877">
        <v>0.86286668931928867</v>
      </c>
      <c r="DL1877">
        <v>0</v>
      </c>
      <c r="DM1877">
        <v>0</v>
      </c>
      <c r="DN1877">
        <v>71</v>
      </c>
      <c r="DO1877">
        <v>0.14400000000000002</v>
      </c>
      <c r="DP1877">
        <v>2662.55</v>
      </c>
      <c r="DQ1877" s="2">
        <v>69806</v>
      </c>
      <c r="DR1877" s="2">
        <v>9200.8704004500014</v>
      </c>
      <c r="DS1877">
        <v>1.8871072330854687E-2</v>
      </c>
      <c r="DT1877">
        <v>4.8609154273749002</v>
      </c>
      <c r="DU1877">
        <v>2370011.2581649581</v>
      </c>
      <c r="DV1877">
        <v>1</v>
      </c>
    </row>
    <row r="1878" spans="1:126" x14ac:dyDescent="0.15">
      <c r="A1878" t="s">
        <v>3122</v>
      </c>
      <c r="B1878" t="s">
        <v>1140</v>
      </c>
      <c r="C1878">
        <v>37</v>
      </c>
      <c r="D1878">
        <v>51</v>
      </c>
      <c r="E1878" t="s">
        <v>3165</v>
      </c>
      <c r="F1878">
        <v>37051</v>
      </c>
      <c r="G1878" t="s">
        <v>6862</v>
      </c>
      <c r="H1878">
        <v>47.2</v>
      </c>
      <c r="I1878">
        <v>35.700000000000003</v>
      </c>
      <c r="J1878">
        <v>1.5</v>
      </c>
      <c r="K1878">
        <v>2.2000000000000002</v>
      </c>
      <c r="L1878">
        <v>4.0999999999999996</v>
      </c>
      <c r="M1878">
        <v>9.5</v>
      </c>
      <c r="N1878">
        <f t="shared" si="118"/>
        <v>3616.4800000000005</v>
      </c>
      <c r="O1878">
        <f t="shared" si="116"/>
        <v>6383.5199999999995</v>
      </c>
      <c r="P1878">
        <f t="shared" si="117"/>
        <v>7.6602240000000021</v>
      </c>
      <c r="Q1878" s="4">
        <v>37051</v>
      </c>
      <c r="R1878" s="5">
        <v>35.050192000000003</v>
      </c>
      <c r="S1878" s="5">
        <v>-78.828719000000007</v>
      </c>
      <c r="T1878">
        <v>2</v>
      </c>
      <c r="U1878">
        <v>3.9365590625815058E-2</v>
      </c>
      <c r="V1878">
        <v>319329</v>
      </c>
      <c r="W1878">
        <v>324002</v>
      </c>
      <c r="X1878">
        <v>324603</v>
      </c>
      <c r="Y1878">
        <v>331752</v>
      </c>
      <c r="Z1878">
        <v>165285</v>
      </c>
      <c r="AA1878">
        <v>37033</v>
      </c>
      <c r="AB1878">
        <v>124880.20600000001</v>
      </c>
      <c r="AC1878">
        <v>44171</v>
      </c>
      <c r="AD1878">
        <v>1</v>
      </c>
      <c r="AE1878">
        <v>3.0806862536698675E-6</v>
      </c>
      <c r="AF1878">
        <v>37</v>
      </c>
      <c r="AG1878">
        <v>389</v>
      </c>
      <c r="AH1878">
        <v>9.5115681233933158E-2</v>
      </c>
      <c r="AI1878" s="3">
        <v>82317</v>
      </c>
      <c r="AJ1878" s="3">
        <v>417581.11676146503</v>
      </c>
      <c r="AK1878">
        <v>67</v>
      </c>
      <c r="AL1878">
        <v>421440</v>
      </c>
      <c r="AM1878">
        <v>144521</v>
      </c>
      <c r="AN1878">
        <v>46353</v>
      </c>
      <c r="AO1878">
        <v>190874</v>
      </c>
      <c r="AP1878">
        <v>12</v>
      </c>
      <c r="AQ1878">
        <v>0</v>
      </c>
      <c r="AR1878">
        <v>12</v>
      </c>
      <c r="AS1878">
        <v>3.7036808414762867E-2</v>
      </c>
      <c r="AT1878">
        <v>14</v>
      </c>
      <c r="AU1878">
        <v>83</v>
      </c>
      <c r="AV1878">
        <f t="shared" si="119"/>
        <v>97</v>
      </c>
      <c r="AW1878">
        <v>270963</v>
      </c>
      <c r="AX1878">
        <v>0.99</v>
      </c>
      <c r="AY1878">
        <v>1189695585.25859</v>
      </c>
      <c r="AZ1878">
        <v>1189695.5852585901</v>
      </c>
      <c r="BA1878">
        <v>3927.6008225577202</v>
      </c>
      <c r="BB1878">
        <v>2.5460835893928322</v>
      </c>
      <c r="BC1878">
        <v>301169</v>
      </c>
      <c r="BD1878">
        <v>214729</v>
      </c>
      <c r="BE1878">
        <v>86440</v>
      </c>
      <c r="BF1878">
        <v>0.27069260856358174</v>
      </c>
      <c r="BG1878">
        <v>3055639</v>
      </c>
      <c r="BH1878">
        <v>9.4134650634775401</v>
      </c>
      <c r="BI1878">
        <v>19348</v>
      </c>
      <c r="BJ1878">
        <v>221</v>
      </c>
      <c r="BK1878">
        <v>19</v>
      </c>
      <c r="BL1878">
        <v>7</v>
      </c>
      <c r="BM1878">
        <v>2</v>
      </c>
      <c r="BN1878">
        <v>1</v>
      </c>
      <c r="BO1878">
        <v>8</v>
      </c>
      <c r="BP1878">
        <v>2</v>
      </c>
      <c r="BQ1878">
        <v>21</v>
      </c>
      <c r="BR1878">
        <v>6</v>
      </c>
      <c r="BS1878">
        <v>2</v>
      </c>
      <c r="BT1878">
        <v>315207</v>
      </c>
      <c r="BU1878">
        <v>0.73</v>
      </c>
      <c r="BV1878">
        <v>0.56443869999999996</v>
      </c>
      <c r="BW1878">
        <v>1138</v>
      </c>
      <c r="BX1878">
        <v>0.91685779999999995</v>
      </c>
      <c r="BY1878">
        <v>-0.98899099999999995</v>
      </c>
      <c r="BZ1878">
        <v>240</v>
      </c>
      <c r="CA1878">
        <v>13</v>
      </c>
      <c r="CB1878">
        <v>6</v>
      </c>
      <c r="CC1878">
        <v>1</v>
      </c>
      <c r="CD1878">
        <v>1</v>
      </c>
      <c r="CE1878">
        <v>6</v>
      </c>
      <c r="CF1878">
        <v>3</v>
      </c>
      <c r="CG1878">
        <v>18</v>
      </c>
      <c r="CH1878">
        <v>7</v>
      </c>
      <c r="CI1878">
        <v>2</v>
      </c>
      <c r="CJ1878">
        <v>325814</v>
      </c>
      <c r="CK1878">
        <v>0.91156303903454128</v>
      </c>
      <c r="CL1878">
        <v>0.59223841538954081</v>
      </c>
      <c r="CM1878">
        <v>1078</v>
      </c>
      <c r="CN1878">
        <v>-1.1652010345516661</v>
      </c>
      <c r="CO1878">
        <v>40078</v>
      </c>
      <c r="CP1878">
        <v>-0.3718981797</v>
      </c>
      <c r="CQ1878">
        <v>-1.73677998E-2</v>
      </c>
      <c r="CR1878">
        <v>257618</v>
      </c>
      <c r="CS1878">
        <v>0.79599999999999993</v>
      </c>
      <c r="CT1878">
        <v>264404</v>
      </c>
      <c r="CU1878">
        <v>0.83003202525999997</v>
      </c>
      <c r="CV1878">
        <v>858</v>
      </c>
      <c r="CW1878">
        <v>308</v>
      </c>
      <c r="CX1878">
        <v>246</v>
      </c>
      <c r="CY1878">
        <v>696</v>
      </c>
      <c r="CZ1878">
        <v>572</v>
      </c>
      <c r="DA1878" s="2">
        <v>201117</v>
      </c>
      <c r="DB1878" s="2">
        <v>23075</v>
      </c>
      <c r="DC1878" s="2">
        <v>132.26</v>
      </c>
      <c r="DD1878" s="2">
        <v>156134</v>
      </c>
      <c r="DE1878">
        <v>155</v>
      </c>
      <c r="DF1878">
        <v>49</v>
      </c>
      <c r="DG1878">
        <v>27.62</v>
      </c>
      <c r="DH1878">
        <v>2.76</v>
      </c>
      <c r="DI1878" s="2">
        <v>5.83</v>
      </c>
      <c r="DJ1878">
        <v>-0.71</v>
      </c>
      <c r="DK1878">
        <v>0.87494685180460896</v>
      </c>
      <c r="DL1878">
        <v>0</v>
      </c>
      <c r="DM1878">
        <v>0</v>
      </c>
      <c r="DN1878">
        <v>60.8</v>
      </c>
      <c r="DO1878">
        <v>0.14199999999999999</v>
      </c>
      <c r="DP1878">
        <v>1622.7</v>
      </c>
      <c r="DQ1878" s="2">
        <v>0</v>
      </c>
      <c r="DR1878" s="2">
        <v>4720.1684453500002</v>
      </c>
      <c r="DS1878">
        <v>1.1200086752321231E-2</v>
      </c>
      <c r="DT1878">
        <v>6.4440689536480598</v>
      </c>
      <c r="DU1878">
        <v>2715788.4198254384</v>
      </c>
      <c r="DV1878">
        <v>0</v>
      </c>
    </row>
    <row r="1879" spans="1:126" x14ac:dyDescent="0.15">
      <c r="A1879" t="s">
        <v>3122</v>
      </c>
      <c r="B1879" t="s">
        <v>3166</v>
      </c>
      <c r="C1879">
        <v>37</v>
      </c>
      <c r="D1879">
        <v>53</v>
      </c>
      <c r="E1879" t="s">
        <v>3167</v>
      </c>
      <c r="F1879">
        <v>37053</v>
      </c>
      <c r="G1879" t="s">
        <v>6863</v>
      </c>
      <c r="H1879">
        <v>88.7</v>
      </c>
      <c r="I1879">
        <v>5.7</v>
      </c>
      <c r="J1879">
        <v>0.4</v>
      </c>
      <c r="K1879">
        <v>0.6</v>
      </c>
      <c r="L1879">
        <v>1.6</v>
      </c>
      <c r="M1879">
        <v>3</v>
      </c>
      <c r="N1879">
        <f t="shared" si="118"/>
        <v>7912.26</v>
      </c>
      <c r="O1879">
        <f t="shared" si="116"/>
        <v>2087.7399999999998</v>
      </c>
      <c r="P1879">
        <f t="shared" si="117"/>
        <v>2.5052880000000006</v>
      </c>
      <c r="Q1879" s="4">
        <v>37053</v>
      </c>
      <c r="R1879" s="5">
        <v>36.372174000000001</v>
      </c>
      <c r="S1879" s="5">
        <v>-75.941224000000005</v>
      </c>
      <c r="T1879">
        <v>1</v>
      </c>
      <c r="U1879">
        <v>6.5523727779610991E-2</v>
      </c>
      <c r="V1879">
        <v>23677</v>
      </c>
      <c r="W1879">
        <v>24212</v>
      </c>
      <c r="X1879">
        <v>24492</v>
      </c>
      <c r="Y1879">
        <v>25135</v>
      </c>
      <c r="Z1879">
        <v>13772</v>
      </c>
      <c r="AA1879">
        <v>37035</v>
      </c>
      <c r="AB1879">
        <v>10795.844000000001</v>
      </c>
      <c r="AC1879">
        <v>60600</v>
      </c>
      <c r="AD1879">
        <v>0</v>
      </c>
      <c r="AE1879">
        <v>0</v>
      </c>
      <c r="AF1879">
        <v>15</v>
      </c>
      <c r="AG1879">
        <v>82</v>
      </c>
      <c r="AH1879">
        <v>0.18292682926829268</v>
      </c>
      <c r="AI1879" s="3">
        <v>35356</v>
      </c>
      <c r="AJ1879" s="3">
        <v>167588.202109095</v>
      </c>
      <c r="AK1879">
        <v>50</v>
      </c>
      <c r="AL1879">
        <v>336435.19999999995</v>
      </c>
      <c r="AM1879">
        <v>13980</v>
      </c>
      <c r="AN1879">
        <v>20028</v>
      </c>
      <c r="AO1879">
        <v>34008</v>
      </c>
      <c r="AP1879">
        <v>1</v>
      </c>
      <c r="AQ1879">
        <v>0</v>
      </c>
      <c r="AR1879">
        <v>1</v>
      </c>
      <c r="AS1879">
        <v>4.1301833801420787E-2</v>
      </c>
      <c r="AT1879">
        <v>1</v>
      </c>
      <c r="AU1879">
        <v>11</v>
      </c>
      <c r="AV1879">
        <f t="shared" si="119"/>
        <v>12</v>
      </c>
      <c r="AW1879">
        <v>22440</v>
      </c>
      <c r="AX1879">
        <v>0.96</v>
      </c>
      <c r="AY1879">
        <v>593439014.46721303</v>
      </c>
      <c r="AZ1879">
        <v>593439.01446721307</v>
      </c>
      <c r="BA1879">
        <v>32741.7500913367</v>
      </c>
      <c r="BB1879">
        <v>0.30542044857418754</v>
      </c>
      <c r="BC1879">
        <v>70501</v>
      </c>
      <c r="BD1879">
        <v>42885</v>
      </c>
      <c r="BE1879">
        <v>27616</v>
      </c>
      <c r="BF1879">
        <v>1.1663639819233855</v>
      </c>
      <c r="BG1879">
        <v>184508</v>
      </c>
      <c r="BH1879">
        <v>7.5333986607871957</v>
      </c>
      <c r="BI1879">
        <v>2163</v>
      </c>
      <c r="BJ1879">
        <v>19</v>
      </c>
      <c r="BK1879">
        <v>2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2</v>
      </c>
      <c r="BR1879">
        <v>6</v>
      </c>
      <c r="BS1879">
        <v>0</v>
      </c>
      <c r="BT1879">
        <v>24216</v>
      </c>
      <c r="BU1879">
        <v>0.8</v>
      </c>
      <c r="BV1879">
        <v>0.59521760000000001</v>
      </c>
      <c r="BW1879">
        <v>72</v>
      </c>
      <c r="BX1879">
        <v>1.23885</v>
      </c>
      <c r="BY1879">
        <v>-0.71592429999999996</v>
      </c>
      <c r="BZ1879">
        <v>20</v>
      </c>
      <c r="CA1879">
        <v>3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2</v>
      </c>
      <c r="CH1879">
        <v>6</v>
      </c>
      <c r="CI1879">
        <v>0</v>
      </c>
      <c r="CJ1879">
        <v>24927</v>
      </c>
      <c r="CK1879">
        <v>1.2837485457536004</v>
      </c>
      <c r="CL1879">
        <v>0.63655817096519873</v>
      </c>
      <c r="CM1879">
        <v>77</v>
      </c>
      <c r="CN1879">
        <v>-0.71085035825286591</v>
      </c>
      <c r="CO1879">
        <v>2789</v>
      </c>
      <c r="CP1879">
        <v>0.49290865699999997</v>
      </c>
      <c r="CQ1879">
        <v>0.56308040299999995</v>
      </c>
      <c r="CR1879">
        <v>22333</v>
      </c>
      <c r="CS1879">
        <v>0.879</v>
      </c>
      <c r="CT1879">
        <v>19415</v>
      </c>
      <c r="CU1879">
        <v>0.81914347993000003</v>
      </c>
      <c r="CV1879">
        <v>9</v>
      </c>
      <c r="CW1879">
        <v>5</v>
      </c>
      <c r="CX1879">
        <v>4</v>
      </c>
      <c r="CY1879">
        <v>101</v>
      </c>
      <c r="CZ1879">
        <v>131</v>
      </c>
      <c r="DA1879" s="2">
        <v>10642</v>
      </c>
      <c r="DB1879" s="2">
        <v>2645</v>
      </c>
      <c r="DC1879" s="2">
        <v>135.27000000000001</v>
      </c>
      <c r="DD1879" s="2">
        <v>2376</v>
      </c>
      <c r="DE1879">
        <v>35</v>
      </c>
      <c r="DF1879">
        <v>7</v>
      </c>
      <c r="DG1879">
        <v>32.79</v>
      </c>
      <c r="DH1879">
        <v>12.3</v>
      </c>
      <c r="DI1879" s="2">
        <v>16.399999999999999</v>
      </c>
      <c r="DJ1879">
        <v>0.88</v>
      </c>
      <c r="DK1879">
        <v>0.57877022287589097</v>
      </c>
      <c r="DL1879">
        <v>0</v>
      </c>
      <c r="DM1879">
        <v>0</v>
      </c>
      <c r="DN1879">
        <v>8.8000000000000007</v>
      </c>
      <c r="DO1879">
        <v>2.8999999999999998E-2</v>
      </c>
      <c r="DP1879">
        <v>52.34</v>
      </c>
      <c r="DQ1879" s="2">
        <v>0</v>
      </c>
      <c r="DR1879" s="2">
        <v>6809.8273378900003</v>
      </c>
      <c r="DS1879">
        <v>2.0241127092690839E-2</v>
      </c>
      <c r="DT1879">
        <v>3.0636459955448898</v>
      </c>
      <c r="DU1879">
        <v>1030718.353240344</v>
      </c>
      <c r="DV1879">
        <v>1</v>
      </c>
    </row>
    <row r="1880" spans="1:126" x14ac:dyDescent="0.15">
      <c r="A1880" t="s">
        <v>3122</v>
      </c>
      <c r="B1880" t="s">
        <v>3168</v>
      </c>
      <c r="C1880">
        <v>37</v>
      </c>
      <c r="D1880">
        <v>55</v>
      </c>
      <c r="E1880" t="s">
        <v>3169</v>
      </c>
      <c r="F1880">
        <v>37055</v>
      </c>
      <c r="G1880" t="s">
        <v>6864</v>
      </c>
      <c r="H1880">
        <v>88.6</v>
      </c>
      <c r="I1880">
        <v>2.4</v>
      </c>
      <c r="J1880">
        <v>0.3</v>
      </c>
      <c r="K1880">
        <v>0.6</v>
      </c>
      <c r="L1880">
        <v>1.5</v>
      </c>
      <c r="M1880">
        <v>6.5</v>
      </c>
      <c r="N1880">
        <f t="shared" si="118"/>
        <v>7900.6699999999992</v>
      </c>
      <c r="O1880">
        <f t="shared" si="116"/>
        <v>2099.3300000000008</v>
      </c>
      <c r="P1880">
        <f t="shared" si="117"/>
        <v>2.5191960000000018</v>
      </c>
      <c r="Q1880" s="4">
        <v>37055</v>
      </c>
      <c r="R1880" s="5">
        <v>35.606268999999998</v>
      </c>
      <c r="S1880" s="5">
        <v>-75.767536000000007</v>
      </c>
      <c r="T1880">
        <v>4</v>
      </c>
      <c r="U1880">
        <v>9.6638100557526613E-2</v>
      </c>
      <c r="V1880">
        <v>34019</v>
      </c>
      <c r="W1880">
        <v>34530</v>
      </c>
      <c r="X1880">
        <v>34863</v>
      </c>
      <c r="Y1880">
        <v>35441</v>
      </c>
      <c r="Z1880">
        <v>19587</v>
      </c>
      <c r="AA1880">
        <v>37037</v>
      </c>
      <c r="AB1880">
        <v>16385.955999999998</v>
      </c>
      <c r="AC1880">
        <v>54496</v>
      </c>
      <c r="AD1880">
        <v>2</v>
      </c>
      <c r="AE1880">
        <v>5.736740957462066E-5</v>
      </c>
      <c r="AF1880">
        <v>0</v>
      </c>
      <c r="AG1880">
        <v>9</v>
      </c>
      <c r="AH1880">
        <v>0</v>
      </c>
      <c r="AJ1880" s="3">
        <v>245283.08717474501</v>
      </c>
      <c r="AL1880">
        <v>999417.6</v>
      </c>
      <c r="AM1880">
        <v>333500</v>
      </c>
      <c r="AN1880">
        <v>1432</v>
      </c>
      <c r="AO1880">
        <v>334932</v>
      </c>
      <c r="AP1880">
        <v>4</v>
      </c>
      <c r="AQ1880">
        <v>1</v>
      </c>
      <c r="AR1880">
        <v>5</v>
      </c>
      <c r="AS1880">
        <v>0.14480162177816391</v>
      </c>
      <c r="AT1880">
        <v>6</v>
      </c>
      <c r="AU1880">
        <v>27</v>
      </c>
      <c r="AV1880">
        <f t="shared" si="119"/>
        <v>33</v>
      </c>
      <c r="AW1880">
        <v>20790</v>
      </c>
      <c r="AX1880">
        <v>0.99</v>
      </c>
      <c r="AY1880">
        <v>2704407601.6282201</v>
      </c>
      <c r="AZ1880">
        <v>2704407.6016282202</v>
      </c>
      <c r="BA1880">
        <v>90244.508962190594</v>
      </c>
      <c r="BB1880">
        <v>0.11081006606384952</v>
      </c>
      <c r="BC1880">
        <v>84945</v>
      </c>
      <c r="BD1880">
        <v>166471</v>
      </c>
      <c r="BE1880">
        <v>-81526</v>
      </c>
      <c r="BF1880">
        <v>-2.3964843175872308</v>
      </c>
      <c r="BG1880">
        <v>1085043</v>
      </c>
      <c r="BH1880">
        <v>31.12305309353756</v>
      </c>
      <c r="BI1880">
        <v>3118</v>
      </c>
      <c r="BJ1880">
        <v>37</v>
      </c>
      <c r="BK1880">
        <v>6</v>
      </c>
      <c r="BL1880">
        <v>3</v>
      </c>
      <c r="BM1880">
        <v>0</v>
      </c>
      <c r="BN1880">
        <v>0</v>
      </c>
      <c r="BO1880">
        <v>0</v>
      </c>
      <c r="BP1880">
        <v>1</v>
      </c>
      <c r="BQ1880">
        <v>5</v>
      </c>
      <c r="BR1880">
        <v>4</v>
      </c>
      <c r="BS1880">
        <v>0</v>
      </c>
      <c r="BT1880">
        <v>34296</v>
      </c>
      <c r="BU1880">
        <v>0.78</v>
      </c>
      <c r="BV1880">
        <v>0.6830155</v>
      </c>
      <c r="BW1880">
        <v>217</v>
      </c>
      <c r="BX1880">
        <v>1.632843</v>
      </c>
      <c r="BY1880">
        <v>0.5539328</v>
      </c>
      <c r="BZ1880">
        <v>39</v>
      </c>
      <c r="CA1880">
        <v>4</v>
      </c>
      <c r="CB1880">
        <v>3</v>
      </c>
      <c r="CC1880">
        <v>1</v>
      </c>
      <c r="CD1880">
        <v>0</v>
      </c>
      <c r="CE1880">
        <v>0</v>
      </c>
      <c r="CF1880">
        <v>0</v>
      </c>
      <c r="CG1880">
        <v>2</v>
      </c>
      <c r="CH1880">
        <v>4</v>
      </c>
      <c r="CI1880">
        <v>0</v>
      </c>
      <c r="CJ1880">
        <v>35083</v>
      </c>
      <c r="CK1880">
        <v>1.5107031895789982</v>
      </c>
      <c r="CL1880">
        <v>0.63559531808055447</v>
      </c>
      <c r="CM1880">
        <v>212</v>
      </c>
      <c r="CN1880">
        <v>6.3594962467950246E-3</v>
      </c>
      <c r="CO1880">
        <v>5543</v>
      </c>
      <c r="CP1880">
        <v>0.96088791100000004</v>
      </c>
      <c r="CQ1880">
        <v>0.48963241600000001</v>
      </c>
      <c r="CR1880">
        <v>31013</v>
      </c>
      <c r="CS1880">
        <v>0.86499999999999999</v>
      </c>
      <c r="CT1880">
        <v>26637</v>
      </c>
      <c r="CU1880">
        <v>0.79704848260999994</v>
      </c>
      <c r="CV1880">
        <v>56</v>
      </c>
      <c r="CW1880">
        <v>23</v>
      </c>
      <c r="CX1880">
        <v>22</v>
      </c>
      <c r="CY1880">
        <v>26</v>
      </c>
      <c r="CZ1880">
        <v>14</v>
      </c>
      <c r="DA1880" s="2">
        <v>29609</v>
      </c>
      <c r="DB1880" s="2">
        <v>5535</v>
      </c>
      <c r="DC1880" s="2">
        <v>385.51</v>
      </c>
      <c r="DD1880" s="2">
        <v>3347</v>
      </c>
      <c r="DE1880">
        <v>4</v>
      </c>
      <c r="DF1880">
        <v>0</v>
      </c>
      <c r="DG1880">
        <v>148.49</v>
      </c>
      <c r="DH1880">
        <v>8.57</v>
      </c>
      <c r="DI1880" s="2">
        <v>48.55</v>
      </c>
      <c r="DJ1880">
        <v>1.63</v>
      </c>
      <c r="DL1880">
        <v>0</v>
      </c>
      <c r="DM1880">
        <v>0</v>
      </c>
      <c r="DN1880">
        <v>0</v>
      </c>
      <c r="DO1880">
        <v>0</v>
      </c>
      <c r="DP1880">
        <v>1623.1399999999999</v>
      </c>
      <c r="DQ1880" s="2">
        <v>0</v>
      </c>
      <c r="DR1880" s="2">
        <v>38.319622420000002</v>
      </c>
      <c r="DS1880">
        <v>3.8341952774705992E-5</v>
      </c>
      <c r="DT1880">
        <v>1</v>
      </c>
      <c r="DU1880">
        <v>999417.6</v>
      </c>
      <c r="DV1880">
        <v>1</v>
      </c>
    </row>
    <row r="1881" spans="1:126" x14ac:dyDescent="0.15">
      <c r="A1881" t="s">
        <v>3122</v>
      </c>
      <c r="B1881" t="s">
        <v>3170</v>
      </c>
      <c r="C1881">
        <v>37</v>
      </c>
      <c r="D1881">
        <v>57</v>
      </c>
      <c r="E1881" t="s">
        <v>3171</v>
      </c>
      <c r="F1881">
        <v>37057</v>
      </c>
      <c r="G1881" t="s">
        <v>6865</v>
      </c>
      <c r="H1881">
        <v>82</v>
      </c>
      <c r="I1881">
        <v>8.8000000000000007</v>
      </c>
      <c r="J1881">
        <v>0.4</v>
      </c>
      <c r="K1881">
        <v>1.2</v>
      </c>
      <c r="L1881">
        <v>1.3</v>
      </c>
      <c r="M1881">
        <v>6.4</v>
      </c>
      <c r="N1881">
        <f t="shared" si="118"/>
        <v>6845.6899999999987</v>
      </c>
      <c r="O1881">
        <f t="shared" si="116"/>
        <v>3154.3100000000013</v>
      </c>
      <c r="P1881">
        <f t="shared" si="117"/>
        <v>3.7851720000000029</v>
      </c>
      <c r="Q1881" s="4">
        <v>37057</v>
      </c>
      <c r="R1881" s="5">
        <v>35.795130999999998</v>
      </c>
      <c r="S1881" s="5">
        <v>-80.207106999999993</v>
      </c>
      <c r="T1881">
        <v>2</v>
      </c>
      <c r="U1881">
        <v>3.0623171594054359E-2</v>
      </c>
      <c r="V1881">
        <v>162628</v>
      </c>
      <c r="W1881">
        <v>163545</v>
      </c>
      <c r="X1881">
        <v>163867</v>
      </c>
      <c r="Y1881">
        <v>163690</v>
      </c>
      <c r="Z1881">
        <v>87007</v>
      </c>
      <c r="AA1881">
        <v>37039</v>
      </c>
      <c r="AB1881">
        <v>66500.75</v>
      </c>
      <c r="AC1881">
        <v>43363</v>
      </c>
      <c r="AD1881">
        <v>3</v>
      </c>
      <c r="AE1881">
        <v>1.8307529887042542E-5</v>
      </c>
      <c r="AF1881">
        <v>103</v>
      </c>
      <c r="AG1881">
        <v>1062</v>
      </c>
      <c r="AH1881">
        <v>9.6986817325800376E-2</v>
      </c>
      <c r="AI1881" s="3">
        <v>87310</v>
      </c>
      <c r="AJ1881" s="3">
        <v>353714.96955213003</v>
      </c>
      <c r="AK1881">
        <v>44</v>
      </c>
      <c r="AL1881">
        <v>362758.39999999997</v>
      </c>
      <c r="AM1881">
        <v>220266</v>
      </c>
      <c r="AN1881">
        <v>60081</v>
      </c>
      <c r="AO1881">
        <v>280347</v>
      </c>
      <c r="AP1881">
        <v>7</v>
      </c>
      <c r="AQ1881">
        <v>3</v>
      </c>
      <c r="AR1881">
        <v>10</v>
      </c>
      <c r="AS1881">
        <v>6.1145250542664106E-2</v>
      </c>
      <c r="AT1881">
        <v>9</v>
      </c>
      <c r="AU1881">
        <v>228</v>
      </c>
      <c r="AV1881">
        <f t="shared" si="119"/>
        <v>237</v>
      </c>
      <c r="AW1881">
        <v>168651</v>
      </c>
      <c r="AX1881">
        <v>0.97</v>
      </c>
      <c r="AY1881">
        <v>693817642.36003399</v>
      </c>
      <c r="AZ1881">
        <v>693817.64236003393</v>
      </c>
      <c r="BA1881">
        <v>4678.0977338985103</v>
      </c>
      <c r="BB1881">
        <v>2.137621009398293</v>
      </c>
      <c r="BC1881">
        <v>131169</v>
      </c>
      <c r="BD1881">
        <v>121845</v>
      </c>
      <c r="BE1881">
        <v>9324</v>
      </c>
      <c r="BF1881">
        <v>5.7333300538652633E-2</v>
      </c>
      <c r="BG1881">
        <v>3544596</v>
      </c>
      <c r="BH1881">
        <v>21.630932402497148</v>
      </c>
      <c r="BI1881">
        <v>17379</v>
      </c>
      <c r="BJ1881">
        <v>136</v>
      </c>
      <c r="BK1881">
        <v>9</v>
      </c>
      <c r="BL1881">
        <v>4</v>
      </c>
      <c r="BM1881">
        <v>0</v>
      </c>
      <c r="BN1881">
        <v>0</v>
      </c>
      <c r="BO1881">
        <v>3</v>
      </c>
      <c r="BP1881">
        <v>0</v>
      </c>
      <c r="BQ1881">
        <v>20</v>
      </c>
      <c r="BR1881">
        <v>2</v>
      </c>
      <c r="BS1881">
        <v>1</v>
      </c>
      <c r="BT1881">
        <v>158582</v>
      </c>
      <c r="BU1881">
        <v>0.78</v>
      </c>
      <c r="BV1881">
        <v>0.56686009999999998</v>
      </c>
      <c r="BW1881">
        <v>455</v>
      </c>
      <c r="BX1881">
        <v>1.1035299999999999</v>
      </c>
      <c r="BY1881">
        <v>-0.97071019999999997</v>
      </c>
      <c r="BZ1881">
        <v>140</v>
      </c>
      <c r="CA1881">
        <v>4</v>
      </c>
      <c r="CB1881">
        <v>4</v>
      </c>
      <c r="CC1881">
        <v>1</v>
      </c>
      <c r="CD1881">
        <v>1</v>
      </c>
      <c r="CE1881">
        <v>4</v>
      </c>
      <c r="CF1881">
        <v>0</v>
      </c>
      <c r="CG1881">
        <v>14</v>
      </c>
      <c r="CH1881">
        <v>2</v>
      </c>
      <c r="CI1881">
        <v>1</v>
      </c>
      <c r="CJ1881">
        <v>164067</v>
      </c>
      <c r="CK1881">
        <v>1.0422571266616687</v>
      </c>
      <c r="CL1881">
        <v>0.67300120492215443</v>
      </c>
      <c r="CM1881">
        <v>431</v>
      </c>
      <c r="CN1881">
        <v>-0.85075927568235654</v>
      </c>
      <c r="CO1881">
        <v>17764</v>
      </c>
      <c r="CP1881">
        <v>-2.7846339899999999E-2</v>
      </c>
      <c r="CQ1881">
        <v>-4.4603817E-3</v>
      </c>
      <c r="CR1881">
        <v>140992</v>
      </c>
      <c r="CS1881">
        <v>0.85599999999999998</v>
      </c>
      <c r="CT1881">
        <v>130265</v>
      </c>
      <c r="CU1881">
        <v>0.80341274820999997</v>
      </c>
      <c r="CV1881">
        <v>130</v>
      </c>
      <c r="CW1881">
        <v>33</v>
      </c>
      <c r="CX1881">
        <v>46</v>
      </c>
      <c r="CY1881">
        <v>822</v>
      </c>
      <c r="CZ1881">
        <v>1583</v>
      </c>
      <c r="DA1881" s="2">
        <v>61981</v>
      </c>
      <c r="DB1881" s="2">
        <v>13785</v>
      </c>
      <c r="DC1881" s="2">
        <v>140.74</v>
      </c>
      <c r="DD1881" s="2">
        <v>21958</v>
      </c>
      <c r="DE1881">
        <v>440</v>
      </c>
      <c r="DF1881">
        <v>22</v>
      </c>
      <c r="DG1881">
        <v>23.86</v>
      </c>
      <c r="DH1881">
        <v>3.67</v>
      </c>
      <c r="DI1881" s="2">
        <v>4.28</v>
      </c>
      <c r="DJ1881">
        <v>-0.09</v>
      </c>
      <c r="DK1881">
        <v>0.95368228152559842</v>
      </c>
      <c r="DL1881">
        <v>0</v>
      </c>
      <c r="DM1881">
        <v>0</v>
      </c>
      <c r="DN1881">
        <v>72.5</v>
      </c>
      <c r="DO1881">
        <v>0.19600000000000001</v>
      </c>
      <c r="DP1881">
        <v>580.60699999999997</v>
      </c>
      <c r="DQ1881" s="2">
        <v>957</v>
      </c>
      <c r="DR1881" s="2">
        <v>2285.6379800199998</v>
      </c>
      <c r="DS1881">
        <v>6.2263669655603293E-3</v>
      </c>
      <c r="DT1881">
        <v>6.2610176708391796</v>
      </c>
      <c r="DU1881">
        <v>2271236.7526453473</v>
      </c>
      <c r="DV1881">
        <v>1</v>
      </c>
    </row>
    <row r="1882" spans="1:126" x14ac:dyDescent="0.15">
      <c r="A1882" t="s">
        <v>3122</v>
      </c>
      <c r="B1882" t="s">
        <v>3172</v>
      </c>
      <c r="C1882">
        <v>37</v>
      </c>
      <c r="D1882">
        <v>59</v>
      </c>
      <c r="E1882" t="s">
        <v>3173</v>
      </c>
      <c r="F1882">
        <v>37059</v>
      </c>
      <c r="G1882" t="s">
        <v>6866</v>
      </c>
      <c r="H1882">
        <v>85.5</v>
      </c>
      <c r="I1882">
        <v>6.2</v>
      </c>
      <c r="J1882">
        <v>0.3</v>
      </c>
      <c r="K1882">
        <v>0.6</v>
      </c>
      <c r="L1882">
        <v>1.5</v>
      </c>
      <c r="M1882">
        <v>6.1</v>
      </c>
      <c r="N1882">
        <f t="shared" si="118"/>
        <v>7388.5999999999995</v>
      </c>
      <c r="O1882">
        <f t="shared" ref="O1882:O1945" si="120">10000-N1882</f>
        <v>2611.4000000000005</v>
      </c>
      <c r="P1882">
        <f t="shared" ref="P1882:P1945" si="121">O1882/833.333333333333</f>
        <v>3.1336800000000018</v>
      </c>
      <c r="Q1882" s="4">
        <v>37059</v>
      </c>
      <c r="R1882" s="5">
        <v>35.929355000000001</v>
      </c>
      <c r="S1882" s="5">
        <v>-80.542552000000001</v>
      </c>
      <c r="T1882">
        <v>2</v>
      </c>
      <c r="U1882">
        <v>-1.0586612977939357E-2</v>
      </c>
      <c r="V1882">
        <v>41183</v>
      </c>
      <c r="W1882">
        <v>41411</v>
      </c>
      <c r="X1882">
        <v>41447</v>
      </c>
      <c r="Y1882">
        <v>41677</v>
      </c>
      <c r="Z1882">
        <v>21665</v>
      </c>
      <c r="AA1882">
        <v>37041</v>
      </c>
      <c r="AB1882">
        <v>16776.037</v>
      </c>
      <c r="AC1882">
        <v>51527</v>
      </c>
      <c r="AD1882">
        <v>3</v>
      </c>
      <c r="AE1882">
        <v>7.2381595772914804E-5</v>
      </c>
      <c r="AF1882">
        <v>47</v>
      </c>
      <c r="AG1882">
        <v>640</v>
      </c>
      <c r="AH1882">
        <v>7.3437500000000003E-2</v>
      </c>
      <c r="AI1882" s="3">
        <v>59618</v>
      </c>
      <c r="AJ1882" s="3">
        <v>168896.49582502001</v>
      </c>
      <c r="AK1882">
        <v>43</v>
      </c>
      <c r="AL1882">
        <v>170809.59999999998</v>
      </c>
      <c r="AM1882">
        <v>464442</v>
      </c>
      <c r="AN1882">
        <v>32290</v>
      </c>
      <c r="AO1882">
        <v>496732</v>
      </c>
      <c r="AP1882">
        <v>4</v>
      </c>
      <c r="AQ1882">
        <v>2</v>
      </c>
      <c r="AR1882">
        <v>6</v>
      </c>
      <c r="AS1882">
        <v>0.14488903914418874</v>
      </c>
      <c r="AT1882">
        <v>8</v>
      </c>
      <c r="AU1882">
        <v>32</v>
      </c>
      <c r="AV1882">
        <f t="shared" si="119"/>
        <v>40</v>
      </c>
      <c r="AW1882">
        <v>41447</v>
      </c>
      <c r="AX1882">
        <v>1</v>
      </c>
      <c r="AY1882">
        <v>212721071.19255999</v>
      </c>
      <c r="AZ1882">
        <v>212721.07119255999</v>
      </c>
      <c r="BA1882">
        <v>6079.58782272808</v>
      </c>
      <c r="BB1882">
        <v>1.6448483501818587</v>
      </c>
      <c r="BC1882">
        <v>36527</v>
      </c>
      <c r="BD1882">
        <v>30109</v>
      </c>
      <c r="BE1882">
        <v>6418</v>
      </c>
      <c r="BF1882">
        <v>0.15584100235534079</v>
      </c>
      <c r="BG1882">
        <v>491843</v>
      </c>
      <c r="BH1882">
        <v>11.866793736579245</v>
      </c>
      <c r="BI1882">
        <v>4943</v>
      </c>
      <c r="BJ1882">
        <v>33</v>
      </c>
      <c r="BK1882">
        <v>1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2</v>
      </c>
      <c r="BR1882">
        <v>6</v>
      </c>
      <c r="BS1882">
        <v>0</v>
      </c>
      <c r="BT1882">
        <v>41420</v>
      </c>
      <c r="BU1882">
        <v>0.8</v>
      </c>
      <c r="BV1882">
        <v>0.64596750000000003</v>
      </c>
      <c r="BW1882">
        <v>144</v>
      </c>
      <c r="BX1882">
        <v>1.038146</v>
      </c>
      <c r="BY1882">
        <v>-0.54198659999999999</v>
      </c>
      <c r="BZ1882">
        <v>36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3</v>
      </c>
      <c r="CH1882">
        <v>3</v>
      </c>
      <c r="CI1882">
        <v>0</v>
      </c>
      <c r="CJ1882">
        <v>41322</v>
      </c>
      <c r="CK1882">
        <v>1.0648080925415033</v>
      </c>
      <c r="CL1882">
        <v>0.72876635052709515</v>
      </c>
      <c r="CM1882">
        <v>141</v>
      </c>
      <c r="CN1882">
        <v>-0.47201594365100846</v>
      </c>
      <c r="CO1882">
        <v>5469.0000000000009</v>
      </c>
      <c r="CP1882">
        <v>0.91180073100000003</v>
      </c>
      <c r="CQ1882">
        <v>0.394841145</v>
      </c>
      <c r="CR1882">
        <v>36553</v>
      </c>
      <c r="CS1882">
        <v>0.87400000000000011</v>
      </c>
      <c r="CT1882">
        <v>33852</v>
      </c>
      <c r="CU1882">
        <v>0.82795875611000003</v>
      </c>
      <c r="CV1882">
        <v>18</v>
      </c>
      <c r="CW1882">
        <v>14</v>
      </c>
      <c r="CX1882">
        <v>17</v>
      </c>
      <c r="CY1882">
        <v>387</v>
      </c>
      <c r="CZ1882">
        <v>975</v>
      </c>
      <c r="DA1882" s="2">
        <v>17876</v>
      </c>
      <c r="DB1882" s="2">
        <v>3960</v>
      </c>
      <c r="DC1882" s="2">
        <v>151.61000000000001</v>
      </c>
      <c r="DD1882" s="2">
        <v>5181</v>
      </c>
      <c r="DE1882">
        <v>302</v>
      </c>
      <c r="DF1882">
        <v>29</v>
      </c>
      <c r="DG1882">
        <v>24.07</v>
      </c>
      <c r="DH1882">
        <v>4.8099999999999996</v>
      </c>
      <c r="DI1882" s="2">
        <v>14.44</v>
      </c>
      <c r="DJ1882">
        <v>-0.46</v>
      </c>
      <c r="DK1882">
        <v>0.98054278909054315</v>
      </c>
      <c r="DL1882">
        <v>1.5625000000000001E-3</v>
      </c>
      <c r="DM1882">
        <v>0</v>
      </c>
      <c r="DN1882">
        <v>94.3</v>
      </c>
      <c r="DO1882">
        <v>0.51900000000000002</v>
      </c>
      <c r="DP1882">
        <v>279.70999999999998</v>
      </c>
      <c r="DQ1882" s="2">
        <v>0</v>
      </c>
      <c r="DR1882" s="2">
        <v>637.5095508500001</v>
      </c>
      <c r="DS1882">
        <v>3.7322815272697795E-3</v>
      </c>
      <c r="DT1882">
        <v>4.9484673666705898</v>
      </c>
      <c r="DU1882">
        <v>845245.73151405668</v>
      </c>
      <c r="DV1882">
        <v>1</v>
      </c>
    </row>
    <row r="1883" spans="1:126" x14ac:dyDescent="0.15">
      <c r="A1883" t="s">
        <v>3122</v>
      </c>
      <c r="B1883" t="s">
        <v>3174</v>
      </c>
      <c r="C1883">
        <v>37</v>
      </c>
      <c r="D1883">
        <v>61</v>
      </c>
      <c r="E1883" t="s">
        <v>3175</v>
      </c>
      <c r="F1883">
        <v>37061</v>
      </c>
      <c r="G1883" t="s">
        <v>6867</v>
      </c>
      <c r="H1883">
        <v>52.9</v>
      </c>
      <c r="I1883">
        <v>25</v>
      </c>
      <c r="J1883">
        <v>0.3</v>
      </c>
      <c r="K1883">
        <v>0.2</v>
      </c>
      <c r="L1883">
        <v>0.9</v>
      </c>
      <c r="M1883">
        <v>20.6</v>
      </c>
      <c r="N1883">
        <f t="shared" si="118"/>
        <v>3848.71</v>
      </c>
      <c r="O1883">
        <f t="shared" si="120"/>
        <v>6151.29</v>
      </c>
      <c r="P1883">
        <f t="shared" si="121"/>
        <v>7.3815480000000022</v>
      </c>
      <c r="Q1883" s="4">
        <v>37061</v>
      </c>
      <c r="R1883" s="5">
        <v>34.934403000000003</v>
      </c>
      <c r="S1883" s="5">
        <v>-77.933543</v>
      </c>
      <c r="T1883">
        <v>6</v>
      </c>
      <c r="U1883">
        <v>9.3586489584562324E-2</v>
      </c>
      <c r="V1883">
        <v>58510</v>
      </c>
      <c r="W1883">
        <v>59455</v>
      </c>
      <c r="X1883">
        <v>59453</v>
      </c>
      <c r="Y1883">
        <v>59093</v>
      </c>
      <c r="Z1883">
        <v>30387</v>
      </c>
      <c r="AA1883">
        <v>37043</v>
      </c>
      <c r="AB1883">
        <v>22434.659</v>
      </c>
      <c r="AC1883">
        <v>35035</v>
      </c>
      <c r="AD1883">
        <v>0</v>
      </c>
      <c r="AE1883">
        <v>0</v>
      </c>
      <c r="AF1883">
        <v>40</v>
      </c>
      <c r="AG1883">
        <v>940</v>
      </c>
      <c r="AH1883">
        <v>4.2553191489361701E-2</v>
      </c>
      <c r="AI1883" s="3">
        <v>230925</v>
      </c>
      <c r="AJ1883" s="3">
        <v>522354.34867097001</v>
      </c>
      <c r="AK1883">
        <v>75</v>
      </c>
      <c r="AL1883">
        <v>524256</v>
      </c>
      <c r="AM1883">
        <v>198711</v>
      </c>
      <c r="AN1883">
        <v>149976</v>
      </c>
      <c r="AO1883">
        <v>348687</v>
      </c>
      <c r="AP1883">
        <v>14</v>
      </c>
      <c r="AQ1883">
        <v>1</v>
      </c>
      <c r="AR1883">
        <v>15</v>
      </c>
      <c r="AS1883">
        <v>0.25229164914641328</v>
      </c>
      <c r="AT1883">
        <v>14</v>
      </c>
      <c r="AU1883">
        <v>25</v>
      </c>
      <c r="AV1883">
        <f t="shared" si="119"/>
        <v>39</v>
      </c>
      <c r="AW1883">
        <v>40238</v>
      </c>
      <c r="AX1883">
        <v>0.69</v>
      </c>
      <c r="AY1883">
        <v>587094789.52502596</v>
      </c>
      <c r="AZ1883">
        <v>587094.78952502599</v>
      </c>
      <c r="BA1883">
        <v>11969.8610521065</v>
      </c>
      <c r="BB1883">
        <v>0.83543158575263188</v>
      </c>
      <c r="BC1883">
        <v>44265</v>
      </c>
      <c r="BD1883">
        <v>22539</v>
      </c>
      <c r="BE1883">
        <v>21726</v>
      </c>
      <c r="BF1883">
        <v>0.37132114168518204</v>
      </c>
      <c r="BG1883">
        <v>582979</v>
      </c>
      <c r="BH1883">
        <v>9.8057120750845197</v>
      </c>
      <c r="BI1883">
        <v>7470</v>
      </c>
      <c r="BJ1883">
        <v>45</v>
      </c>
      <c r="BK1883">
        <v>0</v>
      </c>
      <c r="BL1883">
        <v>3</v>
      </c>
      <c r="BM1883">
        <v>0</v>
      </c>
      <c r="BN1883">
        <v>0</v>
      </c>
      <c r="BO1883">
        <v>0</v>
      </c>
      <c r="BP1883">
        <v>0</v>
      </c>
      <c r="BQ1883">
        <v>2</v>
      </c>
      <c r="BR1883">
        <v>2</v>
      </c>
      <c r="BS1883">
        <v>0</v>
      </c>
      <c r="BT1883">
        <v>53177</v>
      </c>
      <c r="BU1883">
        <v>0.72</v>
      </c>
      <c r="BV1883">
        <v>0.50368199999999996</v>
      </c>
      <c r="BW1883">
        <v>161</v>
      </c>
      <c r="BX1883">
        <v>0.97786640000000002</v>
      </c>
      <c r="BY1883">
        <v>-1.330376</v>
      </c>
      <c r="BZ1883">
        <v>56</v>
      </c>
      <c r="CA1883">
        <v>0</v>
      </c>
      <c r="CB1883">
        <v>4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3</v>
      </c>
      <c r="CI1883">
        <v>0</v>
      </c>
      <c r="CJ1883">
        <v>59618</v>
      </c>
      <c r="CK1883">
        <v>1.0735012915562414</v>
      </c>
      <c r="CL1883">
        <v>0.68566862013851892</v>
      </c>
      <c r="CM1883">
        <v>137</v>
      </c>
      <c r="CN1883">
        <v>-0.80624280195479137</v>
      </c>
      <c r="CO1883">
        <v>3356</v>
      </c>
      <c r="CP1883">
        <v>0.17995525400000001</v>
      </c>
      <c r="CQ1883">
        <v>-0.31994422480000001</v>
      </c>
      <c r="CR1883">
        <v>49069</v>
      </c>
      <c r="CS1883">
        <v>0.83</v>
      </c>
      <c r="CT1883">
        <v>41893</v>
      </c>
      <c r="CU1883">
        <v>0.7065024380599999</v>
      </c>
      <c r="CV1883">
        <v>32</v>
      </c>
      <c r="CW1883">
        <v>10</v>
      </c>
      <c r="CX1883">
        <v>13</v>
      </c>
      <c r="CY1883">
        <v>2617</v>
      </c>
      <c r="CZ1883">
        <v>1319</v>
      </c>
      <c r="DA1883" s="2">
        <v>26285</v>
      </c>
      <c r="DB1883" s="2">
        <v>3120</v>
      </c>
      <c r="DC1883" s="2">
        <v>59.92</v>
      </c>
      <c r="DD1883" s="2">
        <v>22652</v>
      </c>
      <c r="DE1883">
        <v>251</v>
      </c>
      <c r="DF1883">
        <v>151</v>
      </c>
      <c r="DG1883">
        <v>3.33</v>
      </c>
      <c r="DH1883">
        <v>9.99</v>
      </c>
      <c r="DI1883" s="2">
        <v>8.32</v>
      </c>
      <c r="DJ1883">
        <v>-1.51</v>
      </c>
      <c r="DK1883">
        <v>0.93524737468875174</v>
      </c>
      <c r="DL1883">
        <v>4.2553191489361703E-3</v>
      </c>
      <c r="DM1883">
        <v>0</v>
      </c>
      <c r="DN1883">
        <v>124.1</v>
      </c>
      <c r="DO1883">
        <v>0.22899999999999998</v>
      </c>
      <c r="DP1883">
        <v>847.49</v>
      </c>
      <c r="DQ1883" s="2">
        <v>0</v>
      </c>
      <c r="DR1883" s="2">
        <v>420.88054667000006</v>
      </c>
      <c r="DS1883">
        <v>8.028153450619545E-4</v>
      </c>
      <c r="DT1883">
        <v>6.8812005879510698</v>
      </c>
      <c r="DU1883">
        <v>3607510.6954368763</v>
      </c>
      <c r="DV1883">
        <v>0</v>
      </c>
    </row>
    <row r="1884" spans="1:126" x14ac:dyDescent="0.15">
      <c r="A1884" t="s">
        <v>3122</v>
      </c>
      <c r="B1884" t="s">
        <v>3176</v>
      </c>
      <c r="C1884">
        <v>37</v>
      </c>
      <c r="D1884">
        <v>63</v>
      </c>
      <c r="E1884" t="s">
        <v>3177</v>
      </c>
      <c r="F1884">
        <v>37063</v>
      </c>
      <c r="G1884" t="s">
        <v>6868</v>
      </c>
      <c r="H1884">
        <v>42.1</v>
      </c>
      <c r="I1884">
        <v>37.5</v>
      </c>
      <c r="J1884">
        <v>0.3</v>
      </c>
      <c r="K1884">
        <v>4.5999999999999996</v>
      </c>
      <c r="L1884">
        <v>2.1</v>
      </c>
      <c r="M1884">
        <v>13.5</v>
      </c>
      <c r="N1884">
        <f t="shared" ref="N1884:N1947" si="122">H1884^2+I1884^2+J1884^2+K1884^2+L1884^2+M1884^2</f>
        <v>3386.5699999999997</v>
      </c>
      <c r="O1884">
        <f t="shared" si="120"/>
        <v>6613.43</v>
      </c>
      <c r="P1884">
        <f t="shared" si="121"/>
        <v>7.9361160000000028</v>
      </c>
      <c r="Q1884" s="4">
        <v>37063</v>
      </c>
      <c r="R1884" s="5">
        <v>36.033822000000001</v>
      </c>
      <c r="S1884" s="5">
        <v>-78.878119999999996</v>
      </c>
      <c r="T1884">
        <v>2</v>
      </c>
      <c r="U1884">
        <v>3.2870989878826702E-2</v>
      </c>
      <c r="V1884">
        <v>269283</v>
      </c>
      <c r="W1884">
        <v>282422</v>
      </c>
      <c r="X1884">
        <v>288817</v>
      </c>
      <c r="Y1884">
        <v>301174</v>
      </c>
      <c r="Z1884">
        <v>162900</v>
      </c>
      <c r="AA1884">
        <v>37045</v>
      </c>
      <c r="AB1884">
        <v>130149.00900000001</v>
      </c>
      <c r="AC1884">
        <v>52503</v>
      </c>
      <c r="AD1884">
        <v>6</v>
      </c>
      <c r="AE1884">
        <v>2.0774400398868488E-5</v>
      </c>
      <c r="AF1884">
        <v>41</v>
      </c>
      <c r="AG1884">
        <v>232</v>
      </c>
      <c r="AH1884">
        <v>0.17672413793103448</v>
      </c>
      <c r="AI1884" s="3">
        <v>20854</v>
      </c>
      <c r="AJ1884" s="3">
        <v>183046.00784788001</v>
      </c>
      <c r="AK1884">
        <v>38</v>
      </c>
      <c r="AL1884">
        <v>190796.79999999999</v>
      </c>
      <c r="AM1884">
        <v>358523</v>
      </c>
      <c r="AN1884">
        <v>11683</v>
      </c>
      <c r="AO1884">
        <v>370206</v>
      </c>
      <c r="AP1884">
        <v>16</v>
      </c>
      <c r="AQ1884">
        <v>5</v>
      </c>
      <c r="AR1884">
        <v>21</v>
      </c>
      <c r="AS1884">
        <v>7.4356813562682783E-2</v>
      </c>
      <c r="AT1884">
        <v>26</v>
      </c>
      <c r="AU1884">
        <v>151</v>
      </c>
      <c r="AV1884">
        <f t="shared" si="119"/>
        <v>177</v>
      </c>
      <c r="AW1884">
        <v>215424</v>
      </c>
      <c r="AX1884">
        <v>0.99</v>
      </c>
      <c r="AY1884">
        <v>540271859.61014605</v>
      </c>
      <c r="AZ1884">
        <v>540271.85961014603</v>
      </c>
      <c r="BA1884">
        <v>2419.2537875243902</v>
      </c>
      <c r="BB1884">
        <v>4.1335059808805541</v>
      </c>
      <c r="BC1884">
        <v>326034</v>
      </c>
      <c r="BD1884">
        <v>576921</v>
      </c>
      <c r="BE1884">
        <v>-250887</v>
      </c>
      <c r="BF1884">
        <v>-0.93168525306090622</v>
      </c>
      <c r="BG1884">
        <v>8858886</v>
      </c>
      <c r="BH1884">
        <v>30.673007475321743</v>
      </c>
      <c r="BI1884">
        <v>14813</v>
      </c>
      <c r="BJ1884">
        <v>200</v>
      </c>
      <c r="BK1884">
        <v>14</v>
      </c>
      <c r="BL1884">
        <v>8</v>
      </c>
      <c r="BM1884">
        <v>1</v>
      </c>
      <c r="BN1884">
        <v>12</v>
      </c>
      <c r="BO1884">
        <v>9</v>
      </c>
      <c r="BP1884">
        <v>3</v>
      </c>
      <c r="BQ1884">
        <v>37</v>
      </c>
      <c r="BR1884">
        <v>10</v>
      </c>
      <c r="BS1884">
        <v>1</v>
      </c>
      <c r="BT1884">
        <v>269706</v>
      </c>
      <c r="BU1884">
        <v>0.75</v>
      </c>
      <c r="BV1884">
        <v>0.69155259999999996</v>
      </c>
      <c r="BW1884">
        <v>1566</v>
      </c>
      <c r="BX1884">
        <v>1.0937840000000001</v>
      </c>
      <c r="BY1884">
        <v>0.1120218</v>
      </c>
      <c r="BZ1884">
        <v>197</v>
      </c>
      <c r="CA1884">
        <v>15</v>
      </c>
      <c r="CB1884">
        <v>10</v>
      </c>
      <c r="CC1884">
        <v>1</v>
      </c>
      <c r="CD1884">
        <v>14</v>
      </c>
      <c r="CE1884">
        <v>12</v>
      </c>
      <c r="CF1884">
        <v>3</v>
      </c>
      <c r="CG1884">
        <v>41</v>
      </c>
      <c r="CH1884">
        <v>8</v>
      </c>
      <c r="CI1884">
        <v>2</v>
      </c>
      <c r="CJ1884">
        <v>295323</v>
      </c>
      <c r="CK1884">
        <v>1.0259952662000591</v>
      </c>
      <c r="CL1884">
        <v>0.68996891883631373</v>
      </c>
      <c r="CM1884">
        <v>1730</v>
      </c>
      <c r="CN1884">
        <v>-0.22611542210826752</v>
      </c>
      <c r="CO1884">
        <v>76693</v>
      </c>
      <c r="CP1884">
        <v>0.72684898399999998</v>
      </c>
      <c r="CQ1884">
        <v>0.55032199299999995</v>
      </c>
      <c r="CR1884">
        <v>249372</v>
      </c>
      <c r="CS1884">
        <v>0.81700000000000006</v>
      </c>
      <c r="CT1884">
        <v>217850</v>
      </c>
      <c r="CU1884">
        <v>0.81362101313000001</v>
      </c>
      <c r="CV1884">
        <v>1524</v>
      </c>
      <c r="CW1884">
        <v>217</v>
      </c>
      <c r="CX1884">
        <v>362</v>
      </c>
      <c r="CY1884">
        <v>266</v>
      </c>
      <c r="CZ1884">
        <v>346</v>
      </c>
      <c r="DA1884" s="2">
        <v>243067</v>
      </c>
      <c r="DB1884" s="2">
        <v>41370</v>
      </c>
      <c r="DC1884" s="2">
        <v>233.57</v>
      </c>
      <c r="DD1884" s="2">
        <v>140654</v>
      </c>
      <c r="DE1884">
        <v>131</v>
      </c>
      <c r="DF1884">
        <v>23</v>
      </c>
      <c r="DG1884">
        <v>63.51</v>
      </c>
      <c r="DH1884">
        <v>3.12</v>
      </c>
      <c r="DI1884" s="2">
        <v>9.3699999999999992</v>
      </c>
      <c r="DJ1884">
        <v>-0.26</v>
      </c>
      <c r="DK1884">
        <v>0.9725712093603146</v>
      </c>
      <c r="DL1884">
        <v>0</v>
      </c>
      <c r="DM1884">
        <v>0</v>
      </c>
      <c r="DN1884">
        <v>12.5</v>
      </c>
      <c r="DO1884">
        <v>6.5000000000000002E-2</v>
      </c>
      <c r="DP1884">
        <v>117.99</v>
      </c>
      <c r="DQ1884" s="2">
        <v>27</v>
      </c>
      <c r="DR1884" s="2">
        <v>2285.5023852300001</v>
      </c>
      <c r="DS1884">
        <v>1.1978720029652595E-2</v>
      </c>
      <c r="DT1884">
        <v>5.72241015879501</v>
      </c>
      <c r="DU1884">
        <v>1091817.5465855796</v>
      </c>
      <c r="DV1884">
        <v>0</v>
      </c>
    </row>
    <row r="1885" spans="1:126" x14ac:dyDescent="0.15">
      <c r="A1885" t="s">
        <v>3122</v>
      </c>
      <c r="B1885" t="s">
        <v>3178</v>
      </c>
      <c r="C1885">
        <v>37</v>
      </c>
      <c r="D1885">
        <v>65</v>
      </c>
      <c r="E1885" t="s">
        <v>3179</v>
      </c>
      <c r="F1885">
        <v>37065</v>
      </c>
      <c r="G1885" t="s">
        <v>6869</v>
      </c>
      <c r="H1885">
        <v>37.799999999999997</v>
      </c>
      <c r="I1885">
        <v>57.1</v>
      </c>
      <c r="J1885">
        <v>0.2</v>
      </c>
      <c r="K1885">
        <v>0.2</v>
      </c>
      <c r="L1885">
        <v>0.9</v>
      </c>
      <c r="M1885">
        <v>3.7</v>
      </c>
      <c r="N1885">
        <f t="shared" si="122"/>
        <v>4703.83</v>
      </c>
      <c r="O1885">
        <f t="shared" si="120"/>
        <v>5296.17</v>
      </c>
      <c r="P1885">
        <f t="shared" si="121"/>
        <v>6.3554040000000027</v>
      </c>
      <c r="Q1885" s="4">
        <v>37065</v>
      </c>
      <c r="R1885" s="5">
        <v>35.917051000000001</v>
      </c>
      <c r="S1885" s="5">
        <v>-77.602661999999995</v>
      </c>
      <c r="T1885">
        <v>3</v>
      </c>
      <c r="U1885">
        <v>8.2937183077050891E-2</v>
      </c>
      <c r="V1885">
        <v>56253</v>
      </c>
      <c r="W1885">
        <v>55779</v>
      </c>
      <c r="X1885">
        <v>55280</v>
      </c>
      <c r="Y1885">
        <v>53770</v>
      </c>
      <c r="Z1885">
        <v>28201</v>
      </c>
      <c r="AA1885">
        <v>37047</v>
      </c>
      <c r="AB1885">
        <v>20279.988000000001</v>
      </c>
      <c r="AC1885">
        <v>32659</v>
      </c>
      <c r="AD1885">
        <v>1</v>
      </c>
      <c r="AE1885">
        <v>1.8089725036179449E-5</v>
      </c>
      <c r="AF1885">
        <v>17</v>
      </c>
      <c r="AG1885">
        <v>272</v>
      </c>
      <c r="AH1885">
        <v>6.25E-2</v>
      </c>
      <c r="AI1885" s="3">
        <v>126635</v>
      </c>
      <c r="AJ1885" s="3">
        <v>323360.493745655</v>
      </c>
      <c r="AK1885">
        <v>85</v>
      </c>
      <c r="AL1885">
        <v>324230.40000000002</v>
      </c>
      <c r="AM1885">
        <v>535997</v>
      </c>
      <c r="AN1885">
        <v>72418</v>
      </c>
      <c r="AO1885">
        <v>608415</v>
      </c>
      <c r="AP1885">
        <v>1</v>
      </c>
      <c r="AQ1885">
        <v>0</v>
      </c>
      <c r="AR1885">
        <v>1</v>
      </c>
      <c r="AS1885">
        <v>1.7927894010290608E-2</v>
      </c>
      <c r="AT1885">
        <v>1</v>
      </c>
      <c r="AU1885">
        <v>31</v>
      </c>
      <c r="AV1885">
        <f t="shared" si="119"/>
        <v>32</v>
      </c>
      <c r="AW1885">
        <v>40533</v>
      </c>
      <c r="AX1885">
        <v>0.75</v>
      </c>
      <c r="AY1885">
        <v>261053973.53836501</v>
      </c>
      <c r="AZ1885">
        <v>261053.97353836501</v>
      </c>
      <c r="BA1885">
        <v>4667.8047760459804</v>
      </c>
      <c r="BB1885">
        <v>2.1423346690327598</v>
      </c>
      <c r="BC1885">
        <v>37053</v>
      </c>
      <c r="BD1885">
        <v>25649</v>
      </c>
      <c r="BE1885">
        <v>11404</v>
      </c>
      <c r="BF1885">
        <v>0.20272696567294188</v>
      </c>
      <c r="BG1885">
        <v>309062</v>
      </c>
      <c r="BH1885">
        <v>5.5908465991316936</v>
      </c>
      <c r="BI1885">
        <v>5487</v>
      </c>
      <c r="BJ1885">
        <v>65</v>
      </c>
      <c r="BK1885">
        <v>3</v>
      </c>
      <c r="BL1885">
        <v>1</v>
      </c>
      <c r="BM1885">
        <v>0</v>
      </c>
      <c r="BN1885">
        <v>0</v>
      </c>
      <c r="BO1885">
        <v>1</v>
      </c>
      <c r="BP1885">
        <v>0</v>
      </c>
      <c r="BQ1885">
        <v>2</v>
      </c>
      <c r="BR1885">
        <v>3</v>
      </c>
      <c r="BS1885">
        <v>0</v>
      </c>
      <c r="BT1885">
        <v>51853</v>
      </c>
      <c r="BU1885">
        <v>0.75</v>
      </c>
      <c r="BV1885">
        <v>0.65604050000000003</v>
      </c>
      <c r="BW1885">
        <v>312</v>
      </c>
      <c r="BX1885">
        <v>1.4463969999999999</v>
      </c>
      <c r="BY1885">
        <v>0.24204609999999999</v>
      </c>
      <c r="BZ1885">
        <v>63</v>
      </c>
      <c r="CA1885">
        <v>2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2</v>
      </c>
      <c r="CH1885">
        <v>2</v>
      </c>
      <c r="CI1885">
        <v>0</v>
      </c>
      <c r="CJ1885">
        <v>54898</v>
      </c>
      <c r="CK1885">
        <v>1.2933075886188932</v>
      </c>
      <c r="CL1885">
        <v>0.67592221331194868</v>
      </c>
      <c r="CM1885">
        <v>230</v>
      </c>
      <c r="CN1885">
        <v>-0.33210702622151794</v>
      </c>
      <c r="CO1885">
        <v>2986</v>
      </c>
      <c r="CP1885">
        <v>-0.89330288280000003</v>
      </c>
      <c r="CQ1885">
        <v>-1.0423342555999999</v>
      </c>
      <c r="CR1885">
        <v>39820</v>
      </c>
      <c r="CS1885">
        <v>0.74299999999999999</v>
      </c>
      <c r="CT1885">
        <v>45677</v>
      </c>
      <c r="CU1885">
        <v>0.81323928042999993</v>
      </c>
      <c r="CV1885">
        <v>27</v>
      </c>
      <c r="CW1885">
        <v>13</v>
      </c>
      <c r="CX1885">
        <v>17</v>
      </c>
      <c r="CY1885">
        <v>1387</v>
      </c>
      <c r="CZ1885">
        <v>394</v>
      </c>
      <c r="DA1885" s="2">
        <v>21601</v>
      </c>
      <c r="DB1885" s="2">
        <v>2755</v>
      </c>
      <c r="DC1885" s="2">
        <v>53.98</v>
      </c>
      <c r="DD1885" s="2">
        <v>33831</v>
      </c>
      <c r="DE1885">
        <v>83</v>
      </c>
      <c r="DF1885">
        <v>29</v>
      </c>
      <c r="DG1885">
        <v>12.6</v>
      </c>
      <c r="DH1885">
        <v>3.6</v>
      </c>
      <c r="DI1885" s="2">
        <v>9</v>
      </c>
      <c r="DJ1885">
        <v>-2.13</v>
      </c>
      <c r="DK1885">
        <v>0.90784538239823109</v>
      </c>
      <c r="DL1885">
        <v>3.6764705882352941E-3</v>
      </c>
      <c r="DM1885">
        <v>0</v>
      </c>
      <c r="DN1885">
        <v>133.9</v>
      </c>
      <c r="DO1885">
        <v>0.42799999999999999</v>
      </c>
      <c r="DP1885">
        <v>4158.88</v>
      </c>
      <c r="DQ1885" s="2">
        <v>0</v>
      </c>
      <c r="DR1885" s="2">
        <v>1821.5926723099999</v>
      </c>
      <c r="DS1885">
        <v>5.7132391773087286E-3</v>
      </c>
      <c r="DT1885">
        <v>5.83315613154946</v>
      </c>
      <c r="DU1885">
        <v>1891286.5457947343</v>
      </c>
      <c r="DV1885">
        <v>0</v>
      </c>
    </row>
    <row r="1886" spans="1:126" x14ac:dyDescent="0.15">
      <c r="A1886" t="s">
        <v>3122</v>
      </c>
      <c r="B1886" t="s">
        <v>868</v>
      </c>
      <c r="C1886">
        <v>37</v>
      </c>
      <c r="D1886">
        <v>67</v>
      </c>
      <c r="E1886" t="s">
        <v>3180</v>
      </c>
      <c r="F1886">
        <v>37067</v>
      </c>
      <c r="G1886" t="s">
        <v>6870</v>
      </c>
      <c r="H1886">
        <v>58.7</v>
      </c>
      <c r="I1886">
        <v>25.5</v>
      </c>
      <c r="J1886">
        <v>0.3</v>
      </c>
      <c r="K1886">
        <v>1.8</v>
      </c>
      <c r="L1886">
        <v>1.7</v>
      </c>
      <c r="M1886">
        <v>11.9</v>
      </c>
      <c r="N1886">
        <f t="shared" si="122"/>
        <v>4243.7700000000004</v>
      </c>
      <c r="O1886">
        <f t="shared" si="120"/>
        <v>5756.23</v>
      </c>
      <c r="P1886">
        <f t="shared" si="121"/>
        <v>6.9074760000000017</v>
      </c>
      <c r="Q1886" s="4">
        <v>37067</v>
      </c>
      <c r="R1886" s="5">
        <v>36.132466000000001</v>
      </c>
      <c r="S1886" s="5">
        <v>-80.256961000000004</v>
      </c>
      <c r="T1886">
        <v>2</v>
      </c>
      <c r="U1886">
        <v>-1.39174005132164E-2</v>
      </c>
      <c r="V1886">
        <v>351368</v>
      </c>
      <c r="W1886">
        <v>358130</v>
      </c>
      <c r="X1886">
        <v>361684</v>
      </c>
      <c r="Y1886">
        <v>367922</v>
      </c>
      <c r="Z1886">
        <v>188506</v>
      </c>
      <c r="AA1886">
        <v>37049</v>
      </c>
      <c r="AB1886">
        <v>147791.734</v>
      </c>
      <c r="AC1886">
        <v>45471</v>
      </c>
      <c r="AD1886">
        <v>6</v>
      </c>
      <c r="AE1886">
        <v>1.6589066699107507E-5</v>
      </c>
      <c r="AF1886">
        <v>113</v>
      </c>
      <c r="AG1886">
        <v>662</v>
      </c>
      <c r="AH1886">
        <v>0.17069486404833836</v>
      </c>
      <c r="AI1886" s="3">
        <v>40467</v>
      </c>
      <c r="AJ1886" s="3">
        <v>261231.26957366502</v>
      </c>
      <c r="AK1886">
        <v>34</v>
      </c>
      <c r="AL1886">
        <v>264262.40000000002</v>
      </c>
      <c r="AM1886">
        <v>426082</v>
      </c>
      <c r="AN1886">
        <v>30803</v>
      </c>
      <c r="AO1886">
        <v>456885</v>
      </c>
      <c r="AP1886">
        <v>27</v>
      </c>
      <c r="AQ1886">
        <v>4</v>
      </c>
      <c r="AR1886">
        <v>31</v>
      </c>
      <c r="AS1886">
        <v>8.6560746097785718E-2</v>
      </c>
      <c r="AT1886">
        <v>31</v>
      </c>
      <c r="AU1886">
        <v>274</v>
      </c>
      <c r="AV1886">
        <f t="shared" si="119"/>
        <v>305</v>
      </c>
      <c r="AW1886">
        <v>361684</v>
      </c>
      <c r="AX1886">
        <v>1</v>
      </c>
      <c r="AY1886">
        <v>715073835.38313198</v>
      </c>
      <c r="AZ1886">
        <v>715073.83538313198</v>
      </c>
      <c r="BA1886">
        <v>2344.8652561435101</v>
      </c>
      <c r="BB1886">
        <v>4.264637370441716</v>
      </c>
      <c r="BC1886">
        <v>334363</v>
      </c>
      <c r="BD1886">
        <v>611357</v>
      </c>
      <c r="BE1886">
        <v>-276994</v>
      </c>
      <c r="BF1886">
        <v>-0.78833018373898589</v>
      </c>
      <c r="BG1886">
        <v>33336424</v>
      </c>
      <c r="BH1886">
        <v>92.170026874288055</v>
      </c>
      <c r="BI1886">
        <v>27120</v>
      </c>
      <c r="BJ1886">
        <v>273</v>
      </c>
      <c r="BK1886">
        <v>34</v>
      </c>
      <c r="BL1886">
        <v>7</v>
      </c>
      <c r="BM1886">
        <v>2</v>
      </c>
      <c r="BN1886">
        <v>7</v>
      </c>
      <c r="BO1886">
        <v>10</v>
      </c>
      <c r="BP1886">
        <v>5</v>
      </c>
      <c r="BQ1886">
        <v>55</v>
      </c>
      <c r="BR1886">
        <v>11</v>
      </c>
      <c r="BS1886">
        <v>2</v>
      </c>
      <c r="BT1886">
        <v>359638</v>
      </c>
      <c r="BU1886">
        <v>0.77</v>
      </c>
      <c r="BV1886">
        <v>0.64179200000000003</v>
      </c>
      <c r="BW1886">
        <v>2393</v>
      </c>
      <c r="BX1886">
        <v>1.1289130000000001</v>
      </c>
      <c r="BY1886">
        <v>-4.2234000000000004E-3</v>
      </c>
      <c r="BZ1886">
        <v>274</v>
      </c>
      <c r="CA1886">
        <v>31</v>
      </c>
      <c r="CB1886">
        <v>7</v>
      </c>
      <c r="CC1886">
        <v>1</v>
      </c>
      <c r="CD1886">
        <v>8</v>
      </c>
      <c r="CE1886">
        <v>8</v>
      </c>
      <c r="CF1886">
        <v>6</v>
      </c>
      <c r="CG1886">
        <v>49</v>
      </c>
      <c r="CH1886">
        <v>12</v>
      </c>
      <c r="CI1886">
        <v>1</v>
      </c>
      <c r="CJ1886">
        <v>365593</v>
      </c>
      <c r="CK1886">
        <v>1.0859070058781213</v>
      </c>
      <c r="CL1886">
        <v>0.7046386515161942</v>
      </c>
      <c r="CM1886">
        <v>3427</v>
      </c>
      <c r="CN1886">
        <v>0.48897460030912848</v>
      </c>
      <c r="CO1886">
        <v>65581</v>
      </c>
      <c r="CP1886">
        <v>0.51553094700000002</v>
      </c>
      <c r="CQ1886">
        <v>0.38498030700000002</v>
      </c>
      <c r="CR1886">
        <v>308469</v>
      </c>
      <c r="CS1886">
        <v>0.83099999999999996</v>
      </c>
      <c r="CT1886">
        <v>286014</v>
      </c>
      <c r="CU1886">
        <v>0.80381139200999996</v>
      </c>
      <c r="CV1886">
        <v>870</v>
      </c>
      <c r="CW1886">
        <v>213</v>
      </c>
      <c r="CX1886">
        <v>401</v>
      </c>
      <c r="CY1886">
        <v>477</v>
      </c>
      <c r="CZ1886">
        <v>968</v>
      </c>
      <c r="DA1886" s="2">
        <v>240424</v>
      </c>
      <c r="DB1886" s="2">
        <v>41625</v>
      </c>
      <c r="DC1886" s="2">
        <v>210.4</v>
      </c>
      <c r="DD1886" s="2">
        <v>119356</v>
      </c>
      <c r="DE1886">
        <v>313</v>
      </c>
      <c r="DF1886">
        <v>20</v>
      </c>
      <c r="DG1886">
        <v>63.12</v>
      </c>
      <c r="DH1886">
        <v>3.6</v>
      </c>
      <c r="DI1886" s="2">
        <v>10.24</v>
      </c>
      <c r="DJ1886">
        <v>-1.06</v>
      </c>
      <c r="DK1886">
        <v>0.95334470062025845</v>
      </c>
      <c r="DL1886">
        <v>1.5105740181268882E-3</v>
      </c>
      <c r="DM1886">
        <v>0</v>
      </c>
      <c r="DN1886">
        <v>13</v>
      </c>
      <c r="DO1886">
        <v>0.05</v>
      </c>
      <c r="DP1886">
        <v>80.63</v>
      </c>
      <c r="DQ1886" s="2">
        <v>0</v>
      </c>
      <c r="DR1886" s="2">
        <v>370.46741348000006</v>
      </c>
      <c r="DS1886">
        <v>1.4018878089968522E-3</v>
      </c>
      <c r="DT1886">
        <v>6.2447161726741598</v>
      </c>
      <c r="DU1886">
        <v>1650243.6831096881</v>
      </c>
      <c r="DV1886">
        <v>0</v>
      </c>
    </row>
    <row r="1887" spans="1:126" x14ac:dyDescent="0.15">
      <c r="A1887" t="s">
        <v>3122</v>
      </c>
      <c r="B1887" t="s">
        <v>162</v>
      </c>
      <c r="C1887">
        <v>37</v>
      </c>
      <c r="D1887">
        <v>69</v>
      </c>
      <c r="E1887" t="s">
        <v>3181</v>
      </c>
      <c r="F1887">
        <v>37069</v>
      </c>
      <c r="G1887" t="s">
        <v>6871</v>
      </c>
      <c r="H1887">
        <v>63.5</v>
      </c>
      <c r="I1887">
        <v>26.4</v>
      </c>
      <c r="J1887">
        <v>0.4</v>
      </c>
      <c r="K1887">
        <v>0.4</v>
      </c>
      <c r="L1887">
        <v>1.4</v>
      </c>
      <c r="M1887">
        <v>7.9</v>
      </c>
      <c r="N1887">
        <f t="shared" si="122"/>
        <v>4793.8999999999996</v>
      </c>
      <c r="O1887">
        <f t="shared" si="120"/>
        <v>5206.1000000000004</v>
      </c>
      <c r="P1887">
        <f t="shared" si="121"/>
        <v>6.2473200000000029</v>
      </c>
      <c r="Q1887" s="4">
        <v>37069</v>
      </c>
      <c r="R1887" s="5">
        <v>36.088240999999996</v>
      </c>
      <c r="S1887" s="5">
        <v>-78.283090000000001</v>
      </c>
      <c r="T1887">
        <v>1</v>
      </c>
      <c r="U1887">
        <v>3.2722651834858792E-3</v>
      </c>
      <c r="V1887">
        <v>60470</v>
      </c>
      <c r="W1887">
        <v>61723</v>
      </c>
      <c r="X1887">
        <v>62296</v>
      </c>
      <c r="Y1887">
        <v>63659</v>
      </c>
      <c r="Z1887">
        <v>33264</v>
      </c>
      <c r="AA1887">
        <v>37051</v>
      </c>
      <c r="AB1887">
        <v>24840.727999999996</v>
      </c>
      <c r="AC1887">
        <v>42685</v>
      </c>
      <c r="AD1887">
        <v>1</v>
      </c>
      <c r="AE1887">
        <v>1.6052395017336588E-5</v>
      </c>
      <c r="AF1887">
        <v>64</v>
      </c>
      <c r="AG1887">
        <v>542</v>
      </c>
      <c r="AH1887">
        <v>0.11808118081180811</v>
      </c>
      <c r="AI1887" s="3">
        <v>116889</v>
      </c>
      <c r="AJ1887" s="3">
        <v>314669.25268546003</v>
      </c>
      <c r="AK1887">
        <v>68</v>
      </c>
      <c r="AL1887">
        <v>316249.59999999998</v>
      </c>
      <c r="AM1887">
        <v>228330</v>
      </c>
      <c r="AN1887">
        <v>59067</v>
      </c>
      <c r="AO1887">
        <v>287397</v>
      </c>
      <c r="AP1887">
        <v>3</v>
      </c>
      <c r="AQ1887">
        <v>0</v>
      </c>
      <c r="AR1887">
        <v>3</v>
      </c>
      <c r="AS1887">
        <v>4.8604248011276184E-2</v>
      </c>
      <c r="AT1887">
        <v>3</v>
      </c>
      <c r="AU1887">
        <v>44</v>
      </c>
      <c r="AV1887">
        <f t="shared" si="119"/>
        <v>47</v>
      </c>
      <c r="AW1887">
        <v>55091</v>
      </c>
      <c r="AX1887">
        <v>0.85</v>
      </c>
      <c r="AY1887">
        <v>741961238.09876502</v>
      </c>
      <c r="AZ1887">
        <v>741961.23809876502</v>
      </c>
      <c r="BA1887">
        <v>15721.4394358357</v>
      </c>
      <c r="BB1887">
        <v>0.63607407202204658</v>
      </c>
      <c r="BC1887">
        <v>37609</v>
      </c>
      <c r="BD1887">
        <v>107090</v>
      </c>
      <c r="BE1887">
        <v>-69481</v>
      </c>
      <c r="BF1887">
        <v>-1.149016041012072</v>
      </c>
      <c r="BG1887">
        <v>369913</v>
      </c>
      <c r="BH1887">
        <v>5.9379895980480288</v>
      </c>
      <c r="BI1887">
        <v>6606</v>
      </c>
      <c r="BJ1887">
        <v>57</v>
      </c>
      <c r="BK1887">
        <v>2</v>
      </c>
      <c r="BL1887">
        <v>2</v>
      </c>
      <c r="BM1887">
        <v>0</v>
      </c>
      <c r="BN1887">
        <v>0</v>
      </c>
      <c r="BO1887">
        <v>0</v>
      </c>
      <c r="BP1887">
        <v>0</v>
      </c>
      <c r="BQ1887">
        <v>4</v>
      </c>
      <c r="BR1887">
        <v>3</v>
      </c>
      <c r="BS1887">
        <v>0</v>
      </c>
      <c r="BT1887">
        <v>60088</v>
      </c>
      <c r="BU1887">
        <v>0.74</v>
      </c>
      <c r="BV1887">
        <v>0.59683200000000003</v>
      </c>
      <c r="BW1887">
        <v>163</v>
      </c>
      <c r="BX1887">
        <v>1.1316740000000001</v>
      </c>
      <c r="BY1887">
        <v>-0.79034020000000005</v>
      </c>
      <c r="BZ1887">
        <v>57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4</v>
      </c>
      <c r="CH1887">
        <v>2</v>
      </c>
      <c r="CI1887">
        <v>0</v>
      </c>
      <c r="CJ1887">
        <v>62805</v>
      </c>
      <c r="CK1887">
        <v>1.0349494467001035</v>
      </c>
      <c r="CL1887">
        <v>0.70486145595391791</v>
      </c>
      <c r="CM1887">
        <v>163</v>
      </c>
      <c r="CN1887">
        <v>-0.71720985449966101</v>
      </c>
      <c r="CO1887">
        <v>7070</v>
      </c>
      <c r="CP1887">
        <v>0.27490365900000002</v>
      </c>
      <c r="CQ1887">
        <v>-0.1111838846</v>
      </c>
      <c r="CR1887">
        <v>53790</v>
      </c>
      <c r="CS1887">
        <v>0.83900000000000008</v>
      </c>
      <c r="CT1887">
        <v>48195</v>
      </c>
      <c r="CU1887">
        <v>0.78105643724999996</v>
      </c>
      <c r="CV1887">
        <v>42</v>
      </c>
      <c r="CW1887">
        <v>12</v>
      </c>
      <c r="CX1887">
        <v>11</v>
      </c>
      <c r="CY1887">
        <v>948</v>
      </c>
      <c r="CZ1887">
        <v>810</v>
      </c>
      <c r="DA1887" s="2">
        <v>18954</v>
      </c>
      <c r="DB1887" s="2">
        <v>5550</v>
      </c>
      <c r="DC1887" s="2">
        <v>115.64</v>
      </c>
      <c r="DD1887" s="2">
        <v>20308</v>
      </c>
      <c r="DE1887">
        <v>256</v>
      </c>
      <c r="DF1887">
        <v>57</v>
      </c>
      <c r="DG1887">
        <v>16.059999999999999</v>
      </c>
      <c r="DH1887">
        <v>8.0299999999999994</v>
      </c>
      <c r="DI1887" s="2">
        <v>6.42</v>
      </c>
      <c r="DJ1887">
        <v>-1.43</v>
      </c>
      <c r="DK1887">
        <v>0.96381182147165256</v>
      </c>
      <c r="DL1887">
        <v>7.3800738007380072E-3</v>
      </c>
      <c r="DM1887">
        <v>0</v>
      </c>
      <c r="DN1887">
        <v>124.4</v>
      </c>
      <c r="DO1887">
        <v>0.379</v>
      </c>
      <c r="DP1887">
        <v>1953</v>
      </c>
      <c r="DQ1887" s="2">
        <v>0</v>
      </c>
      <c r="DR1887" s="2">
        <v>5860.4540494599996</v>
      </c>
      <c r="DS1887">
        <v>1.8531108470851161E-2</v>
      </c>
      <c r="DT1887">
        <v>4.6935625048127703</v>
      </c>
      <c r="DU1887">
        <v>1484337.2647220367</v>
      </c>
      <c r="DV1887">
        <v>0</v>
      </c>
    </row>
    <row r="1888" spans="1:126" x14ac:dyDescent="0.15">
      <c r="A1888" t="s">
        <v>3122</v>
      </c>
      <c r="B1888" t="s">
        <v>3182</v>
      </c>
      <c r="C1888">
        <v>37</v>
      </c>
      <c r="D1888">
        <v>71</v>
      </c>
      <c r="E1888" t="s">
        <v>3183</v>
      </c>
      <c r="F1888">
        <v>37071</v>
      </c>
      <c r="G1888" t="s">
        <v>6872</v>
      </c>
      <c r="H1888">
        <v>75.8</v>
      </c>
      <c r="I1888">
        <v>15</v>
      </c>
      <c r="J1888">
        <v>0.3</v>
      </c>
      <c r="K1888">
        <v>1.2</v>
      </c>
      <c r="L1888">
        <v>1.7</v>
      </c>
      <c r="M1888">
        <v>5.9</v>
      </c>
      <c r="N1888">
        <f t="shared" si="122"/>
        <v>6009.87</v>
      </c>
      <c r="O1888">
        <f t="shared" si="120"/>
        <v>3990.13</v>
      </c>
      <c r="P1888">
        <f t="shared" si="121"/>
        <v>4.7881560000000016</v>
      </c>
      <c r="Q1888" s="4">
        <v>37071</v>
      </c>
      <c r="R1888" s="5">
        <v>35.293343999999998</v>
      </c>
      <c r="S1888" s="5">
        <v>-81.177256</v>
      </c>
      <c r="T1888">
        <v>1</v>
      </c>
      <c r="U1888">
        <v>7.8691451002059987E-2</v>
      </c>
      <c r="V1888">
        <v>206291</v>
      </c>
      <c r="W1888">
        <v>208379</v>
      </c>
      <c r="X1888">
        <v>209807</v>
      </c>
      <c r="Y1888">
        <v>213182</v>
      </c>
      <c r="Z1888">
        <v>112004</v>
      </c>
      <c r="AA1888">
        <v>37053</v>
      </c>
      <c r="AB1888">
        <v>84478.487999999983</v>
      </c>
      <c r="AC1888">
        <v>42429</v>
      </c>
      <c r="AD1888">
        <v>5</v>
      </c>
      <c r="AE1888">
        <v>2.3831426024870478E-5</v>
      </c>
      <c r="AF1888">
        <v>63</v>
      </c>
      <c r="AG1888">
        <v>520</v>
      </c>
      <c r="AH1888">
        <v>0.12115384615384615</v>
      </c>
      <c r="AI1888" s="3">
        <v>41923</v>
      </c>
      <c r="AJ1888" s="3">
        <v>227846.18512020502</v>
      </c>
      <c r="AK1888">
        <v>40</v>
      </c>
      <c r="AL1888">
        <v>232864</v>
      </c>
      <c r="AM1888">
        <v>259957</v>
      </c>
      <c r="AN1888">
        <v>21414</v>
      </c>
      <c r="AO1888">
        <v>281371</v>
      </c>
      <c r="AP1888">
        <v>8</v>
      </c>
      <c r="AQ1888">
        <v>2</v>
      </c>
      <c r="AR1888">
        <v>10</v>
      </c>
      <c r="AS1888">
        <v>4.7989480705829285E-2</v>
      </c>
      <c r="AT1888">
        <v>13</v>
      </c>
      <c r="AU1888">
        <v>259</v>
      </c>
      <c r="AV1888">
        <f t="shared" si="119"/>
        <v>272</v>
      </c>
      <c r="AW1888">
        <v>209807</v>
      </c>
      <c r="AX1888">
        <v>1</v>
      </c>
      <c r="AY1888">
        <v>864417458.74213099</v>
      </c>
      <c r="AZ1888">
        <v>864417.45874213101</v>
      </c>
      <c r="BA1888">
        <v>4543.7121184504203</v>
      </c>
      <c r="BB1888">
        <v>2.2008436580727704</v>
      </c>
      <c r="BC1888">
        <v>306759</v>
      </c>
      <c r="BD1888">
        <v>314651</v>
      </c>
      <c r="BE1888">
        <v>-7892</v>
      </c>
      <c r="BF1888">
        <v>-3.825663746843052E-2</v>
      </c>
      <c r="BG1888">
        <v>2378335</v>
      </c>
      <c r="BH1888">
        <v>11.335822922972065</v>
      </c>
      <c r="BI1888">
        <v>18844</v>
      </c>
      <c r="BJ1888">
        <v>239</v>
      </c>
      <c r="BK1888">
        <v>13</v>
      </c>
      <c r="BL1888">
        <v>10</v>
      </c>
      <c r="BM1888">
        <v>1</v>
      </c>
      <c r="BN1888">
        <v>2</v>
      </c>
      <c r="BO1888">
        <v>6</v>
      </c>
      <c r="BP1888">
        <v>3</v>
      </c>
      <c r="BQ1888">
        <v>21</v>
      </c>
      <c r="BR1888">
        <v>6</v>
      </c>
      <c r="BS1888">
        <v>1</v>
      </c>
      <c r="BT1888">
        <v>208958</v>
      </c>
      <c r="BU1888">
        <v>0.78</v>
      </c>
      <c r="BV1888">
        <v>0.53827800000000003</v>
      </c>
      <c r="BW1888">
        <v>679</v>
      </c>
      <c r="BX1888">
        <v>1.4452659999999999</v>
      </c>
      <c r="BY1888">
        <v>-0.78895490000000001</v>
      </c>
      <c r="BZ1888">
        <v>260</v>
      </c>
      <c r="CA1888">
        <v>10</v>
      </c>
      <c r="CB1888">
        <v>7</v>
      </c>
      <c r="CC1888">
        <v>1</v>
      </c>
      <c r="CD1888">
        <v>2</v>
      </c>
      <c r="CE1888">
        <v>5</v>
      </c>
      <c r="CF1888">
        <v>3</v>
      </c>
      <c r="CG1888">
        <v>18</v>
      </c>
      <c r="CH1888">
        <v>4</v>
      </c>
      <c r="CI1888">
        <v>1</v>
      </c>
      <c r="CJ1888">
        <v>211040</v>
      </c>
      <c r="CK1888">
        <v>1.4736542835481425</v>
      </c>
      <c r="CL1888">
        <v>0.66427092663015552</v>
      </c>
      <c r="CM1888">
        <v>630</v>
      </c>
      <c r="CN1888">
        <v>-0.43739201964067997</v>
      </c>
      <c r="CO1888">
        <v>23008</v>
      </c>
      <c r="CP1888">
        <v>-0.53616452079999999</v>
      </c>
      <c r="CQ1888">
        <v>-0.1292987843</v>
      </c>
      <c r="CR1888">
        <v>179182</v>
      </c>
      <c r="CS1888">
        <v>0.83599999999999997</v>
      </c>
      <c r="CT1888">
        <v>165445</v>
      </c>
      <c r="CU1888">
        <v>0.80161392551999999</v>
      </c>
      <c r="CV1888">
        <v>400</v>
      </c>
      <c r="CW1888">
        <v>108</v>
      </c>
      <c r="CX1888">
        <v>140</v>
      </c>
      <c r="CY1888">
        <v>242</v>
      </c>
      <c r="CZ1888">
        <v>783</v>
      </c>
      <c r="DA1888" s="2">
        <v>95663</v>
      </c>
      <c r="DB1888" s="2">
        <v>19460</v>
      </c>
      <c r="DC1888" s="2">
        <v>122.24</v>
      </c>
      <c r="DD1888" s="2">
        <v>49095</v>
      </c>
      <c r="DE1888">
        <v>208</v>
      </c>
      <c r="DF1888">
        <v>19</v>
      </c>
      <c r="DG1888">
        <v>23.88</v>
      </c>
      <c r="DH1888">
        <v>4.78</v>
      </c>
      <c r="DI1888" s="2">
        <v>6.21</v>
      </c>
      <c r="DJ1888">
        <v>0.42</v>
      </c>
      <c r="DK1888">
        <v>0.97533573456098088</v>
      </c>
      <c r="DL1888">
        <v>0</v>
      </c>
      <c r="DM1888">
        <v>0</v>
      </c>
      <c r="DN1888">
        <v>47.8</v>
      </c>
      <c r="DO1888">
        <v>0.20199999999999999</v>
      </c>
      <c r="DP1888">
        <v>653.61</v>
      </c>
      <c r="DQ1888" s="2">
        <v>0</v>
      </c>
      <c r="DR1888" s="2">
        <v>3228.0985763300005</v>
      </c>
      <c r="DS1888">
        <v>1.3862592877750058E-2</v>
      </c>
      <c r="DT1888">
        <v>5.20697452432126</v>
      </c>
      <c r="DU1888">
        <v>1212516.9156315459</v>
      </c>
      <c r="DV1888">
        <v>0</v>
      </c>
    </row>
    <row r="1889" spans="1:126" x14ac:dyDescent="0.15">
      <c r="A1889" t="s">
        <v>3122</v>
      </c>
      <c r="B1889" t="s">
        <v>3184</v>
      </c>
      <c r="C1889">
        <v>37</v>
      </c>
      <c r="D1889">
        <v>73</v>
      </c>
      <c r="E1889" t="s">
        <v>3185</v>
      </c>
      <c r="F1889">
        <v>37073</v>
      </c>
      <c r="G1889" t="s">
        <v>6873</v>
      </c>
      <c r="H1889">
        <v>63</v>
      </c>
      <c r="I1889">
        <v>33.1</v>
      </c>
      <c r="J1889">
        <v>0.5</v>
      </c>
      <c r="K1889">
        <v>0.1</v>
      </c>
      <c r="L1889">
        <v>1.8</v>
      </c>
      <c r="M1889">
        <v>1.4</v>
      </c>
      <c r="N1889">
        <f t="shared" si="122"/>
        <v>5070.0700000000006</v>
      </c>
      <c r="O1889">
        <f t="shared" si="120"/>
        <v>4929.9299999999994</v>
      </c>
      <c r="P1889">
        <f t="shared" si="121"/>
        <v>5.9159160000000011</v>
      </c>
      <c r="Q1889" s="4">
        <v>37073</v>
      </c>
      <c r="R1889" s="5">
        <v>36.442135</v>
      </c>
      <c r="S1889" s="5">
        <v>-76.702354999999997</v>
      </c>
      <c r="T1889">
        <v>1</v>
      </c>
      <c r="U1889">
        <v>7.1253990029520611E-2</v>
      </c>
      <c r="V1889">
        <v>12069</v>
      </c>
      <c r="W1889">
        <v>11877</v>
      </c>
      <c r="X1889">
        <v>11724</v>
      </c>
      <c r="Y1889">
        <v>11533</v>
      </c>
      <c r="Z1889">
        <v>6195</v>
      </c>
      <c r="AA1889">
        <v>37055</v>
      </c>
      <c r="AB1889">
        <v>4661.598</v>
      </c>
      <c r="AC1889">
        <v>49258</v>
      </c>
      <c r="AD1889">
        <v>0</v>
      </c>
      <c r="AE1889">
        <v>0</v>
      </c>
      <c r="AF1889">
        <v>8</v>
      </c>
      <c r="AG1889">
        <v>182</v>
      </c>
      <c r="AH1889">
        <v>4.3956043956043959E-2</v>
      </c>
      <c r="AI1889" s="3">
        <v>63291</v>
      </c>
      <c r="AJ1889" s="3">
        <v>217884.28468269002</v>
      </c>
      <c r="AK1889">
        <v>92</v>
      </c>
      <c r="AL1889">
        <v>221203.20000000001</v>
      </c>
      <c r="AM1889">
        <v>164361</v>
      </c>
      <c r="AN1889">
        <v>27831</v>
      </c>
      <c r="AO1889">
        <v>192192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2</v>
      </c>
      <c r="AV1889">
        <f t="shared" si="119"/>
        <v>2</v>
      </c>
      <c r="AW1889">
        <v>0</v>
      </c>
      <c r="AX1889">
        <v>0</v>
      </c>
      <c r="AY1889">
        <v>267536700.46870801</v>
      </c>
      <c r="AZ1889">
        <v>267536.700468708</v>
      </c>
      <c r="BA1889">
        <v>25693.6697368399</v>
      </c>
      <c r="BB1889">
        <v>0.38920092390157396</v>
      </c>
      <c r="BC1889">
        <v>6995</v>
      </c>
      <c r="BD1889">
        <v>7325</v>
      </c>
      <c r="BE1889">
        <v>-330</v>
      </c>
      <c r="BF1889">
        <v>-2.7342779020631369E-2</v>
      </c>
      <c r="BG1889">
        <v>55701</v>
      </c>
      <c r="BH1889">
        <v>4.7510235414534288</v>
      </c>
      <c r="BI1889">
        <v>1454</v>
      </c>
      <c r="BJ1889">
        <v>13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11768</v>
      </c>
      <c r="BU1889">
        <v>0.78</v>
      </c>
      <c r="BV1889">
        <v>0.59527730000000001</v>
      </c>
      <c r="BW1889">
        <v>51</v>
      </c>
      <c r="BX1889">
        <v>1.1046910000000001</v>
      </c>
      <c r="BY1889">
        <v>-0.60921999999999998</v>
      </c>
      <c r="BZ1889">
        <v>11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11550</v>
      </c>
      <c r="CK1889">
        <v>0.95238095238095233</v>
      </c>
      <c r="CL1889">
        <v>0.62839175497845579</v>
      </c>
      <c r="CM1889">
        <v>43</v>
      </c>
      <c r="CN1889">
        <v>-0.92566000925572012</v>
      </c>
      <c r="CO1889">
        <v>848</v>
      </c>
      <c r="CP1889">
        <v>-0.69264341299999999</v>
      </c>
      <c r="CQ1889">
        <v>0.47305797500000002</v>
      </c>
      <c r="CR1889">
        <v>9421</v>
      </c>
      <c r="CS1889">
        <v>0.83099999999999996</v>
      </c>
      <c r="CT1889">
        <v>9921</v>
      </c>
      <c r="CU1889">
        <v>0.82848588537000001</v>
      </c>
      <c r="CV1889">
        <v>1</v>
      </c>
      <c r="CW1889">
        <v>1</v>
      </c>
      <c r="CY1889">
        <v>122</v>
      </c>
      <c r="CZ1889">
        <v>261</v>
      </c>
      <c r="DA1889" s="2">
        <v>2761</v>
      </c>
      <c r="DB1889" s="2">
        <v>700</v>
      </c>
      <c r="DC1889" s="2">
        <v>77.25</v>
      </c>
      <c r="DD1889" s="2">
        <v>4197</v>
      </c>
      <c r="DE1889">
        <v>87</v>
      </c>
      <c r="DF1889">
        <v>16</v>
      </c>
      <c r="DG1889">
        <v>8.58</v>
      </c>
      <c r="DH1889">
        <v>8.58</v>
      </c>
      <c r="DI1889" s="2">
        <v>8.58</v>
      </c>
      <c r="DJ1889">
        <v>-1</v>
      </c>
      <c r="DK1889">
        <v>0.9839629647185224</v>
      </c>
      <c r="DL1889">
        <v>0</v>
      </c>
      <c r="DM1889">
        <v>0</v>
      </c>
      <c r="DN1889">
        <v>37.299999999999997</v>
      </c>
      <c r="DO1889">
        <v>0.17100000000000001</v>
      </c>
      <c r="DP1889">
        <v>1104.3500000000001</v>
      </c>
      <c r="DQ1889" s="2">
        <v>0</v>
      </c>
      <c r="DR1889" s="2">
        <v>183.52805877999998</v>
      </c>
      <c r="DS1889">
        <v>8.2764140832637136E-4</v>
      </c>
      <c r="DT1889">
        <v>3.95650283467101</v>
      </c>
      <c r="DU1889">
        <v>875191.08783829841</v>
      </c>
      <c r="DV1889">
        <v>1</v>
      </c>
    </row>
    <row r="1890" spans="1:126" x14ac:dyDescent="0.15">
      <c r="A1890" t="s">
        <v>3122</v>
      </c>
      <c r="B1890" t="s">
        <v>247</v>
      </c>
      <c r="C1890">
        <v>37</v>
      </c>
      <c r="D1890">
        <v>75</v>
      </c>
      <c r="E1890" t="s">
        <v>3186</v>
      </c>
      <c r="F1890">
        <v>37075</v>
      </c>
      <c r="G1890" t="s">
        <v>6874</v>
      </c>
      <c r="H1890">
        <v>89.6</v>
      </c>
      <c r="I1890">
        <v>0.2</v>
      </c>
      <c r="J1890">
        <v>6.1</v>
      </c>
      <c r="K1890">
        <v>0.3</v>
      </c>
      <c r="L1890">
        <v>1.6</v>
      </c>
      <c r="M1890">
        <v>2.2000000000000002</v>
      </c>
      <c r="N1890">
        <f t="shared" si="122"/>
        <v>8072.9</v>
      </c>
      <c r="O1890">
        <f t="shared" si="120"/>
        <v>1927.1000000000004</v>
      </c>
      <c r="P1890">
        <f t="shared" si="121"/>
        <v>2.3125200000000015</v>
      </c>
      <c r="Q1890" s="4">
        <v>37075</v>
      </c>
      <c r="R1890" s="5">
        <v>35.348363999999997</v>
      </c>
      <c r="S1890" s="5">
        <v>-83.830915000000005</v>
      </c>
      <c r="T1890">
        <v>9</v>
      </c>
      <c r="U1890">
        <v>5.1399352828965982E-2</v>
      </c>
      <c r="V1890">
        <v>8766</v>
      </c>
      <c r="W1890">
        <v>8743</v>
      </c>
      <c r="X1890">
        <v>8700</v>
      </c>
      <c r="Y1890">
        <v>8594</v>
      </c>
      <c r="Z1890">
        <v>4171</v>
      </c>
      <c r="AA1890">
        <v>37057</v>
      </c>
      <c r="AB1890">
        <v>2534.8890000000001</v>
      </c>
      <c r="AC1890">
        <v>34805</v>
      </c>
      <c r="AD1890">
        <v>1</v>
      </c>
      <c r="AE1890">
        <v>1.1494252873563218E-4</v>
      </c>
      <c r="AF1890">
        <v>10</v>
      </c>
      <c r="AG1890">
        <v>107</v>
      </c>
      <c r="AH1890">
        <v>9.3457943925233641E-2</v>
      </c>
      <c r="AI1890" s="3">
        <v>6837</v>
      </c>
      <c r="AJ1890" s="3">
        <v>186923.103336545</v>
      </c>
      <c r="AK1890">
        <v>43</v>
      </c>
      <c r="AL1890">
        <v>193030.40000000002</v>
      </c>
      <c r="AM1890">
        <v>275734</v>
      </c>
      <c r="AN1890">
        <v>5968</v>
      </c>
      <c r="AO1890">
        <v>281702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7</v>
      </c>
      <c r="AV1890">
        <f t="shared" si="119"/>
        <v>7</v>
      </c>
      <c r="AW1890">
        <v>4192</v>
      </c>
      <c r="AX1890">
        <v>0.51</v>
      </c>
      <c r="AY1890">
        <v>235919605.17395699</v>
      </c>
      <c r="AZ1890">
        <v>235919.60517395698</v>
      </c>
      <c r="BA1890">
        <v>29475.5301120814</v>
      </c>
      <c r="BB1890">
        <v>0.33926446655835413</v>
      </c>
      <c r="BC1890">
        <v>7990</v>
      </c>
      <c r="BD1890">
        <v>5214</v>
      </c>
      <c r="BE1890">
        <v>2776</v>
      </c>
      <c r="BF1890">
        <v>0.31667807437827972</v>
      </c>
      <c r="BG1890">
        <v>94692</v>
      </c>
      <c r="BH1890">
        <v>10.884137931034482</v>
      </c>
      <c r="BI1890">
        <v>1594</v>
      </c>
      <c r="BJ1890">
        <v>12</v>
      </c>
      <c r="BK1890">
        <v>0</v>
      </c>
      <c r="BL1890">
        <v>0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8001</v>
      </c>
      <c r="BU1890">
        <v>0.7</v>
      </c>
      <c r="BV1890">
        <v>0.6882838</v>
      </c>
      <c r="BW1890">
        <v>39</v>
      </c>
      <c r="BX1890">
        <v>1.624797</v>
      </c>
      <c r="BY1890">
        <v>0.41592990000000002</v>
      </c>
      <c r="BZ1890">
        <v>12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8651</v>
      </c>
      <c r="CK1890">
        <v>1.5027164489654377</v>
      </c>
      <c r="CL1890">
        <v>0.59389106229310862</v>
      </c>
      <c r="CM1890">
        <v>32</v>
      </c>
      <c r="CN1890">
        <v>-0.54974312000072534</v>
      </c>
      <c r="CO1890">
        <v>628</v>
      </c>
      <c r="CP1890">
        <v>-0.2085077595</v>
      </c>
      <c r="CQ1890">
        <v>-0.40365360319999999</v>
      </c>
      <c r="CR1890">
        <v>7086</v>
      </c>
      <c r="CS1890">
        <v>0.82499999999999996</v>
      </c>
      <c r="CT1890">
        <v>6583</v>
      </c>
      <c r="CU1890">
        <v>0.76615698266999999</v>
      </c>
      <c r="CV1890">
        <v>5</v>
      </c>
      <c r="CW1890">
        <v>2</v>
      </c>
      <c r="CX1890">
        <v>2</v>
      </c>
      <c r="CY1890">
        <v>45</v>
      </c>
      <c r="CZ1890">
        <v>172</v>
      </c>
      <c r="DA1890" s="2">
        <v>3234</v>
      </c>
      <c r="DB1890" s="2">
        <v>330</v>
      </c>
      <c r="DC1890" s="2">
        <v>34.340000000000003</v>
      </c>
      <c r="DD1890" s="2">
        <v>992</v>
      </c>
      <c r="DE1890">
        <v>57</v>
      </c>
      <c r="DF1890">
        <v>6</v>
      </c>
      <c r="DH1890">
        <v>11.45</v>
      </c>
      <c r="DI1890" s="2">
        <v>11.45</v>
      </c>
      <c r="DJ1890">
        <v>3.14</v>
      </c>
      <c r="DK1890">
        <v>0.92072546438496417</v>
      </c>
      <c r="DL1890">
        <v>0</v>
      </c>
      <c r="DM1890">
        <v>0</v>
      </c>
      <c r="DN1890">
        <v>0.8</v>
      </c>
      <c r="DO1890">
        <v>4.0000000000000001E-3</v>
      </c>
      <c r="DP1890">
        <v>0</v>
      </c>
      <c r="DQ1890" s="2">
        <v>114019</v>
      </c>
      <c r="DR1890" s="2">
        <v>2671.0730983799995</v>
      </c>
      <c r="DS1890">
        <v>9.1444248481585798E-3</v>
      </c>
      <c r="DT1890">
        <v>2.05774057046176</v>
      </c>
      <c r="DU1890">
        <v>397206.48541246174</v>
      </c>
      <c r="DV1890">
        <v>1</v>
      </c>
    </row>
    <row r="1891" spans="1:126" x14ac:dyDescent="0.15">
      <c r="A1891" t="s">
        <v>3122</v>
      </c>
      <c r="B1891" t="s">
        <v>3187</v>
      </c>
      <c r="C1891">
        <v>37</v>
      </c>
      <c r="D1891">
        <v>77</v>
      </c>
      <c r="E1891" t="s">
        <v>3188</v>
      </c>
      <c r="F1891">
        <v>37077</v>
      </c>
      <c r="G1891" t="s">
        <v>6875</v>
      </c>
      <c r="H1891">
        <v>57.7</v>
      </c>
      <c r="I1891">
        <v>32.5</v>
      </c>
      <c r="J1891">
        <v>0.4</v>
      </c>
      <c r="K1891">
        <v>0.5</v>
      </c>
      <c r="L1891">
        <v>1.4</v>
      </c>
      <c r="M1891">
        <v>7.5</v>
      </c>
      <c r="N1891">
        <f t="shared" si="122"/>
        <v>4444.1600000000008</v>
      </c>
      <c r="O1891">
        <f t="shared" si="120"/>
        <v>5555.8399999999992</v>
      </c>
      <c r="P1891">
        <f t="shared" si="121"/>
        <v>6.6670080000000018</v>
      </c>
      <c r="Q1891" s="4">
        <v>37077</v>
      </c>
      <c r="R1891" s="5">
        <v>36.299883999999999</v>
      </c>
      <c r="S1891" s="5">
        <v>-78.657634000000002</v>
      </c>
      <c r="T1891">
        <v>4</v>
      </c>
      <c r="U1891">
        <v>0.1086544226830099</v>
      </c>
      <c r="V1891">
        <v>59666</v>
      </c>
      <c r="W1891">
        <v>57955</v>
      </c>
      <c r="X1891">
        <v>58109</v>
      </c>
      <c r="Y1891">
        <v>58252</v>
      </c>
      <c r="Z1891">
        <v>31452</v>
      </c>
      <c r="AA1891">
        <v>37059</v>
      </c>
      <c r="AB1891">
        <v>22139.014000000003</v>
      </c>
      <c r="AC1891">
        <v>50225</v>
      </c>
      <c r="AD1891">
        <v>3</v>
      </c>
      <c r="AE1891">
        <v>5.1627114560567208E-5</v>
      </c>
      <c r="AF1891">
        <v>54</v>
      </c>
      <c r="AG1891">
        <v>589</v>
      </c>
      <c r="AH1891">
        <v>9.1680814940577254E-2</v>
      </c>
      <c r="AI1891" s="3">
        <v>100822</v>
      </c>
      <c r="AJ1891" s="3">
        <v>339768.94083651504</v>
      </c>
      <c r="AK1891">
        <v>76</v>
      </c>
      <c r="AL1891">
        <v>343424</v>
      </c>
      <c r="AM1891">
        <v>436684</v>
      </c>
      <c r="AN1891">
        <v>29559</v>
      </c>
      <c r="AO1891">
        <v>466243</v>
      </c>
      <c r="AP1891">
        <v>2</v>
      </c>
      <c r="AQ1891">
        <v>0</v>
      </c>
      <c r="AR1891">
        <v>2</v>
      </c>
      <c r="AS1891">
        <v>3.450953325856268E-2</v>
      </c>
      <c r="AT1891">
        <v>1</v>
      </c>
      <c r="AU1891">
        <v>38</v>
      </c>
      <c r="AV1891">
        <f t="shared" si="119"/>
        <v>39</v>
      </c>
      <c r="AW1891">
        <v>49282</v>
      </c>
      <c r="AX1891">
        <v>0.78</v>
      </c>
      <c r="AY1891">
        <v>349770825.14721602</v>
      </c>
      <c r="AZ1891">
        <v>349770.82514721603</v>
      </c>
      <c r="BA1891">
        <v>7290.6018462401698</v>
      </c>
      <c r="BB1891">
        <v>1.3716288738435347</v>
      </c>
      <c r="BC1891">
        <v>64248</v>
      </c>
      <c r="BD1891">
        <v>84634</v>
      </c>
      <c r="BE1891">
        <v>-20386</v>
      </c>
      <c r="BF1891">
        <v>-0.34166862199577647</v>
      </c>
      <c r="BG1891">
        <v>509866</v>
      </c>
      <c r="BH1891">
        <v>8.7743034641793862</v>
      </c>
      <c r="BI1891">
        <v>4605</v>
      </c>
      <c r="BJ1891">
        <v>61</v>
      </c>
      <c r="BK1891">
        <v>2</v>
      </c>
      <c r="BL1891">
        <v>2</v>
      </c>
      <c r="BM1891">
        <v>0</v>
      </c>
      <c r="BN1891">
        <v>0</v>
      </c>
      <c r="BO1891">
        <v>1</v>
      </c>
      <c r="BP1891">
        <v>0</v>
      </c>
      <c r="BQ1891">
        <v>6</v>
      </c>
      <c r="BR1891">
        <v>2</v>
      </c>
      <c r="BS1891">
        <v>0</v>
      </c>
      <c r="BT1891">
        <v>57639</v>
      </c>
      <c r="BU1891">
        <v>0.78</v>
      </c>
      <c r="BV1891">
        <v>0.56176579999999998</v>
      </c>
      <c r="BW1891">
        <v>174</v>
      </c>
      <c r="BX1891">
        <v>1.2838529999999999</v>
      </c>
      <c r="BY1891">
        <v>-0.83111820000000003</v>
      </c>
      <c r="BZ1891">
        <v>68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3</v>
      </c>
      <c r="CH1891">
        <v>2</v>
      </c>
      <c r="CI1891">
        <v>0</v>
      </c>
      <c r="CJ1891">
        <v>58357</v>
      </c>
      <c r="CK1891">
        <v>1.3023287694706718</v>
      </c>
      <c r="CL1891">
        <v>0.71459653512469745</v>
      </c>
      <c r="CM1891">
        <v>156</v>
      </c>
      <c r="CN1891">
        <v>-0.43739201964067997</v>
      </c>
      <c r="CO1891">
        <v>5867</v>
      </c>
      <c r="CP1891">
        <v>0.154346384</v>
      </c>
      <c r="CQ1891">
        <v>0.132669343</v>
      </c>
      <c r="CR1891">
        <v>49254</v>
      </c>
      <c r="CS1891">
        <v>0.83700000000000008</v>
      </c>
      <c r="CT1891">
        <v>49045</v>
      </c>
      <c r="CU1891">
        <v>0.82150089514000002</v>
      </c>
      <c r="CV1891">
        <v>153</v>
      </c>
      <c r="CW1891">
        <v>19</v>
      </c>
      <c r="CX1891">
        <v>29</v>
      </c>
      <c r="CY1891">
        <v>578</v>
      </c>
      <c r="CZ1891">
        <v>857</v>
      </c>
      <c r="DA1891" s="2">
        <v>26246</v>
      </c>
      <c r="DB1891" s="2">
        <v>5225</v>
      </c>
      <c r="DC1891" s="2">
        <v>72.069999999999993</v>
      </c>
      <c r="DD1891" s="2">
        <v>22198</v>
      </c>
      <c r="DE1891">
        <v>243</v>
      </c>
      <c r="DF1891">
        <v>61</v>
      </c>
      <c r="DG1891">
        <v>10.3</v>
      </c>
      <c r="DH1891">
        <v>6.86</v>
      </c>
      <c r="DI1891" s="2">
        <v>6.86</v>
      </c>
      <c r="DJ1891">
        <v>-0.94</v>
      </c>
      <c r="DK1891">
        <v>0.97979607625319876</v>
      </c>
      <c r="DL1891">
        <v>1.0186757215619695E-2</v>
      </c>
      <c r="DM1891">
        <v>0</v>
      </c>
      <c r="DN1891">
        <v>180.1</v>
      </c>
      <c r="DO1891">
        <v>0.53200000000000003</v>
      </c>
      <c r="DP1891">
        <v>1810.6799999999998</v>
      </c>
      <c r="DQ1891" s="2">
        <v>0</v>
      </c>
      <c r="DR1891" s="2">
        <v>6079.7075414299998</v>
      </c>
      <c r="DS1891">
        <v>1.7703212889331441E-2</v>
      </c>
      <c r="DT1891">
        <v>7.9955428807376503</v>
      </c>
      <c r="DU1891">
        <v>2745861.3182744468</v>
      </c>
      <c r="DV1891">
        <v>0</v>
      </c>
    </row>
    <row r="1892" spans="1:126" x14ac:dyDescent="0.15">
      <c r="A1892" t="s">
        <v>3122</v>
      </c>
      <c r="B1892" t="s">
        <v>166</v>
      </c>
      <c r="C1892">
        <v>37</v>
      </c>
      <c r="D1892">
        <v>79</v>
      </c>
      <c r="E1892" t="s">
        <v>3189</v>
      </c>
      <c r="F1892">
        <v>37079</v>
      </c>
      <c r="G1892" t="s">
        <v>6876</v>
      </c>
      <c r="H1892">
        <v>47</v>
      </c>
      <c r="I1892">
        <v>37</v>
      </c>
      <c r="J1892">
        <v>0.5</v>
      </c>
      <c r="K1892">
        <v>0.3</v>
      </c>
      <c r="L1892">
        <v>1</v>
      </c>
      <c r="M1892">
        <v>14.3</v>
      </c>
      <c r="N1892">
        <f t="shared" si="122"/>
        <v>3783.83</v>
      </c>
      <c r="O1892">
        <f t="shared" si="120"/>
        <v>6216.17</v>
      </c>
      <c r="P1892">
        <f t="shared" si="121"/>
        <v>7.4594040000000028</v>
      </c>
      <c r="Q1892" s="4">
        <v>37079</v>
      </c>
      <c r="R1892" s="5">
        <v>35.481959000000003</v>
      </c>
      <c r="S1892" s="5">
        <v>-77.681687999999994</v>
      </c>
      <c r="T1892">
        <v>8</v>
      </c>
      <c r="U1892">
        <v>0.22192570513733761</v>
      </c>
      <c r="V1892">
        <v>21386</v>
      </c>
      <c r="W1892">
        <v>21353</v>
      </c>
      <c r="X1892">
        <v>21328</v>
      </c>
      <c r="Y1892">
        <v>21002</v>
      </c>
      <c r="Z1892">
        <v>11811</v>
      </c>
      <c r="AA1892">
        <v>37061</v>
      </c>
      <c r="AB1892">
        <v>7288.6030000000001</v>
      </c>
      <c r="AC1892">
        <v>35777</v>
      </c>
      <c r="AD1892">
        <v>1</v>
      </c>
      <c r="AE1892">
        <v>4.6886721680420107E-5</v>
      </c>
      <c r="AF1892">
        <v>14</v>
      </c>
      <c r="AG1892">
        <v>260</v>
      </c>
      <c r="AH1892">
        <v>5.3846153846153849E-2</v>
      </c>
      <c r="AI1892" s="3">
        <v>101189</v>
      </c>
      <c r="AJ1892" s="3">
        <v>170193.77187031001</v>
      </c>
      <c r="AK1892">
        <v>85</v>
      </c>
      <c r="AL1892">
        <v>170182.40000000002</v>
      </c>
      <c r="AM1892">
        <v>639614</v>
      </c>
      <c r="AN1892">
        <v>43506</v>
      </c>
      <c r="AO1892">
        <v>683120</v>
      </c>
      <c r="AP1892">
        <v>2</v>
      </c>
      <c r="AQ1892">
        <v>0</v>
      </c>
      <c r="AR1892">
        <v>2</v>
      </c>
      <c r="AS1892">
        <v>9.3663653819135481E-2</v>
      </c>
      <c r="AT1892">
        <v>1</v>
      </c>
      <c r="AU1892">
        <v>12</v>
      </c>
      <c r="AV1892">
        <f t="shared" si="119"/>
        <v>13</v>
      </c>
      <c r="AW1892">
        <v>869</v>
      </c>
      <c r="AX1892">
        <v>4.0000000000000036E-2</v>
      </c>
      <c r="AY1892">
        <v>291130661.56945199</v>
      </c>
      <c r="AZ1892">
        <v>291130.66156945197</v>
      </c>
      <c r="BA1892">
        <v>15316.892494228399</v>
      </c>
      <c r="BB1892">
        <v>0.65287394318189063</v>
      </c>
      <c r="BC1892">
        <v>12905</v>
      </c>
      <c r="BD1892">
        <v>18077</v>
      </c>
      <c r="BE1892">
        <v>-5172</v>
      </c>
      <c r="BF1892">
        <v>-0.24184045637332835</v>
      </c>
      <c r="BG1892">
        <v>102193</v>
      </c>
      <c r="BH1892">
        <v>4.791494748687172</v>
      </c>
      <c r="BI1892">
        <v>2418</v>
      </c>
      <c r="BJ1892">
        <v>16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20658</v>
      </c>
      <c r="BU1892">
        <v>0.77</v>
      </c>
      <c r="BV1892">
        <v>0.50294830000000001</v>
      </c>
      <c r="BW1892">
        <v>74</v>
      </c>
      <c r="BX1892">
        <v>0.82292569999999998</v>
      </c>
      <c r="BY1892">
        <v>-1.4104099999999999</v>
      </c>
      <c r="BZ1892">
        <v>15</v>
      </c>
      <c r="CA1892">
        <v>0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21247</v>
      </c>
      <c r="CK1892">
        <v>0.84717842518943853</v>
      </c>
      <c r="CL1892">
        <v>0.71760913130609039</v>
      </c>
      <c r="CM1892">
        <v>63</v>
      </c>
      <c r="CN1892">
        <v>-0.78009820627352289</v>
      </c>
      <c r="CO1892">
        <v>1261</v>
      </c>
      <c r="CP1892">
        <v>0.25704540100000001</v>
      </c>
      <c r="CQ1892">
        <v>1.4838169999999999E-3</v>
      </c>
      <c r="CR1892">
        <v>17204</v>
      </c>
      <c r="CS1892">
        <v>0.81599999999999995</v>
      </c>
      <c r="CT1892">
        <v>16296</v>
      </c>
      <c r="CU1892">
        <v>0.74909953438999988</v>
      </c>
      <c r="CV1892">
        <v>6</v>
      </c>
      <c r="CW1892">
        <v>10</v>
      </c>
      <c r="CX1892">
        <v>4</v>
      </c>
      <c r="CY1892">
        <v>871</v>
      </c>
      <c r="CZ1892">
        <v>375</v>
      </c>
      <c r="DA1892" s="2">
        <v>6019</v>
      </c>
      <c r="DB1892" s="2">
        <v>920</v>
      </c>
      <c r="DC1892" s="2">
        <v>80.069999999999993</v>
      </c>
      <c r="DD1892" s="2">
        <v>9662</v>
      </c>
      <c r="DE1892">
        <v>66</v>
      </c>
      <c r="DF1892">
        <v>11</v>
      </c>
      <c r="DG1892">
        <v>4.71</v>
      </c>
      <c r="DH1892">
        <v>4.71</v>
      </c>
      <c r="DI1892" s="2">
        <v>9.42</v>
      </c>
      <c r="DJ1892">
        <v>-2.33</v>
      </c>
      <c r="DK1892">
        <v>0.88743835792428027</v>
      </c>
      <c r="DL1892">
        <v>0</v>
      </c>
      <c r="DM1892">
        <v>0</v>
      </c>
      <c r="DN1892">
        <v>64.400000000000006</v>
      </c>
      <c r="DO1892">
        <v>0.38700000000000001</v>
      </c>
      <c r="DP1892">
        <v>741.7</v>
      </c>
      <c r="DQ1892" s="2">
        <v>0</v>
      </c>
      <c r="DR1892" s="2">
        <v>353.37502878999999</v>
      </c>
      <c r="DS1892">
        <v>2.0764491700199315E-3</v>
      </c>
      <c r="DT1892">
        <v>5.2105813990499801</v>
      </c>
      <c r="DU1892">
        <v>886749.24788568344</v>
      </c>
      <c r="DV1892">
        <v>1</v>
      </c>
    </row>
    <row r="1893" spans="1:126" x14ac:dyDescent="0.15">
      <c r="A1893" t="s">
        <v>3122</v>
      </c>
      <c r="B1893" t="s">
        <v>3190</v>
      </c>
      <c r="C1893">
        <v>37</v>
      </c>
      <c r="D1893">
        <v>81</v>
      </c>
      <c r="E1893" t="s">
        <v>3191</v>
      </c>
      <c r="F1893">
        <v>37081</v>
      </c>
      <c r="G1893" t="s">
        <v>6877</v>
      </c>
      <c r="H1893">
        <v>54.3</v>
      </c>
      <c r="I1893">
        <v>32.1</v>
      </c>
      <c r="J1893">
        <v>0.4</v>
      </c>
      <c r="K1893">
        <v>3.9</v>
      </c>
      <c r="L1893">
        <v>2.1</v>
      </c>
      <c r="M1893">
        <v>7.1</v>
      </c>
      <c r="N1893">
        <f t="shared" si="122"/>
        <v>4049.0899999999992</v>
      </c>
      <c r="O1893">
        <f t="shared" si="120"/>
        <v>5950.9100000000008</v>
      </c>
      <c r="P1893">
        <f t="shared" si="121"/>
        <v>7.1410920000000031</v>
      </c>
      <c r="Q1893" s="4">
        <v>37081</v>
      </c>
      <c r="R1893" s="5">
        <v>36.079065</v>
      </c>
      <c r="S1893" s="5">
        <v>-79.788664999999995</v>
      </c>
      <c r="T1893">
        <v>2</v>
      </c>
      <c r="U1893">
        <v>1.9094460252571728E-2</v>
      </c>
      <c r="V1893">
        <v>489576</v>
      </c>
      <c r="W1893">
        <v>500899</v>
      </c>
      <c r="X1893">
        <v>506763</v>
      </c>
      <c r="Y1893">
        <v>517722</v>
      </c>
      <c r="Z1893">
        <v>266138</v>
      </c>
      <c r="AA1893">
        <v>37063</v>
      </c>
      <c r="AB1893">
        <v>210450.53499999997</v>
      </c>
      <c r="AC1893">
        <v>45651</v>
      </c>
      <c r="AD1893">
        <v>4</v>
      </c>
      <c r="AE1893">
        <v>7.8932360886647215E-6</v>
      </c>
      <c r="AF1893">
        <v>93</v>
      </c>
      <c r="AG1893">
        <v>962</v>
      </c>
      <c r="AH1893">
        <v>9.6673596673596679E-2</v>
      </c>
      <c r="AI1893" s="3">
        <v>90750</v>
      </c>
      <c r="AJ1893" s="3">
        <v>413284.92229702004</v>
      </c>
      <c r="AK1893">
        <v>40</v>
      </c>
      <c r="AL1893">
        <v>420947.20000000001</v>
      </c>
      <c r="AM1893">
        <v>196675</v>
      </c>
      <c r="AN1893">
        <v>61566</v>
      </c>
      <c r="AO1893">
        <v>258241</v>
      </c>
      <c r="AP1893">
        <v>34</v>
      </c>
      <c r="AQ1893">
        <v>9</v>
      </c>
      <c r="AR1893">
        <v>43</v>
      </c>
      <c r="AS1893">
        <v>8.5845649522159159E-2</v>
      </c>
      <c r="AT1893">
        <v>41</v>
      </c>
      <c r="AU1893">
        <v>582</v>
      </c>
      <c r="AV1893">
        <f t="shared" si="119"/>
        <v>623</v>
      </c>
      <c r="AW1893">
        <v>506763</v>
      </c>
      <c r="AX1893">
        <v>1</v>
      </c>
      <c r="AY1893">
        <v>1262554947.3503599</v>
      </c>
      <c r="AZ1893">
        <v>1262554.94735036</v>
      </c>
      <c r="BA1893">
        <v>3003.6931521718998</v>
      </c>
      <c r="BB1893">
        <v>3.3292348763285746</v>
      </c>
      <c r="BC1893">
        <v>497177</v>
      </c>
      <c r="BD1893">
        <v>932354</v>
      </c>
      <c r="BE1893">
        <v>-435177</v>
      </c>
      <c r="BF1893">
        <v>-0.88888548458257755</v>
      </c>
      <c r="BG1893">
        <v>9292956</v>
      </c>
      <c r="BH1893">
        <v>18.337873917393338</v>
      </c>
      <c r="BI1893">
        <v>33313</v>
      </c>
      <c r="BJ1893">
        <v>428</v>
      </c>
      <c r="BK1893">
        <v>39</v>
      </c>
      <c r="BL1893">
        <v>36</v>
      </c>
      <c r="BM1893">
        <v>2</v>
      </c>
      <c r="BN1893">
        <v>12</v>
      </c>
      <c r="BO1893">
        <v>16</v>
      </c>
      <c r="BP1893">
        <v>5</v>
      </c>
      <c r="BQ1893">
        <v>62</v>
      </c>
      <c r="BR1893">
        <v>18</v>
      </c>
      <c r="BS1893">
        <v>2</v>
      </c>
      <c r="BT1893">
        <v>480362</v>
      </c>
      <c r="BU1893">
        <v>0.77</v>
      </c>
      <c r="BV1893">
        <v>0.67071420000000004</v>
      </c>
      <c r="BW1893">
        <v>2875</v>
      </c>
      <c r="BX1893">
        <v>1.2906930000000001</v>
      </c>
      <c r="BY1893">
        <v>0.17477419999999999</v>
      </c>
      <c r="BZ1893">
        <v>425</v>
      </c>
      <c r="CA1893">
        <v>38</v>
      </c>
      <c r="CB1893">
        <v>25</v>
      </c>
      <c r="CC1893">
        <v>4</v>
      </c>
      <c r="CD1893">
        <v>12</v>
      </c>
      <c r="CE1893">
        <v>12</v>
      </c>
      <c r="CF1893">
        <v>4</v>
      </c>
      <c r="CG1893">
        <v>59</v>
      </c>
      <c r="CH1893">
        <v>16</v>
      </c>
      <c r="CI1893">
        <v>1</v>
      </c>
      <c r="CJ1893">
        <v>512959</v>
      </c>
      <c r="CK1893">
        <v>1.16188623262288</v>
      </c>
      <c r="CL1893">
        <v>0.70035479581307836</v>
      </c>
      <c r="CM1893">
        <v>2740</v>
      </c>
      <c r="CN1893">
        <v>-0.15757418478169893</v>
      </c>
      <c r="CO1893">
        <v>95024</v>
      </c>
      <c r="CP1893">
        <v>0.77825098500000001</v>
      </c>
      <c r="CQ1893">
        <v>0.479528656</v>
      </c>
      <c r="CR1893">
        <v>422520</v>
      </c>
      <c r="CS1893">
        <v>0.81</v>
      </c>
      <c r="CT1893">
        <v>394598</v>
      </c>
      <c r="CU1893">
        <v>0.8173178727699999</v>
      </c>
      <c r="CV1893">
        <v>1213</v>
      </c>
      <c r="CW1893">
        <v>279</v>
      </c>
      <c r="CX1893">
        <v>399</v>
      </c>
      <c r="CY1893">
        <v>1065</v>
      </c>
      <c r="CZ1893">
        <v>1486</v>
      </c>
      <c r="DA1893" s="2">
        <v>365553</v>
      </c>
      <c r="DB1893" s="2">
        <v>61560</v>
      </c>
      <c r="DC1893" s="2">
        <v>260.36</v>
      </c>
      <c r="DD1893" s="2">
        <v>218922</v>
      </c>
      <c r="DE1893">
        <v>459</v>
      </c>
      <c r="DF1893">
        <v>68</v>
      </c>
      <c r="DG1893">
        <v>71.260000000000005</v>
      </c>
      <c r="DH1893">
        <v>1.97</v>
      </c>
      <c r="DI1893" s="2">
        <v>8.09</v>
      </c>
      <c r="DJ1893">
        <v>-0.85</v>
      </c>
      <c r="DK1893">
        <v>0.95919559228650142</v>
      </c>
      <c r="DL1893">
        <v>2.0790020790020791E-3</v>
      </c>
      <c r="DM1893">
        <v>0</v>
      </c>
      <c r="DN1893">
        <v>120.4</v>
      </c>
      <c r="DO1893">
        <v>0.27800000000000002</v>
      </c>
      <c r="DP1893">
        <v>112.39</v>
      </c>
      <c r="DQ1893" s="2">
        <v>0</v>
      </c>
      <c r="DR1893" s="2">
        <v>1170.0735772199998</v>
      </c>
      <c r="DS1893">
        <v>2.7796214712567983E-3</v>
      </c>
      <c r="DT1893">
        <v>6.2756300592987104</v>
      </c>
      <c r="DU1893">
        <v>2641708.9016976263</v>
      </c>
      <c r="DV1893">
        <v>0</v>
      </c>
    </row>
    <row r="1894" spans="1:126" x14ac:dyDescent="0.15">
      <c r="A1894" t="s">
        <v>3122</v>
      </c>
      <c r="B1894" t="s">
        <v>3192</v>
      </c>
      <c r="C1894">
        <v>37</v>
      </c>
      <c r="D1894">
        <v>83</v>
      </c>
      <c r="E1894" t="s">
        <v>3193</v>
      </c>
      <c r="F1894">
        <v>37083</v>
      </c>
      <c r="G1894" t="s">
        <v>6878</v>
      </c>
      <c r="H1894">
        <v>39.4</v>
      </c>
      <c r="I1894">
        <v>53</v>
      </c>
      <c r="J1894">
        <v>3.7</v>
      </c>
      <c r="K1894">
        <v>0.7</v>
      </c>
      <c r="L1894">
        <v>1.1000000000000001</v>
      </c>
      <c r="M1894">
        <v>2.1</v>
      </c>
      <c r="N1894">
        <f t="shared" si="122"/>
        <v>4381.1599999999989</v>
      </c>
      <c r="O1894">
        <f t="shared" si="120"/>
        <v>5618.8400000000011</v>
      </c>
      <c r="P1894">
        <f t="shared" si="121"/>
        <v>6.7426080000000042</v>
      </c>
      <c r="Q1894" s="4">
        <v>37083</v>
      </c>
      <c r="R1894" s="5">
        <v>36.251438</v>
      </c>
      <c r="S1894" s="5">
        <v>-77.644841999999997</v>
      </c>
      <c r="T1894">
        <v>4</v>
      </c>
      <c r="U1894">
        <v>9.7801919414543789E-2</v>
      </c>
      <c r="V1894">
        <v>54693</v>
      </c>
      <c r="W1894">
        <v>53803</v>
      </c>
      <c r="X1894">
        <v>53407</v>
      </c>
      <c r="Y1894">
        <v>52230</v>
      </c>
      <c r="Z1894">
        <v>27391</v>
      </c>
      <c r="AA1894">
        <v>37065</v>
      </c>
      <c r="AB1894">
        <v>18365.510999999999</v>
      </c>
      <c r="AC1894">
        <v>32245</v>
      </c>
      <c r="AD1894">
        <v>1</v>
      </c>
      <c r="AE1894">
        <v>1.8724137285374575E-5</v>
      </c>
      <c r="AF1894">
        <v>24</v>
      </c>
      <c r="AG1894">
        <v>341</v>
      </c>
      <c r="AH1894">
        <v>7.0381231671554259E-2</v>
      </c>
      <c r="AI1894" s="3">
        <v>195896</v>
      </c>
      <c r="AJ1894" s="3">
        <v>463414.55889629503</v>
      </c>
      <c r="AK1894">
        <v>128</v>
      </c>
      <c r="AL1894">
        <v>467820.80000000005</v>
      </c>
      <c r="AM1894">
        <v>176987</v>
      </c>
      <c r="AN1894">
        <v>73873</v>
      </c>
      <c r="AO1894">
        <v>250860</v>
      </c>
      <c r="AP1894">
        <v>1</v>
      </c>
      <c r="AQ1894">
        <v>1</v>
      </c>
      <c r="AR1894">
        <v>2</v>
      </c>
      <c r="AS1894">
        <v>3.7172648365332787E-2</v>
      </c>
      <c r="AT1894">
        <v>2</v>
      </c>
      <c r="AU1894">
        <v>31</v>
      </c>
      <c r="AV1894">
        <f t="shared" si="119"/>
        <v>33</v>
      </c>
      <c r="AW1894">
        <v>40999</v>
      </c>
      <c r="AX1894">
        <v>0.81</v>
      </c>
      <c r="AY1894">
        <v>551296414.76944101</v>
      </c>
      <c r="AZ1894">
        <v>551296.41476944101</v>
      </c>
      <c r="BA1894">
        <v>9669.3063407873706</v>
      </c>
      <c r="BB1894">
        <v>1.0342003498035519</v>
      </c>
      <c r="BC1894">
        <v>66927</v>
      </c>
      <c r="BD1894">
        <v>63379</v>
      </c>
      <c r="BE1894">
        <v>3548</v>
      </c>
      <c r="BF1894">
        <v>6.4871190097453055E-2</v>
      </c>
      <c r="BG1894">
        <v>640440</v>
      </c>
      <c r="BH1894">
        <v>11.991686483045294</v>
      </c>
      <c r="BI1894">
        <v>6627</v>
      </c>
      <c r="BJ1894">
        <v>52</v>
      </c>
      <c r="BK1894">
        <v>6</v>
      </c>
      <c r="BL1894">
        <v>2</v>
      </c>
      <c r="BM1894">
        <v>1</v>
      </c>
      <c r="BN1894">
        <v>2</v>
      </c>
      <c r="BO1894">
        <v>1</v>
      </c>
      <c r="BP1894">
        <v>1</v>
      </c>
      <c r="BQ1894">
        <v>3</v>
      </c>
      <c r="BR1894">
        <v>3</v>
      </c>
      <c r="BS1894">
        <v>0</v>
      </c>
      <c r="BT1894">
        <v>54582</v>
      </c>
      <c r="BU1894">
        <v>0.75</v>
      </c>
      <c r="BV1894">
        <v>0.59717730000000002</v>
      </c>
      <c r="BW1894">
        <v>285</v>
      </c>
      <c r="BX1894">
        <v>1.3007949999999999</v>
      </c>
      <c r="BY1894">
        <v>-0.29239090000000001</v>
      </c>
      <c r="BZ1894">
        <v>55</v>
      </c>
      <c r="CA1894">
        <v>1</v>
      </c>
      <c r="CB1894">
        <v>2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3</v>
      </c>
      <c r="CI1894">
        <v>0</v>
      </c>
      <c r="CJ1894">
        <v>53019</v>
      </c>
      <c r="CK1894">
        <v>1.2071144306757955</v>
      </c>
      <c r="CL1894">
        <v>0.68325080562760354</v>
      </c>
      <c r="CM1894">
        <v>221</v>
      </c>
      <c r="CN1894">
        <v>-0.38298299619587811</v>
      </c>
      <c r="CO1894">
        <v>3607</v>
      </c>
      <c r="CP1894">
        <v>-1.6578132370000001</v>
      </c>
      <c r="CQ1894">
        <v>-0.85624756550000003</v>
      </c>
      <c r="CR1894">
        <v>38876</v>
      </c>
      <c r="CS1894">
        <v>0.748</v>
      </c>
      <c r="CT1894">
        <v>44411</v>
      </c>
      <c r="CU1894">
        <v>0.80592030606999998</v>
      </c>
      <c r="CV1894">
        <v>57</v>
      </c>
      <c r="CW1894">
        <v>16</v>
      </c>
      <c r="CX1894">
        <v>32</v>
      </c>
      <c r="CY1894">
        <v>606</v>
      </c>
      <c r="CZ1894">
        <v>472</v>
      </c>
      <c r="DA1894" s="2">
        <v>21286</v>
      </c>
      <c r="DB1894" s="2">
        <v>2960</v>
      </c>
      <c r="DC1894" s="2">
        <v>72.959999999999994</v>
      </c>
      <c r="DD1894" s="2">
        <v>31991</v>
      </c>
      <c r="DE1894">
        <v>87</v>
      </c>
      <c r="DF1894">
        <v>107</v>
      </c>
      <c r="DG1894">
        <v>20.58</v>
      </c>
      <c r="DH1894">
        <v>13.1</v>
      </c>
      <c r="DI1894" s="2">
        <v>14.97</v>
      </c>
      <c r="DJ1894">
        <v>-1.3</v>
      </c>
      <c r="DK1894">
        <v>0.91042185649528318</v>
      </c>
      <c r="DL1894">
        <v>2.9325513196480938E-3</v>
      </c>
      <c r="DM1894">
        <v>0</v>
      </c>
      <c r="DN1894">
        <v>268.10000000000002</v>
      </c>
      <c r="DO1894">
        <v>0.57700000000000007</v>
      </c>
      <c r="DP1894">
        <v>4738.1899999999996</v>
      </c>
      <c r="DQ1894" s="2">
        <v>0</v>
      </c>
      <c r="DR1894" s="2">
        <v>5052.5471597199994</v>
      </c>
      <c r="DS1894">
        <v>1.0800188275267795E-2</v>
      </c>
      <c r="DT1894">
        <v>4.6911270062857602</v>
      </c>
      <c r="DU1894">
        <v>2194606.7889822097</v>
      </c>
      <c r="DV1894">
        <v>0</v>
      </c>
    </row>
    <row r="1895" spans="1:126" x14ac:dyDescent="0.15">
      <c r="A1895" t="s">
        <v>3122</v>
      </c>
      <c r="B1895" t="s">
        <v>3194</v>
      </c>
      <c r="C1895">
        <v>37</v>
      </c>
      <c r="D1895">
        <v>85</v>
      </c>
      <c r="E1895" t="s">
        <v>3195</v>
      </c>
      <c r="F1895">
        <v>37085</v>
      </c>
      <c r="G1895" t="s">
        <v>6879</v>
      </c>
      <c r="H1895">
        <v>64.3</v>
      </c>
      <c r="I1895">
        <v>20.6</v>
      </c>
      <c r="J1895">
        <v>0.9</v>
      </c>
      <c r="K1895">
        <v>0.9</v>
      </c>
      <c r="L1895">
        <v>2.7</v>
      </c>
      <c r="M1895">
        <v>10.8</v>
      </c>
      <c r="N1895">
        <f t="shared" si="122"/>
        <v>4684.4000000000005</v>
      </c>
      <c r="O1895">
        <f t="shared" si="120"/>
        <v>5315.5999999999995</v>
      </c>
      <c r="P1895">
        <f t="shared" si="121"/>
        <v>6.3787200000000013</v>
      </c>
      <c r="Q1895" s="4">
        <v>37085</v>
      </c>
      <c r="R1895" s="5">
        <v>35.368634999999998</v>
      </c>
      <c r="S1895" s="5">
        <v>-78.871610000000004</v>
      </c>
      <c r="T1895">
        <v>4</v>
      </c>
      <c r="U1895">
        <v>6.810549866626295E-3</v>
      </c>
      <c r="V1895">
        <v>115559</v>
      </c>
      <c r="W1895">
        <v>121789</v>
      </c>
      <c r="X1895">
        <v>124320</v>
      </c>
      <c r="Y1895">
        <v>128205</v>
      </c>
      <c r="Z1895">
        <v>64645</v>
      </c>
      <c r="AA1895">
        <v>37067</v>
      </c>
      <c r="AB1895">
        <v>46893.666000000005</v>
      </c>
      <c r="AC1895">
        <v>46353</v>
      </c>
      <c r="AD1895">
        <v>2</v>
      </c>
      <c r="AE1895">
        <v>1.6087516087516086E-5</v>
      </c>
      <c r="AF1895">
        <v>66</v>
      </c>
      <c r="AG1895">
        <v>797</v>
      </c>
      <c r="AH1895">
        <v>8.2810539523212046E-2</v>
      </c>
      <c r="AI1895" s="3">
        <v>119775</v>
      </c>
      <c r="AJ1895" s="3">
        <v>380784.46954277501</v>
      </c>
      <c r="AK1895">
        <v>40</v>
      </c>
      <c r="AL1895">
        <v>384832</v>
      </c>
      <c r="AM1895">
        <v>582149</v>
      </c>
      <c r="AN1895">
        <v>75911</v>
      </c>
      <c r="AO1895">
        <v>658060</v>
      </c>
      <c r="AP1895">
        <v>10</v>
      </c>
      <c r="AQ1895">
        <v>1</v>
      </c>
      <c r="AR1895">
        <v>11</v>
      </c>
      <c r="AS1895">
        <v>9.0320143855356388E-2</v>
      </c>
      <c r="AT1895">
        <v>13</v>
      </c>
      <c r="AU1895">
        <v>51</v>
      </c>
      <c r="AV1895">
        <f t="shared" si="119"/>
        <v>64</v>
      </c>
      <c r="AW1895">
        <v>125440</v>
      </c>
      <c r="AX1895">
        <v>0.98</v>
      </c>
      <c r="AY1895">
        <v>1254176836.1805301</v>
      </c>
      <c r="AZ1895">
        <v>1254176.83618053</v>
      </c>
      <c r="BA1895">
        <v>13865.5012492893</v>
      </c>
      <c r="BB1895">
        <v>0.72121446027871272</v>
      </c>
      <c r="BC1895">
        <v>80184</v>
      </c>
      <c r="BD1895">
        <v>211178</v>
      </c>
      <c r="BE1895">
        <v>-130994</v>
      </c>
      <c r="BF1895">
        <v>-1.1335681340267743</v>
      </c>
      <c r="BG1895">
        <v>980592</v>
      </c>
      <c r="BH1895">
        <v>7.8876447876447875</v>
      </c>
      <c r="BI1895">
        <v>9089</v>
      </c>
      <c r="BJ1895">
        <v>78</v>
      </c>
      <c r="BK1895">
        <v>5</v>
      </c>
      <c r="BL1895">
        <v>6</v>
      </c>
      <c r="BM1895">
        <v>1</v>
      </c>
      <c r="BN1895">
        <v>0</v>
      </c>
      <c r="BO1895">
        <v>0</v>
      </c>
      <c r="BP1895">
        <v>0</v>
      </c>
      <c r="BQ1895">
        <v>7</v>
      </c>
      <c r="BR1895">
        <v>5</v>
      </c>
      <c r="BS1895">
        <v>0</v>
      </c>
      <c r="BT1895">
        <v>115761</v>
      </c>
      <c r="BU1895">
        <v>0.75</v>
      </c>
      <c r="BV1895">
        <v>0.49461699999999997</v>
      </c>
      <c r="BW1895">
        <v>302</v>
      </c>
      <c r="BX1895">
        <v>0.88112570000000001</v>
      </c>
      <c r="BY1895">
        <v>-1.5358959999999999</v>
      </c>
      <c r="BZ1895">
        <v>79</v>
      </c>
      <c r="CA1895">
        <v>2</v>
      </c>
      <c r="CB1895">
        <v>6</v>
      </c>
      <c r="CC1895">
        <v>1</v>
      </c>
      <c r="CD1895">
        <v>0</v>
      </c>
      <c r="CE1895">
        <v>0</v>
      </c>
      <c r="CF1895">
        <v>0</v>
      </c>
      <c r="CG1895">
        <v>10</v>
      </c>
      <c r="CH1895">
        <v>5</v>
      </c>
      <c r="CI1895">
        <v>0</v>
      </c>
      <c r="CJ1895">
        <v>126865</v>
      </c>
      <c r="CK1895">
        <v>0.81188665116462377</v>
      </c>
      <c r="CL1895">
        <v>0.63325942997170281</v>
      </c>
      <c r="CM1895">
        <v>306</v>
      </c>
      <c r="CN1895">
        <v>-1.2478744857600013</v>
      </c>
      <c r="CO1895">
        <v>13536</v>
      </c>
      <c r="CP1895">
        <v>1.6401978000000001E-2</v>
      </c>
      <c r="CQ1895">
        <v>-0.28370414490000001</v>
      </c>
      <c r="CR1895">
        <v>107640</v>
      </c>
      <c r="CS1895">
        <v>0.83200000000000007</v>
      </c>
      <c r="CT1895">
        <v>91985</v>
      </c>
      <c r="CU1895">
        <v>0.79696231361999992</v>
      </c>
      <c r="CV1895">
        <v>92</v>
      </c>
      <c r="CW1895">
        <v>47</v>
      </c>
      <c r="CX1895">
        <v>38</v>
      </c>
      <c r="CY1895">
        <v>1270</v>
      </c>
      <c r="CZ1895">
        <v>1125</v>
      </c>
      <c r="DA1895" s="2">
        <v>37214</v>
      </c>
      <c r="DB1895" s="2">
        <v>7940</v>
      </c>
      <c r="DC1895" s="2">
        <v>87.21</v>
      </c>
      <c r="DD1895" s="2">
        <v>39907</v>
      </c>
      <c r="DE1895">
        <v>308</v>
      </c>
      <c r="DF1895">
        <v>68</v>
      </c>
      <c r="DG1895">
        <v>11.2</v>
      </c>
      <c r="DH1895">
        <v>4.8</v>
      </c>
      <c r="DI1895" s="2">
        <v>7.2</v>
      </c>
      <c r="DJ1895">
        <v>-0.52</v>
      </c>
      <c r="DK1895">
        <v>0.95168440826549783</v>
      </c>
      <c r="DL1895">
        <v>0</v>
      </c>
      <c r="DM1895">
        <v>0</v>
      </c>
      <c r="DN1895">
        <v>110.1</v>
      </c>
      <c r="DO1895">
        <v>0.28399999999999997</v>
      </c>
      <c r="DP1895">
        <v>1437.87</v>
      </c>
      <c r="DQ1895" s="2">
        <v>0</v>
      </c>
      <c r="DR1895" s="2">
        <v>1387.8656637700001</v>
      </c>
      <c r="DS1895">
        <v>3.6064234075306105E-3</v>
      </c>
      <c r="DT1895">
        <v>6.7186764137835002</v>
      </c>
      <c r="DU1895">
        <v>2585561.6816691319</v>
      </c>
      <c r="DV1895">
        <v>1</v>
      </c>
    </row>
    <row r="1896" spans="1:126" x14ac:dyDescent="0.15">
      <c r="A1896" t="s">
        <v>3122</v>
      </c>
      <c r="B1896" t="s">
        <v>3196</v>
      </c>
      <c r="C1896">
        <v>37</v>
      </c>
      <c r="D1896">
        <v>87</v>
      </c>
      <c r="E1896" t="s">
        <v>3197</v>
      </c>
      <c r="F1896">
        <v>37087</v>
      </c>
      <c r="G1896" t="s">
        <v>6880</v>
      </c>
      <c r="H1896">
        <v>93.8</v>
      </c>
      <c r="I1896">
        <v>1</v>
      </c>
      <c r="J1896">
        <v>0.5</v>
      </c>
      <c r="K1896">
        <v>0.4</v>
      </c>
      <c r="L1896">
        <v>1</v>
      </c>
      <c r="M1896">
        <v>3.4</v>
      </c>
      <c r="N1896">
        <f t="shared" si="122"/>
        <v>8812.409999999998</v>
      </c>
      <c r="O1896">
        <f t="shared" si="120"/>
        <v>1187.590000000002</v>
      </c>
      <c r="P1896">
        <f t="shared" si="121"/>
        <v>1.4251080000000029</v>
      </c>
      <c r="Q1896" s="4">
        <v>37087</v>
      </c>
      <c r="R1896" s="5">
        <v>35.557099000000001</v>
      </c>
      <c r="S1896" s="5">
        <v>-82.972823000000005</v>
      </c>
      <c r="T1896">
        <v>2</v>
      </c>
      <c r="U1896">
        <v>0.13826330760123462</v>
      </c>
      <c r="V1896">
        <v>58915</v>
      </c>
      <c r="W1896">
        <v>59012</v>
      </c>
      <c r="X1896">
        <v>59170</v>
      </c>
      <c r="Y1896">
        <v>59661</v>
      </c>
      <c r="Z1896">
        <v>30335</v>
      </c>
      <c r="AA1896">
        <v>37069</v>
      </c>
      <c r="AB1896">
        <v>21556.305999999997</v>
      </c>
      <c r="AC1896">
        <v>42257</v>
      </c>
      <c r="AD1896">
        <v>4</v>
      </c>
      <c r="AE1896">
        <v>6.7601825249281731E-5</v>
      </c>
      <c r="AF1896">
        <v>67</v>
      </c>
      <c r="AG1896">
        <v>597</v>
      </c>
      <c r="AH1896">
        <v>0.11222780569514237</v>
      </c>
      <c r="AI1896" s="3">
        <v>48975</v>
      </c>
      <c r="AJ1896" s="3">
        <v>354366.25184538</v>
      </c>
      <c r="AK1896">
        <v>38</v>
      </c>
      <c r="AL1896">
        <v>355104</v>
      </c>
      <c r="AM1896">
        <v>416776</v>
      </c>
      <c r="AN1896">
        <v>23558</v>
      </c>
      <c r="AO1896">
        <v>440334</v>
      </c>
      <c r="AP1896">
        <v>1</v>
      </c>
      <c r="AQ1896">
        <v>4</v>
      </c>
      <c r="AR1896">
        <v>5</v>
      </c>
      <c r="AS1896">
        <v>8.472852979055108E-2</v>
      </c>
      <c r="AT1896">
        <v>4</v>
      </c>
      <c r="AU1896">
        <v>38</v>
      </c>
      <c r="AV1896">
        <f t="shared" si="119"/>
        <v>42</v>
      </c>
      <c r="AW1896">
        <v>49714</v>
      </c>
      <c r="AX1896">
        <v>0.86</v>
      </c>
      <c r="AY1896">
        <v>189370230.44530299</v>
      </c>
      <c r="AZ1896">
        <v>189370.23044530299</v>
      </c>
      <c r="BA1896">
        <v>3503.5697709123401</v>
      </c>
      <c r="BB1896">
        <v>2.8542317276004949</v>
      </c>
      <c r="BC1896">
        <v>46700</v>
      </c>
      <c r="BD1896">
        <v>68353</v>
      </c>
      <c r="BE1896">
        <v>-21653</v>
      </c>
      <c r="BF1896">
        <v>-0.36752949164049903</v>
      </c>
      <c r="BG1896">
        <v>692609</v>
      </c>
      <c r="BH1896">
        <v>11.705408146019943</v>
      </c>
      <c r="BI1896">
        <v>8640</v>
      </c>
      <c r="BJ1896">
        <v>86</v>
      </c>
      <c r="BK1896">
        <v>6</v>
      </c>
      <c r="BL1896">
        <v>3</v>
      </c>
      <c r="BM1896">
        <v>0</v>
      </c>
      <c r="BN1896">
        <v>0</v>
      </c>
      <c r="BO1896">
        <v>1</v>
      </c>
      <c r="BP1896">
        <v>0</v>
      </c>
      <c r="BQ1896">
        <v>2</v>
      </c>
      <c r="BR1896">
        <v>3</v>
      </c>
      <c r="BS1896">
        <v>0</v>
      </c>
      <c r="BT1896">
        <v>57109</v>
      </c>
      <c r="BU1896">
        <v>0.76</v>
      </c>
      <c r="BV1896">
        <v>0.62077280000000001</v>
      </c>
      <c r="BW1896">
        <v>256</v>
      </c>
      <c r="BX1896">
        <v>1.768548</v>
      </c>
      <c r="BY1896">
        <v>8.6103100000000002E-2</v>
      </c>
      <c r="BZ1896">
        <v>86</v>
      </c>
      <c r="CA1896">
        <v>5</v>
      </c>
      <c r="CB1896">
        <v>4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1</v>
      </c>
      <c r="CI1896">
        <v>1</v>
      </c>
      <c r="CJ1896">
        <v>59380</v>
      </c>
      <c r="CK1896">
        <v>1.6672280229033343</v>
      </c>
      <c r="CL1896">
        <v>0.64795126583744467</v>
      </c>
      <c r="CM1896">
        <v>233</v>
      </c>
      <c r="CN1896">
        <v>-0.16181384894622894</v>
      </c>
      <c r="CO1896">
        <v>7108</v>
      </c>
      <c r="CP1896">
        <v>-3.7582810000000001E-4</v>
      </c>
      <c r="CQ1896">
        <v>0.12805717699999999</v>
      </c>
      <c r="CR1896">
        <v>51918</v>
      </c>
      <c r="CS1896">
        <v>0.86499999999999999</v>
      </c>
      <c r="CT1896">
        <v>47780</v>
      </c>
      <c r="CU1896">
        <v>0.81615962413999998</v>
      </c>
      <c r="CV1896">
        <v>208</v>
      </c>
      <c r="CW1896">
        <v>27</v>
      </c>
      <c r="CX1896">
        <v>44</v>
      </c>
      <c r="CY1896">
        <v>461</v>
      </c>
      <c r="CZ1896">
        <v>824</v>
      </c>
      <c r="DA1896" s="2">
        <v>25764</v>
      </c>
      <c r="DB1896" s="2">
        <v>5410</v>
      </c>
      <c r="DC1896" s="2">
        <v>162.21</v>
      </c>
      <c r="DD1896" s="2">
        <v>2367</v>
      </c>
      <c r="DE1896">
        <v>185</v>
      </c>
      <c r="DF1896">
        <v>7</v>
      </c>
      <c r="DG1896">
        <v>47.31</v>
      </c>
      <c r="DH1896">
        <v>6.76</v>
      </c>
      <c r="DI1896" s="2">
        <v>11.83</v>
      </c>
      <c r="DJ1896">
        <v>2.23</v>
      </c>
      <c r="DK1896">
        <v>0.9540786115364982</v>
      </c>
      <c r="DL1896">
        <v>1.6750418760469012E-3</v>
      </c>
      <c r="DM1896">
        <v>0</v>
      </c>
      <c r="DN1896">
        <v>1.1000000000000001</v>
      </c>
      <c r="DO1896">
        <v>3.0000000000000001E-3</v>
      </c>
      <c r="DP1896">
        <v>270.58999999999997</v>
      </c>
      <c r="DQ1896" s="2">
        <v>68802</v>
      </c>
      <c r="DR1896" s="2">
        <v>12355.78759102</v>
      </c>
      <c r="DS1896">
        <v>3.5400915062907115E-2</v>
      </c>
      <c r="DT1896">
        <v>4.3610940390012498</v>
      </c>
      <c r="DU1896">
        <v>1548641.9376254999</v>
      </c>
      <c r="DV1896">
        <v>0</v>
      </c>
    </row>
    <row r="1897" spans="1:126" x14ac:dyDescent="0.15">
      <c r="A1897" t="s">
        <v>3122</v>
      </c>
      <c r="B1897" t="s">
        <v>1167</v>
      </c>
      <c r="C1897">
        <v>37</v>
      </c>
      <c r="D1897">
        <v>89</v>
      </c>
      <c r="E1897" t="s">
        <v>3198</v>
      </c>
      <c r="F1897">
        <v>37089</v>
      </c>
      <c r="G1897" t="s">
        <v>6881</v>
      </c>
      <c r="H1897">
        <v>84.4</v>
      </c>
      <c r="I1897">
        <v>3</v>
      </c>
      <c r="J1897">
        <v>0.3</v>
      </c>
      <c r="K1897">
        <v>0.9</v>
      </c>
      <c r="L1897">
        <v>1.6</v>
      </c>
      <c r="M1897">
        <v>9.8000000000000007</v>
      </c>
      <c r="N1897">
        <f t="shared" si="122"/>
        <v>7231.8600000000015</v>
      </c>
      <c r="O1897">
        <f t="shared" si="120"/>
        <v>2768.1399999999985</v>
      </c>
      <c r="P1897">
        <f t="shared" si="121"/>
        <v>3.3217679999999996</v>
      </c>
      <c r="Q1897" s="4">
        <v>37089</v>
      </c>
      <c r="R1897" s="5">
        <v>35.336415000000002</v>
      </c>
      <c r="S1897" s="5">
        <v>-82.479741000000004</v>
      </c>
      <c r="T1897">
        <v>2</v>
      </c>
      <c r="U1897">
        <v>-1.2138274025428157E-2</v>
      </c>
      <c r="V1897">
        <v>106577</v>
      </c>
      <c r="W1897">
        <v>108642</v>
      </c>
      <c r="X1897">
        <v>109719</v>
      </c>
      <c r="Y1897">
        <v>111975</v>
      </c>
      <c r="Z1897">
        <v>54466</v>
      </c>
      <c r="AA1897">
        <v>37071</v>
      </c>
      <c r="AB1897">
        <v>40022.06</v>
      </c>
      <c r="AC1897">
        <v>46448</v>
      </c>
      <c r="AD1897">
        <v>4</v>
      </c>
      <c r="AE1897">
        <v>3.6456766831633536E-5</v>
      </c>
      <c r="AF1897">
        <v>104</v>
      </c>
      <c r="AG1897">
        <v>468</v>
      </c>
      <c r="AH1897">
        <v>0.22222222222222221</v>
      </c>
      <c r="AI1897" s="3">
        <v>35752</v>
      </c>
      <c r="AJ1897" s="3">
        <v>238773.813164255</v>
      </c>
      <c r="AK1897">
        <v>28</v>
      </c>
      <c r="AL1897">
        <v>239904</v>
      </c>
      <c r="AM1897">
        <v>538077</v>
      </c>
      <c r="AN1897">
        <v>31758</v>
      </c>
      <c r="AO1897">
        <v>569835</v>
      </c>
      <c r="AP1897">
        <v>8</v>
      </c>
      <c r="AQ1897">
        <v>1</v>
      </c>
      <c r="AR1897">
        <v>9</v>
      </c>
      <c r="AS1897">
        <v>8.2840890263434039E-2</v>
      </c>
      <c r="AT1897">
        <v>10</v>
      </c>
      <c r="AU1897">
        <v>114</v>
      </c>
      <c r="AV1897">
        <f t="shared" si="119"/>
        <v>124</v>
      </c>
      <c r="AW1897">
        <v>93462</v>
      </c>
      <c r="AX1897">
        <v>0.82000000000000006</v>
      </c>
      <c r="AY1897">
        <v>446271545.53458202</v>
      </c>
      <c r="AZ1897">
        <v>446271.54553458199</v>
      </c>
      <c r="BA1897">
        <v>5039.6620212074004</v>
      </c>
      <c r="BB1897">
        <v>1.9842600471855061</v>
      </c>
      <c r="BC1897">
        <v>121155</v>
      </c>
      <c r="BD1897">
        <v>138880</v>
      </c>
      <c r="BE1897">
        <v>-17725</v>
      </c>
      <c r="BF1897">
        <v>-0.16631168075663605</v>
      </c>
      <c r="BG1897">
        <v>1783550</v>
      </c>
      <c r="BH1897">
        <v>16.255616620639998</v>
      </c>
      <c r="BI1897">
        <v>13984</v>
      </c>
      <c r="BJ1897">
        <v>98</v>
      </c>
      <c r="BK1897">
        <v>8</v>
      </c>
      <c r="BL1897">
        <v>5</v>
      </c>
      <c r="BM1897">
        <v>1</v>
      </c>
      <c r="BN1897">
        <v>2</v>
      </c>
      <c r="BO1897">
        <v>1</v>
      </c>
      <c r="BP1897">
        <v>0</v>
      </c>
      <c r="BQ1897">
        <v>7</v>
      </c>
      <c r="BR1897">
        <v>10</v>
      </c>
      <c r="BS1897">
        <v>0</v>
      </c>
      <c r="BT1897">
        <v>103669</v>
      </c>
      <c r="BU1897">
        <v>0.78</v>
      </c>
      <c r="BV1897">
        <v>0.63992760000000004</v>
      </c>
      <c r="BW1897">
        <v>426</v>
      </c>
      <c r="BX1897">
        <v>1.2732829999999999</v>
      </c>
      <c r="BY1897">
        <v>-0.27899360000000001</v>
      </c>
      <c r="BZ1897">
        <v>95</v>
      </c>
      <c r="CA1897">
        <v>5</v>
      </c>
      <c r="CB1897">
        <v>4</v>
      </c>
      <c r="CC1897">
        <v>2</v>
      </c>
      <c r="CD1897">
        <v>2</v>
      </c>
      <c r="CE1897">
        <v>0</v>
      </c>
      <c r="CF1897">
        <v>1</v>
      </c>
      <c r="CG1897">
        <v>12</v>
      </c>
      <c r="CH1897">
        <v>7</v>
      </c>
      <c r="CI1897">
        <v>0</v>
      </c>
      <c r="CJ1897">
        <v>110939</v>
      </c>
      <c r="CK1897">
        <v>1.1537872163982008</v>
      </c>
      <c r="CL1897">
        <v>0.6623179611650486</v>
      </c>
      <c r="CM1897">
        <v>413</v>
      </c>
      <c r="CN1897">
        <v>-0.60485875413961554</v>
      </c>
      <c r="CO1897">
        <v>14510</v>
      </c>
      <c r="CP1897">
        <v>0.81325889900000004</v>
      </c>
      <c r="CQ1897">
        <v>0.74754608700000003</v>
      </c>
      <c r="CR1897">
        <v>99555</v>
      </c>
      <c r="CS1897">
        <v>0.879</v>
      </c>
      <c r="CT1897">
        <v>83556</v>
      </c>
      <c r="CU1897">
        <v>0.79085527592999993</v>
      </c>
      <c r="CV1897">
        <v>166</v>
      </c>
      <c r="CW1897">
        <v>56</v>
      </c>
      <c r="CX1897">
        <v>97</v>
      </c>
      <c r="CY1897">
        <v>1424</v>
      </c>
      <c r="CZ1897">
        <v>728</v>
      </c>
      <c r="DA1897" s="2">
        <v>52662</v>
      </c>
      <c r="DB1897" s="2">
        <v>9880</v>
      </c>
      <c r="DC1897" s="2">
        <v>205.4</v>
      </c>
      <c r="DD1897" s="2">
        <v>9984</v>
      </c>
      <c r="DE1897">
        <v>223</v>
      </c>
      <c r="DF1897">
        <v>20</v>
      </c>
      <c r="DG1897">
        <v>52.04</v>
      </c>
      <c r="DH1897">
        <v>5.48</v>
      </c>
      <c r="DI1897" s="2">
        <v>9.1300000000000008</v>
      </c>
      <c r="DJ1897">
        <v>1.99</v>
      </c>
      <c r="DK1897">
        <v>0.96523271425374801</v>
      </c>
      <c r="DL1897">
        <v>1.7094017094017096E-2</v>
      </c>
      <c r="DM1897">
        <v>0</v>
      </c>
      <c r="DN1897">
        <v>10.3</v>
      </c>
      <c r="DO1897">
        <v>0.04</v>
      </c>
      <c r="DP1897">
        <v>38.159999999999997</v>
      </c>
      <c r="DQ1897" s="2">
        <v>18872</v>
      </c>
      <c r="DR1897" s="2">
        <v>2768.1175319400008</v>
      </c>
      <c r="DS1897">
        <v>3.2432344735170281E-2</v>
      </c>
      <c r="DT1897">
        <v>6.7015427989326799</v>
      </c>
      <c r="DU1897">
        <v>1607726.9236351456</v>
      </c>
      <c r="DV1897">
        <v>0</v>
      </c>
    </row>
    <row r="1898" spans="1:126" x14ac:dyDescent="0.15">
      <c r="A1898" t="s">
        <v>3122</v>
      </c>
      <c r="B1898" t="s">
        <v>3199</v>
      </c>
      <c r="C1898">
        <v>37</v>
      </c>
      <c r="D1898">
        <v>91</v>
      </c>
      <c r="E1898" t="s">
        <v>3200</v>
      </c>
      <c r="F1898">
        <v>37091</v>
      </c>
      <c r="G1898" t="s">
        <v>6882</v>
      </c>
      <c r="H1898">
        <v>34.4</v>
      </c>
      <c r="I1898">
        <v>60.2</v>
      </c>
      <c r="J1898">
        <v>1.1000000000000001</v>
      </c>
      <c r="K1898">
        <v>0.5</v>
      </c>
      <c r="L1898">
        <v>1.2</v>
      </c>
      <c r="M1898">
        <v>2.6</v>
      </c>
      <c r="N1898">
        <f t="shared" si="122"/>
        <v>4817.0600000000004</v>
      </c>
      <c r="O1898">
        <f t="shared" si="120"/>
        <v>5182.9399999999996</v>
      </c>
      <c r="P1898">
        <f t="shared" si="121"/>
        <v>6.2195280000000022</v>
      </c>
      <c r="Q1898" s="4">
        <v>37091</v>
      </c>
      <c r="R1898" s="5">
        <v>36.363517000000002</v>
      </c>
      <c r="S1898" s="5">
        <v>-76.981616000000002</v>
      </c>
      <c r="T1898">
        <v>6</v>
      </c>
      <c r="U1898">
        <v>8.2661791931190914E-2</v>
      </c>
      <c r="V1898">
        <v>24525</v>
      </c>
      <c r="W1898">
        <v>24460</v>
      </c>
      <c r="X1898">
        <v>24368</v>
      </c>
      <c r="Y1898">
        <v>24287</v>
      </c>
      <c r="Z1898">
        <v>12675</v>
      </c>
      <c r="AA1898">
        <v>37073</v>
      </c>
      <c r="AB1898">
        <v>7789.9709999999995</v>
      </c>
      <c r="AC1898">
        <v>33008</v>
      </c>
      <c r="AD1898">
        <v>0</v>
      </c>
      <c r="AE1898">
        <v>0</v>
      </c>
      <c r="AF1898">
        <v>10</v>
      </c>
      <c r="AG1898">
        <v>162</v>
      </c>
      <c r="AH1898">
        <v>6.1728395061728392E-2</v>
      </c>
      <c r="AI1898" s="3">
        <v>83042</v>
      </c>
      <c r="AJ1898" s="3">
        <v>225958.17763797002</v>
      </c>
      <c r="AK1898">
        <v>87</v>
      </c>
      <c r="AL1898">
        <v>230931.19999999998</v>
      </c>
      <c r="AM1898">
        <v>529204</v>
      </c>
      <c r="AN1898">
        <v>37543</v>
      </c>
      <c r="AO1898">
        <v>566747</v>
      </c>
      <c r="AP1898">
        <v>3</v>
      </c>
      <c r="AQ1898">
        <v>0</v>
      </c>
      <c r="AR1898">
        <v>3</v>
      </c>
      <c r="AS1898">
        <v>0.12264922322158626</v>
      </c>
      <c r="AT1898">
        <v>3</v>
      </c>
      <c r="AU1898">
        <v>16</v>
      </c>
      <c r="AV1898">
        <f t="shared" si="119"/>
        <v>19</v>
      </c>
      <c r="AW1898">
        <v>19393</v>
      </c>
      <c r="AX1898">
        <v>0.86</v>
      </c>
      <c r="AY1898">
        <v>790141086.26627505</v>
      </c>
      <c r="AZ1898">
        <v>790141.08626627503</v>
      </c>
      <c r="BA1898">
        <v>35152.011029633402</v>
      </c>
      <c r="BB1898">
        <v>0.28447874551387475</v>
      </c>
      <c r="BC1898">
        <v>112011</v>
      </c>
      <c r="BD1898">
        <v>78900</v>
      </c>
      <c r="BE1898">
        <v>33111</v>
      </c>
      <c r="BF1898">
        <v>1.3500917431192661</v>
      </c>
      <c r="BG1898">
        <v>333819</v>
      </c>
      <c r="BH1898">
        <v>13.699072554169403</v>
      </c>
      <c r="BI1898">
        <v>2834</v>
      </c>
      <c r="BJ1898">
        <v>37</v>
      </c>
      <c r="BK1898">
        <v>1</v>
      </c>
      <c r="BL1898">
        <v>1</v>
      </c>
      <c r="BM1898">
        <v>0</v>
      </c>
      <c r="BN1898">
        <v>0</v>
      </c>
      <c r="BO1898">
        <v>0</v>
      </c>
      <c r="BP1898">
        <v>0</v>
      </c>
      <c r="BQ1898">
        <v>2</v>
      </c>
      <c r="BR1898">
        <v>1</v>
      </c>
      <c r="BS1898">
        <v>0</v>
      </c>
      <c r="BT1898">
        <v>23283</v>
      </c>
      <c r="BU1898">
        <v>0.75</v>
      </c>
      <c r="BV1898">
        <v>0.58526129999999998</v>
      </c>
      <c r="BW1898">
        <v>112</v>
      </c>
      <c r="BX1898">
        <v>1.8038909999999999</v>
      </c>
      <c r="BY1898">
        <v>-1.2762799999999999E-2</v>
      </c>
      <c r="BZ1898">
        <v>40</v>
      </c>
      <c r="CA1898">
        <v>1</v>
      </c>
      <c r="CB1898">
        <v>2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2</v>
      </c>
      <c r="CI1898">
        <v>0</v>
      </c>
      <c r="CJ1898">
        <v>24380</v>
      </c>
      <c r="CK1898">
        <v>1.8867924528301887</v>
      </c>
      <c r="CL1898">
        <v>0.71117769671704012</v>
      </c>
      <c r="CM1898">
        <v>96</v>
      </c>
      <c r="CN1898">
        <v>0.30242937706980777</v>
      </c>
      <c r="CO1898">
        <v>1682.0000000000002</v>
      </c>
      <c r="CP1898">
        <v>-0.46263075939999998</v>
      </c>
      <c r="CQ1898">
        <v>-0.34685598220000002</v>
      </c>
      <c r="CR1898">
        <v>18134</v>
      </c>
      <c r="CS1898">
        <v>0.753</v>
      </c>
      <c r="CT1898">
        <v>19988</v>
      </c>
      <c r="CU1898">
        <v>0.80597582301000004</v>
      </c>
      <c r="CV1898">
        <v>36</v>
      </c>
      <c r="CW1898">
        <v>9</v>
      </c>
      <c r="CX1898">
        <v>11</v>
      </c>
      <c r="CY1898">
        <v>253</v>
      </c>
      <c r="CZ1898">
        <v>212</v>
      </c>
      <c r="DA1898" s="2">
        <v>11257</v>
      </c>
      <c r="DB1898" s="2">
        <v>1045</v>
      </c>
      <c r="DC1898" s="2">
        <v>28.65</v>
      </c>
      <c r="DD1898" s="2">
        <v>15693</v>
      </c>
      <c r="DE1898">
        <v>41</v>
      </c>
      <c r="DF1898">
        <v>32</v>
      </c>
      <c r="DG1898">
        <v>45.02</v>
      </c>
      <c r="DH1898">
        <v>12.28</v>
      </c>
      <c r="DI1898" s="2">
        <v>16.37</v>
      </c>
      <c r="DJ1898">
        <v>-1.25</v>
      </c>
      <c r="DK1898">
        <v>0.91122564485441104</v>
      </c>
      <c r="DL1898">
        <v>1.2345679012345678E-2</v>
      </c>
      <c r="DM1898">
        <v>0</v>
      </c>
      <c r="DN1898">
        <v>70.5</v>
      </c>
      <c r="DO1898">
        <v>0.314</v>
      </c>
      <c r="DP1898">
        <v>1408.05</v>
      </c>
      <c r="DQ1898" s="2">
        <v>0</v>
      </c>
      <c r="DR1898" s="2">
        <v>300.88234993000003</v>
      </c>
      <c r="DS1898">
        <v>1.3029090479302926E-3</v>
      </c>
      <c r="DT1898">
        <v>4.5865727833121301</v>
      </c>
      <c r="DU1898">
        <v>1059182.7567376101</v>
      </c>
      <c r="DV1898">
        <v>1</v>
      </c>
    </row>
    <row r="1899" spans="1:126" x14ac:dyDescent="0.15">
      <c r="A1899" t="s">
        <v>3122</v>
      </c>
      <c r="B1899" t="s">
        <v>3201</v>
      </c>
      <c r="C1899">
        <v>37</v>
      </c>
      <c r="D1899">
        <v>93</v>
      </c>
      <c r="E1899" t="s">
        <v>3202</v>
      </c>
      <c r="F1899">
        <v>37093</v>
      </c>
      <c r="G1899" t="s">
        <v>6883</v>
      </c>
      <c r="H1899">
        <v>40.799999999999997</v>
      </c>
      <c r="I1899">
        <v>32.799999999999997</v>
      </c>
      <c r="J1899">
        <v>9.1999999999999993</v>
      </c>
      <c r="K1899">
        <v>1</v>
      </c>
      <c r="L1899">
        <v>3.9</v>
      </c>
      <c r="M1899">
        <v>12.4</v>
      </c>
      <c r="N1899">
        <f t="shared" si="122"/>
        <v>2995.0899999999997</v>
      </c>
      <c r="O1899">
        <f t="shared" si="120"/>
        <v>7004.91</v>
      </c>
      <c r="P1899">
        <f t="shared" si="121"/>
        <v>8.4058920000000033</v>
      </c>
      <c r="Q1899" s="4">
        <v>37093</v>
      </c>
      <c r="R1899" s="5">
        <v>35.017232999999997</v>
      </c>
      <c r="S1899" s="5">
        <v>-79.241963999999996</v>
      </c>
      <c r="T1899">
        <v>2</v>
      </c>
      <c r="U1899">
        <v>-1.0831808216791037E-2</v>
      </c>
      <c r="V1899">
        <v>47368</v>
      </c>
      <c r="W1899">
        <v>50034</v>
      </c>
      <c r="X1899">
        <v>51075</v>
      </c>
      <c r="Y1899">
        <v>52802</v>
      </c>
      <c r="Z1899">
        <v>27669</v>
      </c>
      <c r="AA1899">
        <v>37075</v>
      </c>
      <c r="AB1899">
        <v>19174.076999999997</v>
      </c>
      <c r="AC1899">
        <v>41542</v>
      </c>
      <c r="AD1899">
        <v>1</v>
      </c>
      <c r="AE1899">
        <v>1.9579050416054822E-5</v>
      </c>
      <c r="AF1899">
        <v>7</v>
      </c>
      <c r="AG1899">
        <v>202</v>
      </c>
      <c r="AH1899">
        <v>3.4653465346534656E-2</v>
      </c>
      <c r="AI1899" s="3">
        <v>58588</v>
      </c>
      <c r="AJ1899" s="3">
        <v>250077.581474045</v>
      </c>
      <c r="AK1899">
        <v>54</v>
      </c>
      <c r="AL1899">
        <v>251116.79999999999</v>
      </c>
      <c r="AM1899">
        <v>393941</v>
      </c>
      <c r="AN1899">
        <v>22849</v>
      </c>
      <c r="AO1899">
        <v>416790</v>
      </c>
      <c r="AP1899">
        <v>1</v>
      </c>
      <c r="AQ1899">
        <v>0</v>
      </c>
      <c r="AR1899">
        <v>1</v>
      </c>
      <c r="AS1899">
        <v>1.9986409241715634E-2</v>
      </c>
      <c r="AT1899">
        <v>1</v>
      </c>
      <c r="AU1899">
        <v>10</v>
      </c>
      <c r="AV1899">
        <f t="shared" si="119"/>
        <v>11</v>
      </c>
      <c r="AW1899">
        <v>50262</v>
      </c>
      <c r="AX1899">
        <v>0.91</v>
      </c>
      <c r="AY1899">
        <v>613534456.07201695</v>
      </c>
      <c r="AZ1899">
        <v>613534.45607201697</v>
      </c>
      <c r="BA1899">
        <v>18110.680217721201</v>
      </c>
      <c r="BB1899">
        <v>0.55216037607549684</v>
      </c>
      <c r="BC1899">
        <v>20424</v>
      </c>
      <c r="BD1899">
        <v>66504</v>
      </c>
      <c r="BE1899">
        <v>-46080</v>
      </c>
      <c r="BF1899">
        <v>-0.972808647187975</v>
      </c>
      <c r="BG1899">
        <v>110766</v>
      </c>
      <c r="BH1899">
        <v>2.1686930983847281</v>
      </c>
      <c r="BI1899">
        <v>3179</v>
      </c>
      <c r="BJ1899">
        <v>25</v>
      </c>
      <c r="BK1899">
        <v>0</v>
      </c>
      <c r="BL1899">
        <v>1</v>
      </c>
      <c r="BM1899">
        <v>1</v>
      </c>
      <c r="BN1899">
        <v>0</v>
      </c>
      <c r="BO1899">
        <v>0</v>
      </c>
      <c r="BP1899">
        <v>0</v>
      </c>
      <c r="BQ1899">
        <v>1</v>
      </c>
      <c r="BR1899">
        <v>2</v>
      </c>
      <c r="BS1899">
        <v>0</v>
      </c>
      <c r="BT1899">
        <v>45148</v>
      </c>
      <c r="BU1899">
        <v>0.7</v>
      </c>
      <c r="BV1899">
        <v>0.52010250000000002</v>
      </c>
      <c r="BW1899">
        <v>86</v>
      </c>
      <c r="BX1899">
        <v>0.66448130000000005</v>
      </c>
      <c r="BY1899">
        <v>-1.64716</v>
      </c>
      <c r="BZ1899">
        <v>32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2</v>
      </c>
      <c r="CI1899">
        <v>0</v>
      </c>
      <c r="CJ1899">
        <v>51644</v>
      </c>
      <c r="CK1899">
        <v>0.69708000929440006</v>
      </c>
      <c r="CL1899">
        <v>0.57216995346034083</v>
      </c>
      <c r="CM1899">
        <v>90</v>
      </c>
      <c r="CN1899">
        <v>-1.7008119406706248</v>
      </c>
      <c r="CO1899">
        <v>5669</v>
      </c>
      <c r="CP1899">
        <v>0.24789993900000001</v>
      </c>
      <c r="CQ1899">
        <v>-0.28275971599999999</v>
      </c>
      <c r="CR1899">
        <v>43001</v>
      </c>
      <c r="CS1899">
        <v>0.80700000000000005</v>
      </c>
      <c r="CT1899">
        <v>37089</v>
      </c>
      <c r="CU1899">
        <v>0.78050609184999997</v>
      </c>
      <c r="CV1899">
        <v>58</v>
      </c>
      <c r="CW1899">
        <v>4</v>
      </c>
      <c r="CX1899">
        <v>5</v>
      </c>
      <c r="CY1899">
        <v>794</v>
      </c>
      <c r="CZ1899">
        <v>314</v>
      </c>
      <c r="DA1899" s="2">
        <v>12427</v>
      </c>
      <c r="DB1899" s="2">
        <v>2795</v>
      </c>
      <c r="DC1899" s="2">
        <v>50.66</v>
      </c>
      <c r="DD1899" s="2">
        <v>27325</v>
      </c>
      <c r="DE1899">
        <v>104</v>
      </c>
      <c r="DF1899">
        <v>78</v>
      </c>
      <c r="DG1899">
        <v>5.85</v>
      </c>
      <c r="DH1899">
        <v>1.95</v>
      </c>
      <c r="DI1899" s="2">
        <v>1.95</v>
      </c>
      <c r="DJ1899">
        <v>-1.26</v>
      </c>
      <c r="DK1899">
        <v>0.94638833890899166</v>
      </c>
      <c r="DL1899">
        <v>4.9504950495049506E-3</v>
      </c>
      <c r="DM1899">
        <v>0</v>
      </c>
      <c r="DN1899">
        <v>38.299999999999997</v>
      </c>
      <c r="DO1899">
        <v>0.154</v>
      </c>
      <c r="DP1899">
        <v>1628.85</v>
      </c>
      <c r="DQ1899" s="2">
        <v>0</v>
      </c>
      <c r="DR1899" s="2">
        <v>2431.1086132699998</v>
      </c>
      <c r="DS1899">
        <v>9.6811875991060746E-3</v>
      </c>
      <c r="DT1899">
        <v>4.2760568764173401</v>
      </c>
      <c r="DU1899">
        <v>1073789.7194239178</v>
      </c>
      <c r="DV1899">
        <v>1</v>
      </c>
    </row>
    <row r="1900" spans="1:126" x14ac:dyDescent="0.15">
      <c r="A1900" t="s">
        <v>3122</v>
      </c>
      <c r="B1900" t="s">
        <v>3203</v>
      </c>
      <c r="C1900">
        <v>37</v>
      </c>
      <c r="D1900">
        <v>95</v>
      </c>
      <c r="E1900" t="s">
        <v>3204</v>
      </c>
      <c r="F1900">
        <v>37095</v>
      </c>
      <c r="G1900" t="s">
        <v>6884</v>
      </c>
      <c r="H1900">
        <v>59.1</v>
      </c>
      <c r="I1900">
        <v>31.5</v>
      </c>
      <c r="J1900">
        <v>0.4</v>
      </c>
      <c r="K1900">
        <v>0.3</v>
      </c>
      <c r="L1900">
        <v>1.6</v>
      </c>
      <c r="M1900">
        <v>7.1</v>
      </c>
      <c r="N1900">
        <f t="shared" si="122"/>
        <v>4538.28</v>
      </c>
      <c r="O1900">
        <f t="shared" si="120"/>
        <v>5461.72</v>
      </c>
      <c r="P1900">
        <f t="shared" si="121"/>
        <v>6.554064000000003</v>
      </c>
      <c r="Q1900" s="4">
        <v>37095</v>
      </c>
      <c r="R1900" s="5">
        <v>35.408157000000003</v>
      </c>
      <c r="S1900" s="5">
        <v>-76.153687000000005</v>
      </c>
      <c r="T1900">
        <v>9</v>
      </c>
      <c r="U1900">
        <v>0.19706782492695085</v>
      </c>
      <c r="V1900">
        <v>5810</v>
      </c>
      <c r="W1900">
        <v>5757</v>
      </c>
      <c r="X1900">
        <v>5693</v>
      </c>
      <c r="Y1900">
        <v>5437</v>
      </c>
      <c r="Z1900">
        <v>3207</v>
      </c>
      <c r="AA1900">
        <v>37077</v>
      </c>
      <c r="AB1900">
        <v>2167.8440000000001</v>
      </c>
      <c r="AD1900">
        <v>0</v>
      </c>
      <c r="AE1900">
        <v>0</v>
      </c>
      <c r="AF1900">
        <v>5</v>
      </c>
      <c r="AG1900">
        <v>158</v>
      </c>
      <c r="AH1900">
        <v>3.1645569620253167E-2</v>
      </c>
      <c r="AI1900" s="3">
        <v>107559</v>
      </c>
      <c r="AJ1900" s="3">
        <v>392080.892903545</v>
      </c>
      <c r="AK1900">
        <v>70</v>
      </c>
      <c r="AL1900">
        <v>911360</v>
      </c>
      <c r="AM1900">
        <v>279275</v>
      </c>
      <c r="AN1900">
        <v>52760</v>
      </c>
      <c r="AO1900">
        <v>332035</v>
      </c>
      <c r="AP1900">
        <v>2</v>
      </c>
      <c r="AQ1900">
        <v>0</v>
      </c>
      <c r="AR1900">
        <v>2</v>
      </c>
      <c r="AS1900">
        <v>0.34740316136876848</v>
      </c>
      <c r="AT1900">
        <v>2</v>
      </c>
      <c r="AU1900">
        <v>3</v>
      </c>
      <c r="AV1900">
        <f t="shared" si="119"/>
        <v>5</v>
      </c>
      <c r="AW1900">
        <v>56</v>
      </c>
      <c r="AX1900">
        <v>1.0000000000000009E-2</v>
      </c>
      <c r="AY1900">
        <v>471570152.80847597</v>
      </c>
      <c r="AZ1900">
        <v>471570.15280847595</v>
      </c>
      <c r="BA1900">
        <v>81111.427754594901</v>
      </c>
      <c r="BB1900">
        <v>0.12328718994141376</v>
      </c>
      <c r="BC1900">
        <v>10818</v>
      </c>
      <c r="BD1900">
        <v>9791</v>
      </c>
      <c r="BE1900">
        <v>1027</v>
      </c>
      <c r="BF1900">
        <v>0.17676419965576592</v>
      </c>
      <c r="BG1900">
        <v>59460</v>
      </c>
      <c r="BH1900">
        <v>10.44440541015282</v>
      </c>
      <c r="BI1900">
        <v>997</v>
      </c>
      <c r="BJ1900">
        <v>3</v>
      </c>
      <c r="BK1900">
        <v>0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1</v>
      </c>
      <c r="BR1900">
        <v>0</v>
      </c>
      <c r="BS1900">
        <v>0</v>
      </c>
      <c r="BT1900">
        <v>5211</v>
      </c>
      <c r="BU1900">
        <v>0.73</v>
      </c>
      <c r="BV1900">
        <v>0.58121469999999997</v>
      </c>
      <c r="BW1900">
        <v>45</v>
      </c>
      <c r="BX1900">
        <v>0.95950880000000005</v>
      </c>
      <c r="BY1900">
        <v>-0.13150819999999999</v>
      </c>
      <c r="BZ1900">
        <v>4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5661</v>
      </c>
      <c r="CK1900">
        <v>0.88323617735382431</v>
      </c>
      <c r="CL1900">
        <v>0.64755434782608701</v>
      </c>
      <c r="CM1900">
        <v>40</v>
      </c>
      <c r="CN1900">
        <v>-0.31302853748113285</v>
      </c>
      <c r="CO1900">
        <v>259</v>
      </c>
      <c r="CP1900">
        <v>0.72225053400000006</v>
      </c>
      <c r="CQ1900">
        <v>-0.38969793520000001</v>
      </c>
      <c r="CR1900">
        <v>4396</v>
      </c>
      <c r="CS1900">
        <v>0.80299999999999994</v>
      </c>
      <c r="CT1900">
        <v>4404</v>
      </c>
      <c r="CU1900">
        <v>0.79557640751000003</v>
      </c>
      <c r="CV1900">
        <v>1</v>
      </c>
      <c r="CX1900">
        <v>1</v>
      </c>
      <c r="CY1900">
        <v>487</v>
      </c>
      <c r="CZ1900">
        <v>257</v>
      </c>
      <c r="DA1900" s="2">
        <v>3468</v>
      </c>
      <c r="DB1900" s="2">
        <v>400</v>
      </c>
      <c r="DC1900" s="2">
        <v>157.32</v>
      </c>
      <c r="DD1900" s="2">
        <v>2084</v>
      </c>
      <c r="DE1900">
        <v>77</v>
      </c>
      <c r="DF1900">
        <v>29</v>
      </c>
      <c r="DG1900">
        <v>104.88</v>
      </c>
      <c r="DH1900">
        <v>34.96</v>
      </c>
      <c r="DI1900" s="2">
        <v>69.92</v>
      </c>
      <c r="DJ1900">
        <v>1.48</v>
      </c>
      <c r="DK1900">
        <v>0.88628566647142504</v>
      </c>
      <c r="DL1900">
        <v>0</v>
      </c>
      <c r="DM1900">
        <v>0</v>
      </c>
      <c r="DN1900">
        <v>48.3</v>
      </c>
      <c r="DO1900">
        <v>5.5E-2</v>
      </c>
      <c r="DP1900">
        <v>3600.8900000000003</v>
      </c>
      <c r="DQ1900" s="2">
        <v>0</v>
      </c>
      <c r="DR1900" s="2">
        <v>31549.407167449997</v>
      </c>
      <c r="DS1900">
        <v>3.4617928886711724E-2</v>
      </c>
      <c r="DT1900">
        <v>4.2741659288726801</v>
      </c>
      <c r="DU1900">
        <v>3895303.8609374058</v>
      </c>
      <c r="DV1900">
        <v>1</v>
      </c>
    </row>
    <row r="1901" spans="1:126" x14ac:dyDescent="0.15">
      <c r="A1901" t="s">
        <v>3122</v>
      </c>
      <c r="B1901" t="s">
        <v>3205</v>
      </c>
      <c r="C1901">
        <v>37</v>
      </c>
      <c r="D1901">
        <v>97</v>
      </c>
      <c r="E1901" t="s">
        <v>3206</v>
      </c>
      <c r="F1901">
        <v>37097</v>
      </c>
      <c r="G1901" t="s">
        <v>6885</v>
      </c>
      <c r="H1901">
        <v>77.8</v>
      </c>
      <c r="I1901">
        <v>11.8</v>
      </c>
      <c r="J1901">
        <v>0.3</v>
      </c>
      <c r="K1901">
        <v>1.8</v>
      </c>
      <c r="L1901">
        <v>1.5</v>
      </c>
      <c r="M1901">
        <v>6.8</v>
      </c>
      <c r="N1901">
        <f t="shared" si="122"/>
        <v>6243.8999999999987</v>
      </c>
      <c r="O1901">
        <f t="shared" si="120"/>
        <v>3756.1000000000013</v>
      </c>
      <c r="P1901">
        <f t="shared" si="121"/>
        <v>4.5073200000000035</v>
      </c>
      <c r="Q1901" s="4">
        <v>37097</v>
      </c>
      <c r="R1901" s="5">
        <v>35.806355000000003</v>
      </c>
      <c r="S1901" s="5">
        <v>-80.874538999999999</v>
      </c>
      <c r="T1901">
        <v>1</v>
      </c>
      <c r="U1901">
        <v>9.8343394135948267E-2</v>
      </c>
      <c r="V1901">
        <v>159614</v>
      </c>
      <c r="W1901">
        <v>162999</v>
      </c>
      <c r="X1901">
        <v>165066</v>
      </c>
      <c r="Y1901">
        <v>169564</v>
      </c>
      <c r="Z1901">
        <v>87855</v>
      </c>
      <c r="AA1901">
        <v>37079</v>
      </c>
      <c r="AB1901">
        <v>68605.194000000003</v>
      </c>
      <c r="AC1901">
        <v>52306</v>
      </c>
      <c r="AD1901">
        <v>8</v>
      </c>
      <c r="AE1901">
        <v>4.8465462299928513E-5</v>
      </c>
      <c r="AF1901">
        <v>62</v>
      </c>
      <c r="AG1901">
        <v>1203</v>
      </c>
      <c r="AH1901">
        <v>5.1537822111388194E-2</v>
      </c>
      <c r="AI1901" s="3">
        <v>152385</v>
      </c>
      <c r="AJ1901" s="3">
        <v>367496.06210497505</v>
      </c>
      <c r="AK1901">
        <v>51</v>
      </c>
      <c r="AL1901">
        <v>379788.79999999999</v>
      </c>
      <c r="AM1901">
        <v>178892</v>
      </c>
      <c r="AN1901">
        <v>89154</v>
      </c>
      <c r="AO1901">
        <v>268046</v>
      </c>
      <c r="AP1901">
        <v>16</v>
      </c>
      <c r="AQ1901">
        <v>3</v>
      </c>
      <c r="AR1901">
        <v>19</v>
      </c>
      <c r="AS1901">
        <v>0.11656513230142516</v>
      </c>
      <c r="AT1901">
        <v>19</v>
      </c>
      <c r="AU1901">
        <v>257</v>
      </c>
      <c r="AV1901">
        <f t="shared" si="119"/>
        <v>276</v>
      </c>
      <c r="AW1901">
        <v>147731</v>
      </c>
      <c r="AX1901">
        <v>0.97</v>
      </c>
      <c r="AY1901">
        <v>461440854.51569003</v>
      </c>
      <c r="AZ1901">
        <v>461440.85451569001</v>
      </c>
      <c r="BA1901">
        <v>3760.1428524035</v>
      </c>
      <c r="BB1901">
        <v>2.6594734276140479</v>
      </c>
      <c r="BC1901">
        <v>128069</v>
      </c>
      <c r="BD1901">
        <v>247679</v>
      </c>
      <c r="BE1901">
        <v>-119610</v>
      </c>
      <c r="BF1901">
        <v>-0.74937035598381097</v>
      </c>
      <c r="BG1901">
        <v>2781129</v>
      </c>
      <c r="BH1901">
        <v>16.848587837592238</v>
      </c>
      <c r="BI1901">
        <v>13495</v>
      </c>
      <c r="BJ1901">
        <v>151</v>
      </c>
      <c r="BK1901">
        <v>7</v>
      </c>
      <c r="BL1901">
        <v>6</v>
      </c>
      <c r="BM1901">
        <v>0</v>
      </c>
      <c r="BN1901">
        <v>2</v>
      </c>
      <c r="BO1901">
        <v>1</v>
      </c>
      <c r="BP1901">
        <v>2</v>
      </c>
      <c r="BQ1901">
        <v>19</v>
      </c>
      <c r="BR1901">
        <v>7</v>
      </c>
      <c r="BS1901">
        <v>2</v>
      </c>
      <c r="BT1901">
        <v>158153</v>
      </c>
      <c r="BU1901">
        <v>0.8</v>
      </c>
      <c r="BV1901">
        <v>0.62753680000000001</v>
      </c>
      <c r="BW1901">
        <v>574</v>
      </c>
      <c r="BX1901">
        <v>1.2456290000000001</v>
      </c>
      <c r="BY1901">
        <v>-0.44861269999999998</v>
      </c>
      <c r="BZ1901">
        <v>141</v>
      </c>
      <c r="CA1901">
        <v>7</v>
      </c>
      <c r="CB1901">
        <v>8</v>
      </c>
      <c r="CC1901">
        <v>0</v>
      </c>
      <c r="CD1901">
        <v>3</v>
      </c>
      <c r="CE1901">
        <v>0</v>
      </c>
      <c r="CF1901">
        <v>2</v>
      </c>
      <c r="CG1901">
        <v>20</v>
      </c>
      <c r="CH1901">
        <v>8</v>
      </c>
      <c r="CI1901">
        <v>6</v>
      </c>
      <c r="CJ1901">
        <v>166822</v>
      </c>
      <c r="CK1901">
        <v>1.1689105753437796</v>
      </c>
      <c r="CL1901">
        <v>0.69026764650052874</v>
      </c>
      <c r="CM1901">
        <v>569</v>
      </c>
      <c r="CN1901">
        <v>-0.53702412750713535</v>
      </c>
      <c r="CO1901">
        <v>24237</v>
      </c>
      <c r="CP1901">
        <v>0.665440857</v>
      </c>
      <c r="CQ1901">
        <v>0.47894435699999999</v>
      </c>
      <c r="CR1901">
        <v>147186</v>
      </c>
      <c r="CS1901">
        <v>0.86099999999999999</v>
      </c>
      <c r="CT1901">
        <v>130724</v>
      </c>
      <c r="CU1901">
        <v>0.81795740845999998</v>
      </c>
      <c r="CV1901">
        <v>263</v>
      </c>
      <c r="CW1901">
        <v>90</v>
      </c>
      <c r="CX1901">
        <v>115</v>
      </c>
      <c r="CY1901">
        <v>991</v>
      </c>
      <c r="CZ1901">
        <v>1790</v>
      </c>
      <c r="DA1901" s="2">
        <v>96092</v>
      </c>
      <c r="DB1901" s="2">
        <v>16595</v>
      </c>
      <c r="DC1901" s="2">
        <v>187.82</v>
      </c>
      <c r="DD1901" s="2">
        <v>30537</v>
      </c>
      <c r="DE1901">
        <v>505</v>
      </c>
      <c r="DF1901">
        <v>52</v>
      </c>
      <c r="DG1901">
        <v>40.729999999999997</v>
      </c>
      <c r="DH1901">
        <v>2.4300000000000002</v>
      </c>
      <c r="DI1901" s="2">
        <v>7.9</v>
      </c>
      <c r="DJ1901">
        <v>1.32</v>
      </c>
      <c r="DK1901">
        <v>0.9729500935131411</v>
      </c>
      <c r="DL1901">
        <v>2.4937655860349127E-3</v>
      </c>
      <c r="DM1901">
        <v>0</v>
      </c>
      <c r="DN1901">
        <v>53.9</v>
      </c>
      <c r="DO1901">
        <v>0.14000000000000001</v>
      </c>
      <c r="DP1901">
        <v>721.36</v>
      </c>
      <c r="DQ1901" s="2">
        <v>0</v>
      </c>
      <c r="DR1901" s="2">
        <v>2724.4624887299997</v>
      </c>
      <c r="DS1901">
        <v>7.1736255280084628E-3</v>
      </c>
      <c r="DT1901">
        <v>7.7098610680667203</v>
      </c>
      <c r="DU1901">
        <v>2928118.883207778</v>
      </c>
      <c r="DV1901">
        <v>0</v>
      </c>
    </row>
    <row r="1902" spans="1:126" x14ac:dyDescent="0.15">
      <c r="A1902" t="s">
        <v>3122</v>
      </c>
      <c r="B1902" t="s">
        <v>174</v>
      </c>
      <c r="C1902">
        <v>37</v>
      </c>
      <c r="D1902">
        <v>99</v>
      </c>
      <c r="E1902" t="s">
        <v>3207</v>
      </c>
      <c r="F1902">
        <v>37099</v>
      </c>
      <c r="G1902" t="s">
        <v>6886</v>
      </c>
      <c r="H1902">
        <v>81.400000000000006</v>
      </c>
      <c r="I1902">
        <v>1.8</v>
      </c>
      <c r="J1902">
        <v>9.1</v>
      </c>
      <c r="K1902">
        <v>0.8</v>
      </c>
      <c r="L1902">
        <v>1.8</v>
      </c>
      <c r="M1902">
        <v>5.0999999999999996</v>
      </c>
      <c r="N1902">
        <f t="shared" si="122"/>
        <v>6741.9000000000015</v>
      </c>
      <c r="O1902">
        <f t="shared" si="120"/>
        <v>3258.0999999999985</v>
      </c>
      <c r="P1902">
        <f t="shared" si="121"/>
        <v>3.9097199999999996</v>
      </c>
      <c r="Q1902" s="4">
        <v>37099</v>
      </c>
      <c r="R1902" s="5">
        <v>35.279929000000003</v>
      </c>
      <c r="S1902" s="5">
        <v>-83.122478000000001</v>
      </c>
      <c r="T1902">
        <v>6</v>
      </c>
      <c r="U1902">
        <v>3.2733384640058545E-2</v>
      </c>
      <c r="V1902">
        <v>39985</v>
      </c>
      <c r="W1902">
        <v>40598</v>
      </c>
      <c r="X1902">
        <v>40812</v>
      </c>
      <c r="Y1902">
        <v>41338</v>
      </c>
      <c r="Z1902">
        <v>19161</v>
      </c>
      <c r="AA1902">
        <v>37081</v>
      </c>
      <c r="AB1902">
        <v>13810.423999999999</v>
      </c>
      <c r="AC1902">
        <v>38015</v>
      </c>
      <c r="AD1902">
        <v>3</v>
      </c>
      <c r="AE1902">
        <v>7.3507791825933543E-5</v>
      </c>
      <c r="AF1902">
        <v>27</v>
      </c>
      <c r="AG1902">
        <v>245</v>
      </c>
      <c r="AH1902">
        <v>0.11020408163265306</v>
      </c>
      <c r="AI1902" s="3">
        <v>16201</v>
      </c>
      <c r="AJ1902" s="3">
        <v>314091.50167416502</v>
      </c>
      <c r="AK1902">
        <v>38</v>
      </c>
      <c r="AL1902">
        <v>316390.40000000002</v>
      </c>
      <c r="AM1902">
        <v>336233</v>
      </c>
      <c r="AN1902">
        <v>12543</v>
      </c>
      <c r="AO1902">
        <v>348776</v>
      </c>
      <c r="AP1902">
        <v>0</v>
      </c>
      <c r="AQ1902">
        <v>0</v>
      </c>
      <c r="AR1902">
        <v>0</v>
      </c>
      <c r="AS1902">
        <v>0</v>
      </c>
      <c r="AT1902">
        <v>2</v>
      </c>
      <c r="AU1902">
        <v>17</v>
      </c>
      <c r="AV1902">
        <f t="shared" si="119"/>
        <v>19</v>
      </c>
      <c r="AW1902">
        <v>13068</v>
      </c>
      <c r="AX1902">
        <v>0.32999999999999996</v>
      </c>
      <c r="AY1902">
        <v>300987003.69139302</v>
      </c>
      <c r="AZ1902">
        <v>300987.00369139301</v>
      </c>
      <c r="BA1902">
        <v>9081.6870654106206</v>
      </c>
      <c r="BB1902">
        <v>1.1011169981937556</v>
      </c>
      <c r="BC1902">
        <v>49291</v>
      </c>
      <c r="BD1902">
        <v>32673</v>
      </c>
      <c r="BE1902">
        <v>16618</v>
      </c>
      <c r="BF1902">
        <v>0.41560585219457297</v>
      </c>
      <c r="BG1902">
        <v>452588</v>
      </c>
      <c r="BH1902">
        <v>11.089581495638537</v>
      </c>
      <c r="BI1902">
        <v>5296</v>
      </c>
      <c r="BJ1902">
        <v>31</v>
      </c>
      <c r="BK1902">
        <v>4</v>
      </c>
      <c r="BL1902">
        <v>3</v>
      </c>
      <c r="BM1902">
        <v>1</v>
      </c>
      <c r="BN1902">
        <v>1</v>
      </c>
      <c r="BO1902">
        <v>1</v>
      </c>
      <c r="BP1902">
        <v>2</v>
      </c>
      <c r="BQ1902">
        <v>2</v>
      </c>
      <c r="BR1902">
        <v>6</v>
      </c>
      <c r="BS1902">
        <v>0</v>
      </c>
      <c r="BT1902">
        <v>36891</v>
      </c>
      <c r="BU1902">
        <v>0.7</v>
      </c>
      <c r="BV1902">
        <v>0.56852959999999997</v>
      </c>
      <c r="BW1902">
        <v>207</v>
      </c>
      <c r="BX1902">
        <v>1.3824510000000001</v>
      </c>
      <c r="BY1902">
        <v>-0.28276190000000001</v>
      </c>
      <c r="BZ1902">
        <v>36</v>
      </c>
      <c r="CA1902">
        <v>3</v>
      </c>
      <c r="CB1902">
        <v>3</v>
      </c>
      <c r="CC1902">
        <v>0</v>
      </c>
      <c r="CD1902">
        <v>0</v>
      </c>
      <c r="CE1902">
        <v>1</v>
      </c>
      <c r="CF1902">
        <v>1</v>
      </c>
      <c r="CG1902">
        <v>4</v>
      </c>
      <c r="CH1902">
        <v>5</v>
      </c>
      <c r="CI1902">
        <v>0</v>
      </c>
      <c r="CJ1902">
        <v>40998</v>
      </c>
      <c r="CK1902">
        <v>1.2927459876091516</v>
      </c>
      <c r="CL1902">
        <v>0.58789777527457054</v>
      </c>
      <c r="CM1902">
        <v>181</v>
      </c>
      <c r="CN1902">
        <v>-0.63948267814994408</v>
      </c>
      <c r="CO1902">
        <v>5514</v>
      </c>
      <c r="CP1902">
        <v>0.59631528899999997</v>
      </c>
      <c r="CQ1902">
        <v>5.7491695000000002E-2</v>
      </c>
      <c r="CR1902">
        <v>34785</v>
      </c>
      <c r="CS1902">
        <v>0.84</v>
      </c>
      <c r="CT1902">
        <v>29429</v>
      </c>
      <c r="CU1902">
        <v>0.76119658852000005</v>
      </c>
      <c r="CV1902">
        <v>200</v>
      </c>
      <c r="CW1902">
        <v>21</v>
      </c>
      <c r="CX1902">
        <v>38</v>
      </c>
      <c r="CY1902">
        <v>501</v>
      </c>
      <c r="CZ1902">
        <v>387</v>
      </c>
      <c r="DA1902" s="2">
        <v>22641</v>
      </c>
      <c r="DB1902" s="2">
        <v>4145</v>
      </c>
      <c r="DC1902" s="2">
        <v>188.18</v>
      </c>
      <c r="DD1902" s="2">
        <v>6816</v>
      </c>
      <c r="DE1902">
        <v>113</v>
      </c>
      <c r="DF1902">
        <v>23</v>
      </c>
      <c r="DG1902">
        <v>48.88</v>
      </c>
      <c r="DH1902">
        <v>4.8899999999999997</v>
      </c>
      <c r="DI1902" s="2">
        <v>24.44</v>
      </c>
      <c r="DJ1902">
        <v>2.62</v>
      </c>
      <c r="DK1902">
        <v>0.88167397074254672</v>
      </c>
      <c r="DL1902">
        <v>4.0816326530612249E-3</v>
      </c>
      <c r="DM1902">
        <v>0</v>
      </c>
      <c r="DN1902">
        <v>5.3</v>
      </c>
      <c r="DO1902">
        <v>1.8000000000000002E-2</v>
      </c>
      <c r="DP1902">
        <v>5.17</v>
      </c>
      <c r="DQ1902" s="2">
        <v>77142</v>
      </c>
      <c r="DR1902" s="2">
        <v>11685.579514129999</v>
      </c>
      <c r="DS1902">
        <v>3.7345610086707899E-2</v>
      </c>
      <c r="DT1902">
        <v>1.99928342775446</v>
      </c>
      <c r="DU1902">
        <v>632554.0834206047</v>
      </c>
      <c r="DV1902">
        <v>0</v>
      </c>
    </row>
    <row r="1903" spans="1:126" x14ac:dyDescent="0.15">
      <c r="A1903" t="s">
        <v>3122</v>
      </c>
      <c r="B1903" t="s">
        <v>3208</v>
      </c>
      <c r="C1903">
        <v>37</v>
      </c>
      <c r="D1903">
        <v>101</v>
      </c>
      <c r="E1903" t="s">
        <v>3209</v>
      </c>
      <c r="F1903">
        <v>37101</v>
      </c>
      <c r="G1903" t="s">
        <v>6887</v>
      </c>
      <c r="H1903">
        <v>69.8</v>
      </c>
      <c r="I1903">
        <v>14.9</v>
      </c>
      <c r="J1903">
        <v>0.4</v>
      </c>
      <c r="K1903">
        <v>0.6</v>
      </c>
      <c r="L1903">
        <v>1.4</v>
      </c>
      <c r="M1903">
        <v>12.9</v>
      </c>
      <c r="N1903">
        <f t="shared" si="122"/>
        <v>5262.94</v>
      </c>
      <c r="O1903">
        <f t="shared" si="120"/>
        <v>4737.0600000000004</v>
      </c>
      <c r="P1903">
        <f t="shared" si="121"/>
        <v>5.6844720000000022</v>
      </c>
      <c r="Q1903" s="4">
        <v>37101</v>
      </c>
      <c r="R1903" s="5">
        <v>35.513399999999997</v>
      </c>
      <c r="S1903" s="5">
        <v>-78.367311000000001</v>
      </c>
      <c r="T1903">
        <v>1</v>
      </c>
      <c r="U1903">
        <v>-3.2836508356143407E-2</v>
      </c>
      <c r="V1903">
        <v>169122</v>
      </c>
      <c r="W1903">
        <v>175343</v>
      </c>
      <c r="X1903">
        <v>178396</v>
      </c>
      <c r="Y1903">
        <v>185357</v>
      </c>
      <c r="Z1903">
        <v>95360</v>
      </c>
      <c r="AA1903">
        <v>37083</v>
      </c>
      <c r="AB1903">
        <v>74041.446000000011</v>
      </c>
      <c r="AC1903">
        <v>50512</v>
      </c>
      <c r="AD1903">
        <v>3</v>
      </c>
      <c r="AE1903">
        <v>1.6816520549788112E-5</v>
      </c>
      <c r="AF1903">
        <v>99</v>
      </c>
      <c r="AG1903">
        <v>1175</v>
      </c>
      <c r="AH1903">
        <v>8.4255319148936164E-2</v>
      </c>
      <c r="AI1903" s="3">
        <v>194827</v>
      </c>
      <c r="AJ1903" s="3">
        <v>506305.939742735</v>
      </c>
      <c r="AK1903">
        <v>48</v>
      </c>
      <c r="AL1903">
        <v>509376</v>
      </c>
      <c r="AM1903">
        <v>499189</v>
      </c>
      <c r="AN1903">
        <v>123451</v>
      </c>
      <c r="AO1903">
        <v>622640</v>
      </c>
      <c r="AP1903">
        <v>13</v>
      </c>
      <c r="AQ1903">
        <v>2</v>
      </c>
      <c r="AR1903">
        <v>15</v>
      </c>
      <c r="AS1903">
        <v>8.5546614350159408E-2</v>
      </c>
      <c r="AT1903">
        <v>15</v>
      </c>
      <c r="AU1903">
        <v>92</v>
      </c>
      <c r="AV1903">
        <f t="shared" si="119"/>
        <v>107</v>
      </c>
      <c r="AW1903">
        <v>187606</v>
      </c>
      <c r="AX1903">
        <v>0.95</v>
      </c>
      <c r="AY1903">
        <v>704362987.93680096</v>
      </c>
      <c r="AZ1903">
        <v>704362.98793680093</v>
      </c>
      <c r="BA1903">
        <v>5761.7035574278698</v>
      </c>
      <c r="BB1903">
        <v>1.7355977967849814</v>
      </c>
      <c r="BC1903">
        <v>137210</v>
      </c>
      <c r="BD1903">
        <v>562576</v>
      </c>
      <c r="BE1903">
        <v>-425366</v>
      </c>
      <c r="BF1903">
        <v>-2.5151429145823725</v>
      </c>
      <c r="BG1903">
        <v>1563346</v>
      </c>
      <c r="BH1903">
        <v>8.7633467118096817</v>
      </c>
      <c r="BI1903">
        <v>12196</v>
      </c>
      <c r="BJ1903">
        <v>116</v>
      </c>
      <c r="BK1903">
        <v>7</v>
      </c>
      <c r="BL1903">
        <v>11</v>
      </c>
      <c r="BM1903">
        <v>0</v>
      </c>
      <c r="BN1903">
        <v>1</v>
      </c>
      <c r="BO1903">
        <v>0</v>
      </c>
      <c r="BP1903">
        <v>1</v>
      </c>
      <c r="BQ1903">
        <v>16</v>
      </c>
      <c r="BR1903">
        <v>6</v>
      </c>
      <c r="BS1903">
        <v>0</v>
      </c>
      <c r="BT1903">
        <v>168525</v>
      </c>
      <c r="BU1903">
        <v>0.78</v>
      </c>
      <c r="BV1903">
        <v>0.5980782</v>
      </c>
      <c r="BW1903">
        <v>474</v>
      </c>
      <c r="BX1903">
        <v>0.93754630000000005</v>
      </c>
      <c r="BY1903">
        <v>-0.95134960000000002</v>
      </c>
      <c r="BZ1903">
        <v>113</v>
      </c>
      <c r="CA1903">
        <v>5</v>
      </c>
      <c r="CB1903">
        <v>10</v>
      </c>
      <c r="CC1903">
        <v>1</v>
      </c>
      <c r="CD1903">
        <v>1</v>
      </c>
      <c r="CE1903">
        <v>0</v>
      </c>
      <c r="CF1903">
        <v>1</v>
      </c>
      <c r="CG1903">
        <v>19</v>
      </c>
      <c r="CH1903">
        <v>5</v>
      </c>
      <c r="CI1903">
        <v>0</v>
      </c>
      <c r="CJ1903">
        <v>180959</v>
      </c>
      <c r="CK1903">
        <v>0.85654761575826566</v>
      </c>
      <c r="CL1903">
        <v>0.71037152993265962</v>
      </c>
      <c r="CM1903">
        <v>474</v>
      </c>
      <c r="CN1903">
        <v>-0.86418487887003481</v>
      </c>
      <c r="CO1903">
        <v>20867</v>
      </c>
      <c r="CP1903">
        <v>0.48839135500000003</v>
      </c>
      <c r="CQ1903">
        <v>0.102136254</v>
      </c>
      <c r="CR1903">
        <v>161440</v>
      </c>
      <c r="CS1903">
        <v>0.86199999999999999</v>
      </c>
      <c r="CT1903">
        <v>135805</v>
      </c>
      <c r="CU1903">
        <v>0.79694599830000001</v>
      </c>
      <c r="CV1903">
        <v>150</v>
      </c>
      <c r="CW1903">
        <v>42</v>
      </c>
      <c r="CX1903">
        <v>55</v>
      </c>
      <c r="CY1903">
        <v>2100</v>
      </c>
      <c r="CZ1903">
        <v>1702</v>
      </c>
      <c r="DA1903" s="2">
        <v>68115</v>
      </c>
      <c r="DB1903" s="2">
        <v>17340</v>
      </c>
      <c r="DC1903" s="2">
        <v>124.74</v>
      </c>
      <c r="DD1903" s="2">
        <v>38534</v>
      </c>
      <c r="DE1903">
        <v>447</v>
      </c>
      <c r="DF1903">
        <v>61</v>
      </c>
      <c r="DG1903">
        <v>23.6</v>
      </c>
      <c r="DH1903">
        <v>4.5</v>
      </c>
      <c r="DI1903" s="2">
        <v>4.5</v>
      </c>
      <c r="DJ1903">
        <v>-1.1599999999999999</v>
      </c>
      <c r="DK1903">
        <v>0.95452375697413605</v>
      </c>
      <c r="DL1903">
        <v>2.553191489361702E-3</v>
      </c>
      <c r="DN1903">
        <v>186.6</v>
      </c>
      <c r="DO1903">
        <v>0.35</v>
      </c>
      <c r="DP1903">
        <v>2145.9</v>
      </c>
      <c r="DQ1903" s="2">
        <v>0</v>
      </c>
      <c r="DR1903" s="2">
        <v>2127.1017823500001</v>
      </c>
      <c r="DS1903">
        <v>4.1758998315366246E-3</v>
      </c>
      <c r="DT1903">
        <v>6.7149455895329604</v>
      </c>
      <c r="DU1903">
        <v>3420432.1246139412</v>
      </c>
      <c r="DV1903">
        <v>0</v>
      </c>
    </row>
    <row r="1904" spans="1:126" x14ac:dyDescent="0.15">
      <c r="A1904" t="s">
        <v>3122</v>
      </c>
      <c r="B1904" t="s">
        <v>912</v>
      </c>
      <c r="C1904">
        <v>37</v>
      </c>
      <c r="D1904">
        <v>103</v>
      </c>
      <c r="E1904" t="s">
        <v>3210</v>
      </c>
      <c r="F1904">
        <v>37103</v>
      </c>
      <c r="G1904" t="s">
        <v>6888</v>
      </c>
      <c r="H1904">
        <v>61.2</v>
      </c>
      <c r="I1904">
        <v>32.299999999999997</v>
      </c>
      <c r="J1904">
        <v>0.5</v>
      </c>
      <c r="K1904">
        <v>0.3</v>
      </c>
      <c r="L1904">
        <v>1.8</v>
      </c>
      <c r="M1904">
        <v>3.9</v>
      </c>
      <c r="N1904">
        <f t="shared" si="122"/>
        <v>4807.5200000000004</v>
      </c>
      <c r="O1904">
        <f t="shared" si="120"/>
        <v>5192.4799999999996</v>
      </c>
      <c r="P1904">
        <f t="shared" si="121"/>
        <v>6.2309760000000018</v>
      </c>
      <c r="Q1904" s="4">
        <v>37103</v>
      </c>
      <c r="R1904" s="5">
        <v>35.032268000000002</v>
      </c>
      <c r="S1904" s="5">
        <v>-77.356195</v>
      </c>
      <c r="T1904">
        <v>3</v>
      </c>
      <c r="U1904">
        <v>9.116093961549844E-2</v>
      </c>
      <c r="V1904">
        <v>10144</v>
      </c>
      <c r="W1904">
        <v>10184</v>
      </c>
      <c r="X1904">
        <v>10166</v>
      </c>
      <c r="Y1904">
        <v>9796</v>
      </c>
      <c r="Z1904">
        <v>5355</v>
      </c>
      <c r="AA1904">
        <v>37085</v>
      </c>
      <c r="AB1904">
        <v>3806.5839999999998</v>
      </c>
      <c r="AC1904">
        <v>34005</v>
      </c>
      <c r="AD1904">
        <v>0</v>
      </c>
      <c r="AE1904">
        <v>0</v>
      </c>
      <c r="AF1904">
        <v>17</v>
      </c>
      <c r="AG1904">
        <v>170</v>
      </c>
      <c r="AH1904">
        <v>0.1</v>
      </c>
      <c r="AI1904" s="3">
        <v>59367</v>
      </c>
      <c r="AJ1904" s="3">
        <v>301252.95012439002</v>
      </c>
      <c r="AK1904">
        <v>82</v>
      </c>
      <c r="AL1904">
        <v>303833.59999999998</v>
      </c>
      <c r="AM1904">
        <v>414169</v>
      </c>
      <c r="AN1904">
        <v>32159</v>
      </c>
      <c r="AO1904">
        <v>446328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9</v>
      </c>
      <c r="AV1904">
        <f t="shared" si="119"/>
        <v>9</v>
      </c>
      <c r="AW1904">
        <v>3932</v>
      </c>
      <c r="AX1904">
        <v>0.41000000000000003</v>
      </c>
      <c r="AY1904">
        <v>174747399.884224</v>
      </c>
      <c r="AZ1904">
        <v>174747.399884224</v>
      </c>
      <c r="BA1904">
        <v>16275.2355948027</v>
      </c>
      <c r="BB1904">
        <v>0.61443042970102257</v>
      </c>
      <c r="BC1904">
        <v>11542</v>
      </c>
      <c r="BD1904">
        <v>3198</v>
      </c>
      <c r="BE1904">
        <v>8344</v>
      </c>
      <c r="BF1904">
        <v>0.8225552050473186</v>
      </c>
      <c r="BG1904">
        <v>46118</v>
      </c>
      <c r="BH1904">
        <v>4.5364941963407439</v>
      </c>
      <c r="BI1904">
        <v>1326</v>
      </c>
      <c r="BJ1904">
        <v>7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10071</v>
      </c>
      <c r="BU1904">
        <v>0.76</v>
      </c>
      <c r="BV1904">
        <v>0.64826989999999995</v>
      </c>
      <c r="BW1904">
        <v>53</v>
      </c>
      <c r="BX1904">
        <v>0.79436010000000001</v>
      </c>
      <c r="BY1904">
        <v>-0.43506460000000002</v>
      </c>
      <c r="BZ1904">
        <v>6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10074</v>
      </c>
      <c r="CK1904">
        <v>0.69485805042684134</v>
      </c>
      <c r="CL1904">
        <v>0.69317428760768718</v>
      </c>
      <c r="CM1904">
        <v>45</v>
      </c>
      <c r="CN1904">
        <v>-0.75395361059225452</v>
      </c>
      <c r="CO1904">
        <v>789</v>
      </c>
      <c r="CP1904">
        <v>-0.14510024199999999</v>
      </c>
      <c r="CQ1904">
        <v>-0.16245654509999999</v>
      </c>
      <c r="CR1904">
        <v>8123</v>
      </c>
      <c r="CS1904">
        <v>0.81499999999999995</v>
      </c>
      <c r="CT1904">
        <v>7882</v>
      </c>
      <c r="CU1904">
        <v>0.79815899582000005</v>
      </c>
      <c r="CV1904">
        <v>3</v>
      </c>
      <c r="CX1904">
        <v>5</v>
      </c>
      <c r="CY1904">
        <v>551</v>
      </c>
      <c r="CZ1904">
        <v>244</v>
      </c>
      <c r="DA1904" s="2">
        <v>2703</v>
      </c>
      <c r="DB1904" s="2">
        <v>760</v>
      </c>
      <c r="DC1904" s="2">
        <v>58.74</v>
      </c>
      <c r="DD1904" s="2">
        <v>3548</v>
      </c>
      <c r="DE1904">
        <v>57</v>
      </c>
      <c r="DF1904">
        <v>4</v>
      </c>
      <c r="DG1904">
        <v>9.7899999999999991</v>
      </c>
      <c r="DH1904">
        <v>39.159999999999997</v>
      </c>
      <c r="DI1904" s="2">
        <v>19.579999999999998</v>
      </c>
      <c r="DJ1904">
        <v>-1.59</v>
      </c>
      <c r="DK1904">
        <v>0.83158994053935686</v>
      </c>
      <c r="DL1904">
        <v>1.1764705882352941E-2</v>
      </c>
      <c r="DM1904">
        <v>0</v>
      </c>
      <c r="DN1904">
        <v>46</v>
      </c>
      <c r="DO1904">
        <v>0.14899999999999999</v>
      </c>
      <c r="DP1904">
        <v>498.96999999999997</v>
      </c>
      <c r="DQ1904" s="2">
        <v>39391</v>
      </c>
      <c r="DR1904" s="2">
        <v>2047.7356092300001</v>
      </c>
      <c r="DS1904">
        <v>6.7396587508326937E-3</v>
      </c>
      <c r="DT1904">
        <v>4.9448968750414304</v>
      </c>
      <c r="DU1904">
        <v>1502425.8191725877</v>
      </c>
      <c r="DV1904">
        <v>1</v>
      </c>
    </row>
    <row r="1905" spans="1:126" x14ac:dyDescent="0.15">
      <c r="A1905" t="s">
        <v>3122</v>
      </c>
      <c r="B1905" t="s">
        <v>184</v>
      </c>
      <c r="C1905">
        <v>37</v>
      </c>
      <c r="D1905">
        <v>105</v>
      </c>
      <c r="E1905" t="s">
        <v>3211</v>
      </c>
      <c r="F1905">
        <v>37105</v>
      </c>
      <c r="G1905" t="s">
        <v>6889</v>
      </c>
      <c r="H1905">
        <v>59.3</v>
      </c>
      <c r="I1905">
        <v>19.600000000000001</v>
      </c>
      <c r="J1905">
        <v>0.4</v>
      </c>
      <c r="K1905">
        <v>0.8</v>
      </c>
      <c r="L1905">
        <v>1.5</v>
      </c>
      <c r="M1905">
        <v>18.3</v>
      </c>
      <c r="N1905">
        <f t="shared" si="122"/>
        <v>4238.5899999999992</v>
      </c>
      <c r="O1905">
        <f t="shared" si="120"/>
        <v>5761.4100000000008</v>
      </c>
      <c r="P1905">
        <f t="shared" si="121"/>
        <v>6.9136920000000037</v>
      </c>
      <c r="Q1905" s="4">
        <v>37105</v>
      </c>
      <c r="R1905" s="5">
        <v>35.476336000000003</v>
      </c>
      <c r="S1905" s="5">
        <v>-79.172117</v>
      </c>
      <c r="T1905">
        <v>4</v>
      </c>
      <c r="U1905">
        <v>9.699964800278715E-3</v>
      </c>
      <c r="V1905">
        <v>57876</v>
      </c>
      <c r="W1905">
        <v>59096</v>
      </c>
      <c r="X1905">
        <v>59418</v>
      </c>
      <c r="Y1905">
        <v>59476</v>
      </c>
      <c r="Z1905">
        <v>30433</v>
      </c>
      <c r="AA1905">
        <v>37087</v>
      </c>
      <c r="AB1905">
        <v>23178.191000000003</v>
      </c>
      <c r="AC1905">
        <v>45608</v>
      </c>
      <c r="AD1905">
        <v>0</v>
      </c>
      <c r="AE1905">
        <v>0</v>
      </c>
      <c r="AF1905">
        <v>21</v>
      </c>
      <c r="AG1905">
        <v>246</v>
      </c>
      <c r="AH1905">
        <v>8.5365853658536592E-2</v>
      </c>
      <c r="AI1905" s="3">
        <v>39081</v>
      </c>
      <c r="AJ1905" s="3">
        <v>163172.17061543002</v>
      </c>
      <c r="AK1905">
        <v>50</v>
      </c>
      <c r="AL1905">
        <v>165990.40000000002</v>
      </c>
      <c r="AM1905">
        <v>561274</v>
      </c>
      <c r="AN1905">
        <v>17619</v>
      </c>
      <c r="AO1905">
        <v>578893</v>
      </c>
      <c r="AP1905">
        <v>5</v>
      </c>
      <c r="AQ1905">
        <v>0</v>
      </c>
      <c r="AR1905">
        <v>5</v>
      </c>
      <c r="AS1905">
        <v>8.4608095302558556E-2</v>
      </c>
      <c r="AT1905">
        <v>4</v>
      </c>
      <c r="AU1905">
        <v>68</v>
      </c>
      <c r="AV1905">
        <f t="shared" si="119"/>
        <v>72</v>
      </c>
      <c r="AW1905">
        <v>86229</v>
      </c>
      <c r="AX1905">
        <v>0.99</v>
      </c>
      <c r="AY1905">
        <v>273322517.73707497</v>
      </c>
      <c r="AZ1905">
        <v>273322.51773707499</v>
      </c>
      <c r="BA1905">
        <v>5548.7418586752701</v>
      </c>
      <c r="BB1905">
        <v>1.8022103487055068</v>
      </c>
      <c r="BC1905">
        <v>34974</v>
      </c>
      <c r="BD1905">
        <v>82650</v>
      </c>
      <c r="BE1905">
        <v>-47676</v>
      </c>
      <c r="BF1905">
        <v>-0.82376114451586147</v>
      </c>
      <c r="BG1905">
        <v>767873</v>
      </c>
      <c r="BH1905">
        <v>12.923238749200578</v>
      </c>
      <c r="BI1905">
        <v>5474</v>
      </c>
      <c r="BJ1905">
        <v>62</v>
      </c>
      <c r="BK1905">
        <v>7</v>
      </c>
      <c r="BL1905">
        <v>3</v>
      </c>
      <c r="BM1905">
        <v>0</v>
      </c>
      <c r="BN1905">
        <v>0</v>
      </c>
      <c r="BO1905">
        <v>0</v>
      </c>
      <c r="BP1905">
        <v>2</v>
      </c>
      <c r="BQ1905">
        <v>8</v>
      </c>
      <c r="BR1905">
        <v>4</v>
      </c>
      <c r="BS1905">
        <v>0</v>
      </c>
      <c r="BT1905">
        <v>60477</v>
      </c>
      <c r="BU1905">
        <v>0.74</v>
      </c>
      <c r="BV1905">
        <v>0.54221370000000002</v>
      </c>
      <c r="BW1905">
        <v>248</v>
      </c>
      <c r="BX1905">
        <v>1.4220280000000001</v>
      </c>
      <c r="BY1905">
        <v>-0.63505330000000004</v>
      </c>
      <c r="BZ1905">
        <v>70</v>
      </c>
      <c r="CA1905">
        <v>6</v>
      </c>
      <c r="CB1905">
        <v>2</v>
      </c>
      <c r="CC1905">
        <v>0</v>
      </c>
      <c r="CD1905">
        <v>0</v>
      </c>
      <c r="CE1905">
        <v>0</v>
      </c>
      <c r="CF1905">
        <v>1</v>
      </c>
      <c r="CG1905">
        <v>8</v>
      </c>
      <c r="CH1905">
        <v>4</v>
      </c>
      <c r="CI1905">
        <v>0</v>
      </c>
      <c r="CJ1905">
        <v>59588</v>
      </c>
      <c r="CK1905">
        <v>1.5271531180774651</v>
      </c>
      <c r="CL1905">
        <v>0.69460683172856486</v>
      </c>
      <c r="CM1905">
        <v>222</v>
      </c>
      <c r="CN1905">
        <v>-0.12224365007728212</v>
      </c>
      <c r="CO1905">
        <v>6334</v>
      </c>
      <c r="CP1905">
        <v>2.9852050000000002E-2</v>
      </c>
      <c r="CQ1905">
        <v>-0.1931531202</v>
      </c>
      <c r="CR1905">
        <v>50350</v>
      </c>
      <c r="CS1905">
        <v>0.84299999999999997</v>
      </c>
      <c r="CT1905">
        <v>45259</v>
      </c>
      <c r="CU1905">
        <v>0.77718795241999994</v>
      </c>
      <c r="CV1905">
        <v>93</v>
      </c>
      <c r="CW1905">
        <v>31</v>
      </c>
      <c r="CX1905">
        <v>32</v>
      </c>
      <c r="CY1905">
        <v>373</v>
      </c>
      <c r="CZ1905">
        <v>371</v>
      </c>
      <c r="DA1905" s="2">
        <v>33300</v>
      </c>
      <c r="DB1905" s="2">
        <v>4545</v>
      </c>
      <c r="DC1905" s="2">
        <v>102.88</v>
      </c>
      <c r="DD1905" s="2">
        <v>18301</v>
      </c>
      <c r="DE1905">
        <v>108</v>
      </c>
      <c r="DF1905">
        <v>15</v>
      </c>
      <c r="DG1905">
        <v>34.85</v>
      </c>
      <c r="DH1905">
        <v>4.9800000000000004</v>
      </c>
      <c r="DI1905" s="2">
        <v>4.9800000000000004</v>
      </c>
      <c r="DJ1905">
        <v>-0.68</v>
      </c>
      <c r="DK1905">
        <v>0.99055807169724419</v>
      </c>
      <c r="DL1905">
        <v>8.130081300813009E-3</v>
      </c>
      <c r="DM1905">
        <v>12</v>
      </c>
      <c r="DN1905">
        <v>36.1</v>
      </c>
      <c r="DO1905">
        <v>0.21600000000000003</v>
      </c>
      <c r="DP1905">
        <v>92.5</v>
      </c>
      <c r="DQ1905" s="2">
        <v>0</v>
      </c>
      <c r="DR1905" s="2">
        <v>374.72874602000002</v>
      </c>
      <c r="DS1905">
        <v>2.2575326370808191E-3</v>
      </c>
      <c r="DT1905">
        <v>7.0592183834649003</v>
      </c>
      <c r="DU1905">
        <v>1171762.4831586923</v>
      </c>
      <c r="DV1905">
        <v>1</v>
      </c>
    </row>
    <row r="1906" spans="1:126" x14ac:dyDescent="0.15">
      <c r="A1906" t="s">
        <v>3122</v>
      </c>
      <c r="B1906" t="s">
        <v>3212</v>
      </c>
      <c r="C1906">
        <v>37</v>
      </c>
      <c r="D1906">
        <v>107</v>
      </c>
      <c r="E1906" t="s">
        <v>3213</v>
      </c>
      <c r="F1906">
        <v>37107</v>
      </c>
      <c r="G1906" t="s">
        <v>6890</v>
      </c>
      <c r="H1906">
        <v>51.3</v>
      </c>
      <c r="I1906">
        <v>40.299999999999997</v>
      </c>
      <c r="J1906">
        <v>0.3</v>
      </c>
      <c r="K1906">
        <v>0.4</v>
      </c>
      <c r="L1906">
        <v>1.2</v>
      </c>
      <c r="M1906">
        <v>6.6</v>
      </c>
      <c r="N1906">
        <f t="shared" si="122"/>
        <v>4301.0299999999988</v>
      </c>
      <c r="O1906">
        <f t="shared" si="120"/>
        <v>5698.9700000000012</v>
      </c>
      <c r="P1906">
        <f t="shared" si="121"/>
        <v>6.8387640000000038</v>
      </c>
      <c r="Q1906" s="4">
        <v>37107</v>
      </c>
      <c r="R1906" s="5">
        <v>35.240068000000001</v>
      </c>
      <c r="S1906" s="5">
        <v>-77.635509999999996</v>
      </c>
      <c r="T1906">
        <v>4</v>
      </c>
      <c r="U1906">
        <v>0.12226016353632245</v>
      </c>
      <c r="V1906">
        <v>59372</v>
      </c>
      <c r="W1906">
        <v>59095</v>
      </c>
      <c r="X1906">
        <v>58782</v>
      </c>
      <c r="Y1906">
        <v>58126</v>
      </c>
      <c r="Z1906">
        <v>29988</v>
      </c>
      <c r="AA1906">
        <v>37089</v>
      </c>
      <c r="AB1906">
        <v>21832.330999999998</v>
      </c>
      <c r="AC1906">
        <v>34717</v>
      </c>
      <c r="AD1906">
        <v>1</v>
      </c>
      <c r="AE1906">
        <v>1.7012010479398456E-5</v>
      </c>
      <c r="AF1906">
        <v>18</v>
      </c>
      <c r="AG1906">
        <v>401</v>
      </c>
      <c r="AH1906">
        <v>4.488778054862843E-2</v>
      </c>
      <c r="AI1906" s="3">
        <v>122104</v>
      </c>
      <c r="AJ1906" s="3">
        <v>256369.27434283</v>
      </c>
      <c r="AK1906">
        <v>80</v>
      </c>
      <c r="AL1906">
        <v>257350.40000000002</v>
      </c>
      <c r="AM1906">
        <v>379250</v>
      </c>
      <c r="AN1906">
        <v>73442</v>
      </c>
      <c r="AO1906">
        <v>452692</v>
      </c>
      <c r="AP1906">
        <v>2</v>
      </c>
      <c r="AQ1906">
        <v>1</v>
      </c>
      <c r="AR1906">
        <v>3</v>
      </c>
      <c r="AS1906">
        <v>5.0765716219646331E-2</v>
      </c>
      <c r="AT1906">
        <v>6</v>
      </c>
      <c r="AU1906">
        <v>48</v>
      </c>
      <c r="AV1906">
        <f t="shared" si="119"/>
        <v>54</v>
      </c>
      <c r="AW1906">
        <v>46444</v>
      </c>
      <c r="AX1906">
        <v>0.82000000000000006</v>
      </c>
      <c r="AY1906">
        <v>991284935.40437102</v>
      </c>
      <c r="AZ1906">
        <v>991284.935404371</v>
      </c>
      <c r="BA1906">
        <v>16718.541883329901</v>
      </c>
      <c r="BB1906">
        <v>0.59813828680663983</v>
      </c>
      <c r="BC1906">
        <v>51428</v>
      </c>
      <c r="BD1906">
        <v>79625</v>
      </c>
      <c r="BE1906">
        <v>-28197</v>
      </c>
      <c r="BF1906">
        <v>-0.47492083810550428</v>
      </c>
      <c r="BG1906">
        <v>760407</v>
      </c>
      <c r="BH1906">
        <v>12.936051852607941</v>
      </c>
      <c r="BI1906">
        <v>6436</v>
      </c>
      <c r="BJ1906">
        <v>65</v>
      </c>
      <c r="BK1906">
        <v>9</v>
      </c>
      <c r="BL1906">
        <v>2</v>
      </c>
      <c r="BM1906">
        <v>0</v>
      </c>
      <c r="BN1906">
        <v>0</v>
      </c>
      <c r="BO1906">
        <v>0</v>
      </c>
      <c r="BP1906">
        <v>0</v>
      </c>
      <c r="BQ1906">
        <v>9</v>
      </c>
      <c r="BR1906">
        <v>2</v>
      </c>
      <c r="BS1906">
        <v>1</v>
      </c>
      <c r="BT1906">
        <v>56387</v>
      </c>
      <c r="BU1906">
        <v>0.75</v>
      </c>
      <c r="BV1906">
        <v>0.62323609999999996</v>
      </c>
      <c r="BW1906">
        <v>304</v>
      </c>
      <c r="BX1906">
        <v>1.560643</v>
      </c>
      <c r="BY1906">
        <v>7.3190000000000005E-2</v>
      </c>
      <c r="BZ1906">
        <v>77</v>
      </c>
      <c r="CA1906">
        <v>5</v>
      </c>
      <c r="CB1906">
        <v>2</v>
      </c>
      <c r="CC1906">
        <v>0</v>
      </c>
      <c r="CD1906">
        <v>0</v>
      </c>
      <c r="CE1906">
        <v>0</v>
      </c>
      <c r="CF1906">
        <v>0</v>
      </c>
      <c r="CG1906">
        <v>6</v>
      </c>
      <c r="CH1906">
        <v>2</v>
      </c>
      <c r="CI1906">
        <v>0</v>
      </c>
      <c r="CJ1906">
        <v>58399</v>
      </c>
      <c r="CK1906">
        <v>1.5753694412575558</v>
      </c>
      <c r="CL1906">
        <v>0.69992772945896775</v>
      </c>
      <c r="CM1906">
        <v>267</v>
      </c>
      <c r="CN1906">
        <v>8.6206504678776982E-2</v>
      </c>
      <c r="CO1906">
        <v>3847</v>
      </c>
      <c r="CP1906">
        <v>-1.3488667945999999</v>
      </c>
      <c r="CQ1906">
        <v>-0.32141339159999999</v>
      </c>
      <c r="CR1906">
        <v>45346</v>
      </c>
      <c r="CS1906">
        <v>0.78400000000000003</v>
      </c>
      <c r="CT1906">
        <v>47379</v>
      </c>
      <c r="CU1906">
        <v>0.80172413793000008</v>
      </c>
      <c r="CV1906">
        <v>63</v>
      </c>
      <c r="CW1906">
        <v>30</v>
      </c>
      <c r="CX1906">
        <v>30</v>
      </c>
      <c r="CY1906">
        <v>1254</v>
      </c>
      <c r="CZ1906">
        <v>546</v>
      </c>
      <c r="DA1906" s="2">
        <v>35292</v>
      </c>
      <c r="DB1906" s="2">
        <v>3570</v>
      </c>
      <c r="DC1906" s="2">
        <v>91.66</v>
      </c>
      <c r="DD1906" s="2">
        <v>26334</v>
      </c>
      <c r="DE1906">
        <v>104</v>
      </c>
      <c r="DF1906">
        <v>23</v>
      </c>
      <c r="DG1906">
        <v>23.76</v>
      </c>
      <c r="DH1906">
        <v>5.09</v>
      </c>
      <c r="DI1906" s="2">
        <v>20.37</v>
      </c>
      <c r="DJ1906">
        <v>-1.71</v>
      </c>
      <c r="DK1906">
        <v>0.89149413614623596</v>
      </c>
      <c r="DL1906">
        <v>2.4937655860349127E-3</v>
      </c>
      <c r="DN1906">
        <v>81.2</v>
      </c>
      <c r="DO1906">
        <v>0.32500000000000001</v>
      </c>
      <c r="DP1906">
        <v>1233.1300000000001</v>
      </c>
      <c r="DQ1906" s="2">
        <v>0</v>
      </c>
      <c r="DR1906" s="2">
        <v>461.78705307000001</v>
      </c>
      <c r="DS1906">
        <v>1.7064711962565826E-3</v>
      </c>
      <c r="DT1906">
        <v>5.4633776031421801</v>
      </c>
      <c r="DU1906">
        <v>1406002.4115196813</v>
      </c>
      <c r="DV1906">
        <v>1</v>
      </c>
    </row>
    <row r="1907" spans="1:126" x14ac:dyDescent="0.15">
      <c r="A1907" t="s">
        <v>3122</v>
      </c>
      <c r="B1907" t="s">
        <v>337</v>
      </c>
      <c r="C1907">
        <v>37</v>
      </c>
      <c r="D1907">
        <v>109</v>
      </c>
      <c r="E1907" t="s">
        <v>3214</v>
      </c>
      <c r="F1907">
        <v>37109</v>
      </c>
      <c r="G1907" t="s">
        <v>6891</v>
      </c>
      <c r="H1907">
        <v>85.8</v>
      </c>
      <c r="I1907">
        <v>5.5</v>
      </c>
      <c r="J1907">
        <v>0.3</v>
      </c>
      <c r="K1907">
        <v>0.5</v>
      </c>
      <c r="L1907">
        <v>1.3</v>
      </c>
      <c r="M1907">
        <v>6.7</v>
      </c>
      <c r="N1907">
        <f t="shared" si="122"/>
        <v>7438.8099999999995</v>
      </c>
      <c r="O1907">
        <f t="shared" si="120"/>
        <v>2561.1900000000005</v>
      </c>
      <c r="P1907">
        <f t="shared" si="121"/>
        <v>3.0734280000000016</v>
      </c>
      <c r="Q1907" s="4">
        <v>37109</v>
      </c>
      <c r="R1907" s="5">
        <v>35.488491000000003</v>
      </c>
      <c r="S1907" s="5">
        <v>-81.226892000000007</v>
      </c>
      <c r="T1907">
        <v>1</v>
      </c>
      <c r="U1907">
        <v>0.11290913631205368</v>
      </c>
      <c r="V1907">
        <v>78052</v>
      </c>
      <c r="W1907">
        <v>79041</v>
      </c>
      <c r="X1907">
        <v>79578</v>
      </c>
      <c r="Y1907">
        <v>80504</v>
      </c>
      <c r="Z1907">
        <v>43454</v>
      </c>
      <c r="AA1907">
        <v>37091</v>
      </c>
      <c r="AB1907">
        <v>33420.464999999997</v>
      </c>
      <c r="AC1907">
        <v>49215</v>
      </c>
      <c r="AD1907">
        <v>3</v>
      </c>
      <c r="AE1907">
        <v>3.7698861494382868E-5</v>
      </c>
      <c r="AF1907">
        <v>69</v>
      </c>
      <c r="AG1907">
        <v>651</v>
      </c>
      <c r="AH1907">
        <v>0.10599078341013825</v>
      </c>
      <c r="AI1907" s="3">
        <v>55570</v>
      </c>
      <c r="AJ1907" s="3">
        <v>190693.38941869501</v>
      </c>
      <c r="AK1907">
        <v>45</v>
      </c>
      <c r="AL1907">
        <v>196518.39999999999</v>
      </c>
      <c r="AM1907">
        <v>361869</v>
      </c>
      <c r="AN1907">
        <v>35835</v>
      </c>
      <c r="AO1907">
        <v>397704</v>
      </c>
      <c r="AP1907">
        <v>3</v>
      </c>
      <c r="AQ1907">
        <v>2</v>
      </c>
      <c r="AR1907">
        <v>5</v>
      </c>
      <c r="AS1907">
        <v>6.3258308978884376E-2</v>
      </c>
      <c r="AT1907">
        <v>7</v>
      </c>
      <c r="AU1907">
        <v>102</v>
      </c>
      <c r="AV1907">
        <f t="shared" si="119"/>
        <v>109</v>
      </c>
      <c r="AW1907">
        <v>79578</v>
      </c>
      <c r="AX1907">
        <v>1</v>
      </c>
      <c r="AY1907">
        <v>495239837.18729001</v>
      </c>
      <c r="AZ1907">
        <v>495239.83718729002</v>
      </c>
      <c r="BA1907">
        <v>7709.0184661374496</v>
      </c>
      <c r="BB1907">
        <v>1.2971820010453849</v>
      </c>
      <c r="BC1907">
        <v>61501</v>
      </c>
      <c r="BD1907">
        <v>148438</v>
      </c>
      <c r="BE1907">
        <v>-86937</v>
      </c>
      <c r="BF1907">
        <v>-1.1138343668323683</v>
      </c>
      <c r="BG1907">
        <v>1186297</v>
      </c>
      <c r="BH1907">
        <v>14.907348764733971</v>
      </c>
      <c r="BI1907">
        <v>7676</v>
      </c>
      <c r="BJ1907">
        <v>91</v>
      </c>
      <c r="BK1907">
        <v>4</v>
      </c>
      <c r="BL1907">
        <v>3</v>
      </c>
      <c r="BM1907">
        <v>0</v>
      </c>
      <c r="BN1907">
        <v>1</v>
      </c>
      <c r="BO1907">
        <v>0</v>
      </c>
      <c r="BP1907">
        <v>0</v>
      </c>
      <c r="BQ1907">
        <v>6</v>
      </c>
      <c r="BR1907">
        <v>4</v>
      </c>
      <c r="BS1907">
        <v>0</v>
      </c>
      <c r="BT1907">
        <v>76043</v>
      </c>
      <c r="BU1907">
        <v>0.78</v>
      </c>
      <c r="BV1907">
        <v>0.6301466</v>
      </c>
      <c r="BW1907">
        <v>244</v>
      </c>
      <c r="BX1907">
        <v>1.4333990000000001</v>
      </c>
      <c r="BY1907">
        <v>-0.33364500000000002</v>
      </c>
      <c r="BZ1907">
        <v>84</v>
      </c>
      <c r="CA1907">
        <v>3</v>
      </c>
      <c r="CB1907">
        <v>3</v>
      </c>
      <c r="CC1907">
        <v>0</v>
      </c>
      <c r="CD1907">
        <v>2</v>
      </c>
      <c r="CE1907">
        <v>0</v>
      </c>
      <c r="CF1907">
        <v>0</v>
      </c>
      <c r="CG1907">
        <v>5</v>
      </c>
      <c r="CH1907">
        <v>4</v>
      </c>
      <c r="CI1907">
        <v>0</v>
      </c>
      <c r="CJ1907">
        <v>79880</v>
      </c>
      <c r="CK1907">
        <v>1.2643965948923386</v>
      </c>
      <c r="CL1907">
        <v>0.69102559284452625</v>
      </c>
      <c r="CM1907">
        <v>224</v>
      </c>
      <c r="CN1907">
        <v>-0.5462100665302837</v>
      </c>
      <c r="CO1907">
        <v>9710</v>
      </c>
      <c r="CP1907">
        <v>0.32106762100000003</v>
      </c>
      <c r="CQ1907">
        <v>0.37557297299999998</v>
      </c>
      <c r="CR1907">
        <v>70785</v>
      </c>
      <c r="CS1907">
        <v>0.87</v>
      </c>
      <c r="CT1907">
        <v>61973</v>
      </c>
      <c r="CU1907">
        <v>0.81383668179000002</v>
      </c>
      <c r="CV1907">
        <v>35</v>
      </c>
      <c r="CW1907">
        <v>26</v>
      </c>
      <c r="CX1907">
        <v>33</v>
      </c>
      <c r="CY1907">
        <v>287</v>
      </c>
      <c r="CZ1907">
        <v>964</v>
      </c>
      <c r="DA1907" s="2">
        <v>32134</v>
      </c>
      <c r="DB1907" s="2">
        <v>7645</v>
      </c>
      <c r="DC1907" s="2">
        <v>140.46</v>
      </c>
      <c r="DD1907" s="2">
        <v>8515</v>
      </c>
      <c r="DE1907">
        <v>257</v>
      </c>
      <c r="DF1907">
        <v>21</v>
      </c>
      <c r="DG1907">
        <v>30.1</v>
      </c>
      <c r="DH1907">
        <v>5.0199999999999996</v>
      </c>
      <c r="DI1907" s="2">
        <v>3.76</v>
      </c>
      <c r="DJ1907">
        <v>1.49</v>
      </c>
      <c r="DK1907">
        <v>0.95292423969767859</v>
      </c>
      <c r="DL1907">
        <v>4.608294930875576E-3</v>
      </c>
      <c r="DM1907">
        <v>16</v>
      </c>
      <c r="DN1907">
        <v>69</v>
      </c>
      <c r="DO1907">
        <v>0.35100000000000003</v>
      </c>
      <c r="DP1907">
        <v>1088.6599999999999</v>
      </c>
      <c r="DQ1907" s="2">
        <v>0</v>
      </c>
      <c r="DR1907" s="2">
        <v>1120.2668665699998</v>
      </c>
      <c r="DS1907">
        <v>5.7005756396357795E-3</v>
      </c>
      <c r="DT1907">
        <v>5.8427062909835499</v>
      </c>
      <c r="DU1907">
        <v>1148199.2919740216</v>
      </c>
      <c r="DV1907">
        <v>1</v>
      </c>
    </row>
    <row r="1908" spans="1:126" x14ac:dyDescent="0.15">
      <c r="A1908" t="s">
        <v>3122</v>
      </c>
      <c r="B1908" t="s">
        <v>3218</v>
      </c>
      <c r="C1908">
        <v>37</v>
      </c>
      <c r="D1908">
        <v>111</v>
      </c>
      <c r="E1908" t="s">
        <v>3219</v>
      </c>
      <c r="F1908">
        <v>37111</v>
      </c>
      <c r="G1908" t="s">
        <v>6892</v>
      </c>
      <c r="H1908">
        <v>88.9</v>
      </c>
      <c r="I1908">
        <v>3.7</v>
      </c>
      <c r="J1908">
        <v>0.3</v>
      </c>
      <c r="K1908">
        <v>0.8</v>
      </c>
      <c r="L1908">
        <v>1.1000000000000001</v>
      </c>
      <c r="M1908">
        <v>5.3</v>
      </c>
      <c r="N1908">
        <f t="shared" si="122"/>
        <v>7946.9300000000012</v>
      </c>
      <c r="O1908">
        <f t="shared" si="120"/>
        <v>2053.0699999999988</v>
      </c>
      <c r="P1908">
        <f t="shared" si="121"/>
        <v>2.4636839999999993</v>
      </c>
      <c r="Q1908" s="4">
        <v>37111</v>
      </c>
      <c r="R1908" s="5">
        <v>35.682231999999999</v>
      </c>
      <c r="S1908" s="5">
        <v>-82.048029</v>
      </c>
      <c r="T1908">
        <v>6</v>
      </c>
      <c r="U1908">
        <v>0.1044904595530956</v>
      </c>
      <c r="V1908">
        <v>44926</v>
      </c>
      <c r="W1908">
        <v>44982</v>
      </c>
      <c r="X1908">
        <v>44961</v>
      </c>
      <c r="Y1908">
        <v>45049</v>
      </c>
      <c r="Z1908">
        <v>23877</v>
      </c>
      <c r="AA1908">
        <v>37099</v>
      </c>
      <c r="AB1908">
        <v>15826.294000000002</v>
      </c>
      <c r="AC1908">
        <v>35965</v>
      </c>
      <c r="AD1908">
        <v>2</v>
      </c>
      <c r="AE1908">
        <v>4.4482996374635798E-5</v>
      </c>
      <c r="AF1908">
        <v>30</v>
      </c>
      <c r="AG1908">
        <v>334</v>
      </c>
      <c r="AH1908">
        <v>8.9820359281437126E-2</v>
      </c>
      <c r="AI1908" s="3">
        <v>24903</v>
      </c>
      <c r="AJ1908" s="3">
        <v>281988.70313538</v>
      </c>
      <c r="AK1908">
        <v>45</v>
      </c>
      <c r="AL1908">
        <v>332441.60000000003</v>
      </c>
      <c r="AM1908">
        <v>453751</v>
      </c>
      <c r="AN1908">
        <v>19748</v>
      </c>
      <c r="AO1908">
        <v>473499</v>
      </c>
      <c r="AP1908">
        <v>3</v>
      </c>
      <c r="AQ1908">
        <v>1</v>
      </c>
      <c r="AR1908">
        <v>4</v>
      </c>
      <c r="AS1908">
        <v>8.8924458672357834E-2</v>
      </c>
      <c r="AT1908">
        <v>5</v>
      </c>
      <c r="AU1908">
        <v>11</v>
      </c>
      <c r="AV1908">
        <f t="shared" si="119"/>
        <v>16</v>
      </c>
      <c r="AW1908">
        <v>34232</v>
      </c>
      <c r="AX1908">
        <v>0.77</v>
      </c>
      <c r="AY1908">
        <v>798264977.73474705</v>
      </c>
      <c r="AZ1908">
        <v>798264.97773474711</v>
      </c>
      <c r="BA1908">
        <v>26708.215463390399</v>
      </c>
      <c r="BB1908">
        <v>0.37441662898471234</v>
      </c>
      <c r="BC1908">
        <v>36267</v>
      </c>
      <c r="BD1908">
        <v>12622</v>
      </c>
      <c r="BE1908">
        <v>23645</v>
      </c>
      <c r="BF1908">
        <v>0.52630993188799358</v>
      </c>
      <c r="BG1908">
        <v>1083566</v>
      </c>
      <c r="BH1908">
        <v>24.100131224839306</v>
      </c>
      <c r="BI1908">
        <v>6265</v>
      </c>
      <c r="BJ1908">
        <v>48</v>
      </c>
      <c r="BK1908">
        <v>1</v>
      </c>
      <c r="BL1908">
        <v>2</v>
      </c>
      <c r="BM1908">
        <v>0</v>
      </c>
      <c r="BN1908">
        <v>0</v>
      </c>
      <c r="BO1908">
        <v>1</v>
      </c>
      <c r="BP1908">
        <v>1</v>
      </c>
      <c r="BQ1908">
        <v>2</v>
      </c>
      <c r="BR1908">
        <v>6</v>
      </c>
      <c r="BS1908">
        <v>0</v>
      </c>
      <c r="BT1908">
        <v>33233</v>
      </c>
      <c r="BU1908">
        <v>0.75</v>
      </c>
      <c r="BV1908">
        <v>0.65474019999999999</v>
      </c>
      <c r="BW1908">
        <v>221</v>
      </c>
      <c r="BX1908">
        <v>1.8355250000000001</v>
      </c>
      <c r="BY1908">
        <v>0.63846550000000002</v>
      </c>
      <c r="BZ1908">
        <v>43</v>
      </c>
      <c r="CA1908">
        <v>1</v>
      </c>
      <c r="CB1908">
        <v>2</v>
      </c>
      <c r="CC1908">
        <v>0</v>
      </c>
      <c r="CD1908">
        <v>0</v>
      </c>
      <c r="CE1908">
        <v>1</v>
      </c>
      <c r="CF1908">
        <v>1</v>
      </c>
      <c r="CG1908">
        <v>2</v>
      </c>
      <c r="CH1908">
        <v>7</v>
      </c>
      <c r="CI1908">
        <v>0</v>
      </c>
      <c r="CJ1908">
        <v>33889</v>
      </c>
      <c r="CK1908">
        <v>1.6819616984862344</v>
      </c>
      <c r="CL1908">
        <v>0.668874960330054</v>
      </c>
      <c r="CM1908">
        <v>218</v>
      </c>
      <c r="CN1908">
        <v>0.37521027856090639</v>
      </c>
      <c r="CO1908">
        <v>3219</v>
      </c>
      <c r="CP1908">
        <v>-0.2592558995</v>
      </c>
      <c r="CQ1908">
        <v>-0.20791338740000001</v>
      </c>
      <c r="CR1908">
        <v>38149</v>
      </c>
      <c r="CS1908">
        <v>0.78599999999999992</v>
      </c>
      <c r="CT1908">
        <v>62988</v>
      </c>
      <c r="CU1908">
        <v>0.81477725461999995</v>
      </c>
      <c r="CV1908">
        <v>61</v>
      </c>
      <c r="CW1908">
        <v>14</v>
      </c>
      <c r="CX1908">
        <v>16</v>
      </c>
      <c r="CY1908">
        <v>511</v>
      </c>
      <c r="CZ1908">
        <v>492</v>
      </c>
      <c r="DA1908" s="2">
        <v>21079</v>
      </c>
      <c r="DB1908" s="2">
        <v>3100</v>
      </c>
      <c r="DC1908" s="2">
        <v>248.1</v>
      </c>
      <c r="DD1908" s="2">
        <v>4271</v>
      </c>
      <c r="DE1908">
        <v>143</v>
      </c>
      <c r="DF1908">
        <v>34</v>
      </c>
      <c r="DG1908">
        <v>17.79</v>
      </c>
      <c r="DH1908">
        <v>6.67</v>
      </c>
      <c r="DI1908" s="2">
        <v>11.12</v>
      </c>
      <c r="DJ1908">
        <v>2.21</v>
      </c>
      <c r="DK1908">
        <v>0.96952174436814842</v>
      </c>
      <c r="DL1908">
        <v>1.1976047904191617E-2</v>
      </c>
      <c r="DM1908">
        <v>8</v>
      </c>
      <c r="DN1908">
        <v>13.5</v>
      </c>
      <c r="DO1908">
        <v>4.8000000000000001E-2</v>
      </c>
      <c r="DP1908">
        <v>40.790000000000006</v>
      </c>
      <c r="DQ1908" s="2">
        <v>70217</v>
      </c>
      <c r="DR1908" s="2">
        <v>5270.9059785899981</v>
      </c>
      <c r="DS1908">
        <v>1.2319837508085742E-2</v>
      </c>
      <c r="DT1908">
        <v>2.43087199280358</v>
      </c>
      <c r="DU1908">
        <v>808122.97468281072</v>
      </c>
      <c r="DV1908">
        <v>1</v>
      </c>
    </row>
    <row r="1909" spans="1:126" x14ac:dyDescent="0.15">
      <c r="A1909" t="s">
        <v>3122</v>
      </c>
      <c r="B1909" t="s">
        <v>190</v>
      </c>
      <c r="C1909">
        <v>37</v>
      </c>
      <c r="D1909">
        <v>113</v>
      </c>
      <c r="E1909" t="s">
        <v>3215</v>
      </c>
      <c r="F1909">
        <v>37113</v>
      </c>
      <c r="G1909" t="s">
        <v>6893</v>
      </c>
      <c r="H1909">
        <v>90.2</v>
      </c>
      <c r="I1909">
        <v>1.2</v>
      </c>
      <c r="J1909">
        <v>0.4</v>
      </c>
      <c r="K1909">
        <v>0.6</v>
      </c>
      <c r="L1909">
        <v>1</v>
      </c>
      <c r="M1909">
        <v>6.6</v>
      </c>
      <c r="N1909">
        <f t="shared" si="122"/>
        <v>8182.56</v>
      </c>
      <c r="O1909">
        <f t="shared" si="120"/>
        <v>1817.4399999999996</v>
      </c>
      <c r="P1909">
        <f t="shared" si="121"/>
        <v>2.1809280000000002</v>
      </c>
      <c r="Q1909" s="4">
        <v>37113</v>
      </c>
      <c r="R1909" s="5">
        <v>35.152959000000003</v>
      </c>
      <c r="S1909" s="5">
        <v>-83.421901000000005</v>
      </c>
      <c r="T1909">
        <v>7</v>
      </c>
      <c r="U1909">
        <v>0.10681477819535709</v>
      </c>
      <c r="V1909">
        <v>33815</v>
      </c>
      <c r="W1909">
        <v>33840</v>
      </c>
      <c r="X1909">
        <v>33919</v>
      </c>
      <c r="Y1909">
        <v>34113</v>
      </c>
      <c r="Z1909">
        <v>16476</v>
      </c>
      <c r="AA1909">
        <v>37093</v>
      </c>
      <c r="AB1909">
        <v>11373.828000000001</v>
      </c>
      <c r="AC1909">
        <v>39133</v>
      </c>
      <c r="AD1909">
        <v>3</v>
      </c>
      <c r="AE1909">
        <v>8.8446003714732162E-5</v>
      </c>
      <c r="AF1909">
        <v>37</v>
      </c>
      <c r="AG1909">
        <v>326</v>
      </c>
      <c r="AH1909">
        <v>0.11349693251533742</v>
      </c>
      <c r="AI1909" s="3">
        <v>22684</v>
      </c>
      <c r="AJ1909" s="3">
        <v>329959.83851706504</v>
      </c>
      <c r="AK1909">
        <v>38</v>
      </c>
      <c r="AL1909">
        <v>289030.40000000002</v>
      </c>
      <c r="AM1909">
        <v>352165</v>
      </c>
      <c r="AN1909">
        <v>15765</v>
      </c>
      <c r="AO1909">
        <v>367930</v>
      </c>
      <c r="AP1909">
        <v>1</v>
      </c>
      <c r="AQ1909">
        <v>0</v>
      </c>
      <c r="AR1909">
        <v>1</v>
      </c>
      <c r="AS1909">
        <v>2.9550827423167846E-2</v>
      </c>
      <c r="AT1909">
        <v>4</v>
      </c>
      <c r="AU1909">
        <v>42</v>
      </c>
      <c r="AV1909">
        <f t="shared" si="119"/>
        <v>46</v>
      </c>
      <c r="AW1909">
        <v>16465</v>
      </c>
      <c r="AX1909">
        <v>0.49</v>
      </c>
      <c r="AY1909">
        <v>187144433.491032</v>
      </c>
      <c r="AZ1909">
        <v>187144.43349103202</v>
      </c>
      <c r="BA1909">
        <v>9455.2468185119997</v>
      </c>
      <c r="BB1909">
        <v>1.0576138510124826</v>
      </c>
      <c r="BC1909">
        <v>35965</v>
      </c>
      <c r="BD1909">
        <v>40462</v>
      </c>
      <c r="BE1909">
        <v>-4497</v>
      </c>
      <c r="BF1909">
        <v>-0.13298831879343487</v>
      </c>
      <c r="BG1909">
        <v>164004</v>
      </c>
      <c r="BH1909">
        <v>4.8351661310769778</v>
      </c>
      <c r="BI1909">
        <v>5573</v>
      </c>
      <c r="BJ1909">
        <v>25</v>
      </c>
      <c r="BK1909">
        <v>2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</v>
      </c>
      <c r="BR1909">
        <v>1</v>
      </c>
      <c r="BS1909">
        <v>0</v>
      </c>
      <c r="BT1909">
        <v>20442</v>
      </c>
      <c r="BU1909">
        <v>0.76</v>
      </c>
      <c r="BV1909">
        <v>0.63898299999999997</v>
      </c>
      <c r="BW1909">
        <v>114</v>
      </c>
      <c r="BX1909">
        <v>1.4186479999999999</v>
      </c>
      <c r="BY1909">
        <v>6.1077899999999997E-2</v>
      </c>
      <c r="BZ1909">
        <v>20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0</v>
      </c>
      <c r="CJ1909">
        <v>21166</v>
      </c>
      <c r="CK1909">
        <v>1.0866483983747519</v>
      </c>
      <c r="CL1909">
        <v>0.60618593778097463</v>
      </c>
      <c r="CM1909">
        <v>91</v>
      </c>
      <c r="CN1909">
        <v>-0.78999075599075963</v>
      </c>
      <c r="CO1909">
        <v>3748</v>
      </c>
      <c r="CP1909">
        <v>0.73669824500000003</v>
      </c>
      <c r="CQ1909">
        <v>0.36507444900000002</v>
      </c>
      <c r="CR1909">
        <v>29311</v>
      </c>
      <c r="CS1909">
        <v>0.84799999999999998</v>
      </c>
      <c r="CT1909">
        <v>25429</v>
      </c>
      <c r="CU1909">
        <v>0.80853787080000006</v>
      </c>
      <c r="CV1909">
        <v>62</v>
      </c>
      <c r="CW1909">
        <v>18</v>
      </c>
      <c r="CX1909">
        <v>26</v>
      </c>
      <c r="CY1909">
        <v>204</v>
      </c>
      <c r="CZ1909">
        <v>498</v>
      </c>
      <c r="DA1909" s="2">
        <v>16868</v>
      </c>
      <c r="DB1909" s="2">
        <v>2725</v>
      </c>
      <c r="DC1909" s="2">
        <v>128.44</v>
      </c>
      <c r="DD1909" s="2">
        <v>2646</v>
      </c>
      <c r="DE1909">
        <v>142</v>
      </c>
      <c r="DF1909">
        <v>9</v>
      </c>
      <c r="DG1909">
        <v>62.03</v>
      </c>
      <c r="DH1909">
        <v>8.86</v>
      </c>
      <c r="DI1909" s="2">
        <v>38.4</v>
      </c>
      <c r="DJ1909">
        <v>3.33</v>
      </c>
      <c r="DK1909">
        <v>0.98655439957679425</v>
      </c>
      <c r="DL1909">
        <v>6.1349693251533744E-3</v>
      </c>
      <c r="DM1909">
        <v>176</v>
      </c>
      <c r="DN1909">
        <v>1.2</v>
      </c>
      <c r="DO1909">
        <v>4.0000000000000001E-3</v>
      </c>
      <c r="DP1909">
        <v>4.9000000000000004</v>
      </c>
      <c r="DQ1909" s="2">
        <v>152649</v>
      </c>
      <c r="DR1909" s="2">
        <v>2255.2604605500005</v>
      </c>
      <c r="DS1909">
        <v>1.60046394608401E-2</v>
      </c>
      <c r="DT1909">
        <v>2.5121525498844202</v>
      </c>
      <c r="DU1909">
        <v>726088.45635411399</v>
      </c>
      <c r="DV1909">
        <v>0</v>
      </c>
    </row>
    <row r="1910" spans="1:126" x14ac:dyDescent="0.15">
      <c r="A1910" t="s">
        <v>3122</v>
      </c>
      <c r="B1910" t="s">
        <v>192</v>
      </c>
      <c r="C1910">
        <v>37</v>
      </c>
      <c r="D1910">
        <v>115</v>
      </c>
      <c r="E1910" t="s">
        <v>3216</v>
      </c>
      <c r="F1910">
        <v>37115</v>
      </c>
      <c r="G1910" t="s">
        <v>6894</v>
      </c>
      <c r="H1910">
        <v>95</v>
      </c>
      <c r="I1910">
        <v>1.1000000000000001</v>
      </c>
      <c r="J1910">
        <v>0.2</v>
      </c>
      <c r="K1910">
        <v>0.3</v>
      </c>
      <c r="L1910">
        <v>1.3</v>
      </c>
      <c r="M1910">
        <v>2</v>
      </c>
      <c r="N1910">
        <f t="shared" si="122"/>
        <v>9032.0300000000007</v>
      </c>
      <c r="O1910">
        <f t="shared" si="120"/>
        <v>967.96999999999935</v>
      </c>
      <c r="P1910">
        <f t="shared" si="121"/>
        <v>1.1615639999999996</v>
      </c>
      <c r="Q1910" s="4">
        <v>37115</v>
      </c>
      <c r="R1910" s="5">
        <v>35.864077999999999</v>
      </c>
      <c r="S1910" s="5">
        <v>-82.712731000000005</v>
      </c>
      <c r="T1910">
        <v>2</v>
      </c>
      <c r="U1910">
        <v>3.061335070137905E-2</v>
      </c>
      <c r="V1910">
        <v>20727</v>
      </c>
      <c r="W1910">
        <v>20951</v>
      </c>
      <c r="X1910">
        <v>21027</v>
      </c>
      <c r="Y1910">
        <v>21167</v>
      </c>
      <c r="Z1910">
        <v>10704</v>
      </c>
      <c r="AA1910">
        <v>37095</v>
      </c>
      <c r="AB1910">
        <v>7664.9879999999994</v>
      </c>
      <c r="AC1910">
        <v>37904</v>
      </c>
      <c r="AD1910">
        <v>2</v>
      </c>
      <c r="AE1910">
        <v>9.5115803490749995E-5</v>
      </c>
      <c r="AF1910">
        <v>111</v>
      </c>
      <c r="AG1910">
        <v>719</v>
      </c>
      <c r="AH1910">
        <v>0.15438108484005564</v>
      </c>
      <c r="AI1910" s="3">
        <v>56282</v>
      </c>
      <c r="AJ1910" s="3">
        <v>287683.92456517502</v>
      </c>
      <c r="AK1910">
        <v>50</v>
      </c>
      <c r="AL1910">
        <v>296256</v>
      </c>
      <c r="AM1910">
        <v>189883</v>
      </c>
      <c r="AN1910">
        <v>22619</v>
      </c>
      <c r="AO1910">
        <v>212502</v>
      </c>
      <c r="AP1910">
        <v>5</v>
      </c>
      <c r="AQ1910">
        <v>1</v>
      </c>
      <c r="AR1910">
        <v>6</v>
      </c>
      <c r="AS1910">
        <v>0.28638251157462652</v>
      </c>
      <c r="AT1910">
        <v>4</v>
      </c>
      <c r="AU1910">
        <v>26</v>
      </c>
      <c r="AV1910">
        <f t="shared" si="119"/>
        <v>30</v>
      </c>
      <c r="AY1910">
        <v>158515932.72431001</v>
      </c>
      <c r="AZ1910">
        <v>158515.93272431</v>
      </c>
      <c r="BA1910">
        <v>6201.0483860406903</v>
      </c>
      <c r="BB1910">
        <v>1.612630538815212</v>
      </c>
      <c r="BC1910">
        <v>9030</v>
      </c>
      <c r="BD1910">
        <v>9765</v>
      </c>
      <c r="BE1910">
        <v>-735</v>
      </c>
      <c r="BF1910">
        <v>-3.5460992907801421E-2</v>
      </c>
      <c r="BG1910">
        <v>264644</v>
      </c>
      <c r="BH1910">
        <v>12.58591334950302</v>
      </c>
      <c r="BI1910">
        <v>3322</v>
      </c>
      <c r="BJ1910">
        <v>32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1</v>
      </c>
      <c r="BQ1910">
        <v>1</v>
      </c>
      <c r="BR1910">
        <v>2</v>
      </c>
      <c r="BS1910">
        <v>0</v>
      </c>
      <c r="BT1910">
        <v>23337</v>
      </c>
      <c r="BU1910">
        <v>0.77</v>
      </c>
      <c r="BV1910">
        <v>0.69529300000000005</v>
      </c>
      <c r="BW1910">
        <v>131</v>
      </c>
      <c r="BX1910">
        <v>1.5854649999999999</v>
      </c>
      <c r="BY1910">
        <v>0.48114030000000002</v>
      </c>
      <c r="BZ1910">
        <v>30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2</v>
      </c>
      <c r="CG1910">
        <v>1</v>
      </c>
      <c r="CH1910">
        <v>1</v>
      </c>
      <c r="CI1910">
        <v>0</v>
      </c>
      <c r="CJ1910">
        <v>23448</v>
      </c>
      <c r="CK1910">
        <v>1.4926646195837598</v>
      </c>
      <c r="CL1910">
        <v>0.70113604876697144</v>
      </c>
      <c r="CM1910">
        <v>109</v>
      </c>
      <c r="CN1910">
        <v>2.2611542210826754E-2</v>
      </c>
      <c r="CO1910">
        <v>2476</v>
      </c>
      <c r="CP1910">
        <v>0.164217205</v>
      </c>
      <c r="CQ1910">
        <v>0.30668536099999999</v>
      </c>
      <c r="CR1910">
        <v>18129</v>
      </c>
      <c r="CS1910">
        <v>0.85599999999999998</v>
      </c>
      <c r="CT1910">
        <v>16685</v>
      </c>
      <c r="CU1910">
        <v>0.75275819385000009</v>
      </c>
      <c r="CV1910">
        <v>30</v>
      </c>
      <c r="CW1910">
        <v>5</v>
      </c>
      <c r="CX1910">
        <v>9</v>
      </c>
      <c r="CY1910">
        <v>335</v>
      </c>
      <c r="CZ1910">
        <v>1000</v>
      </c>
      <c r="DA1910" s="2">
        <v>7677</v>
      </c>
      <c r="DB1910" s="2">
        <v>1300</v>
      </c>
      <c r="DC1910" s="2">
        <v>97.05</v>
      </c>
      <c r="DD1910" s="2">
        <v>883</v>
      </c>
      <c r="DE1910">
        <v>290</v>
      </c>
      <c r="DF1910">
        <v>14</v>
      </c>
      <c r="DG1910">
        <v>38.06</v>
      </c>
      <c r="DH1910">
        <v>14.27</v>
      </c>
      <c r="DI1910" s="2">
        <v>4.76</v>
      </c>
      <c r="DJ1910">
        <v>1.92</v>
      </c>
      <c r="DK1910">
        <v>0.95845918766213001</v>
      </c>
      <c r="DL1910">
        <v>1.6689847009735744E-2</v>
      </c>
      <c r="DN1910">
        <v>0.3</v>
      </c>
      <c r="DO1910">
        <v>1E-3</v>
      </c>
      <c r="DP1910">
        <v>18.95</v>
      </c>
      <c r="DQ1910" s="2">
        <v>55080</v>
      </c>
      <c r="DR1910" s="2">
        <v>2687.8127960700003</v>
      </c>
      <c r="DS1910">
        <v>7.802852624382902E-3</v>
      </c>
      <c r="DT1910">
        <v>2.6870366519504798</v>
      </c>
      <c r="DU1910">
        <v>796050.73036024137</v>
      </c>
      <c r="DV1910">
        <v>1</v>
      </c>
    </row>
    <row r="1911" spans="1:126" x14ac:dyDescent="0.15">
      <c r="A1911" t="s">
        <v>3122</v>
      </c>
      <c r="B1911" t="s">
        <v>723</v>
      </c>
      <c r="C1911">
        <v>37</v>
      </c>
      <c r="D1911">
        <v>117</v>
      </c>
      <c r="E1911" t="s">
        <v>3217</v>
      </c>
      <c r="F1911">
        <v>37117</v>
      </c>
      <c r="G1911" t="s">
        <v>6895</v>
      </c>
      <c r="H1911">
        <v>52.2</v>
      </c>
      <c r="I1911">
        <v>43.3</v>
      </c>
      <c r="J1911">
        <v>0.3</v>
      </c>
      <c r="K1911">
        <v>0.3</v>
      </c>
      <c r="L1911">
        <v>0.9</v>
      </c>
      <c r="M1911">
        <v>3.1</v>
      </c>
      <c r="N1911">
        <f t="shared" si="122"/>
        <v>4610.33</v>
      </c>
      <c r="O1911">
        <f t="shared" si="120"/>
        <v>5389.67</v>
      </c>
      <c r="P1911">
        <f t="shared" si="121"/>
        <v>6.4676040000000024</v>
      </c>
      <c r="Q1911" s="4">
        <v>37117</v>
      </c>
      <c r="R1911" s="5">
        <v>35.847301000000002</v>
      </c>
      <c r="S1911" s="5">
        <v>-77.119602</v>
      </c>
      <c r="T1911">
        <v>6</v>
      </c>
      <c r="U1911">
        <v>8.4297245408076815E-2</v>
      </c>
      <c r="V1911">
        <v>24298</v>
      </c>
      <c r="W1911">
        <v>23947</v>
      </c>
      <c r="X1911">
        <v>23729</v>
      </c>
      <c r="Y1911">
        <v>23230</v>
      </c>
      <c r="Z1911">
        <v>12139</v>
      </c>
      <c r="AA1911">
        <v>37097</v>
      </c>
      <c r="AB1911">
        <v>8671.1020000000008</v>
      </c>
      <c r="AC1911">
        <v>35080</v>
      </c>
      <c r="AD1911">
        <v>1</v>
      </c>
      <c r="AE1911">
        <v>4.2142526023009822E-5</v>
      </c>
      <c r="AF1911">
        <v>10</v>
      </c>
      <c r="AG1911">
        <v>357</v>
      </c>
      <c r="AH1911">
        <v>2.8011204481792718E-2</v>
      </c>
      <c r="AI1911" s="3">
        <v>127187</v>
      </c>
      <c r="AJ1911" s="3">
        <v>295179.38054568</v>
      </c>
      <c r="AK1911">
        <v>123</v>
      </c>
      <c r="AL1911">
        <v>285715.20000000001</v>
      </c>
      <c r="AM1911">
        <v>168317</v>
      </c>
      <c r="AN1911">
        <v>68764</v>
      </c>
      <c r="AO1911">
        <v>237081</v>
      </c>
      <c r="AP1911">
        <v>2</v>
      </c>
      <c r="AQ1911">
        <v>0</v>
      </c>
      <c r="AR1911">
        <v>2</v>
      </c>
      <c r="AS1911">
        <v>8.3517768405228218E-2</v>
      </c>
      <c r="AT1911">
        <v>1</v>
      </c>
      <c r="AU1911">
        <v>13</v>
      </c>
      <c r="AV1911">
        <f t="shared" si="119"/>
        <v>14</v>
      </c>
      <c r="AW1911">
        <v>15286</v>
      </c>
      <c r="AX1911">
        <v>0.7</v>
      </c>
      <c r="AY1911">
        <v>220862065.60332999</v>
      </c>
      <c r="AZ1911">
        <v>220862.06560332997</v>
      </c>
      <c r="BA1911">
        <v>5227.6982640483302</v>
      </c>
      <c r="BB1911">
        <v>1.9128877557397503</v>
      </c>
      <c r="BC1911">
        <v>39963</v>
      </c>
      <c r="BD1911">
        <v>30965</v>
      </c>
      <c r="BE1911">
        <v>8998</v>
      </c>
      <c r="BF1911">
        <v>0.3703185447361923</v>
      </c>
      <c r="BG1911">
        <v>319046</v>
      </c>
      <c r="BH1911">
        <v>13.445404357537191</v>
      </c>
      <c r="BI1911">
        <v>3468</v>
      </c>
      <c r="BJ1911">
        <v>51</v>
      </c>
      <c r="BK1911">
        <v>5</v>
      </c>
      <c r="BL1911">
        <v>2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2</v>
      </c>
      <c r="BS1911">
        <v>0</v>
      </c>
      <c r="BT1911">
        <v>43988</v>
      </c>
      <c r="BU1911">
        <v>0.75</v>
      </c>
      <c r="BV1911">
        <v>0.53644159999999996</v>
      </c>
      <c r="BW1911">
        <v>140</v>
      </c>
      <c r="BX1911">
        <v>1.3640080000000001</v>
      </c>
      <c r="BY1911">
        <v>-0.85244489999999995</v>
      </c>
      <c r="BZ1911">
        <v>58</v>
      </c>
      <c r="CA1911">
        <v>4</v>
      </c>
      <c r="CB1911">
        <v>3</v>
      </c>
      <c r="CC1911">
        <v>0</v>
      </c>
      <c r="CD1911">
        <v>0</v>
      </c>
      <c r="CE1911">
        <v>0</v>
      </c>
      <c r="CF1911">
        <v>0</v>
      </c>
      <c r="CG1911">
        <v>2</v>
      </c>
      <c r="CH1911">
        <v>3</v>
      </c>
      <c r="CI1911">
        <v>0</v>
      </c>
      <c r="CJ1911">
        <v>44954</v>
      </c>
      <c r="CK1911">
        <v>1.5571473061351604</v>
      </c>
      <c r="CL1911">
        <v>0.62587315858634762</v>
      </c>
      <c r="CM1911">
        <v>145</v>
      </c>
      <c r="CN1911">
        <v>-0.46848289018056671</v>
      </c>
      <c r="CO1911">
        <v>1760.9999999999998</v>
      </c>
      <c r="CP1911">
        <v>-1.2080231256</v>
      </c>
      <c r="CQ1911">
        <v>-0.36076621939999998</v>
      </c>
      <c r="CR1911">
        <v>18237</v>
      </c>
      <c r="CS1911">
        <v>0.85599999999999998</v>
      </c>
      <c r="CT1911">
        <v>19706</v>
      </c>
      <c r="CU1911">
        <v>0.81520652898000012</v>
      </c>
      <c r="CV1911">
        <v>17</v>
      </c>
      <c r="CW1911">
        <v>6</v>
      </c>
      <c r="CX1911">
        <v>8</v>
      </c>
      <c r="CY1911">
        <v>755</v>
      </c>
      <c r="CZ1911">
        <v>473</v>
      </c>
      <c r="DA1911" s="2">
        <v>10454</v>
      </c>
      <c r="DB1911" s="2">
        <v>1325</v>
      </c>
      <c r="DC1911" s="2">
        <v>77.849999999999994</v>
      </c>
      <c r="DD1911" s="2">
        <v>11081</v>
      </c>
      <c r="DE1911">
        <v>73</v>
      </c>
      <c r="DF1911">
        <v>32</v>
      </c>
      <c r="DG1911">
        <v>4.22</v>
      </c>
      <c r="DH1911">
        <v>8.44</v>
      </c>
      <c r="DI1911" s="2">
        <v>25.32</v>
      </c>
      <c r="DJ1911">
        <v>-2.93</v>
      </c>
      <c r="DK1911">
        <v>0.91679967292254716</v>
      </c>
      <c r="DL1911">
        <v>0</v>
      </c>
      <c r="DM1911">
        <v>0</v>
      </c>
      <c r="DN1911">
        <v>88.6</v>
      </c>
      <c r="DO1911">
        <v>0.29499999999999998</v>
      </c>
      <c r="DP1911">
        <v>3398.5200000000004</v>
      </c>
      <c r="DQ1911" s="2">
        <v>0</v>
      </c>
      <c r="DR1911" s="2">
        <v>3519.9609224599994</v>
      </c>
      <c r="DS1911">
        <v>9.0725987288139305E-3</v>
      </c>
      <c r="DT1911">
        <v>4.5473444531301803</v>
      </c>
      <c r="DU1911">
        <v>1299245.42989498</v>
      </c>
      <c r="DV1911">
        <v>1</v>
      </c>
    </row>
    <row r="1912" spans="1:126" x14ac:dyDescent="0.15">
      <c r="A1912" t="s">
        <v>3122</v>
      </c>
      <c r="B1912" t="s">
        <v>3220</v>
      </c>
      <c r="C1912">
        <v>37</v>
      </c>
      <c r="D1912">
        <v>119</v>
      </c>
      <c r="E1912" t="s">
        <v>3221</v>
      </c>
      <c r="F1912">
        <v>37119</v>
      </c>
      <c r="G1912" t="s">
        <v>6896</v>
      </c>
      <c r="H1912">
        <v>50.6</v>
      </c>
      <c r="I1912">
        <v>30.2</v>
      </c>
      <c r="J1912">
        <v>0.3</v>
      </c>
      <c r="K1912">
        <v>4.5999999999999996</v>
      </c>
      <c r="L1912">
        <v>2.1</v>
      </c>
      <c r="M1912">
        <v>12.2</v>
      </c>
      <c r="N1912">
        <f t="shared" si="122"/>
        <v>3646.9</v>
      </c>
      <c r="O1912">
        <f t="shared" si="120"/>
        <v>6353.1</v>
      </c>
      <c r="P1912">
        <f t="shared" si="121"/>
        <v>7.6237200000000032</v>
      </c>
      <c r="Q1912" s="4">
        <v>37119</v>
      </c>
      <c r="R1912" s="5">
        <v>35.246862</v>
      </c>
      <c r="S1912" s="5">
        <v>-80.833832000000001</v>
      </c>
      <c r="T1912">
        <v>1</v>
      </c>
      <c r="U1912">
        <v>-0.15597010730195093</v>
      </c>
      <c r="V1912">
        <v>926873</v>
      </c>
      <c r="W1912">
        <v>968500</v>
      </c>
      <c r="X1912">
        <v>990288</v>
      </c>
      <c r="Y1912">
        <v>1034442</v>
      </c>
      <c r="Z1912">
        <v>555671</v>
      </c>
      <c r="AA1912">
        <v>37101</v>
      </c>
      <c r="AB1912">
        <v>460756.33999999997</v>
      </c>
      <c r="AC1912">
        <v>56854</v>
      </c>
      <c r="AD1912">
        <v>17</v>
      </c>
      <c r="AE1912">
        <v>1.7166723215872553E-5</v>
      </c>
      <c r="AF1912">
        <v>38</v>
      </c>
      <c r="AG1912">
        <v>237</v>
      </c>
      <c r="AH1912">
        <v>0.16033755274261605</v>
      </c>
      <c r="AI1912" s="3">
        <v>15439</v>
      </c>
      <c r="AJ1912" s="3">
        <v>334981.13393983</v>
      </c>
      <c r="AK1912">
        <v>30</v>
      </c>
      <c r="AL1912">
        <v>351833.59999999998</v>
      </c>
      <c r="AM1912">
        <v>386160</v>
      </c>
      <c r="AN1912">
        <v>32312</v>
      </c>
      <c r="AO1912">
        <v>418472</v>
      </c>
      <c r="AP1912">
        <v>64</v>
      </c>
      <c r="AQ1912">
        <v>16</v>
      </c>
      <c r="AR1912">
        <v>80</v>
      </c>
      <c r="AS1912">
        <v>8.2601961796592668E-2</v>
      </c>
      <c r="AT1912">
        <v>80</v>
      </c>
      <c r="AU1912">
        <v>680</v>
      </c>
      <c r="AV1912">
        <f t="shared" si="119"/>
        <v>760</v>
      </c>
      <c r="AW1912">
        <v>990288</v>
      </c>
      <c r="AX1912">
        <v>1</v>
      </c>
      <c r="AY1912">
        <v>1984493835.60202</v>
      </c>
      <c r="AZ1912">
        <v>1984493.8356020199</v>
      </c>
      <c r="BA1912">
        <v>2854.9015245098599</v>
      </c>
      <c r="BB1912">
        <v>3.5027477880228592</v>
      </c>
      <c r="BC1912">
        <v>1113075</v>
      </c>
      <c r="BD1912">
        <v>1891701</v>
      </c>
      <c r="BE1912">
        <v>-778626</v>
      </c>
      <c r="BF1912">
        <v>-0.84005683626559413</v>
      </c>
      <c r="BG1912">
        <v>186041432</v>
      </c>
      <c r="BH1912">
        <v>187.86598646050442</v>
      </c>
      <c r="BI1912">
        <v>44754</v>
      </c>
      <c r="BJ1912">
        <v>567</v>
      </c>
      <c r="BK1912">
        <v>44</v>
      </c>
      <c r="BL1912">
        <v>39</v>
      </c>
      <c r="BM1912">
        <v>2</v>
      </c>
      <c r="BN1912">
        <v>9</v>
      </c>
      <c r="BO1912">
        <v>20</v>
      </c>
      <c r="BP1912">
        <v>7</v>
      </c>
      <c r="BQ1912">
        <v>143</v>
      </c>
      <c r="BR1912">
        <v>28</v>
      </c>
      <c r="BS1912">
        <v>4</v>
      </c>
      <c r="BT1912">
        <v>913639</v>
      </c>
      <c r="BU1912">
        <v>0.75</v>
      </c>
      <c r="BV1912">
        <v>0.62868060000000003</v>
      </c>
      <c r="BW1912">
        <v>5356</v>
      </c>
      <c r="BX1912">
        <v>0.94457440000000004</v>
      </c>
      <c r="BY1912">
        <v>-0.32087019999999999</v>
      </c>
      <c r="BZ1912">
        <v>577</v>
      </c>
      <c r="CA1912">
        <v>44</v>
      </c>
      <c r="CB1912">
        <v>35</v>
      </c>
      <c r="CC1912">
        <v>4</v>
      </c>
      <c r="CD1912">
        <v>16</v>
      </c>
      <c r="CE1912">
        <v>18</v>
      </c>
      <c r="CF1912">
        <v>7</v>
      </c>
      <c r="CG1912">
        <v>182</v>
      </c>
      <c r="CH1912">
        <v>30</v>
      </c>
      <c r="CI1912">
        <v>6</v>
      </c>
      <c r="CJ1912">
        <v>1011928</v>
      </c>
      <c r="CK1912">
        <v>0.90816737949735549</v>
      </c>
      <c r="CL1912">
        <v>0.66178400101427359</v>
      </c>
      <c r="CM1912">
        <v>4561</v>
      </c>
      <c r="CN1912">
        <v>-0.6818793197952443</v>
      </c>
      <c r="CO1912">
        <v>245751</v>
      </c>
      <c r="CP1912">
        <v>1.0554516759999999</v>
      </c>
      <c r="CQ1912">
        <v>0.57351591999999996</v>
      </c>
      <c r="CR1912">
        <v>868900</v>
      </c>
      <c r="CS1912">
        <v>0.82900000000000007</v>
      </c>
      <c r="CT1912">
        <v>756328</v>
      </c>
      <c r="CU1912">
        <v>0.81300996827000005</v>
      </c>
      <c r="CV1912">
        <v>2390</v>
      </c>
      <c r="CW1912">
        <v>690</v>
      </c>
      <c r="CX1912">
        <v>893</v>
      </c>
      <c r="CY1912">
        <v>1375</v>
      </c>
      <c r="CZ1912">
        <v>368</v>
      </c>
      <c r="DA1912" s="2">
        <v>843222</v>
      </c>
      <c r="DB1912" s="2">
        <v>149290</v>
      </c>
      <c r="DC1912" s="2">
        <v>278.11</v>
      </c>
      <c r="DD1912" s="2">
        <v>428795</v>
      </c>
      <c r="DE1912">
        <v>116</v>
      </c>
      <c r="DF1912">
        <v>18</v>
      </c>
      <c r="DG1912">
        <v>84.66</v>
      </c>
      <c r="DH1912">
        <v>2.02</v>
      </c>
      <c r="DI1912" s="2">
        <v>6.16</v>
      </c>
      <c r="DJ1912">
        <v>0.82</v>
      </c>
      <c r="DK1912">
        <v>0.93548804974415445</v>
      </c>
      <c r="DL1912">
        <v>1.6877637130801686E-2</v>
      </c>
      <c r="DM1912">
        <v>0</v>
      </c>
      <c r="DN1912">
        <v>27.2</v>
      </c>
      <c r="DO1912">
        <v>7.4999999999999997E-2</v>
      </c>
      <c r="DP1912">
        <v>27.46</v>
      </c>
      <c r="DQ1912" s="2">
        <v>0</v>
      </c>
      <c r="DR1912" s="2">
        <v>1397.9675705899999</v>
      </c>
      <c r="DS1912">
        <v>3.9733774562043809E-3</v>
      </c>
      <c r="DT1912">
        <v>4.0086991257862303</v>
      </c>
      <c r="DU1912">
        <v>1410395.0447422222</v>
      </c>
      <c r="DV1912">
        <v>1</v>
      </c>
    </row>
    <row r="1913" spans="1:126" x14ac:dyDescent="0.15">
      <c r="A1913" t="s">
        <v>3122</v>
      </c>
      <c r="B1913" t="s">
        <v>937</v>
      </c>
      <c r="C1913">
        <v>37</v>
      </c>
      <c r="D1913">
        <v>121</v>
      </c>
      <c r="E1913" t="s">
        <v>3222</v>
      </c>
      <c r="F1913">
        <v>37121</v>
      </c>
      <c r="G1913" t="s">
        <v>6897</v>
      </c>
      <c r="H1913">
        <v>94.1</v>
      </c>
      <c r="I1913">
        <v>0.3</v>
      </c>
      <c r="J1913">
        <v>0.2</v>
      </c>
      <c r="K1913">
        <v>0.3</v>
      </c>
      <c r="L1913">
        <v>1</v>
      </c>
      <c r="M1913">
        <v>4.0999999999999996</v>
      </c>
      <c r="N1913">
        <f t="shared" si="122"/>
        <v>8872.84</v>
      </c>
      <c r="O1913">
        <f t="shared" si="120"/>
        <v>1127.1599999999999</v>
      </c>
      <c r="P1913">
        <f t="shared" si="121"/>
        <v>1.3525920000000002</v>
      </c>
      <c r="Q1913" s="4">
        <v>37121</v>
      </c>
      <c r="R1913" s="5">
        <v>36.013102000000003</v>
      </c>
      <c r="S1913" s="5">
        <v>-82.163554000000005</v>
      </c>
      <c r="T1913">
        <v>7</v>
      </c>
      <c r="U1913">
        <v>8.8871121127558905E-2</v>
      </c>
      <c r="V1913">
        <v>15539</v>
      </c>
      <c r="W1913">
        <v>15380</v>
      </c>
      <c r="X1913">
        <v>15330</v>
      </c>
      <c r="Y1913">
        <v>15101</v>
      </c>
      <c r="Z1913">
        <v>7772</v>
      </c>
      <c r="AA1913">
        <v>37103</v>
      </c>
      <c r="AB1913">
        <v>5391.5199999999995</v>
      </c>
      <c r="AC1913">
        <v>37391</v>
      </c>
      <c r="AD1913">
        <v>2</v>
      </c>
      <c r="AE1913">
        <v>1.304631441617743E-4</v>
      </c>
      <c r="AF1913">
        <v>38</v>
      </c>
      <c r="AG1913">
        <v>286</v>
      </c>
      <c r="AH1913">
        <v>0.13286713286713286</v>
      </c>
      <c r="AI1913" s="3">
        <v>19322</v>
      </c>
      <c r="AJ1913" s="3">
        <v>141720.16962472</v>
      </c>
      <c r="AK1913">
        <v>33</v>
      </c>
      <c r="AL1913">
        <v>142176</v>
      </c>
      <c r="AM1913">
        <v>195489</v>
      </c>
      <c r="AN1913">
        <v>9966</v>
      </c>
      <c r="AO1913">
        <v>205455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24</v>
      </c>
      <c r="AV1913">
        <f t="shared" si="119"/>
        <v>25</v>
      </c>
      <c r="AW1913">
        <v>12434</v>
      </c>
      <c r="AX1913">
        <v>0.87</v>
      </c>
      <c r="AY1913">
        <v>423357510.521671</v>
      </c>
      <c r="AZ1913">
        <v>423357.51052167098</v>
      </c>
      <c r="BA1913">
        <v>26779.425891913201</v>
      </c>
      <c r="BB1913">
        <v>0.37342100014996144</v>
      </c>
      <c r="BC1913">
        <v>10045</v>
      </c>
      <c r="BD1913">
        <v>1571</v>
      </c>
      <c r="BE1913">
        <v>8474</v>
      </c>
      <c r="BF1913">
        <v>0.5453375378080958</v>
      </c>
      <c r="BG1913">
        <v>160528</v>
      </c>
      <c r="BH1913">
        <v>10.471493803000651</v>
      </c>
      <c r="BI1913">
        <v>2698</v>
      </c>
      <c r="BJ1913">
        <v>27</v>
      </c>
      <c r="BK1913">
        <v>0</v>
      </c>
      <c r="BL1913">
        <v>1</v>
      </c>
      <c r="BM1913">
        <v>0</v>
      </c>
      <c r="BN1913">
        <v>1</v>
      </c>
      <c r="BO1913">
        <v>0</v>
      </c>
      <c r="BP1913">
        <v>0</v>
      </c>
      <c r="BQ1913">
        <v>1</v>
      </c>
      <c r="BR1913">
        <v>1</v>
      </c>
      <c r="BS1913">
        <v>0</v>
      </c>
      <c r="BT1913">
        <v>15634</v>
      </c>
      <c r="BU1913">
        <v>0.75</v>
      </c>
      <c r="BV1913">
        <v>0.61687239999999999</v>
      </c>
      <c r="BW1913">
        <v>69</v>
      </c>
      <c r="BX1913">
        <v>1.982858</v>
      </c>
      <c r="BY1913">
        <v>0.2336213</v>
      </c>
      <c r="BZ1913">
        <v>28</v>
      </c>
      <c r="CA1913">
        <v>1</v>
      </c>
      <c r="CB1913">
        <v>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15330</v>
      </c>
      <c r="CK1913">
        <v>2.0874103065883887</v>
      </c>
      <c r="CL1913">
        <v>0.66135763563580618</v>
      </c>
      <c r="CM1913">
        <v>58</v>
      </c>
      <c r="CN1913">
        <v>0.25014018570727092</v>
      </c>
      <c r="CO1913">
        <v>1458</v>
      </c>
      <c r="CP1913">
        <v>-8.2213750500000002E-2</v>
      </c>
      <c r="CQ1913">
        <v>-3.9561086000000002E-2</v>
      </c>
      <c r="CR1913">
        <v>12996</v>
      </c>
      <c r="CS1913">
        <v>0.85400000000000009</v>
      </c>
      <c r="CT1913">
        <v>12509</v>
      </c>
      <c r="CU1913">
        <v>0.80802259887000005</v>
      </c>
      <c r="CV1913">
        <v>11</v>
      </c>
      <c r="CW1913">
        <v>6</v>
      </c>
      <c r="CX1913">
        <v>11</v>
      </c>
      <c r="CY1913">
        <v>358</v>
      </c>
      <c r="CZ1913">
        <v>423</v>
      </c>
      <c r="DA1913" s="2">
        <v>7225</v>
      </c>
      <c r="DB1913" s="2">
        <v>980</v>
      </c>
      <c r="DC1913" s="2">
        <v>254.44</v>
      </c>
      <c r="DD1913" s="2">
        <v>521</v>
      </c>
      <c r="DE1913">
        <v>118</v>
      </c>
      <c r="DF1913">
        <v>7</v>
      </c>
      <c r="DG1913">
        <v>65.239999999999995</v>
      </c>
      <c r="DH1913">
        <v>13.05</v>
      </c>
      <c r="DI1913" s="2">
        <v>19.57</v>
      </c>
      <c r="DJ1913">
        <v>1.55</v>
      </c>
      <c r="DK1913">
        <v>0.94529551806231238</v>
      </c>
      <c r="DL1913">
        <v>6.993006993006993E-3</v>
      </c>
      <c r="DM1913">
        <v>21</v>
      </c>
      <c r="DN1913">
        <v>0</v>
      </c>
      <c r="DO1913">
        <v>0</v>
      </c>
      <c r="DP1913">
        <v>0</v>
      </c>
      <c r="DQ1913" s="2">
        <v>19028</v>
      </c>
      <c r="DR1913" s="2">
        <v>784.67252468000004</v>
      </c>
      <c r="DS1913">
        <v>5.5190342273131899E-3</v>
      </c>
      <c r="DT1913">
        <v>2.0661926486228399</v>
      </c>
      <c r="DU1913">
        <v>293763.00601060089</v>
      </c>
      <c r="DV1913">
        <v>1</v>
      </c>
    </row>
    <row r="1914" spans="1:126" x14ac:dyDescent="0.15">
      <c r="A1914" t="s">
        <v>3122</v>
      </c>
      <c r="B1914" t="s">
        <v>204</v>
      </c>
      <c r="C1914">
        <v>37</v>
      </c>
      <c r="D1914">
        <v>123</v>
      </c>
      <c r="E1914" t="s">
        <v>3223</v>
      </c>
      <c r="F1914">
        <v>37123</v>
      </c>
      <c r="G1914" t="s">
        <v>6898</v>
      </c>
      <c r="H1914">
        <v>64.3</v>
      </c>
      <c r="I1914">
        <v>18.600000000000001</v>
      </c>
      <c r="J1914">
        <v>0.4</v>
      </c>
      <c r="K1914">
        <v>1.6</v>
      </c>
      <c r="L1914">
        <v>1</v>
      </c>
      <c r="M1914">
        <v>14.1</v>
      </c>
      <c r="N1914">
        <f t="shared" si="122"/>
        <v>4682.9800000000005</v>
      </c>
      <c r="O1914">
        <f t="shared" si="120"/>
        <v>5317.0199999999995</v>
      </c>
      <c r="P1914">
        <f t="shared" si="121"/>
        <v>6.3804240000000014</v>
      </c>
      <c r="Q1914" s="4">
        <v>37123</v>
      </c>
      <c r="R1914" s="5">
        <v>35.334415</v>
      </c>
      <c r="S1914" s="5">
        <v>-79.906602000000007</v>
      </c>
      <c r="T1914">
        <v>6</v>
      </c>
      <c r="U1914">
        <v>0.10925148718476164</v>
      </c>
      <c r="V1914">
        <v>27741</v>
      </c>
      <c r="W1914">
        <v>27626</v>
      </c>
      <c r="X1914">
        <v>27601</v>
      </c>
      <c r="Y1914">
        <v>27519</v>
      </c>
      <c r="Z1914">
        <v>14020</v>
      </c>
      <c r="AA1914">
        <v>37105</v>
      </c>
      <c r="AB1914">
        <v>9380.0419999999995</v>
      </c>
      <c r="AC1914">
        <v>32500</v>
      </c>
      <c r="AD1914">
        <v>2</v>
      </c>
      <c r="AE1914">
        <v>7.2461142712220577E-5</v>
      </c>
      <c r="AF1914">
        <v>35</v>
      </c>
      <c r="AG1914">
        <v>250</v>
      </c>
      <c r="AH1914">
        <v>0.14000000000000001</v>
      </c>
      <c r="AI1914" s="3">
        <v>35047</v>
      </c>
      <c r="AJ1914" s="3">
        <v>314745.41514145501</v>
      </c>
      <c r="AK1914">
        <v>60</v>
      </c>
      <c r="AL1914">
        <v>320704</v>
      </c>
      <c r="AM1914">
        <v>482755</v>
      </c>
      <c r="AN1914">
        <v>23854</v>
      </c>
      <c r="AO1914">
        <v>506609</v>
      </c>
      <c r="AP1914">
        <v>4</v>
      </c>
      <c r="AQ1914">
        <v>1</v>
      </c>
      <c r="AR1914">
        <v>5</v>
      </c>
      <c r="AS1914">
        <v>0.18098892347788315</v>
      </c>
      <c r="AT1914">
        <v>6</v>
      </c>
      <c r="AU1914">
        <v>52</v>
      </c>
      <c r="AV1914">
        <f t="shared" si="119"/>
        <v>58</v>
      </c>
      <c r="AW1914">
        <v>11855</v>
      </c>
      <c r="AX1914">
        <v>0.44999999999999996</v>
      </c>
      <c r="AY1914">
        <v>341532311.70349801</v>
      </c>
      <c r="AZ1914">
        <v>341532.31170349801</v>
      </c>
      <c r="BA1914">
        <v>12718.027502044601</v>
      </c>
      <c r="BB1914">
        <v>0.78628545176462006</v>
      </c>
      <c r="BC1914">
        <v>22322</v>
      </c>
      <c r="BD1914">
        <v>26747</v>
      </c>
      <c r="BE1914">
        <v>-4425</v>
      </c>
      <c r="BF1914">
        <v>-0.15951119281929274</v>
      </c>
      <c r="BG1914">
        <v>296404</v>
      </c>
      <c r="BH1914">
        <v>10.738886272236513</v>
      </c>
      <c r="BI1914">
        <v>4094</v>
      </c>
      <c r="BJ1914">
        <v>22</v>
      </c>
      <c r="BK1914">
        <v>1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1</v>
      </c>
      <c r="BR1914">
        <v>2</v>
      </c>
      <c r="BS1914">
        <v>0</v>
      </c>
      <c r="BT1914">
        <v>27745</v>
      </c>
      <c r="BU1914">
        <v>0.76</v>
      </c>
      <c r="BV1914">
        <v>0.54632289999999994</v>
      </c>
      <c r="BW1914">
        <v>96</v>
      </c>
      <c r="BX1914">
        <v>0.97314829999999997</v>
      </c>
      <c r="BY1914">
        <v>-1.079491</v>
      </c>
      <c r="BZ1914">
        <v>23</v>
      </c>
      <c r="CA1914">
        <v>2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0</v>
      </c>
      <c r="CJ1914">
        <v>27410</v>
      </c>
      <c r="CK1914">
        <v>1.021524990879241</v>
      </c>
      <c r="CL1914">
        <v>0.6718310701680924</v>
      </c>
      <c r="CM1914">
        <v>86</v>
      </c>
      <c r="CN1914">
        <v>-0.77868498488534621</v>
      </c>
      <c r="CO1914">
        <v>2007.0000000000002</v>
      </c>
      <c r="CP1914">
        <v>0.24624356</v>
      </c>
      <c r="CQ1914">
        <v>-0.38591645320000001</v>
      </c>
      <c r="CR1914">
        <v>22938</v>
      </c>
      <c r="CS1914">
        <v>0.83299999999999996</v>
      </c>
      <c r="CT1914">
        <v>21416</v>
      </c>
      <c r="CU1914">
        <v>0.74774421341999997</v>
      </c>
      <c r="CV1914">
        <v>27</v>
      </c>
      <c r="CW1914">
        <v>3</v>
      </c>
      <c r="CX1914">
        <v>8</v>
      </c>
      <c r="CY1914">
        <v>398</v>
      </c>
      <c r="CZ1914">
        <v>376</v>
      </c>
      <c r="DA1914" s="2">
        <v>12397</v>
      </c>
      <c r="DB1914" s="2">
        <v>1530</v>
      </c>
      <c r="DC1914" s="2">
        <v>58.03</v>
      </c>
      <c r="DD1914" s="2">
        <v>6293</v>
      </c>
      <c r="DE1914">
        <v>118</v>
      </c>
      <c r="DF1914">
        <v>25</v>
      </c>
      <c r="DG1914">
        <v>10.88</v>
      </c>
      <c r="DH1914">
        <v>18.13</v>
      </c>
      <c r="DI1914" s="2">
        <v>10.88</v>
      </c>
      <c r="DJ1914">
        <v>1.37</v>
      </c>
      <c r="DK1914">
        <v>0.97751590721031756</v>
      </c>
      <c r="DL1914">
        <v>8.0000000000000002E-3</v>
      </c>
      <c r="DN1914">
        <v>60.8</v>
      </c>
      <c r="DO1914">
        <v>0.20499999999999999</v>
      </c>
      <c r="DP1914">
        <v>247.14</v>
      </c>
      <c r="DQ1914" s="2">
        <v>40688</v>
      </c>
      <c r="DR1914" s="2">
        <v>1133.7111091100001</v>
      </c>
      <c r="DS1914">
        <v>3.5350610827838136E-3</v>
      </c>
      <c r="DT1914">
        <v>7.4481759627855997</v>
      </c>
      <c r="DU1914">
        <v>2388659.8239691928</v>
      </c>
      <c r="DV1914">
        <v>0</v>
      </c>
    </row>
    <row r="1915" spans="1:126" x14ac:dyDescent="0.15">
      <c r="A1915" t="s">
        <v>3122</v>
      </c>
      <c r="B1915" t="s">
        <v>3224</v>
      </c>
      <c r="C1915">
        <v>37</v>
      </c>
      <c r="D1915">
        <v>125</v>
      </c>
      <c r="E1915" t="s">
        <v>3225</v>
      </c>
      <c r="F1915">
        <v>37125</v>
      </c>
      <c r="G1915" t="s">
        <v>6899</v>
      </c>
      <c r="H1915">
        <v>77.599999999999994</v>
      </c>
      <c r="I1915">
        <v>13.3</v>
      </c>
      <c r="J1915">
        <v>0.8</v>
      </c>
      <c r="K1915">
        <v>0.8</v>
      </c>
      <c r="L1915">
        <v>1.5</v>
      </c>
      <c r="M1915">
        <v>6</v>
      </c>
      <c r="N1915">
        <f t="shared" si="122"/>
        <v>6238.18</v>
      </c>
      <c r="O1915">
        <f t="shared" si="120"/>
        <v>3761.8199999999997</v>
      </c>
      <c r="P1915">
        <f t="shared" si="121"/>
        <v>4.5141840000000011</v>
      </c>
      <c r="Q1915" s="4">
        <v>37125</v>
      </c>
      <c r="R1915" s="5">
        <v>35.308272000000002</v>
      </c>
      <c r="S1915" s="5">
        <v>-79.492724999999993</v>
      </c>
      <c r="T1915">
        <v>4</v>
      </c>
      <c r="U1915">
        <v>-3.2728730638108645E-5</v>
      </c>
      <c r="V1915">
        <v>88314</v>
      </c>
      <c r="W1915">
        <v>90579</v>
      </c>
      <c r="X1915">
        <v>91743</v>
      </c>
      <c r="Y1915">
        <v>94040</v>
      </c>
      <c r="Z1915">
        <v>44470</v>
      </c>
      <c r="AA1915">
        <v>37107</v>
      </c>
      <c r="AB1915">
        <v>33651.715000000004</v>
      </c>
      <c r="AC1915">
        <v>50998</v>
      </c>
      <c r="AD1915">
        <v>2</v>
      </c>
      <c r="AE1915">
        <v>2.1800028340036841E-5</v>
      </c>
      <c r="AF1915">
        <v>79</v>
      </c>
      <c r="AG1915">
        <v>718</v>
      </c>
      <c r="AH1915">
        <v>0.11002785515320335</v>
      </c>
      <c r="AI1915" s="3">
        <v>82462</v>
      </c>
      <c r="AJ1915" s="3">
        <v>446632.607161625</v>
      </c>
      <c r="AK1915">
        <v>46</v>
      </c>
      <c r="AL1915">
        <v>452025.59999999998</v>
      </c>
      <c r="AM1915">
        <v>256910</v>
      </c>
      <c r="AN1915">
        <v>41702</v>
      </c>
      <c r="AO1915">
        <v>298612</v>
      </c>
      <c r="AP1915">
        <v>3</v>
      </c>
      <c r="AQ1915">
        <v>3</v>
      </c>
      <c r="AR1915">
        <v>6</v>
      </c>
      <c r="AS1915">
        <v>6.6240519325671515E-2</v>
      </c>
      <c r="AT1915">
        <v>6</v>
      </c>
      <c r="AU1915">
        <v>74</v>
      </c>
      <c r="AV1915">
        <f t="shared" si="119"/>
        <v>80</v>
      </c>
      <c r="AW1915">
        <v>85743</v>
      </c>
      <c r="AX1915">
        <v>0.9</v>
      </c>
      <c r="AY1915">
        <v>717362601.89746201</v>
      </c>
      <c r="AZ1915">
        <v>717362.60189746204</v>
      </c>
      <c r="BA1915">
        <v>9581.3679555810595</v>
      </c>
      <c r="BB1915">
        <v>1.0436923043097506</v>
      </c>
      <c r="BC1915">
        <v>111925</v>
      </c>
      <c r="BD1915">
        <v>125440</v>
      </c>
      <c r="BE1915">
        <v>-13515</v>
      </c>
      <c r="BF1915">
        <v>-0.15303349412324208</v>
      </c>
      <c r="BG1915">
        <v>2022965</v>
      </c>
      <c r="BH1915">
        <v>22.050347165451313</v>
      </c>
      <c r="BI1915">
        <v>10975</v>
      </c>
      <c r="BJ1915">
        <v>76</v>
      </c>
      <c r="BK1915">
        <v>7</v>
      </c>
      <c r="BL1915">
        <v>6</v>
      </c>
      <c r="BM1915">
        <v>0</v>
      </c>
      <c r="BN1915">
        <v>1</v>
      </c>
      <c r="BO1915">
        <v>0</v>
      </c>
      <c r="BP1915">
        <v>1</v>
      </c>
      <c r="BQ1915">
        <v>11</v>
      </c>
      <c r="BR1915">
        <v>20</v>
      </c>
      <c r="BS1915">
        <v>0</v>
      </c>
      <c r="BT1915">
        <v>87158</v>
      </c>
      <c r="BU1915">
        <v>0.78</v>
      </c>
      <c r="BV1915">
        <v>0.67793360000000003</v>
      </c>
      <c r="BW1915">
        <v>419</v>
      </c>
      <c r="BX1915">
        <v>1.3997569999999999</v>
      </c>
      <c r="BY1915">
        <v>0.1190292</v>
      </c>
      <c r="BZ1915">
        <v>77</v>
      </c>
      <c r="CA1915">
        <v>7</v>
      </c>
      <c r="CB1915">
        <v>5</v>
      </c>
      <c r="CC1915">
        <v>0</v>
      </c>
      <c r="CD1915">
        <v>1</v>
      </c>
      <c r="CE1915">
        <v>0</v>
      </c>
      <c r="CF1915">
        <v>1</v>
      </c>
      <c r="CG1915">
        <v>3</v>
      </c>
      <c r="CH1915">
        <v>24</v>
      </c>
      <c r="CI1915">
        <v>0</v>
      </c>
      <c r="CJ1915">
        <v>93066</v>
      </c>
      <c r="CK1915">
        <v>1.267917391958395</v>
      </c>
      <c r="CL1915">
        <v>0.72153650043526929</v>
      </c>
      <c r="CM1915">
        <v>413</v>
      </c>
      <c r="CN1915">
        <v>-0.13496264257087218</v>
      </c>
      <c r="CO1915">
        <v>14509.999999999998</v>
      </c>
      <c r="CP1915">
        <v>0.84225546600000001</v>
      </c>
      <c r="CQ1915">
        <v>0.78306683399999999</v>
      </c>
      <c r="CR1915">
        <v>81302</v>
      </c>
      <c r="CS1915">
        <v>0.85599999999999998</v>
      </c>
      <c r="CT1915">
        <v>71799</v>
      </c>
      <c r="CU1915">
        <v>0.81587084148999989</v>
      </c>
      <c r="CV1915">
        <v>188</v>
      </c>
      <c r="CW1915">
        <v>59</v>
      </c>
      <c r="CX1915">
        <v>99</v>
      </c>
      <c r="CY1915">
        <v>923</v>
      </c>
      <c r="CZ1915">
        <v>1095</v>
      </c>
      <c r="DA1915" s="2">
        <v>48794</v>
      </c>
      <c r="DB1915" s="2">
        <v>7155</v>
      </c>
      <c r="DC1915" s="2">
        <v>199.81</v>
      </c>
      <c r="DD1915" s="2">
        <v>15780</v>
      </c>
      <c r="DE1915">
        <v>353</v>
      </c>
      <c r="DF1915">
        <v>42</v>
      </c>
      <c r="DG1915">
        <v>34.94</v>
      </c>
      <c r="DH1915">
        <v>7.64</v>
      </c>
      <c r="DI1915" s="2">
        <v>14.19</v>
      </c>
      <c r="DJ1915">
        <v>0.12</v>
      </c>
      <c r="DK1915">
        <v>0.98877058523926176</v>
      </c>
      <c r="DL1915">
        <v>0</v>
      </c>
      <c r="DM1915">
        <v>336</v>
      </c>
      <c r="DN1915">
        <v>73.900000000000006</v>
      </c>
      <c r="DO1915">
        <v>0.16399999999999998</v>
      </c>
      <c r="DP1915">
        <v>621.4</v>
      </c>
      <c r="DQ1915" s="2">
        <v>0</v>
      </c>
      <c r="DR1915" s="2">
        <v>2256.50755888</v>
      </c>
      <c r="DS1915">
        <v>4.9919919237976776E-3</v>
      </c>
      <c r="DT1915">
        <v>5.5720164851392804</v>
      </c>
      <c r="DU1915">
        <v>2518694.0949049741</v>
      </c>
      <c r="DV1915">
        <v>0</v>
      </c>
    </row>
    <row r="1916" spans="1:126" x14ac:dyDescent="0.15">
      <c r="A1916" t="s">
        <v>3122</v>
      </c>
      <c r="B1916" t="s">
        <v>3226</v>
      </c>
      <c r="C1916">
        <v>37</v>
      </c>
      <c r="D1916">
        <v>127</v>
      </c>
      <c r="E1916" t="s">
        <v>3227</v>
      </c>
      <c r="F1916">
        <v>37127</v>
      </c>
      <c r="G1916" t="s">
        <v>6900</v>
      </c>
      <c r="H1916">
        <v>54</v>
      </c>
      <c r="I1916">
        <v>37</v>
      </c>
      <c r="J1916">
        <v>0.6</v>
      </c>
      <c r="K1916">
        <v>0.7</v>
      </c>
      <c r="L1916">
        <v>1.4</v>
      </c>
      <c r="M1916">
        <v>6.3</v>
      </c>
      <c r="N1916">
        <f t="shared" si="122"/>
        <v>4327.4999999999991</v>
      </c>
      <c r="O1916">
        <f t="shared" si="120"/>
        <v>5672.5000000000009</v>
      </c>
      <c r="P1916">
        <f t="shared" si="121"/>
        <v>6.8070000000000039</v>
      </c>
      <c r="Q1916" s="4">
        <v>37127</v>
      </c>
      <c r="R1916" s="5">
        <v>35.965944999999998</v>
      </c>
      <c r="S1916" s="5">
        <v>-77.987555</v>
      </c>
      <c r="T1916">
        <v>3</v>
      </c>
      <c r="U1916">
        <v>8.1115142315808991E-2</v>
      </c>
      <c r="V1916">
        <v>95545</v>
      </c>
      <c r="W1916">
        <v>95174</v>
      </c>
      <c r="X1916">
        <v>94722</v>
      </c>
      <c r="Y1916">
        <v>93929</v>
      </c>
      <c r="Z1916">
        <v>49757</v>
      </c>
      <c r="AA1916">
        <v>37109</v>
      </c>
      <c r="AB1916">
        <v>37061.866000000002</v>
      </c>
      <c r="AC1916">
        <v>42713</v>
      </c>
      <c r="AD1916">
        <v>1</v>
      </c>
      <c r="AE1916">
        <v>1.0557209518380102E-5</v>
      </c>
      <c r="AF1916">
        <v>37</v>
      </c>
      <c r="AG1916">
        <v>430</v>
      </c>
      <c r="AH1916">
        <v>8.6046511627906982E-2</v>
      </c>
      <c r="AI1916" s="3">
        <v>140620</v>
      </c>
      <c r="AJ1916" s="3">
        <v>345857.93297959003</v>
      </c>
      <c r="AK1916">
        <v>79</v>
      </c>
      <c r="AL1916">
        <v>347340.80000000005</v>
      </c>
      <c r="AM1916">
        <v>941234</v>
      </c>
      <c r="AN1916">
        <v>66078</v>
      </c>
      <c r="AO1916">
        <v>1007312</v>
      </c>
      <c r="AP1916">
        <v>16</v>
      </c>
      <c r="AQ1916">
        <v>1</v>
      </c>
      <c r="AR1916">
        <v>17</v>
      </c>
      <c r="AS1916">
        <v>0.17862021140227372</v>
      </c>
      <c r="AT1916">
        <v>17</v>
      </c>
      <c r="AU1916">
        <v>72</v>
      </c>
      <c r="AV1916">
        <f t="shared" si="119"/>
        <v>89</v>
      </c>
      <c r="AW1916">
        <v>87516</v>
      </c>
      <c r="AX1916">
        <v>0.88</v>
      </c>
      <c r="AY1916">
        <v>300443942.32067299</v>
      </c>
      <c r="AZ1916">
        <v>300443.94232067297</v>
      </c>
      <c r="BA1916">
        <v>3457.1019222922901</v>
      </c>
      <c r="BB1916">
        <v>2.8925962337174402</v>
      </c>
      <c r="BC1916">
        <v>263613</v>
      </c>
      <c r="BD1916">
        <v>46680</v>
      </c>
      <c r="BE1916">
        <v>216933</v>
      </c>
      <c r="BF1916">
        <v>2.2704798785912397</v>
      </c>
      <c r="BG1916">
        <v>1566968</v>
      </c>
      <c r="BH1916">
        <v>16.542809484597033</v>
      </c>
      <c r="BI1916">
        <v>8342</v>
      </c>
      <c r="BJ1916">
        <v>92</v>
      </c>
      <c r="BK1916">
        <v>3</v>
      </c>
      <c r="BL1916">
        <v>5</v>
      </c>
      <c r="BM1916">
        <v>0</v>
      </c>
      <c r="BN1916">
        <v>1</v>
      </c>
      <c r="BO1916">
        <v>1</v>
      </c>
      <c r="BP1916">
        <v>1</v>
      </c>
      <c r="BQ1916">
        <v>9</v>
      </c>
      <c r="BR1916">
        <v>6</v>
      </c>
      <c r="BS1916">
        <v>0</v>
      </c>
      <c r="BT1916">
        <v>94743</v>
      </c>
      <c r="BU1916">
        <v>0.77</v>
      </c>
      <c r="BV1916">
        <v>0.66564009999999996</v>
      </c>
      <c r="BW1916">
        <v>374</v>
      </c>
      <c r="BX1916">
        <v>1.2454750000000001</v>
      </c>
      <c r="BY1916">
        <v>-0.18630769999999999</v>
      </c>
      <c r="BZ1916">
        <v>94</v>
      </c>
      <c r="CA1916">
        <v>2</v>
      </c>
      <c r="CB1916">
        <v>5</v>
      </c>
      <c r="CC1916">
        <v>0</v>
      </c>
      <c r="CD1916">
        <v>1</v>
      </c>
      <c r="CE1916">
        <v>1</v>
      </c>
      <c r="CF1916">
        <v>1</v>
      </c>
      <c r="CG1916">
        <v>5</v>
      </c>
      <c r="CH1916">
        <v>5</v>
      </c>
      <c r="CI1916">
        <v>0</v>
      </c>
      <c r="CJ1916">
        <v>94249</v>
      </c>
      <c r="CK1916">
        <v>1.2095619051661024</v>
      </c>
      <c r="CL1916">
        <v>0.71104724478723713</v>
      </c>
      <c r="CM1916">
        <v>349</v>
      </c>
      <c r="CN1916">
        <v>-0.35401195773825628</v>
      </c>
      <c r="CO1916">
        <v>10075</v>
      </c>
      <c r="CP1916">
        <v>-0.1070134979</v>
      </c>
      <c r="CQ1916">
        <v>-0.2420750646</v>
      </c>
      <c r="CR1916">
        <v>74769</v>
      </c>
      <c r="CS1916">
        <v>0.79900000000000004</v>
      </c>
      <c r="CT1916">
        <v>78442</v>
      </c>
      <c r="CU1916">
        <v>0.80700975253999996</v>
      </c>
      <c r="CV1916">
        <v>96</v>
      </c>
      <c r="CW1916">
        <v>55</v>
      </c>
      <c r="CX1916">
        <v>57</v>
      </c>
      <c r="CY1916">
        <v>2080</v>
      </c>
      <c r="CZ1916">
        <v>625</v>
      </c>
      <c r="DA1916" s="2">
        <v>52872</v>
      </c>
      <c r="DB1916" s="2">
        <v>9005</v>
      </c>
      <c r="DC1916" s="2">
        <v>119.88</v>
      </c>
      <c r="DD1916" s="2">
        <v>43193</v>
      </c>
      <c r="DE1916">
        <v>154</v>
      </c>
      <c r="DF1916">
        <v>56</v>
      </c>
      <c r="DG1916">
        <v>27.34</v>
      </c>
      <c r="DH1916">
        <v>2.1</v>
      </c>
      <c r="DI1916" s="2">
        <v>5.26</v>
      </c>
      <c r="DJ1916">
        <v>-1.39</v>
      </c>
      <c r="DK1916">
        <v>0.83514436068838005</v>
      </c>
      <c r="DL1916">
        <v>1.3953488372093023E-2</v>
      </c>
      <c r="DN1916">
        <v>168.9</v>
      </c>
      <c r="DO1916">
        <v>0.47600000000000003</v>
      </c>
      <c r="DP1916">
        <v>618.66999999999996</v>
      </c>
      <c r="DQ1916" s="2">
        <v>0</v>
      </c>
      <c r="DR1916" s="2">
        <v>648.36817365999991</v>
      </c>
      <c r="DS1916">
        <v>1.866661434588968E-3</v>
      </c>
      <c r="DT1916">
        <v>6.2256904535990296</v>
      </c>
      <c r="DU1916">
        <v>2162436.30270545</v>
      </c>
      <c r="DV1916">
        <v>1</v>
      </c>
    </row>
    <row r="1917" spans="1:126" x14ac:dyDescent="0.15">
      <c r="A1917" t="s">
        <v>3122</v>
      </c>
      <c r="B1917" t="s">
        <v>3228</v>
      </c>
      <c r="C1917">
        <v>37</v>
      </c>
      <c r="D1917">
        <v>129</v>
      </c>
      <c r="E1917" t="s">
        <v>3229</v>
      </c>
      <c r="F1917">
        <v>37129</v>
      </c>
      <c r="G1917" t="s">
        <v>6901</v>
      </c>
      <c r="H1917">
        <v>76.8</v>
      </c>
      <c r="I1917">
        <v>14.5</v>
      </c>
      <c r="J1917">
        <v>0.4</v>
      </c>
      <c r="K1917">
        <v>1.2</v>
      </c>
      <c r="L1917">
        <v>1.8</v>
      </c>
      <c r="M1917">
        <v>5.3</v>
      </c>
      <c r="N1917">
        <f t="shared" si="122"/>
        <v>6141.4199999999992</v>
      </c>
      <c r="O1917">
        <f t="shared" si="120"/>
        <v>3858.5800000000008</v>
      </c>
      <c r="P1917">
        <f t="shared" si="121"/>
        <v>4.6302960000000031</v>
      </c>
      <c r="Q1917" s="4">
        <v>37129</v>
      </c>
      <c r="R1917" s="5">
        <v>34.183441999999999</v>
      </c>
      <c r="S1917" s="5">
        <v>-77.864209000000002</v>
      </c>
      <c r="T1917">
        <v>2</v>
      </c>
      <c r="U1917">
        <v>-9.9637757417402936E-3</v>
      </c>
      <c r="V1917">
        <v>203276</v>
      </c>
      <c r="W1917">
        <v>209586</v>
      </c>
      <c r="X1917">
        <v>213091</v>
      </c>
      <c r="Y1917">
        <v>219685</v>
      </c>
      <c r="Z1917">
        <v>111341</v>
      </c>
      <c r="AA1917">
        <v>37111</v>
      </c>
      <c r="AB1917">
        <v>88662.996999999988</v>
      </c>
      <c r="AC1917">
        <v>50088</v>
      </c>
      <c r="AD1917">
        <v>4</v>
      </c>
      <c r="AE1917">
        <v>1.8771323049776857E-5</v>
      </c>
      <c r="AF1917">
        <v>9</v>
      </c>
      <c r="AG1917">
        <v>50</v>
      </c>
      <c r="AH1917">
        <v>0.18</v>
      </c>
      <c r="AI1917" s="3">
        <v>2881</v>
      </c>
      <c r="AJ1917" s="3">
        <v>122727.37340873001</v>
      </c>
      <c r="AL1917">
        <v>209875.20000000001</v>
      </c>
      <c r="AM1917">
        <v>640679</v>
      </c>
      <c r="AN1917">
        <v>2149</v>
      </c>
      <c r="AO1917">
        <v>642828</v>
      </c>
      <c r="AP1917">
        <v>10</v>
      </c>
      <c r="AQ1917">
        <v>5</v>
      </c>
      <c r="AR1917">
        <v>15</v>
      </c>
      <c r="AS1917">
        <v>7.1569665912799521E-2</v>
      </c>
      <c r="AT1917">
        <v>16</v>
      </c>
      <c r="AU1917">
        <v>156</v>
      </c>
      <c r="AV1917">
        <f t="shared" si="119"/>
        <v>172</v>
      </c>
      <c r="AW1917">
        <v>213091</v>
      </c>
      <c r="AX1917">
        <v>1</v>
      </c>
      <c r="AY1917">
        <v>989798440.78606105</v>
      </c>
      <c r="AZ1917">
        <v>989798.44078606099</v>
      </c>
      <c r="BA1917">
        <v>6172.9661631105801</v>
      </c>
      <c r="BB1917">
        <v>1.6199667608352746</v>
      </c>
      <c r="BC1917">
        <v>214255</v>
      </c>
      <c r="BD1917">
        <v>708163</v>
      </c>
      <c r="BE1917">
        <v>-493908</v>
      </c>
      <c r="BF1917">
        <v>-2.4297408449595626</v>
      </c>
      <c r="BG1917">
        <v>5563422</v>
      </c>
      <c r="BH1917">
        <v>26.108197906058916</v>
      </c>
      <c r="BI1917">
        <v>14888</v>
      </c>
      <c r="BJ1917">
        <v>129</v>
      </c>
      <c r="BK1917">
        <v>21</v>
      </c>
      <c r="BL1917">
        <v>4</v>
      </c>
      <c r="BM1917">
        <v>0</v>
      </c>
      <c r="BN1917">
        <v>5</v>
      </c>
      <c r="BO1917">
        <v>9</v>
      </c>
      <c r="BP1917">
        <v>2</v>
      </c>
      <c r="BQ1917">
        <v>22</v>
      </c>
      <c r="BR1917">
        <v>8</v>
      </c>
      <c r="BS1917">
        <v>1</v>
      </c>
      <c r="BT1917">
        <v>195085</v>
      </c>
      <c r="BU1917">
        <v>0.77</v>
      </c>
      <c r="BV1917">
        <v>0.66595000000000004</v>
      </c>
      <c r="BW1917">
        <v>1004</v>
      </c>
      <c r="BX1917">
        <v>1.0303199999999999</v>
      </c>
      <c r="BY1917">
        <v>-0.18026030000000001</v>
      </c>
      <c r="BZ1917">
        <v>150</v>
      </c>
      <c r="CA1917">
        <v>19</v>
      </c>
      <c r="CB1917">
        <v>3</v>
      </c>
      <c r="CC1917">
        <v>1</v>
      </c>
      <c r="CD1917">
        <v>4</v>
      </c>
      <c r="CE1917">
        <v>7</v>
      </c>
      <c r="CF1917">
        <v>3</v>
      </c>
      <c r="CG1917">
        <v>23</v>
      </c>
      <c r="CH1917">
        <v>7</v>
      </c>
      <c r="CI1917">
        <v>1</v>
      </c>
      <c r="CJ1917">
        <v>216585</v>
      </c>
      <c r="CK1917">
        <v>1.0065332317565854</v>
      </c>
      <c r="CL1917">
        <v>0.65126100591381297</v>
      </c>
      <c r="CM1917">
        <v>948</v>
      </c>
      <c r="CN1917">
        <v>-0.66633388452530073</v>
      </c>
      <c r="CO1917">
        <v>42085</v>
      </c>
      <c r="CP1917">
        <v>0.90046731800000002</v>
      </c>
      <c r="CQ1917">
        <v>0.71805397500000001</v>
      </c>
      <c r="CR1917">
        <v>185148</v>
      </c>
      <c r="CS1917">
        <v>0.83200000000000007</v>
      </c>
      <c r="CT1917">
        <v>165263</v>
      </c>
      <c r="CU1917">
        <v>0.82599667467000004</v>
      </c>
      <c r="CV1917">
        <v>770</v>
      </c>
      <c r="CW1917">
        <v>158</v>
      </c>
      <c r="CX1917">
        <v>195</v>
      </c>
      <c r="CY1917">
        <v>110</v>
      </c>
      <c r="CZ1917">
        <v>66</v>
      </c>
      <c r="DA1917" s="2">
        <v>148927</v>
      </c>
      <c r="DB1917" s="2">
        <v>26995</v>
      </c>
      <c r="DC1917" s="2">
        <v>313.22000000000003</v>
      </c>
      <c r="DD1917" s="2">
        <v>40274</v>
      </c>
      <c r="DE1917">
        <v>22</v>
      </c>
      <c r="DF1917">
        <v>0</v>
      </c>
      <c r="DG1917">
        <v>93.31</v>
      </c>
      <c r="DH1917">
        <v>2.34</v>
      </c>
      <c r="DI1917" s="2">
        <v>13.6</v>
      </c>
      <c r="DJ1917">
        <v>1.25</v>
      </c>
      <c r="DK1917">
        <v>0.91461298160360982</v>
      </c>
      <c r="DL1917">
        <v>0</v>
      </c>
      <c r="DN1917">
        <v>3.5</v>
      </c>
      <c r="DO1917">
        <v>2.4E-2</v>
      </c>
      <c r="DP1917">
        <v>0</v>
      </c>
      <c r="DQ1917" s="2">
        <v>0</v>
      </c>
      <c r="DR1917" s="2">
        <v>1295.5411300400001</v>
      </c>
      <c r="DS1917">
        <v>6.1729142539408647E-3</v>
      </c>
      <c r="DT1917">
        <v>2.3282661881307498</v>
      </c>
      <c r="DU1917">
        <v>488645.33188717876</v>
      </c>
      <c r="DV1917">
        <v>1</v>
      </c>
    </row>
    <row r="1918" spans="1:126" x14ac:dyDescent="0.15">
      <c r="A1918" t="s">
        <v>3122</v>
      </c>
      <c r="B1918" t="s">
        <v>3230</v>
      </c>
      <c r="C1918">
        <v>37</v>
      </c>
      <c r="D1918">
        <v>131</v>
      </c>
      <c r="E1918" t="s">
        <v>3231</v>
      </c>
      <c r="F1918">
        <v>37131</v>
      </c>
      <c r="G1918" t="s">
        <v>6902</v>
      </c>
      <c r="H1918">
        <v>38.9</v>
      </c>
      <c r="I1918">
        <v>58.1</v>
      </c>
      <c r="J1918">
        <v>0.4</v>
      </c>
      <c r="K1918">
        <v>0.2</v>
      </c>
      <c r="L1918">
        <v>1</v>
      </c>
      <c r="M1918">
        <v>1.4</v>
      </c>
      <c r="N1918">
        <f t="shared" si="122"/>
        <v>4891.9799999999996</v>
      </c>
      <c r="O1918">
        <f t="shared" si="120"/>
        <v>5108.0200000000004</v>
      </c>
      <c r="P1918">
        <f t="shared" si="121"/>
        <v>6.1296240000000024</v>
      </c>
      <c r="Q1918" s="4">
        <v>37131</v>
      </c>
      <c r="R1918" s="5">
        <v>36.421773999999999</v>
      </c>
      <c r="S1918" s="5">
        <v>-77.398352000000003</v>
      </c>
      <c r="T1918">
        <v>9</v>
      </c>
      <c r="U1918">
        <v>5.9600735175966299E-2</v>
      </c>
      <c r="V1918">
        <v>21959</v>
      </c>
      <c r="W1918">
        <v>21310</v>
      </c>
      <c r="X1918">
        <v>21011</v>
      </c>
      <c r="Y1918">
        <v>20556</v>
      </c>
      <c r="Z1918">
        <v>10541</v>
      </c>
      <c r="AA1918">
        <v>37113</v>
      </c>
      <c r="AB1918">
        <v>6863.4960000000001</v>
      </c>
      <c r="AC1918">
        <v>30429</v>
      </c>
      <c r="AD1918">
        <v>0</v>
      </c>
      <c r="AE1918">
        <v>0</v>
      </c>
      <c r="AF1918">
        <v>8</v>
      </c>
      <c r="AG1918">
        <v>319</v>
      </c>
      <c r="AH1918">
        <v>2.5078369905956112E-2</v>
      </c>
      <c r="AI1918" s="3">
        <v>162758</v>
      </c>
      <c r="AJ1918" s="3">
        <v>343415.94475153502</v>
      </c>
      <c r="AK1918">
        <v>130</v>
      </c>
      <c r="AL1918">
        <v>352166.40000000002</v>
      </c>
      <c r="AM1918">
        <v>187689</v>
      </c>
      <c r="AN1918">
        <v>69712</v>
      </c>
      <c r="AO1918">
        <v>257401</v>
      </c>
      <c r="AP1918">
        <v>1</v>
      </c>
      <c r="AQ1918">
        <v>0</v>
      </c>
      <c r="AR1918">
        <v>1</v>
      </c>
      <c r="AS1918">
        <v>4.6926325668700142E-2</v>
      </c>
      <c r="AT1918">
        <v>1</v>
      </c>
      <c r="AU1918">
        <v>8</v>
      </c>
      <c r="AV1918">
        <f t="shared" si="119"/>
        <v>9</v>
      </c>
      <c r="AW1918">
        <v>14746</v>
      </c>
      <c r="AX1918">
        <v>0.73</v>
      </c>
      <c r="AY1918">
        <v>459722433.79222</v>
      </c>
      <c r="AZ1918">
        <v>459722.43379222002</v>
      </c>
      <c r="BA1918">
        <v>20845.020320373798</v>
      </c>
      <c r="BB1918">
        <v>0.4797308827867181</v>
      </c>
      <c r="BC1918">
        <v>11803</v>
      </c>
      <c r="BD1918">
        <v>27980</v>
      </c>
      <c r="BE1918">
        <v>-16177</v>
      </c>
      <c r="BF1918">
        <v>-0.73669110615237487</v>
      </c>
      <c r="BG1918">
        <v>56273</v>
      </c>
      <c r="BH1918">
        <v>2.6782637665984486</v>
      </c>
      <c r="BI1918">
        <v>3070</v>
      </c>
      <c r="BJ1918">
        <v>26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2</v>
      </c>
      <c r="BR1918">
        <v>1</v>
      </c>
      <c r="BS1918">
        <v>0</v>
      </c>
      <c r="BT1918">
        <v>20136</v>
      </c>
      <c r="BU1918">
        <v>0.69</v>
      </c>
      <c r="BV1918">
        <v>0.65628280000000006</v>
      </c>
      <c r="BW1918">
        <v>110</v>
      </c>
      <c r="BX1918">
        <v>1.4898690000000001</v>
      </c>
      <c r="BY1918">
        <v>0.23759369999999999</v>
      </c>
      <c r="BZ1918">
        <v>27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2</v>
      </c>
      <c r="CI1918">
        <v>0</v>
      </c>
      <c r="CJ1918">
        <v>20567</v>
      </c>
      <c r="CK1918">
        <v>1.5558905042057665</v>
      </c>
      <c r="CL1918">
        <v>0.6922829375040227</v>
      </c>
      <c r="CM1918">
        <v>58</v>
      </c>
      <c r="CN1918">
        <v>-0.24448730015456424</v>
      </c>
      <c r="CO1918">
        <v>1305</v>
      </c>
      <c r="CP1918">
        <v>-1.1990589786000001</v>
      </c>
      <c r="CQ1918">
        <v>-0.70274424030000004</v>
      </c>
      <c r="CR1918">
        <v>15246</v>
      </c>
      <c r="CS1918">
        <v>0.75700000000000001</v>
      </c>
      <c r="CT1918">
        <v>18138</v>
      </c>
      <c r="CU1918">
        <v>0.82101506049999995</v>
      </c>
      <c r="CV1918">
        <v>10</v>
      </c>
      <c r="CW1918">
        <v>5</v>
      </c>
      <c r="CX1918">
        <v>2</v>
      </c>
      <c r="CY1918">
        <v>338</v>
      </c>
      <c r="CZ1918">
        <v>436</v>
      </c>
      <c r="DA1918" s="2">
        <v>7287</v>
      </c>
      <c r="DB1918" s="2">
        <v>870</v>
      </c>
      <c r="DC1918" s="2">
        <v>43.19</v>
      </c>
      <c r="DD1918" s="2">
        <v>12607</v>
      </c>
      <c r="DE1918">
        <v>89</v>
      </c>
      <c r="DF1918">
        <v>56</v>
      </c>
      <c r="DG1918">
        <v>14.4</v>
      </c>
      <c r="DH1918">
        <v>4.8</v>
      </c>
      <c r="DI1918" s="2">
        <v>4.8</v>
      </c>
      <c r="DJ1918">
        <v>-0.65</v>
      </c>
      <c r="DK1918">
        <v>0.9383563327148281</v>
      </c>
      <c r="DL1918">
        <v>0</v>
      </c>
      <c r="DM1918">
        <v>0</v>
      </c>
      <c r="DN1918">
        <v>178.9</v>
      </c>
      <c r="DO1918">
        <v>0.51700000000000002</v>
      </c>
      <c r="DP1918">
        <v>1702.55</v>
      </c>
      <c r="DQ1918" s="2">
        <v>0</v>
      </c>
      <c r="DR1918" s="2">
        <v>2186.7489102600002</v>
      </c>
      <c r="DS1918">
        <v>6.209415574133988E-3</v>
      </c>
      <c r="DT1918">
        <v>3.8793613188978</v>
      </c>
      <c r="DU1918">
        <v>1366180.7099754903</v>
      </c>
      <c r="DV1918">
        <v>0</v>
      </c>
    </row>
    <row r="1919" spans="1:126" x14ac:dyDescent="0.15">
      <c r="A1919" t="s">
        <v>3122</v>
      </c>
      <c r="B1919" t="s">
        <v>3232</v>
      </c>
      <c r="C1919">
        <v>37</v>
      </c>
      <c r="D1919">
        <v>133</v>
      </c>
      <c r="E1919" t="s">
        <v>3233</v>
      </c>
      <c r="F1919">
        <v>37133</v>
      </c>
      <c r="G1919" t="s">
        <v>6903</v>
      </c>
      <c r="H1919">
        <v>68.900000000000006</v>
      </c>
      <c r="I1919">
        <v>15</v>
      </c>
      <c r="J1919">
        <v>0.6</v>
      </c>
      <c r="K1919">
        <v>1.8</v>
      </c>
      <c r="L1919">
        <v>3.7</v>
      </c>
      <c r="M1919">
        <v>10.1</v>
      </c>
      <c r="N1919">
        <f t="shared" si="122"/>
        <v>5091.51</v>
      </c>
      <c r="O1919">
        <f t="shared" si="120"/>
        <v>4908.49</v>
      </c>
      <c r="P1919">
        <f t="shared" si="121"/>
        <v>5.890188000000002</v>
      </c>
      <c r="Q1919" s="4">
        <v>37133</v>
      </c>
      <c r="R1919" s="5">
        <v>34.763109</v>
      </c>
      <c r="S1919" s="5">
        <v>-77.499469000000005</v>
      </c>
      <c r="T1919">
        <v>3</v>
      </c>
      <c r="U1919">
        <v>0.13669824305727743</v>
      </c>
      <c r="V1919">
        <v>176461</v>
      </c>
      <c r="W1919">
        <v>182921</v>
      </c>
      <c r="X1919">
        <v>183753</v>
      </c>
      <c r="Y1919">
        <v>193088</v>
      </c>
      <c r="Z1919">
        <v>82561</v>
      </c>
      <c r="AA1919">
        <v>37115</v>
      </c>
      <c r="AB1919">
        <v>62506.59</v>
      </c>
      <c r="AC1919">
        <v>46335</v>
      </c>
      <c r="AD1919">
        <v>4</v>
      </c>
      <c r="AE1919">
        <v>2.1768352081326562E-5</v>
      </c>
      <c r="AF1919">
        <v>30</v>
      </c>
      <c r="AG1919">
        <v>347</v>
      </c>
      <c r="AH1919">
        <v>8.645533141210375E-2</v>
      </c>
      <c r="AI1919" s="3">
        <v>57643</v>
      </c>
      <c r="AJ1919" s="3">
        <v>488175.93064975005</v>
      </c>
      <c r="AK1919">
        <v>50</v>
      </c>
      <c r="AL1919">
        <v>581414.40000000002</v>
      </c>
      <c r="AM1919">
        <v>40999</v>
      </c>
      <c r="AN1919">
        <v>40122</v>
      </c>
      <c r="AO1919">
        <v>81121</v>
      </c>
      <c r="AP1919">
        <v>3</v>
      </c>
      <c r="AQ1919">
        <v>2</v>
      </c>
      <c r="AR1919">
        <v>5</v>
      </c>
      <c r="AS1919">
        <v>2.7334204383313018E-2</v>
      </c>
      <c r="AT1919">
        <v>3</v>
      </c>
      <c r="AU1919">
        <v>38</v>
      </c>
      <c r="AV1919">
        <f t="shared" si="119"/>
        <v>41</v>
      </c>
      <c r="AW1919">
        <v>183753</v>
      </c>
      <c r="AX1919">
        <v>1</v>
      </c>
      <c r="AY1919">
        <v>6493202645.3318996</v>
      </c>
      <c r="AZ1919">
        <v>6493202.6453318996</v>
      </c>
      <c r="BA1919">
        <v>43180.818145480902</v>
      </c>
      <c r="BB1919">
        <v>0.23158431056838488</v>
      </c>
      <c r="BC1919">
        <v>156686</v>
      </c>
      <c r="BD1919">
        <v>219175</v>
      </c>
      <c r="BE1919">
        <v>-62489</v>
      </c>
      <c r="BF1919">
        <v>-0.35412357404752326</v>
      </c>
      <c r="BG1919">
        <v>1076204</v>
      </c>
      <c r="BH1919">
        <v>5.8567968958329928</v>
      </c>
      <c r="BI1919">
        <v>9494</v>
      </c>
      <c r="BJ1919">
        <v>95</v>
      </c>
      <c r="BK1919">
        <v>7</v>
      </c>
      <c r="BL1919">
        <v>4</v>
      </c>
      <c r="BM1919">
        <v>0</v>
      </c>
      <c r="BN1919">
        <v>2</v>
      </c>
      <c r="BO1919">
        <v>3</v>
      </c>
      <c r="BP1919">
        <v>0</v>
      </c>
      <c r="BQ1919">
        <v>8</v>
      </c>
      <c r="BR1919">
        <v>4</v>
      </c>
      <c r="BS1919">
        <v>0</v>
      </c>
      <c r="BT1919">
        <v>173064</v>
      </c>
      <c r="BU1919">
        <v>0.74</v>
      </c>
      <c r="BV1919">
        <v>0.4181493</v>
      </c>
      <c r="BW1919">
        <v>427</v>
      </c>
      <c r="BX1919">
        <v>0.71071980000000001</v>
      </c>
      <c r="BY1919">
        <v>-2.077502</v>
      </c>
      <c r="BZ1919">
        <v>99</v>
      </c>
      <c r="CA1919">
        <v>8</v>
      </c>
      <c r="CB1919">
        <v>4</v>
      </c>
      <c r="CC1919">
        <v>0</v>
      </c>
      <c r="CD1919">
        <v>1</v>
      </c>
      <c r="CE1919">
        <v>2</v>
      </c>
      <c r="CF1919">
        <v>0</v>
      </c>
      <c r="CG1919">
        <v>12</v>
      </c>
      <c r="CH1919">
        <v>4</v>
      </c>
      <c r="CI1919">
        <v>0</v>
      </c>
      <c r="CJ1919">
        <v>185267</v>
      </c>
      <c r="CK1919">
        <v>0.70168999336093318</v>
      </c>
      <c r="CL1919">
        <v>0.52694396065976845</v>
      </c>
      <c r="CM1919">
        <v>416</v>
      </c>
      <c r="CN1919">
        <v>-1.8103365982543167</v>
      </c>
      <c r="CO1919">
        <v>16237.999999999998</v>
      </c>
      <c r="CP1919">
        <v>0.53449095400000002</v>
      </c>
      <c r="CQ1919">
        <v>0.20506477300000001</v>
      </c>
      <c r="CR1919">
        <v>156651</v>
      </c>
      <c r="CS1919">
        <v>0.83799999999999997</v>
      </c>
      <c r="CT1919">
        <v>148227</v>
      </c>
      <c r="CU1919">
        <v>0.85294090879999995</v>
      </c>
      <c r="CV1919">
        <v>339</v>
      </c>
      <c r="CW1919">
        <v>176</v>
      </c>
      <c r="CX1919">
        <v>59</v>
      </c>
      <c r="CY1919">
        <v>445</v>
      </c>
      <c r="CZ1919">
        <v>479</v>
      </c>
      <c r="DA1919" s="2">
        <v>110563</v>
      </c>
      <c r="DB1919" s="2">
        <v>10610</v>
      </c>
      <c r="DC1919" s="2">
        <v>89.08</v>
      </c>
      <c r="DD1919" s="2">
        <v>47225</v>
      </c>
      <c r="DE1919">
        <v>120</v>
      </c>
      <c r="DF1919">
        <v>35</v>
      </c>
      <c r="DG1919">
        <v>18.36</v>
      </c>
      <c r="DH1919">
        <v>2.16</v>
      </c>
      <c r="DI1919" s="2">
        <v>5.4</v>
      </c>
      <c r="DJ1919">
        <v>0.74</v>
      </c>
      <c r="DK1919">
        <v>0.90998039657894281</v>
      </c>
      <c r="DL1919">
        <v>0</v>
      </c>
      <c r="DN1919">
        <v>64.5</v>
      </c>
      <c r="DO1919">
        <v>0.113</v>
      </c>
      <c r="DP1919">
        <v>264.7</v>
      </c>
      <c r="DQ1919" s="2">
        <v>0</v>
      </c>
      <c r="DR1919" s="2">
        <v>2854.2408281499997</v>
      </c>
      <c r="DS1919">
        <v>4.9091351957487126E-3</v>
      </c>
      <c r="DT1919">
        <v>6.4381969991369896</v>
      </c>
      <c r="DU1919">
        <v>3743260.4453350333</v>
      </c>
      <c r="DV1919">
        <v>0</v>
      </c>
    </row>
    <row r="1920" spans="1:126" x14ac:dyDescent="0.15">
      <c r="A1920" t="s">
        <v>3122</v>
      </c>
      <c r="B1920" t="s">
        <v>459</v>
      </c>
      <c r="C1920">
        <v>37</v>
      </c>
      <c r="D1920">
        <v>135</v>
      </c>
      <c r="E1920" t="s">
        <v>3234</v>
      </c>
      <c r="F1920">
        <v>37135</v>
      </c>
      <c r="G1920" t="s">
        <v>6904</v>
      </c>
      <c r="H1920">
        <v>70.8</v>
      </c>
      <c r="I1920">
        <v>11.8</v>
      </c>
      <c r="J1920">
        <v>0.3</v>
      </c>
      <c r="K1920">
        <v>6.7</v>
      </c>
      <c r="L1920">
        <v>2.2999999999999998</v>
      </c>
      <c r="M1920">
        <v>8.1999999999999993</v>
      </c>
      <c r="N1920">
        <f t="shared" si="122"/>
        <v>5269.3899999999994</v>
      </c>
      <c r="O1920">
        <f t="shared" si="120"/>
        <v>4730.6100000000006</v>
      </c>
      <c r="P1920">
        <f t="shared" si="121"/>
        <v>5.676732000000003</v>
      </c>
      <c r="Q1920" s="4">
        <v>37135</v>
      </c>
      <c r="R1920" s="5">
        <v>36.062525999999998</v>
      </c>
      <c r="S1920" s="5">
        <v>-79.120034000000004</v>
      </c>
      <c r="T1920">
        <v>2</v>
      </c>
      <c r="U1920">
        <v>3.391731698035088E-2</v>
      </c>
      <c r="V1920">
        <v>133958</v>
      </c>
      <c r="W1920">
        <v>137275</v>
      </c>
      <c r="X1920">
        <v>138644</v>
      </c>
      <c r="Y1920">
        <v>141563</v>
      </c>
      <c r="Z1920">
        <v>69500</v>
      </c>
      <c r="AA1920">
        <v>37117</v>
      </c>
      <c r="AB1920">
        <v>56297.394</v>
      </c>
      <c r="AC1920">
        <v>59290</v>
      </c>
      <c r="AD1920">
        <v>5</v>
      </c>
      <c r="AE1920">
        <v>3.6063587317157612E-5</v>
      </c>
      <c r="AF1920">
        <v>120</v>
      </c>
      <c r="AG1920">
        <v>645</v>
      </c>
      <c r="AH1920">
        <v>0.18604651162790697</v>
      </c>
      <c r="AI1920" s="3">
        <v>56666</v>
      </c>
      <c r="AJ1920" s="3">
        <v>254710.13229923003</v>
      </c>
      <c r="AK1920">
        <v>43</v>
      </c>
      <c r="AL1920">
        <v>256736</v>
      </c>
      <c r="AM1920">
        <v>220119</v>
      </c>
      <c r="AN1920">
        <v>34665</v>
      </c>
      <c r="AO1920">
        <v>254784</v>
      </c>
      <c r="AP1920">
        <v>9</v>
      </c>
      <c r="AQ1920">
        <v>4</v>
      </c>
      <c r="AR1920">
        <v>13</v>
      </c>
      <c r="AS1920">
        <v>9.470041886723729E-2</v>
      </c>
      <c r="AT1920">
        <v>16</v>
      </c>
      <c r="AU1920">
        <v>59</v>
      </c>
      <c r="AV1920">
        <f t="shared" si="119"/>
        <v>75</v>
      </c>
      <c r="AW1920">
        <v>124328</v>
      </c>
      <c r="AX1920">
        <v>0.92999999999999994</v>
      </c>
      <c r="AY1920">
        <v>658361169.68324101</v>
      </c>
      <c r="AZ1920">
        <v>658361.16968324105</v>
      </c>
      <c r="BA1920">
        <v>5521.11323910806</v>
      </c>
      <c r="BB1920">
        <v>1.8112289255663787</v>
      </c>
      <c r="BC1920">
        <v>136576</v>
      </c>
      <c r="BD1920">
        <v>95520</v>
      </c>
      <c r="BE1920">
        <v>41056</v>
      </c>
      <c r="BF1920">
        <v>0.30648412188895024</v>
      </c>
      <c r="BG1920">
        <v>2356774</v>
      </c>
      <c r="BH1920">
        <v>16.998744987161363</v>
      </c>
      <c r="BI1920">
        <v>9838</v>
      </c>
      <c r="BJ1920">
        <v>98</v>
      </c>
      <c r="BK1920">
        <v>9</v>
      </c>
      <c r="BL1920">
        <v>4</v>
      </c>
      <c r="BM1920">
        <v>1</v>
      </c>
      <c r="BN1920">
        <v>9</v>
      </c>
      <c r="BO1920">
        <v>1</v>
      </c>
      <c r="BP1920">
        <v>1</v>
      </c>
      <c r="BQ1920">
        <v>23</v>
      </c>
      <c r="BR1920">
        <v>4</v>
      </c>
      <c r="BS1920">
        <v>1</v>
      </c>
      <c r="BT1920">
        <v>129083</v>
      </c>
      <c r="BU1920">
        <v>0.81</v>
      </c>
      <c r="BV1920">
        <v>0.73073659999999996</v>
      </c>
      <c r="BW1920">
        <v>910</v>
      </c>
      <c r="BX1920">
        <v>1.1697900000000001</v>
      </c>
      <c r="BY1920">
        <v>0.51489529999999994</v>
      </c>
      <c r="BZ1920">
        <v>96</v>
      </c>
      <c r="CA1920">
        <v>11</v>
      </c>
      <c r="CB1920">
        <v>4</v>
      </c>
      <c r="CC1920">
        <v>3</v>
      </c>
      <c r="CD1920">
        <v>8</v>
      </c>
      <c r="CE1920">
        <v>2</v>
      </c>
      <c r="CF1920">
        <v>0</v>
      </c>
      <c r="CG1920">
        <v>29</v>
      </c>
      <c r="CH1920">
        <v>3</v>
      </c>
      <c r="CI1920">
        <v>1</v>
      </c>
      <c r="CJ1920">
        <v>140160</v>
      </c>
      <c r="CK1920">
        <v>1.120148401826484</v>
      </c>
      <c r="CL1920">
        <v>0.68463349804663109</v>
      </c>
      <c r="CM1920">
        <v>933</v>
      </c>
      <c r="CN1920">
        <v>-4.6636305809830171E-2</v>
      </c>
      <c r="CO1920">
        <v>40668</v>
      </c>
      <c r="CP1920">
        <v>1.6823368240000001</v>
      </c>
      <c r="CQ1920">
        <v>1.7587322350000001</v>
      </c>
      <c r="CR1920">
        <v>121364</v>
      </c>
      <c r="CS1920">
        <v>0.85400000000000009</v>
      </c>
      <c r="CT1920">
        <v>111989</v>
      </c>
      <c r="CU1920">
        <v>0.8561845587400001</v>
      </c>
      <c r="CV1920">
        <v>847</v>
      </c>
      <c r="CW1920">
        <v>277</v>
      </c>
      <c r="CX1920">
        <v>263</v>
      </c>
      <c r="CY1920">
        <v>656</v>
      </c>
      <c r="CZ1920">
        <v>1020</v>
      </c>
      <c r="DA1920" s="2">
        <v>96086</v>
      </c>
      <c r="DB1920" s="2">
        <v>23715</v>
      </c>
      <c r="DC1920" s="2">
        <v>283.57</v>
      </c>
      <c r="DD1920" s="2">
        <v>34661</v>
      </c>
      <c r="DE1920">
        <v>377</v>
      </c>
      <c r="DF1920">
        <v>93</v>
      </c>
      <c r="DG1920">
        <v>84.79</v>
      </c>
      <c r="DH1920">
        <v>3.56</v>
      </c>
      <c r="DI1920" s="2">
        <v>19.239999999999998</v>
      </c>
      <c r="DJ1920">
        <v>-1.39</v>
      </c>
      <c r="DK1920">
        <v>0.95979952705325944</v>
      </c>
      <c r="DL1920">
        <v>1.2403100775193798E-2</v>
      </c>
      <c r="DM1920">
        <v>171</v>
      </c>
      <c r="DN1920">
        <v>104</v>
      </c>
      <c r="DO1920">
        <v>0.41299999999999998</v>
      </c>
      <c r="DP1920">
        <v>228.12</v>
      </c>
      <c r="DQ1920" s="2">
        <v>0</v>
      </c>
      <c r="DR1920" s="2">
        <v>4563.1305091000031</v>
      </c>
      <c r="DS1920">
        <v>1.5965526249042985E-2</v>
      </c>
      <c r="DT1920">
        <v>6.16649145786727</v>
      </c>
      <c r="DU1920">
        <v>1583160.3509270113</v>
      </c>
      <c r="DV1920">
        <v>1</v>
      </c>
    </row>
    <row r="1921" spans="1:126" x14ac:dyDescent="0.15">
      <c r="A1921" t="s">
        <v>3122</v>
      </c>
      <c r="B1921" t="s">
        <v>3235</v>
      </c>
      <c r="C1921">
        <v>37</v>
      </c>
      <c r="D1921">
        <v>137</v>
      </c>
      <c r="E1921" t="s">
        <v>3236</v>
      </c>
      <c r="F1921">
        <v>37137</v>
      </c>
      <c r="G1921" t="s">
        <v>6905</v>
      </c>
      <c r="H1921">
        <v>74.8</v>
      </c>
      <c r="I1921">
        <v>19.899999999999999</v>
      </c>
      <c r="J1921">
        <v>0.5</v>
      </c>
      <c r="K1921">
        <v>0.4</v>
      </c>
      <c r="L1921">
        <v>1.3</v>
      </c>
      <c r="M1921">
        <v>3.1</v>
      </c>
      <c r="N1921">
        <f t="shared" si="122"/>
        <v>6002.7599999999993</v>
      </c>
      <c r="O1921">
        <f t="shared" si="120"/>
        <v>3997.2400000000007</v>
      </c>
      <c r="P1921">
        <f t="shared" si="121"/>
        <v>4.7966880000000023</v>
      </c>
      <c r="Q1921" s="4">
        <v>37137</v>
      </c>
      <c r="R1921" s="5">
        <v>35.147575000000003</v>
      </c>
      <c r="S1921" s="5">
        <v>-76.665267999999998</v>
      </c>
      <c r="T1921">
        <v>3</v>
      </c>
      <c r="U1921">
        <v>8.2998000192289589E-2</v>
      </c>
      <c r="V1921">
        <v>13145</v>
      </c>
      <c r="W1921">
        <v>13062</v>
      </c>
      <c r="X1921">
        <v>12982</v>
      </c>
      <c r="Y1921">
        <v>12753</v>
      </c>
      <c r="Z1921">
        <v>6675</v>
      </c>
      <c r="AA1921">
        <v>37119</v>
      </c>
      <c r="AB1921">
        <v>4476.6359999999995</v>
      </c>
      <c r="AC1921">
        <v>43444</v>
      </c>
      <c r="AD1921">
        <v>1</v>
      </c>
      <c r="AE1921">
        <v>7.7029733477122176E-5</v>
      </c>
      <c r="AF1921">
        <v>12</v>
      </c>
      <c r="AG1921">
        <v>80</v>
      </c>
      <c r="AH1921">
        <v>0.15</v>
      </c>
      <c r="AI1921" s="3">
        <v>46785</v>
      </c>
      <c r="AJ1921" s="3">
        <v>215411.52521030002</v>
      </c>
      <c r="AK1921">
        <v>65</v>
      </c>
      <c r="AL1921">
        <v>362393.59999999998</v>
      </c>
      <c r="AM1921">
        <v>235872</v>
      </c>
      <c r="AN1921">
        <v>26781</v>
      </c>
      <c r="AO1921">
        <v>262653</v>
      </c>
      <c r="AP1921">
        <v>2</v>
      </c>
      <c r="AQ1921">
        <v>0</v>
      </c>
      <c r="AR1921">
        <v>2</v>
      </c>
      <c r="AS1921">
        <v>0.15311590874291839</v>
      </c>
      <c r="AT1921">
        <v>2</v>
      </c>
      <c r="AU1921">
        <v>8</v>
      </c>
      <c r="AV1921">
        <f t="shared" si="119"/>
        <v>10</v>
      </c>
      <c r="AW1921">
        <v>10676</v>
      </c>
      <c r="AX1921">
        <v>0.86</v>
      </c>
      <c r="AY1921">
        <v>300746026.18644702</v>
      </c>
      <c r="AZ1921">
        <v>300746.02618644701</v>
      </c>
      <c r="BA1921">
        <v>23256.887097990199</v>
      </c>
      <c r="BB1921">
        <v>0.42998015847375265</v>
      </c>
      <c r="BC1921">
        <v>9824</v>
      </c>
      <c r="BD1921">
        <v>5629</v>
      </c>
      <c r="BE1921">
        <v>4195</v>
      </c>
      <c r="BF1921">
        <v>0.31913275009509318</v>
      </c>
      <c r="BG1921">
        <v>125774</v>
      </c>
      <c r="BH1921">
        <v>9.6883376983515639</v>
      </c>
      <c r="BI1921">
        <v>1972</v>
      </c>
      <c r="BJ1921">
        <v>11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1</v>
      </c>
      <c r="BS1921">
        <v>0</v>
      </c>
      <c r="BT1921">
        <v>12422</v>
      </c>
      <c r="BU1921">
        <v>0.77</v>
      </c>
      <c r="BV1921">
        <v>0.64862779999999998</v>
      </c>
      <c r="BW1921">
        <v>82</v>
      </c>
      <c r="BX1921">
        <v>1.127033</v>
      </c>
      <c r="BY1921">
        <v>2.1567699999999999E-2</v>
      </c>
      <c r="BZ1921">
        <v>10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0</v>
      </c>
      <c r="CJ1921">
        <v>12909</v>
      </c>
      <c r="CK1921">
        <v>1.0070493454179255</v>
      </c>
      <c r="CL1921">
        <v>0.69992754373253285</v>
      </c>
      <c r="CM1921">
        <v>82</v>
      </c>
      <c r="CN1921">
        <v>-0.1236568714654588</v>
      </c>
      <c r="CO1921">
        <v>1231</v>
      </c>
      <c r="CP1921">
        <v>0.27800635200000001</v>
      </c>
      <c r="CQ1921">
        <v>0.47506690200000001</v>
      </c>
      <c r="CR1921">
        <v>10811</v>
      </c>
      <c r="CS1921">
        <v>0.84900000000000009</v>
      </c>
      <c r="CT1921">
        <v>10569</v>
      </c>
      <c r="CU1921">
        <v>0.81460345332000006</v>
      </c>
      <c r="CV1921">
        <v>6</v>
      </c>
      <c r="CW1921">
        <v>4</v>
      </c>
      <c r="CX1921">
        <v>5</v>
      </c>
      <c r="CY1921">
        <v>172</v>
      </c>
      <c r="CZ1921">
        <v>118</v>
      </c>
      <c r="DA1921" s="2">
        <v>5165</v>
      </c>
      <c r="DB1921" s="2">
        <v>1025</v>
      </c>
      <c r="DC1921" s="2">
        <v>108.08</v>
      </c>
      <c r="DD1921" s="2">
        <v>3220</v>
      </c>
      <c r="DE1921">
        <v>23</v>
      </c>
      <c r="DF1921">
        <v>3</v>
      </c>
      <c r="DG1921">
        <v>23.16</v>
      </c>
      <c r="DH1921">
        <v>7.72</v>
      </c>
      <c r="DI1921" s="2">
        <v>15.44</v>
      </c>
      <c r="DJ1921">
        <v>1</v>
      </c>
      <c r="DL1921">
        <v>0</v>
      </c>
      <c r="DM1921">
        <v>0</v>
      </c>
      <c r="DN1921">
        <v>15.3</v>
      </c>
      <c r="DO1921">
        <v>4.0999999999999995E-2</v>
      </c>
      <c r="DP1921">
        <v>238.13</v>
      </c>
      <c r="DQ1921" s="2">
        <v>0</v>
      </c>
      <c r="DR1921" s="2">
        <v>2013.9950345</v>
      </c>
      <c r="DS1921">
        <v>5.5574699068101649E-3</v>
      </c>
      <c r="DT1921">
        <v>3.0816900901179398</v>
      </c>
      <c r="DU1921">
        <v>1116784.7658421646</v>
      </c>
      <c r="DV1921">
        <v>0</v>
      </c>
    </row>
    <row r="1922" spans="1:126" x14ac:dyDescent="0.15">
      <c r="A1922" t="s">
        <v>3122</v>
      </c>
      <c r="B1922" t="s">
        <v>3237</v>
      </c>
      <c r="C1922">
        <v>37</v>
      </c>
      <c r="D1922">
        <v>139</v>
      </c>
      <c r="E1922" t="s">
        <v>3238</v>
      </c>
      <c r="F1922">
        <v>37139</v>
      </c>
      <c r="G1922" t="s">
        <v>6906</v>
      </c>
      <c r="H1922">
        <v>55</v>
      </c>
      <c r="I1922">
        <v>37.5</v>
      </c>
      <c r="J1922">
        <v>0.3</v>
      </c>
      <c r="K1922">
        <v>1.1000000000000001</v>
      </c>
      <c r="L1922">
        <v>2</v>
      </c>
      <c r="M1922">
        <v>4</v>
      </c>
      <c r="N1922">
        <f t="shared" si="122"/>
        <v>4452.55</v>
      </c>
      <c r="O1922">
        <f t="shared" si="120"/>
        <v>5547.45</v>
      </c>
      <c r="P1922">
        <f t="shared" si="121"/>
        <v>6.6569400000000023</v>
      </c>
      <c r="Q1922" s="4">
        <v>37139</v>
      </c>
      <c r="R1922" s="5">
        <v>36.265183999999998</v>
      </c>
      <c r="S1922" s="5">
        <v>-76.260695999999996</v>
      </c>
      <c r="T1922">
        <v>4</v>
      </c>
      <c r="U1922">
        <v>4.7074576657963302E-2</v>
      </c>
      <c r="V1922">
        <v>40551</v>
      </c>
      <c r="W1922">
        <v>40233</v>
      </c>
      <c r="X1922">
        <v>40018</v>
      </c>
      <c r="Y1922">
        <v>39385</v>
      </c>
      <c r="Z1922">
        <v>20767</v>
      </c>
      <c r="AA1922">
        <v>37121</v>
      </c>
      <c r="AB1922">
        <v>15837.393000000002</v>
      </c>
      <c r="AC1922">
        <v>45378</v>
      </c>
      <c r="AD1922">
        <v>2</v>
      </c>
      <c r="AE1922">
        <v>4.9977510120445803E-5</v>
      </c>
      <c r="AF1922">
        <v>8</v>
      </c>
      <c r="AG1922">
        <v>136</v>
      </c>
      <c r="AH1922">
        <v>5.8823529411764705E-2</v>
      </c>
      <c r="AI1922" s="3">
        <v>72270</v>
      </c>
      <c r="AJ1922" s="3">
        <v>145207.14809463502</v>
      </c>
      <c r="AK1922">
        <v>83</v>
      </c>
      <c r="AL1922">
        <v>185248</v>
      </c>
      <c r="AM1922">
        <v>779859</v>
      </c>
      <c r="AN1922">
        <v>41780</v>
      </c>
      <c r="AO1922">
        <v>821639</v>
      </c>
      <c r="AP1922">
        <v>1</v>
      </c>
      <c r="AQ1922">
        <v>0</v>
      </c>
      <c r="AR1922">
        <v>1</v>
      </c>
      <c r="AS1922">
        <v>2.4855218353093234E-2</v>
      </c>
      <c r="AT1922">
        <v>1</v>
      </c>
      <c r="AU1922">
        <v>26</v>
      </c>
      <c r="AV1922">
        <f t="shared" si="119"/>
        <v>27</v>
      </c>
      <c r="AY1922">
        <v>1251528305.9332099</v>
      </c>
      <c r="AZ1922">
        <v>1251528.3059332098</v>
      </c>
      <c r="BA1922">
        <v>36096.341911965603</v>
      </c>
      <c r="BB1922">
        <v>0.27703638292181326</v>
      </c>
      <c r="BC1922">
        <v>29864</v>
      </c>
      <c r="BD1922">
        <v>124082</v>
      </c>
      <c r="BE1922">
        <v>-94218</v>
      </c>
      <c r="BF1922">
        <v>-2.3234445513057631</v>
      </c>
      <c r="BG1922">
        <v>667360</v>
      </c>
      <c r="BH1922">
        <v>16.676495576990355</v>
      </c>
      <c r="BI1922">
        <v>3133</v>
      </c>
      <c r="BJ1922">
        <v>37</v>
      </c>
      <c r="BK1922">
        <v>9</v>
      </c>
      <c r="BL1922">
        <v>2</v>
      </c>
      <c r="BM1922">
        <v>0</v>
      </c>
      <c r="BN1922">
        <v>1</v>
      </c>
      <c r="BO1922">
        <v>4</v>
      </c>
      <c r="BP1922">
        <v>1</v>
      </c>
      <c r="BQ1922">
        <v>5</v>
      </c>
      <c r="BR1922">
        <v>1</v>
      </c>
      <c r="BS1922">
        <v>0</v>
      </c>
      <c r="BT1922">
        <v>41578</v>
      </c>
      <c r="BU1922">
        <v>0.76</v>
      </c>
      <c r="BV1922">
        <v>0.57938679999999998</v>
      </c>
      <c r="BW1922">
        <v>207</v>
      </c>
      <c r="BX1922">
        <v>1.443071</v>
      </c>
      <c r="BY1922">
        <v>-0.31262230000000002</v>
      </c>
      <c r="BZ1922">
        <v>39</v>
      </c>
      <c r="CA1922">
        <v>10</v>
      </c>
      <c r="CB1922">
        <v>2</v>
      </c>
      <c r="CC1922">
        <v>0</v>
      </c>
      <c r="CD1922">
        <v>0</v>
      </c>
      <c r="CE1922">
        <v>3</v>
      </c>
      <c r="CF1922">
        <v>1</v>
      </c>
      <c r="CG1922">
        <v>2</v>
      </c>
      <c r="CH1922">
        <v>1</v>
      </c>
      <c r="CI1922">
        <v>0</v>
      </c>
      <c r="CJ1922">
        <v>39628</v>
      </c>
      <c r="CK1922">
        <v>1.4636115877662259</v>
      </c>
      <c r="CL1922">
        <v>0.61577962931474239</v>
      </c>
      <c r="CM1922">
        <v>169</v>
      </c>
      <c r="CN1922">
        <v>-0.41831353090029488</v>
      </c>
      <c r="CO1922">
        <v>4121</v>
      </c>
      <c r="CP1922">
        <v>2.9327289999999999E-2</v>
      </c>
      <c r="CQ1922">
        <v>-0.110548701</v>
      </c>
      <c r="CR1922">
        <v>31509</v>
      </c>
      <c r="CS1922">
        <v>0.79299999999999993</v>
      </c>
      <c r="CT1922">
        <v>33252</v>
      </c>
      <c r="CU1922">
        <v>0.80440602098000002</v>
      </c>
      <c r="CV1922">
        <v>67</v>
      </c>
      <c r="CW1922">
        <v>17</v>
      </c>
      <c r="CX1922">
        <v>28</v>
      </c>
      <c r="CY1922">
        <v>256</v>
      </c>
      <c r="CZ1922">
        <v>178</v>
      </c>
      <c r="DA1922" s="2">
        <v>22277</v>
      </c>
      <c r="DB1922" s="2">
        <v>3170</v>
      </c>
      <c r="DC1922" s="2">
        <v>132.56</v>
      </c>
      <c r="DD1922" s="2">
        <v>16567</v>
      </c>
      <c r="DE1922">
        <v>29</v>
      </c>
      <c r="DF1922">
        <v>26</v>
      </c>
      <c r="DG1922">
        <v>30.01</v>
      </c>
      <c r="DH1922">
        <v>5</v>
      </c>
      <c r="DI1922" s="2">
        <v>12.51</v>
      </c>
      <c r="DJ1922">
        <v>0.43</v>
      </c>
      <c r="DK1922">
        <v>0.93753978137539784</v>
      </c>
      <c r="DL1922">
        <v>7.3529411764705881E-3</v>
      </c>
      <c r="DN1922">
        <v>24.9</v>
      </c>
      <c r="DO1922">
        <v>0.13300000000000001</v>
      </c>
      <c r="DP1922">
        <v>23.5</v>
      </c>
      <c r="DQ1922" s="2">
        <v>0</v>
      </c>
      <c r="DR1922" s="2">
        <v>988.81776276000005</v>
      </c>
      <c r="DS1922">
        <v>5.3378066132275656E-3</v>
      </c>
      <c r="DT1922">
        <v>4.01635005742388</v>
      </c>
      <c r="DU1922">
        <v>744020.81543765892</v>
      </c>
      <c r="DV1922">
        <v>1</v>
      </c>
    </row>
    <row r="1923" spans="1:126" x14ac:dyDescent="0.15">
      <c r="A1923" t="s">
        <v>3122</v>
      </c>
      <c r="B1923" t="s">
        <v>3239</v>
      </c>
      <c r="C1923">
        <v>37</v>
      </c>
      <c r="D1923">
        <v>141</v>
      </c>
      <c r="E1923" t="s">
        <v>3240</v>
      </c>
      <c r="F1923">
        <v>37141</v>
      </c>
      <c r="G1923" t="s">
        <v>6907</v>
      </c>
      <c r="H1923">
        <v>73.900000000000006</v>
      </c>
      <c r="I1923">
        <v>17.600000000000001</v>
      </c>
      <c r="J1923">
        <v>0.5</v>
      </c>
      <c r="K1923">
        <v>0.4</v>
      </c>
      <c r="L1923">
        <v>1.6</v>
      </c>
      <c r="M1923">
        <v>6.1</v>
      </c>
      <c r="N1923">
        <f t="shared" si="122"/>
        <v>5811.1500000000015</v>
      </c>
      <c r="O1923">
        <f t="shared" si="120"/>
        <v>4188.8499999999985</v>
      </c>
      <c r="P1923">
        <f t="shared" si="121"/>
        <v>5.0266200000000003</v>
      </c>
      <c r="Q1923" s="4">
        <v>37141</v>
      </c>
      <c r="R1923" s="5">
        <v>34.512555999999996</v>
      </c>
      <c r="S1923" s="5">
        <v>-77.888105999999993</v>
      </c>
      <c r="T1923">
        <v>2</v>
      </c>
      <c r="U1923">
        <v>4.8182232636025859E-3</v>
      </c>
      <c r="V1923">
        <v>52447</v>
      </c>
      <c r="W1923">
        <v>54218</v>
      </c>
      <c r="X1923">
        <v>55166</v>
      </c>
      <c r="Y1923">
        <v>57512</v>
      </c>
      <c r="Z1923">
        <v>29337</v>
      </c>
      <c r="AA1923">
        <v>37123</v>
      </c>
      <c r="AB1923">
        <v>21118.641000000003</v>
      </c>
      <c r="AC1923">
        <v>44828</v>
      </c>
      <c r="AD1923">
        <v>1</v>
      </c>
      <c r="AE1923">
        <v>1.812710727622086E-5</v>
      </c>
      <c r="AF1923">
        <v>29</v>
      </c>
      <c r="AG1923">
        <v>335</v>
      </c>
      <c r="AH1923">
        <v>8.6567164179104483E-2</v>
      </c>
      <c r="AI1923" s="3">
        <v>55775</v>
      </c>
      <c r="AJ1923" s="3">
        <v>556569.75682806002</v>
      </c>
      <c r="AK1923">
        <v>45</v>
      </c>
      <c r="AL1923">
        <v>596921.60000000009</v>
      </c>
      <c r="AM1923">
        <v>1159273</v>
      </c>
      <c r="AN1923">
        <v>31248</v>
      </c>
      <c r="AO1923">
        <v>1190521</v>
      </c>
      <c r="AP1923">
        <v>5</v>
      </c>
      <c r="AQ1923">
        <v>0</v>
      </c>
      <c r="AR1923">
        <v>5</v>
      </c>
      <c r="AS1923">
        <v>9.2220295842709063E-2</v>
      </c>
      <c r="AT1923">
        <v>5</v>
      </c>
      <c r="AU1923">
        <v>31</v>
      </c>
      <c r="AV1923">
        <f t="shared" ref="AV1923:AV1986" si="123">AT1923+AU1923</f>
        <v>36</v>
      </c>
      <c r="AW1923">
        <v>46312</v>
      </c>
      <c r="AX1923">
        <v>0.8</v>
      </c>
      <c r="AY1923">
        <v>463212530.10857099</v>
      </c>
      <c r="AZ1923">
        <v>463212.53010857099</v>
      </c>
      <c r="BA1923">
        <v>11285.5252055855</v>
      </c>
      <c r="BB1923">
        <v>0.88609079487507936</v>
      </c>
      <c r="BC1923">
        <v>53643</v>
      </c>
      <c r="BD1923">
        <v>110967</v>
      </c>
      <c r="BE1923">
        <v>-57324</v>
      </c>
      <c r="BF1923">
        <v>-1.0929891128186551</v>
      </c>
      <c r="BG1923">
        <v>332808</v>
      </c>
      <c r="BH1923">
        <v>6.0328463183845118</v>
      </c>
      <c r="BI1923">
        <v>5607</v>
      </c>
      <c r="BJ1923">
        <v>42</v>
      </c>
      <c r="BK1923">
        <v>2</v>
      </c>
      <c r="BL1923">
        <v>3</v>
      </c>
      <c r="BM1923">
        <v>0</v>
      </c>
      <c r="BN1923">
        <v>0</v>
      </c>
      <c r="BO1923">
        <v>1</v>
      </c>
      <c r="BP1923">
        <v>0</v>
      </c>
      <c r="BQ1923">
        <v>6</v>
      </c>
      <c r="BR1923">
        <v>2</v>
      </c>
      <c r="BS1923">
        <v>0</v>
      </c>
      <c r="BT1923">
        <v>52378</v>
      </c>
      <c r="BU1923">
        <v>0.78</v>
      </c>
      <c r="BV1923">
        <v>0.59184590000000004</v>
      </c>
      <c r="BW1923">
        <v>160</v>
      </c>
      <c r="BX1923">
        <v>1.069151</v>
      </c>
      <c r="BY1923">
        <v>-0.8428525</v>
      </c>
      <c r="BZ1923">
        <v>48</v>
      </c>
      <c r="CA1923">
        <v>1</v>
      </c>
      <c r="CB1923">
        <v>2</v>
      </c>
      <c r="CC1923">
        <v>0</v>
      </c>
      <c r="CD1923">
        <v>0</v>
      </c>
      <c r="CE1923">
        <v>1</v>
      </c>
      <c r="CF1923">
        <v>0</v>
      </c>
      <c r="CG1923">
        <v>6</v>
      </c>
      <c r="CH1923">
        <v>2</v>
      </c>
      <c r="CI1923">
        <v>0</v>
      </c>
      <c r="CJ1923">
        <v>56086</v>
      </c>
      <c r="CK1923">
        <v>1.0697856862675179</v>
      </c>
      <c r="CL1923">
        <v>0.67528427080752185</v>
      </c>
      <c r="CM1923">
        <v>171</v>
      </c>
      <c r="CN1923">
        <v>-0.74335445018092938</v>
      </c>
      <c r="CO1923">
        <v>6601</v>
      </c>
      <c r="CP1923">
        <v>0.70068891200000005</v>
      </c>
      <c r="CQ1923">
        <v>-8.7931132499999995E-2</v>
      </c>
      <c r="CR1923">
        <v>49151</v>
      </c>
      <c r="CS1923">
        <v>0.84400000000000008</v>
      </c>
      <c r="CT1923">
        <v>41171</v>
      </c>
      <c r="CU1923">
        <v>0.80000601576000008</v>
      </c>
      <c r="CV1923">
        <v>40</v>
      </c>
      <c r="CW1923">
        <v>21</v>
      </c>
      <c r="CX1923">
        <v>19</v>
      </c>
      <c r="CY1923">
        <v>999</v>
      </c>
      <c r="CZ1923">
        <v>492</v>
      </c>
      <c r="DA1923" s="2">
        <v>18073</v>
      </c>
      <c r="DB1923" s="2">
        <v>4435</v>
      </c>
      <c r="DC1923" s="2">
        <v>140.96</v>
      </c>
      <c r="DD1923" s="2">
        <v>13074</v>
      </c>
      <c r="DE1923">
        <v>122</v>
      </c>
      <c r="DF1923">
        <v>54</v>
      </c>
      <c r="DG1923">
        <v>23.49</v>
      </c>
      <c r="DH1923">
        <v>3.61</v>
      </c>
      <c r="DI1923" s="2">
        <v>16.260000000000002</v>
      </c>
      <c r="DJ1923">
        <v>0.52</v>
      </c>
      <c r="DK1923">
        <v>0.96878529807261315</v>
      </c>
      <c r="DL1923">
        <v>8.9552238805970154E-3</v>
      </c>
      <c r="DM1923">
        <v>6</v>
      </c>
      <c r="DN1923">
        <v>70.7</v>
      </c>
      <c r="DO1923">
        <v>0.126</v>
      </c>
      <c r="DP1923">
        <v>525.83000000000004</v>
      </c>
      <c r="DQ1923" s="2">
        <v>0</v>
      </c>
      <c r="DR1923" s="2">
        <v>9419.0827245799992</v>
      </c>
      <c r="DS1923">
        <v>1.5779438664565326E-2</v>
      </c>
      <c r="DT1923">
        <v>4.0608308384138496</v>
      </c>
      <c r="DU1923">
        <v>2423997.6413953369</v>
      </c>
      <c r="DV1923">
        <v>0</v>
      </c>
    </row>
    <row r="1924" spans="1:126" x14ac:dyDescent="0.15">
      <c r="A1924" t="s">
        <v>3122</v>
      </c>
      <c r="B1924" t="s">
        <v>3241</v>
      </c>
      <c r="C1924">
        <v>37</v>
      </c>
      <c r="D1924">
        <v>143</v>
      </c>
      <c r="E1924" t="s">
        <v>3242</v>
      </c>
      <c r="F1924">
        <v>37143</v>
      </c>
      <c r="G1924" t="s">
        <v>6908</v>
      </c>
      <c r="H1924">
        <v>71.400000000000006</v>
      </c>
      <c r="I1924">
        <v>24.7</v>
      </c>
      <c r="J1924">
        <v>0.3</v>
      </c>
      <c r="K1924">
        <v>0.3</v>
      </c>
      <c r="L1924">
        <v>1.2</v>
      </c>
      <c r="M1924">
        <v>2.1</v>
      </c>
      <c r="N1924">
        <f t="shared" si="122"/>
        <v>5714.0800000000008</v>
      </c>
      <c r="O1924">
        <f t="shared" si="120"/>
        <v>4285.9199999999992</v>
      </c>
      <c r="P1924">
        <f t="shared" si="121"/>
        <v>5.143104000000001</v>
      </c>
      <c r="Q1924" s="4">
        <v>37143</v>
      </c>
      <c r="R1924" s="5">
        <v>36.180897000000002</v>
      </c>
      <c r="S1924" s="5">
        <v>-76.403244000000001</v>
      </c>
      <c r="T1924">
        <v>8</v>
      </c>
      <c r="U1924">
        <v>2.2359393512646791E-2</v>
      </c>
      <c r="V1924">
        <v>13414</v>
      </c>
      <c r="W1924">
        <v>13507</v>
      </c>
      <c r="X1924">
        <v>13498</v>
      </c>
      <c r="Y1924">
        <v>13464</v>
      </c>
      <c r="Z1924">
        <v>6741</v>
      </c>
      <c r="AA1924">
        <v>37125</v>
      </c>
      <c r="AB1924">
        <v>4647.1910000000007</v>
      </c>
      <c r="AC1924">
        <v>44329</v>
      </c>
      <c r="AD1924">
        <v>0</v>
      </c>
      <c r="AE1924">
        <v>0</v>
      </c>
      <c r="AF1924">
        <v>9</v>
      </c>
      <c r="AG1924">
        <v>185</v>
      </c>
      <c r="AH1924">
        <v>4.8648648648648651E-2</v>
      </c>
      <c r="AI1924" s="3">
        <v>80116</v>
      </c>
      <c r="AJ1924" s="3">
        <v>158207.25442236001</v>
      </c>
      <c r="AK1924">
        <v>225</v>
      </c>
      <c r="AL1924">
        <v>210528</v>
      </c>
      <c r="AM1924">
        <v>248129</v>
      </c>
      <c r="AN1924">
        <v>54768</v>
      </c>
      <c r="AO1924">
        <v>302897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6</v>
      </c>
      <c r="AV1924">
        <f t="shared" si="123"/>
        <v>6</v>
      </c>
      <c r="AW1924">
        <v>11772</v>
      </c>
      <c r="AX1924">
        <v>0.8</v>
      </c>
      <c r="AY1924">
        <v>591043972.70832705</v>
      </c>
      <c r="AZ1924">
        <v>591043.972708327</v>
      </c>
      <c r="BA1924">
        <v>51723.614844518801</v>
      </c>
      <c r="BB1924">
        <v>0.19333528853426046</v>
      </c>
      <c r="BC1924">
        <v>8955</v>
      </c>
      <c r="BD1924">
        <v>14603</v>
      </c>
      <c r="BE1924">
        <v>-5648</v>
      </c>
      <c r="BF1924">
        <v>-0.42105263157894735</v>
      </c>
      <c r="BG1924">
        <v>99769</v>
      </c>
      <c r="BH1924">
        <v>7.3913913172321823</v>
      </c>
      <c r="BI1924">
        <v>1737</v>
      </c>
      <c r="BJ1924">
        <v>14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0</v>
      </c>
      <c r="BS1924">
        <v>0</v>
      </c>
      <c r="BT1924">
        <v>12734</v>
      </c>
      <c r="BU1924">
        <v>0.8</v>
      </c>
      <c r="BV1924">
        <v>0.63623019999999997</v>
      </c>
      <c r="BW1924">
        <v>61</v>
      </c>
      <c r="BX1924">
        <v>1.2564789999999999</v>
      </c>
      <c r="BY1924">
        <v>-0.2250364</v>
      </c>
      <c r="BZ1924">
        <v>15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13462</v>
      </c>
      <c r="CK1924">
        <v>1.1885306789481505</v>
      </c>
      <c r="CL1924">
        <v>0.6668671679197995</v>
      </c>
      <c r="CM1924">
        <v>68</v>
      </c>
      <c r="CN1924">
        <v>-0.33281363691560623</v>
      </c>
      <c r="CO1924">
        <v>1111</v>
      </c>
      <c r="CP1924">
        <v>-0.32791676580000001</v>
      </c>
      <c r="CQ1924">
        <v>0.16092130299999999</v>
      </c>
      <c r="CR1924">
        <v>11040</v>
      </c>
      <c r="CS1924">
        <v>0.82299999999999995</v>
      </c>
      <c r="CT1924">
        <v>10986</v>
      </c>
      <c r="CU1924">
        <v>0.81147212194000007</v>
      </c>
      <c r="CV1924">
        <v>6</v>
      </c>
      <c r="CW1924">
        <v>2</v>
      </c>
      <c r="CX1924">
        <v>3</v>
      </c>
      <c r="CY1924">
        <v>323</v>
      </c>
      <c r="CZ1924">
        <v>239</v>
      </c>
      <c r="DA1924" s="2">
        <v>3948</v>
      </c>
      <c r="DB1924" s="2">
        <v>1075</v>
      </c>
      <c r="DC1924" s="2">
        <v>139.69999999999999</v>
      </c>
      <c r="DD1924" s="2">
        <v>3644</v>
      </c>
      <c r="DE1924">
        <v>26</v>
      </c>
      <c r="DF1924">
        <v>22</v>
      </c>
      <c r="DH1924">
        <v>7.35</v>
      </c>
      <c r="DI1924" s="2">
        <v>14.7</v>
      </c>
      <c r="DJ1924">
        <v>0.5</v>
      </c>
      <c r="DK1924">
        <v>0.87846372759498725</v>
      </c>
      <c r="DL1924">
        <v>2.1621621621621623E-2</v>
      </c>
      <c r="DM1924">
        <v>390</v>
      </c>
      <c r="DN1924">
        <v>41</v>
      </c>
      <c r="DO1924">
        <v>0.19399999999999998</v>
      </c>
      <c r="DP1924">
        <v>111.24</v>
      </c>
      <c r="DQ1924" s="2">
        <v>0</v>
      </c>
      <c r="DR1924" s="2">
        <v>230.10790785000003</v>
      </c>
      <c r="DS1924">
        <v>1.0930037464466009E-3</v>
      </c>
      <c r="DT1924">
        <v>3.9847943245350801</v>
      </c>
      <c r="DU1924">
        <v>838910.77955572132</v>
      </c>
      <c r="DV1924">
        <v>0</v>
      </c>
    </row>
    <row r="1925" spans="1:126" x14ac:dyDescent="0.15">
      <c r="A1925" t="s">
        <v>3122</v>
      </c>
      <c r="B1925" t="s">
        <v>3243</v>
      </c>
      <c r="C1925">
        <v>37</v>
      </c>
      <c r="D1925">
        <v>145</v>
      </c>
      <c r="E1925" t="s">
        <v>3244</v>
      </c>
      <c r="F1925">
        <v>37145</v>
      </c>
      <c r="G1925" t="s">
        <v>6909</v>
      </c>
      <c r="H1925">
        <v>66.8</v>
      </c>
      <c r="I1925">
        <v>26.9</v>
      </c>
      <c r="J1925">
        <v>0.6</v>
      </c>
      <c r="K1925">
        <v>0.3</v>
      </c>
      <c r="L1925">
        <v>1.4</v>
      </c>
      <c r="M1925">
        <v>4</v>
      </c>
      <c r="N1925">
        <f t="shared" si="122"/>
        <v>5204.2599999999993</v>
      </c>
      <c r="O1925">
        <f t="shared" si="120"/>
        <v>4795.7400000000007</v>
      </c>
      <c r="P1925">
        <f t="shared" si="121"/>
        <v>5.7548880000000029</v>
      </c>
      <c r="Q1925" s="4">
        <v>37145</v>
      </c>
      <c r="R1925" s="5">
        <v>36.386336</v>
      </c>
      <c r="S1925" s="5">
        <v>-78.965643999999998</v>
      </c>
      <c r="T1925">
        <v>2</v>
      </c>
      <c r="U1925">
        <v>5.7659105851759429E-2</v>
      </c>
      <c r="V1925">
        <v>39322</v>
      </c>
      <c r="W1925">
        <v>39303</v>
      </c>
      <c r="X1925">
        <v>39262</v>
      </c>
      <c r="Y1925">
        <v>39191</v>
      </c>
      <c r="Z1925">
        <v>20827</v>
      </c>
      <c r="AA1925">
        <v>37127</v>
      </c>
      <c r="AB1925">
        <v>15845.616999999998</v>
      </c>
      <c r="AC1925">
        <v>42105</v>
      </c>
      <c r="AD1925">
        <v>1</v>
      </c>
      <c r="AE1925">
        <v>2.5469920024451123E-5</v>
      </c>
      <c r="AF1925">
        <v>43</v>
      </c>
      <c r="AG1925">
        <v>395</v>
      </c>
      <c r="AH1925">
        <v>0.10886075949367088</v>
      </c>
      <c r="AI1925" s="3">
        <v>95299</v>
      </c>
      <c r="AJ1925" s="3">
        <v>250896.40268703</v>
      </c>
      <c r="AK1925">
        <v>84</v>
      </c>
      <c r="AL1925">
        <v>258624</v>
      </c>
      <c r="AM1925">
        <v>311435</v>
      </c>
      <c r="AN1925">
        <v>42144</v>
      </c>
      <c r="AO1925">
        <v>353579</v>
      </c>
      <c r="AP1925">
        <v>1</v>
      </c>
      <c r="AQ1925">
        <v>0</v>
      </c>
      <c r="AR1925">
        <v>1</v>
      </c>
      <c r="AS1925">
        <v>2.544335038037809E-2</v>
      </c>
      <c r="AT1925">
        <v>1</v>
      </c>
      <c r="AU1925">
        <v>31</v>
      </c>
      <c r="AV1925">
        <f t="shared" si="123"/>
        <v>32</v>
      </c>
      <c r="AW1925">
        <v>37835</v>
      </c>
      <c r="AX1925">
        <v>0.92</v>
      </c>
      <c r="AY1925">
        <v>1083922958.5680301</v>
      </c>
      <c r="AZ1925">
        <v>1083922.95856803</v>
      </c>
      <c r="BA1925">
        <v>30352.668090532799</v>
      </c>
      <c r="BB1925">
        <v>0.32946032850137041</v>
      </c>
      <c r="BC1925">
        <v>212895</v>
      </c>
      <c r="BD1925">
        <v>197480</v>
      </c>
      <c r="BE1925">
        <v>15415</v>
      </c>
      <c r="BF1925">
        <v>0.39201973449977112</v>
      </c>
      <c r="BG1925">
        <v>417558</v>
      </c>
      <c r="BH1925">
        <v>10.635168865569762</v>
      </c>
      <c r="BI1925">
        <v>4172</v>
      </c>
      <c r="BJ1925">
        <v>48</v>
      </c>
      <c r="BK1925">
        <v>1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8</v>
      </c>
      <c r="BR1925">
        <v>1</v>
      </c>
      <c r="BS1925">
        <v>0</v>
      </c>
      <c r="BT1925">
        <v>37667</v>
      </c>
      <c r="BU1925">
        <v>0.81</v>
      </c>
      <c r="BV1925">
        <v>0.64725909999999998</v>
      </c>
      <c r="BW1925">
        <v>130</v>
      </c>
      <c r="BX1925">
        <v>1.5663579999999999</v>
      </c>
      <c r="BY1925">
        <v>-0.12486410000000001</v>
      </c>
      <c r="BZ1925">
        <v>49</v>
      </c>
      <c r="CA1925">
        <v>2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6</v>
      </c>
      <c r="CH1925">
        <v>1</v>
      </c>
      <c r="CI1925">
        <v>0</v>
      </c>
      <c r="CJ1925">
        <v>39125</v>
      </c>
      <c r="CK1925">
        <v>1.5335463258785942</v>
      </c>
      <c r="CL1925">
        <v>0.72341070008708497</v>
      </c>
      <c r="CM1925">
        <v>118</v>
      </c>
      <c r="CN1925">
        <v>-0.14485519228810889</v>
      </c>
      <c r="CO1925">
        <v>3277.9999999999995</v>
      </c>
      <c r="CP1925">
        <v>0.29333088800000001</v>
      </c>
      <c r="CQ1925">
        <v>-0.1163707605</v>
      </c>
      <c r="CR1925">
        <v>32029</v>
      </c>
      <c r="CS1925">
        <v>0.81599999999999995</v>
      </c>
      <c r="CT1925">
        <v>32244</v>
      </c>
      <c r="CU1925">
        <v>0.82144361156000001</v>
      </c>
      <c r="CV1925">
        <v>37</v>
      </c>
      <c r="CW1925">
        <v>16</v>
      </c>
      <c r="CX1925">
        <v>15</v>
      </c>
      <c r="CY1925">
        <v>848</v>
      </c>
      <c r="CZ1925">
        <v>565</v>
      </c>
      <c r="DA1925" s="2">
        <v>14629</v>
      </c>
      <c r="DB1925" s="2">
        <v>2880</v>
      </c>
      <c r="DC1925" s="2">
        <v>106.94</v>
      </c>
      <c r="DD1925" s="2">
        <v>12250</v>
      </c>
      <c r="DE1925">
        <v>136</v>
      </c>
      <c r="DF1925">
        <v>69</v>
      </c>
      <c r="DG1925">
        <v>12.73</v>
      </c>
      <c r="DH1925">
        <v>2.5499999999999998</v>
      </c>
      <c r="DI1925" s="2">
        <v>5.09</v>
      </c>
      <c r="DJ1925">
        <v>1.33</v>
      </c>
      <c r="DK1925">
        <v>0.94421767279824553</v>
      </c>
      <c r="DL1925">
        <v>1.0126582278481013E-2</v>
      </c>
      <c r="DM1925">
        <v>124</v>
      </c>
      <c r="DN1925">
        <v>90.6</v>
      </c>
      <c r="DO1925">
        <v>0.35100000000000003</v>
      </c>
      <c r="DP1925">
        <v>314.33</v>
      </c>
      <c r="DQ1925" s="2">
        <v>0</v>
      </c>
      <c r="DR1925" s="2">
        <v>154.18306533999998</v>
      </c>
      <c r="DS1925">
        <v>5.96166008441212E-4</v>
      </c>
      <c r="DT1925">
        <v>5.6292909348028903</v>
      </c>
      <c r="DU1925">
        <v>1455869.7387224627</v>
      </c>
      <c r="DV1925">
        <v>1</v>
      </c>
    </row>
    <row r="1926" spans="1:126" x14ac:dyDescent="0.15">
      <c r="A1926" t="s">
        <v>3122</v>
      </c>
      <c r="B1926" t="s">
        <v>3245</v>
      </c>
      <c r="C1926">
        <v>37</v>
      </c>
      <c r="D1926">
        <v>147</v>
      </c>
      <c r="E1926" t="s">
        <v>3246</v>
      </c>
      <c r="F1926">
        <v>37147</v>
      </c>
      <c r="G1926" t="s">
        <v>6910</v>
      </c>
      <c r="H1926">
        <v>57.1</v>
      </c>
      <c r="I1926">
        <v>33.799999999999997</v>
      </c>
      <c r="J1926">
        <v>0.3</v>
      </c>
      <c r="K1926">
        <v>1.5</v>
      </c>
      <c r="L1926">
        <v>1.8</v>
      </c>
      <c r="M1926">
        <v>5.5</v>
      </c>
      <c r="N1926">
        <f t="shared" si="122"/>
        <v>4438.68</v>
      </c>
      <c r="O1926">
        <f t="shared" si="120"/>
        <v>5561.32</v>
      </c>
      <c r="P1926">
        <f t="shared" si="121"/>
        <v>6.6735840000000017</v>
      </c>
      <c r="Q1926" s="4">
        <v>37147</v>
      </c>
      <c r="R1926" s="5">
        <v>35.592965</v>
      </c>
      <c r="S1926" s="5">
        <v>-77.373137999999997</v>
      </c>
      <c r="T1926">
        <v>3</v>
      </c>
      <c r="U1926">
        <v>5.0147232612047489E-2</v>
      </c>
      <c r="V1926">
        <v>167951</v>
      </c>
      <c r="W1926">
        <v>172438</v>
      </c>
      <c r="X1926">
        <v>173798</v>
      </c>
      <c r="Y1926">
        <v>176237</v>
      </c>
      <c r="Z1926">
        <v>83378</v>
      </c>
      <c r="AA1926">
        <v>37129</v>
      </c>
      <c r="AB1926">
        <v>66037.691000000006</v>
      </c>
      <c r="AC1926">
        <v>41119</v>
      </c>
      <c r="AD1926">
        <v>6</v>
      </c>
      <c r="AE1926">
        <v>3.4522836856580627E-5</v>
      </c>
      <c r="AF1926">
        <v>24</v>
      </c>
      <c r="AG1926">
        <v>391</v>
      </c>
      <c r="AH1926">
        <v>6.1381074168797956E-2</v>
      </c>
      <c r="AI1926" s="3">
        <v>171821</v>
      </c>
      <c r="AJ1926" s="3">
        <v>417081.96194331005</v>
      </c>
      <c r="AK1926">
        <v>84</v>
      </c>
      <c r="AL1926">
        <v>419078.39999999997</v>
      </c>
      <c r="AM1926">
        <v>485206</v>
      </c>
      <c r="AN1926">
        <v>91199</v>
      </c>
      <c r="AO1926">
        <v>576405</v>
      </c>
      <c r="AP1926">
        <v>5</v>
      </c>
      <c r="AQ1926">
        <v>1</v>
      </c>
      <c r="AR1926">
        <v>6</v>
      </c>
      <c r="AS1926">
        <v>3.479511476588687E-2</v>
      </c>
      <c r="AT1926">
        <v>7</v>
      </c>
      <c r="AU1926">
        <v>81</v>
      </c>
      <c r="AV1926">
        <f t="shared" si="123"/>
        <v>88</v>
      </c>
      <c r="AW1926">
        <v>175033</v>
      </c>
      <c r="AX1926">
        <v>0.91</v>
      </c>
      <c r="AY1926">
        <v>1045557193.08219</v>
      </c>
      <c r="AZ1926">
        <v>1045557.19308219</v>
      </c>
      <c r="BA1926">
        <v>7800.2004190632997</v>
      </c>
      <c r="BB1926">
        <v>1.282018340908331</v>
      </c>
      <c r="BC1926">
        <v>77100</v>
      </c>
      <c r="BD1926">
        <v>170461</v>
      </c>
      <c r="BE1926">
        <v>-93361</v>
      </c>
      <c r="BF1926">
        <v>-0.55588237045328692</v>
      </c>
      <c r="BG1926">
        <v>2006024</v>
      </c>
      <c r="BH1926">
        <v>11.542273213730883</v>
      </c>
      <c r="BI1926">
        <v>12042</v>
      </c>
      <c r="BJ1926">
        <v>126</v>
      </c>
      <c r="BK1926">
        <v>7</v>
      </c>
      <c r="BL1926">
        <v>5</v>
      </c>
      <c r="BM1926">
        <v>0</v>
      </c>
      <c r="BN1926">
        <v>2</v>
      </c>
      <c r="BO1926">
        <v>0</v>
      </c>
      <c r="BP1926">
        <v>1</v>
      </c>
      <c r="BQ1926">
        <v>16</v>
      </c>
      <c r="BR1926">
        <v>4</v>
      </c>
      <c r="BS1926">
        <v>0</v>
      </c>
      <c r="BT1926">
        <v>159057</v>
      </c>
      <c r="BU1926">
        <v>0.74</v>
      </c>
      <c r="BV1926">
        <v>0.63034730000000005</v>
      </c>
      <c r="BW1926">
        <v>765</v>
      </c>
      <c r="BX1926">
        <v>1.012216</v>
      </c>
      <c r="BY1926">
        <v>-0.40607520000000003</v>
      </c>
      <c r="BZ1926">
        <v>124</v>
      </c>
      <c r="CA1926">
        <v>11</v>
      </c>
      <c r="CB1926">
        <v>5</v>
      </c>
      <c r="CC1926">
        <v>0</v>
      </c>
      <c r="CD1926">
        <v>2</v>
      </c>
      <c r="CE1926">
        <v>1</v>
      </c>
      <c r="CF1926">
        <v>1</v>
      </c>
      <c r="CG1926">
        <v>16</v>
      </c>
      <c r="CH1926">
        <v>4</v>
      </c>
      <c r="CI1926">
        <v>0</v>
      </c>
      <c r="CJ1926">
        <v>175103</v>
      </c>
      <c r="CK1926">
        <v>0.93659160608327674</v>
      </c>
      <c r="CL1926">
        <v>0.67737557338464449</v>
      </c>
      <c r="CM1926">
        <v>707</v>
      </c>
      <c r="CN1926">
        <v>-0.66916032730165409</v>
      </c>
      <c r="CO1926">
        <v>26128</v>
      </c>
      <c r="CP1926">
        <v>0.128471639</v>
      </c>
      <c r="CQ1926">
        <v>8.0775268999999997E-2</v>
      </c>
      <c r="CR1926">
        <v>139462</v>
      </c>
      <c r="CS1926">
        <v>0.78900000000000003</v>
      </c>
      <c r="CT1926">
        <v>138056</v>
      </c>
      <c r="CU1926">
        <v>0.82300093062999991</v>
      </c>
      <c r="CV1926">
        <v>558</v>
      </c>
      <c r="CW1926">
        <v>128</v>
      </c>
      <c r="CX1926">
        <v>189</v>
      </c>
      <c r="CY1926">
        <v>1305</v>
      </c>
      <c r="CZ1926">
        <v>583</v>
      </c>
      <c r="DA1926" s="2">
        <v>99045</v>
      </c>
      <c r="DB1926" s="2">
        <v>17975</v>
      </c>
      <c r="DC1926" s="2">
        <v>126.82</v>
      </c>
      <c r="DD1926" s="2">
        <v>71779</v>
      </c>
      <c r="DE1926">
        <v>136</v>
      </c>
      <c r="DF1926">
        <v>26</v>
      </c>
      <c r="DG1926">
        <v>33.28</v>
      </c>
      <c r="DH1926">
        <v>4.0199999999999996</v>
      </c>
      <c r="DI1926" s="2">
        <v>7.46</v>
      </c>
      <c r="DJ1926">
        <v>-1.74</v>
      </c>
      <c r="DK1926">
        <v>0.84062483631220863</v>
      </c>
      <c r="DL1926">
        <v>1.0230179028132993E-2</v>
      </c>
      <c r="DN1926">
        <v>103.1</v>
      </c>
      <c r="DO1926">
        <v>0.245</v>
      </c>
      <c r="DP1926">
        <v>1156.43</v>
      </c>
      <c r="DQ1926" s="2">
        <v>0</v>
      </c>
      <c r="DR1926" s="2">
        <v>1255.0542456899996</v>
      </c>
      <c r="DS1926">
        <v>2.9947961687196959E-3</v>
      </c>
      <c r="DT1926">
        <v>5.5906268492955604</v>
      </c>
      <c r="DU1926">
        <v>2342910.9549998245</v>
      </c>
      <c r="DV1926">
        <v>0</v>
      </c>
    </row>
    <row r="1927" spans="1:126" x14ac:dyDescent="0.15">
      <c r="A1927" t="s">
        <v>3122</v>
      </c>
      <c r="B1927" t="s">
        <v>365</v>
      </c>
      <c r="C1927">
        <v>37</v>
      </c>
      <c r="D1927">
        <v>149</v>
      </c>
      <c r="E1927" t="s">
        <v>3247</v>
      </c>
      <c r="F1927">
        <v>37149</v>
      </c>
      <c r="G1927" t="s">
        <v>6911</v>
      </c>
      <c r="H1927">
        <v>88.4</v>
      </c>
      <c r="I1927">
        <v>4.4000000000000004</v>
      </c>
      <c r="J1927">
        <v>0.2</v>
      </c>
      <c r="K1927">
        <v>0.3</v>
      </c>
      <c r="L1927">
        <v>1.2</v>
      </c>
      <c r="M1927">
        <v>5.5</v>
      </c>
      <c r="N1927">
        <f t="shared" si="122"/>
        <v>7865.7400000000007</v>
      </c>
      <c r="O1927">
        <f t="shared" si="120"/>
        <v>2134.2599999999993</v>
      </c>
      <c r="P1927">
        <f t="shared" si="121"/>
        <v>2.5611120000000001</v>
      </c>
      <c r="Q1927" s="4">
        <v>37149</v>
      </c>
      <c r="R1927" s="5">
        <v>35.277901</v>
      </c>
      <c r="S1927" s="5">
        <v>-82.167620999999997</v>
      </c>
      <c r="T1927">
        <v>8</v>
      </c>
      <c r="U1927">
        <v>2.227217844549309E-2</v>
      </c>
      <c r="V1927">
        <v>20386</v>
      </c>
      <c r="W1927">
        <v>20352</v>
      </c>
      <c r="X1927">
        <v>20327</v>
      </c>
      <c r="Y1927">
        <v>20412</v>
      </c>
      <c r="Z1927">
        <v>9966</v>
      </c>
      <c r="AA1927">
        <v>37131</v>
      </c>
      <c r="AB1927">
        <v>7269.5439999999999</v>
      </c>
      <c r="AC1927">
        <v>46528</v>
      </c>
      <c r="AD1927">
        <v>2</v>
      </c>
      <c r="AE1927">
        <v>9.8391302208884735E-5</v>
      </c>
      <c r="AF1927">
        <v>31</v>
      </c>
      <c r="AG1927">
        <v>290</v>
      </c>
      <c r="AH1927">
        <v>0.10689655172413794</v>
      </c>
      <c r="AI1927" s="3">
        <v>24101</v>
      </c>
      <c r="AJ1927" s="3">
        <v>152176.95045810001</v>
      </c>
      <c r="AK1927">
        <v>43</v>
      </c>
      <c r="AL1927">
        <v>152691.20000000001</v>
      </c>
      <c r="AM1927">
        <v>480113</v>
      </c>
      <c r="AN1927">
        <v>14415</v>
      </c>
      <c r="AO1927">
        <v>494528</v>
      </c>
      <c r="AP1927">
        <v>1</v>
      </c>
      <c r="AQ1927">
        <v>1</v>
      </c>
      <c r="AR1927">
        <v>2</v>
      </c>
      <c r="AS1927">
        <v>9.8270440251572319E-2</v>
      </c>
      <c r="AT1927">
        <v>3</v>
      </c>
      <c r="AU1927">
        <v>18</v>
      </c>
      <c r="AV1927">
        <f t="shared" si="123"/>
        <v>21</v>
      </c>
      <c r="AW1927">
        <v>15668</v>
      </c>
      <c r="AX1927">
        <v>0.77</v>
      </c>
      <c r="AY1927">
        <v>80939355.718611106</v>
      </c>
      <c r="AZ1927">
        <v>80939.355718611099</v>
      </c>
      <c r="BA1927">
        <v>4478.3951467781699</v>
      </c>
      <c r="BB1927">
        <v>2.2329427556641943</v>
      </c>
      <c r="BC1927">
        <v>17867</v>
      </c>
      <c r="BD1927">
        <v>11267</v>
      </c>
      <c r="BE1927">
        <v>6600</v>
      </c>
      <c r="BF1927">
        <v>0.3237515942313352</v>
      </c>
      <c r="BG1927">
        <v>389340</v>
      </c>
      <c r="BH1927">
        <v>19.15383480100359</v>
      </c>
      <c r="BI1927">
        <v>3191</v>
      </c>
      <c r="BJ1927">
        <v>36</v>
      </c>
      <c r="BK1927">
        <v>3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2</v>
      </c>
      <c r="BR1927">
        <v>2</v>
      </c>
      <c r="BS1927">
        <v>0</v>
      </c>
      <c r="BT1927">
        <v>19255</v>
      </c>
      <c r="BU1927">
        <v>0.73</v>
      </c>
      <c r="BV1927">
        <v>0.68159530000000002</v>
      </c>
      <c r="BW1927">
        <v>144</v>
      </c>
      <c r="BX1927">
        <v>2.2851210000000002</v>
      </c>
      <c r="BY1927">
        <v>1.2697179999999999</v>
      </c>
      <c r="BZ1927">
        <v>38</v>
      </c>
      <c r="CA1927">
        <v>4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2</v>
      </c>
      <c r="CH1927">
        <v>2</v>
      </c>
      <c r="CI1927">
        <v>0</v>
      </c>
      <c r="CJ1927">
        <v>20337</v>
      </c>
      <c r="CK1927">
        <v>2.3110586615528348</v>
      </c>
      <c r="CL1927">
        <v>0.67964150202799944</v>
      </c>
      <c r="CM1927">
        <v>142</v>
      </c>
      <c r="CN1927">
        <v>1.0867672475078607</v>
      </c>
      <c r="CO1927">
        <v>2861.9999999999995</v>
      </c>
      <c r="CP1927">
        <v>0.52312611799999997</v>
      </c>
      <c r="CQ1927">
        <v>0.57534405200000005</v>
      </c>
      <c r="CR1927">
        <v>17806</v>
      </c>
      <c r="CS1927">
        <v>0.87400000000000011</v>
      </c>
      <c r="CT1927">
        <v>15942</v>
      </c>
      <c r="CU1927">
        <v>0.79391350774000002</v>
      </c>
      <c r="CV1927">
        <v>37</v>
      </c>
      <c r="CW1927">
        <v>8</v>
      </c>
      <c r="CX1927">
        <v>12</v>
      </c>
      <c r="CY1927">
        <v>212</v>
      </c>
      <c r="CZ1927">
        <v>455</v>
      </c>
      <c r="DA1927" s="2">
        <v>8713</v>
      </c>
      <c r="DB1927" s="2">
        <v>1470</v>
      </c>
      <c r="DC1927" s="2">
        <v>220.47</v>
      </c>
      <c r="DD1927" s="2">
        <v>1748</v>
      </c>
      <c r="DE1927">
        <v>191</v>
      </c>
      <c r="DF1927">
        <v>12</v>
      </c>
      <c r="DG1927">
        <v>68.59</v>
      </c>
      <c r="DH1927">
        <v>14.7</v>
      </c>
      <c r="DI1927" s="2">
        <v>14.7</v>
      </c>
      <c r="DJ1927">
        <v>1.84</v>
      </c>
      <c r="DK1927">
        <v>0.99435708061906147</v>
      </c>
      <c r="DL1927">
        <v>1.3793103448275862E-2</v>
      </c>
      <c r="DN1927">
        <v>8.9</v>
      </c>
      <c r="DO1927">
        <v>5.7999999999999996E-2</v>
      </c>
      <c r="DP1927">
        <v>138.11000000000001</v>
      </c>
      <c r="DQ1927" s="2">
        <v>0</v>
      </c>
      <c r="DR1927" s="2">
        <v>4776.8016437999986</v>
      </c>
      <c r="DS1927">
        <v>2.9122189577928791E-2</v>
      </c>
      <c r="DT1927">
        <v>2.4684176198410501</v>
      </c>
      <c r="DU1927">
        <v>376905.6484746738</v>
      </c>
      <c r="DV1927">
        <v>1</v>
      </c>
    </row>
    <row r="1928" spans="1:126" x14ac:dyDescent="0.15">
      <c r="A1928" t="s">
        <v>3122</v>
      </c>
      <c r="B1928" t="s">
        <v>214</v>
      </c>
      <c r="C1928">
        <v>37</v>
      </c>
      <c r="D1928">
        <v>151</v>
      </c>
      <c r="E1928" t="s">
        <v>3248</v>
      </c>
      <c r="F1928">
        <v>37151</v>
      </c>
      <c r="G1928" t="s">
        <v>6912</v>
      </c>
      <c r="H1928">
        <v>81.3</v>
      </c>
      <c r="I1928">
        <v>5.6</v>
      </c>
      <c r="J1928">
        <v>0.5</v>
      </c>
      <c r="K1928">
        <v>1</v>
      </c>
      <c r="L1928">
        <v>1.3</v>
      </c>
      <c r="M1928">
        <v>10.4</v>
      </c>
      <c r="N1928">
        <f t="shared" si="122"/>
        <v>6752.1499999999987</v>
      </c>
      <c r="O1928">
        <f t="shared" si="120"/>
        <v>3247.8500000000013</v>
      </c>
      <c r="P1928">
        <f t="shared" si="121"/>
        <v>3.897420000000003</v>
      </c>
      <c r="Q1928" s="4">
        <v>37151</v>
      </c>
      <c r="R1928" s="5">
        <v>35.709915000000002</v>
      </c>
      <c r="S1928" s="5">
        <v>-79.806214999999995</v>
      </c>
      <c r="T1928">
        <v>2</v>
      </c>
      <c r="U1928">
        <v>2.2781727745006076E-2</v>
      </c>
      <c r="V1928">
        <v>141568</v>
      </c>
      <c r="W1928">
        <v>142276</v>
      </c>
      <c r="X1928">
        <v>142370</v>
      </c>
      <c r="Y1928">
        <v>142685</v>
      </c>
      <c r="Z1928">
        <v>74751</v>
      </c>
      <c r="AA1928">
        <v>37133</v>
      </c>
      <c r="AB1928">
        <v>57106.749000000003</v>
      </c>
      <c r="AC1928">
        <v>41947</v>
      </c>
      <c r="AD1928">
        <v>2</v>
      </c>
      <c r="AE1928">
        <v>1.4047903350424948E-5</v>
      </c>
      <c r="AF1928">
        <v>74</v>
      </c>
      <c r="AG1928">
        <v>1486</v>
      </c>
      <c r="AH1928">
        <v>4.9798115746971738E-2</v>
      </c>
      <c r="AI1928" s="3">
        <v>156813</v>
      </c>
      <c r="AJ1928" s="3">
        <v>500284.70453197503</v>
      </c>
      <c r="AK1928">
        <v>53</v>
      </c>
      <c r="AL1928">
        <v>505580.80000000005</v>
      </c>
      <c r="AM1928">
        <v>254148</v>
      </c>
      <c r="AN1928">
        <v>94146</v>
      </c>
      <c r="AO1928">
        <v>348294</v>
      </c>
      <c r="AP1928">
        <v>10</v>
      </c>
      <c r="AQ1928">
        <v>0</v>
      </c>
      <c r="AR1928">
        <v>10</v>
      </c>
      <c r="AS1928">
        <v>7.0285923135314454E-2</v>
      </c>
      <c r="AT1928">
        <v>9</v>
      </c>
      <c r="AU1928">
        <v>265</v>
      </c>
      <c r="AV1928">
        <f t="shared" si="123"/>
        <v>274</v>
      </c>
      <c r="AW1928">
        <v>123600</v>
      </c>
      <c r="AX1928">
        <v>0.96</v>
      </c>
      <c r="AY1928">
        <v>670880379.90783596</v>
      </c>
      <c r="AZ1928">
        <v>670880.37990783597</v>
      </c>
      <c r="BA1928">
        <v>5148.0518056047904</v>
      </c>
      <c r="BB1928">
        <v>1.9424823948183259</v>
      </c>
      <c r="BC1928">
        <v>56106</v>
      </c>
      <c r="BD1928">
        <v>106135</v>
      </c>
      <c r="BE1928">
        <v>-50029</v>
      </c>
      <c r="BF1928">
        <v>-0.35339200949367089</v>
      </c>
      <c r="BG1928">
        <v>1493101</v>
      </c>
      <c r="BH1928">
        <v>10.48746927021142</v>
      </c>
      <c r="BI1928">
        <v>15805</v>
      </c>
      <c r="BJ1928">
        <v>118</v>
      </c>
      <c r="BK1928">
        <v>2</v>
      </c>
      <c r="BL1928">
        <v>4</v>
      </c>
      <c r="BM1928">
        <v>0</v>
      </c>
      <c r="BN1928">
        <v>0</v>
      </c>
      <c r="BO1928">
        <v>1</v>
      </c>
      <c r="BP1928">
        <v>1</v>
      </c>
      <c r="BQ1928">
        <v>13</v>
      </c>
      <c r="BR1928">
        <v>5</v>
      </c>
      <c r="BS1928">
        <v>0</v>
      </c>
      <c r="BT1928">
        <v>142151</v>
      </c>
      <c r="BU1928">
        <v>0.78</v>
      </c>
      <c r="BV1928">
        <v>0.54232499999999995</v>
      </c>
      <c r="BW1928">
        <v>350</v>
      </c>
      <c r="BX1928">
        <v>1.013007</v>
      </c>
      <c r="BY1928">
        <v>-1.2283230000000001</v>
      </c>
      <c r="BZ1928">
        <v>131</v>
      </c>
      <c r="CA1928">
        <v>2</v>
      </c>
      <c r="CB1928">
        <v>5</v>
      </c>
      <c r="CC1928">
        <v>0</v>
      </c>
      <c r="CD1928">
        <v>0</v>
      </c>
      <c r="CE1928">
        <v>2</v>
      </c>
      <c r="CF1928">
        <v>1</v>
      </c>
      <c r="CG1928">
        <v>14</v>
      </c>
      <c r="CH1928">
        <v>5</v>
      </c>
      <c r="CI1928">
        <v>0</v>
      </c>
      <c r="CJ1928">
        <v>142617</v>
      </c>
      <c r="CK1928">
        <v>1.1218858901813948</v>
      </c>
      <c r="CL1928">
        <v>0.6635374090183821</v>
      </c>
      <c r="CM1928">
        <v>339</v>
      </c>
      <c r="CN1928">
        <v>-0.86135843609368157</v>
      </c>
      <c r="CO1928">
        <v>11492</v>
      </c>
      <c r="CP1928">
        <v>0.26567390699999999</v>
      </c>
      <c r="CQ1928">
        <v>9.3729687000000006E-2</v>
      </c>
      <c r="CR1928">
        <v>123359</v>
      </c>
      <c r="CS1928">
        <v>0.86299999999999999</v>
      </c>
      <c r="CT1928">
        <v>112830</v>
      </c>
      <c r="CU1928">
        <v>0.79048837209</v>
      </c>
      <c r="CV1928">
        <v>126</v>
      </c>
      <c r="CW1928">
        <v>41</v>
      </c>
      <c r="CX1928">
        <v>61</v>
      </c>
      <c r="CY1928">
        <v>1080</v>
      </c>
      <c r="CZ1928">
        <v>2157</v>
      </c>
      <c r="DA1928" s="2">
        <v>64605</v>
      </c>
      <c r="DB1928" s="2">
        <v>11580</v>
      </c>
      <c r="DC1928" s="2">
        <v>152.9</v>
      </c>
      <c r="DD1928" s="2">
        <v>17796</v>
      </c>
      <c r="DE1928">
        <v>602</v>
      </c>
      <c r="DF1928">
        <v>26</v>
      </c>
      <c r="DG1928">
        <v>32.96</v>
      </c>
      <c r="DH1928">
        <v>4.91</v>
      </c>
      <c r="DI1928" s="2">
        <v>10.52</v>
      </c>
      <c r="DJ1928">
        <v>-0.01</v>
      </c>
      <c r="DK1928">
        <v>0.98357279052119406</v>
      </c>
      <c r="DL1928">
        <v>0</v>
      </c>
      <c r="DM1928">
        <v>133</v>
      </c>
      <c r="DN1928">
        <v>116</v>
      </c>
      <c r="DO1928">
        <v>0.22899999999999998</v>
      </c>
      <c r="DP1928">
        <v>671.19</v>
      </c>
      <c r="DQ1928" s="2">
        <v>9753</v>
      </c>
      <c r="DR1928" s="2">
        <v>2711.1182241399997</v>
      </c>
      <c r="DS1928">
        <v>5.3623815625472721E-3</v>
      </c>
      <c r="DT1928">
        <v>5.2392567295579404</v>
      </c>
      <c r="DU1928">
        <v>2648867.6087352876</v>
      </c>
      <c r="DV1928">
        <v>0</v>
      </c>
    </row>
    <row r="1929" spans="1:126" x14ac:dyDescent="0.15">
      <c r="A1929" t="s">
        <v>3122</v>
      </c>
      <c r="B1929" t="s">
        <v>967</v>
      </c>
      <c r="C1929">
        <v>37</v>
      </c>
      <c r="D1929">
        <v>153</v>
      </c>
      <c r="E1929" t="s">
        <v>3249</v>
      </c>
      <c r="F1929">
        <v>37153</v>
      </c>
      <c r="G1929" t="s">
        <v>6913</v>
      </c>
      <c r="H1929">
        <v>58.7</v>
      </c>
      <c r="I1929">
        <v>30.4</v>
      </c>
      <c r="J1929">
        <v>2.2999999999999998</v>
      </c>
      <c r="K1929">
        <v>0.9</v>
      </c>
      <c r="L1929">
        <v>1.9</v>
      </c>
      <c r="M1929">
        <v>5.9</v>
      </c>
      <c r="N1929">
        <f t="shared" si="122"/>
        <v>4414.3700000000008</v>
      </c>
      <c r="O1929">
        <f t="shared" si="120"/>
        <v>5585.6299999999992</v>
      </c>
      <c r="P1929">
        <f t="shared" si="121"/>
        <v>6.7027560000000017</v>
      </c>
      <c r="Q1929" s="4">
        <v>37153</v>
      </c>
      <c r="R1929" s="5">
        <v>35.004635999999998</v>
      </c>
      <c r="S1929" s="5">
        <v>-79.755695000000003</v>
      </c>
      <c r="T1929">
        <v>5</v>
      </c>
      <c r="U1929">
        <v>0.13780210866185102</v>
      </c>
      <c r="V1929">
        <v>46608</v>
      </c>
      <c r="W1929">
        <v>46317</v>
      </c>
      <c r="X1929">
        <v>46046</v>
      </c>
      <c r="Y1929">
        <v>45436</v>
      </c>
      <c r="Z1929">
        <v>23574</v>
      </c>
      <c r="AA1929">
        <v>37135</v>
      </c>
      <c r="AB1929">
        <v>16071.393</v>
      </c>
      <c r="AC1929">
        <v>32687</v>
      </c>
      <c r="AD1929">
        <v>1</v>
      </c>
      <c r="AE1929">
        <v>2.1717413021760848E-5</v>
      </c>
      <c r="AF1929">
        <v>21</v>
      </c>
      <c r="AG1929">
        <v>277</v>
      </c>
      <c r="AH1929">
        <v>7.5812274368231042E-2</v>
      </c>
      <c r="AI1929" s="3">
        <v>47573</v>
      </c>
      <c r="AJ1929" s="3">
        <v>303271.47723210003</v>
      </c>
      <c r="AK1929">
        <v>62</v>
      </c>
      <c r="AL1929">
        <v>306969.59999999998</v>
      </c>
      <c r="AM1929">
        <v>309596</v>
      </c>
      <c r="AN1929">
        <v>20208</v>
      </c>
      <c r="AO1929">
        <v>329804</v>
      </c>
      <c r="AP1929">
        <v>1</v>
      </c>
      <c r="AQ1929">
        <v>0</v>
      </c>
      <c r="AR1929">
        <v>1</v>
      </c>
      <c r="AS1929">
        <v>2.1590344797806423E-2</v>
      </c>
      <c r="AT1929">
        <v>1</v>
      </c>
      <c r="AU1929">
        <v>35</v>
      </c>
      <c r="AV1929">
        <f t="shared" si="123"/>
        <v>36</v>
      </c>
      <c r="AW1929">
        <v>41624</v>
      </c>
      <c r="AX1929">
        <v>0.92999999999999994</v>
      </c>
      <c r="AY1929">
        <v>302446206.808231</v>
      </c>
      <c r="AZ1929">
        <v>302446.20680823101</v>
      </c>
      <c r="BA1929">
        <v>6514.2245095538601</v>
      </c>
      <c r="BB1929">
        <v>1.5351021422939675</v>
      </c>
      <c r="BC1929">
        <v>26547</v>
      </c>
      <c r="BD1929">
        <v>43277</v>
      </c>
      <c r="BE1929">
        <v>-16730</v>
      </c>
      <c r="BF1929">
        <v>-0.35895125300377617</v>
      </c>
      <c r="BG1929">
        <v>403591</v>
      </c>
      <c r="BH1929">
        <v>8.7649524388654818</v>
      </c>
      <c r="BI1929">
        <v>5975</v>
      </c>
      <c r="BJ1929">
        <v>61</v>
      </c>
      <c r="BK1929">
        <v>1</v>
      </c>
      <c r="BL1929">
        <v>1</v>
      </c>
      <c r="BM1929">
        <v>0</v>
      </c>
      <c r="BN1929">
        <v>0</v>
      </c>
      <c r="BO1929">
        <v>2</v>
      </c>
      <c r="BP1929">
        <v>1</v>
      </c>
      <c r="BQ1929">
        <v>2</v>
      </c>
      <c r="BR1929">
        <v>2</v>
      </c>
      <c r="BS1929">
        <v>0</v>
      </c>
      <c r="BT1929">
        <v>45970</v>
      </c>
      <c r="BU1929">
        <v>0.69</v>
      </c>
      <c r="BV1929">
        <v>0.55901999999999996</v>
      </c>
      <c r="BW1929">
        <v>226</v>
      </c>
      <c r="BX1929">
        <v>1.522732</v>
      </c>
      <c r="BY1929">
        <v>-0.31482159999999998</v>
      </c>
      <c r="BZ1929">
        <v>59</v>
      </c>
      <c r="CA1929">
        <v>0</v>
      </c>
      <c r="CB1929">
        <v>2</v>
      </c>
      <c r="CC1929">
        <v>0</v>
      </c>
      <c r="CD1929">
        <v>0</v>
      </c>
      <c r="CE1929">
        <v>2</v>
      </c>
      <c r="CF1929">
        <v>1</v>
      </c>
      <c r="CG1929">
        <v>3</v>
      </c>
      <c r="CH1929">
        <v>2</v>
      </c>
      <c r="CI1929">
        <v>0</v>
      </c>
      <c r="CJ1929">
        <v>45700</v>
      </c>
      <c r="CK1929">
        <v>1.5098468271334791</v>
      </c>
      <c r="CL1929">
        <v>0.62597117895483412</v>
      </c>
      <c r="CM1929">
        <v>199</v>
      </c>
      <c r="CN1929">
        <v>-0.2946566594348361</v>
      </c>
      <c r="CO1929">
        <v>3153</v>
      </c>
      <c r="CP1929">
        <v>-1.0551654467</v>
      </c>
      <c r="CQ1929">
        <v>-0.89332803199999999</v>
      </c>
      <c r="CR1929">
        <v>35707</v>
      </c>
      <c r="CS1929">
        <v>0.79</v>
      </c>
      <c r="CT1929">
        <v>36308</v>
      </c>
      <c r="CU1929">
        <v>0.77327950218999997</v>
      </c>
      <c r="CV1929">
        <v>57</v>
      </c>
      <c r="CW1929">
        <v>15</v>
      </c>
      <c r="CX1929">
        <v>19</v>
      </c>
      <c r="CY1929">
        <v>498</v>
      </c>
      <c r="CZ1929">
        <v>386</v>
      </c>
      <c r="DA1929" s="2">
        <v>18278</v>
      </c>
      <c r="DB1929" s="2">
        <v>2210</v>
      </c>
      <c r="DC1929" s="2">
        <v>73.27</v>
      </c>
      <c r="DD1929" s="2">
        <v>17175</v>
      </c>
      <c r="DE1929">
        <v>98</v>
      </c>
      <c r="DF1929">
        <v>33</v>
      </c>
      <c r="DG1929">
        <v>28.01</v>
      </c>
      <c r="DH1929">
        <v>6.46</v>
      </c>
      <c r="DI1929" s="2">
        <v>12.93</v>
      </c>
      <c r="DJ1929">
        <v>0.89</v>
      </c>
      <c r="DK1929">
        <v>0.9687637945893679</v>
      </c>
      <c r="DL1929">
        <v>0</v>
      </c>
      <c r="DM1929">
        <v>0</v>
      </c>
      <c r="DN1929">
        <v>36.200000000000003</v>
      </c>
      <c r="DO1929">
        <v>0.11900000000000001</v>
      </c>
      <c r="DP1929">
        <v>1978.65</v>
      </c>
      <c r="DQ1929" s="2">
        <v>0</v>
      </c>
      <c r="DR1929" s="2">
        <v>764.96194149000007</v>
      </c>
      <c r="DS1929">
        <v>2.0943158968510893E-3</v>
      </c>
      <c r="DT1929">
        <v>5.8931572044578999</v>
      </c>
      <c r="DU1929">
        <v>1809020.1097895596</v>
      </c>
      <c r="DV1929">
        <v>0</v>
      </c>
    </row>
    <row r="1930" spans="1:126" x14ac:dyDescent="0.15">
      <c r="A1930" t="s">
        <v>3122</v>
      </c>
      <c r="B1930" t="s">
        <v>3250</v>
      </c>
      <c r="C1930">
        <v>37</v>
      </c>
      <c r="D1930">
        <v>155</v>
      </c>
      <c r="E1930" t="s">
        <v>3251</v>
      </c>
      <c r="F1930">
        <v>37155</v>
      </c>
      <c r="G1930" t="s">
        <v>6914</v>
      </c>
      <c r="H1930">
        <v>27</v>
      </c>
      <c r="I1930">
        <v>24.1</v>
      </c>
      <c r="J1930">
        <v>37.9</v>
      </c>
      <c r="K1930">
        <v>0.7</v>
      </c>
      <c r="L1930">
        <v>2.2000000000000002</v>
      </c>
      <c r="M1930">
        <v>8.1</v>
      </c>
      <c r="N1930">
        <f t="shared" si="122"/>
        <v>2817.16</v>
      </c>
      <c r="O1930">
        <f t="shared" si="120"/>
        <v>7182.84</v>
      </c>
      <c r="P1930">
        <f t="shared" si="121"/>
        <v>8.6194080000000035</v>
      </c>
      <c r="Q1930" s="4">
        <v>37155</v>
      </c>
      <c r="R1930" s="5">
        <v>34.639209999999999</v>
      </c>
      <c r="S1930" s="5">
        <v>-79.100881000000001</v>
      </c>
      <c r="T1930">
        <v>4</v>
      </c>
      <c r="U1930">
        <v>2.3531608606835279E-2</v>
      </c>
      <c r="V1930">
        <v>133920</v>
      </c>
      <c r="W1930">
        <v>134913</v>
      </c>
      <c r="X1930">
        <v>134871</v>
      </c>
      <c r="Y1930">
        <v>134562</v>
      </c>
      <c r="Z1930">
        <v>67804</v>
      </c>
      <c r="AA1930">
        <v>37137</v>
      </c>
      <c r="AB1930">
        <v>43976.591</v>
      </c>
      <c r="AC1930">
        <v>30608</v>
      </c>
      <c r="AD1930">
        <v>1</v>
      </c>
      <c r="AE1930">
        <v>7.4144923667801084E-6</v>
      </c>
      <c r="AF1930">
        <v>58</v>
      </c>
      <c r="AG1930">
        <v>941</v>
      </c>
      <c r="AH1930">
        <v>6.1636556854410204E-2</v>
      </c>
      <c r="AI1930" s="3">
        <v>265546</v>
      </c>
      <c r="AJ1930" s="3">
        <v>607365.42097014503</v>
      </c>
      <c r="AK1930">
        <v>57</v>
      </c>
      <c r="AL1930">
        <v>608684.80000000005</v>
      </c>
      <c r="AM1930">
        <v>317905</v>
      </c>
      <c r="AN1930">
        <v>128871</v>
      </c>
      <c r="AO1930">
        <v>446776</v>
      </c>
      <c r="AP1930">
        <v>7</v>
      </c>
      <c r="AQ1930">
        <v>1</v>
      </c>
      <c r="AR1930">
        <v>8</v>
      </c>
      <c r="AS1930">
        <v>5.9297473186423838E-2</v>
      </c>
      <c r="AT1930">
        <v>9</v>
      </c>
      <c r="AU1930">
        <v>49</v>
      </c>
      <c r="AV1930">
        <f t="shared" si="123"/>
        <v>58</v>
      </c>
      <c r="AW1930">
        <v>110290</v>
      </c>
      <c r="AX1930">
        <v>0.85</v>
      </c>
      <c r="AY1930">
        <v>914773945.30716205</v>
      </c>
      <c r="AZ1930">
        <v>914773.94530716201</v>
      </c>
      <c r="BA1930">
        <v>7405.4688818468003</v>
      </c>
      <c r="BB1930">
        <v>1.3503533887655965</v>
      </c>
      <c r="BC1930">
        <v>70896</v>
      </c>
      <c r="BD1930">
        <v>58722</v>
      </c>
      <c r="BE1930">
        <v>12174</v>
      </c>
      <c r="BF1930">
        <v>9.0905017921146955E-2</v>
      </c>
      <c r="BG1930">
        <v>978945</v>
      </c>
      <c r="BH1930">
        <v>7.2583802299975533</v>
      </c>
      <c r="BI1930">
        <v>16407</v>
      </c>
      <c r="BJ1930">
        <v>124</v>
      </c>
      <c r="BK1930">
        <v>5</v>
      </c>
      <c r="BL1930">
        <v>2</v>
      </c>
      <c r="BM1930">
        <v>0</v>
      </c>
      <c r="BN1930">
        <v>2</v>
      </c>
      <c r="BO1930">
        <v>2</v>
      </c>
      <c r="BP1930">
        <v>1</v>
      </c>
      <c r="BQ1930">
        <v>10</v>
      </c>
      <c r="BR1930">
        <v>5</v>
      </c>
      <c r="BS1930">
        <v>0</v>
      </c>
      <c r="BT1930">
        <v>129559</v>
      </c>
      <c r="BU1930">
        <v>0.68</v>
      </c>
      <c r="BV1930">
        <v>0.4355812</v>
      </c>
      <c r="BW1930">
        <v>438</v>
      </c>
      <c r="BX1930">
        <v>1.165492</v>
      </c>
      <c r="BY1930">
        <v>-1.4506349999999999</v>
      </c>
      <c r="BZ1930">
        <v>129</v>
      </c>
      <c r="CA1930">
        <v>6</v>
      </c>
      <c r="CB1930">
        <v>3</v>
      </c>
      <c r="CC1930">
        <v>0</v>
      </c>
      <c r="CD1930">
        <v>0</v>
      </c>
      <c r="CE1930">
        <v>1</v>
      </c>
      <c r="CF1930">
        <v>1</v>
      </c>
      <c r="CG1930">
        <v>9</v>
      </c>
      <c r="CH1930">
        <v>4</v>
      </c>
      <c r="CI1930">
        <v>0</v>
      </c>
      <c r="CJ1930">
        <v>134732</v>
      </c>
      <c r="CK1930">
        <v>1.1355876851824362</v>
      </c>
      <c r="CL1930">
        <v>0.56983255048695702</v>
      </c>
      <c r="CM1930">
        <v>399</v>
      </c>
      <c r="CN1930">
        <v>-1.0987796293073624</v>
      </c>
      <c r="CO1930">
        <v>8808</v>
      </c>
      <c r="CP1930">
        <v>-1.5758323898</v>
      </c>
      <c r="CQ1930">
        <v>-1.4549116995</v>
      </c>
      <c r="CR1930">
        <v>104857</v>
      </c>
      <c r="CS1930">
        <v>0.78299999999999992</v>
      </c>
      <c r="CT1930">
        <v>98297</v>
      </c>
      <c r="CU1930">
        <v>0.71707581545999999</v>
      </c>
      <c r="CV1930">
        <v>202</v>
      </c>
      <c r="CW1930">
        <v>29</v>
      </c>
      <c r="CX1930">
        <v>58</v>
      </c>
      <c r="CY1930">
        <v>1321</v>
      </c>
      <c r="CZ1930">
        <v>1342</v>
      </c>
      <c r="DA1930" s="2">
        <v>54103</v>
      </c>
      <c r="DB1930" s="2">
        <v>6300</v>
      </c>
      <c r="DC1930" s="2">
        <v>47.46</v>
      </c>
      <c r="DD1930" s="2">
        <v>94275</v>
      </c>
      <c r="DE1930">
        <v>287</v>
      </c>
      <c r="DF1930">
        <v>646</v>
      </c>
      <c r="DG1930">
        <v>13.35</v>
      </c>
      <c r="DH1930">
        <v>5.93</v>
      </c>
      <c r="DI1930" s="2">
        <v>6.67</v>
      </c>
      <c r="DJ1930">
        <v>-1.52</v>
      </c>
      <c r="DK1930">
        <v>0.90941682420371617</v>
      </c>
      <c r="DL1930">
        <v>3.188097768331562E-3</v>
      </c>
      <c r="DM1930">
        <v>58</v>
      </c>
      <c r="DN1930">
        <v>148.9</v>
      </c>
      <c r="DO1930">
        <v>0.24299999999999999</v>
      </c>
      <c r="DP1930">
        <v>3443.49</v>
      </c>
      <c r="DQ1930" s="2">
        <v>0</v>
      </c>
      <c r="DR1930" s="2">
        <v>186.37159272000002</v>
      </c>
      <c r="DS1930">
        <v>3.0618736120750838E-4</v>
      </c>
      <c r="DT1930">
        <v>3.9708639433753001</v>
      </c>
      <c r="DU1930">
        <v>2417004.5252006059</v>
      </c>
      <c r="DV1930">
        <v>0</v>
      </c>
    </row>
    <row r="1931" spans="1:126" x14ac:dyDescent="0.15">
      <c r="A1931" t="s">
        <v>3122</v>
      </c>
      <c r="B1931" t="s">
        <v>2935</v>
      </c>
      <c r="C1931">
        <v>37</v>
      </c>
      <c r="D1931">
        <v>157</v>
      </c>
      <c r="E1931" t="s">
        <v>3252</v>
      </c>
      <c r="F1931">
        <v>37157</v>
      </c>
      <c r="G1931" t="s">
        <v>6915</v>
      </c>
      <c r="H1931">
        <v>73.400000000000006</v>
      </c>
      <c r="I1931">
        <v>18.7</v>
      </c>
      <c r="J1931">
        <v>0.3</v>
      </c>
      <c r="K1931">
        <v>0.5</v>
      </c>
      <c r="L1931">
        <v>1.6</v>
      </c>
      <c r="M1931">
        <v>5.5</v>
      </c>
      <c r="N1931">
        <f t="shared" si="122"/>
        <v>5770.4000000000005</v>
      </c>
      <c r="O1931">
        <f t="shared" si="120"/>
        <v>4229.5999999999995</v>
      </c>
      <c r="P1931">
        <f t="shared" si="121"/>
        <v>5.0755200000000009</v>
      </c>
      <c r="Q1931" s="4">
        <v>37157</v>
      </c>
      <c r="R1931" s="5">
        <v>36.381805999999997</v>
      </c>
      <c r="S1931" s="5">
        <v>-79.782753999999997</v>
      </c>
      <c r="T1931">
        <v>2</v>
      </c>
      <c r="U1931">
        <v>4.013445742612487E-2</v>
      </c>
      <c r="V1931">
        <v>93264</v>
      </c>
      <c r="W1931">
        <v>92602</v>
      </c>
      <c r="X1931">
        <v>92300</v>
      </c>
      <c r="Y1931">
        <v>91733</v>
      </c>
      <c r="Z1931">
        <v>49038</v>
      </c>
      <c r="AA1931">
        <v>37139</v>
      </c>
      <c r="AB1931">
        <v>35298.502</v>
      </c>
      <c r="AC1931">
        <v>38126</v>
      </c>
      <c r="AD1931">
        <v>4</v>
      </c>
      <c r="AE1931">
        <v>4.3336944745395447E-5</v>
      </c>
      <c r="AF1931">
        <v>110</v>
      </c>
      <c r="AG1931">
        <v>902</v>
      </c>
      <c r="AH1931">
        <v>0.12195121951219512</v>
      </c>
      <c r="AI1931" s="3">
        <v>112166</v>
      </c>
      <c r="AJ1931" s="3">
        <v>361952.90143192501</v>
      </c>
      <c r="AK1931">
        <v>59</v>
      </c>
      <c r="AL1931">
        <v>366304</v>
      </c>
      <c r="AM1931">
        <v>143662</v>
      </c>
      <c r="AN1931">
        <v>45305</v>
      </c>
      <c r="AO1931">
        <v>188967</v>
      </c>
      <c r="AP1931">
        <v>3</v>
      </c>
      <c r="AQ1931">
        <v>2</v>
      </c>
      <c r="AR1931">
        <v>5</v>
      </c>
      <c r="AS1931">
        <v>5.399451415736161E-2</v>
      </c>
      <c r="AT1931">
        <v>6</v>
      </c>
      <c r="AU1931">
        <v>77</v>
      </c>
      <c r="AV1931">
        <f t="shared" si="123"/>
        <v>83</v>
      </c>
      <c r="AW1931">
        <v>95184</v>
      </c>
      <c r="AX1931">
        <v>0.96</v>
      </c>
      <c r="AY1931">
        <v>1167996816.1719201</v>
      </c>
      <c r="AZ1931">
        <v>1167996.8161719202</v>
      </c>
      <c r="BA1931">
        <v>12717.825572337801</v>
      </c>
      <c r="BB1931">
        <v>0.78629793616219512</v>
      </c>
      <c r="BC1931">
        <v>100807</v>
      </c>
      <c r="BD1931">
        <v>112580</v>
      </c>
      <c r="BE1931">
        <v>-11773</v>
      </c>
      <c r="BF1931">
        <v>-0.12623305884371247</v>
      </c>
      <c r="BG1931">
        <v>971205</v>
      </c>
      <c r="BH1931">
        <v>10.522264355362948</v>
      </c>
      <c r="BI1931">
        <v>10750</v>
      </c>
      <c r="BJ1931">
        <v>106</v>
      </c>
      <c r="BK1931">
        <v>4</v>
      </c>
      <c r="BL1931">
        <v>5</v>
      </c>
      <c r="BM1931">
        <v>0</v>
      </c>
      <c r="BN1931">
        <v>0</v>
      </c>
      <c r="BO1931">
        <v>1</v>
      </c>
      <c r="BP1931">
        <v>1</v>
      </c>
      <c r="BQ1931">
        <v>11</v>
      </c>
      <c r="BR1931">
        <v>7</v>
      </c>
      <c r="BS1931">
        <v>0</v>
      </c>
      <c r="BT1931">
        <v>92252</v>
      </c>
      <c r="BU1931">
        <v>0.79</v>
      </c>
      <c r="BV1931">
        <v>0.58011179999999996</v>
      </c>
      <c r="BW1931">
        <v>322</v>
      </c>
      <c r="BX1931">
        <v>1.4633830000000001</v>
      </c>
      <c r="BY1931">
        <v>-0.53161440000000004</v>
      </c>
      <c r="BZ1931">
        <v>105</v>
      </c>
      <c r="CA1931">
        <v>5</v>
      </c>
      <c r="CB1931">
        <v>5</v>
      </c>
      <c r="CC1931">
        <v>0</v>
      </c>
      <c r="CD1931">
        <v>1</v>
      </c>
      <c r="CE1931">
        <v>2</v>
      </c>
      <c r="CF1931">
        <v>1</v>
      </c>
      <c r="CG1931">
        <v>8</v>
      </c>
      <c r="CH1931">
        <v>8</v>
      </c>
      <c r="CI1931">
        <v>0</v>
      </c>
      <c r="CJ1931">
        <v>91821</v>
      </c>
      <c r="CK1931">
        <v>1.4702519031594081</v>
      </c>
      <c r="CL1931">
        <v>0.689994909604427</v>
      </c>
      <c r="CM1931">
        <v>291</v>
      </c>
      <c r="CN1931">
        <v>-0.30596243054024946</v>
      </c>
      <c r="CO1931">
        <v>7030</v>
      </c>
      <c r="CP1931">
        <v>-0.49117792290000001</v>
      </c>
      <c r="CQ1931">
        <v>-0.47248464600000001</v>
      </c>
      <c r="CR1931">
        <v>75768</v>
      </c>
      <c r="CS1931">
        <v>0.82700000000000007</v>
      </c>
      <c r="CT1931">
        <v>75264</v>
      </c>
      <c r="CU1931">
        <v>0.81633093524999989</v>
      </c>
      <c r="CV1931">
        <v>102</v>
      </c>
      <c r="CW1931">
        <v>30</v>
      </c>
      <c r="CX1931">
        <v>37</v>
      </c>
      <c r="CY1931">
        <v>710</v>
      </c>
      <c r="CZ1931">
        <v>1307</v>
      </c>
      <c r="DA1931" s="2">
        <v>37302</v>
      </c>
      <c r="DB1931" s="2">
        <v>6165</v>
      </c>
      <c r="DC1931" s="2">
        <v>117.55</v>
      </c>
      <c r="DD1931" s="2">
        <v>22614</v>
      </c>
      <c r="DE1931">
        <v>360</v>
      </c>
      <c r="DF1931">
        <v>53</v>
      </c>
      <c r="DG1931">
        <v>20.68</v>
      </c>
      <c r="DH1931">
        <v>6.53</v>
      </c>
      <c r="DI1931" s="2">
        <v>9.8000000000000007</v>
      </c>
      <c r="DJ1931">
        <v>0.1</v>
      </c>
      <c r="DK1931">
        <v>0.97993153005367051</v>
      </c>
      <c r="DL1931">
        <v>6.6518847006651885E-3</v>
      </c>
      <c r="DM1931">
        <v>28</v>
      </c>
      <c r="DN1931">
        <v>103.2</v>
      </c>
      <c r="DO1931">
        <v>0.28300000000000003</v>
      </c>
      <c r="DP1931">
        <v>292.74</v>
      </c>
      <c r="DQ1931" s="2">
        <v>0</v>
      </c>
      <c r="DR1931" s="2">
        <v>1034.0068952399999</v>
      </c>
      <c r="DS1931">
        <v>2.822806827169619E-3</v>
      </c>
      <c r="DT1931">
        <v>6.44680769776829</v>
      </c>
      <c r="DU1931">
        <v>2361491.4469233155</v>
      </c>
      <c r="DV1931">
        <v>0</v>
      </c>
    </row>
    <row r="1932" spans="1:126" x14ac:dyDescent="0.15">
      <c r="A1932" t="s">
        <v>3122</v>
      </c>
      <c r="B1932" t="s">
        <v>1873</v>
      </c>
      <c r="C1932">
        <v>37</v>
      </c>
      <c r="D1932">
        <v>159</v>
      </c>
      <c r="E1932" t="s">
        <v>3253</v>
      </c>
      <c r="F1932">
        <v>37159</v>
      </c>
      <c r="G1932" t="s">
        <v>6916</v>
      </c>
      <c r="H1932">
        <v>73.7</v>
      </c>
      <c r="I1932">
        <v>16</v>
      </c>
      <c r="J1932">
        <v>0.3</v>
      </c>
      <c r="K1932">
        <v>1</v>
      </c>
      <c r="L1932">
        <v>1.4</v>
      </c>
      <c r="M1932">
        <v>7.7</v>
      </c>
      <c r="N1932">
        <f t="shared" si="122"/>
        <v>5750.0300000000007</v>
      </c>
      <c r="O1932">
        <f t="shared" si="120"/>
        <v>4249.9699999999993</v>
      </c>
      <c r="P1932">
        <f t="shared" si="121"/>
        <v>5.0999640000000008</v>
      </c>
      <c r="Q1932" s="4">
        <v>37159</v>
      </c>
      <c r="R1932" s="5">
        <v>35.641328999999999</v>
      </c>
      <c r="S1932" s="5">
        <v>-80.521721999999997</v>
      </c>
      <c r="T1932">
        <v>1</v>
      </c>
      <c r="U1932">
        <v>4.3439283896243609E-2</v>
      </c>
      <c r="V1932">
        <v>138189</v>
      </c>
      <c r="W1932">
        <v>138246</v>
      </c>
      <c r="X1932">
        <v>138361</v>
      </c>
      <c r="Y1932">
        <v>138576</v>
      </c>
      <c r="Z1932">
        <v>72093</v>
      </c>
      <c r="AA1932">
        <v>37141</v>
      </c>
      <c r="AB1932">
        <v>51674.92</v>
      </c>
      <c r="AC1932">
        <v>43069</v>
      </c>
      <c r="AD1932">
        <v>4</v>
      </c>
      <c r="AE1932">
        <v>2.8909880674467516E-5</v>
      </c>
      <c r="AF1932">
        <v>101</v>
      </c>
      <c r="AG1932">
        <v>1011</v>
      </c>
      <c r="AH1932">
        <v>9.9901088031651833E-2</v>
      </c>
      <c r="AI1932" s="3">
        <v>121145</v>
      </c>
      <c r="AJ1932" s="3">
        <v>327204.611342335</v>
      </c>
      <c r="AK1932">
        <v>45</v>
      </c>
      <c r="AL1932">
        <v>335289.59999999998</v>
      </c>
      <c r="AM1932">
        <v>439071</v>
      </c>
      <c r="AN1932">
        <v>80280</v>
      </c>
      <c r="AO1932">
        <v>519351</v>
      </c>
      <c r="AP1932">
        <v>9</v>
      </c>
      <c r="AQ1932">
        <v>2</v>
      </c>
      <c r="AR1932">
        <v>11</v>
      </c>
      <c r="AS1932">
        <v>7.9568305773765599E-2</v>
      </c>
      <c r="AT1932">
        <v>12</v>
      </c>
      <c r="AU1932">
        <v>169</v>
      </c>
      <c r="AV1932">
        <f t="shared" si="123"/>
        <v>181</v>
      </c>
      <c r="AW1932">
        <v>139650</v>
      </c>
      <c r="AX1932">
        <v>0.98</v>
      </c>
      <c r="AY1932">
        <v>777662192.05700505</v>
      </c>
      <c r="AZ1932">
        <v>777662.19205700501</v>
      </c>
      <c r="BA1932">
        <v>6039.4290777963297</v>
      </c>
      <c r="BB1932">
        <v>1.6557856497999981</v>
      </c>
      <c r="BC1932">
        <v>103223</v>
      </c>
      <c r="BD1932">
        <v>113440</v>
      </c>
      <c r="BE1932">
        <v>-10217</v>
      </c>
      <c r="BF1932">
        <v>-7.3934973116528815E-2</v>
      </c>
      <c r="BG1932">
        <v>1294320</v>
      </c>
      <c r="BH1932">
        <v>9.3546591886441988</v>
      </c>
      <c r="BI1932">
        <v>13106</v>
      </c>
      <c r="BJ1932">
        <v>162</v>
      </c>
      <c r="BK1932">
        <v>15</v>
      </c>
      <c r="BL1932">
        <v>2</v>
      </c>
      <c r="BM1932">
        <v>0</v>
      </c>
      <c r="BN1932">
        <v>3</v>
      </c>
      <c r="BO1932">
        <v>6</v>
      </c>
      <c r="BP1932">
        <v>2</v>
      </c>
      <c r="BQ1932">
        <v>9</v>
      </c>
      <c r="BR1932">
        <v>7</v>
      </c>
      <c r="BS1932">
        <v>1</v>
      </c>
      <c r="BT1932">
        <v>140798</v>
      </c>
      <c r="BU1932">
        <v>0.76</v>
      </c>
      <c r="BV1932">
        <v>0.5771773</v>
      </c>
      <c r="BW1932">
        <v>564</v>
      </c>
      <c r="BX1932">
        <v>1.470191</v>
      </c>
      <c r="BY1932">
        <v>-0.44510549999999999</v>
      </c>
      <c r="BZ1932">
        <v>171</v>
      </c>
      <c r="CA1932">
        <v>8</v>
      </c>
      <c r="CB1932">
        <v>2</v>
      </c>
      <c r="CC1932">
        <v>0</v>
      </c>
      <c r="CD1932">
        <v>1</v>
      </c>
      <c r="CE1932">
        <v>5</v>
      </c>
      <c r="CF1932">
        <v>2</v>
      </c>
      <c r="CG1932">
        <v>10</v>
      </c>
      <c r="CH1932">
        <v>7</v>
      </c>
      <c r="CI1932">
        <v>2</v>
      </c>
      <c r="CJ1932">
        <v>138648</v>
      </c>
      <c r="CK1932">
        <v>1.5002019502625354</v>
      </c>
      <c r="CL1932">
        <v>0.66347239080900355</v>
      </c>
      <c r="CM1932">
        <v>529</v>
      </c>
      <c r="CN1932">
        <v>-0.26639223167130266</v>
      </c>
      <c r="CO1932">
        <v>13204</v>
      </c>
      <c r="CP1932">
        <v>-0.28010702790000003</v>
      </c>
      <c r="CQ1932">
        <v>-0.13413769440000001</v>
      </c>
      <c r="CR1932">
        <v>116402</v>
      </c>
      <c r="CS1932">
        <v>0.83599999999999997</v>
      </c>
      <c r="CT1932">
        <v>109169</v>
      </c>
      <c r="CU1932">
        <v>0.78848459637000001</v>
      </c>
      <c r="CV1932">
        <v>274</v>
      </c>
      <c r="CW1932">
        <v>53</v>
      </c>
      <c r="CX1932">
        <v>62</v>
      </c>
      <c r="CY1932">
        <v>1076</v>
      </c>
      <c r="CZ1932">
        <v>1505</v>
      </c>
      <c r="DA1932" s="2">
        <v>64897</v>
      </c>
      <c r="DB1932" s="2">
        <v>10450</v>
      </c>
      <c r="DC1932" s="2">
        <v>116.39</v>
      </c>
      <c r="DD1932" s="2">
        <v>30301</v>
      </c>
      <c r="DE1932">
        <v>427</v>
      </c>
      <c r="DF1932">
        <v>41</v>
      </c>
      <c r="DG1932">
        <v>31.09</v>
      </c>
      <c r="DH1932">
        <v>2.89</v>
      </c>
      <c r="DI1932" s="2">
        <v>18.07</v>
      </c>
      <c r="DJ1932">
        <v>-0.1</v>
      </c>
      <c r="DK1932">
        <v>0.97619381732634447</v>
      </c>
      <c r="DL1932">
        <v>9.8911968348170125E-4</v>
      </c>
      <c r="DM1932">
        <v>851</v>
      </c>
      <c r="DN1932">
        <v>112.2</v>
      </c>
      <c r="DO1932">
        <v>0.33</v>
      </c>
      <c r="DP1932">
        <v>599.09</v>
      </c>
      <c r="DQ1932" s="2">
        <v>0</v>
      </c>
      <c r="DR1932" s="2">
        <v>4103.9877336200007</v>
      </c>
      <c r="DS1932">
        <v>1.2240127654114624E-2</v>
      </c>
      <c r="DT1932">
        <v>5.3028809075567196</v>
      </c>
      <c r="DU1932">
        <v>1778000.8183423295</v>
      </c>
      <c r="DV1932">
        <v>0</v>
      </c>
    </row>
    <row r="1933" spans="1:126" x14ac:dyDescent="0.15">
      <c r="A1933" t="s">
        <v>3122</v>
      </c>
      <c r="B1933" t="s">
        <v>3254</v>
      </c>
      <c r="C1933">
        <v>37</v>
      </c>
      <c r="D1933">
        <v>161</v>
      </c>
      <c r="E1933" t="s">
        <v>3255</v>
      </c>
      <c r="F1933">
        <v>37161</v>
      </c>
      <c r="G1933" t="s">
        <v>6917</v>
      </c>
      <c r="H1933">
        <v>84.1</v>
      </c>
      <c r="I1933">
        <v>10</v>
      </c>
      <c r="J1933">
        <v>0.2</v>
      </c>
      <c r="K1933">
        <v>0.4</v>
      </c>
      <c r="L1933">
        <v>1.6</v>
      </c>
      <c r="M1933">
        <v>3.5</v>
      </c>
      <c r="N1933">
        <f t="shared" si="122"/>
        <v>7187.82</v>
      </c>
      <c r="O1933">
        <f t="shared" si="120"/>
        <v>2812.1800000000003</v>
      </c>
      <c r="P1933">
        <f t="shared" si="121"/>
        <v>3.3746160000000014</v>
      </c>
      <c r="Q1933" s="4">
        <v>37161</v>
      </c>
      <c r="R1933" s="5">
        <v>35.402746999999998</v>
      </c>
      <c r="S1933" s="5">
        <v>-81.919582000000005</v>
      </c>
      <c r="T1933">
        <v>4</v>
      </c>
      <c r="U1933">
        <v>3.6500462977146438E-2</v>
      </c>
      <c r="V1933">
        <v>67446</v>
      </c>
      <c r="W1933">
        <v>67181</v>
      </c>
      <c r="X1933">
        <v>66865</v>
      </c>
      <c r="Y1933">
        <v>66373</v>
      </c>
      <c r="Z1933">
        <v>34690</v>
      </c>
      <c r="AA1933">
        <v>37143</v>
      </c>
      <c r="AB1933">
        <v>23307.813000000002</v>
      </c>
      <c r="AC1933">
        <v>35630</v>
      </c>
      <c r="AD1933">
        <v>4</v>
      </c>
      <c r="AE1933">
        <v>5.9822029462349509E-5</v>
      </c>
      <c r="AF1933">
        <v>73</v>
      </c>
      <c r="AG1933">
        <v>638</v>
      </c>
      <c r="AH1933">
        <v>0.11442006269592477</v>
      </c>
      <c r="AI1933" s="3">
        <v>59540</v>
      </c>
      <c r="AJ1933" s="3">
        <v>360987.51878397004</v>
      </c>
      <c r="AK1933">
        <v>45</v>
      </c>
      <c r="AL1933">
        <v>362227.20000000001</v>
      </c>
      <c r="AM1933">
        <v>195932</v>
      </c>
      <c r="AN1933">
        <v>22552</v>
      </c>
      <c r="AO1933">
        <v>218484</v>
      </c>
      <c r="AP1933">
        <v>4</v>
      </c>
      <c r="AQ1933">
        <v>1</v>
      </c>
      <c r="AR1933">
        <v>5</v>
      </c>
      <c r="AS1933">
        <v>7.4425804915080163E-2</v>
      </c>
      <c r="AT1933">
        <v>5</v>
      </c>
      <c r="AU1933">
        <v>60</v>
      </c>
      <c r="AV1933">
        <f t="shared" si="123"/>
        <v>65</v>
      </c>
      <c r="AW1933">
        <v>2657</v>
      </c>
      <c r="AX1933">
        <v>4.0000000000000036E-2</v>
      </c>
      <c r="AY1933">
        <v>454022020.19934899</v>
      </c>
      <c r="AZ1933">
        <v>454022.02019934898</v>
      </c>
      <c r="BA1933">
        <v>7200.5643325492802</v>
      </c>
      <c r="BB1933">
        <v>1.3887800369751868</v>
      </c>
      <c r="BC1933">
        <v>60283</v>
      </c>
      <c r="BD1933">
        <v>50829</v>
      </c>
      <c r="BE1933">
        <v>9454</v>
      </c>
      <c r="BF1933">
        <v>0.14017139637636034</v>
      </c>
      <c r="BG1933">
        <v>677604</v>
      </c>
      <c r="BH1933">
        <v>10.133911612951469</v>
      </c>
      <c r="BI1933">
        <v>8793</v>
      </c>
      <c r="BJ1933">
        <v>123</v>
      </c>
      <c r="BK1933">
        <v>1</v>
      </c>
      <c r="BL1933">
        <v>2</v>
      </c>
      <c r="BM1933">
        <v>0</v>
      </c>
      <c r="BN1933">
        <v>3</v>
      </c>
      <c r="BO1933">
        <v>0</v>
      </c>
      <c r="BP1933">
        <v>1</v>
      </c>
      <c r="BQ1933">
        <v>4</v>
      </c>
      <c r="BR1933">
        <v>3</v>
      </c>
      <c r="BS1933">
        <v>0</v>
      </c>
      <c r="BT1933">
        <v>63415</v>
      </c>
      <c r="BU1933">
        <v>0.79</v>
      </c>
      <c r="BV1933">
        <v>0.5878139</v>
      </c>
      <c r="BW1933">
        <v>273</v>
      </c>
      <c r="BX1933">
        <v>2.1603720000000002</v>
      </c>
      <c r="BY1933">
        <v>0.182977</v>
      </c>
      <c r="BZ1933">
        <v>127</v>
      </c>
      <c r="CA1933">
        <v>1</v>
      </c>
      <c r="CB1933">
        <v>3</v>
      </c>
      <c r="CC1933">
        <v>0</v>
      </c>
      <c r="CD1933">
        <v>1</v>
      </c>
      <c r="CE1933">
        <v>0</v>
      </c>
      <c r="CF1933">
        <v>1</v>
      </c>
      <c r="CG1933">
        <v>4</v>
      </c>
      <c r="CH1933">
        <v>3</v>
      </c>
      <c r="CI1933">
        <v>0</v>
      </c>
      <c r="CJ1933">
        <v>66537</v>
      </c>
      <c r="CK1933">
        <v>2.1040924598343778</v>
      </c>
      <c r="CL1933">
        <v>0.65367009041426583</v>
      </c>
      <c r="CM1933">
        <v>250</v>
      </c>
      <c r="CN1933">
        <v>0.21480965100285415</v>
      </c>
      <c r="CO1933">
        <v>5477</v>
      </c>
      <c r="CP1933">
        <v>-0.30036102609999998</v>
      </c>
      <c r="CQ1933">
        <v>-0.40290169999999997</v>
      </c>
      <c r="CR1933">
        <v>54780</v>
      </c>
      <c r="CS1933">
        <v>0.82700000000000007</v>
      </c>
      <c r="CT1933">
        <v>54294</v>
      </c>
      <c r="CU1933">
        <v>0.80770508986</v>
      </c>
      <c r="CV1933">
        <v>83</v>
      </c>
      <c r="CW1933">
        <v>16</v>
      </c>
      <c r="CX1933">
        <v>37</v>
      </c>
      <c r="CY1933">
        <v>234</v>
      </c>
      <c r="CZ1933">
        <v>1011</v>
      </c>
      <c r="DA1933" s="2">
        <v>26532</v>
      </c>
      <c r="DB1933" s="2">
        <v>4420</v>
      </c>
      <c r="DC1933" s="2">
        <v>100.07</v>
      </c>
      <c r="DD1933" s="2">
        <v>9762</v>
      </c>
      <c r="DE1933">
        <v>363</v>
      </c>
      <c r="DF1933">
        <v>37</v>
      </c>
      <c r="DG1933">
        <v>28.38</v>
      </c>
      <c r="DH1933">
        <v>4.4800000000000004</v>
      </c>
      <c r="DI1933" s="2">
        <v>11.95</v>
      </c>
      <c r="DJ1933">
        <v>0.45</v>
      </c>
      <c r="DK1933">
        <v>0.9726402418542156</v>
      </c>
      <c r="DL1933">
        <v>6.269592476489028E-3</v>
      </c>
      <c r="DM1933">
        <v>23</v>
      </c>
      <c r="DN1933">
        <v>46.3</v>
      </c>
      <c r="DO1933">
        <v>0.13200000000000001</v>
      </c>
      <c r="DP1933">
        <v>522.18999999999994</v>
      </c>
      <c r="DQ1933" s="2">
        <v>0</v>
      </c>
      <c r="DR1933" s="2">
        <v>1698.2488796599998</v>
      </c>
      <c r="DS1933">
        <v>4.688352847498448E-3</v>
      </c>
      <c r="DT1933">
        <v>4.0504710542769899</v>
      </c>
      <c r="DU1933">
        <v>1467190.788671802</v>
      </c>
      <c r="DV1933">
        <v>0</v>
      </c>
    </row>
    <row r="1934" spans="1:126" x14ac:dyDescent="0.15">
      <c r="A1934" t="s">
        <v>3122</v>
      </c>
      <c r="B1934" t="s">
        <v>3256</v>
      </c>
      <c r="C1934">
        <v>37</v>
      </c>
      <c r="D1934">
        <v>163</v>
      </c>
      <c r="E1934" t="s">
        <v>3257</v>
      </c>
      <c r="F1934">
        <v>37163</v>
      </c>
      <c r="G1934" t="s">
        <v>6918</v>
      </c>
      <c r="H1934">
        <v>53.2</v>
      </c>
      <c r="I1934">
        <v>26.7</v>
      </c>
      <c r="J1934">
        <v>1.8</v>
      </c>
      <c r="K1934">
        <v>0.3</v>
      </c>
      <c r="L1934">
        <v>1.5</v>
      </c>
      <c r="M1934">
        <v>16.5</v>
      </c>
      <c r="N1934">
        <f t="shared" si="122"/>
        <v>3820.96</v>
      </c>
      <c r="O1934">
        <f t="shared" si="120"/>
        <v>6179.04</v>
      </c>
      <c r="P1934">
        <f t="shared" si="121"/>
        <v>7.4148480000000028</v>
      </c>
      <c r="Q1934" s="4">
        <v>37163</v>
      </c>
      <c r="R1934" s="5">
        <v>34.989297999999998</v>
      </c>
      <c r="S1934" s="5">
        <v>-78.371173999999996</v>
      </c>
      <c r="T1934">
        <v>6</v>
      </c>
      <c r="U1934">
        <v>0.10191557991881599</v>
      </c>
      <c r="V1934">
        <v>63408</v>
      </c>
      <c r="W1934">
        <v>63842</v>
      </c>
      <c r="X1934">
        <v>63873</v>
      </c>
      <c r="Y1934">
        <v>63673</v>
      </c>
      <c r="Z1934">
        <v>32533</v>
      </c>
      <c r="AA1934">
        <v>37145</v>
      </c>
      <c r="AB1934">
        <v>24026.997000000003</v>
      </c>
      <c r="AC1934">
        <v>35490</v>
      </c>
      <c r="AD1934">
        <v>1</v>
      </c>
      <c r="AE1934">
        <v>1.5656067508963098E-5</v>
      </c>
      <c r="AF1934">
        <v>44</v>
      </c>
      <c r="AG1934">
        <v>1067</v>
      </c>
      <c r="AH1934">
        <v>4.1237113402061855E-2</v>
      </c>
      <c r="AI1934" s="3">
        <v>291635</v>
      </c>
      <c r="AJ1934" s="3">
        <v>604620.370073525</v>
      </c>
      <c r="AK1934">
        <v>81</v>
      </c>
      <c r="AL1934">
        <v>606406.40000000002</v>
      </c>
      <c r="AM1934">
        <v>478518</v>
      </c>
      <c r="AN1934">
        <v>198552</v>
      </c>
      <c r="AO1934">
        <v>677070</v>
      </c>
      <c r="AP1934">
        <v>6</v>
      </c>
      <c r="AQ1934">
        <v>0</v>
      </c>
      <c r="AR1934">
        <v>6</v>
      </c>
      <c r="AS1934">
        <v>9.398201810720215E-2</v>
      </c>
      <c r="AT1934">
        <v>6</v>
      </c>
      <c r="AU1934">
        <v>39</v>
      </c>
      <c r="AV1934">
        <f t="shared" si="123"/>
        <v>45</v>
      </c>
      <c r="AW1934">
        <v>11258</v>
      </c>
      <c r="AX1934">
        <v>0.18000000000000005</v>
      </c>
      <c r="AY1934">
        <v>526111309.99964398</v>
      </c>
      <c r="AZ1934">
        <v>526111.30999964394</v>
      </c>
      <c r="BA1934">
        <v>8766.1907132826</v>
      </c>
      <c r="BB1934">
        <v>1.1407463432033167</v>
      </c>
      <c r="BC1934">
        <v>87381</v>
      </c>
      <c r="BD1934">
        <v>116141</v>
      </c>
      <c r="BE1934">
        <v>-28760</v>
      </c>
      <c r="BF1934">
        <v>-0.45357052737824882</v>
      </c>
      <c r="BG1934">
        <v>558187</v>
      </c>
      <c r="BH1934">
        <v>8.7390133546255857</v>
      </c>
      <c r="BI1934">
        <v>8338</v>
      </c>
      <c r="BJ1934">
        <v>72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0</v>
      </c>
      <c r="BQ1934">
        <v>5</v>
      </c>
      <c r="BR1934">
        <v>4</v>
      </c>
      <c r="BS1934">
        <v>0</v>
      </c>
      <c r="BT1934">
        <v>63713</v>
      </c>
      <c r="BU1934">
        <v>0.71</v>
      </c>
      <c r="BV1934">
        <v>0.54703979999999996</v>
      </c>
      <c r="BW1934">
        <v>197</v>
      </c>
      <c r="BX1934">
        <v>1.2870220000000001</v>
      </c>
      <c r="BY1934">
        <v>-0.84549399999999997</v>
      </c>
      <c r="BZ1934">
        <v>84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5</v>
      </c>
      <c r="CH1934">
        <v>4</v>
      </c>
      <c r="CI1934">
        <v>0</v>
      </c>
      <c r="CJ1934">
        <v>64010</v>
      </c>
      <c r="CK1934">
        <v>1.4841431026402125</v>
      </c>
      <c r="CL1934">
        <v>0.68920662506253783</v>
      </c>
      <c r="CM1934">
        <v>172</v>
      </c>
      <c r="CN1934">
        <v>-0.35189212565599132</v>
      </c>
      <c r="CO1934">
        <v>4152</v>
      </c>
      <c r="CP1934">
        <v>-0.53390810229999996</v>
      </c>
      <c r="CQ1934">
        <v>-0.24083212409999999</v>
      </c>
      <c r="CR1934">
        <v>52904</v>
      </c>
      <c r="CS1934">
        <v>0.83</v>
      </c>
      <c r="CT1934">
        <v>48317</v>
      </c>
      <c r="CU1934">
        <v>0.74111404421000004</v>
      </c>
      <c r="CV1934">
        <v>22</v>
      </c>
      <c r="CW1934">
        <v>22</v>
      </c>
      <c r="CX1934">
        <v>27</v>
      </c>
      <c r="CY1934">
        <v>4842</v>
      </c>
      <c r="CZ1934">
        <v>1481</v>
      </c>
      <c r="DA1934" s="2">
        <v>25609</v>
      </c>
      <c r="DB1934" s="2">
        <v>3915</v>
      </c>
      <c r="DC1934" s="2">
        <v>73.27</v>
      </c>
      <c r="DD1934" s="2">
        <v>24783</v>
      </c>
      <c r="DE1934">
        <v>277</v>
      </c>
      <c r="DF1934">
        <v>121</v>
      </c>
      <c r="DG1934">
        <v>15.59</v>
      </c>
      <c r="DH1934">
        <v>7.79</v>
      </c>
      <c r="DI1934" s="2">
        <v>3.12</v>
      </c>
      <c r="DJ1934">
        <v>-1.63</v>
      </c>
      <c r="DK1934">
        <v>0.91166355204279326</v>
      </c>
      <c r="DL1934">
        <v>1.0309278350515464E-2</v>
      </c>
      <c r="DN1934">
        <v>205.4</v>
      </c>
      <c r="DO1934">
        <v>0.33299999999999996</v>
      </c>
      <c r="DP1934">
        <v>1197.79</v>
      </c>
      <c r="DQ1934" s="2">
        <v>0</v>
      </c>
      <c r="DR1934" s="2">
        <v>844.23498476000009</v>
      </c>
      <c r="DS1934">
        <v>1.3921946693532423E-3</v>
      </c>
      <c r="DT1934">
        <v>8.3074986499236996</v>
      </c>
      <c r="DU1934">
        <v>5037720.3493050914</v>
      </c>
      <c r="DV1934">
        <v>1</v>
      </c>
    </row>
    <row r="1935" spans="1:126" x14ac:dyDescent="0.15">
      <c r="A1935" t="s">
        <v>3122</v>
      </c>
      <c r="B1935" t="s">
        <v>2637</v>
      </c>
      <c r="C1935">
        <v>37</v>
      </c>
      <c r="D1935">
        <v>165</v>
      </c>
      <c r="E1935" t="s">
        <v>3258</v>
      </c>
      <c r="F1935">
        <v>37165</v>
      </c>
      <c r="G1935" t="s">
        <v>6919</v>
      </c>
      <c r="H1935">
        <v>45.9</v>
      </c>
      <c r="I1935">
        <v>38.4</v>
      </c>
      <c r="J1935">
        <v>10.7</v>
      </c>
      <c r="K1935">
        <v>0.8</v>
      </c>
      <c r="L1935">
        <v>2.2000000000000002</v>
      </c>
      <c r="M1935">
        <v>2.1</v>
      </c>
      <c r="N1935">
        <f t="shared" si="122"/>
        <v>3705.7499999999995</v>
      </c>
      <c r="O1935">
        <f t="shared" si="120"/>
        <v>6294.25</v>
      </c>
      <c r="P1935">
        <f t="shared" si="121"/>
        <v>7.5531000000000024</v>
      </c>
      <c r="Q1935" s="4">
        <v>37165</v>
      </c>
      <c r="R1935" s="5">
        <v>34.840023000000002</v>
      </c>
      <c r="S1935" s="5">
        <v>-79.477337000000006</v>
      </c>
      <c r="T1935">
        <v>6</v>
      </c>
      <c r="U1935">
        <v>4.7507034885812753E-2</v>
      </c>
      <c r="V1935">
        <v>36266</v>
      </c>
      <c r="W1935">
        <v>36034</v>
      </c>
      <c r="X1935">
        <v>35932</v>
      </c>
      <c r="Y1935">
        <v>35319</v>
      </c>
      <c r="Z1935">
        <v>18269</v>
      </c>
      <c r="AA1935">
        <v>37147</v>
      </c>
      <c r="AB1935">
        <v>10766.291999999999</v>
      </c>
      <c r="AC1935">
        <v>30958</v>
      </c>
      <c r="AD1935">
        <v>0</v>
      </c>
      <c r="AE1935">
        <v>0</v>
      </c>
      <c r="AF1935">
        <v>6</v>
      </c>
      <c r="AG1935">
        <v>150</v>
      </c>
      <c r="AH1935">
        <v>0.04</v>
      </c>
      <c r="AI1935" s="3">
        <v>68934</v>
      </c>
      <c r="AJ1935" s="3">
        <v>204062.631820935</v>
      </c>
      <c r="AK1935">
        <v>99</v>
      </c>
      <c r="AL1935">
        <v>205216</v>
      </c>
      <c r="AM1935">
        <v>1138807</v>
      </c>
      <c r="AN1935">
        <v>17090</v>
      </c>
      <c r="AO1935">
        <v>1155897</v>
      </c>
      <c r="AP1935">
        <v>2</v>
      </c>
      <c r="AQ1935">
        <v>0</v>
      </c>
      <c r="AR1935">
        <v>2</v>
      </c>
      <c r="AS1935">
        <v>5.550313592717989E-2</v>
      </c>
      <c r="AT1935">
        <v>2</v>
      </c>
      <c r="AU1935">
        <v>26</v>
      </c>
      <c r="AV1935">
        <f t="shared" si="123"/>
        <v>28</v>
      </c>
      <c r="AW1935">
        <v>33063</v>
      </c>
      <c r="AX1935">
        <v>0.92</v>
      </c>
      <c r="AY1935">
        <v>200940924.12450999</v>
      </c>
      <c r="AZ1935">
        <v>200940.92412451</v>
      </c>
      <c r="BA1935">
        <v>5589.40753574872</v>
      </c>
      <c r="BB1935">
        <v>1.7890983858382166</v>
      </c>
      <c r="BC1935">
        <v>14135</v>
      </c>
      <c r="BD1935">
        <v>17120</v>
      </c>
      <c r="BE1935">
        <v>-2985</v>
      </c>
      <c r="BF1935">
        <v>-8.2308498317983786E-2</v>
      </c>
      <c r="BG1935">
        <v>334557</v>
      </c>
      <c r="BH1935">
        <v>9.3108371368139817</v>
      </c>
      <c r="BI1935">
        <v>3803</v>
      </c>
      <c r="BJ1935">
        <v>43</v>
      </c>
      <c r="BK1935">
        <v>0</v>
      </c>
      <c r="BL1935">
        <v>2</v>
      </c>
      <c r="BM1935">
        <v>0</v>
      </c>
      <c r="BN1935">
        <v>0</v>
      </c>
      <c r="BO1935">
        <v>2</v>
      </c>
      <c r="BP1935">
        <v>2</v>
      </c>
      <c r="BQ1935">
        <v>2</v>
      </c>
      <c r="BR1935">
        <v>3</v>
      </c>
      <c r="BS1935">
        <v>0</v>
      </c>
      <c r="BT1935">
        <v>36292</v>
      </c>
      <c r="BU1935">
        <v>0.71</v>
      </c>
      <c r="BV1935">
        <v>0.51777260000000003</v>
      </c>
      <c r="BW1935">
        <v>169</v>
      </c>
      <c r="BX1935">
        <v>1.4879309999999999</v>
      </c>
      <c r="BY1935">
        <v>-0.60567769999999999</v>
      </c>
      <c r="BZ1935">
        <v>41</v>
      </c>
      <c r="CA1935">
        <v>1</v>
      </c>
      <c r="CB1935">
        <v>1</v>
      </c>
      <c r="CC1935">
        <v>0</v>
      </c>
      <c r="CD1935">
        <v>0</v>
      </c>
      <c r="CE1935">
        <v>2</v>
      </c>
      <c r="CF1935">
        <v>1</v>
      </c>
      <c r="CG1935">
        <v>2</v>
      </c>
      <c r="CH1935">
        <v>3</v>
      </c>
      <c r="CI1935">
        <v>0</v>
      </c>
      <c r="CJ1935">
        <v>35715</v>
      </c>
      <c r="CK1935">
        <v>1.4279714405711885</v>
      </c>
      <c r="CL1935">
        <v>0.61262820790236727</v>
      </c>
      <c r="CM1935">
        <v>135</v>
      </c>
      <c r="CN1935">
        <v>-0.52925140987216368</v>
      </c>
      <c r="CO1935">
        <v>2863</v>
      </c>
      <c r="CP1935">
        <v>-1.2889670639999999</v>
      </c>
      <c r="CQ1935">
        <v>-1.0708281125000001</v>
      </c>
      <c r="CR1935">
        <v>26329</v>
      </c>
      <c r="CS1935">
        <v>0.745</v>
      </c>
      <c r="CT1935">
        <v>29484</v>
      </c>
      <c r="CU1935">
        <v>0.78837663004000003</v>
      </c>
      <c r="CV1935">
        <v>52</v>
      </c>
      <c r="CW1935">
        <v>9</v>
      </c>
      <c r="CX1935">
        <v>24</v>
      </c>
      <c r="CY1935">
        <v>221</v>
      </c>
      <c r="CZ1935">
        <v>207</v>
      </c>
      <c r="DA1935" s="2">
        <v>15380</v>
      </c>
      <c r="DB1935" s="2">
        <v>2030</v>
      </c>
      <c r="DC1935" s="2">
        <v>58.29</v>
      </c>
      <c r="DD1935" s="2">
        <v>19367</v>
      </c>
      <c r="DE1935">
        <v>49</v>
      </c>
      <c r="DF1935">
        <v>37</v>
      </c>
      <c r="DG1935">
        <v>19.43</v>
      </c>
      <c r="DH1935">
        <v>5.55</v>
      </c>
      <c r="DI1935" s="2">
        <v>13.88</v>
      </c>
      <c r="DJ1935">
        <v>-0.69</v>
      </c>
      <c r="DK1935">
        <v>0.91297472945135927</v>
      </c>
      <c r="DL1935">
        <v>0</v>
      </c>
      <c r="DM1935">
        <v>0</v>
      </c>
      <c r="DN1935">
        <v>35.4</v>
      </c>
      <c r="DO1935">
        <v>0.17499999999999999</v>
      </c>
      <c r="DP1935">
        <v>813.99</v>
      </c>
      <c r="DQ1935" s="2">
        <v>0</v>
      </c>
      <c r="DR1935" s="2">
        <v>1327.15839484</v>
      </c>
      <c r="DS1935">
        <v>4.5620157848330536E-3</v>
      </c>
      <c r="DT1935">
        <v>5.02468818957158</v>
      </c>
      <c r="DU1935">
        <v>1031146.4115111213</v>
      </c>
      <c r="DV1935">
        <v>0</v>
      </c>
    </row>
    <row r="1936" spans="1:126" x14ac:dyDescent="0.15">
      <c r="A1936" t="s">
        <v>3122</v>
      </c>
      <c r="B1936" t="s">
        <v>3259</v>
      </c>
      <c r="C1936">
        <v>37</v>
      </c>
      <c r="D1936">
        <v>167</v>
      </c>
      <c r="E1936" t="s">
        <v>3260</v>
      </c>
      <c r="F1936">
        <v>37167</v>
      </c>
      <c r="G1936" t="s">
        <v>6920</v>
      </c>
      <c r="H1936">
        <v>82.3</v>
      </c>
      <c r="I1936">
        <v>10.9</v>
      </c>
      <c r="J1936">
        <v>0.3</v>
      </c>
      <c r="K1936">
        <v>1.8</v>
      </c>
      <c r="L1936">
        <v>1.1000000000000001</v>
      </c>
      <c r="M1936">
        <v>3.6</v>
      </c>
      <c r="N1936">
        <f t="shared" si="122"/>
        <v>6909.6</v>
      </c>
      <c r="O1936">
        <f t="shared" si="120"/>
        <v>3090.3999999999996</v>
      </c>
      <c r="P1936">
        <f t="shared" si="121"/>
        <v>3.7084800000000011</v>
      </c>
      <c r="Q1936" s="4">
        <v>37167</v>
      </c>
      <c r="R1936" s="5">
        <v>35.310448999999998</v>
      </c>
      <c r="S1936" s="5">
        <v>-80.254373999999999</v>
      </c>
      <c r="T1936">
        <v>6</v>
      </c>
      <c r="U1936">
        <v>9.7234158154207981E-2</v>
      </c>
      <c r="V1936">
        <v>60489</v>
      </c>
      <c r="W1936">
        <v>60553</v>
      </c>
      <c r="X1936">
        <v>60586</v>
      </c>
      <c r="Y1936">
        <v>60685</v>
      </c>
      <c r="Z1936">
        <v>31300</v>
      </c>
      <c r="AA1936">
        <v>37149</v>
      </c>
      <c r="AB1936">
        <v>23728.021999999997</v>
      </c>
      <c r="AC1936">
        <v>40910</v>
      </c>
      <c r="AD1936">
        <v>2</v>
      </c>
      <c r="AE1936">
        <v>3.3010926616710131E-5</v>
      </c>
      <c r="AF1936">
        <v>56</v>
      </c>
      <c r="AG1936">
        <v>664</v>
      </c>
      <c r="AH1936">
        <v>8.4337349397590355E-2</v>
      </c>
      <c r="AI1936" s="3">
        <v>93071</v>
      </c>
      <c r="AJ1936" s="3">
        <v>252853.87484423502</v>
      </c>
      <c r="AK1936">
        <v>42</v>
      </c>
      <c r="AL1936">
        <v>258752</v>
      </c>
      <c r="AM1936">
        <v>614826</v>
      </c>
      <c r="AN1936">
        <v>56744</v>
      </c>
      <c r="AO1936">
        <v>671570</v>
      </c>
      <c r="AP1936">
        <v>7</v>
      </c>
      <c r="AQ1936">
        <v>1</v>
      </c>
      <c r="AR1936">
        <v>8</v>
      </c>
      <c r="AS1936">
        <v>0.13211566726669199</v>
      </c>
      <c r="AT1936">
        <v>9</v>
      </c>
      <c r="AU1936">
        <v>79</v>
      </c>
      <c r="AV1936">
        <f t="shared" si="123"/>
        <v>88</v>
      </c>
      <c r="AW1936">
        <v>60586</v>
      </c>
      <c r="AX1936">
        <v>1</v>
      </c>
      <c r="AY1936">
        <v>1791025923.6434</v>
      </c>
      <c r="AZ1936">
        <v>1791025.9236434</v>
      </c>
      <c r="BA1936">
        <v>30912.162897640101</v>
      </c>
      <c r="BB1936">
        <v>0.32349726006275092</v>
      </c>
      <c r="BC1936">
        <v>29398</v>
      </c>
      <c r="BD1936">
        <v>41142</v>
      </c>
      <c r="BE1936">
        <v>-11744</v>
      </c>
      <c r="BF1936">
        <v>-0.19415100266164095</v>
      </c>
      <c r="BG1936">
        <v>904733</v>
      </c>
      <c r="BH1936">
        <v>14.933037335358003</v>
      </c>
      <c r="BI1936">
        <v>6861</v>
      </c>
      <c r="BJ1936">
        <v>82</v>
      </c>
      <c r="BK1936">
        <v>3</v>
      </c>
      <c r="BL1936">
        <v>1</v>
      </c>
      <c r="BM1936">
        <v>0</v>
      </c>
      <c r="BN1936">
        <v>0</v>
      </c>
      <c r="BO1936">
        <v>1</v>
      </c>
      <c r="BP1936">
        <v>0</v>
      </c>
      <c r="BQ1936">
        <v>7</v>
      </c>
      <c r="BR1936">
        <v>3</v>
      </c>
      <c r="BS1936">
        <v>0</v>
      </c>
      <c r="BT1936">
        <v>59794</v>
      </c>
      <c r="BU1936">
        <v>0.77</v>
      </c>
      <c r="BV1936">
        <v>0.62241539999999995</v>
      </c>
      <c r="BW1936">
        <v>250</v>
      </c>
      <c r="BX1936">
        <v>1.622236</v>
      </c>
      <c r="BY1936">
        <v>-7.3206599999999997E-2</v>
      </c>
      <c r="BZ1936">
        <v>84</v>
      </c>
      <c r="CA1936">
        <v>2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11</v>
      </c>
      <c r="CH1936">
        <v>2</v>
      </c>
      <c r="CI1936">
        <v>0</v>
      </c>
      <c r="CJ1936">
        <v>60629</v>
      </c>
      <c r="CK1936">
        <v>1.6988569826320736</v>
      </c>
      <c r="CL1936">
        <v>0.71048269378262696</v>
      </c>
      <c r="CM1936">
        <v>222</v>
      </c>
      <c r="CN1936">
        <v>7.5607344267451942E-2</v>
      </c>
      <c r="CO1936">
        <v>5560</v>
      </c>
      <c r="CP1936">
        <v>-0.56403653030000001</v>
      </c>
      <c r="CQ1936">
        <v>0.121880669</v>
      </c>
      <c r="CR1936">
        <v>51544</v>
      </c>
      <c r="CS1936">
        <v>0.84900000000000009</v>
      </c>
      <c r="CT1936">
        <v>49057</v>
      </c>
      <c r="CU1936">
        <v>0.81737833196999998</v>
      </c>
      <c r="CV1936">
        <v>122</v>
      </c>
      <c r="CW1936">
        <v>23</v>
      </c>
      <c r="CX1936">
        <v>26</v>
      </c>
      <c r="CY1936">
        <v>362</v>
      </c>
      <c r="CZ1936">
        <v>997</v>
      </c>
      <c r="DA1936" s="2">
        <v>26948</v>
      </c>
      <c r="DB1936" s="2">
        <v>4660</v>
      </c>
      <c r="DC1936" s="2">
        <v>115.44</v>
      </c>
      <c r="DD1936" s="2">
        <v>9148</v>
      </c>
      <c r="DE1936">
        <v>292</v>
      </c>
      <c r="DF1936">
        <v>38</v>
      </c>
      <c r="DG1936">
        <v>23.09</v>
      </c>
      <c r="DH1936">
        <v>8.25</v>
      </c>
      <c r="DI1936" s="2">
        <v>11.54</v>
      </c>
      <c r="DJ1936">
        <v>0.68</v>
      </c>
      <c r="DK1936">
        <v>0.9829162682253334</v>
      </c>
      <c r="DL1936">
        <v>1.5060240963855422E-3</v>
      </c>
      <c r="DM1936">
        <v>47</v>
      </c>
      <c r="DN1936">
        <v>50.8</v>
      </c>
      <c r="DO1936">
        <v>0.19</v>
      </c>
      <c r="DP1936">
        <v>2198.6</v>
      </c>
      <c r="DQ1936" s="2">
        <v>0</v>
      </c>
      <c r="DR1936" s="2">
        <v>1955.6261460800001</v>
      </c>
      <c r="DS1936">
        <v>7.5579324553994177E-3</v>
      </c>
      <c r="DT1936">
        <v>5.6487626150983603</v>
      </c>
      <c r="DU1936">
        <v>1461628.6241819309</v>
      </c>
      <c r="DV1936">
        <v>0</v>
      </c>
    </row>
    <row r="1937" spans="1:126" x14ac:dyDescent="0.15">
      <c r="A1937" t="s">
        <v>3122</v>
      </c>
      <c r="B1937" t="s">
        <v>3261</v>
      </c>
      <c r="C1937">
        <v>37</v>
      </c>
      <c r="D1937">
        <v>169</v>
      </c>
      <c r="E1937" t="s">
        <v>3262</v>
      </c>
      <c r="F1937">
        <v>37169</v>
      </c>
      <c r="G1937" t="s">
        <v>6921</v>
      </c>
      <c r="H1937">
        <v>91.7</v>
      </c>
      <c r="I1937">
        <v>4</v>
      </c>
      <c r="J1937">
        <v>0.3</v>
      </c>
      <c r="K1937">
        <v>0.3</v>
      </c>
      <c r="L1937">
        <v>1.1000000000000001</v>
      </c>
      <c r="M1937">
        <v>2.6</v>
      </c>
      <c r="N1937">
        <f t="shared" si="122"/>
        <v>8433.0400000000009</v>
      </c>
      <c r="O1937">
        <f t="shared" si="120"/>
        <v>1566.9599999999991</v>
      </c>
      <c r="P1937">
        <f t="shared" si="121"/>
        <v>1.8803519999999996</v>
      </c>
      <c r="Q1937" s="4">
        <v>37169</v>
      </c>
      <c r="R1937" s="5">
        <v>36.393506000000002</v>
      </c>
      <c r="S1937" s="5">
        <v>-80.266199</v>
      </c>
      <c r="T1937">
        <v>2</v>
      </c>
      <c r="U1937">
        <v>6.4079031986743404E-2</v>
      </c>
      <c r="V1937">
        <v>47224</v>
      </c>
      <c r="W1937">
        <v>46858</v>
      </c>
      <c r="X1937">
        <v>46661</v>
      </c>
      <c r="Y1937">
        <v>46153</v>
      </c>
      <c r="Z1937">
        <v>25050</v>
      </c>
      <c r="AA1937">
        <v>37151</v>
      </c>
      <c r="AB1937">
        <v>18382.136999999999</v>
      </c>
      <c r="AC1937">
        <v>40696</v>
      </c>
      <c r="AD1937">
        <v>2</v>
      </c>
      <c r="AE1937">
        <v>4.2862347570776451E-5</v>
      </c>
      <c r="AF1937">
        <v>87</v>
      </c>
      <c r="AG1937">
        <v>926</v>
      </c>
      <c r="AH1937">
        <v>9.3952483801295894E-2</v>
      </c>
      <c r="AI1937" s="3">
        <v>91547</v>
      </c>
      <c r="AJ1937" s="3">
        <v>287270.21692628501</v>
      </c>
      <c r="AK1937">
        <v>60</v>
      </c>
      <c r="AL1937">
        <v>291776</v>
      </c>
      <c r="AM1937">
        <v>182877</v>
      </c>
      <c r="AN1937">
        <v>43180</v>
      </c>
      <c r="AO1937">
        <v>226057</v>
      </c>
      <c r="AP1937">
        <v>2</v>
      </c>
      <c r="AQ1937">
        <v>0</v>
      </c>
      <c r="AR1937">
        <v>2</v>
      </c>
      <c r="AS1937">
        <v>4.2682146058303817E-2</v>
      </c>
      <c r="AT1937">
        <v>2</v>
      </c>
      <c r="AU1937">
        <v>25</v>
      </c>
      <c r="AV1937">
        <f t="shared" si="123"/>
        <v>27</v>
      </c>
      <c r="AW1937">
        <v>47310</v>
      </c>
      <c r="AX1937">
        <v>0.95</v>
      </c>
      <c r="AY1937">
        <v>555656557.80432701</v>
      </c>
      <c r="AZ1937">
        <v>555656.55780432699</v>
      </c>
      <c r="BA1937">
        <v>12290.3829925316</v>
      </c>
      <c r="BB1937">
        <v>0.8136442945737834</v>
      </c>
      <c r="BC1937">
        <v>27539</v>
      </c>
      <c r="BD1937">
        <v>39288</v>
      </c>
      <c r="BE1937">
        <v>-11749</v>
      </c>
      <c r="BF1937">
        <v>-0.24879298661697441</v>
      </c>
      <c r="BG1937">
        <v>297595</v>
      </c>
      <c r="BH1937">
        <v>6.3778101626626089</v>
      </c>
      <c r="BI1937">
        <v>5996</v>
      </c>
      <c r="BJ1937">
        <v>27</v>
      </c>
      <c r="BK1937">
        <v>0</v>
      </c>
      <c r="BL1937">
        <v>1</v>
      </c>
      <c r="BM1937">
        <v>0</v>
      </c>
      <c r="BN1937">
        <v>0</v>
      </c>
      <c r="BO1937">
        <v>2</v>
      </c>
      <c r="BP1937">
        <v>0</v>
      </c>
      <c r="BQ1937">
        <v>3</v>
      </c>
      <c r="BR1937">
        <v>4</v>
      </c>
      <c r="BS1937">
        <v>0</v>
      </c>
      <c r="BT1937">
        <v>46150</v>
      </c>
      <c r="BU1937">
        <v>0.8</v>
      </c>
      <c r="BV1937">
        <v>0.6016492</v>
      </c>
      <c r="BW1937">
        <v>159</v>
      </c>
      <c r="BX1937">
        <v>0.80173349999999999</v>
      </c>
      <c r="BY1937">
        <v>-0.96212140000000002</v>
      </c>
      <c r="BZ1937">
        <v>35</v>
      </c>
      <c r="CA1937">
        <v>0</v>
      </c>
      <c r="CB1937">
        <v>3</v>
      </c>
      <c r="CC1937">
        <v>0</v>
      </c>
      <c r="CD1937">
        <v>0</v>
      </c>
      <c r="CE1937">
        <v>1</v>
      </c>
      <c r="CF1937">
        <v>0</v>
      </c>
      <c r="CG1937">
        <v>4</v>
      </c>
      <c r="CH1937">
        <v>3</v>
      </c>
      <c r="CI1937">
        <v>0</v>
      </c>
      <c r="CJ1937">
        <v>46415</v>
      </c>
      <c r="CK1937">
        <v>0.99105892491651404</v>
      </c>
      <c r="CL1937">
        <v>0.69869433132958436</v>
      </c>
      <c r="CM1937">
        <v>133</v>
      </c>
      <c r="CN1937">
        <v>-0.75607344267451948</v>
      </c>
      <c r="CO1937">
        <v>3895.9999999999995</v>
      </c>
      <c r="CP1937">
        <v>-0.20941325860000001</v>
      </c>
      <c r="CQ1937">
        <v>-0.1935553059</v>
      </c>
      <c r="CR1937">
        <v>39951</v>
      </c>
      <c r="CS1937">
        <v>0.86299999999999999</v>
      </c>
      <c r="CT1937">
        <v>39149</v>
      </c>
      <c r="CU1937">
        <v>0.82337515061</v>
      </c>
      <c r="CV1937">
        <v>12</v>
      </c>
      <c r="CW1937">
        <v>6</v>
      </c>
      <c r="CX1937">
        <v>11</v>
      </c>
      <c r="CY1937">
        <v>999</v>
      </c>
      <c r="CZ1937">
        <v>1376</v>
      </c>
      <c r="DA1937" s="2">
        <v>13235</v>
      </c>
      <c r="DB1937" s="2">
        <v>3410</v>
      </c>
      <c r="DC1937" s="2">
        <v>122.35</v>
      </c>
      <c r="DD1937" s="2">
        <v>3220</v>
      </c>
      <c r="DE1937">
        <v>405</v>
      </c>
      <c r="DF1937">
        <v>34</v>
      </c>
      <c r="DG1937">
        <v>19.32</v>
      </c>
      <c r="DH1937">
        <v>8.59</v>
      </c>
      <c r="DI1937" s="2">
        <v>10.73</v>
      </c>
      <c r="DJ1937">
        <v>0.02</v>
      </c>
      <c r="DK1937">
        <v>0.97411165849235914</v>
      </c>
      <c r="DL1937">
        <v>4.3196544276457886E-3</v>
      </c>
      <c r="DM1937">
        <v>39</v>
      </c>
      <c r="DN1937">
        <v>48.4</v>
      </c>
      <c r="DO1937">
        <v>0.17199999999999999</v>
      </c>
      <c r="DP1937">
        <v>53.31</v>
      </c>
      <c r="DQ1937" s="2">
        <v>0</v>
      </c>
      <c r="DR1937" s="2">
        <v>1127.67814989</v>
      </c>
      <c r="DS1937">
        <v>3.8648722130106652E-3</v>
      </c>
      <c r="DT1937">
        <v>5.3971187557499203</v>
      </c>
      <c r="DU1937">
        <v>1574749.7220776887</v>
      </c>
      <c r="DV1937">
        <v>1</v>
      </c>
    </row>
    <row r="1938" spans="1:126" x14ac:dyDescent="0.15">
      <c r="A1938" t="s">
        <v>3122</v>
      </c>
      <c r="B1938" t="s">
        <v>3263</v>
      </c>
      <c r="C1938">
        <v>37</v>
      </c>
      <c r="D1938">
        <v>171</v>
      </c>
      <c r="E1938" t="s">
        <v>3264</v>
      </c>
      <c r="F1938">
        <v>37171</v>
      </c>
      <c r="G1938" t="s">
        <v>6922</v>
      </c>
      <c r="H1938">
        <v>85</v>
      </c>
      <c r="I1938">
        <v>3.6</v>
      </c>
      <c r="J1938">
        <v>0.2</v>
      </c>
      <c r="K1938">
        <v>0.5</v>
      </c>
      <c r="L1938">
        <v>1</v>
      </c>
      <c r="M1938">
        <v>9.6999999999999993</v>
      </c>
      <c r="N1938">
        <f t="shared" si="122"/>
        <v>7333.34</v>
      </c>
      <c r="O1938">
        <f t="shared" si="120"/>
        <v>2666.66</v>
      </c>
      <c r="P1938">
        <f t="shared" si="121"/>
        <v>3.1999920000000008</v>
      </c>
      <c r="Q1938" s="4">
        <v>37171</v>
      </c>
      <c r="R1938" s="5">
        <v>36.415416</v>
      </c>
      <c r="S1938" s="5">
        <v>-80.686463000000003</v>
      </c>
      <c r="T1938">
        <v>4</v>
      </c>
      <c r="U1938">
        <v>6.6240022849521948E-2</v>
      </c>
      <c r="V1938">
        <v>73551</v>
      </c>
      <c r="W1938">
        <v>73391</v>
      </c>
      <c r="X1938">
        <v>73170</v>
      </c>
      <c r="Y1938">
        <v>72029</v>
      </c>
      <c r="Z1938">
        <v>37479</v>
      </c>
      <c r="AA1938">
        <v>37153</v>
      </c>
      <c r="AB1938">
        <v>26039.94</v>
      </c>
      <c r="AC1938">
        <v>36164</v>
      </c>
      <c r="AD1938">
        <v>5</v>
      </c>
      <c r="AE1938">
        <v>6.8334016673500064E-5</v>
      </c>
      <c r="AF1938">
        <v>98</v>
      </c>
      <c r="AG1938">
        <v>1256</v>
      </c>
      <c r="AH1938">
        <v>7.8025477707006366E-2</v>
      </c>
      <c r="AI1938" s="3">
        <v>126897</v>
      </c>
      <c r="AJ1938" s="3">
        <v>340586.06666209502</v>
      </c>
      <c r="AK1938">
        <v>50</v>
      </c>
      <c r="AL1938">
        <v>344198.39999999997</v>
      </c>
      <c r="AM1938">
        <v>123261</v>
      </c>
      <c r="AN1938">
        <v>106634</v>
      </c>
      <c r="AO1938">
        <v>229895</v>
      </c>
      <c r="AP1938">
        <v>4</v>
      </c>
      <c r="AQ1938">
        <v>8</v>
      </c>
      <c r="AR1938">
        <v>12</v>
      </c>
      <c r="AS1938">
        <v>0.16350778705835864</v>
      </c>
      <c r="AT1938">
        <v>12</v>
      </c>
      <c r="AU1938">
        <v>81</v>
      </c>
      <c r="AV1938">
        <f t="shared" si="123"/>
        <v>93</v>
      </c>
      <c r="AW1938">
        <v>63726</v>
      </c>
      <c r="AX1938">
        <v>0.95</v>
      </c>
      <c r="AY1938">
        <v>377544489.04814702</v>
      </c>
      <c r="AZ1938">
        <v>377544.48904814705</v>
      </c>
      <c r="BA1938">
        <v>5311.7223097593696</v>
      </c>
      <c r="BB1938">
        <v>1.8826285368169065</v>
      </c>
      <c r="BC1938">
        <v>90650</v>
      </c>
      <c r="BD1938">
        <v>90805</v>
      </c>
      <c r="BE1938">
        <v>-155</v>
      </c>
      <c r="BF1938">
        <v>-2.1073812728582887E-3</v>
      </c>
      <c r="BG1938">
        <v>1233722</v>
      </c>
      <c r="BH1938">
        <v>16.861035943692769</v>
      </c>
      <c r="BI1938">
        <v>9914</v>
      </c>
      <c r="BJ1938">
        <v>81</v>
      </c>
      <c r="BK1938">
        <v>2</v>
      </c>
      <c r="BL1938">
        <v>2</v>
      </c>
      <c r="BM1938">
        <v>0</v>
      </c>
      <c r="BN1938">
        <v>1</v>
      </c>
      <c r="BO1938">
        <v>1</v>
      </c>
      <c r="BP1938">
        <v>1</v>
      </c>
      <c r="BQ1938">
        <v>5</v>
      </c>
      <c r="BR1938">
        <v>7</v>
      </c>
      <c r="BS1938">
        <v>0</v>
      </c>
      <c r="BT1938">
        <v>72496</v>
      </c>
      <c r="BU1938">
        <v>0.8</v>
      </c>
      <c r="BV1938">
        <v>0.53042420000000001</v>
      </c>
      <c r="BW1938">
        <v>278</v>
      </c>
      <c r="BX1938">
        <v>1.379386</v>
      </c>
      <c r="BY1938">
        <v>-0.80948319999999996</v>
      </c>
      <c r="BZ1938">
        <v>84</v>
      </c>
      <c r="CA1938">
        <v>3</v>
      </c>
      <c r="CB1938">
        <v>3</v>
      </c>
      <c r="CC1938">
        <v>0</v>
      </c>
      <c r="CD1938">
        <v>1</v>
      </c>
      <c r="CE1938">
        <v>1</v>
      </c>
      <c r="CF1938">
        <v>1</v>
      </c>
      <c r="CG1938">
        <v>7</v>
      </c>
      <c r="CH1938">
        <v>7</v>
      </c>
      <c r="CI1938">
        <v>0</v>
      </c>
      <c r="CJ1938">
        <v>72980</v>
      </c>
      <c r="CK1938">
        <v>1.4661551109893121</v>
      </c>
      <c r="CL1938">
        <v>0.65693267944716893</v>
      </c>
      <c r="CM1938">
        <v>257</v>
      </c>
      <c r="CN1938">
        <v>-0.38863588174858477</v>
      </c>
      <c r="CO1938">
        <v>6071</v>
      </c>
      <c r="CP1938">
        <v>-0.1070645257</v>
      </c>
      <c r="CQ1938">
        <v>-1.7418145499999999E-2</v>
      </c>
      <c r="CR1938">
        <v>62343</v>
      </c>
      <c r="CS1938">
        <v>0.85799999999999998</v>
      </c>
      <c r="CT1938">
        <v>57370</v>
      </c>
      <c r="CU1938">
        <v>0.77081345281000002</v>
      </c>
      <c r="CV1938">
        <v>77</v>
      </c>
      <c r="CW1938">
        <v>27</v>
      </c>
      <c r="CX1938">
        <v>45</v>
      </c>
      <c r="CY1938">
        <v>1685</v>
      </c>
      <c r="CZ1938">
        <v>1903</v>
      </c>
      <c r="DA1938" s="2">
        <v>39709</v>
      </c>
      <c r="DB1938" s="2">
        <v>5630</v>
      </c>
      <c r="DC1938" s="2">
        <v>127.31</v>
      </c>
      <c r="DD1938" s="2">
        <v>5634</v>
      </c>
      <c r="DE1938">
        <v>510</v>
      </c>
      <c r="DF1938">
        <v>54</v>
      </c>
      <c r="DG1938">
        <v>39.700000000000003</v>
      </c>
      <c r="DH1938">
        <v>6.84</v>
      </c>
      <c r="DI1938" s="2">
        <v>8.2100000000000009</v>
      </c>
      <c r="DJ1938">
        <v>1.24</v>
      </c>
      <c r="DK1938">
        <v>0.95253630897499542</v>
      </c>
      <c r="DL1938">
        <v>1.5923566878980893E-3</v>
      </c>
      <c r="DN1938">
        <v>59</v>
      </c>
      <c r="DO1938">
        <v>0.17499999999999999</v>
      </c>
      <c r="DP1938">
        <v>184.48</v>
      </c>
      <c r="DQ1938" s="2">
        <v>0</v>
      </c>
      <c r="DR1938" s="2">
        <v>3828.2020744300007</v>
      </c>
      <c r="DS1938">
        <v>1.1122082515694208E-2</v>
      </c>
      <c r="DT1938">
        <v>6.4455214798420704</v>
      </c>
      <c r="DU1938">
        <v>2218538.1805272726</v>
      </c>
      <c r="DV1938">
        <v>1</v>
      </c>
    </row>
    <row r="1939" spans="1:126" x14ac:dyDescent="0.15">
      <c r="A1939" t="s">
        <v>3122</v>
      </c>
      <c r="B1939" t="s">
        <v>3265</v>
      </c>
      <c r="C1939">
        <v>37</v>
      </c>
      <c r="D1939">
        <v>173</v>
      </c>
      <c r="E1939" t="s">
        <v>3266</v>
      </c>
      <c r="F1939">
        <v>37173</v>
      </c>
      <c r="G1939" t="s">
        <v>6923</v>
      </c>
      <c r="H1939">
        <v>65.599999999999994</v>
      </c>
      <c r="I1939">
        <v>0.5</v>
      </c>
      <c r="J1939">
        <v>25.7</v>
      </c>
      <c r="K1939">
        <v>0.5</v>
      </c>
      <c r="L1939">
        <v>3.9</v>
      </c>
      <c r="M1939">
        <v>3.9</v>
      </c>
      <c r="N1939">
        <f t="shared" si="122"/>
        <v>4994.7699999999995</v>
      </c>
      <c r="O1939">
        <f t="shared" si="120"/>
        <v>5005.2300000000005</v>
      </c>
      <c r="P1939">
        <f t="shared" si="121"/>
        <v>6.0062760000000024</v>
      </c>
      <c r="Q1939" s="4">
        <v>37173</v>
      </c>
      <c r="R1939" s="5">
        <v>35.568849</v>
      </c>
      <c r="S1939" s="5">
        <v>-83.465614000000002</v>
      </c>
      <c r="T1939">
        <v>8</v>
      </c>
      <c r="U1939">
        <v>0.14228857796419547</v>
      </c>
      <c r="V1939">
        <v>13995</v>
      </c>
      <c r="W1939">
        <v>14070</v>
      </c>
      <c r="X1939">
        <v>14163</v>
      </c>
      <c r="Y1939">
        <v>14334</v>
      </c>
      <c r="Z1939">
        <v>7290</v>
      </c>
      <c r="AA1939">
        <v>37155</v>
      </c>
      <c r="AB1939">
        <v>4902.1939999999995</v>
      </c>
      <c r="AC1939">
        <v>33931</v>
      </c>
      <c r="AD1939">
        <v>2</v>
      </c>
      <c r="AE1939">
        <v>1.412130198404293E-4</v>
      </c>
      <c r="AF1939">
        <v>10</v>
      </c>
      <c r="AG1939">
        <v>94</v>
      </c>
      <c r="AH1939">
        <v>0.10638297872340426</v>
      </c>
      <c r="AJ1939" s="3">
        <v>337916.97905483999</v>
      </c>
      <c r="AK1939">
        <v>30</v>
      </c>
      <c r="AL1939">
        <v>346016</v>
      </c>
      <c r="AM1939">
        <v>58637</v>
      </c>
      <c r="AN1939">
        <v>3507</v>
      </c>
      <c r="AO1939">
        <v>62144</v>
      </c>
      <c r="AP1939">
        <v>4</v>
      </c>
      <c r="AQ1939">
        <v>1</v>
      </c>
      <c r="AR1939">
        <v>5</v>
      </c>
      <c r="AS1939">
        <v>0.35536602700781805</v>
      </c>
      <c r="AT1939">
        <v>5</v>
      </c>
      <c r="AU1939">
        <v>6</v>
      </c>
      <c r="AV1939">
        <f t="shared" si="123"/>
        <v>11</v>
      </c>
      <c r="AW1939">
        <v>6674</v>
      </c>
      <c r="AX1939">
        <v>0.47</v>
      </c>
      <c r="AY1939">
        <v>69270976.733095005</v>
      </c>
      <c r="AZ1939">
        <v>69270.976733094998</v>
      </c>
      <c r="BA1939">
        <v>5338.9656841370297</v>
      </c>
      <c r="BB1939">
        <v>1.8730219656050033</v>
      </c>
      <c r="BC1939">
        <v>18483</v>
      </c>
      <c r="BD1939">
        <v>8884</v>
      </c>
      <c r="BE1939">
        <v>9599</v>
      </c>
      <c r="BF1939">
        <v>0.68588781707752766</v>
      </c>
      <c r="BG1939">
        <v>433523</v>
      </c>
      <c r="BH1939">
        <v>30.609546000141211</v>
      </c>
      <c r="BI1939">
        <v>2274</v>
      </c>
      <c r="BJ1939">
        <v>14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2</v>
      </c>
      <c r="BR1939">
        <v>1</v>
      </c>
      <c r="BS1939">
        <v>0</v>
      </c>
      <c r="BT1939">
        <v>13404</v>
      </c>
      <c r="BU1939">
        <v>0.72</v>
      </c>
      <c r="BV1939">
        <v>0.55701800000000001</v>
      </c>
      <c r="BW1939">
        <v>85</v>
      </c>
      <c r="BX1939">
        <v>1.342883</v>
      </c>
      <c r="BY1939">
        <v>-0.27977459999999998</v>
      </c>
      <c r="BZ1939">
        <v>15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0</v>
      </c>
      <c r="CJ1939">
        <v>14286</v>
      </c>
      <c r="CK1939">
        <v>1.2599748005039899</v>
      </c>
      <c r="CL1939">
        <v>0.56167876054128263</v>
      </c>
      <c r="CM1939">
        <v>73</v>
      </c>
      <c r="CN1939">
        <v>-0.66350744174894749</v>
      </c>
      <c r="CO1939">
        <v>1259</v>
      </c>
      <c r="CP1939">
        <v>-1.5234796137</v>
      </c>
      <c r="CQ1939">
        <v>-0.66124209869999995</v>
      </c>
      <c r="CR1939">
        <v>11914</v>
      </c>
      <c r="CS1939">
        <v>0.82099999999999995</v>
      </c>
      <c r="CT1939">
        <v>10818</v>
      </c>
      <c r="CU1939">
        <v>0.74660956459999994</v>
      </c>
      <c r="CV1939">
        <v>29</v>
      </c>
      <c r="CW1939">
        <v>9</v>
      </c>
      <c r="CX1939">
        <v>14</v>
      </c>
      <c r="CY1939">
        <v>49</v>
      </c>
      <c r="CZ1939">
        <v>140</v>
      </c>
      <c r="DA1939" s="2">
        <v>8708</v>
      </c>
      <c r="DB1939" s="2">
        <v>1195</v>
      </c>
      <c r="DC1939" s="2">
        <v>128.04</v>
      </c>
      <c r="DD1939" s="2">
        <v>5014</v>
      </c>
      <c r="DE1939">
        <v>37</v>
      </c>
      <c r="DF1939">
        <v>11</v>
      </c>
      <c r="DG1939">
        <v>49.79</v>
      </c>
      <c r="DH1939">
        <v>7.11</v>
      </c>
      <c r="DI1939" s="2">
        <v>35.57</v>
      </c>
      <c r="DJ1939">
        <v>2.97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s="2">
        <v>23155</v>
      </c>
      <c r="DR1939" s="2">
        <v>822.89758650999988</v>
      </c>
      <c r="DS1939">
        <v>2.35604883613041E-3</v>
      </c>
      <c r="DT1939">
        <v>3.66769444140294</v>
      </c>
      <c r="DU1939">
        <v>1269080.9598364797</v>
      </c>
      <c r="DV1939">
        <v>0</v>
      </c>
    </row>
    <row r="1940" spans="1:126" x14ac:dyDescent="0.15">
      <c r="A1940" t="s">
        <v>3122</v>
      </c>
      <c r="B1940" t="s">
        <v>3267</v>
      </c>
      <c r="C1940">
        <v>37</v>
      </c>
      <c r="D1940">
        <v>175</v>
      </c>
      <c r="E1940" t="s">
        <v>3268</v>
      </c>
      <c r="F1940">
        <v>37175</v>
      </c>
      <c r="G1940" t="s">
        <v>6924</v>
      </c>
      <c r="H1940">
        <v>90.8</v>
      </c>
      <c r="I1940">
        <v>3.9</v>
      </c>
      <c r="J1940">
        <v>0.3</v>
      </c>
      <c r="K1940">
        <v>0.4</v>
      </c>
      <c r="L1940">
        <v>1.7</v>
      </c>
      <c r="M1940">
        <v>2.9</v>
      </c>
      <c r="N1940">
        <f t="shared" si="122"/>
        <v>8271.3999999999978</v>
      </c>
      <c r="O1940">
        <f t="shared" si="120"/>
        <v>1728.6000000000022</v>
      </c>
      <c r="P1940">
        <f t="shared" si="121"/>
        <v>2.0743200000000033</v>
      </c>
      <c r="Q1940" s="4">
        <v>37175</v>
      </c>
      <c r="R1940" s="5">
        <v>35.210079</v>
      </c>
      <c r="S1940" s="5">
        <v>-82.816653000000002</v>
      </c>
      <c r="T1940">
        <v>6</v>
      </c>
      <c r="U1940">
        <v>3.7950537884361667E-2</v>
      </c>
      <c r="V1940">
        <v>32825</v>
      </c>
      <c r="W1940">
        <v>32943</v>
      </c>
      <c r="X1940">
        <v>32928</v>
      </c>
      <c r="Y1940">
        <v>33198</v>
      </c>
      <c r="Z1940">
        <v>15466</v>
      </c>
      <c r="AA1940">
        <v>37157</v>
      </c>
      <c r="AB1940">
        <v>11584.8</v>
      </c>
      <c r="AC1940">
        <v>45114</v>
      </c>
      <c r="AD1940">
        <v>1</v>
      </c>
      <c r="AE1940">
        <v>3.0369290573372204E-5</v>
      </c>
      <c r="AF1940">
        <v>42</v>
      </c>
      <c r="AG1940">
        <v>221</v>
      </c>
      <c r="AH1940">
        <v>0.19004524886877827</v>
      </c>
      <c r="AI1940" s="3">
        <v>17929</v>
      </c>
      <c r="AJ1940" s="3">
        <v>242258.99320398</v>
      </c>
      <c r="AK1940">
        <v>32</v>
      </c>
      <c r="AL1940">
        <v>243564.79999999999</v>
      </c>
      <c r="AM1940">
        <v>41199</v>
      </c>
      <c r="AN1940">
        <v>9661</v>
      </c>
      <c r="AO1940">
        <v>50860</v>
      </c>
      <c r="AP1940">
        <v>1</v>
      </c>
      <c r="AQ1940">
        <v>1</v>
      </c>
      <c r="AR1940">
        <v>2</v>
      </c>
      <c r="AS1940">
        <v>6.0710924930941323E-2</v>
      </c>
      <c r="AT1940">
        <v>1</v>
      </c>
      <c r="AU1940">
        <v>26</v>
      </c>
      <c r="AV1940">
        <f t="shared" si="123"/>
        <v>27</v>
      </c>
      <c r="AW1940">
        <v>0</v>
      </c>
      <c r="AX1940">
        <v>0</v>
      </c>
      <c r="AY1940">
        <v>762086411.18850398</v>
      </c>
      <c r="AZ1940">
        <v>762086.41118850396</v>
      </c>
      <c r="BA1940">
        <v>25985.546751960799</v>
      </c>
      <c r="BB1940">
        <v>0.38482930897905493</v>
      </c>
      <c r="BC1940">
        <v>33749</v>
      </c>
      <c r="BD1940">
        <v>12315</v>
      </c>
      <c r="BE1940">
        <v>21434</v>
      </c>
      <c r="BF1940">
        <v>0.65297791317593301</v>
      </c>
      <c r="BG1940">
        <v>500736</v>
      </c>
      <c r="BH1940">
        <v>15.206997084548105</v>
      </c>
      <c r="BI1940">
        <v>5416</v>
      </c>
      <c r="BJ1940">
        <v>52</v>
      </c>
      <c r="BK1940">
        <v>6</v>
      </c>
      <c r="BL1940">
        <v>2</v>
      </c>
      <c r="BM1940">
        <v>0</v>
      </c>
      <c r="BN1940">
        <v>1</v>
      </c>
      <c r="BO1940">
        <v>1</v>
      </c>
      <c r="BP1940">
        <v>1</v>
      </c>
      <c r="BQ1940">
        <v>4</v>
      </c>
      <c r="BR1940">
        <v>3</v>
      </c>
      <c r="BS1940">
        <v>0</v>
      </c>
      <c r="BT1940">
        <v>30203</v>
      </c>
      <c r="BU1940">
        <v>0.75</v>
      </c>
      <c r="BV1940">
        <v>0.68901020000000002</v>
      </c>
      <c r="BW1940">
        <v>189</v>
      </c>
      <c r="BX1940">
        <v>2.3176510000000001</v>
      </c>
      <c r="BY1940">
        <v>1.1407959999999999</v>
      </c>
      <c r="BZ1940">
        <v>51</v>
      </c>
      <c r="CA1940">
        <v>4</v>
      </c>
      <c r="CB1940">
        <v>2</v>
      </c>
      <c r="CC1940">
        <v>0</v>
      </c>
      <c r="CD1940">
        <v>2</v>
      </c>
      <c r="CE1940">
        <v>0</v>
      </c>
      <c r="CF1940">
        <v>1</v>
      </c>
      <c r="CG1940">
        <v>3</v>
      </c>
      <c r="CH1940">
        <v>2</v>
      </c>
      <c r="CI1940">
        <v>0</v>
      </c>
      <c r="CJ1940">
        <v>32991</v>
      </c>
      <c r="CK1940">
        <v>1.9702343063259675</v>
      </c>
      <c r="CL1940">
        <v>0.68986378040248575</v>
      </c>
      <c r="CM1940">
        <v>178</v>
      </c>
      <c r="CN1940">
        <v>0.54126379167166538</v>
      </c>
      <c r="CO1940">
        <v>4262</v>
      </c>
      <c r="CP1940">
        <v>0.77592428599999996</v>
      </c>
      <c r="CQ1940">
        <v>0.53793382599999995</v>
      </c>
      <c r="CR1940">
        <v>28841</v>
      </c>
      <c r="CS1940">
        <v>0.86699999999999999</v>
      </c>
      <c r="CT1940">
        <v>25899</v>
      </c>
      <c r="CU1940">
        <v>0.80601741884000011</v>
      </c>
      <c r="CV1940">
        <v>57</v>
      </c>
      <c r="CW1940">
        <v>11</v>
      </c>
      <c r="CX1940">
        <v>25</v>
      </c>
      <c r="CY1940">
        <v>321</v>
      </c>
      <c r="CZ1940">
        <v>325</v>
      </c>
      <c r="DA1940" s="2">
        <v>14508</v>
      </c>
      <c r="DB1940" s="2">
        <v>2795</v>
      </c>
      <c r="DC1940" s="2">
        <v>197.55</v>
      </c>
      <c r="DD1940" s="2">
        <v>3194</v>
      </c>
      <c r="DE1940">
        <v>84</v>
      </c>
      <c r="DF1940">
        <v>23</v>
      </c>
      <c r="DG1940">
        <v>57.75</v>
      </c>
      <c r="DH1940">
        <v>6.08</v>
      </c>
      <c r="DI1940" s="2">
        <v>9.1199999999999992</v>
      </c>
      <c r="DJ1940">
        <v>2.4</v>
      </c>
      <c r="DK1940">
        <v>0.95777790172346478</v>
      </c>
      <c r="DL1940">
        <v>9.0497737556561094E-3</v>
      </c>
      <c r="DN1940">
        <v>3.9</v>
      </c>
      <c r="DO1940">
        <v>1.4999999999999999E-2</v>
      </c>
      <c r="DP1940">
        <v>42.93</v>
      </c>
      <c r="DQ1940" s="2">
        <v>88220</v>
      </c>
      <c r="DR1940" s="2">
        <v>3957.1858343200006</v>
      </c>
      <c r="DS1940">
        <v>1.6312392610117465E-2</v>
      </c>
      <c r="DT1940">
        <v>5.1199465750286901</v>
      </c>
      <c r="DU1940">
        <v>1247038.7635575479</v>
      </c>
      <c r="DV1940">
        <v>0</v>
      </c>
    </row>
    <row r="1941" spans="1:126" x14ac:dyDescent="0.15">
      <c r="A1941" t="s">
        <v>3122</v>
      </c>
      <c r="B1941" t="s">
        <v>3269</v>
      </c>
      <c r="C1941">
        <v>37</v>
      </c>
      <c r="D1941">
        <v>177</v>
      </c>
      <c r="E1941" t="s">
        <v>3270</v>
      </c>
      <c r="F1941">
        <v>37177</v>
      </c>
      <c r="G1941" t="s">
        <v>6925</v>
      </c>
      <c r="H1941">
        <v>53.3</v>
      </c>
      <c r="I1941">
        <v>38.1</v>
      </c>
      <c r="J1941">
        <v>0.2</v>
      </c>
      <c r="K1941">
        <v>1.8</v>
      </c>
      <c r="L1941">
        <v>1.2</v>
      </c>
      <c r="M1941">
        <v>5.4</v>
      </c>
      <c r="N1941">
        <f t="shared" si="122"/>
        <v>4326.3799999999992</v>
      </c>
      <c r="O1941">
        <f t="shared" si="120"/>
        <v>5673.6200000000008</v>
      </c>
      <c r="P1941">
        <f t="shared" si="121"/>
        <v>6.8083440000000035</v>
      </c>
      <c r="Q1941" s="4">
        <v>37177</v>
      </c>
      <c r="R1941" s="5">
        <v>35.870420000000003</v>
      </c>
      <c r="S1941" s="5">
        <v>-76.165345000000002</v>
      </c>
      <c r="T1941">
        <v>9</v>
      </c>
      <c r="U1941">
        <v>0.13048272982097409</v>
      </c>
      <c r="V1941">
        <v>4367</v>
      </c>
      <c r="W1941">
        <v>4219</v>
      </c>
      <c r="X1941">
        <v>4152</v>
      </c>
      <c r="Y1941">
        <v>4138</v>
      </c>
      <c r="Z1941">
        <v>2323</v>
      </c>
      <c r="AA1941">
        <v>37159</v>
      </c>
      <c r="AB1941">
        <v>1213.732</v>
      </c>
      <c r="AC1941">
        <v>32361</v>
      </c>
      <c r="AD1941">
        <v>0</v>
      </c>
      <c r="AE1941">
        <v>0</v>
      </c>
      <c r="AF1941">
        <v>6</v>
      </c>
      <c r="AG1941">
        <v>78</v>
      </c>
      <c r="AH1941">
        <v>7.6923076923076927E-2</v>
      </c>
      <c r="AI1941" s="3">
        <v>64590</v>
      </c>
      <c r="AJ1941" s="3">
        <v>248986.215554205</v>
      </c>
      <c r="AK1941">
        <v>172</v>
      </c>
      <c r="AL1941">
        <v>384204.80000000005</v>
      </c>
      <c r="AM1941">
        <v>310193</v>
      </c>
      <c r="AN1941">
        <v>26827</v>
      </c>
      <c r="AO1941">
        <v>337020</v>
      </c>
      <c r="AP1941">
        <v>3</v>
      </c>
      <c r="AQ1941">
        <v>0</v>
      </c>
      <c r="AR1941">
        <v>3</v>
      </c>
      <c r="AS1941">
        <v>0.71106897369044797</v>
      </c>
      <c r="AT1941">
        <v>3</v>
      </c>
      <c r="AU1941">
        <v>0</v>
      </c>
      <c r="AV1941">
        <f t="shared" si="123"/>
        <v>3</v>
      </c>
      <c r="AW1941">
        <v>1715</v>
      </c>
      <c r="AX1941">
        <v>0.4</v>
      </c>
      <c r="AY1941">
        <v>297607847.62619901</v>
      </c>
      <c r="AZ1941">
        <v>297607.84762619901</v>
      </c>
      <c r="BA1941">
        <v>71827.348315537194</v>
      </c>
      <c r="BB1941">
        <v>0.13922273666668089</v>
      </c>
      <c r="BC1941">
        <v>522</v>
      </c>
      <c r="BD1941">
        <v>5487</v>
      </c>
      <c r="BE1941">
        <v>-4965</v>
      </c>
      <c r="BF1941">
        <v>-1.1369361117471948</v>
      </c>
      <c r="BG1941">
        <v>34071</v>
      </c>
      <c r="BH1941">
        <v>8.2059248554913289</v>
      </c>
      <c r="BI1941">
        <v>526</v>
      </c>
      <c r="BJ1941">
        <v>3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4078</v>
      </c>
      <c r="BU1941">
        <v>0.69</v>
      </c>
      <c r="BV1941">
        <v>0.57100150000000005</v>
      </c>
      <c r="BW1941">
        <v>26</v>
      </c>
      <c r="BX1941">
        <v>0.98087299999999999</v>
      </c>
      <c r="BY1941">
        <v>-0.4711611</v>
      </c>
      <c r="BZ1941">
        <v>7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4118</v>
      </c>
      <c r="CK1941">
        <v>1.9426906265177271</v>
      </c>
      <c r="CL1941">
        <v>0.69188979433449749</v>
      </c>
      <c r="CM1941">
        <v>25</v>
      </c>
      <c r="CN1941">
        <v>0.6628008310548591</v>
      </c>
      <c r="CO1941">
        <v>161</v>
      </c>
      <c r="CP1941">
        <v>-0.84591685679999995</v>
      </c>
      <c r="CQ1941">
        <v>-0.48401734749999997</v>
      </c>
      <c r="CR1941">
        <v>3250</v>
      </c>
      <c r="CS1941">
        <v>0.80500000000000005</v>
      </c>
      <c r="CT1941">
        <v>3201</v>
      </c>
      <c r="CU1941">
        <v>0.72928709056000007</v>
      </c>
      <c r="CY1941">
        <v>158</v>
      </c>
      <c r="CZ1941">
        <v>103</v>
      </c>
      <c r="DA1941" s="2">
        <v>1792</v>
      </c>
      <c r="DB1941" s="2">
        <v>210</v>
      </c>
      <c r="DC1941" s="2">
        <v>73.010000000000005</v>
      </c>
      <c r="DD1941" s="2">
        <v>1665</v>
      </c>
      <c r="DE1941">
        <v>15</v>
      </c>
      <c r="DF1941">
        <v>8</v>
      </c>
      <c r="DG1941">
        <v>48.67</v>
      </c>
      <c r="DH1941">
        <v>24.34</v>
      </c>
      <c r="DI1941" s="2">
        <v>24.34</v>
      </c>
      <c r="DJ1941">
        <v>0.67</v>
      </c>
      <c r="DK1941">
        <v>0.89447282861124011</v>
      </c>
      <c r="DL1941">
        <v>0</v>
      </c>
      <c r="DM1941">
        <v>0</v>
      </c>
      <c r="DN1941">
        <v>53</v>
      </c>
      <c r="DO1941">
        <v>0.14000000000000001</v>
      </c>
      <c r="DP1941">
        <v>1734.74</v>
      </c>
      <c r="DQ1941" s="2">
        <v>0</v>
      </c>
      <c r="DR1941" s="2">
        <v>11872.980413699999</v>
      </c>
      <c r="DS1941">
        <v>3.0902728106643379E-2</v>
      </c>
      <c r="DT1941">
        <v>2.9676315046982098</v>
      </c>
      <c r="DU1941">
        <v>1140178.2687362749</v>
      </c>
      <c r="DV1941">
        <v>1</v>
      </c>
    </row>
    <row r="1942" spans="1:126" x14ac:dyDescent="0.15">
      <c r="A1942" t="s">
        <v>3122</v>
      </c>
      <c r="B1942" t="s">
        <v>390</v>
      </c>
      <c r="C1942">
        <v>37</v>
      </c>
      <c r="D1942">
        <v>179</v>
      </c>
      <c r="E1942" t="s">
        <v>3271</v>
      </c>
      <c r="F1942">
        <v>37179</v>
      </c>
      <c r="G1942" t="s">
        <v>6926</v>
      </c>
      <c r="H1942">
        <v>74.599999999999994</v>
      </c>
      <c r="I1942">
        <v>11.5</v>
      </c>
      <c r="J1942">
        <v>0.3</v>
      </c>
      <c r="K1942">
        <v>1.6</v>
      </c>
      <c r="L1942">
        <v>1.6</v>
      </c>
      <c r="M1942">
        <v>10.4</v>
      </c>
      <c r="N1942">
        <f t="shared" si="122"/>
        <v>5810.78</v>
      </c>
      <c r="O1942">
        <f t="shared" si="120"/>
        <v>4189.22</v>
      </c>
      <c r="P1942">
        <f t="shared" si="121"/>
        <v>5.027064000000002</v>
      </c>
      <c r="Q1942" s="4">
        <v>37179</v>
      </c>
      <c r="R1942" s="5">
        <v>34.991816999999998</v>
      </c>
      <c r="S1942" s="5">
        <v>-80.530434999999997</v>
      </c>
      <c r="T1942">
        <v>1</v>
      </c>
      <c r="U1942">
        <v>8.5167525326101293E-2</v>
      </c>
      <c r="V1942">
        <v>201617</v>
      </c>
      <c r="W1942">
        <v>209387</v>
      </c>
      <c r="X1942">
        <v>213422</v>
      </c>
      <c r="Y1942">
        <v>222247</v>
      </c>
      <c r="Z1942">
        <v>110471</v>
      </c>
      <c r="AA1942">
        <v>37161</v>
      </c>
      <c r="AB1942">
        <v>88668.77899999998</v>
      </c>
      <c r="AC1942">
        <v>65903</v>
      </c>
      <c r="AD1942">
        <v>2</v>
      </c>
      <c r="AE1942">
        <v>9.3711051344285039E-6</v>
      </c>
      <c r="AF1942">
        <v>49</v>
      </c>
      <c r="AG1942">
        <v>1059</v>
      </c>
      <c r="AH1942">
        <v>4.6270066100094431E-2</v>
      </c>
      <c r="AI1942" s="3">
        <v>201655</v>
      </c>
      <c r="AJ1942" s="3">
        <v>404249.61347035004</v>
      </c>
      <c r="AK1942">
        <v>41</v>
      </c>
      <c r="AL1942">
        <v>409369.59999999998</v>
      </c>
      <c r="AM1942">
        <v>279110</v>
      </c>
      <c r="AN1942">
        <v>119284</v>
      </c>
      <c r="AO1942">
        <v>398394</v>
      </c>
      <c r="AP1942">
        <v>14</v>
      </c>
      <c r="AQ1942">
        <v>2</v>
      </c>
      <c r="AR1942">
        <v>16</v>
      </c>
      <c r="AS1942">
        <v>7.6413530925988724E-2</v>
      </c>
      <c r="AT1942">
        <v>18</v>
      </c>
      <c r="AU1942">
        <v>216</v>
      </c>
      <c r="AV1942">
        <f t="shared" si="123"/>
        <v>234</v>
      </c>
      <c r="AW1942">
        <v>203148</v>
      </c>
      <c r="AX1942">
        <v>0.99</v>
      </c>
      <c r="AY1942">
        <v>1872414342.06898</v>
      </c>
      <c r="AZ1942">
        <v>1872414.34206898</v>
      </c>
      <c r="BA1942">
        <v>15097.360831805299</v>
      </c>
      <c r="BB1942">
        <v>0.66236742377735358</v>
      </c>
      <c r="BC1942">
        <v>260118</v>
      </c>
      <c r="BD1942">
        <v>576910</v>
      </c>
      <c r="BE1942">
        <v>-316792</v>
      </c>
      <c r="BF1942">
        <v>-1.571256392070113</v>
      </c>
      <c r="BG1942">
        <v>1976163</v>
      </c>
      <c r="BH1942">
        <v>9.2594156178838176</v>
      </c>
      <c r="BI1942">
        <v>12938</v>
      </c>
      <c r="BJ1942">
        <v>136</v>
      </c>
      <c r="BK1942">
        <v>2</v>
      </c>
      <c r="BL1942">
        <v>5</v>
      </c>
      <c r="BM1942">
        <v>0</v>
      </c>
      <c r="BN1942">
        <v>1</v>
      </c>
      <c r="BO1942">
        <v>2</v>
      </c>
      <c r="BP1942">
        <v>1</v>
      </c>
      <c r="BQ1942">
        <v>18</v>
      </c>
      <c r="BR1942">
        <v>7</v>
      </c>
      <c r="BS1942">
        <v>0</v>
      </c>
      <c r="BT1942">
        <v>198645</v>
      </c>
      <c r="BU1942">
        <v>0.81</v>
      </c>
      <c r="BV1942">
        <v>0.61715200000000003</v>
      </c>
      <c r="BW1942">
        <v>527</v>
      </c>
      <c r="BX1942">
        <v>0.86586620000000003</v>
      </c>
      <c r="BY1942">
        <v>-0.95467429999999998</v>
      </c>
      <c r="BZ1942">
        <v>132</v>
      </c>
      <c r="CA1942">
        <v>3</v>
      </c>
      <c r="CB1942">
        <v>3</v>
      </c>
      <c r="CC1942">
        <v>0</v>
      </c>
      <c r="CD1942">
        <v>1</v>
      </c>
      <c r="CE1942">
        <v>1</v>
      </c>
      <c r="CF1942">
        <v>1</v>
      </c>
      <c r="CG1942">
        <v>22</v>
      </c>
      <c r="CH1942">
        <v>8</v>
      </c>
      <c r="CI1942">
        <v>0</v>
      </c>
      <c r="CJ1942">
        <v>218337</v>
      </c>
      <c r="CK1942">
        <v>0.78319295401145939</v>
      </c>
      <c r="CL1942">
        <v>0.69525647894663445</v>
      </c>
      <c r="CM1942">
        <v>614</v>
      </c>
      <c r="CN1942">
        <v>-0.97017648298328518</v>
      </c>
      <c r="CO1942">
        <v>39620</v>
      </c>
      <c r="CP1942">
        <v>1.310092942</v>
      </c>
      <c r="CQ1942">
        <v>0.81666160899999996</v>
      </c>
      <c r="CR1942">
        <v>200172</v>
      </c>
      <c r="CS1942">
        <v>0.89200000000000002</v>
      </c>
      <c r="CT1942">
        <v>165729</v>
      </c>
      <c r="CU1942">
        <v>0.82919357700999996</v>
      </c>
      <c r="CV1942">
        <v>244</v>
      </c>
      <c r="CW1942">
        <v>57</v>
      </c>
      <c r="CX1942">
        <v>130</v>
      </c>
      <c r="CY1942">
        <v>1572</v>
      </c>
      <c r="CZ1942">
        <v>1560</v>
      </c>
      <c r="DA1942" s="2">
        <v>91445</v>
      </c>
      <c r="DB1942" s="2">
        <v>26610</v>
      </c>
      <c r="DC1942" s="2">
        <v>149</v>
      </c>
      <c r="DD1942" s="2">
        <v>40550</v>
      </c>
      <c r="DE1942">
        <v>445</v>
      </c>
      <c r="DF1942">
        <v>60</v>
      </c>
      <c r="DG1942">
        <v>30.08</v>
      </c>
      <c r="DH1942">
        <v>1.88</v>
      </c>
      <c r="DI1942" s="2">
        <v>4.2300000000000004</v>
      </c>
      <c r="DJ1942">
        <v>-0.34</v>
      </c>
      <c r="DK1942">
        <v>0.96098782574198505</v>
      </c>
      <c r="DL1942">
        <v>9.4428706326723328E-4</v>
      </c>
      <c r="DM1942">
        <v>37</v>
      </c>
      <c r="DN1942">
        <v>78.2</v>
      </c>
      <c r="DO1942">
        <v>0.188</v>
      </c>
      <c r="DP1942">
        <v>800.08</v>
      </c>
      <c r="DQ1942" s="2">
        <v>0</v>
      </c>
      <c r="DR1942" s="2">
        <v>1023.2441797700002</v>
      </c>
      <c r="DS1942">
        <v>2.4995625502700252E-3</v>
      </c>
      <c r="DT1942">
        <v>4.0556612297830501</v>
      </c>
      <c r="DU1942">
        <v>1660264.4153717952</v>
      </c>
      <c r="DV1942">
        <v>1</v>
      </c>
    </row>
    <row r="1943" spans="1:126" x14ac:dyDescent="0.15">
      <c r="A1943" t="s">
        <v>3122</v>
      </c>
      <c r="B1943" t="s">
        <v>3272</v>
      </c>
      <c r="C1943">
        <v>37</v>
      </c>
      <c r="D1943">
        <v>181</v>
      </c>
      <c r="E1943" t="s">
        <v>3273</v>
      </c>
      <c r="F1943">
        <v>37181</v>
      </c>
      <c r="G1943" t="s">
        <v>6927</v>
      </c>
      <c r="H1943">
        <v>42.1</v>
      </c>
      <c r="I1943">
        <v>49.5</v>
      </c>
      <c r="J1943">
        <v>0.2</v>
      </c>
      <c r="K1943">
        <v>0.4</v>
      </c>
      <c r="L1943">
        <v>1.1000000000000001</v>
      </c>
      <c r="M1943">
        <v>6.7</v>
      </c>
      <c r="N1943">
        <f t="shared" si="122"/>
        <v>4268.96</v>
      </c>
      <c r="O1943">
        <f t="shared" si="120"/>
        <v>5731.04</v>
      </c>
      <c r="P1943">
        <f t="shared" si="121"/>
        <v>6.8772480000000025</v>
      </c>
      <c r="Q1943" s="4">
        <v>37181</v>
      </c>
      <c r="R1943" s="5">
        <v>36.365481000000003</v>
      </c>
      <c r="S1943" s="5">
        <v>-78.405434</v>
      </c>
      <c r="T1943">
        <v>4</v>
      </c>
      <c r="U1943">
        <v>2.6111427800598344E-2</v>
      </c>
      <c r="V1943">
        <v>45183</v>
      </c>
      <c r="W1943">
        <v>44998</v>
      </c>
      <c r="X1943">
        <v>44829</v>
      </c>
      <c r="Y1943">
        <v>44433</v>
      </c>
      <c r="Z1943">
        <v>22658</v>
      </c>
      <c r="AA1943">
        <v>37163</v>
      </c>
      <c r="AB1943">
        <v>15785.868999999999</v>
      </c>
      <c r="AC1943">
        <v>33316</v>
      </c>
      <c r="AD1943">
        <v>1</v>
      </c>
      <c r="AE1943">
        <v>2.2306988779584644E-5</v>
      </c>
      <c r="AF1943">
        <v>14</v>
      </c>
      <c r="AG1943">
        <v>242</v>
      </c>
      <c r="AH1943">
        <v>5.7851239669421489E-2</v>
      </c>
      <c r="AI1943" s="3">
        <v>54880</v>
      </c>
      <c r="AJ1943" s="3">
        <v>162257.453388255</v>
      </c>
      <c r="AK1943">
        <v>77</v>
      </c>
      <c r="AL1943">
        <v>172704</v>
      </c>
      <c r="AM1943">
        <v>156436</v>
      </c>
      <c r="AN1943">
        <v>19270</v>
      </c>
      <c r="AO1943">
        <v>175706</v>
      </c>
      <c r="AP1943">
        <v>7</v>
      </c>
      <c r="AQ1943">
        <v>1</v>
      </c>
      <c r="AR1943">
        <v>8</v>
      </c>
      <c r="AS1943">
        <v>0.17778567936352727</v>
      </c>
      <c r="AT1943">
        <v>9</v>
      </c>
      <c r="AU1943">
        <v>28</v>
      </c>
      <c r="AV1943">
        <f t="shared" si="123"/>
        <v>37</v>
      </c>
      <c r="AW1943">
        <v>38665</v>
      </c>
      <c r="AX1943">
        <v>0.94</v>
      </c>
      <c r="AY1943">
        <v>139612146.184156</v>
      </c>
      <c r="AZ1943">
        <v>139612.14618415601</v>
      </c>
      <c r="BA1943">
        <v>3265.4205955571001</v>
      </c>
      <c r="BB1943">
        <v>3.0623926405088224</v>
      </c>
      <c r="BC1943">
        <v>30001</v>
      </c>
      <c r="BD1943">
        <v>24186</v>
      </c>
      <c r="BE1943">
        <v>5815</v>
      </c>
      <c r="BF1943">
        <v>0.12869884691144901</v>
      </c>
      <c r="BG1943">
        <v>440323</v>
      </c>
      <c r="BH1943">
        <v>9.8222802203930488</v>
      </c>
      <c r="BI1943">
        <v>4560</v>
      </c>
      <c r="BJ1943">
        <v>44</v>
      </c>
      <c r="BK1943">
        <v>4</v>
      </c>
      <c r="BL1943">
        <v>3</v>
      </c>
      <c r="BM1943">
        <v>0</v>
      </c>
      <c r="BN1943">
        <v>0</v>
      </c>
      <c r="BO1943">
        <v>1</v>
      </c>
      <c r="BP1943">
        <v>1</v>
      </c>
      <c r="BQ1943">
        <v>3</v>
      </c>
      <c r="BR1943">
        <v>2</v>
      </c>
      <c r="BS1943">
        <v>0</v>
      </c>
      <c r="BT1943">
        <v>43056</v>
      </c>
      <c r="BU1943">
        <v>0.73</v>
      </c>
      <c r="BV1943">
        <v>0.66569920000000005</v>
      </c>
      <c r="BW1943">
        <v>219</v>
      </c>
      <c r="BX1943">
        <v>1.347083</v>
      </c>
      <c r="BY1943">
        <v>8.9455999999999994E-2</v>
      </c>
      <c r="BZ1943">
        <v>55</v>
      </c>
      <c r="CA1943">
        <v>4</v>
      </c>
      <c r="CB1943">
        <v>4</v>
      </c>
      <c r="CC1943">
        <v>0</v>
      </c>
      <c r="CD1943">
        <v>0</v>
      </c>
      <c r="CE1943">
        <v>1</v>
      </c>
      <c r="CF1943">
        <v>1</v>
      </c>
      <c r="CG1943">
        <v>3</v>
      </c>
      <c r="CH1943">
        <v>2</v>
      </c>
      <c r="CI1943">
        <v>0</v>
      </c>
      <c r="CJ1943">
        <v>44587</v>
      </c>
      <c r="CK1943">
        <v>1.569964339381434</v>
      </c>
      <c r="CL1943">
        <v>0.67727582735214831</v>
      </c>
      <c r="CM1943">
        <v>178</v>
      </c>
      <c r="CN1943">
        <v>-0.10528499341916206</v>
      </c>
      <c r="CO1943">
        <v>2700</v>
      </c>
      <c r="CP1943">
        <v>-1.4847612363</v>
      </c>
      <c r="CQ1943">
        <v>-0.861571423</v>
      </c>
      <c r="CR1943">
        <v>33868</v>
      </c>
      <c r="CS1943">
        <v>0.76200000000000001</v>
      </c>
      <c r="CT1943">
        <v>36327</v>
      </c>
      <c r="CU1943">
        <v>0.79751459236</v>
      </c>
      <c r="CV1943">
        <v>74</v>
      </c>
      <c r="CW1943">
        <v>20</v>
      </c>
      <c r="CX1943">
        <v>18</v>
      </c>
      <c r="CY1943">
        <v>446</v>
      </c>
      <c r="CZ1943">
        <v>329</v>
      </c>
      <c r="DA1943" s="2">
        <v>19991</v>
      </c>
      <c r="DB1943" s="2">
        <v>2605</v>
      </c>
      <c r="DC1943" s="2">
        <v>73.650000000000006</v>
      </c>
      <c r="DD1943" s="2">
        <v>25284</v>
      </c>
      <c r="DE1943">
        <v>93</v>
      </c>
      <c r="DF1943">
        <v>24</v>
      </c>
      <c r="DG1943">
        <v>22.32</v>
      </c>
      <c r="DH1943">
        <v>2.23</v>
      </c>
      <c r="DI1943" s="2">
        <v>13.39</v>
      </c>
      <c r="DJ1943">
        <v>0.05</v>
      </c>
      <c r="DK1943">
        <v>0.96454081632653066</v>
      </c>
      <c r="DL1943">
        <v>2.4793388429752067E-2</v>
      </c>
      <c r="DN1943">
        <v>60</v>
      </c>
      <c r="DO1943">
        <v>0.36700000000000005</v>
      </c>
      <c r="DP1943">
        <v>677.77</v>
      </c>
      <c r="DQ1943" s="2">
        <v>0</v>
      </c>
      <c r="DR1943" s="2">
        <v>526.81766679999998</v>
      </c>
      <c r="DS1943">
        <v>3.0504084310033347E-3</v>
      </c>
      <c r="DT1943">
        <v>4.7551535545854602</v>
      </c>
      <c r="DU1943">
        <v>821234.03949112736</v>
      </c>
      <c r="DV1943">
        <v>0</v>
      </c>
    </row>
    <row r="1944" spans="1:126" x14ac:dyDescent="0.15">
      <c r="A1944" t="s">
        <v>3122</v>
      </c>
      <c r="B1944" t="s">
        <v>3274</v>
      </c>
      <c r="C1944">
        <v>37</v>
      </c>
      <c r="D1944">
        <v>183</v>
      </c>
      <c r="E1944" t="s">
        <v>3275</v>
      </c>
      <c r="F1944">
        <v>37183</v>
      </c>
      <c r="G1944" t="s">
        <v>6928</v>
      </c>
      <c r="H1944">
        <v>62.2</v>
      </c>
      <c r="I1944">
        <v>20.3</v>
      </c>
      <c r="J1944">
        <v>0.3</v>
      </c>
      <c r="K1944">
        <v>5.4</v>
      </c>
      <c r="L1944">
        <v>2.1</v>
      </c>
      <c r="M1944">
        <v>9.8000000000000007</v>
      </c>
      <c r="N1944">
        <f t="shared" si="122"/>
        <v>4410.63</v>
      </c>
      <c r="O1944">
        <f t="shared" si="120"/>
        <v>5589.37</v>
      </c>
      <c r="P1944">
        <f t="shared" si="121"/>
        <v>6.707244000000002</v>
      </c>
      <c r="Q1944" s="4">
        <v>37183</v>
      </c>
      <c r="R1944" s="5">
        <v>35.789845999999997</v>
      </c>
      <c r="S1944" s="5">
        <v>-78.650623999999993</v>
      </c>
      <c r="T1944">
        <v>1</v>
      </c>
      <c r="U1944">
        <v>2.7602998417297599E-2</v>
      </c>
      <c r="V1944">
        <v>905573</v>
      </c>
      <c r="W1944">
        <v>952513</v>
      </c>
      <c r="X1944">
        <v>976019</v>
      </c>
      <c r="Y1944">
        <v>1023859</v>
      </c>
      <c r="Z1944">
        <v>543275</v>
      </c>
      <c r="AA1944">
        <v>37165</v>
      </c>
      <c r="AB1944">
        <v>449676.027</v>
      </c>
      <c r="AC1944">
        <v>67309</v>
      </c>
      <c r="AD1944">
        <v>14</v>
      </c>
      <c r="AE1944">
        <v>1.4343983057706868E-5</v>
      </c>
      <c r="AF1944">
        <v>143</v>
      </c>
      <c r="AG1944">
        <v>783</v>
      </c>
      <c r="AH1944">
        <v>0.18263090676883781</v>
      </c>
      <c r="AI1944" s="3">
        <v>84229</v>
      </c>
      <c r="AJ1944" s="3">
        <v>534607.98069340002</v>
      </c>
      <c r="AK1944">
        <v>40</v>
      </c>
      <c r="AL1944">
        <v>548800</v>
      </c>
      <c r="AM1944">
        <v>173104</v>
      </c>
      <c r="AN1944">
        <v>53282</v>
      </c>
      <c r="AO1944">
        <v>226386</v>
      </c>
      <c r="AP1944">
        <v>35</v>
      </c>
      <c r="AQ1944">
        <v>18</v>
      </c>
      <c r="AR1944">
        <v>53</v>
      </c>
      <c r="AS1944">
        <v>5.5642285197157415E-2</v>
      </c>
      <c r="AT1944">
        <v>60</v>
      </c>
      <c r="AU1944">
        <v>523</v>
      </c>
      <c r="AV1944">
        <f t="shared" si="123"/>
        <v>583</v>
      </c>
      <c r="AW1944">
        <v>976019</v>
      </c>
      <c r="AX1944">
        <v>1</v>
      </c>
      <c r="AY1944">
        <v>2343083801.3997998</v>
      </c>
      <c r="AZ1944">
        <v>2343083.8013998</v>
      </c>
      <c r="BA1944">
        <v>3735.27259703445</v>
      </c>
      <c r="BB1944">
        <v>2.6771807787038924</v>
      </c>
      <c r="BC1944">
        <v>1002362</v>
      </c>
      <c r="BD1944">
        <v>2650767</v>
      </c>
      <c r="BE1944">
        <v>-1648405</v>
      </c>
      <c r="BF1944">
        <v>-1.8202894741782274</v>
      </c>
      <c r="BG1944">
        <v>25655977</v>
      </c>
      <c r="BH1944">
        <v>26.28634995835122</v>
      </c>
      <c r="BI1944">
        <v>49158</v>
      </c>
      <c r="BJ1944">
        <v>520</v>
      </c>
      <c r="BK1944">
        <v>51</v>
      </c>
      <c r="BL1944">
        <v>74</v>
      </c>
      <c r="BM1944">
        <v>12</v>
      </c>
      <c r="BN1944">
        <v>46</v>
      </c>
      <c r="BO1944">
        <v>10</v>
      </c>
      <c r="BP1944">
        <v>7</v>
      </c>
      <c r="BQ1944">
        <v>138</v>
      </c>
      <c r="BR1944">
        <v>30</v>
      </c>
      <c r="BS1944">
        <v>3</v>
      </c>
      <c r="BT1944">
        <v>897214</v>
      </c>
      <c r="BU1944">
        <v>0.78</v>
      </c>
      <c r="BV1944">
        <v>0.6906409</v>
      </c>
      <c r="BW1944">
        <v>4913</v>
      </c>
      <c r="BX1944">
        <v>0.99307420000000002</v>
      </c>
      <c r="BY1944">
        <v>-4.1921199999999999E-2</v>
      </c>
      <c r="BZ1944">
        <v>579</v>
      </c>
      <c r="CA1944">
        <v>59</v>
      </c>
      <c r="CB1944">
        <v>72</v>
      </c>
      <c r="CC1944">
        <v>21</v>
      </c>
      <c r="CD1944">
        <v>52</v>
      </c>
      <c r="CE1944">
        <v>9</v>
      </c>
      <c r="CF1944">
        <v>8</v>
      </c>
      <c r="CG1944">
        <v>146</v>
      </c>
      <c r="CH1944">
        <v>29</v>
      </c>
      <c r="CI1944">
        <v>4</v>
      </c>
      <c r="CJ1944">
        <v>999271</v>
      </c>
      <c r="CK1944">
        <v>0.97971421166030037</v>
      </c>
      <c r="CL1944">
        <v>0.74315287718949807</v>
      </c>
      <c r="CM1944">
        <v>5229</v>
      </c>
      <c r="CN1944">
        <v>-0.16676012380484731</v>
      </c>
      <c r="CO1944">
        <v>277750</v>
      </c>
      <c r="CP1944">
        <v>1.7233738860000001</v>
      </c>
      <c r="CQ1944">
        <v>1.166629948</v>
      </c>
      <c r="CR1944">
        <v>892398</v>
      </c>
      <c r="CS1944">
        <v>0.86199999999999999</v>
      </c>
      <c r="CT1944">
        <v>765209</v>
      </c>
      <c r="CU1944">
        <v>0.85139662318999998</v>
      </c>
      <c r="CV1944">
        <v>2595</v>
      </c>
      <c r="CW1944">
        <v>681</v>
      </c>
      <c r="CX1944">
        <v>861</v>
      </c>
      <c r="CY1944">
        <v>1166</v>
      </c>
      <c r="CZ1944">
        <v>1171</v>
      </c>
      <c r="DA1944" s="2">
        <v>701709</v>
      </c>
      <c r="DB1944" s="2">
        <v>172320</v>
      </c>
      <c r="DC1944" s="2">
        <v>263.77999999999997</v>
      </c>
      <c r="DD1944" s="2">
        <v>316230</v>
      </c>
      <c r="DE1944">
        <v>381</v>
      </c>
      <c r="DF1944">
        <v>127</v>
      </c>
      <c r="DG1944">
        <v>74.72</v>
      </c>
      <c r="DH1944">
        <v>2.0499999999999998</v>
      </c>
      <c r="DI1944" s="2">
        <v>8.2100000000000009</v>
      </c>
      <c r="DJ1944">
        <v>0.23</v>
      </c>
      <c r="DK1944">
        <v>0.92089422882855076</v>
      </c>
      <c r="DL1944">
        <v>1.277139208173691E-3</v>
      </c>
      <c r="DM1944">
        <v>118</v>
      </c>
      <c r="DN1944">
        <v>70.5</v>
      </c>
      <c r="DO1944">
        <v>0.13</v>
      </c>
      <c r="DP1944">
        <v>535.55999999999995</v>
      </c>
      <c r="DQ1944" s="2">
        <v>0</v>
      </c>
      <c r="DR1944" s="2">
        <v>2083.6394352399998</v>
      </c>
      <c r="DS1944">
        <v>3.7967222200845476E-3</v>
      </c>
      <c r="DT1944">
        <v>6.1089348706842603</v>
      </c>
      <c r="DU1944">
        <v>3352583.4570315219</v>
      </c>
      <c r="DV1944">
        <v>0</v>
      </c>
    </row>
    <row r="1945" spans="1:126" x14ac:dyDescent="0.15">
      <c r="A1945" t="s">
        <v>3122</v>
      </c>
      <c r="B1945" t="s">
        <v>1017</v>
      </c>
      <c r="C1945">
        <v>37</v>
      </c>
      <c r="D1945">
        <v>185</v>
      </c>
      <c r="E1945" t="s">
        <v>3276</v>
      </c>
      <c r="F1945">
        <v>37185</v>
      </c>
      <c r="G1945" t="s">
        <v>6929</v>
      </c>
      <c r="H1945">
        <v>38</v>
      </c>
      <c r="I1945">
        <v>52</v>
      </c>
      <c r="J1945">
        <v>4.9000000000000004</v>
      </c>
      <c r="K1945">
        <v>0.2</v>
      </c>
      <c r="L1945">
        <v>1.5</v>
      </c>
      <c r="M1945">
        <v>3.3</v>
      </c>
      <c r="N1945">
        <f t="shared" si="122"/>
        <v>4185.1900000000005</v>
      </c>
      <c r="O1945">
        <f t="shared" si="120"/>
        <v>5814.8099999999995</v>
      </c>
      <c r="P1945">
        <f t="shared" si="121"/>
        <v>6.9777720000000016</v>
      </c>
      <c r="Q1945" s="4">
        <v>37185</v>
      </c>
      <c r="R1945" s="5">
        <v>36.398105000000001</v>
      </c>
      <c r="S1945" s="5">
        <v>-78.099898999999994</v>
      </c>
      <c r="T1945">
        <v>8</v>
      </c>
      <c r="U1945">
        <v>0.18953997200831571</v>
      </c>
      <c r="V1945">
        <v>20860</v>
      </c>
      <c r="W1945">
        <v>20628</v>
      </c>
      <c r="X1945">
        <v>20468</v>
      </c>
      <c r="Y1945">
        <v>20206</v>
      </c>
      <c r="Z1945">
        <v>10461</v>
      </c>
      <c r="AA1945">
        <v>37167</v>
      </c>
      <c r="AB1945">
        <v>6191.3349999999991</v>
      </c>
      <c r="AC1945">
        <v>34254</v>
      </c>
      <c r="AD1945">
        <v>1</v>
      </c>
      <c r="AE1945">
        <v>4.885675200312683E-5</v>
      </c>
      <c r="AF1945">
        <v>14</v>
      </c>
      <c r="AG1945">
        <v>256</v>
      </c>
      <c r="AH1945">
        <v>5.46875E-2</v>
      </c>
      <c r="AI1945" s="3">
        <v>65699</v>
      </c>
      <c r="AJ1945" s="3">
        <v>274211.44787156</v>
      </c>
      <c r="AK1945">
        <v>82</v>
      </c>
      <c r="AL1945">
        <v>284051.20000000001</v>
      </c>
      <c r="AM1945">
        <v>304728</v>
      </c>
      <c r="AN1945">
        <v>15582</v>
      </c>
      <c r="AO1945">
        <v>320310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8</v>
      </c>
      <c r="AV1945">
        <f t="shared" si="123"/>
        <v>8</v>
      </c>
      <c r="AW1945">
        <v>10284</v>
      </c>
      <c r="AX1945">
        <v>0.52</v>
      </c>
      <c r="AY1945">
        <v>246398299.149858</v>
      </c>
      <c r="AZ1945">
        <v>246398.29914985801</v>
      </c>
      <c r="BA1945">
        <v>12436.5266088848</v>
      </c>
      <c r="BB1945">
        <v>0.80408303013285753</v>
      </c>
      <c r="BC1945">
        <v>17816</v>
      </c>
      <c r="BD1945">
        <v>6888</v>
      </c>
      <c r="BE1945">
        <v>10928</v>
      </c>
      <c r="BF1945">
        <v>0.52387344199424735</v>
      </c>
      <c r="BG1945">
        <v>90421</v>
      </c>
      <c r="BH1945">
        <v>4.4176763728747312</v>
      </c>
      <c r="BI1945">
        <v>2615</v>
      </c>
      <c r="BJ1945">
        <v>24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1</v>
      </c>
      <c r="BS1945">
        <v>0</v>
      </c>
      <c r="BT1945">
        <v>19425</v>
      </c>
      <c r="BU1945">
        <v>0.67</v>
      </c>
      <c r="BV1945">
        <v>0.65871939999999995</v>
      </c>
      <c r="BW1945">
        <v>82</v>
      </c>
      <c r="BX1945">
        <v>1.389961</v>
      </c>
      <c r="BY1945">
        <v>1.8975000000000001E-3</v>
      </c>
      <c r="BZ1945">
        <v>26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0</v>
      </c>
      <c r="CJ1945">
        <v>20224</v>
      </c>
      <c r="CK1945">
        <v>1.4339398734177216</v>
      </c>
      <c r="CL1945">
        <v>0.74013109978150038</v>
      </c>
      <c r="CM1945">
        <v>78</v>
      </c>
      <c r="CN1945">
        <v>2.8971038457621775E-2</v>
      </c>
      <c r="CO1945">
        <v>1582</v>
      </c>
      <c r="CP1945">
        <v>-0.73437960430000004</v>
      </c>
      <c r="CQ1945">
        <v>-0.49120270780000003</v>
      </c>
      <c r="CR1945">
        <v>15325</v>
      </c>
      <c r="CS1945">
        <v>0.7659999999999999</v>
      </c>
      <c r="CT1945">
        <v>16313</v>
      </c>
      <c r="CU1945">
        <v>0.78601077453000001</v>
      </c>
      <c r="CV1945">
        <v>10</v>
      </c>
      <c r="CW1945">
        <v>4</v>
      </c>
      <c r="CX1945">
        <v>2</v>
      </c>
      <c r="CY1945">
        <v>361</v>
      </c>
      <c r="CZ1945">
        <v>379</v>
      </c>
      <c r="DA1945" s="2">
        <v>5181</v>
      </c>
      <c r="DB1945" s="2">
        <v>1160</v>
      </c>
      <c r="DC1945" s="2">
        <v>63.18</v>
      </c>
      <c r="DD1945" s="2">
        <v>12424</v>
      </c>
      <c r="DE1945">
        <v>113</v>
      </c>
      <c r="DF1945">
        <v>83</v>
      </c>
      <c r="DG1945">
        <v>9.7200000000000006</v>
      </c>
      <c r="DH1945">
        <v>4.8600000000000003</v>
      </c>
      <c r="DI1945" s="2">
        <v>19.440000000000001</v>
      </c>
      <c r="DJ1945">
        <v>-0.25</v>
      </c>
      <c r="DK1945">
        <v>0.97420052055586848</v>
      </c>
      <c r="DL1945">
        <v>0</v>
      </c>
      <c r="DN1945">
        <v>175.4</v>
      </c>
      <c r="DO1945">
        <v>0.61299999999999999</v>
      </c>
      <c r="DP1945">
        <v>849.54</v>
      </c>
      <c r="DQ1945" s="2">
        <v>0</v>
      </c>
      <c r="DR1945" s="2">
        <v>2634.0561014300006</v>
      </c>
      <c r="DS1945">
        <v>9.2731719247593387E-3</v>
      </c>
      <c r="DT1945">
        <v>5.1167108459255202</v>
      </c>
      <c r="DU1945">
        <v>1453407.8558381591</v>
      </c>
      <c r="DV1945">
        <v>0</v>
      </c>
    </row>
    <row r="1946" spans="1:126" x14ac:dyDescent="0.15">
      <c r="A1946" t="s">
        <v>3122</v>
      </c>
      <c r="B1946" t="s">
        <v>232</v>
      </c>
      <c r="C1946">
        <v>37</v>
      </c>
      <c r="D1946">
        <v>187</v>
      </c>
      <c r="E1946" t="s">
        <v>3277</v>
      </c>
      <c r="F1946">
        <v>37187</v>
      </c>
      <c r="G1946" t="s">
        <v>6930</v>
      </c>
      <c r="H1946">
        <v>45.3</v>
      </c>
      <c r="I1946">
        <v>49.6</v>
      </c>
      <c r="J1946">
        <v>0.2</v>
      </c>
      <c r="K1946">
        <v>0.3</v>
      </c>
      <c r="L1946">
        <v>1</v>
      </c>
      <c r="M1946">
        <v>3.5</v>
      </c>
      <c r="N1946">
        <f t="shared" si="122"/>
        <v>4525.63</v>
      </c>
      <c r="O1946">
        <f t="shared" ref="O1946:O2009" si="124">10000-N1946</f>
        <v>5474.37</v>
      </c>
      <c r="P1946">
        <f t="shared" ref="P1946:P2009" si="125">O1946/833.333333333333</f>
        <v>6.5692440000000021</v>
      </c>
      <c r="Q1946" s="4">
        <v>37187</v>
      </c>
      <c r="R1946" s="5">
        <v>35.844712999999999</v>
      </c>
      <c r="S1946" s="5">
        <v>-76.572291000000007</v>
      </c>
      <c r="T1946">
        <v>7</v>
      </c>
      <c r="U1946">
        <v>4.60191094728859E-2</v>
      </c>
      <c r="V1946">
        <v>13085</v>
      </c>
      <c r="W1946">
        <v>12837</v>
      </c>
      <c r="X1946">
        <v>12668</v>
      </c>
      <c r="Y1946">
        <v>12293</v>
      </c>
      <c r="Z1946">
        <v>6127</v>
      </c>
      <c r="AA1946">
        <v>37169</v>
      </c>
      <c r="AB1946">
        <v>4191.2550000000001</v>
      </c>
      <c r="AC1946">
        <v>34538</v>
      </c>
      <c r="AD1946">
        <v>1</v>
      </c>
      <c r="AE1946">
        <v>7.8939059046416164E-5</v>
      </c>
      <c r="AF1946">
        <v>5</v>
      </c>
      <c r="AG1946">
        <v>156</v>
      </c>
      <c r="AH1946">
        <v>3.2051282051282048E-2</v>
      </c>
      <c r="AI1946" s="3">
        <v>91398</v>
      </c>
      <c r="AJ1946" s="3">
        <v>222805.77266622</v>
      </c>
      <c r="AK1946">
        <v>94</v>
      </c>
      <c r="AL1946">
        <v>271526.40000000002</v>
      </c>
      <c r="AM1946">
        <v>143678</v>
      </c>
      <c r="AN1946">
        <v>47083</v>
      </c>
      <c r="AO1946">
        <v>190761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10</v>
      </c>
      <c r="AV1946">
        <f t="shared" si="123"/>
        <v>11</v>
      </c>
      <c r="AW1946">
        <v>10317</v>
      </c>
      <c r="AX1946">
        <v>0.81</v>
      </c>
      <c r="AY1946">
        <v>493149920.95139998</v>
      </c>
      <c r="AZ1946">
        <v>493149.92095140001</v>
      </c>
      <c r="BA1946">
        <v>36314.203881839203</v>
      </c>
      <c r="BB1946">
        <v>0.27537434202160815</v>
      </c>
      <c r="BC1946">
        <v>6057</v>
      </c>
      <c r="BD1946">
        <v>5801</v>
      </c>
      <c r="BE1946">
        <v>256</v>
      </c>
      <c r="BF1946">
        <v>1.9564386702330912E-2</v>
      </c>
      <c r="BG1946">
        <v>98993</v>
      </c>
      <c r="BH1946">
        <v>7.8144142721818755</v>
      </c>
      <c r="BI1946">
        <v>1841</v>
      </c>
      <c r="BJ1946">
        <v>21</v>
      </c>
      <c r="BK1946">
        <v>0</v>
      </c>
      <c r="BL1946">
        <v>0</v>
      </c>
      <c r="BM1946">
        <v>0</v>
      </c>
      <c r="BN1946">
        <v>0</v>
      </c>
      <c r="BO1946">
        <v>2</v>
      </c>
      <c r="BP1946">
        <v>0</v>
      </c>
      <c r="BQ1946">
        <v>1</v>
      </c>
      <c r="BR1946">
        <v>1</v>
      </c>
      <c r="BS1946">
        <v>0</v>
      </c>
      <c r="BT1946">
        <v>12851</v>
      </c>
      <c r="BU1946">
        <v>0.77</v>
      </c>
      <c r="BV1946">
        <v>0.65264429999999996</v>
      </c>
      <c r="BW1946">
        <v>75</v>
      </c>
      <c r="BX1946">
        <v>1.9453739999999999</v>
      </c>
      <c r="BY1946">
        <v>0.58217719999999995</v>
      </c>
      <c r="BZ1946">
        <v>21</v>
      </c>
      <c r="CA1946">
        <v>1</v>
      </c>
      <c r="CB1946">
        <v>1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1</v>
      </c>
      <c r="CI1946">
        <v>0</v>
      </c>
      <c r="CJ1946">
        <v>12558</v>
      </c>
      <c r="CK1946">
        <v>2.150023889154324</v>
      </c>
      <c r="CL1946">
        <v>0.70856955952900136</v>
      </c>
      <c r="CM1946">
        <v>60</v>
      </c>
      <c r="CN1946">
        <v>0.66633388452530073</v>
      </c>
      <c r="CO1946">
        <v>523</v>
      </c>
      <c r="CP1946">
        <v>1.461283E-2</v>
      </c>
      <c r="CQ1946">
        <v>-0.4859015512</v>
      </c>
      <c r="CR1946">
        <v>9355</v>
      </c>
      <c r="CS1946">
        <v>0.76400000000000001</v>
      </c>
      <c r="CT1946">
        <v>10612</v>
      </c>
      <c r="CU1946">
        <v>0.81535498074000001</v>
      </c>
      <c r="CV1946">
        <v>12</v>
      </c>
      <c r="CW1946">
        <v>3</v>
      </c>
      <c r="CX1946">
        <v>4</v>
      </c>
      <c r="CY1946">
        <v>370</v>
      </c>
      <c r="CZ1946">
        <v>221</v>
      </c>
      <c r="DA1946" s="2">
        <v>4580</v>
      </c>
      <c r="DB1946" s="2">
        <v>585</v>
      </c>
      <c r="DC1946" s="2">
        <v>102.19</v>
      </c>
      <c r="DD1946" s="2">
        <v>6752</v>
      </c>
      <c r="DE1946">
        <v>38</v>
      </c>
      <c r="DF1946">
        <v>20</v>
      </c>
      <c r="DG1946">
        <v>7.86</v>
      </c>
      <c r="DH1946">
        <v>7.86</v>
      </c>
      <c r="DI1946" s="2">
        <v>15.72</v>
      </c>
      <c r="DJ1946">
        <v>0.31</v>
      </c>
      <c r="DK1946">
        <v>0.84214096588546794</v>
      </c>
      <c r="DL1946">
        <v>0</v>
      </c>
      <c r="DM1946">
        <v>0</v>
      </c>
      <c r="DN1946">
        <v>50.2</v>
      </c>
      <c r="DO1946">
        <v>0.18600000000000003</v>
      </c>
      <c r="DP1946">
        <v>2028.33</v>
      </c>
      <c r="DQ1946" s="2">
        <v>0</v>
      </c>
      <c r="DR1946" s="2">
        <v>4864.3732584099998</v>
      </c>
      <c r="DS1946">
        <v>2.6613987059100588E-2</v>
      </c>
      <c r="DT1946">
        <v>4.49159207248782</v>
      </c>
      <c r="DU1946">
        <v>1219585.8257111569</v>
      </c>
      <c r="DV1946">
        <v>0</v>
      </c>
    </row>
    <row r="1947" spans="1:126" x14ac:dyDescent="0.15">
      <c r="A1947" t="s">
        <v>3122</v>
      </c>
      <c r="B1947" t="s">
        <v>3278</v>
      </c>
      <c r="C1947">
        <v>37</v>
      </c>
      <c r="D1947">
        <v>189</v>
      </c>
      <c r="E1947" t="s">
        <v>3279</v>
      </c>
      <c r="F1947">
        <v>37189</v>
      </c>
      <c r="G1947" t="s">
        <v>6931</v>
      </c>
      <c r="H1947">
        <v>92.5</v>
      </c>
      <c r="I1947">
        <v>1.7</v>
      </c>
      <c r="J1947">
        <v>0.2</v>
      </c>
      <c r="K1947">
        <v>0.9</v>
      </c>
      <c r="L1947">
        <v>1.3</v>
      </c>
      <c r="M1947">
        <v>3.4</v>
      </c>
      <c r="N1947">
        <f t="shared" si="122"/>
        <v>8573.24</v>
      </c>
      <c r="O1947">
        <f t="shared" si="124"/>
        <v>1426.7600000000002</v>
      </c>
      <c r="P1947">
        <f t="shared" si="125"/>
        <v>1.712112000000001</v>
      </c>
      <c r="Q1947" s="4">
        <v>37189</v>
      </c>
      <c r="R1947" s="5">
        <v>36.235368000000001</v>
      </c>
      <c r="S1947" s="5">
        <v>-81.709888000000007</v>
      </c>
      <c r="T1947">
        <v>5</v>
      </c>
      <c r="U1947">
        <v>8.7263355398819638E-3</v>
      </c>
      <c r="V1947">
        <v>51103</v>
      </c>
      <c r="W1947">
        <v>51903</v>
      </c>
      <c r="X1947">
        <v>52240</v>
      </c>
      <c r="Y1947">
        <v>53108</v>
      </c>
      <c r="Z1947">
        <v>21674</v>
      </c>
      <c r="AA1947">
        <v>37171</v>
      </c>
      <c r="AB1947">
        <v>16912.105</v>
      </c>
      <c r="AC1947">
        <v>37656</v>
      </c>
      <c r="AD1947">
        <v>3</v>
      </c>
      <c r="AE1947">
        <v>5.7427258805513015E-5</v>
      </c>
      <c r="AF1947">
        <v>61</v>
      </c>
      <c r="AG1947">
        <v>609</v>
      </c>
      <c r="AH1947">
        <v>0.10016420361247948</v>
      </c>
      <c r="AI1947" s="3">
        <v>55765</v>
      </c>
      <c r="AJ1947" s="3">
        <v>200031.53802522001</v>
      </c>
      <c r="AK1947">
        <v>50</v>
      </c>
      <c r="AL1947">
        <v>200166.39999999999</v>
      </c>
      <c r="AM1947">
        <v>101848</v>
      </c>
      <c r="AN1947">
        <v>31516</v>
      </c>
      <c r="AO1947">
        <v>133364</v>
      </c>
      <c r="AP1947">
        <v>4</v>
      </c>
      <c r="AQ1947">
        <v>1</v>
      </c>
      <c r="AR1947">
        <v>5</v>
      </c>
      <c r="AS1947">
        <v>9.633354526713292E-2</v>
      </c>
      <c r="AT1947">
        <v>8</v>
      </c>
      <c r="AU1947">
        <v>37</v>
      </c>
      <c r="AV1947">
        <f t="shared" si="123"/>
        <v>45</v>
      </c>
      <c r="AW1947">
        <v>52470</v>
      </c>
      <c r="AX1947">
        <v>0.99</v>
      </c>
      <c r="AY1947">
        <v>1822871654.4170401</v>
      </c>
      <c r="AZ1947">
        <v>1822871.6544170401</v>
      </c>
      <c r="BA1947">
        <v>42829.426198966197</v>
      </c>
      <c r="BB1947">
        <v>0.23348433279363842</v>
      </c>
      <c r="BC1947">
        <v>37507</v>
      </c>
      <c r="BD1947">
        <v>63606</v>
      </c>
      <c r="BE1947">
        <v>-26099</v>
      </c>
      <c r="BF1947">
        <v>-0.51071365673248148</v>
      </c>
      <c r="BG1947">
        <v>966390</v>
      </c>
      <c r="BH1947">
        <v>18.499042879019907</v>
      </c>
      <c r="BI1947">
        <v>4825</v>
      </c>
      <c r="BJ1947">
        <v>49</v>
      </c>
      <c r="BK1947">
        <v>4</v>
      </c>
      <c r="BL1947">
        <v>5</v>
      </c>
      <c r="BM1947">
        <v>0</v>
      </c>
      <c r="BN1947">
        <v>1</v>
      </c>
      <c r="BO1947">
        <v>0</v>
      </c>
      <c r="BP1947">
        <v>1</v>
      </c>
      <c r="BQ1947">
        <v>7</v>
      </c>
      <c r="BR1947">
        <v>6</v>
      </c>
      <c r="BS1947">
        <v>0</v>
      </c>
      <c r="BT1947">
        <v>45479</v>
      </c>
      <c r="BU1947">
        <v>0.71</v>
      </c>
      <c r="BV1947">
        <v>0.73939330000000003</v>
      </c>
      <c r="BW1947">
        <v>265</v>
      </c>
      <c r="BX1947">
        <v>1.6051359999999999</v>
      </c>
      <c r="BY1947">
        <v>0.79510910000000001</v>
      </c>
      <c r="BZ1947">
        <v>52</v>
      </c>
      <c r="CA1947">
        <v>5</v>
      </c>
      <c r="CB1947">
        <v>4</v>
      </c>
      <c r="CC1947">
        <v>0</v>
      </c>
      <c r="CD1947">
        <v>1</v>
      </c>
      <c r="CE1947">
        <v>0</v>
      </c>
      <c r="CF1947">
        <v>1</v>
      </c>
      <c r="CG1947">
        <v>6</v>
      </c>
      <c r="CH1947">
        <v>4</v>
      </c>
      <c r="CI1947">
        <v>0</v>
      </c>
      <c r="CJ1947">
        <v>52388</v>
      </c>
      <c r="CK1947">
        <v>1.3934488814232269</v>
      </c>
      <c r="CL1947">
        <v>0.61747512160292739</v>
      </c>
      <c r="CM1947">
        <v>258</v>
      </c>
      <c r="CN1947">
        <v>-0.34199957593875457</v>
      </c>
      <c r="CO1947">
        <v>8480</v>
      </c>
      <c r="CP1947">
        <v>1.5278440579999999</v>
      </c>
      <c r="CQ1947">
        <v>0.86673637299999995</v>
      </c>
      <c r="CR1947">
        <v>43586</v>
      </c>
      <c r="CS1947">
        <v>0.82</v>
      </c>
      <c r="CT1947">
        <v>40831</v>
      </c>
      <c r="CU1947">
        <v>0.83274664055000003</v>
      </c>
      <c r="CV1947">
        <v>207</v>
      </c>
      <c r="CW1947">
        <v>33</v>
      </c>
      <c r="CX1947">
        <v>41</v>
      </c>
      <c r="CY1947">
        <v>953</v>
      </c>
      <c r="CZ1947">
        <v>962</v>
      </c>
      <c r="DA1947" s="2">
        <v>33156</v>
      </c>
      <c r="DB1947" s="2">
        <v>6630</v>
      </c>
      <c r="DC1947" s="2">
        <v>286.41000000000003</v>
      </c>
      <c r="DD1947" s="2">
        <v>3082</v>
      </c>
      <c r="DE1947">
        <v>190</v>
      </c>
      <c r="DF1947">
        <v>107</v>
      </c>
      <c r="DG1947">
        <v>78.290000000000006</v>
      </c>
      <c r="DH1947">
        <v>3.82</v>
      </c>
      <c r="DI1947" s="2">
        <v>24.82</v>
      </c>
      <c r="DJ1947">
        <v>1.82</v>
      </c>
      <c r="DK1947">
        <v>0.88471263337218686</v>
      </c>
      <c r="DL1947">
        <v>3.1198686371100164E-2</v>
      </c>
      <c r="DM1947">
        <v>415</v>
      </c>
      <c r="DN1947">
        <v>2.2999999999999998</v>
      </c>
      <c r="DO1947">
        <v>1.1000000000000001E-2</v>
      </c>
      <c r="DP1947">
        <v>39.549999999999997</v>
      </c>
      <c r="DQ1947" s="2">
        <v>391</v>
      </c>
      <c r="DR1947" s="2">
        <v>4245.329335200001</v>
      </c>
      <c r="DS1947">
        <v>2.1208997559622595E-2</v>
      </c>
      <c r="DT1947">
        <v>2.6974105931855199</v>
      </c>
      <c r="DU1947">
        <v>539930.96775981004</v>
      </c>
      <c r="DV1947">
        <v>0</v>
      </c>
    </row>
    <row r="1948" spans="1:126" x14ac:dyDescent="0.15">
      <c r="A1948" t="s">
        <v>3122</v>
      </c>
      <c r="B1948" t="s">
        <v>1020</v>
      </c>
      <c r="C1948">
        <v>37</v>
      </c>
      <c r="D1948">
        <v>191</v>
      </c>
      <c r="E1948" t="s">
        <v>3280</v>
      </c>
      <c r="F1948">
        <v>37191</v>
      </c>
      <c r="G1948" t="s">
        <v>6932</v>
      </c>
      <c r="H1948">
        <v>55.6</v>
      </c>
      <c r="I1948">
        <v>31.1</v>
      </c>
      <c r="J1948">
        <v>0.3</v>
      </c>
      <c r="K1948">
        <v>1.1000000000000001</v>
      </c>
      <c r="L1948">
        <v>2</v>
      </c>
      <c r="M1948">
        <v>9.9</v>
      </c>
      <c r="N1948">
        <f t="shared" ref="N1948:N2011" si="126">H1948^2+I1948^2+J1948^2+K1948^2+L1948^2+M1948^2</f>
        <v>4161.88</v>
      </c>
      <c r="O1948">
        <f t="shared" si="124"/>
        <v>5838.12</v>
      </c>
      <c r="P1948">
        <f t="shared" si="125"/>
        <v>7.0057440000000026</v>
      </c>
      <c r="Q1948" s="4">
        <v>37191</v>
      </c>
      <c r="R1948" s="5">
        <v>35.354190000000003</v>
      </c>
      <c r="S1948" s="5">
        <v>-78.008669999999995</v>
      </c>
      <c r="T1948">
        <v>3</v>
      </c>
      <c r="U1948">
        <v>6.6559940003055401E-2</v>
      </c>
      <c r="V1948">
        <v>122419</v>
      </c>
      <c r="W1948">
        <v>124093</v>
      </c>
      <c r="X1948">
        <v>124355</v>
      </c>
      <c r="Y1948">
        <v>124454</v>
      </c>
      <c r="Z1948">
        <v>64011</v>
      </c>
      <c r="AA1948">
        <v>37173</v>
      </c>
      <c r="AB1948">
        <v>46954.873999999996</v>
      </c>
      <c r="AC1948">
        <v>40390</v>
      </c>
      <c r="AD1948">
        <v>1</v>
      </c>
      <c r="AE1948">
        <v>8.0414941096055647E-6</v>
      </c>
      <c r="AF1948">
        <v>27</v>
      </c>
      <c r="AG1948">
        <v>563</v>
      </c>
      <c r="AH1948">
        <v>4.7957371225577264E-2</v>
      </c>
      <c r="AI1948" s="3">
        <v>191195</v>
      </c>
      <c r="AJ1948" s="3">
        <v>353919.37629076</v>
      </c>
      <c r="AK1948">
        <v>80</v>
      </c>
      <c r="AL1948">
        <v>356300.80000000005</v>
      </c>
      <c r="AM1948">
        <v>176700</v>
      </c>
      <c r="AN1948">
        <v>112321</v>
      </c>
      <c r="AO1948">
        <v>289021</v>
      </c>
      <c r="AP1948">
        <v>18</v>
      </c>
      <c r="AQ1948">
        <v>0</v>
      </c>
      <c r="AR1948">
        <v>18</v>
      </c>
      <c r="AS1948">
        <v>0.1450525009468705</v>
      </c>
      <c r="AT1948">
        <v>17</v>
      </c>
      <c r="AU1948">
        <v>60</v>
      </c>
      <c r="AV1948">
        <f t="shared" si="123"/>
        <v>77</v>
      </c>
      <c r="AW1948">
        <v>102367</v>
      </c>
      <c r="AX1948">
        <v>0.97</v>
      </c>
      <c r="AY1948">
        <v>734952079.63451397</v>
      </c>
      <c r="AZ1948">
        <v>734952.07963451394</v>
      </c>
      <c r="BA1948">
        <v>6480.6247814499502</v>
      </c>
      <c r="BB1948">
        <v>1.5430610993902716</v>
      </c>
      <c r="BC1948">
        <v>97473</v>
      </c>
      <c r="BD1948">
        <v>26194</v>
      </c>
      <c r="BE1948">
        <v>71279</v>
      </c>
      <c r="BF1948">
        <v>0.5822543886161462</v>
      </c>
      <c r="BG1948">
        <v>1453972</v>
      </c>
      <c r="BH1948">
        <v>11.692107273531422</v>
      </c>
      <c r="BI1948">
        <v>11933</v>
      </c>
      <c r="BJ1948">
        <v>123</v>
      </c>
      <c r="BK1948">
        <v>9</v>
      </c>
      <c r="BL1948">
        <v>3</v>
      </c>
      <c r="BM1948">
        <v>0</v>
      </c>
      <c r="BN1948">
        <v>1</v>
      </c>
      <c r="BO1948">
        <v>2</v>
      </c>
      <c r="BP1948">
        <v>1</v>
      </c>
      <c r="BQ1948">
        <v>12</v>
      </c>
      <c r="BR1948">
        <v>4</v>
      </c>
      <c r="BS1948">
        <v>0</v>
      </c>
      <c r="BT1948">
        <v>113811</v>
      </c>
      <c r="BU1948">
        <v>0.75</v>
      </c>
      <c r="BV1948">
        <v>0.59036840000000002</v>
      </c>
      <c r="BW1948">
        <v>494</v>
      </c>
      <c r="BX1948">
        <v>1.361907</v>
      </c>
      <c r="BY1948">
        <v>-0.40786139999999999</v>
      </c>
      <c r="BZ1948">
        <v>136</v>
      </c>
      <c r="CA1948">
        <v>8</v>
      </c>
      <c r="CB1948">
        <v>3</v>
      </c>
      <c r="CC1948">
        <v>0</v>
      </c>
      <c r="CD1948">
        <v>1</v>
      </c>
      <c r="CE1948">
        <v>2</v>
      </c>
      <c r="CF1948">
        <v>1</v>
      </c>
      <c r="CG1948">
        <v>11</v>
      </c>
      <c r="CH1948">
        <v>3</v>
      </c>
      <c r="CI1948">
        <v>0</v>
      </c>
      <c r="CJ1948">
        <v>124502</v>
      </c>
      <c r="CK1948">
        <v>1.3252799151820855</v>
      </c>
      <c r="CL1948">
        <v>0.68545190010278045</v>
      </c>
      <c r="CM1948">
        <v>430</v>
      </c>
      <c r="CN1948">
        <v>-0.39146232452493812</v>
      </c>
      <c r="CO1948">
        <v>12372</v>
      </c>
      <c r="CP1948">
        <v>-0.2088436394</v>
      </c>
      <c r="CQ1948">
        <v>-8.2882599200000004E-2</v>
      </c>
      <c r="CR1948">
        <v>100392</v>
      </c>
      <c r="CS1948">
        <v>0.80900000000000005</v>
      </c>
      <c r="CT1948">
        <v>97446</v>
      </c>
      <c r="CU1948">
        <v>0.78793826628999997</v>
      </c>
      <c r="CV1948">
        <v>210</v>
      </c>
      <c r="CW1948">
        <v>59</v>
      </c>
      <c r="CX1948">
        <v>64</v>
      </c>
      <c r="CY1948">
        <v>2044</v>
      </c>
      <c r="CZ1948">
        <v>832</v>
      </c>
      <c r="DA1948" s="2">
        <v>59106</v>
      </c>
      <c r="DB1948" s="2">
        <v>8975</v>
      </c>
      <c r="DC1948" s="2">
        <v>93.91</v>
      </c>
      <c r="DD1948" s="2">
        <v>53100</v>
      </c>
      <c r="DE1948">
        <v>159</v>
      </c>
      <c r="DF1948">
        <v>51</v>
      </c>
      <c r="DG1948">
        <v>20.07</v>
      </c>
      <c r="DH1948">
        <v>3.21</v>
      </c>
      <c r="DI1948" s="2">
        <v>6.42</v>
      </c>
      <c r="DJ1948">
        <v>-1.41</v>
      </c>
      <c r="DK1948">
        <v>0.94034362823295592</v>
      </c>
      <c r="DL1948">
        <v>5.3285968028419185E-3</v>
      </c>
      <c r="DM1948">
        <v>83</v>
      </c>
      <c r="DN1948">
        <v>84.8</v>
      </c>
      <c r="DO1948">
        <v>0.23100000000000001</v>
      </c>
      <c r="DP1948">
        <v>462.95</v>
      </c>
      <c r="DQ1948" s="2">
        <v>0</v>
      </c>
      <c r="DR1948" s="2">
        <v>157.52578445</v>
      </c>
      <c r="DS1948">
        <v>4.4211437254499557E-4</v>
      </c>
      <c r="DT1948">
        <v>5.30448641601732</v>
      </c>
      <c r="DU1948">
        <v>1889992.7536161041</v>
      </c>
      <c r="DV1948">
        <v>0</v>
      </c>
    </row>
    <row r="1949" spans="1:126" x14ac:dyDescent="0.15">
      <c r="A1949" t="s">
        <v>3122</v>
      </c>
      <c r="B1949" t="s">
        <v>1030</v>
      </c>
      <c r="C1949">
        <v>37</v>
      </c>
      <c r="D1949">
        <v>193</v>
      </c>
      <c r="E1949" t="s">
        <v>3281</v>
      </c>
      <c r="F1949">
        <v>37193</v>
      </c>
      <c r="G1949" t="s">
        <v>6933</v>
      </c>
      <c r="H1949">
        <v>88.8</v>
      </c>
      <c r="I1949">
        <v>4</v>
      </c>
      <c r="J1949">
        <v>0.2</v>
      </c>
      <c r="K1949">
        <v>0.4</v>
      </c>
      <c r="L1949">
        <v>1.1000000000000001</v>
      </c>
      <c r="M1949">
        <v>5.4</v>
      </c>
      <c r="N1949">
        <f t="shared" si="126"/>
        <v>7932.0099999999993</v>
      </c>
      <c r="O1949">
        <f t="shared" si="124"/>
        <v>2067.9900000000007</v>
      </c>
      <c r="P1949">
        <f t="shared" si="125"/>
        <v>2.4815880000000017</v>
      </c>
      <c r="Q1949" s="4">
        <v>37193</v>
      </c>
      <c r="R1949" s="5">
        <v>36.208883</v>
      </c>
      <c r="S1949" s="5">
        <v>-81.166094999999999</v>
      </c>
      <c r="T1949">
        <v>6</v>
      </c>
      <c r="U1949">
        <v>3.7408015949222696E-2</v>
      </c>
      <c r="V1949">
        <v>69265</v>
      </c>
      <c r="W1949">
        <v>69093</v>
      </c>
      <c r="X1949">
        <v>68946</v>
      </c>
      <c r="Y1949">
        <v>68320</v>
      </c>
      <c r="Z1949">
        <v>35404</v>
      </c>
      <c r="AA1949">
        <v>37175</v>
      </c>
      <c r="AB1949">
        <v>24424.505000000001</v>
      </c>
      <c r="AC1949">
        <v>33232</v>
      </c>
      <c r="AD1949">
        <v>1</v>
      </c>
      <c r="AE1949">
        <v>1.4504104661619237E-5</v>
      </c>
      <c r="AF1949">
        <v>55</v>
      </c>
      <c r="AG1949">
        <v>972</v>
      </c>
      <c r="AH1949">
        <v>5.6584362139917695E-2</v>
      </c>
      <c r="AI1949" s="3">
        <v>111118</v>
      </c>
      <c r="AJ1949" s="3">
        <v>482734.72648812004</v>
      </c>
      <c r="AK1949">
        <v>56</v>
      </c>
      <c r="AL1949">
        <v>486374.40000000002</v>
      </c>
      <c r="AM1949">
        <v>240223</v>
      </c>
      <c r="AN1949">
        <v>78081</v>
      </c>
      <c r="AO1949">
        <v>318304</v>
      </c>
      <c r="AP1949">
        <v>5</v>
      </c>
      <c r="AQ1949">
        <v>1</v>
      </c>
      <c r="AR1949">
        <v>6</v>
      </c>
      <c r="AS1949">
        <v>8.6839477226347092E-2</v>
      </c>
      <c r="AT1949">
        <v>7</v>
      </c>
      <c r="AU1949">
        <v>58</v>
      </c>
      <c r="AV1949">
        <f t="shared" si="123"/>
        <v>65</v>
      </c>
      <c r="AW1949">
        <v>37224</v>
      </c>
      <c r="AX1949">
        <v>0.99</v>
      </c>
      <c r="AY1949">
        <v>506978690.43104798</v>
      </c>
      <c r="AZ1949">
        <v>506978.69043104799</v>
      </c>
      <c r="BA1949">
        <v>7724.2946901613705</v>
      </c>
      <c r="BB1949">
        <v>1.2946165832768204</v>
      </c>
      <c r="BC1949">
        <v>43066</v>
      </c>
      <c r="BD1949">
        <v>42358</v>
      </c>
      <c r="BE1949">
        <v>708</v>
      </c>
      <c r="BF1949">
        <v>1.0221612647080054E-2</v>
      </c>
      <c r="BG1949">
        <v>718483</v>
      </c>
      <c r="BH1949">
        <v>10.420952629594176</v>
      </c>
      <c r="BI1949">
        <v>10274</v>
      </c>
      <c r="BJ1949">
        <v>83</v>
      </c>
      <c r="BK1949">
        <v>3</v>
      </c>
      <c r="BL1949">
        <v>3</v>
      </c>
      <c r="BM1949">
        <v>0</v>
      </c>
      <c r="BN1949">
        <v>0</v>
      </c>
      <c r="BO1949">
        <v>0</v>
      </c>
      <c r="BP1949">
        <v>1</v>
      </c>
      <c r="BQ1949">
        <v>3</v>
      </c>
      <c r="BR1949">
        <v>3</v>
      </c>
      <c r="BS1949">
        <v>0</v>
      </c>
      <c r="BT1949">
        <v>66555</v>
      </c>
      <c r="BU1949">
        <v>0.77</v>
      </c>
      <c r="BV1949">
        <v>0.57260639999999996</v>
      </c>
      <c r="BW1949">
        <v>253</v>
      </c>
      <c r="BX1949">
        <v>1.4424159999999999</v>
      </c>
      <c r="BY1949">
        <v>-0.52749210000000002</v>
      </c>
      <c r="BZ1949">
        <v>90</v>
      </c>
      <c r="CA1949">
        <v>4</v>
      </c>
      <c r="CB1949">
        <v>3</v>
      </c>
      <c r="CC1949">
        <v>0</v>
      </c>
      <c r="CD1949">
        <v>0</v>
      </c>
      <c r="CE1949">
        <v>1</v>
      </c>
      <c r="CF1949">
        <v>0</v>
      </c>
      <c r="CG1949">
        <v>4</v>
      </c>
      <c r="CH1949">
        <v>3</v>
      </c>
      <c r="CI1949">
        <v>0</v>
      </c>
      <c r="CJ1949">
        <v>68802</v>
      </c>
      <c r="CK1949">
        <v>1.5261184267899188</v>
      </c>
      <c r="CL1949">
        <v>0.68610372183902635</v>
      </c>
      <c r="CM1949">
        <v>234</v>
      </c>
      <c r="CN1949">
        <v>-0.22470220072009084</v>
      </c>
      <c r="CO1949">
        <v>5049</v>
      </c>
      <c r="CP1949">
        <v>-0.455904578</v>
      </c>
      <c r="CQ1949">
        <v>-0.27927205529999999</v>
      </c>
      <c r="CR1949">
        <v>57582</v>
      </c>
      <c r="CS1949">
        <v>0.84200000000000008</v>
      </c>
      <c r="CT1949">
        <v>54234</v>
      </c>
      <c r="CU1949">
        <v>0.77536142345000003</v>
      </c>
      <c r="CV1949">
        <v>102</v>
      </c>
      <c r="CW1949">
        <v>23</v>
      </c>
      <c r="CX1949">
        <v>29</v>
      </c>
      <c r="CY1949">
        <v>743</v>
      </c>
      <c r="CZ1949">
        <v>1399</v>
      </c>
      <c r="DA1949" s="2">
        <v>30934</v>
      </c>
      <c r="DB1949" s="2">
        <v>5145</v>
      </c>
      <c r="DC1949" s="2">
        <v>110.11</v>
      </c>
      <c r="DD1949" s="2">
        <v>6067</v>
      </c>
      <c r="DE1949">
        <v>328</v>
      </c>
      <c r="DF1949">
        <v>36</v>
      </c>
      <c r="DG1949">
        <v>23.18</v>
      </c>
      <c r="DH1949">
        <v>2.9</v>
      </c>
      <c r="DI1949" s="2">
        <v>11.59</v>
      </c>
      <c r="DJ1949">
        <v>1.88</v>
      </c>
      <c r="DK1949">
        <v>0.92806745981749128</v>
      </c>
      <c r="DL1949">
        <v>3.0864197530864196E-3</v>
      </c>
      <c r="DN1949">
        <v>23.2</v>
      </c>
      <c r="DO1949">
        <v>4.7E-2</v>
      </c>
      <c r="DP1949">
        <v>70.95</v>
      </c>
      <c r="DQ1949" s="2">
        <v>0</v>
      </c>
      <c r="DR1949" s="2">
        <v>8659.6022100600021</v>
      </c>
      <c r="DS1949">
        <v>1.7804389601527443E-2</v>
      </c>
      <c r="DT1949">
        <v>3.9093894277540202</v>
      </c>
      <c r="DU1949">
        <v>1901426.9372902049</v>
      </c>
      <c r="DV1949">
        <v>1</v>
      </c>
    </row>
    <row r="1950" spans="1:126" x14ac:dyDescent="0.15">
      <c r="A1950" t="s">
        <v>3122</v>
      </c>
      <c r="B1950" t="s">
        <v>1715</v>
      </c>
      <c r="C1950">
        <v>37</v>
      </c>
      <c r="D1950">
        <v>195</v>
      </c>
      <c r="E1950" t="s">
        <v>3282</v>
      </c>
      <c r="F1950">
        <v>37195</v>
      </c>
      <c r="G1950" t="s">
        <v>6934</v>
      </c>
      <c r="H1950">
        <v>49.4</v>
      </c>
      <c r="I1950">
        <v>38.700000000000003</v>
      </c>
      <c r="J1950">
        <v>0.2</v>
      </c>
      <c r="K1950">
        <v>0.8</v>
      </c>
      <c r="L1950">
        <v>1.3</v>
      </c>
      <c r="M1950">
        <v>9.5</v>
      </c>
      <c r="N1950">
        <f t="shared" si="126"/>
        <v>4030.67</v>
      </c>
      <c r="O1950">
        <f t="shared" si="124"/>
        <v>5969.33</v>
      </c>
      <c r="P1950">
        <f t="shared" si="125"/>
        <v>7.1631960000000028</v>
      </c>
      <c r="Q1950" s="4">
        <v>37195</v>
      </c>
      <c r="R1950" s="5">
        <v>35.700356999999997</v>
      </c>
      <c r="S1950" s="5">
        <v>-77.921598000000003</v>
      </c>
      <c r="T1950">
        <v>4</v>
      </c>
      <c r="U1950">
        <v>4.5363715555904675E-2</v>
      </c>
      <c r="V1950">
        <v>81020</v>
      </c>
      <c r="W1950">
        <v>81499</v>
      </c>
      <c r="X1950">
        <v>81581</v>
      </c>
      <c r="Y1950">
        <v>81393</v>
      </c>
      <c r="Z1950">
        <v>41841</v>
      </c>
      <c r="AA1950">
        <v>37177</v>
      </c>
      <c r="AB1950">
        <v>30775.587999999996</v>
      </c>
      <c r="AC1950">
        <v>39847</v>
      </c>
      <c r="AD1950">
        <v>3</v>
      </c>
      <c r="AE1950">
        <v>3.6773268285507656E-5</v>
      </c>
      <c r="AF1950">
        <v>18</v>
      </c>
      <c r="AG1950">
        <v>297</v>
      </c>
      <c r="AH1950">
        <v>6.0606060606060608E-2</v>
      </c>
      <c r="AI1950" s="3">
        <v>111395</v>
      </c>
      <c r="AJ1950" s="3">
        <v>235610.44513207502</v>
      </c>
      <c r="AK1950">
        <v>69</v>
      </c>
      <c r="AL1950">
        <v>239545.60000000001</v>
      </c>
      <c r="AM1950">
        <v>32814</v>
      </c>
      <c r="AN1950">
        <v>79118</v>
      </c>
      <c r="AO1950">
        <v>111932</v>
      </c>
      <c r="AP1950">
        <v>9</v>
      </c>
      <c r="AQ1950">
        <v>2</v>
      </c>
      <c r="AR1950">
        <v>11</v>
      </c>
      <c r="AS1950">
        <v>0.13497098123903362</v>
      </c>
      <c r="AT1950">
        <v>10</v>
      </c>
      <c r="AU1950">
        <v>79</v>
      </c>
      <c r="AV1950">
        <f t="shared" si="123"/>
        <v>89</v>
      </c>
      <c r="AW1950">
        <v>68159</v>
      </c>
      <c r="AX1950">
        <v>0.98</v>
      </c>
      <c r="AY1950">
        <v>396991976.995597</v>
      </c>
      <c r="AZ1950">
        <v>396991.97699559701</v>
      </c>
      <c r="BA1950">
        <v>5358.7807246684497</v>
      </c>
      <c r="BB1950">
        <v>1.8660961352582131</v>
      </c>
      <c r="BC1950">
        <v>67618</v>
      </c>
      <c r="BD1950">
        <v>51878</v>
      </c>
      <c r="BE1950">
        <v>15740</v>
      </c>
      <c r="BF1950">
        <v>0.19427301900765243</v>
      </c>
      <c r="BG1950">
        <v>1083980</v>
      </c>
      <c r="BH1950">
        <v>13.28716245204153</v>
      </c>
      <c r="BI1950">
        <v>7378</v>
      </c>
      <c r="BJ1950">
        <v>66</v>
      </c>
      <c r="BK1950">
        <v>7</v>
      </c>
      <c r="BL1950">
        <v>3</v>
      </c>
      <c r="BM1950">
        <v>0</v>
      </c>
      <c r="BN1950">
        <v>1</v>
      </c>
      <c r="BO1950">
        <v>2</v>
      </c>
      <c r="BP1950">
        <v>2</v>
      </c>
      <c r="BQ1950">
        <v>4</v>
      </c>
      <c r="BR1950">
        <v>3</v>
      </c>
      <c r="BS1950">
        <v>1</v>
      </c>
      <c r="BT1950">
        <v>78353</v>
      </c>
      <c r="BU1950">
        <v>0.75</v>
      </c>
      <c r="BV1950">
        <v>0.63738879999999998</v>
      </c>
      <c r="BW1950">
        <v>433</v>
      </c>
      <c r="BX1950">
        <v>1.135885</v>
      </c>
      <c r="BY1950">
        <v>-0.17306360000000001</v>
      </c>
      <c r="BZ1950">
        <v>75</v>
      </c>
      <c r="CA1950">
        <v>4</v>
      </c>
      <c r="CB1950">
        <v>2</v>
      </c>
      <c r="CC1950">
        <v>0</v>
      </c>
      <c r="CD1950">
        <v>2</v>
      </c>
      <c r="CE1950">
        <v>1</v>
      </c>
      <c r="CF1950">
        <v>2</v>
      </c>
      <c r="CG1950">
        <v>5</v>
      </c>
      <c r="CH1950">
        <v>3</v>
      </c>
      <c r="CI1950">
        <v>1</v>
      </c>
      <c r="CJ1950">
        <v>81394</v>
      </c>
      <c r="CK1950">
        <v>1.167162198687864</v>
      </c>
      <c r="CL1950">
        <v>0.69566686826283397</v>
      </c>
      <c r="CM1950">
        <v>448</v>
      </c>
      <c r="CN1950">
        <v>-0.13708247465313719</v>
      </c>
      <c r="CO1950">
        <v>7688</v>
      </c>
      <c r="CP1950">
        <v>0.106903895</v>
      </c>
      <c r="CQ1950">
        <v>-0.33796124640000003</v>
      </c>
      <c r="CR1950">
        <v>63754</v>
      </c>
      <c r="CS1950">
        <v>0.78</v>
      </c>
      <c r="CT1950">
        <v>63277</v>
      </c>
      <c r="CU1950">
        <v>0.77147474412999995</v>
      </c>
      <c r="CV1950">
        <v>93</v>
      </c>
      <c r="CW1950">
        <v>28</v>
      </c>
      <c r="CX1950">
        <v>35</v>
      </c>
      <c r="CY1950">
        <v>2266</v>
      </c>
      <c r="CZ1950">
        <v>438</v>
      </c>
      <c r="DA1950" s="2">
        <v>48440</v>
      </c>
      <c r="DB1950" s="2">
        <v>6695</v>
      </c>
      <c r="DC1950" s="2">
        <v>111.43</v>
      </c>
      <c r="DD1950" s="2">
        <v>40056</v>
      </c>
      <c r="DE1950">
        <v>100</v>
      </c>
      <c r="DF1950">
        <v>46</v>
      </c>
      <c r="DG1950">
        <v>36.729999999999997</v>
      </c>
      <c r="DH1950">
        <v>8.57</v>
      </c>
      <c r="DI1950" s="2">
        <v>13.47</v>
      </c>
      <c r="DJ1950">
        <v>-1.23</v>
      </c>
      <c r="DK1950">
        <v>0.91437676735939677</v>
      </c>
      <c r="DL1950">
        <v>0</v>
      </c>
      <c r="DM1950">
        <v>0</v>
      </c>
      <c r="DN1950">
        <v>101.4</v>
      </c>
      <c r="DO1950">
        <v>0.42700000000000005</v>
      </c>
      <c r="DP1950">
        <v>710.86999999999989</v>
      </c>
      <c r="DQ1950" s="2">
        <v>0</v>
      </c>
      <c r="DR1950" s="2">
        <v>3.4016175400000002</v>
      </c>
      <c r="DS1950">
        <v>1.4200292315534078E-5</v>
      </c>
      <c r="DT1950">
        <v>6.0550748860235997</v>
      </c>
      <c r="DU1950">
        <v>1450466.5466174548</v>
      </c>
      <c r="DV1950">
        <v>0</v>
      </c>
    </row>
    <row r="1951" spans="1:126" x14ac:dyDescent="0.15">
      <c r="A1951" t="s">
        <v>3122</v>
      </c>
      <c r="B1951" t="s">
        <v>3283</v>
      </c>
      <c r="C1951">
        <v>37</v>
      </c>
      <c r="D1951">
        <v>197</v>
      </c>
      <c r="E1951" t="s">
        <v>3284</v>
      </c>
      <c r="F1951">
        <v>37197</v>
      </c>
      <c r="G1951" t="s">
        <v>6935</v>
      </c>
      <c r="H1951">
        <v>86</v>
      </c>
      <c r="I1951">
        <v>3</v>
      </c>
      <c r="J1951">
        <v>0.2</v>
      </c>
      <c r="K1951">
        <v>0.2</v>
      </c>
      <c r="L1951">
        <v>0.9</v>
      </c>
      <c r="M1951">
        <v>9.8000000000000007</v>
      </c>
      <c r="N1951">
        <f t="shared" si="126"/>
        <v>7501.93</v>
      </c>
      <c r="O1951">
        <f t="shared" si="124"/>
        <v>2498.0699999999997</v>
      </c>
      <c r="P1951">
        <f t="shared" si="125"/>
        <v>2.9976840000000009</v>
      </c>
      <c r="Q1951" s="4">
        <v>37197</v>
      </c>
      <c r="R1951" s="5">
        <v>36.158765000000002</v>
      </c>
      <c r="S1951" s="5">
        <v>-80.665164000000004</v>
      </c>
      <c r="T1951">
        <v>2</v>
      </c>
      <c r="U1951">
        <v>5.9939458033429954E-2</v>
      </c>
      <c r="V1951">
        <v>38254</v>
      </c>
      <c r="W1951">
        <v>38101</v>
      </c>
      <c r="X1951">
        <v>37971</v>
      </c>
      <c r="Y1951">
        <v>37659</v>
      </c>
      <c r="Z1951">
        <v>19762</v>
      </c>
      <c r="AA1951">
        <v>37179</v>
      </c>
      <c r="AB1951">
        <v>14341.365</v>
      </c>
      <c r="AC1951">
        <v>37796</v>
      </c>
      <c r="AD1951">
        <v>2</v>
      </c>
      <c r="AE1951">
        <v>5.2671775828922073E-5</v>
      </c>
      <c r="AF1951">
        <v>75</v>
      </c>
      <c r="AG1951">
        <v>952</v>
      </c>
      <c r="AH1951">
        <v>7.8781512605042014E-2</v>
      </c>
      <c r="AI1951" s="3">
        <v>100483</v>
      </c>
      <c r="AJ1951" s="3">
        <v>214290.474813915</v>
      </c>
      <c r="AK1951">
        <v>40</v>
      </c>
      <c r="AL1951">
        <v>216019.19999999998</v>
      </c>
      <c r="AM1951">
        <v>158449</v>
      </c>
      <c r="AN1951">
        <v>64814</v>
      </c>
      <c r="AO1951">
        <v>223263</v>
      </c>
      <c r="AP1951">
        <v>4</v>
      </c>
      <c r="AQ1951">
        <v>3</v>
      </c>
      <c r="AR1951">
        <v>7</v>
      </c>
      <c r="AS1951">
        <v>0.18372221201543268</v>
      </c>
      <c r="AT1951">
        <v>9</v>
      </c>
      <c r="AU1951">
        <v>35</v>
      </c>
      <c r="AV1951">
        <f t="shared" si="123"/>
        <v>44</v>
      </c>
      <c r="AW1951">
        <v>21582</v>
      </c>
      <c r="AX1951">
        <v>0.99</v>
      </c>
      <c r="AY1951">
        <v>183246337.10843101</v>
      </c>
      <c r="AZ1951">
        <v>183246.33710843101</v>
      </c>
      <c r="BA1951">
        <v>5042.0825327191696</v>
      </c>
      <c r="BB1951">
        <v>1.9833074796193488</v>
      </c>
      <c r="BC1951">
        <v>29767</v>
      </c>
      <c r="BD1951">
        <v>43491</v>
      </c>
      <c r="BE1951">
        <v>-13724</v>
      </c>
      <c r="BF1951">
        <v>-0.35875986824907197</v>
      </c>
      <c r="BG1951">
        <v>432553</v>
      </c>
      <c r="BH1951">
        <v>11.391667325063864</v>
      </c>
      <c r="BI1951">
        <v>5049</v>
      </c>
      <c r="BJ1951">
        <v>51</v>
      </c>
      <c r="BK1951">
        <v>2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5</v>
      </c>
      <c r="BR1951">
        <v>1</v>
      </c>
      <c r="BS1951">
        <v>0</v>
      </c>
      <c r="BT1951">
        <v>37713</v>
      </c>
      <c r="BU1951">
        <v>0.81</v>
      </c>
      <c r="BV1951">
        <v>0.58857660000000001</v>
      </c>
      <c r="BW1951">
        <v>124</v>
      </c>
      <c r="BX1951">
        <v>1.5909629999999999</v>
      </c>
      <c r="BY1951">
        <v>-0.42991659999999998</v>
      </c>
      <c r="BZ1951">
        <v>51</v>
      </c>
      <c r="CA1951">
        <v>3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5</v>
      </c>
      <c r="CH1951">
        <v>2</v>
      </c>
      <c r="CI1951">
        <v>0</v>
      </c>
      <c r="CJ1951">
        <v>37798</v>
      </c>
      <c r="CK1951">
        <v>1.64029842848828</v>
      </c>
      <c r="CL1951">
        <v>0.6961328254388871</v>
      </c>
      <c r="CM1951">
        <v>113</v>
      </c>
      <c r="CN1951">
        <v>-0.16605351311075897</v>
      </c>
      <c r="CO1951">
        <v>2680</v>
      </c>
      <c r="CP1951">
        <v>0.104024071</v>
      </c>
      <c r="CQ1951">
        <v>6.4319415000000005E-2</v>
      </c>
      <c r="CR1951">
        <v>32625</v>
      </c>
      <c r="CS1951">
        <v>0.87</v>
      </c>
      <c r="CT1951">
        <v>30259</v>
      </c>
      <c r="CU1951">
        <v>0.79612509399999998</v>
      </c>
      <c r="CV1951">
        <v>23</v>
      </c>
      <c r="CW1951">
        <v>7</v>
      </c>
      <c r="CX1951">
        <v>12</v>
      </c>
      <c r="CY1951">
        <v>865</v>
      </c>
      <c r="CZ1951">
        <v>1381</v>
      </c>
      <c r="DA1951" s="2">
        <v>15161</v>
      </c>
      <c r="DB1951" s="2">
        <v>2765</v>
      </c>
      <c r="DC1951" s="2">
        <v>113.04</v>
      </c>
      <c r="DD1951" s="2">
        <v>3266</v>
      </c>
      <c r="DE1951">
        <v>342</v>
      </c>
      <c r="DF1951">
        <v>26</v>
      </c>
      <c r="DG1951">
        <v>31.55</v>
      </c>
      <c r="DH1951">
        <v>10.52</v>
      </c>
      <c r="DI1951" s="2">
        <v>10.52</v>
      </c>
      <c r="DJ1951">
        <v>0.2</v>
      </c>
      <c r="DK1951">
        <v>0.97200521481245583</v>
      </c>
      <c r="DL1951">
        <v>3.1512605042016808E-3</v>
      </c>
      <c r="DM1951">
        <v>47</v>
      </c>
      <c r="DN1951">
        <v>85.8</v>
      </c>
      <c r="DO1951">
        <v>0.38900000000000001</v>
      </c>
      <c r="DP1951">
        <v>430.89</v>
      </c>
      <c r="DQ1951" s="2">
        <v>0</v>
      </c>
      <c r="DR1951" s="2">
        <v>764.02961446999996</v>
      </c>
      <c r="DS1951">
        <v>3.5368539144159414E-3</v>
      </c>
      <c r="DT1951">
        <v>6.0672601887361601</v>
      </c>
      <c r="DU1951">
        <v>1310644.6921626341</v>
      </c>
      <c r="DV1951">
        <v>0</v>
      </c>
    </row>
    <row r="1952" spans="1:126" x14ac:dyDescent="0.15">
      <c r="A1952" t="s">
        <v>3122</v>
      </c>
      <c r="B1952" t="s">
        <v>3285</v>
      </c>
      <c r="C1952">
        <v>37</v>
      </c>
      <c r="D1952">
        <v>199</v>
      </c>
      <c r="E1952" t="s">
        <v>3286</v>
      </c>
      <c r="F1952">
        <v>37199</v>
      </c>
      <c r="G1952" t="s">
        <v>6936</v>
      </c>
      <c r="H1952">
        <v>93.5</v>
      </c>
      <c r="I1952">
        <v>0.7</v>
      </c>
      <c r="J1952">
        <v>0.2</v>
      </c>
      <c r="K1952">
        <v>0.2</v>
      </c>
      <c r="L1952">
        <v>0.8</v>
      </c>
      <c r="M1952">
        <v>4.5999999999999996</v>
      </c>
      <c r="N1952">
        <f t="shared" si="126"/>
        <v>8764.6200000000008</v>
      </c>
      <c r="O1952">
        <f t="shared" si="124"/>
        <v>1235.3799999999992</v>
      </c>
      <c r="P1952">
        <f t="shared" si="125"/>
        <v>1.4824559999999996</v>
      </c>
      <c r="Q1952" s="4">
        <v>37199</v>
      </c>
      <c r="R1952" s="5">
        <v>35.889454999999998</v>
      </c>
      <c r="S1952" s="5">
        <v>-82.304119</v>
      </c>
      <c r="T1952">
        <v>8</v>
      </c>
      <c r="U1952">
        <v>7.8700992979982051E-2</v>
      </c>
      <c r="V1952">
        <v>17814</v>
      </c>
      <c r="W1952">
        <v>17662</v>
      </c>
      <c r="X1952">
        <v>17604</v>
      </c>
      <c r="Y1952">
        <v>17559</v>
      </c>
      <c r="Z1952">
        <v>8976</v>
      </c>
      <c r="AA1952">
        <v>37181</v>
      </c>
      <c r="AB1952">
        <v>6272.6320000000005</v>
      </c>
      <c r="AC1952">
        <v>37484</v>
      </c>
      <c r="AD1952">
        <v>1</v>
      </c>
      <c r="AE1952">
        <v>5.6805271529197912E-5</v>
      </c>
      <c r="AF1952">
        <v>53</v>
      </c>
      <c r="AG1952">
        <v>450</v>
      </c>
      <c r="AH1952">
        <v>0.11777777777777777</v>
      </c>
      <c r="AI1952" s="3">
        <v>31002</v>
      </c>
      <c r="AJ1952" s="3">
        <v>200060.90299500001</v>
      </c>
      <c r="AK1952">
        <v>40</v>
      </c>
      <c r="AL1952">
        <v>200403.20000000001</v>
      </c>
      <c r="AM1952">
        <v>200940</v>
      </c>
      <c r="AN1952">
        <v>12781</v>
      </c>
      <c r="AO1952">
        <v>213721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13</v>
      </c>
      <c r="AV1952">
        <f t="shared" si="123"/>
        <v>13</v>
      </c>
      <c r="AW1952">
        <v>14958</v>
      </c>
      <c r="AX1952">
        <v>0.86</v>
      </c>
      <c r="AY1952">
        <v>365575265.69523197</v>
      </c>
      <c r="AZ1952">
        <v>365575.26569523197</v>
      </c>
      <c r="BA1952">
        <v>20590.866601439298</v>
      </c>
      <c r="BB1952">
        <v>0.4856522162744234</v>
      </c>
      <c r="BC1952">
        <v>17917</v>
      </c>
      <c r="BD1952">
        <v>13042</v>
      </c>
      <c r="BE1952">
        <v>4875</v>
      </c>
      <c r="BF1952">
        <v>0.2736611653755473</v>
      </c>
      <c r="BG1952">
        <v>229772</v>
      </c>
      <c r="BH1952">
        <v>13.052260849806862</v>
      </c>
      <c r="BI1952">
        <v>3089</v>
      </c>
      <c r="BJ1952">
        <v>16</v>
      </c>
      <c r="BK1952">
        <v>0</v>
      </c>
      <c r="BL1952">
        <v>2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2</v>
      </c>
      <c r="BS1952">
        <v>0</v>
      </c>
      <c r="BT1952">
        <v>18548</v>
      </c>
      <c r="BU1952">
        <v>0.73</v>
      </c>
      <c r="BV1952">
        <v>0.65637670000000004</v>
      </c>
      <c r="BW1952">
        <v>84</v>
      </c>
      <c r="BX1952">
        <v>1.132198</v>
      </c>
      <c r="BY1952">
        <v>-0.21143880000000001</v>
      </c>
      <c r="BZ1952">
        <v>16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2</v>
      </c>
      <c r="CI1952">
        <v>0</v>
      </c>
      <c r="CJ1952">
        <v>17586</v>
      </c>
      <c r="CK1952">
        <v>1.1941316956670078</v>
      </c>
      <c r="CL1952">
        <v>0.64511945392491465</v>
      </c>
      <c r="CM1952">
        <v>86</v>
      </c>
      <c r="CN1952">
        <v>-0.42043336298255995</v>
      </c>
      <c r="CO1952">
        <v>1606</v>
      </c>
      <c r="CP1952">
        <v>0.51566792900000002</v>
      </c>
      <c r="CQ1952">
        <v>0.12320780000000001</v>
      </c>
      <c r="CR1952">
        <v>15007</v>
      </c>
      <c r="CS1952">
        <v>0.85400000000000009</v>
      </c>
      <c r="CT1952">
        <v>13539</v>
      </c>
      <c r="CU1952">
        <v>0.80287413279999997</v>
      </c>
      <c r="CV1952">
        <v>29</v>
      </c>
      <c r="CW1952">
        <v>6</v>
      </c>
      <c r="CX1952">
        <v>14</v>
      </c>
      <c r="CY1952">
        <v>348</v>
      </c>
      <c r="CZ1952">
        <v>641</v>
      </c>
      <c r="DA1952" s="2">
        <v>6694</v>
      </c>
      <c r="DB1952" s="2">
        <v>970</v>
      </c>
      <c r="DC1952" s="2">
        <v>216.33</v>
      </c>
      <c r="DD1952" s="2">
        <v>616</v>
      </c>
      <c r="DE1952">
        <v>161</v>
      </c>
      <c r="DF1952">
        <v>13</v>
      </c>
      <c r="DG1952">
        <v>51.24</v>
      </c>
      <c r="DH1952">
        <v>11.39</v>
      </c>
      <c r="DI1952" s="2">
        <v>5.69</v>
      </c>
      <c r="DJ1952">
        <v>1.37</v>
      </c>
      <c r="DK1952">
        <v>0.95468034320366424</v>
      </c>
      <c r="DL1952">
        <v>1.1111111111111112E-2</v>
      </c>
      <c r="DM1952">
        <v>32</v>
      </c>
      <c r="DN1952">
        <v>1.3</v>
      </c>
      <c r="DO1952">
        <v>6.0000000000000001E-3</v>
      </c>
      <c r="DP1952">
        <v>0</v>
      </c>
      <c r="DQ1952" s="2">
        <v>38184</v>
      </c>
      <c r="DR1952" s="2">
        <v>11438.359582150002</v>
      </c>
      <c r="DS1952">
        <v>5.7076727509172656E-2</v>
      </c>
      <c r="DT1952">
        <v>3.1187399801597202</v>
      </c>
      <c r="DU1952">
        <v>625005.47199194448</v>
      </c>
      <c r="DV1952">
        <v>1</v>
      </c>
    </row>
    <row r="1953" spans="1:126" x14ac:dyDescent="0.15">
      <c r="A1953" t="s">
        <v>3287</v>
      </c>
      <c r="B1953" t="s">
        <v>517</v>
      </c>
      <c r="C1953">
        <v>38</v>
      </c>
      <c r="D1953">
        <v>1</v>
      </c>
      <c r="E1953" t="s">
        <v>3288</v>
      </c>
      <c r="F1953">
        <v>38001</v>
      </c>
      <c r="G1953" t="s">
        <v>6937</v>
      </c>
      <c r="H1953">
        <v>96.7</v>
      </c>
      <c r="I1953">
        <v>0.3</v>
      </c>
      <c r="J1953">
        <v>0.6</v>
      </c>
      <c r="K1953">
        <v>0.4</v>
      </c>
      <c r="L1953">
        <v>1.1000000000000001</v>
      </c>
      <c r="M1953">
        <v>0.9</v>
      </c>
      <c r="N1953">
        <f t="shared" si="126"/>
        <v>9353.52</v>
      </c>
      <c r="O1953">
        <f t="shared" si="124"/>
        <v>646.47999999999956</v>
      </c>
      <c r="P1953">
        <f t="shared" si="125"/>
        <v>0.7757759999999998</v>
      </c>
      <c r="Q1953" s="4">
        <v>38001</v>
      </c>
      <c r="R1953" s="5">
        <v>46.096814999999999</v>
      </c>
      <c r="S1953" s="5">
        <v>-102.533198</v>
      </c>
      <c r="T1953">
        <v>9</v>
      </c>
      <c r="U1953">
        <v>7.7350554093759571E-2</v>
      </c>
      <c r="V1953">
        <v>2325</v>
      </c>
      <c r="W1953">
        <v>2339</v>
      </c>
      <c r="X1953">
        <v>2341</v>
      </c>
      <c r="Y1953">
        <v>2393</v>
      </c>
      <c r="Z1953">
        <v>1168</v>
      </c>
      <c r="AA1953">
        <v>37183</v>
      </c>
      <c r="AB1953">
        <v>975.79600000000005</v>
      </c>
      <c r="AC1953">
        <v>52118</v>
      </c>
      <c r="AD1953">
        <v>1</v>
      </c>
      <c r="AE1953">
        <v>4.2716787697565144E-4</v>
      </c>
      <c r="AF1953">
        <v>1</v>
      </c>
      <c r="AG1953">
        <v>392</v>
      </c>
      <c r="AH1953">
        <v>2.5510204081632651E-3</v>
      </c>
      <c r="AI1953" s="3">
        <v>601272</v>
      </c>
      <c r="AJ1953" s="3">
        <v>632084.85554562998</v>
      </c>
      <c r="AK1953">
        <v>480</v>
      </c>
      <c r="AL1953">
        <v>632889.59999999998</v>
      </c>
      <c r="AM1953">
        <v>529713</v>
      </c>
      <c r="AN1953">
        <v>75272</v>
      </c>
      <c r="AO1953">
        <v>604985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f t="shared" si="123"/>
        <v>1</v>
      </c>
      <c r="AW1953">
        <v>1800</v>
      </c>
      <c r="AX1953">
        <v>0.96</v>
      </c>
      <c r="AY1953">
        <v>275543073.93320602</v>
      </c>
      <c r="AZ1953">
        <v>275543.07393320603</v>
      </c>
      <c r="BA1953">
        <v>94232.969637208604</v>
      </c>
      <c r="BB1953">
        <v>0.10611997094540704</v>
      </c>
      <c r="BC1953">
        <v>1828</v>
      </c>
      <c r="BD1953">
        <v>0</v>
      </c>
      <c r="BE1953">
        <v>1828</v>
      </c>
      <c r="BF1953">
        <v>0.78623655913978496</v>
      </c>
      <c r="BG1953">
        <v>82526</v>
      </c>
      <c r="BH1953">
        <v>35.252456215292611</v>
      </c>
      <c r="BI1953">
        <v>467</v>
      </c>
      <c r="BJ1953">
        <v>2</v>
      </c>
      <c r="BK1953">
        <v>3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2236</v>
      </c>
      <c r="BU1953">
        <v>0.62</v>
      </c>
      <c r="BV1953">
        <v>0.68554479999999995</v>
      </c>
      <c r="BW1953">
        <v>46</v>
      </c>
      <c r="BX1953">
        <v>2.6833629999999999</v>
      </c>
      <c r="BY1953">
        <v>3.6042360000000002</v>
      </c>
      <c r="BZ1953">
        <v>2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2359</v>
      </c>
      <c r="CK1953">
        <v>1.2717253073336161</v>
      </c>
      <c r="CL1953">
        <v>0.69509594882729209</v>
      </c>
      <c r="CM1953">
        <v>38</v>
      </c>
      <c r="CN1953">
        <v>1.8336547511592318</v>
      </c>
      <c r="CO1953">
        <v>330</v>
      </c>
      <c r="CP1953">
        <v>-0.30375304279999998</v>
      </c>
      <c r="CQ1953">
        <v>0.35302122899999999</v>
      </c>
      <c r="CR1953">
        <v>2199</v>
      </c>
      <c r="CS1953">
        <v>0.93</v>
      </c>
      <c r="CT1953">
        <v>1962</v>
      </c>
      <c r="CU1953">
        <v>0.88391502276</v>
      </c>
      <c r="CV1953">
        <v>1</v>
      </c>
      <c r="CW1953">
        <v>1</v>
      </c>
      <c r="CX1953">
        <v>10</v>
      </c>
      <c r="CY1953">
        <v>270</v>
      </c>
      <c r="CZ1953">
        <v>598</v>
      </c>
      <c r="DA1953" s="2">
        <v>1769</v>
      </c>
      <c r="DB1953" s="2">
        <v>250</v>
      </c>
      <c r="DC1953" s="2">
        <v>84.75</v>
      </c>
      <c r="DD1953" s="2">
        <v>157</v>
      </c>
      <c r="DE1953">
        <v>172</v>
      </c>
      <c r="DF1953">
        <v>20</v>
      </c>
      <c r="DG1953">
        <v>84.75</v>
      </c>
      <c r="DH1953">
        <v>42.37</v>
      </c>
      <c r="DI1953" s="2">
        <v>42.37</v>
      </c>
      <c r="DJ1953">
        <v>-1.82</v>
      </c>
      <c r="DK1953">
        <v>0.94613253236472017</v>
      </c>
      <c r="DL1953">
        <v>0</v>
      </c>
      <c r="DM1953">
        <v>0</v>
      </c>
      <c r="DN1953">
        <v>21.5</v>
      </c>
      <c r="DO1953">
        <v>3.3000000000000002E-2</v>
      </c>
      <c r="DP1953">
        <v>41862.820000000007</v>
      </c>
      <c r="DQ1953" s="2">
        <v>0</v>
      </c>
      <c r="DR1953" s="2">
        <v>1155.6446436000001</v>
      </c>
      <c r="DS1953">
        <v>1.8259839186384166E-3</v>
      </c>
      <c r="DT1953">
        <v>4.4134169057289503</v>
      </c>
      <c r="DU1953">
        <v>2793205.660100033</v>
      </c>
      <c r="DV1953">
        <v>1</v>
      </c>
    </row>
    <row r="1954" spans="1:126" x14ac:dyDescent="0.15">
      <c r="A1954" t="s">
        <v>3287</v>
      </c>
      <c r="B1954" t="s">
        <v>3289</v>
      </c>
      <c r="C1954">
        <v>38</v>
      </c>
      <c r="D1954">
        <v>3</v>
      </c>
      <c r="E1954" t="s">
        <v>3290</v>
      </c>
      <c r="F1954">
        <v>38003</v>
      </c>
      <c r="G1954" t="s">
        <v>6938</v>
      </c>
      <c r="H1954">
        <v>95.8</v>
      </c>
      <c r="I1954">
        <v>0.8</v>
      </c>
      <c r="J1954">
        <v>0.6</v>
      </c>
      <c r="K1954">
        <v>0.5</v>
      </c>
      <c r="L1954">
        <v>1.2</v>
      </c>
      <c r="M1954">
        <v>1.1000000000000001</v>
      </c>
      <c r="N1954">
        <f t="shared" si="126"/>
        <v>9181.5399999999991</v>
      </c>
      <c r="O1954">
        <f t="shared" si="124"/>
        <v>818.46000000000095</v>
      </c>
      <c r="P1954">
        <f t="shared" si="125"/>
        <v>0.98215200000000147</v>
      </c>
      <c r="Q1954" s="4">
        <v>38003</v>
      </c>
      <c r="R1954" s="5">
        <v>46.942549999999997</v>
      </c>
      <c r="S1954" s="5">
        <v>-98.070194999999998</v>
      </c>
      <c r="T1954">
        <v>6</v>
      </c>
      <c r="U1954">
        <v>0.39301319495415282</v>
      </c>
      <c r="V1954">
        <v>11047</v>
      </c>
      <c r="W1954">
        <v>11096</v>
      </c>
      <c r="X1954">
        <v>11097</v>
      </c>
      <c r="Y1954">
        <v>11023</v>
      </c>
      <c r="Z1954">
        <v>5597</v>
      </c>
      <c r="AA1954">
        <v>37185</v>
      </c>
      <c r="AB1954">
        <v>4757.2</v>
      </c>
      <c r="AC1954">
        <v>53141</v>
      </c>
      <c r="AD1954">
        <v>1</v>
      </c>
      <c r="AE1954">
        <v>9.0114445345588896E-5</v>
      </c>
      <c r="AF1954">
        <v>7</v>
      </c>
      <c r="AG1954">
        <v>855</v>
      </c>
      <c r="AH1954">
        <v>8.1871345029239772E-3</v>
      </c>
      <c r="AI1954" s="3">
        <v>936780</v>
      </c>
      <c r="AJ1954" s="3">
        <v>954592.59388996509</v>
      </c>
      <c r="AK1954">
        <v>320</v>
      </c>
      <c r="AL1954">
        <v>968537.59999999998</v>
      </c>
      <c r="AM1954">
        <v>698745</v>
      </c>
      <c r="AN1954">
        <v>293136</v>
      </c>
      <c r="AO1954">
        <v>991881</v>
      </c>
      <c r="AP1954">
        <v>3</v>
      </c>
      <c r="AQ1954">
        <v>0</v>
      </c>
      <c r="AR1954">
        <v>3</v>
      </c>
      <c r="AS1954">
        <v>0.27036770007209804</v>
      </c>
      <c r="AT1954">
        <v>3</v>
      </c>
      <c r="AU1954">
        <v>9</v>
      </c>
      <c r="AV1954">
        <f t="shared" si="123"/>
        <v>12</v>
      </c>
      <c r="AW1954">
        <v>8622</v>
      </c>
      <c r="AX1954">
        <v>0.83</v>
      </c>
      <c r="AY1954">
        <v>87787594.436284497</v>
      </c>
      <c r="AZ1954">
        <v>87787.594436284504</v>
      </c>
      <c r="BA1954">
        <v>7470.8606694800101</v>
      </c>
      <c r="BB1954">
        <v>1.3385338640903905</v>
      </c>
      <c r="BC1954">
        <v>9537</v>
      </c>
      <c r="BD1954">
        <v>310</v>
      </c>
      <c r="BE1954">
        <v>9227</v>
      </c>
      <c r="BF1954">
        <v>0.83524938897438217</v>
      </c>
      <c r="BG1954">
        <v>342377</v>
      </c>
      <c r="BH1954">
        <v>30.853113454086689</v>
      </c>
      <c r="BI1954">
        <v>1969</v>
      </c>
      <c r="BJ1954">
        <v>16</v>
      </c>
      <c r="BK1954">
        <v>5</v>
      </c>
      <c r="BL1954">
        <v>1</v>
      </c>
      <c r="BM1954">
        <v>1</v>
      </c>
      <c r="BN1954">
        <v>2</v>
      </c>
      <c r="BO1954">
        <v>0</v>
      </c>
      <c r="BP1954">
        <v>2</v>
      </c>
      <c r="BQ1954">
        <v>2</v>
      </c>
      <c r="BR1954">
        <v>1</v>
      </c>
      <c r="BS1954">
        <v>0</v>
      </c>
      <c r="BT1954">
        <v>10753</v>
      </c>
      <c r="BU1954">
        <v>0.84</v>
      </c>
      <c r="BV1954">
        <v>0.65940940000000003</v>
      </c>
      <c r="BW1954">
        <v>132</v>
      </c>
      <c r="BX1954">
        <v>2.7899189999999998</v>
      </c>
      <c r="BY1954">
        <v>2.1873130000000001</v>
      </c>
      <c r="BZ1954">
        <v>19</v>
      </c>
      <c r="CA1954">
        <v>4</v>
      </c>
      <c r="CB1954">
        <v>1</v>
      </c>
      <c r="CC1954">
        <v>1</v>
      </c>
      <c r="CD1954">
        <v>2</v>
      </c>
      <c r="CE1954">
        <v>0</v>
      </c>
      <c r="CF1954">
        <v>1</v>
      </c>
      <c r="CG1954">
        <v>2</v>
      </c>
      <c r="CH1954">
        <v>1</v>
      </c>
      <c r="CI1954">
        <v>0</v>
      </c>
      <c r="CJ1954">
        <v>11118</v>
      </c>
      <c r="CK1954">
        <v>2.7882712718114768</v>
      </c>
      <c r="CL1954">
        <v>0.63727500569605833</v>
      </c>
      <c r="CM1954">
        <v>130</v>
      </c>
      <c r="CN1954">
        <v>2.1155924181004782</v>
      </c>
      <c r="CO1954">
        <v>1605</v>
      </c>
      <c r="CP1954">
        <v>0.65601993700000005</v>
      </c>
      <c r="CQ1954">
        <v>0.38377282800000001</v>
      </c>
      <c r="CR1954">
        <v>10319</v>
      </c>
      <c r="CS1954">
        <v>0.93</v>
      </c>
      <c r="CT1954">
        <v>9832</v>
      </c>
      <c r="CU1954">
        <v>0.90089086859700007</v>
      </c>
      <c r="CV1954">
        <v>5</v>
      </c>
      <c r="CW1954">
        <v>8</v>
      </c>
      <c r="CX1954">
        <v>9</v>
      </c>
      <c r="CY1954">
        <v>625</v>
      </c>
      <c r="CZ1954">
        <v>1254</v>
      </c>
      <c r="DA1954" s="2">
        <v>7888</v>
      </c>
      <c r="DB1954" s="2">
        <v>1065</v>
      </c>
      <c r="DC1954" s="2">
        <v>187.67</v>
      </c>
      <c r="DD1954" s="2">
        <v>610</v>
      </c>
      <c r="DE1954">
        <v>312</v>
      </c>
      <c r="DF1954">
        <v>34</v>
      </c>
      <c r="DG1954">
        <v>44.68</v>
      </c>
      <c r="DH1954">
        <v>8.94</v>
      </c>
      <c r="DI1954" s="2">
        <v>35.75</v>
      </c>
      <c r="DJ1954">
        <v>-2.83</v>
      </c>
      <c r="DK1954">
        <v>0.91985631631759857</v>
      </c>
      <c r="DL1954">
        <v>3.5087719298245615E-3</v>
      </c>
      <c r="DM1954">
        <v>0</v>
      </c>
      <c r="DN1954">
        <v>594.79999999999995</v>
      </c>
      <c r="DO1954">
        <v>0.625</v>
      </c>
      <c r="DP1954">
        <v>47024.240000000005</v>
      </c>
      <c r="DQ1954" s="2">
        <v>0</v>
      </c>
      <c r="DR1954" s="2">
        <v>9994.7654810399981</v>
      </c>
      <c r="DS1954">
        <v>9.4518718136611321E-3</v>
      </c>
      <c r="DT1954">
        <v>3.47210548580366</v>
      </c>
      <c r="DU1954">
        <v>3362864.7141671106</v>
      </c>
      <c r="DV1954">
        <v>1</v>
      </c>
    </row>
    <row r="1955" spans="1:126" x14ac:dyDescent="0.15">
      <c r="A1955" t="s">
        <v>3287</v>
      </c>
      <c r="B1955" t="s">
        <v>3291</v>
      </c>
      <c r="C1955">
        <v>38</v>
      </c>
      <c r="D1955">
        <v>5</v>
      </c>
      <c r="E1955" t="s">
        <v>3292</v>
      </c>
      <c r="F1955">
        <v>38005</v>
      </c>
      <c r="G1955" t="s">
        <v>6939</v>
      </c>
      <c r="H1955">
        <v>43</v>
      </c>
      <c r="I1955">
        <v>0</v>
      </c>
      <c r="J1955">
        <v>54.5</v>
      </c>
      <c r="K1955">
        <v>0</v>
      </c>
      <c r="L1955">
        <v>1.3</v>
      </c>
      <c r="M1955">
        <v>1.2</v>
      </c>
      <c r="N1955">
        <f t="shared" si="126"/>
        <v>4822.3799999999992</v>
      </c>
      <c r="O1955">
        <f t="shared" si="124"/>
        <v>5177.6200000000008</v>
      </c>
      <c r="P1955">
        <f t="shared" si="125"/>
        <v>6.2131440000000033</v>
      </c>
      <c r="Q1955" s="4">
        <v>38005</v>
      </c>
      <c r="R1955" s="5">
        <v>48.071742999999998</v>
      </c>
      <c r="S1955" s="5">
        <v>-99.351151999999999</v>
      </c>
      <c r="T1955">
        <v>9</v>
      </c>
      <c r="U1955">
        <v>3.1384551095049673E-2</v>
      </c>
      <c r="V1955">
        <v>6677</v>
      </c>
      <c r="W1955">
        <v>6764</v>
      </c>
      <c r="X1955">
        <v>6794</v>
      </c>
      <c r="Y1955">
        <v>6815</v>
      </c>
      <c r="Z1955">
        <v>3029</v>
      </c>
      <c r="AA1955">
        <v>37187</v>
      </c>
      <c r="AB1955">
        <v>2067.2979999999998</v>
      </c>
      <c r="AC1955">
        <v>41296</v>
      </c>
      <c r="AD1955">
        <v>1</v>
      </c>
      <c r="AE1955">
        <v>1.4718869590815426E-4</v>
      </c>
      <c r="AF1955">
        <v>11</v>
      </c>
      <c r="AG1955">
        <v>563</v>
      </c>
      <c r="AH1955">
        <v>1.9538188277087035E-2</v>
      </c>
      <c r="AI1955" s="3">
        <v>802059</v>
      </c>
      <c r="AJ1955" s="3">
        <v>888770.84856774507</v>
      </c>
      <c r="AK1955">
        <v>600</v>
      </c>
      <c r="AL1955">
        <v>921209.60000000009</v>
      </c>
      <c r="AM1955">
        <v>721601</v>
      </c>
      <c r="AN1955">
        <v>199670</v>
      </c>
      <c r="AO1955">
        <v>921271</v>
      </c>
      <c r="AP1955">
        <v>1</v>
      </c>
      <c r="AQ1955">
        <v>0</v>
      </c>
      <c r="AR1955">
        <v>1</v>
      </c>
      <c r="AS1955">
        <v>0.14784151389710229</v>
      </c>
      <c r="AT1955">
        <v>1</v>
      </c>
      <c r="AU1955">
        <v>3</v>
      </c>
      <c r="AV1955">
        <f t="shared" si="123"/>
        <v>4</v>
      </c>
      <c r="AW1955">
        <v>1205</v>
      </c>
      <c r="AX1955">
        <v>0.19999999999999996</v>
      </c>
      <c r="AY1955">
        <v>877146706.18035603</v>
      </c>
      <c r="AZ1955">
        <v>877146.70618035598</v>
      </c>
      <c r="BA1955">
        <v>126345.20644434199</v>
      </c>
      <c r="BB1955">
        <v>7.9148234281489996E-2</v>
      </c>
      <c r="BC1955">
        <v>4033</v>
      </c>
      <c r="BD1955">
        <v>0</v>
      </c>
      <c r="BE1955">
        <v>4033</v>
      </c>
      <c r="BF1955">
        <v>0.60401377864310324</v>
      </c>
      <c r="BG1955">
        <v>46488</v>
      </c>
      <c r="BH1955">
        <v>6.8425080953782746</v>
      </c>
      <c r="BI1955">
        <v>1061</v>
      </c>
      <c r="BJ1955">
        <v>6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6910</v>
      </c>
      <c r="BU1955">
        <v>0.56999999999999995</v>
      </c>
      <c r="BV1955">
        <v>0.51163789999999998</v>
      </c>
      <c r="BW1955">
        <v>53</v>
      </c>
      <c r="BX1955">
        <v>1.157742</v>
      </c>
      <c r="BY1955">
        <v>-0.36243160000000002</v>
      </c>
      <c r="BZ1955">
        <v>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6854</v>
      </c>
      <c r="CK1955">
        <v>0.87540122556171585</v>
      </c>
      <c r="CL1955">
        <v>0.48994638069705093</v>
      </c>
      <c r="CM1955">
        <v>45</v>
      </c>
      <c r="CN1955">
        <v>-1.0005607428290837</v>
      </c>
      <c r="CO1955">
        <v>469.99999999999994</v>
      </c>
      <c r="CP1955">
        <v>-1.8770576052000001</v>
      </c>
      <c r="CQ1955">
        <v>-1.4007328826000001</v>
      </c>
      <c r="CR1955">
        <v>5773</v>
      </c>
      <c r="CS1955">
        <v>0.85499999999999998</v>
      </c>
      <c r="CT1955">
        <v>5502</v>
      </c>
      <c r="CU1955">
        <v>0.79851157662999994</v>
      </c>
      <c r="CV1955">
        <v>4</v>
      </c>
      <c r="CW1955">
        <v>1</v>
      </c>
      <c r="CY1955">
        <v>443</v>
      </c>
      <c r="CZ1955">
        <v>755</v>
      </c>
      <c r="DA1955" s="2">
        <v>3396</v>
      </c>
      <c r="DB1955" s="2">
        <v>300</v>
      </c>
      <c r="DC1955" s="2">
        <v>101.79</v>
      </c>
      <c r="DD1955" s="2">
        <v>3893</v>
      </c>
      <c r="DE1955">
        <v>158</v>
      </c>
      <c r="DF1955">
        <v>8</v>
      </c>
      <c r="DG1955">
        <v>14.54</v>
      </c>
      <c r="DH1955">
        <v>43.62</v>
      </c>
      <c r="DI1955" s="2">
        <v>72.709999999999994</v>
      </c>
      <c r="DJ1955">
        <v>-3.08</v>
      </c>
      <c r="DK1955">
        <v>0.95943315890726244</v>
      </c>
      <c r="DL1955">
        <v>3.552397868561279E-3</v>
      </c>
      <c r="DM1955">
        <v>0</v>
      </c>
      <c r="DN1955">
        <v>378.5</v>
      </c>
      <c r="DO1955">
        <v>0.41600000000000004</v>
      </c>
      <c r="DP1955">
        <v>34268.270000000004</v>
      </c>
      <c r="DQ1955" s="2">
        <v>0</v>
      </c>
      <c r="DR1955" s="2">
        <v>21832.048413690001</v>
      </c>
      <c r="DS1955">
        <v>2.2611999326680034E-2</v>
      </c>
      <c r="DT1955">
        <v>6.6537995106621501</v>
      </c>
      <c r="DU1955">
        <v>6129543.985697276</v>
      </c>
      <c r="DV1955">
        <v>1</v>
      </c>
    </row>
    <row r="1956" spans="1:126" x14ac:dyDescent="0.15">
      <c r="A1956" t="s">
        <v>3287</v>
      </c>
      <c r="B1956" t="s">
        <v>3293</v>
      </c>
      <c r="C1956">
        <v>38</v>
      </c>
      <c r="D1956">
        <v>7</v>
      </c>
      <c r="E1956" t="s">
        <v>3294</v>
      </c>
      <c r="F1956">
        <v>38007</v>
      </c>
      <c r="G1956" t="s">
        <v>6940</v>
      </c>
      <c r="H1956">
        <v>98.5</v>
      </c>
      <c r="I1956">
        <v>0</v>
      </c>
      <c r="J1956">
        <v>0.4</v>
      </c>
      <c r="K1956">
        <v>0.5</v>
      </c>
      <c r="L1956">
        <v>0.1</v>
      </c>
      <c r="M1956">
        <v>0.5</v>
      </c>
      <c r="N1956">
        <f t="shared" si="126"/>
        <v>9702.92</v>
      </c>
      <c r="O1956">
        <f t="shared" si="124"/>
        <v>297.07999999999993</v>
      </c>
      <c r="P1956">
        <f t="shared" si="125"/>
        <v>0.35649600000000004</v>
      </c>
      <c r="Q1956" s="4">
        <v>38007</v>
      </c>
      <c r="R1956" s="5">
        <v>47.007044</v>
      </c>
      <c r="S1956" s="5">
        <v>-103.36401600000001</v>
      </c>
      <c r="T1956">
        <v>9</v>
      </c>
      <c r="U1956">
        <v>0.66957376155443493</v>
      </c>
      <c r="V1956">
        <v>838</v>
      </c>
      <c r="W1956">
        <v>855</v>
      </c>
      <c r="X1956">
        <v>969</v>
      </c>
      <c r="Y1956">
        <v>948</v>
      </c>
      <c r="Z1956">
        <v>554</v>
      </c>
      <c r="AA1956">
        <v>37189</v>
      </c>
      <c r="AB1956">
        <v>469.911</v>
      </c>
      <c r="AC1956">
        <v>70469</v>
      </c>
      <c r="AD1956">
        <v>0</v>
      </c>
      <c r="AE1956">
        <v>0</v>
      </c>
      <c r="AF1956">
        <v>4</v>
      </c>
      <c r="AG1956">
        <v>197</v>
      </c>
      <c r="AH1956">
        <v>2.030456852791878E-2</v>
      </c>
      <c r="AI1956" s="3">
        <v>722275</v>
      </c>
      <c r="AJ1956" s="3">
        <v>735262.36120321008</v>
      </c>
      <c r="AK1956">
        <v>1080</v>
      </c>
      <c r="AL1956">
        <v>738220.8</v>
      </c>
      <c r="AM1956">
        <v>480176</v>
      </c>
      <c r="AN1956">
        <v>44604</v>
      </c>
      <c r="AO1956">
        <v>524780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f t="shared" si="123"/>
        <v>0</v>
      </c>
      <c r="AW1956">
        <v>96</v>
      </c>
      <c r="AX1956">
        <v>0.16000000000000003</v>
      </c>
      <c r="AY1956">
        <v>15611982.102217</v>
      </c>
      <c r="AZ1956">
        <v>15611.982102217</v>
      </c>
      <c r="BA1956">
        <v>18225.658120977099</v>
      </c>
      <c r="BB1956">
        <v>0.54867703177699501</v>
      </c>
      <c r="BC1956">
        <v>16765</v>
      </c>
      <c r="BD1956">
        <v>0</v>
      </c>
      <c r="BE1956">
        <v>16765</v>
      </c>
      <c r="BF1956">
        <v>20.005966587112173</v>
      </c>
      <c r="BG1956">
        <v>15081</v>
      </c>
      <c r="BH1956">
        <v>15.563467492260061</v>
      </c>
      <c r="BI1956">
        <v>194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827</v>
      </c>
      <c r="BU1956">
        <v>0.53</v>
      </c>
      <c r="BV1956">
        <v>0.75150600000000001</v>
      </c>
      <c r="BW1956">
        <v>8</v>
      </c>
      <c r="BX1956">
        <v>3.62757</v>
      </c>
      <c r="BY1956">
        <v>3.1567859999999999</v>
      </c>
      <c r="BZ1956">
        <v>1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910</v>
      </c>
      <c r="CK1956">
        <v>2.197802197802198</v>
      </c>
      <c r="CL1956">
        <v>0.86329866270430911</v>
      </c>
      <c r="CM1956">
        <v>10</v>
      </c>
      <c r="CN1956">
        <v>2.5049349105431511</v>
      </c>
      <c r="CO1956">
        <v>162</v>
      </c>
      <c r="CP1956">
        <v>0</v>
      </c>
      <c r="CQ1956">
        <v>0</v>
      </c>
      <c r="CR1956">
        <v>876</v>
      </c>
      <c r="CS1956">
        <v>0.93299999999999994</v>
      </c>
      <c r="CT1956">
        <v>680</v>
      </c>
      <c r="CU1956">
        <v>0.85319516407999996</v>
      </c>
      <c r="CV1956">
        <v>0</v>
      </c>
      <c r="CW1956">
        <v>0</v>
      </c>
      <c r="CX1956">
        <v>0</v>
      </c>
      <c r="CY1956">
        <v>157</v>
      </c>
      <c r="CZ1956">
        <v>295</v>
      </c>
      <c r="DA1956" s="2">
        <v>901</v>
      </c>
      <c r="DB1956" s="2">
        <v>80</v>
      </c>
      <c r="DC1956" s="2">
        <v>457.67</v>
      </c>
      <c r="DD1956" s="2">
        <v>81</v>
      </c>
      <c r="DE1956">
        <v>81</v>
      </c>
      <c r="DF1956">
        <v>2</v>
      </c>
      <c r="DG1956">
        <v>114.42</v>
      </c>
      <c r="DH1956">
        <v>343.25</v>
      </c>
      <c r="DI1956" s="2">
        <v>686.5</v>
      </c>
      <c r="DJ1956">
        <v>-0.76</v>
      </c>
      <c r="DL1956">
        <v>1.015228426395939E-2</v>
      </c>
      <c r="DM1956">
        <v>0</v>
      </c>
      <c r="DN1956">
        <v>0.9</v>
      </c>
      <c r="DO1956">
        <v>1E-3</v>
      </c>
      <c r="DP1956">
        <v>4172.3099999999995</v>
      </c>
      <c r="DQ1956" s="2">
        <v>290221</v>
      </c>
      <c r="DR1956" s="2">
        <v>0</v>
      </c>
      <c r="DS1956">
        <v>0</v>
      </c>
      <c r="DV1956">
        <v>1</v>
      </c>
    </row>
    <row r="1957" spans="1:126" x14ac:dyDescent="0.15">
      <c r="A1957" t="s">
        <v>3287</v>
      </c>
      <c r="B1957" t="s">
        <v>3295</v>
      </c>
      <c r="C1957">
        <v>38</v>
      </c>
      <c r="D1957">
        <v>9</v>
      </c>
      <c r="E1957" t="s">
        <v>3296</v>
      </c>
      <c r="F1957">
        <v>38009</v>
      </c>
      <c r="G1957" t="s">
        <v>6941</v>
      </c>
      <c r="H1957">
        <v>94.3</v>
      </c>
      <c r="I1957">
        <v>0.4</v>
      </c>
      <c r="J1957">
        <v>2</v>
      </c>
      <c r="K1957">
        <v>0.2</v>
      </c>
      <c r="L1957">
        <v>1.8</v>
      </c>
      <c r="M1957">
        <v>1.3</v>
      </c>
      <c r="N1957">
        <f t="shared" si="126"/>
        <v>8901.6200000000008</v>
      </c>
      <c r="O1957">
        <f t="shared" si="124"/>
        <v>1098.3799999999992</v>
      </c>
      <c r="P1957">
        <f t="shared" si="125"/>
        <v>1.3180559999999995</v>
      </c>
      <c r="Q1957" s="4">
        <v>38009</v>
      </c>
      <c r="R1957" s="5">
        <v>48.794412000000001</v>
      </c>
      <c r="S1957" s="5">
        <v>-100.83125699999999</v>
      </c>
      <c r="T1957">
        <v>9</v>
      </c>
      <c r="U1957">
        <v>0.18829214741492359</v>
      </c>
      <c r="V1957">
        <v>6449</v>
      </c>
      <c r="W1957">
        <v>6579</v>
      </c>
      <c r="X1957">
        <v>6634</v>
      </c>
      <c r="Y1957">
        <v>6729</v>
      </c>
      <c r="Z1957">
        <v>3276</v>
      </c>
      <c r="AA1957">
        <v>37191</v>
      </c>
      <c r="AB1957">
        <v>2608.8679999999999</v>
      </c>
      <c r="AC1957">
        <v>56349</v>
      </c>
      <c r="AD1957">
        <v>1</v>
      </c>
      <c r="AE1957">
        <v>1.5073861923424781E-4</v>
      </c>
      <c r="AF1957">
        <v>23</v>
      </c>
      <c r="AG1957">
        <v>863</v>
      </c>
      <c r="AH1957">
        <v>2.6651216685979143E-2</v>
      </c>
      <c r="AI1957" s="3">
        <v>899431</v>
      </c>
      <c r="AJ1957" s="3">
        <v>1067785.036872525</v>
      </c>
      <c r="AK1957">
        <v>370</v>
      </c>
      <c r="AL1957">
        <v>1086611.2</v>
      </c>
      <c r="AM1957">
        <v>2274450</v>
      </c>
      <c r="AN1957">
        <v>237600</v>
      </c>
      <c r="AO1957">
        <v>2512050</v>
      </c>
      <c r="AP1957">
        <v>2</v>
      </c>
      <c r="AQ1957">
        <v>0</v>
      </c>
      <c r="AR1957">
        <v>2</v>
      </c>
      <c r="AS1957">
        <v>0.30399756801945588</v>
      </c>
      <c r="AT1957">
        <v>2</v>
      </c>
      <c r="AU1957">
        <v>7</v>
      </c>
      <c r="AV1957">
        <f t="shared" si="123"/>
        <v>9</v>
      </c>
      <c r="AW1957">
        <v>3808</v>
      </c>
      <c r="AX1957">
        <v>0.72</v>
      </c>
      <c r="AY1957">
        <v>1547099286.3062301</v>
      </c>
      <c r="AZ1957">
        <v>1547099.2863062301</v>
      </c>
      <c r="BA1957">
        <v>215578.92775919501</v>
      </c>
      <c r="BB1957">
        <v>4.6386722969371824E-2</v>
      </c>
      <c r="BC1957">
        <v>5258</v>
      </c>
      <c r="BD1957">
        <v>0</v>
      </c>
      <c r="BE1957">
        <v>5258</v>
      </c>
      <c r="BF1957">
        <v>0.81532020468289657</v>
      </c>
      <c r="BG1957">
        <v>260514</v>
      </c>
      <c r="BH1957">
        <v>39.269520651190838</v>
      </c>
      <c r="BI1957">
        <v>1460</v>
      </c>
      <c r="BJ1957">
        <v>15</v>
      </c>
      <c r="BK1957">
        <v>1</v>
      </c>
      <c r="BL1957">
        <v>1</v>
      </c>
      <c r="BM1957">
        <v>0</v>
      </c>
      <c r="BN1957">
        <v>0</v>
      </c>
      <c r="BO1957">
        <v>0</v>
      </c>
      <c r="BP1957">
        <v>1</v>
      </c>
      <c r="BQ1957">
        <v>1</v>
      </c>
      <c r="BR1957">
        <v>3</v>
      </c>
      <c r="BS1957">
        <v>0</v>
      </c>
      <c r="BT1957">
        <v>6352</v>
      </c>
      <c r="BU1957">
        <v>0.53</v>
      </c>
      <c r="BV1957">
        <v>0.67472650000000001</v>
      </c>
      <c r="BW1957">
        <v>75</v>
      </c>
      <c r="BX1957">
        <v>3.463476</v>
      </c>
      <c r="BY1957">
        <v>2.9457149999999999</v>
      </c>
      <c r="BZ1957">
        <v>15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0</v>
      </c>
      <c r="CJ1957">
        <v>6649</v>
      </c>
      <c r="CK1957">
        <v>2.7071740111294931</v>
      </c>
      <c r="CL1957">
        <v>0.69349546419610109</v>
      </c>
      <c r="CM1957">
        <v>64</v>
      </c>
      <c r="CN1957">
        <v>2.0265594706453478</v>
      </c>
      <c r="CO1957">
        <v>738</v>
      </c>
      <c r="CP1957">
        <v>0.181024294</v>
      </c>
      <c r="CQ1957">
        <v>4.9203032000000001E-2</v>
      </c>
      <c r="CR1957">
        <v>6246</v>
      </c>
      <c r="CS1957">
        <v>0.92799999999999994</v>
      </c>
      <c r="CT1957">
        <v>5617</v>
      </c>
      <c r="CU1957">
        <v>0.87198264171000006</v>
      </c>
      <c r="CW1957">
        <v>2</v>
      </c>
      <c r="CX1957">
        <v>3</v>
      </c>
      <c r="CY1957">
        <v>497</v>
      </c>
      <c r="CZ1957">
        <v>1209</v>
      </c>
      <c r="DA1957" s="2">
        <v>4935</v>
      </c>
      <c r="DB1957" s="2">
        <v>550</v>
      </c>
      <c r="DC1957" s="2">
        <v>163.30000000000001</v>
      </c>
      <c r="DD1957" s="2">
        <v>398</v>
      </c>
      <c r="DE1957">
        <v>287</v>
      </c>
      <c r="DF1957">
        <v>37</v>
      </c>
      <c r="DG1957">
        <v>29.69</v>
      </c>
      <c r="DH1957">
        <v>29.69</v>
      </c>
      <c r="DI1957" s="2">
        <v>29.69</v>
      </c>
      <c r="DJ1957">
        <v>-3.44</v>
      </c>
      <c r="DK1957">
        <v>0.89609986758294968</v>
      </c>
      <c r="DL1957">
        <v>2.3174971031286211E-3</v>
      </c>
      <c r="DM1957">
        <v>0</v>
      </c>
      <c r="DN1957">
        <v>601.29999999999995</v>
      </c>
      <c r="DO1957">
        <v>0.54700000000000004</v>
      </c>
      <c r="DP1957">
        <v>49939.99</v>
      </c>
      <c r="DQ1957" s="2">
        <v>0</v>
      </c>
      <c r="DR1957" s="2">
        <v>3802.3358840099995</v>
      </c>
      <c r="DS1957">
        <v>3.4992601505082969E-3</v>
      </c>
      <c r="DT1957">
        <v>6.11965352188294</v>
      </c>
      <c r="DU1957">
        <v>6649684.0569974473</v>
      </c>
      <c r="DV1957">
        <v>1</v>
      </c>
    </row>
    <row r="1958" spans="1:126" x14ac:dyDescent="0.15">
      <c r="A1958" t="s">
        <v>3287</v>
      </c>
      <c r="B1958" t="s">
        <v>3297</v>
      </c>
      <c r="C1958">
        <v>38</v>
      </c>
      <c r="D1958">
        <v>11</v>
      </c>
      <c r="E1958" t="s">
        <v>3298</v>
      </c>
      <c r="F1958">
        <v>38011</v>
      </c>
      <c r="G1958" t="s">
        <v>6942</v>
      </c>
      <c r="H1958">
        <v>96.4</v>
      </c>
      <c r="I1958">
        <v>0.1</v>
      </c>
      <c r="J1958">
        <v>0.4</v>
      </c>
      <c r="K1958">
        <v>0.1</v>
      </c>
      <c r="L1958">
        <v>0.5</v>
      </c>
      <c r="M1958">
        <v>2.5</v>
      </c>
      <c r="N1958">
        <f t="shared" si="126"/>
        <v>9299.6400000000012</v>
      </c>
      <c r="O1958">
        <f t="shared" si="124"/>
        <v>700.35999999999876</v>
      </c>
      <c r="P1958">
        <f t="shared" si="125"/>
        <v>0.84043199999999885</v>
      </c>
      <c r="Q1958" s="4">
        <v>38011</v>
      </c>
      <c r="R1958" s="5">
        <v>46.110143999999998</v>
      </c>
      <c r="S1958" s="5">
        <v>-103.505943</v>
      </c>
      <c r="T1958">
        <v>9</v>
      </c>
      <c r="U1958">
        <v>0.12153489439099883</v>
      </c>
      <c r="V1958">
        <v>3154</v>
      </c>
      <c r="W1958">
        <v>3192</v>
      </c>
      <c r="X1958">
        <v>3221</v>
      </c>
      <c r="Y1958">
        <v>3280</v>
      </c>
      <c r="Z1958">
        <v>1586</v>
      </c>
      <c r="AA1958">
        <v>37193</v>
      </c>
      <c r="AB1958">
        <v>1356.9259999999999</v>
      </c>
      <c r="AC1958">
        <v>66845</v>
      </c>
      <c r="AD1958">
        <v>0</v>
      </c>
      <c r="AE1958">
        <v>0</v>
      </c>
      <c r="AF1958">
        <v>8</v>
      </c>
      <c r="AG1958">
        <v>348</v>
      </c>
      <c r="AH1958">
        <v>2.2988505747126436E-2</v>
      </c>
      <c r="AI1958" s="3">
        <v>730327</v>
      </c>
      <c r="AJ1958" s="3">
        <v>743614.64438122499</v>
      </c>
      <c r="AK1958">
        <v>690</v>
      </c>
      <c r="AL1958">
        <v>746899.2</v>
      </c>
      <c r="AM1958">
        <v>1193660</v>
      </c>
      <c r="AN1958">
        <v>87603</v>
      </c>
      <c r="AO1958">
        <v>1281263</v>
      </c>
      <c r="AP1958">
        <v>1</v>
      </c>
      <c r="AQ1958">
        <v>0</v>
      </c>
      <c r="AR1958">
        <v>1</v>
      </c>
      <c r="AS1958">
        <v>0.31328320802005011</v>
      </c>
      <c r="AT1958">
        <v>1</v>
      </c>
      <c r="AU1958">
        <v>5</v>
      </c>
      <c r="AV1958">
        <f t="shared" si="123"/>
        <v>6</v>
      </c>
      <c r="AW1958">
        <v>2644</v>
      </c>
      <c r="AX1958">
        <v>0.92999999999999994</v>
      </c>
      <c r="AY1958">
        <v>261356251.05900899</v>
      </c>
      <c r="AZ1958">
        <v>261356.251059009</v>
      </c>
      <c r="BA1958">
        <v>80075.084354566396</v>
      </c>
      <c r="BB1958">
        <v>0.12488279070329492</v>
      </c>
      <c r="BC1958">
        <v>19595</v>
      </c>
      <c r="BD1958">
        <v>122</v>
      </c>
      <c r="BE1958">
        <v>19473</v>
      </c>
      <c r="BF1958">
        <v>6.1740646797717185</v>
      </c>
      <c r="BG1958">
        <v>232193</v>
      </c>
      <c r="BH1958">
        <v>72.087239987581498</v>
      </c>
      <c r="BI1958">
        <v>606</v>
      </c>
      <c r="BJ1958">
        <v>6</v>
      </c>
      <c r="BK1958">
        <v>0</v>
      </c>
      <c r="BL1958">
        <v>2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0</v>
      </c>
      <c r="BT1958">
        <v>3028</v>
      </c>
      <c r="BU1958">
        <v>0.68</v>
      </c>
      <c r="BV1958">
        <v>0.67130579999999995</v>
      </c>
      <c r="BW1958">
        <v>46</v>
      </c>
      <c r="BX1958">
        <v>2.9722590000000002</v>
      </c>
      <c r="BY1958">
        <v>2.9308540000000001</v>
      </c>
      <c r="BZ1958">
        <v>5</v>
      </c>
      <c r="CA1958">
        <v>0</v>
      </c>
      <c r="CB1958">
        <v>2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3244</v>
      </c>
      <c r="CK1958">
        <v>2.466091245376079</v>
      </c>
      <c r="CL1958">
        <v>0.71580236831359734</v>
      </c>
      <c r="CM1958">
        <v>37</v>
      </c>
      <c r="CN1958">
        <v>2.15728244905169</v>
      </c>
      <c r="CO1958">
        <v>385</v>
      </c>
      <c r="CP1958">
        <v>0.44386599300000001</v>
      </c>
      <c r="CQ1958">
        <v>0.40784621700000001</v>
      </c>
      <c r="CR1958">
        <v>3134</v>
      </c>
      <c r="CS1958">
        <v>0.94900000000000007</v>
      </c>
      <c r="CT1958">
        <v>2728</v>
      </c>
      <c r="CU1958">
        <v>0.88222464558000002</v>
      </c>
      <c r="CW1958">
        <v>3</v>
      </c>
      <c r="CX1958">
        <v>3</v>
      </c>
      <c r="CY1958">
        <v>263</v>
      </c>
      <c r="CZ1958">
        <v>537</v>
      </c>
      <c r="DA1958" s="2">
        <v>2716</v>
      </c>
      <c r="DB1958" s="2">
        <v>265</v>
      </c>
      <c r="DC1958" s="2">
        <v>217.8</v>
      </c>
      <c r="DD1958" s="2">
        <v>142</v>
      </c>
      <c r="DE1958">
        <v>169</v>
      </c>
      <c r="DF1958">
        <v>8</v>
      </c>
      <c r="DG1958">
        <v>93.34</v>
      </c>
      <c r="DH1958">
        <v>31.11</v>
      </c>
      <c r="DI1958" s="2">
        <v>93.34</v>
      </c>
      <c r="DJ1958">
        <v>-1.01</v>
      </c>
      <c r="DK1958">
        <v>0.99091502847354673</v>
      </c>
      <c r="DL1958">
        <v>0</v>
      </c>
      <c r="DM1958">
        <v>0</v>
      </c>
      <c r="DN1958">
        <v>7.9</v>
      </c>
      <c r="DO1958">
        <v>1.1000000000000001E-2</v>
      </c>
      <c r="DP1958">
        <v>38765.74</v>
      </c>
      <c r="DQ1958" s="2">
        <v>0</v>
      </c>
      <c r="DR1958" s="2">
        <v>95.793716140000001</v>
      </c>
      <c r="DS1958">
        <v>1.2825551865820717E-4</v>
      </c>
      <c r="DT1958">
        <v>4.5525738370619804</v>
      </c>
      <c r="DU1958">
        <v>3400313.7568425233</v>
      </c>
      <c r="DV1958">
        <v>1</v>
      </c>
    </row>
    <row r="1959" spans="1:126" x14ac:dyDescent="0.15">
      <c r="A1959" t="s">
        <v>3287</v>
      </c>
      <c r="B1959" t="s">
        <v>798</v>
      </c>
      <c r="C1959">
        <v>38</v>
      </c>
      <c r="D1959">
        <v>13</v>
      </c>
      <c r="E1959" t="s">
        <v>3299</v>
      </c>
      <c r="F1959">
        <v>38013</v>
      </c>
      <c r="G1959" t="s">
        <v>6943</v>
      </c>
      <c r="H1959">
        <v>96.1</v>
      </c>
      <c r="I1959">
        <v>0.2</v>
      </c>
      <c r="J1959">
        <v>0.6</v>
      </c>
      <c r="K1959">
        <v>0.7</v>
      </c>
      <c r="L1959">
        <v>0.6</v>
      </c>
      <c r="M1959">
        <v>1.9</v>
      </c>
      <c r="N1959">
        <f t="shared" si="126"/>
        <v>9240.0700000000015</v>
      </c>
      <c r="O1959">
        <f t="shared" si="124"/>
        <v>759.92999999999847</v>
      </c>
      <c r="P1959">
        <f t="shared" si="125"/>
        <v>0.91191599999999851</v>
      </c>
      <c r="Q1959" s="4">
        <v>38013</v>
      </c>
      <c r="R1959" s="5">
        <v>48.786453000000002</v>
      </c>
      <c r="S1959" s="5">
        <v>-102.520087</v>
      </c>
      <c r="T1959">
        <v>9</v>
      </c>
      <c r="U1959">
        <v>0.50373850499999895</v>
      </c>
      <c r="V1959">
        <v>2011</v>
      </c>
      <c r="W1959">
        <v>2145</v>
      </c>
      <c r="X1959">
        <v>2208</v>
      </c>
      <c r="Y1959">
        <v>2343</v>
      </c>
      <c r="Z1959">
        <v>1071</v>
      </c>
      <c r="AA1959">
        <v>37195</v>
      </c>
      <c r="AB1959">
        <v>856.92200000000014</v>
      </c>
      <c r="AC1959">
        <v>60096</v>
      </c>
      <c r="AD1959">
        <v>2</v>
      </c>
      <c r="AE1959">
        <v>9.0579710144927537E-4</v>
      </c>
      <c r="AF1959">
        <v>3</v>
      </c>
      <c r="AG1959">
        <v>488</v>
      </c>
      <c r="AH1959">
        <v>6.1475409836065573E-3</v>
      </c>
      <c r="AI1959" s="3">
        <v>595094</v>
      </c>
      <c r="AJ1959" s="3">
        <v>706291.86292627</v>
      </c>
      <c r="AK1959">
        <v>480</v>
      </c>
      <c r="AL1959">
        <v>722771.2</v>
      </c>
      <c r="AM1959">
        <v>2094044</v>
      </c>
      <c r="AN1959">
        <v>120697</v>
      </c>
      <c r="AO1959">
        <v>2214741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f t="shared" si="123"/>
        <v>0</v>
      </c>
      <c r="AW1959">
        <v>0</v>
      </c>
      <c r="AX1959">
        <v>0</v>
      </c>
      <c r="AY1959">
        <v>463204517.75636601</v>
      </c>
      <c r="AZ1959">
        <v>463204.517756366</v>
      </c>
      <c r="BA1959">
        <v>208086.731139546</v>
      </c>
      <c r="BB1959">
        <v>4.8056884479067787E-2</v>
      </c>
      <c r="BC1959">
        <v>2245</v>
      </c>
      <c r="BD1959">
        <v>0</v>
      </c>
      <c r="BE1959">
        <v>2245</v>
      </c>
      <c r="BF1959">
        <v>1.1163600198906016</v>
      </c>
      <c r="BG1959">
        <v>133850</v>
      </c>
      <c r="BH1959">
        <v>60.62047101449275</v>
      </c>
      <c r="BI1959">
        <v>491</v>
      </c>
      <c r="BJ1959">
        <v>6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</v>
      </c>
      <c r="BS1959">
        <v>0</v>
      </c>
      <c r="BT1959">
        <v>1839</v>
      </c>
      <c r="BU1959">
        <v>0.51</v>
      </c>
      <c r="BV1959">
        <v>0.6350169</v>
      </c>
      <c r="BW1959">
        <v>43</v>
      </c>
      <c r="BX1959">
        <v>3.8064170000000002</v>
      </c>
      <c r="BY1959">
        <v>4.72804</v>
      </c>
      <c r="BZ1959">
        <v>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1</v>
      </c>
      <c r="CI1959">
        <v>0</v>
      </c>
      <c r="CJ1959">
        <v>2235</v>
      </c>
      <c r="CK1959">
        <v>4.026845637583893</v>
      </c>
      <c r="CL1959">
        <v>0.65056461731493098</v>
      </c>
      <c r="CM1959">
        <v>36</v>
      </c>
      <c r="CN1959">
        <v>4.1619369881802992</v>
      </c>
      <c r="CO1959">
        <v>234</v>
      </c>
      <c r="CP1959">
        <v>0.25027783999999997</v>
      </c>
      <c r="CQ1959">
        <v>0.23680143300000001</v>
      </c>
      <c r="CR1959">
        <v>2148</v>
      </c>
      <c r="CS1959">
        <v>0.92400000000000004</v>
      </c>
      <c r="CT1959">
        <v>1794</v>
      </c>
      <c r="CU1959">
        <v>0.90030211480400002</v>
      </c>
      <c r="CW1959">
        <v>0</v>
      </c>
      <c r="CY1959">
        <v>222</v>
      </c>
      <c r="CZ1959">
        <v>700</v>
      </c>
      <c r="DA1959" s="2">
        <v>1724</v>
      </c>
      <c r="DB1959" s="2">
        <v>135</v>
      </c>
      <c r="DC1959" s="2">
        <v>86.73</v>
      </c>
      <c r="DD1959" s="2">
        <v>46</v>
      </c>
      <c r="DE1959">
        <v>198</v>
      </c>
      <c r="DF1959">
        <v>31</v>
      </c>
      <c r="DH1959">
        <v>43.37</v>
      </c>
      <c r="DI1959" s="2">
        <v>130.1</v>
      </c>
      <c r="DJ1959">
        <v>-2.0699999999999998</v>
      </c>
      <c r="DK1959">
        <v>0.86230578698491334</v>
      </c>
      <c r="DL1959">
        <v>0</v>
      </c>
      <c r="DM1959">
        <v>0</v>
      </c>
      <c r="DN1959">
        <v>18.2</v>
      </c>
      <c r="DO1959">
        <v>2.5000000000000001E-2</v>
      </c>
      <c r="DP1959">
        <v>37125.339999999997</v>
      </c>
      <c r="DQ1959" s="2">
        <v>0</v>
      </c>
      <c r="DR1959" s="2">
        <v>7159.6921197700003</v>
      </c>
      <c r="DS1959">
        <v>9.9058901624163899E-3</v>
      </c>
      <c r="DT1959">
        <v>4.1556001352654199</v>
      </c>
      <c r="DU1959">
        <v>3003548.0964859496</v>
      </c>
      <c r="DV1959">
        <v>1</v>
      </c>
    </row>
    <row r="1960" spans="1:126" x14ac:dyDescent="0.15">
      <c r="A1960" t="s">
        <v>3287</v>
      </c>
      <c r="B1960" t="s">
        <v>3300</v>
      </c>
      <c r="C1960">
        <v>38</v>
      </c>
      <c r="D1960">
        <v>15</v>
      </c>
      <c r="E1960" t="s">
        <v>3301</v>
      </c>
      <c r="F1960">
        <v>38015</v>
      </c>
      <c r="G1960" t="s">
        <v>6944</v>
      </c>
      <c r="H1960">
        <v>92.3</v>
      </c>
      <c r="I1960">
        <v>0.6</v>
      </c>
      <c r="J1960">
        <v>4</v>
      </c>
      <c r="K1960">
        <v>0.5</v>
      </c>
      <c r="L1960">
        <v>1.4</v>
      </c>
      <c r="M1960">
        <v>1.2</v>
      </c>
      <c r="N1960">
        <f t="shared" si="126"/>
        <v>8539.2999999999993</v>
      </c>
      <c r="O1960">
        <f t="shared" si="124"/>
        <v>1460.7000000000007</v>
      </c>
      <c r="P1960">
        <f t="shared" si="125"/>
        <v>1.7528400000000015</v>
      </c>
      <c r="Q1960" s="4">
        <v>38015</v>
      </c>
      <c r="R1960" s="5">
        <v>46.971843</v>
      </c>
      <c r="S1960" s="5">
        <v>-100.462001</v>
      </c>
      <c r="T1960">
        <v>3</v>
      </c>
      <c r="U1960">
        <v>0.27468039032347719</v>
      </c>
      <c r="V1960">
        <v>81941</v>
      </c>
      <c r="W1960">
        <v>86111</v>
      </c>
      <c r="X1960">
        <v>88223</v>
      </c>
      <c r="Y1960">
        <v>93156</v>
      </c>
      <c r="Z1960">
        <v>46820</v>
      </c>
      <c r="AA1960">
        <v>37197</v>
      </c>
      <c r="AB1960">
        <v>40073.284</v>
      </c>
      <c r="AC1960">
        <v>65254</v>
      </c>
      <c r="AD1960">
        <v>5</v>
      </c>
      <c r="AE1960">
        <v>5.66745633224896E-5</v>
      </c>
      <c r="AF1960">
        <v>16</v>
      </c>
      <c r="AG1960">
        <v>1014</v>
      </c>
      <c r="AH1960">
        <v>1.5779092702169626E-2</v>
      </c>
      <c r="AI1960" s="3">
        <v>951021</v>
      </c>
      <c r="AJ1960" s="3">
        <v>1044889.531499095</v>
      </c>
      <c r="AK1960">
        <v>200</v>
      </c>
      <c r="AL1960">
        <v>1067596.7999999998</v>
      </c>
      <c r="AM1960">
        <v>3172508</v>
      </c>
      <c r="AN1960">
        <v>165219</v>
      </c>
      <c r="AO1960">
        <v>3337727</v>
      </c>
      <c r="AP1960">
        <v>7</v>
      </c>
      <c r="AQ1960">
        <v>2</v>
      </c>
      <c r="AR1960">
        <v>9</v>
      </c>
      <c r="AS1960">
        <v>0.1045162638919534</v>
      </c>
      <c r="AT1960">
        <v>9</v>
      </c>
      <c r="AU1960">
        <v>63</v>
      </c>
      <c r="AV1960">
        <f t="shared" si="123"/>
        <v>72</v>
      </c>
      <c r="AW1960">
        <v>87397</v>
      </c>
      <c r="AX1960">
        <v>0.97</v>
      </c>
      <c r="AY1960">
        <v>255598036.499174</v>
      </c>
      <c r="AZ1960">
        <v>255598.03649917399</v>
      </c>
      <c r="BA1960">
        <v>3669.5310663217501</v>
      </c>
      <c r="BB1960">
        <v>2.7251438451572398</v>
      </c>
      <c r="BC1960">
        <v>32446</v>
      </c>
      <c r="BD1960">
        <v>7090</v>
      </c>
      <c r="BE1960">
        <v>25356</v>
      </c>
      <c r="BF1960">
        <v>0.30944215960264093</v>
      </c>
      <c r="BG1960">
        <v>2970363</v>
      </c>
      <c r="BH1960">
        <v>33.668805186856034</v>
      </c>
      <c r="BI1960">
        <v>10384</v>
      </c>
      <c r="BJ1960">
        <v>56</v>
      </c>
      <c r="BK1960">
        <v>24</v>
      </c>
      <c r="BL1960">
        <v>38</v>
      </c>
      <c r="BM1960">
        <v>5</v>
      </c>
      <c r="BN1960">
        <v>16</v>
      </c>
      <c r="BO1960">
        <v>11</v>
      </c>
      <c r="BP1960">
        <v>0</v>
      </c>
      <c r="BQ1960">
        <v>12</v>
      </c>
      <c r="BR1960">
        <v>2</v>
      </c>
      <c r="BS1960">
        <v>2</v>
      </c>
      <c r="BT1960">
        <v>79822</v>
      </c>
      <c r="BU1960">
        <v>0.84</v>
      </c>
      <c r="BV1960">
        <v>0.67835920000000005</v>
      </c>
      <c r="BW1960">
        <v>682</v>
      </c>
      <c r="BX1960">
        <v>2.0796269999999999</v>
      </c>
      <c r="BY1960">
        <v>1.1705639999999999</v>
      </c>
      <c r="BZ1960">
        <v>58</v>
      </c>
      <c r="CA1960">
        <v>22</v>
      </c>
      <c r="CB1960">
        <v>34</v>
      </c>
      <c r="CC1960">
        <v>5</v>
      </c>
      <c r="CD1960">
        <v>12</v>
      </c>
      <c r="CE1960">
        <v>6</v>
      </c>
      <c r="CF1960">
        <v>0</v>
      </c>
      <c r="CG1960">
        <v>11</v>
      </c>
      <c r="CH1960">
        <v>2</v>
      </c>
      <c r="CI1960">
        <v>1</v>
      </c>
      <c r="CJ1960">
        <v>90521</v>
      </c>
      <c r="CK1960">
        <v>1.6681212094431126</v>
      </c>
      <c r="CL1960">
        <v>0.6771568095496473</v>
      </c>
      <c r="CM1960">
        <v>654</v>
      </c>
      <c r="CN1960">
        <v>0.50240020349680692</v>
      </c>
      <c r="CO1960">
        <v>17374</v>
      </c>
      <c r="CP1960">
        <v>0.21170127799999999</v>
      </c>
      <c r="CQ1960">
        <v>0.56435766099999995</v>
      </c>
      <c r="CR1960">
        <v>87591</v>
      </c>
      <c r="CS1960">
        <v>0.93700000000000006</v>
      </c>
      <c r="CT1960">
        <v>74320</v>
      </c>
      <c r="CU1960">
        <v>0.91884620312199994</v>
      </c>
      <c r="CV1960">
        <v>194</v>
      </c>
      <c r="CW1960">
        <v>76</v>
      </c>
      <c r="CX1960">
        <v>97</v>
      </c>
      <c r="CY1960">
        <v>754</v>
      </c>
      <c r="CZ1960">
        <v>1523</v>
      </c>
      <c r="DA1960" s="2">
        <v>76365</v>
      </c>
      <c r="DB1960" s="2">
        <v>11440</v>
      </c>
      <c r="DC1960" s="2">
        <v>254.36</v>
      </c>
      <c r="DD1960" s="2">
        <v>6793</v>
      </c>
      <c r="DE1960">
        <v>464</v>
      </c>
      <c r="DF1960">
        <v>22</v>
      </c>
      <c r="DG1960">
        <v>84.79</v>
      </c>
      <c r="DH1960">
        <v>2.2599999999999998</v>
      </c>
      <c r="DI1960" s="2">
        <v>24.87</v>
      </c>
      <c r="DJ1960">
        <v>-2.0099999999999998</v>
      </c>
      <c r="DK1960">
        <v>0.9095435326875011</v>
      </c>
      <c r="DL1960">
        <v>9.8619329388560163E-4</v>
      </c>
      <c r="DM1960">
        <v>0</v>
      </c>
      <c r="DN1960">
        <v>77.400000000000006</v>
      </c>
      <c r="DO1960">
        <v>7.0999999999999994E-2</v>
      </c>
      <c r="DP1960">
        <v>36376.259999999995</v>
      </c>
      <c r="DQ1960" s="2">
        <v>0</v>
      </c>
      <c r="DR1960" s="2">
        <v>20523.175776609998</v>
      </c>
      <c r="DS1960">
        <v>1.9149972403606476E-2</v>
      </c>
      <c r="DT1960">
        <v>9.5861704032703106</v>
      </c>
      <c r="DU1960">
        <v>10234164.846786091</v>
      </c>
      <c r="DV1960">
        <v>1</v>
      </c>
    </row>
    <row r="1961" spans="1:126" x14ac:dyDescent="0.15">
      <c r="A1961" t="s">
        <v>3287</v>
      </c>
      <c r="B1961" t="s">
        <v>1126</v>
      </c>
      <c r="C1961">
        <v>38</v>
      </c>
      <c r="D1961">
        <v>17</v>
      </c>
      <c r="E1961" t="s">
        <v>3302</v>
      </c>
      <c r="F1961">
        <v>38017</v>
      </c>
      <c r="G1961" t="s">
        <v>6945</v>
      </c>
      <c r="H1961">
        <v>90.5</v>
      </c>
      <c r="I1961">
        <v>2.2999999999999998</v>
      </c>
      <c r="J1961">
        <v>1.1000000000000001</v>
      </c>
      <c r="K1961">
        <v>2.4</v>
      </c>
      <c r="L1961">
        <v>1.8</v>
      </c>
      <c r="M1961">
        <v>2</v>
      </c>
      <c r="N1961">
        <f t="shared" si="126"/>
        <v>8209.75</v>
      </c>
      <c r="O1961">
        <f t="shared" si="124"/>
        <v>1790.25</v>
      </c>
      <c r="P1961">
        <f t="shared" si="125"/>
        <v>2.1483000000000008</v>
      </c>
      <c r="Q1961" s="4">
        <v>38017</v>
      </c>
      <c r="R1961" s="5">
        <v>46.927002999999999</v>
      </c>
      <c r="S1961" s="5">
        <v>-97.252375000000001</v>
      </c>
      <c r="T1961">
        <v>3</v>
      </c>
      <c r="U1961">
        <v>0.18530396756744835</v>
      </c>
      <c r="V1961">
        <v>150240</v>
      </c>
      <c r="W1961">
        <v>158041</v>
      </c>
      <c r="X1961">
        <v>162500</v>
      </c>
      <c r="Y1961">
        <v>170923</v>
      </c>
      <c r="Z1961">
        <v>83559</v>
      </c>
      <c r="AA1961">
        <v>37199</v>
      </c>
      <c r="AB1961">
        <v>72599.386999999988</v>
      </c>
      <c r="AC1961">
        <v>53289</v>
      </c>
      <c r="AD1961">
        <v>3</v>
      </c>
      <c r="AE1961">
        <v>1.8461538461538461E-5</v>
      </c>
      <c r="AF1961">
        <v>18</v>
      </c>
      <c r="AG1961">
        <v>968</v>
      </c>
      <c r="AH1961">
        <v>1.859504132231405E-2</v>
      </c>
      <c r="AI1961" s="3">
        <v>1107398</v>
      </c>
      <c r="AJ1961" s="3">
        <v>1129557.97245316</v>
      </c>
      <c r="AK1961">
        <v>485</v>
      </c>
      <c r="AL1961">
        <v>1131520</v>
      </c>
      <c r="AM1961">
        <v>812539</v>
      </c>
      <c r="AN1961">
        <v>441059</v>
      </c>
      <c r="AO1961">
        <v>1253598</v>
      </c>
      <c r="AP1961">
        <v>27</v>
      </c>
      <c r="AQ1961">
        <v>5</v>
      </c>
      <c r="AR1961">
        <v>32</v>
      </c>
      <c r="AS1961">
        <v>0.20247910352376916</v>
      </c>
      <c r="AT1961">
        <v>34</v>
      </c>
      <c r="AU1961">
        <v>166</v>
      </c>
      <c r="AV1961">
        <f t="shared" si="123"/>
        <v>200</v>
      </c>
      <c r="AW1961">
        <v>152323</v>
      </c>
      <c r="AX1961">
        <v>0.95</v>
      </c>
      <c r="AY1961">
        <v>364958794.38521999</v>
      </c>
      <c r="AZ1961">
        <v>364958.79438521998</v>
      </c>
      <c r="BA1961">
        <v>2994.2046605308901</v>
      </c>
      <c r="BB1961">
        <v>3.3397850627307957</v>
      </c>
      <c r="BC1961">
        <v>70233</v>
      </c>
      <c r="BD1961">
        <v>49836</v>
      </c>
      <c r="BE1961">
        <v>20397</v>
      </c>
      <c r="BF1961">
        <v>0.13576277955271565</v>
      </c>
      <c r="BG1961">
        <v>6069535</v>
      </c>
      <c r="BH1961">
        <v>37.350984615384618</v>
      </c>
      <c r="BI1961">
        <v>10937</v>
      </c>
      <c r="BJ1961">
        <v>92</v>
      </c>
      <c r="BK1961">
        <v>30</v>
      </c>
      <c r="BL1961">
        <v>15</v>
      </c>
      <c r="BM1961">
        <v>0</v>
      </c>
      <c r="BN1961">
        <v>2</v>
      </c>
      <c r="BO1961">
        <v>6</v>
      </c>
      <c r="BP1961">
        <v>4</v>
      </c>
      <c r="BQ1961">
        <v>18</v>
      </c>
      <c r="BR1961">
        <v>6</v>
      </c>
      <c r="BS1961">
        <v>1</v>
      </c>
      <c r="BT1961">
        <v>143339</v>
      </c>
      <c r="BU1961">
        <v>0.82</v>
      </c>
      <c r="BV1961">
        <v>0.66126260000000003</v>
      </c>
      <c r="BW1961">
        <v>935</v>
      </c>
      <c r="BX1961">
        <v>1.213905</v>
      </c>
      <c r="BY1961">
        <v>0.10992929999999999</v>
      </c>
      <c r="BZ1961">
        <v>96</v>
      </c>
      <c r="CA1961">
        <v>28</v>
      </c>
      <c r="CB1961">
        <v>11</v>
      </c>
      <c r="CC1961">
        <v>4</v>
      </c>
      <c r="CD1961">
        <v>4</v>
      </c>
      <c r="CE1961">
        <v>8</v>
      </c>
      <c r="CF1961">
        <v>4</v>
      </c>
      <c r="CG1961">
        <v>24</v>
      </c>
      <c r="CH1961">
        <v>6</v>
      </c>
      <c r="CI1961">
        <v>1</v>
      </c>
      <c r="CJ1961">
        <v>167276</v>
      </c>
      <c r="CK1961">
        <v>1.1119347664936989</v>
      </c>
      <c r="CL1961">
        <v>0.6202723146747352</v>
      </c>
      <c r="CM1961">
        <v>909</v>
      </c>
      <c r="CN1961">
        <v>-0.534197684730782</v>
      </c>
      <c r="CO1961">
        <v>32721</v>
      </c>
      <c r="CP1961">
        <v>0.40357381199999998</v>
      </c>
      <c r="CQ1961">
        <v>0.38799794700000001</v>
      </c>
      <c r="CR1961">
        <v>156362</v>
      </c>
      <c r="CS1961">
        <v>0.90400000000000003</v>
      </c>
      <c r="CT1961">
        <v>134615</v>
      </c>
      <c r="CU1961">
        <v>0.9075358298659999</v>
      </c>
      <c r="CV1961">
        <v>423</v>
      </c>
      <c r="CW1961">
        <v>127</v>
      </c>
      <c r="CX1961">
        <v>188</v>
      </c>
      <c r="CY1961">
        <v>1598</v>
      </c>
      <c r="CZ1961">
        <v>1407</v>
      </c>
      <c r="DA1961" s="2">
        <v>145554</v>
      </c>
      <c r="DB1961" s="2">
        <v>23690</v>
      </c>
      <c r="DC1961" s="2">
        <v>230.3</v>
      </c>
      <c r="DD1961" s="2">
        <v>16088</v>
      </c>
      <c r="DE1961">
        <v>364</v>
      </c>
      <c r="DF1961">
        <v>25</v>
      </c>
      <c r="DG1961">
        <v>76.150000000000006</v>
      </c>
      <c r="DH1961">
        <v>4.3</v>
      </c>
      <c r="DI1961" s="2">
        <v>14.13</v>
      </c>
      <c r="DJ1961">
        <v>-4.84</v>
      </c>
      <c r="DK1961">
        <v>0.8869367652822201</v>
      </c>
      <c r="DL1961">
        <v>1.0330578512396695E-3</v>
      </c>
      <c r="DM1961">
        <v>0</v>
      </c>
      <c r="DN1961">
        <v>856.1</v>
      </c>
      <c r="DO1961">
        <v>0.76900000000000002</v>
      </c>
      <c r="DP1961">
        <v>20533.55</v>
      </c>
      <c r="DQ1961" s="2">
        <v>0</v>
      </c>
      <c r="DR1961" s="2">
        <v>1229.63146732</v>
      </c>
      <c r="DS1961">
        <v>1.0867069150819252E-3</v>
      </c>
      <c r="DT1961">
        <v>3.3337184157695701</v>
      </c>
      <c r="DU1961">
        <v>3772169.061811584</v>
      </c>
      <c r="DV1961">
        <v>1</v>
      </c>
    </row>
    <row r="1962" spans="1:126" x14ac:dyDescent="0.15">
      <c r="A1962" t="s">
        <v>3287</v>
      </c>
      <c r="B1962" t="s">
        <v>3303</v>
      </c>
      <c r="C1962">
        <v>38</v>
      </c>
      <c r="D1962">
        <v>19</v>
      </c>
      <c r="E1962" t="s">
        <v>3304</v>
      </c>
      <c r="F1962">
        <v>38019</v>
      </c>
      <c r="G1962" t="s">
        <v>6946</v>
      </c>
      <c r="H1962">
        <v>97.4</v>
      </c>
      <c r="I1962">
        <v>0.1</v>
      </c>
      <c r="J1962">
        <v>0.9</v>
      </c>
      <c r="K1962">
        <v>0.2</v>
      </c>
      <c r="L1962">
        <v>0.8</v>
      </c>
      <c r="M1962">
        <v>0.6</v>
      </c>
      <c r="N1962">
        <f t="shared" si="126"/>
        <v>9488.6200000000008</v>
      </c>
      <c r="O1962">
        <f t="shared" si="124"/>
        <v>511.3799999999992</v>
      </c>
      <c r="P1962">
        <f t="shared" si="125"/>
        <v>0.61365599999999931</v>
      </c>
      <c r="Q1962" s="4">
        <v>38019</v>
      </c>
      <c r="R1962" s="5">
        <v>48.768439000000001</v>
      </c>
      <c r="S1962" s="5">
        <v>-98.463790000000003</v>
      </c>
      <c r="T1962">
        <v>9</v>
      </c>
      <c r="U1962">
        <v>0.26316406515176194</v>
      </c>
      <c r="V1962">
        <v>3974</v>
      </c>
      <c r="W1962">
        <v>3922</v>
      </c>
      <c r="X1962">
        <v>3890</v>
      </c>
      <c r="Y1962">
        <v>3816</v>
      </c>
      <c r="Z1962">
        <v>1865</v>
      </c>
      <c r="AA1962">
        <v>38001</v>
      </c>
      <c r="AB1962">
        <v>1546.7780000000002</v>
      </c>
      <c r="AC1962">
        <v>66806</v>
      </c>
      <c r="AD1962">
        <v>1</v>
      </c>
      <c r="AE1962">
        <v>2.5706940874035988E-4</v>
      </c>
      <c r="AF1962">
        <v>13</v>
      </c>
      <c r="AG1962">
        <v>667</v>
      </c>
      <c r="AH1962">
        <v>1.9490254872563718E-2</v>
      </c>
      <c r="AI1962" s="3">
        <v>940331</v>
      </c>
      <c r="AJ1962" s="3">
        <v>952798.863142855</v>
      </c>
      <c r="AK1962">
        <v>716</v>
      </c>
      <c r="AL1962">
        <v>966540.80000000005</v>
      </c>
      <c r="AM1962">
        <v>787704</v>
      </c>
      <c r="AN1962">
        <v>304450</v>
      </c>
      <c r="AO1962">
        <v>1092154</v>
      </c>
      <c r="AP1962">
        <v>2</v>
      </c>
      <c r="AQ1962">
        <v>0</v>
      </c>
      <c r="AR1962">
        <v>2</v>
      </c>
      <c r="AS1962">
        <v>0.50994390617032126</v>
      </c>
      <c r="AT1962">
        <v>2</v>
      </c>
      <c r="AU1962">
        <v>4</v>
      </c>
      <c r="AV1962">
        <f t="shared" si="123"/>
        <v>6</v>
      </c>
      <c r="AW1962">
        <v>1744</v>
      </c>
      <c r="AX1962">
        <v>0.56000000000000005</v>
      </c>
      <c r="AY1962">
        <v>426371267.23647499</v>
      </c>
      <c r="AZ1962">
        <v>426371.26723647502</v>
      </c>
      <c r="BA1962">
        <v>88052.834607722805</v>
      </c>
      <c r="BB1962">
        <v>0.11356817806661429</v>
      </c>
      <c r="BC1962">
        <v>5387</v>
      </c>
      <c r="BD1962">
        <v>959</v>
      </c>
      <c r="BE1962">
        <v>4428</v>
      </c>
      <c r="BF1962">
        <v>1.1142425767488677</v>
      </c>
      <c r="BG1962">
        <v>275145</v>
      </c>
      <c r="BH1962">
        <v>70.731362467866319</v>
      </c>
      <c r="BI1962">
        <v>1022</v>
      </c>
      <c r="BJ1962">
        <v>6</v>
      </c>
      <c r="BK1962">
        <v>3</v>
      </c>
      <c r="BL1962">
        <v>1</v>
      </c>
      <c r="BM1962">
        <v>0</v>
      </c>
      <c r="BN1962">
        <v>0</v>
      </c>
      <c r="BO1962">
        <v>0</v>
      </c>
      <c r="BP1962">
        <v>2</v>
      </c>
      <c r="BQ1962">
        <v>1</v>
      </c>
      <c r="BR1962">
        <v>2</v>
      </c>
      <c r="BS1962">
        <v>0</v>
      </c>
      <c r="BT1962">
        <v>3699</v>
      </c>
      <c r="BU1962">
        <v>0.63</v>
      </c>
      <c r="BV1962">
        <v>0.67171239999999999</v>
      </c>
      <c r="BW1962">
        <v>61</v>
      </c>
      <c r="BX1962">
        <v>4.0551500000000003</v>
      </c>
      <c r="BY1962">
        <v>4.0209830000000002</v>
      </c>
      <c r="BZ1962">
        <v>5</v>
      </c>
      <c r="CA1962">
        <v>2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3858</v>
      </c>
      <c r="CK1962">
        <v>2.3328149300155525</v>
      </c>
      <c r="CL1962">
        <v>0.66677175283732659</v>
      </c>
      <c r="CM1962">
        <v>60</v>
      </c>
      <c r="CN1962">
        <v>2.5692364837051898</v>
      </c>
      <c r="CO1962">
        <v>408</v>
      </c>
      <c r="CP1962">
        <v>0.41167505599999998</v>
      </c>
      <c r="CQ1962">
        <v>0.19662916</v>
      </c>
      <c r="CR1962">
        <v>3648</v>
      </c>
      <c r="CS1962">
        <v>0.95499999999999996</v>
      </c>
      <c r="CT1962">
        <v>3529</v>
      </c>
      <c r="CU1962">
        <v>0.90057915057900007</v>
      </c>
      <c r="CV1962">
        <v>1</v>
      </c>
      <c r="CW1962">
        <v>0</v>
      </c>
      <c r="CX1962">
        <v>2</v>
      </c>
      <c r="CY1962">
        <v>510</v>
      </c>
      <c r="CZ1962">
        <v>939</v>
      </c>
      <c r="DA1962" s="2">
        <v>3058</v>
      </c>
      <c r="DB1962" s="2">
        <v>335</v>
      </c>
      <c r="DC1962" s="2">
        <v>128.34</v>
      </c>
      <c r="DD1962" s="2">
        <v>148</v>
      </c>
      <c r="DE1962">
        <v>172</v>
      </c>
      <c r="DF1962">
        <v>15</v>
      </c>
      <c r="DG1962">
        <v>102.67</v>
      </c>
      <c r="DH1962">
        <v>25.67</v>
      </c>
      <c r="DI1962" s="2">
        <v>102.67</v>
      </c>
      <c r="DJ1962">
        <v>-3.52</v>
      </c>
      <c r="DK1962">
        <v>0.92207743868914249</v>
      </c>
      <c r="DL1962">
        <v>4.4977511244377807E-3</v>
      </c>
      <c r="DM1962">
        <v>0</v>
      </c>
      <c r="DN1962">
        <v>230.2</v>
      </c>
      <c r="DO1962">
        <v>0.24</v>
      </c>
      <c r="DP1962">
        <v>24948.640000000003</v>
      </c>
      <c r="DQ1962" s="2">
        <v>0</v>
      </c>
      <c r="DR1962" s="2">
        <v>5926.4782882899999</v>
      </c>
      <c r="DS1962">
        <v>6.1316458462799504E-3</v>
      </c>
      <c r="DT1962">
        <v>3.8241139404307201</v>
      </c>
      <c r="DU1962">
        <v>3696162.1472750609</v>
      </c>
      <c r="DV1962">
        <v>1</v>
      </c>
    </row>
    <row r="1963" spans="1:126" x14ac:dyDescent="0.15">
      <c r="A1963" t="s">
        <v>3287</v>
      </c>
      <c r="B1963" t="s">
        <v>3305</v>
      </c>
      <c r="C1963">
        <v>38</v>
      </c>
      <c r="D1963">
        <v>21</v>
      </c>
      <c r="E1963" t="s">
        <v>3306</v>
      </c>
      <c r="F1963">
        <v>38021</v>
      </c>
      <c r="G1963" t="s">
        <v>6947</v>
      </c>
      <c r="H1963">
        <v>95.4</v>
      </c>
      <c r="I1963">
        <v>0.7</v>
      </c>
      <c r="J1963">
        <v>0.6</v>
      </c>
      <c r="K1963">
        <v>0.4</v>
      </c>
      <c r="L1963">
        <v>1.1000000000000001</v>
      </c>
      <c r="M1963">
        <v>1.9</v>
      </c>
      <c r="N1963">
        <f t="shared" si="126"/>
        <v>9106.9900000000016</v>
      </c>
      <c r="O1963">
        <f t="shared" si="124"/>
        <v>893.0099999999984</v>
      </c>
      <c r="P1963">
        <f t="shared" si="125"/>
        <v>1.0716119999999985</v>
      </c>
      <c r="Q1963" s="4">
        <v>38021</v>
      </c>
      <c r="R1963" s="5">
        <v>46.107756000000002</v>
      </c>
      <c r="S1963" s="5">
        <v>-98.496517999999995</v>
      </c>
      <c r="T1963">
        <v>9</v>
      </c>
      <c r="U1963">
        <v>0.3091576351950896</v>
      </c>
      <c r="V1963">
        <v>5280</v>
      </c>
      <c r="W1963">
        <v>5234</v>
      </c>
      <c r="X1963">
        <v>5195</v>
      </c>
      <c r="Y1963">
        <v>5052</v>
      </c>
      <c r="Z1963">
        <v>2398</v>
      </c>
      <c r="AA1963">
        <v>38003</v>
      </c>
      <c r="AB1963">
        <v>2118.1119999999996</v>
      </c>
      <c r="AC1963">
        <v>53750</v>
      </c>
      <c r="AD1963">
        <v>0</v>
      </c>
      <c r="AE1963">
        <v>0</v>
      </c>
      <c r="AF1963">
        <v>6</v>
      </c>
      <c r="AG1963">
        <v>543</v>
      </c>
      <c r="AH1963">
        <v>1.1049723756906077E-2</v>
      </c>
      <c r="AI1963" s="3">
        <v>633295</v>
      </c>
      <c r="AJ1963" s="3">
        <v>724139.94102897507</v>
      </c>
      <c r="AK1963">
        <v>403</v>
      </c>
      <c r="AL1963">
        <v>730726.40000000002</v>
      </c>
      <c r="AM1963">
        <v>1589157</v>
      </c>
      <c r="AN1963">
        <v>194953</v>
      </c>
      <c r="AO1963">
        <v>1784110</v>
      </c>
      <c r="AP1963">
        <v>4</v>
      </c>
      <c r="AQ1963">
        <v>0</v>
      </c>
      <c r="AR1963">
        <v>4</v>
      </c>
      <c r="AS1963">
        <v>0.76423385555980128</v>
      </c>
      <c r="AT1963">
        <v>4</v>
      </c>
      <c r="AU1963">
        <v>8</v>
      </c>
      <c r="AV1963">
        <f t="shared" si="123"/>
        <v>12</v>
      </c>
      <c r="AY1963">
        <v>514964853.92375797</v>
      </c>
      <c r="AZ1963">
        <v>514964.85392375797</v>
      </c>
      <c r="BA1963">
        <v>89719.040532368395</v>
      </c>
      <c r="BB1963">
        <v>0.11145906087116758</v>
      </c>
      <c r="BC1963">
        <v>5109</v>
      </c>
      <c r="BD1963">
        <v>3103</v>
      </c>
      <c r="BE1963">
        <v>2006</v>
      </c>
      <c r="BF1963">
        <v>0.37992424242424244</v>
      </c>
      <c r="BG1963">
        <v>148269</v>
      </c>
      <c r="BH1963">
        <v>28.540712223291628</v>
      </c>
      <c r="BI1963">
        <v>940</v>
      </c>
      <c r="BJ1963">
        <v>11</v>
      </c>
      <c r="BK1963">
        <v>2</v>
      </c>
      <c r="BL1963">
        <v>2</v>
      </c>
      <c r="BM1963">
        <v>0</v>
      </c>
      <c r="BN1963">
        <v>0</v>
      </c>
      <c r="BO1963">
        <v>0</v>
      </c>
      <c r="BP1963">
        <v>0</v>
      </c>
      <c r="BQ1963">
        <v>1</v>
      </c>
      <c r="BR1963">
        <v>2</v>
      </c>
      <c r="BS1963">
        <v>0</v>
      </c>
      <c r="BT1963">
        <v>5217</v>
      </c>
      <c r="BU1963">
        <v>0.63</v>
      </c>
      <c r="BV1963">
        <v>0.64168499999999995</v>
      </c>
      <c r="BW1963">
        <v>75</v>
      </c>
      <c r="BX1963">
        <v>3.4502579999999998</v>
      </c>
      <c r="BY1963">
        <v>3.0745650000000002</v>
      </c>
      <c r="BZ1963">
        <v>13</v>
      </c>
      <c r="CA1963">
        <v>2</v>
      </c>
      <c r="CB1963">
        <v>2</v>
      </c>
      <c r="CC1963">
        <v>0</v>
      </c>
      <c r="CD1963">
        <v>0</v>
      </c>
      <c r="CE1963">
        <v>0</v>
      </c>
      <c r="CF1963">
        <v>1</v>
      </c>
      <c r="CG1963">
        <v>1</v>
      </c>
      <c r="CH1963">
        <v>2</v>
      </c>
      <c r="CI1963">
        <v>0</v>
      </c>
      <c r="CJ1963">
        <v>5123</v>
      </c>
      <c r="CK1963">
        <v>4.0991606480577785</v>
      </c>
      <c r="CL1963">
        <v>0.62864137086903304</v>
      </c>
      <c r="CM1963">
        <v>63</v>
      </c>
      <c r="CN1963">
        <v>3.4355411946574894</v>
      </c>
      <c r="CO1963">
        <v>739</v>
      </c>
      <c r="CP1963">
        <v>0.85857435500000001</v>
      </c>
      <c r="CQ1963">
        <v>0.33635695500000001</v>
      </c>
      <c r="CR1963">
        <v>4764</v>
      </c>
      <c r="CS1963">
        <v>0.93500000000000005</v>
      </c>
      <c r="CT1963">
        <v>4615</v>
      </c>
      <c r="CU1963">
        <v>0.88795313072000004</v>
      </c>
      <c r="CV1963">
        <v>2</v>
      </c>
      <c r="CW1963">
        <v>3</v>
      </c>
      <c r="CX1963">
        <v>3</v>
      </c>
      <c r="CY1963">
        <v>517</v>
      </c>
      <c r="CZ1963">
        <v>823</v>
      </c>
      <c r="DA1963" s="2">
        <v>3496</v>
      </c>
      <c r="DB1963" s="2">
        <v>380</v>
      </c>
      <c r="DC1963" s="2">
        <v>133.38</v>
      </c>
      <c r="DD1963" s="2">
        <v>187</v>
      </c>
      <c r="DE1963">
        <v>200</v>
      </c>
      <c r="DF1963">
        <v>22</v>
      </c>
      <c r="DG1963">
        <v>19.05</v>
      </c>
      <c r="DH1963">
        <v>38.11</v>
      </c>
      <c r="DI1963" s="2">
        <v>171.49</v>
      </c>
      <c r="DJ1963">
        <v>-2.96</v>
      </c>
      <c r="DK1963">
        <v>0.94809527945112471</v>
      </c>
      <c r="DL1963">
        <v>9.2081031307550652E-3</v>
      </c>
      <c r="DM1963">
        <v>0</v>
      </c>
      <c r="DN1963">
        <v>303.7</v>
      </c>
      <c r="DO1963">
        <v>0.42499999999999999</v>
      </c>
      <c r="DP1963">
        <v>34404.980000000003</v>
      </c>
      <c r="DQ1963" s="2">
        <v>0</v>
      </c>
      <c r="DR1963" s="2">
        <v>15726.993611610005</v>
      </c>
      <c r="DS1963">
        <v>2.1522415075520798E-2</v>
      </c>
      <c r="DT1963">
        <v>3.8286023488346701</v>
      </c>
      <c r="DU1963">
        <v>2797660.8113955026</v>
      </c>
      <c r="DV1963">
        <v>1</v>
      </c>
    </row>
    <row r="1964" spans="1:126" x14ac:dyDescent="0.15">
      <c r="A1964" t="s">
        <v>3287</v>
      </c>
      <c r="B1964" t="s">
        <v>3307</v>
      </c>
      <c r="C1964">
        <v>38</v>
      </c>
      <c r="D1964">
        <v>23</v>
      </c>
      <c r="E1964" t="s">
        <v>3308</v>
      </c>
      <c r="F1964">
        <v>38023</v>
      </c>
      <c r="G1964" t="s">
        <v>6948</v>
      </c>
      <c r="H1964">
        <v>96.9</v>
      </c>
      <c r="I1964">
        <v>0.2</v>
      </c>
      <c r="J1964">
        <v>0.5</v>
      </c>
      <c r="K1964">
        <v>0.3</v>
      </c>
      <c r="L1964">
        <v>0.7</v>
      </c>
      <c r="M1964">
        <v>1.4</v>
      </c>
      <c r="N1964">
        <f t="shared" si="126"/>
        <v>9392.44</v>
      </c>
      <c r="O1964">
        <f t="shared" si="124"/>
        <v>607.55999999999949</v>
      </c>
      <c r="P1964">
        <f t="shared" si="125"/>
        <v>0.72907199999999961</v>
      </c>
      <c r="Q1964" s="4">
        <v>38023</v>
      </c>
      <c r="R1964" s="5">
        <v>48.814754000000001</v>
      </c>
      <c r="S1964" s="5">
        <v>-103.509326</v>
      </c>
      <c r="T1964">
        <v>9</v>
      </c>
      <c r="U1964">
        <v>0.17743229814555883</v>
      </c>
      <c r="V1964">
        <v>2095</v>
      </c>
      <c r="W1964">
        <v>2239</v>
      </c>
      <c r="X1964">
        <v>2314</v>
      </c>
      <c r="Y1964">
        <v>2454</v>
      </c>
      <c r="Z1964">
        <v>1251</v>
      </c>
      <c r="AA1964">
        <v>38005</v>
      </c>
      <c r="AB1964">
        <v>1000.9209999999999</v>
      </c>
      <c r="AC1964">
        <v>56042</v>
      </c>
      <c r="AD1964">
        <v>1</v>
      </c>
      <c r="AE1964">
        <v>4.3215211754537599E-4</v>
      </c>
      <c r="AF1964">
        <v>0</v>
      </c>
      <c r="AG1964">
        <v>452</v>
      </c>
      <c r="AH1964">
        <v>0</v>
      </c>
      <c r="AI1964" s="3">
        <v>564975</v>
      </c>
      <c r="AJ1964" s="3">
        <v>806881.72530196502</v>
      </c>
      <c r="AK1964">
        <v>568</v>
      </c>
      <c r="AL1964">
        <v>828313.59999999998</v>
      </c>
      <c r="AM1964">
        <v>1036913</v>
      </c>
      <c r="AN1964">
        <v>109298</v>
      </c>
      <c r="AO1964">
        <v>1146211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f t="shared" si="123"/>
        <v>3</v>
      </c>
      <c r="AW1964">
        <v>171</v>
      </c>
      <c r="AX1964">
        <v>0.10999999999999999</v>
      </c>
      <c r="AY1964">
        <v>491134944.232687</v>
      </c>
      <c r="AZ1964">
        <v>491134.944232687</v>
      </c>
      <c r="BA1964">
        <v>212030.364349265</v>
      </c>
      <c r="BB1964">
        <v>4.7163056247583462E-2</v>
      </c>
      <c r="BC1964">
        <v>5950</v>
      </c>
      <c r="BD1964">
        <v>0</v>
      </c>
      <c r="BE1964">
        <v>5950</v>
      </c>
      <c r="BF1964">
        <v>2.8400954653937949</v>
      </c>
      <c r="BG1964">
        <v>193664</v>
      </c>
      <c r="BH1964">
        <v>83.692307692307693</v>
      </c>
      <c r="BI1964">
        <v>682</v>
      </c>
      <c r="BJ1964">
        <v>5</v>
      </c>
      <c r="BK1964">
        <v>4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2</v>
      </c>
      <c r="BR1964">
        <v>1</v>
      </c>
      <c r="BS1964">
        <v>0</v>
      </c>
      <c r="BT1964">
        <v>1961</v>
      </c>
      <c r="BU1964">
        <v>0.52</v>
      </c>
      <c r="BV1964">
        <v>0.67081849999999998</v>
      </c>
      <c r="BW1964">
        <v>37</v>
      </c>
      <c r="BX1964">
        <v>6.1193270000000002</v>
      </c>
      <c r="BY1964">
        <v>6.0857780000000004</v>
      </c>
      <c r="BZ1964">
        <v>6</v>
      </c>
      <c r="CA1964">
        <v>3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2</v>
      </c>
      <c r="CH1964">
        <v>1</v>
      </c>
      <c r="CI1964">
        <v>0</v>
      </c>
      <c r="CJ1964">
        <v>2429</v>
      </c>
      <c r="CK1964">
        <v>4.9403046521202141</v>
      </c>
      <c r="CL1964">
        <v>0.66892655367231635</v>
      </c>
      <c r="CM1964">
        <v>35</v>
      </c>
      <c r="CN1964">
        <v>4.7604362460731195</v>
      </c>
      <c r="CO1964">
        <v>310</v>
      </c>
      <c r="CP1964">
        <v>9.0197624000000004E-2</v>
      </c>
      <c r="CQ1964">
        <v>0.18738290099999999</v>
      </c>
      <c r="CR1964">
        <v>2340</v>
      </c>
      <c r="CS1964">
        <v>0.95299999999999996</v>
      </c>
      <c r="CT1964">
        <v>1848</v>
      </c>
      <c r="CU1964">
        <v>0.91751824817499994</v>
      </c>
      <c r="CW1964">
        <v>0</v>
      </c>
      <c r="CX1964">
        <v>1</v>
      </c>
      <c r="CY1964">
        <v>296</v>
      </c>
      <c r="CZ1964">
        <v>601</v>
      </c>
      <c r="DA1964" s="2">
        <v>1974</v>
      </c>
      <c r="DB1964" s="2">
        <v>225</v>
      </c>
      <c r="DC1964" s="2">
        <v>43.22</v>
      </c>
      <c r="DD1964" s="2">
        <v>100</v>
      </c>
      <c r="DE1964">
        <v>140</v>
      </c>
      <c r="DF1964">
        <v>8</v>
      </c>
      <c r="DG1964">
        <v>43.22</v>
      </c>
      <c r="DH1964">
        <v>43.22</v>
      </c>
      <c r="DI1964" s="2">
        <v>43.22</v>
      </c>
      <c r="DJ1964">
        <v>-2.06</v>
      </c>
      <c r="DK1964">
        <v>0.90735342271781938</v>
      </c>
      <c r="DL1964">
        <v>0</v>
      </c>
      <c r="DM1964">
        <v>0</v>
      </c>
      <c r="DN1964">
        <v>12.7</v>
      </c>
      <c r="DO1964">
        <v>1.4999999999999999E-2</v>
      </c>
      <c r="DP1964">
        <v>43445.72</v>
      </c>
      <c r="DQ1964" s="2">
        <v>0</v>
      </c>
      <c r="DR1964" s="2">
        <v>2085.5291094500003</v>
      </c>
      <c r="DS1964">
        <v>2.5178013610348791E-3</v>
      </c>
      <c r="DT1964">
        <v>4.0557184935166699</v>
      </c>
      <c r="DU1964">
        <v>3359406.7859513694</v>
      </c>
      <c r="DV1964">
        <v>1</v>
      </c>
    </row>
    <row r="1965" spans="1:126" x14ac:dyDescent="0.15">
      <c r="A1965" t="s">
        <v>3287</v>
      </c>
      <c r="B1965" t="s">
        <v>3309</v>
      </c>
      <c r="C1965">
        <v>38</v>
      </c>
      <c r="D1965">
        <v>25</v>
      </c>
      <c r="E1965" t="s">
        <v>3310</v>
      </c>
      <c r="F1965">
        <v>38025</v>
      </c>
      <c r="G1965" t="s">
        <v>6949</v>
      </c>
      <c r="H1965">
        <v>84.4</v>
      </c>
      <c r="I1965">
        <v>0.2</v>
      </c>
      <c r="J1965">
        <v>12.5</v>
      </c>
      <c r="K1965">
        <v>0.3</v>
      </c>
      <c r="L1965">
        <v>1.5</v>
      </c>
      <c r="M1965">
        <v>1.1000000000000001</v>
      </c>
      <c r="N1965">
        <f t="shared" si="126"/>
        <v>7283.2000000000007</v>
      </c>
      <c r="O1965">
        <f t="shared" si="124"/>
        <v>2716.7999999999993</v>
      </c>
      <c r="P1965">
        <f t="shared" si="125"/>
        <v>3.2601600000000004</v>
      </c>
      <c r="Q1965" s="4">
        <v>38025</v>
      </c>
      <c r="R1965" s="5">
        <v>47.354574999999997</v>
      </c>
      <c r="S1965" s="5">
        <v>-102.61237199999999</v>
      </c>
      <c r="T1965">
        <v>9</v>
      </c>
      <c r="U1965">
        <v>1.1738522985259663</v>
      </c>
      <c r="V1965">
        <v>3648</v>
      </c>
      <c r="W1965">
        <v>3965</v>
      </c>
      <c r="X1965">
        <v>4195</v>
      </c>
      <c r="Y1965">
        <v>4577</v>
      </c>
      <c r="Z1965">
        <v>2221</v>
      </c>
      <c r="AA1965">
        <v>38007</v>
      </c>
      <c r="AB1965">
        <v>1724.865</v>
      </c>
      <c r="AC1965">
        <v>69732</v>
      </c>
      <c r="AD1965">
        <v>1</v>
      </c>
      <c r="AE1965">
        <v>2.3837902264600716E-4</v>
      </c>
      <c r="AF1965">
        <v>11</v>
      </c>
      <c r="AG1965">
        <v>628</v>
      </c>
      <c r="AH1965">
        <v>1.751592356687898E-2</v>
      </c>
      <c r="AI1965" s="3">
        <v>1031359</v>
      </c>
      <c r="AJ1965" s="3">
        <v>1285412.7334066301</v>
      </c>
      <c r="AK1965">
        <v>725</v>
      </c>
      <c r="AL1965">
        <v>1332723.2000000002</v>
      </c>
      <c r="AM1965">
        <v>1215130</v>
      </c>
      <c r="AN1965">
        <v>157164</v>
      </c>
      <c r="AO1965">
        <v>1372294</v>
      </c>
      <c r="AP1965">
        <v>1</v>
      </c>
      <c r="AQ1965">
        <v>0</v>
      </c>
      <c r="AR1965">
        <v>1</v>
      </c>
      <c r="AS1965">
        <v>0.25220680958385877</v>
      </c>
      <c r="AT1965">
        <v>1</v>
      </c>
      <c r="AU1965">
        <v>3</v>
      </c>
      <c r="AV1965">
        <f t="shared" si="123"/>
        <v>4</v>
      </c>
      <c r="AW1965">
        <v>2223</v>
      </c>
      <c r="AX1965">
        <v>0.78</v>
      </c>
      <c r="AY1965">
        <v>171831625.91259199</v>
      </c>
      <c r="AZ1965">
        <v>171831.62591259199</v>
      </c>
      <c r="BA1965">
        <v>47814.020306197199</v>
      </c>
      <c r="BB1965">
        <v>0.20914367660282052</v>
      </c>
      <c r="BC1965">
        <v>16864</v>
      </c>
      <c r="BD1965">
        <v>0</v>
      </c>
      <c r="BE1965">
        <v>16864</v>
      </c>
      <c r="BF1965">
        <v>4.6228070175438596</v>
      </c>
      <c r="BG1965">
        <v>196563</v>
      </c>
      <c r="BH1965">
        <v>46.856495828367102</v>
      </c>
      <c r="BI1965">
        <v>810</v>
      </c>
      <c r="BJ1965">
        <v>5</v>
      </c>
      <c r="BK1965">
        <v>2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3365</v>
      </c>
      <c r="BU1965">
        <v>0.55000000000000004</v>
      </c>
      <c r="BV1965">
        <v>0.62772050000000001</v>
      </c>
      <c r="BW1965">
        <v>32</v>
      </c>
      <c r="BX1965">
        <v>2.080238</v>
      </c>
      <c r="BY1965">
        <v>1.2513780000000001</v>
      </c>
      <c r="BZ1965">
        <v>5</v>
      </c>
      <c r="CA1965">
        <v>2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4428</v>
      </c>
      <c r="CK1965">
        <v>1.8066847335140017</v>
      </c>
      <c r="CL1965">
        <v>0.70576131687242794</v>
      </c>
      <c r="CM1965">
        <v>27</v>
      </c>
      <c r="CN1965">
        <v>0.65220167064353418</v>
      </c>
      <c r="CO1965">
        <v>457</v>
      </c>
      <c r="CP1965">
        <v>-3.9170335600000002E-2</v>
      </c>
      <c r="CQ1965">
        <v>1.3653336E-2</v>
      </c>
      <c r="CR1965">
        <v>4466</v>
      </c>
      <c r="CS1965">
        <v>0.95400000000000007</v>
      </c>
      <c r="CT1965">
        <v>2966</v>
      </c>
      <c r="CU1965">
        <v>0.86831718694000004</v>
      </c>
      <c r="CY1965">
        <v>336</v>
      </c>
      <c r="CZ1965">
        <v>1007</v>
      </c>
      <c r="DA1965" s="2">
        <v>4257</v>
      </c>
      <c r="DB1965" s="2">
        <v>250</v>
      </c>
      <c r="DC1965" s="2">
        <v>120.13</v>
      </c>
      <c r="DD1965" s="2">
        <v>680</v>
      </c>
      <c r="DE1965">
        <v>274</v>
      </c>
      <c r="DF1965">
        <v>69</v>
      </c>
      <c r="DH1965">
        <v>48.05</v>
      </c>
      <c r="DI1965" s="2">
        <v>24.03</v>
      </c>
      <c r="DJ1965">
        <v>0.2</v>
      </c>
      <c r="DK1965">
        <v>0.97444342852488808</v>
      </c>
      <c r="DL1965">
        <v>4.7770700636942673E-3</v>
      </c>
      <c r="DM1965">
        <v>0</v>
      </c>
      <c r="DN1965">
        <v>23.3</v>
      </c>
      <c r="DO1965">
        <v>1.8000000000000002E-2</v>
      </c>
      <c r="DP1965">
        <v>8902.6500000000015</v>
      </c>
      <c r="DQ1965" s="2">
        <v>0</v>
      </c>
      <c r="DR1965" s="2">
        <v>1108.99781912</v>
      </c>
      <c r="DS1965">
        <v>8.3212914663975972E-4</v>
      </c>
      <c r="DT1965">
        <v>4.9584581652746698</v>
      </c>
      <c r="DU1965">
        <v>6608252.2330909874</v>
      </c>
      <c r="DV1965">
        <v>1</v>
      </c>
    </row>
    <row r="1966" spans="1:126" x14ac:dyDescent="0.15">
      <c r="A1966" t="s">
        <v>3287</v>
      </c>
      <c r="B1966" t="s">
        <v>2987</v>
      </c>
      <c r="C1966">
        <v>38</v>
      </c>
      <c r="D1966">
        <v>27</v>
      </c>
      <c r="E1966" t="s">
        <v>3311</v>
      </c>
      <c r="F1966">
        <v>38027</v>
      </c>
      <c r="G1966" t="s">
        <v>6950</v>
      </c>
      <c r="H1966">
        <v>94</v>
      </c>
      <c r="I1966">
        <v>0.2</v>
      </c>
      <c r="J1966">
        <v>2.4</v>
      </c>
      <c r="K1966">
        <v>0.3</v>
      </c>
      <c r="L1966">
        <v>1</v>
      </c>
      <c r="M1966">
        <v>2.2000000000000002</v>
      </c>
      <c r="N1966">
        <f t="shared" si="126"/>
        <v>8847.7300000000014</v>
      </c>
      <c r="O1966">
        <f t="shared" si="124"/>
        <v>1152.2699999999986</v>
      </c>
      <c r="P1966">
        <f t="shared" si="125"/>
        <v>1.382723999999999</v>
      </c>
      <c r="Q1966" s="4">
        <v>38027</v>
      </c>
      <c r="R1966" s="5">
        <v>47.723436</v>
      </c>
      <c r="S1966" s="5">
        <v>-98.900474000000003</v>
      </c>
      <c r="T1966">
        <v>9</v>
      </c>
      <c r="U1966">
        <v>0.29498870481812739</v>
      </c>
      <c r="V1966">
        <v>2393</v>
      </c>
      <c r="W1966">
        <v>2379</v>
      </c>
      <c r="X1966">
        <v>2370</v>
      </c>
      <c r="Y1966">
        <v>2302</v>
      </c>
      <c r="Z1966">
        <v>1207</v>
      </c>
      <c r="AA1966">
        <v>38009</v>
      </c>
      <c r="AB1966">
        <v>1016.0749999999999</v>
      </c>
      <c r="AC1966">
        <v>48583</v>
      </c>
      <c r="AD1966">
        <v>0</v>
      </c>
      <c r="AE1966">
        <v>0</v>
      </c>
      <c r="AF1966">
        <v>8</v>
      </c>
      <c r="AG1966">
        <v>331</v>
      </c>
      <c r="AH1966">
        <v>2.4169184290030211E-2</v>
      </c>
      <c r="AI1966" s="3">
        <v>395811</v>
      </c>
      <c r="AJ1966" s="3">
        <v>403308.53211651504</v>
      </c>
      <c r="AK1966">
        <v>515</v>
      </c>
      <c r="AL1966">
        <v>412326.40000000002</v>
      </c>
      <c r="AM1966">
        <v>954089</v>
      </c>
      <c r="AN1966">
        <v>93728</v>
      </c>
      <c r="AO1966">
        <v>1047817</v>
      </c>
      <c r="AP1966">
        <v>2</v>
      </c>
      <c r="AQ1966">
        <v>0</v>
      </c>
      <c r="AR1966">
        <v>2</v>
      </c>
      <c r="AS1966">
        <v>0.8406893652795292</v>
      </c>
      <c r="AT1966">
        <v>2</v>
      </c>
      <c r="AU1966">
        <v>0</v>
      </c>
      <c r="AV1966">
        <f t="shared" si="123"/>
        <v>2</v>
      </c>
      <c r="AW1966">
        <v>1343</v>
      </c>
      <c r="AX1966">
        <v>0.83</v>
      </c>
      <c r="AY1966">
        <v>253509080.09160101</v>
      </c>
      <c r="AZ1966">
        <v>253509.080091601</v>
      </c>
      <c r="BA1966">
        <v>91279.563695568999</v>
      </c>
      <c r="BB1966">
        <v>0.10955354731264379</v>
      </c>
      <c r="BC1966">
        <v>1259</v>
      </c>
      <c r="BD1966">
        <v>0</v>
      </c>
      <c r="BE1966">
        <v>1259</v>
      </c>
      <c r="BF1966">
        <v>0.52611784371082326</v>
      </c>
      <c r="BG1966">
        <v>38217</v>
      </c>
      <c r="BH1966">
        <v>16.125316455696204</v>
      </c>
      <c r="BI1966">
        <v>471</v>
      </c>
      <c r="BJ1966">
        <v>3</v>
      </c>
      <c r="BK1966">
        <v>2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1</v>
      </c>
      <c r="BS1966">
        <v>0</v>
      </c>
      <c r="BT1966">
        <v>2288</v>
      </c>
      <c r="BU1966">
        <v>0.65</v>
      </c>
      <c r="BV1966">
        <v>0.60613939999999999</v>
      </c>
      <c r="BW1966">
        <v>34</v>
      </c>
      <c r="BX1966">
        <v>3.0594410000000001</v>
      </c>
      <c r="BY1966">
        <v>2.6382780000000001</v>
      </c>
      <c r="BZ1966">
        <v>3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1</v>
      </c>
      <c r="CI1966">
        <v>0</v>
      </c>
      <c r="CJ1966">
        <v>2368</v>
      </c>
      <c r="CK1966">
        <v>2.5337837837837838</v>
      </c>
      <c r="CL1966">
        <v>0.61992619926199266</v>
      </c>
      <c r="CM1966">
        <v>30</v>
      </c>
      <c r="CN1966">
        <v>2.0512908449384395</v>
      </c>
      <c r="CO1966">
        <v>315</v>
      </c>
      <c r="CP1966">
        <v>-0.260866818</v>
      </c>
      <c r="CQ1966">
        <v>0.11282220799999999</v>
      </c>
      <c r="CR1966">
        <v>2145</v>
      </c>
      <c r="CS1966">
        <v>0.90799999999999992</v>
      </c>
      <c r="CT1966">
        <v>2060</v>
      </c>
      <c r="CU1966">
        <v>0.88749999999999996</v>
      </c>
      <c r="CW1966">
        <v>3</v>
      </c>
      <c r="CY1966">
        <v>195</v>
      </c>
      <c r="CZ1966">
        <v>483</v>
      </c>
      <c r="DA1966" s="2">
        <v>1462</v>
      </c>
      <c r="DB1966" s="2">
        <v>145</v>
      </c>
      <c r="DC1966" s="2">
        <v>249.58</v>
      </c>
      <c r="DD1966" s="2">
        <v>159</v>
      </c>
      <c r="DE1966">
        <v>156</v>
      </c>
      <c r="DF1966">
        <v>5</v>
      </c>
      <c r="DH1966">
        <v>41.6</v>
      </c>
      <c r="DI1966" s="2">
        <v>83.19</v>
      </c>
      <c r="DJ1966">
        <v>-2.4700000000000002</v>
      </c>
      <c r="DK1966">
        <v>0.9062835545247605</v>
      </c>
      <c r="DL1966">
        <v>0</v>
      </c>
      <c r="DM1966">
        <v>0</v>
      </c>
      <c r="DN1966">
        <v>163.19999999999999</v>
      </c>
      <c r="DO1966">
        <v>0.40500000000000003</v>
      </c>
      <c r="DP1966">
        <v>33350.160000000003</v>
      </c>
      <c r="DQ1966" s="2">
        <v>0</v>
      </c>
      <c r="DR1966" s="2">
        <v>3093.4515933800003</v>
      </c>
      <c r="DS1966">
        <v>7.5024210719427864E-3</v>
      </c>
      <c r="DT1966">
        <v>7.0122871715489499</v>
      </c>
      <c r="DU1966">
        <v>2891351.1252109609</v>
      </c>
      <c r="DV1966">
        <v>1</v>
      </c>
    </row>
    <row r="1967" spans="1:126" x14ac:dyDescent="0.15">
      <c r="A1967" t="s">
        <v>3287</v>
      </c>
      <c r="B1967" t="s">
        <v>3312</v>
      </c>
      <c r="C1967">
        <v>38</v>
      </c>
      <c r="D1967">
        <v>29</v>
      </c>
      <c r="E1967" t="s">
        <v>3313</v>
      </c>
      <c r="F1967">
        <v>38029</v>
      </c>
      <c r="G1967" t="s">
        <v>6951</v>
      </c>
      <c r="H1967">
        <v>97.7</v>
      </c>
      <c r="I1967">
        <v>0.1</v>
      </c>
      <c r="J1967">
        <v>0.4</v>
      </c>
      <c r="K1967">
        <v>0.2</v>
      </c>
      <c r="L1967">
        <v>0.7</v>
      </c>
      <c r="M1967">
        <v>1</v>
      </c>
      <c r="N1967">
        <f t="shared" si="126"/>
        <v>9546.9900000000016</v>
      </c>
      <c r="O1967">
        <f t="shared" si="124"/>
        <v>453.0099999999984</v>
      </c>
      <c r="P1967">
        <f t="shared" si="125"/>
        <v>0.54361199999999832</v>
      </c>
      <c r="Q1967" s="4">
        <v>38029</v>
      </c>
      <c r="R1967" s="5">
        <v>46.284255000000002</v>
      </c>
      <c r="S1967" s="5">
        <v>-100.237842</v>
      </c>
      <c r="T1967">
        <v>8</v>
      </c>
      <c r="U1967">
        <v>0.20621046031908721</v>
      </c>
      <c r="V1967">
        <v>3544</v>
      </c>
      <c r="W1967">
        <v>3491</v>
      </c>
      <c r="X1967">
        <v>3463</v>
      </c>
      <c r="Y1967">
        <v>3405</v>
      </c>
      <c r="Z1967">
        <v>1573</v>
      </c>
      <c r="AA1967">
        <v>38011</v>
      </c>
      <c r="AB1967">
        <v>1316.422</v>
      </c>
      <c r="AC1967">
        <v>44051</v>
      </c>
      <c r="AD1967">
        <v>1</v>
      </c>
      <c r="AE1967">
        <v>2.8876696505919725E-4</v>
      </c>
      <c r="AF1967">
        <v>1</v>
      </c>
      <c r="AG1967">
        <v>609</v>
      </c>
      <c r="AH1967">
        <v>1.6420361247947454E-3</v>
      </c>
      <c r="AI1967" s="3">
        <v>743925</v>
      </c>
      <c r="AJ1967" s="3">
        <v>966676.71262371005</v>
      </c>
      <c r="AK1967">
        <v>724</v>
      </c>
      <c r="AL1967">
        <v>995084.79999999993</v>
      </c>
      <c r="AM1967">
        <v>614978</v>
      </c>
      <c r="AN1967">
        <v>164321</v>
      </c>
      <c r="AO1967">
        <v>779299</v>
      </c>
      <c r="AP1967">
        <v>2</v>
      </c>
      <c r="AQ1967">
        <v>0</v>
      </c>
      <c r="AR1967">
        <v>2</v>
      </c>
      <c r="AS1967">
        <v>0.57290174735032939</v>
      </c>
      <c r="AT1967">
        <v>2</v>
      </c>
      <c r="AU1967">
        <v>0</v>
      </c>
      <c r="AV1967">
        <f t="shared" si="123"/>
        <v>2</v>
      </c>
      <c r="AW1967">
        <v>3463</v>
      </c>
      <c r="AX1967">
        <v>1</v>
      </c>
      <c r="AY1967">
        <v>281604970.73045701</v>
      </c>
      <c r="AZ1967">
        <v>281604.97073045699</v>
      </c>
      <c r="BA1967">
        <v>64991.100745288197</v>
      </c>
      <c r="BB1967">
        <v>0.15386722005512413</v>
      </c>
      <c r="BC1967">
        <v>2542</v>
      </c>
      <c r="BD1967">
        <v>0</v>
      </c>
      <c r="BE1967">
        <v>2542</v>
      </c>
      <c r="BF1967">
        <v>0.71726862302483074</v>
      </c>
      <c r="BG1967">
        <v>179636</v>
      </c>
      <c r="BH1967">
        <v>51.872942535373952</v>
      </c>
      <c r="BI1967">
        <v>940</v>
      </c>
      <c r="BJ1967">
        <v>4</v>
      </c>
      <c r="BK1967">
        <v>2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1</v>
      </c>
      <c r="BS1967">
        <v>0</v>
      </c>
      <c r="BT1967">
        <v>3398</v>
      </c>
      <c r="BU1967">
        <v>0.62</v>
      </c>
      <c r="BV1967">
        <v>0.67760969999999998</v>
      </c>
      <c r="BW1967">
        <v>47</v>
      </c>
      <c r="BX1967">
        <v>2.3543259999999999</v>
      </c>
      <c r="BY1967">
        <v>2.3119960000000002</v>
      </c>
      <c r="BZ1967">
        <v>3</v>
      </c>
      <c r="CA1967">
        <v>2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3424</v>
      </c>
      <c r="CK1967">
        <v>1.7523364485981308</v>
      </c>
      <c r="CL1967">
        <v>0.68057040998217466</v>
      </c>
      <c r="CM1967">
        <v>44</v>
      </c>
      <c r="CN1967">
        <v>1.6414566423672046</v>
      </c>
      <c r="CO1967">
        <v>336</v>
      </c>
      <c r="CP1967">
        <v>1.3907884000000001E-2</v>
      </c>
      <c r="CQ1967">
        <v>-6.1327973600000002E-2</v>
      </c>
      <c r="CR1967">
        <v>3092</v>
      </c>
      <c r="CS1967">
        <v>0.91200000000000003</v>
      </c>
      <c r="CT1967">
        <v>2920</v>
      </c>
      <c r="CU1967">
        <v>0.85842696629000004</v>
      </c>
      <c r="CW1967">
        <v>1</v>
      </c>
      <c r="CX1967">
        <v>1</v>
      </c>
      <c r="CY1967">
        <v>525</v>
      </c>
      <c r="CZ1967">
        <v>880</v>
      </c>
      <c r="DA1967" s="2">
        <v>2212</v>
      </c>
      <c r="DB1967" s="2">
        <v>240</v>
      </c>
      <c r="DC1967" s="2">
        <v>114.74</v>
      </c>
      <c r="DD1967" s="2">
        <v>107</v>
      </c>
      <c r="DE1967">
        <v>185</v>
      </c>
      <c r="DF1967">
        <v>17</v>
      </c>
      <c r="DG1967">
        <v>57.37</v>
      </c>
      <c r="DH1967">
        <v>28.69</v>
      </c>
      <c r="DI1967" s="2">
        <v>114.74</v>
      </c>
      <c r="DJ1967">
        <v>-1.81</v>
      </c>
      <c r="DK1967">
        <v>0.94817622744228247</v>
      </c>
      <c r="DL1967">
        <v>4.9261083743842365E-3</v>
      </c>
      <c r="DM1967">
        <v>0</v>
      </c>
      <c r="DN1967">
        <v>87.7</v>
      </c>
      <c r="DO1967">
        <v>8.900000000000001E-2</v>
      </c>
      <c r="DP1967">
        <v>23560.75</v>
      </c>
      <c r="DQ1967" s="2">
        <v>0</v>
      </c>
      <c r="DR1967" s="2">
        <v>3407.8277634000001</v>
      </c>
      <c r="DS1967">
        <v>3.4246602871786107E-3</v>
      </c>
      <c r="DT1967">
        <v>6.9972368246093</v>
      </c>
      <c r="DU1967">
        <v>6962844.0061689802</v>
      </c>
      <c r="DV1967">
        <v>1</v>
      </c>
    </row>
    <row r="1968" spans="1:126" x14ac:dyDescent="0.15">
      <c r="A1968" t="s">
        <v>3287</v>
      </c>
      <c r="B1968" t="s">
        <v>3314</v>
      </c>
      <c r="C1968">
        <v>38</v>
      </c>
      <c r="D1968">
        <v>31</v>
      </c>
      <c r="E1968" t="s">
        <v>3315</v>
      </c>
      <c r="F1968">
        <v>38031</v>
      </c>
      <c r="G1968" t="s">
        <v>6952</v>
      </c>
      <c r="H1968">
        <v>97.9</v>
      </c>
      <c r="I1968">
        <v>0.1</v>
      </c>
      <c r="J1968">
        <v>0.6</v>
      </c>
      <c r="K1968">
        <v>0.1</v>
      </c>
      <c r="L1968">
        <v>0.5</v>
      </c>
      <c r="M1968">
        <v>0.9</v>
      </c>
      <c r="N1968">
        <f t="shared" si="126"/>
        <v>9585.8500000000022</v>
      </c>
      <c r="O1968">
        <f t="shared" si="124"/>
        <v>414.14999999999782</v>
      </c>
      <c r="P1968">
        <f t="shared" si="125"/>
        <v>0.49697999999999753</v>
      </c>
      <c r="Q1968" s="4">
        <v>38031</v>
      </c>
      <c r="R1968" s="5">
        <v>47.471431000000003</v>
      </c>
      <c r="S1968" s="5">
        <v>-98.872876000000005</v>
      </c>
      <c r="T1968">
        <v>9</v>
      </c>
      <c r="U1968">
        <v>0.47283786903563507</v>
      </c>
      <c r="V1968">
        <v>3368</v>
      </c>
      <c r="W1968">
        <v>3364</v>
      </c>
      <c r="X1968">
        <v>3366</v>
      </c>
      <c r="Y1968">
        <v>3330</v>
      </c>
      <c r="Z1968">
        <v>1674</v>
      </c>
      <c r="AA1968">
        <v>38013</v>
      </c>
      <c r="AB1968">
        <v>1451.796</v>
      </c>
      <c r="AC1968">
        <v>55769</v>
      </c>
      <c r="AD1968">
        <v>0</v>
      </c>
      <c r="AE1968">
        <v>0</v>
      </c>
      <c r="AF1968">
        <v>3</v>
      </c>
      <c r="AG1968">
        <v>310</v>
      </c>
      <c r="AH1968">
        <v>9.6774193548387101E-3</v>
      </c>
      <c r="AI1968" s="3">
        <v>373970</v>
      </c>
      <c r="AJ1968" s="3">
        <v>406687.98704646504</v>
      </c>
      <c r="AK1968">
        <v>480</v>
      </c>
      <c r="AL1968">
        <v>413920</v>
      </c>
      <c r="AM1968">
        <v>600630</v>
      </c>
      <c r="AN1968">
        <v>130845</v>
      </c>
      <c r="AO1968">
        <v>731475</v>
      </c>
      <c r="AP1968">
        <v>1</v>
      </c>
      <c r="AQ1968">
        <v>0</v>
      </c>
      <c r="AR1968">
        <v>1</v>
      </c>
      <c r="AS1968">
        <v>0.29726516052318669</v>
      </c>
      <c r="AT1968">
        <v>1</v>
      </c>
      <c r="AU1968">
        <v>4</v>
      </c>
      <c r="AV1968">
        <f t="shared" si="123"/>
        <v>5</v>
      </c>
      <c r="AW1968">
        <v>1896</v>
      </c>
      <c r="AX1968">
        <v>0.96</v>
      </c>
      <c r="AY1968">
        <v>238241283.52681601</v>
      </c>
      <c r="AZ1968">
        <v>238241.283526816</v>
      </c>
      <c r="BA1968">
        <v>63327.844770746902</v>
      </c>
      <c r="BB1968">
        <v>0.15790842142506184</v>
      </c>
      <c r="BC1968">
        <v>2968</v>
      </c>
      <c r="BD1968">
        <v>88</v>
      </c>
      <c r="BE1968">
        <v>2880</v>
      </c>
      <c r="BF1968">
        <v>0.85510688836104509</v>
      </c>
      <c r="BG1968">
        <v>158084</v>
      </c>
      <c r="BH1968">
        <v>46.964943553178848</v>
      </c>
      <c r="BI1968">
        <v>635</v>
      </c>
      <c r="BJ1968">
        <v>8</v>
      </c>
      <c r="BK1968">
        <v>1</v>
      </c>
      <c r="BL1968">
        <v>1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1</v>
      </c>
      <c r="BS1968">
        <v>0</v>
      </c>
      <c r="BT1968">
        <v>3259</v>
      </c>
      <c r="BU1968">
        <v>0.69</v>
      </c>
      <c r="BV1968">
        <v>0.60476189999999996</v>
      </c>
      <c r="BW1968">
        <v>55</v>
      </c>
      <c r="BX1968">
        <v>3.6821109999999999</v>
      </c>
      <c r="BY1968">
        <v>3.3961420000000002</v>
      </c>
      <c r="BZ1968">
        <v>8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3362</v>
      </c>
      <c r="CK1968">
        <v>3.271861986912552</v>
      </c>
      <c r="CL1968">
        <v>0.64696969696969697</v>
      </c>
      <c r="CM1968">
        <v>46</v>
      </c>
      <c r="CN1968">
        <v>2.9868434039113962</v>
      </c>
      <c r="CO1968">
        <v>381</v>
      </c>
      <c r="CP1968">
        <v>0.58460405800000004</v>
      </c>
      <c r="CQ1968">
        <v>0.451906276</v>
      </c>
      <c r="CR1968">
        <v>3126</v>
      </c>
      <c r="CS1968">
        <v>0.93</v>
      </c>
      <c r="CT1968">
        <v>3031</v>
      </c>
      <c r="CU1968">
        <v>0.907514450867</v>
      </c>
      <c r="CW1968">
        <v>3</v>
      </c>
      <c r="CX1968">
        <v>3</v>
      </c>
      <c r="CY1968">
        <v>332</v>
      </c>
      <c r="CZ1968">
        <v>431</v>
      </c>
      <c r="DA1968" s="2">
        <v>2643</v>
      </c>
      <c r="DB1968" s="2">
        <v>330</v>
      </c>
      <c r="DC1968" s="2">
        <v>237.67</v>
      </c>
      <c r="DD1968" s="2">
        <v>81</v>
      </c>
      <c r="DE1968">
        <v>92</v>
      </c>
      <c r="DF1968">
        <v>7</v>
      </c>
      <c r="DH1968">
        <v>29.71</v>
      </c>
      <c r="DI1968" s="2">
        <v>59.42</v>
      </c>
      <c r="DJ1968">
        <v>-2.5299999999999998</v>
      </c>
      <c r="DL1968">
        <v>3.2258064516129032E-3</v>
      </c>
      <c r="DM1968">
        <v>0</v>
      </c>
      <c r="DN1968">
        <v>152.9</v>
      </c>
      <c r="DO1968">
        <v>0.36200000000000004</v>
      </c>
      <c r="DP1968">
        <v>10312.14</v>
      </c>
      <c r="DQ1968" s="2">
        <v>0</v>
      </c>
      <c r="DR1968" s="2">
        <v>470.84725307000008</v>
      </c>
      <c r="DS1968">
        <v>1.1375330220762467E-3</v>
      </c>
      <c r="DT1968">
        <v>4.8550000663612902</v>
      </c>
      <c r="DU1968">
        <v>2009581.6274682654</v>
      </c>
      <c r="DV1968">
        <v>1</v>
      </c>
    </row>
    <row r="1969" spans="1:126" x14ac:dyDescent="0.15">
      <c r="A1969" t="s">
        <v>3287</v>
      </c>
      <c r="B1969" t="s">
        <v>2698</v>
      </c>
      <c r="C1969">
        <v>38</v>
      </c>
      <c r="D1969">
        <v>33</v>
      </c>
      <c r="E1969" t="s">
        <v>3316</v>
      </c>
      <c r="F1969">
        <v>38033</v>
      </c>
      <c r="G1969" t="s">
        <v>6953</v>
      </c>
      <c r="H1969">
        <v>96</v>
      </c>
      <c r="I1969">
        <v>0.5</v>
      </c>
      <c r="J1969">
        <v>0.6</v>
      </c>
      <c r="K1969">
        <v>0.1</v>
      </c>
      <c r="L1969">
        <v>0.7</v>
      </c>
      <c r="M1969">
        <v>2.1</v>
      </c>
      <c r="N1969">
        <f t="shared" si="126"/>
        <v>9221.52</v>
      </c>
      <c r="O1969">
        <f t="shared" si="124"/>
        <v>778.47999999999956</v>
      </c>
      <c r="P1969">
        <f t="shared" si="125"/>
        <v>0.93417599999999978</v>
      </c>
      <c r="Q1969" s="4">
        <v>38033</v>
      </c>
      <c r="R1969" s="5">
        <v>46.938924</v>
      </c>
      <c r="S1969" s="5">
        <v>-103.844612</v>
      </c>
      <c r="T1969">
        <v>9</v>
      </c>
      <c r="U1969">
        <v>0.40083870592554588</v>
      </c>
      <c r="V1969">
        <v>1646</v>
      </c>
      <c r="W1969">
        <v>1812</v>
      </c>
      <c r="X1969">
        <v>1822</v>
      </c>
      <c r="Y1969">
        <v>1879</v>
      </c>
      <c r="Z1969">
        <v>866</v>
      </c>
      <c r="AA1969">
        <v>38015</v>
      </c>
      <c r="AB1969">
        <v>732.01100000000008</v>
      </c>
      <c r="AC1969">
        <v>40179</v>
      </c>
      <c r="AD1969">
        <v>1</v>
      </c>
      <c r="AE1969">
        <v>5.4884742041712406E-4</v>
      </c>
      <c r="AF1969">
        <v>7</v>
      </c>
      <c r="AG1969">
        <v>251</v>
      </c>
      <c r="AH1969">
        <v>2.7888446215139442E-2</v>
      </c>
      <c r="AI1969" s="3">
        <v>562453</v>
      </c>
      <c r="AJ1969" s="3">
        <v>640966.16013473005</v>
      </c>
      <c r="AK1969">
        <v>800</v>
      </c>
      <c r="AL1969">
        <v>641536</v>
      </c>
      <c r="AM1969">
        <v>1788577</v>
      </c>
      <c r="AN1969">
        <v>64955</v>
      </c>
      <c r="AO1969">
        <v>1853532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f t="shared" si="123"/>
        <v>1</v>
      </c>
      <c r="AW1969">
        <v>12</v>
      </c>
      <c r="AX1969">
        <v>1.0000000000000009E-2</v>
      </c>
      <c r="AY1969">
        <v>14801214.9730407</v>
      </c>
      <c r="AZ1969">
        <v>14801.2149730407</v>
      </c>
      <c r="BA1969">
        <v>7708.4297535550004</v>
      </c>
      <c r="BB1969">
        <v>1.2972810701671329</v>
      </c>
      <c r="BC1969">
        <v>5782</v>
      </c>
      <c r="BD1969">
        <v>0</v>
      </c>
      <c r="BE1969">
        <v>5782</v>
      </c>
      <c r="BF1969">
        <v>3.5127582017010934</v>
      </c>
      <c r="BG1969">
        <v>103977</v>
      </c>
      <c r="BH1969">
        <v>57.067508232711305</v>
      </c>
      <c r="BI1969">
        <v>355</v>
      </c>
      <c r="BJ1969">
        <v>3</v>
      </c>
      <c r="BK1969">
        <v>2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1621</v>
      </c>
      <c r="BU1969">
        <v>0.57999999999999996</v>
      </c>
      <c r="BV1969">
        <v>0.70112180000000002</v>
      </c>
      <c r="BW1969">
        <v>27</v>
      </c>
      <c r="BX1969">
        <v>3.701419</v>
      </c>
      <c r="BY1969">
        <v>3.94815</v>
      </c>
      <c r="BZ1969">
        <v>3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1828</v>
      </c>
      <c r="CK1969">
        <v>3.2822757111597372</v>
      </c>
      <c r="CL1969">
        <v>0.71666666666666667</v>
      </c>
      <c r="CM1969">
        <v>19</v>
      </c>
      <c r="CN1969">
        <v>2.753661874862245</v>
      </c>
      <c r="CO1969">
        <v>214</v>
      </c>
      <c r="CP1969">
        <v>0</v>
      </c>
      <c r="CQ1969">
        <v>0</v>
      </c>
      <c r="CR1969">
        <v>1715</v>
      </c>
      <c r="CS1969">
        <v>0.93</v>
      </c>
      <c r="CT1969">
        <v>1353</v>
      </c>
      <c r="CU1969">
        <v>0.88783269962000011</v>
      </c>
      <c r="CV1969">
        <v>9</v>
      </c>
      <c r="CW1969">
        <v>0</v>
      </c>
      <c r="CX1969">
        <v>0</v>
      </c>
      <c r="CY1969">
        <v>155</v>
      </c>
      <c r="CZ1969">
        <v>375</v>
      </c>
      <c r="DA1969" s="2">
        <v>1379</v>
      </c>
      <c r="DB1969" s="2">
        <v>135</v>
      </c>
      <c r="DC1969" s="2">
        <v>109.71</v>
      </c>
      <c r="DD1969" s="2">
        <v>46</v>
      </c>
      <c r="DE1969">
        <v>100</v>
      </c>
      <c r="DF1969">
        <v>4</v>
      </c>
      <c r="DG1969">
        <v>54.85</v>
      </c>
      <c r="DH1969">
        <v>54.85</v>
      </c>
      <c r="DI1969" s="2">
        <v>54.85</v>
      </c>
      <c r="DJ1969">
        <v>-1.55</v>
      </c>
      <c r="DK1969">
        <v>0.93800370875433148</v>
      </c>
      <c r="DL1969">
        <v>0</v>
      </c>
      <c r="DM1969">
        <v>0</v>
      </c>
      <c r="DN1969">
        <v>9.6</v>
      </c>
      <c r="DO1969">
        <v>1.4999999999999999E-2</v>
      </c>
      <c r="DP1969">
        <v>22590.920000000002</v>
      </c>
      <c r="DQ1969" s="2">
        <v>95971</v>
      </c>
      <c r="DR1969" s="2">
        <v>86.917444109999991</v>
      </c>
      <c r="DS1969">
        <v>1.3548225358358688E-4</v>
      </c>
      <c r="DT1969">
        <v>4.8265018154243</v>
      </c>
      <c r="DU1969">
        <v>3096374.6686600437</v>
      </c>
      <c r="DV1969">
        <v>1</v>
      </c>
    </row>
    <row r="1970" spans="1:126" x14ac:dyDescent="0.15">
      <c r="A1970" t="s">
        <v>3287</v>
      </c>
      <c r="B1970" t="s">
        <v>3317</v>
      </c>
      <c r="C1970">
        <v>38</v>
      </c>
      <c r="D1970">
        <v>35</v>
      </c>
      <c r="E1970" t="s">
        <v>3318</v>
      </c>
      <c r="F1970">
        <v>38035</v>
      </c>
      <c r="G1970" t="s">
        <v>6954</v>
      </c>
      <c r="H1970">
        <v>88.6</v>
      </c>
      <c r="I1970">
        <v>2</v>
      </c>
      <c r="J1970">
        <v>2.4</v>
      </c>
      <c r="K1970">
        <v>1.9</v>
      </c>
      <c r="L1970">
        <v>2.2000000000000002</v>
      </c>
      <c r="M1970">
        <v>2.9</v>
      </c>
      <c r="N1970">
        <f t="shared" si="126"/>
        <v>7876.579999999999</v>
      </c>
      <c r="O1970">
        <f t="shared" si="124"/>
        <v>2123.420000000001</v>
      </c>
      <c r="P1970">
        <f t="shared" si="125"/>
        <v>2.5481040000000021</v>
      </c>
      <c r="Q1970" s="4">
        <v>38035</v>
      </c>
      <c r="R1970" s="5">
        <v>47.926003000000001</v>
      </c>
      <c r="S1970" s="5">
        <v>-97.450851</v>
      </c>
      <c r="T1970">
        <v>3</v>
      </c>
      <c r="U1970">
        <v>0.22676496839113644</v>
      </c>
      <c r="V1970">
        <v>66890</v>
      </c>
      <c r="W1970">
        <v>68144</v>
      </c>
      <c r="X1970">
        <v>68979</v>
      </c>
      <c r="Y1970">
        <v>70361</v>
      </c>
      <c r="Z1970">
        <v>32006</v>
      </c>
      <c r="AA1970">
        <v>38017</v>
      </c>
      <c r="AB1970">
        <v>27186.422000000002</v>
      </c>
      <c r="AC1970">
        <v>48676</v>
      </c>
      <c r="AD1970">
        <v>1</v>
      </c>
      <c r="AE1970">
        <v>1.4497165804085302E-5</v>
      </c>
      <c r="AF1970">
        <v>10</v>
      </c>
      <c r="AG1970">
        <v>970</v>
      </c>
      <c r="AH1970">
        <v>1.0309278350515464E-2</v>
      </c>
      <c r="AI1970" s="3">
        <v>816478</v>
      </c>
      <c r="AJ1970" s="3">
        <v>919279.16403986001</v>
      </c>
      <c r="AK1970">
        <v>254</v>
      </c>
      <c r="AL1970">
        <v>921542.4</v>
      </c>
      <c r="AM1970">
        <v>1715251</v>
      </c>
      <c r="AN1970">
        <v>312513</v>
      </c>
      <c r="AO1970">
        <v>2027764</v>
      </c>
      <c r="AP1970">
        <v>8</v>
      </c>
      <c r="AQ1970">
        <v>0</v>
      </c>
      <c r="AR1970">
        <v>8</v>
      </c>
      <c r="AS1970">
        <v>0.1173984503404555</v>
      </c>
      <c r="AT1970">
        <v>8</v>
      </c>
      <c r="AU1970">
        <v>44</v>
      </c>
      <c r="AV1970">
        <f t="shared" si="123"/>
        <v>52</v>
      </c>
      <c r="AW1970">
        <v>61567</v>
      </c>
      <c r="AX1970">
        <v>0.84</v>
      </c>
      <c r="AY1970">
        <v>475851029.87299103</v>
      </c>
      <c r="AZ1970">
        <v>475851.02987299103</v>
      </c>
      <c r="BA1970">
        <v>7217.78855371805</v>
      </c>
      <c r="BB1970">
        <v>1.3854659118337249</v>
      </c>
      <c r="BC1970">
        <v>127196</v>
      </c>
      <c r="BD1970">
        <v>128092</v>
      </c>
      <c r="BE1970">
        <v>-896</v>
      </c>
      <c r="BF1970">
        <v>-1.3395126326805203E-2</v>
      </c>
      <c r="BG1970">
        <v>2031258</v>
      </c>
      <c r="BH1970">
        <v>29.4474840168747</v>
      </c>
      <c r="BI1970">
        <v>5384</v>
      </c>
      <c r="BJ1970">
        <v>50</v>
      </c>
      <c r="BK1970">
        <v>14</v>
      </c>
      <c r="BL1970">
        <v>4</v>
      </c>
      <c r="BM1970">
        <v>0</v>
      </c>
      <c r="BN1970">
        <v>1</v>
      </c>
      <c r="BO1970">
        <v>5</v>
      </c>
      <c r="BP1970">
        <v>1</v>
      </c>
      <c r="BQ1970">
        <v>5</v>
      </c>
      <c r="BR1970">
        <v>3</v>
      </c>
      <c r="BS1970">
        <v>0</v>
      </c>
      <c r="BT1970">
        <v>66414</v>
      </c>
      <c r="BU1970">
        <v>0.76</v>
      </c>
      <c r="BV1970">
        <v>0.5959217</v>
      </c>
      <c r="BW1970">
        <v>457</v>
      </c>
      <c r="BX1970">
        <v>1.2497370000000001</v>
      </c>
      <c r="BY1970">
        <v>-0.1027898</v>
      </c>
      <c r="BZ1970">
        <v>49</v>
      </c>
      <c r="CA1970">
        <v>14</v>
      </c>
      <c r="CB1970">
        <v>5</v>
      </c>
      <c r="CC1970">
        <v>0</v>
      </c>
      <c r="CD1970">
        <v>1</v>
      </c>
      <c r="CE1970">
        <v>5</v>
      </c>
      <c r="CF1970">
        <v>1</v>
      </c>
      <c r="CG1970">
        <v>6</v>
      </c>
      <c r="CH1970">
        <v>3</v>
      </c>
      <c r="CI1970">
        <v>0</v>
      </c>
      <c r="CJ1970">
        <v>70262</v>
      </c>
      <c r="CK1970">
        <v>1.1955253195183739</v>
      </c>
      <c r="CL1970">
        <v>0.56317184234099726</v>
      </c>
      <c r="CM1970">
        <v>429</v>
      </c>
      <c r="CN1970">
        <v>-0.55751583763569701</v>
      </c>
      <c r="CO1970">
        <v>11223</v>
      </c>
      <c r="CP1970">
        <v>0.38009745299999997</v>
      </c>
      <c r="CQ1970">
        <v>0.21594981399999999</v>
      </c>
      <c r="CR1970">
        <v>63536</v>
      </c>
      <c r="CS1970">
        <v>0.89200000000000002</v>
      </c>
      <c r="CT1970">
        <v>59532</v>
      </c>
      <c r="CU1970">
        <v>0.89699532001999993</v>
      </c>
      <c r="CV1970">
        <v>188</v>
      </c>
      <c r="CW1970">
        <v>50</v>
      </c>
      <c r="CX1970">
        <v>89</v>
      </c>
      <c r="CY1970">
        <v>1432</v>
      </c>
      <c r="CZ1970">
        <v>1279</v>
      </c>
      <c r="DA1970" s="2">
        <v>54680</v>
      </c>
      <c r="DB1970" s="2">
        <v>8585</v>
      </c>
      <c r="DC1970" s="2">
        <v>185.03</v>
      </c>
      <c r="DD1970" s="2">
        <v>7588</v>
      </c>
      <c r="DE1970">
        <v>287</v>
      </c>
      <c r="DF1970">
        <v>16</v>
      </c>
      <c r="DG1970">
        <v>88.18</v>
      </c>
      <c r="DH1970">
        <v>4.34</v>
      </c>
      <c r="DI1970" s="2">
        <v>15.9</v>
      </c>
      <c r="DJ1970">
        <v>-5.01</v>
      </c>
      <c r="DK1970">
        <v>0.89064371605848536</v>
      </c>
      <c r="DL1970">
        <v>1.0309278350515464E-3</v>
      </c>
      <c r="DM1970">
        <v>0</v>
      </c>
      <c r="DN1970">
        <v>365.3</v>
      </c>
      <c r="DO1970">
        <v>0.39399999999999996</v>
      </c>
      <c r="DP1970">
        <v>73006.38</v>
      </c>
      <c r="DQ1970" s="2">
        <v>0</v>
      </c>
      <c r="DR1970" s="2">
        <v>2369.8010357200001</v>
      </c>
      <c r="DS1970">
        <v>2.1734643608127312E-3</v>
      </c>
      <c r="DT1970">
        <v>6.6654761901579</v>
      </c>
      <c r="DU1970">
        <v>6142518.9254209679</v>
      </c>
      <c r="DV1970">
        <v>1</v>
      </c>
    </row>
    <row r="1971" spans="1:126" x14ac:dyDescent="0.15">
      <c r="A1971" t="s">
        <v>3287</v>
      </c>
      <c r="B1971" t="s">
        <v>316</v>
      </c>
      <c r="C1971">
        <v>38</v>
      </c>
      <c r="D1971">
        <v>37</v>
      </c>
      <c r="E1971" t="s">
        <v>3319</v>
      </c>
      <c r="F1971">
        <v>38037</v>
      </c>
      <c r="G1971" t="s">
        <v>6955</v>
      </c>
      <c r="H1971">
        <v>97.1</v>
      </c>
      <c r="I1971">
        <v>0</v>
      </c>
      <c r="J1971">
        <v>1.1000000000000001</v>
      </c>
      <c r="K1971">
        <v>0.1</v>
      </c>
      <c r="L1971">
        <v>1.3</v>
      </c>
      <c r="M1971">
        <v>0.3</v>
      </c>
      <c r="N1971">
        <f t="shared" si="126"/>
        <v>9431.409999999998</v>
      </c>
      <c r="O1971">
        <f t="shared" si="124"/>
        <v>568.59000000000196</v>
      </c>
      <c r="P1971">
        <f t="shared" si="125"/>
        <v>0.68230800000000258</v>
      </c>
      <c r="Q1971" s="4">
        <v>38037</v>
      </c>
      <c r="R1971" s="5">
        <v>46.357827</v>
      </c>
      <c r="S1971" s="5">
        <v>-101.639049</v>
      </c>
      <c r="T1971">
        <v>8</v>
      </c>
      <c r="U1971">
        <v>6.5250646591049399E-2</v>
      </c>
      <c r="V1971">
        <v>2380</v>
      </c>
      <c r="W1971">
        <v>2363</v>
      </c>
      <c r="X1971">
        <v>2362</v>
      </c>
      <c r="Y1971">
        <v>2398</v>
      </c>
      <c r="Z1971">
        <v>1197</v>
      </c>
      <c r="AA1971">
        <v>38019</v>
      </c>
      <c r="AB1971">
        <v>994.93899999999996</v>
      </c>
      <c r="AC1971">
        <v>44559</v>
      </c>
      <c r="AD1971">
        <v>1</v>
      </c>
      <c r="AE1971">
        <v>4.2337002540220151E-4</v>
      </c>
      <c r="AF1971">
        <v>5</v>
      </c>
      <c r="AG1971">
        <v>508</v>
      </c>
      <c r="AH1971">
        <v>9.8425196850393699E-3</v>
      </c>
      <c r="AI1971" s="3">
        <v>1049893</v>
      </c>
      <c r="AJ1971" s="3">
        <v>1061854.7622477901</v>
      </c>
      <c r="AK1971">
        <v>721</v>
      </c>
      <c r="AL1971">
        <v>1066252.8</v>
      </c>
      <c r="AM1971">
        <v>658808</v>
      </c>
      <c r="AN1971">
        <v>119653</v>
      </c>
      <c r="AO1971">
        <v>778461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4</v>
      </c>
      <c r="AV1971">
        <f t="shared" si="123"/>
        <v>4</v>
      </c>
      <c r="AW1971">
        <v>1728</v>
      </c>
      <c r="AX1971">
        <v>0.96</v>
      </c>
      <c r="AY1971">
        <v>152187609.454862</v>
      </c>
      <c r="AZ1971">
        <v>152187.60945486199</v>
      </c>
      <c r="BA1971">
        <v>53483.702995388099</v>
      </c>
      <c r="BB1971">
        <v>0.18697284293988209</v>
      </c>
      <c r="BC1971">
        <v>426</v>
      </c>
      <c r="BD1971">
        <v>0</v>
      </c>
      <c r="BE1971">
        <v>426</v>
      </c>
      <c r="BF1971">
        <v>0.17899159663865546</v>
      </c>
      <c r="BG1971">
        <v>80444</v>
      </c>
      <c r="BH1971">
        <v>34.057578323454699</v>
      </c>
      <c r="BI1971">
        <v>647</v>
      </c>
      <c r="BJ1971">
        <v>2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2337</v>
      </c>
      <c r="BU1971">
        <v>0.56000000000000005</v>
      </c>
      <c r="BV1971">
        <v>0.66516520000000001</v>
      </c>
      <c r="BW1971">
        <v>43</v>
      </c>
      <c r="BX1971">
        <v>0.8557979</v>
      </c>
      <c r="BY1971">
        <v>1.7651250000000001</v>
      </c>
      <c r="BZ1971">
        <v>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2358</v>
      </c>
      <c r="CK1971">
        <v>0.8481764206955047</v>
      </c>
      <c r="CL1971">
        <v>0.75444096133751304</v>
      </c>
      <c r="CM1971">
        <v>37</v>
      </c>
      <c r="CN1971">
        <v>1.646402917225823</v>
      </c>
      <c r="CO1971">
        <v>252</v>
      </c>
      <c r="CP1971">
        <v>0.13703083599999999</v>
      </c>
      <c r="CQ1971">
        <v>-0.35220160979999998</v>
      </c>
      <c r="CR1971">
        <v>2208</v>
      </c>
      <c r="CS1971">
        <v>0.92299999999999993</v>
      </c>
      <c r="CT1971">
        <v>1771</v>
      </c>
      <c r="CU1971">
        <v>0.80458860759000006</v>
      </c>
      <c r="CV1971">
        <v>3</v>
      </c>
      <c r="CW1971">
        <v>1</v>
      </c>
      <c r="CX1971">
        <v>1</v>
      </c>
      <c r="CY1971">
        <v>269</v>
      </c>
      <c r="CZ1971">
        <v>756</v>
      </c>
      <c r="DA1971" s="2">
        <v>1502</v>
      </c>
      <c r="DB1971" s="2">
        <v>160</v>
      </c>
      <c r="DC1971" s="2">
        <v>126.21</v>
      </c>
      <c r="DD1971" s="2">
        <v>59</v>
      </c>
      <c r="DE1971">
        <v>208</v>
      </c>
      <c r="DF1971">
        <v>19</v>
      </c>
      <c r="DH1971">
        <v>42.07</v>
      </c>
      <c r="DI1971" s="2">
        <v>126.21</v>
      </c>
      <c r="DJ1971">
        <v>-1.79</v>
      </c>
      <c r="DK1971">
        <v>0.92051951960818867</v>
      </c>
      <c r="DL1971">
        <v>0</v>
      </c>
      <c r="DM1971">
        <v>0</v>
      </c>
      <c r="DN1971">
        <v>42.6</v>
      </c>
      <c r="DO1971">
        <v>0.04</v>
      </c>
      <c r="DP1971">
        <v>27059.9</v>
      </c>
      <c r="DQ1971" s="2">
        <v>480</v>
      </c>
      <c r="DR1971" s="2">
        <v>786.56465981000008</v>
      </c>
      <c r="DS1971">
        <v>7.3769059252552489E-4</v>
      </c>
      <c r="DT1971">
        <v>6.6236030189738999</v>
      </c>
      <c r="DU1971">
        <v>7062435.2650693739</v>
      </c>
      <c r="DV1971">
        <v>1</v>
      </c>
    </row>
    <row r="1972" spans="1:126" x14ac:dyDescent="0.15">
      <c r="A1972" t="s">
        <v>3287</v>
      </c>
      <c r="B1972" t="s">
        <v>3320</v>
      </c>
      <c r="C1972">
        <v>38</v>
      </c>
      <c r="D1972">
        <v>39</v>
      </c>
      <c r="E1972" t="s">
        <v>3321</v>
      </c>
      <c r="F1972">
        <v>38039</v>
      </c>
      <c r="G1972" t="s">
        <v>6956</v>
      </c>
      <c r="H1972">
        <v>98.6</v>
      </c>
      <c r="I1972">
        <v>0.3</v>
      </c>
      <c r="J1972">
        <v>0.3</v>
      </c>
      <c r="K1972">
        <v>0.2</v>
      </c>
      <c r="L1972">
        <v>0.2</v>
      </c>
      <c r="M1972">
        <v>0.4</v>
      </c>
      <c r="N1972">
        <f t="shared" si="126"/>
        <v>9722.380000000001</v>
      </c>
      <c r="O1972">
        <f t="shared" si="124"/>
        <v>277.61999999999898</v>
      </c>
      <c r="P1972">
        <f t="shared" si="125"/>
        <v>0.33314399999999889</v>
      </c>
      <c r="Q1972" s="4">
        <v>38039</v>
      </c>
      <c r="R1972" s="5">
        <v>47.456333999999998</v>
      </c>
      <c r="S1972" s="5">
        <v>-98.232286000000002</v>
      </c>
      <c r="T1972">
        <v>9</v>
      </c>
      <c r="U1972">
        <v>0.45027481164017802</v>
      </c>
      <c r="V1972">
        <v>2393</v>
      </c>
      <c r="W1972">
        <v>2348</v>
      </c>
      <c r="X1972">
        <v>2329</v>
      </c>
      <c r="Y1972">
        <v>2286</v>
      </c>
      <c r="Z1972">
        <v>1080</v>
      </c>
      <c r="AA1972">
        <v>38021</v>
      </c>
      <c r="AB1972">
        <v>947.08600000000001</v>
      </c>
      <c r="AC1972">
        <v>48355</v>
      </c>
      <c r="AD1972">
        <v>1</v>
      </c>
      <c r="AE1972">
        <v>4.2936882782310007E-4</v>
      </c>
      <c r="AF1972">
        <v>3</v>
      </c>
      <c r="AG1972">
        <v>456</v>
      </c>
      <c r="AH1972">
        <v>6.5789473684210523E-3</v>
      </c>
      <c r="AI1972" s="3">
        <v>445480</v>
      </c>
      <c r="AJ1972" s="3">
        <v>453641.99599319504</v>
      </c>
      <c r="AK1972">
        <v>437</v>
      </c>
      <c r="AL1972">
        <v>458374.40000000002</v>
      </c>
      <c r="AM1972">
        <v>1783809</v>
      </c>
      <c r="AN1972">
        <v>116039</v>
      </c>
      <c r="AO1972">
        <v>1899848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5</v>
      </c>
      <c r="AV1972">
        <f t="shared" si="123"/>
        <v>5</v>
      </c>
      <c r="AW1972">
        <v>815</v>
      </c>
      <c r="AX1972">
        <v>0.48</v>
      </c>
      <c r="AY1972">
        <v>165653445.140026</v>
      </c>
      <c r="AZ1972">
        <v>165653.44514002601</v>
      </c>
      <c r="BA1972">
        <v>59908.890884011496</v>
      </c>
      <c r="BB1972">
        <v>0.16692013242843731</v>
      </c>
      <c r="BC1972">
        <v>1581</v>
      </c>
      <c r="BD1972">
        <v>114</v>
      </c>
      <c r="BE1972">
        <v>1467</v>
      </c>
      <c r="BF1972">
        <v>0.61303802758044301</v>
      </c>
      <c r="BG1972">
        <v>113051</v>
      </c>
      <c r="BH1972">
        <v>48.540575354229283</v>
      </c>
      <c r="BI1972">
        <v>545</v>
      </c>
      <c r="BJ1972">
        <v>9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1</v>
      </c>
      <c r="BQ1972">
        <v>1</v>
      </c>
      <c r="BR1972">
        <v>1</v>
      </c>
      <c r="BS1972">
        <v>0</v>
      </c>
      <c r="BT1972">
        <v>2346</v>
      </c>
      <c r="BU1972">
        <v>0.63</v>
      </c>
      <c r="BV1972">
        <v>0.67246680000000003</v>
      </c>
      <c r="BW1972">
        <v>37</v>
      </c>
      <c r="BX1972">
        <v>5.5413480000000002</v>
      </c>
      <c r="BY1972">
        <v>5.1039349999999999</v>
      </c>
      <c r="BZ1972">
        <v>10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1</v>
      </c>
      <c r="CI1972">
        <v>0</v>
      </c>
      <c r="CJ1972">
        <v>2312</v>
      </c>
      <c r="CK1972">
        <v>6.0553633217993079</v>
      </c>
      <c r="CL1972">
        <v>0.70036101083032487</v>
      </c>
      <c r="CM1972">
        <v>39</v>
      </c>
      <c r="CN1972">
        <v>6.2775294062807774</v>
      </c>
      <c r="CO1972">
        <v>216</v>
      </c>
      <c r="CP1972">
        <v>0.45441770500000001</v>
      </c>
      <c r="CQ1972">
        <v>0.43533179300000002</v>
      </c>
      <c r="CR1972">
        <v>2174</v>
      </c>
      <c r="CS1972">
        <v>0.93900000000000006</v>
      </c>
      <c r="CT1972">
        <v>2106</v>
      </c>
      <c r="CU1972">
        <v>0.88697788698000002</v>
      </c>
      <c r="CW1972">
        <v>1</v>
      </c>
      <c r="CX1972">
        <v>1</v>
      </c>
      <c r="CY1972">
        <v>315</v>
      </c>
      <c r="CZ1972">
        <v>657</v>
      </c>
      <c r="DA1972" s="2">
        <v>1813</v>
      </c>
      <c r="DB1972" s="2">
        <v>250</v>
      </c>
      <c r="DC1972" s="2">
        <v>217.77</v>
      </c>
      <c r="DD1972" s="2">
        <v>75</v>
      </c>
      <c r="DE1972">
        <v>139</v>
      </c>
      <c r="DF1972">
        <v>18</v>
      </c>
      <c r="DG1972">
        <v>43.55</v>
      </c>
      <c r="DH1972">
        <v>43.55</v>
      </c>
      <c r="DI1972" s="2">
        <v>87.11</v>
      </c>
      <c r="DJ1972">
        <v>-3.18</v>
      </c>
      <c r="DK1972">
        <v>0.94515578701625214</v>
      </c>
      <c r="DL1972">
        <v>0</v>
      </c>
      <c r="DM1972">
        <v>0</v>
      </c>
      <c r="DN1972">
        <v>134.6</v>
      </c>
      <c r="DO1972">
        <v>0.29799999999999999</v>
      </c>
      <c r="DP1972">
        <v>39845.019999999997</v>
      </c>
      <c r="DQ1972" s="2">
        <v>0</v>
      </c>
      <c r="DR1972" s="2">
        <v>2181.5961471400001</v>
      </c>
      <c r="DS1972">
        <v>4.3493096354146298E-3</v>
      </c>
      <c r="DT1972">
        <v>4.77549422359386</v>
      </c>
      <c r="DU1972">
        <v>2188964.2994433017</v>
      </c>
      <c r="DV1972">
        <v>1</v>
      </c>
    </row>
    <row r="1973" spans="1:126" x14ac:dyDescent="0.15">
      <c r="A1973" t="s">
        <v>3287</v>
      </c>
      <c r="B1973" t="s">
        <v>3322</v>
      </c>
      <c r="C1973">
        <v>38</v>
      </c>
      <c r="D1973">
        <v>41</v>
      </c>
      <c r="E1973" t="s">
        <v>3323</v>
      </c>
      <c r="F1973">
        <v>38041</v>
      </c>
      <c r="G1973" t="s">
        <v>6957</v>
      </c>
      <c r="H1973">
        <v>95.8</v>
      </c>
      <c r="I1973">
        <v>0.2</v>
      </c>
      <c r="J1973">
        <v>2.1</v>
      </c>
      <c r="K1973">
        <v>0</v>
      </c>
      <c r="L1973">
        <v>1.4</v>
      </c>
      <c r="M1973">
        <v>0.5</v>
      </c>
      <c r="N1973">
        <f t="shared" si="126"/>
        <v>9184.2999999999993</v>
      </c>
      <c r="O1973">
        <f t="shared" si="124"/>
        <v>815.70000000000073</v>
      </c>
      <c r="P1973">
        <f t="shared" si="125"/>
        <v>0.97884000000000126</v>
      </c>
      <c r="Q1973" s="4">
        <v>38041</v>
      </c>
      <c r="R1973" s="5">
        <v>46.435704000000001</v>
      </c>
      <c r="S1973" s="5">
        <v>-102.454238</v>
      </c>
      <c r="T1973">
        <v>9</v>
      </c>
      <c r="U1973">
        <v>0.1323468560661166</v>
      </c>
      <c r="V1973">
        <v>2502</v>
      </c>
      <c r="W1973">
        <v>2575</v>
      </c>
      <c r="X1973">
        <v>2621</v>
      </c>
      <c r="Y1973">
        <v>2655</v>
      </c>
      <c r="Z1973">
        <v>1258</v>
      </c>
      <c r="AA1973">
        <v>38023</v>
      </c>
      <c r="AB1973">
        <v>963.13299999999992</v>
      </c>
      <c r="AC1973">
        <v>52169</v>
      </c>
      <c r="AD1973">
        <v>0</v>
      </c>
      <c r="AE1973">
        <v>0</v>
      </c>
      <c r="AF1973">
        <v>9</v>
      </c>
      <c r="AG1973">
        <v>494</v>
      </c>
      <c r="AH1973">
        <v>1.8218623481781375E-2</v>
      </c>
      <c r="AI1973" s="3">
        <v>715958</v>
      </c>
      <c r="AJ1973" s="3">
        <v>724613.57459562505</v>
      </c>
      <c r="AK1973">
        <v>508</v>
      </c>
      <c r="AL1973">
        <v>725619.19999999995</v>
      </c>
      <c r="AM1973">
        <v>972128</v>
      </c>
      <c r="AN1973">
        <v>130147</v>
      </c>
      <c r="AO1973">
        <v>1102275</v>
      </c>
      <c r="AP1973">
        <v>1</v>
      </c>
      <c r="AQ1973">
        <v>0</v>
      </c>
      <c r="AR1973">
        <v>1</v>
      </c>
      <c r="AS1973">
        <v>0.38834951456310679</v>
      </c>
      <c r="AT1973">
        <v>1</v>
      </c>
      <c r="AU1973">
        <v>1</v>
      </c>
      <c r="AV1973">
        <f t="shared" si="123"/>
        <v>2</v>
      </c>
      <c r="AW1973">
        <v>2621</v>
      </c>
      <c r="AX1973">
        <v>1</v>
      </c>
      <c r="AY1973">
        <v>129288142.06513</v>
      </c>
      <c r="AZ1973">
        <v>129288.14206513</v>
      </c>
      <c r="BA1973">
        <v>47648.8048949023</v>
      </c>
      <c r="BB1973">
        <v>0.20986885236800237</v>
      </c>
      <c r="BC1973">
        <v>1094</v>
      </c>
      <c r="BD1973">
        <v>0</v>
      </c>
      <c r="BE1973">
        <v>1094</v>
      </c>
      <c r="BF1973">
        <v>0.43725019984012792</v>
      </c>
      <c r="BG1973">
        <v>113130</v>
      </c>
      <c r="BH1973">
        <v>43.162914917970241</v>
      </c>
      <c r="BI1973">
        <v>647</v>
      </c>
      <c r="BJ1973">
        <v>5</v>
      </c>
      <c r="BK1973">
        <v>2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1</v>
      </c>
      <c r="BS1973">
        <v>0</v>
      </c>
      <c r="BT1973">
        <v>2343</v>
      </c>
      <c r="BU1973">
        <v>0.62</v>
      </c>
      <c r="BV1973">
        <v>0.66931479999999999</v>
      </c>
      <c r="BW1973">
        <v>40</v>
      </c>
      <c r="BX1973">
        <v>3.4144260000000002</v>
      </c>
      <c r="BY1973">
        <v>3.5900940000000001</v>
      </c>
      <c r="BZ1973">
        <v>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2656</v>
      </c>
      <c r="CK1973">
        <v>1.8825301204819278</v>
      </c>
      <c r="CL1973">
        <v>0.68112370625924101</v>
      </c>
      <c r="CM1973">
        <v>32</v>
      </c>
      <c r="CN1973">
        <v>1.6223781536268196</v>
      </c>
      <c r="CO1973">
        <v>214</v>
      </c>
      <c r="CP1973">
        <v>0.17926967999999999</v>
      </c>
      <c r="CQ1973">
        <v>0.33590607300000003</v>
      </c>
      <c r="CR1973">
        <v>2554</v>
      </c>
      <c r="CS1973">
        <v>0.94299999999999995</v>
      </c>
      <c r="CT1973">
        <v>2124</v>
      </c>
      <c r="CU1973">
        <v>0.88897224306</v>
      </c>
      <c r="CW1973">
        <v>2</v>
      </c>
      <c r="CY1973">
        <v>324</v>
      </c>
      <c r="CZ1973">
        <v>740</v>
      </c>
      <c r="DA1973" s="2">
        <v>1807</v>
      </c>
      <c r="DB1973" s="2">
        <v>150</v>
      </c>
      <c r="DC1973" s="2">
        <v>112.78</v>
      </c>
      <c r="DD1973" s="2">
        <v>105</v>
      </c>
      <c r="DE1973">
        <v>217</v>
      </c>
      <c r="DF1973">
        <v>13</v>
      </c>
      <c r="DG1973">
        <v>75.19</v>
      </c>
      <c r="DH1973">
        <v>75.19</v>
      </c>
      <c r="DI1973" s="2">
        <v>112.78</v>
      </c>
      <c r="DJ1973">
        <v>-1.81</v>
      </c>
      <c r="DK1973">
        <v>0.97229725766036557</v>
      </c>
      <c r="DL1973">
        <v>0</v>
      </c>
      <c r="DM1973">
        <v>0</v>
      </c>
      <c r="DN1973">
        <v>10.3</v>
      </c>
      <c r="DO1973">
        <v>1.3999999999999999E-2</v>
      </c>
      <c r="DP1973">
        <v>83133.16</v>
      </c>
      <c r="DQ1973" s="2">
        <v>0</v>
      </c>
      <c r="DR1973" s="2">
        <v>3941.9442438600004</v>
      </c>
      <c r="DS1973">
        <v>5.4325322998648624E-3</v>
      </c>
      <c r="DT1973">
        <v>3.3635580545975601</v>
      </c>
      <c r="DU1973">
        <v>2440662.3047306379</v>
      </c>
      <c r="DV1973">
        <v>1</v>
      </c>
    </row>
    <row r="1974" spans="1:126" x14ac:dyDescent="0.15">
      <c r="A1974" t="s">
        <v>3287</v>
      </c>
      <c r="B1974" t="s">
        <v>3324</v>
      </c>
      <c r="C1974">
        <v>38</v>
      </c>
      <c r="D1974">
        <v>43</v>
      </c>
      <c r="E1974" t="s">
        <v>3325</v>
      </c>
      <c r="F1974">
        <v>38043</v>
      </c>
      <c r="G1974" t="s">
        <v>6958</v>
      </c>
      <c r="H1974">
        <v>95.6</v>
      </c>
      <c r="I1974">
        <v>0.2</v>
      </c>
      <c r="J1974">
        <v>0.1</v>
      </c>
      <c r="K1974">
        <v>0.9</v>
      </c>
      <c r="L1974">
        <v>0.2</v>
      </c>
      <c r="M1974">
        <v>2.9</v>
      </c>
      <c r="N1974">
        <f t="shared" si="126"/>
        <v>9148.67</v>
      </c>
      <c r="O1974">
        <f t="shared" si="124"/>
        <v>851.32999999999993</v>
      </c>
      <c r="P1974">
        <f t="shared" si="125"/>
        <v>1.0215960000000004</v>
      </c>
      <c r="Q1974" s="4">
        <v>38043</v>
      </c>
      <c r="R1974" s="5">
        <v>46.938273000000002</v>
      </c>
      <c r="S1974" s="5">
        <v>-99.731198000000006</v>
      </c>
      <c r="T1974">
        <v>8</v>
      </c>
      <c r="U1974">
        <v>0.47150352279184765</v>
      </c>
      <c r="V1974">
        <v>2426</v>
      </c>
      <c r="W1974">
        <v>2434</v>
      </c>
      <c r="X1974">
        <v>2430</v>
      </c>
      <c r="Y1974">
        <v>2446</v>
      </c>
      <c r="Z1974">
        <v>1281</v>
      </c>
      <c r="AA1974">
        <v>38025</v>
      </c>
      <c r="AB1974">
        <v>1070.865</v>
      </c>
      <c r="AC1974">
        <v>54559</v>
      </c>
      <c r="AD1974">
        <v>0</v>
      </c>
      <c r="AE1974">
        <v>0</v>
      </c>
      <c r="AF1974">
        <v>8</v>
      </c>
      <c r="AG1974">
        <v>559</v>
      </c>
      <c r="AH1974">
        <v>1.4311270125223614E-2</v>
      </c>
      <c r="AI1974" s="3">
        <v>780319</v>
      </c>
      <c r="AJ1974" s="3">
        <v>864745.83661772509</v>
      </c>
      <c r="AK1974">
        <v>600</v>
      </c>
      <c r="AL1974">
        <v>917312</v>
      </c>
      <c r="AM1974">
        <v>828362</v>
      </c>
      <c r="AN1974">
        <v>110931</v>
      </c>
      <c r="AO1974">
        <v>939293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3</v>
      </c>
      <c r="AV1974">
        <f t="shared" si="123"/>
        <v>3</v>
      </c>
      <c r="AW1974">
        <v>2430</v>
      </c>
      <c r="AX1974">
        <v>1</v>
      </c>
      <c r="AY1974">
        <v>33051017.5590358</v>
      </c>
      <c r="AZ1974">
        <v>33051.017559035798</v>
      </c>
      <c r="BA1974">
        <v>12037.6369658935</v>
      </c>
      <c r="BB1974">
        <v>0.8307278270920796</v>
      </c>
      <c r="BC1974">
        <v>2620</v>
      </c>
      <c r="BD1974">
        <v>0</v>
      </c>
      <c r="BE1974">
        <v>2620</v>
      </c>
      <c r="BF1974">
        <v>1.0799670239076669</v>
      </c>
      <c r="BG1974">
        <v>78475</v>
      </c>
      <c r="BH1974">
        <v>32.294238683127574</v>
      </c>
      <c r="BI1974">
        <v>538</v>
      </c>
      <c r="BJ1974">
        <v>3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2201</v>
      </c>
      <c r="BU1974">
        <v>0.52</v>
      </c>
      <c r="BV1974">
        <v>0.65528280000000005</v>
      </c>
      <c r="BW1974">
        <v>38</v>
      </c>
      <c r="BX1974">
        <v>2.2716949999999998</v>
      </c>
      <c r="BY1974">
        <v>2.703897</v>
      </c>
      <c r="BZ1974">
        <v>3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2424</v>
      </c>
      <c r="CK1974">
        <v>2.0627062706270625</v>
      </c>
      <c r="CL1974">
        <v>0.70807127882599585</v>
      </c>
      <c r="CM1974">
        <v>29</v>
      </c>
      <c r="CN1974">
        <v>1.9156215916734787</v>
      </c>
      <c r="CO1974">
        <v>290</v>
      </c>
      <c r="CP1974">
        <v>0.21059544699999999</v>
      </c>
      <c r="CQ1974">
        <v>-0.14226806380000001</v>
      </c>
      <c r="CR1974">
        <v>2267</v>
      </c>
      <c r="CS1974">
        <v>0.94</v>
      </c>
      <c r="CT1974">
        <v>1948</v>
      </c>
      <c r="CU1974">
        <v>0.85765379112999995</v>
      </c>
      <c r="CW1974">
        <v>0</v>
      </c>
      <c r="CY1974">
        <v>416</v>
      </c>
      <c r="CZ1974">
        <v>833</v>
      </c>
      <c r="DA1974" s="2">
        <v>1631</v>
      </c>
      <c r="DB1974" s="2">
        <v>140</v>
      </c>
      <c r="DC1974" s="2">
        <v>41.19</v>
      </c>
      <c r="DD1974" s="2">
        <v>78</v>
      </c>
      <c r="DE1974">
        <v>249</v>
      </c>
      <c r="DF1974">
        <v>16</v>
      </c>
      <c r="DH1974">
        <v>41.19</v>
      </c>
      <c r="DI1974" s="2">
        <v>41.19</v>
      </c>
      <c r="DJ1974">
        <v>-1.4</v>
      </c>
      <c r="DK1974">
        <v>0.90511316525677321</v>
      </c>
      <c r="DL1974">
        <v>6.7978533094812166E-2</v>
      </c>
      <c r="DM1974">
        <v>0</v>
      </c>
      <c r="DN1974">
        <v>71.5</v>
      </c>
      <c r="DO1974">
        <v>7.5999999999999998E-2</v>
      </c>
      <c r="DP1974">
        <v>43886.09</v>
      </c>
      <c r="DQ1974" s="2">
        <v>0</v>
      </c>
      <c r="DR1974" s="2">
        <v>26318.750005640006</v>
      </c>
      <c r="DS1974">
        <v>2.8351396807129847E-2</v>
      </c>
      <c r="DT1974">
        <v>9.9262378317080202</v>
      </c>
      <c r="DU1974">
        <v>9105457.0778797474</v>
      </c>
      <c r="DV1974">
        <v>1</v>
      </c>
    </row>
    <row r="1975" spans="1:126" x14ac:dyDescent="0.15">
      <c r="A1975" t="s">
        <v>3287</v>
      </c>
      <c r="B1975" t="s">
        <v>3326</v>
      </c>
      <c r="C1975">
        <v>38</v>
      </c>
      <c r="D1975">
        <v>45</v>
      </c>
      <c r="E1975" t="s">
        <v>3327</v>
      </c>
      <c r="F1975">
        <v>38045</v>
      </c>
      <c r="G1975" t="s">
        <v>6959</v>
      </c>
      <c r="H1975">
        <v>97.9</v>
      </c>
      <c r="I1975">
        <v>0.1</v>
      </c>
      <c r="J1975">
        <v>0.4</v>
      </c>
      <c r="K1975">
        <v>0.1</v>
      </c>
      <c r="L1975">
        <v>0.6</v>
      </c>
      <c r="M1975">
        <v>0.8</v>
      </c>
      <c r="N1975">
        <f t="shared" si="126"/>
        <v>9585.590000000002</v>
      </c>
      <c r="O1975">
        <f t="shared" si="124"/>
        <v>414.40999999999804</v>
      </c>
      <c r="P1975">
        <f t="shared" si="125"/>
        <v>0.49729199999999785</v>
      </c>
      <c r="Q1975" s="4">
        <v>38045</v>
      </c>
      <c r="R1975" s="5">
        <v>46.464194999999997</v>
      </c>
      <c r="S1975" s="5">
        <v>-98.526056999999994</v>
      </c>
      <c r="T1975">
        <v>9</v>
      </c>
      <c r="U1975">
        <v>0.33665748844222093</v>
      </c>
      <c r="V1975">
        <v>4141</v>
      </c>
      <c r="W1975">
        <v>4127</v>
      </c>
      <c r="X1975">
        <v>4113</v>
      </c>
      <c r="Y1975">
        <v>4134</v>
      </c>
      <c r="Z1975">
        <v>1987</v>
      </c>
      <c r="AA1975">
        <v>38027</v>
      </c>
      <c r="AB1975">
        <v>1675.98</v>
      </c>
      <c r="AC1975">
        <v>54821</v>
      </c>
      <c r="AD1975">
        <v>0</v>
      </c>
      <c r="AE1975">
        <v>0</v>
      </c>
      <c r="AF1975">
        <v>4</v>
      </c>
      <c r="AG1975">
        <v>642</v>
      </c>
      <c r="AH1975">
        <v>6.2305295950155761E-3</v>
      </c>
      <c r="AI1975" s="3">
        <v>725867</v>
      </c>
      <c r="AJ1975" s="3">
        <v>733402.31785251002</v>
      </c>
      <c r="AK1975">
        <v>480</v>
      </c>
      <c r="AL1975">
        <v>736550.39999999991</v>
      </c>
      <c r="AM1975">
        <v>1907562</v>
      </c>
      <c r="AN1975">
        <v>219960</v>
      </c>
      <c r="AO1975">
        <v>2127522</v>
      </c>
      <c r="AP1975">
        <v>4</v>
      </c>
      <c r="AQ1975">
        <v>0</v>
      </c>
      <c r="AR1975">
        <v>4</v>
      </c>
      <c r="AS1975">
        <v>0.96922704143445604</v>
      </c>
      <c r="AT1975">
        <v>2</v>
      </c>
      <c r="AU1975">
        <v>4</v>
      </c>
      <c r="AV1975">
        <f t="shared" si="123"/>
        <v>6</v>
      </c>
      <c r="AY1975">
        <v>253434689.919379</v>
      </c>
      <c r="AZ1975">
        <v>253434.68991937899</v>
      </c>
      <c r="BA1975">
        <v>53791.582650624099</v>
      </c>
      <c r="BB1975">
        <v>0.18590269159674891</v>
      </c>
      <c r="BC1975">
        <v>3928</v>
      </c>
      <c r="BD1975">
        <v>400</v>
      </c>
      <c r="BE1975">
        <v>3528</v>
      </c>
      <c r="BF1975">
        <v>0.85196812364163244</v>
      </c>
      <c r="BG1975">
        <v>127606</v>
      </c>
      <c r="BH1975">
        <v>31.025042548018479</v>
      </c>
      <c r="BI1975">
        <v>986</v>
      </c>
      <c r="BJ1975">
        <v>9</v>
      </c>
      <c r="BK1975">
        <v>3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2</v>
      </c>
      <c r="BS1975">
        <v>0</v>
      </c>
      <c r="BT1975">
        <v>3908</v>
      </c>
      <c r="BU1975">
        <v>0.67</v>
      </c>
      <c r="BV1975">
        <v>0.69359329999999997</v>
      </c>
      <c r="BW1975">
        <v>61</v>
      </c>
      <c r="BX1975">
        <v>3.8382800000000001</v>
      </c>
      <c r="BY1975">
        <v>3.8034759999999999</v>
      </c>
      <c r="BZ1975">
        <v>8</v>
      </c>
      <c r="CA1975">
        <v>2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0</v>
      </c>
      <c r="CJ1975">
        <v>4111</v>
      </c>
      <c r="CK1975">
        <v>2.9189978107516419</v>
      </c>
      <c r="CL1975">
        <v>0.68900555898702898</v>
      </c>
      <c r="CM1975">
        <v>48</v>
      </c>
      <c r="CN1975">
        <v>2.5035216891549745</v>
      </c>
      <c r="CO1975">
        <v>486</v>
      </c>
      <c r="CP1975">
        <v>0.27631451600000001</v>
      </c>
      <c r="CQ1975">
        <v>0.35359395300000002</v>
      </c>
      <c r="CR1975">
        <v>3875</v>
      </c>
      <c r="CS1975">
        <v>0.94</v>
      </c>
      <c r="CT1975">
        <v>3611</v>
      </c>
      <c r="CU1975">
        <v>0.87810383746999998</v>
      </c>
      <c r="CV1975">
        <v>1</v>
      </c>
      <c r="CX1975">
        <v>1</v>
      </c>
      <c r="CY1975">
        <v>563</v>
      </c>
      <c r="CZ1975">
        <v>895</v>
      </c>
      <c r="DA1975" s="2">
        <v>2827</v>
      </c>
      <c r="DB1975" s="2">
        <v>315</v>
      </c>
      <c r="DC1975" s="2">
        <v>96.02</v>
      </c>
      <c r="DD1975" s="2">
        <v>62</v>
      </c>
      <c r="DE1975">
        <v>251</v>
      </c>
      <c r="DF1975">
        <v>14</v>
      </c>
      <c r="DG1975">
        <v>48.01</v>
      </c>
      <c r="DH1975">
        <v>72.010000000000005</v>
      </c>
      <c r="DI1975" s="2">
        <v>72.010000000000005</v>
      </c>
      <c r="DJ1975">
        <v>-3.35</v>
      </c>
      <c r="DK1975">
        <v>0.96306899197786922</v>
      </c>
      <c r="DL1975">
        <v>3.1152647975077881E-3</v>
      </c>
      <c r="DM1975">
        <v>0</v>
      </c>
      <c r="DN1975">
        <v>499.5</v>
      </c>
      <c r="DO1975">
        <v>0.65500000000000003</v>
      </c>
      <c r="DP1975">
        <v>30238</v>
      </c>
      <c r="DQ1975" s="2">
        <v>0</v>
      </c>
      <c r="DR1975" s="2">
        <v>3223.6151757000007</v>
      </c>
      <c r="DS1975">
        <v>0</v>
      </c>
      <c r="DT1975">
        <v>3.491277193008</v>
      </c>
      <c r="DU1975">
        <v>2571501.6130209193</v>
      </c>
      <c r="DV1975">
        <v>0</v>
      </c>
    </row>
    <row r="1976" spans="1:126" x14ac:dyDescent="0.15">
      <c r="A1976" t="s">
        <v>3287</v>
      </c>
      <c r="B1976" t="s">
        <v>341</v>
      </c>
      <c r="C1976">
        <v>38</v>
      </c>
      <c r="D1976">
        <v>47</v>
      </c>
      <c r="E1976" t="s">
        <v>3328</v>
      </c>
      <c r="F1976">
        <v>38047</v>
      </c>
      <c r="G1976" t="s">
        <v>6960</v>
      </c>
      <c r="H1976">
        <v>98.2</v>
      </c>
      <c r="I1976">
        <v>0.1</v>
      </c>
      <c r="J1976">
        <v>0.4</v>
      </c>
      <c r="K1976">
        <v>0.3</v>
      </c>
      <c r="L1976">
        <v>0.5</v>
      </c>
      <c r="M1976">
        <v>0.6</v>
      </c>
      <c r="N1976">
        <f t="shared" si="126"/>
        <v>9644.11</v>
      </c>
      <c r="O1976">
        <f t="shared" si="124"/>
        <v>355.88999999999942</v>
      </c>
      <c r="P1976">
        <f t="shared" si="125"/>
        <v>0.42706799999999945</v>
      </c>
      <c r="Q1976" s="4">
        <v>38047</v>
      </c>
      <c r="R1976" s="5">
        <v>46.469278000000003</v>
      </c>
      <c r="S1976" s="5">
        <v>-99.504585000000006</v>
      </c>
      <c r="T1976">
        <v>9</v>
      </c>
      <c r="U1976">
        <v>0.23109007501537926</v>
      </c>
      <c r="V1976">
        <v>1972</v>
      </c>
      <c r="W1976">
        <v>1955</v>
      </c>
      <c r="X1976">
        <v>1945</v>
      </c>
      <c r="Y1976">
        <v>1929</v>
      </c>
      <c r="Z1976">
        <v>889</v>
      </c>
      <c r="AA1976">
        <v>38029</v>
      </c>
      <c r="AB1976">
        <v>741.18299999999999</v>
      </c>
      <c r="AC1976">
        <v>51458</v>
      </c>
      <c r="AD1976">
        <v>0</v>
      </c>
      <c r="AE1976">
        <v>0</v>
      </c>
      <c r="AF1976">
        <v>3</v>
      </c>
      <c r="AG1976">
        <v>379</v>
      </c>
      <c r="AH1976">
        <v>7.9155672823219003E-3</v>
      </c>
      <c r="AI1976" s="3">
        <v>571599</v>
      </c>
      <c r="AJ1976" s="3">
        <v>635398.54298561998</v>
      </c>
      <c r="AK1976">
        <v>620</v>
      </c>
      <c r="AL1976">
        <v>647129.59999999998</v>
      </c>
      <c r="AM1976">
        <v>499505</v>
      </c>
      <c r="AN1976">
        <v>108151</v>
      </c>
      <c r="AO1976">
        <v>607656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f t="shared" si="123"/>
        <v>1</v>
      </c>
      <c r="AY1976">
        <v>97934061.737915501</v>
      </c>
      <c r="AZ1976">
        <v>97934.061737915501</v>
      </c>
      <c r="BA1976">
        <v>42268.613749654302</v>
      </c>
      <c r="BB1976">
        <v>0.23658216139349464</v>
      </c>
      <c r="BG1976">
        <v>77239</v>
      </c>
      <c r="BH1976">
        <v>39.711568123393313</v>
      </c>
      <c r="BI1976">
        <v>549</v>
      </c>
      <c r="BJ1976">
        <v>4</v>
      </c>
      <c r="BK1976">
        <v>1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1886</v>
      </c>
      <c r="BU1976">
        <v>0.62</v>
      </c>
      <c r="BV1976">
        <v>0.66311169999999997</v>
      </c>
      <c r="BW1976">
        <v>30</v>
      </c>
      <c r="BX1976">
        <v>3.1813359999999999</v>
      </c>
      <c r="BY1976">
        <v>3.2014629999999999</v>
      </c>
      <c r="BZ1976">
        <v>3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1950</v>
      </c>
      <c r="CK1976">
        <v>2.0512820512820511</v>
      </c>
      <c r="CL1976">
        <v>0.70134014039566051</v>
      </c>
      <c r="CM1976">
        <v>28</v>
      </c>
      <c r="CN1976">
        <v>2.2562079462240567</v>
      </c>
      <c r="CO1976">
        <v>154</v>
      </c>
      <c r="CP1976">
        <v>0</v>
      </c>
      <c r="CQ1976">
        <v>0</v>
      </c>
      <c r="CR1976">
        <v>1815</v>
      </c>
      <c r="CS1976">
        <v>0.94099999999999995</v>
      </c>
      <c r="CT1976">
        <v>1524</v>
      </c>
      <c r="CU1976">
        <v>0.81256332320000002</v>
      </c>
      <c r="CW1976">
        <v>0</v>
      </c>
      <c r="CX1976">
        <v>1</v>
      </c>
      <c r="CY1976">
        <v>278</v>
      </c>
      <c r="CZ1976">
        <v>558</v>
      </c>
      <c r="DA1976" s="2">
        <v>1409</v>
      </c>
      <c r="DB1976" s="2">
        <v>140</v>
      </c>
      <c r="DC1976" s="2">
        <v>256.94</v>
      </c>
      <c r="DD1976" s="2">
        <v>39</v>
      </c>
      <c r="DE1976">
        <v>136</v>
      </c>
      <c r="DF1976">
        <v>11</v>
      </c>
      <c r="DH1976">
        <v>51.39</v>
      </c>
      <c r="DI1976" s="2">
        <v>102.77</v>
      </c>
      <c r="DJ1976">
        <v>-2.59</v>
      </c>
      <c r="DK1976">
        <v>0.96037081940311297</v>
      </c>
      <c r="DL1976">
        <v>3.430079155672823E-2</v>
      </c>
      <c r="DM1976">
        <v>0</v>
      </c>
      <c r="DN1976">
        <v>29.6</v>
      </c>
      <c r="DO1976">
        <v>4.4999999999999998E-2</v>
      </c>
      <c r="DP1976">
        <v>11984.31</v>
      </c>
      <c r="DQ1976" s="2">
        <v>0</v>
      </c>
      <c r="DR1976" s="2">
        <v>15059.052255150003</v>
      </c>
      <c r="DS1976">
        <v>2.3270534660818725E-2</v>
      </c>
      <c r="DT1976">
        <v>7.2446889207983096</v>
      </c>
      <c r="DU1976">
        <v>4688252.6434406415</v>
      </c>
      <c r="DV1976">
        <v>1</v>
      </c>
    </row>
    <row r="1977" spans="1:126" x14ac:dyDescent="0.15">
      <c r="A1977" t="s">
        <v>3287</v>
      </c>
      <c r="B1977" t="s">
        <v>1208</v>
      </c>
      <c r="C1977">
        <v>38</v>
      </c>
      <c r="D1977">
        <v>49</v>
      </c>
      <c r="E1977" t="s">
        <v>3329</v>
      </c>
      <c r="F1977">
        <v>38049</v>
      </c>
      <c r="G1977" t="s">
        <v>6961</v>
      </c>
      <c r="H1977">
        <v>96.7</v>
      </c>
      <c r="I1977">
        <v>0.1</v>
      </c>
      <c r="J1977">
        <v>0.5</v>
      </c>
      <c r="K1977">
        <v>0.3</v>
      </c>
      <c r="L1977">
        <v>0.8</v>
      </c>
      <c r="M1977">
        <v>1.5</v>
      </c>
      <c r="N1977">
        <f t="shared" si="126"/>
        <v>9354.130000000001</v>
      </c>
      <c r="O1977">
        <f t="shared" si="124"/>
        <v>645.86999999999898</v>
      </c>
      <c r="P1977">
        <f t="shared" si="125"/>
        <v>0.77504399999999907</v>
      </c>
      <c r="Q1977" s="4">
        <v>38049</v>
      </c>
      <c r="R1977" s="5">
        <v>48.233842000000003</v>
      </c>
      <c r="S1977" s="5">
        <v>-100.633267</v>
      </c>
      <c r="T1977">
        <v>9</v>
      </c>
      <c r="U1977">
        <v>0.21012568574935866</v>
      </c>
      <c r="V1977">
        <v>5478</v>
      </c>
      <c r="W1977">
        <v>5711</v>
      </c>
      <c r="X1977">
        <v>5817</v>
      </c>
      <c r="Y1977">
        <v>5976</v>
      </c>
      <c r="Z1977">
        <v>2938</v>
      </c>
      <c r="AA1977">
        <v>38031</v>
      </c>
      <c r="AB1977">
        <v>2333.81</v>
      </c>
      <c r="AC1977">
        <v>57386</v>
      </c>
      <c r="AD1977">
        <v>3</v>
      </c>
      <c r="AE1977">
        <v>5.1572975760701394E-4</v>
      </c>
      <c r="AF1977">
        <v>5</v>
      </c>
      <c r="AG1977">
        <v>911</v>
      </c>
      <c r="AH1977">
        <v>5.4884742041712408E-3</v>
      </c>
      <c r="AI1977" s="3">
        <v>1061267</v>
      </c>
      <c r="AJ1977" s="3">
        <v>1199340.0352627852</v>
      </c>
      <c r="AK1977">
        <v>480</v>
      </c>
      <c r="AL1977">
        <v>1223571.2</v>
      </c>
      <c r="AM1977">
        <v>364772</v>
      </c>
      <c r="AN1977">
        <v>147139</v>
      </c>
      <c r="AO1977">
        <v>511911</v>
      </c>
      <c r="AP1977">
        <v>4</v>
      </c>
      <c r="AQ1977">
        <v>0</v>
      </c>
      <c r="AR1977">
        <v>4</v>
      </c>
      <c r="AS1977">
        <v>0.70040273157065314</v>
      </c>
      <c r="AT1977">
        <v>3</v>
      </c>
      <c r="AU1977">
        <v>0</v>
      </c>
      <c r="AV1977">
        <f t="shared" si="123"/>
        <v>3</v>
      </c>
      <c r="AW1977">
        <v>2707</v>
      </c>
      <c r="AX1977">
        <v>0.7</v>
      </c>
      <c r="AY1977">
        <v>872646377.211815</v>
      </c>
      <c r="AZ1977">
        <v>872646.37721181498</v>
      </c>
      <c r="BA1977">
        <v>146121.472635246</v>
      </c>
      <c r="BB1977">
        <v>6.8436211459231469E-2</v>
      </c>
      <c r="BC1977">
        <v>3722</v>
      </c>
      <c r="BD1977">
        <v>0</v>
      </c>
      <c r="BE1977">
        <v>3722</v>
      </c>
      <c r="BF1977">
        <v>0.67944505293902879</v>
      </c>
      <c r="BG1977">
        <v>119701</v>
      </c>
      <c r="BH1977">
        <v>20.577789238439056</v>
      </c>
      <c r="BI1977">
        <v>1266</v>
      </c>
      <c r="BJ1977">
        <v>9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5173</v>
      </c>
      <c r="BU1977">
        <v>0.65</v>
      </c>
      <c r="BV1977">
        <v>0.58076919999999999</v>
      </c>
      <c r="BW1977">
        <v>74</v>
      </c>
      <c r="BX1977">
        <v>1.933114</v>
      </c>
      <c r="BY1977">
        <v>1.5289980000000001</v>
      </c>
      <c r="BZ1977">
        <v>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5955</v>
      </c>
      <c r="CK1977">
        <v>1.5113350125944585</v>
      </c>
      <c r="CL1977">
        <v>0.64077669902912626</v>
      </c>
      <c r="CM1977">
        <v>61</v>
      </c>
      <c r="CN1977">
        <v>0.79988330570799637</v>
      </c>
      <c r="CO1977">
        <v>588</v>
      </c>
      <c r="CP1977">
        <v>-0.2650238513</v>
      </c>
      <c r="CQ1977">
        <v>-0.2255269456</v>
      </c>
      <c r="CR1977">
        <v>5538</v>
      </c>
      <c r="CS1977">
        <v>0.92500000000000004</v>
      </c>
      <c r="CT1977">
        <v>4612</v>
      </c>
      <c r="CU1977">
        <v>0.87872648335999992</v>
      </c>
      <c r="CY1977">
        <v>435</v>
      </c>
      <c r="CZ1977">
        <v>1326</v>
      </c>
      <c r="DA1977" s="2">
        <v>3030</v>
      </c>
      <c r="DB1977" s="2">
        <v>380</v>
      </c>
      <c r="DC1977" s="2">
        <v>33.770000000000003</v>
      </c>
      <c r="DD1977" s="2">
        <v>157</v>
      </c>
      <c r="DE1977">
        <v>363</v>
      </c>
      <c r="DF1977">
        <v>19</v>
      </c>
      <c r="DH1977">
        <v>16.89</v>
      </c>
      <c r="DI1977" s="2">
        <v>16.89</v>
      </c>
      <c r="DJ1977">
        <v>-3.3</v>
      </c>
      <c r="DK1977">
        <v>0.94338559476550199</v>
      </c>
      <c r="DL1977">
        <v>3.2930845225027441E-3</v>
      </c>
      <c r="DM1977">
        <v>0</v>
      </c>
      <c r="DN1977">
        <v>237.1</v>
      </c>
      <c r="DO1977">
        <v>0.19600000000000001</v>
      </c>
      <c r="DP1977">
        <v>57048.31</v>
      </c>
      <c r="DQ1977" s="2">
        <v>740</v>
      </c>
      <c r="DR1977" s="2">
        <v>8942.1666530399998</v>
      </c>
      <c r="DS1977">
        <v>7.308252999182167E-3</v>
      </c>
      <c r="DT1977">
        <v>9.2930370081193097</v>
      </c>
      <c r="DU1977">
        <v>11370692.443668952</v>
      </c>
      <c r="DV1977">
        <v>0</v>
      </c>
    </row>
    <row r="1978" spans="1:126" x14ac:dyDescent="0.15">
      <c r="A1978" t="s">
        <v>3287</v>
      </c>
      <c r="B1978" t="s">
        <v>932</v>
      </c>
      <c r="C1978">
        <v>38</v>
      </c>
      <c r="D1978">
        <v>51</v>
      </c>
      <c r="E1978" t="s">
        <v>3330</v>
      </c>
      <c r="F1978">
        <v>38051</v>
      </c>
      <c r="G1978" t="s">
        <v>6962</v>
      </c>
      <c r="H1978">
        <v>97</v>
      </c>
      <c r="I1978">
        <v>0.2</v>
      </c>
      <c r="J1978">
        <v>0.4</v>
      </c>
      <c r="K1978">
        <v>0.4</v>
      </c>
      <c r="L1978">
        <v>0.6</v>
      </c>
      <c r="M1978">
        <v>1.4</v>
      </c>
      <c r="N1978">
        <f t="shared" si="126"/>
        <v>9411.68</v>
      </c>
      <c r="O1978">
        <f t="shared" si="124"/>
        <v>588.31999999999971</v>
      </c>
      <c r="P1978">
        <f t="shared" si="125"/>
        <v>0.70598399999999994</v>
      </c>
      <c r="Q1978" s="4">
        <v>38051</v>
      </c>
      <c r="R1978" s="5">
        <v>46.117033999999997</v>
      </c>
      <c r="S1978" s="5">
        <v>-99.443040999999994</v>
      </c>
      <c r="T1978">
        <v>9</v>
      </c>
      <c r="U1978">
        <v>0.36288946086802054</v>
      </c>
      <c r="V1978">
        <v>2813</v>
      </c>
      <c r="W1978">
        <v>2788</v>
      </c>
      <c r="X1978">
        <v>2759</v>
      </c>
      <c r="Y1978">
        <v>2715</v>
      </c>
      <c r="Z1978">
        <v>1269</v>
      </c>
      <c r="AA1978">
        <v>38033</v>
      </c>
      <c r="AB1978">
        <v>1083.7740000000001</v>
      </c>
      <c r="AC1978">
        <v>42277</v>
      </c>
      <c r="AD1978">
        <v>0</v>
      </c>
      <c r="AE1978">
        <v>0</v>
      </c>
      <c r="AF1978">
        <v>6</v>
      </c>
      <c r="AG1978">
        <v>471</v>
      </c>
      <c r="AH1978">
        <v>1.2738853503184714E-2</v>
      </c>
      <c r="AI1978" s="3">
        <v>589716</v>
      </c>
      <c r="AJ1978" s="3">
        <v>623828.02606385504</v>
      </c>
      <c r="AK1978">
        <v>567</v>
      </c>
      <c r="AL1978">
        <v>636876.80000000005</v>
      </c>
      <c r="AM1978">
        <v>876929</v>
      </c>
      <c r="AN1978">
        <v>101156</v>
      </c>
      <c r="AO1978">
        <v>978085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5</v>
      </c>
      <c r="AV1978">
        <f t="shared" si="123"/>
        <v>5</v>
      </c>
      <c r="AY1978">
        <v>276165797.50908798</v>
      </c>
      <c r="AZ1978">
        <v>276165.79750908801</v>
      </c>
      <c r="BA1978">
        <v>81522.003426440395</v>
      </c>
      <c r="BB1978">
        <v>0.12266626897881971</v>
      </c>
      <c r="BC1978">
        <v>2443</v>
      </c>
      <c r="BD1978">
        <v>0</v>
      </c>
      <c r="BE1978">
        <v>2443</v>
      </c>
      <c r="BF1978">
        <v>0.8684678279416993</v>
      </c>
      <c r="BG1978">
        <v>123082</v>
      </c>
      <c r="BH1978">
        <v>44.611090974990937</v>
      </c>
      <c r="BI1978">
        <v>748</v>
      </c>
      <c r="BJ1978">
        <v>5</v>
      </c>
      <c r="BK1978">
        <v>3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1</v>
      </c>
      <c r="BS1978">
        <v>0</v>
      </c>
      <c r="BT1978">
        <v>2582</v>
      </c>
      <c r="BU1978">
        <v>0.56999999999999995</v>
      </c>
      <c r="BV1978">
        <v>0.68668759999999995</v>
      </c>
      <c r="BW1978">
        <v>47</v>
      </c>
      <c r="BX1978">
        <v>3.872967</v>
      </c>
      <c r="BY1978">
        <v>4.244739</v>
      </c>
      <c r="BZ1978">
        <v>5</v>
      </c>
      <c r="CA1978">
        <v>3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2763</v>
      </c>
      <c r="CK1978">
        <v>3.619254433586681</v>
      </c>
      <c r="CL1978">
        <v>0.69148936170212771</v>
      </c>
      <c r="CM1978">
        <v>36</v>
      </c>
      <c r="CN1978">
        <v>3.4115164310584865</v>
      </c>
      <c r="CO1978">
        <v>323</v>
      </c>
      <c r="CP1978">
        <v>6.6982344999999999E-2</v>
      </c>
      <c r="CQ1978">
        <v>-5.1527652399999999E-2</v>
      </c>
      <c r="CR1978">
        <v>2559</v>
      </c>
      <c r="CS1978">
        <v>0.92700000000000005</v>
      </c>
      <c r="CT1978">
        <v>2307</v>
      </c>
      <c r="CU1978">
        <v>0.87418655097999998</v>
      </c>
      <c r="CW1978">
        <v>0</v>
      </c>
      <c r="CX1978">
        <v>2</v>
      </c>
      <c r="CY1978">
        <v>406</v>
      </c>
      <c r="CZ1978">
        <v>707</v>
      </c>
      <c r="DA1978" s="2">
        <v>2149</v>
      </c>
      <c r="DB1978" s="2">
        <v>180</v>
      </c>
      <c r="DC1978" s="2">
        <v>181.55</v>
      </c>
      <c r="DD1978" s="2">
        <v>91</v>
      </c>
      <c r="DE1978">
        <v>184</v>
      </c>
      <c r="DF1978">
        <v>15</v>
      </c>
      <c r="DG1978">
        <v>36.31</v>
      </c>
      <c r="DH1978">
        <v>72.62</v>
      </c>
      <c r="DI1978" s="2">
        <v>36.31</v>
      </c>
      <c r="DJ1978">
        <v>-2.21</v>
      </c>
      <c r="DK1978">
        <v>0.94567045832231111</v>
      </c>
      <c r="DL1978">
        <v>6.369426751592357E-3</v>
      </c>
      <c r="DM1978">
        <v>0</v>
      </c>
      <c r="DN1978">
        <v>41.3</v>
      </c>
      <c r="DO1978">
        <v>6.5000000000000002E-2</v>
      </c>
      <c r="DP1978">
        <v>7017.47</v>
      </c>
      <c r="DQ1978" s="2">
        <v>0</v>
      </c>
      <c r="DR1978" s="2">
        <v>6564.488217269999</v>
      </c>
      <c r="DS1978">
        <v>1.0307312773546014E-2</v>
      </c>
      <c r="DT1978">
        <v>7.03919556894179</v>
      </c>
      <c r="DU1978">
        <v>4483100.3485218268</v>
      </c>
      <c r="DV1978">
        <v>1</v>
      </c>
    </row>
    <row r="1979" spans="1:126" x14ac:dyDescent="0.15">
      <c r="A1979" t="s">
        <v>3287</v>
      </c>
      <c r="B1979" t="s">
        <v>3331</v>
      </c>
      <c r="C1979">
        <v>38</v>
      </c>
      <c r="D1979">
        <v>53</v>
      </c>
      <c r="E1979" t="s">
        <v>3332</v>
      </c>
      <c r="F1979">
        <v>38053</v>
      </c>
      <c r="G1979" t="s">
        <v>6963</v>
      </c>
      <c r="H1979">
        <v>74.599999999999994</v>
      </c>
      <c r="I1979">
        <v>0.1</v>
      </c>
      <c r="J1979">
        <v>21.2</v>
      </c>
      <c r="K1979">
        <v>0.3</v>
      </c>
      <c r="L1979">
        <v>1.6</v>
      </c>
      <c r="M1979">
        <v>2.2000000000000002</v>
      </c>
      <c r="N1979">
        <f t="shared" si="126"/>
        <v>6022.0999999999995</v>
      </c>
      <c r="O1979">
        <f t="shared" si="124"/>
        <v>3977.9000000000005</v>
      </c>
      <c r="P1979">
        <f t="shared" si="125"/>
        <v>4.7734800000000028</v>
      </c>
      <c r="Q1979" s="4">
        <v>38053</v>
      </c>
      <c r="R1979" s="5">
        <v>47.742474999999999</v>
      </c>
      <c r="S1979" s="5">
        <v>-103.403215</v>
      </c>
      <c r="T1979">
        <v>9</v>
      </c>
      <c r="U1979">
        <v>0.63401199612236125</v>
      </c>
      <c r="V1979">
        <v>6692</v>
      </c>
      <c r="W1979">
        <v>8333</v>
      </c>
      <c r="X1979">
        <v>9615</v>
      </c>
      <c r="Y1979">
        <v>12795</v>
      </c>
      <c r="Z1979">
        <v>4956</v>
      </c>
      <c r="AA1979">
        <v>38035</v>
      </c>
      <c r="AB1979">
        <v>3884.7339999999999</v>
      </c>
      <c r="AC1979">
        <v>72794</v>
      </c>
      <c r="AD1979">
        <v>1</v>
      </c>
      <c r="AE1979">
        <v>1.0400416016640666E-4</v>
      </c>
      <c r="AF1979">
        <v>11</v>
      </c>
      <c r="AG1979">
        <v>574</v>
      </c>
      <c r="AH1979">
        <v>1.9163763066202089E-2</v>
      </c>
      <c r="AI1979" s="3">
        <v>1064191</v>
      </c>
      <c r="AJ1979" s="3">
        <v>1766688.3644220552</v>
      </c>
      <c r="AK1979">
        <v>771</v>
      </c>
      <c r="AL1979">
        <v>1831072</v>
      </c>
      <c r="AM1979">
        <v>808632</v>
      </c>
      <c r="AN1979">
        <v>141333</v>
      </c>
      <c r="AO1979">
        <v>949965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</v>
      </c>
      <c r="AV1979">
        <f t="shared" si="123"/>
        <v>2</v>
      </c>
      <c r="AW1979">
        <v>122</v>
      </c>
      <c r="AX1979">
        <v>2.0000000000000018E-2</v>
      </c>
      <c r="AY1979">
        <v>562304626.45478106</v>
      </c>
      <c r="AZ1979">
        <v>562304.62645478104</v>
      </c>
      <c r="BA1979">
        <v>98079.774368277198</v>
      </c>
      <c r="BB1979">
        <v>0.10195782019696803</v>
      </c>
      <c r="BC1979">
        <v>35600</v>
      </c>
      <c r="BD1979">
        <v>6596</v>
      </c>
      <c r="BE1979">
        <v>29004</v>
      </c>
      <c r="BF1979">
        <v>4.3341303048416018</v>
      </c>
      <c r="BG1979">
        <v>774521</v>
      </c>
      <c r="BH1979">
        <v>80.553406136245457</v>
      </c>
      <c r="BI1979">
        <v>1250</v>
      </c>
      <c r="BJ1979">
        <v>9</v>
      </c>
      <c r="BK1979">
        <v>2</v>
      </c>
      <c r="BL1979">
        <v>2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5799</v>
      </c>
      <c r="BU1979">
        <v>0.61</v>
      </c>
      <c r="BV1979">
        <v>0.62113929999999995</v>
      </c>
      <c r="BW1979">
        <v>61</v>
      </c>
      <c r="BX1979">
        <v>2.414209</v>
      </c>
      <c r="BY1979">
        <v>1.591027</v>
      </c>
      <c r="BZ1979">
        <v>9</v>
      </c>
      <c r="CA1979">
        <v>4</v>
      </c>
      <c r="CB1979">
        <v>2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10995</v>
      </c>
      <c r="CK1979">
        <v>1.455206912232833</v>
      </c>
      <c r="CL1979">
        <v>0.67392996108949421</v>
      </c>
      <c r="CM1979">
        <v>49</v>
      </c>
      <c r="CN1979">
        <v>-9.9632107866455377E-2</v>
      </c>
      <c r="CO1979">
        <v>1136</v>
      </c>
      <c r="CP1979">
        <v>-0.37430964639999997</v>
      </c>
      <c r="CQ1979">
        <v>-0.12972141509999999</v>
      </c>
      <c r="CR1979">
        <v>12286</v>
      </c>
      <c r="CS1979">
        <v>0.93599999999999994</v>
      </c>
      <c r="CT1979">
        <v>5655</v>
      </c>
      <c r="CU1979">
        <v>0.88508415553999997</v>
      </c>
      <c r="CV1979">
        <v>1</v>
      </c>
      <c r="CW1979">
        <v>4</v>
      </c>
      <c r="CX1979">
        <v>1</v>
      </c>
      <c r="CY1979">
        <v>622</v>
      </c>
      <c r="CZ1979">
        <v>905</v>
      </c>
      <c r="DA1979" s="2">
        <v>13663</v>
      </c>
      <c r="DB1979" s="2">
        <v>560</v>
      </c>
      <c r="DC1979" s="2">
        <v>96.63</v>
      </c>
      <c r="DD1979" s="2">
        <v>2086</v>
      </c>
      <c r="DE1979">
        <v>244</v>
      </c>
      <c r="DF1979">
        <v>40</v>
      </c>
      <c r="DG1979">
        <v>32.21</v>
      </c>
      <c r="DH1979">
        <v>21.47</v>
      </c>
      <c r="DI1979" s="2">
        <v>53.68</v>
      </c>
      <c r="DJ1979">
        <v>-0.05</v>
      </c>
      <c r="DK1979">
        <v>0.95872545435922685</v>
      </c>
      <c r="DL1979">
        <v>0</v>
      </c>
      <c r="DM1979">
        <v>0</v>
      </c>
      <c r="DN1979">
        <v>0</v>
      </c>
      <c r="DO1979">
        <v>0</v>
      </c>
      <c r="DP1979">
        <v>8959.3799999999992</v>
      </c>
      <c r="DQ1979" s="2">
        <v>500617</v>
      </c>
      <c r="DR1979" s="2">
        <v>1284.77445642</v>
      </c>
      <c r="DS1979">
        <v>7.0165099383966872E-4</v>
      </c>
      <c r="DT1979">
        <v>4.8061401291694299</v>
      </c>
      <c r="DU1979">
        <v>8800388.6185985263</v>
      </c>
      <c r="DV1979">
        <v>1</v>
      </c>
    </row>
    <row r="1980" spans="1:126" x14ac:dyDescent="0.15">
      <c r="A1980" t="s">
        <v>3287</v>
      </c>
      <c r="B1980" t="s">
        <v>1210</v>
      </c>
      <c r="C1980">
        <v>38</v>
      </c>
      <c r="D1980">
        <v>55</v>
      </c>
      <c r="E1980" t="s">
        <v>3333</v>
      </c>
      <c r="F1980">
        <v>38055</v>
      </c>
      <c r="G1980" t="s">
        <v>6964</v>
      </c>
      <c r="H1980">
        <v>90.5</v>
      </c>
      <c r="I1980">
        <v>0.1</v>
      </c>
      <c r="J1980">
        <v>6.5</v>
      </c>
      <c r="K1980">
        <v>0.1</v>
      </c>
      <c r="L1980">
        <v>1.5</v>
      </c>
      <c r="M1980">
        <v>1.2</v>
      </c>
      <c r="N1980">
        <f t="shared" si="126"/>
        <v>8236.2100000000009</v>
      </c>
      <c r="O1980">
        <f t="shared" si="124"/>
        <v>1763.7899999999991</v>
      </c>
      <c r="P1980">
        <f t="shared" si="125"/>
        <v>2.1165479999999994</v>
      </c>
      <c r="Q1980" s="4">
        <v>38055</v>
      </c>
      <c r="R1980" s="5">
        <v>47.530459</v>
      </c>
      <c r="S1980" s="5">
        <v>-101.353087</v>
      </c>
      <c r="T1980">
        <v>8</v>
      </c>
      <c r="U1980">
        <v>0.38716678207954447</v>
      </c>
      <c r="V1980">
        <v>9020</v>
      </c>
      <c r="W1980">
        <v>9299</v>
      </c>
      <c r="X1980">
        <v>9451</v>
      </c>
      <c r="Y1980">
        <v>9669</v>
      </c>
      <c r="Z1980">
        <v>4850</v>
      </c>
      <c r="AA1980">
        <v>38037</v>
      </c>
      <c r="AB1980">
        <v>3739.1630000000005</v>
      </c>
      <c r="AC1980">
        <v>55686</v>
      </c>
      <c r="AD1980">
        <v>2</v>
      </c>
      <c r="AE1980">
        <v>2.1161781822029416E-4</v>
      </c>
      <c r="AF1980">
        <v>6</v>
      </c>
      <c r="AG1980">
        <v>868</v>
      </c>
      <c r="AH1980">
        <v>6.9124423963133645E-3</v>
      </c>
      <c r="AI1980" s="3">
        <v>1112659</v>
      </c>
      <c r="AJ1980" s="3">
        <v>1350781.76210624</v>
      </c>
      <c r="AK1980">
        <v>528</v>
      </c>
      <c r="AL1980">
        <v>1490092.8</v>
      </c>
      <c r="AM1980">
        <v>1649460</v>
      </c>
      <c r="AN1980">
        <v>267122</v>
      </c>
      <c r="AO1980">
        <v>1916582</v>
      </c>
      <c r="AP1980">
        <v>3</v>
      </c>
      <c r="AQ1980">
        <v>0</v>
      </c>
      <c r="AR1980">
        <v>3</v>
      </c>
      <c r="AS1980">
        <v>0.3226153349822562</v>
      </c>
      <c r="AT1980">
        <v>3</v>
      </c>
      <c r="AU1980">
        <v>3</v>
      </c>
      <c r="AV1980">
        <f t="shared" si="123"/>
        <v>6</v>
      </c>
      <c r="AW1980">
        <v>4125</v>
      </c>
      <c r="AX1980">
        <v>0.55000000000000004</v>
      </c>
      <c r="AY1980">
        <v>676286816.57105899</v>
      </c>
      <c r="AZ1980">
        <v>676286.81657105894</v>
      </c>
      <c r="BA1980">
        <v>73626.401726396798</v>
      </c>
      <c r="BB1980">
        <v>0.13582084368540809</v>
      </c>
      <c r="BC1980">
        <v>7369</v>
      </c>
      <c r="BD1980">
        <v>6596</v>
      </c>
      <c r="BE1980">
        <v>773</v>
      </c>
      <c r="BF1980">
        <v>8.569844789356984E-2</v>
      </c>
      <c r="BG1980">
        <v>283928</v>
      </c>
      <c r="BH1980">
        <v>30.042111945825837</v>
      </c>
      <c r="BI1980">
        <v>2001</v>
      </c>
      <c r="BJ1980">
        <v>13</v>
      </c>
      <c r="BK1980">
        <v>2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2</v>
      </c>
      <c r="BS1980">
        <v>0</v>
      </c>
      <c r="BT1980">
        <v>8310</v>
      </c>
      <c r="BU1980">
        <v>0.56000000000000005</v>
      </c>
      <c r="BV1980">
        <v>0.69463189999999997</v>
      </c>
      <c r="BW1980">
        <v>95</v>
      </c>
      <c r="BX1980">
        <v>2.2864019999999998</v>
      </c>
      <c r="BY1980">
        <v>2.0338790000000002</v>
      </c>
      <c r="BZ1980">
        <v>14</v>
      </c>
      <c r="CA1980">
        <v>2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2</v>
      </c>
      <c r="CI1980">
        <v>0</v>
      </c>
      <c r="CJ1980">
        <v>9587</v>
      </c>
      <c r="CK1980">
        <v>2.0861583394179619</v>
      </c>
      <c r="CL1980">
        <v>0.68222131259380547</v>
      </c>
      <c r="CM1980">
        <v>100</v>
      </c>
      <c r="CN1980">
        <v>1.5510104735238974</v>
      </c>
      <c r="CO1980">
        <v>1024</v>
      </c>
      <c r="CP1980">
        <v>4.3080612999999997E-2</v>
      </c>
      <c r="CQ1980">
        <v>2.1227188000000001E-2</v>
      </c>
      <c r="CR1980">
        <v>9064</v>
      </c>
      <c r="CS1980">
        <v>0.92700000000000005</v>
      </c>
      <c r="CT1980">
        <v>7911</v>
      </c>
      <c r="CU1980">
        <v>0.89316793185999999</v>
      </c>
      <c r="CW1980">
        <v>2</v>
      </c>
      <c r="CX1980">
        <v>2</v>
      </c>
      <c r="CY1980">
        <v>716</v>
      </c>
      <c r="CZ1980">
        <v>1262</v>
      </c>
      <c r="DA1980" s="2">
        <v>6087</v>
      </c>
      <c r="DB1980" s="2">
        <v>605</v>
      </c>
      <c r="DC1980" s="2">
        <v>115.58</v>
      </c>
      <c r="DD1980" s="2">
        <v>841</v>
      </c>
      <c r="DE1980">
        <v>371</v>
      </c>
      <c r="DF1980">
        <v>40</v>
      </c>
      <c r="DG1980">
        <v>31.52</v>
      </c>
      <c r="DH1980">
        <v>73.55</v>
      </c>
      <c r="DI1980" s="2">
        <v>63.05</v>
      </c>
      <c r="DJ1980">
        <v>-1.41</v>
      </c>
      <c r="DK1980">
        <v>0.92843719414483683</v>
      </c>
      <c r="DL1980">
        <v>1.152073732718894E-3</v>
      </c>
      <c r="DM1980">
        <v>0</v>
      </c>
      <c r="DN1980">
        <v>145</v>
      </c>
      <c r="DO1980">
        <v>9.6000000000000002E-2</v>
      </c>
      <c r="DP1980">
        <v>44989.630000000005</v>
      </c>
      <c r="DQ1980" s="2">
        <v>0</v>
      </c>
      <c r="DR1980" s="2">
        <v>13555.493319060002</v>
      </c>
      <c r="DS1980">
        <v>9.0970800906192157E-3</v>
      </c>
      <c r="DT1980">
        <v>7.1582851181002702</v>
      </c>
      <c r="DU1980">
        <v>10666509.114828363</v>
      </c>
      <c r="DV1980">
        <v>0</v>
      </c>
    </row>
    <row r="1981" spans="1:126" x14ac:dyDescent="0.15">
      <c r="A1981" t="s">
        <v>3287</v>
      </c>
      <c r="B1981" t="s">
        <v>1214</v>
      </c>
      <c r="C1981">
        <v>38</v>
      </c>
      <c r="D1981">
        <v>57</v>
      </c>
      <c r="E1981" t="s">
        <v>3334</v>
      </c>
      <c r="F1981">
        <v>38057</v>
      </c>
      <c r="G1981" t="s">
        <v>6965</v>
      </c>
      <c r="H1981">
        <v>94.9</v>
      </c>
      <c r="I1981">
        <v>0.2</v>
      </c>
      <c r="J1981">
        <v>2.1</v>
      </c>
      <c r="K1981">
        <v>0.3</v>
      </c>
      <c r="L1981">
        <v>1.1000000000000001</v>
      </c>
      <c r="M1981">
        <v>1.4</v>
      </c>
      <c r="N1981">
        <f t="shared" si="126"/>
        <v>9013.7199999999993</v>
      </c>
      <c r="O1981">
        <f t="shared" si="124"/>
        <v>986.28000000000065</v>
      </c>
      <c r="P1981">
        <f t="shared" si="125"/>
        <v>1.1835360000000013</v>
      </c>
      <c r="Q1981" s="4">
        <v>38057</v>
      </c>
      <c r="R1981" s="5">
        <v>47.307147000000001</v>
      </c>
      <c r="S1981" s="5">
        <v>-101.83332799999999</v>
      </c>
      <c r="T1981">
        <v>7</v>
      </c>
      <c r="U1981">
        <v>0.39380205551834108</v>
      </c>
      <c r="V1981">
        <v>8400</v>
      </c>
      <c r="W1981">
        <v>8532</v>
      </c>
      <c r="X1981">
        <v>8633</v>
      </c>
      <c r="Y1981">
        <v>8786</v>
      </c>
      <c r="Z1981">
        <v>4751</v>
      </c>
      <c r="AA1981">
        <v>38039</v>
      </c>
      <c r="AB1981">
        <v>3871.6239999999998</v>
      </c>
      <c r="AC1981">
        <v>72704</v>
      </c>
      <c r="AD1981">
        <v>2</v>
      </c>
      <c r="AE1981">
        <v>2.3166917641607784E-4</v>
      </c>
      <c r="AF1981">
        <v>7</v>
      </c>
      <c r="AG1981">
        <v>422</v>
      </c>
      <c r="AH1981">
        <v>1.6587677725118485E-2</v>
      </c>
      <c r="AI1981" s="3">
        <v>503164</v>
      </c>
      <c r="AJ1981" s="3">
        <v>667489.68953523505</v>
      </c>
      <c r="AK1981">
        <v>374</v>
      </c>
      <c r="AL1981">
        <v>711993.6</v>
      </c>
      <c r="AM1981">
        <v>791805</v>
      </c>
      <c r="AN1981">
        <v>79465</v>
      </c>
      <c r="AO1981">
        <v>871270</v>
      </c>
      <c r="AP1981">
        <v>3</v>
      </c>
      <c r="AQ1981">
        <v>0</v>
      </c>
      <c r="AR1981">
        <v>3</v>
      </c>
      <c r="AS1981">
        <v>0.35161744022503516</v>
      </c>
      <c r="AT1981">
        <v>3</v>
      </c>
      <c r="AU1981">
        <v>4</v>
      </c>
      <c r="AV1981">
        <f t="shared" si="123"/>
        <v>7</v>
      </c>
      <c r="AY1981">
        <v>417499178.21543902</v>
      </c>
      <c r="AZ1981">
        <v>417499.17821543902</v>
      </c>
      <c r="BA1981">
        <v>48305.052015553803</v>
      </c>
      <c r="BB1981">
        <v>0.20701768412918981</v>
      </c>
      <c r="BC1981">
        <v>52553</v>
      </c>
      <c r="BD1981">
        <v>42832</v>
      </c>
      <c r="BE1981">
        <v>9721</v>
      </c>
      <c r="BF1981">
        <v>1.1572619047619048</v>
      </c>
      <c r="BG1981">
        <v>252029</v>
      </c>
      <c r="BH1981">
        <v>29.19367543148384</v>
      </c>
      <c r="BI1981">
        <v>1573</v>
      </c>
      <c r="BJ1981">
        <v>12</v>
      </c>
      <c r="BK1981">
        <v>0</v>
      </c>
      <c r="BL1981">
        <v>2</v>
      </c>
      <c r="BM1981">
        <v>0</v>
      </c>
      <c r="BN1981">
        <v>0</v>
      </c>
      <c r="BO1981">
        <v>3</v>
      </c>
      <c r="BP1981">
        <v>0</v>
      </c>
      <c r="BQ1981">
        <v>4</v>
      </c>
      <c r="BR1981">
        <v>2</v>
      </c>
      <c r="BS1981">
        <v>0</v>
      </c>
      <c r="BT1981">
        <v>7873</v>
      </c>
      <c r="BU1981">
        <v>0.66</v>
      </c>
      <c r="BV1981">
        <v>0.69727240000000001</v>
      </c>
      <c r="BW1981">
        <v>94</v>
      </c>
      <c r="BX1981">
        <v>2.9213770000000001</v>
      </c>
      <c r="BY1981">
        <v>2.559739</v>
      </c>
      <c r="BZ1981">
        <v>12</v>
      </c>
      <c r="CA1981">
        <v>0</v>
      </c>
      <c r="CB1981">
        <v>2</v>
      </c>
      <c r="CC1981">
        <v>0</v>
      </c>
      <c r="CD1981">
        <v>1</v>
      </c>
      <c r="CE1981">
        <v>3</v>
      </c>
      <c r="CF1981">
        <v>0</v>
      </c>
      <c r="CG1981">
        <v>3</v>
      </c>
      <c r="CH1981">
        <v>2</v>
      </c>
      <c r="CI1981">
        <v>0</v>
      </c>
      <c r="CJ1981">
        <v>8763</v>
      </c>
      <c r="CK1981">
        <v>2.6246719160104988</v>
      </c>
      <c r="CL1981">
        <v>0.67987345586019887</v>
      </c>
      <c r="CM1981">
        <v>81</v>
      </c>
      <c r="CN1981">
        <v>1.7841920025730484</v>
      </c>
      <c r="CO1981">
        <v>1113</v>
      </c>
      <c r="CP1981">
        <v>-5.34374751E-2</v>
      </c>
      <c r="CQ1981">
        <v>0.32604852899999998</v>
      </c>
      <c r="CR1981">
        <v>8363</v>
      </c>
      <c r="CS1981">
        <v>0.94299999999999995</v>
      </c>
      <c r="CT1981">
        <v>7694</v>
      </c>
      <c r="CU1981">
        <v>0.91237307258399991</v>
      </c>
      <c r="CV1981">
        <v>2</v>
      </c>
      <c r="CW1981">
        <v>6</v>
      </c>
      <c r="CX1981">
        <v>5</v>
      </c>
      <c r="CY1981">
        <v>274</v>
      </c>
      <c r="CZ1981">
        <v>612</v>
      </c>
      <c r="DA1981" s="2">
        <v>6962</v>
      </c>
      <c r="DB1981" s="2">
        <v>770</v>
      </c>
      <c r="DC1981" s="2">
        <v>93.11</v>
      </c>
      <c r="DD1981" s="2">
        <v>354</v>
      </c>
      <c r="DE1981">
        <v>169</v>
      </c>
      <c r="DF1981">
        <v>8</v>
      </c>
      <c r="DG1981">
        <v>46.55</v>
      </c>
      <c r="DH1981">
        <v>34.92</v>
      </c>
      <c r="DI1981" s="2">
        <v>46.55</v>
      </c>
      <c r="DJ1981">
        <v>-1.6</v>
      </c>
      <c r="DK1981">
        <v>0.94924716394654629</v>
      </c>
      <c r="DL1981">
        <v>4.7393364928909956E-3</v>
      </c>
      <c r="DM1981">
        <v>0</v>
      </c>
      <c r="DN1981">
        <v>52</v>
      </c>
      <c r="DO1981">
        <v>7.2999999999999995E-2</v>
      </c>
      <c r="DP1981">
        <v>2943.67</v>
      </c>
      <c r="DQ1981" s="2">
        <v>0</v>
      </c>
      <c r="DR1981" s="2">
        <v>179.59296661999997</v>
      </c>
      <c r="DS1981">
        <v>2.5151504177388671E-4</v>
      </c>
      <c r="DT1981">
        <v>7.8370783196287102</v>
      </c>
      <c r="DU1981">
        <v>5579949.6062743962</v>
      </c>
      <c r="DV1981">
        <v>1</v>
      </c>
    </row>
    <row r="1982" spans="1:126" x14ac:dyDescent="0.15">
      <c r="A1982" t="s">
        <v>3287</v>
      </c>
      <c r="B1982" t="s">
        <v>1647</v>
      </c>
      <c r="C1982">
        <v>38</v>
      </c>
      <c r="D1982">
        <v>59</v>
      </c>
      <c r="E1982" t="s">
        <v>3335</v>
      </c>
      <c r="F1982">
        <v>38059</v>
      </c>
      <c r="G1982" t="s">
        <v>6966</v>
      </c>
      <c r="H1982">
        <v>93</v>
      </c>
      <c r="I1982">
        <v>0.4</v>
      </c>
      <c r="J1982">
        <v>3.5</v>
      </c>
      <c r="K1982">
        <v>0.2</v>
      </c>
      <c r="L1982">
        <v>1.5</v>
      </c>
      <c r="M1982">
        <v>1.5</v>
      </c>
      <c r="N1982">
        <f t="shared" si="126"/>
        <v>8665.9500000000007</v>
      </c>
      <c r="O1982">
        <f t="shared" si="124"/>
        <v>1334.0499999999993</v>
      </c>
      <c r="P1982">
        <f t="shared" si="125"/>
        <v>1.6008599999999997</v>
      </c>
      <c r="Q1982" s="4">
        <v>38059</v>
      </c>
      <c r="R1982" s="5">
        <v>46.710819000000001</v>
      </c>
      <c r="S1982" s="5">
        <v>-101.298265</v>
      </c>
      <c r="T1982">
        <v>3</v>
      </c>
      <c r="U1982">
        <v>0.30712849766296457</v>
      </c>
      <c r="V1982">
        <v>27439</v>
      </c>
      <c r="W1982">
        <v>28428</v>
      </c>
      <c r="X1982">
        <v>28985</v>
      </c>
      <c r="Y1982">
        <v>30190</v>
      </c>
      <c r="Z1982">
        <v>15753</v>
      </c>
      <c r="AA1982">
        <v>38041</v>
      </c>
      <c r="AB1982">
        <v>13588.173000000001</v>
      </c>
      <c r="AC1982">
        <v>62418</v>
      </c>
      <c r="AD1982">
        <v>2</v>
      </c>
      <c r="AE1982">
        <v>6.9001207521131625E-5</v>
      </c>
      <c r="AF1982">
        <v>16</v>
      </c>
      <c r="AG1982">
        <v>887</v>
      </c>
      <c r="AH1982">
        <v>1.8038331454340473E-2</v>
      </c>
      <c r="AI1982" s="3">
        <v>1220004</v>
      </c>
      <c r="AJ1982" s="3">
        <v>1232805.3124547901</v>
      </c>
      <c r="AK1982">
        <v>474</v>
      </c>
      <c r="AL1982">
        <v>1245049.6000000001</v>
      </c>
      <c r="AM1982">
        <v>1338933</v>
      </c>
      <c r="AN1982">
        <v>185373</v>
      </c>
      <c r="AO1982">
        <v>1524306</v>
      </c>
      <c r="AP1982">
        <v>5</v>
      </c>
      <c r="AQ1982">
        <v>0</v>
      </c>
      <c r="AR1982">
        <v>5</v>
      </c>
      <c r="AS1982">
        <v>0.17588293232024763</v>
      </c>
      <c r="AT1982">
        <v>5</v>
      </c>
      <c r="AU1982">
        <v>32</v>
      </c>
      <c r="AV1982">
        <f t="shared" si="123"/>
        <v>37</v>
      </c>
      <c r="AW1982">
        <v>26704</v>
      </c>
      <c r="AX1982">
        <v>0.92999999999999994</v>
      </c>
      <c r="AY1982">
        <v>115143290.16983201</v>
      </c>
      <c r="AZ1982">
        <v>115143.29016983201</v>
      </c>
      <c r="BA1982">
        <v>4567.0564030552896</v>
      </c>
      <c r="BB1982">
        <v>2.1895941537551749</v>
      </c>
      <c r="BC1982">
        <v>27851</v>
      </c>
      <c r="BD1982">
        <v>20317</v>
      </c>
      <c r="BE1982">
        <v>7534</v>
      </c>
      <c r="BF1982">
        <v>0.27457268850905647</v>
      </c>
      <c r="BG1982">
        <v>719481</v>
      </c>
      <c r="BH1982">
        <v>24.822528894255651</v>
      </c>
      <c r="BI1982">
        <v>3593</v>
      </c>
      <c r="BJ1982">
        <v>19</v>
      </c>
      <c r="BK1982">
        <v>4</v>
      </c>
      <c r="BL1982">
        <v>2</v>
      </c>
      <c r="BM1982">
        <v>0</v>
      </c>
      <c r="BN1982">
        <v>1</v>
      </c>
      <c r="BO1982">
        <v>5</v>
      </c>
      <c r="BP1982">
        <v>2</v>
      </c>
      <c r="BQ1982">
        <v>2</v>
      </c>
      <c r="BR1982">
        <v>0</v>
      </c>
      <c r="BS1982">
        <v>0</v>
      </c>
      <c r="BT1982">
        <v>26464</v>
      </c>
      <c r="BU1982">
        <v>0.82</v>
      </c>
      <c r="BV1982">
        <v>0.66019609999999995</v>
      </c>
      <c r="BW1982">
        <v>194</v>
      </c>
      <c r="BX1982">
        <v>1.322551</v>
      </c>
      <c r="BY1982">
        <v>0.30961100000000003</v>
      </c>
      <c r="BZ1982">
        <v>21</v>
      </c>
      <c r="CA1982">
        <v>6</v>
      </c>
      <c r="CB1982">
        <v>3</v>
      </c>
      <c r="CC1982">
        <v>0</v>
      </c>
      <c r="CD1982">
        <v>1</v>
      </c>
      <c r="CE1982">
        <v>7</v>
      </c>
      <c r="CF1982">
        <v>2</v>
      </c>
      <c r="CG1982">
        <v>4</v>
      </c>
      <c r="CH1982">
        <v>0</v>
      </c>
      <c r="CI1982">
        <v>0</v>
      </c>
      <c r="CJ1982">
        <v>29833</v>
      </c>
      <c r="CK1982">
        <v>1.4748768142660811</v>
      </c>
      <c r="CL1982">
        <v>0.64970257766027761</v>
      </c>
      <c r="CM1982">
        <v>191</v>
      </c>
      <c r="CN1982">
        <v>8.05536191260703E-2</v>
      </c>
      <c r="CO1982">
        <v>4575</v>
      </c>
      <c r="CP1982">
        <v>3.0804987999999998E-2</v>
      </c>
      <c r="CQ1982">
        <v>5.5131791999999999E-2</v>
      </c>
      <c r="CR1982">
        <v>28520</v>
      </c>
      <c r="CS1982">
        <v>0.93700000000000006</v>
      </c>
      <c r="CT1982">
        <v>24366</v>
      </c>
      <c r="CU1982">
        <v>0.9029797897259999</v>
      </c>
      <c r="CV1982">
        <v>6</v>
      </c>
      <c r="CW1982">
        <v>8</v>
      </c>
      <c r="CX1982">
        <v>13</v>
      </c>
      <c r="CY1982">
        <v>604</v>
      </c>
      <c r="CZ1982">
        <v>1428</v>
      </c>
      <c r="DA1982" s="2">
        <v>17466</v>
      </c>
      <c r="DB1982" s="2">
        <v>2825</v>
      </c>
      <c r="DC1982" s="2">
        <v>158.68</v>
      </c>
      <c r="DD1982" s="2">
        <v>2174</v>
      </c>
      <c r="DE1982">
        <v>435</v>
      </c>
      <c r="DF1982">
        <v>17</v>
      </c>
      <c r="DG1982">
        <v>27.6</v>
      </c>
      <c r="DH1982">
        <v>13.8</v>
      </c>
      <c r="DI1982" s="2">
        <v>48.29</v>
      </c>
      <c r="DJ1982">
        <v>-1.3</v>
      </c>
      <c r="DK1982">
        <v>0.96603043924446153</v>
      </c>
      <c r="DL1982">
        <v>2.2547914317925591E-3</v>
      </c>
      <c r="DM1982">
        <v>0</v>
      </c>
      <c r="DN1982">
        <v>10.3</v>
      </c>
      <c r="DO1982">
        <v>8.0000000000000002E-3</v>
      </c>
      <c r="DP1982">
        <v>12527.880000000001</v>
      </c>
      <c r="DQ1982" s="2">
        <v>0</v>
      </c>
      <c r="DR1982" s="2">
        <v>1270.6015131300001</v>
      </c>
      <c r="DS1982">
        <v>1.0205228073838181E-3</v>
      </c>
      <c r="DT1982">
        <v>6.8248851984830496</v>
      </c>
      <c r="DU1982">
        <v>8497320.5864172429</v>
      </c>
      <c r="DV1982">
        <v>1</v>
      </c>
    </row>
    <row r="1983" spans="1:126" x14ac:dyDescent="0.15">
      <c r="A1983" t="s">
        <v>3287</v>
      </c>
      <c r="B1983" t="s">
        <v>3336</v>
      </c>
      <c r="C1983">
        <v>38</v>
      </c>
      <c r="D1983">
        <v>61</v>
      </c>
      <c r="E1983" t="s">
        <v>3337</v>
      </c>
      <c r="F1983">
        <v>38061</v>
      </c>
      <c r="G1983" t="s">
        <v>6967</v>
      </c>
      <c r="H1983">
        <v>64.3</v>
      </c>
      <c r="I1983">
        <v>0.2</v>
      </c>
      <c r="J1983">
        <v>29.2</v>
      </c>
      <c r="K1983">
        <v>0.2</v>
      </c>
      <c r="L1983">
        <v>2.4</v>
      </c>
      <c r="M1983">
        <v>3.7</v>
      </c>
      <c r="N1983">
        <f t="shared" si="126"/>
        <v>5006.66</v>
      </c>
      <c r="O1983">
        <f t="shared" si="124"/>
        <v>4993.34</v>
      </c>
      <c r="P1983">
        <f t="shared" si="125"/>
        <v>5.992008000000002</v>
      </c>
      <c r="Q1983" s="4">
        <v>38061</v>
      </c>
      <c r="R1983" s="5">
        <v>48.210290999999998</v>
      </c>
      <c r="S1983" s="5">
        <v>-102.364756</v>
      </c>
      <c r="T1983">
        <v>9</v>
      </c>
      <c r="U1983">
        <v>0.95391270354394364</v>
      </c>
      <c r="V1983">
        <v>7830</v>
      </c>
      <c r="W1983">
        <v>8743</v>
      </c>
      <c r="X1983">
        <v>9253</v>
      </c>
      <c r="Y1983">
        <v>10307</v>
      </c>
      <c r="Z1983">
        <v>4850</v>
      </c>
      <c r="AA1983">
        <v>38043</v>
      </c>
      <c r="AB1983">
        <v>3956.2649999999999</v>
      </c>
      <c r="AC1983">
        <v>68188</v>
      </c>
      <c r="AD1983">
        <v>2</v>
      </c>
      <c r="AE1983">
        <v>2.1614611477358694E-4</v>
      </c>
      <c r="AF1983">
        <v>5</v>
      </c>
      <c r="AG1983">
        <v>670</v>
      </c>
      <c r="AH1983">
        <v>7.462686567164179E-3</v>
      </c>
      <c r="AI1983" s="3">
        <v>963672</v>
      </c>
      <c r="AJ1983" s="3">
        <v>1168181.5166049551</v>
      </c>
      <c r="AK1983">
        <v>640</v>
      </c>
      <c r="AL1983">
        <v>1242342.4000000001</v>
      </c>
      <c r="AM1983">
        <v>876492</v>
      </c>
      <c r="AN1983">
        <v>186903</v>
      </c>
      <c r="AO1983">
        <v>1063395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5</v>
      </c>
      <c r="AV1983">
        <f t="shared" si="123"/>
        <v>5</v>
      </c>
      <c r="AW1983">
        <v>141</v>
      </c>
      <c r="AX1983">
        <v>2.0000000000000018E-2</v>
      </c>
      <c r="AY1983">
        <v>911639170.06235695</v>
      </c>
      <c r="AZ1983">
        <v>911639.17006235698</v>
      </c>
      <c r="BA1983">
        <v>137343.02030002</v>
      </c>
      <c r="BB1983">
        <v>7.2810398214306224E-2</v>
      </c>
      <c r="BC1983">
        <v>37830</v>
      </c>
      <c r="BD1983">
        <v>0</v>
      </c>
      <c r="BE1983">
        <v>37830</v>
      </c>
      <c r="BF1983">
        <v>4.8314176245210732</v>
      </c>
      <c r="BG1983">
        <v>580045</v>
      </c>
      <c r="BH1983">
        <v>62.687236571922618</v>
      </c>
      <c r="BI1983">
        <v>1247</v>
      </c>
      <c r="BJ1983">
        <v>8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3</v>
      </c>
      <c r="BS1983">
        <v>0</v>
      </c>
      <c r="BT1983">
        <v>6791</v>
      </c>
      <c r="BU1983">
        <v>0.5</v>
      </c>
      <c r="BV1983">
        <v>0.61131919999999995</v>
      </c>
      <c r="BW1983">
        <v>70</v>
      </c>
      <c r="BX1983">
        <v>1.767045</v>
      </c>
      <c r="BY1983">
        <v>1.0689690000000001</v>
      </c>
      <c r="BZ1983">
        <v>12</v>
      </c>
      <c r="CA1983">
        <v>2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2</v>
      </c>
      <c r="CH1983">
        <v>2</v>
      </c>
      <c r="CI1983">
        <v>0</v>
      </c>
      <c r="CJ1983">
        <v>9749</v>
      </c>
      <c r="CK1983">
        <v>1.846343214688686</v>
      </c>
      <c r="CL1983">
        <v>0.56244950719017617</v>
      </c>
      <c r="CM1983">
        <v>58</v>
      </c>
      <c r="CN1983">
        <v>8.8326336761041999E-2</v>
      </c>
      <c r="CO1983">
        <v>1094</v>
      </c>
      <c r="CP1983">
        <v>-0.92905490209999997</v>
      </c>
      <c r="CQ1983">
        <v>-0.48284076840000001</v>
      </c>
      <c r="CR1983">
        <v>9811</v>
      </c>
      <c r="CS1983">
        <v>0.94099999999999995</v>
      </c>
      <c r="CT1983">
        <v>6679</v>
      </c>
      <c r="CU1983">
        <v>0.85593894101000001</v>
      </c>
      <c r="CV1983">
        <v>4</v>
      </c>
      <c r="CW1983">
        <v>5</v>
      </c>
      <c r="CX1983">
        <v>4</v>
      </c>
      <c r="CY1983">
        <v>338</v>
      </c>
      <c r="CZ1983">
        <v>935</v>
      </c>
      <c r="DA1983" s="2">
        <v>9230</v>
      </c>
      <c r="DB1983" s="2">
        <v>785</v>
      </c>
      <c r="DC1983" s="2">
        <v>95.99</v>
      </c>
      <c r="DD1983" s="2">
        <v>3137</v>
      </c>
      <c r="DE1983">
        <v>242</v>
      </c>
      <c r="DF1983">
        <v>43</v>
      </c>
      <c r="DG1983">
        <v>21.33</v>
      </c>
      <c r="DH1983">
        <v>32</v>
      </c>
      <c r="DI1983" s="2">
        <v>74.66</v>
      </c>
      <c r="DJ1983">
        <v>-1.35</v>
      </c>
      <c r="DK1983">
        <v>0.92210731452195349</v>
      </c>
      <c r="DL1983">
        <v>0</v>
      </c>
      <c r="DM1983">
        <v>0</v>
      </c>
      <c r="DN1983">
        <v>17.899999999999999</v>
      </c>
      <c r="DO1983">
        <v>1.3999999999999999E-2</v>
      </c>
      <c r="DP1983">
        <v>29362.79</v>
      </c>
      <c r="DQ1983" s="2">
        <v>0</v>
      </c>
      <c r="DR1983" s="2">
        <v>9276.9928425300004</v>
      </c>
      <c r="DS1983">
        <v>7.4673415245794525E-3</v>
      </c>
      <c r="DT1983">
        <v>5.1429093625703999</v>
      </c>
      <c r="DU1983">
        <v>6389254.3604781814</v>
      </c>
      <c r="DV1983">
        <v>1</v>
      </c>
    </row>
    <row r="1984" spans="1:126" x14ac:dyDescent="0.15">
      <c r="A1984" t="s">
        <v>3287</v>
      </c>
      <c r="B1984" t="s">
        <v>1852</v>
      </c>
      <c r="C1984">
        <v>38</v>
      </c>
      <c r="D1984">
        <v>63</v>
      </c>
      <c r="E1984" t="s">
        <v>3338</v>
      </c>
      <c r="F1984">
        <v>38063</v>
      </c>
      <c r="G1984" t="s">
        <v>6968</v>
      </c>
      <c r="H1984">
        <v>96.5</v>
      </c>
      <c r="I1984">
        <v>0.3</v>
      </c>
      <c r="J1984">
        <v>0.9</v>
      </c>
      <c r="K1984">
        <v>0.1</v>
      </c>
      <c r="L1984">
        <v>1.2</v>
      </c>
      <c r="M1984">
        <v>1.1000000000000001</v>
      </c>
      <c r="N1984">
        <f t="shared" si="126"/>
        <v>9315.81</v>
      </c>
      <c r="O1984">
        <f t="shared" si="124"/>
        <v>684.19000000000051</v>
      </c>
      <c r="P1984">
        <f t="shared" si="125"/>
        <v>0.82102800000000087</v>
      </c>
      <c r="Q1984" s="4">
        <v>38063</v>
      </c>
      <c r="R1984" s="5">
        <v>47.918666999999999</v>
      </c>
      <c r="S1984" s="5">
        <v>-98.204427999999993</v>
      </c>
      <c r="T1984">
        <v>8</v>
      </c>
      <c r="U1984">
        <v>0.27062408745178712</v>
      </c>
      <c r="V1984">
        <v>3115</v>
      </c>
      <c r="W1984">
        <v>3078</v>
      </c>
      <c r="X1984">
        <v>3048</v>
      </c>
      <c r="Y1984">
        <v>2926</v>
      </c>
      <c r="Z1984">
        <v>1481</v>
      </c>
      <c r="AA1984">
        <v>38045</v>
      </c>
      <c r="AB1984">
        <v>1233.299</v>
      </c>
      <c r="AC1984">
        <v>51085</v>
      </c>
      <c r="AD1984">
        <v>0</v>
      </c>
      <c r="AE1984">
        <v>0</v>
      </c>
      <c r="AF1984">
        <v>5</v>
      </c>
      <c r="AG1984">
        <v>603</v>
      </c>
      <c r="AH1984">
        <v>8.291873963515755E-3</v>
      </c>
      <c r="AI1984" s="3">
        <v>560478</v>
      </c>
      <c r="AJ1984" s="3">
        <v>628334.75250567007</v>
      </c>
      <c r="AK1984">
        <v>320</v>
      </c>
      <c r="AL1984">
        <v>645632</v>
      </c>
      <c r="AM1984">
        <v>967717</v>
      </c>
      <c r="AN1984">
        <v>138984</v>
      </c>
      <c r="AO1984">
        <v>1106701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</v>
      </c>
      <c r="AV1984">
        <f t="shared" si="123"/>
        <v>3</v>
      </c>
      <c r="AW1984">
        <v>1723</v>
      </c>
      <c r="AX1984">
        <v>0.79</v>
      </c>
      <c r="AY1984">
        <v>294820763.83761501</v>
      </c>
      <c r="AZ1984">
        <v>294820.76383761503</v>
      </c>
      <c r="BA1984">
        <v>79791.559458851698</v>
      </c>
      <c r="BB1984">
        <v>0.12532653914549663</v>
      </c>
      <c r="BC1984">
        <v>2878</v>
      </c>
      <c r="BD1984">
        <v>1500</v>
      </c>
      <c r="BE1984">
        <v>1378</v>
      </c>
      <c r="BF1984">
        <v>0.44237560192616371</v>
      </c>
      <c r="BG1984">
        <v>163465</v>
      </c>
      <c r="BH1984">
        <v>53.63024934383202</v>
      </c>
      <c r="BI1984">
        <v>832</v>
      </c>
      <c r="BJ1984">
        <v>8</v>
      </c>
      <c r="BK1984">
        <v>2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3129</v>
      </c>
      <c r="BU1984">
        <v>0.61</v>
      </c>
      <c r="BV1984">
        <v>0.65421960000000001</v>
      </c>
      <c r="BW1984">
        <v>63</v>
      </c>
      <c r="BX1984">
        <v>3.5154999999999998</v>
      </c>
      <c r="BY1984">
        <v>4.0495450000000002</v>
      </c>
      <c r="BZ1984">
        <v>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3042</v>
      </c>
      <c r="CK1984">
        <v>2.9585798816568047</v>
      </c>
      <c r="CL1984">
        <v>0.67274890916303054</v>
      </c>
      <c r="CM1984">
        <v>50</v>
      </c>
      <c r="CN1984">
        <v>3.3161239873565607</v>
      </c>
      <c r="CO1984">
        <v>299</v>
      </c>
      <c r="CP1984">
        <v>0.47408671000000002</v>
      </c>
      <c r="CQ1984">
        <v>3.9964935E-2</v>
      </c>
      <c r="CR1984">
        <v>2768</v>
      </c>
      <c r="CS1984">
        <v>0.93400000000000005</v>
      </c>
      <c r="CT1984">
        <v>2723</v>
      </c>
      <c r="CU1984">
        <v>0.89411764705999996</v>
      </c>
      <c r="CW1984">
        <v>0</v>
      </c>
      <c r="CX1984">
        <v>1</v>
      </c>
      <c r="CY1984">
        <v>335</v>
      </c>
      <c r="CZ1984">
        <v>790</v>
      </c>
      <c r="DA1984" s="2">
        <v>2272</v>
      </c>
      <c r="DB1984" s="2">
        <v>215</v>
      </c>
      <c r="DC1984" s="2">
        <v>64.62</v>
      </c>
      <c r="DD1984" s="2">
        <v>113</v>
      </c>
      <c r="DE1984">
        <v>201</v>
      </c>
      <c r="DF1984">
        <v>12</v>
      </c>
      <c r="DH1984">
        <v>129.24</v>
      </c>
      <c r="DI1984" s="2">
        <v>64.62</v>
      </c>
      <c r="DJ1984">
        <v>-3.72</v>
      </c>
      <c r="DK1984">
        <v>0.96005373984349074</v>
      </c>
      <c r="DL1984">
        <v>0</v>
      </c>
      <c r="DM1984">
        <v>0</v>
      </c>
      <c r="DN1984">
        <v>276.5</v>
      </c>
      <c r="DO1984">
        <v>0.42100000000000004</v>
      </c>
      <c r="DP1984">
        <v>64073.349999999991</v>
      </c>
      <c r="DQ1984" s="2">
        <v>0</v>
      </c>
      <c r="DR1984" s="2">
        <v>6279.7468022700004</v>
      </c>
      <c r="DS1984">
        <v>9.5036458753093699E-3</v>
      </c>
      <c r="DT1984">
        <v>5.34123953227272</v>
      </c>
      <c r="DU1984">
        <v>3448475.1617003009</v>
      </c>
      <c r="DV1984">
        <v>1</v>
      </c>
    </row>
    <row r="1985" spans="1:126" x14ac:dyDescent="0.15">
      <c r="A1985" t="s">
        <v>3287</v>
      </c>
      <c r="B1985" t="s">
        <v>3339</v>
      </c>
      <c r="C1985">
        <v>38</v>
      </c>
      <c r="D1985">
        <v>65</v>
      </c>
      <c r="E1985" t="s">
        <v>3340</v>
      </c>
      <c r="F1985">
        <v>38065</v>
      </c>
      <c r="G1985" t="s">
        <v>6969</v>
      </c>
      <c r="H1985">
        <v>96.5</v>
      </c>
      <c r="I1985">
        <v>0.2</v>
      </c>
      <c r="J1985">
        <v>1.4</v>
      </c>
      <c r="K1985">
        <v>0.2</v>
      </c>
      <c r="L1985">
        <v>0.7</v>
      </c>
      <c r="M1985">
        <v>1</v>
      </c>
      <c r="N1985">
        <f t="shared" si="126"/>
        <v>9315.7800000000007</v>
      </c>
      <c r="O1985">
        <f t="shared" si="124"/>
        <v>684.21999999999935</v>
      </c>
      <c r="P1985">
        <f t="shared" si="125"/>
        <v>0.82106399999999946</v>
      </c>
      <c r="Q1985" s="4">
        <v>38065</v>
      </c>
      <c r="R1985" s="5">
        <v>47.118079000000002</v>
      </c>
      <c r="S1985" s="5">
        <v>-101.33141999999999</v>
      </c>
      <c r="T1985">
        <v>3</v>
      </c>
      <c r="U1985">
        <v>0.18520287352641901</v>
      </c>
      <c r="V1985">
        <v>1875</v>
      </c>
      <c r="W1985">
        <v>1832</v>
      </c>
      <c r="X1985">
        <v>1819</v>
      </c>
      <c r="Y1985">
        <v>1863</v>
      </c>
      <c r="Z1985">
        <v>926</v>
      </c>
      <c r="AA1985">
        <v>38047</v>
      </c>
      <c r="AB1985">
        <v>725.94799999999998</v>
      </c>
      <c r="AC1985">
        <v>60278</v>
      </c>
      <c r="AD1985">
        <v>1</v>
      </c>
      <c r="AE1985">
        <v>5.4975261132490382E-4</v>
      </c>
      <c r="AF1985">
        <v>9</v>
      </c>
      <c r="AG1985">
        <v>290</v>
      </c>
      <c r="AH1985">
        <v>3.1034482758620689E-2</v>
      </c>
      <c r="AI1985" s="3">
        <v>394528</v>
      </c>
      <c r="AJ1985" s="3">
        <v>462406.63045075501</v>
      </c>
      <c r="AK1985">
        <v>476</v>
      </c>
      <c r="AL1985">
        <v>467987.20000000001</v>
      </c>
      <c r="AM1985">
        <v>1247005</v>
      </c>
      <c r="AN1985">
        <v>55851</v>
      </c>
      <c r="AO1985">
        <v>1302856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4</v>
      </c>
      <c r="AV1985">
        <f t="shared" si="123"/>
        <v>4</v>
      </c>
      <c r="AW1985">
        <v>1215</v>
      </c>
      <c r="AX1985">
        <v>0.9</v>
      </c>
      <c r="AY1985">
        <v>59497584.225955702</v>
      </c>
      <c r="AZ1985">
        <v>59497.584225955703</v>
      </c>
      <c r="BA1985">
        <v>28834.225272366399</v>
      </c>
      <c r="BB1985">
        <v>0.34681008092087046</v>
      </c>
      <c r="BC1985">
        <v>19270</v>
      </c>
      <c r="BD1985">
        <v>17815</v>
      </c>
      <c r="BE1985">
        <v>1455</v>
      </c>
      <c r="BF1985">
        <v>0.77600000000000002</v>
      </c>
      <c r="BG1985">
        <v>33074</v>
      </c>
      <c r="BH1985">
        <v>18.182517866959866</v>
      </c>
      <c r="BI1985">
        <v>384</v>
      </c>
      <c r="BJ1985">
        <v>3</v>
      </c>
      <c r="BK1985">
        <v>1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1</v>
      </c>
      <c r="BS1985">
        <v>0</v>
      </c>
      <c r="BT1985">
        <v>1643</v>
      </c>
      <c r="BU1985">
        <v>0.68</v>
      </c>
      <c r="BV1985">
        <v>0.74927960000000005</v>
      </c>
      <c r="BW1985">
        <v>16</v>
      </c>
      <c r="BX1985">
        <v>3.6518570000000001</v>
      </c>
      <c r="BY1985">
        <v>3.0717829999999999</v>
      </c>
      <c r="BZ1985">
        <v>3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1848</v>
      </c>
      <c r="CK1985">
        <v>3.2467532467532472</v>
      </c>
      <c r="CL1985">
        <v>0.71488469601677151</v>
      </c>
      <c r="CM1985">
        <v>10</v>
      </c>
      <c r="CN1985">
        <v>1.8181093158892885</v>
      </c>
      <c r="CO1985">
        <v>198</v>
      </c>
      <c r="CP1985">
        <v>0</v>
      </c>
      <c r="CQ1985">
        <v>0</v>
      </c>
      <c r="CR1985">
        <v>1726</v>
      </c>
      <c r="CS1985">
        <v>0.93400000000000005</v>
      </c>
      <c r="CT1985">
        <v>1620</v>
      </c>
      <c r="CU1985">
        <v>0.90055248618799988</v>
      </c>
      <c r="CW1985">
        <v>1</v>
      </c>
      <c r="CX1985">
        <v>0</v>
      </c>
      <c r="CY1985">
        <v>180</v>
      </c>
      <c r="CZ1985">
        <v>480</v>
      </c>
      <c r="DA1985" s="2">
        <v>1412</v>
      </c>
      <c r="DB1985" s="2">
        <v>115</v>
      </c>
      <c r="DC1985" s="2">
        <v>0</v>
      </c>
      <c r="DD1985" s="2">
        <v>136</v>
      </c>
      <c r="DE1985">
        <v>147</v>
      </c>
      <c r="DF1985">
        <v>8</v>
      </c>
      <c r="DI1985" s="2">
        <v>53.36</v>
      </c>
      <c r="DJ1985">
        <v>-2.1800000000000002</v>
      </c>
      <c r="DK1985">
        <v>0.98338520966826182</v>
      </c>
      <c r="DL1985">
        <v>0</v>
      </c>
      <c r="DM1985">
        <v>0</v>
      </c>
      <c r="DN1985">
        <v>47</v>
      </c>
      <c r="DO1985">
        <v>0.1</v>
      </c>
      <c r="DP1985">
        <v>715.76</v>
      </c>
      <c r="DQ1985" s="2">
        <v>0</v>
      </c>
      <c r="DR1985" s="2">
        <v>4519.2480353700003</v>
      </c>
      <c r="DS1985">
        <v>9.656778419755924E-3</v>
      </c>
      <c r="DT1985">
        <v>7.3212257245658199</v>
      </c>
      <c r="DU1985">
        <v>3426239.9274075292</v>
      </c>
      <c r="DV1985">
        <v>1</v>
      </c>
    </row>
    <row r="1986" spans="1:126" x14ac:dyDescent="0.15">
      <c r="A1986" t="s">
        <v>3287</v>
      </c>
      <c r="B1986" t="s">
        <v>3341</v>
      </c>
      <c r="C1986">
        <v>38</v>
      </c>
      <c r="D1986">
        <v>67</v>
      </c>
      <c r="E1986" t="s">
        <v>3342</v>
      </c>
      <c r="F1986">
        <v>38067</v>
      </c>
      <c r="G1986" t="s">
        <v>6970</v>
      </c>
      <c r="H1986">
        <v>93.7</v>
      </c>
      <c r="I1986">
        <v>0.3</v>
      </c>
      <c r="J1986">
        <v>1.9</v>
      </c>
      <c r="K1986">
        <v>0.1</v>
      </c>
      <c r="L1986">
        <v>1.4</v>
      </c>
      <c r="M1986">
        <v>2.6</v>
      </c>
      <c r="N1986">
        <f t="shared" si="126"/>
        <v>8792.1200000000008</v>
      </c>
      <c r="O1986">
        <f t="shared" si="124"/>
        <v>1207.8799999999992</v>
      </c>
      <c r="P1986">
        <f t="shared" si="125"/>
        <v>1.4494559999999996</v>
      </c>
      <c r="Q1986" s="4">
        <v>38067</v>
      </c>
      <c r="R1986" s="5">
        <v>48.766896000000003</v>
      </c>
      <c r="S1986" s="5">
        <v>-97.545405000000002</v>
      </c>
      <c r="T1986">
        <v>9</v>
      </c>
      <c r="U1986">
        <v>0.20344326764648973</v>
      </c>
      <c r="V1986">
        <v>7383</v>
      </c>
      <c r="W1986">
        <v>7266</v>
      </c>
      <c r="X1986">
        <v>7206</v>
      </c>
      <c r="Y1986">
        <v>7037</v>
      </c>
      <c r="Z1986">
        <v>3715</v>
      </c>
      <c r="AA1986">
        <v>38049</v>
      </c>
      <c r="AB1986">
        <v>3113.4270000000001</v>
      </c>
      <c r="AC1986">
        <v>53504</v>
      </c>
      <c r="AD1986">
        <v>3</v>
      </c>
      <c r="AE1986">
        <v>4.1631973355537054E-4</v>
      </c>
      <c r="AF1986">
        <v>12</v>
      </c>
      <c r="AG1986">
        <v>584</v>
      </c>
      <c r="AH1986">
        <v>2.0547945205479451E-2</v>
      </c>
      <c r="AI1986" s="3">
        <v>692140</v>
      </c>
      <c r="AJ1986" s="3">
        <v>715963.07200704503</v>
      </c>
      <c r="AK1986">
        <v>373</v>
      </c>
      <c r="AL1986">
        <v>717939.19999999995</v>
      </c>
      <c r="AM1986">
        <v>512615</v>
      </c>
      <c r="AN1986">
        <v>335494</v>
      </c>
      <c r="AO1986">
        <v>848109</v>
      </c>
      <c r="AP1986">
        <v>2</v>
      </c>
      <c r="AQ1986">
        <v>0</v>
      </c>
      <c r="AR1986">
        <v>2</v>
      </c>
      <c r="AS1986">
        <v>0.27525461051472611</v>
      </c>
      <c r="AT1986">
        <v>2</v>
      </c>
      <c r="AU1986">
        <v>14</v>
      </c>
      <c r="AV1986">
        <f t="shared" si="123"/>
        <v>16</v>
      </c>
      <c r="AW1986">
        <v>5463</v>
      </c>
      <c r="AX1986">
        <v>0.88</v>
      </c>
      <c r="AY1986">
        <v>226539866.79015899</v>
      </c>
      <c r="AZ1986">
        <v>226539.86679015899</v>
      </c>
      <c r="BA1986">
        <v>26489.910948893099</v>
      </c>
      <c r="BB1986">
        <v>0.37750221279690099</v>
      </c>
      <c r="BC1986">
        <v>5065</v>
      </c>
      <c r="BD1986">
        <v>783</v>
      </c>
      <c r="BE1986">
        <v>4282</v>
      </c>
      <c r="BF1986">
        <v>0.57998103751862384</v>
      </c>
      <c r="BG1986">
        <v>331270</v>
      </c>
      <c r="BH1986">
        <v>45.971412711629199</v>
      </c>
      <c r="BI1986">
        <v>1566</v>
      </c>
      <c r="BJ1986">
        <v>17</v>
      </c>
      <c r="BK1986">
        <v>2</v>
      </c>
      <c r="BL1986">
        <v>3</v>
      </c>
      <c r="BM1986">
        <v>0</v>
      </c>
      <c r="BN1986">
        <v>0</v>
      </c>
      <c r="BO1986">
        <v>0</v>
      </c>
      <c r="BP1986">
        <v>1</v>
      </c>
      <c r="BQ1986">
        <v>1</v>
      </c>
      <c r="BR1986">
        <v>3</v>
      </c>
      <c r="BS1986">
        <v>0</v>
      </c>
      <c r="BT1986">
        <v>7392</v>
      </c>
      <c r="BU1986">
        <v>0.69</v>
      </c>
      <c r="BV1986">
        <v>0.55070779999999997</v>
      </c>
      <c r="BW1986">
        <v>100</v>
      </c>
      <c r="BX1986">
        <v>3.6525970000000001</v>
      </c>
      <c r="BY1986">
        <v>2.604241</v>
      </c>
      <c r="BZ1986">
        <v>16</v>
      </c>
      <c r="CA1986">
        <v>2</v>
      </c>
      <c r="CB1986">
        <v>2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3</v>
      </c>
      <c r="CI1986">
        <v>0</v>
      </c>
      <c r="CJ1986">
        <v>7129</v>
      </c>
      <c r="CK1986">
        <v>3.3665310702763365</v>
      </c>
      <c r="CL1986">
        <v>0.57451964687554091</v>
      </c>
      <c r="CM1986">
        <v>96</v>
      </c>
      <c r="CN1986">
        <v>2.7352899968159488</v>
      </c>
      <c r="CO1986">
        <v>785</v>
      </c>
      <c r="CP1986">
        <v>0.456261209</v>
      </c>
      <c r="CQ1986">
        <v>-0.26144951150000001</v>
      </c>
      <c r="CR1986">
        <v>6561</v>
      </c>
      <c r="CS1986">
        <v>0.92700000000000005</v>
      </c>
      <c r="CT1986">
        <v>6504</v>
      </c>
      <c r="CU1986">
        <v>0.89554794521000003</v>
      </c>
      <c r="CV1986">
        <v>1</v>
      </c>
      <c r="CW1986">
        <v>3</v>
      </c>
      <c r="CX1986">
        <v>2</v>
      </c>
      <c r="CY1986">
        <v>1552</v>
      </c>
      <c r="CZ1986">
        <v>818</v>
      </c>
      <c r="DA1986" s="2">
        <v>5539</v>
      </c>
      <c r="DB1986" s="2">
        <v>590</v>
      </c>
      <c r="DC1986" s="2">
        <v>139.26</v>
      </c>
      <c r="DD1986" s="2">
        <v>368</v>
      </c>
      <c r="DE1986">
        <v>149</v>
      </c>
      <c r="DF1986">
        <v>24</v>
      </c>
      <c r="DG1986">
        <v>55.7</v>
      </c>
      <c r="DH1986">
        <v>41.78</v>
      </c>
      <c r="DI1986" s="2">
        <v>153.18</v>
      </c>
      <c r="DJ1986">
        <v>-5.18</v>
      </c>
      <c r="DK1986">
        <v>0.91696766550119913</v>
      </c>
      <c r="DL1986">
        <v>0</v>
      </c>
      <c r="DM1986">
        <v>0</v>
      </c>
      <c r="DN1986">
        <v>352.9</v>
      </c>
      <c r="DO1986">
        <v>0.49399999999999999</v>
      </c>
      <c r="DP1986">
        <v>13542.150000000001</v>
      </c>
      <c r="DQ1986" s="2">
        <v>0</v>
      </c>
      <c r="DR1986" s="2">
        <v>22789.441550180007</v>
      </c>
      <c r="DS1986">
        <v>3.1219905426378886E-2</v>
      </c>
      <c r="DT1986">
        <v>6.1417846146982704</v>
      </c>
      <c r="DU1986">
        <v>4409427.9328487841</v>
      </c>
      <c r="DV1986">
        <v>1</v>
      </c>
    </row>
    <row r="1987" spans="1:126" x14ac:dyDescent="0.15">
      <c r="A1987" t="s">
        <v>3287</v>
      </c>
      <c r="B1987" t="s">
        <v>956</v>
      </c>
      <c r="C1987">
        <v>38</v>
      </c>
      <c r="D1987">
        <v>69</v>
      </c>
      <c r="E1987" t="s">
        <v>3343</v>
      </c>
      <c r="F1987">
        <v>38069</v>
      </c>
      <c r="G1987" t="s">
        <v>6971</v>
      </c>
      <c r="H1987">
        <v>93.7</v>
      </c>
      <c r="I1987">
        <v>0.4</v>
      </c>
      <c r="J1987">
        <v>3.9</v>
      </c>
      <c r="K1987">
        <v>0.1</v>
      </c>
      <c r="L1987">
        <v>0.9</v>
      </c>
      <c r="M1987">
        <v>1</v>
      </c>
      <c r="N1987">
        <f t="shared" si="126"/>
        <v>8796.8799999999992</v>
      </c>
      <c r="O1987">
        <f t="shared" si="124"/>
        <v>1203.1200000000008</v>
      </c>
      <c r="P1987">
        <f t="shared" si="125"/>
        <v>1.4437440000000015</v>
      </c>
      <c r="Q1987" s="4">
        <v>38069</v>
      </c>
      <c r="R1987" s="5">
        <v>48.238883000000001</v>
      </c>
      <c r="S1987" s="5">
        <v>-99.966497000000004</v>
      </c>
      <c r="T1987">
        <v>7</v>
      </c>
      <c r="U1987">
        <v>0.35677181517177403</v>
      </c>
      <c r="V1987">
        <v>4378</v>
      </c>
      <c r="W1987">
        <v>4402</v>
      </c>
      <c r="X1987">
        <v>4395</v>
      </c>
      <c r="Y1987">
        <v>4270</v>
      </c>
      <c r="Z1987">
        <v>2154</v>
      </c>
      <c r="AA1987">
        <v>38051</v>
      </c>
      <c r="AB1987">
        <v>1694.0079999999998</v>
      </c>
      <c r="AC1987">
        <v>42563</v>
      </c>
      <c r="AD1987">
        <v>1</v>
      </c>
      <c r="AE1987">
        <v>2.2753128555176336E-4</v>
      </c>
      <c r="AF1987">
        <v>0</v>
      </c>
      <c r="AG1987">
        <v>521</v>
      </c>
      <c r="AH1987">
        <v>0</v>
      </c>
      <c r="AI1987" s="3">
        <v>598228</v>
      </c>
      <c r="AJ1987" s="3">
        <v>651903.15988301008</v>
      </c>
      <c r="AK1987">
        <v>555</v>
      </c>
      <c r="AL1987">
        <v>692646.40000000002</v>
      </c>
      <c r="AM1987">
        <v>1427604</v>
      </c>
      <c r="AN1987">
        <v>134074</v>
      </c>
      <c r="AO1987">
        <v>1561678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</v>
      </c>
      <c r="AV1987">
        <f t="shared" ref="AV1987:AV2050" si="127">AT1987+AU1987</f>
        <v>3</v>
      </c>
      <c r="AW1987">
        <v>3552</v>
      </c>
      <c r="AX1987">
        <v>0.96</v>
      </c>
      <c r="AY1987">
        <v>745474479.624879</v>
      </c>
      <c r="AZ1987">
        <v>745474.47962487896</v>
      </c>
      <c r="BA1987">
        <v>160189.02385157099</v>
      </c>
      <c r="BB1987">
        <v>6.2426249686532001E-2</v>
      </c>
      <c r="BC1987">
        <v>6374</v>
      </c>
      <c r="BD1987">
        <v>23</v>
      </c>
      <c r="BE1987">
        <v>6351</v>
      </c>
      <c r="BF1987">
        <v>1.4506624029237094</v>
      </c>
      <c r="BG1987">
        <v>145082</v>
      </c>
      <c r="BH1987">
        <v>33.010693970420931</v>
      </c>
      <c r="BI1987">
        <v>910</v>
      </c>
      <c r="BJ1987">
        <v>6</v>
      </c>
      <c r="BK1987">
        <v>1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1</v>
      </c>
      <c r="BS1987">
        <v>0</v>
      </c>
      <c r="BT1987">
        <v>3990</v>
      </c>
      <c r="BU1987">
        <v>0.87</v>
      </c>
      <c r="BV1987">
        <v>0.6505474</v>
      </c>
      <c r="BW1987">
        <v>44</v>
      </c>
      <c r="BX1987">
        <v>2.5062660000000001</v>
      </c>
      <c r="BY1987">
        <v>1.7121360000000001</v>
      </c>
      <c r="BZ1987">
        <v>7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0</v>
      </c>
      <c r="CJ1987">
        <v>4386</v>
      </c>
      <c r="CK1987">
        <v>2.5079799361605106</v>
      </c>
      <c r="CL1987">
        <v>0.6410998552821997</v>
      </c>
      <c r="CM1987">
        <v>43</v>
      </c>
      <c r="CN1987">
        <v>1.5425311451948374</v>
      </c>
      <c r="CO1987">
        <v>425</v>
      </c>
      <c r="CP1987">
        <v>-2.1645081600000001E-2</v>
      </c>
      <c r="CQ1987">
        <v>-5.7459955299999997E-2</v>
      </c>
      <c r="CR1987">
        <v>3952</v>
      </c>
      <c r="CS1987">
        <v>0.91700000000000004</v>
      </c>
      <c r="CT1987">
        <v>3765</v>
      </c>
      <c r="CU1987">
        <v>0.87032201915000007</v>
      </c>
      <c r="CW1987">
        <v>3</v>
      </c>
      <c r="CX1987">
        <v>3</v>
      </c>
      <c r="CY1987">
        <v>300</v>
      </c>
      <c r="CZ1987">
        <v>748</v>
      </c>
      <c r="DA1987" s="2">
        <v>3103</v>
      </c>
      <c r="DB1987" s="2">
        <v>230</v>
      </c>
      <c r="DC1987" s="2">
        <v>224.67</v>
      </c>
      <c r="DD1987" s="2">
        <v>149</v>
      </c>
      <c r="DE1987">
        <v>216</v>
      </c>
      <c r="DF1987">
        <v>7</v>
      </c>
      <c r="DG1987">
        <v>89.87</v>
      </c>
      <c r="DH1987">
        <v>22.47</v>
      </c>
      <c r="DI1987" s="2">
        <v>44.93</v>
      </c>
      <c r="DJ1987">
        <v>-2.72</v>
      </c>
      <c r="DK1987">
        <v>0.97322759884191312</v>
      </c>
      <c r="DL1987">
        <v>7.677543186180422E-3</v>
      </c>
      <c r="DM1987">
        <v>0</v>
      </c>
      <c r="DN1987">
        <v>288.5</v>
      </c>
      <c r="DO1987">
        <v>0.41499999999999998</v>
      </c>
      <c r="DP1987">
        <v>30043.23</v>
      </c>
      <c r="DQ1987" s="2">
        <v>0</v>
      </c>
      <c r="DR1987" s="2">
        <v>6766.9986997200012</v>
      </c>
      <c r="DS1987">
        <v>9.7000466253767698E-3</v>
      </c>
      <c r="DT1987">
        <v>7.49559064977504</v>
      </c>
      <c r="DU1987">
        <v>5191793.8794403421</v>
      </c>
      <c r="DV1987">
        <v>1</v>
      </c>
    </row>
    <row r="1988" spans="1:126" x14ac:dyDescent="0.15">
      <c r="A1988" t="s">
        <v>3287</v>
      </c>
      <c r="B1988" t="s">
        <v>2350</v>
      </c>
      <c r="C1988">
        <v>38</v>
      </c>
      <c r="D1988">
        <v>71</v>
      </c>
      <c r="E1988" t="s">
        <v>3344</v>
      </c>
      <c r="F1988">
        <v>38071</v>
      </c>
      <c r="G1988" t="s">
        <v>6972</v>
      </c>
      <c r="H1988">
        <v>87.2</v>
      </c>
      <c r="I1988">
        <v>0.4</v>
      </c>
      <c r="J1988">
        <v>8.4</v>
      </c>
      <c r="K1988">
        <v>0.4</v>
      </c>
      <c r="L1988">
        <v>2.5</v>
      </c>
      <c r="M1988">
        <v>1.2</v>
      </c>
      <c r="N1988">
        <f t="shared" si="126"/>
        <v>7682.41</v>
      </c>
      <c r="O1988">
        <f t="shared" si="124"/>
        <v>2317.59</v>
      </c>
      <c r="P1988">
        <f t="shared" si="125"/>
        <v>2.781108000000001</v>
      </c>
      <c r="Q1988" s="4">
        <v>38071</v>
      </c>
      <c r="R1988" s="5">
        <v>48.266162999999999</v>
      </c>
      <c r="S1988" s="5">
        <v>-98.739030999999997</v>
      </c>
      <c r="T1988">
        <v>7</v>
      </c>
      <c r="U1988">
        <v>0.24867090143783144</v>
      </c>
      <c r="V1988">
        <v>11450</v>
      </c>
      <c r="W1988">
        <v>11522</v>
      </c>
      <c r="X1988">
        <v>11566</v>
      </c>
      <c r="Y1988">
        <v>11646</v>
      </c>
      <c r="Z1988">
        <v>5764</v>
      </c>
      <c r="AA1988">
        <v>38053</v>
      </c>
      <c r="AB1988">
        <v>4826.6540000000005</v>
      </c>
      <c r="AC1988">
        <v>50841</v>
      </c>
      <c r="AD1988">
        <v>2</v>
      </c>
      <c r="AE1988">
        <v>1.7292062943109114E-4</v>
      </c>
      <c r="AF1988">
        <v>7</v>
      </c>
      <c r="AG1988">
        <v>573</v>
      </c>
      <c r="AH1988">
        <v>1.2216404886561954E-2</v>
      </c>
      <c r="AI1988" s="3">
        <v>698412</v>
      </c>
      <c r="AJ1988" s="3">
        <v>759643.16778169002</v>
      </c>
      <c r="AK1988">
        <v>480</v>
      </c>
      <c r="AL1988">
        <v>832595.20000000007</v>
      </c>
      <c r="AM1988">
        <v>1569961</v>
      </c>
      <c r="AN1988">
        <v>225962</v>
      </c>
      <c r="AO1988">
        <v>1795923</v>
      </c>
      <c r="AP1988">
        <v>1</v>
      </c>
      <c r="AQ1988">
        <v>0</v>
      </c>
      <c r="AR1988">
        <v>1</v>
      </c>
      <c r="AS1988">
        <v>8.6790487762541224E-2</v>
      </c>
      <c r="AT1988">
        <v>1</v>
      </c>
      <c r="AU1988">
        <v>5</v>
      </c>
      <c r="AV1988">
        <f t="shared" si="127"/>
        <v>6</v>
      </c>
      <c r="AW1988">
        <v>10215</v>
      </c>
      <c r="AX1988">
        <v>0.9</v>
      </c>
      <c r="AY1988">
        <v>1484002270.2732501</v>
      </c>
      <c r="AZ1988">
        <v>1484002.2702732501</v>
      </c>
      <c r="BA1988">
        <v>123064.14102117599</v>
      </c>
      <c r="BB1988">
        <v>8.1258439030418059E-2</v>
      </c>
      <c r="BC1988">
        <v>4946</v>
      </c>
      <c r="BD1988">
        <v>3437</v>
      </c>
      <c r="BE1988">
        <v>1509</v>
      </c>
      <c r="BF1988">
        <v>0.13179039301310044</v>
      </c>
      <c r="BG1988">
        <v>518960</v>
      </c>
      <c r="BH1988">
        <v>44.869444924779529</v>
      </c>
      <c r="BI1988">
        <v>1580</v>
      </c>
      <c r="BJ1988">
        <v>11</v>
      </c>
      <c r="BK1988">
        <v>5</v>
      </c>
      <c r="BL1988">
        <v>2</v>
      </c>
      <c r="BM1988">
        <v>0</v>
      </c>
      <c r="BN1988">
        <v>0</v>
      </c>
      <c r="BO1988">
        <v>2</v>
      </c>
      <c r="BP1988">
        <v>1</v>
      </c>
      <c r="BQ1988">
        <v>2</v>
      </c>
      <c r="BR1988">
        <v>1</v>
      </c>
      <c r="BS1988">
        <v>0</v>
      </c>
      <c r="BT1988">
        <v>11240</v>
      </c>
      <c r="BU1988">
        <v>0.68</v>
      </c>
      <c r="BV1988">
        <v>0.54994799999999999</v>
      </c>
      <c r="BW1988">
        <v>138</v>
      </c>
      <c r="BX1988">
        <v>2.1352310000000001</v>
      </c>
      <c r="BY1988">
        <v>1.214127</v>
      </c>
      <c r="BZ1988">
        <v>9</v>
      </c>
      <c r="CA1988">
        <v>4</v>
      </c>
      <c r="CB1988">
        <v>2</v>
      </c>
      <c r="CC1988">
        <v>0</v>
      </c>
      <c r="CD1988">
        <v>0</v>
      </c>
      <c r="CE1988">
        <v>2</v>
      </c>
      <c r="CF1988">
        <v>1</v>
      </c>
      <c r="CG1988">
        <v>2</v>
      </c>
      <c r="CH1988">
        <v>1</v>
      </c>
      <c r="CI1988">
        <v>0</v>
      </c>
      <c r="CJ1988">
        <v>11583</v>
      </c>
      <c r="CK1988">
        <v>1.8130018130018131</v>
      </c>
      <c r="CL1988">
        <v>0.56527066161728667</v>
      </c>
      <c r="CM1988">
        <v>115</v>
      </c>
      <c r="CN1988">
        <v>0.69459831228883429</v>
      </c>
      <c r="CO1988">
        <v>1457</v>
      </c>
      <c r="CP1988">
        <v>-0.31562565739999998</v>
      </c>
      <c r="CQ1988">
        <v>-0.12781363500000001</v>
      </c>
      <c r="CR1988">
        <v>10600</v>
      </c>
      <c r="CS1988">
        <v>0.91099999999999992</v>
      </c>
      <c r="CT1988">
        <v>10076</v>
      </c>
      <c r="CU1988">
        <v>0.87555149854999992</v>
      </c>
      <c r="CV1988">
        <v>49</v>
      </c>
      <c r="CW1988">
        <v>9</v>
      </c>
      <c r="CX1988">
        <v>12</v>
      </c>
      <c r="CY1988">
        <v>402</v>
      </c>
      <c r="CZ1988">
        <v>832</v>
      </c>
      <c r="DA1988" s="2">
        <v>8477</v>
      </c>
      <c r="DB1988" s="2">
        <v>1065</v>
      </c>
      <c r="DC1988" s="2">
        <v>147.13999999999999</v>
      </c>
      <c r="DD1988" s="2">
        <v>1469</v>
      </c>
      <c r="DE1988">
        <v>214</v>
      </c>
      <c r="DF1988">
        <v>17</v>
      </c>
      <c r="DG1988">
        <v>43.28</v>
      </c>
      <c r="DH1988">
        <v>8.66</v>
      </c>
      <c r="DI1988" s="2">
        <v>103.86</v>
      </c>
      <c r="DJ1988">
        <v>-3.1</v>
      </c>
      <c r="DK1988">
        <v>0.92481515208787934</v>
      </c>
      <c r="DL1988">
        <v>1.7452006980802793E-3</v>
      </c>
      <c r="DM1988">
        <v>0</v>
      </c>
      <c r="DN1988">
        <v>357.8</v>
      </c>
      <c r="DO1988">
        <v>0.42899999999999999</v>
      </c>
      <c r="DP1988">
        <v>45207.539999999994</v>
      </c>
      <c r="DQ1988" s="2">
        <v>0</v>
      </c>
      <c r="DR1988" s="2">
        <v>18635.670102330001</v>
      </c>
      <c r="DS1988">
        <v>2.1957565422561845E-2</v>
      </c>
      <c r="DT1988">
        <v>5.9458304378051201</v>
      </c>
      <c r="DU1988">
        <v>4950469.8825304415</v>
      </c>
      <c r="DV1988">
        <v>1</v>
      </c>
    </row>
    <row r="1989" spans="1:126" x14ac:dyDescent="0.15">
      <c r="A1989" t="s">
        <v>3287</v>
      </c>
      <c r="B1989" t="s">
        <v>3345</v>
      </c>
      <c r="C1989">
        <v>38</v>
      </c>
      <c r="D1989">
        <v>73</v>
      </c>
      <c r="E1989" t="s">
        <v>3346</v>
      </c>
      <c r="F1989">
        <v>38073</v>
      </c>
      <c r="G1989" t="s">
        <v>6973</v>
      </c>
      <c r="H1989">
        <v>96.8</v>
      </c>
      <c r="I1989">
        <v>0.3</v>
      </c>
      <c r="J1989">
        <v>0.4</v>
      </c>
      <c r="K1989">
        <v>0.4</v>
      </c>
      <c r="L1989">
        <v>0.8</v>
      </c>
      <c r="M1989">
        <v>1.2</v>
      </c>
      <c r="N1989">
        <f t="shared" si="126"/>
        <v>9372.73</v>
      </c>
      <c r="O1989">
        <f t="shared" si="124"/>
        <v>627.27000000000044</v>
      </c>
      <c r="P1989">
        <f t="shared" si="125"/>
        <v>0.75272400000000084</v>
      </c>
      <c r="Q1989" s="4">
        <v>38073</v>
      </c>
      <c r="R1989" s="5">
        <v>46.449275999999998</v>
      </c>
      <c r="S1989" s="5">
        <v>-97.647554</v>
      </c>
      <c r="T1989">
        <v>8</v>
      </c>
      <c r="U1989">
        <v>0.34037561902617058</v>
      </c>
      <c r="V1989">
        <v>5498</v>
      </c>
      <c r="W1989">
        <v>5452</v>
      </c>
      <c r="X1989">
        <v>5453</v>
      </c>
      <c r="Y1989">
        <v>5450</v>
      </c>
      <c r="Z1989">
        <v>2705</v>
      </c>
      <c r="AA1989">
        <v>38055</v>
      </c>
      <c r="AB1989">
        <v>2238.8450000000003</v>
      </c>
      <c r="AC1989">
        <v>56500</v>
      </c>
      <c r="AD1989">
        <v>2</v>
      </c>
      <c r="AE1989">
        <v>3.6677058499908307E-4</v>
      </c>
      <c r="AF1989">
        <v>9</v>
      </c>
      <c r="AG1989">
        <v>548</v>
      </c>
      <c r="AH1989">
        <v>1.6423357664233577E-2</v>
      </c>
      <c r="AI1989" s="3">
        <v>501632</v>
      </c>
      <c r="AJ1989" s="3">
        <v>551907.578113375</v>
      </c>
      <c r="AK1989">
        <v>269</v>
      </c>
      <c r="AL1989">
        <v>553075.19999999995</v>
      </c>
      <c r="AM1989">
        <v>584399</v>
      </c>
      <c r="AN1989">
        <v>116829</v>
      </c>
      <c r="AO1989">
        <v>701228</v>
      </c>
      <c r="AP1989">
        <v>3</v>
      </c>
      <c r="AQ1989">
        <v>0</v>
      </c>
      <c r="AR1989">
        <v>3</v>
      </c>
      <c r="AS1989">
        <v>0.5502567865003668</v>
      </c>
      <c r="AT1989">
        <v>2</v>
      </c>
      <c r="AU1989">
        <v>5</v>
      </c>
      <c r="AV1989">
        <f t="shared" si="127"/>
        <v>7</v>
      </c>
      <c r="AW1989">
        <v>3239</v>
      </c>
      <c r="AX1989">
        <v>0.71</v>
      </c>
      <c r="AY1989">
        <v>260945779.90657899</v>
      </c>
      <c r="AZ1989">
        <v>260945.779906579</v>
      </c>
      <c r="BA1989">
        <v>44125.752719235999</v>
      </c>
      <c r="BB1989">
        <v>0.22662502923469999</v>
      </c>
      <c r="BC1989">
        <v>4053</v>
      </c>
      <c r="BD1989">
        <v>110</v>
      </c>
      <c r="BE1989">
        <v>3943</v>
      </c>
      <c r="BF1989">
        <v>0.71716987995634773</v>
      </c>
      <c r="BG1989">
        <v>173780</v>
      </c>
      <c r="BH1989">
        <v>31.868696130570328</v>
      </c>
      <c r="BI1989">
        <v>871</v>
      </c>
      <c r="BJ1989">
        <v>9</v>
      </c>
      <c r="BK1989">
        <v>8</v>
      </c>
      <c r="BL1989">
        <v>0</v>
      </c>
      <c r="BM1989">
        <v>0</v>
      </c>
      <c r="BN1989">
        <v>0</v>
      </c>
      <c r="BO1989">
        <v>2</v>
      </c>
      <c r="BP1989">
        <v>0</v>
      </c>
      <c r="BQ1989">
        <v>2</v>
      </c>
      <c r="BR1989">
        <v>1</v>
      </c>
      <c r="BS1989">
        <v>0</v>
      </c>
      <c r="BT1989">
        <v>5500</v>
      </c>
      <c r="BU1989">
        <v>0.67</v>
      </c>
      <c r="BV1989">
        <v>0.55232689999999995</v>
      </c>
      <c r="BW1989">
        <v>81</v>
      </c>
      <c r="BX1989">
        <v>4</v>
      </c>
      <c r="BY1989">
        <v>3.079107</v>
      </c>
      <c r="BZ1989">
        <v>8</v>
      </c>
      <c r="CA1989">
        <v>5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0</v>
      </c>
      <c r="CJ1989">
        <v>5437</v>
      </c>
      <c r="CK1989">
        <v>2.9427993378701487</v>
      </c>
      <c r="CL1989">
        <v>0.5916646591182847</v>
      </c>
      <c r="CM1989">
        <v>63</v>
      </c>
      <c r="CN1989">
        <v>2.1078197004655062</v>
      </c>
      <c r="CO1989">
        <v>592</v>
      </c>
      <c r="CP1989">
        <v>0.34385233799999998</v>
      </c>
      <c r="CQ1989">
        <v>0.113200782</v>
      </c>
      <c r="CR1989">
        <v>5058</v>
      </c>
      <c r="CS1989">
        <v>0.92900000000000005</v>
      </c>
      <c r="CT1989">
        <v>4904</v>
      </c>
      <c r="CU1989">
        <v>0.90451275343399995</v>
      </c>
      <c r="CV1989">
        <v>2</v>
      </c>
      <c r="CW1989">
        <v>3</v>
      </c>
      <c r="CX1989">
        <v>3</v>
      </c>
      <c r="CY1989">
        <v>324</v>
      </c>
      <c r="CZ1989">
        <v>764</v>
      </c>
      <c r="DA1989" s="2">
        <v>3436</v>
      </c>
      <c r="DB1989" s="2">
        <v>400</v>
      </c>
      <c r="DC1989" s="2">
        <v>235.68</v>
      </c>
      <c r="DD1989" s="2">
        <v>153</v>
      </c>
      <c r="DE1989">
        <v>213</v>
      </c>
      <c r="DF1989">
        <v>9</v>
      </c>
      <c r="DH1989">
        <v>36.26</v>
      </c>
      <c r="DI1989" s="2">
        <v>108.77</v>
      </c>
      <c r="DJ1989">
        <v>-4.21</v>
      </c>
      <c r="DK1989">
        <v>0.88212075784638944</v>
      </c>
      <c r="DL1989">
        <v>5.4744525547445258E-3</v>
      </c>
      <c r="DM1989">
        <v>0</v>
      </c>
      <c r="DN1989">
        <v>286.39999999999998</v>
      </c>
      <c r="DO1989">
        <v>0.51800000000000002</v>
      </c>
      <c r="DP1989">
        <v>43401.73</v>
      </c>
      <c r="DQ1989" s="2">
        <v>42034</v>
      </c>
      <c r="DR1989" s="2">
        <v>5175.8281575999999</v>
      </c>
      <c r="DS1989">
        <v>9.3582701266871123E-3</v>
      </c>
      <c r="DT1989">
        <v>4.3224279269209296</v>
      </c>
      <c r="DU1989">
        <v>2390627.6901673782</v>
      </c>
      <c r="DV1989">
        <v>1</v>
      </c>
    </row>
    <row r="1990" spans="1:126" x14ac:dyDescent="0.15">
      <c r="A1990" t="s">
        <v>3287</v>
      </c>
      <c r="B1990" t="s">
        <v>2356</v>
      </c>
      <c r="C1990">
        <v>38</v>
      </c>
      <c r="D1990">
        <v>75</v>
      </c>
      <c r="E1990" t="s">
        <v>3347</v>
      </c>
      <c r="F1990">
        <v>38075</v>
      </c>
      <c r="G1990" t="s">
        <v>6974</v>
      </c>
      <c r="H1990">
        <v>97.2</v>
      </c>
      <c r="I1990">
        <v>0.1</v>
      </c>
      <c r="J1990">
        <v>0.4</v>
      </c>
      <c r="K1990">
        <v>0.2</v>
      </c>
      <c r="L1990">
        <v>1.2</v>
      </c>
      <c r="M1990">
        <v>1</v>
      </c>
      <c r="N1990">
        <f t="shared" si="126"/>
        <v>9450.4900000000016</v>
      </c>
      <c r="O1990">
        <f t="shared" si="124"/>
        <v>549.5099999999984</v>
      </c>
      <c r="P1990">
        <f t="shared" si="125"/>
        <v>0.65941199999999833</v>
      </c>
      <c r="Q1990" s="4">
        <v>38075</v>
      </c>
      <c r="R1990" s="5">
        <v>48.712781</v>
      </c>
      <c r="S1990" s="5">
        <v>-101.658152</v>
      </c>
      <c r="T1990">
        <v>9</v>
      </c>
      <c r="U1990">
        <v>7.1648987847402326E-2</v>
      </c>
      <c r="V1990">
        <v>2468</v>
      </c>
      <c r="W1990">
        <v>2546</v>
      </c>
      <c r="X1990">
        <v>2562</v>
      </c>
      <c r="Y1990">
        <v>2549</v>
      </c>
      <c r="Z1990">
        <v>1297</v>
      </c>
      <c r="AA1990">
        <v>38057</v>
      </c>
      <c r="AB1990">
        <v>1067.0940000000001</v>
      </c>
      <c r="AC1990">
        <v>65125</v>
      </c>
      <c r="AD1990">
        <v>1</v>
      </c>
      <c r="AE1990">
        <v>3.9032006245120999E-4</v>
      </c>
      <c r="AF1990">
        <v>0</v>
      </c>
      <c r="AG1990">
        <v>304</v>
      </c>
      <c r="AH1990">
        <v>0</v>
      </c>
      <c r="AI1990" s="3">
        <v>500082</v>
      </c>
      <c r="AJ1990" s="3">
        <v>561313.02922611998</v>
      </c>
      <c r="AK1990">
        <v>1209</v>
      </c>
      <c r="AL1990">
        <v>570950.40000000002</v>
      </c>
      <c r="AM1990">
        <v>693766</v>
      </c>
      <c r="AN1990">
        <v>162994</v>
      </c>
      <c r="AO1990">
        <v>856760</v>
      </c>
      <c r="AP1990">
        <v>1</v>
      </c>
      <c r="AQ1990">
        <v>0</v>
      </c>
      <c r="AR1990">
        <v>1</v>
      </c>
      <c r="AS1990">
        <v>0.39277297721916737</v>
      </c>
      <c r="AT1990">
        <v>2</v>
      </c>
      <c r="AU1990">
        <v>2</v>
      </c>
      <c r="AV1990">
        <f t="shared" si="127"/>
        <v>4</v>
      </c>
      <c r="AW1990">
        <v>1338</v>
      </c>
      <c r="AX1990">
        <v>0.75</v>
      </c>
      <c r="AY1990">
        <v>534202832.70407802</v>
      </c>
      <c r="AZ1990">
        <v>534202.83270407806</v>
      </c>
      <c r="BA1990">
        <v>205562.49971296801</v>
      </c>
      <c r="BB1990">
        <v>4.8647005236671315E-2</v>
      </c>
      <c r="BC1990">
        <v>5736</v>
      </c>
      <c r="BD1990">
        <v>0</v>
      </c>
      <c r="BE1990">
        <v>5736</v>
      </c>
      <c r="BF1990">
        <v>2.3241491085899515</v>
      </c>
      <c r="BG1990">
        <v>60520</v>
      </c>
      <c r="BH1990">
        <v>23.622170179547229</v>
      </c>
      <c r="BI1990">
        <v>428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1</v>
      </c>
      <c r="BS1990">
        <v>0</v>
      </c>
      <c r="BT1990">
        <v>2227</v>
      </c>
      <c r="BU1990">
        <v>0.61</v>
      </c>
      <c r="BV1990">
        <v>0.72796110000000003</v>
      </c>
      <c r="BW1990">
        <v>39</v>
      </c>
      <c r="BX1990">
        <v>1.3471040000000001</v>
      </c>
      <c r="BY1990">
        <v>2.314152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2578</v>
      </c>
      <c r="CK1990">
        <v>0.77579519006982156</v>
      </c>
      <c r="CL1990">
        <v>0.66443643849716938</v>
      </c>
      <c r="CM1990">
        <v>28</v>
      </c>
      <c r="CN1990">
        <v>0.35825162190278631</v>
      </c>
      <c r="CO1990">
        <v>249</v>
      </c>
      <c r="CP1990">
        <v>0.12286430399999999</v>
      </c>
      <c r="CQ1990">
        <v>0.34999589199999998</v>
      </c>
      <c r="CR1990">
        <v>2421</v>
      </c>
      <c r="CS1990">
        <v>0.94099999999999995</v>
      </c>
      <c r="CT1990">
        <v>2187</v>
      </c>
      <c r="CU1990">
        <v>0.92120814182499999</v>
      </c>
      <c r="CW1990">
        <v>1</v>
      </c>
      <c r="CY1990">
        <v>212</v>
      </c>
      <c r="CZ1990">
        <v>429</v>
      </c>
      <c r="DA1990" s="2">
        <v>1498</v>
      </c>
      <c r="DB1990" s="2">
        <v>170</v>
      </c>
      <c r="DC1990" s="2">
        <v>0</v>
      </c>
      <c r="DD1990" s="2">
        <v>44</v>
      </c>
      <c r="DE1990">
        <v>87</v>
      </c>
      <c r="DF1990">
        <v>4</v>
      </c>
      <c r="DG1990">
        <v>76.69</v>
      </c>
      <c r="DH1990">
        <v>76.69</v>
      </c>
      <c r="DI1990" s="2">
        <v>191.72</v>
      </c>
      <c r="DJ1990">
        <v>-2.7</v>
      </c>
      <c r="DK1990">
        <v>0.92557820517435141</v>
      </c>
      <c r="DL1990">
        <v>0</v>
      </c>
      <c r="DM1990">
        <v>0</v>
      </c>
      <c r="DN1990">
        <v>394.8</v>
      </c>
      <c r="DO1990">
        <v>0.68900000000000006</v>
      </c>
      <c r="DP1990">
        <v>10122.779999999999</v>
      </c>
      <c r="DQ1990" s="2">
        <v>0</v>
      </c>
      <c r="DR1990" s="2">
        <v>523.23971800000004</v>
      </c>
      <c r="DS1990">
        <v>9.1643638044497377E-4</v>
      </c>
      <c r="DT1990">
        <v>5.2097795522714403</v>
      </c>
      <c r="DU1990">
        <v>2974525.7192811999</v>
      </c>
      <c r="DV1990">
        <v>1</v>
      </c>
    </row>
    <row r="1991" spans="1:126" x14ac:dyDescent="0.15">
      <c r="A1991" t="s">
        <v>3287</v>
      </c>
      <c r="B1991" t="s">
        <v>1233</v>
      </c>
      <c r="C1991">
        <v>38</v>
      </c>
      <c r="D1991">
        <v>77</v>
      </c>
      <c r="E1991" t="s">
        <v>3348</v>
      </c>
      <c r="F1991">
        <v>38077</v>
      </c>
      <c r="G1991" t="s">
        <v>6975</v>
      </c>
      <c r="H1991">
        <v>94.1</v>
      </c>
      <c r="I1991">
        <v>0.7</v>
      </c>
      <c r="J1991">
        <v>1.9</v>
      </c>
      <c r="K1991">
        <v>0.5</v>
      </c>
      <c r="L1991">
        <v>1.2</v>
      </c>
      <c r="M1991">
        <v>1.7</v>
      </c>
      <c r="N1991">
        <f t="shared" si="126"/>
        <v>8863.49</v>
      </c>
      <c r="O1991">
        <f t="shared" si="124"/>
        <v>1136.5100000000002</v>
      </c>
      <c r="P1991">
        <f t="shared" si="125"/>
        <v>1.3638120000000007</v>
      </c>
      <c r="Q1991" s="4">
        <v>38077</v>
      </c>
      <c r="R1991" s="5">
        <v>46.265219000000002</v>
      </c>
      <c r="S1991" s="5">
        <v>-96.937960000000004</v>
      </c>
      <c r="T1991">
        <v>6</v>
      </c>
      <c r="U1991">
        <v>0.2470571223975975</v>
      </c>
      <c r="V1991">
        <v>16295</v>
      </c>
      <c r="W1991">
        <v>16307</v>
      </c>
      <c r="X1991">
        <v>16317</v>
      </c>
      <c r="Y1991">
        <v>16319</v>
      </c>
      <c r="Z1991">
        <v>7938</v>
      </c>
      <c r="AA1991">
        <v>38059</v>
      </c>
      <c r="AB1991">
        <v>6928.6049999999996</v>
      </c>
      <c r="AC1991">
        <v>55390</v>
      </c>
      <c r="AD1991">
        <v>1</v>
      </c>
      <c r="AE1991">
        <v>6.1285775571489864E-5</v>
      </c>
      <c r="AF1991">
        <v>29</v>
      </c>
      <c r="AG1991">
        <v>854</v>
      </c>
      <c r="AH1991">
        <v>3.3957845433255272E-2</v>
      </c>
      <c r="AI1991" s="3">
        <v>868923</v>
      </c>
      <c r="AJ1991" s="3">
        <v>918896.97390240501</v>
      </c>
      <c r="AK1991">
        <v>400</v>
      </c>
      <c r="AL1991">
        <v>925312</v>
      </c>
      <c r="AM1991">
        <v>917043</v>
      </c>
      <c r="AN1991">
        <v>373793</v>
      </c>
      <c r="AO1991">
        <v>1290836</v>
      </c>
      <c r="AP1991">
        <v>8</v>
      </c>
      <c r="AQ1991">
        <v>0</v>
      </c>
      <c r="AR1991">
        <v>8</v>
      </c>
      <c r="AS1991">
        <v>0.49058686453670208</v>
      </c>
      <c r="AT1991">
        <v>8</v>
      </c>
      <c r="AU1991">
        <v>28</v>
      </c>
      <c r="AV1991">
        <f t="shared" si="127"/>
        <v>36</v>
      </c>
      <c r="AW1991">
        <v>8407</v>
      </c>
      <c r="AX1991">
        <v>0.59000000000000008</v>
      </c>
      <c r="AY1991">
        <v>270956821.80954802</v>
      </c>
      <c r="AZ1991">
        <v>270956.82180954801</v>
      </c>
      <c r="BA1991">
        <v>15122.84240492</v>
      </c>
      <c r="BB1991">
        <v>0.66125135290351522</v>
      </c>
      <c r="BC1991">
        <v>33344</v>
      </c>
      <c r="BD1991">
        <v>31087</v>
      </c>
      <c r="BE1991">
        <v>2257</v>
      </c>
      <c r="BF1991">
        <v>0.13850874501380792</v>
      </c>
      <c r="BG1991">
        <v>455167</v>
      </c>
      <c r="BH1991">
        <v>27.895262609548325</v>
      </c>
      <c r="BI1991">
        <v>2243</v>
      </c>
      <c r="BJ1991">
        <v>26</v>
      </c>
      <c r="BK1991">
        <v>7</v>
      </c>
      <c r="BL1991">
        <v>1</v>
      </c>
      <c r="BM1991">
        <v>0</v>
      </c>
      <c r="BN1991">
        <v>0</v>
      </c>
      <c r="BO1991">
        <v>1</v>
      </c>
      <c r="BP1991">
        <v>3</v>
      </c>
      <c r="BQ1991">
        <v>3</v>
      </c>
      <c r="BR1991">
        <v>2</v>
      </c>
      <c r="BS1991">
        <v>0</v>
      </c>
      <c r="BT1991">
        <v>16067</v>
      </c>
      <c r="BU1991">
        <v>0.81</v>
      </c>
      <c r="BV1991">
        <v>0.59410839999999998</v>
      </c>
      <c r="BW1991">
        <v>150</v>
      </c>
      <c r="BX1991">
        <v>2.6762929999999998</v>
      </c>
      <c r="BY1991">
        <v>1.3511740000000001</v>
      </c>
      <c r="BZ1991">
        <v>28</v>
      </c>
      <c r="CA1991">
        <v>6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2</v>
      </c>
      <c r="CI1991">
        <v>0</v>
      </c>
      <c r="CJ1991">
        <v>16396</v>
      </c>
      <c r="CK1991">
        <v>2.4396194193705782</v>
      </c>
      <c r="CL1991">
        <v>0.60459083405392655</v>
      </c>
      <c r="CM1991">
        <v>146</v>
      </c>
      <c r="CN1991">
        <v>1.1962919050915528</v>
      </c>
      <c r="CO1991">
        <v>1829</v>
      </c>
      <c r="CP1991">
        <v>1.3484298E-2</v>
      </c>
      <c r="CQ1991">
        <v>3.5799942000000001E-2</v>
      </c>
      <c r="CR1991">
        <v>15262</v>
      </c>
      <c r="CS1991">
        <v>0.93</v>
      </c>
      <c r="CT1991">
        <v>14486</v>
      </c>
      <c r="CU1991">
        <v>0.89829250185999998</v>
      </c>
      <c r="CV1991">
        <v>2</v>
      </c>
      <c r="CW1991">
        <v>10</v>
      </c>
      <c r="CX1991">
        <v>8</v>
      </c>
      <c r="CY1991">
        <v>1306</v>
      </c>
      <c r="CZ1991">
        <v>1257</v>
      </c>
      <c r="DA1991" s="2">
        <v>10937</v>
      </c>
      <c r="DB1991" s="2">
        <v>1420</v>
      </c>
      <c r="DC1991" s="2">
        <v>116.29</v>
      </c>
      <c r="DD1991" s="2">
        <v>979</v>
      </c>
      <c r="DE1991">
        <v>266</v>
      </c>
      <c r="DF1991">
        <v>25</v>
      </c>
      <c r="DG1991">
        <v>36.72</v>
      </c>
      <c r="DH1991">
        <v>18.36</v>
      </c>
      <c r="DI1991" s="2">
        <v>42.84</v>
      </c>
      <c r="DJ1991">
        <v>-3.81</v>
      </c>
      <c r="DK1991">
        <v>0.87141323224267286</v>
      </c>
      <c r="DL1991">
        <v>2.34192037470726E-3</v>
      </c>
      <c r="DM1991">
        <v>0</v>
      </c>
      <c r="DN1991">
        <v>581.5</v>
      </c>
      <c r="DO1991">
        <v>0.627</v>
      </c>
      <c r="DP1991">
        <v>33696.089999999997</v>
      </c>
      <c r="DQ1991" s="2">
        <v>28234</v>
      </c>
      <c r="DR1991" s="2">
        <v>3605.1718817800001</v>
      </c>
      <c r="DS1991">
        <v>3.896165865699202E-3</v>
      </c>
      <c r="DT1991">
        <v>3.7011798001625098</v>
      </c>
      <c r="DU1991">
        <v>3424746.0832479722</v>
      </c>
      <c r="DV1991">
        <v>1</v>
      </c>
    </row>
    <row r="1992" spans="1:126" x14ac:dyDescent="0.15">
      <c r="A1992" t="s">
        <v>3287</v>
      </c>
      <c r="B1992" t="s">
        <v>3349</v>
      </c>
      <c r="C1992">
        <v>38</v>
      </c>
      <c r="D1992">
        <v>79</v>
      </c>
      <c r="E1992" t="s">
        <v>3350</v>
      </c>
      <c r="F1992">
        <v>38079</v>
      </c>
      <c r="G1992" t="s">
        <v>6976</v>
      </c>
      <c r="H1992">
        <v>20.100000000000001</v>
      </c>
      <c r="I1992">
        <v>0.2</v>
      </c>
      <c r="J1992">
        <v>76.599999999999994</v>
      </c>
      <c r="K1992">
        <v>0.1</v>
      </c>
      <c r="L1992">
        <v>2.1</v>
      </c>
      <c r="M1992">
        <v>1</v>
      </c>
      <c r="N1992">
        <f t="shared" si="126"/>
        <v>6277.03</v>
      </c>
      <c r="O1992">
        <f t="shared" si="124"/>
        <v>3722.9700000000003</v>
      </c>
      <c r="P1992">
        <f t="shared" si="125"/>
        <v>4.4675640000000021</v>
      </c>
      <c r="Q1992" s="4">
        <v>38079</v>
      </c>
      <c r="R1992" s="5">
        <v>48.768270999999999</v>
      </c>
      <c r="S1992" s="5">
        <v>-99.840463</v>
      </c>
      <c r="T1992">
        <v>9</v>
      </c>
      <c r="U1992">
        <v>0.15483040442403334</v>
      </c>
      <c r="V1992">
        <v>14015</v>
      </c>
      <c r="W1992">
        <v>14341</v>
      </c>
      <c r="X1992">
        <v>14498</v>
      </c>
      <c r="Y1992">
        <v>14687</v>
      </c>
      <c r="Z1992">
        <v>6730</v>
      </c>
      <c r="AA1992">
        <v>38061</v>
      </c>
      <c r="AB1992">
        <v>4327.9229999999998</v>
      </c>
      <c r="AC1992">
        <v>33277</v>
      </c>
      <c r="AD1992">
        <v>1</v>
      </c>
      <c r="AE1992">
        <v>6.8975031038763962E-5</v>
      </c>
      <c r="AF1992">
        <v>14</v>
      </c>
      <c r="AG1992">
        <v>649</v>
      </c>
      <c r="AH1992">
        <v>2.1571648690292759E-2</v>
      </c>
      <c r="AI1992" s="3">
        <v>534301</v>
      </c>
      <c r="AJ1992" s="3">
        <v>577967.17578374001</v>
      </c>
      <c r="AK1992">
        <v>335</v>
      </c>
      <c r="AL1992">
        <v>601216</v>
      </c>
      <c r="AM1992">
        <v>2580653</v>
      </c>
      <c r="AN1992">
        <v>121436</v>
      </c>
      <c r="AO1992">
        <v>2702089</v>
      </c>
      <c r="AP1992">
        <v>0</v>
      </c>
      <c r="AQ1992">
        <v>0</v>
      </c>
      <c r="AR1992">
        <v>0</v>
      </c>
      <c r="AS1992">
        <v>0</v>
      </c>
      <c r="AT1992">
        <v>2</v>
      </c>
      <c r="AU1992">
        <v>6</v>
      </c>
      <c r="AV1992">
        <f t="shared" si="127"/>
        <v>8</v>
      </c>
      <c r="AW1992">
        <v>1816</v>
      </c>
      <c r="AX1992">
        <v>0.13</v>
      </c>
      <c r="AY1992">
        <v>2595548595.6346998</v>
      </c>
      <c r="AZ1992">
        <v>2595548.5956346998</v>
      </c>
      <c r="BA1992">
        <v>189672.09962752101</v>
      </c>
      <c r="BB1992">
        <v>5.2722567102056909E-2</v>
      </c>
      <c r="BC1992">
        <v>2405</v>
      </c>
      <c r="BD1992">
        <v>0</v>
      </c>
      <c r="BE1992">
        <v>2405</v>
      </c>
      <c r="BF1992">
        <v>0.17160185515519086</v>
      </c>
      <c r="BG1992">
        <v>192113</v>
      </c>
      <c r="BH1992">
        <v>13.251000137950061</v>
      </c>
      <c r="BI1992">
        <v>2519</v>
      </c>
      <c r="BJ1992">
        <v>7</v>
      </c>
      <c r="BK1992">
        <v>2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2</v>
      </c>
      <c r="BS1992">
        <v>0</v>
      </c>
      <c r="BT1992">
        <v>13797</v>
      </c>
      <c r="BU1992">
        <v>0.56000000000000005</v>
      </c>
      <c r="BV1992">
        <v>0.49972440000000001</v>
      </c>
      <c r="BW1992">
        <v>58</v>
      </c>
      <c r="BX1992">
        <v>0.79727479999999995</v>
      </c>
      <c r="BY1992">
        <v>-1.2126969999999999</v>
      </c>
      <c r="BZ1992">
        <v>6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0</v>
      </c>
      <c r="CJ1992">
        <v>14673</v>
      </c>
      <c r="CK1992">
        <v>0.68152388741225378</v>
      </c>
      <c r="CL1992">
        <v>0.48676748582230622</v>
      </c>
      <c r="CM1992">
        <v>54</v>
      </c>
      <c r="CN1992">
        <v>-1.6824400626243281</v>
      </c>
      <c r="CO1992">
        <v>1568</v>
      </c>
      <c r="CP1992">
        <v>-1.7631744788999999</v>
      </c>
      <c r="CQ1992">
        <v>-1.9559295188000001</v>
      </c>
      <c r="CR1992">
        <v>12179</v>
      </c>
      <c r="CS1992">
        <v>0.82799999999999996</v>
      </c>
      <c r="CT1992">
        <v>11562</v>
      </c>
      <c r="CU1992">
        <v>0.77091089600000007</v>
      </c>
      <c r="CV1992">
        <v>12</v>
      </c>
      <c r="CW1992">
        <v>10</v>
      </c>
      <c r="CX1992">
        <v>4</v>
      </c>
      <c r="CY1992">
        <v>317</v>
      </c>
      <c r="CZ1992">
        <v>961</v>
      </c>
      <c r="DA1992" s="2">
        <v>6695</v>
      </c>
      <c r="DB1992" s="2">
        <v>835</v>
      </c>
      <c r="DC1992" s="2">
        <v>48</v>
      </c>
      <c r="DD1992" s="2">
        <v>11584</v>
      </c>
      <c r="DE1992">
        <v>210</v>
      </c>
      <c r="DF1992">
        <v>334</v>
      </c>
      <c r="DG1992">
        <v>27.43</v>
      </c>
      <c r="DH1992">
        <v>13.72</v>
      </c>
      <c r="DI1992" s="2">
        <v>41.15</v>
      </c>
      <c r="DJ1992">
        <v>-2.21</v>
      </c>
      <c r="DK1992">
        <v>0.91342146093681276</v>
      </c>
      <c r="DL1992">
        <v>6.1633281972265025E-3</v>
      </c>
      <c r="DM1992">
        <v>0</v>
      </c>
      <c r="DN1992">
        <v>176.6</v>
      </c>
      <c r="DO1992">
        <v>0.28800000000000003</v>
      </c>
      <c r="DP1992">
        <v>31176.629999999997</v>
      </c>
      <c r="DQ1992" s="2">
        <v>0</v>
      </c>
      <c r="DR1992" s="2">
        <v>5003.55360673</v>
      </c>
      <c r="DS1992">
        <v>8.3223907370917945E-3</v>
      </c>
      <c r="DT1992">
        <v>5.9061354985927101</v>
      </c>
      <c r="DU1992">
        <v>3550863.1599219148</v>
      </c>
      <c r="DV1992">
        <v>1</v>
      </c>
    </row>
    <row r="1993" spans="1:126" x14ac:dyDescent="0.15">
      <c r="A1993" t="s">
        <v>3287</v>
      </c>
      <c r="B1993" t="s">
        <v>3351</v>
      </c>
      <c r="C1993">
        <v>38</v>
      </c>
      <c r="D1993">
        <v>81</v>
      </c>
      <c r="E1993" t="s">
        <v>3352</v>
      </c>
      <c r="F1993">
        <v>38081</v>
      </c>
      <c r="G1993" t="s">
        <v>6977</v>
      </c>
      <c r="H1993">
        <v>97.1</v>
      </c>
      <c r="I1993">
        <v>0.1</v>
      </c>
      <c r="J1993">
        <v>0.5</v>
      </c>
      <c r="K1993">
        <v>0.2</v>
      </c>
      <c r="L1993">
        <v>0.8</v>
      </c>
      <c r="M1993">
        <v>1.3</v>
      </c>
      <c r="N1993">
        <f t="shared" si="126"/>
        <v>9431.0399999999991</v>
      </c>
      <c r="O1993">
        <f t="shared" si="124"/>
        <v>568.96000000000095</v>
      </c>
      <c r="P1993">
        <f t="shared" si="125"/>
        <v>0.68275200000000136</v>
      </c>
      <c r="Q1993" s="4">
        <v>38081</v>
      </c>
      <c r="R1993" s="5">
        <v>46.108206000000003</v>
      </c>
      <c r="S1993" s="5">
        <v>-97.630030000000005</v>
      </c>
      <c r="T1993">
        <v>9</v>
      </c>
      <c r="U1993">
        <v>0.35391857137436111</v>
      </c>
      <c r="V1993">
        <v>3876</v>
      </c>
      <c r="W1993">
        <v>3863</v>
      </c>
      <c r="X1993">
        <v>3874</v>
      </c>
      <c r="Y1993">
        <v>3866</v>
      </c>
      <c r="Z1993">
        <v>1997</v>
      </c>
      <c r="AA1993">
        <v>38063</v>
      </c>
      <c r="AB1993">
        <v>1719.0170000000001</v>
      </c>
      <c r="AC1993">
        <v>57125</v>
      </c>
      <c r="AD1993">
        <v>0</v>
      </c>
      <c r="AE1993">
        <v>0</v>
      </c>
      <c r="AF1993">
        <v>3</v>
      </c>
      <c r="AG1993">
        <v>537</v>
      </c>
      <c r="AH1993">
        <v>5.5865921787709499E-3</v>
      </c>
      <c r="AI1993" s="3">
        <v>512830</v>
      </c>
      <c r="AJ1993" s="3">
        <v>549445.87263605499</v>
      </c>
      <c r="AK1993">
        <v>435</v>
      </c>
      <c r="AL1993">
        <v>554976</v>
      </c>
      <c r="AM1993">
        <v>1216369</v>
      </c>
      <c r="AN1993">
        <v>181535</v>
      </c>
      <c r="AO1993">
        <v>1397904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6</v>
      </c>
      <c r="AV1993">
        <f t="shared" si="127"/>
        <v>6</v>
      </c>
      <c r="AW1993">
        <v>3185</v>
      </c>
      <c r="AX1993">
        <v>0.98</v>
      </c>
      <c r="AY1993">
        <v>252987766.883894</v>
      </c>
      <c r="AZ1993">
        <v>252987.76688389399</v>
      </c>
      <c r="BA1993">
        <v>57684.797597946803</v>
      </c>
      <c r="BB1993">
        <v>0.17335589993221945</v>
      </c>
      <c r="BC1993">
        <v>0</v>
      </c>
      <c r="BD1993">
        <v>375</v>
      </c>
      <c r="BE1993">
        <v>-375</v>
      </c>
      <c r="BF1993">
        <v>-9.6749226006191957E-2</v>
      </c>
      <c r="BG1993">
        <v>127996</v>
      </c>
      <c r="BH1993">
        <v>33.039752194114612</v>
      </c>
      <c r="BI1993">
        <v>806</v>
      </c>
      <c r="BJ1993">
        <v>6</v>
      </c>
      <c r="BK1993">
        <v>2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0</v>
      </c>
      <c r="BT1993">
        <v>3951</v>
      </c>
      <c r="BU1993">
        <v>0.69</v>
      </c>
      <c r="BV1993">
        <v>0.60464390000000001</v>
      </c>
      <c r="BW1993">
        <v>59</v>
      </c>
      <c r="BX1993">
        <v>2.2779039999999999</v>
      </c>
      <c r="BY1993">
        <v>1.991001</v>
      </c>
      <c r="BZ1993">
        <v>6</v>
      </c>
      <c r="CA1993">
        <v>2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3922</v>
      </c>
      <c r="CK1993">
        <v>2.2947475777664454</v>
      </c>
      <c r="CL1993">
        <v>0.68678354686446397</v>
      </c>
      <c r="CM1993">
        <v>47</v>
      </c>
      <c r="CN1993">
        <v>1.9799231648355173</v>
      </c>
      <c r="CO1993">
        <v>478</v>
      </c>
      <c r="CP1993">
        <v>0.22378669300000001</v>
      </c>
      <c r="CQ1993">
        <v>0.15128143599999999</v>
      </c>
      <c r="CR1993">
        <v>3666</v>
      </c>
      <c r="CS1993">
        <v>0.94700000000000006</v>
      </c>
      <c r="CT1993">
        <v>3465</v>
      </c>
      <c r="CU1993">
        <v>0.92029297716499991</v>
      </c>
      <c r="CW1993">
        <v>0</v>
      </c>
      <c r="CY1993">
        <v>633</v>
      </c>
      <c r="CZ1993">
        <v>819</v>
      </c>
      <c r="DA1993" s="2">
        <v>4061</v>
      </c>
      <c r="DB1993" s="2">
        <v>290</v>
      </c>
      <c r="DC1993" s="2">
        <v>128.53</v>
      </c>
      <c r="DD1993" s="2">
        <v>151</v>
      </c>
      <c r="DE1993">
        <v>200</v>
      </c>
      <c r="DF1993">
        <v>12</v>
      </c>
      <c r="DH1993">
        <v>51.41</v>
      </c>
      <c r="DI1993" s="2">
        <v>51.41</v>
      </c>
      <c r="DJ1993">
        <v>-3.61</v>
      </c>
      <c r="DK1993">
        <v>0.9580328763917868</v>
      </c>
      <c r="DL1993">
        <v>0</v>
      </c>
      <c r="DM1993">
        <v>0</v>
      </c>
      <c r="DN1993">
        <v>372.4</v>
      </c>
      <c r="DO1993">
        <v>0.66</v>
      </c>
      <c r="DP1993">
        <v>46718.070000000007</v>
      </c>
      <c r="DQ1993" s="2">
        <v>0</v>
      </c>
      <c r="DR1993" s="2">
        <v>10554.614095860003</v>
      </c>
      <c r="DS1993">
        <v>1.8740952329071872E-2</v>
      </c>
      <c r="DT1993">
        <v>3.4785885369366198</v>
      </c>
      <c r="DU1993">
        <v>1930533.1518749376</v>
      </c>
      <c r="DV1993">
        <v>1</v>
      </c>
    </row>
    <row r="1994" spans="1:126" x14ac:dyDescent="0.15">
      <c r="A1994" t="s">
        <v>3287</v>
      </c>
      <c r="B1994" t="s">
        <v>1691</v>
      </c>
      <c r="C1994">
        <v>38</v>
      </c>
      <c r="D1994">
        <v>83</v>
      </c>
      <c r="E1994" t="s">
        <v>3353</v>
      </c>
      <c r="F1994">
        <v>38083</v>
      </c>
      <c r="G1994" t="s">
        <v>6978</v>
      </c>
      <c r="H1994">
        <v>96.3</v>
      </c>
      <c r="I1994">
        <v>0</v>
      </c>
      <c r="J1994">
        <v>1.1000000000000001</v>
      </c>
      <c r="K1994">
        <v>0.2</v>
      </c>
      <c r="L1994">
        <v>1.3</v>
      </c>
      <c r="M1994">
        <v>1.2</v>
      </c>
      <c r="N1994">
        <f t="shared" si="126"/>
        <v>9278.07</v>
      </c>
      <c r="O1994">
        <f t="shared" si="124"/>
        <v>721.93000000000029</v>
      </c>
      <c r="P1994">
        <f t="shared" si="125"/>
        <v>0.86631600000000064</v>
      </c>
      <c r="Q1994" s="4">
        <v>38083</v>
      </c>
      <c r="R1994" s="5">
        <v>47.581358999999999</v>
      </c>
      <c r="S1994" s="5">
        <v>-100.330986</v>
      </c>
      <c r="T1994">
        <v>9</v>
      </c>
      <c r="U1994">
        <v>7.9067741499618996E-2</v>
      </c>
      <c r="V1994">
        <v>1282</v>
      </c>
      <c r="W1994">
        <v>1320</v>
      </c>
      <c r="X1994">
        <v>1337</v>
      </c>
      <c r="Y1994">
        <v>1310</v>
      </c>
      <c r="Z1994">
        <v>682</v>
      </c>
      <c r="AA1994">
        <v>38065</v>
      </c>
      <c r="AB1994">
        <v>494.995</v>
      </c>
      <c r="AC1994">
        <v>48102</v>
      </c>
      <c r="AD1994">
        <v>1</v>
      </c>
      <c r="AE1994">
        <v>7.4794315632011965E-4</v>
      </c>
      <c r="AF1994">
        <v>2</v>
      </c>
      <c r="AG1994">
        <v>370</v>
      </c>
      <c r="AH1994">
        <v>5.4054054054054057E-3</v>
      </c>
      <c r="AI1994" s="3">
        <v>513511</v>
      </c>
      <c r="AJ1994" s="3">
        <v>622323.57693946001</v>
      </c>
      <c r="AK1994">
        <v>565</v>
      </c>
      <c r="AL1994">
        <v>643731.20000000007</v>
      </c>
      <c r="AM1994">
        <v>484568</v>
      </c>
      <c r="AN1994">
        <v>85358</v>
      </c>
      <c r="AO1994">
        <v>569926</v>
      </c>
      <c r="AP1994">
        <v>1</v>
      </c>
      <c r="AQ1994">
        <v>0</v>
      </c>
      <c r="AR1994">
        <v>1</v>
      </c>
      <c r="AS1994">
        <v>0.75757575757575757</v>
      </c>
      <c r="AT1994">
        <v>2</v>
      </c>
      <c r="AU1994">
        <v>1</v>
      </c>
      <c r="AV1994">
        <f t="shared" si="127"/>
        <v>3</v>
      </c>
      <c r="AW1994">
        <v>565</v>
      </c>
      <c r="AX1994">
        <v>0.67999999999999994</v>
      </c>
      <c r="AY1994">
        <v>138543591.512775</v>
      </c>
      <c r="AZ1994">
        <v>138543.59151277499</v>
      </c>
      <c r="BA1994">
        <v>80334.745820979006</v>
      </c>
      <c r="BB1994">
        <v>0.12447913910481996</v>
      </c>
      <c r="BC1994">
        <v>1039</v>
      </c>
      <c r="BD1994">
        <v>28</v>
      </c>
      <c r="BE1994">
        <v>1011</v>
      </c>
      <c r="BF1994">
        <v>0.7886115444617785</v>
      </c>
      <c r="BG1994">
        <v>40158</v>
      </c>
      <c r="BH1994">
        <v>30.035901271503366</v>
      </c>
      <c r="BI1994">
        <v>408</v>
      </c>
      <c r="BJ1994">
        <v>3</v>
      </c>
      <c r="BK1994">
        <v>0</v>
      </c>
      <c r="BL1994">
        <v>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1228</v>
      </c>
      <c r="BU1994">
        <v>0.61</v>
      </c>
      <c r="BV1994">
        <v>0.73266419999999999</v>
      </c>
      <c r="BW1994">
        <v>22</v>
      </c>
      <c r="BX1994">
        <v>3.2573289999999999</v>
      </c>
      <c r="BY1994">
        <v>3.9200599999999999</v>
      </c>
      <c r="BZ1994">
        <v>4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1323</v>
      </c>
      <c r="CK1994">
        <v>3.7792894935752082</v>
      </c>
      <c r="CL1994">
        <v>0.75974614687216679</v>
      </c>
      <c r="CM1994">
        <v>20</v>
      </c>
      <c r="CN1994">
        <v>4.1831353090029495</v>
      </c>
      <c r="CO1994">
        <v>112</v>
      </c>
      <c r="CP1994">
        <v>0</v>
      </c>
      <c r="CQ1994">
        <v>0</v>
      </c>
      <c r="CR1994">
        <v>1210</v>
      </c>
      <c r="CS1994">
        <v>0.92599999999999993</v>
      </c>
      <c r="CT1994">
        <v>1003</v>
      </c>
      <c r="CU1994">
        <v>0.85294117647000012</v>
      </c>
      <c r="CW1994">
        <v>0</v>
      </c>
      <c r="CX1994">
        <v>0</v>
      </c>
      <c r="CY1994">
        <v>179</v>
      </c>
      <c r="CZ1994">
        <v>555</v>
      </c>
      <c r="DA1994" s="2">
        <v>836</v>
      </c>
      <c r="DB1994" s="2">
        <v>55</v>
      </c>
      <c r="DC1994" s="2">
        <v>0</v>
      </c>
      <c r="DD1994" s="2">
        <v>23</v>
      </c>
      <c r="DE1994">
        <v>142</v>
      </c>
      <c r="DF1994">
        <v>21</v>
      </c>
      <c r="DG1994">
        <v>153.37</v>
      </c>
      <c r="DI1994" s="2">
        <v>76.69</v>
      </c>
      <c r="DJ1994">
        <v>-1.89</v>
      </c>
      <c r="DK1994">
        <v>0.93020013203222518</v>
      </c>
      <c r="DL1994">
        <v>2.7027027027027029E-3</v>
      </c>
      <c r="DM1994">
        <v>0</v>
      </c>
      <c r="DN1994">
        <v>128</v>
      </c>
      <c r="DO1994">
        <v>0.20100000000000001</v>
      </c>
      <c r="DP1994">
        <v>15862.59</v>
      </c>
      <c r="DQ1994" s="2">
        <v>0</v>
      </c>
      <c r="DR1994" s="2">
        <v>15465.074004439999</v>
      </c>
      <c r="DS1994">
        <v>2.3537837935487697E-2</v>
      </c>
      <c r="DT1994">
        <v>6.9805789846421398</v>
      </c>
      <c r="DU1994">
        <v>4493616.4864784665</v>
      </c>
      <c r="DV1994">
        <v>1</v>
      </c>
    </row>
    <row r="1995" spans="1:126" x14ac:dyDescent="0.15">
      <c r="A1995" t="s">
        <v>3287</v>
      </c>
      <c r="B1995" t="s">
        <v>1525</v>
      </c>
      <c r="C1995">
        <v>38</v>
      </c>
      <c r="D1995">
        <v>85</v>
      </c>
      <c r="E1995" t="s">
        <v>3354</v>
      </c>
      <c r="F1995">
        <v>38085</v>
      </c>
      <c r="G1995" t="s">
        <v>6979</v>
      </c>
      <c r="H1995">
        <v>12.4</v>
      </c>
      <c r="I1995">
        <v>0.1</v>
      </c>
      <c r="J1995">
        <v>82.7</v>
      </c>
      <c r="K1995">
        <v>0.1</v>
      </c>
      <c r="L1995">
        <v>2.7</v>
      </c>
      <c r="M1995">
        <v>2</v>
      </c>
      <c r="N1995">
        <f t="shared" si="126"/>
        <v>7004.3600000000015</v>
      </c>
      <c r="O1995">
        <f t="shared" si="124"/>
        <v>2995.6399999999985</v>
      </c>
      <c r="P1995">
        <f t="shared" si="125"/>
        <v>3.5947679999999993</v>
      </c>
      <c r="Q1995" s="4">
        <v>38085</v>
      </c>
      <c r="R1995" s="5">
        <v>46.110618000000002</v>
      </c>
      <c r="S1995" s="5">
        <v>-101.061284</v>
      </c>
      <c r="T1995">
        <v>3</v>
      </c>
      <c r="U1995">
        <v>0.20705438349039509</v>
      </c>
      <c r="V1995">
        <v>4193</v>
      </c>
      <c r="W1995">
        <v>4317</v>
      </c>
      <c r="X1995">
        <v>4380</v>
      </c>
      <c r="Y1995">
        <v>4374</v>
      </c>
      <c r="Z1995">
        <v>1957</v>
      </c>
      <c r="AA1995">
        <v>38067</v>
      </c>
      <c r="AB1995">
        <v>1255.009</v>
      </c>
      <c r="AC1995">
        <v>38068</v>
      </c>
      <c r="AD1995">
        <v>1</v>
      </c>
      <c r="AE1995">
        <v>2.2831050228310502E-4</v>
      </c>
      <c r="AF1995">
        <v>2</v>
      </c>
      <c r="AG1995">
        <v>176</v>
      </c>
      <c r="AH1995">
        <v>1.1363636363636364E-2</v>
      </c>
      <c r="AI1995" s="3">
        <v>573113</v>
      </c>
      <c r="AJ1995" s="3">
        <v>700217.73810262501</v>
      </c>
      <c r="AK1995">
        <v>1140</v>
      </c>
      <c r="AL1995">
        <v>722156.79999999993</v>
      </c>
      <c r="AM1995">
        <v>569126</v>
      </c>
      <c r="AN1995">
        <v>46673</v>
      </c>
      <c r="AO1995">
        <v>615799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f t="shared" si="127"/>
        <v>1</v>
      </c>
      <c r="AW1995">
        <v>3557</v>
      </c>
      <c r="AX1995">
        <v>0.97</v>
      </c>
      <c r="AY1995">
        <v>302134613.82793301</v>
      </c>
      <c r="AZ1995">
        <v>302134.61382793303</v>
      </c>
      <c r="BA1995">
        <v>74307.505311832603</v>
      </c>
      <c r="BB1995">
        <v>0.1345759080194503</v>
      </c>
      <c r="BC1995">
        <v>1003</v>
      </c>
      <c r="BD1995">
        <v>0</v>
      </c>
      <c r="BE1995">
        <v>1003</v>
      </c>
      <c r="BF1995">
        <v>0.23920820414977342</v>
      </c>
      <c r="BG1995">
        <v>0</v>
      </c>
      <c r="BH1995">
        <v>0</v>
      </c>
      <c r="BI1995">
        <v>330</v>
      </c>
      <c r="BJ1995">
        <v>2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4203</v>
      </c>
      <c r="BU1995">
        <v>0.74</v>
      </c>
      <c r="BV1995">
        <v>0.50420779999999998</v>
      </c>
      <c r="BW1995">
        <v>9</v>
      </c>
      <c r="BX1995">
        <v>0.47585060000000001</v>
      </c>
      <c r="BY1995">
        <v>-1.8715820000000001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4466</v>
      </c>
      <c r="CK1995">
        <v>0.4478280340349306</v>
      </c>
      <c r="CL1995">
        <v>0.42894248608534324</v>
      </c>
      <c r="CM1995">
        <v>8</v>
      </c>
      <c r="CN1995">
        <v>-2.5211869565071829</v>
      </c>
      <c r="CO1995">
        <v>347</v>
      </c>
      <c r="CP1995">
        <v>-2.5967762951000002</v>
      </c>
      <c r="CQ1995">
        <v>-1.2224373572</v>
      </c>
      <c r="CR1995">
        <v>3690</v>
      </c>
      <c r="CS1995">
        <v>0.84200000000000008</v>
      </c>
      <c r="CT1995">
        <v>3531</v>
      </c>
      <c r="CU1995">
        <v>0.78694736842000002</v>
      </c>
      <c r="CV1995">
        <v>3</v>
      </c>
      <c r="CW1995">
        <v>2</v>
      </c>
      <c r="CY1995">
        <v>147</v>
      </c>
      <c r="CZ1995">
        <v>263</v>
      </c>
      <c r="DA1995" s="2">
        <v>2050</v>
      </c>
      <c r="DB1995" s="2">
        <v>130</v>
      </c>
      <c r="DC1995" s="2">
        <v>0</v>
      </c>
      <c r="DD1995" s="2">
        <v>3762</v>
      </c>
      <c r="DE1995">
        <v>77</v>
      </c>
      <c r="DF1995">
        <v>72</v>
      </c>
      <c r="DH1995">
        <v>22.57</v>
      </c>
      <c r="DI1995" s="2">
        <v>45.15</v>
      </c>
      <c r="DJ1995">
        <v>-0.96</v>
      </c>
      <c r="DK1995">
        <v>0.94825976727102679</v>
      </c>
      <c r="DL1995">
        <v>0</v>
      </c>
      <c r="DM1995">
        <v>0</v>
      </c>
      <c r="DN1995">
        <v>0</v>
      </c>
      <c r="DO1995">
        <v>0</v>
      </c>
      <c r="DP1995">
        <v>3253.14</v>
      </c>
      <c r="DQ1995" s="2">
        <v>6237</v>
      </c>
      <c r="DR1995" s="2">
        <v>0</v>
      </c>
      <c r="DS1995">
        <v>0</v>
      </c>
      <c r="DT1995">
        <v>6.1133760201933196</v>
      </c>
      <c r="DU1995">
        <v>4414816.0639395425</v>
      </c>
      <c r="DV1995">
        <v>1</v>
      </c>
    </row>
    <row r="1996" spans="1:126" x14ac:dyDescent="0.15">
      <c r="A1996" t="s">
        <v>3287</v>
      </c>
      <c r="B1996" t="s">
        <v>3355</v>
      </c>
      <c r="C1996">
        <v>38</v>
      </c>
      <c r="D1996">
        <v>87</v>
      </c>
      <c r="E1996" t="s">
        <v>3356</v>
      </c>
      <c r="F1996">
        <v>38087</v>
      </c>
      <c r="G1996" t="s">
        <v>6980</v>
      </c>
      <c r="H1996">
        <v>97.2</v>
      </c>
      <c r="I1996">
        <v>0</v>
      </c>
      <c r="J1996">
        <v>0.8</v>
      </c>
      <c r="K1996">
        <v>0</v>
      </c>
      <c r="L1996">
        <v>0.3</v>
      </c>
      <c r="M1996">
        <v>1.7</v>
      </c>
      <c r="N1996">
        <f t="shared" si="126"/>
        <v>9451.4599999999991</v>
      </c>
      <c r="O1996">
        <f t="shared" si="124"/>
        <v>548.54000000000087</v>
      </c>
      <c r="P1996">
        <f t="shared" si="125"/>
        <v>0.65824800000000128</v>
      </c>
      <c r="Q1996" s="4">
        <v>38087</v>
      </c>
      <c r="R1996" s="5">
        <v>46.445833999999998</v>
      </c>
      <c r="S1996" s="5">
        <v>-103.462462</v>
      </c>
      <c r="T1996">
        <v>9</v>
      </c>
      <c r="U1996">
        <v>0.15935588623180399</v>
      </c>
      <c r="V1996">
        <v>768</v>
      </c>
      <c r="W1996">
        <v>715</v>
      </c>
      <c r="X1996">
        <v>673</v>
      </c>
      <c r="Y1996">
        <v>782</v>
      </c>
      <c r="Z1996">
        <v>382</v>
      </c>
      <c r="AA1996">
        <v>38069</v>
      </c>
      <c r="AB1996">
        <v>295.03999999999996</v>
      </c>
      <c r="AC1996">
        <v>55000</v>
      </c>
      <c r="AD1996">
        <v>0</v>
      </c>
      <c r="AE1996">
        <v>0</v>
      </c>
      <c r="AF1996">
        <v>3</v>
      </c>
      <c r="AG1996">
        <v>221</v>
      </c>
      <c r="AH1996">
        <v>1.3574660633484163E-2</v>
      </c>
      <c r="AI1996" s="3">
        <v>674345</v>
      </c>
      <c r="AJ1996" s="3">
        <v>777558.95092466008</v>
      </c>
      <c r="AK1996">
        <v>1023</v>
      </c>
      <c r="AL1996">
        <v>780332.8</v>
      </c>
      <c r="AM1996">
        <v>548975</v>
      </c>
      <c r="AN1996">
        <v>72820</v>
      </c>
      <c r="AO1996">
        <v>621795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f t="shared" si="127"/>
        <v>0</v>
      </c>
      <c r="AW1996">
        <v>693</v>
      </c>
      <c r="AX1996">
        <v>0.99</v>
      </c>
      <c r="AY1996">
        <v>40658242.407006301</v>
      </c>
      <c r="AZ1996">
        <v>40658.242407006299</v>
      </c>
      <c r="BA1996">
        <v>53527.585351299902</v>
      </c>
      <c r="BB1996">
        <v>0.18681956106127909</v>
      </c>
      <c r="BC1996">
        <v>10911</v>
      </c>
      <c r="BD1996">
        <v>0</v>
      </c>
      <c r="BE1996">
        <v>10911</v>
      </c>
      <c r="BF1996">
        <v>14.20703125</v>
      </c>
      <c r="BG1996">
        <v>0</v>
      </c>
      <c r="BH1996">
        <v>0</v>
      </c>
      <c r="BI1996">
        <v>208</v>
      </c>
      <c r="BJ1996">
        <v>0</v>
      </c>
      <c r="BK1996">
        <v>1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649</v>
      </c>
      <c r="BU1996">
        <v>0.53</v>
      </c>
      <c r="BV1996">
        <v>0.73788149999999997</v>
      </c>
      <c r="BW1996">
        <v>7</v>
      </c>
      <c r="BX1996">
        <v>3.081664</v>
      </c>
      <c r="BY1996">
        <v>2.815067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767</v>
      </c>
      <c r="CK1996">
        <v>1.3037809647979139</v>
      </c>
      <c r="CL1996">
        <v>0.80284191829484908</v>
      </c>
      <c r="CM1996">
        <v>4</v>
      </c>
      <c r="CN1996">
        <v>0.45505728699288839</v>
      </c>
      <c r="CO1996">
        <v>118</v>
      </c>
      <c r="CP1996">
        <v>0</v>
      </c>
      <c r="CQ1996">
        <v>0</v>
      </c>
      <c r="CR1996">
        <v>737</v>
      </c>
      <c r="CS1996">
        <v>0.95299999999999996</v>
      </c>
      <c r="CT1996">
        <v>608</v>
      </c>
      <c r="CU1996">
        <v>0.89293849658000002</v>
      </c>
      <c r="CV1996">
        <v>0</v>
      </c>
      <c r="CW1996">
        <v>0</v>
      </c>
      <c r="CX1996">
        <v>0</v>
      </c>
      <c r="CY1996">
        <v>147</v>
      </c>
      <c r="CZ1996">
        <v>351</v>
      </c>
      <c r="DA1996" s="2">
        <v>507</v>
      </c>
      <c r="DB1996" s="2">
        <v>45</v>
      </c>
      <c r="DC1996" s="2">
        <v>131.41</v>
      </c>
      <c r="DD1996" s="2">
        <v>16</v>
      </c>
      <c r="DE1996">
        <v>103</v>
      </c>
      <c r="DF1996">
        <v>10</v>
      </c>
      <c r="DI1996" s="2">
        <v>262.81</v>
      </c>
      <c r="DJ1996">
        <v>-0.78</v>
      </c>
      <c r="DK1996">
        <v>0.75882967917015776</v>
      </c>
      <c r="DL1996">
        <v>0</v>
      </c>
      <c r="DM1996">
        <v>0</v>
      </c>
      <c r="DN1996">
        <v>14.4</v>
      </c>
      <c r="DO1996">
        <v>0.02</v>
      </c>
      <c r="DP1996">
        <v>11461.869999999999</v>
      </c>
      <c r="DQ1996" s="2">
        <v>138548</v>
      </c>
      <c r="DR1996" s="2">
        <v>2057.6924946199997</v>
      </c>
      <c r="DS1996">
        <v>2.6369400408441119E-3</v>
      </c>
      <c r="DT1996">
        <v>3.4287537851013399</v>
      </c>
      <c r="DU1996">
        <v>2675569.0416387268</v>
      </c>
      <c r="DV1996">
        <v>1</v>
      </c>
    </row>
    <row r="1997" spans="1:126" x14ac:dyDescent="0.15">
      <c r="A1997" t="s">
        <v>3287</v>
      </c>
      <c r="B1997" t="s">
        <v>1246</v>
      </c>
      <c r="C1997">
        <v>38</v>
      </c>
      <c r="D1997">
        <v>89</v>
      </c>
      <c r="E1997" t="s">
        <v>3357</v>
      </c>
      <c r="F1997">
        <v>38089</v>
      </c>
      <c r="G1997" t="s">
        <v>6981</v>
      </c>
      <c r="H1997">
        <v>94.1</v>
      </c>
      <c r="I1997">
        <v>0.8</v>
      </c>
      <c r="J1997">
        <v>1</v>
      </c>
      <c r="K1997">
        <v>1.2</v>
      </c>
      <c r="L1997">
        <v>1.1000000000000001</v>
      </c>
      <c r="M1997">
        <v>1.9</v>
      </c>
      <c r="N1997">
        <f t="shared" si="126"/>
        <v>8862.7099999999991</v>
      </c>
      <c r="O1997">
        <f t="shared" si="124"/>
        <v>1137.2900000000009</v>
      </c>
      <c r="P1997">
        <f t="shared" si="125"/>
        <v>1.3647480000000016</v>
      </c>
      <c r="Q1997" s="4">
        <v>38089</v>
      </c>
      <c r="R1997" s="5">
        <v>46.817031</v>
      </c>
      <c r="S1997" s="5">
        <v>-102.662026</v>
      </c>
      <c r="T1997">
        <v>7</v>
      </c>
      <c r="U1997">
        <v>0.83467268525167571</v>
      </c>
      <c r="V1997">
        <v>24682</v>
      </c>
      <c r="W1997">
        <v>27038</v>
      </c>
      <c r="X1997">
        <v>28628</v>
      </c>
      <c r="Y1997">
        <v>31850</v>
      </c>
      <c r="Z1997">
        <v>14992</v>
      </c>
      <c r="AA1997">
        <v>38071</v>
      </c>
      <c r="AB1997">
        <v>12922.341000000002</v>
      </c>
      <c r="AC1997">
        <v>72099</v>
      </c>
      <c r="AD1997">
        <v>1</v>
      </c>
      <c r="AE1997">
        <v>3.4930836942853149E-5</v>
      </c>
      <c r="AF1997">
        <v>12</v>
      </c>
      <c r="AG1997">
        <v>837</v>
      </c>
      <c r="AH1997">
        <v>1.4336917562724014E-2</v>
      </c>
      <c r="AI1997" s="3">
        <v>829547</v>
      </c>
      <c r="AJ1997" s="3">
        <v>854239.61007384502</v>
      </c>
      <c r="AK1997">
        <v>338</v>
      </c>
      <c r="AL1997">
        <v>857952</v>
      </c>
      <c r="AM1997">
        <v>473886</v>
      </c>
      <c r="AN1997">
        <v>173359</v>
      </c>
      <c r="AO1997">
        <v>647245</v>
      </c>
      <c r="AP1997">
        <v>2</v>
      </c>
      <c r="AQ1997">
        <v>0</v>
      </c>
      <c r="AR1997">
        <v>2</v>
      </c>
      <c r="AS1997">
        <v>7.3969968192913682E-2</v>
      </c>
      <c r="AT1997">
        <v>2</v>
      </c>
      <c r="AU1997">
        <v>28</v>
      </c>
      <c r="AV1997">
        <f t="shared" si="127"/>
        <v>30</v>
      </c>
      <c r="AW1997">
        <v>24354</v>
      </c>
      <c r="AX1997">
        <v>0.99</v>
      </c>
      <c r="AY1997">
        <v>57743914.090659298</v>
      </c>
      <c r="AZ1997">
        <v>57743.914090659295</v>
      </c>
      <c r="BA1997">
        <v>2549.5019017893101</v>
      </c>
      <c r="BB1997">
        <v>3.9223347874271939</v>
      </c>
      <c r="BC1997">
        <v>18933</v>
      </c>
      <c r="BD1997">
        <v>180</v>
      </c>
      <c r="BE1997">
        <v>18753</v>
      </c>
      <c r="BF1997">
        <v>0.75978445830969943</v>
      </c>
      <c r="BG1997">
        <v>1388814</v>
      </c>
      <c r="BH1997">
        <v>48.512435377951654</v>
      </c>
      <c r="BI1997">
        <v>3378</v>
      </c>
      <c r="BJ1997">
        <v>18</v>
      </c>
      <c r="BK1997">
        <v>6</v>
      </c>
      <c r="BL1997">
        <v>3</v>
      </c>
      <c r="BM1997">
        <v>1</v>
      </c>
      <c r="BN1997">
        <v>1</v>
      </c>
      <c r="BO1997">
        <v>0</v>
      </c>
      <c r="BP1997">
        <v>2</v>
      </c>
      <c r="BQ1997">
        <v>3</v>
      </c>
      <c r="BR1997">
        <v>1</v>
      </c>
      <c r="BS1997">
        <v>0</v>
      </c>
      <c r="BT1997">
        <v>22847</v>
      </c>
      <c r="BU1997">
        <v>0.84</v>
      </c>
      <c r="BV1997">
        <v>0.62503529999999996</v>
      </c>
      <c r="BW1997">
        <v>206</v>
      </c>
      <c r="BX1997">
        <v>1.53193</v>
      </c>
      <c r="BY1997">
        <v>0.53009039999999996</v>
      </c>
      <c r="BZ1997">
        <v>21</v>
      </c>
      <c r="CA1997">
        <v>6</v>
      </c>
      <c r="CB1997">
        <v>2</v>
      </c>
      <c r="CC1997">
        <v>1</v>
      </c>
      <c r="CD1997">
        <v>0</v>
      </c>
      <c r="CE1997">
        <v>0</v>
      </c>
      <c r="CF1997">
        <v>1</v>
      </c>
      <c r="CG1997">
        <v>4</v>
      </c>
      <c r="CH1997">
        <v>2</v>
      </c>
      <c r="CI1997">
        <v>0</v>
      </c>
      <c r="CJ1997">
        <v>30490</v>
      </c>
      <c r="CK1997">
        <v>1.2135126270908494</v>
      </c>
      <c r="CL1997">
        <v>0.59508238276299108</v>
      </c>
      <c r="CM1997">
        <v>193</v>
      </c>
      <c r="CN1997">
        <v>-0.39923504215990979</v>
      </c>
      <c r="CO1997">
        <v>3953</v>
      </c>
      <c r="CP1997">
        <v>0.22911673099999999</v>
      </c>
      <c r="CQ1997">
        <v>0.33394713399999998</v>
      </c>
      <c r="CR1997">
        <v>30744</v>
      </c>
      <c r="CS1997">
        <v>0.94799999999999995</v>
      </c>
      <c r="CT1997">
        <v>21967</v>
      </c>
      <c r="CU1997">
        <v>0.91177400653499996</v>
      </c>
      <c r="CV1997">
        <v>40</v>
      </c>
      <c r="CW1997">
        <v>12</v>
      </c>
      <c r="CX1997">
        <v>20</v>
      </c>
      <c r="CY1997">
        <v>337</v>
      </c>
      <c r="CZ1997">
        <v>1269</v>
      </c>
      <c r="DA1997" s="2">
        <v>29794</v>
      </c>
      <c r="DB1997" s="2">
        <v>2580</v>
      </c>
      <c r="DC1997" s="2">
        <v>163.05000000000001</v>
      </c>
      <c r="DD1997" s="2">
        <v>2118</v>
      </c>
      <c r="DE1997">
        <v>369</v>
      </c>
      <c r="DF1997">
        <v>33</v>
      </c>
      <c r="DG1997">
        <v>63.8</v>
      </c>
      <c r="DH1997">
        <v>3.54</v>
      </c>
      <c r="DI1997" s="2">
        <v>28.36</v>
      </c>
      <c r="DJ1997">
        <v>-1.74</v>
      </c>
      <c r="DK1997">
        <v>0.96565233796276762</v>
      </c>
      <c r="DL1997">
        <v>0</v>
      </c>
      <c r="DM1997">
        <v>0</v>
      </c>
      <c r="DN1997">
        <v>70.7</v>
      </c>
      <c r="DO1997">
        <v>8.5000000000000006E-2</v>
      </c>
      <c r="DP1997">
        <v>34434.39</v>
      </c>
      <c r="DQ1997" s="2">
        <v>0</v>
      </c>
      <c r="DR1997" s="2">
        <v>596.86450596000009</v>
      </c>
      <c r="DS1997">
        <v>6.9568242846802623E-4</v>
      </c>
      <c r="DT1997">
        <v>3.8641739590155</v>
      </c>
      <c r="DU1997">
        <v>3315275.7764852662</v>
      </c>
      <c r="DV1997">
        <v>1</v>
      </c>
    </row>
    <row r="1998" spans="1:126" x14ac:dyDescent="0.15">
      <c r="A1998" t="s">
        <v>3287</v>
      </c>
      <c r="B1998" t="s">
        <v>2372</v>
      </c>
      <c r="C1998">
        <v>38</v>
      </c>
      <c r="D1998">
        <v>91</v>
      </c>
      <c r="E1998" t="s">
        <v>3358</v>
      </c>
      <c r="F1998">
        <v>38091</v>
      </c>
      <c r="G1998" t="s">
        <v>6982</v>
      </c>
      <c r="H1998">
        <v>97</v>
      </c>
      <c r="I1998">
        <v>0.2</v>
      </c>
      <c r="J1998">
        <v>1.2</v>
      </c>
      <c r="K1998">
        <v>0.1</v>
      </c>
      <c r="L1998">
        <v>0.6</v>
      </c>
      <c r="M1998">
        <v>1</v>
      </c>
      <c r="N1998">
        <f t="shared" si="126"/>
        <v>9411.8500000000022</v>
      </c>
      <c r="O1998">
        <f t="shared" si="124"/>
        <v>588.14999999999782</v>
      </c>
      <c r="P1998">
        <f t="shared" si="125"/>
        <v>0.70577999999999763</v>
      </c>
      <c r="Q1998" s="4">
        <v>38091</v>
      </c>
      <c r="R1998" s="5">
        <v>47.451062</v>
      </c>
      <c r="S1998" s="5">
        <v>-97.718919999999997</v>
      </c>
      <c r="T1998">
        <v>8</v>
      </c>
      <c r="U1998">
        <v>0.49466815502400313</v>
      </c>
      <c r="V1998">
        <v>1976</v>
      </c>
      <c r="W1998">
        <v>1982</v>
      </c>
      <c r="X1998">
        <v>1979</v>
      </c>
      <c r="Y1998">
        <v>1916</v>
      </c>
      <c r="Z1998">
        <v>1023</v>
      </c>
      <c r="AA1998">
        <v>38073</v>
      </c>
      <c r="AB1998">
        <v>864.98299999999995</v>
      </c>
      <c r="AC1998">
        <v>55833</v>
      </c>
      <c r="AD1998">
        <v>0</v>
      </c>
      <c r="AE1998">
        <v>0</v>
      </c>
      <c r="AF1998">
        <v>0</v>
      </c>
      <c r="AG1998">
        <v>355</v>
      </c>
      <c r="AH1998">
        <v>0</v>
      </c>
      <c r="AI1998" s="3">
        <v>425834</v>
      </c>
      <c r="AJ1998" s="3">
        <v>455813.23769748001</v>
      </c>
      <c r="AK1998">
        <v>536</v>
      </c>
      <c r="AL1998">
        <v>457945.59999999998</v>
      </c>
      <c r="AM1998">
        <v>802545</v>
      </c>
      <c r="AN1998">
        <v>171700</v>
      </c>
      <c r="AO1998">
        <v>974245</v>
      </c>
      <c r="AP1998">
        <v>3</v>
      </c>
      <c r="AQ1998">
        <v>0</v>
      </c>
      <c r="AR1998">
        <v>3</v>
      </c>
      <c r="AS1998">
        <v>1.513622603430878</v>
      </c>
      <c r="AT1998">
        <v>3</v>
      </c>
      <c r="AU1998">
        <v>5</v>
      </c>
      <c r="AV1998">
        <f t="shared" si="127"/>
        <v>8</v>
      </c>
      <c r="AW1998">
        <v>201</v>
      </c>
      <c r="AX1998">
        <v>0.15000000000000002</v>
      </c>
      <c r="AY1998">
        <v>108030337.32266</v>
      </c>
      <c r="AZ1998">
        <v>108030.33732265999</v>
      </c>
      <c r="BA1998">
        <v>48006.2972452213</v>
      </c>
      <c r="BB1998">
        <v>0.20830600512509703</v>
      </c>
      <c r="BC1998">
        <v>4236</v>
      </c>
      <c r="BD1998">
        <v>938</v>
      </c>
      <c r="BE1998">
        <v>3298</v>
      </c>
      <c r="BF1998">
        <v>1.6690283400809716</v>
      </c>
      <c r="BG1998">
        <v>82350</v>
      </c>
      <c r="BH1998">
        <v>41.611925214754926</v>
      </c>
      <c r="BI1998">
        <v>508</v>
      </c>
      <c r="BJ1998">
        <v>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1747</v>
      </c>
      <c r="BU1998">
        <v>0.56000000000000005</v>
      </c>
      <c r="BV1998">
        <v>0.71123360000000002</v>
      </c>
      <c r="BW1998">
        <v>22</v>
      </c>
      <c r="BX1998">
        <v>1.1448199999999999</v>
      </c>
      <c r="BY1998">
        <v>1.3793690000000001</v>
      </c>
      <c r="BZ1998">
        <v>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1953</v>
      </c>
      <c r="CK1998">
        <v>1.0240655401945724</v>
      </c>
      <c r="CL1998">
        <v>0.68049254698639017</v>
      </c>
      <c r="CM1998">
        <v>28</v>
      </c>
      <c r="CN1998">
        <v>1.2655397531122097</v>
      </c>
      <c r="CO1998">
        <v>225</v>
      </c>
      <c r="CP1998">
        <v>0</v>
      </c>
      <c r="CQ1998">
        <v>0</v>
      </c>
      <c r="CR1998">
        <v>1836</v>
      </c>
      <c r="CS1998">
        <v>0.94</v>
      </c>
      <c r="CT1998">
        <v>1735</v>
      </c>
      <c r="CU1998">
        <v>0.90576395242499996</v>
      </c>
      <c r="CW1998">
        <v>0</v>
      </c>
      <c r="CX1998">
        <v>0</v>
      </c>
      <c r="CY1998">
        <v>352</v>
      </c>
      <c r="CZ1998">
        <v>473</v>
      </c>
      <c r="DA1998" s="2">
        <v>1273</v>
      </c>
      <c r="DB1998" s="2">
        <v>165</v>
      </c>
      <c r="DC1998" s="2">
        <v>102.04</v>
      </c>
      <c r="DD1998" s="2">
        <v>8</v>
      </c>
      <c r="DE1998">
        <v>74</v>
      </c>
      <c r="DF1998">
        <v>8</v>
      </c>
      <c r="DG1998">
        <v>51.02</v>
      </c>
      <c r="DI1998" s="2">
        <v>51.02</v>
      </c>
      <c r="DJ1998">
        <v>-3.56</v>
      </c>
      <c r="DK1998">
        <v>0.84951647825208887</v>
      </c>
      <c r="DL1998">
        <v>0</v>
      </c>
      <c r="DM1998">
        <v>0</v>
      </c>
      <c r="DN1998">
        <v>302.89999999999998</v>
      </c>
      <c r="DO1998">
        <v>0.66400000000000003</v>
      </c>
      <c r="DP1998">
        <v>21348.25</v>
      </c>
      <c r="DQ1998" s="2">
        <v>0</v>
      </c>
      <c r="DR1998" s="2">
        <v>3472.2571905899999</v>
      </c>
      <c r="DS1998">
        <v>7.3207072398363479E-3</v>
      </c>
      <c r="DT1998">
        <v>4.0039650343920101</v>
      </c>
      <c r="DU1998">
        <v>1833598.1700536697</v>
      </c>
      <c r="DV1998">
        <v>1</v>
      </c>
    </row>
    <row r="1999" spans="1:126" x14ac:dyDescent="0.15">
      <c r="A1999" t="s">
        <v>3287</v>
      </c>
      <c r="B1999" t="s">
        <v>3359</v>
      </c>
      <c r="C1999">
        <v>38</v>
      </c>
      <c r="D1999">
        <v>93</v>
      </c>
      <c r="E1999" t="s">
        <v>3360</v>
      </c>
      <c r="F1999">
        <v>38093</v>
      </c>
      <c r="G1999" t="s">
        <v>6983</v>
      </c>
      <c r="H1999">
        <v>94.8</v>
      </c>
      <c r="I1999">
        <v>0.6</v>
      </c>
      <c r="J1999">
        <v>1.4</v>
      </c>
      <c r="K1999">
        <v>0.5</v>
      </c>
      <c r="L1999">
        <v>1</v>
      </c>
      <c r="M1999">
        <v>1.7</v>
      </c>
      <c r="N1999">
        <f t="shared" si="126"/>
        <v>8993.4999999999982</v>
      </c>
      <c r="O1999">
        <f t="shared" si="124"/>
        <v>1006.5000000000018</v>
      </c>
      <c r="P1999">
        <f t="shared" si="125"/>
        <v>1.2078000000000026</v>
      </c>
      <c r="Q1999" s="4">
        <v>38093</v>
      </c>
      <c r="R1999" s="5">
        <v>46.972223</v>
      </c>
      <c r="S1999" s="5">
        <v>-98.956123000000005</v>
      </c>
      <c r="T1999">
        <v>7</v>
      </c>
      <c r="U1999">
        <v>0.32014265088359473</v>
      </c>
      <c r="V1999">
        <v>20965</v>
      </c>
      <c r="W1999">
        <v>21056</v>
      </c>
      <c r="X1999">
        <v>21076</v>
      </c>
      <c r="Y1999">
        <v>21005</v>
      </c>
      <c r="Z1999">
        <v>10891</v>
      </c>
      <c r="AA1999">
        <v>38075</v>
      </c>
      <c r="AB1999">
        <v>9035.1049999999996</v>
      </c>
      <c r="AC1999">
        <v>52359</v>
      </c>
      <c r="AD1999">
        <v>3</v>
      </c>
      <c r="AE1999">
        <v>1.4234200037957867E-4</v>
      </c>
      <c r="AF1999">
        <v>15</v>
      </c>
      <c r="AG1999">
        <v>1028</v>
      </c>
      <c r="AH1999">
        <v>1.4591439688715954E-2</v>
      </c>
      <c r="AI1999" s="3">
        <v>1302623</v>
      </c>
      <c r="AJ1999" s="3">
        <v>1421905.2391033601</v>
      </c>
      <c r="AK1999">
        <v>493</v>
      </c>
      <c r="AL1999">
        <v>1470950.4000000001</v>
      </c>
      <c r="AM1999">
        <v>575327</v>
      </c>
      <c r="AN1999">
        <v>395841</v>
      </c>
      <c r="AO1999">
        <v>971168</v>
      </c>
      <c r="AP1999">
        <v>5</v>
      </c>
      <c r="AQ1999">
        <v>0</v>
      </c>
      <c r="AR1999">
        <v>5</v>
      </c>
      <c r="AS1999">
        <v>0.23746200607902734</v>
      </c>
      <c r="AT1999">
        <v>4</v>
      </c>
      <c r="AU1999">
        <v>21</v>
      </c>
      <c r="AV1999">
        <f t="shared" si="127"/>
        <v>25</v>
      </c>
      <c r="AW1999">
        <v>17442</v>
      </c>
      <c r="AX1999">
        <v>0.95</v>
      </c>
      <c r="AY1999">
        <v>132523170.786006</v>
      </c>
      <c r="AZ1999">
        <v>132523.170786006</v>
      </c>
      <c r="BA1999">
        <v>6054.1688127305497</v>
      </c>
      <c r="BB1999">
        <v>1.6517544041673002</v>
      </c>
      <c r="BC1999">
        <v>16602</v>
      </c>
      <c r="BD1999">
        <v>5177</v>
      </c>
      <c r="BE1999">
        <v>11425</v>
      </c>
      <c r="BF1999">
        <v>0.54495587884569519</v>
      </c>
      <c r="BG1999">
        <v>604356</v>
      </c>
      <c r="BH1999">
        <v>28.675080660466882</v>
      </c>
      <c r="BI1999">
        <v>3045</v>
      </c>
      <c r="BJ1999">
        <v>19</v>
      </c>
      <c r="BK1999">
        <v>5</v>
      </c>
      <c r="BL1999">
        <v>4</v>
      </c>
      <c r="BM1999">
        <v>0</v>
      </c>
      <c r="BN1999">
        <v>1</v>
      </c>
      <c r="BO1999">
        <v>1</v>
      </c>
      <c r="BP1999">
        <v>1</v>
      </c>
      <c r="BQ1999">
        <v>3</v>
      </c>
      <c r="BR1999">
        <v>1</v>
      </c>
      <c r="BS1999">
        <v>0</v>
      </c>
      <c r="BT1999">
        <v>20463</v>
      </c>
      <c r="BU1999">
        <v>0.81</v>
      </c>
      <c r="BV1999">
        <v>0.59264640000000002</v>
      </c>
      <c r="BW1999">
        <v>313</v>
      </c>
      <c r="BX1999">
        <v>1.710404</v>
      </c>
      <c r="BY1999">
        <v>1.448466</v>
      </c>
      <c r="BZ1999">
        <v>20</v>
      </c>
      <c r="CA1999">
        <v>6</v>
      </c>
      <c r="CB1999">
        <v>4</v>
      </c>
      <c r="CC1999">
        <v>0</v>
      </c>
      <c r="CD1999">
        <v>1</v>
      </c>
      <c r="CE1999">
        <v>1</v>
      </c>
      <c r="CF1999">
        <v>1</v>
      </c>
      <c r="CG1999">
        <v>4</v>
      </c>
      <c r="CH1999">
        <v>1</v>
      </c>
      <c r="CI1999">
        <v>0</v>
      </c>
      <c r="CJ1999">
        <v>21174</v>
      </c>
      <c r="CK1999">
        <v>1.7946538207235287</v>
      </c>
      <c r="CL1999">
        <v>0.57639633202334162</v>
      </c>
      <c r="CM1999">
        <v>266</v>
      </c>
      <c r="CN1999">
        <v>1.1334035533176907</v>
      </c>
      <c r="CO1999">
        <v>2939.9999999999995</v>
      </c>
      <c r="CP1999">
        <v>-0.12727240719999999</v>
      </c>
      <c r="CQ1999">
        <v>5.5047289999999999E-3</v>
      </c>
      <c r="CR1999">
        <v>19453</v>
      </c>
      <c r="CS1999">
        <v>0.92099999999999993</v>
      </c>
      <c r="CT1999">
        <v>18827</v>
      </c>
      <c r="CU1999">
        <v>0.89875892554000003</v>
      </c>
      <c r="CV1999">
        <v>62</v>
      </c>
      <c r="CW1999">
        <v>14</v>
      </c>
      <c r="CX1999">
        <v>16</v>
      </c>
      <c r="CY1999">
        <v>932</v>
      </c>
      <c r="CZ1999">
        <v>1462</v>
      </c>
      <c r="DA1999" s="2">
        <v>15281</v>
      </c>
      <c r="DB1999" s="2">
        <v>2165</v>
      </c>
      <c r="DC1999" s="2">
        <v>175.19</v>
      </c>
      <c r="DD1999" s="2">
        <v>1159</v>
      </c>
      <c r="DE1999">
        <v>394</v>
      </c>
      <c r="DF1999">
        <v>10</v>
      </c>
      <c r="DG1999">
        <v>61.55</v>
      </c>
      <c r="DH1999">
        <v>14.2</v>
      </c>
      <c r="DI1999" s="2">
        <v>37.880000000000003</v>
      </c>
      <c r="DJ1999">
        <v>-1.79</v>
      </c>
      <c r="DK1999">
        <v>0.9048995757022561</v>
      </c>
      <c r="DL1999">
        <v>1.9455252918287938E-2</v>
      </c>
      <c r="DM1999">
        <v>0</v>
      </c>
      <c r="DN1999">
        <v>529.79999999999995</v>
      </c>
      <c r="DO1999">
        <v>0.34799999999999998</v>
      </c>
      <c r="DP1999">
        <v>57010.670000000006</v>
      </c>
      <c r="DQ1999" s="2">
        <v>0</v>
      </c>
      <c r="DR1999" s="2">
        <v>25038.457861760013</v>
      </c>
      <c r="DS1999">
        <v>1.7021959425627439E-2</v>
      </c>
      <c r="DT1999">
        <v>4.7675627705542603</v>
      </c>
      <c r="DU1999">
        <v>7012848.3643718977</v>
      </c>
      <c r="DV1999">
        <v>0</v>
      </c>
    </row>
    <row r="2000" spans="1:126" x14ac:dyDescent="0.15">
      <c r="A2000" t="s">
        <v>3287</v>
      </c>
      <c r="B2000" t="s">
        <v>3361</v>
      </c>
      <c r="C2000">
        <v>38</v>
      </c>
      <c r="D2000">
        <v>95</v>
      </c>
      <c r="E2000" t="s">
        <v>3362</v>
      </c>
      <c r="F2000">
        <v>38095</v>
      </c>
      <c r="G2000" t="s">
        <v>6984</v>
      </c>
      <c r="H2000">
        <v>96.4</v>
      </c>
      <c r="I2000">
        <v>0.1</v>
      </c>
      <c r="J2000">
        <v>2.2000000000000002</v>
      </c>
      <c r="K2000">
        <v>0</v>
      </c>
      <c r="L2000">
        <v>0.8</v>
      </c>
      <c r="M2000">
        <v>0.4</v>
      </c>
      <c r="N2000">
        <f t="shared" si="126"/>
        <v>9298.61</v>
      </c>
      <c r="O2000">
        <f t="shared" si="124"/>
        <v>701.38999999999942</v>
      </c>
      <c r="P2000">
        <f t="shared" si="125"/>
        <v>0.84166799999999964</v>
      </c>
      <c r="Q2000" s="4">
        <v>38095</v>
      </c>
      <c r="R2000" s="5">
        <v>48.682183000000002</v>
      </c>
      <c r="S2000" s="5">
        <v>-99.248158000000004</v>
      </c>
      <c r="T2000">
        <v>9</v>
      </c>
      <c r="U2000">
        <v>-8.9827921788651448E-3</v>
      </c>
      <c r="V2000">
        <v>2264</v>
      </c>
      <c r="W2000">
        <v>2292</v>
      </c>
      <c r="X2000">
        <v>2294</v>
      </c>
      <c r="Y2000">
        <v>2249</v>
      </c>
      <c r="Z2000">
        <v>1103</v>
      </c>
      <c r="AA2000">
        <v>38077</v>
      </c>
      <c r="AB2000">
        <v>893.84999999999991</v>
      </c>
      <c r="AC2000">
        <v>56625</v>
      </c>
      <c r="AD2000">
        <v>1</v>
      </c>
      <c r="AE2000">
        <v>4.3591979075850045E-4</v>
      </c>
      <c r="AF2000">
        <v>8</v>
      </c>
      <c r="AG2000">
        <v>529</v>
      </c>
      <c r="AH2000">
        <v>1.5122873345935728E-2</v>
      </c>
      <c r="AI2000" s="3">
        <v>645445</v>
      </c>
      <c r="AJ2000" s="3">
        <v>655722.01593554008</v>
      </c>
      <c r="AK2000">
        <v>720</v>
      </c>
      <c r="AL2000">
        <v>666630.39999999991</v>
      </c>
      <c r="AM2000">
        <v>1126116</v>
      </c>
      <c r="AN2000">
        <v>169394</v>
      </c>
      <c r="AO2000">
        <v>1295510</v>
      </c>
      <c r="AP2000">
        <v>2</v>
      </c>
      <c r="AQ2000">
        <v>0</v>
      </c>
      <c r="AR2000">
        <v>2</v>
      </c>
      <c r="AS2000">
        <v>0.87260034904013972</v>
      </c>
      <c r="AT2000">
        <v>2</v>
      </c>
      <c r="AU2000">
        <v>2</v>
      </c>
      <c r="AV2000">
        <f t="shared" si="127"/>
        <v>4</v>
      </c>
      <c r="AW2000">
        <v>753</v>
      </c>
      <c r="AX2000">
        <v>0.53</v>
      </c>
      <c r="AY2000">
        <v>435762344.54866302</v>
      </c>
      <c r="AZ2000">
        <v>435762.34454866301</v>
      </c>
      <c r="BA2000">
        <v>151224.85523728901</v>
      </c>
      <c r="BB2000">
        <v>6.6126695802147487E-2</v>
      </c>
      <c r="BC2000">
        <v>2943</v>
      </c>
      <c r="BD2000">
        <v>146</v>
      </c>
      <c r="BE2000">
        <v>2797</v>
      </c>
      <c r="BF2000">
        <v>1.2354240282685511</v>
      </c>
      <c r="BG2000">
        <v>82727</v>
      </c>
      <c r="BH2000">
        <v>36.062336530078468</v>
      </c>
      <c r="BI2000">
        <v>532</v>
      </c>
      <c r="BJ2000">
        <v>4</v>
      </c>
      <c r="BK2000">
        <v>1</v>
      </c>
      <c r="BL2000">
        <v>1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1</v>
      </c>
      <c r="BS2000">
        <v>0</v>
      </c>
      <c r="BT2000">
        <v>2209</v>
      </c>
      <c r="BU2000">
        <v>0.56999999999999995</v>
      </c>
      <c r="BV2000">
        <v>0.64667750000000002</v>
      </c>
      <c r="BW2000">
        <v>38</v>
      </c>
      <c r="BX2000">
        <v>3.6215480000000002</v>
      </c>
      <c r="BY2000">
        <v>3.6924619999999999</v>
      </c>
      <c r="BZ2000">
        <v>4</v>
      </c>
      <c r="CA2000">
        <v>2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2298</v>
      </c>
      <c r="CK2000">
        <v>3.4812880765883376</v>
      </c>
      <c r="CL2000">
        <v>0.66206515737161786</v>
      </c>
      <c r="CM2000">
        <v>32</v>
      </c>
      <c r="CN2000">
        <v>3.3210702622151791</v>
      </c>
      <c r="CO2000">
        <v>236.00000000000003</v>
      </c>
      <c r="CP2000">
        <v>0.37207467100000002</v>
      </c>
      <c r="CQ2000">
        <v>0.20251348399999999</v>
      </c>
      <c r="CR2000">
        <v>2112</v>
      </c>
      <c r="CS2000">
        <v>0.92799999999999994</v>
      </c>
      <c r="CT2000">
        <v>1890</v>
      </c>
      <c r="CU2000">
        <v>0.89881422924999999</v>
      </c>
      <c r="CV2000">
        <v>6</v>
      </c>
      <c r="CW2000">
        <v>0</v>
      </c>
      <c r="CY2000">
        <v>352</v>
      </c>
      <c r="CZ2000">
        <v>763</v>
      </c>
      <c r="DA2000" s="2">
        <v>1742</v>
      </c>
      <c r="DB2000" s="2">
        <v>160</v>
      </c>
      <c r="DC2000" s="2">
        <v>172.64</v>
      </c>
      <c r="DD2000" s="2">
        <v>229</v>
      </c>
      <c r="DE2000">
        <v>215</v>
      </c>
      <c r="DF2000">
        <v>20</v>
      </c>
      <c r="DG2000">
        <v>43.16</v>
      </c>
      <c r="DH2000">
        <v>43.16</v>
      </c>
      <c r="DI2000" s="2">
        <v>43.16</v>
      </c>
      <c r="DJ2000">
        <v>-3.99</v>
      </c>
      <c r="DK2000">
        <v>0.93841923014354434</v>
      </c>
      <c r="DL2000">
        <v>0</v>
      </c>
      <c r="DM2000">
        <v>0</v>
      </c>
      <c r="DN2000">
        <v>372.2</v>
      </c>
      <c r="DO2000">
        <v>0.56999999999999995</v>
      </c>
      <c r="DP2000">
        <v>43191.64</v>
      </c>
      <c r="DQ2000" s="2">
        <v>0</v>
      </c>
      <c r="DR2000" s="2">
        <v>18773.249341430001</v>
      </c>
      <c r="DS2000">
        <v>2.4819080367504229E-2</v>
      </c>
      <c r="DT2000">
        <v>4.7026776657068297</v>
      </c>
      <c r="DU2000">
        <v>3134947.8933612099</v>
      </c>
      <c r="DV2000">
        <v>1</v>
      </c>
    </row>
    <row r="2001" spans="1:126" x14ac:dyDescent="0.15">
      <c r="A2001" t="s">
        <v>3287</v>
      </c>
      <c r="B2001" t="s">
        <v>3363</v>
      </c>
      <c r="C2001">
        <v>38</v>
      </c>
      <c r="D2001">
        <v>97</v>
      </c>
      <c r="E2001" t="s">
        <v>3364</v>
      </c>
      <c r="F2001">
        <v>38097</v>
      </c>
      <c r="G2001" t="s">
        <v>6985</v>
      </c>
      <c r="H2001">
        <v>94.7</v>
      </c>
      <c r="I2001">
        <v>0.5</v>
      </c>
      <c r="J2001">
        <v>0.8</v>
      </c>
      <c r="K2001">
        <v>0.3</v>
      </c>
      <c r="L2001">
        <v>1.1000000000000001</v>
      </c>
      <c r="M2001">
        <v>2.6</v>
      </c>
      <c r="N2001">
        <f t="shared" si="126"/>
        <v>8977.0399999999991</v>
      </c>
      <c r="O2001">
        <f t="shared" si="124"/>
        <v>1022.9600000000009</v>
      </c>
      <c r="P2001">
        <f t="shared" si="125"/>
        <v>1.2275520000000015</v>
      </c>
      <c r="Q2001" s="4">
        <v>38097</v>
      </c>
      <c r="R2001" s="5">
        <v>47.446215000000002</v>
      </c>
      <c r="S2001" s="5">
        <v>-97.164754000000002</v>
      </c>
      <c r="T2001">
        <v>8</v>
      </c>
      <c r="U2001">
        <v>0.27900654958878157</v>
      </c>
      <c r="V2001">
        <v>8105</v>
      </c>
      <c r="W2001">
        <v>8106</v>
      </c>
      <c r="X2001">
        <v>8077</v>
      </c>
      <c r="Y2001">
        <v>7989</v>
      </c>
      <c r="Z2001">
        <v>3956</v>
      </c>
      <c r="AA2001">
        <v>38079</v>
      </c>
      <c r="AB2001">
        <v>3382.6150000000002</v>
      </c>
      <c r="AC2001">
        <v>54960</v>
      </c>
      <c r="AD2001">
        <v>0</v>
      </c>
      <c r="AE2001">
        <v>0</v>
      </c>
      <c r="AF2001">
        <v>4</v>
      </c>
      <c r="AG2001">
        <v>468</v>
      </c>
      <c r="AH2001">
        <v>8.5470085470085479E-3</v>
      </c>
      <c r="AI2001" s="3">
        <v>547732</v>
      </c>
      <c r="AJ2001" s="3">
        <v>551646.65351914498</v>
      </c>
      <c r="AK2001">
        <v>450</v>
      </c>
      <c r="AL2001">
        <v>552057.59999999998</v>
      </c>
      <c r="AM2001">
        <v>941200</v>
      </c>
      <c r="AN2001">
        <v>223312</v>
      </c>
      <c r="AO2001">
        <v>1164512</v>
      </c>
      <c r="AP2001">
        <v>3</v>
      </c>
      <c r="AQ2001">
        <v>2</v>
      </c>
      <c r="AR2001">
        <v>5</v>
      </c>
      <c r="AS2001">
        <v>0.61682704169750802</v>
      </c>
      <c r="AT2001">
        <v>5</v>
      </c>
      <c r="AU2001">
        <v>9</v>
      </c>
      <c r="AV2001">
        <f t="shared" si="127"/>
        <v>14</v>
      </c>
      <c r="AW2001">
        <v>5585</v>
      </c>
      <c r="AX2001">
        <v>0.83</v>
      </c>
      <c r="AY2001">
        <v>115398743.673237</v>
      </c>
      <c r="AZ2001">
        <v>115398.743673237</v>
      </c>
      <c r="BA2001">
        <v>13458.0596897379</v>
      </c>
      <c r="BB2001">
        <v>0.74304916388691933</v>
      </c>
      <c r="BC2001">
        <v>21496</v>
      </c>
      <c r="BD2001">
        <v>18647</v>
      </c>
      <c r="BE2001">
        <v>2849</v>
      </c>
      <c r="BF2001">
        <v>0.3515114127082048</v>
      </c>
      <c r="BG2001">
        <v>240871</v>
      </c>
      <c r="BH2001">
        <v>29.821839792001981</v>
      </c>
      <c r="BI2001">
        <v>1193</v>
      </c>
      <c r="BJ2001">
        <v>19</v>
      </c>
      <c r="BK2001">
        <v>5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0</v>
      </c>
      <c r="BR2001">
        <v>2</v>
      </c>
      <c r="BS2001">
        <v>0</v>
      </c>
      <c r="BT2001">
        <v>7868</v>
      </c>
      <c r="BU2001">
        <v>0.71</v>
      </c>
      <c r="BV2001">
        <v>0.65771480000000004</v>
      </c>
      <c r="BW2001">
        <v>99</v>
      </c>
      <c r="BX2001">
        <v>3.558719</v>
      </c>
      <c r="BY2001">
        <v>2.9253010000000002</v>
      </c>
      <c r="BZ2001">
        <v>18</v>
      </c>
      <c r="CA2001">
        <v>5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2</v>
      </c>
      <c r="CI2001">
        <v>0</v>
      </c>
      <c r="CJ2001">
        <v>8063</v>
      </c>
      <c r="CK2001">
        <v>3.2246062259704824</v>
      </c>
      <c r="CL2001">
        <v>0.62222920924382963</v>
      </c>
      <c r="CM2001">
        <v>92</v>
      </c>
      <c r="CN2001">
        <v>2.442046558769289</v>
      </c>
      <c r="CO2001">
        <v>1145</v>
      </c>
      <c r="CP2001">
        <v>0.46255031600000002</v>
      </c>
      <c r="CQ2001">
        <v>0.24854098499999999</v>
      </c>
      <c r="CR2001">
        <v>7474</v>
      </c>
      <c r="CS2001">
        <v>0.93299999999999994</v>
      </c>
      <c r="CT2001">
        <v>7278</v>
      </c>
      <c r="CU2001">
        <v>0.91683124862800003</v>
      </c>
      <c r="CV2001">
        <v>1</v>
      </c>
      <c r="CW2001">
        <v>2</v>
      </c>
      <c r="CX2001">
        <v>2</v>
      </c>
      <c r="CY2001">
        <v>1197</v>
      </c>
      <c r="CZ2001">
        <v>711</v>
      </c>
      <c r="DA2001" s="2">
        <v>5158</v>
      </c>
      <c r="DB2001" s="2">
        <v>765</v>
      </c>
      <c r="DC2001" s="2">
        <v>121.29</v>
      </c>
      <c r="DD2001" s="2">
        <v>291</v>
      </c>
      <c r="DE2001">
        <v>148</v>
      </c>
      <c r="DF2001">
        <v>7</v>
      </c>
      <c r="DG2001">
        <v>36.39</v>
      </c>
      <c r="DH2001">
        <v>12.13</v>
      </c>
      <c r="DI2001" s="2">
        <v>48.51</v>
      </c>
      <c r="DJ2001">
        <v>-5.12</v>
      </c>
      <c r="DK2001">
        <v>0.92155287622413884</v>
      </c>
      <c r="DL2001">
        <v>2.136752136752137E-3</v>
      </c>
      <c r="DM2001">
        <v>0</v>
      </c>
      <c r="DN2001">
        <v>502.9</v>
      </c>
      <c r="DO2001">
        <v>0.92099999999999993</v>
      </c>
      <c r="DP2001">
        <v>12170.08</v>
      </c>
      <c r="DQ2001" s="2">
        <v>0</v>
      </c>
      <c r="DR2001" s="2">
        <v>1293.56879439</v>
      </c>
      <c r="DS2001">
        <v>2.3033216368420614E-3</v>
      </c>
      <c r="DT2001">
        <v>4.44212536851692</v>
      </c>
      <c r="DU2001">
        <v>2452309.0698425663</v>
      </c>
      <c r="DV2001">
        <v>1</v>
      </c>
    </row>
    <row r="2002" spans="1:126" x14ac:dyDescent="0.15">
      <c r="A2002" t="s">
        <v>3287</v>
      </c>
      <c r="B2002" t="s">
        <v>3365</v>
      </c>
      <c r="C2002">
        <v>38</v>
      </c>
      <c r="D2002">
        <v>99</v>
      </c>
      <c r="E2002" t="s">
        <v>3366</v>
      </c>
      <c r="F2002">
        <v>38099</v>
      </c>
      <c r="G2002" t="s">
        <v>6986</v>
      </c>
      <c r="H2002">
        <v>88.4</v>
      </c>
      <c r="I2002">
        <v>0.2</v>
      </c>
      <c r="J2002">
        <v>1.4</v>
      </c>
      <c r="K2002">
        <v>0.3</v>
      </c>
      <c r="L2002">
        <v>0.9</v>
      </c>
      <c r="M2002">
        <v>8.6999999999999993</v>
      </c>
      <c r="N2002">
        <f t="shared" si="126"/>
        <v>7893.1500000000015</v>
      </c>
      <c r="O2002">
        <f t="shared" si="124"/>
        <v>2106.8499999999985</v>
      </c>
      <c r="P2002">
        <f t="shared" si="125"/>
        <v>2.5282199999999992</v>
      </c>
      <c r="Q2002" s="4">
        <v>38099</v>
      </c>
      <c r="R2002" s="5">
        <v>48.376978999999999</v>
      </c>
      <c r="S2002" s="5">
        <v>-97.722229999999996</v>
      </c>
      <c r="T2002">
        <v>6</v>
      </c>
      <c r="U2002">
        <v>0.35583663545187172</v>
      </c>
      <c r="V2002">
        <v>11131</v>
      </c>
      <c r="W2002">
        <v>11052</v>
      </c>
      <c r="X2002">
        <v>11005</v>
      </c>
      <c r="Y2002">
        <v>10872</v>
      </c>
      <c r="Z2002">
        <v>5454</v>
      </c>
      <c r="AA2002">
        <v>38081</v>
      </c>
      <c r="AB2002">
        <v>4463.7529999999997</v>
      </c>
      <c r="AC2002">
        <v>49411</v>
      </c>
      <c r="AD2002">
        <v>0</v>
      </c>
      <c r="AE2002">
        <v>0</v>
      </c>
      <c r="AF2002">
        <v>24</v>
      </c>
      <c r="AG2002">
        <v>962</v>
      </c>
      <c r="AH2002">
        <v>2.4948024948024949E-2</v>
      </c>
      <c r="AI2002" s="3">
        <v>802372</v>
      </c>
      <c r="AJ2002" s="3">
        <v>820266.45179771504</v>
      </c>
      <c r="AK2002">
        <v>320</v>
      </c>
      <c r="AL2002">
        <v>828268.8</v>
      </c>
      <c r="AM2002">
        <v>784298</v>
      </c>
      <c r="AN2002">
        <v>297008</v>
      </c>
      <c r="AO2002">
        <v>1081306</v>
      </c>
      <c r="AP2002">
        <v>2</v>
      </c>
      <c r="AQ2002">
        <v>0</v>
      </c>
      <c r="AR2002">
        <v>2</v>
      </c>
      <c r="AS2002">
        <v>0.18096272167933405</v>
      </c>
      <c r="AT2002">
        <v>1</v>
      </c>
      <c r="AU2002">
        <v>11</v>
      </c>
      <c r="AV2002">
        <f t="shared" si="127"/>
        <v>12</v>
      </c>
      <c r="AW2002">
        <v>6900</v>
      </c>
      <c r="AX2002">
        <v>0.75</v>
      </c>
      <c r="AY2002">
        <v>344271477.916767</v>
      </c>
      <c r="AZ2002">
        <v>344271.47791676701</v>
      </c>
      <c r="BA2002">
        <v>27499.523404621701</v>
      </c>
      <c r="BB2002">
        <v>0.36364266583323235</v>
      </c>
      <c r="BC2002">
        <v>2023</v>
      </c>
      <c r="BD2002">
        <v>523</v>
      </c>
      <c r="BE2002">
        <v>1500</v>
      </c>
      <c r="BF2002">
        <v>0.13475878178061271</v>
      </c>
      <c r="BG2002">
        <v>475562</v>
      </c>
      <c r="BH2002">
        <v>43.213266696955927</v>
      </c>
      <c r="BI2002">
        <v>2209</v>
      </c>
      <c r="BJ2002">
        <v>24</v>
      </c>
      <c r="BK2002">
        <v>4</v>
      </c>
      <c r="BL2002">
        <v>2</v>
      </c>
      <c r="BM2002">
        <v>0</v>
      </c>
      <c r="BN2002">
        <v>1</v>
      </c>
      <c r="BO2002">
        <v>1</v>
      </c>
      <c r="BP2002">
        <v>1</v>
      </c>
      <c r="BQ2002">
        <v>3</v>
      </c>
      <c r="BR2002">
        <v>2</v>
      </c>
      <c r="BS2002">
        <v>0</v>
      </c>
      <c r="BT2002">
        <v>10798</v>
      </c>
      <c r="BU2002">
        <v>0.71</v>
      </c>
      <c r="BV2002">
        <v>0.57186369999999997</v>
      </c>
      <c r="BW2002">
        <v>127</v>
      </c>
      <c r="BX2002">
        <v>3.5191699999999999</v>
      </c>
      <c r="BY2002">
        <v>2.333342</v>
      </c>
      <c r="BZ2002">
        <v>21</v>
      </c>
      <c r="CA2002">
        <v>2</v>
      </c>
      <c r="CB2002">
        <v>2</v>
      </c>
      <c r="CC2002">
        <v>0</v>
      </c>
      <c r="CD2002">
        <v>1</v>
      </c>
      <c r="CE2002">
        <v>1</v>
      </c>
      <c r="CF2002">
        <v>1</v>
      </c>
      <c r="CG2002">
        <v>3</v>
      </c>
      <c r="CH2002">
        <v>2</v>
      </c>
      <c r="CI2002">
        <v>0</v>
      </c>
      <c r="CJ2002">
        <v>10959</v>
      </c>
      <c r="CK2002">
        <v>3.0112236517930469</v>
      </c>
      <c r="CL2002">
        <v>0.60691823899371067</v>
      </c>
      <c r="CM2002">
        <v>111</v>
      </c>
      <c r="CN2002">
        <v>1.9664975616478391</v>
      </c>
      <c r="CO2002">
        <v>1054</v>
      </c>
      <c r="CP2002">
        <v>0.234218917</v>
      </c>
      <c r="CQ2002">
        <v>-2.8225842500000001E-2</v>
      </c>
      <c r="CR2002">
        <v>10167</v>
      </c>
      <c r="CS2002">
        <v>0.93400000000000005</v>
      </c>
      <c r="CT2002">
        <v>9706</v>
      </c>
      <c r="CU2002">
        <v>0.88012976480000005</v>
      </c>
      <c r="CV2002">
        <v>5</v>
      </c>
      <c r="CW2002">
        <v>6</v>
      </c>
      <c r="CX2002">
        <v>5</v>
      </c>
      <c r="CY2002">
        <v>2091</v>
      </c>
      <c r="CZ2002">
        <v>1343</v>
      </c>
      <c r="DA2002" s="2">
        <v>7634</v>
      </c>
      <c r="DB2002" s="2">
        <v>655</v>
      </c>
      <c r="DC2002" s="2">
        <v>126.08</v>
      </c>
      <c r="DD2002" s="2">
        <v>1056</v>
      </c>
      <c r="DE2002">
        <v>366</v>
      </c>
      <c r="DF2002">
        <v>19</v>
      </c>
      <c r="DG2002">
        <v>27.02</v>
      </c>
      <c r="DH2002">
        <v>27.02</v>
      </c>
      <c r="DI2002" s="2">
        <v>54.03</v>
      </c>
      <c r="DJ2002">
        <v>-3.95</v>
      </c>
      <c r="DK2002">
        <v>0.94259146630241331</v>
      </c>
      <c r="DL2002">
        <v>0</v>
      </c>
      <c r="DM2002">
        <v>0</v>
      </c>
      <c r="DN2002">
        <v>514.5</v>
      </c>
      <c r="DO2002">
        <v>0.63</v>
      </c>
      <c r="DP2002">
        <v>59828.649999999994</v>
      </c>
      <c r="DQ2002" s="2">
        <v>0</v>
      </c>
      <c r="DR2002" s="2">
        <v>21710.974132810003</v>
      </c>
      <c r="DS2002">
        <v>2.3644704166724706E-2</v>
      </c>
      <c r="DT2002">
        <v>6.89118378019581</v>
      </c>
      <c r="DU2002">
        <v>5707752.5202022474</v>
      </c>
      <c r="DV2002">
        <v>1</v>
      </c>
    </row>
    <row r="2003" spans="1:126" x14ac:dyDescent="0.15">
      <c r="A2003" t="s">
        <v>3287</v>
      </c>
      <c r="B2003" t="s">
        <v>3367</v>
      </c>
      <c r="C2003">
        <v>38</v>
      </c>
      <c r="D2003">
        <v>101</v>
      </c>
      <c r="E2003" t="s">
        <v>3368</v>
      </c>
      <c r="F2003">
        <v>38101</v>
      </c>
      <c r="G2003" t="s">
        <v>6987</v>
      </c>
      <c r="H2003">
        <v>88.7</v>
      </c>
      <c r="I2003">
        <v>2.4</v>
      </c>
      <c r="J2003">
        <v>2.5</v>
      </c>
      <c r="K2003">
        <v>0.9</v>
      </c>
      <c r="L2003">
        <v>2.5</v>
      </c>
      <c r="M2003">
        <v>3</v>
      </c>
      <c r="N2003">
        <f t="shared" si="126"/>
        <v>7895.7600000000011</v>
      </c>
      <c r="O2003">
        <f t="shared" si="124"/>
        <v>2104.2399999999989</v>
      </c>
      <c r="P2003">
        <f t="shared" si="125"/>
        <v>2.5250879999999998</v>
      </c>
      <c r="Q2003" s="4">
        <v>38101</v>
      </c>
      <c r="R2003" s="5">
        <v>48.216686000000003</v>
      </c>
      <c r="S2003" s="5">
        <v>-101.540537</v>
      </c>
      <c r="T2003">
        <v>5</v>
      </c>
      <c r="U2003">
        <v>0.29764665636805671</v>
      </c>
      <c r="V2003">
        <v>62013</v>
      </c>
      <c r="W2003">
        <v>65854</v>
      </c>
      <c r="X2003">
        <v>67736</v>
      </c>
      <c r="Y2003">
        <v>71430</v>
      </c>
      <c r="Z2003">
        <v>33317</v>
      </c>
      <c r="AA2003">
        <v>38083</v>
      </c>
      <c r="AB2003">
        <v>28702.254000000001</v>
      </c>
      <c r="AC2003">
        <v>61393</v>
      </c>
      <c r="AD2003">
        <v>4</v>
      </c>
      <c r="AE2003">
        <v>5.9052793197118227E-5</v>
      </c>
      <c r="AF2003">
        <v>24</v>
      </c>
      <c r="AG2003">
        <v>961</v>
      </c>
      <c r="AH2003">
        <v>2.497398543184183E-2</v>
      </c>
      <c r="AI2003" s="3">
        <v>1073283</v>
      </c>
      <c r="AJ2003" s="3">
        <v>1288431.6715315701</v>
      </c>
      <c r="AK2003">
        <v>445</v>
      </c>
      <c r="AL2003">
        <v>1316070.4000000001</v>
      </c>
      <c r="AM2003">
        <v>1459872</v>
      </c>
      <c r="AN2003">
        <v>286744</v>
      </c>
      <c r="AO2003">
        <v>1746616</v>
      </c>
      <c r="AP2003">
        <v>8</v>
      </c>
      <c r="AQ2003">
        <v>1</v>
      </c>
      <c r="AR2003">
        <v>9</v>
      </c>
      <c r="AS2003">
        <v>0.13666595802836579</v>
      </c>
      <c r="AT2003">
        <v>7</v>
      </c>
      <c r="AU2003">
        <v>42</v>
      </c>
      <c r="AV2003">
        <f t="shared" si="127"/>
        <v>49</v>
      </c>
      <c r="AW2003">
        <v>64502</v>
      </c>
      <c r="AX2003">
        <v>0.92999999999999994</v>
      </c>
      <c r="AY2003">
        <v>9108165107.1098499</v>
      </c>
      <c r="AZ2003">
        <v>9108165.1071098503</v>
      </c>
      <c r="BA2003">
        <v>154941.558127956</v>
      </c>
      <c r="BB2003">
        <v>6.4540463648504548E-2</v>
      </c>
      <c r="BC2003">
        <v>23295</v>
      </c>
      <c r="BD2003">
        <v>15808</v>
      </c>
      <c r="BE2003">
        <v>7487</v>
      </c>
      <c r="BF2003">
        <v>0.12073274958476449</v>
      </c>
      <c r="BG2003">
        <v>2388991</v>
      </c>
      <c r="BH2003">
        <v>35.269147868194167</v>
      </c>
      <c r="BI2003">
        <v>6460</v>
      </c>
      <c r="BJ2003">
        <v>43</v>
      </c>
      <c r="BK2003">
        <v>19</v>
      </c>
      <c r="BL2003">
        <v>4</v>
      </c>
      <c r="BM2003">
        <v>1</v>
      </c>
      <c r="BN2003">
        <v>1</v>
      </c>
      <c r="BO2003">
        <v>3</v>
      </c>
      <c r="BP2003">
        <v>1</v>
      </c>
      <c r="BQ2003">
        <v>4</v>
      </c>
      <c r="BR2003">
        <v>4</v>
      </c>
      <c r="BS2003">
        <v>1</v>
      </c>
      <c r="BT2003">
        <v>57012</v>
      </c>
      <c r="BU2003">
        <v>0.77</v>
      </c>
      <c r="BV2003">
        <v>0.62211050000000001</v>
      </c>
      <c r="BW2003">
        <v>392</v>
      </c>
      <c r="BX2003">
        <v>1.4207529999999999</v>
      </c>
      <c r="BY2003">
        <v>0.1601129</v>
      </c>
      <c r="BZ2003">
        <v>47</v>
      </c>
      <c r="CA2003">
        <v>15</v>
      </c>
      <c r="CB2003">
        <v>5</v>
      </c>
      <c r="CC2003">
        <v>0</v>
      </c>
      <c r="CD2003">
        <v>1</v>
      </c>
      <c r="CE2003">
        <v>3</v>
      </c>
      <c r="CF2003">
        <v>1</v>
      </c>
      <c r="CG2003">
        <v>6</v>
      </c>
      <c r="CH2003">
        <v>3</v>
      </c>
      <c r="CI2003">
        <v>0</v>
      </c>
      <c r="CJ2003">
        <v>69536</v>
      </c>
      <c r="CK2003">
        <v>1.1648642429820526</v>
      </c>
      <c r="CL2003">
        <v>0.52410143239543105</v>
      </c>
      <c r="CM2003">
        <v>347</v>
      </c>
      <c r="CN2003">
        <v>-0.94261866591384014</v>
      </c>
      <c r="CO2003">
        <v>9309</v>
      </c>
      <c r="CP2003">
        <v>0.36529220499999998</v>
      </c>
      <c r="CQ2003">
        <v>0.154767511</v>
      </c>
      <c r="CR2003">
        <v>66235</v>
      </c>
      <c r="CS2003">
        <v>0.92299999999999993</v>
      </c>
      <c r="CT2003">
        <v>55254</v>
      </c>
      <c r="CU2003">
        <v>0.89514179451000009</v>
      </c>
      <c r="CV2003">
        <v>129</v>
      </c>
      <c r="CW2003">
        <v>54</v>
      </c>
      <c r="CX2003">
        <v>42</v>
      </c>
      <c r="CY2003">
        <v>660</v>
      </c>
      <c r="CZ2003">
        <v>1417</v>
      </c>
      <c r="DA2003" s="2">
        <v>52243</v>
      </c>
      <c r="DB2003" s="2">
        <v>6170</v>
      </c>
      <c r="DC2003" s="2">
        <v>186.79</v>
      </c>
      <c r="DD2003" s="2">
        <v>7722</v>
      </c>
      <c r="DE2003">
        <v>333</v>
      </c>
      <c r="DF2003">
        <v>24</v>
      </c>
      <c r="DG2003">
        <v>61.77</v>
      </c>
      <c r="DH2003">
        <v>5.88</v>
      </c>
      <c r="DI2003" s="2">
        <v>26.47</v>
      </c>
      <c r="DJ2003">
        <v>-2.0099999999999998</v>
      </c>
      <c r="DK2003">
        <v>0.92878858604860037</v>
      </c>
      <c r="DL2003">
        <v>1.0405827263267431E-3</v>
      </c>
      <c r="DN2003">
        <v>288.89999999999998</v>
      </c>
      <c r="DO2003">
        <v>0.222</v>
      </c>
      <c r="DP2003">
        <v>21386.879999999997</v>
      </c>
      <c r="DQ2003" s="2">
        <v>0</v>
      </c>
      <c r="DR2003" s="2">
        <v>20988.041520380004</v>
      </c>
      <c r="DS2003">
        <v>1.5947504484271659E-2</v>
      </c>
      <c r="DT2003">
        <v>5.7748688582719199</v>
      </c>
      <c r="DU2003">
        <v>7600133.96825347</v>
      </c>
      <c r="DV2003">
        <v>1</v>
      </c>
    </row>
    <row r="2004" spans="1:126" x14ac:dyDescent="0.15">
      <c r="A2004" t="s">
        <v>3287</v>
      </c>
      <c r="B2004" t="s">
        <v>1399</v>
      </c>
      <c r="C2004">
        <v>38</v>
      </c>
      <c r="D2004">
        <v>103</v>
      </c>
      <c r="E2004" t="s">
        <v>3369</v>
      </c>
      <c r="F2004">
        <v>38103</v>
      </c>
      <c r="G2004" t="s">
        <v>6988</v>
      </c>
      <c r="H2004">
        <v>98.5</v>
      </c>
      <c r="I2004">
        <v>0.1</v>
      </c>
      <c r="J2004">
        <v>0.3</v>
      </c>
      <c r="K2004">
        <v>0.1</v>
      </c>
      <c r="L2004">
        <v>0.5</v>
      </c>
      <c r="M2004">
        <v>0.5</v>
      </c>
      <c r="N2004">
        <f t="shared" si="126"/>
        <v>9702.86</v>
      </c>
      <c r="O2004">
        <f t="shared" si="124"/>
        <v>297.13999999999942</v>
      </c>
      <c r="P2004">
        <f t="shared" si="125"/>
        <v>0.35656799999999944</v>
      </c>
      <c r="Q2004" s="4">
        <v>38103</v>
      </c>
      <c r="R2004" s="5">
        <v>47.580880999999998</v>
      </c>
      <c r="S2004" s="5">
        <v>-99.682254</v>
      </c>
      <c r="T2004">
        <v>9</v>
      </c>
      <c r="U2004">
        <v>0.20324923443968188</v>
      </c>
      <c r="V2004">
        <v>4228</v>
      </c>
      <c r="W2004">
        <v>4210</v>
      </c>
      <c r="X2004">
        <v>4204</v>
      </c>
      <c r="Y2004">
        <v>4096</v>
      </c>
      <c r="Z2004">
        <v>1932</v>
      </c>
      <c r="AA2004">
        <v>38085</v>
      </c>
      <c r="AB2004">
        <v>1562.8879999999999</v>
      </c>
      <c r="AC2004">
        <v>48098</v>
      </c>
      <c r="AD2004">
        <v>1</v>
      </c>
      <c r="AE2004">
        <v>2.378686964795433E-4</v>
      </c>
      <c r="AF2004">
        <v>11</v>
      </c>
      <c r="AG2004">
        <v>543</v>
      </c>
      <c r="AH2004">
        <v>2.0257826887661142E-2</v>
      </c>
      <c r="AI2004" s="3">
        <v>738102</v>
      </c>
      <c r="AJ2004" s="3">
        <v>813242.68738566502</v>
      </c>
      <c r="AK2004">
        <v>530</v>
      </c>
      <c r="AL2004">
        <v>826048</v>
      </c>
      <c r="AM2004">
        <v>479384</v>
      </c>
      <c r="AN2004">
        <v>197785</v>
      </c>
      <c r="AO2004">
        <v>677169</v>
      </c>
      <c r="AP2004">
        <v>6</v>
      </c>
      <c r="AQ2004">
        <v>0</v>
      </c>
      <c r="AR2004">
        <v>6</v>
      </c>
      <c r="AS2004">
        <v>1.4251781472684086</v>
      </c>
      <c r="AT2004">
        <v>5</v>
      </c>
      <c r="AU2004">
        <v>3</v>
      </c>
      <c r="AV2004">
        <f t="shared" si="127"/>
        <v>8</v>
      </c>
      <c r="AW2004">
        <v>2510</v>
      </c>
      <c r="AX2004">
        <v>0.84</v>
      </c>
      <c r="AY2004">
        <v>449080920.35232699</v>
      </c>
      <c r="AZ2004">
        <v>449080.920352327</v>
      </c>
      <c r="BA2004">
        <v>87850.270712461905</v>
      </c>
      <c r="BB2004">
        <v>0.11383004194409911</v>
      </c>
      <c r="BC2004">
        <v>5083</v>
      </c>
      <c r="BD2004">
        <v>117</v>
      </c>
      <c r="BE2004">
        <v>4966</v>
      </c>
      <c r="BF2004">
        <v>1.1745506149479659</v>
      </c>
      <c r="BG2004">
        <v>219730</v>
      </c>
      <c r="BH2004">
        <v>52.266888677450048</v>
      </c>
      <c r="BI2004">
        <v>1067</v>
      </c>
      <c r="BJ2004">
        <v>11</v>
      </c>
      <c r="BK2004">
        <v>4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4092</v>
      </c>
      <c r="BU2004">
        <v>0.65</v>
      </c>
      <c r="BV2004">
        <v>0.683832</v>
      </c>
      <c r="BW2004">
        <v>73</v>
      </c>
      <c r="BX2004">
        <v>4.1544480000000004</v>
      </c>
      <c r="BY2004">
        <v>4.3465220000000002</v>
      </c>
      <c r="BZ2004">
        <v>10</v>
      </c>
      <c r="CA2004">
        <v>4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0</v>
      </c>
      <c r="CJ2004">
        <v>4184</v>
      </c>
      <c r="CK2004">
        <v>4.0630975143403445</v>
      </c>
      <c r="CL2004">
        <v>0.69901220220801863</v>
      </c>
      <c r="CM2004">
        <v>54</v>
      </c>
      <c r="CN2004">
        <v>3.7916729844780108</v>
      </c>
      <c r="CO2004">
        <v>475</v>
      </c>
      <c r="CP2004">
        <v>0.112986054</v>
      </c>
      <c r="CQ2004">
        <v>3.0861715000000001E-2</v>
      </c>
      <c r="CR2004">
        <v>3848</v>
      </c>
      <c r="CS2004">
        <v>0.92500000000000004</v>
      </c>
      <c r="CT2004">
        <v>3695</v>
      </c>
      <c r="CU2004">
        <v>0.90178571428599996</v>
      </c>
      <c r="CW2004">
        <v>4</v>
      </c>
      <c r="CX2004">
        <v>1</v>
      </c>
      <c r="CY2004">
        <v>416</v>
      </c>
      <c r="CZ2004">
        <v>776</v>
      </c>
      <c r="DA2004" s="2">
        <v>3099</v>
      </c>
      <c r="DB2004" s="2">
        <v>290</v>
      </c>
      <c r="DC2004" s="2">
        <v>166.43</v>
      </c>
      <c r="DD2004" s="2">
        <v>84</v>
      </c>
      <c r="DE2004">
        <v>195</v>
      </c>
      <c r="DF2004">
        <v>20</v>
      </c>
      <c r="DG2004">
        <v>47.55</v>
      </c>
      <c r="DH2004">
        <v>23.78</v>
      </c>
      <c r="DI2004" s="2">
        <v>142.65</v>
      </c>
      <c r="DJ2004">
        <v>-2.27</v>
      </c>
      <c r="DK2004">
        <v>0.91359459803658571</v>
      </c>
      <c r="DL2004">
        <v>1.1049723756906077E-2</v>
      </c>
      <c r="DM2004">
        <v>1500</v>
      </c>
      <c r="DN2004">
        <v>458.2</v>
      </c>
      <c r="DO2004">
        <v>0.54700000000000004</v>
      </c>
      <c r="DP2004">
        <v>19381.72</v>
      </c>
      <c r="DQ2004" s="2">
        <v>0</v>
      </c>
      <c r="DR2004" s="2">
        <v>5837.0299006899995</v>
      </c>
      <c r="DS2004">
        <v>6.9010864282883074E-3</v>
      </c>
      <c r="DT2004">
        <v>5.9268235821472599</v>
      </c>
      <c r="DU2004">
        <v>4895840.7663855795</v>
      </c>
      <c r="DV2004">
        <v>0</v>
      </c>
    </row>
    <row r="2005" spans="1:126" x14ac:dyDescent="0.15">
      <c r="A2005" t="s">
        <v>3287</v>
      </c>
      <c r="B2005" t="s">
        <v>3370</v>
      </c>
      <c r="C2005">
        <v>38</v>
      </c>
      <c r="D2005">
        <v>105</v>
      </c>
      <c r="E2005" t="s">
        <v>3371</v>
      </c>
      <c r="F2005">
        <v>38105</v>
      </c>
      <c r="G2005" t="s">
        <v>6989</v>
      </c>
      <c r="H2005">
        <v>90.9</v>
      </c>
      <c r="I2005">
        <v>0.3</v>
      </c>
      <c r="J2005">
        <v>3.9</v>
      </c>
      <c r="K2005">
        <v>0.3</v>
      </c>
      <c r="L2005">
        <v>2.6</v>
      </c>
      <c r="M2005">
        <v>1.9</v>
      </c>
      <c r="N2005">
        <f t="shared" si="126"/>
        <v>8288.5700000000015</v>
      </c>
      <c r="O2005">
        <f t="shared" si="124"/>
        <v>1711.4299999999985</v>
      </c>
      <c r="P2005">
        <f t="shared" si="125"/>
        <v>2.0537159999999988</v>
      </c>
      <c r="Q2005" s="4">
        <v>38105</v>
      </c>
      <c r="R2005" s="5">
        <v>48.355764999999998</v>
      </c>
      <c r="S2005" s="5">
        <v>-103.501333</v>
      </c>
      <c r="T2005">
        <v>7</v>
      </c>
      <c r="U2005">
        <v>0.7008311033058866</v>
      </c>
      <c r="V2005">
        <v>23287</v>
      </c>
      <c r="W2005">
        <v>27066</v>
      </c>
      <c r="X2005">
        <v>29619</v>
      </c>
      <c r="Y2005">
        <v>35301</v>
      </c>
      <c r="Z2005">
        <v>16214</v>
      </c>
      <c r="AA2005">
        <v>38087</v>
      </c>
      <c r="AB2005">
        <v>13525.944</v>
      </c>
      <c r="AC2005">
        <v>88013</v>
      </c>
      <c r="AD2005">
        <v>4</v>
      </c>
      <c r="AE2005">
        <v>1.3504844863094636E-4</v>
      </c>
      <c r="AF2005">
        <v>2</v>
      </c>
      <c r="AG2005">
        <v>758</v>
      </c>
      <c r="AH2005">
        <v>2.6385224274406332E-3</v>
      </c>
      <c r="AI2005" s="3">
        <v>1063109</v>
      </c>
      <c r="AJ2005" s="3">
        <v>1329704.1036923951</v>
      </c>
      <c r="AK2005">
        <v>583</v>
      </c>
      <c r="AL2005">
        <v>1374771.2</v>
      </c>
      <c r="AM2005">
        <v>402797</v>
      </c>
      <c r="AN2005">
        <v>219730</v>
      </c>
      <c r="AO2005">
        <v>622527</v>
      </c>
      <c r="AP2005">
        <v>1</v>
      </c>
      <c r="AQ2005">
        <v>0</v>
      </c>
      <c r="AR2005">
        <v>1</v>
      </c>
      <c r="AS2005">
        <v>3.6946722825685362E-2</v>
      </c>
      <c r="AT2005">
        <v>3</v>
      </c>
      <c r="AU2005">
        <v>31</v>
      </c>
      <c r="AV2005">
        <f t="shared" si="127"/>
        <v>34</v>
      </c>
      <c r="AW2005">
        <v>19384</v>
      </c>
      <c r="AX2005">
        <v>0.8</v>
      </c>
      <c r="AY2005">
        <v>2737350173.7476602</v>
      </c>
      <c r="AZ2005">
        <v>2737350.1737476601</v>
      </c>
      <c r="BA2005">
        <v>138518.200298932</v>
      </c>
      <c r="BB2005">
        <v>7.219267921774393E-2</v>
      </c>
      <c r="BC2005">
        <v>39076</v>
      </c>
      <c r="BD2005">
        <v>13850</v>
      </c>
      <c r="BE2005">
        <v>25226</v>
      </c>
      <c r="BF2005">
        <v>1.0832653411774811</v>
      </c>
      <c r="BG2005">
        <v>1496733</v>
      </c>
      <c r="BH2005">
        <v>50.532867416185553</v>
      </c>
      <c r="BI2005">
        <v>3782</v>
      </c>
      <c r="BJ2005">
        <v>20</v>
      </c>
      <c r="BK2005">
        <v>10</v>
      </c>
      <c r="BL2005">
        <v>1</v>
      </c>
      <c r="BM2005">
        <v>0</v>
      </c>
      <c r="BN2005">
        <v>1</v>
      </c>
      <c r="BO2005">
        <v>1</v>
      </c>
      <c r="BP2005">
        <v>1</v>
      </c>
      <c r="BQ2005">
        <v>5</v>
      </c>
      <c r="BR2005">
        <v>4</v>
      </c>
      <c r="BS2005">
        <v>0</v>
      </c>
      <c r="BT2005">
        <v>20451</v>
      </c>
      <c r="BU2005">
        <v>0.67</v>
      </c>
      <c r="BV2005">
        <v>0.60420289999999999</v>
      </c>
      <c r="BW2005">
        <v>175</v>
      </c>
      <c r="BX2005">
        <v>2.1025870000000002</v>
      </c>
      <c r="BY2005">
        <v>0.92690839999999997</v>
      </c>
      <c r="BZ2005">
        <v>24</v>
      </c>
      <c r="CA2005">
        <v>6</v>
      </c>
      <c r="CB2005">
        <v>2</v>
      </c>
      <c r="CC2005">
        <v>0</v>
      </c>
      <c r="CD2005">
        <v>0</v>
      </c>
      <c r="CE2005">
        <v>1</v>
      </c>
      <c r="CF2005">
        <v>1</v>
      </c>
      <c r="CG2005">
        <v>6</v>
      </c>
      <c r="CH2005">
        <v>4</v>
      </c>
      <c r="CI2005">
        <v>0</v>
      </c>
      <c r="CJ2005">
        <v>32129</v>
      </c>
      <c r="CK2005">
        <v>1.3694792866257899</v>
      </c>
      <c r="CL2005">
        <v>0.52765321375186847</v>
      </c>
      <c r="CM2005">
        <v>155</v>
      </c>
      <c r="CN2005">
        <v>-0.73770156462822278</v>
      </c>
      <c r="CO2005">
        <v>3640</v>
      </c>
      <c r="CP2005">
        <v>0.31844451699999998</v>
      </c>
      <c r="CQ2005">
        <v>-4.5586354400000001E-2</v>
      </c>
      <c r="CR2005">
        <v>33944</v>
      </c>
      <c r="CS2005">
        <v>0.95</v>
      </c>
      <c r="CT2005">
        <v>20772</v>
      </c>
      <c r="CU2005">
        <v>0.91164927730399992</v>
      </c>
      <c r="CV2005">
        <v>32</v>
      </c>
      <c r="CW2005">
        <v>22</v>
      </c>
      <c r="CX2005">
        <v>19</v>
      </c>
      <c r="CY2005">
        <v>356</v>
      </c>
      <c r="CZ2005">
        <v>1024</v>
      </c>
      <c r="DA2005" s="2">
        <v>43628</v>
      </c>
      <c r="DB2005" s="2">
        <v>2170</v>
      </c>
      <c r="DC2005" s="2">
        <v>155.43</v>
      </c>
      <c r="DD2005" s="2">
        <v>3258</v>
      </c>
      <c r="DE2005">
        <v>279</v>
      </c>
      <c r="DF2005">
        <v>26</v>
      </c>
      <c r="DG2005">
        <v>57.44</v>
      </c>
      <c r="DH2005">
        <v>10.14</v>
      </c>
      <c r="DI2005" s="2">
        <v>57.44</v>
      </c>
      <c r="DJ2005">
        <v>-2.0099999999999998</v>
      </c>
      <c r="DK2005">
        <v>0.93078320285125982</v>
      </c>
      <c r="DL2005">
        <v>0</v>
      </c>
      <c r="DM2005">
        <v>496</v>
      </c>
      <c r="DN2005">
        <v>27</v>
      </c>
      <c r="DO2005">
        <v>0.02</v>
      </c>
      <c r="DP2005">
        <v>12420.56</v>
      </c>
      <c r="DQ2005" s="2">
        <v>0</v>
      </c>
      <c r="DR2005" s="2">
        <v>1806.36705977</v>
      </c>
      <c r="DS2005">
        <v>1.3141595307033127E-3</v>
      </c>
      <c r="DT2005">
        <v>3.9824695994288701</v>
      </c>
      <c r="DU2005">
        <v>5474984.5101703471</v>
      </c>
      <c r="DV2005">
        <v>0</v>
      </c>
    </row>
    <row r="2006" spans="1:126" x14ac:dyDescent="0.15">
      <c r="A2006" t="s">
        <v>1348</v>
      </c>
      <c r="B2006" t="s">
        <v>517</v>
      </c>
      <c r="C2006">
        <v>39</v>
      </c>
      <c r="D2006">
        <v>1</v>
      </c>
      <c r="E2006" t="s">
        <v>3372</v>
      </c>
      <c r="F2006">
        <v>39001</v>
      </c>
      <c r="G2006" t="s">
        <v>6990</v>
      </c>
      <c r="H2006">
        <v>97.1</v>
      </c>
      <c r="I2006">
        <v>0.3</v>
      </c>
      <c r="J2006">
        <v>0.4</v>
      </c>
      <c r="K2006">
        <v>0.1</v>
      </c>
      <c r="L2006">
        <v>1.3</v>
      </c>
      <c r="M2006">
        <v>0.9</v>
      </c>
      <c r="N2006">
        <f t="shared" si="126"/>
        <v>9431.1699999999983</v>
      </c>
      <c r="O2006">
        <f t="shared" si="124"/>
        <v>568.83000000000175</v>
      </c>
      <c r="P2006">
        <f t="shared" si="125"/>
        <v>0.68259600000000231</v>
      </c>
      <c r="Q2006" s="4">
        <v>39001</v>
      </c>
      <c r="R2006" s="5">
        <v>38.834468000000001</v>
      </c>
      <c r="S2006" s="5">
        <v>-83.478082000000001</v>
      </c>
      <c r="T2006">
        <v>6</v>
      </c>
      <c r="U2006">
        <v>6.8796658814239686E-2</v>
      </c>
      <c r="V2006">
        <v>28524</v>
      </c>
      <c r="W2006">
        <v>28342</v>
      </c>
      <c r="X2006">
        <v>28229</v>
      </c>
      <c r="Y2006">
        <v>27914</v>
      </c>
      <c r="Z2006">
        <v>14606</v>
      </c>
      <c r="AA2006">
        <v>38089</v>
      </c>
      <c r="AB2006">
        <v>9536.9060000000009</v>
      </c>
      <c r="AC2006">
        <v>35560</v>
      </c>
      <c r="AD2006">
        <v>0</v>
      </c>
      <c r="AE2006">
        <v>0</v>
      </c>
      <c r="AF2006">
        <v>75</v>
      </c>
      <c r="AG2006">
        <v>1351</v>
      </c>
      <c r="AH2006">
        <v>5.5514433752775719E-2</v>
      </c>
      <c r="AI2006" s="3">
        <v>172408</v>
      </c>
      <c r="AJ2006" s="3">
        <v>373674.38937738503</v>
      </c>
      <c r="AK2006">
        <v>72</v>
      </c>
      <c r="AL2006">
        <v>374931.20000000001</v>
      </c>
      <c r="AM2006">
        <v>836586</v>
      </c>
      <c r="AN2006">
        <v>80029</v>
      </c>
      <c r="AO2006">
        <v>916615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26</v>
      </c>
      <c r="AV2006">
        <f t="shared" si="127"/>
        <v>27</v>
      </c>
      <c r="AW2006">
        <v>14246</v>
      </c>
      <c r="AX2006">
        <v>0.51</v>
      </c>
      <c r="AY2006">
        <v>1434503700.93258</v>
      </c>
      <c r="AZ2006">
        <v>1434503.70093258</v>
      </c>
      <c r="BA2006">
        <v>52880.945401243996</v>
      </c>
      <c r="BB2006">
        <v>0.18910403216362989</v>
      </c>
      <c r="BC2006">
        <v>11361</v>
      </c>
      <c r="BD2006">
        <v>527</v>
      </c>
      <c r="BE2006">
        <v>10834</v>
      </c>
      <c r="BF2006">
        <v>0.37982050203337542</v>
      </c>
      <c r="BG2006">
        <v>385763</v>
      </c>
      <c r="BH2006">
        <v>13.665485847886925</v>
      </c>
      <c r="BI2006">
        <v>3508</v>
      </c>
      <c r="BJ2006">
        <v>19</v>
      </c>
      <c r="BK2006">
        <v>2</v>
      </c>
      <c r="BL2006">
        <v>2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2</v>
      </c>
      <c r="BS2006">
        <v>0</v>
      </c>
      <c r="BT2006">
        <v>28043</v>
      </c>
      <c r="BU2006">
        <v>0.78</v>
      </c>
      <c r="BV2006">
        <v>0.53359570000000001</v>
      </c>
      <c r="BW2006">
        <v>146</v>
      </c>
      <c r="BX2006">
        <v>0.92714759999999996</v>
      </c>
      <c r="BY2006">
        <v>-0.93875699999999995</v>
      </c>
      <c r="BZ2006">
        <v>19</v>
      </c>
      <c r="CA2006">
        <v>1</v>
      </c>
      <c r="CB2006">
        <v>2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2</v>
      </c>
      <c r="CI2006">
        <v>0</v>
      </c>
      <c r="CJ2006">
        <v>28124</v>
      </c>
      <c r="CK2006">
        <v>0.88892049495093151</v>
      </c>
      <c r="CL2006">
        <v>0.60565841935660059</v>
      </c>
      <c r="CM2006">
        <v>150</v>
      </c>
      <c r="CN2006">
        <v>-0.7977634736257313</v>
      </c>
      <c r="CO2006">
        <v>1597</v>
      </c>
      <c r="CP2006">
        <v>-1.5666552224000001</v>
      </c>
      <c r="CQ2006">
        <v>-0.76688812620000002</v>
      </c>
      <c r="CR2006">
        <v>22884</v>
      </c>
      <c r="CS2006">
        <v>0.81900000000000006</v>
      </c>
      <c r="CT2006">
        <v>23760</v>
      </c>
      <c r="CU2006">
        <v>0.84434476906</v>
      </c>
      <c r="CV2006">
        <v>14</v>
      </c>
      <c r="CW2006">
        <v>9</v>
      </c>
      <c r="CX2006">
        <v>10</v>
      </c>
      <c r="CY2006">
        <v>740</v>
      </c>
      <c r="CZ2006">
        <v>2071</v>
      </c>
      <c r="DA2006" s="2">
        <v>10844</v>
      </c>
      <c r="DB2006" s="2">
        <v>1400</v>
      </c>
      <c r="DC2006" s="2">
        <v>92.51</v>
      </c>
      <c r="DD2006" s="2">
        <v>734</v>
      </c>
      <c r="DE2006">
        <v>632</v>
      </c>
      <c r="DF2006">
        <v>55</v>
      </c>
      <c r="DG2006">
        <v>7.12</v>
      </c>
      <c r="DH2006">
        <v>14.23</v>
      </c>
      <c r="DI2006" s="2">
        <v>10.67</v>
      </c>
      <c r="DJ2006">
        <v>-1.84</v>
      </c>
      <c r="DK2006">
        <v>0.98091155862836987</v>
      </c>
      <c r="DL2006">
        <v>0</v>
      </c>
      <c r="DM2006">
        <v>0</v>
      </c>
      <c r="DN2006">
        <v>99.9</v>
      </c>
      <c r="DO2006">
        <v>0.26800000000000002</v>
      </c>
      <c r="DP2006">
        <v>3091.95</v>
      </c>
      <c r="DQ2006" s="2">
        <v>0</v>
      </c>
      <c r="DR2006" s="2">
        <v>508.92780003999997</v>
      </c>
      <c r="DS2006">
        <v>1.0174119439947916E-3</v>
      </c>
      <c r="DT2006">
        <v>5.1813493052065898</v>
      </c>
      <c r="DU2006">
        <v>1942649.512620273</v>
      </c>
      <c r="DV2006">
        <v>1</v>
      </c>
    </row>
    <row r="2007" spans="1:126" x14ac:dyDescent="0.15">
      <c r="A2007" t="s">
        <v>1348</v>
      </c>
      <c r="B2007" t="s">
        <v>1273</v>
      </c>
      <c r="C2007">
        <v>39</v>
      </c>
      <c r="D2007">
        <v>3</v>
      </c>
      <c r="E2007" t="s">
        <v>3373</v>
      </c>
      <c r="F2007">
        <v>39003</v>
      </c>
      <c r="G2007" t="s">
        <v>6991</v>
      </c>
      <c r="H2007">
        <v>82.5</v>
      </c>
      <c r="I2007">
        <v>11.8</v>
      </c>
      <c r="J2007">
        <v>0.2</v>
      </c>
      <c r="K2007">
        <v>0.7</v>
      </c>
      <c r="L2007">
        <v>2.6</v>
      </c>
      <c r="M2007">
        <v>2.4</v>
      </c>
      <c r="N2007">
        <f t="shared" si="126"/>
        <v>6958.54</v>
      </c>
      <c r="O2007">
        <f t="shared" si="124"/>
        <v>3041.46</v>
      </c>
      <c r="P2007">
        <f t="shared" si="125"/>
        <v>3.6497520000000012</v>
      </c>
      <c r="Q2007" s="4">
        <v>39003</v>
      </c>
      <c r="R2007" s="5">
        <v>40.771627000000002</v>
      </c>
      <c r="S2007" s="5">
        <v>-84.106103000000004</v>
      </c>
      <c r="T2007">
        <v>3</v>
      </c>
      <c r="U2007">
        <v>8.8391947135065152E-2</v>
      </c>
      <c r="V2007">
        <v>106079</v>
      </c>
      <c r="W2007">
        <v>105562</v>
      </c>
      <c r="X2007">
        <v>105196</v>
      </c>
      <c r="Y2007">
        <v>104093</v>
      </c>
      <c r="Z2007">
        <v>53101</v>
      </c>
      <c r="AA2007">
        <v>38091</v>
      </c>
      <c r="AB2007">
        <v>40230.21</v>
      </c>
      <c r="AC2007">
        <v>44103</v>
      </c>
      <c r="AD2007">
        <v>3</v>
      </c>
      <c r="AE2007">
        <v>2.8518194608160004E-5</v>
      </c>
      <c r="AF2007">
        <v>37</v>
      </c>
      <c r="AG2007">
        <v>904</v>
      </c>
      <c r="AH2007">
        <v>4.092920353982301E-2</v>
      </c>
      <c r="AI2007" s="3">
        <v>183186</v>
      </c>
      <c r="AJ2007" s="3">
        <v>257599.57233076502</v>
      </c>
      <c r="AK2007">
        <v>73</v>
      </c>
      <c r="AL2007">
        <v>260428.80000000002</v>
      </c>
      <c r="AM2007">
        <v>986547</v>
      </c>
      <c r="AN2007">
        <v>130964</v>
      </c>
      <c r="AO2007">
        <v>1117511</v>
      </c>
      <c r="AP2007">
        <v>8</v>
      </c>
      <c r="AQ2007">
        <v>1</v>
      </c>
      <c r="AR2007">
        <v>9</v>
      </c>
      <c r="AS2007">
        <v>8.5257952672363163E-2</v>
      </c>
      <c r="AT2007">
        <v>9</v>
      </c>
      <c r="AU2007">
        <v>113</v>
      </c>
      <c r="AV2007">
        <f t="shared" si="127"/>
        <v>122</v>
      </c>
      <c r="AW2007">
        <v>93062</v>
      </c>
      <c r="AX2007">
        <v>0.95</v>
      </c>
      <c r="AY2007">
        <v>467375558.35356998</v>
      </c>
      <c r="AZ2007">
        <v>467375.55835357</v>
      </c>
      <c r="BA2007">
        <v>4310.2663523000301</v>
      </c>
      <c r="BB2007">
        <v>2.3200422393070519</v>
      </c>
      <c r="BC2007">
        <v>64398</v>
      </c>
      <c r="BD2007">
        <v>47027</v>
      </c>
      <c r="BE2007">
        <v>17371</v>
      </c>
      <c r="BF2007">
        <v>0.1637553144354679</v>
      </c>
      <c r="BG2007">
        <v>1807515</v>
      </c>
      <c r="BH2007">
        <v>17.182354842389444</v>
      </c>
      <c r="BI2007">
        <v>10646</v>
      </c>
      <c r="BJ2007">
        <v>101</v>
      </c>
      <c r="BK2007">
        <v>19</v>
      </c>
      <c r="BL2007">
        <v>8</v>
      </c>
      <c r="BM2007">
        <v>1</v>
      </c>
      <c r="BN2007">
        <v>1</v>
      </c>
      <c r="BO2007">
        <v>21</v>
      </c>
      <c r="BP2007">
        <v>6</v>
      </c>
      <c r="BQ2007">
        <v>14</v>
      </c>
      <c r="BR2007">
        <v>8</v>
      </c>
      <c r="BS2007">
        <v>0</v>
      </c>
      <c r="BT2007">
        <v>104357</v>
      </c>
      <c r="BU2007">
        <v>0.78</v>
      </c>
      <c r="BV2007">
        <v>0.63137330000000003</v>
      </c>
      <c r="BW2007">
        <v>623</v>
      </c>
      <c r="BX2007">
        <v>1.715266</v>
      </c>
      <c r="BY2007">
        <v>0.30256050000000001</v>
      </c>
      <c r="BZ2007">
        <v>99</v>
      </c>
      <c r="CA2007">
        <v>17</v>
      </c>
      <c r="CB2007">
        <v>7</v>
      </c>
      <c r="CC2007">
        <v>1</v>
      </c>
      <c r="CD2007">
        <v>1</v>
      </c>
      <c r="CE2007">
        <v>21</v>
      </c>
      <c r="CF2007">
        <v>4</v>
      </c>
      <c r="CG2007">
        <v>10</v>
      </c>
      <c r="CH2007">
        <v>8</v>
      </c>
      <c r="CI2007">
        <v>0</v>
      </c>
      <c r="CJ2007">
        <v>105048</v>
      </c>
      <c r="CK2007">
        <v>1.5992689056431346</v>
      </c>
      <c r="CL2007">
        <v>0.69379359942466734</v>
      </c>
      <c r="CM2007">
        <v>615</v>
      </c>
      <c r="CN2007">
        <v>0.29324343804665942</v>
      </c>
      <c r="CO2007">
        <v>9740</v>
      </c>
      <c r="CP2007">
        <v>0.189095027</v>
      </c>
      <c r="CQ2007">
        <v>-0.50089267579999996</v>
      </c>
      <c r="CR2007">
        <v>86955</v>
      </c>
      <c r="CS2007">
        <v>0.83499999999999996</v>
      </c>
      <c r="CT2007">
        <v>91122</v>
      </c>
      <c r="CU2007">
        <v>0.88053022626999999</v>
      </c>
      <c r="CV2007">
        <v>134</v>
      </c>
      <c r="CW2007">
        <v>59</v>
      </c>
      <c r="CX2007">
        <v>83</v>
      </c>
      <c r="CY2007">
        <v>820</v>
      </c>
      <c r="CZ2007">
        <v>1296</v>
      </c>
      <c r="DA2007" s="2">
        <v>64012</v>
      </c>
      <c r="DB2007" s="2">
        <v>8035</v>
      </c>
      <c r="DC2007" s="2">
        <v>147.19999999999999</v>
      </c>
      <c r="DD2007" s="2">
        <v>17357</v>
      </c>
      <c r="DE2007">
        <v>311</v>
      </c>
      <c r="DF2007">
        <v>21</v>
      </c>
      <c r="DG2007">
        <v>49.38</v>
      </c>
      <c r="DH2007">
        <v>7.6</v>
      </c>
      <c r="DI2007" s="2">
        <v>10.45</v>
      </c>
      <c r="DJ2007">
        <v>-2.37</v>
      </c>
      <c r="DK2007">
        <v>0.92149509241972638</v>
      </c>
      <c r="DL2007">
        <v>4.4247787610619468E-3</v>
      </c>
      <c r="DM2007">
        <v>0</v>
      </c>
      <c r="DN2007">
        <v>178.1</v>
      </c>
      <c r="DO2007">
        <v>0.66500000000000004</v>
      </c>
      <c r="DP2007">
        <v>4704.9399999999996</v>
      </c>
      <c r="DQ2007" s="2">
        <v>0</v>
      </c>
      <c r="DR2007" s="2">
        <v>103.40888520999999</v>
      </c>
      <c r="DS2007">
        <v>3.9707094772544355E-4</v>
      </c>
      <c r="DT2007">
        <v>2.77107133389377</v>
      </c>
      <c r="DU2007">
        <v>721666.78220035392</v>
      </c>
      <c r="DV2007">
        <v>0</v>
      </c>
    </row>
    <row r="2008" spans="1:126" x14ac:dyDescent="0.15">
      <c r="A2008" t="s">
        <v>1348</v>
      </c>
      <c r="B2008" t="s">
        <v>3374</v>
      </c>
      <c r="C2008">
        <v>39</v>
      </c>
      <c r="D2008">
        <v>5</v>
      </c>
      <c r="E2008" t="s">
        <v>3375</v>
      </c>
      <c r="F2008">
        <v>39005</v>
      </c>
      <c r="G2008" t="s">
        <v>6992</v>
      </c>
      <c r="H2008">
        <v>96.6</v>
      </c>
      <c r="I2008">
        <v>0.7</v>
      </c>
      <c r="J2008">
        <v>0.1</v>
      </c>
      <c r="K2008">
        <v>0.5</v>
      </c>
      <c r="L2008">
        <v>1</v>
      </c>
      <c r="M2008">
        <v>0.9</v>
      </c>
      <c r="N2008">
        <f t="shared" si="126"/>
        <v>9334.119999999999</v>
      </c>
      <c r="O2008">
        <f t="shared" si="124"/>
        <v>665.88000000000102</v>
      </c>
      <c r="P2008">
        <f t="shared" si="125"/>
        <v>0.79905600000000154</v>
      </c>
      <c r="Q2008" s="4">
        <v>39005</v>
      </c>
      <c r="R2008" s="5">
        <v>40.843273000000003</v>
      </c>
      <c r="S2008" s="5">
        <v>-82.270127000000002</v>
      </c>
      <c r="T2008">
        <v>4</v>
      </c>
      <c r="U2008">
        <v>8.1181908662998861E-2</v>
      </c>
      <c r="V2008">
        <v>53203</v>
      </c>
      <c r="W2008">
        <v>53202</v>
      </c>
      <c r="X2008">
        <v>53189</v>
      </c>
      <c r="Y2008">
        <v>53224</v>
      </c>
      <c r="Z2008">
        <v>26170</v>
      </c>
      <c r="AA2008">
        <v>38093</v>
      </c>
      <c r="AB2008">
        <v>20782.788</v>
      </c>
      <c r="AC2008">
        <v>48003</v>
      </c>
      <c r="AD2008">
        <v>3</v>
      </c>
      <c r="AE2008">
        <v>5.6402639643535316E-5</v>
      </c>
      <c r="AF2008">
        <v>134</v>
      </c>
      <c r="AG2008">
        <v>1034</v>
      </c>
      <c r="AH2008">
        <v>0.12959381044487428</v>
      </c>
      <c r="AI2008" s="3">
        <v>152972</v>
      </c>
      <c r="AJ2008" s="3">
        <v>270688.18969264999</v>
      </c>
      <c r="AK2008">
        <v>71</v>
      </c>
      <c r="AL2008">
        <v>273190.40000000002</v>
      </c>
      <c r="AM2008">
        <v>1075609</v>
      </c>
      <c r="AN2008">
        <v>96989</v>
      </c>
      <c r="AO2008">
        <v>1172598</v>
      </c>
      <c r="AP2008">
        <v>9</v>
      </c>
      <c r="AQ2008">
        <v>1</v>
      </c>
      <c r="AR2008">
        <v>10</v>
      </c>
      <c r="AS2008">
        <v>0.18796285853915268</v>
      </c>
      <c r="AT2008">
        <v>10</v>
      </c>
      <c r="AU2008">
        <v>72</v>
      </c>
      <c r="AV2008">
        <f t="shared" si="127"/>
        <v>82</v>
      </c>
      <c r="AW2008">
        <v>38039</v>
      </c>
      <c r="AX2008">
        <v>0.72</v>
      </c>
      <c r="AY2008">
        <v>467592556.14883202</v>
      </c>
      <c r="AZ2008">
        <v>467592.55614883202</v>
      </c>
      <c r="BA2008">
        <v>8866.1021240261798</v>
      </c>
      <c r="BB2008">
        <v>1.1278913619662783</v>
      </c>
      <c r="BC2008">
        <v>40789</v>
      </c>
      <c r="BD2008">
        <v>26097</v>
      </c>
      <c r="BE2008">
        <v>14692</v>
      </c>
      <c r="BF2008">
        <v>0.27614984117436986</v>
      </c>
      <c r="BG2008">
        <v>652053</v>
      </c>
      <c r="BH2008">
        <v>12.259170129162046</v>
      </c>
      <c r="BI2008">
        <v>5637</v>
      </c>
      <c r="BJ2008">
        <v>68</v>
      </c>
      <c r="BK2008">
        <v>15</v>
      </c>
      <c r="BL2008">
        <v>4</v>
      </c>
      <c r="BM2008">
        <v>0</v>
      </c>
      <c r="BN2008">
        <v>0</v>
      </c>
      <c r="BO2008">
        <v>4</v>
      </c>
      <c r="BP2008">
        <v>2</v>
      </c>
      <c r="BQ2008">
        <v>3</v>
      </c>
      <c r="BR2008">
        <v>6</v>
      </c>
      <c r="BS2008">
        <v>0</v>
      </c>
      <c r="BT2008">
        <v>55044</v>
      </c>
      <c r="BU2008">
        <v>0.82</v>
      </c>
      <c r="BV2008">
        <v>0.59567820000000005</v>
      </c>
      <c r="BW2008">
        <v>313</v>
      </c>
      <c r="BX2008">
        <v>1.8530629999999999</v>
      </c>
      <c r="BY2008">
        <v>0.16055900000000001</v>
      </c>
      <c r="BZ2008">
        <v>72</v>
      </c>
      <c r="CA2008">
        <v>12</v>
      </c>
      <c r="CB2008">
        <v>4</v>
      </c>
      <c r="CC2008">
        <v>0</v>
      </c>
      <c r="CD2008">
        <v>0</v>
      </c>
      <c r="CE2008">
        <v>4</v>
      </c>
      <c r="CF2008">
        <v>1</v>
      </c>
      <c r="CG2008">
        <v>4</v>
      </c>
      <c r="CH2008">
        <v>5</v>
      </c>
      <c r="CI2008">
        <v>0</v>
      </c>
      <c r="CJ2008">
        <v>53085</v>
      </c>
      <c r="CK2008">
        <v>1.9214467363662051</v>
      </c>
      <c r="CL2008">
        <v>0.66500847318646472</v>
      </c>
      <c r="CM2008">
        <v>278</v>
      </c>
      <c r="CN2008">
        <v>0.34270618663284297</v>
      </c>
      <c r="CO2008">
        <v>5624</v>
      </c>
      <c r="CP2008">
        <v>0.59828006099999997</v>
      </c>
      <c r="CQ2008">
        <v>0.39218352299999998</v>
      </c>
      <c r="CR2008">
        <v>45663</v>
      </c>
      <c r="CS2008">
        <v>0.85799999999999998</v>
      </c>
      <c r="CT2008">
        <v>44265</v>
      </c>
      <c r="CU2008">
        <v>0.85802222666000005</v>
      </c>
      <c r="CV2008">
        <v>86</v>
      </c>
      <c r="CW2008">
        <v>23</v>
      </c>
      <c r="CX2008">
        <v>25</v>
      </c>
      <c r="CY2008">
        <v>784</v>
      </c>
      <c r="CZ2008">
        <v>1665</v>
      </c>
      <c r="DA2008" s="2">
        <v>26326</v>
      </c>
      <c r="DB2008" s="2">
        <v>4235</v>
      </c>
      <c r="DC2008" s="2">
        <v>120.66</v>
      </c>
      <c r="DD2008" s="2">
        <v>1649</v>
      </c>
      <c r="DE2008">
        <v>515</v>
      </c>
      <c r="DF2008">
        <v>73</v>
      </c>
      <c r="DG2008">
        <v>26.39</v>
      </c>
      <c r="DH2008">
        <v>7.54</v>
      </c>
      <c r="DI2008" s="2">
        <v>11.31</v>
      </c>
      <c r="DJ2008">
        <v>-2.84</v>
      </c>
      <c r="DK2008">
        <v>0.95581544334910962</v>
      </c>
      <c r="DL2008">
        <v>1.4506769825918761E-2</v>
      </c>
      <c r="DM2008">
        <v>0</v>
      </c>
      <c r="DN2008">
        <v>151.9</v>
      </c>
      <c r="DO2008">
        <v>0.56000000000000005</v>
      </c>
      <c r="DP2008">
        <v>1977.8899999999999</v>
      </c>
      <c r="DQ2008" s="2">
        <v>0</v>
      </c>
      <c r="DR2008" s="2">
        <v>2234.34100205</v>
      </c>
      <c r="DS2008">
        <v>8.0392640569736332E-3</v>
      </c>
      <c r="DT2008">
        <v>5.0427023762165399</v>
      </c>
      <c r="DU2008">
        <v>1377617.8792395471</v>
      </c>
      <c r="DV2008">
        <v>0</v>
      </c>
    </row>
    <row r="2009" spans="1:126" x14ac:dyDescent="0.15">
      <c r="A2009" t="s">
        <v>1348</v>
      </c>
      <c r="B2009" t="s">
        <v>3376</v>
      </c>
      <c r="C2009">
        <v>39</v>
      </c>
      <c r="D2009">
        <v>7</v>
      </c>
      <c r="E2009" t="s">
        <v>3377</v>
      </c>
      <c r="F2009">
        <v>39007</v>
      </c>
      <c r="G2009" t="s">
        <v>6993</v>
      </c>
      <c r="H2009">
        <v>90.8</v>
      </c>
      <c r="I2009">
        <v>3.4</v>
      </c>
      <c r="J2009">
        <v>0.2</v>
      </c>
      <c r="K2009">
        <v>0.4</v>
      </c>
      <c r="L2009">
        <v>1.9</v>
      </c>
      <c r="M2009">
        <v>3.4</v>
      </c>
      <c r="N2009">
        <f t="shared" si="126"/>
        <v>8271.57</v>
      </c>
      <c r="O2009">
        <f t="shared" si="124"/>
        <v>1728.4300000000003</v>
      </c>
      <c r="P2009">
        <f t="shared" si="125"/>
        <v>2.074116000000001</v>
      </c>
      <c r="Q2009" s="4">
        <v>39007</v>
      </c>
      <c r="R2009" s="5">
        <v>41.906637000000003</v>
      </c>
      <c r="S2009" s="5">
        <v>-80.745592000000002</v>
      </c>
      <c r="T2009">
        <v>4</v>
      </c>
      <c r="U2009">
        <v>0.13098022926329331</v>
      </c>
      <c r="V2009">
        <v>101262</v>
      </c>
      <c r="W2009">
        <v>100346</v>
      </c>
      <c r="X2009">
        <v>99777</v>
      </c>
      <c r="Y2009">
        <v>98396</v>
      </c>
      <c r="Z2009">
        <v>52257</v>
      </c>
      <c r="AA2009">
        <v>38095</v>
      </c>
      <c r="AB2009">
        <v>36205.958999999995</v>
      </c>
      <c r="AC2009">
        <v>40544</v>
      </c>
      <c r="AD2009">
        <v>7</v>
      </c>
      <c r="AE2009">
        <v>7.0156448881004643E-5</v>
      </c>
      <c r="AF2009">
        <v>201</v>
      </c>
      <c r="AG2009">
        <v>1099</v>
      </c>
      <c r="AH2009">
        <v>0.18289353958143767</v>
      </c>
      <c r="AI2009" s="3">
        <v>165967</v>
      </c>
      <c r="AJ2009" s="3">
        <v>449238.95406806504</v>
      </c>
      <c r="AK2009">
        <v>61</v>
      </c>
      <c r="AL2009">
        <v>876006.40000000002</v>
      </c>
      <c r="AM2009">
        <v>381443</v>
      </c>
      <c r="AN2009">
        <v>125619</v>
      </c>
      <c r="AO2009">
        <v>507062</v>
      </c>
      <c r="AP2009">
        <v>5</v>
      </c>
      <c r="AQ2009">
        <v>6</v>
      </c>
      <c r="AR2009">
        <v>11</v>
      </c>
      <c r="AS2009">
        <v>0.10962071233531979</v>
      </c>
      <c r="AT2009">
        <v>12</v>
      </c>
      <c r="AU2009">
        <v>132</v>
      </c>
      <c r="AV2009">
        <f t="shared" si="127"/>
        <v>144</v>
      </c>
      <c r="AW2009">
        <v>92299</v>
      </c>
      <c r="AX2009">
        <v>0.92</v>
      </c>
      <c r="AY2009">
        <v>539161642.84808302</v>
      </c>
      <c r="AZ2009">
        <v>539161.64284808305</v>
      </c>
      <c r="BA2009">
        <v>5262.3426452304102</v>
      </c>
      <c r="BB2009">
        <v>1.9002943506659766</v>
      </c>
      <c r="BC2009">
        <v>43207</v>
      </c>
      <c r="BD2009">
        <v>32362</v>
      </c>
      <c r="BE2009">
        <v>10845</v>
      </c>
      <c r="BF2009">
        <v>0.10709841796527819</v>
      </c>
      <c r="BG2009">
        <v>990525</v>
      </c>
      <c r="BH2009">
        <v>9.9273880754081603</v>
      </c>
      <c r="BI2009">
        <v>11357</v>
      </c>
      <c r="BJ2009">
        <v>82</v>
      </c>
      <c r="BK2009">
        <v>16</v>
      </c>
      <c r="BL2009">
        <v>7</v>
      </c>
      <c r="BM2009">
        <v>0</v>
      </c>
      <c r="BN2009">
        <v>1</v>
      </c>
      <c r="BO2009">
        <v>8</v>
      </c>
      <c r="BP2009">
        <v>7</v>
      </c>
      <c r="BQ2009">
        <v>11</v>
      </c>
      <c r="BR2009">
        <v>7</v>
      </c>
      <c r="BS2009">
        <v>0</v>
      </c>
      <c r="BT2009">
        <v>100767</v>
      </c>
      <c r="BU2009">
        <v>0.78</v>
      </c>
      <c r="BV2009">
        <v>0.58257499999999995</v>
      </c>
      <c r="BW2009">
        <v>620</v>
      </c>
      <c r="BX2009">
        <v>1.3794200000000001</v>
      </c>
      <c r="BY2009">
        <v>-0.18835260000000001</v>
      </c>
      <c r="BZ2009">
        <v>68</v>
      </c>
      <c r="CA2009">
        <v>16</v>
      </c>
      <c r="CB2009">
        <v>7</v>
      </c>
      <c r="CC2009">
        <v>0</v>
      </c>
      <c r="CD2009">
        <v>0</v>
      </c>
      <c r="CE2009">
        <v>10</v>
      </c>
      <c r="CF2009">
        <v>4</v>
      </c>
      <c r="CG2009">
        <v>7</v>
      </c>
      <c r="CH2009">
        <v>6</v>
      </c>
      <c r="CI2009">
        <v>0</v>
      </c>
      <c r="CJ2009">
        <v>99138</v>
      </c>
      <c r="CK2009">
        <v>1.1902600415582321</v>
      </c>
      <c r="CL2009">
        <v>0.66608405129077664</v>
      </c>
      <c r="CM2009">
        <v>539</v>
      </c>
      <c r="CN2009">
        <v>-0.260739346118596</v>
      </c>
      <c r="CO2009">
        <v>7172.0000000000009</v>
      </c>
      <c r="CP2009">
        <v>-0.38174616020000002</v>
      </c>
      <c r="CQ2009">
        <v>-0.55110784589999995</v>
      </c>
      <c r="CR2009">
        <v>82882</v>
      </c>
      <c r="CS2009">
        <v>0.84299999999999997</v>
      </c>
      <c r="CT2009">
        <v>85263</v>
      </c>
      <c r="CU2009">
        <v>0.86347217616999994</v>
      </c>
      <c r="CV2009">
        <v>68</v>
      </c>
      <c r="CW2009">
        <v>37</v>
      </c>
      <c r="CX2009">
        <v>36</v>
      </c>
      <c r="CY2009">
        <v>993</v>
      </c>
      <c r="CZ2009">
        <v>1724</v>
      </c>
      <c r="DA2009" s="2">
        <v>42963</v>
      </c>
      <c r="DB2009" s="2">
        <v>7150</v>
      </c>
      <c r="DC2009" s="2">
        <v>106.2</v>
      </c>
      <c r="DD2009" s="2">
        <v>6685</v>
      </c>
      <c r="DE2009">
        <v>587</v>
      </c>
      <c r="DF2009">
        <v>57</v>
      </c>
      <c r="DG2009">
        <v>15.03</v>
      </c>
      <c r="DH2009">
        <v>10.02</v>
      </c>
      <c r="DI2009" s="2">
        <v>25.05</v>
      </c>
      <c r="DJ2009">
        <v>-0.92</v>
      </c>
      <c r="DK2009">
        <v>0.97650737797272957</v>
      </c>
      <c r="DL2009">
        <v>7.2793448589626936E-3</v>
      </c>
      <c r="DM2009">
        <v>0</v>
      </c>
      <c r="DN2009">
        <v>66.3</v>
      </c>
      <c r="DO2009">
        <v>0.14499999999999999</v>
      </c>
      <c r="DP2009">
        <v>356.52</v>
      </c>
      <c r="DQ2009" s="2">
        <v>0</v>
      </c>
      <c r="DR2009" s="2">
        <v>6359.6173356099971</v>
      </c>
      <c r="DS2009">
        <v>7.2598107041038596E-3</v>
      </c>
      <c r="DT2009">
        <v>4.9265441751152999</v>
      </c>
      <c r="DU2009">
        <v>4315684.2272837237</v>
      </c>
      <c r="DV2009">
        <v>0</v>
      </c>
    </row>
    <row r="2010" spans="1:126" x14ac:dyDescent="0.15">
      <c r="A2010" t="s">
        <v>1348</v>
      </c>
      <c r="B2010" t="s">
        <v>3378</v>
      </c>
      <c r="C2010">
        <v>39</v>
      </c>
      <c r="D2010">
        <v>9</v>
      </c>
      <c r="E2010" t="s">
        <v>3379</v>
      </c>
      <c r="F2010">
        <v>39009</v>
      </c>
      <c r="G2010" t="s">
        <v>6994</v>
      </c>
      <c r="H2010">
        <v>90.8</v>
      </c>
      <c r="I2010">
        <v>2.7</v>
      </c>
      <c r="J2010">
        <v>0.2</v>
      </c>
      <c r="K2010">
        <v>2.7</v>
      </c>
      <c r="L2010">
        <v>2.1</v>
      </c>
      <c r="M2010">
        <v>1.5</v>
      </c>
      <c r="N2010">
        <f t="shared" si="126"/>
        <v>8265.9200000000019</v>
      </c>
      <c r="O2010">
        <f t="shared" ref="O2010:O2073" si="128">10000-N2010</f>
        <v>1734.0799999999981</v>
      </c>
      <c r="P2010">
        <f t="shared" ref="P2010:P2073" si="129">O2010/833.333333333333</f>
        <v>2.0808959999999983</v>
      </c>
      <c r="Q2010" s="4">
        <v>39009</v>
      </c>
      <c r="R2010" s="5">
        <v>39.332604000000003</v>
      </c>
      <c r="S2010" s="5">
        <v>-82.045844000000002</v>
      </c>
      <c r="T2010">
        <v>4</v>
      </c>
      <c r="U2010">
        <v>0.17589473285365184</v>
      </c>
      <c r="V2010">
        <v>64592</v>
      </c>
      <c r="W2010">
        <v>64840</v>
      </c>
      <c r="X2010">
        <v>64974</v>
      </c>
      <c r="Y2010">
        <v>65793</v>
      </c>
      <c r="Z2010">
        <v>28219</v>
      </c>
      <c r="AA2010">
        <v>38097</v>
      </c>
      <c r="AB2010">
        <v>19161.255000000001</v>
      </c>
      <c r="AC2010">
        <v>33872</v>
      </c>
      <c r="AD2010">
        <v>2</v>
      </c>
      <c r="AE2010">
        <v>3.0781543386585404E-5</v>
      </c>
      <c r="AF2010">
        <v>67</v>
      </c>
      <c r="AG2010">
        <v>722</v>
      </c>
      <c r="AH2010">
        <v>9.2797783933518008E-2</v>
      </c>
      <c r="AI2010" s="3">
        <v>90473</v>
      </c>
      <c r="AJ2010" s="3">
        <v>322319.73838928499</v>
      </c>
      <c r="AK2010">
        <v>77</v>
      </c>
      <c r="AL2010">
        <v>325491.20000000001</v>
      </c>
      <c r="AM2010">
        <v>889148</v>
      </c>
      <c r="AN2010">
        <v>34349</v>
      </c>
      <c r="AO2010">
        <v>923497</v>
      </c>
      <c r="AP2010">
        <v>7</v>
      </c>
      <c r="AQ2010">
        <v>0</v>
      </c>
      <c r="AR2010">
        <v>7</v>
      </c>
      <c r="AS2010">
        <v>0.10795805058605798</v>
      </c>
      <c r="AT2010">
        <v>8</v>
      </c>
      <c r="AU2010">
        <v>24</v>
      </c>
      <c r="AV2010">
        <f t="shared" si="127"/>
        <v>32</v>
      </c>
      <c r="AW2010">
        <v>41424</v>
      </c>
      <c r="AX2010">
        <v>0.64</v>
      </c>
      <c r="AY2010">
        <v>412299052.26616299</v>
      </c>
      <c r="AZ2010">
        <v>412299.05226616299</v>
      </c>
      <c r="BA2010">
        <v>6657.5258223246701</v>
      </c>
      <c r="BB2010">
        <v>1.502059513831252</v>
      </c>
      <c r="BC2010">
        <v>37335</v>
      </c>
      <c r="BD2010">
        <v>15437</v>
      </c>
      <c r="BE2010">
        <v>21898</v>
      </c>
      <c r="BF2010">
        <v>0.33902031211295519</v>
      </c>
      <c r="BG2010">
        <v>671478</v>
      </c>
      <c r="BH2010">
        <v>10.334564595068796</v>
      </c>
      <c r="BI2010">
        <v>5938</v>
      </c>
      <c r="BJ2010">
        <v>41</v>
      </c>
      <c r="BK2010">
        <v>16</v>
      </c>
      <c r="BL2010">
        <v>3</v>
      </c>
      <c r="BM2010">
        <v>0</v>
      </c>
      <c r="BN2010">
        <v>2</v>
      </c>
      <c r="BO2010">
        <v>7</v>
      </c>
      <c r="BP2010">
        <v>0</v>
      </c>
      <c r="BQ2010">
        <v>2</v>
      </c>
      <c r="BR2010">
        <v>2</v>
      </c>
      <c r="BS2010">
        <v>0</v>
      </c>
      <c r="BT2010">
        <v>63026</v>
      </c>
      <c r="BU2010">
        <v>0.72</v>
      </c>
      <c r="BV2010">
        <v>0.58974800000000005</v>
      </c>
      <c r="BW2010">
        <v>488</v>
      </c>
      <c r="BX2010">
        <v>1.1582520000000001</v>
      </c>
      <c r="BY2010">
        <v>-5.3552099999999998E-2</v>
      </c>
      <c r="BZ2010">
        <v>40</v>
      </c>
      <c r="CA2010">
        <v>14</v>
      </c>
      <c r="CB2010">
        <v>3</v>
      </c>
      <c r="CC2010">
        <v>0</v>
      </c>
      <c r="CD2010">
        <v>1</v>
      </c>
      <c r="CE2010">
        <v>7</v>
      </c>
      <c r="CF2010">
        <v>0</v>
      </c>
      <c r="CG2010">
        <v>1</v>
      </c>
      <c r="CH2010">
        <v>1</v>
      </c>
      <c r="CI2010">
        <v>0</v>
      </c>
      <c r="CJ2010">
        <v>64722</v>
      </c>
      <c r="CK2010">
        <v>1.0351966873706004</v>
      </c>
      <c r="CL2010">
        <v>0.57750010447574074</v>
      </c>
      <c r="CM2010">
        <v>446</v>
      </c>
      <c r="CN2010">
        <v>-0.49250765377957018</v>
      </c>
      <c r="CO2010">
        <v>8549</v>
      </c>
      <c r="CP2010">
        <v>-0.38481863640000002</v>
      </c>
      <c r="CQ2010">
        <v>-0.1020580336</v>
      </c>
      <c r="CR2010">
        <v>53076</v>
      </c>
      <c r="CS2010">
        <v>0.80200000000000005</v>
      </c>
      <c r="CT2010">
        <v>53030</v>
      </c>
      <c r="CU2010">
        <v>0.87625210302000001</v>
      </c>
      <c r="CV2010">
        <v>158</v>
      </c>
      <c r="CW2010">
        <v>14</v>
      </c>
      <c r="CX2010">
        <v>54</v>
      </c>
      <c r="CY2010">
        <v>333</v>
      </c>
      <c r="CZ2010">
        <v>1133</v>
      </c>
      <c r="DA2010" s="2">
        <v>31556</v>
      </c>
      <c r="DB2010" s="2">
        <v>6820</v>
      </c>
      <c r="DC2010" s="2">
        <v>126.78</v>
      </c>
      <c r="DD2010" s="2">
        <v>5848</v>
      </c>
      <c r="DE2010">
        <v>420</v>
      </c>
      <c r="DF2010">
        <v>32</v>
      </c>
      <c r="DG2010">
        <v>41.74</v>
      </c>
      <c r="DH2010">
        <v>10.82</v>
      </c>
      <c r="DI2010" s="2">
        <v>13.91</v>
      </c>
      <c r="DJ2010">
        <v>-0.01</v>
      </c>
      <c r="DK2010">
        <v>0.96293921943563276</v>
      </c>
      <c r="DL2010">
        <v>9.6952908587257611E-3</v>
      </c>
      <c r="DM2010">
        <v>0</v>
      </c>
      <c r="DN2010">
        <v>15.9</v>
      </c>
      <c r="DO2010">
        <v>5.0999999999999997E-2</v>
      </c>
      <c r="DP2010">
        <v>1584.2599999999998</v>
      </c>
      <c r="DQ2010" s="2">
        <v>18821</v>
      </c>
      <c r="DR2010" s="2">
        <v>565.07478723999998</v>
      </c>
      <c r="DS2010">
        <v>1.736067786881796E-3</v>
      </c>
      <c r="DT2010">
        <v>4.1834386341958503</v>
      </c>
      <c r="DU2010">
        <v>1361672.4611707684</v>
      </c>
      <c r="DV2010">
        <v>1</v>
      </c>
    </row>
    <row r="2011" spans="1:126" x14ac:dyDescent="0.15">
      <c r="A2011" t="s">
        <v>1348</v>
      </c>
      <c r="B2011" t="s">
        <v>3380</v>
      </c>
      <c r="C2011">
        <v>39</v>
      </c>
      <c r="D2011">
        <v>11</v>
      </c>
      <c r="E2011" t="s">
        <v>3381</v>
      </c>
      <c r="F2011">
        <v>39011</v>
      </c>
      <c r="G2011" t="s">
        <v>6995</v>
      </c>
      <c r="H2011">
        <v>97.1</v>
      </c>
      <c r="I2011">
        <v>0.3</v>
      </c>
      <c r="J2011">
        <v>0.2</v>
      </c>
      <c r="K2011">
        <v>0.4</v>
      </c>
      <c r="L2011">
        <v>0.9</v>
      </c>
      <c r="M2011">
        <v>1.2</v>
      </c>
      <c r="N2011">
        <f t="shared" si="126"/>
        <v>9430.9499999999989</v>
      </c>
      <c r="O2011">
        <f t="shared" si="128"/>
        <v>569.05000000000109</v>
      </c>
      <c r="P2011">
        <f t="shared" si="129"/>
        <v>0.68286000000000158</v>
      </c>
      <c r="Q2011" s="4">
        <v>39011</v>
      </c>
      <c r="R2011" s="5">
        <v>40.561309000000001</v>
      </c>
      <c r="S2011" s="5">
        <v>-84.224018000000001</v>
      </c>
      <c r="T2011">
        <v>4</v>
      </c>
      <c r="U2011">
        <v>0.14335119090427201</v>
      </c>
      <c r="V2011">
        <v>45934</v>
      </c>
      <c r="W2011">
        <v>45867</v>
      </c>
      <c r="X2011">
        <v>45873</v>
      </c>
      <c r="Y2011">
        <v>45749</v>
      </c>
      <c r="Z2011">
        <v>23392</v>
      </c>
      <c r="AA2011">
        <v>38099</v>
      </c>
      <c r="AB2011">
        <v>19460.357</v>
      </c>
      <c r="AC2011">
        <v>54274</v>
      </c>
      <c r="AD2011">
        <v>2</v>
      </c>
      <c r="AE2011">
        <v>4.3598631002986507E-5</v>
      </c>
      <c r="AF2011">
        <v>38</v>
      </c>
      <c r="AG2011">
        <v>1040</v>
      </c>
      <c r="AH2011">
        <v>3.653846153846154E-2</v>
      </c>
      <c r="AI2011" s="3">
        <v>210084</v>
      </c>
      <c r="AJ2011" s="3">
        <v>256890.179837295</v>
      </c>
      <c r="AK2011">
        <v>93</v>
      </c>
      <c r="AL2011">
        <v>257113.60000000001</v>
      </c>
      <c r="AM2011">
        <v>1096422</v>
      </c>
      <c r="AN2011">
        <v>183283</v>
      </c>
      <c r="AO2011">
        <v>1279705</v>
      </c>
      <c r="AP2011">
        <v>8</v>
      </c>
      <c r="AQ2011">
        <v>0</v>
      </c>
      <c r="AR2011">
        <v>8</v>
      </c>
      <c r="AS2011">
        <v>0.17441733708330609</v>
      </c>
      <c r="AT2011">
        <v>8</v>
      </c>
      <c r="AU2011">
        <v>77</v>
      </c>
      <c r="AV2011">
        <f t="shared" si="127"/>
        <v>85</v>
      </c>
      <c r="AW2011">
        <v>38804</v>
      </c>
      <c r="AX2011">
        <v>0.86</v>
      </c>
      <c r="AY2011">
        <v>261734785.34118</v>
      </c>
      <c r="AZ2011">
        <v>261734.78534117999</v>
      </c>
      <c r="BA2011">
        <v>5601.0740234081704</v>
      </c>
      <c r="BB2011">
        <v>1.7853718694321323</v>
      </c>
      <c r="BC2011">
        <v>88967</v>
      </c>
      <c r="BD2011">
        <v>66926</v>
      </c>
      <c r="BE2011">
        <v>22041</v>
      </c>
      <c r="BF2011">
        <v>0.47984064091958029</v>
      </c>
      <c r="BG2011">
        <v>815416</v>
      </c>
      <c r="BH2011">
        <v>17.775510648965621</v>
      </c>
      <c r="BI2011">
        <v>5343</v>
      </c>
      <c r="BJ2011">
        <v>38</v>
      </c>
      <c r="BK2011">
        <v>14</v>
      </c>
      <c r="BL2011">
        <v>3</v>
      </c>
      <c r="BM2011">
        <v>0</v>
      </c>
      <c r="BN2011">
        <v>0</v>
      </c>
      <c r="BO2011">
        <v>5</v>
      </c>
      <c r="BP2011">
        <v>4</v>
      </c>
      <c r="BQ2011">
        <v>3</v>
      </c>
      <c r="BR2011">
        <v>2</v>
      </c>
      <c r="BS2011">
        <v>0</v>
      </c>
      <c r="BT2011">
        <v>46699</v>
      </c>
      <c r="BU2011">
        <v>0.85</v>
      </c>
      <c r="BV2011">
        <v>0.66734769999999999</v>
      </c>
      <c r="BW2011">
        <v>350</v>
      </c>
      <c r="BX2011">
        <v>1.4775480000000001</v>
      </c>
      <c r="BY2011">
        <v>0.47339799999999999</v>
      </c>
      <c r="BZ2011">
        <v>38</v>
      </c>
      <c r="CA2011">
        <v>11</v>
      </c>
      <c r="CB2011">
        <v>4</v>
      </c>
      <c r="CC2011">
        <v>0</v>
      </c>
      <c r="CD2011">
        <v>0</v>
      </c>
      <c r="CE2011">
        <v>4</v>
      </c>
      <c r="CF2011">
        <v>4</v>
      </c>
      <c r="CG2011">
        <v>6</v>
      </c>
      <c r="CH2011">
        <v>2</v>
      </c>
      <c r="CI2011">
        <v>0</v>
      </c>
      <c r="CJ2011">
        <v>45890</v>
      </c>
      <c r="CK2011">
        <v>1.5035955545870558</v>
      </c>
      <c r="CL2011">
        <v>0.74365329012169157</v>
      </c>
      <c r="CM2011">
        <v>296</v>
      </c>
      <c r="CN2011">
        <v>0.4910944323913935</v>
      </c>
      <c r="CO2011">
        <v>4543</v>
      </c>
      <c r="CP2011">
        <v>0.82805566900000005</v>
      </c>
      <c r="CQ2011">
        <v>0.59209549800000005</v>
      </c>
      <c r="CR2011">
        <v>40466</v>
      </c>
      <c r="CS2011">
        <v>0.88200000000000001</v>
      </c>
      <c r="CT2011">
        <v>39825</v>
      </c>
      <c r="CU2011">
        <v>0.906595657517</v>
      </c>
      <c r="CV2011">
        <v>18</v>
      </c>
      <c r="CW2011">
        <v>17</v>
      </c>
      <c r="CX2011">
        <v>21</v>
      </c>
      <c r="CY2011">
        <v>597</v>
      </c>
      <c r="CZ2011">
        <v>1524</v>
      </c>
      <c r="DA2011" s="2">
        <v>27884</v>
      </c>
      <c r="DB2011" s="2">
        <v>4145</v>
      </c>
      <c r="DC2011" s="2">
        <v>191.64</v>
      </c>
      <c r="DD2011" s="2">
        <v>1193</v>
      </c>
      <c r="DE2011">
        <v>317</v>
      </c>
      <c r="DF2011">
        <v>34</v>
      </c>
      <c r="DG2011">
        <v>34.840000000000003</v>
      </c>
      <c r="DH2011">
        <v>17.420000000000002</v>
      </c>
      <c r="DI2011" s="2">
        <v>30.49</v>
      </c>
      <c r="DJ2011">
        <v>-3.25</v>
      </c>
      <c r="DK2011">
        <v>0.92851430856228934</v>
      </c>
      <c r="DL2011">
        <v>2.8846153846153848E-3</v>
      </c>
      <c r="DM2011">
        <v>0</v>
      </c>
      <c r="DN2011">
        <v>205.6</v>
      </c>
      <c r="DO2011">
        <v>0.80599999999999994</v>
      </c>
      <c r="DP2011">
        <v>5351.5</v>
      </c>
      <c r="DQ2011" s="2">
        <v>0</v>
      </c>
      <c r="DR2011" s="2">
        <v>0</v>
      </c>
      <c r="DS2011">
        <v>0</v>
      </c>
      <c r="DT2011">
        <v>3.1925173121223001</v>
      </c>
      <c r="DU2011">
        <v>820839.61918208818</v>
      </c>
      <c r="DV2011">
        <v>1</v>
      </c>
    </row>
    <row r="2012" spans="1:126" x14ac:dyDescent="0.15">
      <c r="A2012" t="s">
        <v>1348</v>
      </c>
      <c r="B2012" t="s">
        <v>3382</v>
      </c>
      <c r="C2012">
        <v>39</v>
      </c>
      <c r="D2012">
        <v>13</v>
      </c>
      <c r="E2012" t="s">
        <v>3383</v>
      </c>
      <c r="F2012">
        <v>39013</v>
      </c>
      <c r="G2012" t="s">
        <v>6996</v>
      </c>
      <c r="H2012">
        <v>93.6</v>
      </c>
      <c r="I2012">
        <v>4</v>
      </c>
      <c r="J2012">
        <v>0.1</v>
      </c>
      <c r="K2012">
        <v>0.4</v>
      </c>
      <c r="L2012">
        <v>1.3</v>
      </c>
      <c r="M2012">
        <v>0.6</v>
      </c>
      <c r="N2012">
        <f t="shared" ref="N2012:N2075" si="130">H2012^2+I2012^2+J2012^2+K2012^2+L2012^2+M2012^2</f>
        <v>8779.18</v>
      </c>
      <c r="O2012">
        <f t="shared" si="128"/>
        <v>1220.8199999999997</v>
      </c>
      <c r="P2012">
        <f t="shared" si="129"/>
        <v>1.4649840000000003</v>
      </c>
      <c r="Q2012" s="4">
        <v>39013</v>
      </c>
      <c r="R2012" s="5">
        <v>40.017682000000001</v>
      </c>
      <c r="S2012" s="5">
        <v>-80.967726999999996</v>
      </c>
      <c r="T2012">
        <v>3</v>
      </c>
      <c r="U2012">
        <v>0.15445145981230704</v>
      </c>
      <c r="V2012">
        <v>70182</v>
      </c>
      <c r="W2012">
        <v>69793</v>
      </c>
      <c r="X2012">
        <v>69560</v>
      </c>
      <c r="Y2012">
        <v>68943</v>
      </c>
      <c r="Z2012">
        <v>38036</v>
      </c>
      <c r="AA2012">
        <v>38101</v>
      </c>
      <c r="AB2012">
        <v>26563.545000000002</v>
      </c>
      <c r="AC2012">
        <v>43833</v>
      </c>
      <c r="AD2012">
        <v>4</v>
      </c>
      <c r="AE2012">
        <v>5.7504312823461759E-5</v>
      </c>
      <c r="AF2012">
        <v>47</v>
      </c>
      <c r="AG2012">
        <v>700</v>
      </c>
      <c r="AH2012">
        <v>6.7142857142857143E-2</v>
      </c>
      <c r="AI2012" s="3">
        <v>113233</v>
      </c>
      <c r="AJ2012" s="3">
        <v>340562.32481369504</v>
      </c>
      <c r="AK2012">
        <v>92</v>
      </c>
      <c r="AL2012">
        <v>346502.39999999997</v>
      </c>
      <c r="AM2012">
        <v>1340628</v>
      </c>
      <c r="AN2012">
        <v>41979</v>
      </c>
      <c r="AO2012">
        <v>1382607</v>
      </c>
      <c r="AP2012">
        <v>5</v>
      </c>
      <c r="AQ2012">
        <v>1</v>
      </c>
      <c r="AR2012">
        <v>6</v>
      </c>
      <c r="AS2012">
        <v>8.59685068703165E-2</v>
      </c>
      <c r="AT2012">
        <v>6</v>
      </c>
      <c r="AU2012">
        <v>37</v>
      </c>
      <c r="AV2012">
        <f t="shared" si="127"/>
        <v>43</v>
      </c>
      <c r="AW2012">
        <v>57319</v>
      </c>
      <c r="AX2012">
        <v>0.83</v>
      </c>
      <c r="AY2012">
        <v>328011903.47562802</v>
      </c>
      <c r="AZ2012">
        <v>328011.903475628</v>
      </c>
      <c r="BA2012">
        <v>4677.1670848067897</v>
      </c>
      <c r="BB2012">
        <v>2.1380463470043196</v>
      </c>
      <c r="BC2012">
        <v>34567</v>
      </c>
      <c r="BD2012">
        <v>24205</v>
      </c>
      <c r="BE2012">
        <v>10362</v>
      </c>
      <c r="BF2012">
        <v>0.14764469522099682</v>
      </c>
      <c r="BG2012">
        <v>1439743</v>
      </c>
      <c r="BH2012">
        <v>20.697857964347325</v>
      </c>
      <c r="BI2012">
        <v>10194</v>
      </c>
      <c r="BJ2012">
        <v>63</v>
      </c>
      <c r="BK2012">
        <v>26</v>
      </c>
      <c r="BL2012">
        <v>5</v>
      </c>
      <c r="BM2012">
        <v>3</v>
      </c>
      <c r="BN2012">
        <v>0</v>
      </c>
      <c r="BO2012">
        <v>9</v>
      </c>
      <c r="BP2012">
        <v>3</v>
      </c>
      <c r="BQ2012">
        <v>6</v>
      </c>
      <c r="BR2012">
        <v>5</v>
      </c>
      <c r="BS2012">
        <v>0</v>
      </c>
      <c r="BT2012">
        <v>68066</v>
      </c>
      <c r="BU2012">
        <v>0.77</v>
      </c>
      <c r="BV2012">
        <v>0.59225220000000001</v>
      </c>
      <c r="BW2012">
        <v>397</v>
      </c>
      <c r="BX2012">
        <v>1.7629950000000001</v>
      </c>
      <c r="BY2012">
        <v>0.1268203</v>
      </c>
      <c r="BZ2012">
        <v>63</v>
      </c>
      <c r="CA2012">
        <v>21</v>
      </c>
      <c r="CB2012">
        <v>6</v>
      </c>
      <c r="CC2012">
        <v>0</v>
      </c>
      <c r="CD2012">
        <v>1</v>
      </c>
      <c r="CE2012">
        <v>7</v>
      </c>
      <c r="CF2012">
        <v>3</v>
      </c>
      <c r="CG2012">
        <v>9</v>
      </c>
      <c r="CH2012">
        <v>3</v>
      </c>
      <c r="CI2012">
        <v>0</v>
      </c>
      <c r="CJ2012">
        <v>69414</v>
      </c>
      <c r="CK2012">
        <v>1.6279136773561529</v>
      </c>
      <c r="CL2012">
        <v>0.63599911342158821</v>
      </c>
      <c r="CM2012">
        <v>325</v>
      </c>
      <c r="CN2012">
        <v>-0.11871059660684045</v>
      </c>
      <c r="CO2012">
        <v>6418</v>
      </c>
      <c r="CP2012">
        <v>-0.2349148881</v>
      </c>
      <c r="CQ2012">
        <v>-0.13664285609999999</v>
      </c>
      <c r="CR2012">
        <v>58854</v>
      </c>
      <c r="CS2012">
        <v>0.85199999999999998</v>
      </c>
      <c r="CT2012">
        <v>60286</v>
      </c>
      <c r="CU2012">
        <v>0.88378673549999998</v>
      </c>
      <c r="CV2012">
        <v>84</v>
      </c>
      <c r="CW2012">
        <v>26</v>
      </c>
      <c r="CX2012">
        <v>32</v>
      </c>
      <c r="CY2012">
        <v>360</v>
      </c>
      <c r="CZ2012">
        <v>1089</v>
      </c>
      <c r="DA2012" s="2">
        <v>31800</v>
      </c>
      <c r="DB2012" s="2">
        <v>4355</v>
      </c>
      <c r="DC2012" s="2">
        <v>119.3</v>
      </c>
      <c r="DD2012" s="2">
        <v>4521</v>
      </c>
      <c r="DE2012">
        <v>328</v>
      </c>
      <c r="DF2012">
        <v>22</v>
      </c>
      <c r="DG2012">
        <v>30.18</v>
      </c>
      <c r="DH2012">
        <v>14.37</v>
      </c>
      <c r="DI2012" s="2">
        <v>11.5</v>
      </c>
      <c r="DJ2012">
        <v>0.13</v>
      </c>
      <c r="DK2012">
        <v>0.97309971474746759</v>
      </c>
      <c r="DL2012">
        <v>1.4285714285714286E-3</v>
      </c>
      <c r="DM2012">
        <v>0</v>
      </c>
      <c r="DN2012">
        <v>14.9</v>
      </c>
      <c r="DO2012">
        <v>4.2999999999999997E-2</v>
      </c>
      <c r="DP2012">
        <v>0</v>
      </c>
      <c r="DQ2012" s="2">
        <v>0</v>
      </c>
      <c r="DR2012" s="2">
        <v>39.996001300000003</v>
      </c>
      <c r="DS2012">
        <v>1.1542574795730132E-4</v>
      </c>
      <c r="DT2012">
        <v>2.9882506631352999</v>
      </c>
      <c r="DU2012">
        <v>1035436.0265779728</v>
      </c>
      <c r="DV2012">
        <v>0</v>
      </c>
    </row>
    <row r="2013" spans="1:126" x14ac:dyDescent="0.15">
      <c r="A2013" t="s">
        <v>1348</v>
      </c>
      <c r="B2013" t="s">
        <v>1120</v>
      </c>
      <c r="C2013">
        <v>39</v>
      </c>
      <c r="D2013">
        <v>15</v>
      </c>
      <c r="E2013" t="s">
        <v>3384</v>
      </c>
      <c r="F2013">
        <v>39015</v>
      </c>
      <c r="G2013" t="s">
        <v>6997</v>
      </c>
      <c r="H2013">
        <v>97.2</v>
      </c>
      <c r="I2013">
        <v>0.9</v>
      </c>
      <c r="J2013">
        <v>0.2</v>
      </c>
      <c r="K2013">
        <v>0.2</v>
      </c>
      <c r="L2013">
        <v>1</v>
      </c>
      <c r="M2013">
        <v>0.6</v>
      </c>
      <c r="N2013">
        <f t="shared" si="130"/>
        <v>9450.090000000002</v>
      </c>
      <c r="O2013">
        <f t="shared" si="128"/>
        <v>549.90999999999804</v>
      </c>
      <c r="P2013">
        <f t="shared" si="129"/>
        <v>0.65989199999999792</v>
      </c>
      <c r="Q2013" s="4">
        <v>39015</v>
      </c>
      <c r="R2013" s="5">
        <v>38.931376999999998</v>
      </c>
      <c r="S2013" s="5">
        <v>-83.866771999999997</v>
      </c>
      <c r="T2013">
        <v>1</v>
      </c>
      <c r="U2013">
        <v>0.10305773094863073</v>
      </c>
      <c r="V2013">
        <v>44666</v>
      </c>
      <c r="W2013">
        <v>44464</v>
      </c>
      <c r="X2013">
        <v>44247</v>
      </c>
      <c r="Y2013">
        <v>43703</v>
      </c>
      <c r="Z2013">
        <v>23246</v>
      </c>
      <c r="AA2013">
        <v>38103</v>
      </c>
      <c r="AB2013">
        <v>16930.256999999998</v>
      </c>
      <c r="AC2013">
        <v>45568</v>
      </c>
      <c r="AD2013">
        <v>4</v>
      </c>
      <c r="AE2013">
        <v>9.040160914864284E-5</v>
      </c>
      <c r="AF2013">
        <v>67</v>
      </c>
      <c r="AG2013">
        <v>1379</v>
      </c>
      <c r="AH2013">
        <v>4.8585931834662796E-2</v>
      </c>
      <c r="AI2013" s="3">
        <v>206446</v>
      </c>
      <c r="AJ2013" s="3">
        <v>313609.74527195503</v>
      </c>
      <c r="AK2013">
        <v>67</v>
      </c>
      <c r="AL2013">
        <v>316966.40000000002</v>
      </c>
      <c r="AM2013">
        <v>903129</v>
      </c>
      <c r="AN2013">
        <v>123861</v>
      </c>
      <c r="AO2013">
        <v>1026990</v>
      </c>
      <c r="AP2013">
        <v>3</v>
      </c>
      <c r="AQ2013">
        <v>2</v>
      </c>
      <c r="AR2013">
        <v>5</v>
      </c>
      <c r="AS2013">
        <v>0.11245052177042102</v>
      </c>
      <c r="AT2013">
        <v>6</v>
      </c>
      <c r="AU2013">
        <v>27</v>
      </c>
      <c r="AV2013">
        <f t="shared" si="127"/>
        <v>33</v>
      </c>
      <c r="AW2013">
        <v>28268</v>
      </c>
      <c r="AX2013">
        <v>0.64</v>
      </c>
      <c r="AY2013">
        <v>1609724280.28494</v>
      </c>
      <c r="AZ2013">
        <v>1609724.28028494</v>
      </c>
      <c r="BA2013">
        <v>38406.246373013702</v>
      </c>
      <c r="BB2013">
        <v>0.2603743126281286</v>
      </c>
      <c r="BC2013">
        <v>17800</v>
      </c>
      <c r="BD2013">
        <v>5248</v>
      </c>
      <c r="BE2013">
        <v>12552</v>
      </c>
      <c r="BF2013">
        <v>0.28101911968835358</v>
      </c>
      <c r="BG2013">
        <v>499218</v>
      </c>
      <c r="BH2013">
        <v>11.282527628991796</v>
      </c>
      <c r="BI2013">
        <v>4781</v>
      </c>
      <c r="BJ2013">
        <v>22</v>
      </c>
      <c r="BK2013">
        <v>0</v>
      </c>
      <c r="BL2013">
        <v>1</v>
      </c>
      <c r="BM2013">
        <v>0</v>
      </c>
      <c r="BN2013">
        <v>0</v>
      </c>
      <c r="BO2013">
        <v>1</v>
      </c>
      <c r="BP2013">
        <v>2</v>
      </c>
      <c r="BQ2013">
        <v>1</v>
      </c>
      <c r="BR2013">
        <v>2</v>
      </c>
      <c r="BS2013">
        <v>0</v>
      </c>
      <c r="BT2013">
        <v>44003</v>
      </c>
      <c r="BU2013">
        <v>0.76</v>
      </c>
      <c r="BV2013">
        <v>0.6065623</v>
      </c>
      <c r="BW2013">
        <v>196</v>
      </c>
      <c r="BX2013">
        <v>0.65904600000000002</v>
      </c>
      <c r="BY2013">
        <v>-0.87528430000000002</v>
      </c>
      <c r="BZ2013">
        <v>23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2</v>
      </c>
      <c r="CG2013">
        <v>0</v>
      </c>
      <c r="CH2013">
        <v>2</v>
      </c>
      <c r="CI2013">
        <v>0</v>
      </c>
      <c r="CJ2013">
        <v>44078</v>
      </c>
      <c r="CK2013">
        <v>0.63523753346340583</v>
      </c>
      <c r="CL2013">
        <v>0.67744978165938863</v>
      </c>
      <c r="CM2013">
        <v>180</v>
      </c>
      <c r="CN2013">
        <v>-0.9390856124433985</v>
      </c>
      <c r="CO2013">
        <v>3098</v>
      </c>
      <c r="CP2013">
        <v>-0.57119690840000004</v>
      </c>
      <c r="CQ2013">
        <v>-0.33469051399999999</v>
      </c>
      <c r="CR2013">
        <v>37469</v>
      </c>
      <c r="CS2013">
        <v>0.85699999999999998</v>
      </c>
      <c r="CT2013">
        <v>38145</v>
      </c>
      <c r="CU2013">
        <v>0.87370781392999997</v>
      </c>
      <c r="CV2013">
        <v>29</v>
      </c>
      <c r="CW2013">
        <v>6</v>
      </c>
      <c r="CX2013">
        <v>12</v>
      </c>
      <c r="CY2013">
        <v>919</v>
      </c>
      <c r="CZ2013">
        <v>2065</v>
      </c>
      <c r="DA2013" s="2">
        <v>14018</v>
      </c>
      <c r="DB2013" s="2">
        <v>2935</v>
      </c>
      <c r="DC2013" s="2">
        <v>74.55</v>
      </c>
      <c r="DD2013" s="2">
        <v>1239</v>
      </c>
      <c r="DE2013">
        <v>599</v>
      </c>
      <c r="DF2013">
        <v>35</v>
      </c>
      <c r="DG2013">
        <v>9.0399999999999991</v>
      </c>
      <c r="DH2013">
        <v>15.81</v>
      </c>
      <c r="DI2013" s="2">
        <v>20.329999999999998</v>
      </c>
      <c r="DJ2013">
        <v>-0.08</v>
      </c>
      <c r="DK2013">
        <v>0.95334373153270102</v>
      </c>
      <c r="DL2013">
        <v>0</v>
      </c>
      <c r="DM2013">
        <v>0</v>
      </c>
      <c r="DN2013">
        <v>121.4</v>
      </c>
      <c r="DO2013">
        <v>0.377</v>
      </c>
      <c r="DP2013">
        <v>1764.0099999999998</v>
      </c>
      <c r="DQ2013" s="2">
        <v>0</v>
      </c>
      <c r="DR2013" s="2">
        <v>131.33733015999999</v>
      </c>
      <c r="DS2013">
        <v>4.1435393213286954E-4</v>
      </c>
      <c r="DT2013">
        <v>3.2224702548061499</v>
      </c>
      <c r="DU2013">
        <v>1021414.7957729881</v>
      </c>
      <c r="DV2013">
        <v>1</v>
      </c>
    </row>
    <row r="2014" spans="1:126" x14ac:dyDescent="0.15">
      <c r="A2014" t="s">
        <v>1348</v>
      </c>
      <c r="B2014" t="s">
        <v>116</v>
      </c>
      <c r="C2014">
        <v>39</v>
      </c>
      <c r="D2014">
        <v>17</v>
      </c>
      <c r="E2014" t="s">
        <v>3385</v>
      </c>
      <c r="F2014">
        <v>39017</v>
      </c>
      <c r="G2014" t="s">
        <v>6998</v>
      </c>
      <c r="H2014">
        <v>84.3</v>
      </c>
      <c r="I2014">
        <v>7.2</v>
      </c>
      <c r="J2014">
        <v>0.2</v>
      </c>
      <c r="K2014">
        <v>2.4</v>
      </c>
      <c r="L2014">
        <v>2</v>
      </c>
      <c r="M2014">
        <v>4</v>
      </c>
      <c r="N2014">
        <f t="shared" si="130"/>
        <v>7184.13</v>
      </c>
      <c r="O2014">
        <f t="shared" si="128"/>
        <v>2815.87</v>
      </c>
      <c r="P2014">
        <f t="shared" si="129"/>
        <v>3.3790440000000013</v>
      </c>
      <c r="Q2014" s="4">
        <v>39017</v>
      </c>
      <c r="R2014" s="5">
        <v>39.439746999999997</v>
      </c>
      <c r="S2014" s="5">
        <v>-84.565734000000006</v>
      </c>
      <c r="T2014">
        <v>1</v>
      </c>
      <c r="U2014">
        <v>5.7188508223118592E-2</v>
      </c>
      <c r="V2014">
        <v>368029</v>
      </c>
      <c r="W2014">
        <v>371154</v>
      </c>
      <c r="X2014">
        <v>372538</v>
      </c>
      <c r="Y2014">
        <v>375569</v>
      </c>
      <c r="Z2014">
        <v>189647</v>
      </c>
      <c r="AA2014">
        <v>38105</v>
      </c>
      <c r="AB2014">
        <v>150065.50400000002</v>
      </c>
      <c r="AC2014">
        <v>57540</v>
      </c>
      <c r="AD2014">
        <v>5</v>
      </c>
      <c r="AE2014">
        <v>1.3421449623930982E-5</v>
      </c>
      <c r="AF2014">
        <v>93</v>
      </c>
      <c r="AG2014">
        <v>865</v>
      </c>
      <c r="AH2014">
        <v>0.10751445086705202</v>
      </c>
      <c r="AI2014" s="3">
        <v>146054</v>
      </c>
      <c r="AJ2014" s="3">
        <v>298880.62722056499</v>
      </c>
      <c r="AK2014">
        <v>46</v>
      </c>
      <c r="AL2014">
        <v>300953.59999999998</v>
      </c>
      <c r="AM2014">
        <v>785261</v>
      </c>
      <c r="AN2014">
        <v>93262</v>
      </c>
      <c r="AO2014">
        <v>878523</v>
      </c>
      <c r="AP2014">
        <v>20</v>
      </c>
      <c r="AQ2014">
        <v>2</v>
      </c>
      <c r="AR2014">
        <v>22</v>
      </c>
      <c r="AS2014">
        <v>5.9274586829186807E-2</v>
      </c>
      <c r="AT2014">
        <v>21</v>
      </c>
      <c r="AU2014">
        <v>368</v>
      </c>
      <c r="AV2014">
        <f t="shared" si="127"/>
        <v>389</v>
      </c>
      <c r="AW2014">
        <v>316800</v>
      </c>
      <c r="AX2014">
        <v>0.99</v>
      </c>
      <c r="AY2014">
        <v>2203241625.95543</v>
      </c>
      <c r="AZ2014">
        <v>2203241.6259554299</v>
      </c>
      <c r="BA2014">
        <v>6626.8456151539804</v>
      </c>
      <c r="BB2014">
        <v>1.5090135761020957</v>
      </c>
      <c r="BC2014">
        <v>655457</v>
      </c>
      <c r="BD2014">
        <v>684479</v>
      </c>
      <c r="BE2014">
        <v>-29022</v>
      </c>
      <c r="BF2014">
        <v>-7.8857916088134361E-2</v>
      </c>
      <c r="BG2014">
        <v>5015222</v>
      </c>
      <c r="BH2014">
        <v>13.462309885166077</v>
      </c>
      <c r="BI2014">
        <v>26837</v>
      </c>
      <c r="BJ2014">
        <v>183</v>
      </c>
      <c r="BK2014">
        <v>43</v>
      </c>
      <c r="BL2014">
        <v>11</v>
      </c>
      <c r="BM2014">
        <v>2</v>
      </c>
      <c r="BN2014">
        <v>5</v>
      </c>
      <c r="BO2014">
        <v>21</v>
      </c>
      <c r="BP2014">
        <v>6</v>
      </c>
      <c r="BQ2014">
        <v>35</v>
      </c>
      <c r="BR2014">
        <v>12</v>
      </c>
      <c r="BS2014">
        <v>0</v>
      </c>
      <c r="BT2014">
        <v>363184</v>
      </c>
      <c r="BU2014">
        <v>0.79</v>
      </c>
      <c r="BV2014">
        <v>0.64095970000000002</v>
      </c>
      <c r="BW2014">
        <v>1717</v>
      </c>
      <c r="BX2014">
        <v>0.87558919999999996</v>
      </c>
      <c r="BY2014">
        <v>-0.50678480000000004</v>
      </c>
      <c r="BZ2014">
        <v>185</v>
      </c>
      <c r="CA2014">
        <v>42</v>
      </c>
      <c r="CB2014">
        <v>9</v>
      </c>
      <c r="CC2014">
        <v>1</v>
      </c>
      <c r="CD2014">
        <v>7</v>
      </c>
      <c r="CE2014">
        <v>16</v>
      </c>
      <c r="CF2014">
        <v>4</v>
      </c>
      <c r="CG2014">
        <v>39</v>
      </c>
      <c r="CH2014">
        <v>12</v>
      </c>
      <c r="CI2014">
        <v>0</v>
      </c>
      <c r="CJ2014">
        <v>373948</v>
      </c>
      <c r="CK2014">
        <v>0.84236310930931579</v>
      </c>
      <c r="CL2014">
        <v>0.70914985020396426</v>
      </c>
      <c r="CM2014">
        <v>1825</v>
      </c>
      <c r="CN2014">
        <v>-0.49533409655592348</v>
      </c>
      <c r="CO2014">
        <v>57307</v>
      </c>
      <c r="CP2014">
        <v>0.167504454</v>
      </c>
      <c r="CQ2014">
        <v>0.13820692300000001</v>
      </c>
      <c r="CR2014">
        <v>324293</v>
      </c>
      <c r="CS2014">
        <v>0.86</v>
      </c>
      <c r="CT2014">
        <v>319081</v>
      </c>
      <c r="CU2014">
        <v>0.88076205701999999</v>
      </c>
      <c r="CV2014">
        <v>516</v>
      </c>
      <c r="CW2014">
        <v>176</v>
      </c>
      <c r="CX2014">
        <v>197</v>
      </c>
      <c r="CY2014">
        <v>620</v>
      </c>
      <c r="CZ2014">
        <v>1372</v>
      </c>
      <c r="DA2014" s="2">
        <v>193905</v>
      </c>
      <c r="DB2014" s="2">
        <v>43570</v>
      </c>
      <c r="DC2014" s="2">
        <v>138.44</v>
      </c>
      <c r="DD2014" s="2">
        <v>52155</v>
      </c>
      <c r="DE2014">
        <v>446</v>
      </c>
      <c r="DF2014">
        <v>48</v>
      </c>
      <c r="DG2014">
        <v>24.24</v>
      </c>
      <c r="DH2014">
        <v>1.89</v>
      </c>
      <c r="DI2014" s="2">
        <v>11.31</v>
      </c>
      <c r="DJ2014">
        <v>-1.65</v>
      </c>
      <c r="DK2014">
        <v>0.79656839251235845</v>
      </c>
      <c r="DL2014">
        <v>6.9364161849710983E-3</v>
      </c>
      <c r="DM2014">
        <v>0</v>
      </c>
      <c r="DN2014">
        <v>105.5</v>
      </c>
      <c r="DO2014">
        <v>0.35200000000000004</v>
      </c>
      <c r="DP2014">
        <v>678.56999999999994</v>
      </c>
      <c r="DQ2014" s="2">
        <v>0</v>
      </c>
      <c r="DR2014" s="2">
        <v>3260.6570577100006</v>
      </c>
      <c r="DS2014">
        <v>1.0834415860984121E-2</v>
      </c>
      <c r="DT2014">
        <v>3.7293107997458699</v>
      </c>
      <c r="DU2014">
        <v>1122349.5107023986</v>
      </c>
      <c r="DV2014">
        <v>0</v>
      </c>
    </row>
    <row r="2015" spans="1:126" x14ac:dyDescent="0.15">
      <c r="A2015" t="s">
        <v>1348</v>
      </c>
      <c r="B2015" t="s">
        <v>282</v>
      </c>
      <c r="C2015">
        <v>39</v>
      </c>
      <c r="D2015">
        <v>19</v>
      </c>
      <c r="E2015" t="s">
        <v>3386</v>
      </c>
      <c r="F2015">
        <v>39019</v>
      </c>
      <c r="G2015" t="s">
        <v>6999</v>
      </c>
      <c r="H2015">
        <v>97.3</v>
      </c>
      <c r="I2015">
        <v>0.5</v>
      </c>
      <c r="J2015">
        <v>0.2</v>
      </c>
      <c r="K2015">
        <v>0.2</v>
      </c>
      <c r="L2015">
        <v>1</v>
      </c>
      <c r="M2015">
        <v>0.8</v>
      </c>
      <c r="N2015">
        <f t="shared" si="130"/>
        <v>9469.26</v>
      </c>
      <c r="O2015">
        <f t="shared" si="128"/>
        <v>530.73999999999978</v>
      </c>
      <c r="P2015">
        <f t="shared" si="129"/>
        <v>0.63688800000000001</v>
      </c>
      <c r="Q2015" s="4">
        <v>39019</v>
      </c>
      <c r="R2015" s="5">
        <v>40.579884</v>
      </c>
      <c r="S2015" s="5">
        <v>-81.090787000000006</v>
      </c>
      <c r="T2015">
        <v>2</v>
      </c>
      <c r="U2015">
        <v>0.15210016307165464</v>
      </c>
      <c r="V2015">
        <v>28828</v>
      </c>
      <c r="W2015">
        <v>28539</v>
      </c>
      <c r="X2015">
        <v>28361</v>
      </c>
      <c r="Y2015">
        <v>27716</v>
      </c>
      <c r="Z2015">
        <v>14904</v>
      </c>
      <c r="AA2015">
        <v>39001</v>
      </c>
      <c r="AB2015">
        <v>11098.09</v>
      </c>
      <c r="AC2015">
        <v>47075</v>
      </c>
      <c r="AD2015">
        <v>1</v>
      </c>
      <c r="AE2015">
        <v>3.5259687599167873E-5</v>
      </c>
      <c r="AF2015">
        <v>105</v>
      </c>
      <c r="AG2015">
        <v>733</v>
      </c>
      <c r="AH2015">
        <v>0.1432469304229195</v>
      </c>
      <c r="AI2015" s="3">
        <v>106256</v>
      </c>
      <c r="AJ2015" s="3">
        <v>252548.96037080002</v>
      </c>
      <c r="AK2015">
        <v>80</v>
      </c>
      <c r="AL2015">
        <v>255372.79999999999</v>
      </c>
      <c r="AM2015">
        <v>1407381</v>
      </c>
      <c r="AN2015">
        <v>63493</v>
      </c>
      <c r="AO2015">
        <v>1470874</v>
      </c>
      <c r="AP2015">
        <v>2</v>
      </c>
      <c r="AQ2015">
        <v>0</v>
      </c>
      <c r="AR2015">
        <v>2</v>
      </c>
      <c r="AS2015">
        <v>7.0079540278215766E-2</v>
      </c>
      <c r="AT2015">
        <v>2</v>
      </c>
      <c r="AU2015">
        <v>35</v>
      </c>
      <c r="AV2015">
        <f t="shared" si="127"/>
        <v>37</v>
      </c>
      <c r="AW2015">
        <v>14113</v>
      </c>
      <c r="AX2015">
        <v>0.52</v>
      </c>
      <c r="AY2015">
        <v>585697633.82393503</v>
      </c>
      <c r="AZ2015">
        <v>585697.63382393506</v>
      </c>
      <c r="BA2015">
        <v>21280.551701673801</v>
      </c>
      <c r="BB2015">
        <v>0.46991262915488513</v>
      </c>
      <c r="BC2015">
        <v>8550</v>
      </c>
      <c r="BD2015">
        <v>3387</v>
      </c>
      <c r="BE2015">
        <v>5163</v>
      </c>
      <c r="BF2015">
        <v>0.1790967115304565</v>
      </c>
      <c r="BG2015">
        <v>284772</v>
      </c>
      <c r="BH2015">
        <v>10.040971756990233</v>
      </c>
      <c r="BI2015">
        <v>3781</v>
      </c>
      <c r="BJ2015">
        <v>28</v>
      </c>
      <c r="BK2015">
        <v>6</v>
      </c>
      <c r="BL2015">
        <v>2</v>
      </c>
      <c r="BM2015">
        <v>0</v>
      </c>
      <c r="BN2015">
        <v>0</v>
      </c>
      <c r="BO2015">
        <v>3</v>
      </c>
      <c r="BP2015">
        <v>1</v>
      </c>
      <c r="BQ2015">
        <v>2</v>
      </c>
      <c r="BR2015">
        <v>3</v>
      </c>
      <c r="BS2015">
        <v>0</v>
      </c>
      <c r="BT2015">
        <v>28539</v>
      </c>
      <c r="BU2015">
        <v>0.78</v>
      </c>
      <c r="BV2015">
        <v>0.62919369999999997</v>
      </c>
      <c r="BW2015">
        <v>126</v>
      </c>
      <c r="BX2015">
        <v>1.5767899999999999</v>
      </c>
      <c r="BY2015">
        <v>-4.7188800000000003E-2</v>
      </c>
      <c r="BZ2015">
        <v>26</v>
      </c>
      <c r="CA2015">
        <v>8</v>
      </c>
      <c r="CB2015">
        <v>2</v>
      </c>
      <c r="CC2015">
        <v>0</v>
      </c>
      <c r="CD2015">
        <v>0</v>
      </c>
      <c r="CE2015">
        <v>3</v>
      </c>
      <c r="CF2015">
        <v>1</v>
      </c>
      <c r="CG2015">
        <v>1</v>
      </c>
      <c r="CH2015">
        <v>2</v>
      </c>
      <c r="CI2015">
        <v>0</v>
      </c>
      <c r="CJ2015">
        <v>28209</v>
      </c>
      <c r="CK2015">
        <v>1.524336204757347</v>
      </c>
      <c r="CL2015">
        <v>0.70072915565888194</v>
      </c>
      <c r="CM2015">
        <v>110</v>
      </c>
      <c r="CN2015">
        <v>-8.3380061902423655E-2</v>
      </c>
      <c r="CO2015">
        <v>1831</v>
      </c>
      <c r="CP2015">
        <v>-0.22566121250000001</v>
      </c>
      <c r="CQ2015">
        <v>-3.2269088500000001E-2</v>
      </c>
      <c r="CR2015">
        <v>23891</v>
      </c>
      <c r="CS2015">
        <v>0.86299999999999999</v>
      </c>
      <c r="CT2015">
        <v>23927</v>
      </c>
      <c r="CU2015">
        <v>0.87187650168000008</v>
      </c>
      <c r="CV2015">
        <v>9</v>
      </c>
      <c r="CW2015">
        <v>10</v>
      </c>
      <c r="CX2015">
        <v>6</v>
      </c>
      <c r="CY2015">
        <v>387</v>
      </c>
      <c r="CZ2015">
        <v>1207</v>
      </c>
      <c r="DA2015" s="2">
        <v>10412</v>
      </c>
      <c r="DB2015" s="2">
        <v>1945</v>
      </c>
      <c r="DC2015" s="2">
        <v>88.42</v>
      </c>
      <c r="DD2015" s="2">
        <v>794</v>
      </c>
      <c r="DE2015">
        <v>368</v>
      </c>
      <c r="DF2015">
        <v>15</v>
      </c>
      <c r="DG2015">
        <v>17.68</v>
      </c>
      <c r="DH2015">
        <v>10.61</v>
      </c>
      <c r="DI2015" s="2">
        <v>17.68</v>
      </c>
      <c r="DJ2015">
        <v>0.01</v>
      </c>
      <c r="DK2015">
        <v>0.93467663002559853</v>
      </c>
      <c r="DL2015">
        <v>8.1855388813096858E-3</v>
      </c>
      <c r="DM2015">
        <v>0</v>
      </c>
      <c r="DN2015">
        <v>28.4</v>
      </c>
      <c r="DO2015">
        <v>0.11699999999999999</v>
      </c>
      <c r="DP2015">
        <v>472.38</v>
      </c>
      <c r="DQ2015" s="2">
        <v>0</v>
      </c>
      <c r="DR2015" s="2">
        <v>412.29914154999994</v>
      </c>
      <c r="DS2015">
        <v>1.6144952473442747E-3</v>
      </c>
      <c r="DT2015">
        <v>6.9397095966504896</v>
      </c>
      <c r="DU2015">
        <v>1772213.070883506</v>
      </c>
      <c r="DV2015">
        <v>1</v>
      </c>
    </row>
    <row r="2016" spans="1:126" x14ac:dyDescent="0.15">
      <c r="A2016" t="s">
        <v>1348</v>
      </c>
      <c r="B2016" t="s">
        <v>1128</v>
      </c>
      <c r="C2016">
        <v>39</v>
      </c>
      <c r="D2016">
        <v>21</v>
      </c>
      <c r="E2016" t="s">
        <v>3387</v>
      </c>
      <c r="F2016">
        <v>39021</v>
      </c>
      <c r="G2016" t="s">
        <v>7000</v>
      </c>
      <c r="H2016">
        <v>94.1</v>
      </c>
      <c r="I2016">
        <v>2.2000000000000002</v>
      </c>
      <c r="J2016">
        <v>0.3</v>
      </c>
      <c r="K2016">
        <v>0.4</v>
      </c>
      <c r="L2016">
        <v>1.9</v>
      </c>
      <c r="M2016">
        <v>1.1000000000000001</v>
      </c>
      <c r="N2016">
        <f t="shared" si="130"/>
        <v>8864.7199999999993</v>
      </c>
      <c r="O2016">
        <f t="shared" si="128"/>
        <v>1135.2800000000007</v>
      </c>
      <c r="P2016">
        <f t="shared" si="129"/>
        <v>1.3623360000000013</v>
      </c>
      <c r="Q2016" s="4">
        <v>39021</v>
      </c>
      <c r="R2016" s="5">
        <v>40.132775000000002</v>
      </c>
      <c r="S2016" s="5">
        <v>-83.767604000000006</v>
      </c>
      <c r="T2016">
        <v>6</v>
      </c>
      <c r="U2016">
        <v>0.12107276443423397</v>
      </c>
      <c r="V2016">
        <v>39982</v>
      </c>
      <c r="W2016">
        <v>39628</v>
      </c>
      <c r="X2016">
        <v>39393</v>
      </c>
      <c r="Y2016">
        <v>38941</v>
      </c>
      <c r="Z2016">
        <v>20392</v>
      </c>
      <c r="AA2016">
        <v>39003</v>
      </c>
      <c r="AB2016">
        <v>15871.455000000002</v>
      </c>
      <c r="AC2016">
        <v>50974</v>
      </c>
      <c r="AD2016">
        <v>2</v>
      </c>
      <c r="AE2016">
        <v>5.0770441448988397E-5</v>
      </c>
      <c r="AF2016">
        <v>80</v>
      </c>
      <c r="AG2016">
        <v>873</v>
      </c>
      <c r="AH2016">
        <v>9.1638029782359673E-2</v>
      </c>
      <c r="AI2016" s="3">
        <v>190060</v>
      </c>
      <c r="AJ2016" s="3">
        <v>274347.74851851002</v>
      </c>
      <c r="AK2016">
        <v>59</v>
      </c>
      <c r="AL2016">
        <v>275033.59999999998</v>
      </c>
      <c r="AM2016">
        <v>799722</v>
      </c>
      <c r="AN2016">
        <v>128759</v>
      </c>
      <c r="AO2016">
        <v>928481</v>
      </c>
      <c r="AP2016">
        <v>3</v>
      </c>
      <c r="AQ2016">
        <v>0</v>
      </c>
      <c r="AR2016">
        <v>3</v>
      </c>
      <c r="AS2016">
        <v>7.5704047643080655E-2</v>
      </c>
      <c r="AT2016">
        <v>3</v>
      </c>
      <c r="AU2016">
        <v>40</v>
      </c>
      <c r="AV2016">
        <f t="shared" si="127"/>
        <v>43</v>
      </c>
      <c r="AW2016">
        <v>34211</v>
      </c>
      <c r="AX2016">
        <v>0.83</v>
      </c>
      <c r="AY2016">
        <v>478666554.08445299</v>
      </c>
      <c r="AZ2016">
        <v>478666.55408445298</v>
      </c>
      <c r="BA2016">
        <v>12334.8974532721</v>
      </c>
      <c r="BB2016">
        <v>0.81070799638851332</v>
      </c>
      <c r="BC2016">
        <v>26093</v>
      </c>
      <c r="BD2016">
        <v>14505</v>
      </c>
      <c r="BE2016">
        <v>11588</v>
      </c>
      <c r="BF2016">
        <v>0.28983042369066081</v>
      </c>
      <c r="BG2016">
        <v>699842</v>
      </c>
      <c r="BH2016">
        <v>17.765643642271471</v>
      </c>
      <c r="BI2016">
        <v>4209</v>
      </c>
      <c r="BJ2016">
        <v>33</v>
      </c>
      <c r="BK2016">
        <v>7</v>
      </c>
      <c r="BL2016">
        <v>1</v>
      </c>
      <c r="BM2016">
        <v>0</v>
      </c>
      <c r="BN2016">
        <v>0</v>
      </c>
      <c r="BO2016">
        <v>2</v>
      </c>
      <c r="BP2016">
        <v>3</v>
      </c>
      <c r="BQ2016">
        <v>0</v>
      </c>
      <c r="BR2016">
        <v>2</v>
      </c>
      <c r="BS2016">
        <v>0</v>
      </c>
      <c r="BT2016">
        <v>39713</v>
      </c>
      <c r="BU2016">
        <v>0.79</v>
      </c>
      <c r="BV2016">
        <v>0.62637220000000005</v>
      </c>
      <c r="BW2016">
        <v>229</v>
      </c>
      <c r="BX2016">
        <v>1.208672</v>
      </c>
      <c r="BY2016">
        <v>-0.16357910000000001</v>
      </c>
      <c r="BZ2016">
        <v>34</v>
      </c>
      <c r="CA2016">
        <v>7</v>
      </c>
      <c r="CB2016">
        <v>1</v>
      </c>
      <c r="CC2016">
        <v>1</v>
      </c>
      <c r="CD2016">
        <v>0</v>
      </c>
      <c r="CE2016">
        <v>1</v>
      </c>
      <c r="CF2016">
        <v>3</v>
      </c>
      <c r="CG2016">
        <v>3</v>
      </c>
      <c r="CH2016">
        <v>2</v>
      </c>
      <c r="CI2016">
        <v>0</v>
      </c>
      <c r="CJ2016">
        <v>39078</v>
      </c>
      <c r="CK2016">
        <v>1.3306719893546242</v>
      </c>
      <c r="CL2016">
        <v>0.66880877173873576</v>
      </c>
      <c r="CM2016">
        <v>209</v>
      </c>
      <c r="CN2016">
        <v>-0.14202874951175554</v>
      </c>
      <c r="CO2016">
        <v>3481.9999999999995</v>
      </c>
      <c r="CP2016">
        <v>-7.4490532600000006E-2</v>
      </c>
      <c r="CQ2016">
        <v>-7.0248867100000001E-2</v>
      </c>
      <c r="CR2016">
        <v>33767</v>
      </c>
      <c r="CS2016">
        <v>0.86799999999999999</v>
      </c>
      <c r="CT2016">
        <v>34464</v>
      </c>
      <c r="CU2016">
        <v>0.88070999739</v>
      </c>
      <c r="CV2016">
        <v>38</v>
      </c>
      <c r="CW2016">
        <v>13</v>
      </c>
      <c r="CX2016">
        <v>9</v>
      </c>
      <c r="CY2016">
        <v>853</v>
      </c>
      <c r="CZ2016">
        <v>1334</v>
      </c>
      <c r="DA2016" s="2">
        <v>15299</v>
      </c>
      <c r="DB2016" s="2">
        <v>3105</v>
      </c>
      <c r="DC2016" s="2">
        <v>119.12</v>
      </c>
      <c r="DD2016" s="2">
        <v>2206</v>
      </c>
      <c r="DE2016">
        <v>377</v>
      </c>
      <c r="DF2016">
        <v>23</v>
      </c>
      <c r="DG2016">
        <v>20.28</v>
      </c>
      <c r="DH2016">
        <v>10.14</v>
      </c>
      <c r="DI2016" s="2">
        <v>22.81</v>
      </c>
      <c r="DJ2016">
        <v>-2.35</v>
      </c>
      <c r="DK2016">
        <v>0.92771230137851202</v>
      </c>
      <c r="DL2016">
        <v>5.7273768613974796E-3</v>
      </c>
      <c r="DM2016">
        <v>0</v>
      </c>
      <c r="DN2016">
        <v>195</v>
      </c>
      <c r="DO2016">
        <v>0.70400000000000007</v>
      </c>
      <c r="DP2016">
        <v>3621.2699999999995</v>
      </c>
      <c r="DQ2016" s="2">
        <v>0</v>
      </c>
      <c r="DR2016" s="2">
        <v>1343.72547717</v>
      </c>
      <c r="DS2016">
        <v>4.8856739350099047E-3</v>
      </c>
      <c r="DT2016">
        <v>2.73525001688528</v>
      </c>
      <c r="DU2016">
        <v>752285.6590440193</v>
      </c>
      <c r="DV2016">
        <v>0</v>
      </c>
    </row>
    <row r="2017" spans="1:126" x14ac:dyDescent="0.15">
      <c r="A2017" t="s">
        <v>1348</v>
      </c>
      <c r="B2017" t="s">
        <v>286</v>
      </c>
      <c r="C2017">
        <v>39</v>
      </c>
      <c r="D2017">
        <v>23</v>
      </c>
      <c r="E2017" t="s">
        <v>3388</v>
      </c>
      <c r="F2017">
        <v>39023</v>
      </c>
      <c r="G2017" t="s">
        <v>7001</v>
      </c>
      <c r="H2017">
        <v>85.3</v>
      </c>
      <c r="I2017">
        <v>8.6999999999999993</v>
      </c>
      <c r="J2017">
        <v>0.2</v>
      </c>
      <c r="K2017">
        <v>0.6</v>
      </c>
      <c r="L2017">
        <v>2.5</v>
      </c>
      <c r="M2017">
        <v>2.8</v>
      </c>
      <c r="N2017">
        <f t="shared" si="130"/>
        <v>7366.2699999999986</v>
      </c>
      <c r="O2017">
        <f t="shared" si="128"/>
        <v>2633.7300000000014</v>
      </c>
      <c r="P2017">
        <f t="shared" si="129"/>
        <v>3.1604760000000027</v>
      </c>
      <c r="Q2017" s="4">
        <v>39023</v>
      </c>
      <c r="R2017" s="5">
        <v>39.917031999999999</v>
      </c>
      <c r="S2017" s="5">
        <v>-83.783676</v>
      </c>
      <c r="T2017">
        <v>3</v>
      </c>
      <c r="U2017">
        <v>9.0230596204762939E-2</v>
      </c>
      <c r="V2017">
        <v>138278</v>
      </c>
      <c r="W2017">
        <v>137303</v>
      </c>
      <c r="X2017">
        <v>136827</v>
      </c>
      <c r="Y2017">
        <v>135624</v>
      </c>
      <c r="Z2017">
        <v>69324</v>
      </c>
      <c r="AA2017">
        <v>39005</v>
      </c>
      <c r="AB2017">
        <v>51826.709000000003</v>
      </c>
      <c r="AC2017">
        <v>43625</v>
      </c>
      <c r="AD2017">
        <v>2</v>
      </c>
      <c r="AE2017">
        <v>1.4616998107098745E-5</v>
      </c>
      <c r="AF2017">
        <v>56</v>
      </c>
      <c r="AG2017">
        <v>785</v>
      </c>
      <c r="AH2017">
        <v>7.1337579617834393E-2</v>
      </c>
      <c r="AI2017" s="3">
        <v>174337</v>
      </c>
      <c r="AJ2017" s="3">
        <v>254387.02867385</v>
      </c>
      <c r="AK2017">
        <v>40</v>
      </c>
      <c r="AL2017">
        <v>258451.19999999998</v>
      </c>
      <c r="AM2017">
        <v>1242590</v>
      </c>
      <c r="AN2017">
        <v>115621</v>
      </c>
      <c r="AO2017">
        <v>1358211</v>
      </c>
      <c r="AP2017">
        <v>7</v>
      </c>
      <c r="AQ2017">
        <v>2</v>
      </c>
      <c r="AR2017">
        <v>9</v>
      </c>
      <c r="AS2017">
        <v>6.5548458518750505E-2</v>
      </c>
      <c r="AT2017">
        <v>7</v>
      </c>
      <c r="AU2017">
        <v>143</v>
      </c>
      <c r="AV2017">
        <f t="shared" si="127"/>
        <v>150</v>
      </c>
      <c r="AW2017">
        <v>144342</v>
      </c>
      <c r="AX2017">
        <v>0.99</v>
      </c>
      <c r="AY2017">
        <v>508789135.492203</v>
      </c>
      <c r="AZ2017">
        <v>508789.135492203</v>
      </c>
      <c r="BA2017">
        <v>3525.6008410043301</v>
      </c>
      <c r="BB2017">
        <v>2.8363959651062833</v>
      </c>
      <c r="BC2017">
        <v>77996</v>
      </c>
      <c r="BD2017">
        <v>63097</v>
      </c>
      <c r="BE2017">
        <v>14899</v>
      </c>
      <c r="BF2017">
        <v>0.10774671314308856</v>
      </c>
      <c r="BG2017">
        <v>1478541</v>
      </c>
      <c r="BH2017">
        <v>10.805915499133944</v>
      </c>
      <c r="BI2017">
        <v>14088</v>
      </c>
      <c r="BJ2017">
        <v>113</v>
      </c>
      <c r="BK2017">
        <v>22</v>
      </c>
      <c r="BL2017">
        <v>5</v>
      </c>
      <c r="BM2017">
        <v>0</v>
      </c>
      <c r="BN2017">
        <v>2</v>
      </c>
      <c r="BO2017">
        <v>7</v>
      </c>
      <c r="BP2017">
        <v>3</v>
      </c>
      <c r="BQ2017">
        <v>11</v>
      </c>
      <c r="BR2017">
        <v>8</v>
      </c>
      <c r="BS2017">
        <v>0</v>
      </c>
      <c r="BT2017">
        <v>139671</v>
      </c>
      <c r="BU2017">
        <v>0.77</v>
      </c>
      <c r="BV2017">
        <v>0.6224828</v>
      </c>
      <c r="BW2017">
        <v>801</v>
      </c>
      <c r="BX2017">
        <v>1.2243059999999999</v>
      </c>
      <c r="BY2017">
        <v>-0.16200429999999999</v>
      </c>
      <c r="BZ2017">
        <v>109</v>
      </c>
      <c r="CA2017">
        <v>24</v>
      </c>
      <c r="CB2017">
        <v>3</v>
      </c>
      <c r="CC2017">
        <v>0</v>
      </c>
      <c r="CD2017">
        <v>2</v>
      </c>
      <c r="CE2017">
        <v>7</v>
      </c>
      <c r="CF2017">
        <v>4</v>
      </c>
      <c r="CG2017">
        <v>11</v>
      </c>
      <c r="CH2017">
        <v>7</v>
      </c>
      <c r="CI2017">
        <v>0</v>
      </c>
      <c r="CJ2017">
        <v>136482</v>
      </c>
      <c r="CK2017">
        <v>1.2236045778930555</v>
      </c>
      <c r="CL2017">
        <v>0.70299623005435741</v>
      </c>
      <c r="CM2017">
        <v>717</v>
      </c>
      <c r="CN2017">
        <v>-0.10669821480733874</v>
      </c>
      <c r="CO2017">
        <v>12968</v>
      </c>
      <c r="CP2017">
        <v>-0.60534132699999998</v>
      </c>
      <c r="CQ2017">
        <v>-0.39444207190000002</v>
      </c>
      <c r="CR2017">
        <v>113549</v>
      </c>
      <c r="CS2017">
        <v>0.83700000000000008</v>
      </c>
      <c r="CT2017">
        <v>117398</v>
      </c>
      <c r="CU2017">
        <v>0.86881801597999997</v>
      </c>
      <c r="CV2017">
        <v>118</v>
      </c>
      <c r="CW2017">
        <v>62</v>
      </c>
      <c r="CX2017">
        <v>67</v>
      </c>
      <c r="CY2017">
        <v>901</v>
      </c>
      <c r="CZ2017">
        <v>1288</v>
      </c>
      <c r="DA2017" s="2">
        <v>62986</v>
      </c>
      <c r="DB2017" s="2">
        <v>11435</v>
      </c>
      <c r="DC2017" s="2">
        <v>119.71</v>
      </c>
      <c r="DD2017" s="2">
        <v>18882</v>
      </c>
      <c r="DE2017">
        <v>395</v>
      </c>
      <c r="DF2017">
        <v>34</v>
      </c>
      <c r="DG2017">
        <v>21.3</v>
      </c>
      <c r="DH2017">
        <v>5.14</v>
      </c>
      <c r="DI2017" s="2">
        <v>11.02</v>
      </c>
      <c r="DJ2017">
        <v>-2.0299999999999998</v>
      </c>
      <c r="DK2017">
        <v>0.89380338080843424</v>
      </c>
      <c r="DL2017">
        <v>0</v>
      </c>
      <c r="DM2017">
        <v>0</v>
      </c>
      <c r="DN2017">
        <v>147.1</v>
      </c>
      <c r="DO2017">
        <v>0.57299999999999995</v>
      </c>
      <c r="DP2017">
        <v>995.53</v>
      </c>
      <c r="DQ2017" s="2">
        <v>0</v>
      </c>
      <c r="DR2017" s="2">
        <v>8963.6119524599999</v>
      </c>
      <c r="DS2017">
        <v>3.4682037905082286E-2</v>
      </c>
      <c r="DT2017">
        <v>2.79271225139003</v>
      </c>
      <c r="DU2017">
        <v>721779.83262645488</v>
      </c>
      <c r="DV2017">
        <v>0</v>
      </c>
    </row>
    <row r="2018" spans="1:126" x14ac:dyDescent="0.15">
      <c r="A2018" t="s">
        <v>1348</v>
      </c>
      <c r="B2018" t="s">
        <v>3389</v>
      </c>
      <c r="C2018">
        <v>39</v>
      </c>
      <c r="D2018">
        <v>25</v>
      </c>
      <c r="E2018" t="s">
        <v>3390</v>
      </c>
      <c r="F2018">
        <v>39025</v>
      </c>
      <c r="G2018" t="s">
        <v>7002</v>
      </c>
      <c r="H2018">
        <v>94.9</v>
      </c>
      <c r="I2018">
        <v>1.1000000000000001</v>
      </c>
      <c r="J2018">
        <v>0.2</v>
      </c>
      <c r="K2018">
        <v>1</v>
      </c>
      <c r="L2018">
        <v>1.3</v>
      </c>
      <c r="M2018">
        <v>1.5</v>
      </c>
      <c r="N2018">
        <f t="shared" si="130"/>
        <v>9012.2000000000007</v>
      </c>
      <c r="O2018">
        <f t="shared" si="128"/>
        <v>987.79999999999927</v>
      </c>
      <c r="P2018">
        <f t="shared" si="129"/>
        <v>1.1853599999999995</v>
      </c>
      <c r="Q2018" s="4">
        <v>39025</v>
      </c>
      <c r="R2018" s="5">
        <v>39.052084000000001</v>
      </c>
      <c r="S2018" s="5">
        <v>-84.149614</v>
      </c>
      <c r="T2018">
        <v>1</v>
      </c>
      <c r="U2018">
        <v>0.16732742452289542</v>
      </c>
      <c r="V2018">
        <v>197543</v>
      </c>
      <c r="W2018">
        <v>199450</v>
      </c>
      <c r="X2018">
        <v>200285</v>
      </c>
      <c r="Y2018">
        <v>201867</v>
      </c>
      <c r="Z2018">
        <v>108122</v>
      </c>
      <c r="AA2018">
        <v>39007</v>
      </c>
      <c r="AB2018">
        <v>83969.717000000004</v>
      </c>
      <c r="AC2018">
        <v>60805</v>
      </c>
      <c r="AD2018">
        <v>3</v>
      </c>
      <c r="AE2018">
        <v>1.4978655416032155E-5</v>
      </c>
      <c r="AF2018">
        <v>94</v>
      </c>
      <c r="AG2018">
        <v>822</v>
      </c>
      <c r="AH2018">
        <v>0.11435523114355231</v>
      </c>
      <c r="AI2018" s="3">
        <v>121125</v>
      </c>
      <c r="AJ2018" s="3">
        <v>289349.63638941001</v>
      </c>
      <c r="AK2018">
        <v>38</v>
      </c>
      <c r="AL2018">
        <v>292953.59999999998</v>
      </c>
      <c r="AM2018">
        <v>378638</v>
      </c>
      <c r="AN2018">
        <v>68327</v>
      </c>
      <c r="AO2018">
        <v>446965</v>
      </c>
      <c r="AP2018">
        <v>8</v>
      </c>
      <c r="AQ2018">
        <v>1</v>
      </c>
      <c r="AR2018">
        <v>9</v>
      </c>
      <c r="AS2018">
        <v>4.5124091250940086E-2</v>
      </c>
      <c r="AT2018">
        <v>9</v>
      </c>
      <c r="AU2018">
        <v>152</v>
      </c>
      <c r="AV2018">
        <f t="shared" si="127"/>
        <v>161</v>
      </c>
      <c r="AW2018">
        <v>122265</v>
      </c>
      <c r="AX2018">
        <v>0.99</v>
      </c>
      <c r="AY2018">
        <v>1399278653.46839</v>
      </c>
      <c r="AZ2018">
        <v>1399278.65346839</v>
      </c>
      <c r="BA2018">
        <v>7897.5760825111602</v>
      </c>
      <c r="BB2018">
        <v>1.266211290087419</v>
      </c>
      <c r="BC2018">
        <v>201462</v>
      </c>
      <c r="BD2018">
        <v>126897</v>
      </c>
      <c r="BE2018">
        <v>74565</v>
      </c>
      <c r="BF2018">
        <v>0.37746212217086911</v>
      </c>
      <c r="BG2018">
        <v>2366577</v>
      </c>
      <c r="BH2018">
        <v>11.81604713283571</v>
      </c>
      <c r="BI2018">
        <v>16640</v>
      </c>
      <c r="BJ2018">
        <v>93</v>
      </c>
      <c r="BK2018">
        <v>8</v>
      </c>
      <c r="BL2018">
        <v>6</v>
      </c>
      <c r="BM2018">
        <v>0</v>
      </c>
      <c r="BN2018">
        <v>1</v>
      </c>
      <c r="BO2018">
        <v>5</v>
      </c>
      <c r="BP2018">
        <v>4</v>
      </c>
      <c r="BQ2018">
        <v>17</v>
      </c>
      <c r="BR2018">
        <v>13</v>
      </c>
      <c r="BS2018">
        <v>0</v>
      </c>
      <c r="BT2018">
        <v>196364</v>
      </c>
      <c r="BU2018">
        <v>0.8</v>
      </c>
      <c r="BV2018">
        <v>0.66038649999999999</v>
      </c>
      <c r="BW2018">
        <v>705</v>
      </c>
      <c r="BX2018">
        <v>0.74860970000000004</v>
      </c>
      <c r="BY2018">
        <v>-0.68220930000000002</v>
      </c>
      <c r="BZ2018">
        <v>98</v>
      </c>
      <c r="CA2018">
        <v>6</v>
      </c>
      <c r="CB2018">
        <v>5</v>
      </c>
      <c r="CC2018">
        <v>0</v>
      </c>
      <c r="CD2018">
        <v>1</v>
      </c>
      <c r="CE2018">
        <v>3</v>
      </c>
      <c r="CF2018">
        <v>4</v>
      </c>
      <c r="CG2018">
        <v>17</v>
      </c>
      <c r="CH2018">
        <v>12</v>
      </c>
      <c r="CI2018">
        <v>0</v>
      </c>
      <c r="CJ2018">
        <v>201375</v>
      </c>
      <c r="CK2018">
        <v>0.72501551831160771</v>
      </c>
      <c r="CL2018">
        <v>0.72549492452730657</v>
      </c>
      <c r="CM2018">
        <v>697</v>
      </c>
      <c r="CN2018">
        <v>-0.78151142766169956</v>
      </c>
      <c r="CO2018">
        <v>31187</v>
      </c>
      <c r="CP2018">
        <v>0.286734932</v>
      </c>
      <c r="CQ2018">
        <v>0.30165259300000002</v>
      </c>
      <c r="CR2018">
        <v>177383</v>
      </c>
      <c r="CS2018">
        <v>0.877</v>
      </c>
      <c r="CT2018">
        <v>171862</v>
      </c>
      <c r="CU2018">
        <v>0.89106774857999993</v>
      </c>
      <c r="CV2018">
        <v>107</v>
      </c>
      <c r="CW2018">
        <v>79</v>
      </c>
      <c r="CX2018">
        <v>142</v>
      </c>
      <c r="CY2018">
        <v>841</v>
      </c>
      <c r="CZ2018">
        <v>1270</v>
      </c>
      <c r="DA2018" s="2">
        <v>85289</v>
      </c>
      <c r="DB2018" s="2">
        <v>25105</v>
      </c>
      <c r="DC2018" s="2">
        <v>162.32</v>
      </c>
      <c r="DD2018" s="2">
        <v>9213</v>
      </c>
      <c r="DE2018">
        <v>458</v>
      </c>
      <c r="DF2018">
        <v>19</v>
      </c>
      <c r="DG2018">
        <v>35.46</v>
      </c>
      <c r="DH2018">
        <v>4.99</v>
      </c>
      <c r="DI2018" s="2">
        <v>8.49</v>
      </c>
      <c r="DJ2018">
        <v>-0.06</v>
      </c>
      <c r="DK2018">
        <v>0.96762848297213622</v>
      </c>
      <c r="DL2018">
        <v>7.2992700729927005E-3</v>
      </c>
      <c r="DM2018">
        <v>0</v>
      </c>
      <c r="DN2018">
        <v>65.2</v>
      </c>
      <c r="DO2018">
        <v>0.223</v>
      </c>
      <c r="DP2018">
        <v>746.56</v>
      </c>
      <c r="DQ2018" s="2">
        <v>0</v>
      </c>
      <c r="DR2018" s="2">
        <v>281.43798693000002</v>
      </c>
      <c r="DS2018">
        <v>8.1733967938588234E-4</v>
      </c>
      <c r="DT2018">
        <v>2.8984845596927999</v>
      </c>
      <c r="DU2018">
        <v>849121.48630642053</v>
      </c>
      <c r="DV2018">
        <v>0</v>
      </c>
    </row>
    <row r="2019" spans="1:126" x14ac:dyDescent="0.15">
      <c r="A2019" t="s">
        <v>1348</v>
      </c>
      <c r="B2019" t="s">
        <v>1134</v>
      </c>
      <c r="C2019">
        <v>39</v>
      </c>
      <c r="D2019">
        <v>27</v>
      </c>
      <c r="E2019" t="s">
        <v>3391</v>
      </c>
      <c r="F2019">
        <v>39027</v>
      </c>
      <c r="G2019" t="s">
        <v>7003</v>
      </c>
      <c r="H2019">
        <v>93.9</v>
      </c>
      <c r="I2019">
        <v>2.2000000000000002</v>
      </c>
      <c r="J2019">
        <v>0.2</v>
      </c>
      <c r="K2019">
        <v>0.5</v>
      </c>
      <c r="L2019">
        <v>1.9</v>
      </c>
      <c r="M2019">
        <v>1.3</v>
      </c>
      <c r="N2019">
        <f t="shared" si="130"/>
        <v>8827.6400000000031</v>
      </c>
      <c r="O2019">
        <f t="shared" si="128"/>
        <v>1172.3599999999969</v>
      </c>
      <c r="P2019">
        <f t="shared" si="129"/>
        <v>1.4068319999999968</v>
      </c>
      <c r="Q2019" s="4">
        <v>39027</v>
      </c>
      <c r="R2019" s="5">
        <v>39.429003999999999</v>
      </c>
      <c r="S2019" s="5">
        <v>-83.795047999999994</v>
      </c>
      <c r="T2019">
        <v>6</v>
      </c>
      <c r="U2019">
        <v>3.9180914822569628E-2</v>
      </c>
      <c r="V2019">
        <v>42161</v>
      </c>
      <c r="W2019">
        <v>41871</v>
      </c>
      <c r="X2019">
        <v>41892</v>
      </c>
      <c r="Y2019">
        <v>41822</v>
      </c>
      <c r="Z2019">
        <v>21523</v>
      </c>
      <c r="AA2019">
        <v>39009</v>
      </c>
      <c r="AB2019">
        <v>16555.129000000001</v>
      </c>
      <c r="AC2019">
        <v>46787</v>
      </c>
      <c r="AD2019">
        <v>1</v>
      </c>
      <c r="AE2019">
        <v>2.3870906139597059E-5</v>
      </c>
      <c r="AF2019">
        <v>54</v>
      </c>
      <c r="AG2019">
        <v>759</v>
      </c>
      <c r="AH2019">
        <v>7.1146245059288543E-2</v>
      </c>
      <c r="AI2019" s="3">
        <v>208142</v>
      </c>
      <c r="AJ2019" s="3">
        <v>261557.46917759001</v>
      </c>
      <c r="AK2019">
        <v>80</v>
      </c>
      <c r="AL2019">
        <v>263878.40000000002</v>
      </c>
      <c r="AM2019">
        <v>395110</v>
      </c>
      <c r="AN2019">
        <v>130759</v>
      </c>
      <c r="AO2019">
        <v>525869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39</v>
      </c>
      <c r="AV2019">
        <f t="shared" si="127"/>
        <v>39</v>
      </c>
      <c r="AW2019">
        <v>31971</v>
      </c>
      <c r="AX2019">
        <v>0.75</v>
      </c>
      <c r="AY2019">
        <v>477133625.52993</v>
      </c>
      <c r="AZ2019">
        <v>477133.62552993</v>
      </c>
      <c r="BA2019">
        <v>11879.961011723</v>
      </c>
      <c r="BB2019">
        <v>0.84175360425275148</v>
      </c>
      <c r="BC2019">
        <v>51474</v>
      </c>
      <c r="BD2019">
        <v>10631</v>
      </c>
      <c r="BE2019">
        <v>40843</v>
      </c>
      <c r="BF2019">
        <v>0.96873888190507818</v>
      </c>
      <c r="BG2019">
        <v>603899</v>
      </c>
      <c r="BH2019">
        <v>14.415616346796524</v>
      </c>
      <c r="BI2019">
        <v>3572</v>
      </c>
      <c r="BJ2019">
        <v>28</v>
      </c>
      <c r="BK2019">
        <v>7</v>
      </c>
      <c r="BL2019">
        <v>3</v>
      </c>
      <c r="BM2019">
        <v>0</v>
      </c>
      <c r="BN2019">
        <v>0</v>
      </c>
      <c r="BO2019">
        <v>3</v>
      </c>
      <c r="BP2019">
        <v>1</v>
      </c>
      <c r="BQ2019">
        <v>4</v>
      </c>
      <c r="BR2019">
        <v>3</v>
      </c>
      <c r="BS2019">
        <v>0</v>
      </c>
      <c r="BT2019">
        <v>43058</v>
      </c>
      <c r="BU2019">
        <v>0.78</v>
      </c>
      <c r="BV2019">
        <v>0.59226880000000004</v>
      </c>
      <c r="BW2019">
        <v>230</v>
      </c>
      <c r="BX2019">
        <v>1.1379999999999999</v>
      </c>
      <c r="BY2019">
        <v>-0.45017030000000002</v>
      </c>
      <c r="BZ2019">
        <v>32</v>
      </c>
      <c r="CA2019">
        <v>6</v>
      </c>
      <c r="CB2019">
        <v>2</v>
      </c>
      <c r="CC2019">
        <v>0</v>
      </c>
      <c r="CD2019">
        <v>0</v>
      </c>
      <c r="CE2019">
        <v>1</v>
      </c>
      <c r="CF2019">
        <v>1</v>
      </c>
      <c r="CG2019">
        <v>3</v>
      </c>
      <c r="CH2019">
        <v>3</v>
      </c>
      <c r="CI2019">
        <v>0</v>
      </c>
      <c r="CJ2019">
        <v>41880</v>
      </c>
      <c r="CK2019">
        <v>1.1461318051575931</v>
      </c>
      <c r="CL2019">
        <v>0.68240117350584872</v>
      </c>
      <c r="CM2019">
        <v>243</v>
      </c>
      <c r="CN2019">
        <v>-0.16958656658120061</v>
      </c>
      <c r="CO2019">
        <v>3593</v>
      </c>
      <c r="CP2019">
        <v>-0.79867331389999996</v>
      </c>
      <c r="CQ2019">
        <v>-0.14468418220000001</v>
      </c>
      <c r="CR2019">
        <v>35077</v>
      </c>
      <c r="CS2019">
        <v>0.83700000000000008</v>
      </c>
      <c r="CT2019">
        <v>36680</v>
      </c>
      <c r="CU2019">
        <v>0.88577691184000007</v>
      </c>
      <c r="CV2019">
        <v>84</v>
      </c>
      <c r="CW2019">
        <v>12</v>
      </c>
      <c r="CX2019">
        <v>31</v>
      </c>
      <c r="CY2019">
        <v>447</v>
      </c>
      <c r="CZ2019">
        <v>1142</v>
      </c>
      <c r="DA2019" s="2">
        <v>22663</v>
      </c>
      <c r="DB2019" s="2">
        <v>3650</v>
      </c>
      <c r="DC2019" s="2">
        <v>97.75</v>
      </c>
      <c r="DD2019" s="2">
        <v>2220</v>
      </c>
      <c r="DE2019">
        <v>299</v>
      </c>
      <c r="DF2019">
        <v>39</v>
      </c>
      <c r="DG2019">
        <v>21.46</v>
      </c>
      <c r="DH2019">
        <v>11.92</v>
      </c>
      <c r="DI2019" s="2">
        <v>9.5399999999999991</v>
      </c>
      <c r="DJ2019">
        <v>-2.0699999999999998</v>
      </c>
      <c r="DK2019">
        <v>0.92644444657973879</v>
      </c>
      <c r="DL2019">
        <v>6.587615283267457E-3</v>
      </c>
      <c r="DM2019">
        <v>0</v>
      </c>
      <c r="DN2019">
        <v>172.3</v>
      </c>
      <c r="DO2019">
        <v>0.65599999999999992</v>
      </c>
      <c r="DP2019">
        <v>1415.6999999999998</v>
      </c>
      <c r="DQ2019" s="2">
        <v>0</v>
      </c>
      <c r="DR2019" s="2">
        <v>609.97500651999997</v>
      </c>
      <c r="DS2019">
        <v>2.3115782552994481E-3</v>
      </c>
      <c r="DT2019">
        <v>2.4646209865959401</v>
      </c>
      <c r="DU2019">
        <v>650360.24254935817</v>
      </c>
      <c r="DV2019">
        <v>0</v>
      </c>
    </row>
    <row r="2020" spans="1:126" x14ac:dyDescent="0.15">
      <c r="A2020" t="s">
        <v>1348</v>
      </c>
      <c r="B2020" t="s">
        <v>3392</v>
      </c>
      <c r="C2020">
        <v>39</v>
      </c>
      <c r="D2020">
        <v>29</v>
      </c>
      <c r="E2020" t="s">
        <v>3393</v>
      </c>
      <c r="F2020">
        <v>39029</v>
      </c>
      <c r="G2020" t="s">
        <v>7004</v>
      </c>
      <c r="H2020">
        <v>94.9</v>
      </c>
      <c r="I2020">
        <v>2.2000000000000002</v>
      </c>
      <c r="J2020">
        <v>0.2</v>
      </c>
      <c r="K2020">
        <v>0.3</v>
      </c>
      <c r="L2020">
        <v>1.3</v>
      </c>
      <c r="M2020">
        <v>1.2</v>
      </c>
      <c r="N2020">
        <f t="shared" si="130"/>
        <v>9014.1100000000024</v>
      </c>
      <c r="O2020">
        <f t="shared" si="128"/>
        <v>985.8899999999976</v>
      </c>
      <c r="P2020">
        <f t="shared" si="129"/>
        <v>1.1830679999999976</v>
      </c>
      <c r="Q2020" s="4">
        <v>39029</v>
      </c>
      <c r="R2020" s="5">
        <v>40.770072999999996</v>
      </c>
      <c r="S2020" s="5">
        <v>-80.778454999999994</v>
      </c>
      <c r="T2020">
        <v>4</v>
      </c>
      <c r="U2020">
        <v>0.11123871644136668</v>
      </c>
      <c r="V2020">
        <v>107598</v>
      </c>
      <c r="W2020">
        <v>106622</v>
      </c>
      <c r="X2020">
        <v>105987</v>
      </c>
      <c r="Y2020">
        <v>104632</v>
      </c>
      <c r="Z2020">
        <v>56719</v>
      </c>
      <c r="AA2020">
        <v>39011</v>
      </c>
      <c r="AB2020">
        <v>41121.969000000005</v>
      </c>
      <c r="AC2020">
        <v>44497</v>
      </c>
      <c r="AD2020">
        <v>1</v>
      </c>
      <c r="AE2020">
        <v>9.4351194014360247E-6</v>
      </c>
      <c r="AF2020">
        <v>137</v>
      </c>
      <c r="AG2020">
        <v>1045</v>
      </c>
      <c r="AH2020">
        <v>0.13110047846889952</v>
      </c>
      <c r="AI2020" s="3">
        <v>127846</v>
      </c>
      <c r="AJ2020" s="3">
        <v>340436.00078401499</v>
      </c>
      <c r="AK2020">
        <v>60</v>
      </c>
      <c r="AL2020">
        <v>342540.80000000005</v>
      </c>
      <c r="AM2020">
        <v>582299</v>
      </c>
      <c r="AN2020">
        <v>103320</v>
      </c>
      <c r="AO2020">
        <v>685619</v>
      </c>
      <c r="AP2020">
        <v>9</v>
      </c>
      <c r="AQ2020">
        <v>1</v>
      </c>
      <c r="AR2020">
        <v>10</v>
      </c>
      <c r="AS2020">
        <v>9.3789274258595789E-2</v>
      </c>
      <c r="AT2020">
        <v>10</v>
      </c>
      <c r="AU2020">
        <v>163</v>
      </c>
      <c r="AV2020">
        <f t="shared" si="127"/>
        <v>173</v>
      </c>
      <c r="AW2020">
        <v>80502</v>
      </c>
      <c r="AX2020">
        <v>0.77</v>
      </c>
      <c r="AY2020">
        <v>804847150.51314294</v>
      </c>
      <c r="AZ2020">
        <v>804847.15051314293</v>
      </c>
      <c r="BA2020">
        <v>7265.2908891241896</v>
      </c>
      <c r="BB2020">
        <v>1.3764073803252044</v>
      </c>
      <c r="BC2020">
        <v>40200</v>
      </c>
      <c r="BD2020">
        <v>31644</v>
      </c>
      <c r="BE2020">
        <v>8556</v>
      </c>
      <c r="BF2020">
        <v>7.9518206658116319E-2</v>
      </c>
      <c r="BG2020">
        <v>1425131</v>
      </c>
      <c r="BH2020">
        <v>13.446281147687923</v>
      </c>
      <c r="BI2020">
        <v>13289</v>
      </c>
      <c r="BJ2020">
        <v>107</v>
      </c>
      <c r="BK2020">
        <v>34</v>
      </c>
      <c r="BL2020">
        <v>6</v>
      </c>
      <c r="BM2020">
        <v>0</v>
      </c>
      <c r="BN2020">
        <v>1</v>
      </c>
      <c r="BO2020">
        <v>5</v>
      </c>
      <c r="BP2020">
        <v>1</v>
      </c>
      <c r="BQ2020">
        <v>8</v>
      </c>
      <c r="BR2020">
        <v>10</v>
      </c>
      <c r="BS2020">
        <v>0</v>
      </c>
      <c r="BT2020">
        <v>107722</v>
      </c>
      <c r="BU2020">
        <v>0.78</v>
      </c>
      <c r="BV2020">
        <v>0.57280059999999999</v>
      </c>
      <c r="BW2020">
        <v>632</v>
      </c>
      <c r="BX2020">
        <v>1.596703</v>
      </c>
      <c r="BY2020">
        <v>-0.1071913</v>
      </c>
      <c r="BZ2020">
        <v>99</v>
      </c>
      <c r="CA2020">
        <v>35</v>
      </c>
      <c r="CB2020">
        <v>5</v>
      </c>
      <c r="CC2020">
        <v>0</v>
      </c>
      <c r="CD2020">
        <v>2</v>
      </c>
      <c r="CE2020">
        <v>6</v>
      </c>
      <c r="CF2020">
        <v>1</v>
      </c>
      <c r="CG2020">
        <v>7</v>
      </c>
      <c r="CH2020">
        <v>11</v>
      </c>
      <c r="CI2020">
        <v>0</v>
      </c>
      <c r="CJ2020">
        <v>105597</v>
      </c>
      <c r="CK2020">
        <v>1.5720143564684603</v>
      </c>
      <c r="CL2020">
        <v>0.69038873813771495</v>
      </c>
      <c r="CM2020">
        <v>580</v>
      </c>
      <c r="CN2020">
        <v>0.19219810879202739</v>
      </c>
      <c r="CO2020">
        <v>8293</v>
      </c>
      <c r="CP2020">
        <v>-0.1555124292</v>
      </c>
      <c r="CQ2020">
        <v>-0.32673712999999999</v>
      </c>
      <c r="CR2020">
        <v>88846</v>
      </c>
      <c r="CS2020">
        <v>0.85</v>
      </c>
      <c r="CT2020">
        <v>90813</v>
      </c>
      <c r="CU2020">
        <v>0.87363919129000001</v>
      </c>
      <c r="CV2020">
        <v>88</v>
      </c>
      <c r="CW2020">
        <v>24</v>
      </c>
      <c r="CX2020">
        <v>57</v>
      </c>
      <c r="CY2020">
        <v>790</v>
      </c>
      <c r="CZ2020">
        <v>1723</v>
      </c>
      <c r="DA2020" s="2">
        <v>44719</v>
      </c>
      <c r="DB2020" s="2">
        <v>6915</v>
      </c>
      <c r="DC2020" s="2">
        <v>121.82</v>
      </c>
      <c r="DD2020" s="2">
        <v>4981</v>
      </c>
      <c r="DE2020">
        <v>549</v>
      </c>
      <c r="DF2020">
        <v>38</v>
      </c>
      <c r="DG2020">
        <v>15.11</v>
      </c>
      <c r="DH2020">
        <v>7.55</v>
      </c>
      <c r="DI2020" s="2">
        <v>17</v>
      </c>
      <c r="DJ2020">
        <v>-0.25</v>
      </c>
      <c r="DK2020">
        <v>0.90707570045210639</v>
      </c>
      <c r="DL2020">
        <v>3.8277511961722489E-3</v>
      </c>
      <c r="DM2020">
        <v>0</v>
      </c>
      <c r="DN2020">
        <v>78.3</v>
      </c>
      <c r="DO2020">
        <v>0.22899999999999998</v>
      </c>
      <c r="DP2020">
        <v>275.38</v>
      </c>
      <c r="DQ2020" s="2">
        <v>0</v>
      </c>
      <c r="DR2020" s="2">
        <v>263.88259632</v>
      </c>
      <c r="DS2020">
        <v>7.7037484126804741E-4</v>
      </c>
      <c r="DT2020">
        <v>6.5377732794006498</v>
      </c>
      <c r="DU2020">
        <v>2239454.0893445225</v>
      </c>
      <c r="DV2020">
        <v>0</v>
      </c>
    </row>
    <row r="2021" spans="1:126" x14ac:dyDescent="0.15">
      <c r="A2021" t="s">
        <v>1348</v>
      </c>
      <c r="B2021" t="s">
        <v>3394</v>
      </c>
      <c r="C2021">
        <v>39</v>
      </c>
      <c r="D2021">
        <v>31</v>
      </c>
      <c r="E2021" t="s">
        <v>3395</v>
      </c>
      <c r="F2021">
        <v>39031</v>
      </c>
      <c r="G2021" t="s">
        <v>7005</v>
      </c>
      <c r="H2021">
        <v>96.6</v>
      </c>
      <c r="I2021">
        <v>1.1000000000000001</v>
      </c>
      <c r="J2021">
        <v>0.2</v>
      </c>
      <c r="K2021">
        <v>0.3</v>
      </c>
      <c r="L2021">
        <v>1.1000000000000001</v>
      </c>
      <c r="M2021">
        <v>0.8</v>
      </c>
      <c r="N2021">
        <f t="shared" si="130"/>
        <v>9334.7499999999982</v>
      </c>
      <c r="O2021">
        <f t="shared" si="128"/>
        <v>665.25000000000182</v>
      </c>
      <c r="P2021">
        <f t="shared" si="129"/>
        <v>0.79830000000000245</v>
      </c>
      <c r="Q2021" s="4">
        <v>39031</v>
      </c>
      <c r="R2021" s="5">
        <v>40.296709999999997</v>
      </c>
      <c r="S2021" s="5">
        <v>-81.930109000000002</v>
      </c>
      <c r="T2021">
        <v>6</v>
      </c>
      <c r="U2021">
        <v>8.2374507309672385E-2</v>
      </c>
      <c r="V2021">
        <v>36880</v>
      </c>
      <c r="W2021">
        <v>36768</v>
      </c>
      <c r="X2021">
        <v>36724</v>
      </c>
      <c r="Y2021">
        <v>36579</v>
      </c>
      <c r="Z2021">
        <v>18882</v>
      </c>
      <c r="AA2021">
        <v>39013</v>
      </c>
      <c r="AB2021">
        <v>13636.562999999998</v>
      </c>
      <c r="AC2021">
        <v>41701</v>
      </c>
      <c r="AD2021">
        <v>2</v>
      </c>
      <c r="AE2021">
        <v>5.4460298442435462E-5</v>
      </c>
      <c r="AF2021">
        <v>77</v>
      </c>
      <c r="AG2021">
        <v>1122</v>
      </c>
      <c r="AH2021">
        <v>6.8627450980392163E-2</v>
      </c>
      <c r="AI2021" s="3">
        <v>169762</v>
      </c>
      <c r="AJ2021" s="3">
        <v>360904.48557345005</v>
      </c>
      <c r="AK2021">
        <v>84</v>
      </c>
      <c r="AL2021">
        <v>363270.40000000002</v>
      </c>
      <c r="AM2021">
        <v>286805</v>
      </c>
      <c r="AN2021">
        <v>98678</v>
      </c>
      <c r="AO2021">
        <v>385483</v>
      </c>
      <c r="AP2021">
        <v>5</v>
      </c>
      <c r="AQ2021">
        <v>1</v>
      </c>
      <c r="AR2021">
        <v>6</v>
      </c>
      <c r="AS2021">
        <v>0.16318537859007834</v>
      </c>
      <c r="AT2021">
        <v>6</v>
      </c>
      <c r="AU2021">
        <v>46</v>
      </c>
      <c r="AV2021">
        <f t="shared" si="127"/>
        <v>52</v>
      </c>
      <c r="AW2021">
        <v>24044</v>
      </c>
      <c r="AX2021">
        <v>0.67999999999999994</v>
      </c>
      <c r="AY2021">
        <v>765008124.89516699</v>
      </c>
      <c r="AZ2021">
        <v>765008.12489516695</v>
      </c>
      <c r="BA2021">
        <v>20540.4199285346</v>
      </c>
      <c r="BB2021">
        <v>0.48684496396824262</v>
      </c>
      <c r="BC2021">
        <v>36877</v>
      </c>
      <c r="BD2021">
        <v>27210</v>
      </c>
      <c r="BE2021">
        <v>9667</v>
      </c>
      <c r="BF2021">
        <v>0.26212039045553143</v>
      </c>
      <c r="BG2021">
        <v>447087</v>
      </c>
      <c r="BH2021">
        <v>12.174245724866573</v>
      </c>
      <c r="BI2021">
        <v>4792</v>
      </c>
      <c r="BJ2021">
        <v>33</v>
      </c>
      <c r="BK2021">
        <v>7</v>
      </c>
      <c r="BL2021">
        <v>1</v>
      </c>
      <c r="BM2021">
        <v>0</v>
      </c>
      <c r="BN2021">
        <v>0</v>
      </c>
      <c r="BO2021">
        <v>4</v>
      </c>
      <c r="BP2021">
        <v>1</v>
      </c>
      <c r="BQ2021">
        <v>3</v>
      </c>
      <c r="BR2021">
        <v>5</v>
      </c>
      <c r="BS2021">
        <v>0</v>
      </c>
      <c r="BT2021">
        <v>35767</v>
      </c>
      <c r="BU2021">
        <v>0.83</v>
      </c>
      <c r="BV2021">
        <v>0.61168750000000005</v>
      </c>
      <c r="BW2021">
        <v>248</v>
      </c>
      <c r="BX2021">
        <v>1.5097719999999999</v>
      </c>
      <c r="BY2021">
        <v>0.14519299999999999</v>
      </c>
      <c r="BZ2021">
        <v>35</v>
      </c>
      <c r="CA2021">
        <v>7</v>
      </c>
      <c r="CB2021">
        <v>1</v>
      </c>
      <c r="CC2021">
        <v>1</v>
      </c>
      <c r="CD2021">
        <v>0</v>
      </c>
      <c r="CE2021">
        <v>3</v>
      </c>
      <c r="CF2021">
        <v>1</v>
      </c>
      <c r="CG2021">
        <v>2</v>
      </c>
      <c r="CH2021">
        <v>3</v>
      </c>
      <c r="CI2021">
        <v>0</v>
      </c>
      <c r="CJ2021">
        <v>36568</v>
      </c>
      <c r="CK2021">
        <v>1.4493546269962809</v>
      </c>
      <c r="CL2021">
        <v>0.70206976536711574</v>
      </c>
      <c r="CM2021">
        <v>228</v>
      </c>
      <c r="CN2021">
        <v>0.24095424668412255</v>
      </c>
      <c r="CO2021">
        <v>2362</v>
      </c>
      <c r="CP2021">
        <v>-0.4797740412</v>
      </c>
      <c r="CQ2021">
        <v>-0.4400171108</v>
      </c>
      <c r="CR2021">
        <v>30869</v>
      </c>
      <c r="CS2021">
        <v>0.84499999999999997</v>
      </c>
      <c r="CT2021">
        <v>30242</v>
      </c>
      <c r="CU2021">
        <v>0.85848172446000004</v>
      </c>
      <c r="CV2021">
        <v>10</v>
      </c>
      <c r="CW2021">
        <v>11</v>
      </c>
      <c r="CX2021">
        <v>15</v>
      </c>
      <c r="CY2021">
        <v>551</v>
      </c>
      <c r="CZ2021">
        <v>1763</v>
      </c>
      <c r="DA2021" s="2">
        <v>16581</v>
      </c>
      <c r="DB2021" s="2">
        <v>2350</v>
      </c>
      <c r="DC2021" s="2">
        <v>95.21</v>
      </c>
      <c r="DD2021" s="2">
        <v>1102</v>
      </c>
      <c r="DE2021">
        <v>558</v>
      </c>
      <c r="DF2021">
        <v>45</v>
      </c>
      <c r="DG2021">
        <v>24.48</v>
      </c>
      <c r="DH2021">
        <v>8.16</v>
      </c>
      <c r="DI2021" s="2">
        <v>16.32</v>
      </c>
      <c r="DJ2021">
        <v>-0.64</v>
      </c>
      <c r="DK2021">
        <v>0.98343563341619444</v>
      </c>
      <c r="DL2021">
        <v>7.1301247771836003E-3</v>
      </c>
      <c r="DM2021">
        <v>0</v>
      </c>
      <c r="DN2021">
        <v>55.1</v>
      </c>
      <c r="DO2021">
        <v>0.156</v>
      </c>
      <c r="DP2021">
        <v>3476.44</v>
      </c>
      <c r="DQ2021" s="2">
        <v>0</v>
      </c>
      <c r="DR2021" s="2">
        <v>224.44812113999998</v>
      </c>
      <c r="DS2021">
        <v>6.1785383208210734E-4</v>
      </c>
      <c r="DT2021">
        <v>5.8189110412617504</v>
      </c>
      <c r="DU2021">
        <v>2113838.1415235726</v>
      </c>
      <c r="DV2021">
        <v>1</v>
      </c>
    </row>
    <row r="2022" spans="1:126" x14ac:dyDescent="0.15">
      <c r="A2022" t="s">
        <v>1348</v>
      </c>
      <c r="B2022" t="s">
        <v>298</v>
      </c>
      <c r="C2022">
        <v>39</v>
      </c>
      <c r="D2022">
        <v>33</v>
      </c>
      <c r="E2022" t="s">
        <v>3396</v>
      </c>
      <c r="F2022">
        <v>39033</v>
      </c>
      <c r="G2022" t="s">
        <v>7006</v>
      </c>
      <c r="H2022">
        <v>96.4</v>
      </c>
      <c r="I2022">
        <v>0.9</v>
      </c>
      <c r="J2022">
        <v>0.1</v>
      </c>
      <c r="K2022">
        <v>0.4</v>
      </c>
      <c r="L2022">
        <v>1</v>
      </c>
      <c r="M2022">
        <v>1.2</v>
      </c>
      <c r="N2022">
        <f t="shared" si="130"/>
        <v>9296.380000000001</v>
      </c>
      <c r="O2022">
        <f t="shared" si="128"/>
        <v>703.61999999999898</v>
      </c>
      <c r="P2022">
        <f t="shared" si="129"/>
        <v>0.8443439999999991</v>
      </c>
      <c r="Q2022" s="4">
        <v>39033</v>
      </c>
      <c r="R2022" s="5">
        <v>40.848523999999998</v>
      </c>
      <c r="S2022" s="5">
        <v>-82.924783000000005</v>
      </c>
      <c r="T2022">
        <v>4</v>
      </c>
      <c r="U2022">
        <v>9.0781061917510203E-2</v>
      </c>
      <c r="V2022">
        <v>43623</v>
      </c>
      <c r="W2022">
        <v>43036</v>
      </c>
      <c r="X2022">
        <v>42725</v>
      </c>
      <c r="Y2022">
        <v>42277</v>
      </c>
      <c r="Z2022">
        <v>21685</v>
      </c>
      <c r="AA2022">
        <v>39015</v>
      </c>
      <c r="AB2022">
        <v>16223.209999999997</v>
      </c>
      <c r="AC2022">
        <v>40795</v>
      </c>
      <c r="AD2022">
        <v>2</v>
      </c>
      <c r="AE2022">
        <v>4.6811000585137505E-5</v>
      </c>
      <c r="AF2022">
        <v>34</v>
      </c>
      <c r="AG2022">
        <v>634</v>
      </c>
      <c r="AH2022">
        <v>5.362776025236593E-2</v>
      </c>
      <c r="AI2022" s="3">
        <v>240022</v>
      </c>
      <c r="AJ2022" s="3">
        <v>257142.32528508501</v>
      </c>
      <c r="AK2022">
        <v>120</v>
      </c>
      <c r="AL2022">
        <v>257824</v>
      </c>
      <c r="AM2022">
        <v>1286312</v>
      </c>
      <c r="AN2022">
        <v>159130</v>
      </c>
      <c r="AO2022">
        <v>1445442</v>
      </c>
      <c r="AP2022">
        <v>4</v>
      </c>
      <c r="AQ2022">
        <v>1</v>
      </c>
      <c r="AR2022">
        <v>5</v>
      </c>
      <c r="AS2022">
        <v>0.11618180128264709</v>
      </c>
      <c r="AT2022">
        <v>5</v>
      </c>
      <c r="AU2022">
        <v>73</v>
      </c>
      <c r="AV2022">
        <f t="shared" si="127"/>
        <v>78</v>
      </c>
      <c r="AW2022">
        <v>35758</v>
      </c>
      <c r="AX2022">
        <v>0.86</v>
      </c>
      <c r="AY2022">
        <v>250117245.48804501</v>
      </c>
      <c r="AZ2022">
        <v>250117.24548804501</v>
      </c>
      <c r="BA2022">
        <v>5322.2405291987097</v>
      </c>
      <c r="BB2022">
        <v>1.8789079420853516</v>
      </c>
      <c r="BC2022">
        <v>48199</v>
      </c>
      <c r="BD2022">
        <v>43127</v>
      </c>
      <c r="BE2022">
        <v>5072</v>
      </c>
      <c r="BF2022">
        <v>0.11626894069642162</v>
      </c>
      <c r="BG2022">
        <v>720825</v>
      </c>
      <c r="BH2022">
        <v>16.871269748390873</v>
      </c>
      <c r="BI2022">
        <v>5750</v>
      </c>
      <c r="BJ2022">
        <v>53</v>
      </c>
      <c r="BK2022">
        <v>19</v>
      </c>
      <c r="BL2022">
        <v>2</v>
      </c>
      <c r="BM2022">
        <v>1</v>
      </c>
      <c r="BN2022">
        <v>0</v>
      </c>
      <c r="BO2022">
        <v>4</v>
      </c>
      <c r="BP2022">
        <v>2</v>
      </c>
      <c r="BQ2022">
        <v>5</v>
      </c>
      <c r="BR2022">
        <v>4</v>
      </c>
      <c r="BS2022">
        <v>0</v>
      </c>
      <c r="BT2022">
        <v>43403</v>
      </c>
      <c r="BU2022">
        <v>0.8</v>
      </c>
      <c r="BV2022">
        <v>0.62557980000000002</v>
      </c>
      <c r="BW2022">
        <v>286</v>
      </c>
      <c r="BX2022">
        <v>2.0735890000000001</v>
      </c>
      <c r="BY2022">
        <v>0.63575950000000003</v>
      </c>
      <c r="BZ2022">
        <v>45</v>
      </c>
      <c r="CA2022">
        <v>19</v>
      </c>
      <c r="CB2022">
        <v>2</v>
      </c>
      <c r="CC2022">
        <v>0</v>
      </c>
      <c r="CD2022">
        <v>0</v>
      </c>
      <c r="CE2022">
        <v>3</v>
      </c>
      <c r="CF2022">
        <v>2</v>
      </c>
      <c r="CG2022">
        <v>5</v>
      </c>
      <c r="CH2022">
        <v>4</v>
      </c>
      <c r="CI2022">
        <v>0</v>
      </c>
      <c r="CJ2022">
        <v>42439</v>
      </c>
      <c r="CK2022">
        <v>1.8850585546313532</v>
      </c>
      <c r="CL2022">
        <v>0.6733424005440326</v>
      </c>
      <c r="CM2022">
        <v>281</v>
      </c>
      <c r="CN2022">
        <v>0.59072654025784888</v>
      </c>
      <c r="CO2022">
        <v>2909</v>
      </c>
      <c r="CP2022">
        <v>-0.2727355474</v>
      </c>
      <c r="CQ2022">
        <v>-0.31150127309999998</v>
      </c>
      <c r="CR2022">
        <v>35796</v>
      </c>
      <c r="CS2022">
        <v>0.84900000000000009</v>
      </c>
      <c r="CT2022">
        <v>36818</v>
      </c>
      <c r="CU2022">
        <v>0.87382648106000005</v>
      </c>
      <c r="CV2022">
        <v>44</v>
      </c>
      <c r="CW2022">
        <v>23</v>
      </c>
      <c r="CX2022">
        <v>13</v>
      </c>
      <c r="CY2022">
        <v>546</v>
      </c>
      <c r="CZ2022">
        <v>971</v>
      </c>
      <c r="DA2022" s="2">
        <v>18427</v>
      </c>
      <c r="DB2022" s="2">
        <v>2710</v>
      </c>
      <c r="DC2022" s="2">
        <v>123.81</v>
      </c>
      <c r="DD2022" s="2">
        <v>1367</v>
      </c>
      <c r="DE2022">
        <v>226</v>
      </c>
      <c r="DF2022">
        <v>12</v>
      </c>
      <c r="DG2022">
        <v>25.7</v>
      </c>
      <c r="DH2022">
        <v>9.34</v>
      </c>
      <c r="DI2022" s="2">
        <v>16.350000000000001</v>
      </c>
      <c r="DJ2022">
        <v>-3.71</v>
      </c>
      <c r="DK2022">
        <v>0.84590162568431226</v>
      </c>
      <c r="DL2022">
        <v>4.7318611987381704E-3</v>
      </c>
      <c r="DM2022">
        <v>0</v>
      </c>
      <c r="DN2022">
        <v>194.4</v>
      </c>
      <c r="DO2022">
        <v>0.755</v>
      </c>
      <c r="DP2022">
        <v>4034.3</v>
      </c>
      <c r="DQ2022" s="2">
        <v>0</v>
      </c>
      <c r="DR2022" s="2">
        <v>12.39029051</v>
      </c>
      <c r="DS2022">
        <v>0</v>
      </c>
      <c r="DT2022">
        <v>2.6853085878603</v>
      </c>
      <c r="DU2022">
        <v>692337.00135649403</v>
      </c>
      <c r="DV2022">
        <v>1</v>
      </c>
    </row>
    <row r="2023" spans="1:126" x14ac:dyDescent="0.15">
      <c r="A2023" t="s">
        <v>1348</v>
      </c>
      <c r="B2023" t="s">
        <v>3397</v>
      </c>
      <c r="C2023">
        <v>39</v>
      </c>
      <c r="D2023">
        <v>35</v>
      </c>
      <c r="E2023" t="s">
        <v>3398</v>
      </c>
      <c r="F2023">
        <v>39035</v>
      </c>
      <c r="G2023" t="s">
        <v>7007</v>
      </c>
      <c r="H2023">
        <v>61.4</v>
      </c>
      <c r="I2023">
        <v>29.3</v>
      </c>
      <c r="J2023">
        <v>0.2</v>
      </c>
      <c r="K2023">
        <v>2.5</v>
      </c>
      <c r="L2023">
        <v>1.8</v>
      </c>
      <c r="M2023">
        <v>4.8</v>
      </c>
      <c r="N2023">
        <f t="shared" si="130"/>
        <v>4661.0199999999995</v>
      </c>
      <c r="O2023">
        <f t="shared" si="128"/>
        <v>5338.9800000000005</v>
      </c>
      <c r="P2023">
        <f t="shared" si="129"/>
        <v>6.4067760000000025</v>
      </c>
      <c r="Q2023" s="4">
        <v>39035</v>
      </c>
      <c r="R2023" s="5">
        <v>41.760392000000003</v>
      </c>
      <c r="S2023" s="5">
        <v>-81.724216999999996</v>
      </c>
      <c r="T2023">
        <v>1</v>
      </c>
      <c r="U2023">
        <v>7.5306041436967203E-2</v>
      </c>
      <c r="V2023">
        <v>1278024</v>
      </c>
      <c r="W2023">
        <v>1267513</v>
      </c>
      <c r="X2023">
        <v>1263189</v>
      </c>
      <c r="Y2023">
        <v>1257957</v>
      </c>
      <c r="Z2023">
        <v>668809</v>
      </c>
      <c r="AA2023">
        <v>39017</v>
      </c>
      <c r="AB2023">
        <v>520047.49699999997</v>
      </c>
      <c r="AC2023">
        <v>44190</v>
      </c>
      <c r="AD2023">
        <v>30</v>
      </c>
      <c r="AE2023">
        <v>2.3749415170651424E-5</v>
      </c>
      <c r="AF2023">
        <v>35</v>
      </c>
      <c r="AG2023">
        <v>114</v>
      </c>
      <c r="AH2023">
        <v>0.30701754385964913</v>
      </c>
      <c r="AI2023" s="3">
        <v>2608</v>
      </c>
      <c r="AJ2023" s="3">
        <v>292576.52127920999</v>
      </c>
      <c r="AK2023">
        <v>10</v>
      </c>
      <c r="AL2023">
        <v>797196.79999999993</v>
      </c>
      <c r="AM2023">
        <v>188313</v>
      </c>
      <c r="AN2023">
        <v>6393</v>
      </c>
      <c r="AO2023">
        <v>194706</v>
      </c>
      <c r="AP2023">
        <v>120</v>
      </c>
      <c r="AQ2023">
        <v>14</v>
      </c>
      <c r="AR2023">
        <v>134</v>
      </c>
      <c r="AS2023">
        <v>0.10571883680877435</v>
      </c>
      <c r="AT2023">
        <v>135</v>
      </c>
      <c r="AU2023">
        <v>1663</v>
      </c>
      <c r="AV2023">
        <f t="shared" si="127"/>
        <v>1798</v>
      </c>
      <c r="AW2023">
        <v>1373427</v>
      </c>
      <c r="AX2023">
        <v>0.99</v>
      </c>
      <c r="AY2023">
        <v>2939250362.7473102</v>
      </c>
      <c r="AZ2023">
        <v>2939250.3627473102</v>
      </c>
      <c r="BA2023">
        <v>2116.6564257875898</v>
      </c>
      <c r="BB2023">
        <v>4.7244323066173033</v>
      </c>
      <c r="BC2023">
        <v>4161042</v>
      </c>
      <c r="BD2023">
        <v>3863922</v>
      </c>
      <c r="BE2023">
        <v>297120</v>
      </c>
      <c r="BF2023">
        <v>0.23248389701601849</v>
      </c>
      <c r="BG2023">
        <v>49466393</v>
      </c>
      <c r="BH2023">
        <v>39.159930145053508</v>
      </c>
      <c r="BI2023">
        <v>111376</v>
      </c>
      <c r="BJ2023">
        <v>676</v>
      </c>
      <c r="BK2023">
        <v>129</v>
      </c>
      <c r="BL2023">
        <v>61</v>
      </c>
      <c r="BM2023">
        <v>14</v>
      </c>
      <c r="BN2023">
        <v>28</v>
      </c>
      <c r="BO2023">
        <v>136</v>
      </c>
      <c r="BP2023">
        <v>20</v>
      </c>
      <c r="BQ2023">
        <v>130</v>
      </c>
      <c r="BR2023">
        <v>20</v>
      </c>
      <c r="BS2023">
        <v>7</v>
      </c>
      <c r="BT2023">
        <v>1300000</v>
      </c>
      <c r="BU2023">
        <v>0.74</v>
      </c>
      <c r="BV2023">
        <v>0.67722510000000002</v>
      </c>
      <c r="BW2023">
        <v>9388</v>
      </c>
      <c r="BX2023">
        <v>0.95711480000000004</v>
      </c>
      <c r="BY2023">
        <v>0.16437769999999999</v>
      </c>
      <c r="BZ2023">
        <v>658</v>
      </c>
      <c r="CA2023">
        <v>100</v>
      </c>
      <c r="CB2023">
        <v>58</v>
      </c>
      <c r="CC2023">
        <v>10</v>
      </c>
      <c r="CD2023">
        <v>34</v>
      </c>
      <c r="CE2023">
        <v>124</v>
      </c>
      <c r="CF2023">
        <v>20</v>
      </c>
      <c r="CG2023">
        <v>133</v>
      </c>
      <c r="CH2023">
        <v>15</v>
      </c>
      <c r="CI2023">
        <v>7</v>
      </c>
      <c r="CJ2023">
        <v>1260610</v>
      </c>
      <c r="CK2023">
        <v>0.91939616534852175</v>
      </c>
      <c r="CL2023">
        <v>0.69432519105685797</v>
      </c>
      <c r="CM2023">
        <v>8134</v>
      </c>
      <c r="CN2023">
        <v>-0.19785099434473408</v>
      </c>
      <c r="CO2023">
        <v>221407</v>
      </c>
      <c r="CP2023">
        <v>-0.53920152129999999</v>
      </c>
      <c r="CQ2023">
        <v>2.3673449999999999E-3</v>
      </c>
      <c r="CR2023">
        <v>1010261</v>
      </c>
      <c r="CS2023">
        <v>0.80599999999999994</v>
      </c>
      <c r="CT2023">
        <v>1083764</v>
      </c>
      <c r="CU2023">
        <v>0.87814701610000001</v>
      </c>
      <c r="CV2023">
        <v>3147</v>
      </c>
      <c r="CW2023">
        <v>1243</v>
      </c>
      <c r="CX2023">
        <v>1422</v>
      </c>
      <c r="CY2023">
        <v>426</v>
      </c>
      <c r="CZ2023">
        <v>200</v>
      </c>
      <c r="DA2023" s="2">
        <v>919421</v>
      </c>
      <c r="DB2023" s="2">
        <v>150485</v>
      </c>
      <c r="DC2023" s="2">
        <v>241.38</v>
      </c>
      <c r="DD2023" s="2">
        <v>459801</v>
      </c>
      <c r="DE2023">
        <v>87</v>
      </c>
      <c r="DF2023">
        <v>12</v>
      </c>
      <c r="DG2023">
        <v>62.54</v>
      </c>
      <c r="DH2023">
        <v>5.54</v>
      </c>
      <c r="DI2023" s="2">
        <v>12.59</v>
      </c>
      <c r="DJ2023">
        <v>-0.63</v>
      </c>
      <c r="DK2023">
        <v>0.8255368098159509</v>
      </c>
      <c r="DL2023">
        <v>4.3859649122807015E-2</v>
      </c>
      <c r="DM2023">
        <v>0</v>
      </c>
      <c r="DN2023">
        <v>18.8</v>
      </c>
      <c r="DO2023">
        <v>6.6000000000000003E-2</v>
      </c>
      <c r="DP2023">
        <v>0</v>
      </c>
      <c r="DQ2023" s="2">
        <v>0</v>
      </c>
      <c r="DR2023" s="2">
        <v>2050.0547444200006</v>
      </c>
      <c r="DS2023">
        <v>2.4450369386843506E-3</v>
      </c>
      <c r="DT2023">
        <v>3.5796700832262598</v>
      </c>
      <c r="DU2023">
        <v>2853701.5354037075</v>
      </c>
      <c r="DV2023">
        <v>1</v>
      </c>
    </row>
    <row r="2024" spans="1:126" x14ac:dyDescent="0.15">
      <c r="A2024" t="s">
        <v>1348</v>
      </c>
      <c r="B2024" t="s">
        <v>3399</v>
      </c>
      <c r="C2024">
        <v>39</v>
      </c>
      <c r="D2024">
        <v>37</v>
      </c>
      <c r="E2024" t="s">
        <v>3400</v>
      </c>
      <c r="F2024">
        <v>39037</v>
      </c>
      <c r="G2024" t="s">
        <v>7008</v>
      </c>
      <c r="H2024">
        <v>97</v>
      </c>
      <c r="I2024">
        <v>0.4</v>
      </c>
      <c r="J2024">
        <v>0.1</v>
      </c>
      <c r="K2024">
        <v>0.3</v>
      </c>
      <c r="L2024">
        <v>0.9</v>
      </c>
      <c r="M2024">
        <v>1.2</v>
      </c>
      <c r="N2024">
        <f t="shared" si="130"/>
        <v>9411.51</v>
      </c>
      <c r="O2024">
        <f t="shared" si="128"/>
        <v>588.48999999999978</v>
      </c>
      <c r="P2024">
        <f t="shared" si="129"/>
        <v>0.70618800000000004</v>
      </c>
      <c r="Q2024" s="4">
        <v>39037</v>
      </c>
      <c r="R2024" s="5">
        <v>40.131542000000003</v>
      </c>
      <c r="S2024" s="5">
        <v>-84.621247999999994</v>
      </c>
      <c r="T2024">
        <v>6</v>
      </c>
      <c r="U2024">
        <v>0.11603183028965908</v>
      </c>
      <c r="V2024">
        <v>52776</v>
      </c>
      <c r="W2024">
        <v>52537</v>
      </c>
      <c r="X2024">
        <v>52356</v>
      </c>
      <c r="Y2024">
        <v>51956</v>
      </c>
      <c r="Z2024">
        <v>26130</v>
      </c>
      <c r="AA2024">
        <v>39019</v>
      </c>
      <c r="AB2024">
        <v>20564.406000000003</v>
      </c>
      <c r="AC2024">
        <v>44632</v>
      </c>
      <c r="AD2024">
        <v>1</v>
      </c>
      <c r="AE2024">
        <v>1.9100007640003058E-5</v>
      </c>
      <c r="AF2024">
        <v>76</v>
      </c>
      <c r="AG2024">
        <v>1693</v>
      </c>
      <c r="AH2024">
        <v>4.4890726520968698E-2</v>
      </c>
      <c r="AI2024" s="3">
        <v>339981</v>
      </c>
      <c r="AJ2024" s="3">
        <v>382795.51801766001</v>
      </c>
      <c r="AK2024">
        <v>76</v>
      </c>
      <c r="AL2024">
        <v>384243.20000000001</v>
      </c>
      <c r="AM2024">
        <v>529053</v>
      </c>
      <c r="AN2024">
        <v>297562</v>
      </c>
      <c r="AO2024">
        <v>826615</v>
      </c>
      <c r="AP2024">
        <v>10</v>
      </c>
      <c r="AQ2024">
        <v>0</v>
      </c>
      <c r="AR2024">
        <v>10</v>
      </c>
      <c r="AS2024">
        <v>0.19034204465424368</v>
      </c>
      <c r="AT2024">
        <v>10</v>
      </c>
      <c r="AU2024">
        <v>65</v>
      </c>
      <c r="AV2024">
        <f t="shared" si="127"/>
        <v>75</v>
      </c>
      <c r="AW2024">
        <v>42929</v>
      </c>
      <c r="AX2024">
        <v>0.84</v>
      </c>
      <c r="AY2024">
        <v>551233106.67055297</v>
      </c>
      <c r="AZ2024">
        <v>551233.10667055298</v>
      </c>
      <c r="BA2024">
        <v>10361.131150105801</v>
      </c>
      <c r="BB2024">
        <v>0.96514558643511505</v>
      </c>
      <c r="BC2024">
        <v>18348</v>
      </c>
      <c r="BD2024">
        <v>6846</v>
      </c>
      <c r="BE2024">
        <v>11502</v>
      </c>
      <c r="BF2024">
        <v>0.21793997271487039</v>
      </c>
      <c r="BG2024">
        <v>1111290</v>
      </c>
      <c r="BH2024">
        <v>21.225647490258996</v>
      </c>
      <c r="BI2024">
        <v>6593</v>
      </c>
      <c r="BJ2024">
        <v>59</v>
      </c>
      <c r="BK2024">
        <v>11</v>
      </c>
      <c r="BL2024">
        <v>4</v>
      </c>
      <c r="BM2024">
        <v>0</v>
      </c>
      <c r="BN2024">
        <v>0</v>
      </c>
      <c r="BO2024">
        <v>2</v>
      </c>
      <c r="BP2024">
        <v>4</v>
      </c>
      <c r="BQ2024">
        <v>5</v>
      </c>
      <c r="BR2024">
        <v>5</v>
      </c>
      <c r="BS2024">
        <v>0</v>
      </c>
      <c r="BT2024">
        <v>51814</v>
      </c>
      <c r="BU2024">
        <v>0.8</v>
      </c>
      <c r="BV2024">
        <v>0.65002519999999997</v>
      </c>
      <c r="BW2024">
        <v>339</v>
      </c>
      <c r="BX2024">
        <v>1.736982</v>
      </c>
      <c r="BY2024">
        <v>0.48584250000000001</v>
      </c>
      <c r="BZ2024">
        <v>63</v>
      </c>
      <c r="CA2024">
        <v>10</v>
      </c>
      <c r="CB2024">
        <v>3</v>
      </c>
      <c r="CC2024">
        <v>0</v>
      </c>
      <c r="CD2024">
        <v>0</v>
      </c>
      <c r="CE2024">
        <v>2</v>
      </c>
      <c r="CF2024">
        <v>3</v>
      </c>
      <c r="CG2024">
        <v>5</v>
      </c>
      <c r="CH2024">
        <v>5</v>
      </c>
      <c r="CI2024">
        <v>0</v>
      </c>
      <c r="CJ2024">
        <v>52215</v>
      </c>
      <c r="CK2024">
        <v>1.7427942162213923</v>
      </c>
      <c r="CL2024">
        <v>0.69692978845995557</v>
      </c>
      <c r="CM2024">
        <v>322</v>
      </c>
      <c r="CN2024">
        <v>0.48190849336824509</v>
      </c>
      <c r="CO2024">
        <v>3491</v>
      </c>
      <c r="CP2024">
        <v>0.60803576000000004</v>
      </c>
      <c r="CQ2024">
        <v>0.200113238</v>
      </c>
      <c r="CR2024">
        <v>44886</v>
      </c>
      <c r="CS2024">
        <v>0.86299999999999999</v>
      </c>
      <c r="CT2024">
        <v>44965</v>
      </c>
      <c r="CU2024">
        <v>0.88073271379000007</v>
      </c>
      <c r="CV2024">
        <v>31</v>
      </c>
      <c r="CW2024">
        <v>15</v>
      </c>
      <c r="CX2024">
        <v>27</v>
      </c>
      <c r="CY2024">
        <v>1546</v>
      </c>
      <c r="CZ2024">
        <v>2494</v>
      </c>
      <c r="DA2024" s="2">
        <v>26894</v>
      </c>
      <c r="DB2024" s="2">
        <v>4250</v>
      </c>
      <c r="DC2024" s="2">
        <v>127.92</v>
      </c>
      <c r="DD2024" s="2">
        <v>1257</v>
      </c>
      <c r="DE2024">
        <v>560</v>
      </c>
      <c r="DF2024">
        <v>43</v>
      </c>
      <c r="DG2024">
        <v>38.19</v>
      </c>
      <c r="DH2024">
        <v>7.64</v>
      </c>
      <c r="DI2024" s="2">
        <v>9.5500000000000007</v>
      </c>
      <c r="DJ2024">
        <v>-3.31</v>
      </c>
      <c r="DK2024">
        <v>0.95101785099755576</v>
      </c>
      <c r="DL2024">
        <v>1.7720023626698169E-3</v>
      </c>
      <c r="DM2024">
        <v>0</v>
      </c>
      <c r="DN2024">
        <v>303.2</v>
      </c>
      <c r="DO2024">
        <v>0.79099999999999993</v>
      </c>
      <c r="DP2024">
        <v>4123.66</v>
      </c>
      <c r="DQ2024" s="2">
        <v>0</v>
      </c>
      <c r="DR2024" s="2">
        <v>747.95646797999984</v>
      </c>
      <c r="DS2024">
        <v>1.9465694780364626E-3</v>
      </c>
      <c r="DT2024">
        <v>2.9688835380727099</v>
      </c>
      <c r="DU2024">
        <v>1140773.31109638</v>
      </c>
      <c r="DV2024">
        <v>1</v>
      </c>
    </row>
    <row r="2025" spans="1:126" x14ac:dyDescent="0.15">
      <c r="A2025" t="s">
        <v>1348</v>
      </c>
      <c r="B2025" t="s">
        <v>3401</v>
      </c>
      <c r="C2025">
        <v>39</v>
      </c>
      <c r="D2025">
        <v>39</v>
      </c>
      <c r="E2025" t="s">
        <v>3402</v>
      </c>
      <c r="F2025">
        <v>39039</v>
      </c>
      <c r="G2025" t="s">
        <v>7009</v>
      </c>
      <c r="H2025">
        <v>88</v>
      </c>
      <c r="I2025">
        <v>1.7</v>
      </c>
      <c r="J2025">
        <v>0.2</v>
      </c>
      <c r="K2025">
        <v>0.3</v>
      </c>
      <c r="L2025">
        <v>1.1000000000000001</v>
      </c>
      <c r="M2025">
        <v>8.6999999999999993</v>
      </c>
      <c r="N2025">
        <f t="shared" si="130"/>
        <v>7823.92</v>
      </c>
      <c r="O2025">
        <f t="shared" si="128"/>
        <v>2176.08</v>
      </c>
      <c r="P2025">
        <f t="shared" si="129"/>
        <v>2.6112960000000007</v>
      </c>
      <c r="Q2025" s="4">
        <v>39039</v>
      </c>
      <c r="R2025" s="5">
        <v>41.321679000000003</v>
      </c>
      <c r="S2025" s="5">
        <v>-84.486433000000005</v>
      </c>
      <c r="T2025">
        <v>4</v>
      </c>
      <c r="U2025">
        <v>6.6130909037149743E-2</v>
      </c>
      <c r="V2025">
        <v>38975</v>
      </c>
      <c r="W2025">
        <v>38795</v>
      </c>
      <c r="X2025">
        <v>38669</v>
      </c>
      <c r="Y2025">
        <v>38276</v>
      </c>
      <c r="Z2025">
        <v>19550</v>
      </c>
      <c r="AA2025">
        <v>39021</v>
      </c>
      <c r="AB2025">
        <v>15632.114000000001</v>
      </c>
      <c r="AC2025">
        <v>50663</v>
      </c>
      <c r="AD2025">
        <v>3</v>
      </c>
      <c r="AE2025">
        <v>7.7581525252786471E-5</v>
      </c>
      <c r="AF2025">
        <v>28</v>
      </c>
      <c r="AG2025">
        <v>1030</v>
      </c>
      <c r="AH2025">
        <v>2.7184466019417475E-2</v>
      </c>
      <c r="AI2025" s="3">
        <v>225250</v>
      </c>
      <c r="AJ2025" s="3">
        <v>263327.41755108</v>
      </c>
      <c r="AK2025">
        <v>77</v>
      </c>
      <c r="AL2025">
        <v>265094.39999999997</v>
      </c>
      <c r="AM2025">
        <v>700357</v>
      </c>
      <c r="AN2025">
        <v>120129</v>
      </c>
      <c r="AO2025">
        <v>820486</v>
      </c>
      <c r="AP2025">
        <v>5</v>
      </c>
      <c r="AQ2025">
        <v>0</v>
      </c>
      <c r="AR2025">
        <v>5</v>
      </c>
      <c r="AS2025">
        <v>0.12888258796236629</v>
      </c>
      <c r="AT2025">
        <v>5</v>
      </c>
      <c r="AU2025">
        <v>37</v>
      </c>
      <c r="AV2025">
        <f t="shared" si="127"/>
        <v>42</v>
      </c>
      <c r="AW2025">
        <v>27507</v>
      </c>
      <c r="AX2025">
        <v>0.75</v>
      </c>
      <c r="AY2025">
        <v>1284540044.9301701</v>
      </c>
      <c r="AZ2025">
        <v>1284540.0449301701</v>
      </c>
      <c r="BA2025">
        <v>32582.684944085198</v>
      </c>
      <c r="BB2025">
        <v>0.30691147820263726</v>
      </c>
      <c r="BC2025">
        <v>56792</v>
      </c>
      <c r="BD2025">
        <v>21083</v>
      </c>
      <c r="BE2025">
        <v>35709</v>
      </c>
      <c r="BF2025">
        <v>0.91620269403463761</v>
      </c>
      <c r="BG2025">
        <v>808939</v>
      </c>
      <c r="BH2025">
        <v>20.919573818821277</v>
      </c>
      <c r="BI2025">
        <v>4409</v>
      </c>
      <c r="BJ2025">
        <v>44</v>
      </c>
      <c r="BK2025">
        <v>9</v>
      </c>
      <c r="BL2025">
        <v>2</v>
      </c>
      <c r="BM2025">
        <v>0</v>
      </c>
      <c r="BN2025">
        <v>2</v>
      </c>
      <c r="BO2025">
        <v>4</v>
      </c>
      <c r="BP2025">
        <v>2</v>
      </c>
      <c r="BQ2025">
        <v>1</v>
      </c>
      <c r="BR2025">
        <v>4</v>
      </c>
      <c r="BS2025">
        <v>0</v>
      </c>
      <c r="BT2025">
        <v>38432</v>
      </c>
      <c r="BU2025">
        <v>0.82</v>
      </c>
      <c r="BV2025">
        <v>0.65067960000000002</v>
      </c>
      <c r="BW2025">
        <v>296</v>
      </c>
      <c r="BX2025">
        <v>1.7693589999999999</v>
      </c>
      <c r="BY2025">
        <v>0.67148229999999998</v>
      </c>
      <c r="BZ2025">
        <v>48</v>
      </c>
      <c r="CA2025">
        <v>8</v>
      </c>
      <c r="CB2025">
        <v>2</v>
      </c>
      <c r="CC2025">
        <v>0</v>
      </c>
      <c r="CD2025">
        <v>2</v>
      </c>
      <c r="CE2025">
        <v>4</v>
      </c>
      <c r="CF2025">
        <v>1</v>
      </c>
      <c r="CG2025">
        <v>1</v>
      </c>
      <c r="CH2025">
        <v>3</v>
      </c>
      <c r="CI2025">
        <v>0</v>
      </c>
      <c r="CJ2025">
        <v>38551</v>
      </c>
      <c r="CK2025">
        <v>1.7898368395112967</v>
      </c>
      <c r="CL2025">
        <v>0.70908456438292422</v>
      </c>
      <c r="CM2025">
        <v>276</v>
      </c>
      <c r="CN2025">
        <v>0.73911478601639946</v>
      </c>
      <c r="CO2025">
        <v>3598</v>
      </c>
      <c r="CP2025">
        <v>0.50876087999999997</v>
      </c>
      <c r="CQ2025">
        <v>0.438419746</v>
      </c>
      <c r="CR2025">
        <v>33602</v>
      </c>
      <c r="CS2025">
        <v>0.877</v>
      </c>
      <c r="CT2025">
        <v>33635</v>
      </c>
      <c r="CU2025">
        <v>0.88538198605999996</v>
      </c>
      <c r="CV2025">
        <v>65</v>
      </c>
      <c r="CW2025">
        <v>12</v>
      </c>
      <c r="CX2025">
        <v>23</v>
      </c>
      <c r="CY2025">
        <v>406</v>
      </c>
      <c r="CZ2025">
        <v>1422</v>
      </c>
      <c r="DA2025" s="2">
        <v>21308</v>
      </c>
      <c r="DB2025" s="2">
        <v>2960</v>
      </c>
      <c r="DC2025" s="2">
        <v>127.17</v>
      </c>
      <c r="DD2025" s="2">
        <v>3094</v>
      </c>
      <c r="DE2025">
        <v>273</v>
      </c>
      <c r="DF2025">
        <v>34</v>
      </c>
      <c r="DG2025">
        <v>44.12</v>
      </c>
      <c r="DH2025">
        <v>7.79</v>
      </c>
      <c r="DI2025" s="2">
        <v>7.79</v>
      </c>
      <c r="DJ2025">
        <v>-2.6</v>
      </c>
      <c r="DK2025">
        <v>0.97714983351831297</v>
      </c>
      <c r="DL2025">
        <v>9.7087378640776695E-4</v>
      </c>
      <c r="DM2025">
        <v>0</v>
      </c>
      <c r="DN2025">
        <v>155.4</v>
      </c>
      <c r="DO2025">
        <v>0.61099999999999999</v>
      </c>
      <c r="DP2025">
        <v>12173.710000000001</v>
      </c>
      <c r="DQ2025" s="2">
        <v>0</v>
      </c>
      <c r="DR2025" s="2">
        <v>945.15018575999977</v>
      </c>
      <c r="DS2025">
        <v>3.3372326116358933E-3</v>
      </c>
      <c r="DT2025">
        <v>2.8851689276821602</v>
      </c>
      <c r="DU2025">
        <v>764842.12578254554</v>
      </c>
      <c r="DV2025">
        <v>0</v>
      </c>
    </row>
    <row r="2026" spans="1:126" x14ac:dyDescent="0.15">
      <c r="A2026" t="s">
        <v>1348</v>
      </c>
      <c r="B2026" t="s">
        <v>645</v>
      </c>
      <c r="C2026">
        <v>39</v>
      </c>
      <c r="D2026">
        <v>41</v>
      </c>
      <c r="E2026" t="s">
        <v>3403</v>
      </c>
      <c r="F2026">
        <v>39041</v>
      </c>
      <c r="G2026" t="s">
        <v>7010</v>
      </c>
      <c r="H2026">
        <v>88.4</v>
      </c>
      <c r="I2026">
        <v>3.3</v>
      </c>
      <c r="J2026">
        <v>0.1</v>
      </c>
      <c r="K2026">
        <v>4.2</v>
      </c>
      <c r="L2026">
        <v>1.8</v>
      </c>
      <c r="M2026">
        <v>2.1</v>
      </c>
      <c r="N2026">
        <f t="shared" si="130"/>
        <v>7850.7500000000018</v>
      </c>
      <c r="O2026">
        <f t="shared" si="128"/>
        <v>2149.2499999999982</v>
      </c>
      <c r="P2026">
        <f t="shared" si="129"/>
        <v>2.5790999999999986</v>
      </c>
      <c r="Q2026" s="4">
        <v>39041</v>
      </c>
      <c r="R2026" s="5">
        <v>40.278941000000003</v>
      </c>
      <c r="S2026" s="5">
        <v>-83.007462000000004</v>
      </c>
      <c r="T2026">
        <v>1</v>
      </c>
      <c r="U2026">
        <v>6.5896812549395625E-2</v>
      </c>
      <c r="V2026">
        <v>174454</v>
      </c>
      <c r="W2026">
        <v>181821</v>
      </c>
      <c r="X2026">
        <v>185433</v>
      </c>
      <c r="Y2026">
        <v>193179</v>
      </c>
      <c r="Z2026">
        <v>99936</v>
      </c>
      <c r="AA2026">
        <v>39023</v>
      </c>
      <c r="AB2026">
        <v>83504.652000000002</v>
      </c>
      <c r="AC2026">
        <v>91955</v>
      </c>
      <c r="AD2026">
        <v>5</v>
      </c>
      <c r="AE2026">
        <v>2.696391688642259E-5</v>
      </c>
      <c r="AF2026">
        <v>96</v>
      </c>
      <c r="AG2026">
        <v>755</v>
      </c>
      <c r="AH2026">
        <v>0.1271523178807947</v>
      </c>
      <c r="AI2026" s="3">
        <v>140902</v>
      </c>
      <c r="AJ2026" s="3">
        <v>283643.68911998504</v>
      </c>
      <c r="AK2026">
        <v>38</v>
      </c>
      <c r="AL2026">
        <v>291833.59999999998</v>
      </c>
      <c r="AM2026">
        <v>1123597</v>
      </c>
      <c r="AN2026">
        <v>108844</v>
      </c>
      <c r="AO2026">
        <v>1232441</v>
      </c>
      <c r="AP2026">
        <v>12</v>
      </c>
      <c r="AQ2026">
        <v>1</v>
      </c>
      <c r="AR2026">
        <v>13</v>
      </c>
      <c r="AS2026">
        <v>7.1498891767177608E-2</v>
      </c>
      <c r="AT2026">
        <v>13</v>
      </c>
      <c r="AU2026">
        <v>112</v>
      </c>
      <c r="AV2026">
        <f t="shared" si="127"/>
        <v>125</v>
      </c>
      <c r="AW2026">
        <v>230545</v>
      </c>
      <c r="AX2026">
        <v>0.98</v>
      </c>
      <c r="AY2026">
        <v>530151955.73471498</v>
      </c>
      <c r="AZ2026">
        <v>530151.95573471498</v>
      </c>
      <c r="BA2026">
        <v>4777.5574805696697</v>
      </c>
      <c r="BB2026">
        <v>2.0931197668829751</v>
      </c>
      <c r="BC2026">
        <v>187996</v>
      </c>
      <c r="BD2026">
        <v>131958</v>
      </c>
      <c r="BE2026">
        <v>56038</v>
      </c>
      <c r="BF2026">
        <v>0.32121934722047074</v>
      </c>
      <c r="BG2026">
        <v>2987224</v>
      </c>
      <c r="BH2026">
        <v>16.109451931425365</v>
      </c>
      <c r="BI2026">
        <v>11722</v>
      </c>
      <c r="BJ2026">
        <v>83</v>
      </c>
      <c r="BK2026">
        <v>22</v>
      </c>
      <c r="BL2026">
        <v>7</v>
      </c>
      <c r="BM2026">
        <v>0</v>
      </c>
      <c r="BN2026">
        <v>5</v>
      </c>
      <c r="BO2026">
        <v>1</v>
      </c>
      <c r="BP2026">
        <v>2</v>
      </c>
      <c r="BQ2026">
        <v>23</v>
      </c>
      <c r="BR2026">
        <v>23</v>
      </c>
      <c r="BS2026">
        <v>0</v>
      </c>
      <c r="BT2026">
        <v>168708</v>
      </c>
      <c r="BU2026">
        <v>0.84</v>
      </c>
      <c r="BV2026">
        <v>0.77104499999999998</v>
      </c>
      <c r="BW2026">
        <v>733</v>
      </c>
      <c r="BX2026">
        <v>0.98394859999999995</v>
      </c>
      <c r="BY2026">
        <v>0.15582750000000001</v>
      </c>
      <c r="BZ2026">
        <v>93</v>
      </c>
      <c r="CA2026">
        <v>16</v>
      </c>
      <c r="CB2026">
        <v>9</v>
      </c>
      <c r="CC2026">
        <v>2</v>
      </c>
      <c r="CD2026">
        <v>4</v>
      </c>
      <c r="CE2026">
        <v>1</v>
      </c>
      <c r="CF2026">
        <v>3</v>
      </c>
      <c r="CG2026">
        <v>24</v>
      </c>
      <c r="CH2026">
        <v>17</v>
      </c>
      <c r="CI2026">
        <v>0</v>
      </c>
      <c r="CJ2026">
        <v>189237</v>
      </c>
      <c r="CK2026">
        <v>0.89306002525933081</v>
      </c>
      <c r="CL2026">
        <v>0.78632281282843408</v>
      </c>
      <c r="CM2026">
        <v>797</v>
      </c>
      <c r="CN2026">
        <v>-0.26427239958903764</v>
      </c>
      <c r="CO2026">
        <v>55075.999999999993</v>
      </c>
      <c r="CP2026">
        <v>1.677819068</v>
      </c>
      <c r="CQ2026">
        <v>1.7191908170000001</v>
      </c>
      <c r="CR2026">
        <v>176573</v>
      </c>
      <c r="CS2026">
        <v>0.91</v>
      </c>
      <c r="CT2026">
        <v>161195</v>
      </c>
      <c r="CU2026">
        <v>0.93752480049400011</v>
      </c>
      <c r="CV2026">
        <v>170</v>
      </c>
      <c r="CW2026">
        <v>109</v>
      </c>
      <c r="CX2026">
        <v>251</v>
      </c>
      <c r="CY2026">
        <v>792</v>
      </c>
      <c r="CZ2026">
        <v>1199</v>
      </c>
      <c r="DA2026" s="2">
        <v>120179</v>
      </c>
      <c r="DB2026" s="2">
        <v>35675</v>
      </c>
      <c r="DC2026" s="2">
        <v>201.64</v>
      </c>
      <c r="DD2026" s="2">
        <v>20398</v>
      </c>
      <c r="DE2026">
        <v>404</v>
      </c>
      <c r="DF2026">
        <v>37</v>
      </c>
      <c r="DG2026">
        <v>49.74</v>
      </c>
      <c r="DH2026">
        <v>3.78</v>
      </c>
      <c r="DI2026" s="2">
        <v>6.49</v>
      </c>
      <c r="DJ2026">
        <v>-1.6</v>
      </c>
      <c r="DK2026">
        <v>0.86069750606804729</v>
      </c>
      <c r="DL2026">
        <v>6.6225165562913907E-3</v>
      </c>
      <c r="DM2026">
        <v>0</v>
      </c>
      <c r="DN2026">
        <v>166.2</v>
      </c>
      <c r="DO2026">
        <v>0.58299999999999996</v>
      </c>
      <c r="DP2026">
        <v>1290</v>
      </c>
      <c r="DQ2026" s="2">
        <v>181</v>
      </c>
      <c r="DR2026" s="2">
        <v>60.461890140000001</v>
      </c>
      <c r="DS2026">
        <v>2.0717940228095737E-4</v>
      </c>
      <c r="DT2026">
        <v>2.8359792481401702</v>
      </c>
      <c r="DU2026">
        <v>827634.03351003909</v>
      </c>
      <c r="DV2026">
        <v>0</v>
      </c>
    </row>
    <row r="2027" spans="1:126" x14ac:dyDescent="0.15">
      <c r="A2027" t="s">
        <v>1348</v>
      </c>
      <c r="B2027" t="s">
        <v>3054</v>
      </c>
      <c r="C2027">
        <v>39</v>
      </c>
      <c r="D2027">
        <v>43</v>
      </c>
      <c r="E2027" t="s">
        <v>3404</v>
      </c>
      <c r="F2027">
        <v>39043</v>
      </c>
      <c r="G2027" t="s">
        <v>7011</v>
      </c>
      <c r="H2027">
        <v>84.9</v>
      </c>
      <c r="I2027">
        <v>8.5</v>
      </c>
      <c r="J2027">
        <v>0.2</v>
      </c>
      <c r="K2027">
        <v>0.6</v>
      </c>
      <c r="L2027">
        <v>2.4</v>
      </c>
      <c r="M2027">
        <v>3.4</v>
      </c>
      <c r="N2027">
        <f t="shared" si="130"/>
        <v>7297.9800000000014</v>
      </c>
      <c r="O2027">
        <f t="shared" si="128"/>
        <v>2702.0199999999986</v>
      </c>
      <c r="P2027">
        <f t="shared" si="129"/>
        <v>3.2424239999999993</v>
      </c>
      <c r="Q2027" s="4">
        <v>39043</v>
      </c>
      <c r="R2027" s="5">
        <v>41.554006000000001</v>
      </c>
      <c r="S2027" s="5">
        <v>-82.525897000000001</v>
      </c>
      <c r="T2027">
        <v>4</v>
      </c>
      <c r="U2027">
        <v>9.6574479684835304E-2</v>
      </c>
      <c r="V2027">
        <v>76952</v>
      </c>
      <c r="W2027">
        <v>76416</v>
      </c>
      <c r="X2027">
        <v>76141</v>
      </c>
      <c r="Y2027">
        <v>75310</v>
      </c>
      <c r="Z2027">
        <v>39534</v>
      </c>
      <c r="AA2027">
        <v>39025</v>
      </c>
      <c r="AB2027">
        <v>31120.108</v>
      </c>
      <c r="AC2027">
        <v>48011</v>
      </c>
      <c r="AD2027">
        <v>1</v>
      </c>
      <c r="AE2027">
        <v>1.3133528585124965E-5</v>
      </c>
      <c r="AF2027">
        <v>43</v>
      </c>
      <c r="AG2027">
        <v>345</v>
      </c>
      <c r="AH2027">
        <v>0.1246376811594203</v>
      </c>
      <c r="AI2027" s="3">
        <v>83330</v>
      </c>
      <c r="AJ2027" s="3">
        <v>161020.78107974</v>
      </c>
      <c r="AK2027">
        <v>58</v>
      </c>
      <c r="AL2027">
        <v>400499.19999999995</v>
      </c>
      <c r="AM2027">
        <v>392277</v>
      </c>
      <c r="AN2027">
        <v>63793</v>
      </c>
      <c r="AO2027">
        <v>456070</v>
      </c>
      <c r="AP2027">
        <v>9</v>
      </c>
      <c r="AQ2027">
        <v>4</v>
      </c>
      <c r="AR2027">
        <v>13</v>
      </c>
      <c r="AS2027">
        <v>0.17012144053601341</v>
      </c>
      <c r="AT2027">
        <v>14</v>
      </c>
      <c r="AU2027">
        <v>83</v>
      </c>
      <c r="AV2027">
        <f t="shared" si="127"/>
        <v>97</v>
      </c>
      <c r="AW2027">
        <v>74651</v>
      </c>
      <c r="AX2027">
        <v>0.95</v>
      </c>
      <c r="AY2027">
        <v>286422240.208933</v>
      </c>
      <c r="AZ2027">
        <v>286422.24020893301</v>
      </c>
      <c r="BA2027">
        <v>3632.6961045743801</v>
      </c>
      <c r="BB2027">
        <v>2.7527763710836575</v>
      </c>
      <c r="BC2027">
        <v>123696</v>
      </c>
      <c r="BD2027">
        <v>127334</v>
      </c>
      <c r="BE2027">
        <v>-3638</v>
      </c>
      <c r="BF2027">
        <v>-4.7276224139723461E-2</v>
      </c>
      <c r="BG2027">
        <v>1173271</v>
      </c>
      <c r="BH2027">
        <v>15.409188216598153</v>
      </c>
      <c r="BI2027">
        <v>8240</v>
      </c>
      <c r="BJ2027">
        <v>60</v>
      </c>
      <c r="BK2027">
        <v>14</v>
      </c>
      <c r="BL2027">
        <v>4</v>
      </c>
      <c r="BM2027">
        <v>0</v>
      </c>
      <c r="BN2027">
        <v>2</v>
      </c>
      <c r="BO2027">
        <v>10</v>
      </c>
      <c r="BP2027">
        <v>3</v>
      </c>
      <c r="BQ2027">
        <v>10</v>
      </c>
      <c r="BR2027">
        <v>6</v>
      </c>
      <c r="BS2027">
        <v>0</v>
      </c>
      <c r="BT2027">
        <v>76963</v>
      </c>
      <c r="BU2027">
        <v>0.78</v>
      </c>
      <c r="BV2027">
        <v>0.68469650000000004</v>
      </c>
      <c r="BW2027">
        <v>521</v>
      </c>
      <c r="BX2027">
        <v>1.4162650000000001</v>
      </c>
      <c r="BY2027">
        <v>0.45480989999999999</v>
      </c>
      <c r="BZ2027">
        <v>61</v>
      </c>
      <c r="CA2027">
        <v>15</v>
      </c>
      <c r="CB2027">
        <v>4</v>
      </c>
      <c r="CC2027">
        <v>0</v>
      </c>
      <c r="CD2027">
        <v>1</v>
      </c>
      <c r="CE2027">
        <v>9</v>
      </c>
      <c r="CF2027">
        <v>2</v>
      </c>
      <c r="CG2027">
        <v>13</v>
      </c>
      <c r="CH2027">
        <v>8</v>
      </c>
      <c r="CI2027">
        <v>0</v>
      </c>
      <c r="CJ2027">
        <v>75860</v>
      </c>
      <c r="CK2027">
        <v>1.4895860796203533</v>
      </c>
      <c r="CL2027">
        <v>0.72960062211853582</v>
      </c>
      <c r="CM2027">
        <v>451</v>
      </c>
      <c r="CN2027">
        <v>0.35825162190278631</v>
      </c>
      <c r="CO2027">
        <v>8900</v>
      </c>
      <c r="CP2027">
        <v>-0.22620230080000001</v>
      </c>
      <c r="CQ2027">
        <v>0.109392426</v>
      </c>
      <c r="CR2027">
        <v>64100</v>
      </c>
      <c r="CS2027">
        <v>0.85</v>
      </c>
      <c r="CT2027">
        <v>66333</v>
      </c>
      <c r="CU2027">
        <v>0.89355479650999992</v>
      </c>
      <c r="CV2027">
        <v>146</v>
      </c>
      <c r="CW2027">
        <v>49</v>
      </c>
      <c r="CX2027">
        <v>56</v>
      </c>
      <c r="CY2027">
        <v>855</v>
      </c>
      <c r="CZ2027">
        <v>538</v>
      </c>
      <c r="DA2027" s="2">
        <v>47507</v>
      </c>
      <c r="DB2027" s="2">
        <v>6615</v>
      </c>
      <c r="DC2027" s="2">
        <v>177.52</v>
      </c>
      <c r="DD2027" s="2">
        <v>10203</v>
      </c>
      <c r="DE2027">
        <v>141</v>
      </c>
      <c r="DF2027">
        <v>20</v>
      </c>
      <c r="DG2027">
        <v>40.76</v>
      </c>
      <c r="DH2027">
        <v>7.89</v>
      </c>
      <c r="DI2027" s="2">
        <v>27.61</v>
      </c>
      <c r="DJ2027">
        <v>-0.91</v>
      </c>
      <c r="DK2027">
        <v>0.9079443177727109</v>
      </c>
      <c r="DL2027">
        <v>2.8985507246376812E-3</v>
      </c>
      <c r="DM2027">
        <v>0</v>
      </c>
      <c r="DN2027">
        <v>80.900000000000006</v>
      </c>
      <c r="DO2027">
        <v>0.44400000000000001</v>
      </c>
      <c r="DP2027">
        <v>911.8</v>
      </c>
      <c r="DQ2027" s="2">
        <v>0</v>
      </c>
      <c r="DR2027" s="2">
        <v>1119.46571561</v>
      </c>
      <c r="DS2027">
        <v>2.7951776265690924E-3</v>
      </c>
      <c r="DT2027">
        <v>3.5828878505330799</v>
      </c>
      <c r="DU2027">
        <v>1434943.7178282179</v>
      </c>
      <c r="DV2027">
        <v>0</v>
      </c>
    </row>
    <row r="2028" spans="1:126" x14ac:dyDescent="0.15">
      <c r="A2028" t="s">
        <v>1348</v>
      </c>
      <c r="B2028" t="s">
        <v>629</v>
      </c>
      <c r="C2028">
        <v>39</v>
      </c>
      <c r="D2028">
        <v>45</v>
      </c>
      <c r="E2028" t="s">
        <v>3405</v>
      </c>
      <c r="F2028">
        <v>39045</v>
      </c>
      <c r="G2028" t="s">
        <v>7012</v>
      </c>
      <c r="H2028">
        <v>89.2</v>
      </c>
      <c r="I2028">
        <v>5.9</v>
      </c>
      <c r="J2028">
        <v>0.2</v>
      </c>
      <c r="K2028">
        <v>1.1000000000000001</v>
      </c>
      <c r="L2028">
        <v>1.9</v>
      </c>
      <c r="M2028">
        <v>1.7</v>
      </c>
      <c r="N2028">
        <f t="shared" si="130"/>
        <v>7999.2000000000007</v>
      </c>
      <c r="O2028">
        <f t="shared" si="128"/>
        <v>2000.7999999999993</v>
      </c>
      <c r="P2028">
        <f t="shared" si="129"/>
        <v>2.40096</v>
      </c>
      <c r="Q2028" s="4">
        <v>39045</v>
      </c>
      <c r="R2028" s="5">
        <v>39.75262</v>
      </c>
      <c r="S2028" s="5">
        <v>-82.627329000000003</v>
      </c>
      <c r="T2028">
        <v>1</v>
      </c>
      <c r="U2028">
        <v>8.3066796528161471E-2</v>
      </c>
      <c r="V2028">
        <v>146138</v>
      </c>
      <c r="W2028">
        <v>148067</v>
      </c>
      <c r="X2028">
        <v>149112</v>
      </c>
      <c r="Y2028">
        <v>151197</v>
      </c>
      <c r="Z2028">
        <v>78724</v>
      </c>
      <c r="AA2028">
        <v>39027</v>
      </c>
      <c r="AB2028">
        <v>61005.904999999992</v>
      </c>
      <c r="AC2028">
        <v>60567</v>
      </c>
      <c r="AD2028">
        <v>2</v>
      </c>
      <c r="AE2028">
        <v>1.341273673480337E-5</v>
      </c>
      <c r="AF2028">
        <v>142</v>
      </c>
      <c r="AG2028">
        <v>1184</v>
      </c>
      <c r="AH2028">
        <v>0.11993243243243243</v>
      </c>
      <c r="AI2028" s="3">
        <v>206699</v>
      </c>
      <c r="AJ2028" s="3">
        <v>322821.84117009002</v>
      </c>
      <c r="AK2028">
        <v>48</v>
      </c>
      <c r="AL2028">
        <v>325491.20000000001</v>
      </c>
      <c r="AM2028">
        <v>1068679</v>
      </c>
      <c r="AN2028">
        <v>135233</v>
      </c>
      <c r="AO2028">
        <v>1203912</v>
      </c>
      <c r="AP2028">
        <v>7</v>
      </c>
      <c r="AQ2028">
        <v>2</v>
      </c>
      <c r="AR2028">
        <v>9</v>
      </c>
      <c r="AS2028">
        <v>6.0783294049315512E-2</v>
      </c>
      <c r="AT2028">
        <v>10</v>
      </c>
      <c r="AU2028">
        <v>100</v>
      </c>
      <c r="AV2028">
        <f t="shared" si="127"/>
        <v>110</v>
      </c>
      <c r="AW2028">
        <v>144902</v>
      </c>
      <c r="AX2028">
        <v>0.91</v>
      </c>
      <c r="AY2028">
        <v>722439461.35269594</v>
      </c>
      <c r="AZ2028">
        <v>722439.46135269594</v>
      </c>
      <c r="BA2028">
        <v>5882.7687968913997</v>
      </c>
      <c r="BB2028">
        <v>1.6998798261941293</v>
      </c>
      <c r="BC2028">
        <v>134029</v>
      </c>
      <c r="BD2028">
        <v>130652</v>
      </c>
      <c r="BE2028">
        <v>3377</v>
      </c>
      <c r="BF2028">
        <v>2.3108294899341717E-2</v>
      </c>
      <c r="BG2028">
        <v>2005731</v>
      </c>
      <c r="BH2028">
        <v>13.451170931916948</v>
      </c>
      <c r="BI2028">
        <v>11136</v>
      </c>
      <c r="BJ2028">
        <v>104</v>
      </c>
      <c r="BK2028">
        <v>16</v>
      </c>
      <c r="BL2028">
        <v>3</v>
      </c>
      <c r="BM2028">
        <v>0</v>
      </c>
      <c r="BN2028">
        <v>0</v>
      </c>
      <c r="BO2028">
        <v>13</v>
      </c>
      <c r="BP2028">
        <v>2</v>
      </c>
      <c r="BQ2028">
        <v>13</v>
      </c>
      <c r="BR2028">
        <v>6</v>
      </c>
      <c r="BS2028">
        <v>0</v>
      </c>
      <c r="BT2028">
        <v>143712</v>
      </c>
      <c r="BU2028">
        <v>0.8</v>
      </c>
      <c r="BV2028">
        <v>0.67197810000000002</v>
      </c>
      <c r="BW2028">
        <v>671</v>
      </c>
      <c r="BX2028">
        <v>1.092463</v>
      </c>
      <c r="BY2028">
        <v>-0.19039529999999999</v>
      </c>
      <c r="BZ2028">
        <v>106</v>
      </c>
      <c r="CA2028">
        <v>12</v>
      </c>
      <c r="CB2028">
        <v>3</v>
      </c>
      <c r="CC2028">
        <v>1</v>
      </c>
      <c r="CD2028">
        <v>0</v>
      </c>
      <c r="CE2028">
        <v>10</v>
      </c>
      <c r="CF2028">
        <v>2</v>
      </c>
      <c r="CG2028">
        <v>14</v>
      </c>
      <c r="CH2028">
        <v>6</v>
      </c>
      <c r="CI2028">
        <v>0</v>
      </c>
      <c r="CJ2028">
        <v>150432</v>
      </c>
      <c r="CK2028">
        <v>1.0237183577962135</v>
      </c>
      <c r="CL2028">
        <v>0.67820407855979969</v>
      </c>
      <c r="CM2028">
        <v>704</v>
      </c>
      <c r="CN2028">
        <v>-0.49816053933227683</v>
      </c>
      <c r="CO2028">
        <v>22129</v>
      </c>
      <c r="CP2028">
        <v>0.83826126999999995</v>
      </c>
      <c r="CQ2028">
        <v>0.47798200400000002</v>
      </c>
      <c r="CR2028">
        <v>131898</v>
      </c>
      <c r="CS2028">
        <v>0.86799999999999999</v>
      </c>
      <c r="CT2028">
        <v>128163</v>
      </c>
      <c r="CU2028">
        <v>0.90408281776999999</v>
      </c>
      <c r="CV2028">
        <v>135</v>
      </c>
      <c r="CW2028">
        <v>71</v>
      </c>
      <c r="CX2028">
        <v>96</v>
      </c>
      <c r="CY2028">
        <v>680</v>
      </c>
      <c r="CZ2028">
        <v>1903</v>
      </c>
      <c r="DA2028" s="2">
        <v>61913</v>
      </c>
      <c r="DB2028" s="2">
        <v>17295</v>
      </c>
      <c r="DC2028" s="2">
        <v>174.65</v>
      </c>
      <c r="DD2028" s="2">
        <v>15806</v>
      </c>
      <c r="DE2028">
        <v>554</v>
      </c>
      <c r="DF2028">
        <v>70</v>
      </c>
      <c r="DG2028">
        <v>27.54</v>
      </c>
      <c r="DH2028">
        <v>4.7</v>
      </c>
      <c r="DI2028" s="2">
        <v>10.75</v>
      </c>
      <c r="DJ2028">
        <v>-0.17</v>
      </c>
      <c r="DK2028">
        <v>0.93799195932249313</v>
      </c>
      <c r="DL2028">
        <v>3.3783783783783786E-3</v>
      </c>
      <c r="DM2028">
        <v>0</v>
      </c>
      <c r="DN2028">
        <v>183.9</v>
      </c>
      <c r="DO2028">
        <v>0.54299999999999993</v>
      </c>
      <c r="DP2028">
        <v>3927.48</v>
      </c>
      <c r="DQ2028" s="2">
        <v>0</v>
      </c>
      <c r="DR2028" s="2">
        <v>3960.1953365100003</v>
      </c>
      <c r="DS2028">
        <v>1.2166845248582237E-2</v>
      </c>
      <c r="DT2028">
        <v>3.5482314706050002</v>
      </c>
      <c r="DU2028">
        <v>1154918.1192449862</v>
      </c>
      <c r="DV2028">
        <v>0</v>
      </c>
    </row>
    <row r="2029" spans="1:126" x14ac:dyDescent="0.15">
      <c r="A2029" t="s">
        <v>1348</v>
      </c>
      <c r="B2029" t="s">
        <v>160</v>
      </c>
      <c r="C2029">
        <v>39</v>
      </c>
      <c r="D2029">
        <v>47</v>
      </c>
      <c r="E2029" t="s">
        <v>3406</v>
      </c>
      <c r="F2029">
        <v>39047</v>
      </c>
      <c r="G2029" t="s">
        <v>7013</v>
      </c>
      <c r="H2029">
        <v>93.8</v>
      </c>
      <c r="I2029">
        <v>2</v>
      </c>
      <c r="J2029">
        <v>0.2</v>
      </c>
      <c r="K2029">
        <v>0.5</v>
      </c>
      <c r="L2029">
        <v>1.7</v>
      </c>
      <c r="M2029">
        <v>1.8</v>
      </c>
      <c r="N2029">
        <f t="shared" si="130"/>
        <v>8808.8599999999988</v>
      </c>
      <c r="O2029">
        <f t="shared" si="128"/>
        <v>1191.1400000000012</v>
      </c>
      <c r="P2029">
        <f t="shared" si="129"/>
        <v>1.429368000000002</v>
      </c>
      <c r="Q2029" s="4">
        <v>39047</v>
      </c>
      <c r="R2029" s="5">
        <v>39.555245999999997</v>
      </c>
      <c r="S2029" s="5">
        <v>-83.461893000000003</v>
      </c>
      <c r="T2029">
        <v>6</v>
      </c>
      <c r="U2029">
        <v>0.10636593343327416</v>
      </c>
      <c r="V2029">
        <v>28931</v>
      </c>
      <c r="W2029">
        <v>28875</v>
      </c>
      <c r="X2029">
        <v>28769</v>
      </c>
      <c r="Y2029">
        <v>28583</v>
      </c>
      <c r="Z2029">
        <v>15016</v>
      </c>
      <c r="AA2029">
        <v>39029</v>
      </c>
      <c r="AB2029">
        <v>10952.304</v>
      </c>
      <c r="AC2029">
        <v>40503</v>
      </c>
      <c r="AD2029">
        <v>1</v>
      </c>
      <c r="AE2029">
        <v>3.4759637109388579E-5</v>
      </c>
      <c r="AF2029">
        <v>23</v>
      </c>
      <c r="AG2029">
        <v>504</v>
      </c>
      <c r="AH2029">
        <v>4.5634920634920632E-2</v>
      </c>
      <c r="AI2029" s="3">
        <v>196529</v>
      </c>
      <c r="AJ2029" s="3">
        <v>260067.77914063502</v>
      </c>
      <c r="AK2029">
        <v>105</v>
      </c>
      <c r="AL2029">
        <v>260550.40000000002</v>
      </c>
      <c r="AM2029">
        <v>576348</v>
      </c>
      <c r="AN2029">
        <v>113938</v>
      </c>
      <c r="AO2029">
        <v>690286</v>
      </c>
      <c r="AP2029">
        <v>4</v>
      </c>
      <c r="AQ2029">
        <v>0</v>
      </c>
      <c r="AR2029">
        <v>4</v>
      </c>
      <c r="AS2029">
        <v>0.13852813852813853</v>
      </c>
      <c r="AT2029">
        <v>4</v>
      </c>
      <c r="AU2029">
        <v>22</v>
      </c>
      <c r="AV2029">
        <f t="shared" si="127"/>
        <v>26</v>
      </c>
      <c r="AW2029">
        <v>24457</v>
      </c>
      <c r="AX2029">
        <v>0.85</v>
      </c>
      <c r="AY2029">
        <v>132149863.563503</v>
      </c>
      <c r="AZ2029">
        <v>132149.86356350299</v>
      </c>
      <c r="BA2029">
        <v>4631.4782913645304</v>
      </c>
      <c r="BB2029">
        <v>2.1591378326538138</v>
      </c>
      <c r="BC2029">
        <v>18086</v>
      </c>
      <c r="BD2029">
        <v>12423</v>
      </c>
      <c r="BE2029">
        <v>5663</v>
      </c>
      <c r="BF2029">
        <v>0.19574159206387612</v>
      </c>
      <c r="BG2029">
        <v>417188</v>
      </c>
      <c r="BH2029">
        <v>14.501303486391603</v>
      </c>
      <c r="BI2029">
        <v>2688</v>
      </c>
      <c r="BJ2029">
        <v>19</v>
      </c>
      <c r="BK2029">
        <v>6</v>
      </c>
      <c r="BL2029">
        <v>1</v>
      </c>
      <c r="BM2029">
        <v>0</v>
      </c>
      <c r="BN2029">
        <v>0</v>
      </c>
      <c r="BO2029">
        <v>1</v>
      </c>
      <c r="BP2029">
        <v>1</v>
      </c>
      <c r="BQ2029">
        <v>3</v>
      </c>
      <c r="BR2029">
        <v>1</v>
      </c>
      <c r="BS2029">
        <v>0</v>
      </c>
      <c r="BT2029">
        <v>28117</v>
      </c>
      <c r="BU2029">
        <v>0.77</v>
      </c>
      <c r="BV2029">
        <v>0.5442361</v>
      </c>
      <c r="BW2029">
        <v>141</v>
      </c>
      <c r="BX2029">
        <v>1.138101</v>
      </c>
      <c r="BY2029">
        <v>-0.73735890000000004</v>
      </c>
      <c r="BZ2029">
        <v>20</v>
      </c>
      <c r="CA2029">
        <v>6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3</v>
      </c>
      <c r="CH2029">
        <v>1</v>
      </c>
      <c r="CI2029">
        <v>0</v>
      </c>
      <c r="CJ2029">
        <v>28690</v>
      </c>
      <c r="CK2029">
        <v>1.1153712094806552</v>
      </c>
      <c r="CL2029">
        <v>0.67310041534326903</v>
      </c>
      <c r="CM2029">
        <v>117</v>
      </c>
      <c r="CN2029">
        <v>-0.52995802056625196</v>
      </c>
      <c r="CO2029">
        <v>2261</v>
      </c>
      <c r="CP2029">
        <v>-1.0925394014000001</v>
      </c>
      <c r="CQ2029">
        <v>-0.11109542560000001</v>
      </c>
      <c r="CR2029">
        <v>24019</v>
      </c>
      <c r="CS2029">
        <v>0.83900000000000008</v>
      </c>
      <c r="CT2029">
        <v>24273</v>
      </c>
      <c r="CU2029">
        <v>0.86929068806999998</v>
      </c>
      <c r="CV2029">
        <v>14</v>
      </c>
      <c r="CW2029">
        <v>11</v>
      </c>
      <c r="CX2029">
        <v>11</v>
      </c>
      <c r="CY2029">
        <v>503</v>
      </c>
      <c r="CZ2029">
        <v>690</v>
      </c>
      <c r="DA2029" s="2">
        <v>14599</v>
      </c>
      <c r="DB2029" s="2">
        <v>1930</v>
      </c>
      <c r="DC2029" s="2">
        <v>83.33</v>
      </c>
      <c r="DD2029" s="2">
        <v>1582</v>
      </c>
      <c r="DE2029">
        <v>148</v>
      </c>
      <c r="DF2029">
        <v>21</v>
      </c>
      <c r="DG2029">
        <v>24.31</v>
      </c>
      <c r="DH2029">
        <v>6.94</v>
      </c>
      <c r="DI2029" s="2">
        <v>3.47</v>
      </c>
      <c r="DJ2029">
        <v>-3.2</v>
      </c>
      <c r="DK2029">
        <v>0.85004757567585443</v>
      </c>
      <c r="DL2029">
        <v>7.9365079365079361E-3</v>
      </c>
      <c r="DM2029">
        <v>0</v>
      </c>
      <c r="DN2029">
        <v>227.2</v>
      </c>
      <c r="DO2029">
        <v>0.85299999999999998</v>
      </c>
      <c r="DP2029">
        <v>6684.74</v>
      </c>
      <c r="DQ2029" s="2">
        <v>0</v>
      </c>
      <c r="DR2029" s="2">
        <v>18.9857516</v>
      </c>
      <c r="DS2029">
        <v>7.2866781241172533E-5</v>
      </c>
      <c r="DT2029">
        <v>2.48925312203836</v>
      </c>
      <c r="DU2029">
        <v>648575.89664834354</v>
      </c>
      <c r="DV2029">
        <v>1</v>
      </c>
    </row>
    <row r="2030" spans="1:126" x14ac:dyDescent="0.15">
      <c r="A2030" t="s">
        <v>1348</v>
      </c>
      <c r="B2030" t="s">
        <v>162</v>
      </c>
      <c r="C2030">
        <v>39</v>
      </c>
      <c r="D2030">
        <v>49</v>
      </c>
      <c r="E2030" t="s">
        <v>3407</v>
      </c>
      <c r="F2030">
        <v>39049</v>
      </c>
      <c r="G2030" t="s">
        <v>7014</v>
      </c>
      <c r="H2030">
        <v>67.3</v>
      </c>
      <c r="I2030">
        <v>21</v>
      </c>
      <c r="J2030">
        <v>0.2</v>
      </c>
      <c r="K2030">
        <v>3.8</v>
      </c>
      <c r="L2030">
        <v>2.9</v>
      </c>
      <c r="M2030">
        <v>4.8</v>
      </c>
      <c r="N2030">
        <f t="shared" si="130"/>
        <v>5016.2199999999993</v>
      </c>
      <c r="O2030">
        <f t="shared" si="128"/>
        <v>4983.7800000000007</v>
      </c>
      <c r="P2030">
        <f t="shared" si="129"/>
        <v>5.9805360000000034</v>
      </c>
      <c r="Q2030" s="4">
        <v>39049</v>
      </c>
      <c r="R2030" s="5">
        <v>39.969574999999999</v>
      </c>
      <c r="S2030" s="5">
        <v>-83.006865000000005</v>
      </c>
      <c r="T2030">
        <v>1</v>
      </c>
      <c r="U2030">
        <v>0.10119656077495</v>
      </c>
      <c r="V2030">
        <v>1167484</v>
      </c>
      <c r="W2030">
        <v>1197592</v>
      </c>
      <c r="X2030">
        <v>1215761</v>
      </c>
      <c r="Y2030">
        <v>1253674</v>
      </c>
      <c r="Z2030">
        <v>668478</v>
      </c>
      <c r="AA2030">
        <v>39031</v>
      </c>
      <c r="AB2030">
        <v>539958.28799999994</v>
      </c>
      <c r="AC2030">
        <v>52341</v>
      </c>
      <c r="AD2030">
        <v>28</v>
      </c>
      <c r="AE2030">
        <v>2.3030842410638274E-5</v>
      </c>
      <c r="AF2030">
        <v>55</v>
      </c>
      <c r="AG2030">
        <v>388</v>
      </c>
      <c r="AH2030">
        <v>0.14175257731958762</v>
      </c>
      <c r="AI2030" s="3">
        <v>62017</v>
      </c>
      <c r="AJ2030" s="3">
        <v>340722.83829117502</v>
      </c>
      <c r="AK2030">
        <v>28</v>
      </c>
      <c r="AL2030">
        <v>347744</v>
      </c>
      <c r="AM2030">
        <v>535527</v>
      </c>
      <c r="AN2030">
        <v>45823</v>
      </c>
      <c r="AO2030">
        <v>581350</v>
      </c>
      <c r="AP2030">
        <v>77</v>
      </c>
      <c r="AQ2030">
        <v>18</v>
      </c>
      <c r="AR2030">
        <v>95</v>
      </c>
      <c r="AS2030">
        <v>7.9325847200048094E-2</v>
      </c>
      <c r="AT2030">
        <v>93</v>
      </c>
      <c r="AU2030">
        <v>720</v>
      </c>
      <c r="AV2030">
        <f t="shared" si="127"/>
        <v>813</v>
      </c>
      <c r="AW2030">
        <v>1215761</v>
      </c>
      <c r="AX2030">
        <v>1</v>
      </c>
      <c r="AY2030">
        <v>1816428274.82022</v>
      </c>
      <c r="AZ2030">
        <v>1816428.27482022</v>
      </c>
      <c r="BA2030">
        <v>1702.75443222987</v>
      </c>
      <c r="BB2030">
        <v>5.8728374513195876</v>
      </c>
      <c r="BC2030">
        <v>3279700</v>
      </c>
      <c r="BD2030">
        <v>2819525</v>
      </c>
      <c r="BE2030">
        <v>460175</v>
      </c>
      <c r="BF2030">
        <v>0.39415957734752682</v>
      </c>
      <c r="BG2030">
        <v>53467272</v>
      </c>
      <c r="BH2030">
        <v>43.978439841383299</v>
      </c>
      <c r="BI2030">
        <v>64199</v>
      </c>
      <c r="BJ2030">
        <v>604</v>
      </c>
      <c r="BK2030">
        <v>125</v>
      </c>
      <c r="BL2030">
        <v>118</v>
      </c>
      <c r="BM2030">
        <v>21</v>
      </c>
      <c r="BN2030">
        <v>77</v>
      </c>
      <c r="BO2030">
        <v>84</v>
      </c>
      <c r="BP2030">
        <v>15</v>
      </c>
      <c r="BQ2030">
        <v>125</v>
      </c>
      <c r="BR2030">
        <v>23</v>
      </c>
      <c r="BS2030">
        <v>4</v>
      </c>
      <c r="BT2030">
        <v>1200000</v>
      </c>
      <c r="BU2030">
        <v>0.73</v>
      </c>
      <c r="BV2030">
        <v>0.66750169999999998</v>
      </c>
      <c r="BW2030">
        <v>7759</v>
      </c>
      <c r="BX2030">
        <v>1.03989</v>
      </c>
      <c r="BY2030">
        <v>9.7428100000000004E-2</v>
      </c>
      <c r="BZ2030">
        <v>631</v>
      </c>
      <c r="CA2030">
        <v>123</v>
      </c>
      <c r="CB2030">
        <v>121</v>
      </c>
      <c r="CC2030">
        <v>12</v>
      </c>
      <c r="CD2030">
        <v>75</v>
      </c>
      <c r="CE2030">
        <v>75</v>
      </c>
      <c r="CF2030">
        <v>13</v>
      </c>
      <c r="CG2030">
        <v>134</v>
      </c>
      <c r="CH2030">
        <v>25</v>
      </c>
      <c r="CI2030">
        <v>5</v>
      </c>
      <c r="CJ2030">
        <v>1234126</v>
      </c>
      <c r="CK2030">
        <v>0.98369210275125885</v>
      </c>
      <c r="CL2030">
        <v>0.70621263502098741</v>
      </c>
      <c r="CM2030">
        <v>7720</v>
      </c>
      <c r="CN2030">
        <v>-0.12153703938319378</v>
      </c>
      <c r="CO2030">
        <v>264795</v>
      </c>
      <c r="CP2030">
        <v>-0.36070226420000001</v>
      </c>
      <c r="CQ2030">
        <v>4.5364531999999999E-2</v>
      </c>
      <c r="CR2030">
        <v>1037222</v>
      </c>
      <c r="CS2030">
        <v>0.82099999999999995</v>
      </c>
      <c r="CT2030">
        <v>991194</v>
      </c>
      <c r="CU2030">
        <v>0.86584121749000009</v>
      </c>
      <c r="CV2030">
        <v>2465</v>
      </c>
      <c r="CW2030">
        <v>1051</v>
      </c>
      <c r="CX2030">
        <v>1240</v>
      </c>
      <c r="CY2030">
        <v>622</v>
      </c>
      <c r="CZ2030">
        <v>601</v>
      </c>
      <c r="DA2030" s="2">
        <v>947151</v>
      </c>
      <c r="DB2030" s="2">
        <v>167700</v>
      </c>
      <c r="DC2030" s="2">
        <v>225.2</v>
      </c>
      <c r="DD2030" s="2">
        <v>379317</v>
      </c>
      <c r="DE2030">
        <v>201</v>
      </c>
      <c r="DF2030">
        <v>30</v>
      </c>
      <c r="DG2030">
        <v>53.7</v>
      </c>
      <c r="DH2030">
        <v>2.97</v>
      </c>
      <c r="DI2030" s="2">
        <v>9.07</v>
      </c>
      <c r="DJ2030">
        <v>-2.4300000000000002</v>
      </c>
      <c r="DK2030">
        <v>0.93535643452601702</v>
      </c>
      <c r="DL2030">
        <v>1.2886597938144329E-2</v>
      </c>
      <c r="DM2030">
        <v>0</v>
      </c>
      <c r="DN2030">
        <v>91.3</v>
      </c>
      <c r="DO2030">
        <v>0.248</v>
      </c>
      <c r="DP2030">
        <v>247.08</v>
      </c>
      <c r="DQ2030" s="2">
        <v>0</v>
      </c>
      <c r="DR2030" s="2">
        <v>386.50929321999996</v>
      </c>
      <c r="DS2030">
        <v>1.1114724171340409E-3</v>
      </c>
      <c r="DT2030">
        <v>2.6536322766415101</v>
      </c>
      <c r="DU2030">
        <v>922784.70240842528</v>
      </c>
      <c r="DV2030">
        <v>0</v>
      </c>
    </row>
    <row r="2031" spans="1:126" x14ac:dyDescent="0.15">
      <c r="A2031" t="s">
        <v>1348</v>
      </c>
      <c r="B2031" t="s">
        <v>312</v>
      </c>
      <c r="C2031">
        <v>39</v>
      </c>
      <c r="D2031">
        <v>51</v>
      </c>
      <c r="E2031" t="s">
        <v>3408</v>
      </c>
      <c r="F2031">
        <v>39051</v>
      </c>
      <c r="G2031" t="s">
        <v>7015</v>
      </c>
      <c r="H2031">
        <v>90.3</v>
      </c>
      <c r="I2031">
        <v>0.3</v>
      </c>
      <c r="J2031">
        <v>0.2</v>
      </c>
      <c r="K2031">
        <v>0.4</v>
      </c>
      <c r="L2031">
        <v>0.9</v>
      </c>
      <c r="M2031">
        <v>7.8</v>
      </c>
      <c r="N2031">
        <f t="shared" si="130"/>
        <v>8216.0299999999988</v>
      </c>
      <c r="O2031">
        <f t="shared" si="128"/>
        <v>1783.9700000000012</v>
      </c>
      <c r="P2031">
        <f t="shared" si="129"/>
        <v>2.1407640000000021</v>
      </c>
      <c r="Q2031" s="4">
        <v>39051</v>
      </c>
      <c r="R2031" s="5">
        <v>41.597264000000003</v>
      </c>
      <c r="S2031" s="5">
        <v>-84.124267000000003</v>
      </c>
      <c r="T2031">
        <v>2</v>
      </c>
      <c r="U2031">
        <v>8.8862095091175944E-2</v>
      </c>
      <c r="V2031">
        <v>42635</v>
      </c>
      <c r="W2031">
        <v>42541</v>
      </c>
      <c r="X2031">
        <v>42485</v>
      </c>
      <c r="Y2031">
        <v>42283</v>
      </c>
      <c r="Z2031">
        <v>21855</v>
      </c>
      <c r="AA2031">
        <v>39033</v>
      </c>
      <c r="AB2031">
        <v>18039.125</v>
      </c>
      <c r="AC2031">
        <v>55120</v>
      </c>
      <c r="AD2031">
        <v>2</v>
      </c>
      <c r="AE2031">
        <v>4.7075438390020004E-5</v>
      </c>
      <c r="AF2031">
        <v>55</v>
      </c>
      <c r="AG2031">
        <v>825</v>
      </c>
      <c r="AH2031">
        <v>6.6666666666666666E-2</v>
      </c>
      <c r="AI2031" s="3">
        <v>195356</v>
      </c>
      <c r="AJ2031" s="3">
        <v>259482.38047669502</v>
      </c>
      <c r="AK2031">
        <v>76</v>
      </c>
      <c r="AL2031">
        <v>260710.40000000002</v>
      </c>
      <c r="AM2031">
        <v>797064</v>
      </c>
      <c r="AN2031">
        <v>137013</v>
      </c>
      <c r="AO2031">
        <v>934077</v>
      </c>
      <c r="AP2031">
        <v>8</v>
      </c>
      <c r="AQ2031">
        <v>0</v>
      </c>
      <c r="AR2031">
        <v>8</v>
      </c>
      <c r="AS2031">
        <v>0.18805387743588539</v>
      </c>
      <c r="AT2031">
        <v>8</v>
      </c>
      <c r="AU2031">
        <v>84</v>
      </c>
      <c r="AV2031">
        <f t="shared" si="127"/>
        <v>92</v>
      </c>
      <c r="AW2031">
        <v>34216</v>
      </c>
      <c r="AX2031">
        <v>0.81</v>
      </c>
      <c r="AY2031">
        <v>306682147.96616203</v>
      </c>
      <c r="AZ2031">
        <v>306682.14796616201</v>
      </c>
      <c r="BA2031">
        <v>7293.1186584321304</v>
      </c>
      <c r="BB2031">
        <v>1.3711555328169847</v>
      </c>
      <c r="BC2031">
        <v>66019</v>
      </c>
      <c r="BD2031">
        <v>29888</v>
      </c>
      <c r="BE2031">
        <v>36131</v>
      </c>
      <c r="BF2031">
        <v>0.84744927876158083</v>
      </c>
      <c r="BG2031">
        <v>805247</v>
      </c>
      <c r="BH2031">
        <v>18.953677768624221</v>
      </c>
      <c r="BI2031">
        <v>4321</v>
      </c>
      <c r="BJ2031">
        <v>40</v>
      </c>
      <c r="BK2031">
        <v>4</v>
      </c>
      <c r="BL2031">
        <v>3</v>
      </c>
      <c r="BM2031">
        <v>0</v>
      </c>
      <c r="BN2031">
        <v>0</v>
      </c>
      <c r="BO2031">
        <v>4</v>
      </c>
      <c r="BP2031">
        <v>2</v>
      </c>
      <c r="BQ2031">
        <v>5</v>
      </c>
      <c r="BR2031">
        <v>3</v>
      </c>
      <c r="BS2031">
        <v>0</v>
      </c>
      <c r="BT2031">
        <v>42402</v>
      </c>
      <c r="BU2031">
        <v>0.83</v>
      </c>
      <c r="BV2031">
        <v>0.68562780000000001</v>
      </c>
      <c r="BW2031">
        <v>255</v>
      </c>
      <c r="BX2031">
        <v>1.4386110000000001</v>
      </c>
      <c r="BY2031">
        <v>0.3323449</v>
      </c>
      <c r="BZ2031">
        <v>42</v>
      </c>
      <c r="CA2031">
        <v>4</v>
      </c>
      <c r="CB2031">
        <v>4</v>
      </c>
      <c r="CC2031">
        <v>0</v>
      </c>
      <c r="CD2031">
        <v>0</v>
      </c>
      <c r="CE2031">
        <v>4</v>
      </c>
      <c r="CF2031">
        <v>1</v>
      </c>
      <c r="CG2031">
        <v>3</v>
      </c>
      <c r="CH2031">
        <v>4</v>
      </c>
      <c r="CI2031">
        <v>0</v>
      </c>
      <c r="CJ2031">
        <v>42591</v>
      </c>
      <c r="CK2031">
        <v>1.4557066046817402</v>
      </c>
      <c r="CL2031">
        <v>0.7275588396278051</v>
      </c>
      <c r="CM2031">
        <v>261</v>
      </c>
      <c r="CN2031">
        <v>0.33281363691560623</v>
      </c>
      <c r="CO2031">
        <v>4143</v>
      </c>
      <c r="CP2031">
        <v>0.97809081799999997</v>
      </c>
      <c r="CQ2031">
        <v>0.37180861300000001</v>
      </c>
      <c r="CR2031">
        <v>37617</v>
      </c>
      <c r="CS2031">
        <v>0.88400000000000001</v>
      </c>
      <c r="CT2031">
        <v>36581</v>
      </c>
      <c r="CU2031">
        <v>0.90223815903499993</v>
      </c>
      <c r="CV2031">
        <v>46</v>
      </c>
      <c r="CW2031">
        <v>15</v>
      </c>
      <c r="CX2031">
        <v>19</v>
      </c>
      <c r="CY2031">
        <v>870</v>
      </c>
      <c r="CZ2031">
        <v>1151</v>
      </c>
      <c r="DA2031" s="2">
        <v>25485</v>
      </c>
      <c r="DB2031" s="2">
        <v>3540</v>
      </c>
      <c r="DC2031" s="2">
        <v>143.57</v>
      </c>
      <c r="DD2031" s="2">
        <v>2464</v>
      </c>
      <c r="DE2031">
        <v>256</v>
      </c>
      <c r="DF2031">
        <v>14</v>
      </c>
      <c r="DG2031">
        <v>25.89</v>
      </c>
      <c r="DH2031">
        <v>14.12</v>
      </c>
      <c r="DI2031" s="2">
        <v>21.18</v>
      </c>
      <c r="DJ2031">
        <v>-3.29</v>
      </c>
      <c r="DK2031">
        <v>0.91538524539814492</v>
      </c>
      <c r="DL2031">
        <v>1.2121212121212121E-3</v>
      </c>
      <c r="DM2031">
        <v>0</v>
      </c>
      <c r="DN2031">
        <v>175.8</v>
      </c>
      <c r="DO2031">
        <v>0.67700000000000005</v>
      </c>
      <c r="DP2031">
        <v>4356.32</v>
      </c>
      <c r="DQ2031" s="2">
        <v>0</v>
      </c>
      <c r="DR2031" s="2">
        <v>5806.2450588800011</v>
      </c>
      <c r="DS2031">
        <v>2.2270886097148106E-2</v>
      </c>
      <c r="DT2031">
        <v>3.1116391434035502</v>
      </c>
      <c r="DU2031">
        <v>811236.68573239702</v>
      </c>
      <c r="DV2031">
        <v>0</v>
      </c>
    </row>
    <row r="2032" spans="1:126" x14ac:dyDescent="0.15">
      <c r="A2032" t="s">
        <v>1348</v>
      </c>
      <c r="B2032" t="s">
        <v>3409</v>
      </c>
      <c r="C2032">
        <v>39</v>
      </c>
      <c r="D2032">
        <v>53</v>
      </c>
      <c r="E2032" t="s">
        <v>3410</v>
      </c>
      <c r="F2032">
        <v>39053</v>
      </c>
      <c r="G2032" t="s">
        <v>7016</v>
      </c>
      <c r="H2032">
        <v>94.2</v>
      </c>
      <c r="I2032">
        <v>2.6</v>
      </c>
      <c r="J2032">
        <v>0.3</v>
      </c>
      <c r="K2032">
        <v>0.4</v>
      </c>
      <c r="L2032">
        <v>1.5</v>
      </c>
      <c r="M2032">
        <v>0.9</v>
      </c>
      <c r="N2032">
        <f t="shared" si="130"/>
        <v>8883.7100000000009</v>
      </c>
      <c r="O2032">
        <f t="shared" si="128"/>
        <v>1116.2899999999991</v>
      </c>
      <c r="P2032">
        <f t="shared" si="129"/>
        <v>1.3395479999999993</v>
      </c>
      <c r="Q2032" s="4">
        <v>39053</v>
      </c>
      <c r="R2032" s="5">
        <v>38.817045999999998</v>
      </c>
      <c r="S2032" s="5">
        <v>-82.301745999999994</v>
      </c>
      <c r="T2032">
        <v>6</v>
      </c>
      <c r="U2032">
        <v>3.5752105962371709E-2</v>
      </c>
      <c r="V2032">
        <v>30877</v>
      </c>
      <c r="W2032">
        <v>30763</v>
      </c>
      <c r="X2032">
        <v>30565</v>
      </c>
      <c r="Y2032">
        <v>30083</v>
      </c>
      <c r="Z2032">
        <v>15583</v>
      </c>
      <c r="AA2032">
        <v>39035</v>
      </c>
      <c r="AB2032">
        <v>10068.379999999999</v>
      </c>
      <c r="AC2032">
        <v>37319</v>
      </c>
      <c r="AD2032">
        <v>2</v>
      </c>
      <c r="AE2032">
        <v>6.5434320300997867E-5</v>
      </c>
      <c r="AF2032">
        <v>65</v>
      </c>
      <c r="AG2032">
        <v>957</v>
      </c>
      <c r="AH2032">
        <v>6.7920585161964475E-2</v>
      </c>
      <c r="AI2032" s="3">
        <v>115838</v>
      </c>
      <c r="AJ2032" s="3">
        <v>298578.91596924502</v>
      </c>
      <c r="AK2032">
        <v>75</v>
      </c>
      <c r="AL2032">
        <v>301542.40000000002</v>
      </c>
      <c r="AM2032">
        <v>854322</v>
      </c>
      <c r="AN2032">
        <v>48982</v>
      </c>
      <c r="AO2032">
        <v>903304</v>
      </c>
      <c r="AP2032">
        <v>2</v>
      </c>
      <c r="AQ2032">
        <v>1</v>
      </c>
      <c r="AR2032">
        <v>3</v>
      </c>
      <c r="AS2032">
        <v>9.7519747748919153E-2</v>
      </c>
      <c r="AT2032">
        <v>3</v>
      </c>
      <c r="AU2032">
        <v>16</v>
      </c>
      <c r="AV2032">
        <f t="shared" si="127"/>
        <v>19</v>
      </c>
      <c r="AW2032">
        <v>10038</v>
      </c>
      <c r="AX2032">
        <v>0.32999999999999996</v>
      </c>
      <c r="AY2032">
        <v>243015415.24632001</v>
      </c>
      <c r="AZ2032">
        <v>243015.41524632002</v>
      </c>
      <c r="BA2032">
        <v>7967.9119047446402</v>
      </c>
      <c r="BB2032">
        <v>1.2550339561416732</v>
      </c>
      <c r="BC2032">
        <v>15389</v>
      </c>
      <c r="BD2032">
        <v>13859</v>
      </c>
      <c r="BE2032">
        <v>1530</v>
      </c>
      <c r="BF2032">
        <v>4.955144606017424E-2</v>
      </c>
      <c r="BG2032">
        <v>605385</v>
      </c>
      <c r="BH2032">
        <v>19.806477997709798</v>
      </c>
      <c r="BI2032">
        <v>4866</v>
      </c>
      <c r="BJ2032">
        <v>29</v>
      </c>
      <c r="BK2032">
        <v>3</v>
      </c>
      <c r="BL2032">
        <v>2</v>
      </c>
      <c r="BM2032">
        <v>0</v>
      </c>
      <c r="BN2032">
        <v>0</v>
      </c>
      <c r="BO2032">
        <v>3</v>
      </c>
      <c r="BP2032">
        <v>1</v>
      </c>
      <c r="BQ2032">
        <v>2</v>
      </c>
      <c r="BR2032">
        <v>1</v>
      </c>
      <c r="BS2032">
        <v>0</v>
      </c>
      <c r="BT2032">
        <v>30694</v>
      </c>
      <c r="BU2032">
        <v>0.76</v>
      </c>
      <c r="BV2032">
        <v>0.55955630000000001</v>
      </c>
      <c r="BW2032">
        <v>228</v>
      </c>
      <c r="BX2032">
        <v>1.335766</v>
      </c>
      <c r="BY2032">
        <v>-0.1402651</v>
      </c>
      <c r="BZ2032">
        <v>29</v>
      </c>
      <c r="CA2032">
        <v>3</v>
      </c>
      <c r="CB2032">
        <v>1</v>
      </c>
      <c r="CC2032">
        <v>0</v>
      </c>
      <c r="CD2032">
        <v>0</v>
      </c>
      <c r="CE2032">
        <v>3</v>
      </c>
      <c r="CF2032">
        <v>0</v>
      </c>
      <c r="CG2032">
        <v>0</v>
      </c>
      <c r="CH2032">
        <v>1</v>
      </c>
      <c r="CI2032">
        <v>0</v>
      </c>
      <c r="CJ2032">
        <v>30326</v>
      </c>
      <c r="CK2032">
        <v>1.2200751830112775</v>
      </c>
      <c r="CL2032">
        <v>0.56548287163830646</v>
      </c>
      <c r="CM2032">
        <v>220</v>
      </c>
      <c r="CN2032">
        <v>-0.32716075136289952</v>
      </c>
      <c r="CO2032">
        <v>2498</v>
      </c>
      <c r="CP2032">
        <v>-1.1709271442</v>
      </c>
      <c r="CQ2032">
        <v>-0.39211131919999997</v>
      </c>
      <c r="CR2032">
        <v>25192</v>
      </c>
      <c r="CS2032">
        <v>0.83900000000000008</v>
      </c>
      <c r="CT2032">
        <v>26153</v>
      </c>
      <c r="CU2032">
        <v>0.85502958579999999</v>
      </c>
      <c r="CV2032">
        <v>22</v>
      </c>
      <c r="CW2032">
        <v>10</v>
      </c>
      <c r="CX2032">
        <v>35</v>
      </c>
      <c r="CY2032">
        <v>407</v>
      </c>
      <c r="CZ2032">
        <v>1414</v>
      </c>
      <c r="DA2032" s="2">
        <v>15886</v>
      </c>
      <c r="DB2032" s="2">
        <v>2085</v>
      </c>
      <c r="DC2032" s="2">
        <v>75.11</v>
      </c>
      <c r="DD2032" s="2">
        <v>1712</v>
      </c>
      <c r="DE2032">
        <v>401</v>
      </c>
      <c r="DF2032">
        <v>48</v>
      </c>
      <c r="DG2032">
        <v>22.86</v>
      </c>
      <c r="DH2032">
        <v>3.27</v>
      </c>
      <c r="DI2032" s="2">
        <v>13.06</v>
      </c>
      <c r="DJ2032">
        <v>-1.02</v>
      </c>
      <c r="DK2032">
        <v>0.98502218615652892</v>
      </c>
      <c r="DL2032">
        <v>0</v>
      </c>
      <c r="DM2032">
        <v>0</v>
      </c>
      <c r="DN2032">
        <v>35.299999999999997</v>
      </c>
      <c r="DO2032">
        <v>0.11699999999999999</v>
      </c>
      <c r="DP2032">
        <v>3534.52</v>
      </c>
      <c r="DQ2032" s="2">
        <v>18450</v>
      </c>
      <c r="DR2032" s="2">
        <v>0</v>
      </c>
      <c r="DS2032">
        <v>0</v>
      </c>
      <c r="DT2032">
        <v>4.2331598648343602</v>
      </c>
      <c r="DU2032">
        <v>1276477.1852258288</v>
      </c>
      <c r="DV2032">
        <v>1</v>
      </c>
    </row>
    <row r="2033" spans="1:126" x14ac:dyDescent="0.15">
      <c r="A2033" t="s">
        <v>1348</v>
      </c>
      <c r="B2033" t="s">
        <v>3411</v>
      </c>
      <c r="C2033">
        <v>39</v>
      </c>
      <c r="D2033">
        <v>55</v>
      </c>
      <c r="E2033" t="s">
        <v>3412</v>
      </c>
      <c r="F2033">
        <v>39055</v>
      </c>
      <c r="G2033" t="s">
        <v>7017</v>
      </c>
      <c r="H2033">
        <v>96.1</v>
      </c>
      <c r="I2033">
        <v>1.3</v>
      </c>
      <c r="J2033">
        <v>0.1</v>
      </c>
      <c r="K2033">
        <v>0.6</v>
      </c>
      <c r="L2033">
        <v>0.9</v>
      </c>
      <c r="M2033">
        <v>1.1000000000000001</v>
      </c>
      <c r="N2033">
        <f t="shared" si="130"/>
        <v>9239.2899999999991</v>
      </c>
      <c r="O2033">
        <f t="shared" si="128"/>
        <v>760.71000000000095</v>
      </c>
      <c r="P2033">
        <f t="shared" si="129"/>
        <v>0.91285200000000144</v>
      </c>
      <c r="Q2033" s="4">
        <v>39055</v>
      </c>
      <c r="R2033" s="5">
        <v>41.499321999999999</v>
      </c>
      <c r="S2033" s="5">
        <v>-81.173505000000006</v>
      </c>
      <c r="T2033">
        <v>1</v>
      </c>
      <c r="U2033">
        <v>7.887010575363905E-2</v>
      </c>
      <c r="V2033">
        <v>93485</v>
      </c>
      <c r="W2033">
        <v>93819</v>
      </c>
      <c r="X2033">
        <v>93874</v>
      </c>
      <c r="Y2033">
        <v>93895</v>
      </c>
      <c r="Z2033">
        <v>47223</v>
      </c>
      <c r="AA2033">
        <v>39037</v>
      </c>
      <c r="AB2033">
        <v>38256.635000000002</v>
      </c>
      <c r="AC2033">
        <v>72430</v>
      </c>
      <c r="AD2033">
        <v>3</v>
      </c>
      <c r="AE2033">
        <v>3.19577305750261E-5</v>
      </c>
      <c r="AF2033">
        <v>193</v>
      </c>
      <c r="AG2033">
        <v>959</v>
      </c>
      <c r="AH2033">
        <v>0.20125130344108447</v>
      </c>
      <c r="AI2033" s="3">
        <v>66809</v>
      </c>
      <c r="AJ2033" s="3">
        <v>256106.98424637</v>
      </c>
      <c r="AK2033">
        <v>40</v>
      </c>
      <c r="AL2033">
        <v>261574.39999999999</v>
      </c>
      <c r="AM2033">
        <v>1415763</v>
      </c>
      <c r="AN2033">
        <v>45186</v>
      </c>
      <c r="AO2033">
        <v>1460949</v>
      </c>
      <c r="AP2033">
        <v>9</v>
      </c>
      <c r="AQ2033">
        <v>3</v>
      </c>
      <c r="AR2033">
        <v>12</v>
      </c>
      <c r="AS2033">
        <v>0.12790586128609344</v>
      </c>
      <c r="AT2033">
        <v>11</v>
      </c>
      <c r="AU2033">
        <v>177</v>
      </c>
      <c r="AV2033">
        <f t="shared" si="127"/>
        <v>188</v>
      </c>
      <c r="AW2033">
        <v>90778</v>
      </c>
      <c r="AX2033">
        <v>0.91</v>
      </c>
      <c r="AY2033">
        <v>865472683.75499701</v>
      </c>
      <c r="AZ2033">
        <v>865472.68375499698</v>
      </c>
      <c r="BA2033">
        <v>9533.5092879424992</v>
      </c>
      <c r="BB2033">
        <v>1.0489316890525817</v>
      </c>
      <c r="BC2033">
        <v>225547</v>
      </c>
      <c r="BD2033">
        <v>190917</v>
      </c>
      <c r="BE2033">
        <v>34630</v>
      </c>
      <c r="BF2033">
        <v>0.37043375942664597</v>
      </c>
      <c r="BG2033">
        <v>2251738</v>
      </c>
      <c r="BH2033">
        <v>23.986812109849371</v>
      </c>
      <c r="BI2033">
        <v>9533</v>
      </c>
      <c r="BJ2033">
        <v>46</v>
      </c>
      <c r="BK2033">
        <v>6</v>
      </c>
      <c r="BL2033">
        <v>3</v>
      </c>
      <c r="BM2033">
        <v>0</v>
      </c>
      <c r="BN2033">
        <v>5</v>
      </c>
      <c r="BO2033">
        <v>2</v>
      </c>
      <c r="BP2033">
        <v>2</v>
      </c>
      <c r="BQ2033">
        <v>13</v>
      </c>
      <c r="BR2033">
        <v>14</v>
      </c>
      <c r="BS2033">
        <v>0</v>
      </c>
      <c r="BT2033">
        <v>99060</v>
      </c>
      <c r="BU2033">
        <v>0.84</v>
      </c>
      <c r="BV2033">
        <v>0.70777409999999996</v>
      </c>
      <c r="BW2033">
        <v>512</v>
      </c>
      <c r="BX2033">
        <v>0.91863510000000004</v>
      </c>
      <c r="BY2033">
        <v>-9.95418E-2</v>
      </c>
      <c r="BZ2033">
        <v>47</v>
      </c>
      <c r="CA2033">
        <v>6</v>
      </c>
      <c r="CB2033">
        <v>4</v>
      </c>
      <c r="CC2033">
        <v>0</v>
      </c>
      <c r="CD2033">
        <v>5</v>
      </c>
      <c r="CE2033">
        <v>1</v>
      </c>
      <c r="CF2033">
        <v>2</v>
      </c>
      <c r="CG2033">
        <v>13</v>
      </c>
      <c r="CH2033">
        <v>13</v>
      </c>
      <c r="CI2033">
        <v>0</v>
      </c>
      <c r="CJ2033">
        <v>94099</v>
      </c>
      <c r="CK2033">
        <v>0.96706660007013889</v>
      </c>
      <c r="CL2033">
        <v>0.76290279149088946</v>
      </c>
      <c r="CM2033">
        <v>517</v>
      </c>
      <c r="CN2033">
        <v>-7.2780901491098615E-2</v>
      </c>
      <c r="CO2033">
        <v>18624</v>
      </c>
      <c r="CP2033">
        <v>1.8314430900000001</v>
      </c>
      <c r="CQ2033">
        <v>1.1721070200000001</v>
      </c>
      <c r="CR2033">
        <v>84422</v>
      </c>
      <c r="CS2033">
        <v>0.89700000000000002</v>
      </c>
      <c r="CT2033">
        <v>81612</v>
      </c>
      <c r="CU2033">
        <v>0.89283418138000004</v>
      </c>
      <c r="CV2033">
        <v>159</v>
      </c>
      <c r="CW2033">
        <v>43</v>
      </c>
      <c r="CX2033">
        <v>67</v>
      </c>
      <c r="CY2033">
        <v>1008</v>
      </c>
      <c r="CZ2033">
        <v>1495</v>
      </c>
      <c r="DA2033" s="2">
        <v>55002</v>
      </c>
      <c r="DB2033" s="2">
        <v>13015</v>
      </c>
      <c r="DC2033" s="2">
        <v>270.29000000000002</v>
      </c>
      <c r="DD2033" s="2">
        <v>3098</v>
      </c>
      <c r="DE2033">
        <v>461</v>
      </c>
      <c r="DF2033">
        <v>46</v>
      </c>
      <c r="DG2033">
        <v>52.14</v>
      </c>
      <c r="DH2033">
        <v>8.51</v>
      </c>
      <c r="DI2033" s="2">
        <v>10.64</v>
      </c>
      <c r="DJ2033">
        <v>-2.4500000000000002</v>
      </c>
      <c r="DK2033">
        <v>0.95617356942926857</v>
      </c>
      <c r="DL2033">
        <v>2.502606882168926E-2</v>
      </c>
      <c r="DM2033">
        <v>0</v>
      </c>
      <c r="DN2033">
        <v>110.3</v>
      </c>
      <c r="DO2033">
        <v>0.40799999999999997</v>
      </c>
      <c r="DP2033">
        <v>25.27</v>
      </c>
      <c r="DQ2033" s="2">
        <v>0</v>
      </c>
      <c r="DR2033" s="2">
        <v>8557.25644818</v>
      </c>
      <c r="DS2033">
        <v>3.2714420879764235E-2</v>
      </c>
      <c r="DT2033">
        <v>7.8161767653835899</v>
      </c>
      <c r="DU2033">
        <v>2044511.7476991531</v>
      </c>
      <c r="DV2033">
        <v>1</v>
      </c>
    </row>
    <row r="2034" spans="1:126" x14ac:dyDescent="0.15">
      <c r="A2034" t="s">
        <v>1348</v>
      </c>
      <c r="B2034" t="s">
        <v>166</v>
      </c>
      <c r="C2034">
        <v>39</v>
      </c>
      <c r="D2034">
        <v>57</v>
      </c>
      <c r="E2034" t="s">
        <v>3413</v>
      </c>
      <c r="F2034">
        <v>39057</v>
      </c>
      <c r="G2034" t="s">
        <v>7018</v>
      </c>
      <c r="H2034">
        <v>85.1</v>
      </c>
      <c r="I2034">
        <v>7.1</v>
      </c>
      <c r="J2034">
        <v>0.2</v>
      </c>
      <c r="K2034">
        <v>2.9</v>
      </c>
      <c r="L2034">
        <v>2.6</v>
      </c>
      <c r="M2034">
        <v>2.1</v>
      </c>
      <c r="N2034">
        <f t="shared" si="130"/>
        <v>7312.0399999999991</v>
      </c>
      <c r="O2034">
        <f t="shared" si="128"/>
        <v>2687.9600000000009</v>
      </c>
      <c r="P2034">
        <f t="shared" si="129"/>
        <v>3.2255520000000022</v>
      </c>
      <c r="Q2034" s="4">
        <v>39057</v>
      </c>
      <c r="R2034" s="5">
        <v>39.687479000000003</v>
      </c>
      <c r="S2034" s="5">
        <v>-83.894893999999994</v>
      </c>
      <c r="T2034">
        <v>2</v>
      </c>
      <c r="U2034">
        <v>4.7930419781434856E-2</v>
      </c>
      <c r="V2034">
        <v>161936</v>
      </c>
      <c r="W2034">
        <v>163313</v>
      </c>
      <c r="X2034">
        <v>164192</v>
      </c>
      <c r="Y2034">
        <v>164047</v>
      </c>
      <c r="Z2034">
        <v>83430</v>
      </c>
      <c r="AA2034">
        <v>39039</v>
      </c>
      <c r="AB2034">
        <v>64991.179000000004</v>
      </c>
      <c r="AC2034">
        <v>60113</v>
      </c>
      <c r="AD2034">
        <v>10</v>
      </c>
      <c r="AE2034">
        <v>6.0904307152601833E-5</v>
      </c>
      <c r="AF2034">
        <v>94</v>
      </c>
      <c r="AG2034">
        <v>800</v>
      </c>
      <c r="AH2034">
        <v>0.11749999999999999</v>
      </c>
      <c r="AI2034" s="3">
        <v>145790</v>
      </c>
      <c r="AJ2034" s="3">
        <v>264788.43525357003</v>
      </c>
      <c r="AK2034">
        <v>30</v>
      </c>
      <c r="AL2034">
        <v>266393.59999999998</v>
      </c>
      <c r="AM2034">
        <v>1110576</v>
      </c>
      <c r="AN2034">
        <v>96522</v>
      </c>
      <c r="AO2034">
        <v>1207098</v>
      </c>
      <c r="AP2034">
        <v>10</v>
      </c>
      <c r="AQ2034">
        <v>1</v>
      </c>
      <c r="AR2034">
        <v>11</v>
      </c>
      <c r="AS2034">
        <v>6.7355323826027325E-2</v>
      </c>
      <c r="AT2034">
        <v>9</v>
      </c>
      <c r="AU2034">
        <v>93</v>
      </c>
      <c r="AV2034">
        <f t="shared" si="127"/>
        <v>102</v>
      </c>
      <c r="AW2034">
        <v>154920</v>
      </c>
      <c r="AX2034">
        <v>0.96</v>
      </c>
      <c r="AY2034">
        <v>379858480.83690399</v>
      </c>
      <c r="AZ2034">
        <v>379858.48083690397</v>
      </c>
      <c r="BA2034">
        <v>2552.2776673292101</v>
      </c>
      <c r="BB2034">
        <v>3.9180689969615798</v>
      </c>
      <c r="BC2034">
        <v>151942</v>
      </c>
      <c r="BD2034">
        <v>224649</v>
      </c>
      <c r="BE2034">
        <v>-72707</v>
      </c>
      <c r="BF2034">
        <v>-0.44898601916806641</v>
      </c>
      <c r="BG2034">
        <v>1860411</v>
      </c>
      <c r="BH2034">
        <v>11.330704297407912</v>
      </c>
      <c r="BI2034">
        <v>14028</v>
      </c>
      <c r="BJ2034">
        <v>119</v>
      </c>
      <c r="BK2034">
        <v>20</v>
      </c>
      <c r="BL2034">
        <v>4</v>
      </c>
      <c r="BM2034">
        <v>1</v>
      </c>
      <c r="BN2034">
        <v>3</v>
      </c>
      <c r="BO2034">
        <v>5</v>
      </c>
      <c r="BP2034">
        <v>2</v>
      </c>
      <c r="BQ2034">
        <v>18</v>
      </c>
      <c r="BR2034">
        <v>4</v>
      </c>
      <c r="BS2034">
        <v>2</v>
      </c>
      <c r="BT2034">
        <v>159823</v>
      </c>
      <c r="BU2034">
        <v>0.79</v>
      </c>
      <c r="BV2034">
        <v>0.6706434</v>
      </c>
      <c r="BW2034">
        <v>820</v>
      </c>
      <c r="BX2034">
        <v>1.1137319999999999</v>
      </c>
      <c r="BY2034">
        <v>-0.1057013</v>
      </c>
      <c r="BZ2034">
        <v>117</v>
      </c>
      <c r="CA2034">
        <v>18</v>
      </c>
      <c r="CB2034">
        <v>5</v>
      </c>
      <c r="CC2034">
        <v>0</v>
      </c>
      <c r="CD2034">
        <v>2</v>
      </c>
      <c r="CE2034">
        <v>2</v>
      </c>
      <c r="CF2034">
        <v>2</v>
      </c>
      <c r="CG2034">
        <v>16</v>
      </c>
      <c r="CH2034">
        <v>6</v>
      </c>
      <c r="CI2034">
        <v>0</v>
      </c>
      <c r="CJ2034">
        <v>164660</v>
      </c>
      <c r="CK2034">
        <v>1.0202842220332806</v>
      </c>
      <c r="CL2034">
        <v>0.67231702112239389</v>
      </c>
      <c r="CM2034">
        <v>742</v>
      </c>
      <c r="CN2034">
        <v>-0.55186295208299041</v>
      </c>
      <c r="CO2034">
        <v>32852</v>
      </c>
      <c r="CP2034">
        <v>0.82942693199999995</v>
      </c>
      <c r="CQ2034">
        <v>0.71502325700000002</v>
      </c>
      <c r="CR2034">
        <v>140777</v>
      </c>
      <c r="CS2034">
        <v>0.85499999999999998</v>
      </c>
      <c r="CT2034">
        <v>142018</v>
      </c>
      <c r="CU2034">
        <v>0.89168843774999995</v>
      </c>
      <c r="CV2034">
        <v>336</v>
      </c>
      <c r="CW2034">
        <v>136</v>
      </c>
      <c r="CX2034">
        <v>148</v>
      </c>
      <c r="CY2034">
        <v>548</v>
      </c>
      <c r="CZ2034">
        <v>1269</v>
      </c>
      <c r="DA2034" s="2">
        <v>95362</v>
      </c>
      <c r="DB2034" s="2">
        <v>21855</v>
      </c>
      <c r="DC2034" s="2">
        <v>159.91999999999999</v>
      </c>
      <c r="DD2034" s="2">
        <v>22823</v>
      </c>
      <c r="DE2034">
        <v>399</v>
      </c>
      <c r="DF2034">
        <v>31</v>
      </c>
      <c r="DG2034">
        <v>37.380000000000003</v>
      </c>
      <c r="DH2034">
        <v>4.9000000000000004</v>
      </c>
      <c r="DI2034" s="2">
        <v>12.87</v>
      </c>
      <c r="DJ2034">
        <v>-1.97</v>
      </c>
      <c r="DK2034">
        <v>0.85809726318677548</v>
      </c>
      <c r="DL2034">
        <v>6.2500000000000003E-3</v>
      </c>
      <c r="DM2034">
        <v>0</v>
      </c>
      <c r="DN2034">
        <v>150.80000000000001</v>
      </c>
      <c r="DO2034">
        <v>0.57100000000000006</v>
      </c>
      <c r="DP2034">
        <v>1243.75</v>
      </c>
      <c r="DQ2034" s="2">
        <v>0</v>
      </c>
      <c r="DR2034" s="2">
        <v>4782.5286469100001</v>
      </c>
      <c r="DS2034">
        <v>1.7845128327618611E-2</v>
      </c>
      <c r="DT2034">
        <v>2.6845494345621299</v>
      </c>
      <c r="DU2034">
        <v>715146.78825097019</v>
      </c>
      <c r="DV2034">
        <v>0</v>
      </c>
    </row>
    <row r="2035" spans="1:126" x14ac:dyDescent="0.15">
      <c r="A2035" t="s">
        <v>1348</v>
      </c>
      <c r="B2035" t="s">
        <v>3414</v>
      </c>
      <c r="C2035">
        <v>39</v>
      </c>
      <c r="D2035">
        <v>59</v>
      </c>
      <c r="E2035" t="s">
        <v>3415</v>
      </c>
      <c r="F2035">
        <v>39059</v>
      </c>
      <c r="G2035" t="s">
        <v>7019</v>
      </c>
      <c r="H2035">
        <v>95.5</v>
      </c>
      <c r="I2035">
        <v>1.4</v>
      </c>
      <c r="J2035">
        <v>0.2</v>
      </c>
      <c r="K2035">
        <v>0.3</v>
      </c>
      <c r="L2035">
        <v>1.7</v>
      </c>
      <c r="M2035">
        <v>0.9</v>
      </c>
      <c r="N2035">
        <f t="shared" si="130"/>
        <v>9126.0399999999991</v>
      </c>
      <c r="O2035">
        <f t="shared" si="128"/>
        <v>873.96000000000095</v>
      </c>
      <c r="P2035">
        <f t="shared" si="129"/>
        <v>1.0487520000000015</v>
      </c>
      <c r="Q2035" s="4">
        <v>39059</v>
      </c>
      <c r="R2035" s="5">
        <v>40.056665000000002</v>
      </c>
      <c r="S2035" s="5">
        <v>-81.497874999999993</v>
      </c>
      <c r="T2035">
        <v>6</v>
      </c>
      <c r="U2035">
        <v>0.22563563299417949</v>
      </c>
      <c r="V2035">
        <v>40056</v>
      </c>
      <c r="W2035">
        <v>39794</v>
      </c>
      <c r="X2035">
        <v>39626</v>
      </c>
      <c r="Y2035">
        <v>39385</v>
      </c>
      <c r="Z2035">
        <v>20514</v>
      </c>
      <c r="AA2035">
        <v>39041</v>
      </c>
      <c r="AB2035">
        <v>14871.020999999999</v>
      </c>
      <c r="AC2035">
        <v>40930</v>
      </c>
      <c r="AD2035">
        <v>1</v>
      </c>
      <c r="AE2035">
        <v>2.5235956190380053E-5</v>
      </c>
      <c r="AF2035">
        <v>73</v>
      </c>
      <c r="AG2035">
        <v>1228</v>
      </c>
      <c r="AH2035">
        <v>5.9446254071661236E-2</v>
      </c>
      <c r="AI2035" s="3">
        <v>143763</v>
      </c>
      <c r="AJ2035" s="3">
        <v>334241.92896942503</v>
      </c>
      <c r="AK2035">
        <v>70</v>
      </c>
      <c r="AL2035">
        <v>338131.20000000001</v>
      </c>
      <c r="AM2035">
        <v>543485</v>
      </c>
      <c r="AN2035">
        <v>60872</v>
      </c>
      <c r="AO2035">
        <v>604357</v>
      </c>
      <c r="AP2035">
        <v>3</v>
      </c>
      <c r="AQ2035">
        <v>2</v>
      </c>
      <c r="AR2035">
        <v>5</v>
      </c>
      <c r="AS2035">
        <v>0.12564708247474496</v>
      </c>
      <c r="AT2035">
        <v>5</v>
      </c>
      <c r="AU2035">
        <v>48</v>
      </c>
      <c r="AV2035">
        <f t="shared" si="127"/>
        <v>53</v>
      </c>
      <c r="AW2035">
        <v>29350</v>
      </c>
      <c r="AX2035">
        <v>0.79</v>
      </c>
      <c r="AY2035">
        <v>140685348.73793399</v>
      </c>
      <c r="AZ2035">
        <v>140685.34873793399</v>
      </c>
      <c r="BA2035">
        <v>3464.0949349190801</v>
      </c>
      <c r="BB2035">
        <v>2.8867569128077593</v>
      </c>
      <c r="BC2035">
        <v>15975</v>
      </c>
      <c r="BD2035">
        <v>7965</v>
      </c>
      <c r="BE2035">
        <v>8010</v>
      </c>
      <c r="BF2035">
        <v>0.19997004194128221</v>
      </c>
      <c r="BG2035">
        <v>570270</v>
      </c>
      <c r="BH2035">
        <v>14.391308736688034</v>
      </c>
      <c r="BI2035">
        <v>5079</v>
      </c>
      <c r="BJ2035">
        <v>44</v>
      </c>
      <c r="BK2035">
        <v>12</v>
      </c>
      <c r="BL2035">
        <v>1</v>
      </c>
      <c r="BM2035">
        <v>0</v>
      </c>
      <c r="BN2035">
        <v>0</v>
      </c>
      <c r="BO2035">
        <v>5</v>
      </c>
      <c r="BP2035">
        <v>2</v>
      </c>
      <c r="BQ2035">
        <v>2</v>
      </c>
      <c r="BR2035">
        <v>2</v>
      </c>
      <c r="BS2035">
        <v>0</v>
      </c>
      <c r="BT2035">
        <v>40054</v>
      </c>
      <c r="BU2035">
        <v>0.78</v>
      </c>
      <c r="BV2035">
        <v>0.56400159999999999</v>
      </c>
      <c r="BW2035">
        <v>292</v>
      </c>
      <c r="BX2035">
        <v>1.697708</v>
      </c>
      <c r="BY2035">
        <v>0.1371077</v>
      </c>
      <c r="BZ2035">
        <v>40</v>
      </c>
      <c r="CA2035">
        <v>12</v>
      </c>
      <c r="CB2035">
        <v>1</v>
      </c>
      <c r="CC2035">
        <v>0</v>
      </c>
      <c r="CD2035">
        <v>0</v>
      </c>
      <c r="CE2035">
        <v>6</v>
      </c>
      <c r="CF2035">
        <v>0</v>
      </c>
      <c r="CG2035">
        <v>2</v>
      </c>
      <c r="CH2035">
        <v>3</v>
      </c>
      <c r="CI2035">
        <v>0</v>
      </c>
      <c r="CJ2035">
        <v>39582</v>
      </c>
      <c r="CK2035">
        <v>1.6168965691475923</v>
      </c>
      <c r="CL2035">
        <v>0.68183292781832927</v>
      </c>
      <c r="CM2035">
        <v>265</v>
      </c>
      <c r="CN2035">
        <v>0.4048879277126165</v>
      </c>
      <c r="CO2035">
        <v>2765</v>
      </c>
      <c r="CP2035">
        <v>-0.1423956096</v>
      </c>
      <c r="CQ2035">
        <v>-0.49507126740000001</v>
      </c>
      <c r="CR2035">
        <v>33118</v>
      </c>
      <c r="CS2035">
        <v>0.84599999999999997</v>
      </c>
      <c r="CT2035">
        <v>33967</v>
      </c>
      <c r="CU2035">
        <v>0.86705128748999993</v>
      </c>
      <c r="CV2035">
        <v>33</v>
      </c>
      <c r="CW2035">
        <v>19</v>
      </c>
      <c r="CX2035">
        <v>19</v>
      </c>
      <c r="CY2035">
        <v>342</v>
      </c>
      <c r="CZ2035">
        <v>1882</v>
      </c>
      <c r="DA2035" s="2">
        <v>21502</v>
      </c>
      <c r="DB2035" s="2">
        <v>2340</v>
      </c>
      <c r="DC2035" s="2">
        <v>100.92</v>
      </c>
      <c r="DD2035" s="2">
        <v>1664</v>
      </c>
      <c r="DE2035">
        <v>633</v>
      </c>
      <c r="DF2035">
        <v>43</v>
      </c>
      <c r="DG2035">
        <v>25.23</v>
      </c>
      <c r="DH2035">
        <v>7.57</v>
      </c>
      <c r="DI2035" s="2">
        <v>20.18</v>
      </c>
      <c r="DJ2035">
        <v>0.55000000000000004</v>
      </c>
      <c r="DK2035">
        <v>0.98260331239609633</v>
      </c>
      <c r="DL2035">
        <v>8.1433224755700329E-4</v>
      </c>
      <c r="DM2035">
        <v>0</v>
      </c>
      <c r="DN2035">
        <v>32.9</v>
      </c>
      <c r="DO2035">
        <v>9.8000000000000004E-2</v>
      </c>
      <c r="DP2035">
        <v>75.67</v>
      </c>
      <c r="DQ2035" s="2">
        <v>0</v>
      </c>
      <c r="DR2035" s="2">
        <v>90.539829109999999</v>
      </c>
      <c r="DS2035">
        <v>2.6776474530152794E-4</v>
      </c>
      <c r="DT2035">
        <v>4.8436329678257097</v>
      </c>
      <c r="DU2035">
        <v>1637783.4277704686</v>
      </c>
      <c r="DV2035">
        <v>1</v>
      </c>
    </row>
    <row r="2036" spans="1:126" x14ac:dyDescent="0.15">
      <c r="A2036" t="s">
        <v>1348</v>
      </c>
      <c r="B2036" t="s">
        <v>692</v>
      </c>
      <c r="C2036">
        <v>39</v>
      </c>
      <c r="D2036">
        <v>61</v>
      </c>
      <c r="E2036" t="s">
        <v>3416</v>
      </c>
      <c r="F2036">
        <v>39061</v>
      </c>
      <c r="G2036" t="s">
        <v>7020</v>
      </c>
      <c r="H2036">
        <v>67.599999999999994</v>
      </c>
      <c r="I2036">
        <v>25.5</v>
      </c>
      <c r="J2036">
        <v>0.2</v>
      </c>
      <c r="K2036">
        <v>2</v>
      </c>
      <c r="L2036">
        <v>2.2000000000000002</v>
      </c>
      <c r="M2036">
        <v>2.6</v>
      </c>
      <c r="N2036">
        <f t="shared" si="130"/>
        <v>5235.6499999999996</v>
      </c>
      <c r="O2036">
        <f t="shared" si="128"/>
        <v>4764.3500000000004</v>
      </c>
      <c r="P2036">
        <f t="shared" si="129"/>
        <v>5.7172200000000029</v>
      </c>
      <c r="Q2036" s="4">
        <v>39061</v>
      </c>
      <c r="R2036" s="5">
        <v>39.196927000000002</v>
      </c>
      <c r="S2036" s="5">
        <v>-84.544186999999994</v>
      </c>
      <c r="T2036">
        <v>1</v>
      </c>
      <c r="U2036">
        <v>7.6225978882887152E-2</v>
      </c>
      <c r="V2036">
        <v>801350</v>
      </c>
      <c r="W2036">
        <v>803272</v>
      </c>
      <c r="X2036">
        <v>804194</v>
      </c>
      <c r="Y2036">
        <v>808405</v>
      </c>
      <c r="Z2036">
        <v>425165</v>
      </c>
      <c r="AA2036">
        <v>39043</v>
      </c>
      <c r="AB2036">
        <v>336294.52699999994</v>
      </c>
      <c r="AC2036">
        <v>49013</v>
      </c>
      <c r="AD2036">
        <v>15</v>
      </c>
      <c r="AE2036">
        <v>1.865221575888405E-5</v>
      </c>
      <c r="AF2036">
        <v>44</v>
      </c>
      <c r="AG2036">
        <v>295</v>
      </c>
      <c r="AH2036">
        <v>0.14915254237288136</v>
      </c>
      <c r="AI2036" s="3">
        <v>21618</v>
      </c>
      <c r="AJ2036" s="3">
        <v>259779.52843998</v>
      </c>
      <c r="AK2036">
        <v>24</v>
      </c>
      <c r="AL2036">
        <v>264198.40000000002</v>
      </c>
      <c r="AM2036">
        <v>621503</v>
      </c>
      <c r="AN2036">
        <v>21617</v>
      </c>
      <c r="AO2036">
        <v>643120</v>
      </c>
      <c r="AP2036">
        <v>84</v>
      </c>
      <c r="AQ2036">
        <v>14</v>
      </c>
      <c r="AR2036">
        <v>98</v>
      </c>
      <c r="AS2036">
        <v>0.12200101584519316</v>
      </c>
      <c r="AT2036">
        <v>102</v>
      </c>
      <c r="AU2036">
        <v>844</v>
      </c>
      <c r="AV2036">
        <f t="shared" si="127"/>
        <v>946</v>
      </c>
      <c r="AW2036">
        <v>804194</v>
      </c>
      <c r="AX2036">
        <v>1</v>
      </c>
      <c r="AY2036">
        <v>1556049480.54106</v>
      </c>
      <c r="AZ2036">
        <v>1556049.48054106</v>
      </c>
      <c r="BA2036">
        <v>1844.97446490884</v>
      </c>
      <c r="BB2036">
        <v>5.4201292159857068</v>
      </c>
      <c r="BC2036">
        <v>1601191</v>
      </c>
      <c r="BD2036">
        <v>2654128</v>
      </c>
      <c r="BE2036">
        <v>-1052937</v>
      </c>
      <c r="BF2036">
        <v>-1.3139539527048105</v>
      </c>
      <c r="BG2036">
        <v>88208082</v>
      </c>
      <c r="BH2036">
        <v>109.6850784760891</v>
      </c>
      <c r="BI2036">
        <v>57955</v>
      </c>
      <c r="BJ2036">
        <v>514</v>
      </c>
      <c r="BK2036">
        <v>88</v>
      </c>
      <c r="BL2036">
        <v>39</v>
      </c>
      <c r="BM2036">
        <v>8</v>
      </c>
      <c r="BN2036">
        <v>18</v>
      </c>
      <c r="BO2036">
        <v>72</v>
      </c>
      <c r="BP2036">
        <v>19</v>
      </c>
      <c r="BQ2036">
        <v>126</v>
      </c>
      <c r="BR2036">
        <v>22</v>
      </c>
      <c r="BS2036">
        <v>4</v>
      </c>
      <c r="BT2036">
        <v>855062</v>
      </c>
      <c r="BU2036">
        <v>0.77</v>
      </c>
      <c r="BV2036">
        <v>0.65856210000000004</v>
      </c>
      <c r="BW2036">
        <v>5426</v>
      </c>
      <c r="BX2036">
        <v>1.0642499999999999</v>
      </c>
      <c r="BY2036">
        <v>-1.5063200000000001E-2</v>
      </c>
      <c r="BZ2036">
        <v>506</v>
      </c>
      <c r="CA2036">
        <v>80</v>
      </c>
      <c r="CB2036">
        <v>40</v>
      </c>
      <c r="CC2036">
        <v>8</v>
      </c>
      <c r="CD2036">
        <v>18</v>
      </c>
      <c r="CE2036">
        <v>62</v>
      </c>
      <c r="CF2036">
        <v>12</v>
      </c>
      <c r="CG2036">
        <v>110</v>
      </c>
      <c r="CH2036">
        <v>27</v>
      </c>
      <c r="CI2036">
        <v>3</v>
      </c>
      <c r="CJ2036">
        <v>806332</v>
      </c>
      <c r="CK2036">
        <v>1.0739992955755198</v>
      </c>
      <c r="CL2036">
        <v>0.74215534637660363</v>
      </c>
      <c r="CM2036">
        <v>4863</v>
      </c>
      <c r="CN2036">
        <v>5.5115634138890209E-2</v>
      </c>
      <c r="CO2036">
        <v>156482</v>
      </c>
      <c r="CP2036">
        <v>-0.49565256070000002</v>
      </c>
      <c r="CQ2036">
        <v>8.3391805999999999E-2</v>
      </c>
      <c r="CR2036">
        <v>657858</v>
      </c>
      <c r="CS2036">
        <v>0.81400000000000006</v>
      </c>
      <c r="CT2036">
        <v>687558</v>
      </c>
      <c r="CU2036">
        <v>0.87849560980000008</v>
      </c>
      <c r="CV2036">
        <v>1948</v>
      </c>
      <c r="CW2036">
        <v>581</v>
      </c>
      <c r="CX2036">
        <v>846</v>
      </c>
      <c r="CY2036">
        <v>557</v>
      </c>
      <c r="CZ2036">
        <v>470</v>
      </c>
      <c r="DA2036" s="2">
        <v>638641</v>
      </c>
      <c r="DB2036" s="2">
        <v>104535</v>
      </c>
      <c r="DC2036" s="2">
        <v>255.43</v>
      </c>
      <c r="DD2036" s="2">
        <v>250909</v>
      </c>
      <c r="DE2036">
        <v>154</v>
      </c>
      <c r="DF2036">
        <v>27</v>
      </c>
      <c r="DG2036">
        <v>71.84</v>
      </c>
      <c r="DH2036">
        <v>5.0999999999999996</v>
      </c>
      <c r="DI2036" s="2">
        <v>12.18</v>
      </c>
      <c r="DJ2036">
        <v>-1.39</v>
      </c>
      <c r="DK2036">
        <v>0.93176982144509202</v>
      </c>
      <c r="DL2036">
        <v>6.7796610169491523E-3</v>
      </c>
      <c r="DM2036">
        <v>0</v>
      </c>
      <c r="DN2036">
        <v>26</v>
      </c>
      <c r="DO2036">
        <v>9.3000000000000013E-2</v>
      </c>
      <c r="DP2036">
        <v>75.839999999999989</v>
      </c>
      <c r="DQ2036" s="2">
        <v>0</v>
      </c>
      <c r="DR2036" s="2">
        <v>1795.3700668499998</v>
      </c>
      <c r="DS2036">
        <v>6.7955360121280057E-3</v>
      </c>
      <c r="DT2036">
        <v>4.7501638021662496</v>
      </c>
      <c r="DU2036">
        <v>1254985.6762702398</v>
      </c>
      <c r="DV2036">
        <v>1</v>
      </c>
    </row>
    <row r="2037" spans="1:126" x14ac:dyDescent="0.15">
      <c r="A2037" t="s">
        <v>1348</v>
      </c>
      <c r="B2037" t="s">
        <v>889</v>
      </c>
      <c r="C2037">
        <v>39</v>
      </c>
      <c r="D2037">
        <v>63</v>
      </c>
      <c r="E2037" t="s">
        <v>3417</v>
      </c>
      <c r="F2037">
        <v>39063</v>
      </c>
      <c r="G2037" t="s">
        <v>7021</v>
      </c>
      <c r="H2037">
        <v>90.8</v>
      </c>
      <c r="I2037">
        <v>1.4</v>
      </c>
      <c r="J2037">
        <v>0.2</v>
      </c>
      <c r="K2037">
        <v>1.7</v>
      </c>
      <c r="L2037">
        <v>1.4</v>
      </c>
      <c r="M2037">
        <v>4.5</v>
      </c>
      <c r="N2037">
        <f t="shared" si="130"/>
        <v>8271.739999999998</v>
      </c>
      <c r="O2037">
        <f t="shared" si="128"/>
        <v>1728.260000000002</v>
      </c>
      <c r="P2037">
        <f t="shared" si="129"/>
        <v>2.0739120000000031</v>
      </c>
      <c r="Q2037" s="4">
        <v>39063</v>
      </c>
      <c r="R2037" s="5">
        <v>41.000470999999997</v>
      </c>
      <c r="S2037" s="5">
        <v>-83.666033999999996</v>
      </c>
      <c r="T2037">
        <v>4</v>
      </c>
      <c r="U2037">
        <v>0.52200943361543761</v>
      </c>
      <c r="V2037">
        <v>75043</v>
      </c>
      <c r="W2037">
        <v>75290</v>
      </c>
      <c r="X2037">
        <v>75428</v>
      </c>
      <c r="Y2037">
        <v>75493</v>
      </c>
      <c r="Z2037">
        <v>39240</v>
      </c>
      <c r="AA2037">
        <v>39045</v>
      </c>
      <c r="AB2037">
        <v>31608.684000000001</v>
      </c>
      <c r="AC2037">
        <v>50895</v>
      </c>
      <c r="AD2037">
        <v>1</v>
      </c>
      <c r="AE2037">
        <v>1.3257676194516625E-5</v>
      </c>
      <c r="AF2037">
        <v>40</v>
      </c>
      <c r="AG2037">
        <v>831</v>
      </c>
      <c r="AH2037">
        <v>4.8134777376654635E-2</v>
      </c>
      <c r="AI2037" s="3">
        <v>230261</v>
      </c>
      <c r="AJ2037" s="3">
        <v>340068.42937836004</v>
      </c>
      <c r="AK2037">
        <v>100</v>
      </c>
      <c r="AL2037">
        <v>341529.59999999998</v>
      </c>
      <c r="AM2037">
        <v>44632</v>
      </c>
      <c r="AN2037">
        <v>136909</v>
      </c>
      <c r="AO2037">
        <v>181541</v>
      </c>
      <c r="AP2037">
        <v>8</v>
      </c>
      <c r="AQ2037">
        <v>0</v>
      </c>
      <c r="AR2037">
        <v>8</v>
      </c>
      <c r="AS2037">
        <v>0.10625581086465666</v>
      </c>
      <c r="AT2037">
        <v>8</v>
      </c>
      <c r="AU2037">
        <v>92</v>
      </c>
      <c r="AV2037">
        <f t="shared" si="127"/>
        <v>100</v>
      </c>
      <c r="AW2037">
        <v>66654</v>
      </c>
      <c r="AX2037">
        <v>0.92999999999999994</v>
      </c>
      <c r="AY2037">
        <v>368744447.82070202</v>
      </c>
      <c r="AZ2037">
        <v>368744.44782070204</v>
      </c>
      <c r="BA2037">
        <v>5211.2391641595596</v>
      </c>
      <c r="BB2037">
        <v>1.9189293918374108</v>
      </c>
      <c r="BC2037">
        <v>176317</v>
      </c>
      <c r="BD2037">
        <v>142255</v>
      </c>
      <c r="BE2037">
        <v>34062</v>
      </c>
      <c r="BF2037">
        <v>0.45389976413522914</v>
      </c>
      <c r="BG2037">
        <v>1128850</v>
      </c>
      <c r="BH2037">
        <v>14.965927772180093</v>
      </c>
      <c r="BI2037">
        <v>7705</v>
      </c>
      <c r="BJ2037">
        <v>74</v>
      </c>
      <c r="BK2037">
        <v>17</v>
      </c>
      <c r="BL2037">
        <v>2</v>
      </c>
      <c r="BM2037">
        <v>0</v>
      </c>
      <c r="BN2037">
        <v>1</v>
      </c>
      <c r="BO2037">
        <v>4</v>
      </c>
      <c r="BP2037">
        <v>1</v>
      </c>
      <c r="BQ2037">
        <v>8</v>
      </c>
      <c r="BR2037">
        <v>6</v>
      </c>
      <c r="BS2037">
        <v>0</v>
      </c>
      <c r="BT2037">
        <v>74538</v>
      </c>
      <c r="BU2037">
        <v>0.79</v>
      </c>
      <c r="BV2037">
        <v>0.6523833</v>
      </c>
      <c r="BW2037">
        <v>412</v>
      </c>
      <c r="BX2037">
        <v>1.516005</v>
      </c>
      <c r="BY2037">
        <v>0.17961079999999999</v>
      </c>
      <c r="BZ2037">
        <v>69</v>
      </c>
      <c r="CA2037">
        <v>14</v>
      </c>
      <c r="CB2037">
        <v>3</v>
      </c>
      <c r="CC2037">
        <v>1</v>
      </c>
      <c r="CD2037">
        <v>1</v>
      </c>
      <c r="CE2037">
        <v>3</v>
      </c>
      <c r="CF2037">
        <v>1</v>
      </c>
      <c r="CG2037">
        <v>7</v>
      </c>
      <c r="CH2037">
        <v>8</v>
      </c>
      <c r="CI2037">
        <v>0</v>
      </c>
      <c r="CJ2037">
        <v>75263</v>
      </c>
      <c r="CK2037">
        <v>1.4216813042265124</v>
      </c>
      <c r="CL2037">
        <v>0.65288727113094691</v>
      </c>
      <c r="CM2037">
        <v>387</v>
      </c>
      <c r="CN2037">
        <v>-0.16181384894622894</v>
      </c>
      <c r="CO2037">
        <v>10967</v>
      </c>
      <c r="CP2037">
        <v>0.90117804800000001</v>
      </c>
      <c r="CQ2037">
        <v>0.61585861600000003</v>
      </c>
      <c r="CR2037">
        <v>65843</v>
      </c>
      <c r="CS2037">
        <v>0.871</v>
      </c>
      <c r="CT2037">
        <v>64387</v>
      </c>
      <c r="CU2037">
        <v>0.90128290201299999</v>
      </c>
      <c r="CV2037">
        <v>94</v>
      </c>
      <c r="CW2037">
        <v>36</v>
      </c>
      <c r="CX2037">
        <v>39</v>
      </c>
      <c r="CY2037">
        <v>573</v>
      </c>
      <c r="CZ2037">
        <v>1253</v>
      </c>
      <c r="DA2037" s="2">
        <v>55042</v>
      </c>
      <c r="DB2037" s="2">
        <v>8210</v>
      </c>
      <c r="DC2037" s="2">
        <v>128.01</v>
      </c>
      <c r="DD2037" s="2">
        <v>4978</v>
      </c>
      <c r="DE2037">
        <v>269</v>
      </c>
      <c r="DF2037">
        <v>17</v>
      </c>
      <c r="DG2037">
        <v>50.15</v>
      </c>
      <c r="DH2037">
        <v>5.28</v>
      </c>
      <c r="DI2037" s="2">
        <v>15.84</v>
      </c>
      <c r="DJ2037">
        <v>-2.63</v>
      </c>
      <c r="DK2037">
        <v>0.92262693204667745</v>
      </c>
      <c r="DL2037">
        <v>2.4067388688327317E-3</v>
      </c>
      <c r="DM2037">
        <v>0</v>
      </c>
      <c r="DN2037">
        <v>276.89999999999998</v>
      </c>
      <c r="DO2037">
        <v>0.83</v>
      </c>
      <c r="DP2037">
        <v>3304.4300000000003</v>
      </c>
      <c r="DQ2037" s="2">
        <v>0</v>
      </c>
      <c r="DR2037" s="2">
        <v>233.58171165000002</v>
      </c>
      <c r="DS2037">
        <v>6.8392784516331821E-4</v>
      </c>
      <c r="DT2037">
        <v>2.7008097360233401</v>
      </c>
      <c r="DU2037">
        <v>922406.46882015688</v>
      </c>
      <c r="DV2037">
        <v>0</v>
      </c>
    </row>
    <row r="2038" spans="1:126" x14ac:dyDescent="0.15">
      <c r="A2038" t="s">
        <v>1348</v>
      </c>
      <c r="B2038" t="s">
        <v>1165</v>
      </c>
      <c r="C2038">
        <v>39</v>
      </c>
      <c r="D2038">
        <v>65</v>
      </c>
      <c r="E2038" t="s">
        <v>3418</v>
      </c>
      <c r="F2038">
        <v>39065</v>
      </c>
      <c r="G2038" t="s">
        <v>7022</v>
      </c>
      <c r="H2038">
        <v>96</v>
      </c>
      <c r="I2038">
        <v>0.8</v>
      </c>
      <c r="J2038">
        <v>0.1</v>
      </c>
      <c r="K2038">
        <v>0.6</v>
      </c>
      <c r="L2038">
        <v>1.2</v>
      </c>
      <c r="M2038">
        <v>1.3</v>
      </c>
      <c r="N2038">
        <f t="shared" si="130"/>
        <v>9220.1400000000012</v>
      </c>
      <c r="O2038">
        <f t="shared" si="128"/>
        <v>779.85999999999876</v>
      </c>
      <c r="P2038">
        <f t="shared" si="129"/>
        <v>0.93583199999999889</v>
      </c>
      <c r="Q2038" s="4">
        <v>39065</v>
      </c>
      <c r="R2038" s="5">
        <v>40.660415</v>
      </c>
      <c r="S2038" s="5">
        <v>-83.664077000000006</v>
      </c>
      <c r="T2038">
        <v>6</v>
      </c>
      <c r="U2038">
        <v>9.8435514485912812E-2</v>
      </c>
      <c r="V2038">
        <v>31986</v>
      </c>
      <c r="W2038">
        <v>31826</v>
      </c>
      <c r="X2038">
        <v>31736</v>
      </c>
      <c r="Y2038">
        <v>31613</v>
      </c>
      <c r="Z2038">
        <v>14726</v>
      </c>
      <c r="AA2038">
        <v>39047</v>
      </c>
      <c r="AB2038">
        <v>10969.573999999999</v>
      </c>
      <c r="AC2038">
        <v>42703</v>
      </c>
      <c r="AD2038">
        <v>2</v>
      </c>
      <c r="AE2038">
        <v>6.3019914292916564E-5</v>
      </c>
      <c r="AF2038">
        <v>43</v>
      </c>
      <c r="AG2038">
        <v>793</v>
      </c>
      <c r="AH2038">
        <v>5.4224464060529637E-2</v>
      </c>
      <c r="AI2038" s="3">
        <v>247839</v>
      </c>
      <c r="AJ2038" s="3">
        <v>301058.57115376502</v>
      </c>
      <c r="AK2038">
        <v>98</v>
      </c>
      <c r="AL2038">
        <v>301152</v>
      </c>
      <c r="AM2038">
        <v>473953</v>
      </c>
      <c r="AN2038">
        <v>136264</v>
      </c>
      <c r="AO2038">
        <v>610217</v>
      </c>
      <c r="AP2038">
        <v>1</v>
      </c>
      <c r="AQ2038">
        <v>0</v>
      </c>
      <c r="AR2038">
        <v>1</v>
      </c>
      <c r="AS2038">
        <v>3.1420850876641739E-2</v>
      </c>
      <c r="AT2038">
        <v>0</v>
      </c>
      <c r="AU2038">
        <v>29</v>
      </c>
      <c r="AV2038">
        <f t="shared" si="127"/>
        <v>29</v>
      </c>
      <c r="AW2038">
        <v>25737</v>
      </c>
      <c r="AX2038">
        <v>0.81</v>
      </c>
      <c r="AY2038">
        <v>725228011.30420101</v>
      </c>
      <c r="AZ2038">
        <v>725228.01130420098</v>
      </c>
      <c r="BA2038">
        <v>22802.5763886266</v>
      </c>
      <c r="BB2038">
        <v>0.43854693564310437</v>
      </c>
      <c r="BC2038">
        <v>13077</v>
      </c>
      <c r="BD2038">
        <v>18</v>
      </c>
      <c r="BE2038">
        <v>13059</v>
      </c>
      <c r="BF2038">
        <v>0.40827236916150816</v>
      </c>
      <c r="BG2038">
        <v>395351</v>
      </c>
      <c r="BH2038">
        <v>12.457493067809429</v>
      </c>
      <c r="BI2038">
        <v>3405</v>
      </c>
      <c r="BJ2038">
        <v>29</v>
      </c>
      <c r="BK2038">
        <v>10</v>
      </c>
      <c r="BL2038">
        <v>2</v>
      </c>
      <c r="BM2038">
        <v>0</v>
      </c>
      <c r="BN2038">
        <v>0</v>
      </c>
      <c r="BO2038">
        <v>1</v>
      </c>
      <c r="BP2038">
        <v>1</v>
      </c>
      <c r="BQ2038">
        <v>2</v>
      </c>
      <c r="BR2038">
        <v>0</v>
      </c>
      <c r="BS2038">
        <v>0</v>
      </c>
      <c r="BT2038">
        <v>31818</v>
      </c>
      <c r="BU2038">
        <v>0.79</v>
      </c>
      <c r="BV2038">
        <v>0.5261806</v>
      </c>
      <c r="BW2038">
        <v>225</v>
      </c>
      <c r="BX2038">
        <v>1.4142939999999999</v>
      </c>
      <c r="BY2038">
        <v>-0.3215326</v>
      </c>
      <c r="BZ2038">
        <v>32</v>
      </c>
      <c r="CA2038">
        <v>6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2</v>
      </c>
      <c r="CH2038">
        <v>0</v>
      </c>
      <c r="CI2038">
        <v>0</v>
      </c>
      <c r="CJ2038">
        <v>31791</v>
      </c>
      <c r="CK2038">
        <v>1.3525840646723917</v>
      </c>
      <c r="CL2038">
        <v>0.67488886479453536</v>
      </c>
      <c r="CM2038">
        <v>197</v>
      </c>
      <c r="CN2038">
        <v>4.9462748586183519E-2</v>
      </c>
      <c r="CO2038">
        <v>2086</v>
      </c>
      <c r="CP2038">
        <v>-0.38027020499999997</v>
      </c>
      <c r="CQ2038">
        <v>2.5386660000000002E-3</v>
      </c>
      <c r="CR2038">
        <v>26882</v>
      </c>
      <c r="CS2038">
        <v>0.84900000000000009</v>
      </c>
      <c r="CT2038">
        <v>27252</v>
      </c>
      <c r="CU2038">
        <v>0.88126441306999992</v>
      </c>
      <c r="CV2038">
        <v>6</v>
      </c>
      <c r="CW2038">
        <v>7</v>
      </c>
      <c r="CX2038">
        <v>9</v>
      </c>
      <c r="CY2038">
        <v>651</v>
      </c>
      <c r="CZ2038">
        <v>1260</v>
      </c>
      <c r="DA2038" s="2">
        <v>12571</v>
      </c>
      <c r="DB2038" s="2">
        <v>1795</v>
      </c>
      <c r="DC2038" s="2">
        <v>72.69</v>
      </c>
      <c r="DD2038" s="2">
        <v>1206</v>
      </c>
      <c r="DE2038">
        <v>322</v>
      </c>
      <c r="DF2038">
        <v>34</v>
      </c>
      <c r="DG2038">
        <v>12.64</v>
      </c>
      <c r="DH2038">
        <v>18.96</v>
      </c>
      <c r="DI2038" s="2">
        <v>12.64</v>
      </c>
      <c r="DJ2038">
        <v>-3.57</v>
      </c>
      <c r="DK2038">
        <v>0.917325360415431</v>
      </c>
      <c r="DL2038">
        <v>1.6393442622950821E-2</v>
      </c>
      <c r="DM2038">
        <v>0</v>
      </c>
      <c r="DN2038">
        <v>236.7</v>
      </c>
      <c r="DO2038">
        <v>0.79099999999999993</v>
      </c>
      <c r="DP2038">
        <v>8407.65</v>
      </c>
      <c r="DQ2038" s="2">
        <v>0</v>
      </c>
      <c r="DR2038" s="2">
        <v>2455.0495392099997</v>
      </c>
      <c r="DS2038">
        <v>8.0420567683684632E-3</v>
      </c>
      <c r="DT2038">
        <v>2.6444643440381199</v>
      </c>
      <c r="DU2038">
        <v>796385.72613576788</v>
      </c>
      <c r="DV2038">
        <v>1</v>
      </c>
    </row>
    <row r="2039" spans="1:126" x14ac:dyDescent="0.15">
      <c r="A2039" t="s">
        <v>1348</v>
      </c>
      <c r="B2039" t="s">
        <v>1311</v>
      </c>
      <c r="C2039">
        <v>39</v>
      </c>
      <c r="D2039">
        <v>67</v>
      </c>
      <c r="E2039" t="s">
        <v>3419</v>
      </c>
      <c r="F2039">
        <v>39067</v>
      </c>
      <c r="G2039" t="s">
        <v>7023</v>
      </c>
      <c r="H2039">
        <v>95.6</v>
      </c>
      <c r="I2039">
        <v>2</v>
      </c>
      <c r="J2039">
        <v>0.1</v>
      </c>
      <c r="K2039">
        <v>0.1</v>
      </c>
      <c r="L2039">
        <v>1.6</v>
      </c>
      <c r="M2039">
        <v>0.5</v>
      </c>
      <c r="N2039">
        <f t="shared" si="130"/>
        <v>9146.1899999999987</v>
      </c>
      <c r="O2039">
        <f t="shared" si="128"/>
        <v>853.81000000000131</v>
      </c>
      <c r="P2039">
        <f t="shared" si="129"/>
        <v>1.024572000000002</v>
      </c>
      <c r="Q2039" s="4">
        <v>39067</v>
      </c>
      <c r="R2039" s="5">
        <v>40.292318000000002</v>
      </c>
      <c r="S2039" s="5">
        <v>-81.091565000000003</v>
      </c>
      <c r="T2039">
        <v>6</v>
      </c>
      <c r="U2039">
        <v>0.22463270250119291</v>
      </c>
      <c r="V2039">
        <v>15818</v>
      </c>
      <c r="W2039">
        <v>15698</v>
      </c>
      <c r="X2039">
        <v>15633</v>
      </c>
      <c r="Y2039">
        <v>15393</v>
      </c>
      <c r="Z2039">
        <v>8133</v>
      </c>
      <c r="AA2039">
        <v>39049</v>
      </c>
      <c r="AB2039">
        <v>5789.3579999999993</v>
      </c>
      <c r="AC2039">
        <v>43173</v>
      </c>
      <c r="AD2039">
        <v>1</v>
      </c>
      <c r="AE2039">
        <v>6.3967248768630457E-5</v>
      </c>
      <c r="AF2039">
        <v>35</v>
      </c>
      <c r="AG2039">
        <v>444</v>
      </c>
      <c r="AH2039">
        <v>7.8828828828828829E-2</v>
      </c>
      <c r="AI2039" s="3">
        <v>95387</v>
      </c>
      <c r="AJ2039" s="3">
        <v>257492.05027343001</v>
      </c>
      <c r="AK2039">
        <v>99</v>
      </c>
      <c r="AL2039">
        <v>262918.40000000002</v>
      </c>
      <c r="AM2039">
        <v>129286</v>
      </c>
      <c r="AN2039">
        <v>30292</v>
      </c>
      <c r="AO2039">
        <v>159578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12</v>
      </c>
      <c r="AV2039">
        <f t="shared" si="127"/>
        <v>12</v>
      </c>
      <c r="AW2039">
        <v>2635</v>
      </c>
      <c r="AX2039">
        <v>0.18000000000000005</v>
      </c>
      <c r="AY2039">
        <v>239402389.71090499</v>
      </c>
      <c r="AZ2039">
        <v>239402.38971090497</v>
      </c>
      <c r="BA2039">
        <v>15229.471312457101</v>
      </c>
      <c r="BB2039">
        <v>0.65662161179688472</v>
      </c>
      <c r="BC2039">
        <v>3678</v>
      </c>
      <c r="BD2039">
        <v>894</v>
      </c>
      <c r="BE2039">
        <v>2784</v>
      </c>
      <c r="BF2039">
        <v>0.17600202301175877</v>
      </c>
      <c r="BG2039">
        <v>180927</v>
      </c>
      <c r="BH2039">
        <v>11.573402417962004</v>
      </c>
      <c r="BI2039">
        <v>2377</v>
      </c>
      <c r="BJ2039">
        <v>22</v>
      </c>
      <c r="BK2039">
        <v>2</v>
      </c>
      <c r="BL2039">
        <v>1</v>
      </c>
      <c r="BM2039">
        <v>0</v>
      </c>
      <c r="BN2039">
        <v>0</v>
      </c>
      <c r="BO2039">
        <v>2</v>
      </c>
      <c r="BP2039">
        <v>2</v>
      </c>
      <c r="BQ2039">
        <v>1</v>
      </c>
      <c r="BR2039">
        <v>1</v>
      </c>
      <c r="BS2039">
        <v>0</v>
      </c>
      <c r="BT2039">
        <v>15268</v>
      </c>
      <c r="BU2039">
        <v>0.72</v>
      </c>
      <c r="BV2039">
        <v>0.64048360000000004</v>
      </c>
      <c r="BW2039">
        <v>98</v>
      </c>
      <c r="BX2039">
        <v>2.0303900000000001</v>
      </c>
      <c r="BY2039">
        <v>0.70727839999999997</v>
      </c>
      <c r="BZ2039">
        <v>19</v>
      </c>
      <c r="CA2039">
        <v>2</v>
      </c>
      <c r="CB2039">
        <v>2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15567</v>
      </c>
      <c r="CK2039">
        <v>1.6701997815892593</v>
      </c>
      <c r="CL2039">
        <v>0.66838262822912764</v>
      </c>
      <c r="CM2039">
        <v>88</v>
      </c>
      <c r="CN2039">
        <v>0.23812780390776925</v>
      </c>
      <c r="CO2039">
        <v>755</v>
      </c>
      <c r="CP2039">
        <v>-0.4157437075</v>
      </c>
      <c r="CQ2039">
        <v>-0.37633615030000001</v>
      </c>
      <c r="CR2039">
        <v>13170</v>
      </c>
      <c r="CS2039">
        <v>0.85499999999999998</v>
      </c>
      <c r="CT2039">
        <v>13398</v>
      </c>
      <c r="CU2039">
        <v>0.87859633826999994</v>
      </c>
      <c r="CV2039">
        <v>4</v>
      </c>
      <c r="CW2039">
        <v>2</v>
      </c>
      <c r="CX2039">
        <v>4</v>
      </c>
      <c r="CY2039">
        <v>146</v>
      </c>
      <c r="CZ2039">
        <v>674</v>
      </c>
      <c r="DA2039" s="2">
        <v>6046</v>
      </c>
      <c r="DB2039" s="2">
        <v>940</v>
      </c>
      <c r="DC2039" s="2">
        <v>76.81</v>
      </c>
      <c r="DD2039" s="2">
        <v>657</v>
      </c>
      <c r="DE2039">
        <v>202</v>
      </c>
      <c r="DF2039">
        <v>12</v>
      </c>
      <c r="DG2039">
        <v>6.4</v>
      </c>
      <c r="DH2039">
        <v>25.6</v>
      </c>
      <c r="DI2039" s="2">
        <v>44.81</v>
      </c>
      <c r="DJ2039">
        <v>-0.01</v>
      </c>
      <c r="DK2039">
        <v>0.97015316552570052</v>
      </c>
      <c r="DL2039">
        <v>6.7567567567567571E-3</v>
      </c>
      <c r="DM2039">
        <v>0</v>
      </c>
      <c r="DN2039">
        <v>7.1</v>
      </c>
      <c r="DO2039">
        <v>2.8999999999999998E-2</v>
      </c>
      <c r="DP2039">
        <v>181.5</v>
      </c>
      <c r="DQ2039" s="2">
        <v>0</v>
      </c>
      <c r="DR2039" s="2">
        <v>27.648641909999998</v>
      </c>
      <c r="DS2039">
        <v>1.0516300200480452E-4</v>
      </c>
      <c r="DT2039">
        <v>4.9330536257183599</v>
      </c>
      <c r="DU2039">
        <v>1296990.5663880701</v>
      </c>
      <c r="DV2039">
        <v>0</v>
      </c>
    </row>
    <row r="2040" spans="1:126" x14ac:dyDescent="0.15">
      <c r="A2040" t="s">
        <v>1348</v>
      </c>
      <c r="B2040" t="s">
        <v>170</v>
      </c>
      <c r="C2040">
        <v>39</v>
      </c>
      <c r="D2040">
        <v>69</v>
      </c>
      <c r="E2040" t="s">
        <v>3420</v>
      </c>
      <c r="F2040">
        <v>39069</v>
      </c>
      <c r="G2040" t="s">
        <v>7024</v>
      </c>
      <c r="H2040">
        <v>91.7</v>
      </c>
      <c r="I2040">
        <v>0.4</v>
      </c>
      <c r="J2040">
        <v>0.3</v>
      </c>
      <c r="K2040">
        <v>0.4</v>
      </c>
      <c r="L2040">
        <v>0.8</v>
      </c>
      <c r="M2040">
        <v>6.6</v>
      </c>
      <c r="N2040">
        <f t="shared" si="130"/>
        <v>8453.5</v>
      </c>
      <c r="O2040">
        <f t="shared" si="128"/>
        <v>1546.5</v>
      </c>
      <c r="P2040">
        <f t="shared" si="129"/>
        <v>1.8558000000000008</v>
      </c>
      <c r="Q2040" s="4">
        <v>39069</v>
      </c>
      <c r="R2040" s="5">
        <v>41.331583999999999</v>
      </c>
      <c r="S2040" s="5">
        <v>-84.068899999999999</v>
      </c>
      <c r="T2040">
        <v>6</v>
      </c>
      <c r="U2040">
        <v>0.13842109927678745</v>
      </c>
      <c r="V2040">
        <v>28246</v>
      </c>
      <c r="W2040">
        <v>28074</v>
      </c>
      <c r="X2040">
        <v>28015</v>
      </c>
      <c r="Y2040">
        <v>27472</v>
      </c>
      <c r="Z2040">
        <v>14271</v>
      </c>
      <c r="AA2040">
        <v>39051</v>
      </c>
      <c r="AB2040">
        <v>11786.096</v>
      </c>
      <c r="AC2040">
        <v>53835</v>
      </c>
      <c r="AD2040">
        <v>0</v>
      </c>
      <c r="AE2040">
        <v>0</v>
      </c>
      <c r="AF2040">
        <v>34</v>
      </c>
      <c r="AG2040">
        <v>848</v>
      </c>
      <c r="AH2040">
        <v>4.0094339622641507E-2</v>
      </c>
      <c r="AI2040" s="3">
        <v>235919</v>
      </c>
      <c r="AJ2040" s="3">
        <v>266246.11802698002</v>
      </c>
      <c r="AK2040">
        <v>95</v>
      </c>
      <c r="AL2040">
        <v>268800</v>
      </c>
      <c r="AM2040">
        <v>372399</v>
      </c>
      <c r="AN2040">
        <v>144478</v>
      </c>
      <c r="AO2040">
        <v>516877</v>
      </c>
      <c r="AP2040">
        <v>7</v>
      </c>
      <c r="AQ2040">
        <v>1</v>
      </c>
      <c r="AR2040">
        <v>8</v>
      </c>
      <c r="AS2040">
        <v>0.28496117404003701</v>
      </c>
      <c r="AT2040">
        <v>8</v>
      </c>
      <c r="AU2040">
        <v>30</v>
      </c>
      <c r="AV2040">
        <f t="shared" si="127"/>
        <v>38</v>
      </c>
      <c r="AW2040">
        <v>18892</v>
      </c>
      <c r="AX2040">
        <v>0.72</v>
      </c>
      <c r="AY2040">
        <v>681055253.17739201</v>
      </c>
      <c r="AZ2040">
        <v>681055.25317739206</v>
      </c>
      <c r="BA2040">
        <v>23514.2129978907</v>
      </c>
      <c r="BB2040">
        <v>0.42527470517074217</v>
      </c>
      <c r="BC2040">
        <v>21482</v>
      </c>
      <c r="BD2040">
        <v>3269</v>
      </c>
      <c r="BE2040">
        <v>18213</v>
      </c>
      <c r="BF2040">
        <v>0.64479926361254691</v>
      </c>
      <c r="BG2040">
        <v>584449</v>
      </c>
      <c r="BH2040">
        <v>20.862002498661433</v>
      </c>
      <c r="BI2040">
        <v>3324</v>
      </c>
      <c r="BJ2040">
        <v>35</v>
      </c>
      <c r="BK2040">
        <v>8</v>
      </c>
      <c r="BL2040">
        <v>1</v>
      </c>
      <c r="BM2040">
        <v>0</v>
      </c>
      <c r="BN2040">
        <v>0</v>
      </c>
      <c r="BO2040">
        <v>3</v>
      </c>
      <c r="BP2040">
        <v>2</v>
      </c>
      <c r="BQ2040">
        <v>1</v>
      </c>
      <c r="BR2040">
        <v>0</v>
      </c>
      <c r="BS2040">
        <v>0</v>
      </c>
      <c r="BT2040">
        <v>28648</v>
      </c>
      <c r="BU2040">
        <v>0.82</v>
      </c>
      <c r="BV2040">
        <v>0.68148419999999998</v>
      </c>
      <c r="BW2040">
        <v>177</v>
      </c>
      <c r="BX2040">
        <v>1.745322</v>
      </c>
      <c r="BY2040">
        <v>0.58658060000000001</v>
      </c>
      <c r="BZ2040">
        <v>35</v>
      </c>
      <c r="CA2040">
        <v>7</v>
      </c>
      <c r="CB2040">
        <v>1</v>
      </c>
      <c r="CC2040">
        <v>0</v>
      </c>
      <c r="CD2040">
        <v>0</v>
      </c>
      <c r="CE2040">
        <v>2</v>
      </c>
      <c r="CF2040">
        <v>2</v>
      </c>
      <c r="CG2040">
        <v>2</v>
      </c>
      <c r="CH2040">
        <v>0</v>
      </c>
      <c r="CI2040">
        <v>0</v>
      </c>
      <c r="CJ2040">
        <v>27887</v>
      </c>
      <c r="CK2040">
        <v>1.757091117725105</v>
      </c>
      <c r="CL2040">
        <v>0.70297763073428476</v>
      </c>
      <c r="CM2040">
        <v>176</v>
      </c>
      <c r="CN2040">
        <v>0.53773073820122363</v>
      </c>
      <c r="CO2040">
        <v>2580</v>
      </c>
      <c r="CP2040">
        <v>0.53725772199999999</v>
      </c>
      <c r="CQ2040">
        <v>0.234145506</v>
      </c>
      <c r="CR2040">
        <v>24426</v>
      </c>
      <c r="CS2040">
        <v>0.879</v>
      </c>
      <c r="CT2040">
        <v>24207</v>
      </c>
      <c r="CU2040">
        <v>0.90066347217100007</v>
      </c>
      <c r="CV2040">
        <v>20</v>
      </c>
      <c r="CW2040">
        <v>11</v>
      </c>
      <c r="CX2040">
        <v>10</v>
      </c>
      <c r="CY2040">
        <v>585</v>
      </c>
      <c r="CZ2040">
        <v>1227</v>
      </c>
      <c r="DA2040" s="2">
        <v>15290</v>
      </c>
      <c r="DB2040" s="2">
        <v>1990</v>
      </c>
      <c r="DC2040" s="2">
        <v>74.75</v>
      </c>
      <c r="DD2040" s="2">
        <v>1597</v>
      </c>
      <c r="DE2040">
        <v>217</v>
      </c>
      <c r="DF2040">
        <v>19</v>
      </c>
      <c r="DG2040">
        <v>24.92</v>
      </c>
      <c r="DH2040">
        <v>28.48</v>
      </c>
      <c r="DI2040" s="2">
        <v>24.92</v>
      </c>
      <c r="DJ2040">
        <v>-2.68</v>
      </c>
      <c r="DK2040">
        <v>0.89376438523391499</v>
      </c>
      <c r="DL2040">
        <v>1.1792452830188679E-3</v>
      </c>
      <c r="DM2040">
        <v>0</v>
      </c>
      <c r="DN2040">
        <v>211.9</v>
      </c>
      <c r="DO2040">
        <v>0.80200000000000005</v>
      </c>
      <c r="DP2040">
        <v>2808.58</v>
      </c>
      <c r="DQ2040" s="2">
        <v>0</v>
      </c>
      <c r="DR2040" s="2">
        <v>78.770099509999994</v>
      </c>
      <c r="DS2040">
        <v>2.9304352496688988E-4</v>
      </c>
      <c r="DT2040">
        <v>3.2407008020192301</v>
      </c>
      <c r="DU2040">
        <v>871100.37558276905</v>
      </c>
      <c r="DV2040">
        <v>0</v>
      </c>
    </row>
    <row r="2041" spans="1:126" x14ac:dyDescent="0.15">
      <c r="A2041" t="s">
        <v>1348</v>
      </c>
      <c r="B2041" t="s">
        <v>3421</v>
      </c>
      <c r="C2041">
        <v>39</v>
      </c>
      <c r="D2041">
        <v>71</v>
      </c>
      <c r="E2041" t="s">
        <v>3422</v>
      </c>
      <c r="F2041">
        <v>39071</v>
      </c>
      <c r="G2041" t="s">
        <v>7025</v>
      </c>
      <c r="H2041">
        <v>96</v>
      </c>
      <c r="I2041">
        <v>1.4</v>
      </c>
      <c r="J2041">
        <v>0.2</v>
      </c>
      <c r="K2041">
        <v>0.2</v>
      </c>
      <c r="L2041">
        <v>1.4</v>
      </c>
      <c r="M2041">
        <v>0.7</v>
      </c>
      <c r="N2041">
        <f t="shared" si="130"/>
        <v>9220.49</v>
      </c>
      <c r="O2041">
        <f t="shared" si="128"/>
        <v>779.51000000000022</v>
      </c>
      <c r="P2041">
        <f t="shared" si="129"/>
        <v>0.93541200000000058</v>
      </c>
      <c r="Q2041" s="4">
        <v>39071</v>
      </c>
      <c r="R2041" s="5">
        <v>39.184421999999998</v>
      </c>
      <c r="S2041" s="5">
        <v>-83.601359000000002</v>
      </c>
      <c r="T2041">
        <v>6</v>
      </c>
      <c r="U2041">
        <v>8.7679556230948918E-2</v>
      </c>
      <c r="V2041">
        <v>43454</v>
      </c>
      <c r="W2041">
        <v>43266</v>
      </c>
      <c r="X2041">
        <v>43170</v>
      </c>
      <c r="Y2041">
        <v>42939</v>
      </c>
      <c r="Z2041">
        <v>22112</v>
      </c>
      <c r="AA2041">
        <v>39053</v>
      </c>
      <c r="AB2041">
        <v>15348.417000000003</v>
      </c>
      <c r="AC2041">
        <v>39858</v>
      </c>
      <c r="AD2041">
        <v>4</v>
      </c>
      <c r="AE2041">
        <v>9.2656937688209403E-5</v>
      </c>
      <c r="AF2041">
        <v>86</v>
      </c>
      <c r="AG2041">
        <v>1412</v>
      </c>
      <c r="AH2041">
        <v>6.0906515580736544E-2</v>
      </c>
      <c r="AI2041" s="3">
        <v>264521</v>
      </c>
      <c r="AJ2041" s="3">
        <v>353972.96965868503</v>
      </c>
      <c r="AK2041">
        <v>75</v>
      </c>
      <c r="AL2041">
        <v>357049.59999999998</v>
      </c>
      <c r="AM2041">
        <v>604300</v>
      </c>
      <c r="AN2041">
        <v>137462</v>
      </c>
      <c r="AO2041">
        <v>741762</v>
      </c>
      <c r="AP2041">
        <v>1</v>
      </c>
      <c r="AQ2041">
        <v>0</v>
      </c>
      <c r="AR2041">
        <v>1</v>
      </c>
      <c r="AS2041">
        <v>2.3112836869597374E-2</v>
      </c>
      <c r="AT2041">
        <v>1</v>
      </c>
      <c r="AU2041">
        <v>31</v>
      </c>
      <c r="AV2041">
        <f t="shared" si="127"/>
        <v>32</v>
      </c>
      <c r="AW2041">
        <v>29997</v>
      </c>
      <c r="AX2041">
        <v>0.7</v>
      </c>
      <c r="AY2041">
        <v>1363214780.4519701</v>
      </c>
      <c r="AZ2041">
        <v>1363214.7804519702</v>
      </c>
      <c r="BA2041">
        <v>33240.3171417634</v>
      </c>
      <c r="BB2041">
        <v>0.30083948830427731</v>
      </c>
      <c r="BC2041">
        <v>12541</v>
      </c>
      <c r="BD2041">
        <v>11282</v>
      </c>
      <c r="BE2041">
        <v>1259</v>
      </c>
      <c r="BF2041">
        <v>2.897316702720118E-2</v>
      </c>
      <c r="BG2041">
        <v>2353606</v>
      </c>
      <c r="BH2041">
        <v>54.519481121148949</v>
      </c>
      <c r="BI2041">
        <v>4360</v>
      </c>
      <c r="BJ2041">
        <v>43</v>
      </c>
      <c r="BK2041">
        <v>7</v>
      </c>
      <c r="BL2041">
        <v>1</v>
      </c>
      <c r="BM2041">
        <v>0</v>
      </c>
      <c r="BN2041">
        <v>1</v>
      </c>
      <c r="BO2041">
        <v>1</v>
      </c>
      <c r="BP2041">
        <v>2</v>
      </c>
      <c r="BQ2041">
        <v>3</v>
      </c>
      <c r="BR2041">
        <v>1</v>
      </c>
      <c r="BS2041">
        <v>0</v>
      </c>
      <c r="BT2041">
        <v>42178</v>
      </c>
      <c r="BU2041">
        <v>0.75</v>
      </c>
      <c r="BV2041">
        <v>0.60724800000000001</v>
      </c>
      <c r="BW2041">
        <v>241</v>
      </c>
      <c r="BX2041">
        <v>1.3988339999999999</v>
      </c>
      <c r="BY2041">
        <v>-9.0375999999999998E-2</v>
      </c>
      <c r="BZ2041">
        <v>39</v>
      </c>
      <c r="CA2041">
        <v>7</v>
      </c>
      <c r="CB2041">
        <v>1</v>
      </c>
      <c r="CC2041">
        <v>0</v>
      </c>
      <c r="CD2041">
        <v>1</v>
      </c>
      <c r="CE2041">
        <v>2</v>
      </c>
      <c r="CF2041">
        <v>1</v>
      </c>
      <c r="CG2041">
        <v>3</v>
      </c>
      <c r="CH2041">
        <v>1</v>
      </c>
      <c r="CI2041">
        <v>0</v>
      </c>
      <c r="CJ2041">
        <v>43115</v>
      </c>
      <c r="CK2041">
        <v>1.2756581236228692</v>
      </c>
      <c r="CL2041">
        <v>0.6229971724787936</v>
      </c>
      <c r="CM2041">
        <v>215</v>
      </c>
      <c r="CN2041">
        <v>-0.42891269131161991</v>
      </c>
      <c r="CO2041">
        <v>2780</v>
      </c>
      <c r="CP2041">
        <v>-0.88876850900000004</v>
      </c>
      <c r="CQ2041">
        <v>-0.52616302660000003</v>
      </c>
      <c r="CR2041">
        <v>35896</v>
      </c>
      <c r="CS2041">
        <v>0.83499999999999996</v>
      </c>
      <c r="CT2041">
        <v>35936</v>
      </c>
      <c r="CU2041">
        <v>0.86102084488999997</v>
      </c>
      <c r="CV2041">
        <v>21</v>
      </c>
      <c r="CW2041">
        <v>20</v>
      </c>
      <c r="CX2041">
        <v>15</v>
      </c>
      <c r="CY2041">
        <v>788</v>
      </c>
      <c r="CZ2041">
        <v>2167</v>
      </c>
      <c r="DA2041" s="2">
        <v>16841</v>
      </c>
      <c r="DB2041" s="2">
        <v>2530</v>
      </c>
      <c r="DC2041" s="2">
        <v>57.74</v>
      </c>
      <c r="DD2041" s="2">
        <v>1640</v>
      </c>
      <c r="DE2041">
        <v>626</v>
      </c>
      <c r="DF2041">
        <v>49</v>
      </c>
      <c r="DG2041">
        <v>11.55</v>
      </c>
      <c r="DH2041">
        <v>9.24</v>
      </c>
      <c r="DI2041" s="2">
        <v>9.24</v>
      </c>
      <c r="DJ2041">
        <v>-1.49</v>
      </c>
      <c r="DK2041">
        <v>0.97336317343424528</v>
      </c>
      <c r="DL2041">
        <v>1.2039660056657223E-2</v>
      </c>
      <c r="DM2041">
        <v>0</v>
      </c>
      <c r="DN2041">
        <v>171.6</v>
      </c>
      <c r="DO2041">
        <v>0.5</v>
      </c>
      <c r="DP2041">
        <v>13658.300000000003</v>
      </c>
      <c r="DQ2041" s="2">
        <v>0</v>
      </c>
      <c r="DR2041" s="2">
        <v>0</v>
      </c>
      <c r="DS2041">
        <v>0</v>
      </c>
      <c r="DT2041">
        <v>3.3410298080814602</v>
      </c>
      <c r="DU2041">
        <v>1192913.3565635621</v>
      </c>
      <c r="DV2041">
        <v>0</v>
      </c>
    </row>
    <row r="2042" spans="1:126" x14ac:dyDescent="0.15">
      <c r="A2042" t="s">
        <v>1348</v>
      </c>
      <c r="B2042" t="s">
        <v>3423</v>
      </c>
      <c r="C2042">
        <v>39</v>
      </c>
      <c r="D2042">
        <v>73</v>
      </c>
      <c r="E2042" t="s">
        <v>3424</v>
      </c>
      <c r="F2042">
        <v>39073</v>
      </c>
      <c r="G2042" t="s">
        <v>7026</v>
      </c>
      <c r="H2042">
        <v>97</v>
      </c>
      <c r="I2042">
        <v>0.7</v>
      </c>
      <c r="J2042">
        <v>0.3</v>
      </c>
      <c r="K2042">
        <v>0.2</v>
      </c>
      <c r="L2042">
        <v>1.1000000000000001</v>
      </c>
      <c r="M2042">
        <v>0.7</v>
      </c>
      <c r="N2042">
        <f t="shared" si="130"/>
        <v>9411.32</v>
      </c>
      <c r="O2042">
        <f t="shared" si="128"/>
        <v>588.68000000000029</v>
      </c>
      <c r="P2042">
        <f t="shared" si="129"/>
        <v>0.7064160000000006</v>
      </c>
      <c r="Q2042" s="4">
        <v>39073</v>
      </c>
      <c r="R2042" s="5">
        <v>39.490341999999998</v>
      </c>
      <c r="S2042" s="5">
        <v>-82.483446999999998</v>
      </c>
      <c r="T2042">
        <v>1</v>
      </c>
      <c r="U2042">
        <v>0.19041122921627024</v>
      </c>
      <c r="V2042">
        <v>29372</v>
      </c>
      <c r="W2042">
        <v>29111</v>
      </c>
      <c r="X2042">
        <v>28914</v>
      </c>
      <c r="Y2042">
        <v>28491</v>
      </c>
      <c r="Z2042">
        <v>15141</v>
      </c>
      <c r="AA2042">
        <v>39055</v>
      </c>
      <c r="AB2042">
        <v>10740.653</v>
      </c>
      <c r="AC2042">
        <v>42170</v>
      </c>
      <c r="AD2042">
        <v>1</v>
      </c>
      <c r="AE2042">
        <v>3.4585321989347723E-5</v>
      </c>
      <c r="AF2042">
        <v>35</v>
      </c>
      <c r="AG2042">
        <v>367</v>
      </c>
      <c r="AH2042">
        <v>9.5367847411444148E-2</v>
      </c>
      <c r="AI2042" s="3">
        <v>38085</v>
      </c>
      <c r="AJ2042" s="3">
        <v>269648.02244618</v>
      </c>
      <c r="AK2042">
        <v>65</v>
      </c>
      <c r="AL2042">
        <v>271116.79999999999</v>
      </c>
      <c r="AM2042">
        <v>432818</v>
      </c>
      <c r="AN2042">
        <v>16492</v>
      </c>
      <c r="AO2042">
        <v>449310</v>
      </c>
      <c r="AP2042">
        <v>3</v>
      </c>
      <c r="AQ2042">
        <v>0</v>
      </c>
      <c r="AR2042">
        <v>3</v>
      </c>
      <c r="AS2042">
        <v>0.10305382844972691</v>
      </c>
      <c r="AT2042">
        <v>4</v>
      </c>
      <c r="AU2042">
        <v>20</v>
      </c>
      <c r="AV2042">
        <f t="shared" si="127"/>
        <v>24</v>
      </c>
      <c r="AW2042">
        <v>16580</v>
      </c>
      <c r="AX2042">
        <v>0.56000000000000005</v>
      </c>
      <c r="AY2042">
        <v>190025058.08087501</v>
      </c>
      <c r="AZ2042">
        <v>190025.05808087502</v>
      </c>
      <c r="BA2042">
        <v>6707.9038007313802</v>
      </c>
      <c r="BB2042">
        <v>1.4907786839324788</v>
      </c>
      <c r="BC2042">
        <v>13461</v>
      </c>
      <c r="BD2042">
        <v>1040</v>
      </c>
      <c r="BE2042">
        <v>12421</v>
      </c>
      <c r="BF2042">
        <v>0.42288574152253849</v>
      </c>
      <c r="BG2042">
        <v>332361</v>
      </c>
      <c r="BH2042">
        <v>11.494812201701597</v>
      </c>
      <c r="BI2042">
        <v>3403</v>
      </c>
      <c r="BJ2042">
        <v>20</v>
      </c>
      <c r="BK2042">
        <v>5</v>
      </c>
      <c r="BL2042">
        <v>0</v>
      </c>
      <c r="BM2042">
        <v>0</v>
      </c>
      <c r="BN2042">
        <v>0</v>
      </c>
      <c r="BO2042">
        <v>3</v>
      </c>
      <c r="BP2042">
        <v>1</v>
      </c>
      <c r="BQ2042">
        <v>2</v>
      </c>
      <c r="BR2042">
        <v>2</v>
      </c>
      <c r="BS2042">
        <v>0</v>
      </c>
      <c r="BT2042">
        <v>28912</v>
      </c>
      <c r="BU2042">
        <v>0.77</v>
      </c>
      <c r="BV2042">
        <v>0.58233360000000001</v>
      </c>
      <c r="BW2042">
        <v>167</v>
      </c>
      <c r="BX2042">
        <v>1.1413949999999999</v>
      </c>
      <c r="BY2042">
        <v>-0.42777199999999999</v>
      </c>
      <c r="BZ2042">
        <v>18</v>
      </c>
      <c r="CA2042">
        <v>6</v>
      </c>
      <c r="CB2042">
        <v>1</v>
      </c>
      <c r="CC2042">
        <v>0</v>
      </c>
      <c r="CD2042">
        <v>0</v>
      </c>
      <c r="CE2042">
        <v>1</v>
      </c>
      <c r="CF2042">
        <v>1</v>
      </c>
      <c r="CG2042">
        <v>1</v>
      </c>
      <c r="CH2042">
        <v>1</v>
      </c>
      <c r="CI2042">
        <v>0</v>
      </c>
      <c r="CJ2042">
        <v>28700</v>
      </c>
      <c r="CK2042">
        <v>1.0104529616724738</v>
      </c>
      <c r="CL2042">
        <v>0.69422930075269995</v>
      </c>
      <c r="CM2042">
        <v>147</v>
      </c>
      <c r="CN2042">
        <v>-0.35683840051460963</v>
      </c>
      <c r="CO2042">
        <v>2517</v>
      </c>
      <c r="CP2042">
        <v>3.5728890000000001E-3</v>
      </c>
      <c r="CQ2042">
        <v>-0.25239761719999998</v>
      </c>
      <c r="CR2042">
        <v>24241</v>
      </c>
      <c r="CS2042">
        <v>0.85400000000000009</v>
      </c>
      <c r="CT2042">
        <v>24849</v>
      </c>
      <c r="CU2042">
        <v>0.87559193218000009</v>
      </c>
      <c r="CV2042">
        <v>16</v>
      </c>
      <c r="CW2042">
        <v>6</v>
      </c>
      <c r="CX2042">
        <v>13</v>
      </c>
      <c r="CY2042">
        <v>150</v>
      </c>
      <c r="CZ2042">
        <v>581</v>
      </c>
      <c r="DA2042" s="2">
        <v>10078</v>
      </c>
      <c r="DB2042" s="2">
        <v>2075</v>
      </c>
      <c r="DC2042" s="2">
        <v>122.1</v>
      </c>
      <c r="DD2042" s="2">
        <v>752</v>
      </c>
      <c r="DE2042">
        <v>221</v>
      </c>
      <c r="DF2042">
        <v>18</v>
      </c>
      <c r="DG2042">
        <v>10.47</v>
      </c>
      <c r="DH2042">
        <v>10.47</v>
      </c>
      <c r="DI2042" s="2">
        <v>10.47</v>
      </c>
      <c r="DJ2042">
        <v>-0.68</v>
      </c>
      <c r="DK2042">
        <v>0.97350662990678749</v>
      </c>
      <c r="DL2042">
        <v>0</v>
      </c>
      <c r="DM2042">
        <v>0</v>
      </c>
      <c r="DN2042">
        <v>29.7</v>
      </c>
      <c r="DO2042">
        <v>0.113</v>
      </c>
      <c r="DP2042">
        <v>698.52</v>
      </c>
      <c r="DQ2042" s="2">
        <v>26001</v>
      </c>
      <c r="DR2042" s="2">
        <v>1063.4584217000001</v>
      </c>
      <c r="DS2042">
        <v>3.9225096089423447E-3</v>
      </c>
      <c r="DT2042">
        <v>4.9041531436209498</v>
      </c>
      <c r="DU2042">
        <v>1329598.3070084522</v>
      </c>
      <c r="DV2042">
        <v>1</v>
      </c>
    </row>
    <row r="2043" spans="1:126" x14ac:dyDescent="0.15">
      <c r="A2043" t="s">
        <v>1348</v>
      </c>
      <c r="B2043" t="s">
        <v>704</v>
      </c>
      <c r="C2043">
        <v>39</v>
      </c>
      <c r="D2043">
        <v>75</v>
      </c>
      <c r="E2043" t="s">
        <v>3425</v>
      </c>
      <c r="F2043">
        <v>39075</v>
      </c>
      <c r="G2043" t="s">
        <v>7027</v>
      </c>
      <c r="H2043">
        <v>98.2</v>
      </c>
      <c r="I2043">
        <v>0.3</v>
      </c>
      <c r="J2043">
        <v>0.1</v>
      </c>
      <c r="K2043">
        <v>0.1</v>
      </c>
      <c r="L2043">
        <v>0.6</v>
      </c>
      <c r="M2043">
        <v>0.8</v>
      </c>
      <c r="N2043">
        <f t="shared" si="130"/>
        <v>9644.35</v>
      </c>
      <c r="O2043">
        <f t="shared" si="128"/>
        <v>355.64999999999964</v>
      </c>
      <c r="P2043">
        <f t="shared" si="129"/>
        <v>0.42677999999999972</v>
      </c>
      <c r="Q2043" s="4">
        <v>39075</v>
      </c>
      <c r="R2043" s="5">
        <v>40.565596999999997</v>
      </c>
      <c r="S2043" s="5">
        <v>-81.930001000000004</v>
      </c>
      <c r="T2043">
        <v>7</v>
      </c>
      <c r="U2043">
        <v>0.40253516227631636</v>
      </c>
      <c r="V2043">
        <v>42501</v>
      </c>
      <c r="W2043">
        <v>43176</v>
      </c>
      <c r="X2043">
        <v>43436</v>
      </c>
      <c r="Y2043">
        <v>43868</v>
      </c>
      <c r="Z2043">
        <v>19297</v>
      </c>
      <c r="AA2043">
        <v>39057</v>
      </c>
      <c r="AB2043">
        <v>14239.612999999999</v>
      </c>
      <c r="AC2043">
        <v>51996</v>
      </c>
      <c r="AD2043">
        <v>5</v>
      </c>
      <c r="AE2043">
        <v>1.151118887558707E-4</v>
      </c>
      <c r="AF2043">
        <v>161</v>
      </c>
      <c r="AG2043">
        <v>1969</v>
      </c>
      <c r="AH2043">
        <v>8.1767394616556632E-2</v>
      </c>
      <c r="AI2043" s="3">
        <v>220948</v>
      </c>
      <c r="AJ2043" s="3">
        <v>270420.78155742999</v>
      </c>
      <c r="AK2043">
        <v>78</v>
      </c>
      <c r="AL2043">
        <v>271385.60000000003</v>
      </c>
      <c r="AM2043">
        <v>748532</v>
      </c>
      <c r="AN2043">
        <v>127305</v>
      </c>
      <c r="AO2043">
        <v>875837</v>
      </c>
      <c r="AP2043">
        <v>24</v>
      </c>
      <c r="AQ2043">
        <v>0</v>
      </c>
      <c r="AR2043">
        <v>24</v>
      </c>
      <c r="AS2043">
        <v>0.5558643690939411</v>
      </c>
      <c r="AT2043">
        <v>26</v>
      </c>
      <c r="AU2043">
        <v>269</v>
      </c>
      <c r="AV2043">
        <f t="shared" si="127"/>
        <v>295</v>
      </c>
      <c r="AW2043">
        <v>10532</v>
      </c>
      <c r="AX2043">
        <v>0.25</v>
      </c>
      <c r="AY2043">
        <v>825842765.893659</v>
      </c>
      <c r="AZ2043">
        <v>825842.76589365897</v>
      </c>
      <c r="BA2043">
        <v>21327.418918785799</v>
      </c>
      <c r="BB2043">
        <v>0.46887999143636239</v>
      </c>
      <c r="BC2043">
        <v>17679</v>
      </c>
      <c r="BD2043">
        <v>11336</v>
      </c>
      <c r="BE2043">
        <v>6343</v>
      </c>
      <c r="BF2043">
        <v>0.14924354721065386</v>
      </c>
      <c r="BG2043">
        <v>815401</v>
      </c>
      <c r="BH2043">
        <v>18.772469840685147</v>
      </c>
      <c r="BI2043">
        <v>4145</v>
      </c>
      <c r="BJ2043">
        <v>35</v>
      </c>
      <c r="BK2043">
        <v>5</v>
      </c>
      <c r="BL2043">
        <v>2</v>
      </c>
      <c r="BM2043">
        <v>1</v>
      </c>
      <c r="BN2043">
        <v>0</v>
      </c>
      <c r="BO2043">
        <v>0</v>
      </c>
      <c r="BP2043">
        <v>1</v>
      </c>
      <c r="BQ2043">
        <v>2</v>
      </c>
      <c r="BR2043">
        <v>2</v>
      </c>
      <c r="BS2043">
        <v>0</v>
      </c>
      <c r="BT2043">
        <v>41854</v>
      </c>
      <c r="BU2043">
        <v>0.8</v>
      </c>
      <c r="BV2043">
        <v>0.4009163</v>
      </c>
      <c r="BW2043">
        <v>146</v>
      </c>
      <c r="BX2043">
        <v>1.146844</v>
      </c>
      <c r="BY2043">
        <v>-1.709301</v>
      </c>
      <c r="BZ2043">
        <v>46</v>
      </c>
      <c r="CA2043">
        <v>4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0</v>
      </c>
      <c r="CJ2043">
        <v>43801</v>
      </c>
      <c r="CK2043">
        <v>1.2100180361178969</v>
      </c>
      <c r="CL2043">
        <v>0.62071563088512238</v>
      </c>
      <c r="CM2043">
        <v>147</v>
      </c>
      <c r="CN2043">
        <v>-0.79635025223755473</v>
      </c>
      <c r="CO2043">
        <v>1469</v>
      </c>
      <c r="CP2043">
        <v>1.3560997429999999</v>
      </c>
      <c r="CQ2043">
        <v>0.28849697200000002</v>
      </c>
      <c r="CR2043">
        <v>38549</v>
      </c>
      <c r="CS2043">
        <v>0.87599999999999989</v>
      </c>
      <c r="CT2043">
        <v>31026</v>
      </c>
      <c r="CU2043">
        <v>0.72870249016999988</v>
      </c>
      <c r="CV2043">
        <v>3</v>
      </c>
      <c r="CW2043">
        <v>13</v>
      </c>
      <c r="CX2043">
        <v>12</v>
      </c>
      <c r="CY2043">
        <v>1251</v>
      </c>
      <c r="CZ2043">
        <v>3148</v>
      </c>
      <c r="DA2043" s="2">
        <v>28618</v>
      </c>
      <c r="DB2043" s="2">
        <v>2125</v>
      </c>
      <c r="DC2043" s="2">
        <v>96.35</v>
      </c>
      <c r="DD2043" s="2">
        <v>565</v>
      </c>
      <c r="DE2043">
        <v>782</v>
      </c>
      <c r="DF2043">
        <v>56</v>
      </c>
      <c r="DG2043">
        <v>22.94</v>
      </c>
      <c r="DH2043">
        <v>6.88</v>
      </c>
      <c r="DI2043" s="2">
        <v>22.94</v>
      </c>
      <c r="DJ2043">
        <v>-0.95</v>
      </c>
      <c r="DK2043">
        <v>0.93202020384886941</v>
      </c>
      <c r="DL2043">
        <v>5.0787201625190452E-2</v>
      </c>
      <c r="DM2043">
        <v>0</v>
      </c>
      <c r="DN2043">
        <v>43.6</v>
      </c>
      <c r="DO2043">
        <v>0.154</v>
      </c>
      <c r="DP2043">
        <v>938.33</v>
      </c>
      <c r="DQ2043" s="2">
        <v>0</v>
      </c>
      <c r="DR2043" s="2">
        <v>670.28949825999996</v>
      </c>
      <c r="DS2043">
        <v>2.4698799722118639E-3</v>
      </c>
      <c r="DT2043">
        <v>6.2169720157188104</v>
      </c>
      <c r="DU2043">
        <v>1687196.680669059</v>
      </c>
      <c r="DV2043">
        <v>1</v>
      </c>
    </row>
    <row r="2044" spans="1:126" x14ac:dyDescent="0.15">
      <c r="A2044" t="s">
        <v>1348</v>
      </c>
      <c r="B2044" t="s">
        <v>2154</v>
      </c>
      <c r="C2044">
        <v>39</v>
      </c>
      <c r="D2044">
        <v>77</v>
      </c>
      <c r="E2044" t="s">
        <v>3426</v>
      </c>
      <c r="F2044">
        <v>39077</v>
      </c>
      <c r="G2044" t="s">
        <v>7028</v>
      </c>
      <c r="H2044">
        <v>91.7</v>
      </c>
      <c r="I2044">
        <v>0.9</v>
      </c>
      <c r="J2044">
        <v>0.2</v>
      </c>
      <c r="K2044">
        <v>0.3</v>
      </c>
      <c r="L2044">
        <v>1.3</v>
      </c>
      <c r="M2044">
        <v>5.6</v>
      </c>
      <c r="N2044">
        <f t="shared" si="130"/>
        <v>8442.8800000000028</v>
      </c>
      <c r="O2044">
        <f t="shared" si="128"/>
        <v>1557.1199999999972</v>
      </c>
      <c r="P2044">
        <f t="shared" si="129"/>
        <v>1.8685439999999973</v>
      </c>
      <c r="Q2044" s="4">
        <v>39077</v>
      </c>
      <c r="R2044" s="5">
        <v>41.14508</v>
      </c>
      <c r="S2044" s="5">
        <v>-82.594640999999996</v>
      </c>
      <c r="T2044">
        <v>4</v>
      </c>
      <c r="U2044">
        <v>0.11534641324543778</v>
      </c>
      <c r="V2044">
        <v>59628</v>
      </c>
      <c r="W2044">
        <v>59186</v>
      </c>
      <c r="X2044">
        <v>58937</v>
      </c>
      <c r="Y2044">
        <v>58277</v>
      </c>
      <c r="Z2044">
        <v>30600</v>
      </c>
      <c r="AA2044">
        <v>39059</v>
      </c>
      <c r="AB2044">
        <v>23799.996000000003</v>
      </c>
      <c r="AC2044">
        <v>48745</v>
      </c>
      <c r="AD2044">
        <v>3</v>
      </c>
      <c r="AE2044">
        <v>5.0901810407723499E-5</v>
      </c>
      <c r="AF2044">
        <v>63</v>
      </c>
      <c r="AG2044">
        <v>865</v>
      </c>
      <c r="AH2044">
        <v>7.2832369942196537E-2</v>
      </c>
      <c r="AI2044" s="3">
        <v>238291</v>
      </c>
      <c r="AJ2044" s="3">
        <v>314556.09959938499</v>
      </c>
      <c r="AK2044">
        <v>77</v>
      </c>
      <c r="AL2044">
        <v>316761.59999999998</v>
      </c>
      <c r="AM2044">
        <v>139826</v>
      </c>
      <c r="AN2044">
        <v>142849</v>
      </c>
      <c r="AO2044">
        <v>282675</v>
      </c>
      <c r="AP2044">
        <v>5</v>
      </c>
      <c r="AQ2044">
        <v>0</v>
      </c>
      <c r="AR2044">
        <v>5</v>
      </c>
      <c r="AS2044">
        <v>8.4479437704862631E-2</v>
      </c>
      <c r="AT2044">
        <v>5</v>
      </c>
      <c r="AU2044">
        <v>81</v>
      </c>
      <c r="AV2044">
        <f t="shared" si="127"/>
        <v>86</v>
      </c>
      <c r="AW2044">
        <v>46336</v>
      </c>
      <c r="AX2044">
        <v>0.8</v>
      </c>
      <c r="AY2044">
        <v>695360034.62693906</v>
      </c>
      <c r="AZ2044">
        <v>695360.0346269391</v>
      </c>
      <c r="BA2044">
        <v>11553.872034655</v>
      </c>
      <c r="BB2044">
        <v>0.86551071104178123</v>
      </c>
      <c r="BC2044">
        <v>56685</v>
      </c>
      <c r="BD2044">
        <v>48549</v>
      </c>
      <c r="BE2044">
        <v>8136</v>
      </c>
      <c r="BF2044">
        <v>0.13644596498289394</v>
      </c>
      <c r="BG2044">
        <v>867073</v>
      </c>
      <c r="BH2044">
        <v>14.711861818552013</v>
      </c>
      <c r="BI2044">
        <v>5910</v>
      </c>
      <c r="BJ2044">
        <v>51</v>
      </c>
      <c r="BK2044">
        <v>14</v>
      </c>
      <c r="BL2044">
        <v>2</v>
      </c>
      <c r="BM2044">
        <v>1</v>
      </c>
      <c r="BN2044">
        <v>0</v>
      </c>
      <c r="BO2044">
        <v>11</v>
      </c>
      <c r="BP2044">
        <v>3</v>
      </c>
      <c r="BQ2044">
        <v>4</v>
      </c>
      <c r="BR2044">
        <v>4</v>
      </c>
      <c r="BS2044">
        <v>0</v>
      </c>
      <c r="BT2044">
        <v>59849</v>
      </c>
      <c r="BU2044">
        <v>0.79</v>
      </c>
      <c r="BV2044">
        <v>0.57932879999999998</v>
      </c>
      <c r="BW2044">
        <v>452</v>
      </c>
      <c r="BX2044">
        <v>1.503784</v>
      </c>
      <c r="BY2044">
        <v>9.2715500000000006E-2</v>
      </c>
      <c r="BZ2044">
        <v>50</v>
      </c>
      <c r="CA2044">
        <v>12</v>
      </c>
      <c r="CB2044">
        <v>2</v>
      </c>
      <c r="CC2044">
        <v>1</v>
      </c>
      <c r="CD2044">
        <v>0</v>
      </c>
      <c r="CE2044">
        <v>8</v>
      </c>
      <c r="CF2044">
        <v>3</v>
      </c>
      <c r="CG2044">
        <v>3</v>
      </c>
      <c r="CH2044">
        <v>4</v>
      </c>
      <c r="CI2044">
        <v>0</v>
      </c>
      <c r="CJ2044">
        <v>58685</v>
      </c>
      <c r="CK2044">
        <v>1.4143307489136918</v>
      </c>
      <c r="CL2044">
        <v>0.67013558677281748</v>
      </c>
      <c r="CM2044">
        <v>425</v>
      </c>
      <c r="CN2044">
        <v>0.26568562097721432</v>
      </c>
      <c r="CO2044">
        <v>4334</v>
      </c>
      <c r="CP2044">
        <v>0.450364718</v>
      </c>
      <c r="CQ2044">
        <v>-0.25155723660000001</v>
      </c>
      <c r="CR2044">
        <v>50059</v>
      </c>
      <c r="CS2044">
        <v>0.85799999999999998</v>
      </c>
      <c r="CT2044">
        <v>50565</v>
      </c>
      <c r="CU2044">
        <v>0.87369203498999992</v>
      </c>
      <c r="CV2044">
        <v>41</v>
      </c>
      <c r="CW2044">
        <v>18</v>
      </c>
      <c r="CX2044">
        <v>25</v>
      </c>
      <c r="CY2044">
        <v>2188</v>
      </c>
      <c r="CZ2044">
        <v>1371</v>
      </c>
      <c r="DA2044" s="2">
        <v>28282</v>
      </c>
      <c r="DB2044" s="2">
        <v>3655</v>
      </c>
      <c r="DC2044" s="2">
        <v>113.77</v>
      </c>
      <c r="DD2044" s="2">
        <v>3065</v>
      </c>
      <c r="DE2044">
        <v>329</v>
      </c>
      <c r="DF2044">
        <v>49</v>
      </c>
      <c r="DG2044">
        <v>23.77</v>
      </c>
      <c r="DH2044">
        <v>13.58</v>
      </c>
      <c r="DI2044" s="2">
        <v>13.58</v>
      </c>
      <c r="DJ2044">
        <v>-3.09</v>
      </c>
      <c r="DK2044">
        <v>0.90642533708784634</v>
      </c>
      <c r="DL2044">
        <v>1.0404624277456647E-2</v>
      </c>
      <c r="DM2044">
        <v>0</v>
      </c>
      <c r="DN2044">
        <v>233.6</v>
      </c>
      <c r="DO2044">
        <v>0.746</v>
      </c>
      <c r="DP2044">
        <v>3125.98</v>
      </c>
      <c r="DQ2044" s="2">
        <v>0</v>
      </c>
      <c r="DR2044" s="2">
        <v>2376.5802802499998</v>
      </c>
      <c r="DS2044">
        <v>7.502744221402468E-3</v>
      </c>
      <c r="DT2044">
        <v>3.1735270979245001</v>
      </c>
      <c r="DU2044">
        <v>1005251.5211819212</v>
      </c>
      <c r="DV2044">
        <v>0</v>
      </c>
    </row>
    <row r="2045" spans="1:126" x14ac:dyDescent="0.15">
      <c r="A2045" t="s">
        <v>1348</v>
      </c>
      <c r="B2045" t="s">
        <v>174</v>
      </c>
      <c r="C2045">
        <v>39</v>
      </c>
      <c r="D2045">
        <v>79</v>
      </c>
      <c r="E2045" t="s">
        <v>3427</v>
      </c>
      <c r="F2045">
        <v>39079</v>
      </c>
      <c r="G2045" t="s">
        <v>7029</v>
      </c>
      <c r="H2045">
        <v>96.6</v>
      </c>
      <c r="I2045">
        <v>0.6</v>
      </c>
      <c r="J2045">
        <v>0.3</v>
      </c>
      <c r="K2045">
        <v>0.3</v>
      </c>
      <c r="L2045">
        <v>1.4</v>
      </c>
      <c r="M2045">
        <v>0.8</v>
      </c>
      <c r="N2045">
        <f t="shared" si="130"/>
        <v>9334.6999999999989</v>
      </c>
      <c r="O2045">
        <f t="shared" si="128"/>
        <v>665.30000000000109</v>
      </c>
      <c r="P2045">
        <f t="shared" si="129"/>
        <v>0.79836000000000162</v>
      </c>
      <c r="Q2045" s="4">
        <v>39079</v>
      </c>
      <c r="R2045" s="5">
        <v>39.013477000000002</v>
      </c>
      <c r="S2045" s="5">
        <v>-82.614142000000001</v>
      </c>
      <c r="T2045">
        <v>7</v>
      </c>
      <c r="U2045">
        <v>0.10501901804106005</v>
      </c>
      <c r="V2045">
        <v>33134</v>
      </c>
      <c r="W2045">
        <v>32952</v>
      </c>
      <c r="X2045">
        <v>32854</v>
      </c>
      <c r="Y2045">
        <v>32564</v>
      </c>
      <c r="Z2045">
        <v>17200</v>
      </c>
      <c r="AA2045">
        <v>39061</v>
      </c>
      <c r="AB2045">
        <v>11879.92</v>
      </c>
      <c r="AC2045">
        <v>39460</v>
      </c>
      <c r="AD2045">
        <v>0</v>
      </c>
      <c r="AE2045">
        <v>0</v>
      </c>
      <c r="AF2045">
        <v>39</v>
      </c>
      <c r="AG2045">
        <v>526</v>
      </c>
      <c r="AH2045">
        <v>7.4144486692015205E-2</v>
      </c>
      <c r="AI2045" s="3">
        <v>71681</v>
      </c>
      <c r="AJ2045" s="3">
        <v>268994.04670842999</v>
      </c>
      <c r="AK2045">
        <v>80</v>
      </c>
      <c r="AL2045">
        <v>269772.79999999999</v>
      </c>
      <c r="AM2045">
        <v>456433</v>
      </c>
      <c r="AN2045">
        <v>30763</v>
      </c>
      <c r="AO2045">
        <v>487196</v>
      </c>
      <c r="AP2045">
        <v>3</v>
      </c>
      <c r="AQ2045">
        <v>0</v>
      </c>
      <c r="AR2045">
        <v>3</v>
      </c>
      <c r="AS2045">
        <v>9.1041514930808448E-2</v>
      </c>
      <c r="AT2045">
        <v>4</v>
      </c>
      <c r="AU2045">
        <v>24</v>
      </c>
      <c r="AV2045">
        <f t="shared" si="127"/>
        <v>28</v>
      </c>
      <c r="AW2045">
        <v>23598</v>
      </c>
      <c r="AX2045">
        <v>0.72</v>
      </c>
      <c r="AY2045">
        <v>259679752.094304</v>
      </c>
      <c r="AZ2045">
        <v>259679.75209430399</v>
      </c>
      <c r="BA2045">
        <v>7963.7761705674602</v>
      </c>
      <c r="BB2045">
        <v>1.2556857181594354</v>
      </c>
      <c r="BC2045">
        <v>12239</v>
      </c>
      <c r="BD2045">
        <v>6444</v>
      </c>
      <c r="BE2045">
        <v>5795</v>
      </c>
      <c r="BF2045">
        <v>0.17489587734653225</v>
      </c>
      <c r="BG2045">
        <v>432586</v>
      </c>
      <c r="BH2045">
        <v>13.166920314117002</v>
      </c>
      <c r="BI2045">
        <v>3850</v>
      </c>
      <c r="BJ2045">
        <v>30</v>
      </c>
      <c r="BK2045">
        <v>7</v>
      </c>
      <c r="BL2045">
        <v>2</v>
      </c>
      <c r="BM2045">
        <v>0</v>
      </c>
      <c r="BN2045">
        <v>0</v>
      </c>
      <c r="BO2045">
        <v>2</v>
      </c>
      <c r="BP2045">
        <v>2</v>
      </c>
      <c r="BQ2045">
        <v>3</v>
      </c>
      <c r="BR2045">
        <v>2</v>
      </c>
      <c r="BS2045">
        <v>0</v>
      </c>
      <c r="BT2045">
        <v>33440</v>
      </c>
      <c r="BU2045">
        <v>0.77</v>
      </c>
      <c r="BV2045">
        <v>0.55160050000000005</v>
      </c>
      <c r="BW2045">
        <v>172</v>
      </c>
      <c r="BX2045">
        <v>1.4354070000000001</v>
      </c>
      <c r="BY2045">
        <v>-0.44373580000000001</v>
      </c>
      <c r="BZ2045">
        <v>31</v>
      </c>
      <c r="CA2045">
        <v>7</v>
      </c>
      <c r="CB2045">
        <v>2</v>
      </c>
      <c r="CC2045">
        <v>0</v>
      </c>
      <c r="CD2045">
        <v>0</v>
      </c>
      <c r="CE2045">
        <v>1</v>
      </c>
      <c r="CF2045">
        <v>2</v>
      </c>
      <c r="CG2045">
        <v>3</v>
      </c>
      <c r="CH2045">
        <v>2</v>
      </c>
      <c r="CI2045">
        <v>0</v>
      </c>
      <c r="CJ2045">
        <v>32784</v>
      </c>
      <c r="CK2045">
        <v>1.4641288433382138</v>
      </c>
      <c r="CL2045">
        <v>0.55668344635353828</v>
      </c>
      <c r="CM2045">
        <v>177</v>
      </c>
      <c r="CN2045">
        <v>-0.46848289018056671</v>
      </c>
      <c r="CO2045">
        <v>3202</v>
      </c>
      <c r="CP2045">
        <v>-1.8079559563000001</v>
      </c>
      <c r="CQ2045">
        <v>-0.72456282689999996</v>
      </c>
      <c r="CR2045">
        <v>26756</v>
      </c>
      <c r="CS2045">
        <v>0.82299999999999995</v>
      </c>
      <c r="CT2045">
        <v>28098</v>
      </c>
      <c r="CU2045">
        <v>0.85925511914999997</v>
      </c>
      <c r="CV2045">
        <v>21</v>
      </c>
      <c r="CW2045">
        <v>8</v>
      </c>
      <c r="CX2045">
        <v>15</v>
      </c>
      <c r="CY2045">
        <v>286</v>
      </c>
      <c r="CZ2045">
        <v>798</v>
      </c>
      <c r="DA2045" s="2">
        <v>14028</v>
      </c>
      <c r="DB2045" s="2">
        <v>2070</v>
      </c>
      <c r="DC2045" s="2">
        <v>88.46</v>
      </c>
      <c r="DD2045" s="2">
        <v>986</v>
      </c>
      <c r="DE2045">
        <v>241</v>
      </c>
      <c r="DF2045">
        <v>50</v>
      </c>
      <c r="DG2045">
        <v>18.3</v>
      </c>
      <c r="DH2045">
        <v>9.15</v>
      </c>
      <c r="DI2045" s="2">
        <v>21.35</v>
      </c>
      <c r="DJ2045">
        <v>-1.28</v>
      </c>
      <c r="DK2045">
        <v>0.98507275289128216</v>
      </c>
      <c r="DL2045">
        <v>0</v>
      </c>
      <c r="DM2045">
        <v>0</v>
      </c>
      <c r="DN2045">
        <v>10.9</v>
      </c>
      <c r="DO2045">
        <v>4.0999999999999995E-2</v>
      </c>
      <c r="DP2045">
        <v>911.2299999999999</v>
      </c>
      <c r="DQ2045" s="2">
        <v>1643</v>
      </c>
      <c r="DR2045" s="2">
        <v>69.812068150000002</v>
      </c>
      <c r="DS2045">
        <v>2.5877964276606097E-4</v>
      </c>
      <c r="DT2045">
        <v>4.1777916687059502</v>
      </c>
      <c r="DU2045">
        <v>1127054.5562834765</v>
      </c>
      <c r="DV2045">
        <v>0</v>
      </c>
    </row>
    <row r="2046" spans="1:126" x14ac:dyDescent="0.15">
      <c r="A2046" t="s">
        <v>1348</v>
      </c>
      <c r="B2046" t="s">
        <v>176</v>
      </c>
      <c r="C2046">
        <v>39</v>
      </c>
      <c r="D2046">
        <v>81</v>
      </c>
      <c r="E2046" t="s">
        <v>3428</v>
      </c>
      <c r="F2046">
        <v>39081</v>
      </c>
      <c r="G2046" t="s">
        <v>7030</v>
      </c>
      <c r="H2046">
        <v>91.1</v>
      </c>
      <c r="I2046">
        <v>5.5</v>
      </c>
      <c r="J2046">
        <v>0.1</v>
      </c>
      <c r="K2046">
        <v>0.4</v>
      </c>
      <c r="L2046">
        <v>1.7</v>
      </c>
      <c r="M2046">
        <v>1.1000000000000001</v>
      </c>
      <c r="N2046">
        <f t="shared" si="130"/>
        <v>8333.7299999999977</v>
      </c>
      <c r="O2046">
        <f t="shared" si="128"/>
        <v>1666.2700000000023</v>
      </c>
      <c r="P2046">
        <f t="shared" si="129"/>
        <v>1.9995240000000034</v>
      </c>
      <c r="Q2046" s="4">
        <v>39081</v>
      </c>
      <c r="R2046" s="5">
        <v>40.399383999999998</v>
      </c>
      <c r="S2046" s="5">
        <v>-80.763526999999996</v>
      </c>
      <c r="T2046">
        <v>3</v>
      </c>
      <c r="U2046">
        <v>0.11509964094444908</v>
      </c>
      <c r="V2046">
        <v>69343</v>
      </c>
      <c r="W2046">
        <v>68510</v>
      </c>
      <c r="X2046">
        <v>68053</v>
      </c>
      <c r="Y2046">
        <v>67471</v>
      </c>
      <c r="Z2046">
        <v>34949</v>
      </c>
      <c r="AA2046">
        <v>39063</v>
      </c>
      <c r="AB2046">
        <v>24698.120000000003</v>
      </c>
      <c r="AC2046">
        <v>41942</v>
      </c>
      <c r="AD2046">
        <v>3</v>
      </c>
      <c r="AE2046">
        <v>4.4083288025509528E-5</v>
      </c>
      <c r="AF2046">
        <v>48</v>
      </c>
      <c r="AG2046">
        <v>493</v>
      </c>
      <c r="AH2046">
        <v>9.7363083164300201E-2</v>
      </c>
      <c r="AI2046" s="3">
        <v>68341</v>
      </c>
      <c r="AJ2046" s="3">
        <v>261251.50129554002</v>
      </c>
      <c r="AK2046">
        <v>95</v>
      </c>
      <c r="AL2046">
        <v>262969.59999999998</v>
      </c>
      <c r="AM2046">
        <v>1694543</v>
      </c>
      <c r="AN2046">
        <v>33919</v>
      </c>
      <c r="AO2046">
        <v>1728462</v>
      </c>
      <c r="AP2046">
        <v>3</v>
      </c>
      <c r="AQ2046">
        <v>0</v>
      </c>
      <c r="AR2046">
        <v>3</v>
      </c>
      <c r="AS2046">
        <v>4.378922784994891E-2</v>
      </c>
      <c r="AT2046">
        <v>3</v>
      </c>
      <c r="AU2046">
        <v>29</v>
      </c>
      <c r="AV2046">
        <f t="shared" si="127"/>
        <v>32</v>
      </c>
      <c r="AW2046">
        <v>45124</v>
      </c>
      <c r="AX2046">
        <v>0.67999999999999994</v>
      </c>
      <c r="AY2046">
        <v>252705680.95010501</v>
      </c>
      <c r="AZ2046">
        <v>252705.68095010502</v>
      </c>
      <c r="BA2046">
        <v>3460.0734011179502</v>
      </c>
      <c r="BB2046">
        <v>2.8901120990002696</v>
      </c>
      <c r="BC2046">
        <v>72797</v>
      </c>
      <c r="BD2046">
        <v>72605</v>
      </c>
      <c r="BE2046">
        <v>192</v>
      </c>
      <c r="BF2046">
        <v>2.7688447283792162E-3</v>
      </c>
      <c r="BG2046">
        <v>900397</v>
      </c>
      <c r="BH2046">
        <v>13.230820096101567</v>
      </c>
      <c r="BI2046">
        <v>9918</v>
      </c>
      <c r="BJ2046">
        <v>77</v>
      </c>
      <c r="BK2046">
        <v>16</v>
      </c>
      <c r="BL2046">
        <v>6</v>
      </c>
      <c r="BM2046">
        <v>0</v>
      </c>
      <c r="BN2046">
        <v>2</v>
      </c>
      <c r="BO2046">
        <v>19</v>
      </c>
      <c r="BP2046">
        <v>5</v>
      </c>
      <c r="BQ2046">
        <v>3</v>
      </c>
      <c r="BR2046">
        <v>6</v>
      </c>
      <c r="BS2046">
        <v>0</v>
      </c>
      <c r="BT2046">
        <v>67691</v>
      </c>
      <c r="BU2046">
        <v>0.77</v>
      </c>
      <c r="BV2046">
        <v>0.65227409999999997</v>
      </c>
      <c r="BW2046">
        <v>463</v>
      </c>
      <c r="BX2046">
        <v>1.979584</v>
      </c>
      <c r="BY2046">
        <v>0.75486770000000003</v>
      </c>
      <c r="BZ2046">
        <v>76</v>
      </c>
      <c r="CA2046">
        <v>14</v>
      </c>
      <c r="CB2046">
        <v>5</v>
      </c>
      <c r="CC2046">
        <v>0</v>
      </c>
      <c r="CD2046">
        <v>1</v>
      </c>
      <c r="CE2046">
        <v>17</v>
      </c>
      <c r="CF2046">
        <v>1</v>
      </c>
      <c r="CG2046">
        <v>4</v>
      </c>
      <c r="CH2046">
        <v>6</v>
      </c>
      <c r="CI2046">
        <v>0</v>
      </c>
      <c r="CJ2046">
        <v>67703</v>
      </c>
      <c r="CK2046">
        <v>1.8315288835059009</v>
      </c>
      <c r="CL2046">
        <v>0.66498421444227718</v>
      </c>
      <c r="CM2046">
        <v>387</v>
      </c>
      <c r="CN2046">
        <v>0.36249128606731634</v>
      </c>
      <c r="CO2046">
        <v>5612</v>
      </c>
      <c r="CP2046">
        <v>-1.1428244729999999</v>
      </c>
      <c r="CQ2046">
        <v>-0.79141344619999998</v>
      </c>
      <c r="CR2046">
        <v>55937</v>
      </c>
      <c r="CS2046">
        <v>0.83299999999999996</v>
      </c>
      <c r="CT2046">
        <v>59427</v>
      </c>
      <c r="CU2046">
        <v>0.88972127632999998</v>
      </c>
      <c r="CV2046">
        <v>84</v>
      </c>
      <c r="CW2046">
        <v>29</v>
      </c>
      <c r="CX2046">
        <v>28</v>
      </c>
      <c r="CY2046">
        <v>164</v>
      </c>
      <c r="CZ2046">
        <v>741</v>
      </c>
      <c r="DA2046" s="2">
        <v>28129</v>
      </c>
      <c r="DB2046" s="2">
        <v>4625</v>
      </c>
      <c r="DC2046" s="2">
        <v>110.35</v>
      </c>
      <c r="DD2046" s="2">
        <v>5648</v>
      </c>
      <c r="DE2046">
        <v>209</v>
      </c>
      <c r="DF2046">
        <v>12</v>
      </c>
      <c r="DG2046">
        <v>27.96</v>
      </c>
      <c r="DH2046">
        <v>11.77</v>
      </c>
      <c r="DI2046" s="2">
        <v>10.3</v>
      </c>
      <c r="DJ2046">
        <v>-0.77</v>
      </c>
      <c r="DK2046">
        <v>0.98781112363003176</v>
      </c>
      <c r="DL2046">
        <v>0</v>
      </c>
      <c r="DM2046">
        <v>0</v>
      </c>
      <c r="DN2046">
        <v>9.6999999999999993</v>
      </c>
      <c r="DO2046">
        <v>3.5000000000000003E-2</v>
      </c>
      <c r="DP2046">
        <v>231.66</v>
      </c>
      <c r="DQ2046" s="2">
        <v>0</v>
      </c>
      <c r="DR2046" s="2">
        <v>151.89869007999999</v>
      </c>
      <c r="DS2046">
        <v>5.7762669287704743E-4</v>
      </c>
      <c r="DT2046">
        <v>4.8805405971389897</v>
      </c>
      <c r="DU2046">
        <v>1283433.8086134011</v>
      </c>
      <c r="DV2046">
        <v>1</v>
      </c>
    </row>
    <row r="2047" spans="1:126" x14ac:dyDescent="0.15">
      <c r="A2047" t="s">
        <v>1348</v>
      </c>
      <c r="B2047" t="s">
        <v>1186</v>
      </c>
      <c r="C2047">
        <v>39</v>
      </c>
      <c r="D2047">
        <v>83</v>
      </c>
      <c r="E2047" t="s">
        <v>3429</v>
      </c>
      <c r="F2047">
        <v>39083</v>
      </c>
      <c r="G2047" t="s">
        <v>7031</v>
      </c>
      <c r="H2047">
        <v>96</v>
      </c>
      <c r="I2047">
        <v>0.8</v>
      </c>
      <c r="J2047">
        <v>0.2</v>
      </c>
      <c r="K2047">
        <v>0.6</v>
      </c>
      <c r="L2047">
        <v>1.2</v>
      </c>
      <c r="M2047">
        <v>1.2</v>
      </c>
      <c r="N2047">
        <f t="shared" si="130"/>
        <v>9219.9200000000019</v>
      </c>
      <c r="O2047">
        <f t="shared" si="128"/>
        <v>780.07999999999811</v>
      </c>
      <c r="P2047">
        <f t="shared" si="129"/>
        <v>0.93609599999999804</v>
      </c>
      <c r="Q2047" s="4">
        <v>39083</v>
      </c>
      <c r="R2047" s="5">
        <v>40.403619999999997</v>
      </c>
      <c r="S2047" s="5">
        <v>-82.422393</v>
      </c>
      <c r="T2047">
        <v>4</v>
      </c>
      <c r="U2047">
        <v>0.13617620664102037</v>
      </c>
      <c r="V2047">
        <v>60791</v>
      </c>
      <c r="W2047">
        <v>61063</v>
      </c>
      <c r="X2047">
        <v>61004</v>
      </c>
      <c r="Y2047">
        <v>60916</v>
      </c>
      <c r="Z2047">
        <v>29827</v>
      </c>
      <c r="AA2047">
        <v>39065</v>
      </c>
      <c r="AB2047">
        <v>23570.564000000002</v>
      </c>
      <c r="AC2047">
        <v>48533</v>
      </c>
      <c r="AD2047">
        <v>3</v>
      </c>
      <c r="AE2047">
        <v>4.9177103140777657E-5</v>
      </c>
      <c r="AF2047">
        <v>125</v>
      </c>
      <c r="AG2047">
        <v>1374</v>
      </c>
      <c r="AH2047">
        <v>9.0975254730713245E-2</v>
      </c>
      <c r="AI2047" s="3">
        <v>186047</v>
      </c>
      <c r="AJ2047" s="3">
        <v>336323.32823781</v>
      </c>
      <c r="AK2047">
        <v>55</v>
      </c>
      <c r="AL2047">
        <v>338918.39999999997</v>
      </c>
      <c r="AM2047">
        <v>967926</v>
      </c>
      <c r="AN2047">
        <v>125205</v>
      </c>
      <c r="AO2047">
        <v>1093131</v>
      </c>
      <c r="AP2047">
        <v>2</v>
      </c>
      <c r="AQ2047">
        <v>0</v>
      </c>
      <c r="AR2047">
        <v>2</v>
      </c>
      <c r="AS2047">
        <v>3.2753058316820328E-2</v>
      </c>
      <c r="AT2047">
        <v>1</v>
      </c>
      <c r="AU2047">
        <v>62</v>
      </c>
      <c r="AV2047">
        <f t="shared" si="127"/>
        <v>63</v>
      </c>
      <c r="AW2047">
        <v>46686</v>
      </c>
      <c r="AX2047">
        <v>0.75</v>
      </c>
      <c r="AY2047">
        <v>1248529998.59043</v>
      </c>
      <c r="AZ2047">
        <v>1248529.99859043</v>
      </c>
      <c r="BA2047">
        <v>22761.815227911098</v>
      </c>
      <c r="BB2047">
        <v>0.43933227204734332</v>
      </c>
      <c r="BC2047">
        <v>50784</v>
      </c>
      <c r="BD2047">
        <v>33490</v>
      </c>
      <c r="BE2047">
        <v>17294</v>
      </c>
      <c r="BF2047">
        <v>0.28448290042933988</v>
      </c>
      <c r="BG2047">
        <v>856851</v>
      </c>
      <c r="BH2047">
        <v>14.045816667759491</v>
      </c>
      <c r="BI2047">
        <v>5756</v>
      </c>
      <c r="BJ2047">
        <v>60</v>
      </c>
      <c r="BK2047">
        <v>11</v>
      </c>
      <c r="BL2047">
        <v>3</v>
      </c>
      <c r="BM2047">
        <v>0</v>
      </c>
      <c r="BN2047">
        <v>1</v>
      </c>
      <c r="BO2047">
        <v>5</v>
      </c>
      <c r="BP2047">
        <v>2</v>
      </c>
      <c r="BQ2047">
        <v>3</v>
      </c>
      <c r="BR2047">
        <v>10</v>
      </c>
      <c r="BS2047">
        <v>0</v>
      </c>
      <c r="BT2047">
        <v>59637</v>
      </c>
      <c r="BU2047">
        <v>0.77</v>
      </c>
      <c r="BV2047">
        <v>0.61862609999999996</v>
      </c>
      <c r="BW2047">
        <v>319</v>
      </c>
      <c r="BX2047">
        <v>1.5929709999999999</v>
      </c>
      <c r="BY2047">
        <v>5.5468900000000002E-2</v>
      </c>
      <c r="BZ2047">
        <v>62</v>
      </c>
      <c r="CA2047">
        <v>8</v>
      </c>
      <c r="CB2047">
        <v>5</v>
      </c>
      <c r="CC2047">
        <v>0</v>
      </c>
      <c r="CD2047">
        <v>1</v>
      </c>
      <c r="CE2047">
        <v>5</v>
      </c>
      <c r="CF2047">
        <v>2</v>
      </c>
      <c r="CG2047">
        <v>1</v>
      </c>
      <c r="CH2047">
        <v>9</v>
      </c>
      <c r="CI2047">
        <v>0</v>
      </c>
      <c r="CJ2047">
        <v>61013</v>
      </c>
      <c r="CK2047">
        <v>1.5242653205054661</v>
      </c>
      <c r="CL2047">
        <v>0.66422177438252805</v>
      </c>
      <c r="CM2047">
        <v>307</v>
      </c>
      <c r="CN2047">
        <v>-3.4623924010328461E-2</v>
      </c>
      <c r="CO2047">
        <v>6646</v>
      </c>
      <c r="CP2047">
        <v>0.46319149700000001</v>
      </c>
      <c r="CQ2047">
        <v>4.7429172999999998E-2</v>
      </c>
      <c r="CR2047">
        <v>52541</v>
      </c>
      <c r="CS2047">
        <v>0.86</v>
      </c>
      <c r="CT2047">
        <v>50882</v>
      </c>
      <c r="CU2047">
        <v>0.88438038998000001</v>
      </c>
      <c r="CV2047">
        <v>59</v>
      </c>
      <c r="CW2047">
        <v>21</v>
      </c>
      <c r="CX2047">
        <v>25</v>
      </c>
      <c r="CY2047">
        <v>951</v>
      </c>
      <c r="CZ2047">
        <v>2160</v>
      </c>
      <c r="DA2047" s="2">
        <v>31238</v>
      </c>
      <c r="DB2047" s="2">
        <v>5965</v>
      </c>
      <c r="DC2047" s="2">
        <v>133.19999999999999</v>
      </c>
      <c r="DD2047" s="2">
        <v>2135</v>
      </c>
      <c r="DE2047">
        <v>701</v>
      </c>
      <c r="DF2047">
        <v>54</v>
      </c>
      <c r="DG2047">
        <v>26.31</v>
      </c>
      <c r="DH2047">
        <v>8.2200000000000006</v>
      </c>
      <c r="DI2047" s="2">
        <v>9.8699999999999992</v>
      </c>
      <c r="DJ2047">
        <v>-2.89</v>
      </c>
      <c r="DK2047">
        <v>0.97416781780947825</v>
      </c>
      <c r="DL2047">
        <v>1.6011644832605532E-2</v>
      </c>
      <c r="DM2047">
        <v>0</v>
      </c>
      <c r="DN2047">
        <v>145.30000000000001</v>
      </c>
      <c r="DO2047">
        <v>0.40399999999999997</v>
      </c>
      <c r="DP2047">
        <v>2562.1400000000003</v>
      </c>
      <c r="DQ2047" s="2">
        <v>0</v>
      </c>
      <c r="DR2047" s="2">
        <v>4944.2397947699992</v>
      </c>
      <c r="DS2047">
        <v>1.4588278057761988E-2</v>
      </c>
      <c r="DT2047">
        <v>4.1705480589326998</v>
      </c>
      <c r="DU2047">
        <v>1413475.4752565762</v>
      </c>
      <c r="DV2047">
        <v>0</v>
      </c>
    </row>
    <row r="2048" spans="1:126" x14ac:dyDescent="0.15">
      <c r="A2048" t="s">
        <v>1348</v>
      </c>
      <c r="B2048" t="s">
        <v>434</v>
      </c>
      <c r="C2048">
        <v>39</v>
      </c>
      <c r="D2048">
        <v>85</v>
      </c>
      <c r="E2048" t="s">
        <v>3430</v>
      </c>
      <c r="F2048">
        <v>39085</v>
      </c>
      <c r="G2048" t="s">
        <v>7032</v>
      </c>
      <c r="H2048">
        <v>90.9</v>
      </c>
      <c r="I2048">
        <v>3.1</v>
      </c>
      <c r="J2048">
        <v>0.1</v>
      </c>
      <c r="K2048">
        <v>1.1000000000000001</v>
      </c>
      <c r="L2048">
        <v>1.4</v>
      </c>
      <c r="M2048">
        <v>3.4</v>
      </c>
      <c r="N2048">
        <f t="shared" si="130"/>
        <v>8287.16</v>
      </c>
      <c r="O2048">
        <f t="shared" si="128"/>
        <v>1712.8400000000001</v>
      </c>
      <c r="P2048">
        <f t="shared" si="129"/>
        <v>2.0554080000000008</v>
      </c>
      <c r="Q2048" s="4">
        <v>39085</v>
      </c>
      <c r="R2048" s="5">
        <v>41.924115999999998</v>
      </c>
      <c r="S2048" s="5">
        <v>-81.392643000000007</v>
      </c>
      <c r="T2048">
        <v>1</v>
      </c>
      <c r="U2048">
        <v>5.7993265664679987E-2</v>
      </c>
      <c r="V2048">
        <v>229873</v>
      </c>
      <c r="W2048">
        <v>229602</v>
      </c>
      <c r="X2048">
        <v>229437</v>
      </c>
      <c r="Y2048">
        <v>229571</v>
      </c>
      <c r="Z2048">
        <v>122981</v>
      </c>
      <c r="AA2048">
        <v>39067</v>
      </c>
      <c r="AB2048">
        <v>102216.84999999998</v>
      </c>
      <c r="AC2048">
        <v>58029</v>
      </c>
      <c r="AD2048">
        <v>6</v>
      </c>
      <c r="AE2048">
        <v>2.6150969547195962E-5</v>
      </c>
      <c r="AF2048">
        <v>42</v>
      </c>
      <c r="AG2048">
        <v>214</v>
      </c>
      <c r="AH2048">
        <v>0.19626168224299065</v>
      </c>
      <c r="AI2048" s="3">
        <v>17125</v>
      </c>
      <c r="AJ2048" s="3">
        <v>145944.09477244501</v>
      </c>
      <c r="AK2048">
        <v>30</v>
      </c>
      <c r="AL2048">
        <v>626572.80000000005</v>
      </c>
      <c r="AM2048">
        <v>1009765</v>
      </c>
      <c r="AN2048">
        <v>23770</v>
      </c>
      <c r="AO2048">
        <v>1033535</v>
      </c>
      <c r="AP2048">
        <v>10</v>
      </c>
      <c r="AQ2048">
        <v>2</v>
      </c>
      <c r="AR2048">
        <v>12</v>
      </c>
      <c r="AS2048">
        <v>5.2264353097969528E-2</v>
      </c>
      <c r="AT2048">
        <v>11</v>
      </c>
      <c r="AU2048">
        <v>578</v>
      </c>
      <c r="AV2048">
        <f t="shared" si="127"/>
        <v>589</v>
      </c>
      <c r="AW2048">
        <v>229437</v>
      </c>
      <c r="AX2048">
        <v>1</v>
      </c>
      <c r="AY2048">
        <v>546978945.71666396</v>
      </c>
      <c r="AZ2048">
        <v>546978.94571666396</v>
      </c>
      <c r="BA2048">
        <v>2366.2906458412099</v>
      </c>
      <c r="BB2048">
        <v>4.2260235519145306</v>
      </c>
      <c r="BC2048">
        <v>234033</v>
      </c>
      <c r="BD2048">
        <v>162502</v>
      </c>
      <c r="BE2048">
        <v>71531</v>
      </c>
      <c r="BF2048">
        <v>0.31117617119017893</v>
      </c>
      <c r="BG2048">
        <v>5082126</v>
      </c>
      <c r="BH2048">
        <v>22.15042037683547</v>
      </c>
      <c r="BI2048">
        <v>23134</v>
      </c>
      <c r="BJ2048">
        <v>116</v>
      </c>
      <c r="BK2048">
        <v>32</v>
      </c>
      <c r="BL2048">
        <v>5</v>
      </c>
      <c r="BM2048">
        <v>0</v>
      </c>
      <c r="BN2048">
        <v>5</v>
      </c>
      <c r="BO2048">
        <v>12</v>
      </c>
      <c r="BP2048">
        <v>2</v>
      </c>
      <c r="BQ2048">
        <v>17</v>
      </c>
      <c r="BR2048">
        <v>10</v>
      </c>
      <c r="BS2048">
        <v>1</v>
      </c>
      <c r="BT2048">
        <v>236775</v>
      </c>
      <c r="BU2048">
        <v>0.81</v>
      </c>
      <c r="BV2048">
        <v>0.66527939999999997</v>
      </c>
      <c r="BW2048">
        <v>1014</v>
      </c>
      <c r="BX2048">
        <v>0.84468379999999998</v>
      </c>
      <c r="BY2048">
        <v>-0.48578490000000002</v>
      </c>
      <c r="BZ2048">
        <v>122</v>
      </c>
      <c r="CA2048">
        <v>30</v>
      </c>
      <c r="CB2048">
        <v>6</v>
      </c>
      <c r="CC2048">
        <v>0</v>
      </c>
      <c r="CD2048">
        <v>4</v>
      </c>
      <c r="CE2048">
        <v>9</v>
      </c>
      <c r="CF2048">
        <v>5</v>
      </c>
      <c r="CG2048">
        <v>21</v>
      </c>
      <c r="CH2048">
        <v>7</v>
      </c>
      <c r="CI2048">
        <v>1</v>
      </c>
      <c r="CJ2048">
        <v>229220</v>
      </c>
      <c r="CK2048">
        <v>0.89433731786057058</v>
      </c>
      <c r="CL2048">
        <v>0.769460221734101</v>
      </c>
      <c r="CM2048">
        <v>957</v>
      </c>
      <c r="CN2048">
        <v>-0.32857397275107619</v>
      </c>
      <c r="CO2048">
        <v>35809</v>
      </c>
      <c r="CP2048">
        <v>0.81729291000000004</v>
      </c>
      <c r="CQ2048">
        <v>0.51911916700000005</v>
      </c>
      <c r="CR2048">
        <v>200835</v>
      </c>
      <c r="CS2048">
        <v>0.87599999999999989</v>
      </c>
      <c r="CT2048">
        <v>198610</v>
      </c>
      <c r="CU2048">
        <v>0.89013725644999997</v>
      </c>
      <c r="CV2048">
        <v>289</v>
      </c>
      <c r="CW2048">
        <v>148</v>
      </c>
      <c r="CX2048">
        <v>106</v>
      </c>
      <c r="CY2048">
        <v>1532</v>
      </c>
      <c r="CZ2048">
        <v>385</v>
      </c>
      <c r="DA2048" s="2">
        <v>124509</v>
      </c>
      <c r="DB2048" s="2">
        <v>28980</v>
      </c>
      <c r="DC2048" s="2">
        <v>167.93</v>
      </c>
      <c r="DD2048" s="2">
        <v>16978</v>
      </c>
      <c r="DE2048">
        <v>147</v>
      </c>
      <c r="DF2048">
        <v>24</v>
      </c>
      <c r="DG2048">
        <v>36.979999999999997</v>
      </c>
      <c r="DH2048">
        <v>5.66</v>
      </c>
      <c r="DI2048" s="2">
        <v>8.27</v>
      </c>
      <c r="DJ2048">
        <v>-0.42</v>
      </c>
      <c r="DK2048">
        <v>0.97582481751824812</v>
      </c>
      <c r="DL2048">
        <v>0</v>
      </c>
      <c r="DM2048">
        <v>0</v>
      </c>
      <c r="DN2048">
        <v>16.7</v>
      </c>
      <c r="DO2048">
        <v>0.11</v>
      </c>
      <c r="DP2048">
        <v>0</v>
      </c>
      <c r="DQ2048" s="2">
        <v>0</v>
      </c>
      <c r="DR2048" s="2">
        <v>3050.9423324900004</v>
      </c>
      <c r="DS2048">
        <v>4.8357772737856472E-3</v>
      </c>
      <c r="DT2048">
        <v>5.4966467076818804</v>
      </c>
      <c r="DU2048">
        <v>3444049.3182430174</v>
      </c>
      <c r="DV2048">
        <v>1</v>
      </c>
    </row>
    <row r="2049" spans="1:126" x14ac:dyDescent="0.15">
      <c r="A2049" t="s">
        <v>1348</v>
      </c>
      <c r="B2049" t="s">
        <v>182</v>
      </c>
      <c r="C2049">
        <v>39</v>
      </c>
      <c r="D2049">
        <v>87</v>
      </c>
      <c r="E2049" t="s">
        <v>3431</v>
      </c>
      <c r="F2049">
        <v>39087</v>
      </c>
      <c r="G2049" t="s">
        <v>7033</v>
      </c>
      <c r="H2049">
        <v>95.4</v>
      </c>
      <c r="I2049">
        <v>2</v>
      </c>
      <c r="J2049">
        <v>0.2</v>
      </c>
      <c r="K2049">
        <v>0.4</v>
      </c>
      <c r="L2049">
        <v>1.3</v>
      </c>
      <c r="M2049">
        <v>0.7</v>
      </c>
      <c r="N2049">
        <f t="shared" si="130"/>
        <v>9107.5400000000027</v>
      </c>
      <c r="O2049">
        <f t="shared" si="128"/>
        <v>892.45999999999731</v>
      </c>
      <c r="P2049">
        <f t="shared" si="129"/>
        <v>1.0709519999999972</v>
      </c>
      <c r="Q2049" s="4">
        <v>39087</v>
      </c>
      <c r="R2049" s="5">
        <v>38.603865999999996</v>
      </c>
      <c r="S2049" s="5">
        <v>-82.517185999999995</v>
      </c>
      <c r="T2049">
        <v>2</v>
      </c>
      <c r="U2049">
        <v>0.14983790361902496</v>
      </c>
      <c r="V2049">
        <v>62441</v>
      </c>
      <c r="W2049">
        <v>62100</v>
      </c>
      <c r="X2049">
        <v>61827</v>
      </c>
      <c r="Y2049">
        <v>60921</v>
      </c>
      <c r="Z2049">
        <v>32290</v>
      </c>
      <c r="AA2049">
        <v>39069</v>
      </c>
      <c r="AB2049">
        <v>21646.760000000002</v>
      </c>
      <c r="AC2049">
        <v>42874</v>
      </c>
      <c r="AD2049">
        <v>0</v>
      </c>
      <c r="AE2049">
        <v>0</v>
      </c>
      <c r="AF2049">
        <v>59</v>
      </c>
      <c r="AG2049">
        <v>592</v>
      </c>
      <c r="AH2049">
        <v>9.9662162162162157E-2</v>
      </c>
      <c r="AI2049" s="3">
        <v>64575</v>
      </c>
      <c r="AJ2049" s="3">
        <v>290156.78362088004</v>
      </c>
      <c r="AK2049">
        <v>80</v>
      </c>
      <c r="AL2049">
        <v>292672</v>
      </c>
      <c r="AM2049">
        <v>1085302</v>
      </c>
      <c r="AN2049">
        <v>30099</v>
      </c>
      <c r="AO2049">
        <v>1115401</v>
      </c>
      <c r="AP2049">
        <v>1</v>
      </c>
      <c r="AQ2049">
        <v>0</v>
      </c>
      <c r="AR2049">
        <v>1</v>
      </c>
      <c r="AS2049">
        <v>1.610305958132045E-2</v>
      </c>
      <c r="AT2049">
        <v>1</v>
      </c>
      <c r="AU2049">
        <v>27</v>
      </c>
      <c r="AV2049">
        <f t="shared" si="127"/>
        <v>28</v>
      </c>
      <c r="AW2049">
        <v>53607</v>
      </c>
      <c r="AX2049">
        <v>0.85</v>
      </c>
      <c r="AY2049">
        <v>338247663.15379399</v>
      </c>
      <c r="AZ2049">
        <v>338247.66315379401</v>
      </c>
      <c r="BA2049">
        <v>5596.2814867964198</v>
      </c>
      <c r="BB2049">
        <v>1.7869008239834772</v>
      </c>
      <c r="BC2049">
        <v>13651</v>
      </c>
      <c r="BD2049">
        <v>1612</v>
      </c>
      <c r="BE2049">
        <v>12039</v>
      </c>
      <c r="BF2049">
        <v>0.19280600887237553</v>
      </c>
      <c r="BG2049">
        <v>490071</v>
      </c>
      <c r="BH2049">
        <v>7.9264884273860936</v>
      </c>
      <c r="BI2049">
        <v>8579</v>
      </c>
      <c r="BJ2049">
        <v>52</v>
      </c>
      <c r="BK2049">
        <v>8</v>
      </c>
      <c r="BL2049">
        <v>1</v>
      </c>
      <c r="BM2049">
        <v>0</v>
      </c>
      <c r="BN2049">
        <v>1</v>
      </c>
      <c r="BO2049">
        <v>2</v>
      </c>
      <c r="BP2049">
        <v>1</v>
      </c>
      <c r="BQ2049">
        <v>3</v>
      </c>
      <c r="BR2049">
        <v>2</v>
      </c>
      <c r="BS2049">
        <v>0</v>
      </c>
      <c r="BT2049">
        <v>62744</v>
      </c>
      <c r="BU2049">
        <v>0.75</v>
      </c>
      <c r="BV2049">
        <v>0.5640153</v>
      </c>
      <c r="BW2049">
        <v>206</v>
      </c>
      <c r="BX2049">
        <v>1.1156440000000001</v>
      </c>
      <c r="BY2049">
        <v>-0.89437829999999996</v>
      </c>
      <c r="BZ2049">
        <v>51</v>
      </c>
      <c r="CA2049">
        <v>6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4</v>
      </c>
      <c r="CH2049">
        <v>1</v>
      </c>
      <c r="CI2049">
        <v>0</v>
      </c>
      <c r="CJ2049">
        <v>61601</v>
      </c>
      <c r="CK2049">
        <v>1.0714111783899611</v>
      </c>
      <c r="CL2049">
        <v>0.51916236258767257</v>
      </c>
      <c r="CM2049">
        <v>192</v>
      </c>
      <c r="CN2049">
        <v>-1.3637586395904886</v>
      </c>
      <c r="CO2049">
        <v>5339</v>
      </c>
      <c r="CP2049">
        <v>-2.0282580268000001</v>
      </c>
      <c r="CQ2049">
        <v>-0.67516823290000005</v>
      </c>
      <c r="CR2049">
        <v>51759</v>
      </c>
      <c r="CS2049">
        <v>0.84900000000000009</v>
      </c>
      <c r="CT2049">
        <v>53075</v>
      </c>
      <c r="CU2049">
        <v>0.87612333854000002</v>
      </c>
      <c r="CV2049">
        <v>35</v>
      </c>
      <c r="CW2049">
        <v>20</v>
      </c>
      <c r="CX2049">
        <v>32</v>
      </c>
      <c r="CY2049">
        <v>416</v>
      </c>
      <c r="CZ2049">
        <v>867</v>
      </c>
      <c r="DA2049" s="2">
        <v>18636</v>
      </c>
      <c r="DB2049" s="2">
        <v>4025</v>
      </c>
      <c r="DC2049" s="2">
        <v>50.07</v>
      </c>
      <c r="DD2049" s="2">
        <v>2844</v>
      </c>
      <c r="DE2049">
        <v>229</v>
      </c>
      <c r="DF2049">
        <v>21</v>
      </c>
      <c r="DG2049">
        <v>9.69</v>
      </c>
      <c r="DH2049">
        <v>8.08</v>
      </c>
      <c r="DI2049" s="2">
        <v>4.8499999999999996</v>
      </c>
      <c r="DJ2049">
        <v>-1.08</v>
      </c>
      <c r="DK2049">
        <v>0.97210994967092523</v>
      </c>
      <c r="DL2049">
        <v>3.3783783783783786E-3</v>
      </c>
      <c r="DM2049">
        <v>0</v>
      </c>
      <c r="DN2049">
        <v>23.3</v>
      </c>
      <c r="DO2049">
        <v>0.08</v>
      </c>
      <c r="DP2049">
        <v>1164.79</v>
      </c>
      <c r="DQ2049" s="2">
        <v>75331</v>
      </c>
      <c r="DR2049" s="2">
        <v>0</v>
      </c>
      <c r="DS2049">
        <v>0</v>
      </c>
      <c r="DT2049">
        <v>4.76305039698999</v>
      </c>
      <c r="DU2049">
        <v>1394011.4857878543</v>
      </c>
      <c r="DV2049">
        <v>1</v>
      </c>
    </row>
    <row r="2050" spans="1:126" x14ac:dyDescent="0.15">
      <c r="A2050" t="s">
        <v>1348</v>
      </c>
      <c r="B2050" t="s">
        <v>3432</v>
      </c>
      <c r="C2050">
        <v>39</v>
      </c>
      <c r="D2050">
        <v>89</v>
      </c>
      <c r="E2050" t="s">
        <v>3433</v>
      </c>
      <c r="F2050">
        <v>39089</v>
      </c>
      <c r="G2050" t="s">
        <v>7034</v>
      </c>
      <c r="H2050">
        <v>92.4</v>
      </c>
      <c r="I2050">
        <v>3.4</v>
      </c>
      <c r="J2050">
        <v>0.3</v>
      </c>
      <c r="K2050">
        <v>0.7</v>
      </c>
      <c r="L2050">
        <v>1.8</v>
      </c>
      <c r="M2050">
        <v>1.4</v>
      </c>
      <c r="N2050">
        <f t="shared" si="130"/>
        <v>8555.0999999999985</v>
      </c>
      <c r="O2050">
        <f t="shared" si="128"/>
        <v>1444.9000000000015</v>
      </c>
      <c r="P2050">
        <f t="shared" si="129"/>
        <v>1.7338800000000023</v>
      </c>
      <c r="Q2050" s="4">
        <v>39089</v>
      </c>
      <c r="R2050" s="5">
        <v>40.091504999999998</v>
      </c>
      <c r="S2050" s="5">
        <v>-82.483435</v>
      </c>
      <c r="T2050">
        <v>1</v>
      </c>
      <c r="U2050">
        <v>0.10924117116452521</v>
      </c>
      <c r="V2050">
        <v>166135</v>
      </c>
      <c r="W2050">
        <v>167911</v>
      </c>
      <c r="X2050">
        <v>168693</v>
      </c>
      <c r="Y2050">
        <v>170425</v>
      </c>
      <c r="Z2050">
        <v>88520</v>
      </c>
      <c r="AA2050">
        <v>39071</v>
      </c>
      <c r="AB2050">
        <v>71041.688999999998</v>
      </c>
      <c r="AC2050">
        <v>56549</v>
      </c>
      <c r="AD2050">
        <v>7</v>
      </c>
      <c r="AE2050">
        <v>4.1495497738495373E-5</v>
      </c>
      <c r="AF2050">
        <v>160</v>
      </c>
      <c r="AG2050">
        <v>1484</v>
      </c>
      <c r="AH2050">
        <v>0.1078167115902965</v>
      </c>
      <c r="AI2050" s="3">
        <v>224015</v>
      </c>
      <c r="AJ2050" s="3">
        <v>436707.24391651503</v>
      </c>
      <c r="AK2050">
        <v>48</v>
      </c>
      <c r="AL2050">
        <v>440569.59999999998</v>
      </c>
      <c r="AM2050">
        <v>1089378</v>
      </c>
      <c r="AN2050">
        <v>152852</v>
      </c>
      <c r="AO2050">
        <v>1242230</v>
      </c>
      <c r="AP2050">
        <v>12</v>
      </c>
      <c r="AQ2050">
        <v>3</v>
      </c>
      <c r="AR2050">
        <v>15</v>
      </c>
      <c r="AS2050">
        <v>8.9333039526892227E-2</v>
      </c>
      <c r="AT2050">
        <v>18</v>
      </c>
      <c r="AU2050">
        <v>150</v>
      </c>
      <c r="AV2050">
        <f t="shared" si="127"/>
        <v>168</v>
      </c>
      <c r="AW2050">
        <v>147516</v>
      </c>
      <c r="AX2050">
        <v>0.95</v>
      </c>
      <c r="AY2050">
        <v>690867211.09874701</v>
      </c>
      <c r="AZ2050">
        <v>690867.21109874698</v>
      </c>
      <c r="BA2050">
        <v>4748.4464583272302</v>
      </c>
      <c r="BB2050">
        <v>2.1059519334925327</v>
      </c>
      <c r="BC2050">
        <v>41280</v>
      </c>
      <c r="BD2050">
        <v>10096</v>
      </c>
      <c r="BE2050">
        <v>31184</v>
      </c>
      <c r="BF2050">
        <v>0.18770277184217654</v>
      </c>
      <c r="BG2050">
        <v>2506245</v>
      </c>
      <c r="BH2050">
        <v>14.856840532802192</v>
      </c>
      <c r="BI2050">
        <v>13797</v>
      </c>
      <c r="BJ2050">
        <v>114</v>
      </c>
      <c r="BK2050">
        <v>24</v>
      </c>
      <c r="BL2050">
        <v>5</v>
      </c>
      <c r="BM2050">
        <v>0</v>
      </c>
      <c r="BN2050">
        <v>1</v>
      </c>
      <c r="BO2050">
        <v>6</v>
      </c>
      <c r="BP2050">
        <v>3</v>
      </c>
      <c r="BQ2050">
        <v>17</v>
      </c>
      <c r="BR2050">
        <v>18</v>
      </c>
      <c r="BS2050">
        <v>0</v>
      </c>
      <c r="BT2050">
        <v>158488</v>
      </c>
      <c r="BU2050">
        <v>0.78</v>
      </c>
      <c r="BV2050">
        <v>0.69046580000000002</v>
      </c>
      <c r="BW2050">
        <v>781</v>
      </c>
      <c r="BX2050">
        <v>1.18621</v>
      </c>
      <c r="BY2050">
        <v>3.0703100000000001E-2</v>
      </c>
      <c r="BZ2050">
        <v>111</v>
      </c>
      <c r="CA2050">
        <v>20</v>
      </c>
      <c r="CB2050">
        <v>6</v>
      </c>
      <c r="CC2050">
        <v>0</v>
      </c>
      <c r="CD2050">
        <v>0</v>
      </c>
      <c r="CE2050">
        <v>5</v>
      </c>
      <c r="CF2050">
        <v>3</v>
      </c>
      <c r="CG2050">
        <v>16</v>
      </c>
      <c r="CH2050">
        <v>19</v>
      </c>
      <c r="CI2050">
        <v>0</v>
      </c>
      <c r="CJ2050">
        <v>169407</v>
      </c>
      <c r="CK2050">
        <v>1.0625298836529777</v>
      </c>
      <c r="CL2050">
        <v>0.72326093911065292</v>
      </c>
      <c r="CM2050">
        <v>742</v>
      </c>
      <c r="CN2050">
        <v>-0.3222144765042812</v>
      </c>
      <c r="CO2050">
        <v>21639</v>
      </c>
      <c r="CP2050">
        <v>0.38222162300000001</v>
      </c>
      <c r="CQ2050">
        <v>0.232511421</v>
      </c>
      <c r="CR2050">
        <v>148240</v>
      </c>
      <c r="CS2050">
        <v>0.86699999999999999</v>
      </c>
      <c r="CT2050">
        <v>143042</v>
      </c>
      <c r="CU2050">
        <v>0.89831599801999995</v>
      </c>
      <c r="CV2050">
        <v>166</v>
      </c>
      <c r="CW2050">
        <v>60</v>
      </c>
      <c r="CX2050">
        <v>75</v>
      </c>
      <c r="CY2050">
        <v>1978</v>
      </c>
      <c r="CZ2050">
        <v>2264</v>
      </c>
      <c r="DA2050" s="2">
        <v>76092</v>
      </c>
      <c r="DB2050" s="2">
        <v>18150</v>
      </c>
      <c r="DC2050" s="2">
        <v>152.63999999999999</v>
      </c>
      <c r="DD2050" s="2">
        <v>12315</v>
      </c>
      <c r="DE2050">
        <v>717</v>
      </c>
      <c r="DF2050">
        <v>39</v>
      </c>
      <c r="DG2050">
        <v>29.7</v>
      </c>
      <c r="DH2050">
        <v>6.53</v>
      </c>
      <c r="DI2050" s="2">
        <v>16.04</v>
      </c>
      <c r="DJ2050">
        <v>-0.55000000000000004</v>
      </c>
      <c r="DK2050">
        <v>0.95533781220007585</v>
      </c>
      <c r="DL2050">
        <v>4.7169811320754715E-3</v>
      </c>
      <c r="DM2050">
        <v>0</v>
      </c>
      <c r="DN2050">
        <v>163.69999999999999</v>
      </c>
      <c r="DO2050">
        <v>0.35600000000000004</v>
      </c>
      <c r="DP2050">
        <v>1157.1500000000001</v>
      </c>
      <c r="DQ2050" s="2">
        <v>0</v>
      </c>
      <c r="DR2050" s="2">
        <v>1608.7225961999998</v>
      </c>
      <c r="DS2050">
        <v>3.6514616489260712E-3</v>
      </c>
      <c r="DT2050">
        <v>4.1565717769584403</v>
      </c>
      <c r="DU2050">
        <v>1831259.1651458691</v>
      </c>
      <c r="DV2050">
        <v>1</v>
      </c>
    </row>
    <row r="2051" spans="1:126" x14ac:dyDescent="0.15">
      <c r="A2051" t="s">
        <v>1348</v>
      </c>
      <c r="B2051" t="s">
        <v>341</v>
      </c>
      <c r="C2051">
        <v>39</v>
      </c>
      <c r="D2051">
        <v>91</v>
      </c>
      <c r="E2051" t="s">
        <v>3434</v>
      </c>
      <c r="F2051">
        <v>39091</v>
      </c>
      <c r="G2051" t="s">
        <v>7035</v>
      </c>
      <c r="H2051">
        <v>94.6</v>
      </c>
      <c r="I2051">
        <v>1.6</v>
      </c>
      <c r="J2051">
        <v>0.2</v>
      </c>
      <c r="K2051">
        <v>0.5</v>
      </c>
      <c r="L2051">
        <v>1.9</v>
      </c>
      <c r="M2051">
        <v>1.2</v>
      </c>
      <c r="N2051">
        <f t="shared" si="130"/>
        <v>8957.06</v>
      </c>
      <c r="O2051">
        <f t="shared" si="128"/>
        <v>1042.9400000000005</v>
      </c>
      <c r="P2051">
        <f t="shared" si="129"/>
        <v>1.2515280000000011</v>
      </c>
      <c r="Q2051" s="4">
        <v>39091</v>
      </c>
      <c r="R2051" s="5">
        <v>40.387552999999997</v>
      </c>
      <c r="S2051" s="5">
        <v>-83.766343000000006</v>
      </c>
      <c r="T2051">
        <v>6</v>
      </c>
      <c r="U2051">
        <v>0.15861869881301111</v>
      </c>
      <c r="V2051">
        <v>45816</v>
      </c>
      <c r="W2051">
        <v>45564</v>
      </c>
      <c r="X2051">
        <v>45484</v>
      </c>
      <c r="Y2051">
        <v>45260</v>
      </c>
      <c r="Z2051">
        <v>23640</v>
      </c>
      <c r="AA2051">
        <v>39073</v>
      </c>
      <c r="AB2051">
        <v>18122.13</v>
      </c>
      <c r="AC2051">
        <v>49783</v>
      </c>
      <c r="AD2051">
        <v>1</v>
      </c>
      <c r="AE2051">
        <v>2.1985753231905725E-5</v>
      </c>
      <c r="AF2051">
        <v>69</v>
      </c>
      <c r="AG2051">
        <v>868</v>
      </c>
      <c r="AH2051">
        <v>7.9493087557603689E-2</v>
      </c>
      <c r="AI2051" s="3">
        <v>212937</v>
      </c>
      <c r="AJ2051" s="3">
        <v>293396.87182504003</v>
      </c>
      <c r="AK2051">
        <v>69</v>
      </c>
      <c r="AL2051">
        <v>298758.40000000002</v>
      </c>
      <c r="AM2051">
        <v>1331657</v>
      </c>
      <c r="AN2051">
        <v>117192</v>
      </c>
      <c r="AO2051">
        <v>1448849</v>
      </c>
      <c r="AP2051">
        <v>5</v>
      </c>
      <c r="AQ2051">
        <v>0</v>
      </c>
      <c r="AR2051">
        <v>5</v>
      </c>
      <c r="AS2051">
        <v>0.10973575629883241</v>
      </c>
      <c r="AT2051">
        <v>5</v>
      </c>
      <c r="AU2051">
        <v>40</v>
      </c>
      <c r="AV2051">
        <f t="shared" ref="AV2051:AV2114" si="131">AT2051+AU2051</f>
        <v>45</v>
      </c>
      <c r="AW2051">
        <v>35478</v>
      </c>
      <c r="AX2051">
        <v>0.81</v>
      </c>
      <c r="AY2051">
        <v>315949921.91421503</v>
      </c>
      <c r="AZ2051">
        <v>315949.92191421503</v>
      </c>
      <c r="BA2051">
        <v>6858.3445966948002</v>
      </c>
      <c r="BB2051">
        <v>1.4580777998263952</v>
      </c>
      <c r="BC2051">
        <v>21842</v>
      </c>
      <c r="BD2051">
        <v>33930</v>
      </c>
      <c r="BE2051">
        <v>-12088</v>
      </c>
      <c r="BF2051">
        <v>-0.2638379605378034</v>
      </c>
      <c r="BG2051">
        <v>659155</v>
      </c>
      <c r="BH2051">
        <v>14.492019171576818</v>
      </c>
      <c r="BI2051">
        <v>5325</v>
      </c>
      <c r="BJ2051">
        <v>42</v>
      </c>
      <c r="BK2051">
        <v>11</v>
      </c>
      <c r="BL2051">
        <v>4</v>
      </c>
      <c r="BM2051">
        <v>0</v>
      </c>
      <c r="BN2051">
        <v>0</v>
      </c>
      <c r="BO2051">
        <v>4</v>
      </c>
      <c r="BP2051">
        <v>2</v>
      </c>
      <c r="BQ2051">
        <v>2</v>
      </c>
      <c r="BR2051">
        <v>3</v>
      </c>
      <c r="BS2051">
        <v>0</v>
      </c>
      <c r="BT2051">
        <v>46582</v>
      </c>
      <c r="BU2051">
        <v>0.77</v>
      </c>
      <c r="BV2051">
        <v>0.6381445</v>
      </c>
      <c r="BW2051">
        <v>273</v>
      </c>
      <c r="BX2051">
        <v>1.4597910000000001</v>
      </c>
      <c r="BY2051">
        <v>0.12441000000000001</v>
      </c>
      <c r="BZ2051">
        <v>42</v>
      </c>
      <c r="CA2051">
        <v>8</v>
      </c>
      <c r="CB2051">
        <v>4</v>
      </c>
      <c r="CC2051">
        <v>0</v>
      </c>
      <c r="CD2051">
        <v>0</v>
      </c>
      <c r="CE2051">
        <v>2</v>
      </c>
      <c r="CF2051">
        <v>2</v>
      </c>
      <c r="CG2051">
        <v>2</v>
      </c>
      <c r="CH2051">
        <v>2</v>
      </c>
      <c r="CI2051">
        <v>0</v>
      </c>
      <c r="CJ2051">
        <v>45509</v>
      </c>
      <c r="CK2051">
        <v>1.3623678832758355</v>
      </c>
      <c r="CL2051">
        <v>0.69158786768314628</v>
      </c>
      <c r="CM2051">
        <v>255</v>
      </c>
      <c r="CN2051">
        <v>3.1797481233975119E-2</v>
      </c>
      <c r="CO2051">
        <v>4051</v>
      </c>
      <c r="CP2051">
        <v>-2.0777380299999999E-2</v>
      </c>
      <c r="CQ2051">
        <v>0.12582441599999999</v>
      </c>
      <c r="CR2051">
        <v>39056</v>
      </c>
      <c r="CS2051">
        <v>0.86099999999999999</v>
      </c>
      <c r="CT2051">
        <v>39310</v>
      </c>
      <c r="CU2051">
        <v>0.87436759112000006</v>
      </c>
      <c r="CV2051">
        <v>41</v>
      </c>
      <c r="CW2051">
        <v>17</v>
      </c>
      <c r="CX2051">
        <v>26</v>
      </c>
      <c r="CY2051">
        <v>517</v>
      </c>
      <c r="CZ2051">
        <v>1300</v>
      </c>
      <c r="DA2051" s="2">
        <v>26339</v>
      </c>
      <c r="DB2051" s="2">
        <v>3185</v>
      </c>
      <c r="DC2051" s="2">
        <v>81.349999999999994</v>
      </c>
      <c r="DD2051" s="2">
        <v>2229</v>
      </c>
      <c r="DE2051">
        <v>346</v>
      </c>
      <c r="DF2051">
        <v>30</v>
      </c>
      <c r="DG2051">
        <v>39.58</v>
      </c>
      <c r="DH2051">
        <v>19.79</v>
      </c>
      <c r="DI2051" s="2">
        <v>15.39</v>
      </c>
      <c r="DJ2051">
        <v>-1.38</v>
      </c>
      <c r="DK2051">
        <v>0.96489102410572136</v>
      </c>
      <c r="DL2051">
        <v>2.1889400921658985E-2</v>
      </c>
      <c r="DM2051">
        <v>0</v>
      </c>
      <c r="DN2051">
        <v>191.6</v>
      </c>
      <c r="DO2051">
        <v>0.6409999999999999</v>
      </c>
      <c r="DP2051">
        <v>6012.46</v>
      </c>
      <c r="DQ2051" s="2">
        <v>0</v>
      </c>
      <c r="DR2051" s="2">
        <v>3500.4696975999996</v>
      </c>
      <c r="DS2051">
        <v>1.1601797964691202E-2</v>
      </c>
      <c r="DT2051">
        <v>2.9853358725144101</v>
      </c>
      <c r="DU2051">
        <v>891894.16873500927</v>
      </c>
      <c r="DV2051">
        <v>1</v>
      </c>
    </row>
    <row r="2052" spans="1:126" x14ac:dyDescent="0.15">
      <c r="A2052" t="s">
        <v>1348</v>
      </c>
      <c r="B2052" t="s">
        <v>3435</v>
      </c>
      <c r="C2052">
        <v>39</v>
      </c>
      <c r="D2052">
        <v>93</v>
      </c>
      <c r="E2052" t="s">
        <v>3436</v>
      </c>
      <c r="F2052">
        <v>39093</v>
      </c>
      <c r="G2052" t="s">
        <v>7036</v>
      </c>
      <c r="H2052">
        <v>80.2</v>
      </c>
      <c r="I2052">
        <v>8.1</v>
      </c>
      <c r="J2052">
        <v>0.2</v>
      </c>
      <c r="K2052">
        <v>0.9</v>
      </c>
      <c r="L2052">
        <v>2.2999999999999998</v>
      </c>
      <c r="M2052">
        <v>8.4</v>
      </c>
      <c r="N2052">
        <f t="shared" si="130"/>
        <v>6574.3500000000013</v>
      </c>
      <c r="O2052">
        <f t="shared" si="128"/>
        <v>3425.6499999999987</v>
      </c>
      <c r="P2052">
        <f t="shared" si="129"/>
        <v>4.1107800000000001</v>
      </c>
      <c r="Q2052" s="4">
        <v>39093</v>
      </c>
      <c r="R2052" s="5">
        <v>41.438805000000002</v>
      </c>
      <c r="S2052" s="5">
        <v>-82.179721999999998</v>
      </c>
      <c r="T2052">
        <v>1</v>
      </c>
      <c r="U2052">
        <v>0.10451800426775282</v>
      </c>
      <c r="V2052">
        <v>301108</v>
      </c>
      <c r="W2052">
        <v>302465</v>
      </c>
      <c r="X2052">
        <v>303152</v>
      </c>
      <c r="Y2052">
        <v>305291</v>
      </c>
      <c r="Z2052">
        <v>158921</v>
      </c>
      <c r="AA2052">
        <v>39075</v>
      </c>
      <c r="AB2052">
        <v>121666.00799999999</v>
      </c>
      <c r="AC2052">
        <v>52457</v>
      </c>
      <c r="AD2052">
        <v>5</v>
      </c>
      <c r="AE2052">
        <v>1.6493376260093946E-5</v>
      </c>
      <c r="AF2052">
        <v>136</v>
      </c>
      <c r="AG2052">
        <v>768</v>
      </c>
      <c r="AH2052">
        <v>0.17708333333333334</v>
      </c>
      <c r="AI2052" s="3">
        <v>122692</v>
      </c>
      <c r="AJ2052" s="3">
        <v>314318.03444160003</v>
      </c>
      <c r="AK2052">
        <v>44</v>
      </c>
      <c r="AL2052">
        <v>590777.59999999998</v>
      </c>
      <c r="AM2052">
        <v>364124</v>
      </c>
      <c r="AN2052">
        <v>96193</v>
      </c>
      <c r="AO2052">
        <v>460317</v>
      </c>
      <c r="AP2052">
        <v>10</v>
      </c>
      <c r="AQ2052">
        <v>4</v>
      </c>
      <c r="AR2052">
        <v>14</v>
      </c>
      <c r="AS2052">
        <v>4.6286347180665537E-2</v>
      </c>
      <c r="AT2052">
        <v>15</v>
      </c>
      <c r="AU2052">
        <v>352</v>
      </c>
      <c r="AV2052">
        <f t="shared" si="131"/>
        <v>367</v>
      </c>
      <c r="AW2052">
        <v>286695</v>
      </c>
      <c r="AX2052">
        <v>0.9</v>
      </c>
      <c r="AY2052">
        <v>1109767311.27753</v>
      </c>
      <c r="AZ2052">
        <v>1109767.3112775299</v>
      </c>
      <c r="BA2052">
        <v>3852.4617676272901</v>
      </c>
      <c r="BB2052">
        <v>2.5957428271011618</v>
      </c>
      <c r="BC2052">
        <v>1120313</v>
      </c>
      <c r="BD2052">
        <v>1051887</v>
      </c>
      <c r="BE2052">
        <v>68426</v>
      </c>
      <c r="BF2052">
        <v>0.2272473663934535</v>
      </c>
      <c r="BG2052">
        <v>4219607</v>
      </c>
      <c r="BH2052">
        <v>13.919113184145248</v>
      </c>
      <c r="BI2052">
        <v>28588</v>
      </c>
      <c r="BJ2052">
        <v>172</v>
      </c>
      <c r="BK2052">
        <v>42</v>
      </c>
      <c r="BL2052">
        <v>11</v>
      </c>
      <c r="BM2052">
        <v>1</v>
      </c>
      <c r="BN2052">
        <v>2</v>
      </c>
      <c r="BO2052">
        <v>19</v>
      </c>
      <c r="BP2052">
        <v>9</v>
      </c>
      <c r="BQ2052">
        <v>30</v>
      </c>
      <c r="BR2052">
        <v>25</v>
      </c>
      <c r="BS2052">
        <v>1</v>
      </c>
      <c r="BT2052">
        <v>305707</v>
      </c>
      <c r="BU2052">
        <v>0.8</v>
      </c>
      <c r="BV2052">
        <v>0.63328050000000002</v>
      </c>
      <c r="BW2052">
        <v>1217</v>
      </c>
      <c r="BX2052">
        <v>1.0205850000000001</v>
      </c>
      <c r="BY2052">
        <v>-0.54697419999999997</v>
      </c>
      <c r="BZ2052">
        <v>180</v>
      </c>
      <c r="CA2052">
        <v>42</v>
      </c>
      <c r="CB2052">
        <v>6</v>
      </c>
      <c r="CC2052">
        <v>2</v>
      </c>
      <c r="CD2052">
        <v>4</v>
      </c>
      <c r="CE2052">
        <v>21</v>
      </c>
      <c r="CF2052">
        <v>8</v>
      </c>
      <c r="CG2052">
        <v>24</v>
      </c>
      <c r="CH2052">
        <v>24</v>
      </c>
      <c r="CI2052">
        <v>1</v>
      </c>
      <c r="CJ2052">
        <v>304187</v>
      </c>
      <c r="CK2052">
        <v>1.0256848583272788</v>
      </c>
      <c r="CL2052">
        <v>0.67453807469911287</v>
      </c>
      <c r="CM2052">
        <v>1151</v>
      </c>
      <c r="CN2052">
        <v>-0.66633388452530073</v>
      </c>
      <c r="CO2052">
        <v>38899</v>
      </c>
      <c r="CP2052">
        <v>0.50174867400000001</v>
      </c>
      <c r="CQ2052">
        <v>1.5215006E-2</v>
      </c>
      <c r="CR2052">
        <v>262017</v>
      </c>
      <c r="CS2052">
        <v>0.85699999999999998</v>
      </c>
      <c r="CT2052">
        <v>263771</v>
      </c>
      <c r="CU2052">
        <v>0.89155806101000001</v>
      </c>
      <c r="CV2052">
        <v>339</v>
      </c>
      <c r="CW2052">
        <v>139</v>
      </c>
      <c r="CX2052">
        <v>180</v>
      </c>
      <c r="CY2052">
        <v>2480</v>
      </c>
      <c r="CZ2052">
        <v>1230</v>
      </c>
      <c r="DA2052" s="2">
        <v>131062</v>
      </c>
      <c r="DB2052" s="2">
        <v>29990</v>
      </c>
      <c r="DC2052" s="2">
        <v>131.43</v>
      </c>
      <c r="DD2052" s="2">
        <v>44563</v>
      </c>
      <c r="DE2052">
        <v>353</v>
      </c>
      <c r="DF2052">
        <v>53</v>
      </c>
      <c r="DG2052">
        <v>25.1</v>
      </c>
      <c r="DH2052">
        <v>5.94</v>
      </c>
      <c r="DI2052" s="2">
        <v>13.21</v>
      </c>
      <c r="DJ2052">
        <v>-0.33</v>
      </c>
      <c r="DK2052">
        <v>0.95651713233136637</v>
      </c>
      <c r="DL2052">
        <v>1.171875E-2</v>
      </c>
      <c r="DM2052">
        <v>0</v>
      </c>
      <c r="DN2052">
        <v>182</v>
      </c>
      <c r="DO2052">
        <v>0.58299999999999996</v>
      </c>
      <c r="DP2052">
        <v>1309.9000000000001</v>
      </c>
      <c r="DQ2052" s="2">
        <v>0</v>
      </c>
      <c r="DR2052" s="2">
        <v>3382.0216241700005</v>
      </c>
      <c r="DS2052">
        <v>5.7246986018731757E-3</v>
      </c>
      <c r="DT2052">
        <v>3.3430702484690098</v>
      </c>
      <c r="DU2052">
        <v>1975011.0180219251</v>
      </c>
      <c r="DV2052">
        <v>0</v>
      </c>
    </row>
    <row r="2053" spans="1:126" x14ac:dyDescent="0.15">
      <c r="A2053" t="s">
        <v>1348</v>
      </c>
      <c r="B2053" t="s">
        <v>1485</v>
      </c>
      <c r="C2053">
        <v>39</v>
      </c>
      <c r="D2053">
        <v>95</v>
      </c>
      <c r="E2053" t="s">
        <v>3437</v>
      </c>
      <c r="F2053">
        <v>39095</v>
      </c>
      <c r="G2053" t="s">
        <v>7037</v>
      </c>
      <c r="H2053">
        <v>71</v>
      </c>
      <c r="I2053">
        <v>18.7</v>
      </c>
      <c r="J2053">
        <v>0.2</v>
      </c>
      <c r="K2053">
        <v>1.5</v>
      </c>
      <c r="L2053">
        <v>2.5</v>
      </c>
      <c r="M2053">
        <v>6.1</v>
      </c>
      <c r="N2053">
        <f t="shared" si="130"/>
        <v>5436.44</v>
      </c>
      <c r="O2053">
        <f t="shared" si="128"/>
        <v>4563.5600000000004</v>
      </c>
      <c r="P2053">
        <f t="shared" si="129"/>
        <v>5.4762720000000025</v>
      </c>
      <c r="Q2053" s="4">
        <v>39095</v>
      </c>
      <c r="R2053" s="5">
        <v>41.682321000000002</v>
      </c>
      <c r="S2053" s="5">
        <v>-83.468902999999997</v>
      </c>
      <c r="T2053">
        <v>2</v>
      </c>
      <c r="U2053">
        <v>0.10893165070562458</v>
      </c>
      <c r="V2053">
        <v>441198</v>
      </c>
      <c r="W2053">
        <v>438167</v>
      </c>
      <c r="X2053">
        <v>436261</v>
      </c>
      <c r="Y2053">
        <v>433315</v>
      </c>
      <c r="Z2053">
        <v>227629</v>
      </c>
      <c r="AA2053">
        <v>39077</v>
      </c>
      <c r="AB2053">
        <v>172587.30900000001</v>
      </c>
      <c r="AC2053">
        <v>41777</v>
      </c>
      <c r="AD2053">
        <v>5</v>
      </c>
      <c r="AE2053">
        <v>1.1461029062877497E-5</v>
      </c>
      <c r="AF2053">
        <v>42</v>
      </c>
      <c r="AG2053">
        <v>330</v>
      </c>
      <c r="AH2053">
        <v>0.12727272727272726</v>
      </c>
      <c r="AI2053" s="3">
        <v>63022</v>
      </c>
      <c r="AJ2053" s="3">
        <v>218147.3926967</v>
      </c>
      <c r="AK2053">
        <v>40</v>
      </c>
      <c r="AL2053">
        <v>358809.59999999998</v>
      </c>
      <c r="AM2053">
        <v>1070730</v>
      </c>
      <c r="AN2053">
        <v>45774</v>
      </c>
      <c r="AO2053">
        <v>1116504</v>
      </c>
      <c r="AP2053">
        <v>28</v>
      </c>
      <c r="AQ2053">
        <v>0</v>
      </c>
      <c r="AR2053">
        <v>28</v>
      </c>
      <c r="AS2053">
        <v>6.3902575958481589E-2</v>
      </c>
      <c r="AT2053">
        <v>30</v>
      </c>
      <c r="AU2053">
        <v>404</v>
      </c>
      <c r="AV2053">
        <f t="shared" si="131"/>
        <v>434</v>
      </c>
      <c r="AW2053">
        <v>382494</v>
      </c>
      <c r="AX2053">
        <v>0.98</v>
      </c>
      <c r="AY2053">
        <v>1055901795.61897</v>
      </c>
      <c r="AZ2053">
        <v>1055901.7956189699</v>
      </c>
      <c r="BA2053">
        <v>2323.43812633469</v>
      </c>
      <c r="BB2053">
        <v>4.3039665600113794</v>
      </c>
      <c r="BC2053">
        <v>943475</v>
      </c>
      <c r="BD2053">
        <v>905141</v>
      </c>
      <c r="BE2053">
        <v>38334</v>
      </c>
      <c r="BF2053">
        <v>8.6886159955394171E-2</v>
      </c>
      <c r="BG2053">
        <v>7477980</v>
      </c>
      <c r="BH2053">
        <v>17.141069222323335</v>
      </c>
      <c r="BI2053">
        <v>37566</v>
      </c>
      <c r="BJ2053">
        <v>259</v>
      </c>
      <c r="BK2053">
        <v>42</v>
      </c>
      <c r="BL2053">
        <v>18</v>
      </c>
      <c r="BM2053">
        <v>1</v>
      </c>
      <c r="BN2053">
        <v>7</v>
      </c>
      <c r="BO2053">
        <v>57</v>
      </c>
      <c r="BP2053">
        <v>11</v>
      </c>
      <c r="BQ2053">
        <v>48</v>
      </c>
      <c r="BR2053">
        <v>19</v>
      </c>
      <c r="BS2053">
        <v>0</v>
      </c>
      <c r="BT2053">
        <v>463493</v>
      </c>
      <c r="BU2053">
        <v>0.76</v>
      </c>
      <c r="BV2053">
        <v>0.66402760000000005</v>
      </c>
      <c r="BW2053">
        <v>2324</v>
      </c>
      <c r="BX2053">
        <v>0.99677879999999996</v>
      </c>
      <c r="BY2053">
        <v>-0.22944439999999999</v>
      </c>
      <c r="BZ2053">
        <v>260</v>
      </c>
      <c r="CA2053">
        <v>38</v>
      </c>
      <c r="CB2053">
        <v>17</v>
      </c>
      <c r="CC2053">
        <v>1</v>
      </c>
      <c r="CD2053">
        <v>6</v>
      </c>
      <c r="CE2053">
        <v>48</v>
      </c>
      <c r="CF2053">
        <v>9</v>
      </c>
      <c r="CG2053">
        <v>46</v>
      </c>
      <c r="CH2053">
        <v>14</v>
      </c>
      <c r="CI2053">
        <v>1</v>
      </c>
      <c r="CJ2053">
        <v>434615</v>
      </c>
      <c r="CK2053">
        <v>1.012390276451572</v>
      </c>
      <c r="CL2053">
        <v>0.67785362581943298</v>
      </c>
      <c r="CM2053">
        <v>2010</v>
      </c>
      <c r="CN2053">
        <v>-0.50522664627316027</v>
      </c>
      <c r="CO2053">
        <v>57802</v>
      </c>
      <c r="CP2053">
        <v>-0.55612608509999994</v>
      </c>
      <c r="CQ2053">
        <v>-0.593687776</v>
      </c>
      <c r="CR2053">
        <v>353429</v>
      </c>
      <c r="CS2053">
        <v>0.81700000000000006</v>
      </c>
      <c r="CT2053">
        <v>373254</v>
      </c>
      <c r="CU2053">
        <v>0.88277967684000003</v>
      </c>
      <c r="CV2053">
        <v>808</v>
      </c>
      <c r="CW2053">
        <v>287</v>
      </c>
      <c r="CX2053">
        <v>391</v>
      </c>
      <c r="CY2053">
        <v>739</v>
      </c>
      <c r="CZ2053">
        <v>493</v>
      </c>
      <c r="DA2053" s="2">
        <v>266082</v>
      </c>
      <c r="DB2053" s="2">
        <v>41630</v>
      </c>
      <c r="DC2053" s="2">
        <v>178.74</v>
      </c>
      <c r="DD2053" s="2">
        <v>117790</v>
      </c>
      <c r="DE2053">
        <v>118</v>
      </c>
      <c r="DF2053">
        <v>21</v>
      </c>
      <c r="DG2053">
        <v>44.46</v>
      </c>
      <c r="DH2053">
        <v>4.58</v>
      </c>
      <c r="DI2053" s="2">
        <v>9.17</v>
      </c>
      <c r="DJ2053">
        <v>-0.87</v>
      </c>
      <c r="DK2053">
        <v>0.90934911618165082</v>
      </c>
      <c r="DL2053">
        <v>1.2121212121212121E-2</v>
      </c>
      <c r="DM2053">
        <v>0</v>
      </c>
      <c r="DN2053">
        <v>60.2</v>
      </c>
      <c r="DO2053">
        <v>0.26700000000000002</v>
      </c>
      <c r="DP2053">
        <v>249.03999999999996</v>
      </c>
      <c r="DQ2053" s="2">
        <v>0</v>
      </c>
      <c r="DR2053" s="2">
        <v>999.73009514</v>
      </c>
      <c r="DS2053">
        <v>2.7862480398387342E-3</v>
      </c>
      <c r="DT2053">
        <v>2.7421884583888398</v>
      </c>
      <c r="DU2053">
        <v>983923.54387911619</v>
      </c>
      <c r="DV2053">
        <v>0</v>
      </c>
    </row>
    <row r="2054" spans="1:126" x14ac:dyDescent="0.15">
      <c r="A2054" t="s">
        <v>1348</v>
      </c>
      <c r="B2054" t="s">
        <v>192</v>
      </c>
      <c r="C2054">
        <v>39</v>
      </c>
      <c r="D2054">
        <v>97</v>
      </c>
      <c r="E2054" t="s">
        <v>3438</v>
      </c>
      <c r="F2054">
        <v>39097</v>
      </c>
      <c r="G2054" t="s">
        <v>7038</v>
      </c>
      <c r="H2054">
        <v>89.8</v>
      </c>
      <c r="I2054">
        <v>6.6</v>
      </c>
      <c r="J2054">
        <v>0.2</v>
      </c>
      <c r="K2054">
        <v>0.5</v>
      </c>
      <c r="L2054">
        <v>1.5</v>
      </c>
      <c r="M2054">
        <v>1.4</v>
      </c>
      <c r="N2054">
        <f t="shared" si="130"/>
        <v>8112.0999999999995</v>
      </c>
      <c r="O2054">
        <f t="shared" si="128"/>
        <v>1887.9000000000005</v>
      </c>
      <c r="P2054">
        <f t="shared" si="129"/>
        <v>2.2654800000000015</v>
      </c>
      <c r="Q2054" s="4">
        <v>39097</v>
      </c>
      <c r="R2054" s="5">
        <v>39.896607000000003</v>
      </c>
      <c r="S2054" s="5">
        <v>-83.400885000000002</v>
      </c>
      <c r="T2054">
        <v>1</v>
      </c>
      <c r="U2054">
        <v>0.11532249537566208</v>
      </c>
      <c r="V2054">
        <v>43213</v>
      </c>
      <c r="W2054">
        <v>43326</v>
      </c>
      <c r="X2054">
        <v>43456</v>
      </c>
      <c r="Y2054">
        <v>44095</v>
      </c>
      <c r="Z2054">
        <v>24613</v>
      </c>
      <c r="AA2054">
        <v>39079</v>
      </c>
      <c r="AB2054">
        <v>16079.737000000001</v>
      </c>
      <c r="AC2054">
        <v>57406</v>
      </c>
      <c r="AD2054">
        <v>4</v>
      </c>
      <c r="AE2054">
        <v>9.2047128129602355E-5</v>
      </c>
      <c r="AF2054">
        <v>54</v>
      </c>
      <c r="AG2054">
        <v>699</v>
      </c>
      <c r="AH2054">
        <v>7.7253218884120178E-2</v>
      </c>
      <c r="AI2054" s="3">
        <v>263275</v>
      </c>
      <c r="AJ2054" s="3">
        <v>298168.29590733</v>
      </c>
      <c r="AK2054">
        <v>105</v>
      </c>
      <c r="AL2054">
        <v>298220.80000000005</v>
      </c>
      <c r="AM2054">
        <v>1536796</v>
      </c>
      <c r="AN2054">
        <v>141738</v>
      </c>
      <c r="AO2054">
        <v>1678534</v>
      </c>
      <c r="AP2054">
        <v>3</v>
      </c>
      <c r="AQ2054">
        <v>0</v>
      </c>
      <c r="AR2054">
        <v>3</v>
      </c>
      <c r="AS2054">
        <v>6.9242487190139868E-2</v>
      </c>
      <c r="AT2054">
        <v>2</v>
      </c>
      <c r="AU2054">
        <v>44</v>
      </c>
      <c r="AV2054">
        <f t="shared" si="131"/>
        <v>46</v>
      </c>
      <c r="AW2054">
        <v>35843</v>
      </c>
      <c r="AX2054">
        <v>0.82000000000000006</v>
      </c>
      <c r="AY2054">
        <v>234801076.84765601</v>
      </c>
      <c r="AZ2054">
        <v>234801.07684765602</v>
      </c>
      <c r="BA2054">
        <v>5892.02390865077</v>
      </c>
      <c r="BB2054">
        <v>1.6972096778694041</v>
      </c>
      <c r="BC2054">
        <v>26431</v>
      </c>
      <c r="BD2054">
        <v>12133</v>
      </c>
      <c r="BE2054">
        <v>14298</v>
      </c>
      <c r="BF2054">
        <v>0.33087265406243493</v>
      </c>
      <c r="BG2054">
        <v>456178</v>
      </c>
      <c r="BH2054">
        <v>10.497468703976436</v>
      </c>
      <c r="BI2054">
        <v>3176</v>
      </c>
      <c r="BJ2054">
        <v>39</v>
      </c>
      <c r="BK2054">
        <v>4</v>
      </c>
      <c r="BL2054">
        <v>2</v>
      </c>
      <c r="BM2054">
        <v>0</v>
      </c>
      <c r="BN2054">
        <v>0</v>
      </c>
      <c r="BO2054">
        <v>1</v>
      </c>
      <c r="BP2054">
        <v>2</v>
      </c>
      <c r="BQ2054">
        <v>2</v>
      </c>
      <c r="BR2054">
        <v>3</v>
      </c>
      <c r="BS2054">
        <v>0</v>
      </c>
      <c r="BT2054">
        <v>42539</v>
      </c>
      <c r="BU2054">
        <v>0.8</v>
      </c>
      <c r="BV2054">
        <v>0.53760859999999999</v>
      </c>
      <c r="BW2054">
        <v>238</v>
      </c>
      <c r="BX2054">
        <v>1.245916</v>
      </c>
      <c r="BY2054">
        <v>-0.62073250000000002</v>
      </c>
      <c r="BZ2054">
        <v>36</v>
      </c>
      <c r="CA2054">
        <v>3</v>
      </c>
      <c r="CB2054">
        <v>2</v>
      </c>
      <c r="CC2054">
        <v>0</v>
      </c>
      <c r="CD2054">
        <v>0</v>
      </c>
      <c r="CE2054">
        <v>0</v>
      </c>
      <c r="CF2054">
        <v>2</v>
      </c>
      <c r="CG2054">
        <v>1</v>
      </c>
      <c r="CH2054">
        <v>2</v>
      </c>
      <c r="CI2054">
        <v>0</v>
      </c>
      <c r="CJ2054">
        <v>43937</v>
      </c>
      <c r="CK2054">
        <v>1.046953592644013</v>
      </c>
      <c r="CL2054">
        <v>0.73191827184222624</v>
      </c>
      <c r="CM2054">
        <v>225</v>
      </c>
      <c r="CN2054">
        <v>-0.17947911629843735</v>
      </c>
      <c r="CO2054">
        <v>4346</v>
      </c>
      <c r="CP2054">
        <v>-1.6753831600000001E-2</v>
      </c>
      <c r="CQ2054">
        <v>-1.2797883100000001E-2</v>
      </c>
      <c r="CR2054">
        <v>38244</v>
      </c>
      <c r="CS2054">
        <v>0.86499999999999999</v>
      </c>
      <c r="CT2054">
        <v>36385</v>
      </c>
      <c r="CU2054">
        <v>0.88883759965999998</v>
      </c>
      <c r="CV2054">
        <v>24</v>
      </c>
      <c r="CW2054">
        <v>10</v>
      </c>
      <c r="CX2054">
        <v>23</v>
      </c>
      <c r="CY2054">
        <v>624</v>
      </c>
      <c r="CZ2054">
        <v>1017</v>
      </c>
      <c r="DA2054" s="2">
        <v>22429</v>
      </c>
      <c r="DB2054" s="2">
        <v>3565</v>
      </c>
      <c r="DC2054" s="2">
        <v>87.81</v>
      </c>
      <c r="DD2054" s="2">
        <v>4128</v>
      </c>
      <c r="DE2054">
        <v>240</v>
      </c>
      <c r="DF2054">
        <v>8</v>
      </c>
      <c r="DG2054">
        <v>13.86</v>
      </c>
      <c r="DH2054">
        <v>9.24</v>
      </c>
      <c r="DI2054" s="2">
        <v>6.93</v>
      </c>
      <c r="DJ2054">
        <v>-3.07</v>
      </c>
      <c r="DK2054">
        <v>0.8437869148229038</v>
      </c>
      <c r="DL2054">
        <v>1.5736766809728183E-2</v>
      </c>
      <c r="DM2054">
        <v>0</v>
      </c>
      <c r="DN2054">
        <v>261.8</v>
      </c>
      <c r="DO2054">
        <v>0.873</v>
      </c>
      <c r="DP2054">
        <v>5999.4700000000012</v>
      </c>
      <c r="DQ2054" s="2">
        <v>0</v>
      </c>
      <c r="DR2054" s="2">
        <v>3205.77028574</v>
      </c>
      <c r="DS2054">
        <v>1.0721187590197965E-2</v>
      </c>
      <c r="DT2054">
        <v>2.6925469734921101</v>
      </c>
      <c r="DU2054">
        <v>802973.51247239602</v>
      </c>
      <c r="DV2054">
        <v>0</v>
      </c>
    </row>
    <row r="2055" spans="1:126" x14ac:dyDescent="0.15">
      <c r="A2055" t="s">
        <v>1348</v>
      </c>
      <c r="B2055" t="s">
        <v>3439</v>
      </c>
      <c r="C2055">
        <v>39</v>
      </c>
      <c r="D2055">
        <v>99</v>
      </c>
      <c r="E2055" t="s">
        <v>3440</v>
      </c>
      <c r="F2055">
        <v>39099</v>
      </c>
      <c r="G2055" t="s">
        <v>7039</v>
      </c>
      <c r="H2055">
        <v>77.599999999999994</v>
      </c>
      <c r="I2055">
        <v>15.2</v>
      </c>
      <c r="J2055">
        <v>0.2</v>
      </c>
      <c r="K2055">
        <v>0.7</v>
      </c>
      <c r="L2055">
        <v>1.7</v>
      </c>
      <c r="M2055">
        <v>4.7</v>
      </c>
      <c r="N2055">
        <f t="shared" si="130"/>
        <v>6278.3099999999995</v>
      </c>
      <c r="O2055">
        <f t="shared" si="128"/>
        <v>3721.6900000000005</v>
      </c>
      <c r="P2055">
        <f t="shared" si="129"/>
        <v>4.4660280000000023</v>
      </c>
      <c r="Q2055" s="4">
        <v>39099</v>
      </c>
      <c r="R2055" s="5">
        <v>41.01088</v>
      </c>
      <c r="S2055" s="5">
        <v>-80.770396000000005</v>
      </c>
      <c r="T2055">
        <v>2</v>
      </c>
      <c r="U2055">
        <v>3.9190237519290502E-2</v>
      </c>
      <c r="V2055">
        <v>238352</v>
      </c>
      <c r="W2055">
        <v>235809</v>
      </c>
      <c r="X2055">
        <v>234550</v>
      </c>
      <c r="Y2055">
        <v>231764</v>
      </c>
      <c r="Z2055">
        <v>121509</v>
      </c>
      <c r="AA2055">
        <v>39081</v>
      </c>
      <c r="AB2055">
        <v>90762.912999999986</v>
      </c>
      <c r="AC2055">
        <v>41375</v>
      </c>
      <c r="AD2055">
        <v>5</v>
      </c>
      <c r="AE2055">
        <v>2.1317416329140907E-5</v>
      </c>
      <c r="AF2055">
        <v>94</v>
      </c>
      <c r="AG2055">
        <v>578</v>
      </c>
      <c r="AH2055">
        <v>0.16262975778546712</v>
      </c>
      <c r="AI2055" s="3">
        <v>74966</v>
      </c>
      <c r="AJ2055" s="3">
        <v>263364.40916958003</v>
      </c>
      <c r="AK2055">
        <v>57</v>
      </c>
      <c r="AL2055">
        <v>270976</v>
      </c>
      <c r="AM2055">
        <v>1426503</v>
      </c>
      <c r="AN2055">
        <v>68979</v>
      </c>
      <c r="AO2055">
        <v>1495482</v>
      </c>
      <c r="AP2055">
        <v>17</v>
      </c>
      <c r="AQ2055">
        <v>5</v>
      </c>
      <c r="AR2055">
        <v>22</v>
      </c>
      <c r="AS2055">
        <v>9.3295845366377028E-2</v>
      </c>
      <c r="AT2055">
        <v>20</v>
      </c>
      <c r="AU2055">
        <v>291</v>
      </c>
      <c r="AV2055">
        <f t="shared" si="131"/>
        <v>311</v>
      </c>
      <c r="AW2055">
        <v>189635</v>
      </c>
      <c r="AX2055">
        <v>0.97</v>
      </c>
      <c r="AY2055">
        <v>746895216.20552003</v>
      </c>
      <c r="AZ2055">
        <v>746895.21620552009</v>
      </c>
      <c r="BA2055">
        <v>2902.68023366122</v>
      </c>
      <c r="BB2055">
        <v>3.445091844438807</v>
      </c>
      <c r="BC2055">
        <v>363620</v>
      </c>
      <c r="BD2055">
        <v>346062</v>
      </c>
      <c r="BE2055">
        <v>17558</v>
      </c>
      <c r="BF2055">
        <v>7.3664160569242132E-2</v>
      </c>
      <c r="BG2055">
        <v>4448755</v>
      </c>
      <c r="BH2055">
        <v>18.967192496269451</v>
      </c>
      <c r="BI2055">
        <v>27818</v>
      </c>
      <c r="BJ2055">
        <v>221</v>
      </c>
      <c r="BK2055">
        <v>30</v>
      </c>
      <c r="BL2055">
        <v>7</v>
      </c>
      <c r="BM2055">
        <v>1</v>
      </c>
      <c r="BN2055">
        <v>3</v>
      </c>
      <c r="BO2055">
        <v>37</v>
      </c>
      <c r="BP2055">
        <v>9</v>
      </c>
      <c r="BQ2055">
        <v>30</v>
      </c>
      <c r="BR2055">
        <v>15</v>
      </c>
      <c r="BS2055">
        <v>0</v>
      </c>
      <c r="BT2055">
        <v>236735</v>
      </c>
      <c r="BU2055">
        <v>0.79</v>
      </c>
      <c r="BV2055">
        <v>0.68174290000000004</v>
      </c>
      <c r="BW2055">
        <v>1376</v>
      </c>
      <c r="BX2055">
        <v>1.4911190000000001</v>
      </c>
      <c r="BY2055">
        <v>0.35204760000000002</v>
      </c>
      <c r="BZ2055">
        <v>203</v>
      </c>
      <c r="CA2055">
        <v>26</v>
      </c>
      <c r="CB2055">
        <v>7</v>
      </c>
      <c r="CC2055">
        <v>2</v>
      </c>
      <c r="CD2055">
        <v>2</v>
      </c>
      <c r="CE2055">
        <v>35</v>
      </c>
      <c r="CF2055">
        <v>7</v>
      </c>
      <c r="CG2055">
        <v>21</v>
      </c>
      <c r="CH2055">
        <v>12</v>
      </c>
      <c r="CI2055">
        <v>1</v>
      </c>
      <c r="CJ2055">
        <v>233298</v>
      </c>
      <c r="CK2055">
        <v>1.3544908228960384</v>
      </c>
      <c r="CL2055">
        <v>0.71325678067251097</v>
      </c>
      <c r="CM2055">
        <v>1242</v>
      </c>
      <c r="CN2055">
        <v>5.8648687609331888E-2</v>
      </c>
      <c r="CO2055">
        <v>30050</v>
      </c>
      <c r="CP2055">
        <v>-0.75521317539999999</v>
      </c>
      <c r="CQ2055">
        <v>-0.17480396670000001</v>
      </c>
      <c r="CR2055">
        <v>192110</v>
      </c>
      <c r="CS2055">
        <v>0.83099999999999996</v>
      </c>
      <c r="CT2055">
        <v>204029</v>
      </c>
      <c r="CU2055">
        <v>0.87956801490999992</v>
      </c>
      <c r="CV2055">
        <v>441</v>
      </c>
      <c r="CW2055">
        <v>165</v>
      </c>
      <c r="CX2055">
        <v>229</v>
      </c>
      <c r="CY2055">
        <v>583</v>
      </c>
      <c r="CZ2055">
        <v>919</v>
      </c>
      <c r="DA2055" s="2">
        <v>131966</v>
      </c>
      <c r="DB2055" s="2">
        <v>22235</v>
      </c>
      <c r="DC2055" s="2">
        <v>169.33</v>
      </c>
      <c r="DD2055" s="2">
        <v>46441</v>
      </c>
      <c r="DE2055">
        <v>270</v>
      </c>
      <c r="DF2055">
        <v>18</v>
      </c>
      <c r="DG2055">
        <v>38.479999999999997</v>
      </c>
      <c r="DH2055">
        <v>6.84</v>
      </c>
      <c r="DI2055" s="2">
        <v>14.11</v>
      </c>
      <c r="DJ2055">
        <v>-1.72</v>
      </c>
      <c r="DK2055">
        <v>0.96541098631379563</v>
      </c>
      <c r="DL2055">
        <v>3.4602076124567475E-3</v>
      </c>
      <c r="DM2055">
        <v>0</v>
      </c>
      <c r="DN2055">
        <v>96.1</v>
      </c>
      <c r="DO2055">
        <v>0.34100000000000003</v>
      </c>
      <c r="DP2055">
        <v>72.84</v>
      </c>
      <c r="DQ2055" s="2">
        <v>0</v>
      </c>
      <c r="DR2055" s="2">
        <v>244.94693565</v>
      </c>
      <c r="DS2055">
        <v>9.0394571464347392E-4</v>
      </c>
      <c r="DT2055">
        <v>6.8584341484779303</v>
      </c>
      <c r="DU2055">
        <v>1858471.0518179557</v>
      </c>
      <c r="DV2055">
        <v>0</v>
      </c>
    </row>
    <row r="2056" spans="1:126" x14ac:dyDescent="0.15">
      <c r="A2056" t="s">
        <v>1348</v>
      </c>
      <c r="B2056" t="s">
        <v>196</v>
      </c>
      <c r="C2056">
        <v>39</v>
      </c>
      <c r="D2056">
        <v>101</v>
      </c>
      <c r="E2056" t="s">
        <v>3441</v>
      </c>
      <c r="F2056">
        <v>39101</v>
      </c>
      <c r="G2056" t="s">
        <v>7040</v>
      </c>
      <c r="H2056">
        <v>89.8</v>
      </c>
      <c r="I2056">
        <v>5.6</v>
      </c>
      <c r="J2056">
        <v>0.1</v>
      </c>
      <c r="K2056">
        <v>0.5</v>
      </c>
      <c r="L2056">
        <v>1.6</v>
      </c>
      <c r="M2056">
        <v>2.2999999999999998</v>
      </c>
      <c r="N2056">
        <f t="shared" si="130"/>
        <v>8103.5099999999993</v>
      </c>
      <c r="O2056">
        <f t="shared" si="128"/>
        <v>1896.4900000000007</v>
      </c>
      <c r="P2056">
        <f t="shared" si="129"/>
        <v>2.2757880000000017</v>
      </c>
      <c r="Q2056" s="4">
        <v>39101</v>
      </c>
      <c r="R2056" s="5">
        <v>40.588034</v>
      </c>
      <c r="S2056" s="5">
        <v>-83.168802999999997</v>
      </c>
      <c r="T2056">
        <v>4</v>
      </c>
      <c r="U2056">
        <v>6.6991958129186471E-2</v>
      </c>
      <c r="V2056">
        <v>66514</v>
      </c>
      <c r="W2056">
        <v>66171</v>
      </c>
      <c r="X2056">
        <v>65943</v>
      </c>
      <c r="Y2056">
        <v>65379</v>
      </c>
      <c r="Z2056">
        <v>35964</v>
      </c>
      <c r="AA2056">
        <v>39083</v>
      </c>
      <c r="AB2056">
        <v>22683.198999999997</v>
      </c>
      <c r="AC2056">
        <v>42966</v>
      </c>
      <c r="AD2056">
        <v>1</v>
      </c>
      <c r="AE2056">
        <v>1.5164611861759398E-5</v>
      </c>
      <c r="AF2056">
        <v>39</v>
      </c>
      <c r="AG2056">
        <v>578</v>
      </c>
      <c r="AH2056">
        <v>6.7474048442906581E-2</v>
      </c>
      <c r="AI2056" s="3">
        <v>189210</v>
      </c>
      <c r="AJ2056" s="3">
        <v>258404.33969398</v>
      </c>
      <c r="AK2056">
        <v>83</v>
      </c>
      <c r="AL2056">
        <v>258668.80000000002</v>
      </c>
      <c r="AM2056">
        <v>796188</v>
      </c>
      <c r="AN2056">
        <v>115542</v>
      </c>
      <c r="AO2056">
        <v>911730</v>
      </c>
      <c r="AP2056">
        <v>6</v>
      </c>
      <c r="AQ2056">
        <v>0</v>
      </c>
      <c r="AR2056">
        <v>6</v>
      </c>
      <c r="AS2056">
        <v>9.0674162397424846E-2</v>
      </c>
      <c r="AT2056">
        <v>5</v>
      </c>
      <c r="AU2056">
        <v>63</v>
      </c>
      <c r="AV2056">
        <f t="shared" si="131"/>
        <v>68</v>
      </c>
      <c r="AW2056">
        <v>61247</v>
      </c>
      <c r="AX2056">
        <v>0.92999999999999994</v>
      </c>
      <c r="AY2056">
        <v>1721529952.72525</v>
      </c>
      <c r="AZ2056">
        <v>1721529.95272525</v>
      </c>
      <c r="BA2056">
        <v>26037.7982170127</v>
      </c>
      <c r="BB2056">
        <v>0.38405705108606891</v>
      </c>
      <c r="BC2056">
        <v>238501</v>
      </c>
      <c r="BD2056">
        <v>220655</v>
      </c>
      <c r="BE2056">
        <v>17846</v>
      </c>
      <c r="BF2056">
        <v>0.26830441711519382</v>
      </c>
      <c r="BG2056">
        <v>762222</v>
      </c>
      <c r="BH2056">
        <v>11.558800782493972</v>
      </c>
      <c r="BI2056">
        <v>6963</v>
      </c>
      <c r="BJ2056">
        <v>55</v>
      </c>
      <c r="BK2056">
        <v>20</v>
      </c>
      <c r="BL2056">
        <v>5</v>
      </c>
      <c r="BM2056">
        <v>0</v>
      </c>
      <c r="BN2056">
        <v>0</v>
      </c>
      <c r="BO2056">
        <v>7</v>
      </c>
      <c r="BP2056">
        <v>0</v>
      </c>
      <c r="BQ2056">
        <v>8</v>
      </c>
      <c r="BR2056">
        <v>5</v>
      </c>
      <c r="BS2056">
        <v>0</v>
      </c>
      <c r="BT2056">
        <v>65655</v>
      </c>
      <c r="BU2056">
        <v>0.77</v>
      </c>
      <c r="BV2056">
        <v>0.56702620000000004</v>
      </c>
      <c r="BW2056">
        <v>476</v>
      </c>
      <c r="BX2056">
        <v>1.5231129999999999</v>
      </c>
      <c r="BY2056">
        <v>1.4374E-2</v>
      </c>
      <c r="BZ2056">
        <v>54</v>
      </c>
      <c r="CA2056">
        <v>14</v>
      </c>
      <c r="CB2056">
        <v>5</v>
      </c>
      <c r="CC2056">
        <v>0</v>
      </c>
      <c r="CD2056">
        <v>0</v>
      </c>
      <c r="CE2056">
        <v>5</v>
      </c>
      <c r="CF2056">
        <v>0</v>
      </c>
      <c r="CG2056">
        <v>6</v>
      </c>
      <c r="CH2056">
        <v>3</v>
      </c>
      <c r="CI2056">
        <v>0</v>
      </c>
      <c r="CJ2056">
        <v>65674</v>
      </c>
      <c r="CK2056">
        <v>1.3247251575966137</v>
      </c>
      <c r="CL2056">
        <v>0.64787531384717423</v>
      </c>
      <c r="CM2056">
        <v>391</v>
      </c>
      <c r="CN2056">
        <v>-0.12224365007728212</v>
      </c>
      <c r="CO2056">
        <v>4659</v>
      </c>
      <c r="CP2056">
        <v>-0.50043569030000001</v>
      </c>
      <c r="CQ2056">
        <v>-0.64712434029999999</v>
      </c>
      <c r="CR2056">
        <v>54835</v>
      </c>
      <c r="CS2056">
        <v>0.84099999999999997</v>
      </c>
      <c r="CT2056">
        <v>56869</v>
      </c>
      <c r="CU2056">
        <v>0.87568423684999996</v>
      </c>
      <c r="CV2056">
        <v>80</v>
      </c>
      <c r="CW2056">
        <v>39</v>
      </c>
      <c r="CX2056">
        <v>27</v>
      </c>
      <c r="CY2056">
        <v>390</v>
      </c>
      <c r="CZ2056">
        <v>843</v>
      </c>
      <c r="DA2056" s="2">
        <v>31097</v>
      </c>
      <c r="DB2056" s="2">
        <v>4100</v>
      </c>
      <c r="DC2056" s="2">
        <v>98.63</v>
      </c>
      <c r="DD2056" s="2">
        <v>6594</v>
      </c>
      <c r="DE2056">
        <v>195</v>
      </c>
      <c r="DF2056">
        <v>20</v>
      </c>
      <c r="DG2056">
        <v>31.86</v>
      </c>
      <c r="DH2056">
        <v>6.07</v>
      </c>
      <c r="DI2056" s="2">
        <v>13.66</v>
      </c>
      <c r="DJ2056">
        <v>-3.93</v>
      </c>
      <c r="DK2056">
        <v>0.92951746736430418</v>
      </c>
      <c r="DL2056">
        <v>8.6505190311418692E-3</v>
      </c>
      <c r="DM2056">
        <v>1964</v>
      </c>
      <c r="DN2056">
        <v>204.1</v>
      </c>
      <c r="DO2056">
        <v>0.81099999999999994</v>
      </c>
      <c r="DP2056">
        <v>11461.18</v>
      </c>
      <c r="DQ2056" s="2">
        <v>0</v>
      </c>
      <c r="DR2056" s="2">
        <v>2194.6148364999999</v>
      </c>
      <c r="DS2056">
        <v>8.4842710871860065E-3</v>
      </c>
      <c r="DT2056">
        <v>2.6256071955178601</v>
      </c>
      <c r="DU2056">
        <v>679162.66253597033</v>
      </c>
      <c r="DV2056">
        <v>0</v>
      </c>
    </row>
    <row r="2057" spans="1:126" x14ac:dyDescent="0.15">
      <c r="A2057" t="s">
        <v>1348</v>
      </c>
      <c r="B2057" t="s">
        <v>3442</v>
      </c>
      <c r="C2057">
        <v>39</v>
      </c>
      <c r="D2057">
        <v>103</v>
      </c>
      <c r="E2057" t="s">
        <v>3443</v>
      </c>
      <c r="F2057">
        <v>39103</v>
      </c>
      <c r="G2057" t="s">
        <v>7041</v>
      </c>
      <c r="H2057">
        <v>95</v>
      </c>
      <c r="I2057">
        <v>1.2</v>
      </c>
      <c r="J2057">
        <v>0.1</v>
      </c>
      <c r="K2057">
        <v>1</v>
      </c>
      <c r="L2057">
        <v>1.1000000000000001</v>
      </c>
      <c r="M2057">
        <v>1.6</v>
      </c>
      <c r="N2057">
        <f t="shared" si="130"/>
        <v>9031.2199999999993</v>
      </c>
      <c r="O2057">
        <f t="shared" si="128"/>
        <v>968.78000000000065</v>
      </c>
      <c r="P2057">
        <f t="shared" si="129"/>
        <v>1.1625360000000011</v>
      </c>
      <c r="Q2057" s="4">
        <v>39103</v>
      </c>
      <c r="R2057" s="5">
        <v>41.116174000000001</v>
      </c>
      <c r="S2057" s="5">
        <v>-81.899764000000005</v>
      </c>
      <c r="T2057">
        <v>1</v>
      </c>
      <c r="U2057">
        <v>7.7666456029510958E-2</v>
      </c>
      <c r="V2057">
        <v>172334</v>
      </c>
      <c r="W2057">
        <v>174091</v>
      </c>
      <c r="X2057">
        <v>174831</v>
      </c>
      <c r="Y2057">
        <v>176128</v>
      </c>
      <c r="Z2057">
        <v>94055</v>
      </c>
      <c r="AA2057">
        <v>39085</v>
      </c>
      <c r="AB2057">
        <v>76361.073000000004</v>
      </c>
      <c r="AC2057">
        <v>66952</v>
      </c>
      <c r="AD2057">
        <v>6</v>
      </c>
      <c r="AE2057">
        <v>3.4318856495701564E-5</v>
      </c>
      <c r="AF2057">
        <v>169</v>
      </c>
      <c r="AG2057">
        <v>920</v>
      </c>
      <c r="AH2057">
        <v>0.18369565217391304</v>
      </c>
      <c r="AI2057" s="3">
        <v>94978</v>
      </c>
      <c r="AJ2057" s="3">
        <v>269691.989591725</v>
      </c>
      <c r="AK2057">
        <v>31</v>
      </c>
      <c r="AL2057">
        <v>270803.20000000001</v>
      </c>
      <c r="AM2057">
        <v>1559685</v>
      </c>
      <c r="AN2057">
        <v>87058</v>
      </c>
      <c r="AO2057">
        <v>1646743</v>
      </c>
      <c r="AP2057">
        <v>17</v>
      </c>
      <c r="AQ2057">
        <v>1</v>
      </c>
      <c r="AR2057">
        <v>18</v>
      </c>
      <c r="AS2057">
        <v>0.1033942018829233</v>
      </c>
      <c r="AT2057">
        <v>18</v>
      </c>
      <c r="AU2057">
        <v>257</v>
      </c>
      <c r="AV2057">
        <f t="shared" si="131"/>
        <v>275</v>
      </c>
      <c r="AW2057">
        <v>195363</v>
      </c>
      <c r="AX2057">
        <v>0.98</v>
      </c>
      <c r="AY2057">
        <v>692743953.77804506</v>
      </c>
      <c r="AZ2057">
        <v>692743.95377804502</v>
      </c>
      <c r="BA2057">
        <v>4615.3139384997003</v>
      </c>
      <c r="BB2057">
        <v>2.1666998460457272</v>
      </c>
      <c r="BC2057">
        <v>116341</v>
      </c>
      <c r="BD2057">
        <v>69319</v>
      </c>
      <c r="BE2057">
        <v>47022</v>
      </c>
      <c r="BF2057">
        <v>0.27285387677417111</v>
      </c>
      <c r="BG2057">
        <v>3596739</v>
      </c>
      <c r="BH2057">
        <v>20.572661598915523</v>
      </c>
      <c r="BI2057">
        <v>15293</v>
      </c>
      <c r="BJ2057">
        <v>92</v>
      </c>
      <c r="BK2057">
        <v>13</v>
      </c>
      <c r="BL2057">
        <v>7</v>
      </c>
      <c r="BM2057">
        <v>1</v>
      </c>
      <c r="BN2057">
        <v>1</v>
      </c>
      <c r="BO2057">
        <v>6</v>
      </c>
      <c r="BP2057">
        <v>6</v>
      </c>
      <c r="BQ2057">
        <v>16</v>
      </c>
      <c r="BR2057">
        <v>21</v>
      </c>
      <c r="BS2057">
        <v>1</v>
      </c>
      <c r="BT2057">
        <v>174035</v>
      </c>
      <c r="BU2057">
        <v>0.84</v>
      </c>
      <c r="BV2057">
        <v>0.69914359999999998</v>
      </c>
      <c r="BW2057">
        <v>726</v>
      </c>
      <c r="BX2057">
        <v>0.94233920000000004</v>
      </c>
      <c r="BY2057">
        <v>-0.27119539999999998</v>
      </c>
      <c r="BZ2057">
        <v>97</v>
      </c>
      <c r="CA2057">
        <v>8</v>
      </c>
      <c r="CB2057">
        <v>6</v>
      </c>
      <c r="CC2057">
        <v>0</v>
      </c>
      <c r="CD2057">
        <v>3</v>
      </c>
      <c r="CE2057">
        <v>3</v>
      </c>
      <c r="CF2057">
        <v>4</v>
      </c>
      <c r="CG2057">
        <v>22</v>
      </c>
      <c r="CH2057">
        <v>15</v>
      </c>
      <c r="CI2057">
        <v>1</v>
      </c>
      <c r="CJ2057">
        <v>175963</v>
      </c>
      <c r="CK2057">
        <v>0.90359905207344726</v>
      </c>
      <c r="CL2057">
        <v>0.72626400000000002</v>
      </c>
      <c r="CM2057">
        <v>692</v>
      </c>
      <c r="CN2057">
        <v>-0.55115634138890202</v>
      </c>
      <c r="CO2057">
        <v>31863</v>
      </c>
      <c r="CP2057">
        <v>1.510703954</v>
      </c>
      <c r="CQ2057">
        <v>1.1417856449999999</v>
      </c>
      <c r="CR2057">
        <v>157115</v>
      </c>
      <c r="CS2057">
        <v>0.88900000000000001</v>
      </c>
      <c r="CT2057">
        <v>153205</v>
      </c>
      <c r="CU2057">
        <v>0.91686431973100002</v>
      </c>
      <c r="CV2057">
        <v>185</v>
      </c>
      <c r="CW2057">
        <v>89</v>
      </c>
      <c r="CX2057">
        <v>110</v>
      </c>
      <c r="CY2057">
        <v>1005</v>
      </c>
      <c r="CZ2057">
        <v>1479</v>
      </c>
      <c r="DA2057" s="2">
        <v>85904</v>
      </c>
      <c r="DB2057" s="2">
        <v>24525</v>
      </c>
      <c r="DC2057" s="2">
        <v>193.24</v>
      </c>
      <c r="DD2057" s="2">
        <v>7343</v>
      </c>
      <c r="DE2057">
        <v>500</v>
      </c>
      <c r="DF2057">
        <v>34</v>
      </c>
      <c r="DG2057">
        <v>38.880000000000003</v>
      </c>
      <c r="DH2057">
        <v>4.57</v>
      </c>
      <c r="DI2057" s="2">
        <v>14.29</v>
      </c>
      <c r="DJ2057">
        <v>-3.16</v>
      </c>
      <c r="DK2057">
        <v>0.9540525174250879</v>
      </c>
      <c r="DL2057">
        <v>1.4130434782608696E-2</v>
      </c>
      <c r="DM2057">
        <v>665</v>
      </c>
      <c r="DN2057">
        <v>157.19999999999999</v>
      </c>
      <c r="DO2057">
        <v>0.56600000000000006</v>
      </c>
      <c r="DP2057">
        <v>284.22000000000003</v>
      </c>
      <c r="DQ2057" s="2">
        <v>0</v>
      </c>
      <c r="DR2057" s="2">
        <v>1508.3835624699998</v>
      </c>
      <c r="DS2057">
        <v>5.5700488114123455E-3</v>
      </c>
      <c r="DT2057">
        <v>4.7349973479737901</v>
      </c>
      <c r="DU2057">
        <v>1282252.433822816</v>
      </c>
      <c r="DV2057">
        <v>0</v>
      </c>
    </row>
    <row r="2058" spans="1:126" x14ac:dyDescent="0.15">
      <c r="A2058" t="s">
        <v>1348</v>
      </c>
      <c r="B2058" t="s">
        <v>3444</v>
      </c>
      <c r="C2058">
        <v>39</v>
      </c>
      <c r="D2058">
        <v>105</v>
      </c>
      <c r="E2058" t="s">
        <v>3445</v>
      </c>
      <c r="F2058">
        <v>39105</v>
      </c>
      <c r="G2058" t="s">
        <v>7042</v>
      </c>
      <c r="H2058">
        <v>97.1</v>
      </c>
      <c r="I2058">
        <v>0.8</v>
      </c>
      <c r="J2058">
        <v>0.2</v>
      </c>
      <c r="K2058">
        <v>0.2</v>
      </c>
      <c r="L2058">
        <v>1.1000000000000001</v>
      </c>
      <c r="M2058">
        <v>0.5</v>
      </c>
      <c r="N2058">
        <f t="shared" si="130"/>
        <v>9430.5899999999983</v>
      </c>
      <c r="O2058">
        <f t="shared" si="128"/>
        <v>569.41000000000167</v>
      </c>
      <c r="P2058">
        <f t="shared" si="129"/>
        <v>0.68329200000000223</v>
      </c>
      <c r="Q2058" s="4">
        <v>39105</v>
      </c>
      <c r="R2058" s="5">
        <v>39.089807</v>
      </c>
      <c r="S2058" s="5">
        <v>-82.028396999999998</v>
      </c>
      <c r="T2058">
        <v>6</v>
      </c>
      <c r="U2058">
        <v>0.14057718764073562</v>
      </c>
      <c r="V2058">
        <v>23664</v>
      </c>
      <c r="W2058">
        <v>23564</v>
      </c>
      <c r="X2058">
        <v>23473</v>
      </c>
      <c r="Y2058">
        <v>23187</v>
      </c>
      <c r="Z2058">
        <v>12530</v>
      </c>
      <c r="AA2058">
        <v>39087</v>
      </c>
      <c r="AB2058">
        <v>8355.5400000000009</v>
      </c>
      <c r="AC2058">
        <v>37813</v>
      </c>
      <c r="AD2058">
        <v>0</v>
      </c>
      <c r="AE2058">
        <v>0</v>
      </c>
      <c r="AF2058">
        <v>74</v>
      </c>
      <c r="AG2058">
        <v>588</v>
      </c>
      <c r="AH2058">
        <v>0.12585034013605442</v>
      </c>
      <c r="AI2058" s="3">
        <v>75801</v>
      </c>
      <c r="AJ2058" s="3">
        <v>275264.70995329501</v>
      </c>
      <c r="AK2058">
        <v>91</v>
      </c>
      <c r="AL2058">
        <v>276742.40000000002</v>
      </c>
      <c r="AM2058">
        <v>493466</v>
      </c>
      <c r="AN2058">
        <v>31286</v>
      </c>
      <c r="AO2058">
        <v>524752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7</v>
      </c>
      <c r="AV2058">
        <f t="shared" si="131"/>
        <v>7</v>
      </c>
      <c r="AW2058">
        <v>11195</v>
      </c>
      <c r="AX2058">
        <v>0.49</v>
      </c>
      <c r="AY2058">
        <v>470607224.14673001</v>
      </c>
      <c r="AZ2058">
        <v>470607.22414673003</v>
      </c>
      <c r="BA2058">
        <v>20715.1038170717</v>
      </c>
      <c r="BB2058">
        <v>0.48273955507569388</v>
      </c>
      <c r="BC2058">
        <v>7044</v>
      </c>
      <c r="BD2058">
        <v>0</v>
      </c>
      <c r="BE2058">
        <v>7044</v>
      </c>
      <c r="BF2058">
        <v>0.29766734279918866</v>
      </c>
      <c r="BG2058">
        <v>249882</v>
      </c>
      <c r="BH2058">
        <v>10.645507604481745</v>
      </c>
      <c r="BI2058">
        <v>3885</v>
      </c>
      <c r="BJ2058">
        <v>28</v>
      </c>
      <c r="BK2058">
        <v>2</v>
      </c>
      <c r="BL2058">
        <v>1</v>
      </c>
      <c r="BM2058">
        <v>0</v>
      </c>
      <c r="BN2058">
        <v>0</v>
      </c>
      <c r="BO2058">
        <v>2</v>
      </c>
      <c r="BP2058">
        <v>1</v>
      </c>
      <c r="BQ2058">
        <v>0</v>
      </c>
      <c r="BR2058">
        <v>0</v>
      </c>
      <c r="BS2058">
        <v>0</v>
      </c>
      <c r="BT2058">
        <v>22838</v>
      </c>
      <c r="BU2058">
        <v>0.79</v>
      </c>
      <c r="BV2058">
        <v>0.58421259999999997</v>
      </c>
      <c r="BW2058">
        <v>126</v>
      </c>
      <c r="BX2058">
        <v>1.488747</v>
      </c>
      <c r="BY2058">
        <v>-0.192941</v>
      </c>
      <c r="BZ2058">
        <v>32</v>
      </c>
      <c r="CA2058">
        <v>2</v>
      </c>
      <c r="CB2058">
        <v>1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  <c r="CJ2058">
        <v>23326</v>
      </c>
      <c r="CK2058">
        <v>1.5433421932607392</v>
      </c>
      <c r="CL2058">
        <v>0.61134378365442144</v>
      </c>
      <c r="CM2058">
        <v>120</v>
      </c>
      <c r="CN2058">
        <v>-0.22328897933191416</v>
      </c>
      <c r="CO2058">
        <v>1826</v>
      </c>
      <c r="CP2058">
        <v>-1.4600148625</v>
      </c>
      <c r="CQ2058">
        <v>-0.75202491699999996</v>
      </c>
      <c r="CR2058">
        <v>19287</v>
      </c>
      <c r="CS2058">
        <v>0.83099999999999996</v>
      </c>
      <c r="CT2058">
        <v>19665</v>
      </c>
      <c r="CU2058">
        <v>0.86284005126999996</v>
      </c>
      <c r="CV2058">
        <v>11</v>
      </c>
      <c r="CW2058">
        <v>6</v>
      </c>
      <c r="CX2058">
        <v>4</v>
      </c>
      <c r="CY2058">
        <v>409</v>
      </c>
      <c r="CZ2058">
        <v>888</v>
      </c>
      <c r="DA2058" s="2">
        <v>6305</v>
      </c>
      <c r="DB2058" s="2">
        <v>1260</v>
      </c>
      <c r="DC2058" s="2">
        <v>68.099999999999994</v>
      </c>
      <c r="DD2058" s="2">
        <v>587</v>
      </c>
      <c r="DE2058">
        <v>261</v>
      </c>
      <c r="DF2058">
        <v>30</v>
      </c>
      <c r="DG2058">
        <v>12.77</v>
      </c>
      <c r="DH2058">
        <v>17.02</v>
      </c>
      <c r="DI2058" s="2">
        <v>12.77</v>
      </c>
      <c r="DJ2058">
        <v>-3.23</v>
      </c>
      <c r="DK2058">
        <v>0.97369427843959844</v>
      </c>
      <c r="DL2058">
        <v>1.7006802721088435E-3</v>
      </c>
      <c r="DM2058">
        <v>39</v>
      </c>
      <c r="DN2058">
        <v>20.8</v>
      </c>
      <c r="DO2058">
        <v>7.6999999999999999E-2</v>
      </c>
      <c r="DP2058">
        <v>816.54</v>
      </c>
      <c r="DQ2058" s="2">
        <v>0</v>
      </c>
      <c r="DR2058" s="2">
        <v>0</v>
      </c>
      <c r="DS2058">
        <v>0</v>
      </c>
      <c r="DT2058">
        <v>5.28028361083605</v>
      </c>
      <c r="DU2058">
        <v>1461278.3591434346</v>
      </c>
      <c r="DV2058">
        <v>1</v>
      </c>
    </row>
    <row r="2059" spans="1:126" x14ac:dyDescent="0.15">
      <c r="A2059" t="s">
        <v>1348</v>
      </c>
      <c r="B2059" t="s">
        <v>1214</v>
      </c>
      <c r="C2059">
        <v>39</v>
      </c>
      <c r="D2059">
        <v>107</v>
      </c>
      <c r="E2059" t="s">
        <v>3446</v>
      </c>
      <c r="F2059">
        <v>39107</v>
      </c>
      <c r="G2059" t="s">
        <v>7043</v>
      </c>
      <c r="H2059">
        <v>96.7</v>
      </c>
      <c r="I2059">
        <v>0.2</v>
      </c>
      <c r="J2059">
        <v>0.2</v>
      </c>
      <c r="K2059">
        <v>0.4</v>
      </c>
      <c r="L2059">
        <v>1</v>
      </c>
      <c r="M2059">
        <v>1.5</v>
      </c>
      <c r="N2059">
        <f t="shared" si="130"/>
        <v>9354.3800000000028</v>
      </c>
      <c r="O2059">
        <f t="shared" si="128"/>
        <v>645.61999999999716</v>
      </c>
      <c r="P2059">
        <f t="shared" si="129"/>
        <v>0.77474399999999688</v>
      </c>
      <c r="Q2059" s="4">
        <v>39107</v>
      </c>
      <c r="R2059" s="5">
        <v>40.535333000000001</v>
      </c>
      <c r="S2059" s="5">
        <v>-84.632058999999998</v>
      </c>
      <c r="T2059">
        <v>7</v>
      </c>
      <c r="U2059">
        <v>0.1932842193953751</v>
      </c>
      <c r="V2059">
        <v>40866</v>
      </c>
      <c r="W2059">
        <v>40789</v>
      </c>
      <c r="X2059">
        <v>40863</v>
      </c>
      <c r="Y2059">
        <v>40706</v>
      </c>
      <c r="Z2059">
        <v>20417</v>
      </c>
      <c r="AA2059">
        <v>39089</v>
      </c>
      <c r="AB2059">
        <v>17366.461000000003</v>
      </c>
      <c r="AC2059">
        <v>53099</v>
      </c>
      <c r="AD2059">
        <v>1</v>
      </c>
      <c r="AE2059">
        <v>2.4472016249418788E-5</v>
      </c>
      <c r="AF2059">
        <v>21</v>
      </c>
      <c r="AG2059">
        <v>1208</v>
      </c>
      <c r="AH2059">
        <v>1.7384105960264899E-2</v>
      </c>
      <c r="AI2059" s="3">
        <v>273152</v>
      </c>
      <c r="AJ2059" s="3">
        <v>295967.14930883999</v>
      </c>
      <c r="AK2059">
        <v>92</v>
      </c>
      <c r="AL2059">
        <v>302924.79999999999</v>
      </c>
      <c r="AM2059">
        <v>743640</v>
      </c>
      <c r="AN2059">
        <v>257317</v>
      </c>
      <c r="AO2059">
        <v>1000957</v>
      </c>
      <c r="AP2059">
        <v>10</v>
      </c>
      <c r="AQ2059">
        <v>0</v>
      </c>
      <c r="AR2059">
        <v>10</v>
      </c>
      <c r="AS2059">
        <v>0.24516413738998258</v>
      </c>
      <c r="AT2059">
        <v>10</v>
      </c>
      <c r="AU2059">
        <v>73</v>
      </c>
      <c r="AV2059">
        <f t="shared" si="131"/>
        <v>83</v>
      </c>
      <c r="AW2059">
        <v>33259</v>
      </c>
      <c r="AX2059">
        <v>0.84</v>
      </c>
      <c r="AY2059">
        <v>676450855.82659805</v>
      </c>
      <c r="AZ2059">
        <v>676450.85582659801</v>
      </c>
      <c r="BA2059">
        <v>16613.2392696477</v>
      </c>
      <c r="BB2059">
        <v>0.60192957181264151</v>
      </c>
      <c r="BC2059">
        <v>10069</v>
      </c>
      <c r="BD2059">
        <v>14545</v>
      </c>
      <c r="BE2059">
        <v>-4476</v>
      </c>
      <c r="BF2059">
        <v>-0.10952870356775804</v>
      </c>
      <c r="BG2059">
        <v>1217868</v>
      </c>
      <c r="BH2059">
        <v>29.803685485647161</v>
      </c>
      <c r="BI2059">
        <v>5449</v>
      </c>
      <c r="BJ2059">
        <v>32</v>
      </c>
      <c r="BK2059">
        <v>12</v>
      </c>
      <c r="BL2059">
        <v>1</v>
      </c>
      <c r="BM2059">
        <v>0</v>
      </c>
      <c r="BN2059">
        <v>0</v>
      </c>
      <c r="BO2059">
        <v>2</v>
      </c>
      <c r="BP2059">
        <v>3</v>
      </c>
      <c r="BQ2059">
        <v>4</v>
      </c>
      <c r="BR2059">
        <v>3</v>
      </c>
      <c r="BS2059">
        <v>0</v>
      </c>
      <c r="BT2059">
        <v>40666</v>
      </c>
      <c r="BU2059">
        <v>0.84</v>
      </c>
      <c r="BV2059">
        <v>0.70335950000000003</v>
      </c>
      <c r="BW2059">
        <v>242</v>
      </c>
      <c r="BX2059">
        <v>1.401662</v>
      </c>
      <c r="BY2059">
        <v>0.3776833</v>
      </c>
      <c r="BZ2059">
        <v>33</v>
      </c>
      <c r="CA2059">
        <v>14</v>
      </c>
      <c r="CB2059">
        <v>1</v>
      </c>
      <c r="CC2059">
        <v>1</v>
      </c>
      <c r="CD2059">
        <v>0</v>
      </c>
      <c r="CE2059">
        <v>2</v>
      </c>
      <c r="CF2059">
        <v>3</v>
      </c>
      <c r="CG2059">
        <v>2</v>
      </c>
      <c r="CH2059">
        <v>3</v>
      </c>
      <c r="CI2059">
        <v>0</v>
      </c>
      <c r="CJ2059">
        <v>40926</v>
      </c>
      <c r="CK2059">
        <v>1.4416263499975566</v>
      </c>
      <c r="CL2059">
        <v>0.73409699393364292</v>
      </c>
      <c r="CM2059">
        <v>234</v>
      </c>
      <c r="CN2059">
        <v>0.27275172791809771</v>
      </c>
      <c r="CO2059">
        <v>3684.0000000000005</v>
      </c>
      <c r="CP2059">
        <v>1.3192078730000001</v>
      </c>
      <c r="CQ2059">
        <v>0.92850950399999999</v>
      </c>
      <c r="CR2059">
        <v>36438</v>
      </c>
      <c r="CS2059">
        <v>0.88900000000000001</v>
      </c>
      <c r="CT2059">
        <v>35349</v>
      </c>
      <c r="CU2059">
        <v>0.89838641189000001</v>
      </c>
      <c r="CV2059">
        <v>32</v>
      </c>
      <c r="CW2059">
        <v>12</v>
      </c>
      <c r="CX2059">
        <v>18</v>
      </c>
      <c r="CY2059">
        <v>1216</v>
      </c>
      <c r="CZ2059">
        <v>1850</v>
      </c>
      <c r="DA2059" s="2">
        <v>26678</v>
      </c>
      <c r="DB2059" s="2">
        <v>3310</v>
      </c>
      <c r="DC2059" s="2">
        <v>112.79</v>
      </c>
      <c r="DD2059" s="2">
        <v>1062</v>
      </c>
      <c r="DE2059">
        <v>369</v>
      </c>
      <c r="DF2059">
        <v>48</v>
      </c>
      <c r="DG2059">
        <v>36.78</v>
      </c>
      <c r="DH2059">
        <v>17.16</v>
      </c>
      <c r="DI2059" s="2">
        <v>12.26</v>
      </c>
      <c r="DJ2059">
        <v>-1.88</v>
      </c>
      <c r="DK2059">
        <v>0.94034823102155574</v>
      </c>
      <c r="DL2059">
        <v>7.4503311258278145E-3</v>
      </c>
      <c r="DM2059">
        <v>537</v>
      </c>
      <c r="DN2059">
        <v>236.5</v>
      </c>
      <c r="DO2059">
        <v>0.80200000000000005</v>
      </c>
      <c r="DP2059">
        <v>5247.7999999999993</v>
      </c>
      <c r="DQ2059" s="2">
        <v>0</v>
      </c>
      <c r="DR2059" s="2">
        <v>596.3974539300001</v>
      </c>
      <c r="DS2059">
        <v>1.7354231328164614E-3</v>
      </c>
      <c r="DT2059">
        <v>3.7300948794142599</v>
      </c>
      <c r="DU2059">
        <v>1129938.2453275886</v>
      </c>
      <c r="DV2059">
        <v>1</v>
      </c>
    </row>
    <row r="2060" spans="1:126" x14ac:dyDescent="0.15">
      <c r="A2060" t="s">
        <v>1348</v>
      </c>
      <c r="B2060" t="s">
        <v>1340</v>
      </c>
      <c r="C2060">
        <v>39</v>
      </c>
      <c r="D2060">
        <v>109</v>
      </c>
      <c r="E2060" t="s">
        <v>3447</v>
      </c>
      <c r="F2060">
        <v>39109</v>
      </c>
      <c r="G2060" t="s">
        <v>7044</v>
      </c>
      <c r="H2060">
        <v>93.6</v>
      </c>
      <c r="I2060">
        <v>2</v>
      </c>
      <c r="J2060">
        <v>0.2</v>
      </c>
      <c r="K2060">
        <v>1.2</v>
      </c>
      <c r="L2060">
        <v>1.8</v>
      </c>
      <c r="M2060">
        <v>1.3</v>
      </c>
      <c r="N2060">
        <f t="shared" si="130"/>
        <v>8771.3700000000008</v>
      </c>
      <c r="O2060">
        <f t="shared" si="128"/>
        <v>1228.6299999999992</v>
      </c>
      <c r="P2060">
        <f t="shared" si="129"/>
        <v>1.4743559999999996</v>
      </c>
      <c r="Q2060" s="4">
        <v>39109</v>
      </c>
      <c r="R2060" s="5">
        <v>40.053325999999998</v>
      </c>
      <c r="S2060" s="5">
        <v>-84.228413000000003</v>
      </c>
      <c r="T2060">
        <v>2</v>
      </c>
      <c r="U2060">
        <v>8.033188234635201E-2</v>
      </c>
      <c r="V2060">
        <v>102657</v>
      </c>
      <c r="W2060">
        <v>103145</v>
      </c>
      <c r="X2060">
        <v>103517</v>
      </c>
      <c r="Y2060">
        <v>103953</v>
      </c>
      <c r="Z2060">
        <v>54172</v>
      </c>
      <c r="AA2060">
        <v>39091</v>
      </c>
      <c r="AB2060">
        <v>43259.34</v>
      </c>
      <c r="AC2060">
        <v>51569</v>
      </c>
      <c r="AD2060">
        <v>7</v>
      </c>
      <c r="AE2060">
        <v>6.7621743288541985E-5</v>
      </c>
      <c r="AF2060">
        <v>82</v>
      </c>
      <c r="AG2060">
        <v>1068</v>
      </c>
      <c r="AH2060">
        <v>7.6779026217228458E-2</v>
      </c>
      <c r="AI2060" s="3">
        <v>184233</v>
      </c>
      <c r="AJ2060" s="3">
        <v>260208.58599436501</v>
      </c>
      <c r="AK2060">
        <v>41</v>
      </c>
      <c r="AL2060">
        <v>261881.60000000001</v>
      </c>
      <c r="AM2060">
        <v>376926</v>
      </c>
      <c r="AN2060">
        <v>110867</v>
      </c>
      <c r="AO2060">
        <v>487793</v>
      </c>
      <c r="AP2060">
        <v>10</v>
      </c>
      <c r="AQ2060">
        <v>2</v>
      </c>
      <c r="AR2060">
        <v>12</v>
      </c>
      <c r="AS2060">
        <v>0.11634107324640071</v>
      </c>
      <c r="AT2060">
        <v>10</v>
      </c>
      <c r="AU2060">
        <v>200</v>
      </c>
      <c r="AV2060">
        <f t="shared" si="131"/>
        <v>210</v>
      </c>
      <c r="AW2060">
        <v>98196</v>
      </c>
      <c r="AX2060">
        <v>0.97</v>
      </c>
      <c r="AY2060">
        <v>464716079.85084599</v>
      </c>
      <c r="AZ2060">
        <v>464716.07985084597</v>
      </c>
      <c r="BA2060">
        <v>4668.4242337608102</v>
      </c>
      <c r="BB2060">
        <v>2.1420504005789884</v>
      </c>
      <c r="BC2060">
        <v>87759</v>
      </c>
      <c r="BD2060">
        <v>60795</v>
      </c>
      <c r="BE2060">
        <v>26964</v>
      </c>
      <c r="BF2060">
        <v>0.26266109471346327</v>
      </c>
      <c r="BG2060">
        <v>1438843</v>
      </c>
      <c r="BH2060">
        <v>13.899581711216515</v>
      </c>
      <c r="BI2060">
        <v>9337</v>
      </c>
      <c r="BJ2060">
        <v>89</v>
      </c>
      <c r="BK2060">
        <v>22</v>
      </c>
      <c r="BL2060">
        <v>5</v>
      </c>
      <c r="BM2060">
        <v>0</v>
      </c>
      <c r="BN2060">
        <v>2</v>
      </c>
      <c r="BO2060">
        <v>3</v>
      </c>
      <c r="BP2060">
        <v>3</v>
      </c>
      <c r="BQ2060">
        <v>15</v>
      </c>
      <c r="BR2060">
        <v>6</v>
      </c>
      <c r="BS2060">
        <v>1</v>
      </c>
      <c r="BT2060">
        <v>101256</v>
      </c>
      <c r="BU2060">
        <v>0.8</v>
      </c>
      <c r="BV2060">
        <v>0.67959179999999997</v>
      </c>
      <c r="BW2060">
        <v>614</v>
      </c>
      <c r="BX2060">
        <v>1.4418899999999999</v>
      </c>
      <c r="BY2060">
        <v>0.33185419999999999</v>
      </c>
      <c r="BZ2060">
        <v>88</v>
      </c>
      <c r="CA2060">
        <v>18</v>
      </c>
      <c r="CB2060">
        <v>8</v>
      </c>
      <c r="CC2060">
        <v>0</v>
      </c>
      <c r="CD2060">
        <v>1</v>
      </c>
      <c r="CE2060">
        <v>3</v>
      </c>
      <c r="CF2060">
        <v>1</v>
      </c>
      <c r="CG2060">
        <v>15</v>
      </c>
      <c r="CH2060">
        <v>6</v>
      </c>
      <c r="CI2060">
        <v>0</v>
      </c>
      <c r="CJ2060">
        <v>103970</v>
      </c>
      <c r="CK2060">
        <v>1.3465422718091757</v>
      </c>
      <c r="CL2060">
        <v>0.73485673859214717</v>
      </c>
      <c r="CM2060">
        <v>576</v>
      </c>
      <c r="CN2060">
        <v>0.17453284143981898</v>
      </c>
      <c r="CO2060">
        <v>11710</v>
      </c>
      <c r="CP2060">
        <v>0.24724990599999999</v>
      </c>
      <c r="CQ2060">
        <v>0.289372976</v>
      </c>
      <c r="CR2060">
        <v>90134</v>
      </c>
      <c r="CS2060">
        <v>0.86299999999999999</v>
      </c>
      <c r="CT2060">
        <v>88388</v>
      </c>
      <c r="CU2060">
        <v>0.8922802754200001</v>
      </c>
      <c r="CV2060">
        <v>97</v>
      </c>
      <c r="CW2060">
        <v>49</v>
      </c>
      <c r="CX2060">
        <v>51</v>
      </c>
      <c r="CY2060">
        <v>1015</v>
      </c>
      <c r="CZ2060">
        <v>1566</v>
      </c>
      <c r="DA2060" s="2">
        <v>54409</v>
      </c>
      <c r="DB2060" s="2">
        <v>10190</v>
      </c>
      <c r="DC2060" s="2">
        <v>125.68</v>
      </c>
      <c r="DD2060" s="2">
        <v>5797</v>
      </c>
      <c r="DE2060">
        <v>410</v>
      </c>
      <c r="DF2060">
        <v>28</v>
      </c>
      <c r="DG2060">
        <v>35.770000000000003</v>
      </c>
      <c r="DH2060">
        <v>8.6999999999999993</v>
      </c>
      <c r="DI2060" s="2">
        <v>24.17</v>
      </c>
      <c r="DJ2060">
        <v>-2.33</v>
      </c>
      <c r="DK2060">
        <v>0.90294355517198333</v>
      </c>
      <c r="DL2060">
        <v>7.4906367041198503E-3</v>
      </c>
      <c r="DM2060">
        <v>406</v>
      </c>
      <c r="DN2060">
        <v>178.1</v>
      </c>
      <c r="DO2060">
        <v>0.68299999999999994</v>
      </c>
      <c r="DP2060">
        <v>1652.26</v>
      </c>
      <c r="DQ2060" s="2">
        <v>0</v>
      </c>
      <c r="DR2060" s="2">
        <v>1751.94549355</v>
      </c>
      <c r="DS2060">
        <v>6.6898705294530045E-3</v>
      </c>
      <c r="DT2060">
        <v>2.7899895891461499</v>
      </c>
      <c r="DU2060">
        <v>730646.93758893642</v>
      </c>
      <c r="DV2060">
        <v>1</v>
      </c>
    </row>
    <row r="2061" spans="1:126" x14ac:dyDescent="0.15">
      <c r="A2061" t="s">
        <v>1348</v>
      </c>
      <c r="B2061" t="s">
        <v>202</v>
      </c>
      <c r="C2061">
        <v>39</v>
      </c>
      <c r="D2061">
        <v>111</v>
      </c>
      <c r="E2061" t="s">
        <v>3448</v>
      </c>
      <c r="F2061">
        <v>39111</v>
      </c>
      <c r="G2061" t="s">
        <v>7045</v>
      </c>
      <c r="H2061">
        <v>97.8</v>
      </c>
      <c r="I2061">
        <v>0.4</v>
      </c>
      <c r="J2061">
        <v>0.1</v>
      </c>
      <c r="K2061">
        <v>0.1</v>
      </c>
      <c r="L2061">
        <v>1.1000000000000001</v>
      </c>
      <c r="M2061">
        <v>0.4</v>
      </c>
      <c r="N2061">
        <f t="shared" si="130"/>
        <v>9566.39</v>
      </c>
      <c r="O2061">
        <f t="shared" si="128"/>
        <v>433.61000000000058</v>
      </c>
      <c r="P2061">
        <f t="shared" si="129"/>
        <v>0.5203320000000009</v>
      </c>
      <c r="Q2061" s="4">
        <v>39111</v>
      </c>
      <c r="R2061" s="5">
        <v>39.726253</v>
      </c>
      <c r="S2061" s="5">
        <v>-81.090986999999998</v>
      </c>
      <c r="T2061">
        <v>8</v>
      </c>
      <c r="U2061">
        <v>0.17199886781034623</v>
      </c>
      <c r="V2061">
        <v>14679</v>
      </c>
      <c r="W2061">
        <v>14590</v>
      </c>
      <c r="X2061">
        <v>14547</v>
      </c>
      <c r="Y2061">
        <v>14266</v>
      </c>
      <c r="Z2061">
        <v>7356</v>
      </c>
      <c r="AA2061">
        <v>39093</v>
      </c>
      <c r="AB2061">
        <v>4895.6720000000005</v>
      </c>
      <c r="AC2061">
        <v>41528</v>
      </c>
      <c r="AD2061">
        <v>0</v>
      </c>
      <c r="AE2061">
        <v>0</v>
      </c>
      <c r="AF2061">
        <v>57</v>
      </c>
      <c r="AG2061">
        <v>823</v>
      </c>
      <c r="AH2061">
        <v>6.9258809234507904E-2</v>
      </c>
      <c r="AI2061" s="3">
        <v>111161</v>
      </c>
      <c r="AJ2061" s="3">
        <v>291662.42230874504</v>
      </c>
      <c r="AK2061">
        <v>92</v>
      </c>
      <c r="AL2061">
        <v>292787.20000000001</v>
      </c>
      <c r="AM2061">
        <v>957234</v>
      </c>
      <c r="AN2061">
        <v>47743</v>
      </c>
      <c r="AO2061">
        <v>1004977</v>
      </c>
      <c r="AP2061">
        <v>1</v>
      </c>
      <c r="AQ2061">
        <v>0</v>
      </c>
      <c r="AR2061">
        <v>1</v>
      </c>
      <c r="AS2061">
        <v>6.8540095956134334E-2</v>
      </c>
      <c r="AT2061">
        <v>1</v>
      </c>
      <c r="AU2061">
        <v>5</v>
      </c>
      <c r="AV2061">
        <f t="shared" si="131"/>
        <v>6</v>
      </c>
      <c r="AW2061">
        <v>129</v>
      </c>
      <c r="AX2061">
        <v>1.0000000000000009E-2</v>
      </c>
      <c r="AY2061">
        <v>461483262.35139501</v>
      </c>
      <c r="AZ2061">
        <v>461483.26235139504</v>
      </c>
      <c r="BA2061">
        <v>30605.375144179299</v>
      </c>
      <c r="BB2061">
        <v>0.32673999102742107</v>
      </c>
      <c r="BC2061">
        <v>6070</v>
      </c>
      <c r="BD2061">
        <v>2314</v>
      </c>
      <c r="BE2061">
        <v>3756</v>
      </c>
      <c r="BF2061">
        <v>0.25587574085428161</v>
      </c>
      <c r="BG2061">
        <v>200351</v>
      </c>
      <c r="BH2061">
        <v>13.772667904035197</v>
      </c>
      <c r="BI2061">
        <v>3065</v>
      </c>
      <c r="BJ2061">
        <v>21</v>
      </c>
      <c r="BK2061">
        <v>6</v>
      </c>
      <c r="BL2061">
        <v>1</v>
      </c>
      <c r="BM2061">
        <v>0</v>
      </c>
      <c r="BN2061">
        <v>0</v>
      </c>
      <c r="BO2061">
        <v>1</v>
      </c>
      <c r="BP2061">
        <v>1</v>
      </c>
      <c r="BQ2061">
        <v>2</v>
      </c>
      <c r="BR2061">
        <v>1</v>
      </c>
      <c r="BS2061">
        <v>0</v>
      </c>
      <c r="BT2061">
        <v>14058</v>
      </c>
      <c r="BU2061">
        <v>0.65</v>
      </c>
      <c r="BV2061">
        <v>0.61412610000000001</v>
      </c>
      <c r="BW2061">
        <v>94</v>
      </c>
      <c r="BX2061">
        <v>2.3474179999999998</v>
      </c>
      <c r="BY2061">
        <v>0.91206229999999999</v>
      </c>
      <c r="BZ2061">
        <v>18</v>
      </c>
      <c r="CA2061">
        <v>6</v>
      </c>
      <c r="CB2061">
        <v>1</v>
      </c>
      <c r="CC2061">
        <v>0</v>
      </c>
      <c r="CD2061">
        <v>0</v>
      </c>
      <c r="CE2061">
        <v>1</v>
      </c>
      <c r="CF2061">
        <v>1</v>
      </c>
      <c r="CG2061">
        <v>1</v>
      </c>
      <c r="CH2061">
        <v>1</v>
      </c>
      <c r="CI2061">
        <v>0</v>
      </c>
      <c r="CJ2061">
        <v>14453</v>
      </c>
      <c r="CK2061">
        <v>2.0065038400332114</v>
      </c>
      <c r="CL2061">
        <v>0.6479640604090996</v>
      </c>
      <c r="CM2061">
        <v>90</v>
      </c>
      <c r="CN2061">
        <v>0.58012737984652385</v>
      </c>
      <c r="CO2061">
        <v>833</v>
      </c>
      <c r="CP2061">
        <v>-1.6127326000000001E-2</v>
      </c>
      <c r="CQ2061">
        <v>-0.2937193749</v>
      </c>
      <c r="CR2061">
        <v>11919</v>
      </c>
      <c r="CS2061">
        <v>0.82900000000000007</v>
      </c>
      <c r="CT2061">
        <v>12477</v>
      </c>
      <c r="CU2061">
        <v>0.88543174144000003</v>
      </c>
      <c r="CV2061">
        <v>2</v>
      </c>
      <c r="CW2061">
        <v>2</v>
      </c>
      <c r="CX2061">
        <v>3</v>
      </c>
      <c r="CY2061">
        <v>326</v>
      </c>
      <c r="CZ2061">
        <v>1317</v>
      </c>
      <c r="DA2061" s="2">
        <v>6083</v>
      </c>
      <c r="DB2061" s="2">
        <v>800</v>
      </c>
      <c r="DC2061" s="2">
        <v>61.71</v>
      </c>
      <c r="DD2061" s="2">
        <v>291</v>
      </c>
      <c r="DE2061">
        <v>389</v>
      </c>
      <c r="DF2061">
        <v>14</v>
      </c>
      <c r="DH2061">
        <v>6.86</v>
      </c>
      <c r="DI2061" s="2">
        <v>6.86</v>
      </c>
      <c r="DJ2061">
        <v>-0.21</v>
      </c>
      <c r="DK2061">
        <v>0.98467088277363468</v>
      </c>
      <c r="DL2061">
        <v>3.6452004860267314E-3</v>
      </c>
      <c r="DN2061">
        <v>17.3</v>
      </c>
      <c r="DO2061">
        <v>5.7999999999999996E-2</v>
      </c>
      <c r="DP2061">
        <v>0</v>
      </c>
      <c r="DQ2061" s="2">
        <v>24660</v>
      </c>
      <c r="DR2061" s="2">
        <v>0</v>
      </c>
      <c r="DS2061">
        <v>0</v>
      </c>
      <c r="DT2061">
        <v>3.66935675816794</v>
      </c>
      <c r="DU2061">
        <v>1074340.6910250683</v>
      </c>
      <c r="DV2061">
        <v>1</v>
      </c>
    </row>
    <row r="2062" spans="1:126" x14ac:dyDescent="0.15">
      <c r="A2062" t="s">
        <v>1348</v>
      </c>
      <c r="B2062" t="s">
        <v>204</v>
      </c>
      <c r="C2062">
        <v>39</v>
      </c>
      <c r="D2062">
        <v>113</v>
      </c>
      <c r="E2062" t="s">
        <v>3449</v>
      </c>
      <c r="F2062">
        <v>39113</v>
      </c>
      <c r="G2062" t="s">
        <v>7046</v>
      </c>
      <c r="H2062">
        <v>72.7</v>
      </c>
      <c r="I2062">
        <v>20.8</v>
      </c>
      <c r="J2062">
        <v>0.2</v>
      </c>
      <c r="K2062">
        <v>1.7</v>
      </c>
      <c r="L2062">
        <v>2.4</v>
      </c>
      <c r="M2062">
        <v>2.2999999999999998</v>
      </c>
      <c r="N2062">
        <f t="shared" si="130"/>
        <v>5731.9100000000008</v>
      </c>
      <c r="O2062">
        <f t="shared" si="128"/>
        <v>4268.0899999999992</v>
      </c>
      <c r="P2062">
        <f t="shared" si="129"/>
        <v>5.1217080000000008</v>
      </c>
      <c r="Q2062" s="4">
        <v>39113</v>
      </c>
      <c r="R2062" s="5">
        <v>39.753736000000004</v>
      </c>
      <c r="S2062" s="5">
        <v>-84.290591000000006</v>
      </c>
      <c r="T2062">
        <v>2</v>
      </c>
      <c r="U2062">
        <v>7.867507693070229E-2</v>
      </c>
      <c r="V2062">
        <v>535626</v>
      </c>
      <c r="W2062">
        <v>534801</v>
      </c>
      <c r="X2062">
        <v>533763</v>
      </c>
      <c r="Y2062">
        <v>531293</v>
      </c>
      <c r="Z2062">
        <v>275826</v>
      </c>
      <c r="AA2062">
        <v>39095</v>
      </c>
      <c r="AB2062">
        <v>209818.098</v>
      </c>
      <c r="AC2062">
        <v>43829</v>
      </c>
      <c r="AD2062">
        <v>13</v>
      </c>
      <c r="AE2062">
        <v>2.4355378698036393E-5</v>
      </c>
      <c r="AF2062">
        <v>75</v>
      </c>
      <c r="AG2062">
        <v>770</v>
      </c>
      <c r="AH2062">
        <v>9.7402597402597407E-2</v>
      </c>
      <c r="AI2062" s="3">
        <v>124105</v>
      </c>
      <c r="AJ2062" s="3">
        <v>295395.87244854501</v>
      </c>
      <c r="AK2062">
        <v>29</v>
      </c>
      <c r="AL2062">
        <v>297209.59999999998</v>
      </c>
      <c r="AM2062">
        <v>169340</v>
      </c>
      <c r="AN2062">
        <v>85679</v>
      </c>
      <c r="AO2062">
        <v>255019</v>
      </c>
      <c r="AP2062">
        <v>32</v>
      </c>
      <c r="AQ2062">
        <v>9</v>
      </c>
      <c r="AR2062">
        <v>41</v>
      </c>
      <c r="AS2062">
        <v>7.6664030171970501E-2</v>
      </c>
      <c r="AT2062">
        <v>38</v>
      </c>
      <c r="AU2062">
        <v>648</v>
      </c>
      <c r="AV2062">
        <f t="shared" si="131"/>
        <v>686</v>
      </c>
      <c r="AW2062">
        <v>533763</v>
      </c>
      <c r="AX2062">
        <v>1</v>
      </c>
      <c r="AY2062">
        <v>1372828272.1208501</v>
      </c>
      <c r="AZ2062">
        <v>1372828.2721208502</v>
      </c>
      <c r="BA2062">
        <v>2457.7275069683901</v>
      </c>
      <c r="BB2062">
        <v>4.068799316298092</v>
      </c>
      <c r="BC2062">
        <v>1749294</v>
      </c>
      <c r="BD2062">
        <v>1553597</v>
      </c>
      <c r="BE2062">
        <v>195697</v>
      </c>
      <c r="BF2062">
        <v>0.36536127820531489</v>
      </c>
      <c r="BG2062">
        <v>7692255</v>
      </c>
      <c r="BH2062">
        <v>14.411367966681842</v>
      </c>
      <c r="BI2062">
        <v>46406</v>
      </c>
      <c r="BJ2062">
        <v>350</v>
      </c>
      <c r="BK2062">
        <v>63</v>
      </c>
      <c r="BL2062">
        <v>20</v>
      </c>
      <c r="BM2062">
        <v>4</v>
      </c>
      <c r="BN2062">
        <v>11</v>
      </c>
      <c r="BO2062">
        <v>49</v>
      </c>
      <c r="BP2062">
        <v>10</v>
      </c>
      <c r="BQ2062">
        <v>68</v>
      </c>
      <c r="BR2062">
        <v>13</v>
      </c>
      <c r="BS2062">
        <v>2</v>
      </c>
      <c r="BT2062">
        <v>532562</v>
      </c>
      <c r="BU2062">
        <v>0.77</v>
      </c>
      <c r="BV2062">
        <v>0.68110250000000006</v>
      </c>
      <c r="BW2062">
        <v>2887</v>
      </c>
      <c r="BX2062">
        <v>1.1078520000000001</v>
      </c>
      <c r="BY2062">
        <v>-5.2939999999999997E-4</v>
      </c>
      <c r="BZ2062">
        <v>349</v>
      </c>
      <c r="CA2062">
        <v>58</v>
      </c>
      <c r="CB2062">
        <v>21</v>
      </c>
      <c r="CC2062">
        <v>2</v>
      </c>
      <c r="CD2062">
        <v>14</v>
      </c>
      <c r="CE2062">
        <v>46</v>
      </c>
      <c r="CF2062">
        <v>9</v>
      </c>
      <c r="CG2062">
        <v>67</v>
      </c>
      <c r="CH2062">
        <v>12</v>
      </c>
      <c r="CI2062">
        <v>3</v>
      </c>
      <c r="CJ2062">
        <v>532515</v>
      </c>
      <c r="CK2062">
        <v>1.0910490784297155</v>
      </c>
      <c r="CL2062">
        <v>0.69360207967575394</v>
      </c>
      <c r="CM2062">
        <v>2564</v>
      </c>
      <c r="CN2062">
        <v>-0.33987974385648961</v>
      </c>
      <c r="CO2062">
        <v>74169</v>
      </c>
      <c r="CP2062">
        <v>-0.67890542890000005</v>
      </c>
      <c r="CQ2062">
        <v>-7.5284492999999994E-2</v>
      </c>
      <c r="CR2062">
        <v>433788</v>
      </c>
      <c r="CS2062">
        <v>0.81599999999999995</v>
      </c>
      <c r="CT2062">
        <v>454746</v>
      </c>
      <c r="CU2062">
        <v>0.86847153787999998</v>
      </c>
      <c r="CV2062">
        <v>839</v>
      </c>
      <c r="CW2062">
        <v>312</v>
      </c>
      <c r="CX2062">
        <v>474</v>
      </c>
      <c r="CY2062">
        <v>1088</v>
      </c>
      <c r="CZ2062">
        <v>1224</v>
      </c>
      <c r="DA2062" s="2">
        <v>322291</v>
      </c>
      <c r="DB2062" s="2">
        <v>58150</v>
      </c>
      <c r="DC2062" s="2">
        <v>172.62</v>
      </c>
      <c r="DD2062" s="2">
        <v>140380</v>
      </c>
      <c r="DE2062">
        <v>381</v>
      </c>
      <c r="DF2062">
        <v>44</v>
      </c>
      <c r="DG2062">
        <v>43.11</v>
      </c>
      <c r="DH2062">
        <v>5.04</v>
      </c>
      <c r="DI2062" s="2">
        <v>12.5</v>
      </c>
      <c r="DJ2062">
        <v>-2.23</v>
      </c>
      <c r="DK2062">
        <v>0.95795495749566895</v>
      </c>
      <c r="DL2062">
        <v>1.2987012987012987E-3</v>
      </c>
      <c r="DM2062">
        <v>89</v>
      </c>
      <c r="DN2062">
        <v>102.5</v>
      </c>
      <c r="DO2062">
        <v>0.34299999999999997</v>
      </c>
      <c r="DP2062">
        <v>776.81999999999994</v>
      </c>
      <c r="DQ2062" s="2">
        <v>0</v>
      </c>
      <c r="DR2062" s="2">
        <v>3755.0154030500003</v>
      </c>
      <c r="DS2062">
        <v>1.2632468818583419E-2</v>
      </c>
      <c r="DT2062">
        <v>2.8593106964952302</v>
      </c>
      <c r="DU2062">
        <v>849814.58838106866</v>
      </c>
      <c r="DV2062">
        <v>1</v>
      </c>
    </row>
    <row r="2063" spans="1:126" x14ac:dyDescent="0.15">
      <c r="A2063" t="s">
        <v>1348</v>
      </c>
      <c r="B2063" t="s">
        <v>206</v>
      </c>
      <c r="C2063">
        <v>39</v>
      </c>
      <c r="D2063">
        <v>115</v>
      </c>
      <c r="E2063" t="s">
        <v>3450</v>
      </c>
      <c r="F2063">
        <v>39115</v>
      </c>
      <c r="G2063" t="s">
        <v>7047</v>
      </c>
      <c r="H2063">
        <v>92.8</v>
      </c>
      <c r="I2063">
        <v>2.8</v>
      </c>
      <c r="J2063">
        <v>0.3</v>
      </c>
      <c r="K2063">
        <v>0.1</v>
      </c>
      <c r="L2063">
        <v>3.3</v>
      </c>
      <c r="M2063">
        <v>0.6</v>
      </c>
      <c r="N2063">
        <f t="shared" si="130"/>
        <v>8631.0300000000007</v>
      </c>
      <c r="O2063">
        <f t="shared" si="128"/>
        <v>1368.9699999999993</v>
      </c>
      <c r="P2063">
        <f t="shared" si="129"/>
        <v>1.6427639999999999</v>
      </c>
      <c r="Q2063" s="4">
        <v>39115</v>
      </c>
      <c r="R2063" s="5">
        <v>39.624946000000001</v>
      </c>
      <c r="S2063" s="5">
        <v>-81.861697000000007</v>
      </c>
      <c r="T2063">
        <v>6</v>
      </c>
      <c r="U2063">
        <v>0.1780635455539164</v>
      </c>
      <c r="V2063">
        <v>15042</v>
      </c>
      <c r="W2063">
        <v>14977</v>
      </c>
      <c r="X2063">
        <v>14913</v>
      </c>
      <c r="Y2063">
        <v>14746</v>
      </c>
      <c r="Z2063">
        <v>7668</v>
      </c>
      <c r="AA2063">
        <v>39097</v>
      </c>
      <c r="AB2063">
        <v>5191.9160000000002</v>
      </c>
      <c r="AC2063">
        <v>37067</v>
      </c>
      <c r="AD2063">
        <v>2</v>
      </c>
      <c r="AE2063">
        <v>1.3411117816670019E-4</v>
      </c>
      <c r="AF2063">
        <v>30</v>
      </c>
      <c r="AG2063">
        <v>510</v>
      </c>
      <c r="AH2063">
        <v>5.8823529411764705E-2</v>
      </c>
      <c r="AI2063" s="3">
        <v>95174</v>
      </c>
      <c r="AJ2063" s="3">
        <v>266510.43561996502</v>
      </c>
      <c r="AK2063">
        <v>112</v>
      </c>
      <c r="AL2063">
        <v>270003.20000000001</v>
      </c>
      <c r="AM2063">
        <v>157625</v>
      </c>
      <c r="AN2063">
        <v>32716</v>
      </c>
      <c r="AO2063">
        <v>190341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6</v>
      </c>
      <c r="AV2063">
        <f t="shared" si="131"/>
        <v>6</v>
      </c>
      <c r="AW2063">
        <v>6569</v>
      </c>
      <c r="AX2063">
        <v>0.47</v>
      </c>
      <c r="AY2063">
        <v>384812208.12288702</v>
      </c>
      <c r="AZ2063">
        <v>384812.20812288701</v>
      </c>
      <c r="BA2063">
        <v>25829.135468328699</v>
      </c>
      <c r="BB2063">
        <v>0.38715968686841457</v>
      </c>
      <c r="BC2063">
        <v>4341</v>
      </c>
      <c r="BD2063">
        <v>1896</v>
      </c>
      <c r="BE2063">
        <v>2445</v>
      </c>
      <c r="BF2063">
        <v>0.16254487435181492</v>
      </c>
      <c r="BG2063">
        <v>165026</v>
      </c>
      <c r="BH2063">
        <v>11.065915644068934</v>
      </c>
      <c r="BI2063">
        <v>2301</v>
      </c>
      <c r="BJ2063">
        <v>12</v>
      </c>
      <c r="BK2063">
        <v>5</v>
      </c>
      <c r="BL2063">
        <v>0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14288</v>
      </c>
      <c r="BU2063">
        <v>0.57999999999999996</v>
      </c>
      <c r="BV2063">
        <v>0.58343639999999997</v>
      </c>
      <c r="BW2063">
        <v>97</v>
      </c>
      <c r="BX2063">
        <v>1.259798</v>
      </c>
      <c r="BY2063">
        <v>-4.9322600000000001E-2</v>
      </c>
      <c r="BZ2063">
        <v>15</v>
      </c>
      <c r="CA2063">
        <v>4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14792</v>
      </c>
      <c r="CK2063">
        <v>1.3520822065981613</v>
      </c>
      <c r="CL2063">
        <v>0.70962139631816601</v>
      </c>
      <c r="CM2063">
        <v>90</v>
      </c>
      <c r="CN2063">
        <v>0.24660713223682926</v>
      </c>
      <c r="CO2063">
        <v>864</v>
      </c>
      <c r="CP2063">
        <v>-0.39426013129999998</v>
      </c>
      <c r="CQ2063">
        <v>-0.53086108519999997</v>
      </c>
      <c r="CR2063">
        <v>12357</v>
      </c>
      <c r="CS2063">
        <v>0.83799999999999997</v>
      </c>
      <c r="CT2063">
        <v>12635</v>
      </c>
      <c r="CU2063">
        <v>0.86497064578999994</v>
      </c>
      <c r="CV2063">
        <v>7</v>
      </c>
      <c r="CW2063">
        <v>2</v>
      </c>
      <c r="CX2063">
        <v>1</v>
      </c>
      <c r="CY2063">
        <v>264</v>
      </c>
      <c r="CZ2063">
        <v>770</v>
      </c>
      <c r="DA2063" s="2">
        <v>4761</v>
      </c>
      <c r="DB2063" s="2">
        <v>875</v>
      </c>
      <c r="DC2063" s="2">
        <v>87.22</v>
      </c>
      <c r="DD2063" s="2">
        <v>1014</v>
      </c>
      <c r="DE2063">
        <v>214</v>
      </c>
      <c r="DF2063">
        <v>26</v>
      </c>
      <c r="DG2063">
        <v>13.42</v>
      </c>
      <c r="DH2063">
        <v>20.13</v>
      </c>
      <c r="DI2063" s="2">
        <v>20.13</v>
      </c>
      <c r="DJ2063">
        <v>0.28000000000000003</v>
      </c>
      <c r="DK2063">
        <v>0.98609914472439952</v>
      </c>
      <c r="DL2063">
        <v>3.9215686274509803E-3</v>
      </c>
      <c r="DN2063">
        <v>18.7</v>
      </c>
      <c r="DO2063">
        <v>7.0000000000000007E-2</v>
      </c>
      <c r="DP2063">
        <v>354.74</v>
      </c>
      <c r="DQ2063" s="2">
        <v>3369</v>
      </c>
      <c r="DR2063" s="2">
        <v>28.60271462</v>
      </c>
      <c r="DS2063">
        <v>1.0593472454400541E-4</v>
      </c>
      <c r="DT2063">
        <v>4.9744244453142201</v>
      </c>
      <c r="DU2063">
        <v>1343110.5183930644</v>
      </c>
      <c r="DV2063">
        <v>1</v>
      </c>
    </row>
    <row r="2064" spans="1:126" x14ac:dyDescent="0.15">
      <c r="A2064" t="s">
        <v>1348</v>
      </c>
      <c r="B2064" t="s">
        <v>3451</v>
      </c>
      <c r="C2064">
        <v>39</v>
      </c>
      <c r="D2064">
        <v>117</v>
      </c>
      <c r="E2064" t="s">
        <v>3452</v>
      </c>
      <c r="F2064">
        <v>39117</v>
      </c>
      <c r="G2064" t="s">
        <v>7048</v>
      </c>
      <c r="H2064">
        <v>97</v>
      </c>
      <c r="I2064">
        <v>0.3</v>
      </c>
      <c r="J2064">
        <v>0.1</v>
      </c>
      <c r="K2064">
        <v>0.2</v>
      </c>
      <c r="L2064">
        <v>1.2</v>
      </c>
      <c r="M2064">
        <v>1.1000000000000001</v>
      </c>
      <c r="N2064">
        <f t="shared" si="130"/>
        <v>9411.7900000000009</v>
      </c>
      <c r="O2064">
        <f t="shared" si="128"/>
        <v>588.20999999999913</v>
      </c>
      <c r="P2064">
        <f t="shared" si="129"/>
        <v>0.70585199999999926</v>
      </c>
      <c r="Q2064" s="4">
        <v>39117</v>
      </c>
      <c r="R2064" s="5">
        <v>40.525266000000002</v>
      </c>
      <c r="S2064" s="5">
        <v>-82.797729000000004</v>
      </c>
      <c r="T2064">
        <v>1</v>
      </c>
      <c r="U2064">
        <v>0.13346631266425507</v>
      </c>
      <c r="V2064">
        <v>34895</v>
      </c>
      <c r="W2064">
        <v>34991</v>
      </c>
      <c r="X2064">
        <v>34996</v>
      </c>
      <c r="Y2064">
        <v>34950</v>
      </c>
      <c r="Z2064">
        <v>18451</v>
      </c>
      <c r="AA2064">
        <v>39099</v>
      </c>
      <c r="AB2064">
        <v>14231.433999999999</v>
      </c>
      <c r="AC2064">
        <v>51993</v>
      </c>
      <c r="AD2064">
        <v>2</v>
      </c>
      <c r="AE2064">
        <v>5.7149388501543034E-5</v>
      </c>
      <c r="AF2064">
        <v>89</v>
      </c>
      <c r="AG2064">
        <v>824</v>
      </c>
      <c r="AH2064">
        <v>0.10800970873786407</v>
      </c>
      <c r="AI2064" s="3">
        <v>167736</v>
      </c>
      <c r="AJ2064" s="3">
        <v>259925.06587183001</v>
      </c>
      <c r="AK2064">
        <v>60</v>
      </c>
      <c r="AL2064">
        <v>260723.20000000001</v>
      </c>
      <c r="AM2064">
        <v>309507</v>
      </c>
      <c r="AN2064">
        <v>108124</v>
      </c>
      <c r="AO2064">
        <v>417631</v>
      </c>
      <c r="AP2064">
        <v>2</v>
      </c>
      <c r="AQ2064">
        <v>0</v>
      </c>
      <c r="AR2064">
        <v>2</v>
      </c>
      <c r="AS2064">
        <v>5.7157554799805665E-2</v>
      </c>
      <c r="AT2064">
        <v>3</v>
      </c>
      <c r="AU2064">
        <v>22</v>
      </c>
      <c r="AV2064">
        <f t="shared" si="131"/>
        <v>25</v>
      </c>
      <c r="AW2064">
        <v>21788</v>
      </c>
      <c r="AX2064">
        <v>0.63</v>
      </c>
      <c r="AY2064">
        <v>309787839.84143603</v>
      </c>
      <c r="AZ2064">
        <v>309787.83984143601</v>
      </c>
      <c r="BA2064">
        <v>9840.8964409009404</v>
      </c>
      <c r="BB2064">
        <v>1.016167587989016</v>
      </c>
      <c r="BC2064">
        <v>16363</v>
      </c>
      <c r="BD2064">
        <v>7710</v>
      </c>
      <c r="BE2064">
        <v>8653</v>
      </c>
      <c r="BF2064">
        <v>0.24797248889525719</v>
      </c>
      <c r="BG2064">
        <v>214285</v>
      </c>
      <c r="BH2064">
        <v>6.123128357526574</v>
      </c>
      <c r="BI2064">
        <v>3707</v>
      </c>
      <c r="BJ2064">
        <v>22</v>
      </c>
      <c r="BK2064">
        <v>1</v>
      </c>
      <c r="BL2064">
        <v>1</v>
      </c>
      <c r="BM2064">
        <v>0</v>
      </c>
      <c r="BN2064">
        <v>0</v>
      </c>
      <c r="BO2064">
        <v>2</v>
      </c>
      <c r="BP2064">
        <v>0</v>
      </c>
      <c r="BQ2064">
        <v>2</v>
      </c>
      <c r="BR2064">
        <v>2</v>
      </c>
      <c r="BS2064">
        <v>0</v>
      </c>
      <c r="BT2064">
        <v>34642</v>
      </c>
      <c r="BU2064">
        <v>0.78</v>
      </c>
      <c r="BV2064">
        <v>0.63641919999999996</v>
      </c>
      <c r="BW2064">
        <v>143</v>
      </c>
      <c r="BX2064">
        <v>0.86600080000000002</v>
      </c>
      <c r="BY2064">
        <v>-0.61887650000000005</v>
      </c>
      <c r="BZ2064">
        <v>24</v>
      </c>
      <c r="CA2064">
        <v>2</v>
      </c>
      <c r="CB2064">
        <v>1</v>
      </c>
      <c r="CC2064">
        <v>0</v>
      </c>
      <c r="CD2064">
        <v>0</v>
      </c>
      <c r="CE2064">
        <v>1</v>
      </c>
      <c r="CF2064">
        <v>0</v>
      </c>
      <c r="CG2064">
        <v>2</v>
      </c>
      <c r="CH2064">
        <v>2</v>
      </c>
      <c r="CI2064">
        <v>0</v>
      </c>
      <c r="CJ2064">
        <v>35064</v>
      </c>
      <c r="CK2064">
        <v>0.9126169290440338</v>
      </c>
      <c r="CL2064">
        <v>0.65326552030354401</v>
      </c>
      <c r="CM2064">
        <v>129</v>
      </c>
      <c r="CN2064">
        <v>-0.86630471095229988</v>
      </c>
      <c r="CO2064">
        <v>2750</v>
      </c>
      <c r="CP2064">
        <v>-0.15379490179999999</v>
      </c>
      <c r="CQ2064">
        <v>-0.14683952</v>
      </c>
      <c r="CR2064">
        <v>30664</v>
      </c>
      <c r="CS2064">
        <v>0.87400000000000011</v>
      </c>
      <c r="CT2064">
        <v>29591</v>
      </c>
      <c r="CU2064">
        <v>0.88003993914</v>
      </c>
      <c r="CV2064">
        <v>17</v>
      </c>
      <c r="CW2064">
        <v>4</v>
      </c>
      <c r="CX2064">
        <v>6</v>
      </c>
      <c r="CY2064">
        <v>668</v>
      </c>
      <c r="CZ2064">
        <v>1325</v>
      </c>
      <c r="DA2064" s="2">
        <v>10053</v>
      </c>
      <c r="DB2064" s="2">
        <v>2725</v>
      </c>
      <c r="DC2064" s="2">
        <v>77.069999999999993</v>
      </c>
      <c r="DD2064" s="2">
        <v>875</v>
      </c>
      <c r="DE2064">
        <v>410</v>
      </c>
      <c r="DF2064">
        <v>30</v>
      </c>
      <c r="DG2064">
        <v>5.71</v>
      </c>
      <c r="DH2064">
        <v>11.42</v>
      </c>
      <c r="DI2064" s="2">
        <v>14.27</v>
      </c>
      <c r="DJ2064">
        <v>-2.67</v>
      </c>
      <c r="DK2064">
        <v>0.95883412028425619</v>
      </c>
      <c r="DL2064">
        <v>4.8543689320388345E-3</v>
      </c>
      <c r="DM2064">
        <v>179</v>
      </c>
      <c r="DN2064">
        <v>158.1</v>
      </c>
      <c r="DO2064">
        <v>0.63600000000000001</v>
      </c>
      <c r="DP2064">
        <v>2019.31</v>
      </c>
      <c r="DQ2064" s="2">
        <v>0</v>
      </c>
      <c r="DR2064" s="2">
        <v>83.125282690000006</v>
      </c>
      <c r="DS2064">
        <v>3.1882655741825047E-4</v>
      </c>
      <c r="DT2064">
        <v>3.42045450884775</v>
      </c>
      <c r="DU2064">
        <v>891791.84500121372</v>
      </c>
      <c r="DV2064">
        <v>0</v>
      </c>
    </row>
    <row r="2065" spans="1:126" x14ac:dyDescent="0.15">
      <c r="A2065" t="s">
        <v>1348</v>
      </c>
      <c r="B2065" t="s">
        <v>3453</v>
      </c>
      <c r="C2065">
        <v>39</v>
      </c>
      <c r="D2065">
        <v>119</v>
      </c>
      <c r="E2065" t="s">
        <v>3454</v>
      </c>
      <c r="F2065">
        <v>39119</v>
      </c>
      <c r="G2065" t="s">
        <v>7049</v>
      </c>
      <c r="H2065">
        <v>92.5</v>
      </c>
      <c r="I2065">
        <v>3.7</v>
      </c>
      <c r="J2065">
        <v>0.2</v>
      </c>
      <c r="K2065">
        <v>0.3</v>
      </c>
      <c r="L2065">
        <v>2.5</v>
      </c>
      <c r="M2065">
        <v>0.8</v>
      </c>
      <c r="N2065">
        <f t="shared" si="130"/>
        <v>8576.9600000000009</v>
      </c>
      <c r="O2065">
        <f t="shared" si="128"/>
        <v>1423.0399999999991</v>
      </c>
      <c r="P2065">
        <f t="shared" si="129"/>
        <v>1.7076479999999994</v>
      </c>
      <c r="Q2065" s="4">
        <v>39119</v>
      </c>
      <c r="R2065" s="5">
        <v>39.966045999999999</v>
      </c>
      <c r="S2065" s="5">
        <v>-81.943505999999999</v>
      </c>
      <c r="T2065">
        <v>4</v>
      </c>
      <c r="U2065">
        <v>0.14567787786081163</v>
      </c>
      <c r="V2065">
        <v>85996</v>
      </c>
      <c r="W2065">
        <v>85947</v>
      </c>
      <c r="X2065">
        <v>86016</v>
      </c>
      <c r="Y2065">
        <v>86119</v>
      </c>
      <c r="Z2065">
        <v>43949</v>
      </c>
      <c r="AA2065">
        <v>39101</v>
      </c>
      <c r="AB2065">
        <v>32759.594999999994</v>
      </c>
      <c r="AC2065">
        <v>41130</v>
      </c>
      <c r="AD2065">
        <v>4</v>
      </c>
      <c r="AE2065">
        <v>4.6502976190476188E-5</v>
      </c>
      <c r="AF2065">
        <v>100</v>
      </c>
      <c r="AG2065">
        <v>1259</v>
      </c>
      <c r="AH2065">
        <v>7.9428117553613981E-2</v>
      </c>
      <c r="AI2065" s="3">
        <v>173269</v>
      </c>
      <c r="AJ2065" s="3">
        <v>425348.77298445505</v>
      </c>
      <c r="AK2065">
        <v>78</v>
      </c>
      <c r="AL2065">
        <v>430470.40000000002</v>
      </c>
      <c r="AM2065">
        <v>265410</v>
      </c>
      <c r="AN2065">
        <v>88824</v>
      </c>
      <c r="AO2065">
        <v>354234</v>
      </c>
      <c r="AP2065">
        <v>12</v>
      </c>
      <c r="AQ2065">
        <v>1</v>
      </c>
      <c r="AR2065">
        <v>13</v>
      </c>
      <c r="AS2065">
        <v>0.15125600660872399</v>
      </c>
      <c r="AT2065">
        <v>11</v>
      </c>
      <c r="AU2065">
        <v>62</v>
      </c>
      <c r="AV2065">
        <f t="shared" si="131"/>
        <v>73</v>
      </c>
      <c r="AW2065">
        <v>78273</v>
      </c>
      <c r="AX2065">
        <v>0.9</v>
      </c>
      <c r="AY2065">
        <v>425571328.89129001</v>
      </c>
      <c r="AZ2065">
        <v>425571.32889129</v>
      </c>
      <c r="BA2065">
        <v>5019.6297185964604</v>
      </c>
      <c r="BB2065">
        <v>1.9921788180814466</v>
      </c>
      <c r="BC2065">
        <v>55372</v>
      </c>
      <c r="BD2065">
        <v>36979</v>
      </c>
      <c r="BE2065">
        <v>18393</v>
      </c>
      <c r="BF2065">
        <v>0.21388204102516395</v>
      </c>
      <c r="BG2065">
        <v>1363558</v>
      </c>
      <c r="BH2065">
        <v>15.852376302083334</v>
      </c>
      <c r="BI2065">
        <v>9274</v>
      </c>
      <c r="BJ2065">
        <v>68</v>
      </c>
      <c r="BK2065">
        <v>18</v>
      </c>
      <c r="BL2065">
        <v>6</v>
      </c>
      <c r="BM2065">
        <v>0</v>
      </c>
      <c r="BN2065">
        <v>1</v>
      </c>
      <c r="BO2065">
        <v>14</v>
      </c>
      <c r="BP2065">
        <v>2</v>
      </c>
      <c r="BQ2065">
        <v>6</v>
      </c>
      <c r="BR2065">
        <v>10</v>
      </c>
      <c r="BS2065">
        <v>0</v>
      </c>
      <c r="BT2065">
        <v>84884</v>
      </c>
      <c r="BU2065">
        <v>0.79</v>
      </c>
      <c r="BV2065">
        <v>0.60022430000000004</v>
      </c>
      <c r="BW2065">
        <v>539</v>
      </c>
      <c r="BX2065">
        <v>1.4725980000000001</v>
      </c>
      <c r="BY2065">
        <v>-1.5541999999999999E-3</v>
      </c>
      <c r="BZ2065">
        <v>72</v>
      </c>
      <c r="CA2065">
        <v>15</v>
      </c>
      <c r="CB2065">
        <v>6</v>
      </c>
      <c r="CC2065">
        <v>1</v>
      </c>
      <c r="CD2065">
        <v>1</v>
      </c>
      <c r="CE2065">
        <v>12</v>
      </c>
      <c r="CF2065">
        <v>1</v>
      </c>
      <c r="CG2065">
        <v>5</v>
      </c>
      <c r="CH2065">
        <v>8</v>
      </c>
      <c r="CI2065">
        <v>0</v>
      </c>
      <c r="CJ2065">
        <v>85946</v>
      </c>
      <c r="CK2065">
        <v>1.4078607497731133</v>
      </c>
      <c r="CL2065">
        <v>0.68724867038526394</v>
      </c>
      <c r="CM2065">
        <v>493</v>
      </c>
      <c r="CN2065">
        <v>7.0661069408833599E-2</v>
      </c>
      <c r="CO2065">
        <v>7049</v>
      </c>
      <c r="CP2065">
        <v>-0.65139104849999996</v>
      </c>
      <c r="CQ2065">
        <v>-0.24669465630000001</v>
      </c>
      <c r="CR2065">
        <v>71930</v>
      </c>
      <c r="CS2065">
        <v>0.83299999999999996</v>
      </c>
      <c r="CT2065">
        <v>73785</v>
      </c>
      <c r="CU2065">
        <v>0.87159225603000001</v>
      </c>
      <c r="CV2065">
        <v>85</v>
      </c>
      <c r="CW2065">
        <v>54</v>
      </c>
      <c r="CX2065">
        <v>58</v>
      </c>
      <c r="CY2065">
        <v>494</v>
      </c>
      <c r="CZ2065">
        <v>1996</v>
      </c>
      <c r="DA2065" s="2">
        <v>45651</v>
      </c>
      <c r="DB2065" s="2">
        <v>6490</v>
      </c>
      <c r="DC2065" s="2">
        <v>145.49</v>
      </c>
      <c r="DD2065" s="2">
        <v>6365</v>
      </c>
      <c r="DE2065">
        <v>621</v>
      </c>
      <c r="DF2065">
        <v>44</v>
      </c>
      <c r="DG2065">
        <v>32.85</v>
      </c>
      <c r="DH2065">
        <v>7.04</v>
      </c>
      <c r="DI2065" s="2">
        <v>15.25</v>
      </c>
      <c r="DJ2065">
        <v>0.42</v>
      </c>
      <c r="DK2065">
        <v>0.96396931938200137</v>
      </c>
      <c r="DL2065">
        <v>1.5885623510722795E-3</v>
      </c>
      <c r="DN2065">
        <v>54.6</v>
      </c>
      <c r="DO2065">
        <v>0.127</v>
      </c>
      <c r="DP2065">
        <v>565.47</v>
      </c>
      <c r="DQ2065" s="2">
        <v>0</v>
      </c>
      <c r="DR2065" s="2">
        <v>489.09904191000004</v>
      </c>
      <c r="DS2065">
        <v>1.1361966860244049E-3</v>
      </c>
      <c r="DT2065">
        <v>5.9006460630665698</v>
      </c>
      <c r="DU2065">
        <v>2540053.4710266916</v>
      </c>
      <c r="DV2065">
        <v>0</v>
      </c>
    </row>
    <row r="2066" spans="1:126" x14ac:dyDescent="0.15">
      <c r="A2066" t="s">
        <v>1348</v>
      </c>
      <c r="B2066" t="s">
        <v>1346</v>
      </c>
      <c r="C2066">
        <v>39</v>
      </c>
      <c r="D2066">
        <v>121</v>
      </c>
      <c r="E2066" t="s">
        <v>3455</v>
      </c>
      <c r="F2066">
        <v>39121</v>
      </c>
      <c r="G2066" t="s">
        <v>7050</v>
      </c>
      <c r="H2066">
        <v>95.8</v>
      </c>
      <c r="I2066">
        <v>2.5</v>
      </c>
      <c r="J2066">
        <v>0.3</v>
      </c>
      <c r="K2066">
        <v>0.1</v>
      </c>
      <c r="L2066">
        <v>0.9</v>
      </c>
      <c r="M2066">
        <v>0.4</v>
      </c>
      <c r="N2066">
        <f t="shared" si="130"/>
        <v>9184.9599999999991</v>
      </c>
      <c r="O2066">
        <f t="shared" si="128"/>
        <v>815.04000000000087</v>
      </c>
      <c r="P2066">
        <f t="shared" si="129"/>
        <v>0.97804800000000136</v>
      </c>
      <c r="Q2066" s="4">
        <v>39121</v>
      </c>
      <c r="R2066" s="5">
        <v>39.767232</v>
      </c>
      <c r="S2066" s="5">
        <v>-81.452511999999999</v>
      </c>
      <c r="T2066">
        <v>7</v>
      </c>
      <c r="U2066">
        <v>0.21018127672799192</v>
      </c>
      <c r="V2066">
        <v>14643</v>
      </c>
      <c r="W2066">
        <v>14561</v>
      </c>
      <c r="X2066">
        <v>14508</v>
      </c>
      <c r="Y2066">
        <v>14456</v>
      </c>
      <c r="Z2066">
        <v>8069</v>
      </c>
      <c r="AA2066">
        <v>39103</v>
      </c>
      <c r="AB2066">
        <v>4042.7979999999998</v>
      </c>
      <c r="AC2066">
        <v>41708</v>
      </c>
      <c r="AD2066">
        <v>0</v>
      </c>
      <c r="AE2066">
        <v>0</v>
      </c>
      <c r="AF2066">
        <v>44</v>
      </c>
      <c r="AG2066">
        <v>595</v>
      </c>
      <c r="AH2066">
        <v>7.3949579831932774E-2</v>
      </c>
      <c r="AI2066" s="3">
        <v>86117</v>
      </c>
      <c r="AJ2066" s="3">
        <v>254727.05231989501</v>
      </c>
      <c r="AK2066">
        <v>97</v>
      </c>
      <c r="AL2066">
        <v>258944</v>
      </c>
      <c r="AM2066">
        <v>251621</v>
      </c>
      <c r="AN2066">
        <v>33113</v>
      </c>
      <c r="AO2066">
        <v>284734</v>
      </c>
      <c r="AP2066">
        <v>2</v>
      </c>
      <c r="AQ2066">
        <v>0</v>
      </c>
      <c r="AR2066">
        <v>2</v>
      </c>
      <c r="AS2066">
        <v>0.13735320376347779</v>
      </c>
      <c r="AT2066">
        <v>2</v>
      </c>
      <c r="AU2066">
        <v>7</v>
      </c>
      <c r="AV2066">
        <f t="shared" si="131"/>
        <v>9</v>
      </c>
      <c r="AW2066">
        <v>8132</v>
      </c>
      <c r="AX2066">
        <v>0.58000000000000007</v>
      </c>
      <c r="AY2066">
        <v>82893153.782763302</v>
      </c>
      <c r="AZ2066">
        <v>82893.1537827633</v>
      </c>
      <c r="BA2066">
        <v>5837.2981614064802</v>
      </c>
      <c r="BB2066">
        <v>1.7131213317344971</v>
      </c>
      <c r="BC2066">
        <v>6131</v>
      </c>
      <c r="BD2066">
        <v>40</v>
      </c>
      <c r="BE2066">
        <v>6091</v>
      </c>
      <c r="BF2066">
        <v>0.41596667349586836</v>
      </c>
      <c r="BG2066">
        <v>231001</v>
      </c>
      <c r="BH2066">
        <v>15.922318720705817</v>
      </c>
      <c r="BI2066">
        <v>2396</v>
      </c>
      <c r="BJ2066">
        <v>10</v>
      </c>
      <c r="BK2066">
        <v>4</v>
      </c>
      <c r="BL2066">
        <v>0</v>
      </c>
      <c r="BM2066">
        <v>0</v>
      </c>
      <c r="BN2066">
        <v>0</v>
      </c>
      <c r="BO2066">
        <v>2</v>
      </c>
      <c r="BP2066">
        <v>0</v>
      </c>
      <c r="BQ2066">
        <v>1</v>
      </c>
      <c r="BR2066">
        <v>1</v>
      </c>
      <c r="BS2066">
        <v>0</v>
      </c>
      <c r="BT2066">
        <v>14311</v>
      </c>
      <c r="BU2066">
        <v>0.66</v>
      </c>
      <c r="BV2066">
        <v>0.5281534</v>
      </c>
      <c r="BW2066">
        <v>70</v>
      </c>
      <c r="BX2066">
        <v>1.2577739999999999</v>
      </c>
      <c r="BY2066">
        <v>-0.66735359999999999</v>
      </c>
      <c r="BZ2066">
        <v>12</v>
      </c>
      <c r="CA2066">
        <v>5</v>
      </c>
      <c r="CB2066">
        <v>1</v>
      </c>
      <c r="CC2066">
        <v>0</v>
      </c>
      <c r="CD2066">
        <v>0</v>
      </c>
      <c r="CE2066">
        <v>2</v>
      </c>
      <c r="CF2066">
        <v>0</v>
      </c>
      <c r="CG2066">
        <v>1</v>
      </c>
      <c r="CH2066">
        <v>0</v>
      </c>
      <c r="CI2066">
        <v>0</v>
      </c>
      <c r="CJ2066">
        <v>14377</v>
      </c>
      <c r="CK2066">
        <v>1.4606663420741461</v>
      </c>
      <c r="CL2066">
        <v>0.65697023942716493</v>
      </c>
      <c r="CM2066">
        <v>70</v>
      </c>
      <c r="CN2066">
        <v>-0.11093787897186874</v>
      </c>
      <c r="CO2066">
        <v>692</v>
      </c>
      <c r="CP2066">
        <v>0.63669819699999997</v>
      </c>
      <c r="CQ2066">
        <v>-0.46484557990000003</v>
      </c>
      <c r="CR2066">
        <v>12166</v>
      </c>
      <c r="CS2066">
        <v>0.85199999999999998</v>
      </c>
      <c r="CT2066">
        <v>12271</v>
      </c>
      <c r="CU2066">
        <v>0.87367491166000011</v>
      </c>
      <c r="CV2066">
        <v>6</v>
      </c>
      <c r="CW2066">
        <v>4</v>
      </c>
      <c r="CX2066">
        <v>3</v>
      </c>
      <c r="CY2066">
        <v>199</v>
      </c>
      <c r="CZ2066">
        <v>895</v>
      </c>
      <c r="DA2066" s="2">
        <v>4913</v>
      </c>
      <c r="DB2066" s="2">
        <v>550</v>
      </c>
      <c r="DC2066" s="2">
        <v>54.69</v>
      </c>
      <c r="DD2066" s="2">
        <v>1074</v>
      </c>
      <c r="DE2066">
        <v>259</v>
      </c>
      <c r="DF2066">
        <v>16</v>
      </c>
      <c r="DG2066">
        <v>6.84</v>
      </c>
      <c r="DH2066">
        <v>6.84</v>
      </c>
      <c r="DI2066" s="2">
        <v>20.51</v>
      </c>
      <c r="DJ2066">
        <v>0.63</v>
      </c>
      <c r="DK2066">
        <v>0.97807633800527194</v>
      </c>
      <c r="DL2066">
        <v>0</v>
      </c>
      <c r="DM2066">
        <v>367</v>
      </c>
      <c r="DN2066">
        <v>11.3</v>
      </c>
      <c r="DO2066">
        <v>4.2999999999999997E-2</v>
      </c>
      <c r="DP2066">
        <v>0</v>
      </c>
      <c r="DQ2066" s="2">
        <v>716</v>
      </c>
      <c r="DR2066" s="2">
        <v>346.87724696999999</v>
      </c>
      <c r="DS2066">
        <v>1.3395840296473369E-3</v>
      </c>
      <c r="DT2066">
        <v>3.2447987637254401</v>
      </c>
      <c r="DU2066">
        <v>840221.17107412033</v>
      </c>
      <c r="DV2066">
        <v>1</v>
      </c>
    </row>
    <row r="2067" spans="1:126" x14ac:dyDescent="0.15">
      <c r="A2067" t="s">
        <v>1348</v>
      </c>
      <c r="B2067" t="s">
        <v>1661</v>
      </c>
      <c r="C2067">
        <v>39</v>
      </c>
      <c r="D2067">
        <v>123</v>
      </c>
      <c r="E2067" t="s">
        <v>3456</v>
      </c>
      <c r="F2067">
        <v>39123</v>
      </c>
      <c r="G2067" t="s">
        <v>7051</v>
      </c>
      <c r="H2067">
        <v>93.6</v>
      </c>
      <c r="I2067">
        <v>0.7</v>
      </c>
      <c r="J2067">
        <v>0.1</v>
      </c>
      <c r="K2067">
        <v>0.3</v>
      </c>
      <c r="L2067">
        <v>1</v>
      </c>
      <c r="M2067">
        <v>4.2</v>
      </c>
      <c r="N2067">
        <f t="shared" si="130"/>
        <v>8780.1899999999987</v>
      </c>
      <c r="O2067">
        <f t="shared" si="128"/>
        <v>1219.8100000000013</v>
      </c>
      <c r="P2067">
        <f t="shared" si="129"/>
        <v>1.4637720000000021</v>
      </c>
      <c r="Q2067" s="4">
        <v>39123</v>
      </c>
      <c r="R2067" s="5">
        <v>41.545495000000003</v>
      </c>
      <c r="S2067" s="5">
        <v>-83.012613000000002</v>
      </c>
      <c r="T2067">
        <v>4</v>
      </c>
      <c r="U2067">
        <v>0.11108205460028499</v>
      </c>
      <c r="V2067">
        <v>41445</v>
      </c>
      <c r="W2067">
        <v>41304</v>
      </c>
      <c r="X2067">
        <v>41162</v>
      </c>
      <c r="Y2067">
        <v>40758</v>
      </c>
      <c r="Z2067">
        <v>21568</v>
      </c>
      <c r="AA2067">
        <v>39105</v>
      </c>
      <c r="AB2067">
        <v>16904.281999999999</v>
      </c>
      <c r="AC2067">
        <v>53914</v>
      </c>
      <c r="AD2067">
        <v>1</v>
      </c>
      <c r="AE2067">
        <v>2.4294251979981536E-5</v>
      </c>
      <c r="AF2067">
        <v>42</v>
      </c>
      <c r="AG2067">
        <v>620</v>
      </c>
      <c r="AH2067">
        <v>6.7741935483870974E-2</v>
      </c>
      <c r="AI2067" s="3">
        <v>112677</v>
      </c>
      <c r="AJ2067" s="3">
        <v>163157.39966695002</v>
      </c>
      <c r="AK2067">
        <v>60</v>
      </c>
      <c r="AL2067">
        <v>397062.39999999997</v>
      </c>
      <c r="AM2067">
        <v>412789</v>
      </c>
      <c r="AN2067">
        <v>74059</v>
      </c>
      <c r="AO2067">
        <v>486848</v>
      </c>
      <c r="AP2067">
        <v>4</v>
      </c>
      <c r="AQ2067">
        <v>3</v>
      </c>
      <c r="AR2067">
        <v>7</v>
      </c>
      <c r="AS2067">
        <v>0.16947511136935889</v>
      </c>
      <c r="AT2067">
        <v>7</v>
      </c>
      <c r="AU2067">
        <v>48</v>
      </c>
      <c r="AV2067">
        <f t="shared" si="131"/>
        <v>55</v>
      </c>
      <c r="AW2067">
        <v>35933</v>
      </c>
      <c r="AX2067">
        <v>0.88</v>
      </c>
      <c r="AY2067">
        <v>269015839.34973502</v>
      </c>
      <c r="AZ2067">
        <v>269015.839349735</v>
      </c>
      <c r="BA2067">
        <v>6596.1399060444101</v>
      </c>
      <c r="BB2067">
        <v>1.5160381893713992</v>
      </c>
      <c r="BC2067">
        <v>97250</v>
      </c>
      <c r="BD2067">
        <v>81325</v>
      </c>
      <c r="BE2067">
        <v>15925</v>
      </c>
      <c r="BF2067">
        <v>0.38424417903245267</v>
      </c>
      <c r="BG2067">
        <v>687139</v>
      </c>
      <c r="BH2067">
        <v>16.693528011272534</v>
      </c>
      <c r="BI2067">
        <v>5524</v>
      </c>
      <c r="BJ2067">
        <v>42</v>
      </c>
      <c r="BK2067">
        <v>7</v>
      </c>
      <c r="BL2067">
        <v>5</v>
      </c>
      <c r="BM2067">
        <v>0</v>
      </c>
      <c r="BN2067">
        <v>1</v>
      </c>
      <c r="BO2067">
        <v>5</v>
      </c>
      <c r="BP2067">
        <v>3</v>
      </c>
      <c r="BQ2067">
        <v>4</v>
      </c>
      <c r="BR2067">
        <v>5</v>
      </c>
      <c r="BS2067">
        <v>0</v>
      </c>
      <c r="BT2067">
        <v>40945</v>
      </c>
      <c r="BU2067">
        <v>0.59</v>
      </c>
      <c r="BV2067">
        <v>0.71019929999999998</v>
      </c>
      <c r="BW2067">
        <v>259</v>
      </c>
      <c r="BX2067">
        <v>1.758456</v>
      </c>
      <c r="BY2067">
        <v>0.92288460000000005</v>
      </c>
      <c r="BZ2067">
        <v>41</v>
      </c>
      <c r="CA2067">
        <v>7</v>
      </c>
      <c r="CB2067">
        <v>5</v>
      </c>
      <c r="CC2067">
        <v>0</v>
      </c>
      <c r="CD2067">
        <v>2</v>
      </c>
      <c r="CE2067">
        <v>5</v>
      </c>
      <c r="CF2067">
        <v>2</v>
      </c>
      <c r="CG2067">
        <v>2</v>
      </c>
      <c r="CH2067">
        <v>3</v>
      </c>
      <c r="CI2067">
        <v>0</v>
      </c>
      <c r="CJ2067">
        <v>41072</v>
      </c>
      <c r="CK2067">
        <v>1.6312816517335411</v>
      </c>
      <c r="CL2067">
        <v>0.73281770119443901</v>
      </c>
      <c r="CM2067">
        <v>258</v>
      </c>
      <c r="CN2067">
        <v>0.62393724288000063</v>
      </c>
      <c r="CO2067">
        <v>4911</v>
      </c>
      <c r="CP2067">
        <v>0.94087743199999996</v>
      </c>
      <c r="CQ2067">
        <v>0.236498085</v>
      </c>
      <c r="CR2067">
        <v>35667</v>
      </c>
      <c r="CS2067">
        <v>0.87400000000000011</v>
      </c>
      <c r="CT2067">
        <v>36016</v>
      </c>
      <c r="CU2067">
        <v>0.90638119227500002</v>
      </c>
      <c r="CV2067">
        <v>21</v>
      </c>
      <c r="CW2067">
        <v>15</v>
      </c>
      <c r="CX2067">
        <v>22</v>
      </c>
      <c r="CY2067">
        <v>980</v>
      </c>
      <c r="CZ2067">
        <v>860</v>
      </c>
      <c r="DA2067" s="2">
        <v>20340</v>
      </c>
      <c r="DB2067" s="2">
        <v>3720</v>
      </c>
      <c r="DC2067" s="2">
        <v>145.80000000000001</v>
      </c>
      <c r="DD2067" s="2">
        <v>1811</v>
      </c>
      <c r="DE2067">
        <v>208</v>
      </c>
      <c r="DF2067">
        <v>9</v>
      </c>
      <c r="DG2067">
        <v>29.16</v>
      </c>
      <c r="DH2067">
        <v>12.15</v>
      </c>
      <c r="DI2067" s="2">
        <v>34.020000000000003</v>
      </c>
      <c r="DJ2067">
        <v>-1.41</v>
      </c>
      <c r="DK2067">
        <v>0.94346672346619098</v>
      </c>
      <c r="DL2067">
        <v>1.6129032258064516E-3</v>
      </c>
      <c r="DM2067">
        <v>3933</v>
      </c>
      <c r="DN2067">
        <v>91.3</v>
      </c>
      <c r="DO2067">
        <v>0.47499999999999998</v>
      </c>
      <c r="DP2067">
        <v>3737.07</v>
      </c>
      <c r="DQ2067" s="2">
        <v>0</v>
      </c>
      <c r="DR2067" s="2">
        <v>2804.2282377200004</v>
      </c>
      <c r="DS2067">
        <v>4.5167206841672239E-3</v>
      </c>
      <c r="DT2067">
        <v>2.64474460238395</v>
      </c>
      <c r="DU2067">
        <v>1050128.6392096169</v>
      </c>
      <c r="DV2067">
        <v>1</v>
      </c>
    </row>
    <row r="2068" spans="1:126" x14ac:dyDescent="0.15">
      <c r="A2068" t="s">
        <v>1348</v>
      </c>
      <c r="B2068" t="s">
        <v>951</v>
      </c>
      <c r="C2068">
        <v>39</v>
      </c>
      <c r="D2068">
        <v>125</v>
      </c>
      <c r="E2068" t="s">
        <v>3457</v>
      </c>
      <c r="F2068">
        <v>39125</v>
      </c>
      <c r="G2068" t="s">
        <v>7052</v>
      </c>
      <c r="H2068">
        <v>93.5</v>
      </c>
      <c r="I2068">
        <v>0.8</v>
      </c>
      <c r="J2068">
        <v>0.3</v>
      </c>
      <c r="K2068">
        <v>0.2</v>
      </c>
      <c r="L2068">
        <v>0.9</v>
      </c>
      <c r="M2068">
        <v>4.3</v>
      </c>
      <c r="N2068">
        <f t="shared" si="130"/>
        <v>8762.32</v>
      </c>
      <c r="O2068">
        <f t="shared" si="128"/>
        <v>1237.6800000000003</v>
      </c>
      <c r="P2068">
        <f t="shared" si="129"/>
        <v>1.485216000000001</v>
      </c>
      <c r="Q2068" s="4">
        <v>39125</v>
      </c>
      <c r="R2068" s="5">
        <v>41.118948000000003</v>
      </c>
      <c r="S2068" s="5">
        <v>-84.582125000000005</v>
      </c>
      <c r="T2068">
        <v>6</v>
      </c>
      <c r="U2068">
        <v>0.1071784275940447</v>
      </c>
      <c r="V2068">
        <v>19522</v>
      </c>
      <c r="W2068">
        <v>19293</v>
      </c>
      <c r="X2068">
        <v>19165</v>
      </c>
      <c r="Y2068">
        <v>18955</v>
      </c>
      <c r="Z2068">
        <v>10020</v>
      </c>
      <c r="AA2068">
        <v>39107</v>
      </c>
      <c r="AB2068">
        <v>7648.5019999999995</v>
      </c>
      <c r="AC2068">
        <v>45550</v>
      </c>
      <c r="AD2068">
        <v>0</v>
      </c>
      <c r="AE2068">
        <v>0</v>
      </c>
      <c r="AF2068">
        <v>17</v>
      </c>
      <c r="AG2068">
        <v>676</v>
      </c>
      <c r="AH2068">
        <v>2.514792899408284E-2</v>
      </c>
      <c r="AI2068" s="3">
        <v>220878</v>
      </c>
      <c r="AJ2068" s="3">
        <v>266517.87570441002</v>
      </c>
      <c r="AK2068">
        <v>84</v>
      </c>
      <c r="AL2068">
        <v>268108.79999999999</v>
      </c>
      <c r="AM2068">
        <v>136533</v>
      </c>
      <c r="AN2068">
        <v>127320</v>
      </c>
      <c r="AO2068">
        <v>263853</v>
      </c>
      <c r="AP2068">
        <v>5</v>
      </c>
      <c r="AQ2068">
        <v>0</v>
      </c>
      <c r="AR2068">
        <v>5</v>
      </c>
      <c r="AS2068">
        <v>0.25916135385891259</v>
      </c>
      <c r="AT2068">
        <v>4</v>
      </c>
      <c r="AU2068">
        <v>29</v>
      </c>
      <c r="AV2068">
        <f t="shared" si="131"/>
        <v>33</v>
      </c>
      <c r="AW2068">
        <v>10967</v>
      </c>
      <c r="AX2068">
        <v>0.61</v>
      </c>
      <c r="AY2068">
        <v>525892167.00670999</v>
      </c>
      <c r="AZ2068">
        <v>525892.16700670996</v>
      </c>
      <c r="BA2068">
        <v>26336.483095091899</v>
      </c>
      <c r="BB2068">
        <v>0.37970141889839548</v>
      </c>
      <c r="BC2068">
        <v>16591</v>
      </c>
      <c r="BD2068">
        <v>6357</v>
      </c>
      <c r="BE2068">
        <v>10234</v>
      </c>
      <c r="BF2068">
        <v>0.52422907488986781</v>
      </c>
      <c r="BG2068">
        <v>280451</v>
      </c>
      <c r="BH2068">
        <v>14.633498565092617</v>
      </c>
      <c r="BI2068">
        <v>2542</v>
      </c>
      <c r="BJ2068">
        <v>19</v>
      </c>
      <c r="BK2068">
        <v>4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2</v>
      </c>
      <c r="BR2068">
        <v>1</v>
      </c>
      <c r="BS2068">
        <v>0</v>
      </c>
      <c r="BT2068">
        <v>18994</v>
      </c>
      <c r="BU2068">
        <v>0.79</v>
      </c>
      <c r="BV2068">
        <v>0.66805709999999996</v>
      </c>
      <c r="BW2068">
        <v>118</v>
      </c>
      <c r="BX2068">
        <v>1.421502</v>
      </c>
      <c r="BY2068">
        <v>0.28514390000000001</v>
      </c>
      <c r="BZ2068">
        <v>19</v>
      </c>
      <c r="CA2068">
        <v>3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18996</v>
      </c>
      <c r="CK2068">
        <v>1.2634238787113075</v>
      </c>
      <c r="CL2068">
        <v>0.69599695005718643</v>
      </c>
      <c r="CM2068">
        <v>115</v>
      </c>
      <c r="CN2068">
        <v>3.1797481233975119E-2</v>
      </c>
      <c r="CO2068">
        <v>1363.0000000000002</v>
      </c>
      <c r="CP2068">
        <v>-0.22652900009999999</v>
      </c>
      <c r="CQ2068">
        <v>6.5136665999999996E-2</v>
      </c>
      <c r="CR2068">
        <v>16506</v>
      </c>
      <c r="CS2068">
        <v>0.872</v>
      </c>
      <c r="CT2068">
        <v>16672</v>
      </c>
      <c r="CU2068">
        <v>0.87711788834999993</v>
      </c>
      <c r="CV2068">
        <v>9</v>
      </c>
      <c r="CW2068">
        <v>4</v>
      </c>
      <c r="CX2068">
        <v>6</v>
      </c>
      <c r="CY2068">
        <v>812</v>
      </c>
      <c r="CZ2068">
        <v>1034</v>
      </c>
      <c r="DA2068" s="2">
        <v>7496</v>
      </c>
      <c r="DB2068" s="2">
        <v>1195</v>
      </c>
      <c r="DC2068" s="2">
        <v>41.55</v>
      </c>
      <c r="DD2068" s="2">
        <v>977</v>
      </c>
      <c r="DE2068">
        <v>252</v>
      </c>
      <c r="DF2068">
        <v>50</v>
      </c>
      <c r="DG2068">
        <v>10.39</v>
      </c>
      <c r="DH2068">
        <v>25.97</v>
      </c>
      <c r="DI2068" s="2">
        <v>10.39</v>
      </c>
      <c r="DJ2068">
        <v>-2.67</v>
      </c>
      <c r="DK2068">
        <v>0.92990248010213783</v>
      </c>
      <c r="DL2068">
        <v>4.4378698224852072E-3</v>
      </c>
      <c r="DM2068">
        <v>154</v>
      </c>
      <c r="DN2068">
        <v>129.9</v>
      </c>
      <c r="DO2068">
        <v>0.49200000000000005</v>
      </c>
      <c r="DP2068">
        <v>5978.2099999999991</v>
      </c>
      <c r="DQ2068" s="2">
        <v>0</v>
      </c>
      <c r="DR2068" s="2">
        <v>982.90711574000011</v>
      </c>
      <c r="DS2068">
        <v>3.3390114900873819E-3</v>
      </c>
      <c r="DT2068">
        <v>3.1397981459623501</v>
      </c>
      <c r="DU2068">
        <v>841807.51315619051</v>
      </c>
      <c r="DV2068">
        <v>0</v>
      </c>
    </row>
    <row r="2069" spans="1:126" x14ac:dyDescent="0.15">
      <c r="A2069" t="s">
        <v>1348</v>
      </c>
      <c r="B2069" t="s">
        <v>208</v>
      </c>
      <c r="C2069">
        <v>39</v>
      </c>
      <c r="D2069">
        <v>127</v>
      </c>
      <c r="E2069" t="s">
        <v>3458</v>
      </c>
      <c r="F2069">
        <v>39127</v>
      </c>
      <c r="G2069" t="s">
        <v>7053</v>
      </c>
      <c r="H2069">
        <v>97.5</v>
      </c>
      <c r="I2069">
        <v>0.3</v>
      </c>
      <c r="J2069">
        <v>0.2</v>
      </c>
      <c r="K2069">
        <v>0.1</v>
      </c>
      <c r="L2069">
        <v>1.3</v>
      </c>
      <c r="M2069">
        <v>0.5</v>
      </c>
      <c r="N2069">
        <f t="shared" si="130"/>
        <v>9508.3300000000017</v>
      </c>
      <c r="O2069">
        <f t="shared" si="128"/>
        <v>491.66999999999825</v>
      </c>
      <c r="P2069">
        <f t="shared" si="129"/>
        <v>0.59000399999999809</v>
      </c>
      <c r="Q2069" s="4">
        <v>39127</v>
      </c>
      <c r="R2069" s="5">
        <v>39.743186999999999</v>
      </c>
      <c r="S2069" s="5">
        <v>-82.237952000000007</v>
      </c>
      <c r="T2069">
        <v>1</v>
      </c>
      <c r="U2069">
        <v>0.19368633286441855</v>
      </c>
      <c r="V2069">
        <v>36086</v>
      </c>
      <c r="W2069">
        <v>36000</v>
      </c>
      <c r="X2069">
        <v>36025</v>
      </c>
      <c r="Y2069">
        <v>35958</v>
      </c>
      <c r="Z2069">
        <v>18899</v>
      </c>
      <c r="AA2069">
        <v>39109</v>
      </c>
      <c r="AB2069">
        <v>13539.831999999999</v>
      </c>
      <c r="AC2069">
        <v>42017</v>
      </c>
      <c r="AD2069">
        <v>4</v>
      </c>
      <c r="AE2069">
        <v>1.1103400416377515E-4</v>
      </c>
      <c r="AF2069">
        <v>62</v>
      </c>
      <c r="AG2069">
        <v>699</v>
      </c>
      <c r="AH2069">
        <v>8.869814020028613E-2</v>
      </c>
      <c r="AI2069" s="3">
        <v>107224</v>
      </c>
      <c r="AJ2069" s="3">
        <v>261111.50791147002</v>
      </c>
      <c r="AK2069">
        <v>64</v>
      </c>
      <c r="AL2069">
        <v>264076.79999999999</v>
      </c>
      <c r="AM2069">
        <v>184032</v>
      </c>
      <c r="AN2069">
        <v>57987</v>
      </c>
      <c r="AO2069">
        <v>242019</v>
      </c>
      <c r="AP2069">
        <v>1</v>
      </c>
      <c r="AQ2069">
        <v>1</v>
      </c>
      <c r="AR2069">
        <v>2</v>
      </c>
      <c r="AS2069">
        <v>5.5555555555555552E-2</v>
      </c>
      <c r="AT2069">
        <v>2</v>
      </c>
      <c r="AU2069">
        <v>19</v>
      </c>
      <c r="AV2069">
        <f t="shared" si="131"/>
        <v>21</v>
      </c>
      <c r="AW2069">
        <v>20480</v>
      </c>
      <c r="AX2069">
        <v>0.57000000000000006</v>
      </c>
      <c r="AY2069">
        <v>614088327.44014597</v>
      </c>
      <c r="AZ2069">
        <v>614088.32744014601</v>
      </c>
      <c r="BA2069">
        <v>18017.5889996736</v>
      </c>
      <c r="BB2069">
        <v>0.55501321515221358</v>
      </c>
      <c r="BC2069">
        <v>16581</v>
      </c>
      <c r="BD2069">
        <v>2775</v>
      </c>
      <c r="BE2069">
        <v>13806</v>
      </c>
      <c r="BF2069">
        <v>0.38258604444937094</v>
      </c>
      <c r="BG2069">
        <v>375644</v>
      </c>
      <c r="BH2069">
        <v>10.427314365024289</v>
      </c>
      <c r="BI2069">
        <v>4047</v>
      </c>
      <c r="BJ2069">
        <v>21</v>
      </c>
      <c r="BK2069">
        <v>9</v>
      </c>
      <c r="BL2069">
        <v>2</v>
      </c>
      <c r="BM2069">
        <v>0</v>
      </c>
      <c r="BN2069">
        <v>0</v>
      </c>
      <c r="BO2069">
        <v>3</v>
      </c>
      <c r="BP2069">
        <v>2</v>
      </c>
      <c r="BQ2069">
        <v>2</v>
      </c>
      <c r="BR2069">
        <v>3</v>
      </c>
      <c r="BS2069">
        <v>0</v>
      </c>
      <c r="BT2069">
        <v>35359</v>
      </c>
      <c r="BU2069">
        <v>0.79</v>
      </c>
      <c r="BV2069">
        <v>0.58594849999999998</v>
      </c>
      <c r="BW2069">
        <v>156</v>
      </c>
      <c r="BX2069">
        <v>1.187816</v>
      </c>
      <c r="BY2069">
        <v>-0.58612969999999998</v>
      </c>
      <c r="BZ2069">
        <v>21</v>
      </c>
      <c r="CA2069">
        <v>10</v>
      </c>
      <c r="CB2069">
        <v>1</v>
      </c>
      <c r="CC2069">
        <v>0</v>
      </c>
      <c r="CD2069">
        <v>0</v>
      </c>
      <c r="CE2069">
        <v>4</v>
      </c>
      <c r="CF2069">
        <v>1</v>
      </c>
      <c r="CG2069">
        <v>3</v>
      </c>
      <c r="CH2069">
        <v>2</v>
      </c>
      <c r="CI2069">
        <v>0</v>
      </c>
      <c r="CJ2069">
        <v>35910</v>
      </c>
      <c r="CK2069">
        <v>1.1695906432748537</v>
      </c>
      <c r="CL2069">
        <v>0.61368011468359618</v>
      </c>
      <c r="CM2069">
        <v>173</v>
      </c>
      <c r="CN2069">
        <v>-0.60556536483370393</v>
      </c>
      <c r="CO2069">
        <v>2177</v>
      </c>
      <c r="CP2069">
        <v>-0.5658841738</v>
      </c>
      <c r="CQ2069">
        <v>-0.37883761669999999</v>
      </c>
      <c r="CR2069">
        <v>30395</v>
      </c>
      <c r="CS2069">
        <v>0.84499999999999997</v>
      </c>
      <c r="CT2069">
        <v>30781</v>
      </c>
      <c r="CU2069">
        <v>0.86578198181999999</v>
      </c>
      <c r="CV2069">
        <v>10</v>
      </c>
      <c r="CW2069">
        <v>8</v>
      </c>
      <c r="CX2069">
        <v>9</v>
      </c>
      <c r="CY2069">
        <v>334</v>
      </c>
      <c r="CZ2069">
        <v>1113</v>
      </c>
      <c r="DA2069" s="2">
        <v>9800</v>
      </c>
      <c r="DB2069" s="2">
        <v>2020</v>
      </c>
      <c r="DC2069" s="2">
        <v>66.67</v>
      </c>
      <c r="DD2069" s="2">
        <v>829</v>
      </c>
      <c r="DE2069">
        <v>364</v>
      </c>
      <c r="DF2069">
        <v>20</v>
      </c>
      <c r="DG2069">
        <v>8.33</v>
      </c>
      <c r="DH2069">
        <v>22.22</v>
      </c>
      <c r="DI2069" s="2">
        <v>8.33</v>
      </c>
      <c r="DJ2069">
        <v>0.2</v>
      </c>
      <c r="DK2069">
        <v>0.96700365589793325</v>
      </c>
      <c r="DL2069">
        <v>0</v>
      </c>
      <c r="DN2069">
        <v>32.700000000000003</v>
      </c>
      <c r="DO2069">
        <v>0.124</v>
      </c>
      <c r="DP2069">
        <v>953.09</v>
      </c>
      <c r="DQ2069" s="2">
        <v>22391</v>
      </c>
      <c r="DR2069" s="2">
        <v>302.83812651</v>
      </c>
      <c r="DS2069">
        <v>6.3204132245430118E-4</v>
      </c>
      <c r="DT2069">
        <v>4.3102427902761997</v>
      </c>
      <c r="DU2069">
        <v>1138235.1232792099</v>
      </c>
      <c r="DV2069">
        <v>0</v>
      </c>
    </row>
    <row r="2070" spans="1:126" x14ac:dyDescent="0.15">
      <c r="A2070" t="s">
        <v>1348</v>
      </c>
      <c r="B2070" t="s">
        <v>3459</v>
      </c>
      <c r="C2070">
        <v>39</v>
      </c>
      <c r="D2070">
        <v>129</v>
      </c>
      <c r="E2070" t="s">
        <v>3460</v>
      </c>
      <c r="F2070">
        <v>39129</v>
      </c>
      <c r="G2070" t="s">
        <v>7054</v>
      </c>
      <c r="H2070">
        <v>93.8</v>
      </c>
      <c r="I2070">
        <v>3.4</v>
      </c>
      <c r="J2070">
        <v>0.2</v>
      </c>
      <c r="K2070">
        <v>0.4</v>
      </c>
      <c r="L2070">
        <v>1.2</v>
      </c>
      <c r="M2070">
        <v>1.1000000000000001</v>
      </c>
      <c r="N2070">
        <f t="shared" si="130"/>
        <v>8812.8499999999985</v>
      </c>
      <c r="O2070">
        <f t="shared" si="128"/>
        <v>1187.1500000000015</v>
      </c>
      <c r="P2070">
        <f t="shared" si="129"/>
        <v>1.4245800000000022</v>
      </c>
      <c r="Q2070" s="4">
        <v>39129</v>
      </c>
      <c r="R2070" s="5">
        <v>39.648947</v>
      </c>
      <c r="S2070" s="5">
        <v>-83.052826999999994</v>
      </c>
      <c r="T2070">
        <v>1</v>
      </c>
      <c r="U2070">
        <v>0.12962001442760199</v>
      </c>
      <c r="V2070">
        <v>55795</v>
      </c>
      <c r="W2070">
        <v>56279</v>
      </c>
      <c r="X2070">
        <v>56515</v>
      </c>
      <c r="Y2070">
        <v>56975</v>
      </c>
      <c r="Z2070">
        <v>30568</v>
      </c>
      <c r="AA2070">
        <v>39111</v>
      </c>
      <c r="AB2070">
        <v>21448.326000000001</v>
      </c>
      <c r="AC2070">
        <v>57439</v>
      </c>
      <c r="AD2070">
        <v>1</v>
      </c>
      <c r="AE2070">
        <v>1.7694417411306732E-5</v>
      </c>
      <c r="AF2070">
        <v>53</v>
      </c>
      <c r="AG2070">
        <v>803</v>
      </c>
      <c r="AH2070">
        <v>6.6002490660024907E-2</v>
      </c>
      <c r="AI2070" s="3">
        <v>293684</v>
      </c>
      <c r="AJ2070" s="3">
        <v>320853.77488022001</v>
      </c>
      <c r="AK2070">
        <v>83</v>
      </c>
      <c r="AL2070">
        <v>324377.59999999998</v>
      </c>
      <c r="AM2070">
        <v>256578</v>
      </c>
      <c r="AN2070">
        <v>160903</v>
      </c>
      <c r="AO2070">
        <v>417481</v>
      </c>
      <c r="AP2070">
        <v>3</v>
      </c>
      <c r="AQ2070">
        <v>0</v>
      </c>
      <c r="AR2070">
        <v>3</v>
      </c>
      <c r="AS2070">
        <v>5.3305851205600663E-2</v>
      </c>
      <c r="AT2070">
        <v>3</v>
      </c>
      <c r="AU2070">
        <v>30</v>
      </c>
      <c r="AV2070">
        <f t="shared" si="131"/>
        <v>33</v>
      </c>
      <c r="AW2070">
        <v>41238</v>
      </c>
      <c r="AX2070">
        <v>0.69</v>
      </c>
      <c r="AY2070">
        <v>855309680.97058797</v>
      </c>
      <c r="AZ2070">
        <v>855309.680970588</v>
      </c>
      <c r="BA2070">
        <v>16053.0225835654</v>
      </c>
      <c r="BB2070">
        <v>0.62293564641450749</v>
      </c>
      <c r="BC2070">
        <v>20667</v>
      </c>
      <c r="BD2070">
        <v>3250</v>
      </c>
      <c r="BE2070">
        <v>17417</v>
      </c>
      <c r="BF2070">
        <v>0.31216058786629625</v>
      </c>
      <c r="BG2070">
        <v>660967</v>
      </c>
      <c r="BH2070">
        <v>11.695425993099176</v>
      </c>
      <c r="BI2070">
        <v>4611</v>
      </c>
      <c r="BJ2070">
        <v>28</v>
      </c>
      <c r="BK2070">
        <v>8</v>
      </c>
      <c r="BL2070">
        <v>3</v>
      </c>
      <c r="BM2070">
        <v>0</v>
      </c>
      <c r="BN2070">
        <v>0</v>
      </c>
      <c r="BO2070">
        <v>2</v>
      </c>
      <c r="BP2070">
        <v>0</v>
      </c>
      <c r="BQ2070">
        <v>1</v>
      </c>
      <c r="BR2070">
        <v>8</v>
      </c>
      <c r="BS2070">
        <v>0</v>
      </c>
      <c r="BT2070">
        <v>54734</v>
      </c>
      <c r="BU2070">
        <v>0.79</v>
      </c>
      <c r="BV2070">
        <v>0.56190790000000002</v>
      </c>
      <c r="BW2070">
        <v>261</v>
      </c>
      <c r="BX2070">
        <v>0.91350900000000002</v>
      </c>
      <c r="BY2070">
        <v>-0.87563190000000002</v>
      </c>
      <c r="BZ2070">
        <v>29</v>
      </c>
      <c r="CA2070">
        <v>8</v>
      </c>
      <c r="CB2070">
        <v>3</v>
      </c>
      <c r="CC2070">
        <v>0</v>
      </c>
      <c r="CD2070">
        <v>0</v>
      </c>
      <c r="CE2070">
        <v>2</v>
      </c>
      <c r="CF2070">
        <v>1</v>
      </c>
      <c r="CG2070">
        <v>1</v>
      </c>
      <c r="CH2070">
        <v>5</v>
      </c>
      <c r="CI2070">
        <v>0</v>
      </c>
      <c r="CJ2070">
        <v>56782</v>
      </c>
      <c r="CK2070">
        <v>0.86294952625832133</v>
      </c>
      <c r="CL2070">
        <v>0.72406651458758553</v>
      </c>
      <c r="CM2070">
        <v>240</v>
      </c>
      <c r="CN2070">
        <v>-0.527838188483987</v>
      </c>
      <c r="CO2070">
        <v>5783</v>
      </c>
      <c r="CP2070">
        <v>-0.16161385540000001</v>
      </c>
      <c r="CQ2070">
        <v>-5.6576016100000001E-2</v>
      </c>
      <c r="CR2070">
        <v>49378</v>
      </c>
      <c r="CS2070">
        <v>0.86499999999999999</v>
      </c>
      <c r="CT2070">
        <v>48374</v>
      </c>
      <c r="CU2070">
        <v>0.88849000157000002</v>
      </c>
      <c r="CV2070">
        <v>36</v>
      </c>
      <c r="CW2070">
        <v>19</v>
      </c>
      <c r="CX2070">
        <v>26</v>
      </c>
      <c r="CY2070">
        <v>763</v>
      </c>
      <c r="CZ2070">
        <v>1230</v>
      </c>
      <c r="DA2070" s="2">
        <v>20417</v>
      </c>
      <c r="DB2070" s="2">
        <v>4345</v>
      </c>
      <c r="DC2070" s="2">
        <v>101.24</v>
      </c>
      <c r="DD2070" s="2">
        <v>3447</v>
      </c>
      <c r="DE2070">
        <v>317</v>
      </c>
      <c r="DF2070">
        <v>40</v>
      </c>
      <c r="DG2070">
        <v>12.43</v>
      </c>
      <c r="DH2070">
        <v>7.1</v>
      </c>
      <c r="DI2070" s="2">
        <v>14.21</v>
      </c>
      <c r="DJ2070">
        <v>-2.21</v>
      </c>
      <c r="DK2070">
        <v>0.85988000708244239</v>
      </c>
      <c r="DL2070">
        <v>6.2266500622665004E-3</v>
      </c>
      <c r="DN2070">
        <v>268.5</v>
      </c>
      <c r="DO2070">
        <v>0.83599999999999997</v>
      </c>
      <c r="DP2070">
        <v>12958.04</v>
      </c>
      <c r="DQ2070" s="2">
        <v>0</v>
      </c>
      <c r="DR2070" s="2">
        <v>644.61193250000008</v>
      </c>
      <c r="DS2070">
        <v>1.9872242780519991E-3</v>
      </c>
      <c r="DT2070">
        <v>2.68955627921371</v>
      </c>
      <c r="DU2070">
        <v>872431.81091627304</v>
      </c>
      <c r="DV2070">
        <v>1</v>
      </c>
    </row>
    <row r="2071" spans="1:126" x14ac:dyDescent="0.15">
      <c r="A2071" t="s">
        <v>1348</v>
      </c>
      <c r="B2071" t="s">
        <v>212</v>
      </c>
      <c r="C2071">
        <v>39</v>
      </c>
      <c r="D2071">
        <v>131</v>
      </c>
      <c r="E2071" t="s">
        <v>3461</v>
      </c>
      <c r="F2071">
        <v>39131</v>
      </c>
      <c r="G2071" t="s">
        <v>7055</v>
      </c>
      <c r="H2071">
        <v>96.2</v>
      </c>
      <c r="I2071">
        <v>0.9</v>
      </c>
      <c r="J2071">
        <v>0.5</v>
      </c>
      <c r="K2071">
        <v>0.2</v>
      </c>
      <c r="L2071">
        <v>1.6</v>
      </c>
      <c r="M2071">
        <v>0.7</v>
      </c>
      <c r="N2071">
        <f t="shared" si="130"/>
        <v>9258.59</v>
      </c>
      <c r="O2071">
        <f t="shared" si="128"/>
        <v>741.40999999999985</v>
      </c>
      <c r="P2071">
        <f t="shared" si="129"/>
        <v>0.88969200000000015</v>
      </c>
      <c r="Q2071" s="4">
        <v>39131</v>
      </c>
      <c r="R2071" s="5">
        <v>39.071359999999999</v>
      </c>
      <c r="S2071" s="5">
        <v>-83.052909</v>
      </c>
      <c r="T2071">
        <v>7</v>
      </c>
      <c r="U2071">
        <v>0.21739997906442332</v>
      </c>
      <c r="V2071">
        <v>28652</v>
      </c>
      <c r="W2071">
        <v>28504</v>
      </c>
      <c r="X2071">
        <v>28396</v>
      </c>
      <c r="Y2071">
        <v>28245</v>
      </c>
      <c r="Z2071">
        <v>14727</v>
      </c>
      <c r="AA2071">
        <v>39113</v>
      </c>
      <c r="AB2071">
        <v>9279.0079999999998</v>
      </c>
      <c r="AC2071">
        <v>40283</v>
      </c>
      <c r="AD2071">
        <v>4</v>
      </c>
      <c r="AE2071">
        <v>1.4086491055078181E-4</v>
      </c>
      <c r="AF2071">
        <v>41</v>
      </c>
      <c r="AG2071">
        <v>490</v>
      </c>
      <c r="AH2071">
        <v>8.3673469387755106E-2</v>
      </c>
      <c r="AI2071" s="3">
        <v>97446</v>
      </c>
      <c r="AJ2071" s="3">
        <v>281779.87519409001</v>
      </c>
      <c r="AK2071">
        <v>91</v>
      </c>
      <c r="AL2071">
        <v>284147.20000000001</v>
      </c>
      <c r="AM2071">
        <v>228716</v>
      </c>
      <c r="AN2071">
        <v>35000</v>
      </c>
      <c r="AO2071">
        <v>263716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25</v>
      </c>
      <c r="AV2071">
        <f t="shared" si="131"/>
        <v>25</v>
      </c>
      <c r="AW2071">
        <v>16711</v>
      </c>
      <c r="AX2071">
        <v>0.59000000000000008</v>
      </c>
      <c r="AY2071">
        <v>667464741.43439198</v>
      </c>
      <c r="AZ2071">
        <v>667464.74143439194</v>
      </c>
      <c r="BA2071">
        <v>24109.936797072602</v>
      </c>
      <c r="BB2071">
        <v>0.41476674468985697</v>
      </c>
      <c r="BC2071">
        <v>21989</v>
      </c>
      <c r="BD2071">
        <v>5912</v>
      </c>
      <c r="BE2071">
        <v>16077</v>
      </c>
      <c r="BF2071">
        <v>0.56111266229233558</v>
      </c>
      <c r="BG2071">
        <v>249992</v>
      </c>
      <c r="BH2071">
        <v>8.803775179602761</v>
      </c>
      <c r="BI2071">
        <v>3366</v>
      </c>
      <c r="BJ2071">
        <v>20</v>
      </c>
      <c r="BK2071">
        <v>5</v>
      </c>
      <c r="BL2071">
        <v>1</v>
      </c>
      <c r="BM2071">
        <v>0</v>
      </c>
      <c r="BN2071">
        <v>0</v>
      </c>
      <c r="BO2071">
        <v>3</v>
      </c>
      <c r="BP2071">
        <v>1</v>
      </c>
      <c r="BQ2071">
        <v>3</v>
      </c>
      <c r="BR2071">
        <v>1</v>
      </c>
      <c r="BS2071">
        <v>0</v>
      </c>
      <c r="BT2071">
        <v>27722</v>
      </c>
      <c r="BU2071">
        <v>0.77</v>
      </c>
      <c r="BV2071">
        <v>0.59323559999999997</v>
      </c>
      <c r="BW2071">
        <v>125</v>
      </c>
      <c r="BX2071">
        <v>1.2264630000000001</v>
      </c>
      <c r="BY2071">
        <v>-0.4900622</v>
      </c>
      <c r="BZ2071">
        <v>20</v>
      </c>
      <c r="CA2071">
        <v>4</v>
      </c>
      <c r="CB2071">
        <v>1</v>
      </c>
      <c r="CC2071">
        <v>0</v>
      </c>
      <c r="CD2071">
        <v>0</v>
      </c>
      <c r="CE2071">
        <v>2</v>
      </c>
      <c r="CF2071">
        <v>1</v>
      </c>
      <c r="CG2071">
        <v>1</v>
      </c>
      <c r="CH2071">
        <v>1</v>
      </c>
      <c r="CI2071">
        <v>0</v>
      </c>
      <c r="CJ2071">
        <v>28276</v>
      </c>
      <c r="CK2071">
        <v>1.0609704342905646</v>
      </c>
      <c r="CL2071">
        <v>0.61818084765666703</v>
      </c>
      <c r="CM2071">
        <v>114</v>
      </c>
      <c r="CN2071">
        <v>-0.81330890889567464</v>
      </c>
      <c r="CO2071">
        <v>1890.9999999999998</v>
      </c>
      <c r="CP2071">
        <v>-1.2753412463</v>
      </c>
      <c r="CQ2071">
        <v>-0.9114603791</v>
      </c>
      <c r="CR2071">
        <v>23117</v>
      </c>
      <c r="CS2071">
        <v>0.82099999999999995</v>
      </c>
      <c r="CT2071">
        <v>24326</v>
      </c>
      <c r="CU2071">
        <v>0.85531636537</v>
      </c>
      <c r="CV2071">
        <v>11</v>
      </c>
      <c r="CW2071">
        <v>11</v>
      </c>
      <c r="CX2071">
        <v>10</v>
      </c>
      <c r="CY2071">
        <v>232</v>
      </c>
      <c r="CZ2071">
        <v>781</v>
      </c>
      <c r="DA2071" s="2">
        <v>12399</v>
      </c>
      <c r="DB2071" s="2">
        <v>1570</v>
      </c>
      <c r="DC2071" s="2">
        <v>70.5</v>
      </c>
      <c r="DD2071" s="2">
        <v>1051</v>
      </c>
      <c r="DE2071">
        <v>216</v>
      </c>
      <c r="DF2071">
        <v>43</v>
      </c>
      <c r="DG2071">
        <v>3.53</v>
      </c>
      <c r="DH2071">
        <v>14.1</v>
      </c>
      <c r="DI2071" s="2">
        <v>14.1</v>
      </c>
      <c r="DJ2071">
        <v>-0.79</v>
      </c>
      <c r="DK2071">
        <v>0.85721322578658954</v>
      </c>
      <c r="DL2071">
        <v>0</v>
      </c>
      <c r="DM2071">
        <v>0</v>
      </c>
      <c r="DN2071">
        <v>42.4</v>
      </c>
      <c r="DO2071">
        <v>0.152</v>
      </c>
      <c r="DP2071">
        <v>3257.04</v>
      </c>
      <c r="DQ2071" s="2">
        <v>0</v>
      </c>
      <c r="DR2071" s="2">
        <v>1343.1911609199999</v>
      </c>
      <c r="DS2071">
        <v>4.7270928431601637E-3</v>
      </c>
      <c r="DT2071">
        <v>4.1729902893369903</v>
      </c>
      <c r="DU2071">
        <v>1185743.5063422958</v>
      </c>
      <c r="DV2071">
        <v>0</v>
      </c>
    </row>
    <row r="2072" spans="1:126" x14ac:dyDescent="0.15">
      <c r="A2072" t="s">
        <v>1348</v>
      </c>
      <c r="B2072" t="s">
        <v>3462</v>
      </c>
      <c r="C2072">
        <v>39</v>
      </c>
      <c r="D2072">
        <v>133</v>
      </c>
      <c r="E2072" t="s">
        <v>3463</v>
      </c>
      <c r="F2072">
        <v>39133</v>
      </c>
      <c r="G2072" t="s">
        <v>7056</v>
      </c>
      <c r="H2072">
        <v>91.4</v>
      </c>
      <c r="I2072">
        <v>4.0999999999999996</v>
      </c>
      <c r="J2072">
        <v>0.2</v>
      </c>
      <c r="K2072">
        <v>1.4</v>
      </c>
      <c r="L2072">
        <v>1.6</v>
      </c>
      <c r="M2072">
        <v>1.3</v>
      </c>
      <c r="N2072">
        <f t="shared" si="130"/>
        <v>8377.02</v>
      </c>
      <c r="O2072">
        <f t="shared" si="128"/>
        <v>1622.9799999999996</v>
      </c>
      <c r="P2072">
        <f t="shared" si="129"/>
        <v>1.9475760000000002</v>
      </c>
      <c r="Q2072" s="4">
        <v>39133</v>
      </c>
      <c r="R2072" s="5">
        <v>41.168837000000003</v>
      </c>
      <c r="S2072" s="5">
        <v>-81.197041999999996</v>
      </c>
      <c r="T2072">
        <v>2</v>
      </c>
      <c r="U2072">
        <v>8.5095650919283825E-2</v>
      </c>
      <c r="V2072">
        <v>161178</v>
      </c>
      <c r="W2072">
        <v>161553</v>
      </c>
      <c r="X2072">
        <v>161897</v>
      </c>
      <c r="Y2072">
        <v>162260</v>
      </c>
      <c r="Z2072">
        <v>80487</v>
      </c>
      <c r="AA2072">
        <v>39115</v>
      </c>
      <c r="AB2072">
        <v>64377.513999999996</v>
      </c>
      <c r="AC2072">
        <v>52552</v>
      </c>
      <c r="AD2072">
        <v>4</v>
      </c>
      <c r="AE2072">
        <v>2.4707066838792567E-5</v>
      </c>
      <c r="AF2072">
        <v>192</v>
      </c>
      <c r="AG2072">
        <v>847</v>
      </c>
      <c r="AH2072">
        <v>0.22668240850059032</v>
      </c>
      <c r="AI2072" s="3">
        <v>83321</v>
      </c>
      <c r="AJ2072" s="3">
        <v>311939.16844447999</v>
      </c>
      <c r="AK2072">
        <v>39</v>
      </c>
      <c r="AL2072">
        <v>324569.59999999998</v>
      </c>
      <c r="AM2072">
        <v>565330</v>
      </c>
      <c r="AN2072">
        <v>66853</v>
      </c>
      <c r="AO2072">
        <v>632183</v>
      </c>
      <c r="AP2072">
        <v>8</v>
      </c>
      <c r="AQ2072">
        <v>5</v>
      </c>
      <c r="AR2072">
        <v>13</v>
      </c>
      <c r="AS2072">
        <v>8.0468948270846108E-2</v>
      </c>
      <c r="AT2072">
        <v>11</v>
      </c>
      <c r="AU2072">
        <v>239</v>
      </c>
      <c r="AV2072">
        <f t="shared" si="131"/>
        <v>250</v>
      </c>
      <c r="AW2072">
        <v>162120</v>
      </c>
      <c r="AX2072">
        <v>0.96</v>
      </c>
      <c r="AY2072">
        <v>823584103.95174801</v>
      </c>
      <c r="AZ2072">
        <v>823584.10395174799</v>
      </c>
      <c r="BA2072">
        <v>5444.75117374615</v>
      </c>
      <c r="BB2072">
        <v>1.8366312216834888</v>
      </c>
      <c r="BC2072">
        <v>122480</v>
      </c>
      <c r="BD2072">
        <v>146012</v>
      </c>
      <c r="BE2072">
        <v>-23532</v>
      </c>
      <c r="BF2072">
        <v>-0.14600007445184826</v>
      </c>
      <c r="BG2072">
        <v>1901695</v>
      </c>
      <c r="BH2072">
        <v>11.746326367999407</v>
      </c>
      <c r="BI2072">
        <v>14423</v>
      </c>
      <c r="BJ2072">
        <v>89</v>
      </c>
      <c r="BK2072">
        <v>19</v>
      </c>
      <c r="BL2072">
        <v>5</v>
      </c>
      <c r="BM2072">
        <v>0</v>
      </c>
      <c r="BN2072">
        <v>2</v>
      </c>
      <c r="BO2072">
        <v>9</v>
      </c>
      <c r="BP2072">
        <v>4</v>
      </c>
      <c r="BQ2072">
        <v>12</v>
      </c>
      <c r="BR2072">
        <v>18</v>
      </c>
      <c r="BS2072">
        <v>0</v>
      </c>
      <c r="BT2072">
        <v>157530</v>
      </c>
      <c r="BU2072">
        <v>0.78</v>
      </c>
      <c r="BV2072">
        <v>0.63609519999999997</v>
      </c>
      <c r="BW2072">
        <v>755</v>
      </c>
      <c r="BX2072">
        <v>1.0029840000000001</v>
      </c>
      <c r="BY2072">
        <v>-0.41377750000000002</v>
      </c>
      <c r="BZ2072">
        <v>88</v>
      </c>
      <c r="CA2072">
        <v>19</v>
      </c>
      <c r="CB2072">
        <v>5</v>
      </c>
      <c r="CC2072">
        <v>0</v>
      </c>
      <c r="CD2072">
        <v>1</v>
      </c>
      <c r="CE2072">
        <v>7</v>
      </c>
      <c r="CF2072">
        <v>3</v>
      </c>
      <c r="CG2072">
        <v>11</v>
      </c>
      <c r="CH2072">
        <v>16</v>
      </c>
      <c r="CI2072">
        <v>0</v>
      </c>
      <c r="CJ2072">
        <v>162235</v>
      </c>
      <c r="CK2072">
        <v>0.92458470736894016</v>
      </c>
      <c r="CL2072">
        <v>0.70491151506185623</v>
      </c>
      <c r="CM2072">
        <v>691</v>
      </c>
      <c r="CN2072">
        <v>-0.54267701305984206</v>
      </c>
      <c r="CO2072">
        <v>22198</v>
      </c>
      <c r="CP2072">
        <v>0.66446186500000004</v>
      </c>
      <c r="CQ2072">
        <v>0.210846374</v>
      </c>
      <c r="CR2072">
        <v>138345</v>
      </c>
      <c r="CS2072">
        <v>0.85199999999999998</v>
      </c>
      <c r="CT2072">
        <v>138130</v>
      </c>
      <c r="CU2072">
        <v>0.88455494499999998</v>
      </c>
      <c r="CV2072">
        <v>233</v>
      </c>
      <c r="CW2072">
        <v>68</v>
      </c>
      <c r="CX2072">
        <v>65</v>
      </c>
      <c r="CY2072">
        <v>822</v>
      </c>
      <c r="CZ2072">
        <v>1323</v>
      </c>
      <c r="DA2072" s="2">
        <v>80292</v>
      </c>
      <c r="DB2072" s="2">
        <v>19300</v>
      </c>
      <c r="DC2072" s="2">
        <v>145.85</v>
      </c>
      <c r="DD2072" s="2">
        <v>13923</v>
      </c>
      <c r="DE2072">
        <v>431</v>
      </c>
      <c r="DF2072">
        <v>36</v>
      </c>
      <c r="DG2072">
        <v>26.24</v>
      </c>
      <c r="DH2072">
        <v>4.88</v>
      </c>
      <c r="DI2072" s="2">
        <v>10.37</v>
      </c>
      <c r="DJ2072">
        <v>-2.17</v>
      </c>
      <c r="DK2072">
        <v>0.94219944551793666</v>
      </c>
      <c r="DL2072">
        <v>7.0838252656434475E-3</v>
      </c>
      <c r="DM2072">
        <v>254</v>
      </c>
      <c r="DN2072">
        <v>113.1</v>
      </c>
      <c r="DO2072">
        <v>0.34</v>
      </c>
      <c r="DP2072">
        <v>160.22</v>
      </c>
      <c r="DQ2072" s="2">
        <v>0</v>
      </c>
      <c r="DR2072" s="2">
        <v>4397.687028020001</v>
      </c>
      <c r="DS2072">
        <v>1.3549285321268324E-2</v>
      </c>
      <c r="DT2072">
        <v>5.63315624993235</v>
      </c>
      <c r="DU2072">
        <v>1828351.2707780427</v>
      </c>
      <c r="DV2072">
        <v>1</v>
      </c>
    </row>
    <row r="2073" spans="1:126" x14ac:dyDescent="0.15">
      <c r="A2073" t="s">
        <v>1348</v>
      </c>
      <c r="B2073" t="s">
        <v>3464</v>
      </c>
      <c r="C2073">
        <v>39</v>
      </c>
      <c r="D2073">
        <v>135</v>
      </c>
      <c r="E2073" t="s">
        <v>3465</v>
      </c>
      <c r="F2073">
        <v>39135</v>
      </c>
      <c r="G2073" t="s">
        <v>7057</v>
      </c>
      <c r="H2073">
        <v>97.2</v>
      </c>
      <c r="I2073">
        <v>0.4</v>
      </c>
      <c r="J2073">
        <v>0.2</v>
      </c>
      <c r="K2073">
        <v>0.4</v>
      </c>
      <c r="L2073">
        <v>1.2</v>
      </c>
      <c r="M2073">
        <v>0.6</v>
      </c>
      <c r="N2073">
        <f t="shared" si="130"/>
        <v>9450.0000000000018</v>
      </c>
      <c r="O2073">
        <f t="shared" si="128"/>
        <v>549.99999999999818</v>
      </c>
      <c r="P2073">
        <f t="shared" si="129"/>
        <v>0.65999999999999803</v>
      </c>
      <c r="Q2073" s="4">
        <v>39135</v>
      </c>
      <c r="R2073" s="5">
        <v>39.738810000000001</v>
      </c>
      <c r="S2073" s="5">
        <v>-84.644757999999996</v>
      </c>
      <c r="T2073">
        <v>6</v>
      </c>
      <c r="U2073">
        <v>0.14023014770662873</v>
      </c>
      <c r="V2073">
        <v>42240</v>
      </c>
      <c r="W2073">
        <v>41887</v>
      </c>
      <c r="X2073">
        <v>41682</v>
      </c>
      <c r="Y2073">
        <v>41266</v>
      </c>
      <c r="Z2073">
        <v>21739</v>
      </c>
      <c r="AA2073">
        <v>39117</v>
      </c>
      <c r="AB2073">
        <v>16809.969000000001</v>
      </c>
      <c r="AC2073">
        <v>47818</v>
      </c>
      <c r="AD2073">
        <v>2</v>
      </c>
      <c r="AE2073">
        <v>4.7982342497960747E-5</v>
      </c>
      <c r="AF2073">
        <v>73</v>
      </c>
      <c r="AG2073">
        <v>1088</v>
      </c>
      <c r="AH2073">
        <v>6.7095588235294115E-2</v>
      </c>
      <c r="AI2073" s="3">
        <v>224243</v>
      </c>
      <c r="AJ2073" s="3">
        <v>271503.75282620999</v>
      </c>
      <c r="AK2073">
        <v>62</v>
      </c>
      <c r="AL2073">
        <v>272864</v>
      </c>
      <c r="AM2073">
        <v>219363</v>
      </c>
      <c r="AN2073">
        <v>161156</v>
      </c>
      <c r="AO2073">
        <v>380519</v>
      </c>
      <c r="AP2073">
        <v>3</v>
      </c>
      <c r="AQ2073">
        <v>0</v>
      </c>
      <c r="AR2073">
        <v>3</v>
      </c>
      <c r="AS2073">
        <v>7.1621266741471096E-2</v>
      </c>
      <c r="AT2073">
        <v>2</v>
      </c>
      <c r="AU2073">
        <v>49</v>
      </c>
      <c r="AV2073">
        <f t="shared" si="131"/>
        <v>51</v>
      </c>
      <c r="AW2073">
        <v>57123</v>
      </c>
      <c r="AX2073">
        <v>0.99</v>
      </c>
      <c r="AY2073">
        <v>508536947.477988</v>
      </c>
      <c r="AZ2073">
        <v>508536.94747798803</v>
      </c>
      <c r="BA2073">
        <v>11914.1917646006</v>
      </c>
      <c r="BB2073">
        <v>0.83933515571840633</v>
      </c>
      <c r="BC2073">
        <v>16767</v>
      </c>
      <c r="BD2073">
        <v>2430</v>
      </c>
      <c r="BE2073">
        <v>14337</v>
      </c>
      <c r="BF2073">
        <v>0.33941761363636364</v>
      </c>
      <c r="BG2073">
        <v>483610</v>
      </c>
      <c r="BH2073">
        <v>11.602370327719399</v>
      </c>
      <c r="BI2073">
        <v>4554</v>
      </c>
      <c r="BJ2073">
        <v>26</v>
      </c>
      <c r="BK2073">
        <v>7</v>
      </c>
      <c r="BL2073">
        <v>2</v>
      </c>
      <c r="BM2073">
        <v>0</v>
      </c>
      <c r="BN2073">
        <v>0</v>
      </c>
      <c r="BO2073">
        <v>0</v>
      </c>
      <c r="BP2073">
        <v>0</v>
      </c>
      <c r="BQ2073">
        <v>2</v>
      </c>
      <c r="BR2073">
        <v>3</v>
      </c>
      <c r="BS2073">
        <v>0</v>
      </c>
      <c r="BT2073">
        <v>41422</v>
      </c>
      <c r="BU2073">
        <v>0.77</v>
      </c>
      <c r="BV2073">
        <v>0.65254000000000001</v>
      </c>
      <c r="BW2073">
        <v>212</v>
      </c>
      <c r="BX2073">
        <v>0.96567049999999999</v>
      </c>
      <c r="BY2073">
        <v>-0.3046797</v>
      </c>
      <c r="BZ2073">
        <v>27</v>
      </c>
      <c r="CA2073">
        <v>3</v>
      </c>
      <c r="CB2073">
        <v>1</v>
      </c>
      <c r="CC2073">
        <v>0</v>
      </c>
      <c r="CD2073">
        <v>1</v>
      </c>
      <c r="CE2073">
        <v>1</v>
      </c>
      <c r="CF2073">
        <v>0</v>
      </c>
      <c r="CG2073">
        <v>1</v>
      </c>
      <c r="CH2073">
        <v>2</v>
      </c>
      <c r="CI2073">
        <v>0</v>
      </c>
      <c r="CJ2073">
        <v>41521</v>
      </c>
      <c r="CK2073">
        <v>0.86703114086847621</v>
      </c>
      <c r="CL2073">
        <v>0.69968427991534543</v>
      </c>
      <c r="CM2073">
        <v>198</v>
      </c>
      <c r="CN2073">
        <v>-0.52430513501354536</v>
      </c>
      <c r="CO2073">
        <v>2689</v>
      </c>
      <c r="CP2073">
        <v>2.6085489E-2</v>
      </c>
      <c r="CQ2073">
        <v>1.1061769000000001E-2</v>
      </c>
      <c r="CR2073">
        <v>35819</v>
      </c>
      <c r="CS2073">
        <v>0.86900000000000011</v>
      </c>
      <c r="CT2073">
        <v>35820</v>
      </c>
      <c r="CU2073">
        <v>0.89089507424999992</v>
      </c>
      <c r="CV2073">
        <v>26</v>
      </c>
      <c r="CW2073">
        <v>7</v>
      </c>
      <c r="CX2073">
        <v>8</v>
      </c>
      <c r="CY2073">
        <v>869</v>
      </c>
      <c r="CZ2073">
        <v>1635</v>
      </c>
      <c r="DA2073" s="2">
        <v>16307</v>
      </c>
      <c r="DB2073" s="2">
        <v>3235</v>
      </c>
      <c r="DC2073" s="2">
        <v>74.28</v>
      </c>
      <c r="DD2073" s="2">
        <v>1084</v>
      </c>
      <c r="DE2073">
        <v>451</v>
      </c>
      <c r="DF2073">
        <v>40</v>
      </c>
      <c r="DG2073">
        <v>11.98</v>
      </c>
      <c r="DH2073">
        <v>26.36</v>
      </c>
      <c r="DI2073" s="2">
        <v>7.19</v>
      </c>
      <c r="DJ2073">
        <v>-1.97</v>
      </c>
      <c r="DK2073">
        <v>0.93595340768719648</v>
      </c>
      <c r="DL2073">
        <v>0</v>
      </c>
      <c r="DM2073">
        <v>300</v>
      </c>
      <c r="DN2073">
        <v>165</v>
      </c>
      <c r="DO2073">
        <v>0.61299999999999999</v>
      </c>
      <c r="DP2073">
        <v>2849.46</v>
      </c>
      <c r="DQ2073" s="2">
        <v>0</v>
      </c>
      <c r="DR2073" s="2">
        <v>7971.8951110500011</v>
      </c>
      <c r="DS2073">
        <v>2.9215634070959604E-2</v>
      </c>
      <c r="DT2073">
        <v>2.7231346495262998</v>
      </c>
      <c r="DU2073">
        <v>743045.41300834424</v>
      </c>
      <c r="DV2073">
        <v>1</v>
      </c>
    </row>
    <row r="2074" spans="1:126" x14ac:dyDescent="0.15">
      <c r="A2074" t="s">
        <v>1348</v>
      </c>
      <c r="B2074" t="s">
        <v>743</v>
      </c>
      <c r="C2074">
        <v>39</v>
      </c>
      <c r="D2074">
        <v>137</v>
      </c>
      <c r="E2074" t="s">
        <v>3466</v>
      </c>
      <c r="F2074">
        <v>39137</v>
      </c>
      <c r="G2074" t="s">
        <v>7058</v>
      </c>
      <c r="H2074">
        <v>93.5</v>
      </c>
      <c r="I2074">
        <v>0.2</v>
      </c>
      <c r="J2074">
        <v>0.1</v>
      </c>
      <c r="K2074">
        <v>0.2</v>
      </c>
      <c r="L2074">
        <v>0.5</v>
      </c>
      <c r="M2074">
        <v>5.5</v>
      </c>
      <c r="N2074">
        <f t="shared" si="130"/>
        <v>8772.840000000002</v>
      </c>
      <c r="O2074">
        <f t="shared" ref="O2074:O2137" si="132">10000-N2074</f>
        <v>1227.159999999998</v>
      </c>
      <c r="P2074">
        <f t="shared" ref="P2074:P2137" si="133">O2074/833.333333333333</f>
        <v>1.4725919999999981</v>
      </c>
      <c r="Q2074" s="4">
        <v>39137</v>
      </c>
      <c r="R2074" s="5">
        <v>41.024532999999998</v>
      </c>
      <c r="S2074" s="5">
        <v>-84.129879000000003</v>
      </c>
      <c r="T2074">
        <v>6</v>
      </c>
      <c r="U2074">
        <v>7.2956753337819077E-2</v>
      </c>
      <c r="V2074">
        <v>34445</v>
      </c>
      <c r="W2074">
        <v>34256</v>
      </c>
      <c r="X2074">
        <v>34184</v>
      </c>
      <c r="Y2074">
        <v>34011</v>
      </c>
      <c r="Z2074">
        <v>17417</v>
      </c>
      <c r="AA2074">
        <v>39119</v>
      </c>
      <c r="AB2074">
        <v>14843.444</v>
      </c>
      <c r="AC2074">
        <v>60524</v>
      </c>
      <c r="AD2074">
        <v>1</v>
      </c>
      <c r="AE2074">
        <v>2.9253451907325064E-5</v>
      </c>
      <c r="AF2074">
        <v>41</v>
      </c>
      <c r="AG2074">
        <v>1272</v>
      </c>
      <c r="AH2074">
        <v>3.2232704402515723E-2</v>
      </c>
      <c r="AI2074" s="3">
        <v>305567</v>
      </c>
      <c r="AJ2074" s="3">
        <v>308813.17627907504</v>
      </c>
      <c r="AK2074">
        <v>125</v>
      </c>
      <c r="AL2074">
        <v>309939.19999999995</v>
      </c>
      <c r="AM2074">
        <v>388716</v>
      </c>
      <c r="AN2074">
        <v>222651</v>
      </c>
      <c r="AO2074">
        <v>611367</v>
      </c>
      <c r="AP2074">
        <v>5</v>
      </c>
      <c r="AQ2074">
        <v>1</v>
      </c>
      <c r="AR2074">
        <v>6</v>
      </c>
      <c r="AS2074">
        <v>0.17515179822512844</v>
      </c>
      <c r="AT2074">
        <v>5</v>
      </c>
      <c r="AU2074">
        <v>46</v>
      </c>
      <c r="AV2074">
        <f t="shared" si="131"/>
        <v>51</v>
      </c>
      <c r="AW2074">
        <v>21769</v>
      </c>
      <c r="AX2074">
        <v>0.67999999999999994</v>
      </c>
      <c r="AY2074">
        <v>612649008.55801904</v>
      </c>
      <c r="AZ2074">
        <v>612649.00855801906</v>
      </c>
      <c r="BA2074">
        <v>17604.343664194799</v>
      </c>
      <c r="BB2074">
        <v>0.56804162601863106</v>
      </c>
      <c r="BC2074">
        <v>15367</v>
      </c>
      <c r="BD2074">
        <v>2715</v>
      </c>
      <c r="BE2074">
        <v>12652</v>
      </c>
      <c r="BF2074">
        <v>0.36731020467411818</v>
      </c>
      <c r="BG2074">
        <v>744190</v>
      </c>
      <c r="BH2074">
        <v>21.770126374912241</v>
      </c>
      <c r="BI2074">
        <v>4651</v>
      </c>
      <c r="BJ2074">
        <v>30</v>
      </c>
      <c r="BK2074">
        <v>13</v>
      </c>
      <c r="BL2074">
        <v>4</v>
      </c>
      <c r="BM2074">
        <v>0</v>
      </c>
      <c r="BN2074">
        <v>0</v>
      </c>
      <c r="BO2074">
        <v>0</v>
      </c>
      <c r="BP2074">
        <v>2</v>
      </c>
      <c r="BQ2074">
        <v>1</v>
      </c>
      <c r="BR2074">
        <v>3</v>
      </c>
      <c r="BS2074">
        <v>0</v>
      </c>
      <c r="BT2074">
        <v>34377</v>
      </c>
      <c r="BU2074">
        <v>0.83</v>
      </c>
      <c r="BV2074">
        <v>0.72945950000000004</v>
      </c>
      <c r="BW2074">
        <v>198</v>
      </c>
      <c r="BX2074">
        <v>1.541728</v>
      </c>
      <c r="BY2074">
        <v>0.60183419999999999</v>
      </c>
      <c r="BZ2074">
        <v>31</v>
      </c>
      <c r="CA2074">
        <v>11</v>
      </c>
      <c r="CB2074">
        <v>4</v>
      </c>
      <c r="CC2074">
        <v>0</v>
      </c>
      <c r="CD2074">
        <v>0</v>
      </c>
      <c r="CE2074">
        <v>0</v>
      </c>
      <c r="CF2074">
        <v>2</v>
      </c>
      <c r="CG2074">
        <v>1</v>
      </c>
      <c r="CH2074">
        <v>2</v>
      </c>
      <c r="CI2074">
        <v>0</v>
      </c>
      <c r="CJ2074">
        <v>34206</v>
      </c>
      <c r="CK2074">
        <v>1.4909664971057708</v>
      </c>
      <c r="CL2074">
        <v>0.77202050764834429</v>
      </c>
      <c r="CM2074">
        <v>204</v>
      </c>
      <c r="CN2074">
        <v>0.52006547084901533</v>
      </c>
      <c r="CO2074">
        <v>3725</v>
      </c>
      <c r="CP2074">
        <v>1.8012786430000001</v>
      </c>
      <c r="CQ2074">
        <v>0.88389762999999999</v>
      </c>
      <c r="CR2074">
        <v>30742</v>
      </c>
      <c r="CS2074">
        <v>0.90400000000000003</v>
      </c>
      <c r="CT2074">
        <v>30484</v>
      </c>
      <c r="CU2074">
        <v>0.90700687730499996</v>
      </c>
      <c r="CV2074">
        <v>16</v>
      </c>
      <c r="CW2074">
        <v>8</v>
      </c>
      <c r="CX2074">
        <v>16</v>
      </c>
      <c r="CY2074">
        <v>825</v>
      </c>
      <c r="CZ2074">
        <v>1855</v>
      </c>
      <c r="DA2074" s="2">
        <v>17285</v>
      </c>
      <c r="DB2074" s="2">
        <v>2920</v>
      </c>
      <c r="DC2074" s="2">
        <v>164.28</v>
      </c>
      <c r="DD2074" s="2">
        <v>1538</v>
      </c>
      <c r="DE2074">
        <v>235</v>
      </c>
      <c r="DF2074">
        <v>38</v>
      </c>
      <c r="DG2074">
        <v>23.47</v>
      </c>
      <c r="DH2074">
        <v>23.47</v>
      </c>
      <c r="DI2074" s="2">
        <v>2.93</v>
      </c>
      <c r="DJ2074">
        <v>-3.7</v>
      </c>
      <c r="DK2074">
        <v>0.93724125969100069</v>
      </c>
      <c r="DL2074">
        <v>0</v>
      </c>
      <c r="DM2074">
        <v>0</v>
      </c>
      <c r="DN2074">
        <v>186.2</v>
      </c>
      <c r="DO2074">
        <v>0.60699999999999998</v>
      </c>
      <c r="DP2074">
        <v>3972.04</v>
      </c>
      <c r="DQ2074" s="2">
        <v>0</v>
      </c>
      <c r="DR2074" s="2">
        <v>94.879762470000003</v>
      </c>
      <c r="DS2074">
        <v>3.0612299685454437E-4</v>
      </c>
      <c r="DT2074">
        <v>3.1186725233393</v>
      </c>
      <c r="DU2074">
        <v>966598.86694576382</v>
      </c>
      <c r="DV2074">
        <v>0</v>
      </c>
    </row>
    <row r="2075" spans="1:126" x14ac:dyDescent="0.15">
      <c r="A2075" t="s">
        <v>1348</v>
      </c>
      <c r="B2075" t="s">
        <v>1233</v>
      </c>
      <c r="C2075">
        <v>39</v>
      </c>
      <c r="D2075">
        <v>139</v>
      </c>
      <c r="E2075" t="s">
        <v>3467</v>
      </c>
      <c r="F2075">
        <v>39139</v>
      </c>
      <c r="G2075" t="s">
        <v>7059</v>
      </c>
      <c r="H2075">
        <v>86.5</v>
      </c>
      <c r="I2075">
        <v>9.3000000000000007</v>
      </c>
      <c r="J2075">
        <v>0.2</v>
      </c>
      <c r="K2075">
        <v>0.6</v>
      </c>
      <c r="L2075">
        <v>1.9</v>
      </c>
      <c r="M2075">
        <v>1.4</v>
      </c>
      <c r="N2075">
        <f t="shared" si="130"/>
        <v>7574.7099999999991</v>
      </c>
      <c r="O2075">
        <f t="shared" si="132"/>
        <v>2425.2900000000009</v>
      </c>
      <c r="P2075">
        <f t="shared" si="133"/>
        <v>2.9103480000000022</v>
      </c>
      <c r="Q2075" s="4">
        <v>39139</v>
      </c>
      <c r="R2075" s="5">
        <v>40.774158999999997</v>
      </c>
      <c r="S2075" s="5">
        <v>-82.542781000000005</v>
      </c>
      <c r="T2075">
        <v>3</v>
      </c>
      <c r="U2075">
        <v>8.8511989558002907E-2</v>
      </c>
      <c r="V2075">
        <v>124286</v>
      </c>
      <c r="W2075">
        <v>122813</v>
      </c>
      <c r="X2075">
        <v>122312</v>
      </c>
      <c r="Y2075">
        <v>121641</v>
      </c>
      <c r="Z2075">
        <v>63596</v>
      </c>
      <c r="AA2075">
        <v>39121</v>
      </c>
      <c r="AB2075">
        <v>44605.881000000001</v>
      </c>
      <c r="AC2075">
        <v>41877</v>
      </c>
      <c r="AD2075">
        <v>6</v>
      </c>
      <c r="AE2075">
        <v>4.9054876054679837E-5</v>
      </c>
      <c r="AF2075">
        <v>115</v>
      </c>
      <c r="AG2075">
        <v>1010</v>
      </c>
      <c r="AH2075">
        <v>0.11386138613861387</v>
      </c>
      <c r="AI2075" s="3">
        <v>160623</v>
      </c>
      <c r="AJ2075" s="3">
        <v>316966.73687477503</v>
      </c>
      <c r="AK2075">
        <v>80</v>
      </c>
      <c r="AL2075">
        <v>320230.40000000002</v>
      </c>
      <c r="AM2075">
        <v>81059</v>
      </c>
      <c r="AN2075">
        <v>111663</v>
      </c>
      <c r="AO2075">
        <v>192722</v>
      </c>
      <c r="AP2075">
        <v>5</v>
      </c>
      <c r="AQ2075">
        <v>0</v>
      </c>
      <c r="AR2075">
        <v>5</v>
      </c>
      <c r="AS2075">
        <v>4.0712302443552395E-2</v>
      </c>
      <c r="AT2075">
        <v>6</v>
      </c>
      <c r="AU2075">
        <v>167</v>
      </c>
      <c r="AV2075">
        <f t="shared" si="131"/>
        <v>173</v>
      </c>
      <c r="AW2075">
        <v>106505</v>
      </c>
      <c r="AX2075">
        <v>0.86</v>
      </c>
      <c r="AY2075">
        <v>585064242.30111396</v>
      </c>
      <c r="AZ2075">
        <v>585064.24230111402</v>
      </c>
      <c r="BA2075">
        <v>4568.7587442286604</v>
      </c>
      <c r="BB2075">
        <v>2.1887783005903261</v>
      </c>
      <c r="BC2075">
        <v>94115</v>
      </c>
      <c r="BD2075">
        <v>78245</v>
      </c>
      <c r="BE2075">
        <v>15870</v>
      </c>
      <c r="BF2075">
        <v>0.12768936163365141</v>
      </c>
      <c r="BG2075">
        <v>1814562</v>
      </c>
      <c r="BH2075">
        <v>14.835519000588658</v>
      </c>
      <c r="BI2075">
        <v>13862</v>
      </c>
      <c r="BJ2075">
        <v>119</v>
      </c>
      <c r="BK2075">
        <v>33</v>
      </c>
      <c r="BL2075">
        <v>4</v>
      </c>
      <c r="BM2075">
        <v>0</v>
      </c>
      <c r="BN2075">
        <v>3</v>
      </c>
      <c r="BO2075">
        <v>14</v>
      </c>
      <c r="BP2075">
        <v>2</v>
      </c>
      <c r="BQ2075">
        <v>13</v>
      </c>
      <c r="BR2075">
        <v>8</v>
      </c>
      <c r="BS2075">
        <v>0</v>
      </c>
      <c r="BT2075">
        <v>124490</v>
      </c>
      <c r="BU2075">
        <v>0.79</v>
      </c>
      <c r="BV2075">
        <v>0.63328359999999995</v>
      </c>
      <c r="BW2075">
        <v>690</v>
      </c>
      <c r="BX2075">
        <v>1.574424</v>
      </c>
      <c r="BY2075">
        <v>0.1305423</v>
      </c>
      <c r="BZ2075">
        <v>121</v>
      </c>
      <c r="CA2075">
        <v>28</v>
      </c>
      <c r="CB2075">
        <v>4</v>
      </c>
      <c r="CC2075">
        <v>0</v>
      </c>
      <c r="CD2075">
        <v>1</v>
      </c>
      <c r="CE2075">
        <v>12</v>
      </c>
      <c r="CF2075">
        <v>2</v>
      </c>
      <c r="CG2075">
        <v>10</v>
      </c>
      <c r="CH2075">
        <v>9</v>
      </c>
      <c r="CI2075">
        <v>0</v>
      </c>
      <c r="CJ2075">
        <v>121914</v>
      </c>
      <c r="CK2075">
        <v>1.5338681365552767</v>
      </c>
      <c r="CL2075">
        <v>0.64571166454095907</v>
      </c>
      <c r="CM2075">
        <v>607</v>
      </c>
      <c r="CN2075">
        <v>-0.11871059660684045</v>
      </c>
      <c r="CO2075">
        <v>10262</v>
      </c>
      <c r="CP2075">
        <v>-0.17580105879999999</v>
      </c>
      <c r="CQ2075">
        <v>-0.17560264389999999</v>
      </c>
      <c r="CR2075">
        <v>101787</v>
      </c>
      <c r="CS2075">
        <v>0.83799999999999997</v>
      </c>
      <c r="CT2075">
        <v>105643</v>
      </c>
      <c r="CU2075">
        <v>0.86865552551000003</v>
      </c>
      <c r="CV2075">
        <v>220</v>
      </c>
      <c r="CW2075">
        <v>82</v>
      </c>
      <c r="CX2075">
        <v>67</v>
      </c>
      <c r="CY2075">
        <v>579</v>
      </c>
      <c r="CZ2075">
        <v>1511</v>
      </c>
      <c r="DA2075" s="2">
        <v>65652</v>
      </c>
      <c r="DB2075" s="2">
        <v>9465</v>
      </c>
      <c r="DC2075" s="2">
        <v>133.86000000000001</v>
      </c>
      <c r="DD2075" s="2">
        <v>15901</v>
      </c>
      <c r="DE2075">
        <v>425</v>
      </c>
      <c r="DF2075">
        <v>13</v>
      </c>
      <c r="DG2075">
        <v>40.24</v>
      </c>
      <c r="DH2075">
        <v>7.39</v>
      </c>
      <c r="DI2075" s="2">
        <v>11.5</v>
      </c>
      <c r="DJ2075">
        <v>-2.88</v>
      </c>
      <c r="DK2075">
        <v>0.9685785970875902</v>
      </c>
      <c r="DL2075">
        <v>1.9801980198019802E-2</v>
      </c>
      <c r="DM2075">
        <v>1345</v>
      </c>
      <c r="DN2075">
        <v>156</v>
      </c>
      <c r="DO2075">
        <v>0.496</v>
      </c>
      <c r="DP2075">
        <v>3237.7400000000002</v>
      </c>
      <c r="DQ2075" s="2">
        <v>0</v>
      </c>
      <c r="DR2075" s="2">
        <v>189.16837138</v>
      </c>
      <c r="DS2075">
        <v>5.9072415547743121E-4</v>
      </c>
      <c r="DT2075">
        <v>4.7705605464518497</v>
      </c>
      <c r="DU2075">
        <v>1527678.5120144945</v>
      </c>
      <c r="DV2075">
        <v>1</v>
      </c>
    </row>
    <row r="2076" spans="1:126" x14ac:dyDescent="0.15">
      <c r="A2076" t="s">
        <v>1348</v>
      </c>
      <c r="B2076" t="s">
        <v>3468</v>
      </c>
      <c r="C2076">
        <v>39</v>
      </c>
      <c r="D2076">
        <v>141</v>
      </c>
      <c r="E2076" t="s">
        <v>3469</v>
      </c>
      <c r="F2076">
        <v>39141</v>
      </c>
      <c r="G2076" t="s">
        <v>7060</v>
      </c>
      <c r="H2076">
        <v>90.2</v>
      </c>
      <c r="I2076">
        <v>6.2</v>
      </c>
      <c r="J2076">
        <v>0.3</v>
      </c>
      <c r="K2076">
        <v>0.4</v>
      </c>
      <c r="L2076">
        <v>2.1</v>
      </c>
      <c r="M2076">
        <v>1</v>
      </c>
      <c r="N2076">
        <f t="shared" ref="N2076:N2139" si="134">H2076^2+I2076^2+J2076^2+K2076^2+L2076^2+M2076^2</f>
        <v>8180.14</v>
      </c>
      <c r="O2076">
        <f t="shared" si="132"/>
        <v>1819.8599999999997</v>
      </c>
      <c r="P2076">
        <f t="shared" si="133"/>
        <v>2.1838320000000002</v>
      </c>
      <c r="Q2076" s="4">
        <v>39141</v>
      </c>
      <c r="R2076" s="5">
        <v>39.323818000000003</v>
      </c>
      <c r="S2076" s="5">
        <v>-83.059580999999994</v>
      </c>
      <c r="T2076">
        <v>4</v>
      </c>
      <c r="U2076">
        <v>0.11174090071052351</v>
      </c>
      <c r="V2076">
        <v>77741</v>
      </c>
      <c r="W2076">
        <v>77552</v>
      </c>
      <c r="X2076">
        <v>77334</v>
      </c>
      <c r="Y2076">
        <v>77068</v>
      </c>
      <c r="Z2076">
        <v>42708</v>
      </c>
      <c r="AA2076">
        <v>39123</v>
      </c>
      <c r="AB2076">
        <v>27638.120999999999</v>
      </c>
      <c r="AC2076">
        <v>43345</v>
      </c>
      <c r="AD2076">
        <v>1</v>
      </c>
      <c r="AE2076">
        <v>1.2930923009284402E-5</v>
      </c>
      <c r="AF2076">
        <v>51</v>
      </c>
      <c r="AG2076">
        <v>980</v>
      </c>
      <c r="AH2076">
        <v>5.2040816326530612E-2</v>
      </c>
      <c r="AI2076" s="3">
        <v>221723</v>
      </c>
      <c r="AJ2076" s="3">
        <v>441079.28009466501</v>
      </c>
      <c r="AK2076">
        <v>85</v>
      </c>
      <c r="AL2076">
        <v>443520</v>
      </c>
      <c r="AM2076">
        <v>371794</v>
      </c>
      <c r="AN2076">
        <v>90198</v>
      </c>
      <c r="AO2076">
        <v>461992</v>
      </c>
      <c r="AP2076">
        <v>2</v>
      </c>
      <c r="AQ2076">
        <v>0</v>
      </c>
      <c r="AR2076">
        <v>2</v>
      </c>
      <c r="AS2076">
        <v>2.5789147926552503E-2</v>
      </c>
      <c r="AT2076">
        <v>2</v>
      </c>
      <c r="AU2076">
        <v>30</v>
      </c>
      <c r="AV2076">
        <f t="shared" si="131"/>
        <v>32</v>
      </c>
      <c r="AW2076">
        <v>72692</v>
      </c>
      <c r="AX2076">
        <v>0.92</v>
      </c>
      <c r="AY2076">
        <v>445479720.28550702</v>
      </c>
      <c r="AZ2076">
        <v>445479.72028550704</v>
      </c>
      <c r="BA2076">
        <v>6098.02757807336</v>
      </c>
      <c r="BB2076">
        <v>1.6398745122040672</v>
      </c>
      <c r="BC2076">
        <v>191053</v>
      </c>
      <c r="BD2076">
        <v>186833</v>
      </c>
      <c r="BE2076">
        <v>4220</v>
      </c>
      <c r="BF2076">
        <v>5.4282810871998044E-2</v>
      </c>
      <c r="BG2076">
        <v>748403</v>
      </c>
      <c r="BH2076">
        <v>9.677541572917475</v>
      </c>
      <c r="BI2076">
        <v>7948</v>
      </c>
      <c r="BJ2076">
        <v>57</v>
      </c>
      <c r="BK2076">
        <v>15</v>
      </c>
      <c r="BL2076">
        <v>1</v>
      </c>
      <c r="BM2076">
        <v>0</v>
      </c>
      <c r="BN2076">
        <v>2</v>
      </c>
      <c r="BO2076">
        <v>7</v>
      </c>
      <c r="BP2076">
        <v>1</v>
      </c>
      <c r="BQ2076">
        <v>6</v>
      </c>
      <c r="BR2076">
        <v>6</v>
      </c>
      <c r="BS2076">
        <v>1</v>
      </c>
      <c r="BT2076">
        <v>75972</v>
      </c>
      <c r="BU2076">
        <v>0.77</v>
      </c>
      <c r="BV2076">
        <v>0.53575629999999996</v>
      </c>
      <c r="BW2076">
        <v>445</v>
      </c>
      <c r="BX2076">
        <v>1.2636229999999999</v>
      </c>
      <c r="BY2076">
        <v>-0.55708310000000005</v>
      </c>
      <c r="BZ2076">
        <v>55</v>
      </c>
      <c r="CA2076">
        <v>14</v>
      </c>
      <c r="CB2076">
        <v>1</v>
      </c>
      <c r="CC2076">
        <v>0</v>
      </c>
      <c r="CD2076">
        <v>1</v>
      </c>
      <c r="CE2076">
        <v>7</v>
      </c>
      <c r="CF2076">
        <v>1</v>
      </c>
      <c r="CG2076">
        <v>3</v>
      </c>
      <c r="CH2076">
        <v>5</v>
      </c>
      <c r="CI2076">
        <v>1</v>
      </c>
      <c r="CJ2076">
        <v>77115</v>
      </c>
      <c r="CK2076">
        <v>1.1411528237048563</v>
      </c>
      <c r="CL2076">
        <v>0.64348663101604275</v>
      </c>
      <c r="CM2076">
        <v>430</v>
      </c>
      <c r="CN2076">
        <v>-0.37026400370228807</v>
      </c>
      <c r="CO2076">
        <v>6640.0000000000009</v>
      </c>
      <c r="CP2076">
        <v>-1.3919315854000001</v>
      </c>
      <c r="CQ2076">
        <v>-0.60020776949999999</v>
      </c>
      <c r="CR2076">
        <v>64690</v>
      </c>
      <c r="CS2076">
        <v>0.83900000000000008</v>
      </c>
      <c r="CT2076">
        <v>65924</v>
      </c>
      <c r="CU2076">
        <v>0.88047141906999993</v>
      </c>
      <c r="CV2076">
        <v>177</v>
      </c>
      <c r="CW2076">
        <v>40</v>
      </c>
      <c r="CX2076">
        <v>53</v>
      </c>
      <c r="CY2076">
        <v>632</v>
      </c>
      <c r="CZ2076">
        <v>1478</v>
      </c>
      <c r="DA2076" s="2">
        <v>36763</v>
      </c>
      <c r="DB2076" s="2">
        <v>5580</v>
      </c>
      <c r="DC2076" s="2">
        <v>102.68</v>
      </c>
      <c r="DD2076" s="2">
        <v>7501</v>
      </c>
      <c r="DE2076">
        <v>422</v>
      </c>
      <c r="DF2076">
        <v>37</v>
      </c>
      <c r="DG2076">
        <v>24.39</v>
      </c>
      <c r="DH2076">
        <v>8.98</v>
      </c>
      <c r="DI2076" s="2">
        <v>15.4</v>
      </c>
      <c r="DJ2076">
        <v>-1.1000000000000001</v>
      </c>
      <c r="DK2076">
        <v>0.93366046824190541</v>
      </c>
      <c r="DL2076">
        <v>3.0612244897959182E-3</v>
      </c>
      <c r="DN2076">
        <v>166</v>
      </c>
      <c r="DO2076">
        <v>0.38400000000000001</v>
      </c>
      <c r="DP2076">
        <v>26135.49</v>
      </c>
      <c r="DQ2076" s="2">
        <v>0</v>
      </c>
      <c r="DR2076" s="2">
        <v>514.40807108000001</v>
      </c>
      <c r="DS2076">
        <v>1.1598658141780979E-3</v>
      </c>
      <c r="DT2076">
        <v>3.7517780301542101</v>
      </c>
      <c r="DU2076">
        <v>1663988.5919339953</v>
      </c>
      <c r="DV2076">
        <v>1</v>
      </c>
    </row>
    <row r="2077" spans="1:126" x14ac:dyDescent="0.15">
      <c r="A2077" t="s">
        <v>1348</v>
      </c>
      <c r="B2077" t="s">
        <v>3470</v>
      </c>
      <c r="C2077">
        <v>39</v>
      </c>
      <c r="D2077">
        <v>143</v>
      </c>
      <c r="E2077" t="s">
        <v>3471</v>
      </c>
      <c r="F2077">
        <v>39143</v>
      </c>
      <c r="G2077" t="s">
        <v>7061</v>
      </c>
      <c r="H2077">
        <v>86.2</v>
      </c>
      <c r="I2077">
        <v>2.7</v>
      </c>
      <c r="J2077">
        <v>0.2</v>
      </c>
      <c r="K2077">
        <v>0.3</v>
      </c>
      <c r="L2077">
        <v>1.8</v>
      </c>
      <c r="M2077">
        <v>8.9</v>
      </c>
      <c r="N2077">
        <f t="shared" si="134"/>
        <v>7520.31</v>
      </c>
      <c r="O2077">
        <f t="shared" si="132"/>
        <v>2479.6899999999996</v>
      </c>
      <c r="P2077">
        <f t="shared" si="133"/>
        <v>2.9756280000000004</v>
      </c>
      <c r="Q2077" s="4">
        <v>39143</v>
      </c>
      <c r="R2077" s="5">
        <v>41.355319000000001</v>
      </c>
      <c r="S2077" s="5">
        <v>-83.142775999999998</v>
      </c>
      <c r="T2077">
        <v>4</v>
      </c>
      <c r="U2077">
        <v>0.10811305493793982</v>
      </c>
      <c r="V2077">
        <v>60842</v>
      </c>
      <c r="W2077">
        <v>60498</v>
      </c>
      <c r="X2077">
        <v>60187</v>
      </c>
      <c r="Y2077">
        <v>59454</v>
      </c>
      <c r="Z2077">
        <v>31287</v>
      </c>
      <c r="AA2077">
        <v>39125</v>
      </c>
      <c r="AB2077">
        <v>24840.110999999997</v>
      </c>
      <c r="AC2077">
        <v>47209</v>
      </c>
      <c r="AD2077">
        <v>1</v>
      </c>
      <c r="AE2077">
        <v>1.6614883612740293E-5</v>
      </c>
      <c r="AF2077">
        <v>48</v>
      </c>
      <c r="AG2077">
        <v>737</v>
      </c>
      <c r="AH2077">
        <v>6.5128900949796467E-2</v>
      </c>
      <c r="AI2077" s="3">
        <v>181440</v>
      </c>
      <c r="AJ2077" s="3">
        <v>261412.74175593001</v>
      </c>
      <c r="AK2077">
        <v>88</v>
      </c>
      <c r="AL2077">
        <v>267392</v>
      </c>
      <c r="AM2077">
        <v>853684</v>
      </c>
      <c r="AN2077">
        <v>118347</v>
      </c>
      <c r="AO2077">
        <v>972031</v>
      </c>
      <c r="AP2077">
        <v>8</v>
      </c>
      <c r="AQ2077">
        <v>1</v>
      </c>
      <c r="AR2077">
        <v>9</v>
      </c>
      <c r="AS2077">
        <v>0.1487652484379649</v>
      </c>
      <c r="AT2077">
        <v>10</v>
      </c>
      <c r="AU2077">
        <v>96</v>
      </c>
      <c r="AV2077">
        <f t="shared" si="131"/>
        <v>106</v>
      </c>
      <c r="AW2077">
        <v>55189</v>
      </c>
      <c r="AX2077">
        <v>0.92999999999999994</v>
      </c>
      <c r="AY2077">
        <v>358823885.21827602</v>
      </c>
      <c r="AZ2077">
        <v>358823.885218276</v>
      </c>
      <c r="BA2077">
        <v>5828.7706429686896</v>
      </c>
      <c r="BB2077">
        <v>1.7156276361745526</v>
      </c>
      <c r="BC2077">
        <v>45062</v>
      </c>
      <c r="BD2077">
        <v>26176</v>
      </c>
      <c r="BE2077">
        <v>18886</v>
      </c>
      <c r="BF2077">
        <v>0.31041057164458763</v>
      </c>
      <c r="BG2077">
        <v>730666</v>
      </c>
      <c r="BH2077">
        <v>12.139930549786499</v>
      </c>
      <c r="BI2077">
        <v>6764</v>
      </c>
      <c r="BJ2077">
        <v>51</v>
      </c>
      <c r="BK2077">
        <v>16</v>
      </c>
      <c r="BL2077">
        <v>3</v>
      </c>
      <c r="BM2077">
        <v>0</v>
      </c>
      <c r="BN2077">
        <v>1</v>
      </c>
      <c r="BO2077">
        <v>3</v>
      </c>
      <c r="BP2077">
        <v>2</v>
      </c>
      <c r="BQ2077">
        <v>6</v>
      </c>
      <c r="BR2077">
        <v>6</v>
      </c>
      <c r="BS2077">
        <v>0</v>
      </c>
      <c r="BT2077">
        <v>60071</v>
      </c>
      <c r="BU2077">
        <v>0.81</v>
      </c>
      <c r="BV2077">
        <v>0.65641680000000002</v>
      </c>
      <c r="BW2077">
        <v>293</v>
      </c>
      <c r="BX2077">
        <v>1.464933</v>
      </c>
      <c r="BY2077">
        <v>5.0537600000000002E-2</v>
      </c>
      <c r="BZ2077">
        <v>53</v>
      </c>
      <c r="CA2077">
        <v>12</v>
      </c>
      <c r="CB2077">
        <v>3</v>
      </c>
      <c r="CC2077">
        <v>0</v>
      </c>
      <c r="CD2077">
        <v>0</v>
      </c>
      <c r="CE2077">
        <v>6</v>
      </c>
      <c r="CF2077">
        <v>2</v>
      </c>
      <c r="CG2077">
        <v>5</v>
      </c>
      <c r="CH2077">
        <v>6</v>
      </c>
      <c r="CI2077">
        <v>0</v>
      </c>
      <c r="CJ2077">
        <v>60004</v>
      </c>
      <c r="CK2077">
        <v>1.4499033397773482</v>
      </c>
      <c r="CL2077">
        <v>0.70171362184141739</v>
      </c>
      <c r="CM2077">
        <v>256</v>
      </c>
      <c r="CN2077">
        <v>-9.3272611619660342E-2</v>
      </c>
      <c r="CO2077">
        <v>4944</v>
      </c>
      <c r="CP2077">
        <v>0.100442728</v>
      </c>
      <c r="CQ2077">
        <v>6.8093108999999999E-2</v>
      </c>
      <c r="CR2077">
        <v>51859</v>
      </c>
      <c r="CS2077">
        <v>0.871</v>
      </c>
      <c r="CT2077">
        <v>52202</v>
      </c>
      <c r="CU2077">
        <v>0.88552395880000001</v>
      </c>
      <c r="CV2077">
        <v>46</v>
      </c>
      <c r="CW2077">
        <v>30</v>
      </c>
      <c r="CX2077">
        <v>33</v>
      </c>
      <c r="CY2077">
        <v>842</v>
      </c>
      <c r="CZ2077">
        <v>1070</v>
      </c>
      <c r="DA2077" s="2">
        <v>32985</v>
      </c>
      <c r="DB2077" s="2">
        <v>4265</v>
      </c>
      <c r="DC2077" s="2">
        <v>103.16</v>
      </c>
      <c r="DD2077" s="2">
        <v>5718</v>
      </c>
      <c r="DE2077">
        <v>240</v>
      </c>
      <c r="DF2077">
        <v>11</v>
      </c>
      <c r="DG2077">
        <v>24.96</v>
      </c>
      <c r="DH2077">
        <v>8.32</v>
      </c>
      <c r="DI2077" s="2">
        <v>23.3</v>
      </c>
      <c r="DJ2077">
        <v>-2.54</v>
      </c>
      <c r="DK2077">
        <v>0.9603891093474427</v>
      </c>
      <c r="DL2077">
        <v>5.4274084124830389E-3</v>
      </c>
      <c r="DM2077">
        <v>20</v>
      </c>
      <c r="DN2077">
        <v>174.4</v>
      </c>
      <c r="DO2077">
        <v>0.63600000000000001</v>
      </c>
      <c r="DP2077">
        <v>3445.69</v>
      </c>
      <c r="DQ2077" s="2">
        <v>0</v>
      </c>
      <c r="DR2077" s="2">
        <v>3299.2733501700009</v>
      </c>
      <c r="DS2077">
        <v>1.2338713746237734E-2</v>
      </c>
      <c r="DT2077">
        <v>2.9206243098860898</v>
      </c>
      <c r="DU2077">
        <v>780951.57546906127</v>
      </c>
      <c r="DV2077">
        <v>1</v>
      </c>
    </row>
    <row r="2078" spans="1:126" x14ac:dyDescent="0.15">
      <c r="A2078" t="s">
        <v>1348</v>
      </c>
      <c r="B2078" t="s">
        <v>3472</v>
      </c>
      <c r="C2078">
        <v>39</v>
      </c>
      <c r="D2078">
        <v>145</v>
      </c>
      <c r="E2078" t="s">
        <v>3473</v>
      </c>
      <c r="F2078">
        <v>39145</v>
      </c>
      <c r="G2078" t="s">
        <v>7062</v>
      </c>
      <c r="H2078">
        <v>93.8</v>
      </c>
      <c r="I2078">
        <v>2.7</v>
      </c>
      <c r="J2078">
        <v>0.5</v>
      </c>
      <c r="K2078">
        <v>0.3</v>
      </c>
      <c r="L2078">
        <v>1.7</v>
      </c>
      <c r="M2078">
        <v>1.1000000000000001</v>
      </c>
      <c r="N2078">
        <f t="shared" si="134"/>
        <v>8810.1699999999983</v>
      </c>
      <c r="O2078">
        <f t="shared" si="132"/>
        <v>1189.8300000000017</v>
      </c>
      <c r="P2078">
        <f t="shared" si="133"/>
        <v>1.4277960000000025</v>
      </c>
      <c r="Q2078" s="4">
        <v>39145</v>
      </c>
      <c r="R2078" s="5">
        <v>38.814889000000001</v>
      </c>
      <c r="S2078" s="5">
        <v>-82.998675000000006</v>
      </c>
      <c r="T2078">
        <v>4</v>
      </c>
      <c r="U2078">
        <v>0.12449130356704173</v>
      </c>
      <c r="V2078">
        <v>79122</v>
      </c>
      <c r="W2078">
        <v>78520</v>
      </c>
      <c r="X2078">
        <v>78017</v>
      </c>
      <c r="Y2078">
        <v>76805</v>
      </c>
      <c r="Z2078">
        <v>40599</v>
      </c>
      <c r="AA2078">
        <v>39127</v>
      </c>
      <c r="AB2078">
        <v>24959.362000000001</v>
      </c>
      <c r="AC2078">
        <v>35903</v>
      </c>
      <c r="AD2078">
        <v>1</v>
      </c>
      <c r="AE2078">
        <v>1.2817719215042876E-5</v>
      </c>
      <c r="AF2078">
        <v>48</v>
      </c>
      <c r="AG2078">
        <v>689</v>
      </c>
      <c r="AH2078">
        <v>6.966618287373004E-2</v>
      </c>
      <c r="AI2078" s="3">
        <v>94342</v>
      </c>
      <c r="AJ2078" s="3">
        <v>390537.1763236</v>
      </c>
      <c r="AK2078">
        <v>72</v>
      </c>
      <c r="AL2078">
        <v>394316.79999999999</v>
      </c>
      <c r="AM2078">
        <v>618448</v>
      </c>
      <c r="AN2078">
        <v>46434</v>
      </c>
      <c r="AO2078">
        <v>664882</v>
      </c>
      <c r="AP2078">
        <v>4</v>
      </c>
      <c r="AQ2078">
        <v>1</v>
      </c>
      <c r="AR2078">
        <v>5</v>
      </c>
      <c r="AS2078">
        <v>6.3678043810494148E-2</v>
      </c>
      <c r="AT2078">
        <v>4</v>
      </c>
      <c r="AU2078">
        <v>40</v>
      </c>
      <c r="AV2078">
        <f t="shared" si="131"/>
        <v>44</v>
      </c>
      <c r="AW2078">
        <v>64416</v>
      </c>
      <c r="AX2078">
        <v>0.82000000000000006</v>
      </c>
      <c r="AY2078">
        <v>810203272.460675</v>
      </c>
      <c r="AZ2078">
        <v>810203.27246067498</v>
      </c>
      <c r="BA2078">
        <v>10323.68674705</v>
      </c>
      <c r="BB2078">
        <v>0.96864620605206819</v>
      </c>
      <c r="BC2078">
        <v>169586</v>
      </c>
      <c r="BD2078">
        <v>168153</v>
      </c>
      <c r="BE2078">
        <v>1433</v>
      </c>
      <c r="BF2078">
        <v>1.8111271201435759E-2</v>
      </c>
      <c r="BG2078">
        <v>763446</v>
      </c>
      <c r="BH2078">
        <v>9.7856364638476236</v>
      </c>
      <c r="BI2078">
        <v>10335</v>
      </c>
      <c r="BJ2078">
        <v>62</v>
      </c>
      <c r="BK2078">
        <v>13</v>
      </c>
      <c r="BL2078">
        <v>0</v>
      </c>
      <c r="BM2078">
        <v>0</v>
      </c>
      <c r="BN2078">
        <v>2</v>
      </c>
      <c r="BO2078">
        <v>8</v>
      </c>
      <c r="BP2078">
        <v>3</v>
      </c>
      <c r="BQ2078">
        <v>2</v>
      </c>
      <c r="BR2078">
        <v>1</v>
      </c>
      <c r="BS2078">
        <v>0</v>
      </c>
      <c r="BT2078">
        <v>76334</v>
      </c>
      <c r="BU2078">
        <v>0.75</v>
      </c>
      <c r="BV2078">
        <v>0.55177960000000004</v>
      </c>
      <c r="BW2078">
        <v>333</v>
      </c>
      <c r="BX2078">
        <v>1.192129</v>
      </c>
      <c r="BY2078">
        <v>-0.73771819999999999</v>
      </c>
      <c r="BZ2078">
        <v>63</v>
      </c>
      <c r="CA2078">
        <v>10</v>
      </c>
      <c r="CB2078">
        <v>1</v>
      </c>
      <c r="CC2078">
        <v>0</v>
      </c>
      <c r="CD2078">
        <v>1</v>
      </c>
      <c r="CE2078">
        <v>10</v>
      </c>
      <c r="CF2078">
        <v>2</v>
      </c>
      <c r="CG2078">
        <v>2</v>
      </c>
      <c r="CH2078">
        <v>0</v>
      </c>
      <c r="CI2078">
        <v>0</v>
      </c>
      <c r="CJ2078">
        <v>77326</v>
      </c>
      <c r="CK2078">
        <v>1.1509712127874194</v>
      </c>
      <c r="CL2078">
        <v>0.65581395348837213</v>
      </c>
      <c r="CM2078">
        <v>278</v>
      </c>
      <c r="CN2078">
        <v>-0.64584217439673908</v>
      </c>
      <c r="CO2078">
        <v>6261.9999999999991</v>
      </c>
      <c r="CP2078">
        <v>-2.5103863011000001</v>
      </c>
      <c r="CQ2078">
        <v>-1.0611176412000001</v>
      </c>
      <c r="CR2078">
        <v>62545</v>
      </c>
      <c r="CS2078">
        <v>0.81799999999999995</v>
      </c>
      <c r="CT2078">
        <v>66067</v>
      </c>
      <c r="CU2078">
        <v>0.86905795648999995</v>
      </c>
      <c r="CV2078">
        <v>75</v>
      </c>
      <c r="CW2078">
        <v>25</v>
      </c>
      <c r="CX2078">
        <v>43</v>
      </c>
      <c r="CY2078">
        <v>408</v>
      </c>
      <c r="CZ2078">
        <v>1068</v>
      </c>
      <c r="DA2078" s="2">
        <v>32561</v>
      </c>
      <c r="DB2078" s="2">
        <v>4555</v>
      </c>
      <c r="DC2078" s="2">
        <v>81.89</v>
      </c>
      <c r="DD2078" s="2">
        <v>4369</v>
      </c>
      <c r="DE2078">
        <v>312</v>
      </c>
      <c r="DF2078">
        <v>22</v>
      </c>
      <c r="DG2078">
        <v>23.03</v>
      </c>
      <c r="DH2078">
        <v>8.9600000000000009</v>
      </c>
      <c r="DI2078" s="2">
        <v>7.68</v>
      </c>
      <c r="DJ2078">
        <v>-0.97</v>
      </c>
      <c r="DK2078">
        <v>0.94641835025757348</v>
      </c>
      <c r="DL2078">
        <v>1.4513788098693759E-3</v>
      </c>
      <c r="DN2078">
        <v>37.700000000000003</v>
      </c>
      <c r="DO2078">
        <v>9.8000000000000004E-2</v>
      </c>
      <c r="DP2078">
        <v>2920.78</v>
      </c>
      <c r="DQ2078" s="2">
        <v>11666</v>
      </c>
      <c r="DR2078" s="2">
        <v>0</v>
      </c>
      <c r="DS2078">
        <v>0</v>
      </c>
      <c r="DT2078">
        <v>4.6532200985316203</v>
      </c>
      <c r="DU2078">
        <v>1834842.8589486731</v>
      </c>
      <c r="DV2078">
        <v>1</v>
      </c>
    </row>
    <row r="2079" spans="1:126" x14ac:dyDescent="0.15">
      <c r="A2079" t="s">
        <v>1348</v>
      </c>
      <c r="B2079" t="s">
        <v>3100</v>
      </c>
      <c r="C2079">
        <v>39</v>
      </c>
      <c r="D2079">
        <v>147</v>
      </c>
      <c r="E2079" t="s">
        <v>3474</v>
      </c>
      <c r="F2079">
        <v>39147</v>
      </c>
      <c r="G2079" t="s">
        <v>7063</v>
      </c>
      <c r="H2079">
        <v>91.2</v>
      </c>
      <c r="I2079">
        <v>2.2000000000000002</v>
      </c>
      <c r="J2079">
        <v>0.1</v>
      </c>
      <c r="K2079">
        <v>0.6</v>
      </c>
      <c r="L2079">
        <v>1.5</v>
      </c>
      <c r="M2079">
        <v>4.4000000000000004</v>
      </c>
      <c r="N2079">
        <f t="shared" si="134"/>
        <v>8344.260000000002</v>
      </c>
      <c r="O2079">
        <f t="shared" si="132"/>
        <v>1655.739999999998</v>
      </c>
      <c r="P2079">
        <f t="shared" si="133"/>
        <v>1.9868879999999982</v>
      </c>
      <c r="Q2079" s="4">
        <v>39147</v>
      </c>
      <c r="R2079" s="5">
        <v>41.119992000000003</v>
      </c>
      <c r="S2079" s="5">
        <v>-83.127547000000007</v>
      </c>
      <c r="T2079">
        <v>4</v>
      </c>
      <c r="U2079">
        <v>0.1708297650565028</v>
      </c>
      <c r="V2079">
        <v>56630</v>
      </c>
      <c r="W2079">
        <v>56100</v>
      </c>
      <c r="X2079">
        <v>55929</v>
      </c>
      <c r="Y2079">
        <v>55569</v>
      </c>
      <c r="Z2079">
        <v>28265</v>
      </c>
      <c r="AA2079">
        <v>39129</v>
      </c>
      <c r="AB2079">
        <v>21983.985000000001</v>
      </c>
      <c r="AC2079">
        <v>45444</v>
      </c>
      <c r="AD2079">
        <v>1</v>
      </c>
      <c r="AE2079">
        <v>1.7879811904378766E-5</v>
      </c>
      <c r="AF2079">
        <v>60</v>
      </c>
      <c r="AG2079">
        <v>1113</v>
      </c>
      <c r="AH2079">
        <v>5.3908355795148251E-2</v>
      </c>
      <c r="AI2079" s="3">
        <v>290511</v>
      </c>
      <c r="AJ2079" s="3">
        <v>352652.29425252503</v>
      </c>
      <c r="AK2079">
        <v>111</v>
      </c>
      <c r="AL2079">
        <v>353542.39999999997</v>
      </c>
      <c r="AM2079">
        <v>1032717</v>
      </c>
      <c r="AN2079">
        <v>181895</v>
      </c>
      <c r="AO2079">
        <v>1214612</v>
      </c>
      <c r="AP2079">
        <v>3</v>
      </c>
      <c r="AQ2079">
        <v>0</v>
      </c>
      <c r="AR2079">
        <v>3</v>
      </c>
      <c r="AS2079">
        <v>5.3475935828877004E-2</v>
      </c>
      <c r="AT2079">
        <v>3</v>
      </c>
      <c r="AU2079">
        <v>69</v>
      </c>
      <c r="AV2079">
        <f t="shared" si="131"/>
        <v>72</v>
      </c>
      <c r="AW2079">
        <v>48586</v>
      </c>
      <c r="AX2079">
        <v>0.87</v>
      </c>
      <c r="AY2079">
        <v>1434698974.8796101</v>
      </c>
      <c r="AZ2079">
        <v>1434698.9748796101</v>
      </c>
      <c r="BA2079">
        <v>23648.9997305742</v>
      </c>
      <c r="BB2079">
        <v>0.42285086531891131</v>
      </c>
      <c r="BC2079">
        <v>708991</v>
      </c>
      <c r="BD2079">
        <v>689842</v>
      </c>
      <c r="BE2079">
        <v>19149</v>
      </c>
      <c r="BF2079">
        <v>0.33814232738831007</v>
      </c>
      <c r="BG2079">
        <v>1053369</v>
      </c>
      <c r="BH2079">
        <v>18.834039585903557</v>
      </c>
      <c r="BI2079">
        <v>6420</v>
      </c>
      <c r="BJ2079">
        <v>50</v>
      </c>
      <c r="BK2079">
        <v>16</v>
      </c>
      <c r="BL2079">
        <v>2</v>
      </c>
      <c r="BM2079">
        <v>0</v>
      </c>
      <c r="BN2079">
        <v>0</v>
      </c>
      <c r="BO2079">
        <v>4</v>
      </c>
      <c r="BP2079">
        <v>3</v>
      </c>
      <c r="BQ2079">
        <v>4</v>
      </c>
      <c r="BR2079">
        <v>5</v>
      </c>
      <c r="BS2079">
        <v>0</v>
      </c>
      <c r="BT2079">
        <v>56152</v>
      </c>
      <c r="BU2079">
        <v>0.81</v>
      </c>
      <c r="BV2079">
        <v>0.63207219999999997</v>
      </c>
      <c r="BW2079">
        <v>446</v>
      </c>
      <c r="BX2079">
        <v>1.49594</v>
      </c>
      <c r="BY2079">
        <v>0.40036139999999998</v>
      </c>
      <c r="BZ2079">
        <v>54</v>
      </c>
      <c r="CA2079">
        <v>14</v>
      </c>
      <c r="CB2079">
        <v>3</v>
      </c>
      <c r="CC2079">
        <v>0</v>
      </c>
      <c r="CD2079">
        <v>0</v>
      </c>
      <c r="CE2079">
        <v>5</v>
      </c>
      <c r="CF2079">
        <v>3</v>
      </c>
      <c r="CG2079">
        <v>5</v>
      </c>
      <c r="CH2079">
        <v>5</v>
      </c>
      <c r="CI2079">
        <v>0</v>
      </c>
      <c r="CJ2079">
        <v>55751</v>
      </c>
      <c r="CK2079">
        <v>1.5963839213646391</v>
      </c>
      <c r="CL2079">
        <v>0.69553964757709252</v>
      </c>
      <c r="CM2079">
        <v>382</v>
      </c>
      <c r="CN2079">
        <v>0.45929695115741836</v>
      </c>
      <c r="CO2079">
        <v>4495</v>
      </c>
      <c r="CP2079">
        <v>0.81477884499999997</v>
      </c>
      <c r="CQ2079">
        <v>0.15172513300000001</v>
      </c>
      <c r="CR2079">
        <v>47660</v>
      </c>
      <c r="CS2079">
        <v>0.85799999999999998</v>
      </c>
      <c r="CT2079">
        <v>48136</v>
      </c>
      <c r="CU2079">
        <v>0.89223577487000005</v>
      </c>
      <c r="CV2079">
        <v>47</v>
      </c>
      <c r="CW2079">
        <v>21</v>
      </c>
      <c r="CX2079">
        <v>24</v>
      </c>
      <c r="CY2079">
        <v>649</v>
      </c>
      <c r="CZ2079">
        <v>1691</v>
      </c>
      <c r="DA2079" s="2">
        <v>27126</v>
      </c>
      <c r="DB2079" s="2">
        <v>3850</v>
      </c>
      <c r="DC2079" s="2">
        <v>98.37</v>
      </c>
      <c r="DD2079" s="2">
        <v>3244</v>
      </c>
      <c r="DE2079">
        <v>367</v>
      </c>
      <c r="DF2079">
        <v>55</v>
      </c>
      <c r="DG2079">
        <v>21.46</v>
      </c>
      <c r="DH2079">
        <v>10.73</v>
      </c>
      <c r="DI2079" s="2">
        <v>19.670000000000002</v>
      </c>
      <c r="DJ2079">
        <v>-3.37</v>
      </c>
      <c r="DK2079">
        <v>0.92699415856886658</v>
      </c>
      <c r="DL2079">
        <v>5.3908355795148251E-3</v>
      </c>
      <c r="DM2079">
        <v>5507</v>
      </c>
      <c r="DN2079">
        <v>306.10000000000002</v>
      </c>
      <c r="DO2079">
        <v>0.88400000000000001</v>
      </c>
      <c r="DP2079">
        <v>3947.42</v>
      </c>
      <c r="DQ2079" s="2">
        <v>0</v>
      </c>
      <c r="DR2079" s="2">
        <v>3409.3672209000001</v>
      </c>
      <c r="DS2079">
        <v>9.6434436593107378E-3</v>
      </c>
      <c r="DT2079">
        <v>2.82379785483423</v>
      </c>
      <c r="DU2079">
        <v>998332.27071294514</v>
      </c>
      <c r="DV2079">
        <v>0</v>
      </c>
    </row>
    <row r="2080" spans="1:126" x14ac:dyDescent="0.15">
      <c r="A2080" t="s">
        <v>1348</v>
      </c>
      <c r="B2080" t="s">
        <v>220</v>
      </c>
      <c r="C2080">
        <v>39</v>
      </c>
      <c r="D2080">
        <v>149</v>
      </c>
      <c r="E2080" t="s">
        <v>3475</v>
      </c>
      <c r="F2080">
        <v>39149</v>
      </c>
      <c r="G2080" t="s">
        <v>7064</v>
      </c>
      <c r="H2080">
        <v>93.9</v>
      </c>
      <c r="I2080">
        <v>1.9</v>
      </c>
      <c r="J2080">
        <v>0.2</v>
      </c>
      <c r="K2080">
        <v>0.9</v>
      </c>
      <c r="L2080">
        <v>1.8</v>
      </c>
      <c r="M2080">
        <v>1.3</v>
      </c>
      <c r="N2080">
        <f t="shared" si="134"/>
        <v>8826.6000000000022</v>
      </c>
      <c r="O2080">
        <f t="shared" si="132"/>
        <v>1173.3999999999978</v>
      </c>
      <c r="P2080">
        <f t="shared" si="133"/>
        <v>1.408079999999998</v>
      </c>
      <c r="Q2080" s="4">
        <v>39149</v>
      </c>
      <c r="R2080" s="5">
        <v>40.336680000000001</v>
      </c>
      <c r="S2080" s="5">
        <v>-84.204142000000004</v>
      </c>
      <c r="T2080">
        <v>4</v>
      </c>
      <c r="U2080">
        <v>0.15726062079227318</v>
      </c>
      <c r="V2080">
        <v>49359</v>
      </c>
      <c r="W2080">
        <v>49165</v>
      </c>
      <c r="X2080">
        <v>49067</v>
      </c>
      <c r="Y2080">
        <v>48967</v>
      </c>
      <c r="Z2080">
        <v>25364</v>
      </c>
      <c r="AA2080">
        <v>39131</v>
      </c>
      <c r="AB2080">
        <v>20609.167000000001</v>
      </c>
      <c r="AC2080">
        <v>54550</v>
      </c>
      <c r="AD2080">
        <v>1</v>
      </c>
      <c r="AE2080">
        <v>2.0380296329508631E-5</v>
      </c>
      <c r="AF2080">
        <v>46</v>
      </c>
      <c r="AG2080">
        <v>986</v>
      </c>
      <c r="AH2080">
        <v>4.665314401622718E-2</v>
      </c>
      <c r="AI2080" s="3">
        <v>206283</v>
      </c>
      <c r="AJ2080" s="3">
        <v>260912.04747362502</v>
      </c>
      <c r="AK2080">
        <v>99</v>
      </c>
      <c r="AL2080">
        <v>263078.40000000002</v>
      </c>
      <c r="AM2080">
        <v>876501</v>
      </c>
      <c r="AN2080">
        <v>147767</v>
      </c>
      <c r="AO2080">
        <v>1024268</v>
      </c>
      <c r="AP2080">
        <v>8</v>
      </c>
      <c r="AQ2080">
        <v>0</v>
      </c>
      <c r="AR2080">
        <v>8</v>
      </c>
      <c r="AS2080">
        <v>0.16271738025017798</v>
      </c>
      <c r="AT2080">
        <v>9</v>
      </c>
      <c r="AU2080">
        <v>118</v>
      </c>
      <c r="AV2080">
        <f t="shared" si="131"/>
        <v>127</v>
      </c>
      <c r="AW2080">
        <v>43619</v>
      </c>
      <c r="AX2080">
        <v>0.88</v>
      </c>
      <c r="AY2080">
        <v>264379199.21091601</v>
      </c>
      <c r="AZ2080">
        <v>264379.19921091601</v>
      </c>
      <c r="BA2080">
        <v>5519.4540406859096</v>
      </c>
      <c r="BB2080">
        <v>1.8117733975654751</v>
      </c>
      <c r="BC2080">
        <v>121253</v>
      </c>
      <c r="BD2080">
        <v>99355</v>
      </c>
      <c r="BE2080">
        <v>21898</v>
      </c>
      <c r="BF2080">
        <v>0.44364756174152636</v>
      </c>
      <c r="BG2080">
        <v>958255</v>
      </c>
      <c r="BH2080">
        <v>19.529520859233294</v>
      </c>
      <c r="BI2080">
        <v>4795</v>
      </c>
      <c r="BJ2080">
        <v>38</v>
      </c>
      <c r="BK2080">
        <v>8</v>
      </c>
      <c r="BL2080">
        <v>1</v>
      </c>
      <c r="BM2080">
        <v>0</v>
      </c>
      <c r="BN2080">
        <v>0</v>
      </c>
      <c r="BO2080">
        <v>2</v>
      </c>
      <c r="BP2080">
        <v>1</v>
      </c>
      <c r="BQ2080">
        <v>5</v>
      </c>
      <c r="BR2080">
        <v>2</v>
      </c>
      <c r="BS2080">
        <v>0</v>
      </c>
      <c r="BT2080">
        <v>48990</v>
      </c>
      <c r="BU2080">
        <v>0.77</v>
      </c>
      <c r="BV2080">
        <v>0.66051749999999998</v>
      </c>
      <c r="BW2080">
        <v>389</v>
      </c>
      <c r="BX2080">
        <v>1.163503</v>
      </c>
      <c r="BY2080">
        <v>0.30810900000000002</v>
      </c>
      <c r="BZ2080">
        <v>40</v>
      </c>
      <c r="CA2080">
        <v>7</v>
      </c>
      <c r="CB2080">
        <v>2</v>
      </c>
      <c r="CC2080">
        <v>0</v>
      </c>
      <c r="CD2080">
        <v>0</v>
      </c>
      <c r="CE2080">
        <v>2</v>
      </c>
      <c r="CF2080">
        <v>1</v>
      </c>
      <c r="CG2080">
        <v>7</v>
      </c>
      <c r="CH2080">
        <v>2</v>
      </c>
      <c r="CI2080">
        <v>0</v>
      </c>
      <c r="CJ2080">
        <v>48942</v>
      </c>
      <c r="CK2080">
        <v>1.2463732581422908</v>
      </c>
      <c r="CL2080">
        <v>0.76183483895681037</v>
      </c>
      <c r="CM2080">
        <v>348</v>
      </c>
      <c r="CN2080">
        <v>0.47766882920371517</v>
      </c>
      <c r="CO2080">
        <v>4492</v>
      </c>
      <c r="CP2080">
        <v>0.55164223400000001</v>
      </c>
      <c r="CQ2080">
        <v>0.18570294000000001</v>
      </c>
      <c r="CR2080">
        <v>42521</v>
      </c>
      <c r="CS2080">
        <v>0.87</v>
      </c>
      <c r="CT2080">
        <v>42399</v>
      </c>
      <c r="CU2080">
        <v>0.904518093129</v>
      </c>
      <c r="CV2080">
        <v>31</v>
      </c>
      <c r="CW2080">
        <v>13</v>
      </c>
      <c r="CX2080">
        <v>20</v>
      </c>
      <c r="CY2080">
        <v>648</v>
      </c>
      <c r="CZ2080">
        <v>1511</v>
      </c>
      <c r="DA2080" s="2">
        <v>33868</v>
      </c>
      <c r="DB2080" s="2">
        <v>3925</v>
      </c>
      <c r="DC2080" s="2">
        <v>105.71</v>
      </c>
      <c r="DD2080" s="2">
        <v>2699</v>
      </c>
      <c r="DE2080">
        <v>312</v>
      </c>
      <c r="DF2080">
        <v>48</v>
      </c>
      <c r="DG2080">
        <v>34.56</v>
      </c>
      <c r="DH2080">
        <v>12.2</v>
      </c>
      <c r="DI2080" s="2">
        <v>12.2</v>
      </c>
      <c r="DJ2080">
        <v>-2.44</v>
      </c>
      <c r="DK2080">
        <v>0.93764391636732058</v>
      </c>
      <c r="DL2080">
        <v>5.0709939148073022E-3</v>
      </c>
      <c r="DM2080">
        <v>469</v>
      </c>
      <c r="DN2080">
        <v>224.4</v>
      </c>
      <c r="DO2080">
        <v>0.84</v>
      </c>
      <c r="DP2080">
        <v>4604.87</v>
      </c>
      <c r="DQ2080" s="2">
        <v>0</v>
      </c>
      <c r="DR2080" s="2">
        <v>0</v>
      </c>
      <c r="DS2080">
        <v>0</v>
      </c>
      <c r="DT2080">
        <v>3.2860395425349598</v>
      </c>
      <c r="DU2080">
        <v>864486.02518682927</v>
      </c>
      <c r="DV2080">
        <v>1</v>
      </c>
    </row>
    <row r="2081" spans="1:126" x14ac:dyDescent="0.15">
      <c r="A2081" t="s">
        <v>1348</v>
      </c>
      <c r="B2081" t="s">
        <v>1246</v>
      </c>
      <c r="C2081">
        <v>39</v>
      </c>
      <c r="D2081">
        <v>151</v>
      </c>
      <c r="E2081" t="s">
        <v>3476</v>
      </c>
      <c r="F2081">
        <v>39151</v>
      </c>
      <c r="G2081" t="s">
        <v>7065</v>
      </c>
      <c r="H2081">
        <v>87.7</v>
      </c>
      <c r="I2081">
        <v>7.5</v>
      </c>
      <c r="J2081">
        <v>0.2</v>
      </c>
      <c r="K2081">
        <v>0.7</v>
      </c>
      <c r="L2081">
        <v>2.2000000000000002</v>
      </c>
      <c r="M2081">
        <v>1.6</v>
      </c>
      <c r="N2081">
        <f t="shared" si="134"/>
        <v>7755.4700000000012</v>
      </c>
      <c r="O2081">
        <f t="shared" si="132"/>
        <v>2244.5299999999988</v>
      </c>
      <c r="P2081">
        <f t="shared" si="133"/>
        <v>2.6934359999999997</v>
      </c>
      <c r="Q2081" s="4">
        <v>39151</v>
      </c>
      <c r="R2081" s="5">
        <v>40.814131000000003</v>
      </c>
      <c r="S2081" s="5">
        <v>-81.365667000000002</v>
      </c>
      <c r="T2081">
        <v>2</v>
      </c>
      <c r="U2081">
        <v>9.9210237027687248E-2</v>
      </c>
      <c r="V2081">
        <v>375593</v>
      </c>
      <c r="W2081">
        <v>375090</v>
      </c>
      <c r="X2081">
        <v>374979</v>
      </c>
      <c r="Y2081">
        <v>374719</v>
      </c>
      <c r="Z2081">
        <v>193654</v>
      </c>
      <c r="AA2081">
        <v>39133</v>
      </c>
      <c r="AB2081">
        <v>152331.22300000003</v>
      </c>
      <c r="AC2081">
        <v>47137</v>
      </c>
      <c r="AD2081">
        <v>15</v>
      </c>
      <c r="AE2081">
        <v>4.0002240125447027E-5</v>
      </c>
      <c r="AF2081">
        <v>197</v>
      </c>
      <c r="AG2081">
        <v>1168</v>
      </c>
      <c r="AH2081">
        <v>0.16866438356164384</v>
      </c>
      <c r="AI2081" s="3">
        <v>135749</v>
      </c>
      <c r="AJ2081" s="3">
        <v>368208.61828376004</v>
      </c>
      <c r="AK2081">
        <v>40</v>
      </c>
      <c r="AL2081">
        <v>371801.60000000003</v>
      </c>
      <c r="AM2081">
        <v>157428</v>
      </c>
      <c r="AN2081">
        <v>118949</v>
      </c>
      <c r="AO2081">
        <v>276377</v>
      </c>
      <c r="AP2081">
        <v>40</v>
      </c>
      <c r="AQ2081">
        <v>3</v>
      </c>
      <c r="AR2081">
        <v>43</v>
      </c>
      <c r="AS2081">
        <v>0.1146391532698819</v>
      </c>
      <c r="AT2081">
        <v>46</v>
      </c>
      <c r="AU2081">
        <v>437</v>
      </c>
      <c r="AV2081">
        <f t="shared" si="131"/>
        <v>483</v>
      </c>
      <c r="AW2081">
        <v>277403</v>
      </c>
      <c r="AX2081">
        <v>0.74</v>
      </c>
      <c r="AY2081">
        <v>1449634747.01056</v>
      </c>
      <c r="AZ2081">
        <v>1449634.74701056</v>
      </c>
      <c r="BA2081">
        <v>3810.0705802982202</v>
      </c>
      <c r="BB2081">
        <v>2.624623294830744</v>
      </c>
      <c r="BC2081">
        <v>126533</v>
      </c>
      <c r="BD2081">
        <v>45343</v>
      </c>
      <c r="BE2081">
        <v>81190</v>
      </c>
      <c r="BF2081">
        <v>0.21616483800283817</v>
      </c>
      <c r="BG2081">
        <v>6411385</v>
      </c>
      <c r="BH2081">
        <v>17.097984153779279</v>
      </c>
      <c r="BI2081">
        <v>37200</v>
      </c>
      <c r="BJ2081">
        <v>329</v>
      </c>
      <c r="BK2081">
        <v>50</v>
      </c>
      <c r="BL2081">
        <v>17</v>
      </c>
      <c r="BM2081">
        <v>3</v>
      </c>
      <c r="BN2081">
        <v>7</v>
      </c>
      <c r="BO2081">
        <v>38</v>
      </c>
      <c r="BP2081">
        <v>9</v>
      </c>
      <c r="BQ2081">
        <v>36</v>
      </c>
      <c r="BR2081">
        <v>21</v>
      </c>
      <c r="BS2081">
        <v>0</v>
      </c>
      <c r="BT2081">
        <v>379466</v>
      </c>
      <c r="BU2081">
        <v>0.81</v>
      </c>
      <c r="BV2081">
        <v>0.63984730000000001</v>
      </c>
      <c r="BW2081">
        <v>2096</v>
      </c>
      <c r="BX2081">
        <v>1.3439939999999999</v>
      </c>
      <c r="BY2081">
        <v>-3.5962099999999997E-2</v>
      </c>
      <c r="BZ2081">
        <v>302</v>
      </c>
      <c r="CA2081">
        <v>49</v>
      </c>
      <c r="CB2081">
        <v>17</v>
      </c>
      <c r="CC2081">
        <v>2</v>
      </c>
      <c r="CD2081">
        <v>8</v>
      </c>
      <c r="CE2081">
        <v>35</v>
      </c>
      <c r="CF2081">
        <v>9</v>
      </c>
      <c r="CG2081">
        <v>35</v>
      </c>
      <c r="CH2081">
        <v>19</v>
      </c>
      <c r="CI2081">
        <v>0</v>
      </c>
      <c r="CJ2081">
        <v>375638</v>
      </c>
      <c r="CK2081">
        <v>1.2671774421118205</v>
      </c>
      <c r="CL2081">
        <v>0.70097298884094972</v>
      </c>
      <c r="CM2081">
        <v>1834</v>
      </c>
      <c r="CN2081">
        <v>-0.15404113131125724</v>
      </c>
      <c r="CO2081">
        <v>46922</v>
      </c>
      <c r="CP2081">
        <v>0.10043445300000001</v>
      </c>
      <c r="CQ2081">
        <v>8.1431713000000003E-2</v>
      </c>
      <c r="CR2081">
        <v>318085</v>
      </c>
      <c r="CS2081">
        <v>0.84799999999999998</v>
      </c>
      <c r="CT2081">
        <v>321132</v>
      </c>
      <c r="CU2081">
        <v>0.89661398332000009</v>
      </c>
      <c r="CV2081">
        <v>729</v>
      </c>
      <c r="CW2081">
        <v>229</v>
      </c>
      <c r="CX2081">
        <v>291</v>
      </c>
      <c r="CY2081">
        <v>1278</v>
      </c>
      <c r="CZ2081">
        <v>1790</v>
      </c>
      <c r="DA2081" s="2">
        <v>210449</v>
      </c>
      <c r="DB2081" s="2">
        <v>36635</v>
      </c>
      <c r="DC2081" s="2">
        <v>163.01</v>
      </c>
      <c r="DD2081" s="2">
        <v>42373</v>
      </c>
      <c r="DE2081">
        <v>556</v>
      </c>
      <c r="DF2081">
        <v>38</v>
      </c>
      <c r="DG2081">
        <v>41.29</v>
      </c>
      <c r="DH2081">
        <v>5.86</v>
      </c>
      <c r="DI2081" s="2">
        <v>11.45</v>
      </c>
      <c r="DJ2081">
        <v>-2.5</v>
      </c>
      <c r="DK2081">
        <v>0.96071425940522581</v>
      </c>
      <c r="DL2081">
        <v>2.5684931506849314E-3</v>
      </c>
      <c r="DM2081">
        <v>222</v>
      </c>
      <c r="DN2081">
        <v>102.5</v>
      </c>
      <c r="DO2081">
        <v>0.26500000000000001</v>
      </c>
      <c r="DP2081">
        <v>435.56</v>
      </c>
      <c r="DQ2081" s="2">
        <v>0</v>
      </c>
      <c r="DR2081" s="2">
        <v>374.79761944999996</v>
      </c>
      <c r="DS2081">
        <v>1.0080581134034926E-3</v>
      </c>
      <c r="DT2081">
        <v>5.5679804046848798</v>
      </c>
      <c r="DU2081">
        <v>2070184.0232304861</v>
      </c>
      <c r="DV2081">
        <v>0</v>
      </c>
    </row>
    <row r="2082" spans="1:126" x14ac:dyDescent="0.15">
      <c r="A2082" t="s">
        <v>1348</v>
      </c>
      <c r="B2082" t="s">
        <v>620</v>
      </c>
      <c r="C2082">
        <v>39</v>
      </c>
      <c r="D2082">
        <v>153</v>
      </c>
      <c r="E2082" t="s">
        <v>3477</v>
      </c>
      <c r="F2082">
        <v>39153</v>
      </c>
      <c r="G2082" t="s">
        <v>7066</v>
      </c>
      <c r="H2082">
        <v>79.7</v>
      </c>
      <c r="I2082">
        <v>14.3</v>
      </c>
      <c r="J2082">
        <v>0.2</v>
      </c>
      <c r="K2082">
        <v>2.2000000000000002</v>
      </c>
      <c r="L2082">
        <v>2.1</v>
      </c>
      <c r="M2082">
        <v>1.6</v>
      </c>
      <c r="N2082">
        <f t="shared" si="134"/>
        <v>6568.43</v>
      </c>
      <c r="O2082">
        <f t="shared" si="132"/>
        <v>3431.5699999999997</v>
      </c>
      <c r="P2082">
        <f t="shared" si="133"/>
        <v>4.117884000000001</v>
      </c>
      <c r="Q2082" s="4">
        <v>39153</v>
      </c>
      <c r="R2082" s="5">
        <v>41.121850999999999</v>
      </c>
      <c r="S2082" s="5">
        <v>-81.534936000000002</v>
      </c>
      <c r="T2082">
        <v>2</v>
      </c>
      <c r="U2082">
        <v>6.8893086299113435E-2</v>
      </c>
      <c r="V2082">
        <v>541788</v>
      </c>
      <c r="W2082">
        <v>541464</v>
      </c>
      <c r="X2082">
        <v>541847</v>
      </c>
      <c r="Y2082">
        <v>541270</v>
      </c>
      <c r="Z2082">
        <v>288651</v>
      </c>
      <c r="AA2082">
        <v>39135</v>
      </c>
      <c r="AB2082">
        <v>227783.74900000001</v>
      </c>
      <c r="AC2082">
        <v>50765</v>
      </c>
      <c r="AD2082">
        <v>17</v>
      </c>
      <c r="AE2082">
        <v>3.1374170199336715E-5</v>
      </c>
      <c r="AF2082">
        <v>80</v>
      </c>
      <c r="AG2082">
        <v>304</v>
      </c>
      <c r="AH2082">
        <v>0.26315789473684209</v>
      </c>
      <c r="AI2082" s="3">
        <v>16545</v>
      </c>
      <c r="AJ2082" s="3">
        <v>264215.68737721001</v>
      </c>
      <c r="AK2082">
        <v>18</v>
      </c>
      <c r="AL2082">
        <v>268864</v>
      </c>
      <c r="AM2082">
        <v>726993</v>
      </c>
      <c r="AN2082">
        <v>18085</v>
      </c>
      <c r="AO2082">
        <v>745078</v>
      </c>
      <c r="AP2082">
        <v>39</v>
      </c>
      <c r="AQ2082">
        <v>8</v>
      </c>
      <c r="AR2082">
        <v>47</v>
      </c>
      <c r="AS2082">
        <v>8.6801707962117516E-2</v>
      </c>
      <c r="AT2082">
        <v>46</v>
      </c>
      <c r="AU2082">
        <v>769</v>
      </c>
      <c r="AV2082">
        <f t="shared" si="131"/>
        <v>815</v>
      </c>
      <c r="AW2082">
        <v>541847</v>
      </c>
      <c r="AX2082">
        <v>1</v>
      </c>
      <c r="AY2082">
        <v>1089482846.53759</v>
      </c>
      <c r="AZ2082">
        <v>1089482.84653759</v>
      </c>
      <c r="BA2082">
        <v>2002.7863233961</v>
      </c>
      <c r="BB2082">
        <v>4.9930438825062096</v>
      </c>
      <c r="BC2082">
        <v>1452107</v>
      </c>
      <c r="BD2082">
        <v>1335753</v>
      </c>
      <c r="BE2082">
        <v>116354</v>
      </c>
      <c r="BF2082">
        <v>0.21475927853699234</v>
      </c>
      <c r="BG2082">
        <v>12531202</v>
      </c>
      <c r="BH2082">
        <v>23.126827314721684</v>
      </c>
      <c r="BI2082">
        <v>48466</v>
      </c>
      <c r="BJ2082">
        <v>353</v>
      </c>
      <c r="BK2082">
        <v>95</v>
      </c>
      <c r="BL2082">
        <v>24</v>
      </c>
      <c r="BM2082">
        <v>3</v>
      </c>
      <c r="BN2082">
        <v>16</v>
      </c>
      <c r="BO2082">
        <v>55</v>
      </c>
      <c r="BP2082">
        <v>11</v>
      </c>
      <c r="BQ2082">
        <v>55</v>
      </c>
      <c r="BR2082">
        <v>25</v>
      </c>
      <c r="BS2082">
        <v>2</v>
      </c>
      <c r="BT2082">
        <v>542405</v>
      </c>
      <c r="BU2082">
        <v>0.79</v>
      </c>
      <c r="BV2082">
        <v>0.66890930000000004</v>
      </c>
      <c r="BW2082">
        <v>2928</v>
      </c>
      <c r="BX2082">
        <v>1.178086</v>
      </c>
      <c r="BY2082">
        <v>-2.4029700000000001E-2</v>
      </c>
      <c r="BZ2082">
        <v>360</v>
      </c>
      <c r="CA2082">
        <v>84</v>
      </c>
      <c r="CB2082">
        <v>24</v>
      </c>
      <c r="CC2082">
        <v>6</v>
      </c>
      <c r="CD2082">
        <v>12</v>
      </c>
      <c r="CE2082">
        <v>48</v>
      </c>
      <c r="CF2082">
        <v>9</v>
      </c>
      <c r="CG2082">
        <v>52</v>
      </c>
      <c r="CH2082">
        <v>24</v>
      </c>
      <c r="CI2082">
        <v>0</v>
      </c>
      <c r="CJ2082">
        <v>542600</v>
      </c>
      <c r="CK2082">
        <v>1.1408035385182456</v>
      </c>
      <c r="CL2082">
        <v>0.72736139979079217</v>
      </c>
      <c r="CM2082">
        <v>2682</v>
      </c>
      <c r="CN2082">
        <v>-0.1413221388176672</v>
      </c>
      <c r="CO2082">
        <v>93665</v>
      </c>
      <c r="CP2082">
        <v>1.6050289999999998E-2</v>
      </c>
      <c r="CQ2082">
        <v>0.19826495099999999</v>
      </c>
      <c r="CR2082">
        <v>454488</v>
      </c>
      <c r="CS2082">
        <v>0.83799999999999997</v>
      </c>
      <c r="CT2082">
        <v>466479</v>
      </c>
      <c r="CU2082">
        <v>0.89086080432000003</v>
      </c>
      <c r="CV2082">
        <v>1036</v>
      </c>
      <c r="CW2082">
        <v>331</v>
      </c>
      <c r="CX2082">
        <v>533</v>
      </c>
      <c r="CY2082">
        <v>431</v>
      </c>
      <c r="CZ2082">
        <v>504</v>
      </c>
      <c r="DA2082" s="2">
        <v>347517</v>
      </c>
      <c r="DB2082" s="2">
        <v>70055</v>
      </c>
      <c r="DC2082" s="2">
        <v>211.32</v>
      </c>
      <c r="DD2082" s="2">
        <v>108911</v>
      </c>
      <c r="DE2082">
        <v>191</v>
      </c>
      <c r="DF2082">
        <v>14</v>
      </c>
      <c r="DG2082">
        <v>56.85</v>
      </c>
      <c r="DH2082">
        <v>4.9800000000000004</v>
      </c>
      <c r="DI2082" s="2">
        <v>10.52</v>
      </c>
      <c r="DJ2082">
        <v>-2.4</v>
      </c>
      <c r="DK2082">
        <v>0.94844363856149894</v>
      </c>
      <c r="DL2082">
        <v>1.9736842105263157E-2</v>
      </c>
      <c r="DM2082">
        <v>76</v>
      </c>
      <c r="DN2082">
        <v>48.4</v>
      </c>
      <c r="DO2082">
        <v>0.17699999999999999</v>
      </c>
      <c r="DP2082">
        <v>34.4</v>
      </c>
      <c r="DQ2082" s="2">
        <v>0</v>
      </c>
      <c r="DR2082" s="2">
        <v>2099.5123816700007</v>
      </c>
      <c r="DS2082">
        <v>7.7983904606585865E-3</v>
      </c>
      <c r="DT2082">
        <v>6.6454271095196198</v>
      </c>
      <c r="DU2082">
        <v>1786716.114373883</v>
      </c>
      <c r="DV2082">
        <v>0</v>
      </c>
    </row>
    <row r="2083" spans="1:126" x14ac:dyDescent="0.15">
      <c r="A2083" t="s">
        <v>1348</v>
      </c>
      <c r="B2083" t="s">
        <v>3478</v>
      </c>
      <c r="C2083">
        <v>39</v>
      </c>
      <c r="D2083">
        <v>155</v>
      </c>
      <c r="E2083" t="s">
        <v>3479</v>
      </c>
      <c r="F2083">
        <v>39155</v>
      </c>
      <c r="G2083" t="s">
        <v>7067</v>
      </c>
      <c r="H2083">
        <v>88.1</v>
      </c>
      <c r="I2083">
        <v>8.1999999999999993</v>
      </c>
      <c r="J2083">
        <v>0.2</v>
      </c>
      <c r="K2083">
        <v>0.5</v>
      </c>
      <c r="L2083">
        <v>1.7</v>
      </c>
      <c r="M2083">
        <v>1.3</v>
      </c>
      <c r="N2083">
        <f t="shared" si="134"/>
        <v>7833.7199999999984</v>
      </c>
      <c r="O2083">
        <f t="shared" si="132"/>
        <v>2166.2800000000016</v>
      </c>
      <c r="P2083">
        <f t="shared" si="133"/>
        <v>2.5995360000000027</v>
      </c>
      <c r="Q2083" s="4">
        <v>39155</v>
      </c>
      <c r="R2083" s="5">
        <v>41.305911000000002</v>
      </c>
      <c r="S2083" s="5">
        <v>-80.768700999999993</v>
      </c>
      <c r="T2083">
        <v>2</v>
      </c>
      <c r="U2083">
        <v>6.8375542529710565E-2</v>
      </c>
      <c r="V2083">
        <v>209942</v>
      </c>
      <c r="W2083">
        <v>207596</v>
      </c>
      <c r="X2083">
        <v>206373</v>
      </c>
      <c r="Y2083">
        <v>203336</v>
      </c>
      <c r="Z2083">
        <v>107002</v>
      </c>
      <c r="AA2083">
        <v>39137</v>
      </c>
      <c r="AB2083">
        <v>77647.239000000016</v>
      </c>
      <c r="AC2083">
        <v>43073</v>
      </c>
      <c r="AD2083">
        <v>3</v>
      </c>
      <c r="AE2083">
        <v>1.4536785335290953E-5</v>
      </c>
      <c r="AF2083">
        <v>114</v>
      </c>
      <c r="AG2083">
        <v>888</v>
      </c>
      <c r="AH2083">
        <v>0.12837837837837837</v>
      </c>
      <c r="AI2083" s="3">
        <v>113896</v>
      </c>
      <c r="AJ2083" s="3">
        <v>395708.82006545999</v>
      </c>
      <c r="AK2083">
        <v>62</v>
      </c>
      <c r="AL2083">
        <v>405811.20000000001</v>
      </c>
      <c r="AM2083">
        <v>1178550</v>
      </c>
      <c r="AN2083">
        <v>99711</v>
      </c>
      <c r="AO2083">
        <v>1278261</v>
      </c>
      <c r="AP2083">
        <v>11</v>
      </c>
      <c r="AQ2083">
        <v>1</v>
      </c>
      <c r="AR2083">
        <v>12</v>
      </c>
      <c r="AS2083">
        <v>5.7804581976531336E-2</v>
      </c>
      <c r="AT2083">
        <v>14</v>
      </c>
      <c r="AU2083">
        <v>194</v>
      </c>
      <c r="AV2083">
        <f t="shared" si="131"/>
        <v>208</v>
      </c>
      <c r="AW2083">
        <v>209855</v>
      </c>
      <c r="AX2083">
        <v>0.95</v>
      </c>
      <c r="AY2083">
        <v>855649617.96600604</v>
      </c>
      <c r="AZ2083">
        <v>855649.61796600604</v>
      </c>
      <c r="BA2083">
        <v>3768.5223355886801</v>
      </c>
      <c r="BB2083">
        <v>2.6535599658155942</v>
      </c>
      <c r="BC2083">
        <v>102880</v>
      </c>
      <c r="BD2083">
        <v>37048</v>
      </c>
      <c r="BE2083">
        <v>65832</v>
      </c>
      <c r="BF2083">
        <v>0.31357231997408808</v>
      </c>
      <c r="BG2083">
        <v>2723368</v>
      </c>
      <c r="BH2083">
        <v>13.196338668333551</v>
      </c>
      <c r="BI2083">
        <v>26581</v>
      </c>
      <c r="BJ2083">
        <v>168</v>
      </c>
      <c r="BK2083">
        <v>23</v>
      </c>
      <c r="BL2083">
        <v>6</v>
      </c>
      <c r="BM2083">
        <v>3</v>
      </c>
      <c r="BN2083">
        <v>4</v>
      </c>
      <c r="BO2083">
        <v>29</v>
      </c>
      <c r="BP2083">
        <v>5</v>
      </c>
      <c r="BQ2083">
        <v>25</v>
      </c>
      <c r="BR2083">
        <v>23</v>
      </c>
      <c r="BS2083">
        <v>1</v>
      </c>
      <c r="BT2083">
        <v>210157</v>
      </c>
      <c r="BU2083">
        <v>0.79</v>
      </c>
      <c r="BV2083">
        <v>0.6466326</v>
      </c>
      <c r="BW2083">
        <v>989</v>
      </c>
      <c r="BX2083">
        <v>1.3656459999999999</v>
      </c>
      <c r="BY2083">
        <v>-9.0258500000000005E-2</v>
      </c>
      <c r="BZ2083">
        <v>163</v>
      </c>
      <c r="CA2083">
        <v>22</v>
      </c>
      <c r="CB2083">
        <v>8</v>
      </c>
      <c r="CC2083">
        <v>2</v>
      </c>
      <c r="CD2083">
        <v>3</v>
      </c>
      <c r="CE2083">
        <v>23</v>
      </c>
      <c r="CF2083">
        <v>7</v>
      </c>
      <c r="CG2083">
        <v>20</v>
      </c>
      <c r="CH2083">
        <v>21</v>
      </c>
      <c r="CI2083">
        <v>2</v>
      </c>
      <c r="CJ2083">
        <v>205255</v>
      </c>
      <c r="CK2083">
        <v>1.3203088840710338</v>
      </c>
      <c r="CL2083">
        <v>0.67139038315567146</v>
      </c>
      <c r="CM2083">
        <v>894</v>
      </c>
      <c r="CN2083">
        <v>-0.31232192678704451</v>
      </c>
      <c r="CO2083">
        <v>20059</v>
      </c>
      <c r="CP2083">
        <v>-0.58547196700000004</v>
      </c>
      <c r="CQ2083">
        <v>-0.27432766120000002</v>
      </c>
      <c r="CR2083">
        <v>169931</v>
      </c>
      <c r="CS2083">
        <v>0.83700000000000008</v>
      </c>
      <c r="CT2083">
        <v>178661</v>
      </c>
      <c r="CU2083">
        <v>0.86695499862999992</v>
      </c>
      <c r="CV2083">
        <v>229</v>
      </c>
      <c r="CW2083">
        <v>106</v>
      </c>
      <c r="CX2083">
        <v>96</v>
      </c>
      <c r="CY2083">
        <v>775</v>
      </c>
      <c r="CZ2083">
        <v>1368</v>
      </c>
      <c r="DA2083" s="2">
        <v>95098</v>
      </c>
      <c r="DB2083" s="2">
        <v>15925</v>
      </c>
      <c r="DC2083" s="2">
        <v>125.46</v>
      </c>
      <c r="DD2083" s="2">
        <v>23114</v>
      </c>
      <c r="DE2083">
        <v>388</v>
      </c>
      <c r="DF2083">
        <v>22</v>
      </c>
      <c r="DG2083">
        <v>25.67</v>
      </c>
      <c r="DH2083">
        <v>6.78</v>
      </c>
      <c r="DI2083" s="2">
        <v>8.7200000000000006</v>
      </c>
      <c r="DJ2083">
        <v>-2.12</v>
      </c>
      <c r="DK2083">
        <v>0.96698742712650132</v>
      </c>
      <c r="DL2083">
        <v>7.8828828828828822E-3</v>
      </c>
      <c r="DM2083">
        <v>192</v>
      </c>
      <c r="DN2083">
        <v>160.1</v>
      </c>
      <c r="DO2083">
        <v>0.4</v>
      </c>
      <c r="DP2083">
        <v>207.87</v>
      </c>
      <c r="DQ2083" s="2">
        <v>0</v>
      </c>
      <c r="DR2083" s="2">
        <v>7325.4373655699992</v>
      </c>
      <c r="DS2083">
        <v>1.8051355587306781E-2</v>
      </c>
      <c r="DT2083">
        <v>5.2563388304038199</v>
      </c>
      <c r="DU2083">
        <v>2133081.1683727708</v>
      </c>
      <c r="DV2083">
        <v>0</v>
      </c>
    </row>
    <row r="2084" spans="1:126" x14ac:dyDescent="0.15">
      <c r="A2084" t="s">
        <v>1348</v>
      </c>
      <c r="B2084" t="s">
        <v>3480</v>
      </c>
      <c r="C2084">
        <v>39</v>
      </c>
      <c r="D2084">
        <v>157</v>
      </c>
      <c r="E2084" t="s">
        <v>3481</v>
      </c>
      <c r="F2084">
        <v>39157</v>
      </c>
      <c r="G2084" t="s">
        <v>7068</v>
      </c>
      <c r="H2084">
        <v>95.7</v>
      </c>
      <c r="I2084">
        <v>0.8</v>
      </c>
      <c r="J2084">
        <v>0.1</v>
      </c>
      <c r="K2084">
        <v>0.3</v>
      </c>
      <c r="L2084">
        <v>1.2</v>
      </c>
      <c r="M2084">
        <v>1.9</v>
      </c>
      <c r="N2084">
        <f t="shared" si="134"/>
        <v>9164.2800000000007</v>
      </c>
      <c r="O2084">
        <f t="shared" si="132"/>
        <v>835.71999999999935</v>
      </c>
      <c r="P2084">
        <f t="shared" si="133"/>
        <v>1.0028639999999995</v>
      </c>
      <c r="Q2084" s="4">
        <v>39157</v>
      </c>
      <c r="R2084" s="5">
        <v>40.447448000000001</v>
      </c>
      <c r="S2084" s="5">
        <v>-81.471157000000005</v>
      </c>
      <c r="T2084">
        <v>4</v>
      </c>
      <c r="U2084">
        <v>0.15161934220833773</v>
      </c>
      <c r="V2084">
        <v>92532</v>
      </c>
      <c r="W2084">
        <v>92616</v>
      </c>
      <c r="X2084">
        <v>92697</v>
      </c>
      <c r="Y2084">
        <v>92673</v>
      </c>
      <c r="Z2084">
        <v>47922</v>
      </c>
      <c r="AA2084">
        <v>39139</v>
      </c>
      <c r="AB2084">
        <v>37179.945</v>
      </c>
      <c r="AC2084">
        <v>45310</v>
      </c>
      <c r="AD2084">
        <v>1</v>
      </c>
      <c r="AE2084">
        <v>1.0787835636536242E-5</v>
      </c>
      <c r="AF2084">
        <v>90</v>
      </c>
      <c r="AG2084">
        <v>1014</v>
      </c>
      <c r="AH2084">
        <v>8.8757396449704137E-2</v>
      </c>
      <c r="AI2084" s="3">
        <v>138083</v>
      </c>
      <c r="AJ2084" s="3">
        <v>363289.10689312505</v>
      </c>
      <c r="AK2084">
        <v>75</v>
      </c>
      <c r="AL2084">
        <v>365779.19999999995</v>
      </c>
      <c r="AM2084">
        <v>762332</v>
      </c>
      <c r="AN2084">
        <v>97282</v>
      </c>
      <c r="AO2084">
        <v>859614</v>
      </c>
      <c r="AP2084">
        <v>16</v>
      </c>
      <c r="AQ2084">
        <v>3</v>
      </c>
      <c r="AR2084">
        <v>19</v>
      </c>
      <c r="AS2084">
        <v>0.20514813855057443</v>
      </c>
      <c r="AT2084">
        <v>20</v>
      </c>
      <c r="AU2084">
        <v>188</v>
      </c>
      <c r="AV2084">
        <f t="shared" si="131"/>
        <v>208</v>
      </c>
      <c r="AW2084">
        <v>70908</v>
      </c>
      <c r="AX2084">
        <v>0.79</v>
      </c>
      <c r="AY2084">
        <v>329124819.42033398</v>
      </c>
      <c r="AZ2084">
        <v>329124.81942033401</v>
      </c>
      <c r="BA2084">
        <v>3664.8740847324402</v>
      </c>
      <c r="BB2084">
        <v>2.7286067048412841</v>
      </c>
      <c r="BC2084">
        <v>56158</v>
      </c>
      <c r="BD2084">
        <v>29617</v>
      </c>
      <c r="BE2084">
        <v>26541</v>
      </c>
      <c r="BF2084">
        <v>0.28683050188043058</v>
      </c>
      <c r="BG2084">
        <v>1317212</v>
      </c>
      <c r="BH2084">
        <v>14.209866554473177</v>
      </c>
      <c r="BI2084">
        <v>10689</v>
      </c>
      <c r="BJ2084">
        <v>106</v>
      </c>
      <c r="BK2084">
        <v>22</v>
      </c>
      <c r="BL2084">
        <v>4</v>
      </c>
      <c r="BM2084">
        <v>1</v>
      </c>
      <c r="BN2084">
        <v>1</v>
      </c>
      <c r="BO2084">
        <v>13</v>
      </c>
      <c r="BP2084">
        <v>4</v>
      </c>
      <c r="BQ2084">
        <v>6</v>
      </c>
      <c r="BR2084">
        <v>5</v>
      </c>
      <c r="BS2084">
        <v>0</v>
      </c>
      <c r="BT2084">
        <v>91137</v>
      </c>
      <c r="BU2084">
        <v>0.79</v>
      </c>
      <c r="BV2084">
        <v>0.61150099999999996</v>
      </c>
      <c r="BW2084">
        <v>518</v>
      </c>
      <c r="BX2084">
        <v>1.777544</v>
      </c>
      <c r="BY2084">
        <v>0.2015487</v>
      </c>
      <c r="BZ2084">
        <v>121</v>
      </c>
      <c r="CA2084">
        <v>18</v>
      </c>
      <c r="CB2084">
        <v>4</v>
      </c>
      <c r="CC2084">
        <v>0</v>
      </c>
      <c r="CD2084">
        <v>1</v>
      </c>
      <c r="CE2084">
        <v>10</v>
      </c>
      <c r="CF2084">
        <v>4</v>
      </c>
      <c r="CG2084">
        <v>7</v>
      </c>
      <c r="CH2084">
        <v>9</v>
      </c>
      <c r="CI2084">
        <v>0</v>
      </c>
      <c r="CJ2084">
        <v>92774</v>
      </c>
      <c r="CK2084">
        <v>1.8755254704981998</v>
      </c>
      <c r="CL2084">
        <v>0.6948934606906686</v>
      </c>
      <c r="CM2084">
        <v>468</v>
      </c>
      <c r="CN2084">
        <v>0.40206148493626315</v>
      </c>
      <c r="CO2084">
        <v>7674.9999999999991</v>
      </c>
      <c r="CP2084">
        <v>0.57595132900000001</v>
      </c>
      <c r="CQ2084">
        <v>-0.12660462820000001</v>
      </c>
      <c r="CR2084">
        <v>80226</v>
      </c>
      <c r="CS2084">
        <v>0.86299999999999999</v>
      </c>
      <c r="CT2084">
        <v>77727</v>
      </c>
      <c r="CU2084">
        <v>0.86396259839</v>
      </c>
      <c r="CV2084">
        <v>100</v>
      </c>
      <c r="CW2084">
        <v>31</v>
      </c>
      <c r="CX2084">
        <v>37</v>
      </c>
      <c r="CY2084">
        <v>587</v>
      </c>
      <c r="CZ2084">
        <v>1602</v>
      </c>
      <c r="DA2084" s="2">
        <v>50706</v>
      </c>
      <c r="DB2084" s="2">
        <v>7565</v>
      </c>
      <c r="DC2084" s="2">
        <v>135.96</v>
      </c>
      <c r="DD2084" s="2">
        <v>3152</v>
      </c>
      <c r="DE2084">
        <v>469</v>
      </c>
      <c r="DF2084">
        <v>36</v>
      </c>
      <c r="DG2084">
        <v>37.770000000000003</v>
      </c>
      <c r="DH2084">
        <v>11.87</v>
      </c>
      <c r="DI2084" s="2">
        <v>25.9</v>
      </c>
      <c r="DJ2084">
        <v>-0.33</v>
      </c>
      <c r="DK2084">
        <v>0.93664679938877338</v>
      </c>
      <c r="DL2084">
        <v>5.9171597633136093E-3</v>
      </c>
      <c r="DM2084">
        <v>1422</v>
      </c>
      <c r="DN2084">
        <v>51.6</v>
      </c>
      <c r="DO2084">
        <v>0.14599999999999999</v>
      </c>
      <c r="DP2084">
        <v>870.32999999999993</v>
      </c>
      <c r="DQ2084" s="2">
        <v>0</v>
      </c>
      <c r="DR2084" s="2">
        <v>0</v>
      </c>
      <c r="DS2084">
        <v>0</v>
      </c>
      <c r="DT2084">
        <v>6.8012740199282904</v>
      </c>
      <c r="DU2084">
        <v>2487764.5699901539</v>
      </c>
      <c r="DV2084">
        <v>1</v>
      </c>
    </row>
    <row r="2085" spans="1:126" x14ac:dyDescent="0.15">
      <c r="A2085" t="s">
        <v>1348</v>
      </c>
      <c r="B2085" t="s">
        <v>390</v>
      </c>
      <c r="C2085">
        <v>39</v>
      </c>
      <c r="D2085">
        <v>159</v>
      </c>
      <c r="E2085" t="s">
        <v>3482</v>
      </c>
      <c r="F2085">
        <v>39159</v>
      </c>
      <c r="G2085" t="s">
        <v>7069</v>
      </c>
      <c r="H2085">
        <v>92.1</v>
      </c>
      <c r="I2085">
        <v>2.2999999999999998</v>
      </c>
      <c r="J2085">
        <v>0.2</v>
      </c>
      <c r="K2085">
        <v>2.7</v>
      </c>
      <c r="L2085">
        <v>1.4</v>
      </c>
      <c r="M2085">
        <v>1.3</v>
      </c>
      <c r="N2085">
        <f t="shared" si="134"/>
        <v>8498.6800000000021</v>
      </c>
      <c r="O2085">
        <f t="shared" si="132"/>
        <v>1501.3199999999979</v>
      </c>
      <c r="P2085">
        <f t="shared" si="133"/>
        <v>1.8015839999999981</v>
      </c>
      <c r="Q2085" s="4">
        <v>39159</v>
      </c>
      <c r="R2085" s="5">
        <v>40.295901000000001</v>
      </c>
      <c r="S2085" s="5">
        <v>-83.367041999999998</v>
      </c>
      <c r="T2085">
        <v>1</v>
      </c>
      <c r="U2085">
        <v>0.19786496096796918</v>
      </c>
      <c r="V2085">
        <v>52153</v>
      </c>
      <c r="W2085">
        <v>53090</v>
      </c>
      <c r="X2085">
        <v>53470</v>
      </c>
      <c r="Y2085">
        <v>54254</v>
      </c>
      <c r="Z2085">
        <v>29648</v>
      </c>
      <c r="AA2085">
        <v>39141</v>
      </c>
      <c r="AB2085">
        <v>22265.487000000001</v>
      </c>
      <c r="AC2085">
        <v>67382</v>
      </c>
      <c r="AD2085">
        <v>2</v>
      </c>
      <c r="AE2085">
        <v>3.7404151860856555E-5</v>
      </c>
      <c r="AF2085">
        <v>68</v>
      </c>
      <c r="AG2085">
        <v>995</v>
      </c>
      <c r="AH2085">
        <v>6.834170854271357E-2</v>
      </c>
      <c r="AI2085" s="3">
        <v>241935</v>
      </c>
      <c r="AJ2085" s="3">
        <v>276314.63018701004</v>
      </c>
      <c r="AK2085">
        <v>52</v>
      </c>
      <c r="AL2085">
        <v>279680</v>
      </c>
      <c r="AM2085">
        <v>1269773</v>
      </c>
      <c r="AN2085">
        <v>150388</v>
      </c>
      <c r="AO2085">
        <v>1420161</v>
      </c>
      <c r="AP2085">
        <v>3</v>
      </c>
      <c r="AQ2085">
        <v>1</v>
      </c>
      <c r="AR2085">
        <v>4</v>
      </c>
      <c r="AS2085">
        <v>7.534375588623092E-2</v>
      </c>
      <c r="AT2085">
        <v>4</v>
      </c>
      <c r="AU2085">
        <v>48</v>
      </c>
      <c r="AV2085">
        <f t="shared" si="131"/>
        <v>52</v>
      </c>
      <c r="AW2085">
        <v>42744</v>
      </c>
      <c r="AX2085">
        <v>0.78</v>
      </c>
      <c r="AY2085">
        <v>257489934.09608799</v>
      </c>
      <c r="AZ2085">
        <v>257489.93409608799</v>
      </c>
      <c r="BA2085">
        <v>6193.6357944336696</v>
      </c>
      <c r="BB2085">
        <v>1.6145605476168259</v>
      </c>
      <c r="BC2085">
        <v>65406</v>
      </c>
      <c r="BD2085">
        <v>34155</v>
      </c>
      <c r="BE2085">
        <v>31251</v>
      </c>
      <c r="BF2085">
        <v>0.59921768642264106</v>
      </c>
      <c r="BG2085">
        <v>646400</v>
      </c>
      <c r="BH2085">
        <v>12.089021881428838</v>
      </c>
      <c r="BI2085">
        <v>3369</v>
      </c>
      <c r="BJ2085">
        <v>41</v>
      </c>
      <c r="BK2085">
        <v>4</v>
      </c>
      <c r="BL2085">
        <v>2</v>
      </c>
      <c r="BM2085">
        <v>0</v>
      </c>
      <c r="BN2085">
        <v>0</v>
      </c>
      <c r="BO2085">
        <v>4</v>
      </c>
      <c r="BP2085">
        <v>1</v>
      </c>
      <c r="BQ2085">
        <v>4</v>
      </c>
      <c r="BR2085">
        <v>6</v>
      </c>
      <c r="BS2085">
        <v>0</v>
      </c>
      <c r="BT2085">
        <v>48903</v>
      </c>
      <c r="BU2085">
        <v>0.81</v>
      </c>
      <c r="BV2085">
        <v>0.70138710000000004</v>
      </c>
      <c r="BW2085">
        <v>238</v>
      </c>
      <c r="BX2085">
        <v>1.2678160000000001</v>
      </c>
      <c r="BY2085">
        <v>0.122265</v>
      </c>
      <c r="BZ2085">
        <v>45</v>
      </c>
      <c r="CA2085">
        <v>4</v>
      </c>
      <c r="CB2085">
        <v>1</v>
      </c>
      <c r="CC2085">
        <v>0</v>
      </c>
      <c r="CD2085">
        <v>0</v>
      </c>
      <c r="CE2085">
        <v>4</v>
      </c>
      <c r="CF2085">
        <v>1</v>
      </c>
      <c r="CG2085">
        <v>6</v>
      </c>
      <c r="CH2085">
        <v>6</v>
      </c>
      <c r="CI2085">
        <v>0</v>
      </c>
      <c r="CJ2085">
        <v>53713</v>
      </c>
      <c r="CK2085">
        <v>1.2473702827993225</v>
      </c>
      <c r="CL2085">
        <v>0.74978738379424614</v>
      </c>
      <c r="CM2085">
        <v>228</v>
      </c>
      <c r="CN2085">
        <v>-8.05536191260703E-2</v>
      </c>
      <c r="CO2085">
        <v>8458</v>
      </c>
      <c r="CP2085">
        <v>0.99972255200000004</v>
      </c>
      <c r="CQ2085">
        <v>0.60252626600000003</v>
      </c>
      <c r="CR2085">
        <v>48357</v>
      </c>
      <c r="CS2085">
        <v>0.88800000000000001</v>
      </c>
      <c r="CT2085">
        <v>46520</v>
      </c>
      <c r="CU2085">
        <v>0.92316521073800006</v>
      </c>
      <c r="CV2085">
        <v>59</v>
      </c>
      <c r="CW2085">
        <v>26</v>
      </c>
      <c r="CX2085">
        <v>27</v>
      </c>
      <c r="CY2085">
        <v>741</v>
      </c>
      <c r="CZ2085">
        <v>1536</v>
      </c>
      <c r="DA2085" s="2">
        <v>38681</v>
      </c>
      <c r="DB2085" s="2">
        <v>6285</v>
      </c>
      <c r="DC2085" s="2">
        <v>133.19</v>
      </c>
      <c r="DD2085" s="2">
        <v>4171</v>
      </c>
      <c r="DE2085">
        <v>442</v>
      </c>
      <c r="DF2085">
        <v>30</v>
      </c>
      <c r="DG2085">
        <v>30.02</v>
      </c>
      <c r="DH2085">
        <v>5.63</v>
      </c>
      <c r="DI2085" s="2">
        <v>7.5</v>
      </c>
      <c r="DJ2085">
        <v>-3.5</v>
      </c>
      <c r="DK2085">
        <v>0.9212019757372848</v>
      </c>
      <c r="DL2085">
        <v>7.0351758793969852E-3</v>
      </c>
      <c r="DM2085">
        <v>1122</v>
      </c>
      <c r="DN2085">
        <v>235.9</v>
      </c>
      <c r="DO2085">
        <v>0.83700000000000008</v>
      </c>
      <c r="DP2085">
        <v>8226.07</v>
      </c>
      <c r="DQ2085" s="2">
        <v>0</v>
      </c>
      <c r="DR2085" s="2">
        <v>723.28038545000004</v>
      </c>
      <c r="DS2085">
        <v>2.5861012952557568E-3</v>
      </c>
      <c r="DT2085">
        <v>2.7970100173531001</v>
      </c>
      <c r="DU2085">
        <v>782267.76165331504</v>
      </c>
      <c r="DV2085">
        <v>1</v>
      </c>
    </row>
    <row r="2086" spans="1:126" x14ac:dyDescent="0.15">
      <c r="A2086" t="s">
        <v>1348</v>
      </c>
      <c r="B2086" t="s">
        <v>3483</v>
      </c>
      <c r="C2086">
        <v>39</v>
      </c>
      <c r="D2086">
        <v>161</v>
      </c>
      <c r="E2086" t="s">
        <v>3484</v>
      </c>
      <c r="F2086">
        <v>39161</v>
      </c>
      <c r="G2086" t="s">
        <v>7070</v>
      </c>
      <c r="H2086">
        <v>95.2</v>
      </c>
      <c r="I2086">
        <v>0.8</v>
      </c>
      <c r="J2086">
        <v>0.1</v>
      </c>
      <c r="K2086">
        <v>0.2</v>
      </c>
      <c r="L2086">
        <v>1.1000000000000001</v>
      </c>
      <c r="M2086">
        <v>2.6</v>
      </c>
      <c r="N2086">
        <f t="shared" si="134"/>
        <v>9071.7000000000007</v>
      </c>
      <c r="O2086">
        <f t="shared" si="132"/>
        <v>928.29999999999927</v>
      </c>
      <c r="P2086">
        <f t="shared" si="133"/>
        <v>1.1139599999999996</v>
      </c>
      <c r="Q2086" s="4">
        <v>39161</v>
      </c>
      <c r="R2086" s="5">
        <v>40.855519999999999</v>
      </c>
      <c r="S2086" s="5">
        <v>-84.585774999999998</v>
      </c>
      <c r="T2086">
        <v>6</v>
      </c>
      <c r="U2086">
        <v>0.12999168677559098</v>
      </c>
      <c r="V2086">
        <v>28808</v>
      </c>
      <c r="W2086">
        <v>28612</v>
      </c>
      <c r="X2086">
        <v>28576</v>
      </c>
      <c r="Y2086">
        <v>28289</v>
      </c>
      <c r="Z2086">
        <v>14480</v>
      </c>
      <c r="AA2086">
        <v>39143</v>
      </c>
      <c r="AB2086">
        <v>11460.807999999999</v>
      </c>
      <c r="AC2086">
        <v>48060</v>
      </c>
      <c r="AD2086">
        <v>1</v>
      </c>
      <c r="AE2086">
        <v>3.4994400895856663E-5</v>
      </c>
      <c r="AF2086">
        <v>27</v>
      </c>
      <c r="AG2086">
        <v>655</v>
      </c>
      <c r="AH2086">
        <v>4.1221374045801527E-2</v>
      </c>
      <c r="AI2086" s="3">
        <v>227277</v>
      </c>
      <c r="AJ2086" s="3">
        <v>261856.90360344001</v>
      </c>
      <c r="AK2086">
        <v>122</v>
      </c>
      <c r="AL2086">
        <v>262726.40000000002</v>
      </c>
      <c r="AM2086">
        <v>1018473</v>
      </c>
      <c r="AN2086">
        <v>138933</v>
      </c>
      <c r="AO2086">
        <v>1157406</v>
      </c>
      <c r="AP2086">
        <v>2</v>
      </c>
      <c r="AQ2086">
        <v>0</v>
      </c>
      <c r="AR2086">
        <v>2</v>
      </c>
      <c r="AS2086">
        <v>6.9900740947854048E-2</v>
      </c>
      <c r="AT2086">
        <v>3</v>
      </c>
      <c r="AU2086">
        <v>34</v>
      </c>
      <c r="AV2086">
        <f t="shared" si="131"/>
        <v>37</v>
      </c>
      <c r="AW2086">
        <v>18732</v>
      </c>
      <c r="AX2086">
        <v>0.71</v>
      </c>
      <c r="AY2086">
        <v>249246754.67695901</v>
      </c>
      <c r="AZ2086">
        <v>249246.75467695901</v>
      </c>
      <c r="BA2086">
        <v>8503.8057142046491</v>
      </c>
      <c r="BB2086">
        <v>1.1759440815182463</v>
      </c>
      <c r="BC2086">
        <v>1787</v>
      </c>
      <c r="BD2086">
        <v>5270</v>
      </c>
      <c r="BE2086">
        <v>-3483</v>
      </c>
      <c r="BF2086">
        <v>-0.12090391557900583</v>
      </c>
      <c r="BG2086">
        <v>2021200</v>
      </c>
      <c r="BH2086">
        <v>70.730683090705483</v>
      </c>
      <c r="BI2086">
        <v>3867</v>
      </c>
      <c r="BJ2086">
        <v>27</v>
      </c>
      <c r="BK2086">
        <v>8</v>
      </c>
      <c r="BL2086">
        <v>1</v>
      </c>
      <c r="BM2086">
        <v>0</v>
      </c>
      <c r="BN2086">
        <v>0</v>
      </c>
      <c r="BO2086">
        <v>4</v>
      </c>
      <c r="BP2086">
        <v>1</v>
      </c>
      <c r="BQ2086">
        <v>3</v>
      </c>
      <c r="BR2086">
        <v>3</v>
      </c>
      <c r="BS2086">
        <v>0</v>
      </c>
      <c r="BT2086">
        <v>28496</v>
      </c>
      <c r="BU2086">
        <v>0.83</v>
      </c>
      <c r="BV2086">
        <v>0.66916330000000002</v>
      </c>
      <c r="BW2086">
        <v>180</v>
      </c>
      <c r="BX2086">
        <v>1.649354</v>
      </c>
      <c r="BY2086">
        <v>0.46040579999999998</v>
      </c>
      <c r="BZ2086">
        <v>34</v>
      </c>
      <c r="CA2086">
        <v>8</v>
      </c>
      <c r="CB2086">
        <v>1</v>
      </c>
      <c r="CC2086">
        <v>0</v>
      </c>
      <c r="CD2086">
        <v>0</v>
      </c>
      <c r="CE2086">
        <v>5</v>
      </c>
      <c r="CF2086">
        <v>2</v>
      </c>
      <c r="CG2086">
        <v>2</v>
      </c>
      <c r="CH2086">
        <v>2</v>
      </c>
      <c r="CI2086">
        <v>0</v>
      </c>
      <c r="CJ2086">
        <v>28442</v>
      </c>
      <c r="CK2086">
        <v>1.8986006609943042</v>
      </c>
      <c r="CL2086">
        <v>0.66306426931905127</v>
      </c>
      <c r="CM2086">
        <v>180</v>
      </c>
      <c r="CN2086">
        <v>0.49957376072045351</v>
      </c>
      <c r="CO2086">
        <v>2560</v>
      </c>
      <c r="CP2086">
        <v>0.54084970799999998</v>
      </c>
      <c r="CQ2086">
        <v>0.32543879999999997</v>
      </c>
      <c r="CR2086">
        <v>24942</v>
      </c>
      <c r="CS2086">
        <v>0.873</v>
      </c>
      <c r="CT2086">
        <v>24573</v>
      </c>
      <c r="CU2086">
        <v>0.88937145615000002</v>
      </c>
      <c r="CV2086">
        <v>21</v>
      </c>
      <c r="CW2086">
        <v>9</v>
      </c>
      <c r="CX2086">
        <v>11</v>
      </c>
      <c r="CY2086">
        <v>429</v>
      </c>
      <c r="CZ2086">
        <v>969</v>
      </c>
      <c r="DA2086" s="2">
        <v>14418</v>
      </c>
      <c r="DB2086" s="2">
        <v>1960</v>
      </c>
      <c r="DC2086" s="2">
        <v>126.5</v>
      </c>
      <c r="DD2086" s="2">
        <v>972</v>
      </c>
      <c r="DE2086">
        <v>147</v>
      </c>
      <c r="DF2086">
        <v>30</v>
      </c>
      <c r="DG2086">
        <v>31.62</v>
      </c>
      <c r="DH2086">
        <v>24.6</v>
      </c>
      <c r="DI2086" s="2">
        <v>7.03</v>
      </c>
      <c r="DJ2086">
        <v>-3.6</v>
      </c>
      <c r="DK2086">
        <v>0.90129665562287431</v>
      </c>
      <c r="DL2086">
        <v>4.5801526717557254E-3</v>
      </c>
      <c r="DM2086">
        <v>0</v>
      </c>
      <c r="DN2086">
        <v>235.4</v>
      </c>
      <c r="DO2086">
        <v>0.88</v>
      </c>
      <c r="DP2086">
        <v>2228.5099999999998</v>
      </c>
      <c r="DQ2086" s="2">
        <v>0</v>
      </c>
      <c r="DR2086" s="2">
        <v>353.46799598999996</v>
      </c>
      <c r="DS2086">
        <v>1.3453840286533443E-3</v>
      </c>
      <c r="DT2086">
        <v>3.18461943512539</v>
      </c>
      <c r="DU2086">
        <v>836683.59956052736</v>
      </c>
      <c r="DV2086">
        <v>1</v>
      </c>
    </row>
    <row r="2087" spans="1:126" x14ac:dyDescent="0.15">
      <c r="A2087" t="s">
        <v>1348</v>
      </c>
      <c r="B2087" t="s">
        <v>3485</v>
      </c>
      <c r="C2087">
        <v>39</v>
      </c>
      <c r="D2087">
        <v>163</v>
      </c>
      <c r="E2087" t="s">
        <v>3486</v>
      </c>
      <c r="F2087">
        <v>39163</v>
      </c>
      <c r="G2087" t="s">
        <v>7071</v>
      </c>
      <c r="H2087">
        <v>97.5</v>
      </c>
      <c r="I2087">
        <v>0.3</v>
      </c>
      <c r="J2087">
        <v>0.3</v>
      </c>
      <c r="K2087">
        <v>0.2</v>
      </c>
      <c r="L2087">
        <v>1.2</v>
      </c>
      <c r="M2087">
        <v>0.5</v>
      </c>
      <c r="N2087">
        <f t="shared" si="134"/>
        <v>9508.1600000000017</v>
      </c>
      <c r="O2087">
        <f t="shared" si="132"/>
        <v>491.83999999999833</v>
      </c>
      <c r="P2087">
        <f t="shared" si="133"/>
        <v>0.59020799999999818</v>
      </c>
      <c r="Q2087" s="4">
        <v>39163</v>
      </c>
      <c r="R2087" s="5">
        <v>39.252042000000003</v>
      </c>
      <c r="S2087" s="5">
        <v>-82.485961000000003</v>
      </c>
      <c r="T2087">
        <v>8</v>
      </c>
      <c r="U2087">
        <v>0.14180808459648545</v>
      </c>
      <c r="V2087">
        <v>13397</v>
      </c>
      <c r="W2087">
        <v>13319</v>
      </c>
      <c r="X2087">
        <v>13234</v>
      </c>
      <c r="Y2087">
        <v>13082</v>
      </c>
      <c r="Z2087">
        <v>7018</v>
      </c>
      <c r="AA2087">
        <v>39145</v>
      </c>
      <c r="AB2087">
        <v>4695.92</v>
      </c>
      <c r="AC2087">
        <v>40680</v>
      </c>
      <c r="AD2087">
        <v>0</v>
      </c>
      <c r="AE2087">
        <v>0</v>
      </c>
      <c r="AF2087">
        <v>26</v>
      </c>
      <c r="AG2087">
        <v>226</v>
      </c>
      <c r="AH2087">
        <v>0.11504424778761062</v>
      </c>
      <c r="AI2087" s="3">
        <v>33400</v>
      </c>
      <c r="AJ2087" s="3">
        <v>263910.29697954503</v>
      </c>
      <c r="AK2087">
        <v>98</v>
      </c>
      <c r="AL2087">
        <v>265593.59999999998</v>
      </c>
      <c r="AM2087">
        <v>895709</v>
      </c>
      <c r="AN2087">
        <v>9688</v>
      </c>
      <c r="AO2087">
        <v>905397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15</v>
      </c>
      <c r="AV2087">
        <f t="shared" si="131"/>
        <v>15</v>
      </c>
      <c r="AW2087">
        <v>5070</v>
      </c>
      <c r="AX2087">
        <v>0.39</v>
      </c>
      <c r="AY2087">
        <v>252428392.79053301</v>
      </c>
      <c r="AZ2087">
        <v>252428.39279053302</v>
      </c>
      <c r="BA2087">
        <v>19703.069487433298</v>
      </c>
      <c r="BB2087">
        <v>0.50753513336478073</v>
      </c>
      <c r="BC2087">
        <v>3923</v>
      </c>
      <c r="BD2087">
        <v>1924</v>
      </c>
      <c r="BE2087">
        <v>1999</v>
      </c>
      <c r="BF2087">
        <v>0.14921251026349183</v>
      </c>
      <c r="BG2087">
        <v>172763</v>
      </c>
      <c r="BH2087">
        <v>13.054480882575184</v>
      </c>
      <c r="BI2087">
        <v>1678</v>
      </c>
      <c r="BJ2087">
        <v>5</v>
      </c>
      <c r="BK2087">
        <v>2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13228</v>
      </c>
      <c r="BU2087">
        <v>0.76</v>
      </c>
      <c r="BV2087">
        <v>0.56257469999999998</v>
      </c>
      <c r="BW2087">
        <v>60</v>
      </c>
      <c r="BX2087">
        <v>0.52918050000000005</v>
      </c>
      <c r="BY2087">
        <v>-1.1922269999999999</v>
      </c>
      <c r="BZ2087">
        <v>6</v>
      </c>
      <c r="CA2087">
        <v>2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13197</v>
      </c>
      <c r="CK2087">
        <v>0.60619837841933766</v>
      </c>
      <c r="CL2087">
        <v>0.62983870967741939</v>
      </c>
      <c r="CM2087">
        <v>71</v>
      </c>
      <c r="CN2087">
        <v>-0.93696578036113343</v>
      </c>
      <c r="CO2087">
        <v>707</v>
      </c>
      <c r="CP2087">
        <v>-0.85947211670000001</v>
      </c>
      <c r="CQ2087">
        <v>-0.86956434390000004</v>
      </c>
      <c r="CR2087">
        <v>10828</v>
      </c>
      <c r="CS2087">
        <v>0.83400000000000007</v>
      </c>
      <c r="CT2087">
        <v>11294</v>
      </c>
      <c r="CU2087">
        <v>0.86373165618000003</v>
      </c>
      <c r="CV2087">
        <v>2</v>
      </c>
      <c r="CW2087">
        <v>3</v>
      </c>
      <c r="CX2087">
        <v>2</v>
      </c>
      <c r="CY2087">
        <v>116</v>
      </c>
      <c r="CZ2087">
        <v>327</v>
      </c>
      <c r="DA2087" s="2">
        <v>3548</v>
      </c>
      <c r="DB2087" s="2">
        <v>900</v>
      </c>
      <c r="DC2087" s="2">
        <v>30.13</v>
      </c>
      <c r="DD2087" s="2">
        <v>371</v>
      </c>
      <c r="DE2087">
        <v>98</v>
      </c>
      <c r="DF2087">
        <v>3</v>
      </c>
      <c r="DH2087">
        <v>7.53</v>
      </c>
      <c r="DI2087" s="2">
        <v>15.06</v>
      </c>
      <c r="DJ2087">
        <v>-0.64</v>
      </c>
      <c r="DK2087">
        <v>0.95895209580838325</v>
      </c>
      <c r="DL2087">
        <v>8.8495575221238937E-3</v>
      </c>
      <c r="DM2087">
        <v>0</v>
      </c>
      <c r="DN2087">
        <v>18.7</v>
      </c>
      <c r="DO2087">
        <v>7.0000000000000007E-2</v>
      </c>
      <c r="DP2087">
        <v>763.49</v>
      </c>
      <c r="DQ2087" s="2">
        <v>1901</v>
      </c>
      <c r="DR2087" s="2">
        <v>0</v>
      </c>
      <c r="DS2087">
        <v>0</v>
      </c>
      <c r="DT2087">
        <v>3.3144905515883201</v>
      </c>
      <c r="DU2087">
        <v>880307.47776232753</v>
      </c>
      <c r="DV2087">
        <v>1</v>
      </c>
    </row>
    <row r="2088" spans="1:126" x14ac:dyDescent="0.15">
      <c r="A2088" t="s">
        <v>1348</v>
      </c>
      <c r="B2088" t="s">
        <v>1017</v>
      </c>
      <c r="C2088">
        <v>39</v>
      </c>
      <c r="D2088">
        <v>165</v>
      </c>
      <c r="E2088" t="s">
        <v>3487</v>
      </c>
      <c r="F2088">
        <v>39165</v>
      </c>
      <c r="G2088" t="s">
        <v>7072</v>
      </c>
      <c r="H2088">
        <v>89</v>
      </c>
      <c r="I2088">
        <v>3.2</v>
      </c>
      <c r="J2088">
        <v>0.1</v>
      </c>
      <c r="K2088">
        <v>3.9</v>
      </c>
      <c r="L2088">
        <v>1.5</v>
      </c>
      <c r="M2088">
        <v>2.2000000000000002</v>
      </c>
      <c r="N2088">
        <f t="shared" si="134"/>
        <v>7953.55</v>
      </c>
      <c r="O2088">
        <f t="shared" si="132"/>
        <v>2046.4499999999998</v>
      </c>
      <c r="P2088">
        <f t="shared" si="133"/>
        <v>2.4557400000000005</v>
      </c>
      <c r="Q2088" s="4">
        <v>39165</v>
      </c>
      <c r="R2088" s="5">
        <v>39.425651999999999</v>
      </c>
      <c r="S2088" s="5">
        <v>-84.169905999999997</v>
      </c>
      <c r="T2088">
        <v>1</v>
      </c>
      <c r="U2088">
        <v>8.8139756743187372E-2</v>
      </c>
      <c r="V2088">
        <v>213146</v>
      </c>
      <c r="W2088">
        <v>217623</v>
      </c>
      <c r="X2088">
        <v>219916</v>
      </c>
      <c r="Y2088">
        <v>223735</v>
      </c>
      <c r="Z2088">
        <v>118707</v>
      </c>
      <c r="AA2088">
        <v>39147</v>
      </c>
      <c r="AB2088">
        <v>94403.940999999992</v>
      </c>
      <c r="AC2088">
        <v>74379</v>
      </c>
      <c r="AD2088">
        <v>4</v>
      </c>
      <c r="AE2088">
        <v>1.8188762982229577E-5</v>
      </c>
      <c r="AF2088">
        <v>108</v>
      </c>
      <c r="AG2088">
        <v>942</v>
      </c>
      <c r="AH2088">
        <v>0.11464968152866242</v>
      </c>
      <c r="AI2088" s="3">
        <v>106624</v>
      </c>
      <c r="AJ2088" s="3">
        <v>256850.17946831501</v>
      </c>
      <c r="AK2088">
        <v>30</v>
      </c>
      <c r="AL2088">
        <v>260569.59999999998</v>
      </c>
      <c r="AM2088">
        <v>2412768</v>
      </c>
      <c r="AN2088">
        <v>80701</v>
      </c>
      <c r="AO2088">
        <v>2493469</v>
      </c>
      <c r="AP2088">
        <v>8</v>
      </c>
      <c r="AQ2088">
        <v>1</v>
      </c>
      <c r="AR2088">
        <v>9</v>
      </c>
      <c r="AS2088">
        <v>4.1355922857418563E-2</v>
      </c>
      <c r="AT2088">
        <v>11</v>
      </c>
      <c r="AU2088">
        <v>206</v>
      </c>
      <c r="AV2088">
        <f t="shared" si="131"/>
        <v>217</v>
      </c>
      <c r="AW2088">
        <v>195649</v>
      </c>
      <c r="AX2088">
        <v>0.97</v>
      </c>
      <c r="AY2088">
        <v>657397162.63173199</v>
      </c>
      <c r="AZ2088">
        <v>657397.16263173195</v>
      </c>
      <c r="BA2088">
        <v>4136.1392245605402</v>
      </c>
      <c r="BB2088">
        <v>2.4177135867718493</v>
      </c>
      <c r="BC2088">
        <v>210868</v>
      </c>
      <c r="BD2088">
        <v>111747</v>
      </c>
      <c r="BE2088">
        <v>99121</v>
      </c>
      <c r="BF2088">
        <v>0.46503804903681045</v>
      </c>
      <c r="BG2088">
        <v>2808613</v>
      </c>
      <c r="BH2088">
        <v>12.77129904145219</v>
      </c>
      <c r="BI2088">
        <v>14402</v>
      </c>
      <c r="BJ2088">
        <v>121</v>
      </c>
      <c r="BK2088">
        <v>17</v>
      </c>
      <c r="BL2088">
        <v>7</v>
      </c>
      <c r="BM2088">
        <v>0</v>
      </c>
      <c r="BN2088">
        <v>2</v>
      </c>
      <c r="BO2088">
        <v>5</v>
      </c>
      <c r="BP2088">
        <v>3</v>
      </c>
      <c r="BQ2088">
        <v>25</v>
      </c>
      <c r="BR2088">
        <v>12</v>
      </c>
      <c r="BS2088">
        <v>0</v>
      </c>
      <c r="BT2088">
        <v>210712</v>
      </c>
      <c r="BU2088">
        <v>0.83</v>
      </c>
      <c r="BV2088">
        <v>0.69378689999999998</v>
      </c>
      <c r="BW2088">
        <v>683</v>
      </c>
      <c r="BX2088">
        <v>0.91119640000000002</v>
      </c>
      <c r="BY2088">
        <v>-0.45315440000000001</v>
      </c>
      <c r="BZ2088">
        <v>121</v>
      </c>
      <c r="CA2088">
        <v>16</v>
      </c>
      <c r="CB2088">
        <v>9</v>
      </c>
      <c r="CC2088">
        <v>0</v>
      </c>
      <c r="CD2088">
        <v>3</v>
      </c>
      <c r="CE2088">
        <v>5</v>
      </c>
      <c r="CF2088">
        <v>2</v>
      </c>
      <c r="CG2088">
        <v>23</v>
      </c>
      <c r="CH2088">
        <v>14</v>
      </c>
      <c r="CI2088">
        <v>0</v>
      </c>
      <c r="CJ2088">
        <v>221816</v>
      </c>
      <c r="CK2088">
        <v>0.87009052548057852</v>
      </c>
      <c r="CL2088">
        <v>0.75837922035334149</v>
      </c>
      <c r="CM2088">
        <v>772</v>
      </c>
      <c r="CN2088">
        <v>-0.52289191362536869</v>
      </c>
      <c r="CO2088">
        <v>50611</v>
      </c>
      <c r="CP2088">
        <v>1.0859059719999999</v>
      </c>
      <c r="CQ2088">
        <v>1.201172898</v>
      </c>
      <c r="CR2088">
        <v>201179</v>
      </c>
      <c r="CS2088">
        <v>0.89300000000000002</v>
      </c>
      <c r="CT2088">
        <v>191831</v>
      </c>
      <c r="CU2088">
        <v>0.92000488147199999</v>
      </c>
      <c r="CV2088">
        <v>386</v>
      </c>
      <c r="CW2088">
        <v>78</v>
      </c>
      <c r="CX2088">
        <v>215</v>
      </c>
      <c r="CY2088">
        <v>907</v>
      </c>
      <c r="CZ2088">
        <v>1546</v>
      </c>
      <c r="DA2088" s="2">
        <v>118451</v>
      </c>
      <c r="DB2088" s="2">
        <v>33410</v>
      </c>
      <c r="DC2088" s="2">
        <v>163.80000000000001</v>
      </c>
      <c r="DD2088" s="2">
        <v>22651</v>
      </c>
      <c r="DE2088">
        <v>555</v>
      </c>
      <c r="DF2088">
        <v>71</v>
      </c>
      <c r="DG2088">
        <v>34.22</v>
      </c>
      <c r="DH2088">
        <v>2.74</v>
      </c>
      <c r="DI2088" s="2">
        <v>7.76</v>
      </c>
      <c r="DJ2088">
        <v>-1.0900000000000001</v>
      </c>
      <c r="DK2088">
        <v>0.92378826530612246</v>
      </c>
      <c r="DL2088">
        <v>5.3078556263269636E-3</v>
      </c>
      <c r="DM2088">
        <v>189</v>
      </c>
      <c r="DN2088">
        <v>112.8</v>
      </c>
      <c r="DO2088">
        <v>0.42100000000000004</v>
      </c>
      <c r="DP2088">
        <v>231.32999999999998</v>
      </c>
      <c r="DQ2088" s="2">
        <v>0</v>
      </c>
      <c r="DR2088" s="2">
        <v>428.25186192000001</v>
      </c>
      <c r="DS2088">
        <v>1.6435219684721473E-3</v>
      </c>
      <c r="DT2088">
        <v>3.2719100971944601</v>
      </c>
      <c r="DU2088">
        <v>852560.30526192149</v>
      </c>
      <c r="DV2088">
        <v>1</v>
      </c>
    </row>
    <row r="2089" spans="1:126" x14ac:dyDescent="0.15">
      <c r="A2089" t="s">
        <v>1348</v>
      </c>
      <c r="B2089" t="s">
        <v>232</v>
      </c>
      <c r="C2089">
        <v>39</v>
      </c>
      <c r="D2089">
        <v>167</v>
      </c>
      <c r="E2089" t="s">
        <v>3488</v>
      </c>
      <c r="F2089">
        <v>39167</v>
      </c>
      <c r="G2089" t="s">
        <v>7073</v>
      </c>
      <c r="H2089">
        <v>96</v>
      </c>
      <c r="I2089">
        <v>1.1000000000000001</v>
      </c>
      <c r="J2089">
        <v>0.2</v>
      </c>
      <c r="K2089">
        <v>0.6</v>
      </c>
      <c r="L2089">
        <v>1.5</v>
      </c>
      <c r="M2089">
        <v>0.7</v>
      </c>
      <c r="N2089">
        <f t="shared" si="134"/>
        <v>9220.35</v>
      </c>
      <c r="O2089">
        <f t="shared" si="132"/>
        <v>779.64999999999964</v>
      </c>
      <c r="P2089">
        <f t="shared" si="133"/>
        <v>0.93557999999999986</v>
      </c>
      <c r="Q2089" s="4">
        <v>39167</v>
      </c>
      <c r="R2089" s="5">
        <v>39.450684000000003</v>
      </c>
      <c r="S2089" s="5">
        <v>-81.490652999999995</v>
      </c>
      <c r="T2089">
        <v>4</v>
      </c>
      <c r="U2089">
        <v>0.16177965999728727</v>
      </c>
      <c r="V2089">
        <v>61751</v>
      </c>
      <c r="W2089">
        <v>61473</v>
      </c>
      <c r="X2089">
        <v>61351</v>
      </c>
      <c r="Y2089">
        <v>60952</v>
      </c>
      <c r="Z2089">
        <v>31835</v>
      </c>
      <c r="AA2089">
        <v>39149</v>
      </c>
      <c r="AB2089">
        <v>22569.422999999999</v>
      </c>
      <c r="AC2089">
        <v>43509</v>
      </c>
      <c r="AD2089">
        <v>3</v>
      </c>
      <c r="AE2089">
        <v>4.8898958452184967E-5</v>
      </c>
      <c r="AF2089">
        <v>80</v>
      </c>
      <c r="AG2089">
        <v>1122</v>
      </c>
      <c r="AH2089">
        <v>7.130124777183601E-2</v>
      </c>
      <c r="AI2089" s="3">
        <v>138940</v>
      </c>
      <c r="AJ2089" s="3">
        <v>404461.26458626502</v>
      </c>
      <c r="AK2089">
        <v>83</v>
      </c>
      <c r="AL2089">
        <v>409715.19999999995</v>
      </c>
      <c r="AM2089">
        <v>1211090</v>
      </c>
      <c r="AN2089">
        <v>66185</v>
      </c>
      <c r="AO2089">
        <v>1277275</v>
      </c>
      <c r="AP2089">
        <v>4</v>
      </c>
      <c r="AQ2089">
        <v>1</v>
      </c>
      <c r="AR2089">
        <v>5</v>
      </c>
      <c r="AS2089">
        <v>8.1336521724984956E-2</v>
      </c>
      <c r="AT2089">
        <v>6</v>
      </c>
      <c r="AU2089">
        <v>76</v>
      </c>
      <c r="AV2089">
        <f t="shared" si="131"/>
        <v>82</v>
      </c>
      <c r="AW2089">
        <v>45381</v>
      </c>
      <c r="AX2089">
        <v>0.75</v>
      </c>
      <c r="AY2089">
        <v>590628779.68310404</v>
      </c>
      <c r="AZ2089">
        <v>590628.77968310402</v>
      </c>
      <c r="BA2089">
        <v>9492.9875977701995</v>
      </c>
      <c r="BB2089">
        <v>1.053409150386849</v>
      </c>
      <c r="BC2089">
        <v>92616</v>
      </c>
      <c r="BD2089">
        <v>69883</v>
      </c>
      <c r="BE2089">
        <v>22733</v>
      </c>
      <c r="BF2089">
        <v>0.36813978720992374</v>
      </c>
      <c r="BG2089">
        <v>1299538</v>
      </c>
      <c r="BH2089">
        <v>21.182018223011848</v>
      </c>
      <c r="BI2089">
        <v>9513</v>
      </c>
      <c r="BJ2089">
        <v>60</v>
      </c>
      <c r="BK2089">
        <v>9</v>
      </c>
      <c r="BL2089">
        <v>3</v>
      </c>
      <c r="BM2089">
        <v>1</v>
      </c>
      <c r="BN2089">
        <v>0</v>
      </c>
      <c r="BO2089">
        <v>5</v>
      </c>
      <c r="BP2089">
        <v>1</v>
      </c>
      <c r="BQ2089">
        <v>8</v>
      </c>
      <c r="BR2089">
        <v>3</v>
      </c>
      <c r="BS2089">
        <v>0</v>
      </c>
      <c r="BT2089">
        <v>61048</v>
      </c>
      <c r="BU2089">
        <v>0.72</v>
      </c>
      <c r="BV2089">
        <v>0.61554279999999995</v>
      </c>
      <c r="BW2089">
        <v>412</v>
      </c>
      <c r="BX2089">
        <v>1.4742500000000001</v>
      </c>
      <c r="BY2089">
        <v>0.18462149999999999</v>
      </c>
      <c r="BZ2089">
        <v>55</v>
      </c>
      <c r="CA2089">
        <v>10</v>
      </c>
      <c r="CB2089">
        <v>3</v>
      </c>
      <c r="CC2089">
        <v>1</v>
      </c>
      <c r="CD2089">
        <v>0</v>
      </c>
      <c r="CE2089">
        <v>5</v>
      </c>
      <c r="CF2089">
        <v>1</v>
      </c>
      <c r="CG2089">
        <v>5</v>
      </c>
      <c r="CH2089">
        <v>1</v>
      </c>
      <c r="CI2089">
        <v>0</v>
      </c>
      <c r="CJ2089">
        <v>61172</v>
      </c>
      <c r="CK2089">
        <v>1.3241352252664618</v>
      </c>
      <c r="CL2089">
        <v>0.68746213003961776</v>
      </c>
      <c r="CM2089">
        <v>359</v>
      </c>
      <c r="CN2089">
        <v>4.380986303347683E-2</v>
      </c>
      <c r="CO2089">
        <v>6118</v>
      </c>
      <c r="CP2089">
        <v>-2.9864265099999999E-2</v>
      </c>
      <c r="CQ2089">
        <v>0.19968433999999999</v>
      </c>
      <c r="CR2089">
        <v>52232</v>
      </c>
      <c r="CS2089">
        <v>0.85499999999999998</v>
      </c>
      <c r="CT2089">
        <v>52735</v>
      </c>
      <c r="CU2089">
        <v>0.88358391463000008</v>
      </c>
      <c r="CV2089">
        <v>41</v>
      </c>
      <c r="CW2089">
        <v>25</v>
      </c>
      <c r="CX2089">
        <v>44</v>
      </c>
      <c r="CY2089">
        <v>772</v>
      </c>
      <c r="CZ2089">
        <v>1699</v>
      </c>
      <c r="DA2089" s="2">
        <v>35016</v>
      </c>
      <c r="DB2089" s="2">
        <v>5240</v>
      </c>
      <c r="DC2089" s="2">
        <v>127.22</v>
      </c>
      <c r="DD2089" s="2">
        <v>2331</v>
      </c>
      <c r="DE2089">
        <v>515</v>
      </c>
      <c r="DF2089">
        <v>44</v>
      </c>
      <c r="DG2089">
        <v>24.47</v>
      </c>
      <c r="DH2089">
        <v>9.7899999999999991</v>
      </c>
      <c r="DI2089" s="2">
        <v>21.2</v>
      </c>
      <c r="DJ2089">
        <v>0.21</v>
      </c>
      <c r="DK2089">
        <v>0.98032963869296097</v>
      </c>
      <c r="DL2089">
        <v>8.9126559714795004E-4</v>
      </c>
      <c r="DM2089">
        <v>150</v>
      </c>
      <c r="DN2089">
        <v>45.9</v>
      </c>
      <c r="DO2089">
        <v>0.111</v>
      </c>
      <c r="DP2089">
        <v>1193.8900000000001</v>
      </c>
      <c r="DQ2089" s="2">
        <v>39291</v>
      </c>
      <c r="DR2089" s="2">
        <v>214.67577284000001</v>
      </c>
      <c r="DS2089">
        <v>5.239634088264239E-4</v>
      </c>
      <c r="DT2089">
        <v>6.59623457018861</v>
      </c>
      <c r="DU2089">
        <v>2702577.5661717402</v>
      </c>
      <c r="DV2089">
        <v>1</v>
      </c>
    </row>
    <row r="2090" spans="1:126" x14ac:dyDescent="0.15">
      <c r="A2090" t="s">
        <v>1348</v>
      </c>
      <c r="B2090" t="s">
        <v>1020</v>
      </c>
      <c r="C2090">
        <v>39</v>
      </c>
      <c r="D2090">
        <v>169</v>
      </c>
      <c r="E2090" t="s">
        <v>3489</v>
      </c>
      <c r="F2090">
        <v>39169</v>
      </c>
      <c r="G2090" t="s">
        <v>7074</v>
      </c>
      <c r="H2090">
        <v>94.7</v>
      </c>
      <c r="I2090">
        <v>1.5</v>
      </c>
      <c r="J2090">
        <v>0.1</v>
      </c>
      <c r="K2090">
        <v>0.8</v>
      </c>
      <c r="L2090">
        <v>1.4</v>
      </c>
      <c r="M2090">
        <v>1.6</v>
      </c>
      <c r="N2090">
        <f t="shared" si="134"/>
        <v>8975.5099999999984</v>
      </c>
      <c r="O2090">
        <f t="shared" si="132"/>
        <v>1024.4900000000016</v>
      </c>
      <c r="P2090">
        <f t="shared" si="133"/>
        <v>1.2293880000000024</v>
      </c>
      <c r="Q2090" s="4">
        <v>39169</v>
      </c>
      <c r="R2090" s="5">
        <v>40.829661000000002</v>
      </c>
      <c r="S2090" s="5">
        <v>-81.887193999999994</v>
      </c>
      <c r="T2090">
        <v>4</v>
      </c>
      <c r="U2090">
        <v>0.11509416097483789</v>
      </c>
      <c r="V2090">
        <v>114644</v>
      </c>
      <c r="W2090">
        <v>114978</v>
      </c>
      <c r="X2090">
        <v>115371</v>
      </c>
      <c r="Y2090">
        <v>116055</v>
      </c>
      <c r="Z2090">
        <v>57020</v>
      </c>
      <c r="AA2090">
        <v>39151</v>
      </c>
      <c r="AB2090">
        <v>44534.754000000001</v>
      </c>
      <c r="AC2090">
        <v>50383</v>
      </c>
      <c r="AD2090">
        <v>6</v>
      </c>
      <c r="AE2090">
        <v>5.2006136724133449E-5</v>
      </c>
      <c r="AF2090">
        <v>241</v>
      </c>
      <c r="AG2090">
        <v>1928</v>
      </c>
      <c r="AH2090">
        <v>0.125</v>
      </c>
      <c r="AI2090" s="3">
        <v>271657</v>
      </c>
      <c r="AJ2090" s="3">
        <v>355153.44485389005</v>
      </c>
      <c r="AK2090">
        <v>72</v>
      </c>
      <c r="AL2090">
        <v>356057.60000000003</v>
      </c>
      <c r="AM2090">
        <v>1060153</v>
      </c>
      <c r="AN2090">
        <v>219207</v>
      </c>
      <c r="AO2090">
        <v>1279360</v>
      </c>
      <c r="AP2090">
        <v>23</v>
      </c>
      <c r="AQ2090">
        <v>2</v>
      </c>
      <c r="AR2090">
        <v>25</v>
      </c>
      <c r="AS2090">
        <v>0.21743290020699613</v>
      </c>
      <c r="AT2090">
        <v>25</v>
      </c>
      <c r="AU2090">
        <v>246</v>
      </c>
      <c r="AV2090">
        <f t="shared" si="131"/>
        <v>271</v>
      </c>
      <c r="AW2090">
        <v>56529</v>
      </c>
      <c r="AX2090">
        <v>0.49</v>
      </c>
      <c r="AY2090">
        <v>567855500.56667602</v>
      </c>
      <c r="AZ2090">
        <v>567855.50056667603</v>
      </c>
      <c r="BA2090">
        <v>5063.2090211513496</v>
      </c>
      <c r="BB2090">
        <v>1.9750320317066523</v>
      </c>
      <c r="BC2090">
        <v>30277</v>
      </c>
      <c r="BD2090">
        <v>11455</v>
      </c>
      <c r="BE2090">
        <v>18822</v>
      </c>
      <c r="BF2090">
        <v>0.16417780258888384</v>
      </c>
      <c r="BG2090">
        <v>1945962</v>
      </c>
      <c r="BH2090">
        <v>16.866994305328028</v>
      </c>
      <c r="BI2090">
        <v>12228</v>
      </c>
      <c r="BJ2090">
        <v>123</v>
      </c>
      <c r="BK2090">
        <v>11</v>
      </c>
      <c r="BL2090">
        <v>5</v>
      </c>
      <c r="BM2090">
        <v>0</v>
      </c>
      <c r="BN2090">
        <v>0</v>
      </c>
      <c r="BO2090">
        <v>12</v>
      </c>
      <c r="BP2090">
        <v>3</v>
      </c>
      <c r="BQ2090">
        <v>5</v>
      </c>
      <c r="BR2090">
        <v>5</v>
      </c>
      <c r="BS2090">
        <v>0</v>
      </c>
      <c r="BT2090">
        <v>114222</v>
      </c>
      <c r="BU2090">
        <v>0.82</v>
      </c>
      <c r="BV2090">
        <v>0.61114170000000001</v>
      </c>
      <c r="BW2090">
        <v>564</v>
      </c>
      <c r="BX2090">
        <v>1.4358</v>
      </c>
      <c r="BY2090">
        <v>-0.20267779999999999</v>
      </c>
      <c r="BZ2090">
        <v>121</v>
      </c>
      <c r="CA2090">
        <v>13</v>
      </c>
      <c r="CB2090">
        <v>5</v>
      </c>
      <c r="CC2090">
        <v>1</v>
      </c>
      <c r="CD2090">
        <v>1</v>
      </c>
      <c r="CE2090">
        <v>7</v>
      </c>
      <c r="CF2090">
        <v>3</v>
      </c>
      <c r="CG2090">
        <v>7</v>
      </c>
      <c r="CH2090">
        <v>4</v>
      </c>
      <c r="CI2090">
        <v>0</v>
      </c>
      <c r="CJ2090">
        <v>115742</v>
      </c>
      <c r="CK2090">
        <v>1.3996647716472843</v>
      </c>
      <c r="CL2090">
        <v>0.65721125382892742</v>
      </c>
      <c r="CM2090">
        <v>536</v>
      </c>
      <c r="CN2090">
        <v>-0.26215256750677268</v>
      </c>
      <c r="CO2090">
        <v>12984</v>
      </c>
      <c r="CP2090">
        <v>0.81941989500000001</v>
      </c>
      <c r="CQ2090">
        <v>0.31056805100000001</v>
      </c>
      <c r="CR2090">
        <v>101073</v>
      </c>
      <c r="CS2090">
        <v>0.87</v>
      </c>
      <c r="CT2090">
        <v>95498</v>
      </c>
      <c r="CU2090">
        <v>0.85495986673000002</v>
      </c>
      <c r="CV2090">
        <v>305</v>
      </c>
      <c r="CW2090">
        <v>50</v>
      </c>
      <c r="CX2090">
        <v>65</v>
      </c>
      <c r="CY2090">
        <v>2269</v>
      </c>
      <c r="CZ2090">
        <v>3101</v>
      </c>
      <c r="DA2090" s="2">
        <v>68100</v>
      </c>
      <c r="DB2090" s="2">
        <v>10075</v>
      </c>
      <c r="DC2090" s="2">
        <v>140.78</v>
      </c>
      <c r="DD2090" s="2">
        <v>5307</v>
      </c>
      <c r="DE2090">
        <v>810</v>
      </c>
      <c r="DF2090">
        <v>138</v>
      </c>
      <c r="DG2090">
        <v>23.46</v>
      </c>
      <c r="DH2090">
        <v>7.82</v>
      </c>
      <c r="DI2090" s="2">
        <v>18.25</v>
      </c>
      <c r="DJ2090">
        <v>-3.22</v>
      </c>
      <c r="DK2090">
        <v>0.88407440264745618</v>
      </c>
      <c r="DL2090">
        <v>4.4605809128630707E-2</v>
      </c>
      <c r="DM2090">
        <v>7804</v>
      </c>
      <c r="DN2090">
        <v>209.7</v>
      </c>
      <c r="DO2090">
        <v>0.58299999999999996</v>
      </c>
      <c r="DP2090">
        <v>565.09999999999991</v>
      </c>
      <c r="DQ2090" s="2">
        <v>0</v>
      </c>
      <c r="DR2090" s="2">
        <v>1745.8645228800001</v>
      </c>
      <c r="DS2090">
        <v>4.5913729525761835E-3</v>
      </c>
      <c r="DT2090">
        <v>5.9122723038570602</v>
      </c>
      <c r="DU2090">
        <v>2105109.4870578158</v>
      </c>
      <c r="DV2090">
        <v>0</v>
      </c>
    </row>
    <row r="2091" spans="1:126" x14ac:dyDescent="0.15">
      <c r="A2091" t="s">
        <v>1348</v>
      </c>
      <c r="B2091" t="s">
        <v>3370</v>
      </c>
      <c r="C2091">
        <v>39</v>
      </c>
      <c r="D2091">
        <v>171</v>
      </c>
      <c r="E2091" t="s">
        <v>3490</v>
      </c>
      <c r="F2091">
        <v>39171</v>
      </c>
      <c r="G2091" t="s">
        <v>7075</v>
      </c>
      <c r="H2091">
        <v>93.7</v>
      </c>
      <c r="I2091">
        <v>1</v>
      </c>
      <c r="J2091">
        <v>0.2</v>
      </c>
      <c r="K2091">
        <v>0.6</v>
      </c>
      <c r="L2091">
        <v>0.9</v>
      </c>
      <c r="M2091">
        <v>3.7</v>
      </c>
      <c r="N2091">
        <f t="shared" si="134"/>
        <v>8795.590000000002</v>
      </c>
      <c r="O2091">
        <f t="shared" si="132"/>
        <v>1204.409999999998</v>
      </c>
      <c r="P2091">
        <f t="shared" si="133"/>
        <v>1.4452919999999982</v>
      </c>
      <c r="Q2091" s="4">
        <v>39171</v>
      </c>
      <c r="R2091" s="5">
        <v>41.564957999999997</v>
      </c>
      <c r="S2091" s="5">
        <v>-84.584322999999998</v>
      </c>
      <c r="T2091">
        <v>6</v>
      </c>
      <c r="U2091">
        <v>0.1458865414556996</v>
      </c>
      <c r="V2091">
        <v>37779</v>
      </c>
      <c r="W2091">
        <v>37493</v>
      </c>
      <c r="X2091">
        <v>37386</v>
      </c>
      <c r="Y2091">
        <v>36997</v>
      </c>
      <c r="Z2091">
        <v>19487</v>
      </c>
      <c r="AA2091">
        <v>39153</v>
      </c>
      <c r="AB2091">
        <v>15013.025</v>
      </c>
      <c r="AC2091">
        <v>42492</v>
      </c>
      <c r="AD2091">
        <v>1</v>
      </c>
      <c r="AE2091">
        <v>2.6747980527470175E-5</v>
      </c>
      <c r="AF2091">
        <v>40</v>
      </c>
      <c r="AG2091">
        <v>984</v>
      </c>
      <c r="AH2091">
        <v>4.065040650406504E-2</v>
      </c>
      <c r="AI2091" s="3">
        <v>208012</v>
      </c>
      <c r="AJ2091" s="3">
        <v>269417.744555365</v>
      </c>
      <c r="AK2091">
        <v>78</v>
      </c>
      <c r="AL2091">
        <v>270771.20000000001</v>
      </c>
      <c r="AM2091">
        <v>2145334</v>
      </c>
      <c r="AN2091">
        <v>100267</v>
      </c>
      <c r="AO2091">
        <v>2245601</v>
      </c>
      <c r="AP2091">
        <v>4</v>
      </c>
      <c r="AQ2091">
        <v>2</v>
      </c>
      <c r="AR2091">
        <v>6</v>
      </c>
      <c r="AS2091">
        <v>0.16002987224281864</v>
      </c>
      <c r="AT2091">
        <v>5</v>
      </c>
      <c r="AU2091">
        <v>107</v>
      </c>
      <c r="AV2091">
        <f t="shared" si="131"/>
        <v>112</v>
      </c>
      <c r="AW2091">
        <v>26466</v>
      </c>
      <c r="AX2091">
        <v>0.74</v>
      </c>
      <c r="AY2091">
        <v>452917313.41933799</v>
      </c>
      <c r="AZ2091">
        <v>452917.31341933797</v>
      </c>
      <c r="BA2091">
        <v>11501.123158156901</v>
      </c>
      <c r="BB2091">
        <v>0.86948029879218669</v>
      </c>
      <c r="BC2091">
        <v>13905</v>
      </c>
      <c r="BD2091">
        <v>6446</v>
      </c>
      <c r="BE2091">
        <v>7459</v>
      </c>
      <c r="BF2091">
        <v>0.19743772995579556</v>
      </c>
      <c r="BG2091">
        <v>745147</v>
      </c>
      <c r="BH2091">
        <v>19.931177446102819</v>
      </c>
      <c r="BI2091">
        <v>4443</v>
      </c>
      <c r="BJ2091">
        <v>50</v>
      </c>
      <c r="BK2091">
        <v>8</v>
      </c>
      <c r="BL2091">
        <v>2</v>
      </c>
      <c r="BM2091">
        <v>0</v>
      </c>
      <c r="BN2091">
        <v>0</v>
      </c>
      <c r="BO2091">
        <v>8</v>
      </c>
      <c r="BP2091">
        <v>1</v>
      </c>
      <c r="BQ2091">
        <v>2</v>
      </c>
      <c r="BR2091">
        <v>5</v>
      </c>
      <c r="BS2091">
        <v>0</v>
      </c>
      <c r="BT2091">
        <v>37816</v>
      </c>
      <c r="BU2091">
        <v>0.81</v>
      </c>
      <c r="BV2091">
        <v>0.62429159999999995</v>
      </c>
      <c r="BW2091">
        <v>292</v>
      </c>
      <c r="BX2091">
        <v>2.0097309999999999</v>
      </c>
      <c r="BY2091">
        <v>0.73758999999999997</v>
      </c>
      <c r="BZ2091">
        <v>45</v>
      </c>
      <c r="CA2091">
        <v>8</v>
      </c>
      <c r="CB2091">
        <v>2</v>
      </c>
      <c r="CC2091">
        <v>0</v>
      </c>
      <c r="CD2091">
        <v>0</v>
      </c>
      <c r="CE2091">
        <v>5</v>
      </c>
      <c r="CF2091">
        <v>1</v>
      </c>
      <c r="CG2091">
        <v>2</v>
      </c>
      <c r="CH2091">
        <v>4</v>
      </c>
      <c r="CI2091">
        <v>0</v>
      </c>
      <c r="CJ2091">
        <v>37222</v>
      </c>
      <c r="CK2091">
        <v>1.8000107463328141</v>
      </c>
      <c r="CL2091">
        <v>0.70849505822095959</v>
      </c>
      <c r="CM2091">
        <v>286</v>
      </c>
      <c r="CN2091">
        <v>0.83945350457694312</v>
      </c>
      <c r="CO2091">
        <v>2849</v>
      </c>
      <c r="CP2091">
        <v>0.69716387400000002</v>
      </c>
      <c r="CQ2091">
        <v>0.152117323</v>
      </c>
      <c r="CR2091">
        <v>32130</v>
      </c>
      <c r="CS2091">
        <v>0.86699999999999999</v>
      </c>
      <c r="CT2091">
        <v>31999</v>
      </c>
      <c r="CU2091">
        <v>0.88239918609000001</v>
      </c>
      <c r="CV2091">
        <v>21</v>
      </c>
      <c r="CW2091">
        <v>17</v>
      </c>
      <c r="CX2091">
        <v>19</v>
      </c>
      <c r="CY2091">
        <v>704</v>
      </c>
      <c r="CZ2091">
        <v>1333</v>
      </c>
      <c r="DA2091" s="2">
        <v>23092</v>
      </c>
      <c r="DB2091" s="2">
        <v>2705</v>
      </c>
      <c r="DC2091" s="2">
        <v>93.33</v>
      </c>
      <c r="DD2091" s="2">
        <v>1645</v>
      </c>
      <c r="DE2091">
        <v>341</v>
      </c>
      <c r="DF2091">
        <v>9</v>
      </c>
      <c r="DG2091">
        <v>16</v>
      </c>
      <c r="DH2091">
        <v>18.670000000000002</v>
      </c>
      <c r="DI2091" s="2">
        <v>10.67</v>
      </c>
      <c r="DJ2091">
        <v>-2.97</v>
      </c>
      <c r="DK2091">
        <v>0.91270215179893466</v>
      </c>
      <c r="DL2091">
        <v>3.0487804878048782E-3</v>
      </c>
      <c r="DM2091">
        <v>142</v>
      </c>
      <c r="DN2091">
        <v>188.3</v>
      </c>
      <c r="DO2091">
        <v>0.70200000000000007</v>
      </c>
      <c r="DP2091">
        <v>11771.61</v>
      </c>
      <c r="DQ2091" s="2">
        <v>0</v>
      </c>
      <c r="DR2091" s="2">
        <v>2121.2883013100004</v>
      </c>
      <c r="DS2091">
        <v>7.6238253125181701E-3</v>
      </c>
      <c r="DT2091">
        <v>3.4628998396914099</v>
      </c>
      <c r="DU2091">
        <v>937653.54507305077</v>
      </c>
      <c r="DV2091">
        <v>1</v>
      </c>
    </row>
    <row r="2092" spans="1:126" x14ac:dyDescent="0.15">
      <c r="A2092" t="s">
        <v>1348</v>
      </c>
      <c r="B2092" t="s">
        <v>3491</v>
      </c>
      <c r="C2092">
        <v>39</v>
      </c>
      <c r="D2092">
        <v>173</v>
      </c>
      <c r="E2092" t="s">
        <v>3492</v>
      </c>
      <c r="F2092">
        <v>39173</v>
      </c>
      <c r="G2092" t="s">
        <v>7076</v>
      </c>
      <c r="H2092">
        <v>90.1</v>
      </c>
      <c r="I2092">
        <v>2.2999999999999998</v>
      </c>
      <c r="J2092">
        <v>0.2</v>
      </c>
      <c r="K2092">
        <v>1.5</v>
      </c>
      <c r="L2092">
        <v>1.4</v>
      </c>
      <c r="M2092">
        <v>4.5</v>
      </c>
      <c r="N2092">
        <f t="shared" si="134"/>
        <v>8147.7999999999993</v>
      </c>
      <c r="O2092">
        <f t="shared" si="132"/>
        <v>1852.2000000000007</v>
      </c>
      <c r="P2092">
        <f t="shared" si="133"/>
        <v>2.2226400000000015</v>
      </c>
      <c r="Q2092" s="4">
        <v>39173</v>
      </c>
      <c r="R2092" s="5">
        <v>41.360182999999999</v>
      </c>
      <c r="S2092" s="5">
        <v>-83.622681999999998</v>
      </c>
      <c r="T2092">
        <v>2</v>
      </c>
      <c r="U2092">
        <v>6.5406164257498928E-2</v>
      </c>
      <c r="V2092">
        <v>126254</v>
      </c>
      <c r="W2092">
        <v>128139</v>
      </c>
      <c r="X2092">
        <v>128885</v>
      </c>
      <c r="Y2092">
        <v>129183</v>
      </c>
      <c r="Z2092">
        <v>61778</v>
      </c>
      <c r="AA2092">
        <v>39155</v>
      </c>
      <c r="AB2092">
        <v>49855.977999999996</v>
      </c>
      <c r="AC2092">
        <v>53577</v>
      </c>
      <c r="AD2092">
        <v>3</v>
      </c>
      <c r="AE2092">
        <v>2.3276564379097644E-5</v>
      </c>
      <c r="AF2092">
        <v>67</v>
      </c>
      <c r="AG2092">
        <v>1091</v>
      </c>
      <c r="AH2092">
        <v>6.1411549037580199E-2</v>
      </c>
      <c r="AI2092" s="3">
        <v>267957</v>
      </c>
      <c r="AJ2092" s="3">
        <v>395013.49822490005</v>
      </c>
      <c r="AK2092">
        <v>76</v>
      </c>
      <c r="AL2092">
        <v>397171.20000000001</v>
      </c>
      <c r="AM2092">
        <v>1050692</v>
      </c>
      <c r="AN2092">
        <v>177007</v>
      </c>
      <c r="AO2092">
        <v>1227699</v>
      </c>
      <c r="AP2092">
        <v>7</v>
      </c>
      <c r="AQ2092">
        <v>0</v>
      </c>
      <c r="AR2092">
        <v>7</v>
      </c>
      <c r="AS2092">
        <v>5.4628177213806875E-2</v>
      </c>
      <c r="AT2092">
        <v>8</v>
      </c>
      <c r="AU2092">
        <v>169</v>
      </c>
      <c r="AV2092">
        <f t="shared" si="131"/>
        <v>177</v>
      </c>
      <c r="AW2092">
        <v>111587</v>
      </c>
      <c r="AX2092">
        <v>0.92999999999999994</v>
      </c>
      <c r="AY2092">
        <v>503770166.58645898</v>
      </c>
      <c r="AZ2092">
        <v>503770.16658645897</v>
      </c>
      <c r="BA2092">
        <v>4232.8817325492901</v>
      </c>
      <c r="BB2092">
        <v>2.3624567450358249</v>
      </c>
      <c r="BC2092">
        <v>131151</v>
      </c>
      <c r="BD2092">
        <v>54586</v>
      </c>
      <c r="BE2092">
        <v>76565</v>
      </c>
      <c r="BF2092">
        <v>0.60643623172335137</v>
      </c>
      <c r="BG2092">
        <v>1750467</v>
      </c>
      <c r="BH2092">
        <v>13.581619272995306</v>
      </c>
      <c r="BI2092">
        <v>11236</v>
      </c>
      <c r="BJ2092">
        <v>85</v>
      </c>
      <c r="BK2092">
        <v>16</v>
      </c>
      <c r="BL2092">
        <v>10</v>
      </c>
      <c r="BM2092">
        <v>0</v>
      </c>
      <c r="BN2092">
        <v>2</v>
      </c>
      <c r="BO2092">
        <v>16</v>
      </c>
      <c r="BP2092">
        <v>6</v>
      </c>
      <c r="BQ2092">
        <v>15</v>
      </c>
      <c r="BR2092">
        <v>9</v>
      </c>
      <c r="BS2092">
        <v>0</v>
      </c>
      <c r="BT2092">
        <v>125380</v>
      </c>
      <c r="BU2092">
        <v>0.8</v>
      </c>
      <c r="BV2092">
        <v>0.6560028</v>
      </c>
      <c r="BW2092">
        <v>702</v>
      </c>
      <c r="BX2092">
        <v>1.2681450000000001</v>
      </c>
      <c r="BY2092">
        <v>4.2617000000000002E-3</v>
      </c>
      <c r="BZ2092">
        <v>92</v>
      </c>
      <c r="CA2092">
        <v>14</v>
      </c>
      <c r="CB2092">
        <v>7</v>
      </c>
      <c r="CC2092">
        <v>0</v>
      </c>
      <c r="CD2092">
        <v>1</v>
      </c>
      <c r="CE2092">
        <v>17</v>
      </c>
      <c r="CF2092">
        <v>5</v>
      </c>
      <c r="CG2092">
        <v>11</v>
      </c>
      <c r="CH2092">
        <v>9</v>
      </c>
      <c r="CI2092">
        <v>0</v>
      </c>
      <c r="CJ2092">
        <v>129575</v>
      </c>
      <c r="CK2092">
        <v>1.2039359444337256</v>
      </c>
      <c r="CL2092">
        <v>0.59203436591552949</v>
      </c>
      <c r="CM2092">
        <v>696</v>
      </c>
      <c r="CN2092">
        <v>-0.57164805151746378</v>
      </c>
      <c r="CO2092">
        <v>20807</v>
      </c>
      <c r="CP2092">
        <v>1.0931682490000001</v>
      </c>
      <c r="CQ2092">
        <v>0.78700875800000003</v>
      </c>
      <c r="CR2092">
        <v>112120</v>
      </c>
      <c r="CS2092">
        <v>0.86299999999999999</v>
      </c>
      <c r="CT2092">
        <v>111356</v>
      </c>
      <c r="CU2092">
        <v>0.90587546756899995</v>
      </c>
      <c r="CV2092">
        <v>161</v>
      </c>
      <c r="CW2092">
        <v>45</v>
      </c>
      <c r="CX2092">
        <v>89</v>
      </c>
      <c r="CY2092">
        <v>1009</v>
      </c>
      <c r="CZ2092">
        <v>1578</v>
      </c>
      <c r="DA2092" s="2">
        <v>83551</v>
      </c>
      <c r="DB2092" s="2">
        <v>15850</v>
      </c>
      <c r="DC2092" s="2">
        <v>143.12</v>
      </c>
      <c r="DD2092" s="2">
        <v>10053</v>
      </c>
      <c r="DE2092">
        <v>357</v>
      </c>
      <c r="DF2092">
        <v>28</v>
      </c>
      <c r="DG2092">
        <v>29.4</v>
      </c>
      <c r="DH2092">
        <v>9.2799999999999994</v>
      </c>
      <c r="DI2092" s="2">
        <v>11.6</v>
      </c>
      <c r="DJ2092">
        <v>-2.8</v>
      </c>
      <c r="DK2092">
        <v>0.92798098202323509</v>
      </c>
      <c r="DL2092">
        <v>2.7497708524289641E-3</v>
      </c>
      <c r="DN2092">
        <v>281</v>
      </c>
      <c r="DO2092">
        <v>0.71799999999999997</v>
      </c>
      <c r="DP2092">
        <v>7495.45</v>
      </c>
      <c r="DQ2092" s="2">
        <v>0</v>
      </c>
      <c r="DR2092" s="2">
        <v>1347.1736769899999</v>
      </c>
      <c r="DS2092">
        <v>3.3919185170579345E-3</v>
      </c>
      <c r="DT2092">
        <v>3.0791743420042499</v>
      </c>
      <c r="DU2092">
        <v>1222959.3684230384</v>
      </c>
      <c r="DV2092">
        <v>0</v>
      </c>
    </row>
    <row r="2093" spans="1:126" x14ac:dyDescent="0.15">
      <c r="A2093" t="s">
        <v>1348</v>
      </c>
      <c r="B2093" t="s">
        <v>3493</v>
      </c>
      <c r="C2093">
        <v>39</v>
      </c>
      <c r="D2093">
        <v>175</v>
      </c>
      <c r="E2093" t="s">
        <v>3494</v>
      </c>
      <c r="F2093">
        <v>39175</v>
      </c>
      <c r="G2093" t="s">
        <v>7077</v>
      </c>
      <c r="H2093">
        <v>96.1</v>
      </c>
      <c r="I2093">
        <v>0.2</v>
      </c>
      <c r="J2093">
        <v>0.1</v>
      </c>
      <c r="K2093">
        <v>0.6</v>
      </c>
      <c r="L2093">
        <v>0.8</v>
      </c>
      <c r="M2093">
        <v>2.2000000000000002</v>
      </c>
      <c r="N2093">
        <f t="shared" si="134"/>
        <v>9241.1</v>
      </c>
      <c r="O2093">
        <f t="shared" si="132"/>
        <v>758.89999999999964</v>
      </c>
      <c r="P2093">
        <f t="shared" si="133"/>
        <v>0.91067999999999993</v>
      </c>
      <c r="Q2093" s="4">
        <v>39175</v>
      </c>
      <c r="R2093" s="5">
        <v>40.839782</v>
      </c>
      <c r="S2093" s="5">
        <v>-83.313681000000003</v>
      </c>
      <c r="T2093">
        <v>7</v>
      </c>
      <c r="U2093">
        <v>0.11632966263349365</v>
      </c>
      <c r="V2093">
        <v>22626</v>
      </c>
      <c r="W2093">
        <v>22535</v>
      </c>
      <c r="X2093">
        <v>22467</v>
      </c>
      <c r="Y2093">
        <v>22156</v>
      </c>
      <c r="Z2093">
        <v>11553</v>
      </c>
      <c r="AA2093">
        <v>39157</v>
      </c>
      <c r="AB2093">
        <v>9406.1269999999986</v>
      </c>
      <c r="AC2093">
        <v>47555</v>
      </c>
      <c r="AD2093">
        <v>1</v>
      </c>
      <c r="AE2093">
        <v>4.4509725374994435E-5</v>
      </c>
      <c r="AF2093">
        <v>22</v>
      </c>
      <c r="AG2093">
        <v>593</v>
      </c>
      <c r="AH2093">
        <v>3.7099494097807759E-2</v>
      </c>
      <c r="AI2093" s="3">
        <v>220841</v>
      </c>
      <c r="AJ2093" s="3">
        <v>260392.77287216001</v>
      </c>
      <c r="AK2093">
        <v>115</v>
      </c>
      <c r="AL2093">
        <v>260896</v>
      </c>
      <c r="AM2093">
        <v>1227843</v>
      </c>
      <c r="AN2093">
        <v>125453</v>
      </c>
      <c r="AO2093">
        <v>1353296</v>
      </c>
      <c r="AP2093">
        <v>5</v>
      </c>
      <c r="AQ2093">
        <v>0</v>
      </c>
      <c r="AR2093">
        <v>5</v>
      </c>
      <c r="AS2093">
        <v>0.22187708009762591</v>
      </c>
      <c r="AT2093">
        <v>6</v>
      </c>
      <c r="AU2093">
        <v>32</v>
      </c>
      <c r="AV2093">
        <f t="shared" si="131"/>
        <v>38</v>
      </c>
      <c r="AW2093">
        <v>14913</v>
      </c>
      <c r="AX2093">
        <v>0.69</v>
      </c>
      <c r="AY2093">
        <v>489863141.59413302</v>
      </c>
      <c r="AZ2093">
        <v>489863.14159413299</v>
      </c>
      <c r="BA2093">
        <v>21280.066441293799</v>
      </c>
      <c r="BB2093">
        <v>0.46992334481602371</v>
      </c>
      <c r="BC2093">
        <v>19325</v>
      </c>
      <c r="BD2093">
        <v>1716</v>
      </c>
      <c r="BE2093">
        <v>17609</v>
      </c>
      <c r="BF2093">
        <v>0.77826394413506583</v>
      </c>
      <c r="BG2093">
        <v>470584</v>
      </c>
      <c r="BH2093">
        <v>20.94556460586638</v>
      </c>
      <c r="BI2093">
        <v>2761</v>
      </c>
      <c r="BJ2093">
        <v>29</v>
      </c>
      <c r="BK2093">
        <v>10</v>
      </c>
      <c r="BL2093">
        <v>4</v>
      </c>
      <c r="BM2093">
        <v>0</v>
      </c>
      <c r="BN2093">
        <v>0</v>
      </c>
      <c r="BO2093">
        <v>3</v>
      </c>
      <c r="BP2093">
        <v>2</v>
      </c>
      <c r="BQ2093">
        <v>3</v>
      </c>
      <c r="BR2093">
        <v>2</v>
      </c>
      <c r="BS2093">
        <v>0</v>
      </c>
      <c r="BT2093">
        <v>22394</v>
      </c>
      <c r="BU2093">
        <v>0.81</v>
      </c>
      <c r="BV2093">
        <v>0.63905219999999996</v>
      </c>
      <c r="BW2093">
        <v>164</v>
      </c>
      <c r="BX2093">
        <v>2.3667050000000001</v>
      </c>
      <c r="BY2093">
        <v>1.0393330000000001</v>
      </c>
      <c r="BZ2093">
        <v>27</v>
      </c>
      <c r="CA2093">
        <v>9</v>
      </c>
      <c r="CB2093">
        <v>4</v>
      </c>
      <c r="CC2093">
        <v>0</v>
      </c>
      <c r="CD2093">
        <v>0</v>
      </c>
      <c r="CE2093">
        <v>3</v>
      </c>
      <c r="CF2093">
        <v>2</v>
      </c>
      <c r="CG2093">
        <v>1</v>
      </c>
      <c r="CH2093">
        <v>3</v>
      </c>
      <c r="CI2093">
        <v>0</v>
      </c>
      <c r="CJ2093">
        <v>22327</v>
      </c>
      <c r="CK2093">
        <v>2.1946522148071841</v>
      </c>
      <c r="CL2093">
        <v>0.66763498579096936</v>
      </c>
      <c r="CM2093">
        <v>158</v>
      </c>
      <c r="CN2093">
        <v>0.9207137343971018</v>
      </c>
      <c r="CO2093">
        <v>1773</v>
      </c>
      <c r="CP2093">
        <v>0.132528058</v>
      </c>
      <c r="CQ2093">
        <v>0.22493353399999999</v>
      </c>
      <c r="CR2093">
        <v>19433</v>
      </c>
      <c r="CS2093">
        <v>0.875</v>
      </c>
      <c r="CT2093">
        <v>19142</v>
      </c>
      <c r="CU2093">
        <v>0.88988231697999998</v>
      </c>
      <c r="CV2093">
        <v>12</v>
      </c>
      <c r="CW2093">
        <v>7</v>
      </c>
      <c r="CX2093">
        <v>6</v>
      </c>
      <c r="CY2093">
        <v>456</v>
      </c>
      <c r="CZ2093">
        <v>857</v>
      </c>
      <c r="DA2093" s="2">
        <v>12424</v>
      </c>
      <c r="DB2093" s="2">
        <v>1580</v>
      </c>
      <c r="DC2093" s="2">
        <v>75.73</v>
      </c>
      <c r="DD2093" s="2">
        <v>315</v>
      </c>
      <c r="DE2093">
        <v>211</v>
      </c>
      <c r="DF2093">
        <v>10</v>
      </c>
      <c r="DG2093">
        <v>17.82</v>
      </c>
      <c r="DH2093">
        <v>13.36</v>
      </c>
      <c r="DI2093" s="2">
        <v>26.73</v>
      </c>
      <c r="DJ2093">
        <v>-3.19</v>
      </c>
      <c r="DK2093">
        <v>0.86072332583170696</v>
      </c>
      <c r="DL2093">
        <v>5.0590219224283303E-3</v>
      </c>
      <c r="DN2093">
        <v>180.6</v>
      </c>
      <c r="DO2093">
        <v>0.68400000000000005</v>
      </c>
      <c r="DP2093">
        <v>8668.8900000000012</v>
      </c>
      <c r="DQ2093" s="2">
        <v>0</v>
      </c>
      <c r="DR2093" s="2">
        <v>438.24074673999996</v>
      </c>
      <c r="DS2093">
        <v>1.5439996296303124E-3</v>
      </c>
      <c r="DT2093">
        <v>2.51182476102746</v>
      </c>
      <c r="DU2093">
        <v>655325.03285302024</v>
      </c>
      <c r="DV2093">
        <v>1</v>
      </c>
    </row>
    <row r="2094" spans="1:126" x14ac:dyDescent="0.15">
      <c r="A2094" t="s">
        <v>3495</v>
      </c>
      <c r="B2094" t="s">
        <v>1405</v>
      </c>
      <c r="C2094">
        <v>40</v>
      </c>
      <c r="D2094">
        <v>1</v>
      </c>
      <c r="E2094" t="s">
        <v>3496</v>
      </c>
      <c r="F2094">
        <v>40001</v>
      </c>
      <c r="G2094" t="s">
        <v>7078</v>
      </c>
      <c r="H2094">
        <v>42.1</v>
      </c>
      <c r="I2094">
        <v>0.2</v>
      </c>
      <c r="J2094">
        <v>42</v>
      </c>
      <c r="K2094">
        <v>0.6</v>
      </c>
      <c r="L2094">
        <v>9.8000000000000007</v>
      </c>
      <c r="M2094">
        <v>5.3</v>
      </c>
      <c r="N2094">
        <f t="shared" si="134"/>
        <v>3660.94</v>
      </c>
      <c r="O2094">
        <f t="shared" si="132"/>
        <v>6339.0599999999995</v>
      </c>
      <c r="P2094">
        <f t="shared" si="133"/>
        <v>7.6068720000000019</v>
      </c>
      <c r="Q2094" s="4">
        <v>40001</v>
      </c>
      <c r="R2094" s="5">
        <v>35.898043000000001</v>
      </c>
      <c r="S2094" s="5">
        <v>-94.651026000000002</v>
      </c>
      <c r="T2094">
        <v>6</v>
      </c>
      <c r="U2094">
        <v>0.15728308225026416</v>
      </c>
      <c r="V2094">
        <v>22470</v>
      </c>
      <c r="W2094">
        <v>22380</v>
      </c>
      <c r="X2094">
        <v>22236</v>
      </c>
      <c r="Y2094">
        <v>22109</v>
      </c>
      <c r="Z2094">
        <v>11172</v>
      </c>
      <c r="AA2094">
        <v>39159</v>
      </c>
      <c r="AB2094">
        <v>7327.4699999999993</v>
      </c>
      <c r="AC2094">
        <v>33404</v>
      </c>
      <c r="AD2094">
        <v>0</v>
      </c>
      <c r="AE2094">
        <v>0</v>
      </c>
      <c r="AF2094">
        <v>35</v>
      </c>
      <c r="AG2094">
        <v>1129</v>
      </c>
      <c r="AH2094">
        <v>3.100088573959256E-2</v>
      </c>
      <c r="AI2094" s="3">
        <v>252140</v>
      </c>
      <c r="AJ2094" s="3">
        <v>367026.30808682501</v>
      </c>
      <c r="AK2094">
        <v>100</v>
      </c>
      <c r="AL2094">
        <v>369318.39999999997</v>
      </c>
      <c r="AM2094">
        <v>964384</v>
      </c>
      <c r="AN2094">
        <v>64213</v>
      </c>
      <c r="AO2094">
        <v>1028597</v>
      </c>
      <c r="AP2094">
        <v>6</v>
      </c>
      <c r="AQ2094">
        <v>0</v>
      </c>
      <c r="AR2094">
        <v>6</v>
      </c>
      <c r="AS2094">
        <v>0.26809651474530832</v>
      </c>
      <c r="AT2094">
        <v>5</v>
      </c>
      <c r="AU2094">
        <v>11</v>
      </c>
      <c r="AV2094">
        <f t="shared" si="131"/>
        <v>16</v>
      </c>
      <c r="AW2094">
        <v>3684</v>
      </c>
      <c r="AX2094">
        <v>0.17000000000000004</v>
      </c>
      <c r="AY2094">
        <v>668522064.85477698</v>
      </c>
      <c r="AZ2094">
        <v>668522.06485477695</v>
      </c>
      <c r="BA2094">
        <v>31991.8730238565</v>
      </c>
      <c r="BB2094">
        <v>0.31257938516269274</v>
      </c>
      <c r="BC2094">
        <v>3832</v>
      </c>
      <c r="BD2094">
        <v>0</v>
      </c>
      <c r="BE2094">
        <v>3832</v>
      </c>
      <c r="BF2094">
        <v>0.17053849577214064</v>
      </c>
      <c r="BG2094">
        <v>173192</v>
      </c>
      <c r="BH2094">
        <v>7.7888109372189245</v>
      </c>
      <c r="BI2094">
        <v>3217</v>
      </c>
      <c r="BJ2094">
        <v>21</v>
      </c>
      <c r="BK2094">
        <v>4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21857</v>
      </c>
      <c r="BU2094">
        <v>0.53</v>
      </c>
      <c r="BV2094">
        <v>0.43261769999999999</v>
      </c>
      <c r="BW2094">
        <v>66</v>
      </c>
      <c r="BX2094">
        <v>1.1437980000000001</v>
      </c>
      <c r="BY2094">
        <v>-1.4336469999999999</v>
      </c>
      <c r="BZ2094">
        <v>19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22153</v>
      </c>
      <c r="CK2094">
        <v>0.85767164718096867</v>
      </c>
      <c r="CL2094">
        <v>0.51369484568632096</v>
      </c>
      <c r="CM2094">
        <v>65</v>
      </c>
      <c r="CN2094">
        <v>-1.5319319847835124</v>
      </c>
      <c r="CO2094">
        <v>1520.0000000000002</v>
      </c>
      <c r="CP2094">
        <v>-0.33212024750000002</v>
      </c>
      <c r="CQ2094">
        <v>-0.93845953950000005</v>
      </c>
      <c r="CR2094">
        <v>17704</v>
      </c>
      <c r="CS2094">
        <v>0.80799999999999994</v>
      </c>
      <c r="CT2094">
        <v>16875</v>
      </c>
      <c r="CU2094">
        <v>0.67986722248000009</v>
      </c>
      <c r="CV2094">
        <v>43</v>
      </c>
      <c r="CW2094">
        <v>6</v>
      </c>
      <c r="CX2094">
        <v>8</v>
      </c>
      <c r="CY2094">
        <v>788</v>
      </c>
      <c r="CZ2094">
        <v>1777</v>
      </c>
      <c r="DA2094" s="2">
        <v>7958</v>
      </c>
      <c r="DB2094" s="2">
        <v>950</v>
      </c>
      <c r="DC2094" s="2">
        <v>36.049999999999997</v>
      </c>
      <c r="DD2094" s="2">
        <v>12385</v>
      </c>
      <c r="DE2094">
        <v>595</v>
      </c>
      <c r="DF2094">
        <v>687</v>
      </c>
      <c r="DG2094">
        <v>9.01</v>
      </c>
      <c r="DH2094">
        <v>9.01</v>
      </c>
      <c r="DI2094" s="2">
        <v>4.51</v>
      </c>
      <c r="DJ2094">
        <v>1</v>
      </c>
      <c r="DK2094">
        <v>0.96668914095343861</v>
      </c>
      <c r="DL2094">
        <v>8.8573959255978745E-4</v>
      </c>
      <c r="DM2094">
        <v>0</v>
      </c>
      <c r="DN2094">
        <v>50.7</v>
      </c>
      <c r="DO2094">
        <v>0.13600000000000001</v>
      </c>
      <c r="DP2094">
        <v>264.60000000000002</v>
      </c>
      <c r="DQ2094" s="2">
        <v>0</v>
      </c>
      <c r="DR2094" s="2">
        <v>3156.87416459</v>
      </c>
      <c r="DS2094">
        <v>8.5341915929108871E-3</v>
      </c>
      <c r="DT2094">
        <v>2.1446097376290201</v>
      </c>
      <c r="DU2094">
        <v>792043.83692556946</v>
      </c>
      <c r="DV2094">
        <v>0</v>
      </c>
    </row>
    <row r="2095" spans="1:126" x14ac:dyDescent="0.15">
      <c r="A2095" t="s">
        <v>3495</v>
      </c>
      <c r="B2095" t="s">
        <v>3497</v>
      </c>
      <c r="C2095">
        <v>40</v>
      </c>
      <c r="D2095">
        <v>3</v>
      </c>
      <c r="E2095" t="s">
        <v>3498</v>
      </c>
      <c r="F2095">
        <v>40003</v>
      </c>
      <c r="G2095" t="s">
        <v>7079</v>
      </c>
      <c r="H2095">
        <v>87.3</v>
      </c>
      <c r="I2095">
        <v>4</v>
      </c>
      <c r="J2095">
        <v>2.7</v>
      </c>
      <c r="K2095">
        <v>0.2</v>
      </c>
      <c r="L2095">
        <v>1.9</v>
      </c>
      <c r="M2095">
        <v>4</v>
      </c>
      <c r="N2095">
        <f t="shared" si="134"/>
        <v>7664.2299999999987</v>
      </c>
      <c r="O2095">
        <f t="shared" si="132"/>
        <v>2335.7700000000013</v>
      </c>
      <c r="P2095">
        <f t="shared" si="133"/>
        <v>2.8029240000000026</v>
      </c>
      <c r="Q2095" s="4">
        <v>40003</v>
      </c>
      <c r="R2095" s="5">
        <v>36.729703000000001</v>
      </c>
      <c r="S2095" s="5">
        <v>-98.323445000000007</v>
      </c>
      <c r="T2095">
        <v>9</v>
      </c>
      <c r="U2095">
        <v>0.60283645854333656</v>
      </c>
      <c r="V2095">
        <v>5631</v>
      </c>
      <c r="W2095">
        <v>5703</v>
      </c>
      <c r="X2095">
        <v>5755</v>
      </c>
      <c r="Y2095">
        <v>5901</v>
      </c>
      <c r="Z2095">
        <v>3220</v>
      </c>
      <c r="AA2095">
        <v>39161</v>
      </c>
      <c r="AB2095">
        <v>1792.5319999999999</v>
      </c>
      <c r="AC2095">
        <v>50156</v>
      </c>
      <c r="AD2095">
        <v>0</v>
      </c>
      <c r="AE2095">
        <v>0</v>
      </c>
      <c r="AF2095">
        <v>5</v>
      </c>
      <c r="AG2095">
        <v>645</v>
      </c>
      <c r="AH2095">
        <v>7.7519379844961239E-3</v>
      </c>
      <c r="AI2095" s="3">
        <v>545223</v>
      </c>
      <c r="AJ2095" s="3">
        <v>554530.10767916008</v>
      </c>
      <c r="AK2095">
        <v>400</v>
      </c>
      <c r="AL2095">
        <v>564160</v>
      </c>
      <c r="AM2095">
        <v>417895</v>
      </c>
      <c r="AN2095">
        <v>120261</v>
      </c>
      <c r="AO2095">
        <v>538156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4</v>
      </c>
      <c r="AV2095">
        <f t="shared" si="131"/>
        <v>5</v>
      </c>
      <c r="AW2095">
        <v>2751</v>
      </c>
      <c r="AX2095">
        <v>0.61</v>
      </c>
      <c r="AY2095">
        <v>524206261.74462199</v>
      </c>
      <c r="AZ2095">
        <v>524206.26174462197</v>
      </c>
      <c r="BA2095">
        <v>85982.691071673806</v>
      </c>
      <c r="BB2095">
        <v>0.11630247757265655</v>
      </c>
      <c r="BC2095">
        <v>6747</v>
      </c>
      <c r="BD2095">
        <v>0</v>
      </c>
      <c r="BE2095">
        <v>6747</v>
      </c>
      <c r="BF2095">
        <v>1.1981885988279168</v>
      </c>
      <c r="BG2095">
        <v>374392</v>
      </c>
      <c r="BH2095">
        <v>65.055082536924417</v>
      </c>
      <c r="BI2095">
        <v>1035</v>
      </c>
      <c r="BJ2095">
        <v>14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5481</v>
      </c>
      <c r="BU2095">
        <v>0.6</v>
      </c>
      <c r="BV2095">
        <v>0.51242109999999996</v>
      </c>
      <c r="BW2095">
        <v>59</v>
      </c>
      <c r="BX2095">
        <v>2.554278</v>
      </c>
      <c r="BY2095">
        <v>1.188436</v>
      </c>
      <c r="BZ2095">
        <v>11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5793</v>
      </c>
      <c r="CK2095">
        <v>1.8988434317279475</v>
      </c>
      <c r="CL2095">
        <v>0.67717815344603383</v>
      </c>
      <c r="CM2095">
        <v>43</v>
      </c>
      <c r="CN2095">
        <v>0.8281477334715297</v>
      </c>
      <c r="CO2095">
        <v>618</v>
      </c>
      <c r="CP2095">
        <v>0.669251445</v>
      </c>
      <c r="CQ2095">
        <v>0.51014598600000005</v>
      </c>
      <c r="CR2095">
        <v>5088</v>
      </c>
      <c r="CS2095">
        <v>0.86299999999999999</v>
      </c>
      <c r="CT2095">
        <v>4296</v>
      </c>
      <c r="CU2095">
        <v>0.81134215500999995</v>
      </c>
      <c r="CV2095">
        <v>1</v>
      </c>
      <c r="CW2095">
        <v>3</v>
      </c>
      <c r="CX2095">
        <v>1</v>
      </c>
      <c r="CY2095">
        <v>445</v>
      </c>
      <c r="CZ2095">
        <v>1021</v>
      </c>
      <c r="DA2095" s="2">
        <v>3415</v>
      </c>
      <c r="DB2095" s="2">
        <v>295</v>
      </c>
      <c r="DC2095" s="2">
        <v>34.21</v>
      </c>
      <c r="DD2095" s="2">
        <v>1243</v>
      </c>
      <c r="DE2095">
        <v>269</v>
      </c>
      <c r="DF2095">
        <v>50</v>
      </c>
      <c r="DG2095">
        <v>17.100000000000001</v>
      </c>
      <c r="DH2095">
        <v>34.21</v>
      </c>
      <c r="DI2095" s="2">
        <v>51.31</v>
      </c>
      <c r="DJ2095">
        <v>-0.17</v>
      </c>
      <c r="DK2095">
        <v>0.94086639778586012</v>
      </c>
      <c r="DL2095">
        <v>0</v>
      </c>
      <c r="DM2095">
        <v>0</v>
      </c>
      <c r="DN2095">
        <v>309.10000000000002</v>
      </c>
      <c r="DO2095">
        <v>0.57200000000000006</v>
      </c>
      <c r="DP2095">
        <v>5651.46</v>
      </c>
      <c r="DQ2095" s="2">
        <v>0</v>
      </c>
      <c r="DR2095" s="2">
        <v>2225.9876182900002</v>
      </c>
      <c r="DS2095">
        <v>3.9456730285966747E-3</v>
      </c>
      <c r="DT2095">
        <v>2.37874700138196</v>
      </c>
      <c r="DU2095">
        <v>1341993.9082996466</v>
      </c>
      <c r="DV2095">
        <v>0</v>
      </c>
    </row>
    <row r="2096" spans="1:126" x14ac:dyDescent="0.15">
      <c r="A2096" t="s">
        <v>3495</v>
      </c>
      <c r="B2096" t="s">
        <v>3499</v>
      </c>
      <c r="C2096">
        <v>40</v>
      </c>
      <c r="D2096">
        <v>5</v>
      </c>
      <c r="E2096" t="s">
        <v>3500</v>
      </c>
      <c r="F2096">
        <v>40005</v>
      </c>
      <c r="G2096" t="s">
        <v>7080</v>
      </c>
      <c r="H2096">
        <v>72.8</v>
      </c>
      <c r="I2096">
        <v>3.7</v>
      </c>
      <c r="J2096">
        <v>13.4</v>
      </c>
      <c r="K2096">
        <v>0.4</v>
      </c>
      <c r="L2096">
        <v>6.8</v>
      </c>
      <c r="M2096">
        <v>2.9</v>
      </c>
      <c r="N2096">
        <f t="shared" si="134"/>
        <v>5547.8999999999987</v>
      </c>
      <c r="O2096">
        <f t="shared" si="132"/>
        <v>4452.1000000000013</v>
      </c>
      <c r="P2096">
        <f t="shared" si="133"/>
        <v>5.342520000000003</v>
      </c>
      <c r="Q2096" s="4">
        <v>40005</v>
      </c>
      <c r="R2096" s="5">
        <v>34.392468999999998</v>
      </c>
      <c r="S2096" s="5">
        <v>-96.036557999999999</v>
      </c>
      <c r="T2096">
        <v>9</v>
      </c>
      <c r="U2096">
        <v>0.19206634054799057</v>
      </c>
      <c r="V2096">
        <v>14133</v>
      </c>
      <c r="W2096">
        <v>13958</v>
      </c>
      <c r="X2096">
        <v>13906</v>
      </c>
      <c r="Y2096">
        <v>13875</v>
      </c>
      <c r="Z2096">
        <v>7218</v>
      </c>
      <c r="AA2096">
        <v>39163</v>
      </c>
      <c r="AB2096">
        <v>3993.1730000000002</v>
      </c>
      <c r="AC2096">
        <v>36661</v>
      </c>
      <c r="AD2096">
        <v>0</v>
      </c>
      <c r="AE2096">
        <v>0</v>
      </c>
      <c r="AF2096">
        <v>18</v>
      </c>
      <c r="AG2096">
        <v>1103</v>
      </c>
      <c r="AH2096">
        <v>1.6319129646418858E-2</v>
      </c>
      <c r="AI2096" s="3">
        <v>353158</v>
      </c>
      <c r="AJ2096" s="3">
        <v>624330.42734749999</v>
      </c>
      <c r="AK2096">
        <v>160</v>
      </c>
      <c r="AL2096">
        <v>633632</v>
      </c>
      <c r="AM2096">
        <v>620292</v>
      </c>
      <c r="AN2096">
        <v>57513</v>
      </c>
      <c r="AO2096">
        <v>677805</v>
      </c>
      <c r="AP2096">
        <v>1</v>
      </c>
      <c r="AQ2096">
        <v>0</v>
      </c>
      <c r="AR2096">
        <v>1</v>
      </c>
      <c r="AS2096">
        <v>7.1643501934374548E-2</v>
      </c>
      <c r="AT2096">
        <v>1</v>
      </c>
      <c r="AU2096">
        <v>15</v>
      </c>
      <c r="AV2096">
        <f t="shared" si="131"/>
        <v>16</v>
      </c>
      <c r="AW2096">
        <v>138</v>
      </c>
      <c r="AX2096">
        <v>1.0000000000000009E-2</v>
      </c>
      <c r="AY2096">
        <v>329685639.007034</v>
      </c>
      <c r="AZ2096">
        <v>329685.63900703401</v>
      </c>
      <c r="BA2096">
        <v>23770.3238096799</v>
      </c>
      <c r="BB2096">
        <v>0.42069262834054194</v>
      </c>
      <c r="BC2096">
        <v>3722</v>
      </c>
      <c r="BD2096">
        <v>0</v>
      </c>
      <c r="BE2096">
        <v>3722</v>
      </c>
      <c r="BF2096">
        <v>0.26335526781292012</v>
      </c>
      <c r="BG2096">
        <v>218836</v>
      </c>
      <c r="BH2096">
        <v>15.736804257155185</v>
      </c>
      <c r="BI2096">
        <v>2142</v>
      </c>
      <c r="BJ2096">
        <v>18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14498</v>
      </c>
      <c r="BU2096">
        <v>0.55000000000000004</v>
      </c>
      <c r="BV2096">
        <v>0.42632540000000002</v>
      </c>
      <c r="BW2096">
        <v>62</v>
      </c>
      <c r="BX2096">
        <v>1.3795010000000001</v>
      </c>
      <c r="BY2096">
        <v>-1.107213</v>
      </c>
      <c r="BZ2096">
        <v>17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13848</v>
      </c>
      <c r="CK2096">
        <v>1.3720392836510689</v>
      </c>
      <c r="CL2096">
        <v>0.63661784287616507</v>
      </c>
      <c r="CM2096">
        <v>45</v>
      </c>
      <c r="CN2096">
        <v>-0.5158258066844853</v>
      </c>
      <c r="CO2096">
        <v>1006</v>
      </c>
      <c r="CP2096">
        <v>-0.24395281120000001</v>
      </c>
      <c r="CQ2096">
        <v>-0.33227911129999999</v>
      </c>
      <c r="CR2096">
        <v>11313</v>
      </c>
      <c r="CS2096">
        <v>0.82200000000000006</v>
      </c>
      <c r="CT2096">
        <v>10458</v>
      </c>
      <c r="CU2096">
        <v>0.73960409193999999</v>
      </c>
      <c r="CV2096">
        <v>159</v>
      </c>
      <c r="CW2096">
        <v>3</v>
      </c>
      <c r="CX2096">
        <v>2</v>
      </c>
      <c r="CY2096">
        <v>889</v>
      </c>
      <c r="CZ2096">
        <v>1642</v>
      </c>
      <c r="DA2096" s="2">
        <v>6295</v>
      </c>
      <c r="DB2096" s="2">
        <v>725</v>
      </c>
      <c r="DC2096" s="2">
        <v>86.34</v>
      </c>
      <c r="DD2096" s="2">
        <v>3588</v>
      </c>
      <c r="DE2096">
        <v>533</v>
      </c>
      <c r="DF2096">
        <v>308</v>
      </c>
      <c r="DG2096">
        <v>35.979999999999997</v>
      </c>
      <c r="DH2096">
        <v>7.2</v>
      </c>
      <c r="DI2096" s="2">
        <v>28.78</v>
      </c>
      <c r="DJ2096">
        <v>3.2</v>
      </c>
      <c r="DK2096">
        <v>0.97805797971446207</v>
      </c>
      <c r="DL2096">
        <v>9.0661831368993653E-4</v>
      </c>
      <c r="DM2096">
        <v>0</v>
      </c>
      <c r="DN2096">
        <v>85.7</v>
      </c>
      <c r="DO2096">
        <v>0.13699999999999998</v>
      </c>
      <c r="DP2096">
        <v>0</v>
      </c>
      <c r="DQ2096" s="2">
        <v>0</v>
      </c>
      <c r="DR2096" s="2">
        <v>4873.1009174400006</v>
      </c>
      <c r="DS2096">
        <v>7.6907544721103111E-3</v>
      </c>
      <c r="DT2096">
        <v>2.5963822243231398</v>
      </c>
      <c r="DU2096">
        <v>1645150.8615623198</v>
      </c>
      <c r="DV2096">
        <v>0</v>
      </c>
    </row>
    <row r="2097" spans="1:126" x14ac:dyDescent="0.15">
      <c r="A2097" t="s">
        <v>3495</v>
      </c>
      <c r="B2097" t="s">
        <v>3501</v>
      </c>
      <c r="C2097">
        <v>40</v>
      </c>
      <c r="D2097">
        <v>7</v>
      </c>
      <c r="E2097" t="s">
        <v>3502</v>
      </c>
      <c r="F2097">
        <v>40007</v>
      </c>
      <c r="G2097" t="s">
        <v>7081</v>
      </c>
      <c r="H2097">
        <v>76.5</v>
      </c>
      <c r="I2097">
        <v>0.6</v>
      </c>
      <c r="J2097">
        <v>1</v>
      </c>
      <c r="K2097">
        <v>0.1</v>
      </c>
      <c r="L2097">
        <v>1.7</v>
      </c>
      <c r="M2097">
        <v>20.100000000000001</v>
      </c>
      <c r="N2097">
        <f t="shared" si="134"/>
        <v>6260.52</v>
      </c>
      <c r="O2097">
        <f t="shared" si="132"/>
        <v>3739.4799999999996</v>
      </c>
      <c r="P2097">
        <f t="shared" si="133"/>
        <v>4.4873760000000011</v>
      </c>
      <c r="Q2097" s="4">
        <v>40007</v>
      </c>
      <c r="R2097" s="5">
        <v>36.748334</v>
      </c>
      <c r="S2097" s="5">
        <v>-100.483056</v>
      </c>
      <c r="T2097">
        <v>9</v>
      </c>
      <c r="U2097">
        <v>0.24366892410040827</v>
      </c>
      <c r="V2097">
        <v>5587</v>
      </c>
      <c r="W2097">
        <v>5581</v>
      </c>
      <c r="X2097">
        <v>5530</v>
      </c>
      <c r="Y2097">
        <v>5435</v>
      </c>
      <c r="Z2097">
        <v>2769</v>
      </c>
      <c r="AA2097">
        <v>39165</v>
      </c>
      <c r="AB2097">
        <v>2080.7859999999996</v>
      </c>
      <c r="AC2097">
        <v>52090</v>
      </c>
      <c r="AD2097">
        <v>0</v>
      </c>
      <c r="AE2097">
        <v>0</v>
      </c>
      <c r="AF2097">
        <v>10</v>
      </c>
      <c r="AG2097">
        <v>965</v>
      </c>
      <c r="AH2097">
        <v>1.0362694300518135E-2</v>
      </c>
      <c r="AI2097" s="3">
        <v>1115852</v>
      </c>
      <c r="AJ2097" s="3">
        <v>1161404.06077349</v>
      </c>
      <c r="AK2097">
        <v>355</v>
      </c>
      <c r="AL2097">
        <v>1163315.2</v>
      </c>
      <c r="AM2097">
        <v>938989</v>
      </c>
      <c r="AN2097">
        <v>97386</v>
      </c>
      <c r="AO2097">
        <v>1036375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2</v>
      </c>
      <c r="AV2097">
        <f t="shared" si="131"/>
        <v>2</v>
      </c>
      <c r="AW2097">
        <v>767</v>
      </c>
      <c r="AX2097">
        <v>0.18000000000000005</v>
      </c>
      <c r="AY2097">
        <v>760172571.35938799</v>
      </c>
      <c r="AZ2097">
        <v>760172.57135938795</v>
      </c>
      <c r="BA2097">
        <v>130282.266553697</v>
      </c>
      <c r="BB2097">
        <v>7.6756417158880264E-2</v>
      </c>
      <c r="BC2097">
        <v>7387</v>
      </c>
      <c r="BD2097">
        <v>0</v>
      </c>
      <c r="BE2097">
        <v>7387</v>
      </c>
      <c r="BF2097">
        <v>1.3221764811168786</v>
      </c>
      <c r="BG2097">
        <v>172567</v>
      </c>
      <c r="BH2097">
        <v>31.205605786618445</v>
      </c>
      <c r="BI2097">
        <v>1065</v>
      </c>
      <c r="BJ2097">
        <v>11</v>
      </c>
      <c r="BK2097">
        <v>1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5270</v>
      </c>
      <c r="BU2097">
        <v>0.52</v>
      </c>
      <c r="BV2097">
        <v>0.62316640000000001</v>
      </c>
      <c r="BW2097">
        <v>48</v>
      </c>
      <c r="BX2097">
        <v>2.6565470000000002</v>
      </c>
      <c r="BY2097">
        <v>1.6489929999999999</v>
      </c>
      <c r="BZ2097">
        <v>12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5483</v>
      </c>
      <c r="CK2097">
        <v>2.7357286157213205</v>
      </c>
      <c r="CL2097">
        <v>0.68124076809453471</v>
      </c>
      <c r="CM2097">
        <v>41</v>
      </c>
      <c r="CN2097">
        <v>1.6336839247322328</v>
      </c>
      <c r="CO2097">
        <v>546</v>
      </c>
      <c r="CP2097">
        <v>0.50446437300000002</v>
      </c>
      <c r="CQ2097">
        <v>0.35149863399999998</v>
      </c>
      <c r="CR2097">
        <v>4867</v>
      </c>
      <c r="CS2097">
        <v>0.9</v>
      </c>
      <c r="CT2097">
        <v>4207</v>
      </c>
      <c r="CU2097">
        <v>0.78276081424999999</v>
      </c>
      <c r="CV2097">
        <v>1</v>
      </c>
      <c r="CW2097">
        <v>1</v>
      </c>
      <c r="CX2097">
        <v>1</v>
      </c>
      <c r="CY2097">
        <v>911</v>
      </c>
      <c r="CZ2097">
        <v>1386</v>
      </c>
      <c r="DA2097" s="2">
        <v>3654</v>
      </c>
      <c r="DB2097" s="2">
        <v>280</v>
      </c>
      <c r="DC2097" s="2">
        <v>53.9</v>
      </c>
      <c r="DD2097" s="2">
        <v>1062</v>
      </c>
      <c r="DE2097">
        <v>463</v>
      </c>
      <c r="DF2097">
        <v>54</v>
      </c>
      <c r="DG2097">
        <v>17.97</v>
      </c>
      <c r="DH2097">
        <v>17.97</v>
      </c>
      <c r="DI2097" s="2">
        <v>35.93</v>
      </c>
      <c r="DJ2097">
        <v>0.7</v>
      </c>
      <c r="DK2097">
        <v>0.94273882199431469</v>
      </c>
      <c r="DL2097">
        <v>0</v>
      </c>
      <c r="DM2097">
        <v>0</v>
      </c>
      <c r="DN2097">
        <v>286.89999999999998</v>
      </c>
      <c r="DO2097">
        <v>0.25</v>
      </c>
      <c r="DP2097">
        <v>117950.89000000001</v>
      </c>
      <c r="DQ2097" s="2">
        <v>0</v>
      </c>
      <c r="DR2097" s="2">
        <v>155.33755583999999</v>
      </c>
      <c r="DS2097">
        <v>1.3352902293548645E-4</v>
      </c>
      <c r="DT2097">
        <v>3.0090305009229401</v>
      </c>
      <c r="DU2097">
        <v>3500450.91898727</v>
      </c>
      <c r="DV2097">
        <v>1</v>
      </c>
    </row>
    <row r="2098" spans="1:126" x14ac:dyDescent="0.15">
      <c r="A2098" t="s">
        <v>3495</v>
      </c>
      <c r="B2098" t="s">
        <v>3503</v>
      </c>
      <c r="C2098">
        <v>40</v>
      </c>
      <c r="D2098">
        <v>9</v>
      </c>
      <c r="E2098" t="s">
        <v>3504</v>
      </c>
      <c r="F2098">
        <v>40009</v>
      </c>
      <c r="G2098" t="s">
        <v>7082</v>
      </c>
      <c r="H2098">
        <v>78.900000000000006</v>
      </c>
      <c r="I2098">
        <v>3.8</v>
      </c>
      <c r="J2098">
        <v>2.6</v>
      </c>
      <c r="K2098">
        <v>0.8</v>
      </c>
      <c r="L2098">
        <v>2.1</v>
      </c>
      <c r="M2098">
        <v>11.8</v>
      </c>
      <c r="N2098">
        <f t="shared" si="134"/>
        <v>6390.7000000000007</v>
      </c>
      <c r="O2098">
        <f t="shared" si="132"/>
        <v>3609.2999999999993</v>
      </c>
      <c r="P2098">
        <f t="shared" si="133"/>
        <v>4.3311600000000006</v>
      </c>
      <c r="Q2098" s="4">
        <v>40009</v>
      </c>
      <c r="R2098" s="5">
        <v>35.270600999999999</v>
      </c>
      <c r="S2098" s="5">
        <v>-99.690056999999996</v>
      </c>
      <c r="T2098">
        <v>7</v>
      </c>
      <c r="U2098">
        <v>9.3835387236007289E-2</v>
      </c>
      <c r="V2098">
        <v>22519</v>
      </c>
      <c r="W2098">
        <v>22941</v>
      </c>
      <c r="X2098">
        <v>23300</v>
      </c>
      <c r="Y2098">
        <v>23563</v>
      </c>
      <c r="Z2098">
        <v>12354</v>
      </c>
      <c r="AA2098">
        <v>39167</v>
      </c>
      <c r="AB2098">
        <v>8191.0469999999996</v>
      </c>
      <c r="AC2098">
        <v>48601</v>
      </c>
      <c r="AD2098">
        <v>1</v>
      </c>
      <c r="AE2098">
        <v>4.2918454935622321E-5</v>
      </c>
      <c r="AF2098">
        <v>12</v>
      </c>
      <c r="AG2098">
        <v>1016</v>
      </c>
      <c r="AH2098">
        <v>1.1811023622047244E-2</v>
      </c>
      <c r="AI2098" s="3">
        <v>567886</v>
      </c>
      <c r="AJ2098" s="3">
        <v>577154.56530782499</v>
      </c>
      <c r="AK2098">
        <v>204</v>
      </c>
      <c r="AL2098">
        <v>578681.60000000009</v>
      </c>
      <c r="AM2098">
        <v>773172</v>
      </c>
      <c r="AN2098">
        <v>76078</v>
      </c>
      <c r="AO2098">
        <v>849250</v>
      </c>
      <c r="AP2098">
        <v>3</v>
      </c>
      <c r="AQ2098">
        <v>0</v>
      </c>
      <c r="AR2098">
        <v>3</v>
      </c>
      <c r="AS2098">
        <v>0.13077023669412843</v>
      </c>
      <c r="AT2098">
        <v>3</v>
      </c>
      <c r="AU2098">
        <v>16</v>
      </c>
      <c r="AV2098">
        <f t="shared" si="131"/>
        <v>19</v>
      </c>
      <c r="AW2098">
        <v>14666</v>
      </c>
      <c r="AX2098">
        <v>0.65999999999999992</v>
      </c>
      <c r="AY2098">
        <v>55031291.510693498</v>
      </c>
      <c r="AZ2098">
        <v>55031.291510693496</v>
      </c>
      <c r="BA2098">
        <v>2780.3608001453899</v>
      </c>
      <c r="BB2098">
        <v>3.5966555130100679</v>
      </c>
      <c r="BC2098">
        <v>11794</v>
      </c>
      <c r="BD2098">
        <v>0</v>
      </c>
      <c r="BE2098">
        <v>11794</v>
      </c>
      <c r="BF2098">
        <v>0.52373551223411341</v>
      </c>
      <c r="BG2098">
        <v>805860</v>
      </c>
      <c r="BH2098">
        <v>34.586266094420601</v>
      </c>
      <c r="BI2098">
        <v>2359</v>
      </c>
      <c r="BJ2098">
        <v>34</v>
      </c>
      <c r="BK2098">
        <v>1</v>
      </c>
      <c r="BL2098">
        <v>2</v>
      </c>
      <c r="BM2098">
        <v>0</v>
      </c>
      <c r="BN2098">
        <v>0</v>
      </c>
      <c r="BO2098">
        <v>0</v>
      </c>
      <c r="BP2098">
        <v>1</v>
      </c>
      <c r="BQ2098">
        <v>1</v>
      </c>
      <c r="BR2098">
        <v>2</v>
      </c>
      <c r="BS2098">
        <v>0</v>
      </c>
      <c r="BT2098">
        <v>21116</v>
      </c>
      <c r="BU2098">
        <v>0.65</v>
      </c>
      <c r="BV2098">
        <v>0.46607019999999999</v>
      </c>
      <c r="BW2098">
        <v>124</v>
      </c>
      <c r="BX2098">
        <v>1.941656</v>
      </c>
      <c r="BY2098">
        <v>-0.28954239999999998</v>
      </c>
      <c r="BZ2098">
        <v>35</v>
      </c>
      <c r="CA2098">
        <v>1</v>
      </c>
      <c r="CB2098">
        <v>2</v>
      </c>
      <c r="CC2098">
        <v>0</v>
      </c>
      <c r="CD2098">
        <v>0</v>
      </c>
      <c r="CE2098">
        <v>0</v>
      </c>
      <c r="CF2098">
        <v>0</v>
      </c>
      <c r="CG2098">
        <v>3</v>
      </c>
      <c r="CH2098">
        <v>2</v>
      </c>
      <c r="CI2098">
        <v>0</v>
      </c>
      <c r="CJ2098">
        <v>23733</v>
      </c>
      <c r="CK2098">
        <v>1.8118231997640417</v>
      </c>
      <c r="CL2098">
        <v>0.62664012306578587</v>
      </c>
      <c r="CM2098">
        <v>109</v>
      </c>
      <c r="CN2098">
        <v>3.4623924010328461E-2</v>
      </c>
      <c r="CO2098">
        <v>2238</v>
      </c>
      <c r="CP2098">
        <v>-0.49140256850000003</v>
      </c>
      <c r="CQ2098">
        <v>-4.8469593200000001E-2</v>
      </c>
      <c r="CR2098">
        <v>20528</v>
      </c>
      <c r="CS2098">
        <v>0.8590000000000001</v>
      </c>
      <c r="CT2098">
        <v>17542</v>
      </c>
      <c r="CU2098">
        <v>0.80606525911999993</v>
      </c>
      <c r="CV2098">
        <v>60</v>
      </c>
      <c r="CW2098">
        <v>10</v>
      </c>
      <c r="CX2098">
        <v>15</v>
      </c>
      <c r="CY2098">
        <v>767</v>
      </c>
      <c r="CZ2098">
        <v>1479</v>
      </c>
      <c r="DA2098" s="2">
        <v>16593</v>
      </c>
      <c r="DB2098" s="2">
        <v>1855</v>
      </c>
      <c r="DC2098" s="2">
        <v>97.31</v>
      </c>
      <c r="DD2098" s="2">
        <v>3914</v>
      </c>
      <c r="DE2098">
        <v>424</v>
      </c>
      <c r="DF2098">
        <v>57</v>
      </c>
      <c r="DG2098">
        <v>38.08</v>
      </c>
      <c r="DH2098">
        <v>8.4600000000000009</v>
      </c>
      <c r="DI2098" s="2">
        <v>25.38</v>
      </c>
      <c r="DJ2098">
        <v>-0.4</v>
      </c>
      <c r="DK2098">
        <v>0.94764618250846122</v>
      </c>
      <c r="DL2098">
        <v>0</v>
      </c>
      <c r="DM2098">
        <v>0</v>
      </c>
      <c r="DN2098">
        <v>126.6</v>
      </c>
      <c r="DO2098">
        <v>0.22399999999999998</v>
      </c>
      <c r="DP2098">
        <v>20867.920000000002</v>
      </c>
      <c r="DQ2098" s="2">
        <v>0</v>
      </c>
      <c r="DR2098" s="2">
        <v>0</v>
      </c>
      <c r="DS2098">
        <v>0</v>
      </c>
      <c r="DT2098">
        <v>4.7233586463075801</v>
      </c>
      <c r="DU2098">
        <v>2733320.7388191051</v>
      </c>
      <c r="DV2098">
        <v>1</v>
      </c>
    </row>
    <row r="2099" spans="1:126" x14ac:dyDescent="0.15">
      <c r="A2099" t="s">
        <v>3495</v>
      </c>
      <c r="B2099" t="s">
        <v>1048</v>
      </c>
      <c r="C2099">
        <v>40</v>
      </c>
      <c r="D2099">
        <v>11</v>
      </c>
      <c r="E2099" t="s">
        <v>3505</v>
      </c>
      <c r="F2099">
        <v>40011</v>
      </c>
      <c r="G2099" t="s">
        <v>7083</v>
      </c>
      <c r="H2099">
        <v>62.9</v>
      </c>
      <c r="I2099">
        <v>2.5</v>
      </c>
      <c r="J2099">
        <v>7.5</v>
      </c>
      <c r="K2099">
        <v>0.2</v>
      </c>
      <c r="L2099">
        <v>2.8</v>
      </c>
      <c r="M2099">
        <v>24.1</v>
      </c>
      <c r="N2099">
        <f t="shared" si="134"/>
        <v>4607.6000000000004</v>
      </c>
      <c r="O2099">
        <f t="shared" si="132"/>
        <v>5392.4</v>
      </c>
      <c r="P2099">
        <f t="shared" si="133"/>
        <v>6.470880000000002</v>
      </c>
      <c r="Q2099" s="4">
        <v>40011</v>
      </c>
      <c r="R2099" s="5">
        <v>35.877782000000003</v>
      </c>
      <c r="S2099" s="5">
        <v>-98.428933999999998</v>
      </c>
      <c r="T2099">
        <v>6</v>
      </c>
      <c r="U2099">
        <v>0.59947664370010301</v>
      </c>
      <c r="V2099">
        <v>10651</v>
      </c>
      <c r="W2099">
        <v>9832</v>
      </c>
      <c r="X2099">
        <v>9810</v>
      </c>
      <c r="Y2099">
        <v>9739</v>
      </c>
      <c r="Z2099">
        <v>5018</v>
      </c>
      <c r="AA2099">
        <v>39169</v>
      </c>
      <c r="AB2099">
        <v>2575.3509999999997</v>
      </c>
      <c r="AC2099">
        <v>41972</v>
      </c>
      <c r="AD2099">
        <v>0</v>
      </c>
      <c r="AE2099">
        <v>0</v>
      </c>
      <c r="AF2099">
        <v>11</v>
      </c>
      <c r="AG2099">
        <v>798</v>
      </c>
      <c r="AH2099">
        <v>1.3784461152882205E-2</v>
      </c>
      <c r="AI2099" s="3">
        <v>521986</v>
      </c>
      <c r="AJ2099" s="3">
        <v>594189.93928182009</v>
      </c>
      <c r="AK2099">
        <v>320</v>
      </c>
      <c r="AL2099">
        <v>600921.60000000009</v>
      </c>
      <c r="AM2099">
        <v>783335</v>
      </c>
      <c r="AN2099">
        <v>99253</v>
      </c>
      <c r="AO2099">
        <v>882588</v>
      </c>
      <c r="AP2099">
        <v>3</v>
      </c>
      <c r="AQ2099">
        <v>0</v>
      </c>
      <c r="AR2099">
        <v>3</v>
      </c>
      <c r="AS2099">
        <v>0.3051261187957689</v>
      </c>
      <c r="AT2099">
        <v>3</v>
      </c>
      <c r="AU2099">
        <v>6</v>
      </c>
      <c r="AV2099">
        <f t="shared" si="131"/>
        <v>9</v>
      </c>
      <c r="AW2099">
        <v>6676</v>
      </c>
      <c r="AX2099">
        <v>0.64</v>
      </c>
      <c r="AY2099">
        <v>472706183.135279</v>
      </c>
      <c r="AZ2099">
        <v>472706.18313527899</v>
      </c>
      <c r="BA2099">
        <v>39329.600667357998</v>
      </c>
      <c r="BB2099">
        <v>0.25426141710865635</v>
      </c>
      <c r="BC2099">
        <v>7158</v>
      </c>
      <c r="BD2099">
        <v>320</v>
      </c>
      <c r="BE2099">
        <v>6838</v>
      </c>
      <c r="BF2099">
        <v>0.64200544549807526</v>
      </c>
      <c r="BG2099">
        <v>323680</v>
      </c>
      <c r="BH2099">
        <v>32.994903160040778</v>
      </c>
      <c r="BI2099">
        <v>1707</v>
      </c>
      <c r="BJ2099">
        <v>21</v>
      </c>
      <c r="BK2099">
        <v>1</v>
      </c>
      <c r="BL2099">
        <v>3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2</v>
      </c>
      <c r="BS2099">
        <v>0</v>
      </c>
      <c r="BT2099">
        <v>12609</v>
      </c>
      <c r="BU2099">
        <v>0.5</v>
      </c>
      <c r="BV2099">
        <v>0.40700779999999998</v>
      </c>
      <c r="BW2099">
        <v>95</v>
      </c>
      <c r="BX2099">
        <v>2.1413280000000001</v>
      </c>
      <c r="BY2099">
        <v>-8.6650699999999997E-2</v>
      </c>
      <c r="BZ2099">
        <v>23</v>
      </c>
      <c r="CA2099">
        <v>1</v>
      </c>
      <c r="CB2099">
        <v>3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1</v>
      </c>
      <c r="CI2099">
        <v>0</v>
      </c>
      <c r="CJ2099">
        <v>9896</v>
      </c>
      <c r="CK2099">
        <v>2.9304769603880354</v>
      </c>
      <c r="CL2099">
        <v>0.68436154949784789</v>
      </c>
      <c r="CM2099">
        <v>68</v>
      </c>
      <c r="CN2099">
        <v>1.7241300935755399</v>
      </c>
      <c r="CO2099">
        <v>859</v>
      </c>
      <c r="CP2099">
        <v>-0.1427149805</v>
      </c>
      <c r="CQ2099">
        <v>-7.9669022699999995E-2</v>
      </c>
      <c r="CR2099">
        <v>8393</v>
      </c>
      <c r="CS2099">
        <v>0.85400000000000009</v>
      </c>
      <c r="CT2099">
        <v>8361</v>
      </c>
      <c r="CU2099">
        <v>0.78182147384</v>
      </c>
      <c r="CV2099">
        <v>35</v>
      </c>
      <c r="CW2099">
        <v>6</v>
      </c>
      <c r="CX2099">
        <v>2</v>
      </c>
      <c r="CY2099">
        <v>538</v>
      </c>
      <c r="CZ2099">
        <v>1129</v>
      </c>
      <c r="DA2099" s="2">
        <v>5670</v>
      </c>
      <c r="DB2099" s="2">
        <v>700</v>
      </c>
      <c r="DC2099" s="2">
        <v>61.73</v>
      </c>
      <c r="DD2099" s="2">
        <v>2080</v>
      </c>
      <c r="DE2099">
        <v>267</v>
      </c>
      <c r="DF2099">
        <v>36</v>
      </c>
      <c r="DG2099">
        <v>10.29</v>
      </c>
      <c r="DH2099">
        <v>20.58</v>
      </c>
      <c r="DI2099" s="2">
        <v>41.15</v>
      </c>
      <c r="DJ2099">
        <v>-0.2</v>
      </c>
      <c r="DK2099">
        <v>0.93345606970301886</v>
      </c>
      <c r="DL2099">
        <v>0</v>
      </c>
      <c r="DM2099">
        <v>0</v>
      </c>
      <c r="DN2099">
        <v>296.7</v>
      </c>
      <c r="DO2099">
        <v>0.499</v>
      </c>
      <c r="DP2099">
        <v>3013.38</v>
      </c>
      <c r="DQ2099" s="2">
        <v>0</v>
      </c>
      <c r="DR2099" s="2">
        <v>133.32013007</v>
      </c>
      <c r="DS2099">
        <v>2.2185978305822254E-4</v>
      </c>
      <c r="DT2099">
        <v>2.48719866274664</v>
      </c>
      <c r="DU2099">
        <v>1494611.3999355715</v>
      </c>
      <c r="DV2099">
        <v>0</v>
      </c>
    </row>
    <row r="2100" spans="1:126" x14ac:dyDescent="0.15">
      <c r="A2100" t="s">
        <v>3495</v>
      </c>
      <c r="B2100" t="s">
        <v>794</v>
      </c>
      <c r="C2100">
        <v>40</v>
      </c>
      <c r="D2100">
        <v>13</v>
      </c>
      <c r="E2100" t="s">
        <v>3506</v>
      </c>
      <c r="F2100">
        <v>40013</v>
      </c>
      <c r="G2100" t="s">
        <v>7084</v>
      </c>
      <c r="H2100">
        <v>73.8</v>
      </c>
      <c r="I2100">
        <v>1.5</v>
      </c>
      <c r="J2100">
        <v>12.7</v>
      </c>
      <c r="K2100">
        <v>0.5</v>
      </c>
      <c r="L2100">
        <v>6.6</v>
      </c>
      <c r="M2100">
        <v>5</v>
      </c>
      <c r="N2100">
        <f t="shared" si="134"/>
        <v>5678.79</v>
      </c>
      <c r="O2100">
        <f t="shared" si="132"/>
        <v>4321.21</v>
      </c>
      <c r="P2100">
        <f t="shared" si="133"/>
        <v>5.1854520000000015</v>
      </c>
      <c r="Q2100" s="4">
        <v>40013</v>
      </c>
      <c r="R2100" s="5">
        <v>33.964004000000003</v>
      </c>
      <c r="S2100" s="5">
        <v>-96.264137000000005</v>
      </c>
      <c r="T2100">
        <v>6</v>
      </c>
      <c r="U2100">
        <v>7.7227071217352422E-2</v>
      </c>
      <c r="V2100">
        <v>42494</v>
      </c>
      <c r="W2100">
        <v>43595</v>
      </c>
      <c r="X2100">
        <v>44003</v>
      </c>
      <c r="Y2100">
        <v>44971</v>
      </c>
      <c r="Z2100">
        <v>21685</v>
      </c>
      <c r="AA2100">
        <v>39171</v>
      </c>
      <c r="AB2100">
        <v>15494.882</v>
      </c>
      <c r="AC2100">
        <v>38847</v>
      </c>
      <c r="AD2100">
        <v>0</v>
      </c>
      <c r="AE2100">
        <v>0</v>
      </c>
      <c r="AF2100">
        <v>28</v>
      </c>
      <c r="AG2100">
        <v>1484</v>
      </c>
      <c r="AH2100">
        <v>1.8867924528301886E-2</v>
      </c>
      <c r="AI2100" s="3">
        <v>441289</v>
      </c>
      <c r="AJ2100" s="3">
        <v>578853.22957223002</v>
      </c>
      <c r="AK2100">
        <v>120</v>
      </c>
      <c r="AL2100">
        <v>603833.59999999998</v>
      </c>
      <c r="AM2100">
        <v>692135</v>
      </c>
      <c r="AN2100">
        <v>84483</v>
      </c>
      <c r="AO2100">
        <v>776618</v>
      </c>
      <c r="AP2100">
        <v>6</v>
      </c>
      <c r="AQ2100">
        <v>0</v>
      </c>
      <c r="AR2100">
        <v>6</v>
      </c>
      <c r="AS2100">
        <v>0.13763046220896893</v>
      </c>
      <c r="AT2100">
        <v>7</v>
      </c>
      <c r="AU2100">
        <v>30</v>
      </c>
      <c r="AV2100">
        <f t="shared" si="131"/>
        <v>37</v>
      </c>
      <c r="AW2100">
        <v>23788</v>
      </c>
      <c r="AX2100">
        <v>0.53</v>
      </c>
      <c r="AY2100">
        <v>236877528.785943</v>
      </c>
      <c r="AZ2100">
        <v>236877.528785943</v>
      </c>
      <c r="BA2100">
        <v>6477.0144561384204</v>
      </c>
      <c r="BB2100">
        <v>1.5439212105699043</v>
      </c>
      <c r="BC2100">
        <v>10354</v>
      </c>
      <c r="BD2100">
        <v>4932</v>
      </c>
      <c r="BE2100">
        <v>5422</v>
      </c>
      <c r="BF2100">
        <v>0.12759448392714265</v>
      </c>
      <c r="BG2100">
        <v>899843</v>
      </c>
      <c r="BH2100">
        <v>20.449582982978434</v>
      </c>
      <c r="BI2100">
        <v>5622</v>
      </c>
      <c r="BJ2100">
        <v>35</v>
      </c>
      <c r="BK2100">
        <v>3</v>
      </c>
      <c r="BL2100">
        <v>1</v>
      </c>
      <c r="BM2100">
        <v>0</v>
      </c>
      <c r="BN2100">
        <v>0</v>
      </c>
      <c r="BO2100">
        <v>0</v>
      </c>
      <c r="BP2100">
        <v>1</v>
      </c>
      <c r="BQ2100">
        <v>4</v>
      </c>
      <c r="BR2100">
        <v>2</v>
      </c>
      <c r="BS2100">
        <v>0</v>
      </c>
      <c r="BT2100">
        <v>40783</v>
      </c>
      <c r="BU2100">
        <v>0.53</v>
      </c>
      <c r="BV2100">
        <v>0.45284580000000002</v>
      </c>
      <c r="BW2100">
        <v>156</v>
      </c>
      <c r="BX2100">
        <v>1.127921</v>
      </c>
      <c r="BY2100">
        <v>-1.224434</v>
      </c>
      <c r="BZ2100">
        <v>37</v>
      </c>
      <c r="CA2100">
        <v>4</v>
      </c>
      <c r="CB2100">
        <v>1</v>
      </c>
      <c r="CC2100">
        <v>0</v>
      </c>
      <c r="CD2100">
        <v>0</v>
      </c>
      <c r="CE2100">
        <v>0</v>
      </c>
      <c r="CF2100">
        <v>1</v>
      </c>
      <c r="CG2100">
        <v>2</v>
      </c>
      <c r="CH2100">
        <v>1</v>
      </c>
      <c r="CI2100">
        <v>0</v>
      </c>
      <c r="CJ2100">
        <v>44403</v>
      </c>
      <c r="CK2100">
        <v>1.0359660383307434</v>
      </c>
      <c r="CL2100">
        <v>0.5439449503481808</v>
      </c>
      <c r="CM2100">
        <v>139</v>
      </c>
      <c r="CN2100">
        <v>-1.2132505617496729</v>
      </c>
      <c r="CO2100">
        <v>4841</v>
      </c>
      <c r="CP2100">
        <v>1.1003628999999999E-2</v>
      </c>
      <c r="CQ2100">
        <v>-0.17674163230000001</v>
      </c>
      <c r="CR2100">
        <v>37484</v>
      </c>
      <c r="CS2100">
        <v>0.83</v>
      </c>
      <c r="CT2100">
        <v>31913</v>
      </c>
      <c r="CU2100">
        <v>0.76935935313000003</v>
      </c>
      <c r="CV2100">
        <v>395</v>
      </c>
      <c r="CW2100">
        <v>18</v>
      </c>
      <c r="CX2100">
        <v>20</v>
      </c>
      <c r="CY2100">
        <v>765</v>
      </c>
      <c r="CZ2100">
        <v>2233</v>
      </c>
      <c r="DA2100" s="2">
        <v>22724</v>
      </c>
      <c r="DB2100" s="2">
        <v>3430</v>
      </c>
      <c r="DC2100" s="2">
        <v>81.37</v>
      </c>
      <c r="DD2100" s="2">
        <v>11353</v>
      </c>
      <c r="DE2100">
        <v>726</v>
      </c>
      <c r="DF2100">
        <v>399</v>
      </c>
      <c r="DG2100">
        <v>22.6</v>
      </c>
      <c r="DH2100">
        <v>2.2599999999999998</v>
      </c>
      <c r="DI2100" s="2">
        <v>9.0399999999999991</v>
      </c>
      <c r="DJ2100">
        <v>2.0299999999999998</v>
      </c>
      <c r="DK2100">
        <v>0.95175723845371174</v>
      </c>
      <c r="DL2100">
        <v>6.7385444743935314E-4</v>
      </c>
      <c r="DM2100">
        <v>0</v>
      </c>
      <c r="DN2100">
        <v>150.80000000000001</v>
      </c>
      <c r="DO2100">
        <v>0.245</v>
      </c>
      <c r="DP2100">
        <v>1908.58</v>
      </c>
      <c r="DQ2100" s="2">
        <v>0</v>
      </c>
      <c r="DR2100" s="2">
        <v>1419.9805589500002</v>
      </c>
      <c r="DS2100">
        <v>2.3516060954075755E-3</v>
      </c>
      <c r="DT2100">
        <v>5.3038211794627399</v>
      </c>
      <c r="DU2100">
        <v>3202625.4365512324</v>
      </c>
      <c r="DV2100">
        <v>0</v>
      </c>
    </row>
    <row r="2101" spans="1:126" x14ac:dyDescent="0.15">
      <c r="A2101" t="s">
        <v>3495</v>
      </c>
      <c r="B2101" t="s">
        <v>1913</v>
      </c>
      <c r="C2101">
        <v>40</v>
      </c>
      <c r="D2101">
        <v>15</v>
      </c>
      <c r="E2101" t="s">
        <v>3507</v>
      </c>
      <c r="F2101">
        <v>40015</v>
      </c>
      <c r="G2101" t="s">
        <v>7085</v>
      </c>
      <c r="H2101">
        <v>59.5</v>
      </c>
      <c r="I2101">
        <v>2.7</v>
      </c>
      <c r="J2101">
        <v>22.4</v>
      </c>
      <c r="K2101">
        <v>0.2</v>
      </c>
      <c r="L2101">
        <v>5</v>
      </c>
      <c r="M2101">
        <v>10.1</v>
      </c>
      <c r="N2101">
        <f t="shared" si="134"/>
        <v>4176.3499999999995</v>
      </c>
      <c r="O2101">
        <f t="shared" si="132"/>
        <v>5823.6500000000005</v>
      </c>
      <c r="P2101">
        <f t="shared" si="133"/>
        <v>6.9883800000000029</v>
      </c>
      <c r="Q2101" s="4">
        <v>40015</v>
      </c>
      <c r="R2101" s="5">
        <v>35.167920000000002</v>
      </c>
      <c r="S2101" s="5">
        <v>-98.381045</v>
      </c>
      <c r="T2101">
        <v>6</v>
      </c>
      <c r="U2101">
        <v>5.5404289515583356E-2</v>
      </c>
      <c r="V2101">
        <v>29403</v>
      </c>
      <c r="W2101">
        <v>29551</v>
      </c>
      <c r="X2101">
        <v>29495</v>
      </c>
      <c r="Y2101">
        <v>29418</v>
      </c>
      <c r="Z2101">
        <v>15006</v>
      </c>
      <c r="AA2101">
        <v>39173</v>
      </c>
      <c r="AB2101">
        <v>10027.493</v>
      </c>
      <c r="AC2101">
        <v>40674</v>
      </c>
      <c r="AD2101">
        <v>0</v>
      </c>
      <c r="AE2101">
        <v>0</v>
      </c>
      <c r="AF2101">
        <v>32</v>
      </c>
      <c r="AG2101">
        <v>1461</v>
      </c>
      <c r="AH2101">
        <v>2.190280629705681E-2</v>
      </c>
      <c r="AI2101" s="3">
        <v>707669</v>
      </c>
      <c r="AJ2101" s="3">
        <v>818101.67386602005</v>
      </c>
      <c r="AK2101">
        <v>205</v>
      </c>
      <c r="AL2101">
        <v>825862.4</v>
      </c>
      <c r="AM2101">
        <v>577705</v>
      </c>
      <c r="AN2101">
        <v>137228</v>
      </c>
      <c r="AO2101">
        <v>714933</v>
      </c>
      <c r="AP2101">
        <v>2</v>
      </c>
      <c r="AQ2101">
        <v>1</v>
      </c>
      <c r="AR2101">
        <v>3</v>
      </c>
      <c r="AS2101">
        <v>0.10151940712666238</v>
      </c>
      <c r="AT2101">
        <v>3</v>
      </c>
      <c r="AU2101">
        <v>12</v>
      </c>
      <c r="AV2101">
        <f t="shared" si="131"/>
        <v>15</v>
      </c>
      <c r="AW2101">
        <v>4246</v>
      </c>
      <c r="AX2101">
        <v>0.17000000000000004</v>
      </c>
      <c r="AY2101">
        <v>674347240.29056799</v>
      </c>
      <c r="AZ2101">
        <v>674347.24029056798</v>
      </c>
      <c r="BA2101">
        <v>22433.3578770243</v>
      </c>
      <c r="BB2101">
        <v>0.44576474261313137</v>
      </c>
      <c r="BC2101">
        <v>9955</v>
      </c>
      <c r="BD2101">
        <v>0</v>
      </c>
      <c r="BE2101">
        <v>9955</v>
      </c>
      <c r="BF2101">
        <v>0.3385708941264497</v>
      </c>
      <c r="BG2101">
        <v>490533</v>
      </c>
      <c r="BH2101">
        <v>16.631056111205289</v>
      </c>
      <c r="BI2101">
        <v>4358</v>
      </c>
      <c r="BJ2101">
        <v>44</v>
      </c>
      <c r="BK2101">
        <v>0</v>
      </c>
      <c r="BL2101">
        <v>1</v>
      </c>
      <c r="BM2101">
        <v>0</v>
      </c>
      <c r="BN2101">
        <v>1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30393</v>
      </c>
      <c r="BU2101">
        <v>0.55000000000000004</v>
      </c>
      <c r="BV2101">
        <v>0.45749840000000003</v>
      </c>
      <c r="BW2101">
        <v>171</v>
      </c>
      <c r="BX2101">
        <v>1.5464089999999999</v>
      </c>
      <c r="BY2101">
        <v>-0.61632560000000003</v>
      </c>
      <c r="BZ2101">
        <v>42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29372</v>
      </c>
      <c r="CK2101">
        <v>1.4980253302464932</v>
      </c>
      <c r="CL2101">
        <v>0.62107922251070102</v>
      </c>
      <c r="CM2101">
        <v>125</v>
      </c>
      <c r="CN2101">
        <v>-0.29253682735257108</v>
      </c>
      <c r="CO2101">
        <v>2379</v>
      </c>
      <c r="CP2101">
        <v>-6.8251752099999993E-2</v>
      </c>
      <c r="CQ2101">
        <v>-0.36646210019999997</v>
      </c>
      <c r="CR2101">
        <v>24553</v>
      </c>
      <c r="CS2101">
        <v>0.83799999999999997</v>
      </c>
      <c r="CT2101">
        <v>21729</v>
      </c>
      <c r="CU2101">
        <v>0.70225727844000008</v>
      </c>
      <c r="CV2101">
        <v>11</v>
      </c>
      <c r="CW2101">
        <v>6</v>
      </c>
      <c r="CX2101">
        <v>7</v>
      </c>
      <c r="CY2101">
        <v>1152</v>
      </c>
      <c r="CZ2101">
        <v>2092</v>
      </c>
      <c r="DA2101" s="2">
        <v>12206</v>
      </c>
      <c r="DB2101" s="2">
        <v>1540</v>
      </c>
      <c r="DC2101" s="2">
        <v>57.44</v>
      </c>
      <c r="DD2101" s="2">
        <v>10884</v>
      </c>
      <c r="DE2101">
        <v>570</v>
      </c>
      <c r="DF2101">
        <v>147</v>
      </c>
      <c r="DG2101">
        <v>6.76</v>
      </c>
      <c r="DH2101">
        <v>16.899999999999999</v>
      </c>
      <c r="DI2101" s="2">
        <v>27.03</v>
      </c>
      <c r="DJ2101">
        <v>0.95</v>
      </c>
      <c r="DK2101">
        <v>0.94471426613289544</v>
      </c>
      <c r="DL2101">
        <v>0</v>
      </c>
      <c r="DM2101">
        <v>0</v>
      </c>
      <c r="DN2101">
        <v>349.8</v>
      </c>
      <c r="DO2101">
        <v>0.43200000000000005</v>
      </c>
      <c r="DP2101">
        <v>2897.2</v>
      </c>
      <c r="DQ2101" s="2">
        <v>0</v>
      </c>
      <c r="DR2101" s="2">
        <v>414.01777498000001</v>
      </c>
      <c r="DS2101">
        <v>4.5850797128214096E-4</v>
      </c>
      <c r="DT2101">
        <v>5.6216935698373902</v>
      </c>
      <c r="DU2101">
        <v>4642745.3436504751</v>
      </c>
      <c r="DV2101">
        <v>0</v>
      </c>
    </row>
    <row r="2102" spans="1:126" x14ac:dyDescent="0.15">
      <c r="A2102" t="s">
        <v>3495</v>
      </c>
      <c r="B2102" t="s">
        <v>3508</v>
      </c>
      <c r="C2102">
        <v>40</v>
      </c>
      <c r="D2102">
        <v>17</v>
      </c>
      <c r="E2102" t="s">
        <v>3509</v>
      </c>
      <c r="F2102">
        <v>40017</v>
      </c>
      <c r="G2102" t="s">
        <v>7086</v>
      </c>
      <c r="H2102">
        <v>79.7</v>
      </c>
      <c r="I2102">
        <v>2.4</v>
      </c>
      <c r="J2102">
        <v>4.5</v>
      </c>
      <c r="K2102">
        <v>3</v>
      </c>
      <c r="L2102">
        <v>3.6</v>
      </c>
      <c r="M2102">
        <v>6.7</v>
      </c>
      <c r="N2102">
        <f t="shared" si="134"/>
        <v>6444.9500000000007</v>
      </c>
      <c r="O2102">
        <f t="shared" si="132"/>
        <v>3555.0499999999993</v>
      </c>
      <c r="P2102">
        <f t="shared" si="133"/>
        <v>4.2660600000000004</v>
      </c>
      <c r="Q2102" s="4">
        <v>40017</v>
      </c>
      <c r="R2102" s="5">
        <v>35.543410000000002</v>
      </c>
      <c r="S2102" s="5">
        <v>-97.979844</v>
      </c>
      <c r="T2102">
        <v>1</v>
      </c>
      <c r="U2102">
        <v>6.5274992773266816E-2</v>
      </c>
      <c r="V2102">
        <v>116299</v>
      </c>
      <c r="W2102">
        <v>122832</v>
      </c>
      <c r="X2102">
        <v>126193</v>
      </c>
      <c r="Y2102">
        <v>133118</v>
      </c>
      <c r="Z2102">
        <v>67897</v>
      </c>
      <c r="AA2102">
        <v>39175</v>
      </c>
      <c r="AB2102">
        <v>54849.136000000006</v>
      </c>
      <c r="AC2102">
        <v>64505</v>
      </c>
      <c r="AD2102">
        <v>2</v>
      </c>
      <c r="AE2102">
        <v>1.5848739628981004E-5</v>
      </c>
      <c r="AF2102">
        <v>58</v>
      </c>
      <c r="AG2102">
        <v>1307</v>
      </c>
      <c r="AH2102">
        <v>4.4376434583014539E-2</v>
      </c>
      <c r="AI2102" s="3">
        <v>500776</v>
      </c>
      <c r="AJ2102" s="3">
        <v>573842.91450724506</v>
      </c>
      <c r="AK2102">
        <v>111</v>
      </c>
      <c r="AL2102">
        <v>579360</v>
      </c>
      <c r="AM2102">
        <v>407950</v>
      </c>
      <c r="AN2102">
        <v>140627</v>
      </c>
      <c r="AO2102">
        <v>548577</v>
      </c>
      <c r="AP2102">
        <v>8</v>
      </c>
      <c r="AQ2102">
        <v>5</v>
      </c>
      <c r="AR2102">
        <v>13</v>
      </c>
      <c r="AS2102">
        <v>0.10583561286961053</v>
      </c>
      <c r="AT2102">
        <v>15</v>
      </c>
      <c r="AU2102">
        <v>59</v>
      </c>
      <c r="AV2102">
        <f t="shared" si="131"/>
        <v>74</v>
      </c>
      <c r="AW2102">
        <v>109702</v>
      </c>
      <c r="AX2102">
        <v>0.83</v>
      </c>
      <c r="AY2102">
        <v>372766871.06934798</v>
      </c>
      <c r="AZ2102">
        <v>372766.87106934795</v>
      </c>
      <c r="BA2102">
        <v>4282.5669584895104</v>
      </c>
      <c r="BB2102">
        <v>2.3350481374673162</v>
      </c>
      <c r="BC2102">
        <v>17502</v>
      </c>
      <c r="BD2102">
        <v>0</v>
      </c>
      <c r="BE2102">
        <v>17502</v>
      </c>
      <c r="BF2102">
        <v>0.15049140577305051</v>
      </c>
      <c r="BG2102">
        <v>1548231</v>
      </c>
      <c r="BH2102">
        <v>12.268755002258445</v>
      </c>
      <c r="BI2102">
        <v>10369</v>
      </c>
      <c r="BJ2102">
        <v>62</v>
      </c>
      <c r="BK2102">
        <v>5</v>
      </c>
      <c r="BL2102">
        <v>3</v>
      </c>
      <c r="BM2102">
        <v>0</v>
      </c>
      <c r="BN2102">
        <v>1</v>
      </c>
      <c r="BO2102">
        <v>1</v>
      </c>
      <c r="BP2102">
        <v>1</v>
      </c>
      <c r="BQ2102">
        <v>9</v>
      </c>
      <c r="BR2102">
        <v>3</v>
      </c>
      <c r="BS2102">
        <v>0</v>
      </c>
      <c r="BT2102">
        <v>109668</v>
      </c>
      <c r="BU2102">
        <v>0.77</v>
      </c>
      <c r="BV2102">
        <v>0.6031434</v>
      </c>
      <c r="BW2102">
        <v>363</v>
      </c>
      <c r="BX2102">
        <v>0.77506660000000005</v>
      </c>
      <c r="BY2102">
        <v>-0.97508629999999996</v>
      </c>
      <c r="BZ2102">
        <v>71</v>
      </c>
      <c r="CA2102">
        <v>5</v>
      </c>
      <c r="CB2102">
        <v>4</v>
      </c>
      <c r="CC2102">
        <v>0</v>
      </c>
      <c r="CD2102">
        <v>1</v>
      </c>
      <c r="CE2102">
        <v>0</v>
      </c>
      <c r="CF2102">
        <v>1</v>
      </c>
      <c r="CG2102">
        <v>10</v>
      </c>
      <c r="CH2102">
        <v>2</v>
      </c>
      <c r="CI2102">
        <v>0</v>
      </c>
      <c r="CJ2102">
        <v>129478</v>
      </c>
      <c r="CK2102">
        <v>0.72599206042725406</v>
      </c>
      <c r="CL2102">
        <v>0.68983965210634068</v>
      </c>
      <c r="CM2102">
        <v>329</v>
      </c>
      <c r="CN2102">
        <v>-1.0761680870965358</v>
      </c>
      <c r="CO2102">
        <v>18202</v>
      </c>
      <c r="CP2102">
        <v>1.289800372</v>
      </c>
      <c r="CQ2102">
        <v>0.74458809800000003</v>
      </c>
      <c r="CR2102">
        <v>118638</v>
      </c>
      <c r="CS2102">
        <v>0.88</v>
      </c>
      <c r="CT2102">
        <v>97691</v>
      </c>
      <c r="CU2102">
        <v>0.84860961469000007</v>
      </c>
      <c r="CV2102">
        <v>260</v>
      </c>
      <c r="CW2102">
        <v>52</v>
      </c>
      <c r="CX2102">
        <v>58</v>
      </c>
      <c r="CY2102">
        <v>873</v>
      </c>
      <c r="CZ2102">
        <v>1980</v>
      </c>
      <c r="DA2102" s="2">
        <v>51810</v>
      </c>
      <c r="DB2102" s="2">
        <v>14980</v>
      </c>
      <c r="DC2102" s="2">
        <v>157.78</v>
      </c>
      <c r="DD2102" s="2">
        <v>22462</v>
      </c>
      <c r="DE2102">
        <v>594</v>
      </c>
      <c r="DF2102">
        <v>68</v>
      </c>
      <c r="DG2102">
        <v>32.51</v>
      </c>
      <c r="DH2102">
        <v>3.96</v>
      </c>
      <c r="DI2102" s="2">
        <v>4.76</v>
      </c>
      <c r="DJ2102">
        <v>-0.1</v>
      </c>
      <c r="DK2102">
        <v>0.92468289215138111</v>
      </c>
      <c r="DL2102">
        <v>1.530221882172915E-3</v>
      </c>
      <c r="DM2102">
        <v>0</v>
      </c>
      <c r="DN2102">
        <v>335.1</v>
      </c>
      <c r="DO2102">
        <v>0.58499999999999996</v>
      </c>
      <c r="DP2102">
        <v>547</v>
      </c>
      <c r="DQ2102" s="2">
        <v>0</v>
      </c>
      <c r="DR2102" s="2">
        <v>0</v>
      </c>
      <c r="DS2102">
        <v>0</v>
      </c>
      <c r="DT2102">
        <v>3.4426189896724901</v>
      </c>
      <c r="DU2102">
        <v>1994515.737856654</v>
      </c>
      <c r="DV2102">
        <v>0</v>
      </c>
    </row>
    <row r="2103" spans="1:126" x14ac:dyDescent="0.15">
      <c r="A2103" t="s">
        <v>3495</v>
      </c>
      <c r="B2103" t="s">
        <v>1757</v>
      </c>
      <c r="C2103">
        <v>40</v>
      </c>
      <c r="D2103">
        <v>19</v>
      </c>
      <c r="E2103" t="s">
        <v>3510</v>
      </c>
      <c r="F2103">
        <v>40019</v>
      </c>
      <c r="G2103" t="s">
        <v>7087</v>
      </c>
      <c r="H2103">
        <v>72.5</v>
      </c>
      <c r="I2103">
        <v>6.6</v>
      </c>
      <c r="J2103">
        <v>8.6</v>
      </c>
      <c r="K2103">
        <v>1.1000000000000001</v>
      </c>
      <c r="L2103">
        <v>5.9</v>
      </c>
      <c r="M2103">
        <v>5.3</v>
      </c>
      <c r="N2103">
        <f t="shared" si="134"/>
        <v>5437.880000000001</v>
      </c>
      <c r="O2103">
        <f t="shared" si="132"/>
        <v>4562.119999999999</v>
      </c>
      <c r="P2103">
        <f t="shared" si="133"/>
        <v>5.4745440000000007</v>
      </c>
      <c r="Q2103" s="4">
        <v>40019</v>
      </c>
      <c r="R2103" s="5">
        <v>34.251848000000003</v>
      </c>
      <c r="S2103" s="5">
        <v>-97.287926999999996</v>
      </c>
      <c r="T2103">
        <v>5</v>
      </c>
      <c r="U2103">
        <v>0.15395060433560098</v>
      </c>
      <c r="V2103">
        <v>47603</v>
      </c>
      <c r="W2103">
        <v>48288</v>
      </c>
      <c r="X2103">
        <v>48442</v>
      </c>
      <c r="Y2103">
        <v>48500</v>
      </c>
      <c r="Z2103">
        <v>24573</v>
      </c>
      <c r="AA2103">
        <v>40001</v>
      </c>
      <c r="AB2103">
        <v>17535.923999999999</v>
      </c>
      <c r="AC2103">
        <v>44531</v>
      </c>
      <c r="AD2103">
        <v>2</v>
      </c>
      <c r="AE2103">
        <v>4.1286486932826889E-5</v>
      </c>
      <c r="AF2103">
        <v>18</v>
      </c>
      <c r="AG2103">
        <v>1321</v>
      </c>
      <c r="AH2103">
        <v>1.3626040878122634E-2</v>
      </c>
      <c r="AI2103" s="3">
        <v>456594</v>
      </c>
      <c r="AJ2103" s="3">
        <v>526192.27085109008</v>
      </c>
      <c r="AK2103">
        <v>128</v>
      </c>
      <c r="AL2103">
        <v>533619.19999999995</v>
      </c>
      <c r="AM2103">
        <v>446823</v>
      </c>
      <c r="AN2103">
        <v>70220</v>
      </c>
      <c r="AO2103">
        <v>517043</v>
      </c>
      <c r="AP2103">
        <v>3</v>
      </c>
      <c r="AQ2103">
        <v>0</v>
      </c>
      <c r="AR2103">
        <v>3</v>
      </c>
      <c r="AS2103">
        <v>6.2127236580516901E-2</v>
      </c>
      <c r="AT2103">
        <v>2</v>
      </c>
      <c r="AU2103">
        <v>41</v>
      </c>
      <c r="AV2103">
        <f t="shared" si="131"/>
        <v>43</v>
      </c>
      <c r="AW2103">
        <v>35665</v>
      </c>
      <c r="AX2103">
        <v>0.73</v>
      </c>
      <c r="AY2103">
        <v>418481246.83973598</v>
      </c>
      <c r="AZ2103">
        <v>418481.24683973601</v>
      </c>
      <c r="BA2103">
        <v>9191.0736114453703</v>
      </c>
      <c r="BB2103">
        <v>1.0880121760255839</v>
      </c>
      <c r="BC2103">
        <v>20856</v>
      </c>
      <c r="BD2103">
        <v>1930</v>
      </c>
      <c r="BE2103">
        <v>18926</v>
      </c>
      <c r="BF2103">
        <v>0.39757998445476128</v>
      </c>
      <c r="BG2103">
        <v>1183197</v>
      </c>
      <c r="BH2103">
        <v>24.425023739729987</v>
      </c>
      <c r="BI2103">
        <v>6159</v>
      </c>
      <c r="BJ2103">
        <v>50</v>
      </c>
      <c r="BK2103">
        <v>6</v>
      </c>
      <c r="BL2103">
        <v>2</v>
      </c>
      <c r="BM2103">
        <v>0</v>
      </c>
      <c r="BN2103">
        <v>0</v>
      </c>
      <c r="BO2103">
        <v>1</v>
      </c>
      <c r="BP2103">
        <v>1</v>
      </c>
      <c r="BQ2103">
        <v>4</v>
      </c>
      <c r="BR2103">
        <v>2</v>
      </c>
      <c r="BS2103">
        <v>0</v>
      </c>
      <c r="BT2103">
        <v>48326</v>
      </c>
      <c r="BU2103">
        <v>0.69</v>
      </c>
      <c r="BV2103">
        <v>0.52475629999999995</v>
      </c>
      <c r="BW2103">
        <v>282</v>
      </c>
      <c r="BX2103">
        <v>1.3657239999999999</v>
      </c>
      <c r="BY2103">
        <v>-0.480655</v>
      </c>
      <c r="BZ2103">
        <v>47</v>
      </c>
      <c r="CA2103">
        <v>3</v>
      </c>
      <c r="CB2103">
        <v>2</v>
      </c>
      <c r="CC2103">
        <v>0</v>
      </c>
      <c r="CD2103">
        <v>0</v>
      </c>
      <c r="CE2103">
        <v>0</v>
      </c>
      <c r="CF2103">
        <v>1</v>
      </c>
      <c r="CG2103">
        <v>6</v>
      </c>
      <c r="CH2103">
        <v>2</v>
      </c>
      <c r="CI2103">
        <v>0</v>
      </c>
      <c r="CJ2103">
        <v>48756</v>
      </c>
      <c r="CK2103">
        <v>1.2511280662892772</v>
      </c>
      <c r="CL2103">
        <v>0.58220272705634335</v>
      </c>
      <c r="CM2103">
        <v>245</v>
      </c>
      <c r="CN2103">
        <v>-0.59143315095193727</v>
      </c>
      <c r="CO2103">
        <v>4646</v>
      </c>
      <c r="CP2103">
        <v>-0.59428453849999996</v>
      </c>
      <c r="CQ2103">
        <v>-0.1291253155</v>
      </c>
      <c r="CR2103">
        <v>40839</v>
      </c>
      <c r="CS2103">
        <v>0.83700000000000008</v>
      </c>
      <c r="CT2103">
        <v>36797</v>
      </c>
      <c r="CU2103">
        <v>0.78252125745000001</v>
      </c>
      <c r="CV2103">
        <v>200</v>
      </c>
      <c r="CW2103">
        <v>31</v>
      </c>
      <c r="CX2103">
        <v>30</v>
      </c>
      <c r="CY2103">
        <v>775</v>
      </c>
      <c r="CZ2103">
        <v>1939</v>
      </c>
      <c r="DA2103" s="2">
        <v>33896</v>
      </c>
      <c r="DB2103" s="2">
        <v>3475</v>
      </c>
      <c r="DC2103" s="2">
        <v>105.17</v>
      </c>
      <c r="DD2103" s="2">
        <v>12256</v>
      </c>
      <c r="DE2103">
        <v>576</v>
      </c>
      <c r="DF2103">
        <v>292</v>
      </c>
      <c r="DG2103">
        <v>47.43</v>
      </c>
      <c r="DH2103">
        <v>8.25</v>
      </c>
      <c r="DI2103" s="2">
        <v>12.37</v>
      </c>
      <c r="DJ2103">
        <v>1.18</v>
      </c>
      <c r="DK2103">
        <v>0.94789024822928025</v>
      </c>
      <c r="DL2103">
        <v>0</v>
      </c>
      <c r="DM2103">
        <v>0</v>
      </c>
      <c r="DN2103">
        <v>148.19999999999999</v>
      </c>
      <c r="DO2103">
        <v>0.27100000000000002</v>
      </c>
      <c r="DP2103">
        <v>0</v>
      </c>
      <c r="DQ2103" s="2">
        <v>0</v>
      </c>
      <c r="DR2103" s="2">
        <v>0</v>
      </c>
      <c r="DS2103">
        <v>0</v>
      </c>
      <c r="DT2103">
        <v>3.4033767888509701</v>
      </c>
      <c r="DU2103">
        <v>1816107.1993652233</v>
      </c>
      <c r="DV2103">
        <v>0</v>
      </c>
    </row>
    <row r="2104" spans="1:126" x14ac:dyDescent="0.15">
      <c r="A2104" t="s">
        <v>3495</v>
      </c>
      <c r="B2104" t="s">
        <v>122</v>
      </c>
      <c r="C2104">
        <v>40</v>
      </c>
      <c r="D2104">
        <v>21</v>
      </c>
      <c r="E2104" t="s">
        <v>3511</v>
      </c>
      <c r="F2104">
        <v>40021</v>
      </c>
      <c r="G2104" t="s">
        <v>7088</v>
      </c>
      <c r="H2104">
        <v>50.2</v>
      </c>
      <c r="I2104">
        <v>1.2</v>
      </c>
      <c r="J2104">
        <v>33.1</v>
      </c>
      <c r="K2104">
        <v>0.5</v>
      </c>
      <c r="L2104">
        <v>8.6</v>
      </c>
      <c r="M2104">
        <v>6.3</v>
      </c>
      <c r="N2104">
        <f t="shared" si="134"/>
        <v>3730.9900000000007</v>
      </c>
      <c r="O2104">
        <f t="shared" si="132"/>
        <v>6269.0099999999993</v>
      </c>
      <c r="P2104">
        <f t="shared" si="133"/>
        <v>7.5228120000000018</v>
      </c>
      <c r="Q2104" s="4">
        <v>40021</v>
      </c>
      <c r="R2104" s="5">
        <v>35.904367000000001</v>
      </c>
      <c r="S2104" s="5">
        <v>-94.996796000000003</v>
      </c>
      <c r="T2104">
        <v>6</v>
      </c>
      <c r="U2104">
        <v>0.11423353098163389</v>
      </c>
      <c r="V2104">
        <v>47165</v>
      </c>
      <c r="W2104">
        <v>47860</v>
      </c>
      <c r="X2104">
        <v>48097</v>
      </c>
      <c r="Y2104">
        <v>48312</v>
      </c>
      <c r="Z2104">
        <v>22672</v>
      </c>
      <c r="AA2104">
        <v>40003</v>
      </c>
      <c r="AB2104">
        <v>15471.07</v>
      </c>
      <c r="AC2104">
        <v>38694</v>
      </c>
      <c r="AD2104">
        <v>1</v>
      </c>
      <c r="AE2104">
        <v>2.0791317545792878E-5</v>
      </c>
      <c r="AF2104">
        <v>49</v>
      </c>
      <c r="AG2104">
        <v>1233</v>
      </c>
      <c r="AH2104">
        <v>3.9740470397404706E-2</v>
      </c>
      <c r="AI2104" s="3">
        <v>236042</v>
      </c>
      <c r="AJ2104" s="3">
        <v>479620.48935467005</v>
      </c>
      <c r="AK2104">
        <v>80</v>
      </c>
      <c r="AL2104">
        <v>496928</v>
      </c>
      <c r="AM2104">
        <v>661339</v>
      </c>
      <c r="AN2104">
        <v>69828</v>
      </c>
      <c r="AO2104">
        <v>731167</v>
      </c>
      <c r="AP2104">
        <v>3</v>
      </c>
      <c r="AQ2104">
        <v>0</v>
      </c>
      <c r="AR2104">
        <v>3</v>
      </c>
      <c r="AS2104">
        <v>6.2682824905975765E-2</v>
      </c>
      <c r="AT2104">
        <v>3</v>
      </c>
      <c r="AU2104">
        <v>16</v>
      </c>
      <c r="AV2104">
        <f t="shared" si="131"/>
        <v>19</v>
      </c>
      <c r="AW2104">
        <v>26578</v>
      </c>
      <c r="AX2104">
        <v>0.56000000000000005</v>
      </c>
      <c r="AY2104">
        <v>1173818976.31007</v>
      </c>
      <c r="AZ2104">
        <v>1173818.9763100701</v>
      </c>
      <c r="BA2104">
        <v>27888.006671756099</v>
      </c>
      <c r="BB2104">
        <v>0.35857708002227406</v>
      </c>
      <c r="BC2104">
        <v>8377</v>
      </c>
      <c r="BD2104">
        <v>0</v>
      </c>
      <c r="BE2104">
        <v>8377</v>
      </c>
      <c r="BF2104">
        <v>0.17761051627265981</v>
      </c>
      <c r="BG2104">
        <v>412964</v>
      </c>
      <c r="BH2104">
        <v>8.5860656589808091</v>
      </c>
      <c r="BI2104">
        <v>5238</v>
      </c>
      <c r="BJ2104">
        <v>37</v>
      </c>
      <c r="BK2104">
        <v>4</v>
      </c>
      <c r="BL2104">
        <v>2</v>
      </c>
      <c r="BM2104">
        <v>0</v>
      </c>
      <c r="BN2104">
        <v>0</v>
      </c>
      <c r="BO2104">
        <v>0</v>
      </c>
      <c r="BP2104">
        <v>1</v>
      </c>
      <c r="BQ2104">
        <v>4</v>
      </c>
      <c r="BR2104">
        <v>1</v>
      </c>
      <c r="BS2104">
        <v>0</v>
      </c>
      <c r="BT2104">
        <v>46029</v>
      </c>
      <c r="BU2104">
        <v>0.59</v>
      </c>
      <c r="BV2104">
        <v>0.47371160000000001</v>
      </c>
      <c r="BW2104">
        <v>225</v>
      </c>
      <c r="BX2104">
        <v>1.064546</v>
      </c>
      <c r="BY2104">
        <v>-1.0529900000000001</v>
      </c>
      <c r="BZ2104">
        <v>33</v>
      </c>
      <c r="CA2104">
        <v>3</v>
      </c>
      <c r="CB2104">
        <v>3</v>
      </c>
      <c r="CC2104">
        <v>0</v>
      </c>
      <c r="CD2104">
        <v>0</v>
      </c>
      <c r="CE2104">
        <v>0</v>
      </c>
      <c r="CF2104">
        <v>1</v>
      </c>
      <c r="CG2104">
        <v>1</v>
      </c>
      <c r="CH2104">
        <v>1</v>
      </c>
      <c r="CI2104">
        <v>0</v>
      </c>
      <c r="CJ2104">
        <v>48302</v>
      </c>
      <c r="CK2104">
        <v>0.86952921204090927</v>
      </c>
      <c r="CL2104">
        <v>0.58313292300167119</v>
      </c>
      <c r="CM2104">
        <v>182</v>
      </c>
      <c r="CN2104">
        <v>-1.1122052324950409</v>
      </c>
      <c r="CO2104">
        <v>5538</v>
      </c>
      <c r="CP2104">
        <v>5.1162981000000003E-2</v>
      </c>
      <c r="CQ2104">
        <v>-0.39098600140000001</v>
      </c>
      <c r="CR2104">
        <v>39837</v>
      </c>
      <c r="CS2104">
        <v>0.82</v>
      </c>
      <c r="CT2104">
        <v>33251</v>
      </c>
      <c r="CU2104">
        <v>0.69467559944000001</v>
      </c>
      <c r="CV2104">
        <v>182</v>
      </c>
      <c r="CW2104">
        <v>26</v>
      </c>
      <c r="CX2104">
        <v>29</v>
      </c>
      <c r="CY2104">
        <v>2515</v>
      </c>
      <c r="CZ2104">
        <v>2007</v>
      </c>
      <c r="DA2104" s="2">
        <v>21946</v>
      </c>
      <c r="DB2104" s="2">
        <v>3440</v>
      </c>
      <c r="DC2104" s="2">
        <v>70.81</v>
      </c>
      <c r="DD2104" s="2">
        <v>22798</v>
      </c>
      <c r="DE2104">
        <v>717</v>
      </c>
      <c r="DF2104">
        <v>820</v>
      </c>
      <c r="DG2104">
        <v>24.99</v>
      </c>
      <c r="DH2104">
        <v>4.17</v>
      </c>
      <c r="DI2104" s="2">
        <v>6.25</v>
      </c>
      <c r="DJ2104">
        <v>2.39</v>
      </c>
      <c r="DK2104">
        <v>0.98685403445149589</v>
      </c>
      <c r="DL2104">
        <v>1.6220600162206002E-3</v>
      </c>
      <c r="DM2104">
        <v>0</v>
      </c>
      <c r="DN2104">
        <v>82.6</v>
      </c>
      <c r="DO2104">
        <v>0.16200000000000001</v>
      </c>
      <c r="DP2104">
        <v>122.7</v>
      </c>
      <c r="DQ2104" s="2">
        <v>0</v>
      </c>
      <c r="DR2104" s="2">
        <v>596.01773748000005</v>
      </c>
      <c r="DS2104">
        <v>1.1994065511383943E-3</v>
      </c>
      <c r="DT2104">
        <v>1.94878597730279</v>
      </c>
      <c r="DU2104">
        <v>968406.31812912086</v>
      </c>
      <c r="DV2104">
        <v>0</v>
      </c>
    </row>
    <row r="2105" spans="1:126" x14ac:dyDescent="0.15">
      <c r="A2105" t="s">
        <v>3495</v>
      </c>
      <c r="B2105" t="s">
        <v>126</v>
      </c>
      <c r="C2105">
        <v>40</v>
      </c>
      <c r="D2105">
        <v>23</v>
      </c>
      <c r="E2105" t="s">
        <v>3512</v>
      </c>
      <c r="F2105">
        <v>40023</v>
      </c>
      <c r="G2105" t="s">
        <v>7089</v>
      </c>
      <c r="H2105">
        <v>63.7</v>
      </c>
      <c r="I2105">
        <v>10.9</v>
      </c>
      <c r="J2105">
        <v>16.100000000000001</v>
      </c>
      <c r="K2105">
        <v>0.2</v>
      </c>
      <c r="L2105">
        <v>6.2</v>
      </c>
      <c r="M2105">
        <v>2.8</v>
      </c>
      <c r="N2105">
        <f t="shared" si="134"/>
        <v>4482.0300000000007</v>
      </c>
      <c r="O2105">
        <f t="shared" si="132"/>
        <v>5517.9699999999993</v>
      </c>
      <c r="P2105">
        <f t="shared" si="133"/>
        <v>6.621564000000002</v>
      </c>
      <c r="Q2105" s="4">
        <v>40023</v>
      </c>
      <c r="R2105" s="5">
        <v>34.027645</v>
      </c>
      <c r="S2105" s="5">
        <v>-95.554208000000003</v>
      </c>
      <c r="T2105">
        <v>7</v>
      </c>
      <c r="U2105">
        <v>0.16861794304798711</v>
      </c>
      <c r="V2105">
        <v>15172</v>
      </c>
      <c r="W2105">
        <v>15175</v>
      </c>
      <c r="X2105">
        <v>15120</v>
      </c>
      <c r="Y2105">
        <v>14983</v>
      </c>
      <c r="Z2105">
        <v>7342</v>
      </c>
      <c r="AA2105">
        <v>40005</v>
      </c>
      <c r="AB2105">
        <v>4622.6239999999998</v>
      </c>
      <c r="AC2105">
        <v>30617</v>
      </c>
      <c r="AD2105">
        <v>1</v>
      </c>
      <c r="AE2105">
        <v>6.6137566137566142E-5</v>
      </c>
      <c r="AF2105">
        <v>13</v>
      </c>
      <c r="AG2105">
        <v>965</v>
      </c>
      <c r="AH2105">
        <v>1.3471502590673576E-2</v>
      </c>
      <c r="AI2105" s="3">
        <v>330410</v>
      </c>
      <c r="AJ2105" s="3">
        <v>493027.65570257505</v>
      </c>
      <c r="AK2105">
        <v>160</v>
      </c>
      <c r="AL2105">
        <v>512460.80000000005</v>
      </c>
      <c r="AM2105">
        <v>588831</v>
      </c>
      <c r="AN2105">
        <v>61482</v>
      </c>
      <c r="AO2105">
        <v>650313</v>
      </c>
      <c r="AP2105">
        <v>4</v>
      </c>
      <c r="AQ2105">
        <v>0</v>
      </c>
      <c r="AR2105">
        <v>4</v>
      </c>
      <c r="AS2105">
        <v>0.26359143327841844</v>
      </c>
      <c r="AT2105">
        <v>3</v>
      </c>
      <c r="AU2105">
        <v>8</v>
      </c>
      <c r="AV2105">
        <f t="shared" si="131"/>
        <v>11</v>
      </c>
      <c r="AW2105">
        <v>256</v>
      </c>
      <c r="AX2105">
        <v>2.0000000000000018E-2</v>
      </c>
      <c r="AY2105">
        <v>174172106.22661099</v>
      </c>
      <c r="AZ2105">
        <v>174172.10622661098</v>
      </c>
      <c r="BA2105">
        <v>11304.5229413754</v>
      </c>
      <c r="BB2105">
        <v>0.88460168127920291</v>
      </c>
      <c r="BC2105">
        <v>7668</v>
      </c>
      <c r="BD2105">
        <v>0</v>
      </c>
      <c r="BE2105">
        <v>7668</v>
      </c>
      <c r="BF2105">
        <v>0.50540469285525969</v>
      </c>
      <c r="BG2105">
        <v>274688</v>
      </c>
      <c r="BH2105">
        <v>18.167195767195768</v>
      </c>
      <c r="BI2105">
        <v>2395</v>
      </c>
      <c r="BJ2105">
        <v>17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14872</v>
      </c>
      <c r="BU2105">
        <v>0.52</v>
      </c>
      <c r="BV2105">
        <v>0.49870639999999999</v>
      </c>
      <c r="BW2105">
        <v>83</v>
      </c>
      <c r="BX2105">
        <v>1.277569</v>
      </c>
      <c r="BY2105">
        <v>-0.60562780000000005</v>
      </c>
      <c r="BZ2105">
        <v>19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15143</v>
      </c>
      <c r="CK2105">
        <v>1.3867793700059432</v>
      </c>
      <c r="CL2105">
        <v>0.53074908328968051</v>
      </c>
      <c r="CM2105">
        <v>135</v>
      </c>
      <c r="CN2105">
        <v>5.0875969974360197E-2</v>
      </c>
      <c r="CO2105">
        <v>1027</v>
      </c>
      <c r="CP2105">
        <v>-0.9802789086</v>
      </c>
      <c r="CQ2105">
        <v>-0.84561873679999999</v>
      </c>
      <c r="CR2105">
        <v>11707</v>
      </c>
      <c r="CS2105">
        <v>0.78299999999999992</v>
      </c>
      <c r="CT2105">
        <v>11561</v>
      </c>
      <c r="CU2105">
        <v>0.73138928402000003</v>
      </c>
      <c r="CV2105">
        <v>123</v>
      </c>
      <c r="CW2105">
        <v>4</v>
      </c>
      <c r="CX2105">
        <v>6</v>
      </c>
      <c r="CY2105">
        <v>756</v>
      </c>
      <c r="CZ2105">
        <v>1464</v>
      </c>
      <c r="DA2105" s="2">
        <v>7125</v>
      </c>
      <c r="DB2105" s="2">
        <v>680</v>
      </c>
      <c r="DC2105" s="2">
        <v>53.17</v>
      </c>
      <c r="DD2105" s="2">
        <v>5594</v>
      </c>
      <c r="DE2105">
        <v>489</v>
      </c>
      <c r="DF2105">
        <v>301</v>
      </c>
      <c r="DG2105">
        <v>33.229999999999997</v>
      </c>
      <c r="DH2105">
        <v>6.65</v>
      </c>
      <c r="DI2105" s="2">
        <v>79.760000000000005</v>
      </c>
      <c r="DJ2105">
        <v>0.28999999999999998</v>
      </c>
      <c r="DK2105">
        <v>0.95633001422475106</v>
      </c>
      <c r="DL2105">
        <v>0</v>
      </c>
      <c r="DM2105">
        <v>0</v>
      </c>
      <c r="DN2105">
        <v>177.8</v>
      </c>
      <c r="DO2105">
        <v>0.34299999999999997</v>
      </c>
      <c r="DP2105">
        <v>317.90000000000003</v>
      </c>
      <c r="DQ2105" s="2">
        <v>0</v>
      </c>
      <c r="DR2105" s="2">
        <v>4813.0402904699986</v>
      </c>
      <c r="DS2105">
        <v>9.392023234763517E-3</v>
      </c>
      <c r="DT2105">
        <v>2.4119365652745999</v>
      </c>
      <c r="DU2105">
        <v>1236022.9417898739</v>
      </c>
      <c r="DV2105">
        <v>0</v>
      </c>
    </row>
    <row r="2106" spans="1:126" x14ac:dyDescent="0.15">
      <c r="A2106" t="s">
        <v>3495</v>
      </c>
      <c r="B2106" t="s">
        <v>3513</v>
      </c>
      <c r="C2106">
        <v>40</v>
      </c>
      <c r="D2106">
        <v>25</v>
      </c>
      <c r="E2106" t="s">
        <v>3514</v>
      </c>
      <c r="F2106">
        <v>40025</v>
      </c>
      <c r="G2106" t="s">
        <v>7090</v>
      </c>
      <c r="H2106">
        <v>76.5</v>
      </c>
      <c r="I2106">
        <v>0.2</v>
      </c>
      <c r="J2106">
        <v>0.8</v>
      </c>
      <c r="K2106">
        <v>0.3</v>
      </c>
      <c r="L2106">
        <v>1.4</v>
      </c>
      <c r="M2106">
        <v>20.8</v>
      </c>
      <c r="N2106">
        <f t="shared" si="134"/>
        <v>6287.6200000000008</v>
      </c>
      <c r="O2106">
        <f t="shared" si="132"/>
        <v>3712.3799999999992</v>
      </c>
      <c r="P2106">
        <f t="shared" si="133"/>
        <v>4.4548560000000004</v>
      </c>
      <c r="Q2106" s="4">
        <v>40025</v>
      </c>
      <c r="R2106" s="5">
        <v>36.748390000000001</v>
      </c>
      <c r="S2106" s="5">
        <v>-102.517698</v>
      </c>
      <c r="T2106">
        <v>9</v>
      </c>
      <c r="U2106">
        <v>0.63628954345765798</v>
      </c>
      <c r="V2106">
        <v>2451</v>
      </c>
      <c r="W2106">
        <v>2390</v>
      </c>
      <c r="X2106">
        <v>2341</v>
      </c>
      <c r="Y2106">
        <v>2202</v>
      </c>
      <c r="Z2106">
        <v>1116</v>
      </c>
      <c r="AA2106">
        <v>40007</v>
      </c>
      <c r="AB2106">
        <v>850.03300000000013</v>
      </c>
      <c r="AC2106">
        <v>46680</v>
      </c>
      <c r="AD2106">
        <v>0</v>
      </c>
      <c r="AE2106">
        <v>0</v>
      </c>
      <c r="AF2106">
        <v>2</v>
      </c>
      <c r="AG2106">
        <v>554</v>
      </c>
      <c r="AH2106">
        <v>3.6101083032490976E-3</v>
      </c>
      <c r="AI2106" s="3">
        <v>1157186</v>
      </c>
      <c r="AJ2106" s="3">
        <v>1174230.1253663001</v>
      </c>
      <c r="AK2106">
        <v>560</v>
      </c>
      <c r="AL2106">
        <v>1178412.8</v>
      </c>
      <c r="AM2106">
        <v>343170</v>
      </c>
      <c r="AN2106">
        <v>73666</v>
      </c>
      <c r="AO2106">
        <v>416836</v>
      </c>
      <c r="AP2106">
        <v>1</v>
      </c>
      <c r="AQ2106">
        <v>0</v>
      </c>
      <c r="AR2106">
        <v>1</v>
      </c>
      <c r="AS2106">
        <v>0.41841004184100417</v>
      </c>
      <c r="AT2106">
        <v>0</v>
      </c>
      <c r="AU2106">
        <v>1</v>
      </c>
      <c r="AV2106">
        <f t="shared" si="131"/>
        <v>1</v>
      </c>
      <c r="AW2106">
        <v>50</v>
      </c>
      <c r="AX2106">
        <v>4.0000000000000036E-2</v>
      </c>
      <c r="AY2106">
        <v>501647978.39815301</v>
      </c>
      <c r="AZ2106">
        <v>501647.97839815303</v>
      </c>
      <c r="BA2106">
        <v>159873.96736765301</v>
      </c>
      <c r="BB2106">
        <v>6.2549270307426422E-2</v>
      </c>
      <c r="BC2106">
        <v>607</v>
      </c>
      <c r="BD2106">
        <v>0</v>
      </c>
      <c r="BE2106">
        <v>607</v>
      </c>
      <c r="BF2106">
        <v>0.24765401876784987</v>
      </c>
      <c r="BG2106">
        <v>85185</v>
      </c>
      <c r="BH2106">
        <v>36.388295600170871</v>
      </c>
      <c r="BI2106">
        <v>536</v>
      </c>
      <c r="BJ2106">
        <v>7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2630</v>
      </c>
      <c r="BU2106">
        <v>0.46</v>
      </c>
      <c r="BV2106">
        <v>0.63359920000000003</v>
      </c>
      <c r="BW2106">
        <v>25</v>
      </c>
      <c r="BX2106">
        <v>2.661597</v>
      </c>
      <c r="BY2106">
        <v>1.805806</v>
      </c>
      <c r="BZ2106">
        <v>7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2288</v>
      </c>
      <c r="CK2106">
        <v>3.0594405594405596</v>
      </c>
      <c r="CL2106">
        <v>0.65660998354360944</v>
      </c>
      <c r="CM2106">
        <v>23</v>
      </c>
      <c r="CN2106">
        <v>2.2894186488462083</v>
      </c>
      <c r="CO2106">
        <v>209</v>
      </c>
      <c r="CP2106">
        <v>1.3959658290000001</v>
      </c>
      <c r="CQ2106">
        <v>-6.7005158699999998E-2</v>
      </c>
      <c r="CR2106">
        <v>1916</v>
      </c>
      <c r="CS2106">
        <v>0.873</v>
      </c>
      <c r="CT2106">
        <v>1654</v>
      </c>
      <c r="CU2106">
        <v>0.70467596389999998</v>
      </c>
      <c r="CW2106">
        <v>1</v>
      </c>
      <c r="CX2106">
        <v>1</v>
      </c>
      <c r="CY2106">
        <v>424</v>
      </c>
      <c r="CZ2106">
        <v>739</v>
      </c>
      <c r="DA2106" s="2">
        <v>1640</v>
      </c>
      <c r="DB2106" s="2">
        <v>160</v>
      </c>
      <c r="DC2106" s="2">
        <v>42.83</v>
      </c>
      <c r="DD2106" s="2">
        <v>363</v>
      </c>
      <c r="DE2106">
        <v>219</v>
      </c>
      <c r="DF2106">
        <v>18</v>
      </c>
      <c r="DG2106">
        <v>42.83</v>
      </c>
      <c r="DH2106">
        <v>42.83</v>
      </c>
      <c r="DI2106" s="2">
        <v>128.47999999999999</v>
      </c>
      <c r="DJ2106">
        <v>1.56</v>
      </c>
      <c r="DK2106">
        <v>0.83050866498557707</v>
      </c>
      <c r="DL2106">
        <v>0</v>
      </c>
      <c r="DM2106">
        <v>0</v>
      </c>
      <c r="DN2106">
        <v>344.2</v>
      </c>
      <c r="DO2106">
        <v>0.29899999999999999</v>
      </c>
      <c r="DP2106">
        <v>116775.28</v>
      </c>
      <c r="DQ2106" s="2">
        <v>15653</v>
      </c>
      <c r="DR2106" s="2">
        <v>0</v>
      </c>
      <c r="DS2106">
        <v>0</v>
      </c>
      <c r="DT2106">
        <v>2.3828950983470198</v>
      </c>
      <c r="DU2106">
        <v>2808034.0849493872</v>
      </c>
      <c r="DV2106">
        <v>1</v>
      </c>
    </row>
    <row r="2107" spans="1:126" x14ac:dyDescent="0.15">
      <c r="A2107" t="s">
        <v>3495</v>
      </c>
      <c r="B2107" t="s">
        <v>290</v>
      </c>
      <c r="C2107">
        <v>40</v>
      </c>
      <c r="D2107">
        <v>27</v>
      </c>
      <c r="E2107" t="s">
        <v>3515</v>
      </c>
      <c r="F2107">
        <v>40027</v>
      </c>
      <c r="G2107" t="s">
        <v>7091</v>
      </c>
      <c r="H2107">
        <v>75.7</v>
      </c>
      <c r="I2107">
        <v>4.0999999999999996</v>
      </c>
      <c r="J2107">
        <v>4.4000000000000004</v>
      </c>
      <c r="K2107">
        <v>3.8</v>
      </c>
      <c r="L2107">
        <v>5</v>
      </c>
      <c r="M2107">
        <v>7</v>
      </c>
      <c r="N2107">
        <f t="shared" si="134"/>
        <v>5855.1</v>
      </c>
      <c r="O2107">
        <f t="shared" si="132"/>
        <v>4144.8999999999996</v>
      </c>
      <c r="P2107">
        <f t="shared" si="133"/>
        <v>4.9738800000000012</v>
      </c>
      <c r="Q2107" s="4">
        <v>40027</v>
      </c>
      <c r="R2107" s="5">
        <v>35.206375999999999</v>
      </c>
      <c r="S2107" s="5">
        <v>-97.323087999999998</v>
      </c>
      <c r="T2107">
        <v>1</v>
      </c>
      <c r="U2107">
        <v>4.5106266156933264E-2</v>
      </c>
      <c r="V2107">
        <v>256550</v>
      </c>
      <c r="W2107">
        <v>264934</v>
      </c>
      <c r="X2107">
        <v>268614</v>
      </c>
      <c r="Y2107">
        <v>273549</v>
      </c>
      <c r="Z2107">
        <v>137287</v>
      </c>
      <c r="AA2107">
        <v>40009</v>
      </c>
      <c r="AB2107">
        <v>107544.68399999999</v>
      </c>
      <c r="AC2107">
        <v>56452</v>
      </c>
      <c r="AD2107">
        <v>1</v>
      </c>
      <c r="AE2107">
        <v>3.72281414967202E-6</v>
      </c>
      <c r="AF2107">
        <v>65</v>
      </c>
      <c r="AG2107">
        <v>1081</v>
      </c>
      <c r="AH2107">
        <v>6.0129509713228495E-2</v>
      </c>
      <c r="AI2107" s="3">
        <v>133729</v>
      </c>
      <c r="AJ2107" s="3">
        <v>344839.02170522005</v>
      </c>
      <c r="AK2107">
        <v>40</v>
      </c>
      <c r="AL2107">
        <v>357369.59999999998</v>
      </c>
      <c r="AM2107">
        <v>499003</v>
      </c>
      <c r="AN2107">
        <v>45830</v>
      </c>
      <c r="AO2107">
        <v>544833</v>
      </c>
      <c r="AP2107">
        <v>13</v>
      </c>
      <c r="AQ2107">
        <v>2</v>
      </c>
      <c r="AR2107">
        <v>15</v>
      </c>
      <c r="AS2107">
        <v>5.661787464047649E-2</v>
      </c>
      <c r="AT2107">
        <v>15</v>
      </c>
      <c r="AU2107">
        <v>117</v>
      </c>
      <c r="AV2107">
        <f t="shared" si="131"/>
        <v>132</v>
      </c>
      <c r="AW2107">
        <v>242711</v>
      </c>
      <c r="AX2107">
        <v>0.82000000000000006</v>
      </c>
      <c r="AY2107">
        <v>831410143.56531405</v>
      </c>
      <c r="AZ2107">
        <v>831410.14356531401</v>
      </c>
      <c r="BA2107">
        <v>4061.1102214876601</v>
      </c>
      <c r="BB2107">
        <v>2.4623808403645877</v>
      </c>
      <c r="BC2107">
        <v>30340</v>
      </c>
      <c r="BD2107">
        <v>0</v>
      </c>
      <c r="BE2107">
        <v>30340</v>
      </c>
      <c r="BF2107">
        <v>0.11826154745663614</v>
      </c>
      <c r="BG2107">
        <v>3207914</v>
      </c>
      <c r="BH2107">
        <v>11.942467630130968</v>
      </c>
      <c r="BI2107">
        <v>20884</v>
      </c>
      <c r="BJ2107">
        <v>148</v>
      </c>
      <c r="BK2107">
        <v>9</v>
      </c>
      <c r="BL2107">
        <v>7</v>
      </c>
      <c r="BM2107">
        <v>0</v>
      </c>
      <c r="BN2107">
        <v>7</v>
      </c>
      <c r="BO2107">
        <v>5</v>
      </c>
      <c r="BP2107">
        <v>3</v>
      </c>
      <c r="BQ2107">
        <v>24</v>
      </c>
      <c r="BR2107">
        <v>4</v>
      </c>
      <c r="BS2107">
        <v>0</v>
      </c>
      <c r="BT2107">
        <v>244589</v>
      </c>
      <c r="BU2107">
        <v>0.75</v>
      </c>
      <c r="BV2107">
        <v>0.56083050000000001</v>
      </c>
      <c r="BW2107">
        <v>896</v>
      </c>
      <c r="BX2107">
        <v>0.84631769999999995</v>
      </c>
      <c r="BY2107">
        <v>-1.0695969999999999</v>
      </c>
      <c r="BZ2107">
        <v>158</v>
      </c>
      <c r="CA2107">
        <v>15</v>
      </c>
      <c r="CB2107">
        <v>7</v>
      </c>
      <c r="CC2107">
        <v>1</v>
      </c>
      <c r="CD2107">
        <v>6</v>
      </c>
      <c r="CE2107">
        <v>5</v>
      </c>
      <c r="CF2107">
        <v>1</v>
      </c>
      <c r="CG2107">
        <v>29</v>
      </c>
      <c r="CH2107">
        <v>5</v>
      </c>
      <c r="CI2107">
        <v>0</v>
      </c>
      <c r="CJ2107">
        <v>270189</v>
      </c>
      <c r="CK2107">
        <v>0.84015263389701278</v>
      </c>
      <c r="CL2107">
        <v>0.62580903182802872</v>
      </c>
      <c r="CM2107">
        <v>855</v>
      </c>
      <c r="CN2107">
        <v>-1.122804392906366</v>
      </c>
      <c r="CO2107">
        <v>43974</v>
      </c>
      <c r="CP2107">
        <v>1.4499201260000001</v>
      </c>
      <c r="CQ2107">
        <v>0.90189570299999999</v>
      </c>
      <c r="CR2107">
        <v>235268</v>
      </c>
      <c r="CS2107">
        <v>0.85199999999999998</v>
      </c>
      <c r="CT2107">
        <v>210884</v>
      </c>
      <c r="CU2107">
        <v>0.83365657787999992</v>
      </c>
      <c r="CV2107">
        <v>840</v>
      </c>
      <c r="CW2107">
        <v>119</v>
      </c>
      <c r="CX2107">
        <v>139</v>
      </c>
      <c r="CY2107">
        <v>378</v>
      </c>
      <c r="CZ2107">
        <v>1620</v>
      </c>
      <c r="DA2107" s="2">
        <v>125570</v>
      </c>
      <c r="DB2107" s="2">
        <v>33470</v>
      </c>
      <c r="DC2107" s="2">
        <v>163.72999999999999</v>
      </c>
      <c r="DD2107" s="2">
        <v>56140</v>
      </c>
      <c r="DE2107">
        <v>576</v>
      </c>
      <c r="DF2107">
        <v>145</v>
      </c>
      <c r="DG2107">
        <v>47.52</v>
      </c>
      <c r="DH2107">
        <v>1.49</v>
      </c>
      <c r="DI2107" s="2">
        <v>5.2</v>
      </c>
      <c r="DJ2107">
        <v>1.06</v>
      </c>
      <c r="DK2107">
        <v>0.92676233277748277</v>
      </c>
      <c r="DL2107">
        <v>1.8501387604070306E-3</v>
      </c>
      <c r="DM2107">
        <v>0</v>
      </c>
      <c r="DN2107">
        <v>57.1</v>
      </c>
      <c r="DO2107">
        <v>0.16</v>
      </c>
      <c r="DP2107">
        <v>30.9</v>
      </c>
      <c r="DQ2107" s="2">
        <v>0</v>
      </c>
      <c r="DR2107" s="2">
        <v>902.88897833999988</v>
      </c>
      <c r="DS2107">
        <v>2.5264861716917169E-3</v>
      </c>
      <c r="DT2107">
        <v>5.0646913970580902</v>
      </c>
      <c r="DU2107">
        <v>1809966.7386900908</v>
      </c>
      <c r="DV2107">
        <v>0</v>
      </c>
    </row>
    <row r="2108" spans="1:126" x14ac:dyDescent="0.15">
      <c r="A2108" t="s">
        <v>3495</v>
      </c>
      <c r="B2108" t="s">
        <v>3516</v>
      </c>
      <c r="C2108">
        <v>40</v>
      </c>
      <c r="D2108">
        <v>29</v>
      </c>
      <c r="E2108" t="s">
        <v>3517</v>
      </c>
      <c r="F2108">
        <v>40029</v>
      </c>
      <c r="G2108" t="s">
        <v>7092</v>
      </c>
      <c r="H2108">
        <v>73.099999999999994</v>
      </c>
      <c r="I2108">
        <v>0.4</v>
      </c>
      <c r="J2108">
        <v>16.3</v>
      </c>
      <c r="K2108">
        <v>0.2</v>
      </c>
      <c r="L2108">
        <v>7.5</v>
      </c>
      <c r="M2108">
        <v>2.6</v>
      </c>
      <c r="N2108">
        <f t="shared" si="134"/>
        <v>5672.5099999999984</v>
      </c>
      <c r="O2108">
        <f t="shared" si="132"/>
        <v>4327.4900000000016</v>
      </c>
      <c r="P2108">
        <f t="shared" si="133"/>
        <v>5.1929880000000042</v>
      </c>
      <c r="Q2108" s="4">
        <v>40029</v>
      </c>
      <c r="R2108" s="5">
        <v>34.582861000000001</v>
      </c>
      <c r="S2108" s="5">
        <v>-96.288038999999998</v>
      </c>
      <c r="T2108">
        <v>9</v>
      </c>
      <c r="U2108">
        <v>0.24790337225232834</v>
      </c>
      <c r="V2108">
        <v>5906</v>
      </c>
      <c r="W2108">
        <v>5877</v>
      </c>
      <c r="X2108">
        <v>5812</v>
      </c>
      <c r="Y2108">
        <v>5592</v>
      </c>
      <c r="Z2108">
        <v>2752</v>
      </c>
      <c r="AA2108">
        <v>40011</v>
      </c>
      <c r="AB2108">
        <v>1990.2309999999998</v>
      </c>
      <c r="AC2108">
        <v>38243</v>
      </c>
      <c r="AD2108">
        <v>0</v>
      </c>
      <c r="AE2108">
        <v>0</v>
      </c>
      <c r="AF2108">
        <v>5</v>
      </c>
      <c r="AG2108">
        <v>571</v>
      </c>
      <c r="AH2108">
        <v>8.7565674255691769E-3</v>
      </c>
      <c r="AI2108" s="3">
        <v>273616</v>
      </c>
      <c r="AJ2108" s="3">
        <v>330676.06346378505</v>
      </c>
      <c r="AK2108">
        <v>178</v>
      </c>
      <c r="AL2108">
        <v>333644.80000000005</v>
      </c>
      <c r="AM2108">
        <v>559452</v>
      </c>
      <c r="AN2108">
        <v>37566</v>
      </c>
      <c r="AO2108">
        <v>597018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5</v>
      </c>
      <c r="AV2108">
        <f t="shared" si="131"/>
        <v>6</v>
      </c>
      <c r="AW2108">
        <v>0</v>
      </c>
      <c r="AX2108">
        <v>0</v>
      </c>
      <c r="AY2108">
        <v>220123633.96693599</v>
      </c>
      <c r="AZ2108">
        <v>220123.633966936</v>
      </c>
      <c r="BA2108">
        <v>36010.274957424401</v>
      </c>
      <c r="BB2108">
        <v>0.27769851832076209</v>
      </c>
      <c r="BC2108">
        <v>7546</v>
      </c>
      <c r="BD2108">
        <v>0</v>
      </c>
      <c r="BE2108">
        <v>7546</v>
      </c>
      <c r="BF2108">
        <v>1.2776837114798509</v>
      </c>
      <c r="BG2108">
        <v>107629</v>
      </c>
      <c r="BH2108">
        <v>18.518410185822436</v>
      </c>
      <c r="BI2108">
        <v>1021</v>
      </c>
      <c r="BJ2108">
        <v>7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5856</v>
      </c>
      <c r="BU2108">
        <v>0.54</v>
      </c>
      <c r="BV2108">
        <v>0.52677949999999996</v>
      </c>
      <c r="BW2108">
        <v>31</v>
      </c>
      <c r="BX2108">
        <v>1.1953549999999999</v>
      </c>
      <c r="BY2108">
        <v>-0.58312779999999997</v>
      </c>
      <c r="BZ2108">
        <v>7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5777</v>
      </c>
      <c r="CK2108">
        <v>1.2117015752120479</v>
      </c>
      <c r="CL2108">
        <v>0.567476545585759</v>
      </c>
      <c r="CM2108">
        <v>27</v>
      </c>
      <c r="CN2108">
        <v>-0.69530492298292257</v>
      </c>
      <c r="CO2108">
        <v>477</v>
      </c>
      <c r="CP2108">
        <v>-1.2320085491999999</v>
      </c>
      <c r="CQ2108">
        <v>-0.47154596459999998</v>
      </c>
      <c r="CR2108">
        <v>4601</v>
      </c>
      <c r="CS2108">
        <v>0.82099999999999995</v>
      </c>
      <c r="CT2108">
        <v>4441</v>
      </c>
      <c r="CU2108">
        <v>0.7290762554200001</v>
      </c>
      <c r="CV2108">
        <v>2</v>
      </c>
      <c r="CW2108">
        <v>1</v>
      </c>
      <c r="CX2108">
        <v>1</v>
      </c>
      <c r="CY2108">
        <v>346</v>
      </c>
      <c r="CZ2108">
        <v>854</v>
      </c>
      <c r="DA2108" s="2">
        <v>2553</v>
      </c>
      <c r="DB2108" s="2">
        <v>235</v>
      </c>
      <c r="DC2108" s="2">
        <v>34.090000000000003</v>
      </c>
      <c r="DD2108" s="2">
        <v>1633</v>
      </c>
      <c r="DE2108">
        <v>286</v>
      </c>
      <c r="DF2108">
        <v>154</v>
      </c>
      <c r="DH2108">
        <v>17.04</v>
      </c>
      <c r="DI2108" s="2">
        <v>34.090000000000003</v>
      </c>
      <c r="DJ2108">
        <v>0.88</v>
      </c>
      <c r="DK2108">
        <v>0.99013215601426818</v>
      </c>
      <c r="DL2108">
        <v>0</v>
      </c>
      <c r="DM2108">
        <v>0</v>
      </c>
      <c r="DN2108">
        <v>55.1</v>
      </c>
      <c r="DO2108">
        <v>0.16500000000000001</v>
      </c>
      <c r="DP2108">
        <v>0</v>
      </c>
      <c r="DQ2108" s="2">
        <v>0</v>
      </c>
      <c r="DR2108" s="2">
        <v>0</v>
      </c>
      <c r="DS2108">
        <v>0</v>
      </c>
      <c r="DT2108">
        <v>3.1480394032460302</v>
      </c>
      <c r="DU2108">
        <v>1050326.9770881413</v>
      </c>
      <c r="DV2108">
        <v>1</v>
      </c>
    </row>
    <row r="2109" spans="1:126" x14ac:dyDescent="0.15">
      <c r="A2109" t="s">
        <v>3495</v>
      </c>
      <c r="B2109" t="s">
        <v>1574</v>
      </c>
      <c r="C2109">
        <v>40</v>
      </c>
      <c r="D2109">
        <v>31</v>
      </c>
      <c r="E2109" t="s">
        <v>3518</v>
      </c>
      <c r="F2109">
        <v>40031</v>
      </c>
      <c r="G2109" t="s">
        <v>7093</v>
      </c>
      <c r="H2109">
        <v>58.9</v>
      </c>
      <c r="I2109">
        <v>16.8</v>
      </c>
      <c r="J2109">
        <v>5.3</v>
      </c>
      <c r="K2109">
        <v>2.1</v>
      </c>
      <c r="L2109">
        <v>5.7</v>
      </c>
      <c r="M2109">
        <v>11.2</v>
      </c>
      <c r="N2109">
        <f t="shared" si="134"/>
        <v>3941.8799999999997</v>
      </c>
      <c r="O2109">
        <f t="shared" si="132"/>
        <v>6058.1200000000008</v>
      </c>
      <c r="P2109">
        <f t="shared" si="133"/>
        <v>7.2697440000000038</v>
      </c>
      <c r="Q2109" s="4">
        <v>40031</v>
      </c>
      <c r="R2109" s="5">
        <v>34.662627999999998</v>
      </c>
      <c r="S2109" s="5">
        <v>-98.476596999999998</v>
      </c>
      <c r="T2109">
        <v>3</v>
      </c>
      <c r="U2109">
        <v>8.8902375604684544E-2</v>
      </c>
      <c r="V2109">
        <v>123101</v>
      </c>
      <c r="W2109">
        <v>125647</v>
      </c>
      <c r="X2109">
        <v>125531</v>
      </c>
      <c r="Y2109">
        <v>123487</v>
      </c>
      <c r="Z2109">
        <v>64342</v>
      </c>
      <c r="AA2109">
        <v>40013</v>
      </c>
      <c r="AB2109">
        <v>47518.885000000002</v>
      </c>
      <c r="AC2109">
        <v>46241</v>
      </c>
      <c r="AD2109">
        <v>1</v>
      </c>
      <c r="AE2109">
        <v>7.9661597533676945E-6</v>
      </c>
      <c r="AF2109">
        <v>47</v>
      </c>
      <c r="AG2109">
        <v>1107</v>
      </c>
      <c r="AH2109">
        <v>4.2457091237579042E-2</v>
      </c>
      <c r="AI2109" s="3">
        <v>462992</v>
      </c>
      <c r="AJ2109" s="3">
        <v>684344.31756856001</v>
      </c>
      <c r="AK2109">
        <v>160</v>
      </c>
      <c r="AL2109">
        <v>693702.4</v>
      </c>
      <c r="AM2109">
        <v>387614</v>
      </c>
      <c r="AN2109">
        <v>68948</v>
      </c>
      <c r="AO2109">
        <v>456562</v>
      </c>
      <c r="AP2109">
        <v>7</v>
      </c>
      <c r="AQ2109">
        <v>1</v>
      </c>
      <c r="AR2109">
        <v>8</v>
      </c>
      <c r="AS2109">
        <v>6.3670441793277993E-2</v>
      </c>
      <c r="AT2109">
        <v>6</v>
      </c>
      <c r="AU2109">
        <v>37</v>
      </c>
      <c r="AV2109">
        <f t="shared" si="131"/>
        <v>43</v>
      </c>
      <c r="AW2109">
        <v>88797</v>
      </c>
      <c r="AX2109">
        <v>0.7</v>
      </c>
      <c r="AY2109">
        <v>670495269.13546395</v>
      </c>
      <c r="AZ2109">
        <v>670495.26913546398</v>
      </c>
      <c r="BA2109">
        <v>5832.7409424894104</v>
      </c>
      <c r="BB2109">
        <v>1.7144598223373189</v>
      </c>
      <c r="BC2109">
        <v>31618</v>
      </c>
      <c r="BD2109">
        <v>12555</v>
      </c>
      <c r="BE2109">
        <v>19063</v>
      </c>
      <c r="BF2109">
        <v>0.15485658118130641</v>
      </c>
      <c r="BG2109">
        <v>1550422</v>
      </c>
      <c r="BH2109">
        <v>12.350909337135846</v>
      </c>
      <c r="BI2109">
        <v>8958</v>
      </c>
      <c r="BJ2109">
        <v>91</v>
      </c>
      <c r="BK2109">
        <v>7</v>
      </c>
      <c r="BL2109">
        <v>5</v>
      </c>
      <c r="BM2109">
        <v>0</v>
      </c>
      <c r="BN2109">
        <v>4</v>
      </c>
      <c r="BO2109">
        <v>2</v>
      </c>
      <c r="BP2109">
        <v>2</v>
      </c>
      <c r="BQ2109">
        <v>2</v>
      </c>
      <c r="BR2109">
        <v>3</v>
      </c>
      <c r="BS2109">
        <v>0</v>
      </c>
      <c r="BT2109">
        <v>113228</v>
      </c>
      <c r="BU2109">
        <v>0.68</v>
      </c>
      <c r="BV2109">
        <v>0.42541269999999998</v>
      </c>
      <c r="BW2109">
        <v>494</v>
      </c>
      <c r="BX2109">
        <v>1.0244819999999999</v>
      </c>
      <c r="BY2109">
        <v>-1.4709939999999999</v>
      </c>
      <c r="BZ2109">
        <v>86</v>
      </c>
      <c r="CA2109">
        <v>6</v>
      </c>
      <c r="CB2109">
        <v>3</v>
      </c>
      <c r="CC2109">
        <v>1</v>
      </c>
      <c r="CD2109">
        <v>4</v>
      </c>
      <c r="CE2109">
        <v>2</v>
      </c>
      <c r="CF2109">
        <v>2</v>
      </c>
      <c r="CG2109">
        <v>5</v>
      </c>
      <c r="CH2109">
        <v>1</v>
      </c>
      <c r="CI2109">
        <v>0</v>
      </c>
      <c r="CJ2109">
        <v>125225</v>
      </c>
      <c r="CK2109">
        <v>0.87841884607706133</v>
      </c>
      <c r="CL2109">
        <v>0.54870844013015574</v>
      </c>
      <c r="CM2109">
        <v>409</v>
      </c>
      <c r="CN2109">
        <v>-1.3644652502845769</v>
      </c>
      <c r="CO2109">
        <v>13704</v>
      </c>
      <c r="CP2109">
        <v>0.14663983799999999</v>
      </c>
      <c r="CQ2109">
        <v>-0.22025190380000001</v>
      </c>
      <c r="CR2109">
        <v>101258</v>
      </c>
      <c r="CS2109">
        <v>0.81400000000000006</v>
      </c>
      <c r="CT2109">
        <v>99343</v>
      </c>
      <c r="CU2109">
        <v>0.80742323320999998</v>
      </c>
      <c r="CV2109">
        <v>366</v>
      </c>
      <c r="CW2109">
        <v>119</v>
      </c>
      <c r="CX2109">
        <v>93</v>
      </c>
      <c r="CY2109">
        <v>482</v>
      </c>
      <c r="CZ2109">
        <v>1640</v>
      </c>
      <c r="DA2109" s="2">
        <v>66628</v>
      </c>
      <c r="DB2109" s="2">
        <v>8200</v>
      </c>
      <c r="DC2109" s="2">
        <v>109.66</v>
      </c>
      <c r="DD2109" s="2">
        <v>44564</v>
      </c>
      <c r="DE2109">
        <v>506</v>
      </c>
      <c r="DF2109">
        <v>105</v>
      </c>
      <c r="DG2109">
        <v>27.21</v>
      </c>
      <c r="DH2109">
        <v>2.4</v>
      </c>
      <c r="DI2109" s="2">
        <v>8</v>
      </c>
      <c r="DJ2109">
        <v>2.29</v>
      </c>
      <c r="DK2109">
        <v>0.94297093686283995</v>
      </c>
      <c r="DL2109">
        <v>0</v>
      </c>
      <c r="DM2109">
        <v>0</v>
      </c>
      <c r="DN2109">
        <v>86</v>
      </c>
      <c r="DO2109">
        <v>0.128</v>
      </c>
      <c r="DP2109">
        <v>573.67000000000007</v>
      </c>
      <c r="DQ2109" s="2">
        <v>0</v>
      </c>
      <c r="DR2109" s="2">
        <v>2384.7357617499997</v>
      </c>
      <c r="DS2109">
        <v>3.4376920776200285E-3</v>
      </c>
      <c r="DT2109">
        <v>3.9287107588971799</v>
      </c>
      <c r="DU2109">
        <v>2725356.0823527952</v>
      </c>
      <c r="DV2109">
        <v>0</v>
      </c>
    </row>
    <row r="2110" spans="1:126" x14ac:dyDescent="0.15">
      <c r="A2110" t="s">
        <v>3495</v>
      </c>
      <c r="B2110" t="s">
        <v>3519</v>
      </c>
      <c r="C2110">
        <v>40</v>
      </c>
      <c r="D2110">
        <v>33</v>
      </c>
      <c r="E2110" t="s">
        <v>3520</v>
      </c>
      <c r="F2110">
        <v>40033</v>
      </c>
      <c r="G2110" t="s">
        <v>7094</v>
      </c>
      <c r="H2110">
        <v>79.2</v>
      </c>
      <c r="I2110">
        <v>2</v>
      </c>
      <c r="J2110">
        <v>8.1</v>
      </c>
      <c r="K2110">
        <v>0.2</v>
      </c>
      <c r="L2110">
        <v>4.9000000000000004</v>
      </c>
      <c r="M2110">
        <v>5.6</v>
      </c>
      <c r="N2110">
        <f t="shared" si="134"/>
        <v>6397.66</v>
      </c>
      <c r="O2110">
        <f t="shared" si="132"/>
        <v>3602.34</v>
      </c>
      <c r="P2110">
        <f t="shared" si="133"/>
        <v>4.322808000000002</v>
      </c>
      <c r="Q2110" s="4">
        <v>40033</v>
      </c>
      <c r="R2110" s="5">
        <v>34.290675999999998</v>
      </c>
      <c r="S2110" s="5">
        <v>-98.373437999999993</v>
      </c>
      <c r="T2110">
        <v>3</v>
      </c>
      <c r="U2110">
        <v>5.0731241382726319E-2</v>
      </c>
      <c r="V2110">
        <v>6171</v>
      </c>
      <c r="W2110">
        <v>6157</v>
      </c>
      <c r="X2110">
        <v>6112</v>
      </c>
      <c r="Y2110">
        <v>5993</v>
      </c>
      <c r="Z2110">
        <v>3080</v>
      </c>
      <c r="AA2110">
        <v>40015</v>
      </c>
      <c r="AB2110">
        <v>2340.9129999999996</v>
      </c>
      <c r="AC2110">
        <v>46361</v>
      </c>
      <c r="AD2110">
        <v>0</v>
      </c>
      <c r="AE2110">
        <v>0</v>
      </c>
      <c r="AF2110">
        <v>7</v>
      </c>
      <c r="AG2110">
        <v>500</v>
      </c>
      <c r="AH2110">
        <v>1.4E-2</v>
      </c>
      <c r="AI2110" s="3">
        <v>399818</v>
      </c>
      <c r="AJ2110" s="3">
        <v>404898.03231086</v>
      </c>
      <c r="AK2110">
        <v>320</v>
      </c>
      <c r="AL2110">
        <v>410873.59999999998</v>
      </c>
      <c r="AM2110">
        <v>543775</v>
      </c>
      <c r="AN2110">
        <v>61188</v>
      </c>
      <c r="AO2110">
        <v>604963</v>
      </c>
      <c r="AP2110">
        <v>2</v>
      </c>
      <c r="AQ2110">
        <v>0</v>
      </c>
      <c r="AR2110">
        <v>2</v>
      </c>
      <c r="AS2110">
        <v>0.32483352281955497</v>
      </c>
      <c r="AT2110">
        <v>1</v>
      </c>
      <c r="AU2110">
        <v>0</v>
      </c>
      <c r="AV2110">
        <f t="shared" si="131"/>
        <v>1</v>
      </c>
      <c r="AW2110">
        <v>1532</v>
      </c>
      <c r="AX2110">
        <v>0.32999999999999996</v>
      </c>
      <c r="AY2110">
        <v>71202981.518217102</v>
      </c>
      <c r="AZ2110">
        <v>71202.981518217101</v>
      </c>
      <c r="BA2110">
        <v>10771.7265693884</v>
      </c>
      <c r="BB2110">
        <v>0.92835627933765708</v>
      </c>
      <c r="BC2110">
        <v>3179</v>
      </c>
      <c r="BD2110">
        <v>0</v>
      </c>
      <c r="BE2110">
        <v>3179</v>
      </c>
      <c r="BF2110">
        <v>0.51515151515151514</v>
      </c>
      <c r="BG2110">
        <v>72639</v>
      </c>
      <c r="BH2110">
        <v>11.884653141361257</v>
      </c>
      <c r="BI2110">
        <v>880</v>
      </c>
      <c r="BJ2110">
        <v>6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6281</v>
      </c>
      <c r="BU2110">
        <v>0.61</v>
      </c>
      <c r="BV2110">
        <v>0.53317590000000004</v>
      </c>
      <c r="BW2110">
        <v>28</v>
      </c>
      <c r="BX2110">
        <v>0.9552619</v>
      </c>
      <c r="BY2110">
        <v>-0.91221629999999998</v>
      </c>
      <c r="BZ2110">
        <v>6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6127</v>
      </c>
      <c r="CK2110">
        <v>0.97927207442467756</v>
      </c>
      <c r="CL2110">
        <v>0.64722955145118732</v>
      </c>
      <c r="CM2110">
        <v>20</v>
      </c>
      <c r="CN2110">
        <v>-0.84298655804738476</v>
      </c>
      <c r="CO2110">
        <v>497.00000000000006</v>
      </c>
      <c r="CP2110">
        <v>0.511075481</v>
      </c>
      <c r="CQ2110">
        <v>-4.2412993999999997E-3</v>
      </c>
      <c r="CR2110">
        <v>5066</v>
      </c>
      <c r="CS2110">
        <v>0.85</v>
      </c>
      <c r="CT2110">
        <v>4832</v>
      </c>
      <c r="CU2110">
        <v>0.77615708275000006</v>
      </c>
      <c r="CX2110">
        <v>1</v>
      </c>
      <c r="CY2110">
        <v>433</v>
      </c>
      <c r="CZ2110">
        <v>730</v>
      </c>
      <c r="DA2110" s="2">
        <v>2731</v>
      </c>
      <c r="DB2110" s="2">
        <v>455</v>
      </c>
      <c r="DC2110" s="2">
        <v>48.76</v>
      </c>
      <c r="DD2110" s="2">
        <v>1222</v>
      </c>
      <c r="DE2110">
        <v>210</v>
      </c>
      <c r="DF2110">
        <v>40</v>
      </c>
      <c r="DH2110">
        <v>16.25</v>
      </c>
      <c r="DI2110" s="2">
        <v>32.51</v>
      </c>
      <c r="DJ2110">
        <v>0.88</v>
      </c>
      <c r="DK2110">
        <v>0.93360729131754949</v>
      </c>
      <c r="DL2110">
        <v>0</v>
      </c>
      <c r="DM2110">
        <v>0</v>
      </c>
      <c r="DN2110">
        <v>73.900000000000006</v>
      </c>
      <c r="DO2110">
        <v>0.185</v>
      </c>
      <c r="DP2110">
        <v>1412.58</v>
      </c>
      <c r="DQ2110" s="2">
        <v>0</v>
      </c>
      <c r="DR2110" s="2">
        <v>3314.0118876799997</v>
      </c>
      <c r="DS2110">
        <v>8.0657698422332315E-3</v>
      </c>
      <c r="DT2110">
        <v>2.5787484477709399</v>
      </c>
      <c r="DU2110">
        <v>1059539.6582300579</v>
      </c>
      <c r="DV2110">
        <v>0</v>
      </c>
    </row>
    <row r="2111" spans="1:126" x14ac:dyDescent="0.15">
      <c r="A2111" t="s">
        <v>3495</v>
      </c>
      <c r="B2111" t="s">
        <v>3521</v>
      </c>
      <c r="C2111">
        <v>40</v>
      </c>
      <c r="D2111">
        <v>35</v>
      </c>
      <c r="E2111" t="s">
        <v>3522</v>
      </c>
      <c r="F2111">
        <v>40035</v>
      </c>
      <c r="G2111" t="s">
        <v>7095</v>
      </c>
      <c r="H2111">
        <v>65.599999999999994</v>
      </c>
      <c r="I2111">
        <v>2.9</v>
      </c>
      <c r="J2111">
        <v>20</v>
      </c>
      <c r="K2111">
        <v>0.7</v>
      </c>
      <c r="L2111">
        <v>8.3000000000000007</v>
      </c>
      <c r="M2111">
        <v>2.5</v>
      </c>
      <c r="N2111">
        <f t="shared" si="134"/>
        <v>4787.3999999999996</v>
      </c>
      <c r="O2111">
        <f t="shared" si="132"/>
        <v>5212.6000000000004</v>
      </c>
      <c r="P2111">
        <f t="shared" si="133"/>
        <v>6.2551200000000025</v>
      </c>
      <c r="Q2111" s="4">
        <v>40035</v>
      </c>
      <c r="R2111" s="5">
        <v>36.763890000000004</v>
      </c>
      <c r="S2111" s="5">
        <v>-95.201553000000004</v>
      </c>
      <c r="T2111">
        <v>6</v>
      </c>
      <c r="U2111">
        <v>0.12189074317080838</v>
      </c>
      <c r="V2111">
        <v>14922</v>
      </c>
      <c r="W2111">
        <v>14792</v>
      </c>
      <c r="X2111">
        <v>14744</v>
      </c>
      <c r="Y2111">
        <v>14708</v>
      </c>
      <c r="Z2111">
        <v>7523</v>
      </c>
      <c r="AA2111">
        <v>40017</v>
      </c>
      <c r="AB2111">
        <v>4999.4969999999994</v>
      </c>
      <c r="AC2111">
        <v>38876</v>
      </c>
      <c r="AD2111">
        <v>1</v>
      </c>
      <c r="AE2111">
        <v>6.7824199674443842E-5</v>
      </c>
      <c r="AF2111">
        <v>41</v>
      </c>
      <c r="AG2111">
        <v>1263</v>
      </c>
      <c r="AH2111">
        <v>3.2462391132224863E-2</v>
      </c>
      <c r="AI2111" s="3">
        <v>462205</v>
      </c>
      <c r="AJ2111" s="3">
        <v>487265.61337420502</v>
      </c>
      <c r="AK2111">
        <v>130</v>
      </c>
      <c r="AL2111">
        <v>488179.19999999995</v>
      </c>
      <c r="AM2111">
        <v>363542</v>
      </c>
      <c r="AN2111">
        <v>77850</v>
      </c>
      <c r="AO2111">
        <v>441392</v>
      </c>
      <c r="AP2111">
        <v>3</v>
      </c>
      <c r="AQ2111">
        <v>0</v>
      </c>
      <c r="AR2111">
        <v>3</v>
      </c>
      <c r="AS2111">
        <v>0.20281233098972418</v>
      </c>
      <c r="AT2111">
        <v>3</v>
      </c>
      <c r="AU2111">
        <v>9</v>
      </c>
      <c r="AV2111">
        <f t="shared" si="131"/>
        <v>12</v>
      </c>
      <c r="AW2111">
        <v>8185</v>
      </c>
      <c r="AX2111">
        <v>0.61</v>
      </c>
      <c r="AY2111">
        <v>130831363.790778</v>
      </c>
      <c r="AZ2111">
        <v>130831.36379077799</v>
      </c>
      <c r="BA2111">
        <v>8735.4629330974894</v>
      </c>
      <c r="BB2111">
        <v>1.1447590215409591</v>
      </c>
      <c r="BC2111">
        <v>3548</v>
      </c>
      <c r="BD2111">
        <v>0</v>
      </c>
      <c r="BE2111">
        <v>3548</v>
      </c>
      <c r="BF2111">
        <v>0.23776973596032702</v>
      </c>
      <c r="BG2111">
        <v>538135</v>
      </c>
      <c r="BH2111">
        <v>36.498575691806835</v>
      </c>
      <c r="BI2111">
        <v>2050</v>
      </c>
      <c r="BJ2111">
        <v>19</v>
      </c>
      <c r="BK2111">
        <v>1</v>
      </c>
      <c r="BL2111">
        <v>1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15158</v>
      </c>
      <c r="BU2111">
        <v>0.7</v>
      </c>
      <c r="BV2111">
        <v>0.50207400000000002</v>
      </c>
      <c r="BW2111">
        <v>92</v>
      </c>
      <c r="BX2111">
        <v>1.3854070000000001</v>
      </c>
      <c r="BY2111">
        <v>-0.55367630000000001</v>
      </c>
      <c r="BZ2111">
        <v>21</v>
      </c>
      <c r="CA2111">
        <v>1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14577</v>
      </c>
      <c r="CK2111">
        <v>1.5778280853399189</v>
      </c>
      <c r="CL2111">
        <v>0.6261505782393203</v>
      </c>
      <c r="CM2111">
        <v>79</v>
      </c>
      <c r="CN2111">
        <v>-5.228919136253686E-2</v>
      </c>
      <c r="CO2111">
        <v>1144</v>
      </c>
      <c r="CP2111">
        <v>-0.46804106690000002</v>
      </c>
      <c r="CQ2111">
        <v>3.4825215999999999E-2</v>
      </c>
      <c r="CR2111">
        <v>12388</v>
      </c>
      <c r="CS2111">
        <v>0.83599999999999997</v>
      </c>
      <c r="CT2111">
        <v>11550</v>
      </c>
      <c r="CU2111">
        <v>0.75717136442999999</v>
      </c>
      <c r="CV2111">
        <v>69</v>
      </c>
      <c r="CW2111">
        <v>7</v>
      </c>
      <c r="CX2111">
        <v>7</v>
      </c>
      <c r="CY2111">
        <v>754</v>
      </c>
      <c r="CZ2111">
        <v>1992</v>
      </c>
      <c r="DA2111" s="2">
        <v>8494</v>
      </c>
      <c r="DB2111" s="2">
        <v>900</v>
      </c>
      <c r="DC2111" s="2">
        <v>74.97</v>
      </c>
      <c r="DD2111" s="2">
        <v>5013</v>
      </c>
      <c r="DE2111">
        <v>702</v>
      </c>
      <c r="DF2111">
        <v>606</v>
      </c>
      <c r="DG2111">
        <v>6.82</v>
      </c>
      <c r="DH2111">
        <v>6.82</v>
      </c>
      <c r="DI2111" s="2">
        <v>6.82</v>
      </c>
      <c r="DJ2111">
        <v>-1.49</v>
      </c>
      <c r="DK2111">
        <v>0.91348643999956725</v>
      </c>
      <c r="DL2111">
        <v>0</v>
      </c>
      <c r="DM2111">
        <v>0</v>
      </c>
      <c r="DN2111">
        <v>295.39999999999998</v>
      </c>
      <c r="DO2111">
        <v>0.59299999999999997</v>
      </c>
      <c r="DP2111">
        <v>256.10000000000002</v>
      </c>
      <c r="DQ2111" s="2">
        <v>0</v>
      </c>
      <c r="DR2111" s="2">
        <v>2022.5504594700001</v>
      </c>
      <c r="DS2111">
        <v>4.1430426157511423E-3</v>
      </c>
      <c r="DT2111">
        <v>4.6233169607127396</v>
      </c>
      <c r="DU2111">
        <v>2257007.1752271764</v>
      </c>
      <c r="DV2111">
        <v>0</v>
      </c>
    </row>
    <row r="2112" spans="1:126" x14ac:dyDescent="0.15">
      <c r="A2112" t="s">
        <v>3495</v>
      </c>
      <c r="B2112" t="s">
        <v>3523</v>
      </c>
      <c r="C2112">
        <v>40</v>
      </c>
      <c r="D2112">
        <v>37</v>
      </c>
      <c r="E2112" t="s">
        <v>3524</v>
      </c>
      <c r="F2112">
        <v>40037</v>
      </c>
      <c r="G2112" t="s">
        <v>7096</v>
      </c>
      <c r="H2112">
        <v>78.400000000000006</v>
      </c>
      <c r="I2112">
        <v>2.2000000000000002</v>
      </c>
      <c r="J2112">
        <v>9.8000000000000007</v>
      </c>
      <c r="K2112">
        <v>0.3</v>
      </c>
      <c r="L2112">
        <v>6.3</v>
      </c>
      <c r="M2112">
        <v>3.1</v>
      </c>
      <c r="N2112">
        <f t="shared" si="134"/>
        <v>6296.8300000000008</v>
      </c>
      <c r="O2112">
        <f t="shared" si="132"/>
        <v>3703.1699999999992</v>
      </c>
      <c r="P2112">
        <f t="shared" si="133"/>
        <v>4.443804000000001</v>
      </c>
      <c r="Q2112" s="4">
        <v>40037</v>
      </c>
      <c r="R2112" s="5">
        <v>35.907732000000003</v>
      </c>
      <c r="S2112" s="5">
        <v>-96.379793000000006</v>
      </c>
      <c r="T2112">
        <v>2</v>
      </c>
      <c r="U2112">
        <v>0.10561915694715175</v>
      </c>
      <c r="V2112">
        <v>69934</v>
      </c>
      <c r="W2112">
        <v>70607</v>
      </c>
      <c r="X2112">
        <v>70761</v>
      </c>
      <c r="Y2112">
        <v>70717</v>
      </c>
      <c r="Z2112">
        <v>36254</v>
      </c>
      <c r="AA2112">
        <v>40019</v>
      </c>
      <c r="AB2112">
        <v>25570.652000000002</v>
      </c>
      <c r="AC2112">
        <v>45016</v>
      </c>
      <c r="AD2112">
        <v>0</v>
      </c>
      <c r="AE2112">
        <v>0</v>
      </c>
      <c r="AF2112">
        <v>104</v>
      </c>
      <c r="AG2112">
        <v>1777</v>
      </c>
      <c r="AH2112">
        <v>5.852560495216657E-2</v>
      </c>
      <c r="AI2112" s="3">
        <v>347003</v>
      </c>
      <c r="AJ2112" s="3">
        <v>608095.03381866007</v>
      </c>
      <c r="AK2112">
        <v>80</v>
      </c>
      <c r="AL2112">
        <v>620684.80000000005</v>
      </c>
      <c r="AM2112">
        <v>617826</v>
      </c>
      <c r="AN2112">
        <v>77748</v>
      </c>
      <c r="AO2112">
        <v>695574</v>
      </c>
      <c r="AP2112">
        <v>6</v>
      </c>
      <c r="AQ2112">
        <v>1</v>
      </c>
      <c r="AR2112">
        <v>7</v>
      </c>
      <c r="AS2112">
        <v>9.9140311867095335E-2</v>
      </c>
      <c r="AT2112">
        <v>6</v>
      </c>
      <c r="AU2112">
        <v>109</v>
      </c>
      <c r="AV2112">
        <f t="shared" si="131"/>
        <v>115</v>
      </c>
      <c r="AW2112">
        <v>39749</v>
      </c>
      <c r="AX2112">
        <v>0.58000000000000007</v>
      </c>
      <c r="AY2112">
        <v>484277683.18124199</v>
      </c>
      <c r="AZ2112">
        <v>484277.68318124197</v>
      </c>
      <c r="BA2112">
        <v>7311.6318977099299</v>
      </c>
      <c r="BB2112">
        <v>1.3676837318809896</v>
      </c>
      <c r="BC2112">
        <v>14435</v>
      </c>
      <c r="BD2112">
        <v>600</v>
      </c>
      <c r="BE2112">
        <v>13835</v>
      </c>
      <c r="BF2112">
        <v>0.19782938198873223</v>
      </c>
      <c r="BG2112">
        <v>832023</v>
      </c>
      <c r="BH2112">
        <v>11.758214270572774</v>
      </c>
      <c r="BI2112">
        <v>9219</v>
      </c>
      <c r="BJ2112">
        <v>66</v>
      </c>
      <c r="BK2112">
        <v>5</v>
      </c>
      <c r="BL2112">
        <v>2</v>
      </c>
      <c r="BM2112">
        <v>1</v>
      </c>
      <c r="BN2112">
        <v>0</v>
      </c>
      <c r="BO2112">
        <v>1</v>
      </c>
      <c r="BP2112">
        <v>1</v>
      </c>
      <c r="BQ2112">
        <v>5</v>
      </c>
      <c r="BR2112">
        <v>3</v>
      </c>
      <c r="BS2112">
        <v>0</v>
      </c>
      <c r="BT2112">
        <v>70244</v>
      </c>
      <c r="BU2112">
        <v>0.67</v>
      </c>
      <c r="BV2112">
        <v>0.53820590000000001</v>
      </c>
      <c r="BW2112">
        <v>329</v>
      </c>
      <c r="BX2112">
        <v>1.195832</v>
      </c>
      <c r="BY2112">
        <v>-0.70252630000000005</v>
      </c>
      <c r="BZ2112">
        <v>68</v>
      </c>
      <c r="CA2112">
        <v>5</v>
      </c>
      <c r="CB2112">
        <v>2</v>
      </c>
      <c r="CC2112">
        <v>0</v>
      </c>
      <c r="CD2112">
        <v>0</v>
      </c>
      <c r="CE2112">
        <v>0</v>
      </c>
      <c r="CF2112">
        <v>1</v>
      </c>
      <c r="CG2112">
        <v>1</v>
      </c>
      <c r="CH2112">
        <v>4</v>
      </c>
      <c r="CI2112">
        <v>1</v>
      </c>
      <c r="CJ2112">
        <v>70657</v>
      </c>
      <c r="CK2112">
        <v>1.1605361110717975</v>
      </c>
      <c r="CL2112">
        <v>0.66847561756047613</v>
      </c>
      <c r="CM2112">
        <v>297</v>
      </c>
      <c r="CN2112">
        <v>-0.45152423352244669</v>
      </c>
      <c r="CO2112">
        <v>5766</v>
      </c>
      <c r="CP2112">
        <v>-0.2289859846</v>
      </c>
      <c r="CQ2112">
        <v>-0.2078013447</v>
      </c>
      <c r="CR2112">
        <v>59922</v>
      </c>
      <c r="CS2112">
        <v>0.84499999999999997</v>
      </c>
      <c r="CT2112">
        <v>54059</v>
      </c>
      <c r="CU2112">
        <v>0.79217728263999998</v>
      </c>
      <c r="CV2112">
        <v>145</v>
      </c>
      <c r="CW2112">
        <v>22</v>
      </c>
      <c r="CX2112">
        <v>21</v>
      </c>
      <c r="CY2112">
        <v>776</v>
      </c>
      <c r="CZ2112">
        <v>2823</v>
      </c>
      <c r="DA2112" s="2">
        <v>29175</v>
      </c>
      <c r="DB2112" s="2">
        <v>6175</v>
      </c>
      <c r="DC2112" s="2">
        <v>96.49</v>
      </c>
      <c r="DD2112" s="2">
        <v>14364</v>
      </c>
      <c r="DE2112">
        <v>1020</v>
      </c>
      <c r="DF2112">
        <v>436</v>
      </c>
      <c r="DG2112">
        <v>25.54</v>
      </c>
      <c r="DH2112">
        <v>8.51</v>
      </c>
      <c r="DI2112" s="2">
        <v>7.1</v>
      </c>
      <c r="DJ2112">
        <v>0.57999999999999996</v>
      </c>
      <c r="DK2112">
        <v>0.9724642150067867</v>
      </c>
      <c r="DL2112">
        <v>2.2509848058525606E-3</v>
      </c>
      <c r="DM2112">
        <v>0</v>
      </c>
      <c r="DN2112">
        <v>126.3</v>
      </c>
      <c r="DO2112">
        <v>0.19600000000000001</v>
      </c>
      <c r="DP2112">
        <v>0</v>
      </c>
      <c r="DQ2112" s="2">
        <v>0</v>
      </c>
      <c r="DR2112" s="2">
        <v>1184.2216355999999</v>
      </c>
      <c r="DS2112">
        <v>1.9079271898996076E-3</v>
      </c>
      <c r="DT2112">
        <v>2.7919460042180102</v>
      </c>
      <c r="DU2112">
        <v>1732918.4472388551</v>
      </c>
      <c r="DV2112">
        <v>0</v>
      </c>
    </row>
    <row r="2113" spans="1:126" x14ac:dyDescent="0.15">
      <c r="A2113" t="s">
        <v>3495</v>
      </c>
      <c r="B2113" t="s">
        <v>544</v>
      </c>
      <c r="C2113">
        <v>40</v>
      </c>
      <c r="D2113">
        <v>39</v>
      </c>
      <c r="E2113" t="s">
        <v>3525</v>
      </c>
      <c r="F2113">
        <v>40039</v>
      </c>
      <c r="G2113" t="s">
        <v>7097</v>
      </c>
      <c r="H2113">
        <v>73.400000000000006</v>
      </c>
      <c r="I2113">
        <v>2.9</v>
      </c>
      <c r="J2113">
        <v>6</v>
      </c>
      <c r="K2113">
        <v>1</v>
      </c>
      <c r="L2113">
        <v>2.8</v>
      </c>
      <c r="M2113">
        <v>13.9</v>
      </c>
      <c r="N2113">
        <f t="shared" si="134"/>
        <v>5634.02</v>
      </c>
      <c r="O2113">
        <f t="shared" si="132"/>
        <v>4365.9799999999996</v>
      </c>
      <c r="P2113">
        <f t="shared" si="133"/>
        <v>5.2391760000000014</v>
      </c>
      <c r="Q2113" s="4">
        <v>40039</v>
      </c>
      <c r="R2113" s="5">
        <v>35.645600999999999</v>
      </c>
      <c r="S2113" s="5">
        <v>-98.997386000000006</v>
      </c>
      <c r="T2113">
        <v>7</v>
      </c>
      <c r="U2113">
        <v>8.1779341743154266E-2</v>
      </c>
      <c r="V2113">
        <v>27583</v>
      </c>
      <c r="W2113">
        <v>28506</v>
      </c>
      <c r="X2113">
        <v>28978</v>
      </c>
      <c r="Y2113">
        <v>29418</v>
      </c>
      <c r="Z2113">
        <v>13182</v>
      </c>
      <c r="AA2113">
        <v>40021</v>
      </c>
      <c r="AB2113">
        <v>10277.914000000001</v>
      </c>
      <c r="AC2113">
        <v>46125</v>
      </c>
      <c r="AD2113">
        <v>1</v>
      </c>
      <c r="AE2113">
        <v>3.4508937814894056E-5</v>
      </c>
      <c r="AF2113">
        <v>11</v>
      </c>
      <c r="AG2113">
        <v>877</v>
      </c>
      <c r="AH2113">
        <v>1.2542759407069556E-2</v>
      </c>
      <c r="AI2113" s="3">
        <v>622947</v>
      </c>
      <c r="AJ2113" s="3">
        <v>632843.99867717002</v>
      </c>
      <c r="AK2113">
        <v>306</v>
      </c>
      <c r="AL2113">
        <v>641324.80000000005</v>
      </c>
      <c r="AM2113">
        <v>540616</v>
      </c>
      <c r="AN2113">
        <v>118037</v>
      </c>
      <c r="AO2113">
        <v>658653</v>
      </c>
      <c r="AP2113">
        <v>4</v>
      </c>
      <c r="AQ2113">
        <v>1</v>
      </c>
      <c r="AR2113">
        <v>5</v>
      </c>
      <c r="AS2113">
        <v>0.17540166982389671</v>
      </c>
      <c r="AT2113">
        <v>6</v>
      </c>
      <c r="AU2113">
        <v>28</v>
      </c>
      <c r="AV2113">
        <f t="shared" si="131"/>
        <v>34</v>
      </c>
      <c r="AW2113">
        <v>12306</v>
      </c>
      <c r="AX2113">
        <v>0.44999999999999996</v>
      </c>
      <c r="AY2113">
        <v>115240388.92121001</v>
      </c>
      <c r="AZ2113">
        <v>115240.38892121</v>
      </c>
      <c r="BA2113">
        <v>4418.2241315981601</v>
      </c>
      <c r="BB2113">
        <v>2.2633528092163129</v>
      </c>
      <c r="BG2113">
        <v>739504</v>
      </c>
      <c r="BH2113">
        <v>25.519497549865417</v>
      </c>
      <c r="BI2113">
        <v>3095</v>
      </c>
      <c r="BJ2113">
        <v>39</v>
      </c>
      <c r="BK2113">
        <v>3</v>
      </c>
      <c r="BL2113">
        <v>2</v>
      </c>
      <c r="BM2113">
        <v>0</v>
      </c>
      <c r="BN2113">
        <v>2</v>
      </c>
      <c r="BO2113">
        <v>0</v>
      </c>
      <c r="BP2113">
        <v>2</v>
      </c>
      <c r="BQ2113">
        <v>3</v>
      </c>
      <c r="BR2113">
        <v>0</v>
      </c>
      <c r="BS2113">
        <v>0</v>
      </c>
      <c r="BT2113">
        <v>26717</v>
      </c>
      <c r="BU2113">
        <v>0.67</v>
      </c>
      <c r="BV2113">
        <v>0.51591670000000001</v>
      </c>
      <c r="BW2113">
        <v>173</v>
      </c>
      <c r="BX2113">
        <v>1.9088970000000001</v>
      </c>
      <c r="BY2113">
        <v>1.4596700000000001E-2</v>
      </c>
      <c r="BZ2113">
        <v>46</v>
      </c>
      <c r="CA2113">
        <v>5</v>
      </c>
      <c r="CB2113">
        <v>2</v>
      </c>
      <c r="CC2113">
        <v>0</v>
      </c>
      <c r="CD2113">
        <v>2</v>
      </c>
      <c r="CE2113">
        <v>0</v>
      </c>
      <c r="CF2113">
        <v>1</v>
      </c>
      <c r="CG2113">
        <v>3</v>
      </c>
      <c r="CH2113">
        <v>0</v>
      </c>
      <c r="CI2113">
        <v>0</v>
      </c>
      <c r="CJ2113">
        <v>29587</v>
      </c>
      <c r="CK2113">
        <v>1.994119038767026</v>
      </c>
      <c r="CL2113">
        <v>0.6160854539742382</v>
      </c>
      <c r="CM2113">
        <v>150</v>
      </c>
      <c r="CN2113">
        <v>0.23035508627279752</v>
      </c>
      <c r="CO2113">
        <v>3527</v>
      </c>
      <c r="CP2113">
        <v>0.56917899000000005</v>
      </c>
      <c r="CQ2113">
        <v>0.47347689100000001</v>
      </c>
      <c r="CR2113">
        <v>25594</v>
      </c>
      <c r="CS2113">
        <v>0.85400000000000009</v>
      </c>
      <c r="CT2113">
        <v>20577</v>
      </c>
      <c r="CU2113">
        <v>0.75723753052000009</v>
      </c>
      <c r="CV2113">
        <v>155</v>
      </c>
      <c r="CW2113">
        <v>18</v>
      </c>
      <c r="CX2113">
        <v>13</v>
      </c>
      <c r="CY2113">
        <v>674</v>
      </c>
      <c r="CZ2113">
        <v>1290</v>
      </c>
      <c r="DA2113" s="2">
        <v>18689</v>
      </c>
      <c r="DB2113" s="2">
        <v>2435</v>
      </c>
      <c r="DC2113" s="2">
        <v>146.37</v>
      </c>
      <c r="DD2113" s="2">
        <v>5013</v>
      </c>
      <c r="DE2113">
        <v>330</v>
      </c>
      <c r="DF2113">
        <v>46</v>
      </c>
      <c r="DG2113">
        <v>47.66</v>
      </c>
      <c r="DH2113">
        <v>13.62</v>
      </c>
      <c r="DI2113" s="2">
        <v>20.420000000000002</v>
      </c>
      <c r="DJ2113">
        <v>0.46</v>
      </c>
      <c r="DK2113">
        <v>0.91988564035142639</v>
      </c>
      <c r="DL2113">
        <v>0</v>
      </c>
      <c r="DM2113">
        <v>0</v>
      </c>
      <c r="DN2113">
        <v>267.3</v>
      </c>
      <c r="DO2113">
        <v>0.42</v>
      </c>
      <c r="DP2113">
        <v>2701.59</v>
      </c>
      <c r="DQ2113" s="2">
        <v>0</v>
      </c>
      <c r="DR2113" s="2">
        <v>0</v>
      </c>
      <c r="DS2113">
        <v>0</v>
      </c>
      <c r="DT2113">
        <v>3.0131358498735201</v>
      </c>
      <c r="DU2113">
        <v>1932398.7462929655</v>
      </c>
      <c r="DV2113">
        <v>0</v>
      </c>
    </row>
    <row r="2114" spans="1:126" x14ac:dyDescent="0.15">
      <c r="A2114" t="s">
        <v>3495</v>
      </c>
      <c r="B2114" t="s">
        <v>645</v>
      </c>
      <c r="C2114">
        <v>40</v>
      </c>
      <c r="D2114">
        <v>41</v>
      </c>
      <c r="E2114" t="s">
        <v>3526</v>
      </c>
      <c r="F2114">
        <v>40041</v>
      </c>
      <c r="G2114" t="s">
        <v>7098</v>
      </c>
      <c r="H2114">
        <v>65.900000000000006</v>
      </c>
      <c r="I2114">
        <v>0.2</v>
      </c>
      <c r="J2114">
        <v>22</v>
      </c>
      <c r="K2114">
        <v>1.2</v>
      </c>
      <c r="L2114">
        <v>7.6</v>
      </c>
      <c r="M2114">
        <v>3</v>
      </c>
      <c r="N2114">
        <f t="shared" si="134"/>
        <v>4895.05</v>
      </c>
      <c r="O2114">
        <f t="shared" si="132"/>
        <v>5104.95</v>
      </c>
      <c r="P2114">
        <f t="shared" si="133"/>
        <v>6.1259400000000017</v>
      </c>
      <c r="Q2114" s="4">
        <v>40041</v>
      </c>
      <c r="R2114" s="5">
        <v>36.393374999999999</v>
      </c>
      <c r="S2114" s="5">
        <v>-94.808216999999999</v>
      </c>
      <c r="T2114">
        <v>6</v>
      </c>
      <c r="U2114">
        <v>0.13363056446320162</v>
      </c>
      <c r="V2114">
        <v>41332</v>
      </c>
      <c r="W2114">
        <v>41415</v>
      </c>
      <c r="X2114">
        <v>41409</v>
      </c>
      <c r="Y2114">
        <v>41632</v>
      </c>
      <c r="Z2114">
        <v>20299</v>
      </c>
      <c r="AA2114">
        <v>40023</v>
      </c>
      <c r="AB2114">
        <v>13980.022000000001</v>
      </c>
      <c r="AC2114">
        <v>37942</v>
      </c>
      <c r="AD2114">
        <v>0</v>
      </c>
      <c r="AE2114">
        <v>0</v>
      </c>
      <c r="AF2114">
        <v>18</v>
      </c>
      <c r="AG2114">
        <v>1345</v>
      </c>
      <c r="AH2114">
        <v>1.3382899628252789E-2</v>
      </c>
      <c r="AI2114" s="3">
        <v>283317</v>
      </c>
      <c r="AJ2114" s="3">
        <v>472420.28851315001</v>
      </c>
      <c r="AK2114">
        <v>100</v>
      </c>
      <c r="AL2114">
        <v>507116.79999999999</v>
      </c>
      <c r="AM2114">
        <v>712709</v>
      </c>
      <c r="AN2114">
        <v>83864</v>
      </c>
      <c r="AO2114">
        <v>796573</v>
      </c>
      <c r="AP2114">
        <v>1</v>
      </c>
      <c r="AQ2114">
        <v>0</v>
      </c>
      <c r="AR2114">
        <v>1</v>
      </c>
      <c r="AS2114">
        <v>2.4145840878908607E-2</v>
      </c>
      <c r="AT2114">
        <v>1</v>
      </c>
      <c r="AU2114">
        <v>25</v>
      </c>
      <c r="AV2114">
        <f t="shared" si="131"/>
        <v>26</v>
      </c>
      <c r="AW2114">
        <v>10221</v>
      </c>
      <c r="AX2114">
        <v>0.25</v>
      </c>
      <c r="AY2114">
        <v>647108936.59605503</v>
      </c>
      <c r="AZ2114">
        <v>647108.93659605505</v>
      </c>
      <c r="BA2114">
        <v>17444.800883194901</v>
      </c>
      <c r="BB2114">
        <v>0.57323669481566275</v>
      </c>
      <c r="BC2114">
        <v>2019</v>
      </c>
      <c r="BD2114">
        <v>0</v>
      </c>
      <c r="BE2114">
        <v>2019</v>
      </c>
      <c r="BF2114">
        <v>4.8848349946772479E-2</v>
      </c>
      <c r="BG2114">
        <v>558019</v>
      </c>
      <c r="BH2114">
        <v>13.475790287135647</v>
      </c>
      <c r="BI2114">
        <v>6363</v>
      </c>
      <c r="BJ2114">
        <v>28</v>
      </c>
      <c r="BK2114">
        <v>6</v>
      </c>
      <c r="BL2114">
        <v>1</v>
      </c>
      <c r="BM2114">
        <v>1</v>
      </c>
      <c r="BN2114">
        <v>1</v>
      </c>
      <c r="BO2114">
        <v>2</v>
      </c>
      <c r="BP2114">
        <v>0</v>
      </c>
      <c r="BQ2114">
        <v>2</v>
      </c>
      <c r="BR2114">
        <v>2</v>
      </c>
      <c r="BS2114">
        <v>0</v>
      </c>
      <c r="BT2114">
        <v>40555</v>
      </c>
      <c r="BU2114">
        <v>0.48</v>
      </c>
      <c r="BV2114">
        <v>0.4898129</v>
      </c>
      <c r="BW2114">
        <v>164</v>
      </c>
      <c r="BX2114">
        <v>1.0602879999999999</v>
      </c>
      <c r="BY2114">
        <v>-1.0226599999999999</v>
      </c>
      <c r="BZ2114">
        <v>27</v>
      </c>
      <c r="CA2114">
        <v>4</v>
      </c>
      <c r="CB2114">
        <v>2</v>
      </c>
      <c r="CC2114">
        <v>1</v>
      </c>
      <c r="CD2114">
        <v>0</v>
      </c>
      <c r="CE2114">
        <v>0</v>
      </c>
      <c r="CF2114">
        <v>0</v>
      </c>
      <c r="CG2114">
        <v>2</v>
      </c>
      <c r="CH2114">
        <v>2</v>
      </c>
      <c r="CI2114">
        <v>0</v>
      </c>
      <c r="CJ2114">
        <v>41448</v>
      </c>
      <c r="CK2114">
        <v>0.91681142636556645</v>
      </c>
      <c r="CL2114">
        <v>0.60823995569000044</v>
      </c>
      <c r="CM2114">
        <v>145</v>
      </c>
      <c r="CN2114">
        <v>-0.97370953645372704</v>
      </c>
      <c r="CO2114">
        <v>3278</v>
      </c>
      <c r="CP2114">
        <v>-4.4396457700000003E-2</v>
      </c>
      <c r="CQ2114">
        <v>-0.16654112809999999</v>
      </c>
      <c r="CR2114">
        <v>34479</v>
      </c>
      <c r="CS2114">
        <v>0.83099999999999996</v>
      </c>
      <c r="CT2114">
        <v>30544</v>
      </c>
      <c r="CU2114">
        <v>0.73241397312000001</v>
      </c>
      <c r="CV2114">
        <v>61</v>
      </c>
      <c r="CW2114">
        <v>17</v>
      </c>
      <c r="CX2114">
        <v>21</v>
      </c>
      <c r="CY2114">
        <v>759</v>
      </c>
      <c r="CZ2114">
        <v>2074</v>
      </c>
      <c r="DA2114" s="2">
        <v>15203</v>
      </c>
      <c r="DB2114" s="2">
        <v>2810</v>
      </c>
      <c r="DC2114" s="2">
        <v>130.51</v>
      </c>
      <c r="DD2114" s="2">
        <v>13996</v>
      </c>
      <c r="DE2114">
        <v>741</v>
      </c>
      <c r="DF2114">
        <v>715</v>
      </c>
      <c r="DG2114">
        <v>16.920000000000002</v>
      </c>
      <c r="DH2114">
        <v>7.25</v>
      </c>
      <c r="DI2114" s="2">
        <v>14.5</v>
      </c>
      <c r="DJ2114">
        <v>0.72</v>
      </c>
      <c r="DK2114">
        <v>0.97490090605223123</v>
      </c>
      <c r="DL2114">
        <v>2.2304832713754648E-3</v>
      </c>
      <c r="DM2114">
        <v>0</v>
      </c>
      <c r="DN2114">
        <v>146.1</v>
      </c>
      <c r="DO2114">
        <v>0.29199999999999998</v>
      </c>
      <c r="DP2114">
        <v>148.58000000000001</v>
      </c>
      <c r="DQ2114" s="2">
        <v>0</v>
      </c>
      <c r="DR2114" s="2">
        <v>3035.8120296599996</v>
      </c>
      <c r="DS2114">
        <v>5.8295475060412116E-3</v>
      </c>
      <c r="DT2114">
        <v>2.4699211569441402</v>
      </c>
      <c r="DU2114">
        <v>1252538.51336181</v>
      </c>
      <c r="DV2114">
        <v>0</v>
      </c>
    </row>
    <row r="2115" spans="1:126" x14ac:dyDescent="0.15">
      <c r="A2115" t="s">
        <v>3495</v>
      </c>
      <c r="B2115" t="s">
        <v>3527</v>
      </c>
      <c r="C2115">
        <v>40</v>
      </c>
      <c r="D2115">
        <v>43</v>
      </c>
      <c r="E2115" t="s">
        <v>3528</v>
      </c>
      <c r="F2115">
        <v>40043</v>
      </c>
      <c r="G2115" t="s">
        <v>7099</v>
      </c>
      <c r="H2115">
        <v>86</v>
      </c>
      <c r="I2115">
        <v>0.3</v>
      </c>
      <c r="J2115">
        <v>5.4</v>
      </c>
      <c r="K2115">
        <v>0.7</v>
      </c>
      <c r="L2115">
        <v>2.8</v>
      </c>
      <c r="M2115">
        <v>4.8</v>
      </c>
      <c r="N2115">
        <f t="shared" si="134"/>
        <v>7456.62</v>
      </c>
      <c r="O2115">
        <f t="shared" si="132"/>
        <v>2543.38</v>
      </c>
      <c r="P2115">
        <f t="shared" si="133"/>
        <v>3.0520560000000012</v>
      </c>
      <c r="Q2115" s="4">
        <v>40043</v>
      </c>
      <c r="R2115" s="5">
        <v>35.977960000000003</v>
      </c>
      <c r="S2115" s="5">
        <v>-99.014385000000004</v>
      </c>
      <c r="T2115">
        <v>9</v>
      </c>
      <c r="U2115">
        <v>0.2780113223781287</v>
      </c>
      <c r="V2115">
        <v>4775</v>
      </c>
      <c r="W2115">
        <v>4817</v>
      </c>
      <c r="X2115">
        <v>4863</v>
      </c>
      <c r="Y2115">
        <v>4961</v>
      </c>
      <c r="Z2115">
        <v>2335</v>
      </c>
      <c r="AA2115">
        <v>40025</v>
      </c>
      <c r="AB2115">
        <v>1627.9259999999999</v>
      </c>
      <c r="AC2115">
        <v>50904</v>
      </c>
      <c r="AD2115">
        <v>0</v>
      </c>
      <c r="AE2115">
        <v>0</v>
      </c>
      <c r="AF2115">
        <v>3</v>
      </c>
      <c r="AG2115">
        <v>743</v>
      </c>
      <c r="AH2115">
        <v>4.0376850605652759E-3</v>
      </c>
      <c r="AI2115" s="3">
        <v>624827</v>
      </c>
      <c r="AJ2115" s="3">
        <v>639666.44269204</v>
      </c>
      <c r="AK2115">
        <v>360</v>
      </c>
      <c r="AL2115">
        <v>645337.59999999998</v>
      </c>
      <c r="AM2115">
        <v>430645</v>
      </c>
      <c r="AN2115">
        <v>67565</v>
      </c>
      <c r="AO2115">
        <v>498210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5</v>
      </c>
      <c r="AV2115">
        <f t="shared" ref="AV2115:AV2178" si="135">AT2115+AU2115</f>
        <v>5</v>
      </c>
      <c r="AW2115">
        <v>822</v>
      </c>
      <c r="AX2115">
        <v>0.21999999999999997</v>
      </c>
      <c r="AY2115">
        <v>291550171.26925701</v>
      </c>
      <c r="AZ2115">
        <v>291550.17126925703</v>
      </c>
      <c r="BA2115">
        <v>62080.627829560603</v>
      </c>
      <c r="BB2115">
        <v>0.16108084517853979</v>
      </c>
      <c r="BC2115">
        <v>16298</v>
      </c>
      <c r="BD2115">
        <v>2330</v>
      </c>
      <c r="BE2115">
        <v>13968</v>
      </c>
      <c r="BF2115">
        <v>2.9252356020942409</v>
      </c>
      <c r="BG2115">
        <v>217542</v>
      </c>
      <c r="BH2115">
        <v>44.734114743985195</v>
      </c>
      <c r="BI2115">
        <v>902</v>
      </c>
      <c r="BJ2115">
        <v>9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4404</v>
      </c>
      <c r="BU2115">
        <v>0.53</v>
      </c>
      <c r="BV2115">
        <v>0.63984890000000005</v>
      </c>
      <c r="BW2115">
        <v>52</v>
      </c>
      <c r="BX2115">
        <v>2.0435970000000001</v>
      </c>
      <c r="BY2115">
        <v>1.635211</v>
      </c>
      <c r="BZ2115">
        <v>7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4948</v>
      </c>
      <c r="CK2115">
        <v>1.4147130153597411</v>
      </c>
      <c r="CL2115">
        <v>0.70973211258053581</v>
      </c>
      <c r="CM2115">
        <v>36</v>
      </c>
      <c r="CN2115">
        <v>0.52713157778989861</v>
      </c>
      <c r="CO2115">
        <v>506</v>
      </c>
      <c r="CP2115">
        <v>-6.9201783200000005E-2</v>
      </c>
      <c r="CQ2115">
        <v>0.52099184700000001</v>
      </c>
      <c r="CR2115">
        <v>4335</v>
      </c>
      <c r="CS2115">
        <v>0.86199999999999999</v>
      </c>
      <c r="CT2115">
        <v>3514</v>
      </c>
      <c r="CU2115">
        <v>0.77714932127000003</v>
      </c>
      <c r="CW2115">
        <v>1</v>
      </c>
      <c r="CX2115">
        <v>1</v>
      </c>
      <c r="CY2115">
        <v>402</v>
      </c>
      <c r="CZ2115">
        <v>1167</v>
      </c>
      <c r="DA2115" s="2">
        <v>3387</v>
      </c>
      <c r="DB2115" s="2">
        <v>240</v>
      </c>
      <c r="DC2115" s="2">
        <v>20.64</v>
      </c>
      <c r="DD2115" s="2">
        <v>550</v>
      </c>
      <c r="DE2115">
        <v>357</v>
      </c>
      <c r="DF2115">
        <v>56</v>
      </c>
      <c r="DH2115">
        <v>20.64</v>
      </c>
      <c r="DJ2115">
        <v>0.16</v>
      </c>
      <c r="DK2115">
        <v>0.96393401693588787</v>
      </c>
      <c r="DL2115">
        <v>0</v>
      </c>
      <c r="DM2115">
        <v>0</v>
      </c>
      <c r="DN2115">
        <v>189.9</v>
      </c>
      <c r="DO2115">
        <v>0.29799999999999999</v>
      </c>
      <c r="DP2115">
        <v>13984.449999999999</v>
      </c>
      <c r="DQ2115" s="2">
        <v>0</v>
      </c>
      <c r="DR2115" s="2">
        <v>0</v>
      </c>
      <c r="DS2115">
        <v>0</v>
      </c>
      <c r="DT2115">
        <v>2.7233093996701601</v>
      </c>
      <c r="DU2115">
        <v>1757453.9520405817</v>
      </c>
      <c r="DV2115">
        <v>1</v>
      </c>
    </row>
    <row r="2116" spans="1:126" x14ac:dyDescent="0.15">
      <c r="A2116" t="s">
        <v>3495</v>
      </c>
      <c r="B2116" t="s">
        <v>1587</v>
      </c>
      <c r="C2116">
        <v>40</v>
      </c>
      <c r="D2116">
        <v>45</v>
      </c>
      <c r="E2116" t="s">
        <v>3529</v>
      </c>
      <c r="F2116">
        <v>40045</v>
      </c>
      <c r="G2116" t="s">
        <v>7100</v>
      </c>
      <c r="H2116">
        <v>90.6</v>
      </c>
      <c r="I2116">
        <v>0.3</v>
      </c>
      <c r="J2116">
        <v>1.6</v>
      </c>
      <c r="K2116">
        <v>0.2</v>
      </c>
      <c r="L2116">
        <v>1.3</v>
      </c>
      <c r="M2116">
        <v>6</v>
      </c>
      <c r="N2116">
        <f t="shared" si="134"/>
        <v>8248.74</v>
      </c>
      <c r="O2116">
        <f t="shared" si="132"/>
        <v>1751.2600000000002</v>
      </c>
      <c r="P2116">
        <f t="shared" si="133"/>
        <v>2.1015120000000009</v>
      </c>
      <c r="Q2116" s="4">
        <v>40045</v>
      </c>
      <c r="R2116" s="5">
        <v>36.224257999999999</v>
      </c>
      <c r="S2116" s="5">
        <v>-99.750139000000004</v>
      </c>
      <c r="T2116">
        <v>9</v>
      </c>
      <c r="U2116">
        <v>0.46448217291356275</v>
      </c>
      <c r="V2116">
        <v>4095</v>
      </c>
      <c r="W2116">
        <v>4113</v>
      </c>
      <c r="X2116">
        <v>4121</v>
      </c>
      <c r="Y2116">
        <v>4215</v>
      </c>
      <c r="Z2116">
        <v>2024</v>
      </c>
      <c r="AA2116">
        <v>40027</v>
      </c>
      <c r="AB2116">
        <v>1517.672</v>
      </c>
      <c r="AC2116">
        <v>50855</v>
      </c>
      <c r="AD2116">
        <v>0</v>
      </c>
      <c r="AE2116">
        <v>0</v>
      </c>
      <c r="AF2116">
        <v>9</v>
      </c>
      <c r="AG2116">
        <v>760</v>
      </c>
      <c r="AH2116">
        <v>1.1842105263157895E-2</v>
      </c>
      <c r="AI2116" s="3">
        <v>758323</v>
      </c>
      <c r="AJ2116" s="3">
        <v>788170.23193534499</v>
      </c>
      <c r="AK2116">
        <v>320</v>
      </c>
      <c r="AL2116">
        <v>788441.60000000009</v>
      </c>
      <c r="AM2116">
        <v>774730</v>
      </c>
      <c r="AN2116">
        <v>63442</v>
      </c>
      <c r="AO2116">
        <v>838172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f t="shared" si="135"/>
        <v>1</v>
      </c>
      <c r="AW2116">
        <v>1901</v>
      </c>
      <c r="AX2116">
        <v>0.57000000000000006</v>
      </c>
      <c r="AY2116">
        <v>409870103.70641798</v>
      </c>
      <c r="AZ2116">
        <v>409870.10370641795</v>
      </c>
      <c r="BA2116">
        <v>100807.16141311701</v>
      </c>
      <c r="BB2116">
        <v>9.9199301516080599E-2</v>
      </c>
      <c r="BC2116">
        <v>828</v>
      </c>
      <c r="BD2116">
        <v>89</v>
      </c>
      <c r="BE2116">
        <v>739</v>
      </c>
      <c r="BF2116">
        <v>0.18046398046398046</v>
      </c>
      <c r="BG2116">
        <v>133108</v>
      </c>
      <c r="BH2116">
        <v>32.299927202135407</v>
      </c>
      <c r="BI2116">
        <v>879</v>
      </c>
      <c r="BJ2116">
        <v>8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0</v>
      </c>
      <c r="BT2116">
        <v>3925</v>
      </c>
      <c r="BU2116">
        <v>0.53</v>
      </c>
      <c r="BV2116">
        <v>0.61009910000000001</v>
      </c>
      <c r="BW2116">
        <v>36</v>
      </c>
      <c r="BX2116">
        <v>2.547771</v>
      </c>
      <c r="BY2116">
        <v>1.497862</v>
      </c>
      <c r="BZ2116">
        <v>11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4129</v>
      </c>
      <c r="CK2116">
        <v>3.1484620973601354</v>
      </c>
      <c r="CL2116">
        <v>0.68349146110056924</v>
      </c>
      <c r="CM2116">
        <v>27</v>
      </c>
      <c r="CN2116">
        <v>1.8477869650409986</v>
      </c>
      <c r="CO2116">
        <v>488</v>
      </c>
      <c r="CP2116">
        <v>0.63063228500000001</v>
      </c>
      <c r="CQ2116">
        <v>0.72108333700000005</v>
      </c>
      <c r="CR2116">
        <v>3681</v>
      </c>
      <c r="CS2116">
        <v>0.86599999999999999</v>
      </c>
      <c r="CT2116">
        <v>3178</v>
      </c>
      <c r="CU2116">
        <v>0.84266780675999997</v>
      </c>
      <c r="CW2116">
        <v>3</v>
      </c>
      <c r="CX2116">
        <v>5</v>
      </c>
      <c r="CY2116">
        <v>418</v>
      </c>
      <c r="CZ2116">
        <v>1110</v>
      </c>
      <c r="DA2116" s="2">
        <v>2918</v>
      </c>
      <c r="DB2116" s="2">
        <v>330</v>
      </c>
      <c r="DC2116" s="2">
        <v>47.96</v>
      </c>
      <c r="DD2116" s="2">
        <v>235</v>
      </c>
      <c r="DE2116">
        <v>338</v>
      </c>
      <c r="DF2116">
        <v>25</v>
      </c>
      <c r="DG2116">
        <v>23.98</v>
      </c>
      <c r="DH2116">
        <v>23.98</v>
      </c>
      <c r="DI2116" s="2">
        <v>23.98</v>
      </c>
      <c r="DJ2116">
        <v>1.1100000000000001</v>
      </c>
      <c r="DK2116">
        <v>0.92008154836395573</v>
      </c>
      <c r="DL2116">
        <v>0</v>
      </c>
      <c r="DM2116">
        <v>0</v>
      </c>
      <c r="DN2116">
        <v>241.1</v>
      </c>
      <c r="DO2116">
        <v>0.309</v>
      </c>
      <c r="DP2116">
        <v>50298.729999999996</v>
      </c>
      <c r="DQ2116" s="2">
        <v>0</v>
      </c>
      <c r="DR2116" s="2">
        <v>0</v>
      </c>
      <c r="DS2116">
        <v>0</v>
      </c>
      <c r="DT2116">
        <v>3.3221038639589802</v>
      </c>
      <c r="DU2116">
        <v>2619284.8858660008</v>
      </c>
      <c r="DV2116">
        <v>0</v>
      </c>
    </row>
    <row r="2117" spans="1:126" x14ac:dyDescent="0.15">
      <c r="A2117" t="s">
        <v>3495</v>
      </c>
      <c r="B2117" t="s">
        <v>560</v>
      </c>
      <c r="C2117">
        <v>40</v>
      </c>
      <c r="D2117">
        <v>47</v>
      </c>
      <c r="E2117" t="s">
        <v>3530</v>
      </c>
      <c r="F2117">
        <v>40047</v>
      </c>
      <c r="G2117" t="s">
        <v>7101</v>
      </c>
      <c r="H2117">
        <v>80.5</v>
      </c>
      <c r="I2117">
        <v>2.9</v>
      </c>
      <c r="J2117">
        <v>2.1</v>
      </c>
      <c r="K2117">
        <v>1</v>
      </c>
      <c r="L2117">
        <v>4.7</v>
      </c>
      <c r="M2117">
        <v>8.8000000000000007</v>
      </c>
      <c r="N2117">
        <f t="shared" si="134"/>
        <v>6593.5999999999995</v>
      </c>
      <c r="O2117">
        <f t="shared" si="132"/>
        <v>3406.4000000000005</v>
      </c>
      <c r="P2117">
        <f t="shared" si="133"/>
        <v>4.0876800000000024</v>
      </c>
      <c r="Q2117" s="4">
        <v>40047</v>
      </c>
      <c r="R2117" s="5">
        <v>36.378273</v>
      </c>
      <c r="S2117" s="5">
        <v>-97.787728999999999</v>
      </c>
      <c r="T2117">
        <v>5</v>
      </c>
      <c r="U2117">
        <v>9.1597639135118508E-2</v>
      </c>
      <c r="V2117">
        <v>60272</v>
      </c>
      <c r="W2117">
        <v>61663</v>
      </c>
      <c r="X2117">
        <v>62192</v>
      </c>
      <c r="Y2117">
        <v>63163</v>
      </c>
      <c r="Z2117">
        <v>31324</v>
      </c>
      <c r="AA2117">
        <v>40029</v>
      </c>
      <c r="AB2117">
        <v>23889.305</v>
      </c>
      <c r="AC2117">
        <v>48238</v>
      </c>
      <c r="AD2117">
        <v>1</v>
      </c>
      <c r="AE2117">
        <v>1.6079238487265245E-5</v>
      </c>
      <c r="AF2117">
        <v>22</v>
      </c>
      <c r="AG2117">
        <v>1098</v>
      </c>
      <c r="AH2117">
        <v>2.0036429872495445E-2</v>
      </c>
      <c r="AI2117" s="3">
        <v>666373</v>
      </c>
      <c r="AJ2117" s="3">
        <v>677433.148773705</v>
      </c>
      <c r="AK2117">
        <v>240</v>
      </c>
      <c r="AL2117">
        <v>678400</v>
      </c>
      <c r="AM2117">
        <v>955890</v>
      </c>
      <c r="AN2117">
        <v>161201</v>
      </c>
      <c r="AO2117">
        <v>1117091</v>
      </c>
      <c r="AP2117">
        <v>10</v>
      </c>
      <c r="AQ2117">
        <v>2</v>
      </c>
      <c r="AR2117">
        <v>12</v>
      </c>
      <c r="AS2117">
        <v>0.19460616577201889</v>
      </c>
      <c r="AT2117">
        <v>11</v>
      </c>
      <c r="AU2117">
        <v>47</v>
      </c>
      <c r="AV2117">
        <f t="shared" si="135"/>
        <v>58</v>
      </c>
      <c r="AW2117">
        <v>56936</v>
      </c>
      <c r="AX2117">
        <v>0.88</v>
      </c>
      <c r="AY2117">
        <v>2819948216.2899699</v>
      </c>
      <c r="AZ2117">
        <v>2819948.2162899701</v>
      </c>
      <c r="BA2117">
        <v>48759.683488545903</v>
      </c>
      <c r="BB2117">
        <v>0.20508746744324319</v>
      </c>
      <c r="BC2117">
        <v>14122</v>
      </c>
      <c r="BD2117">
        <v>69815</v>
      </c>
      <c r="BE2117">
        <v>-55693</v>
      </c>
      <c r="BF2117">
        <v>-0.92402774090788431</v>
      </c>
      <c r="BG2117">
        <v>1336644</v>
      </c>
      <c r="BH2117">
        <v>21.492217648572165</v>
      </c>
      <c r="BI2117">
        <v>7586</v>
      </c>
      <c r="BJ2117">
        <v>61</v>
      </c>
      <c r="BK2117">
        <v>7</v>
      </c>
      <c r="BL2117">
        <v>6</v>
      </c>
      <c r="BM2117">
        <v>0</v>
      </c>
      <c r="BN2117">
        <v>0</v>
      </c>
      <c r="BO2117">
        <v>7</v>
      </c>
      <c r="BP2117">
        <v>1</v>
      </c>
      <c r="BQ2117">
        <v>5</v>
      </c>
      <c r="BR2117">
        <v>3</v>
      </c>
      <c r="BS2117">
        <v>0</v>
      </c>
      <c r="BT2117">
        <v>58928</v>
      </c>
      <c r="BU2117">
        <v>0.75</v>
      </c>
      <c r="BV2117">
        <v>0.52062989999999998</v>
      </c>
      <c r="BW2117">
        <v>354</v>
      </c>
      <c r="BX2117">
        <v>1.527288</v>
      </c>
      <c r="BY2117">
        <v>-0.3887602</v>
      </c>
      <c r="BZ2117">
        <v>62</v>
      </c>
      <c r="CA2117">
        <v>6</v>
      </c>
      <c r="CB2117">
        <v>5</v>
      </c>
      <c r="CC2117">
        <v>0</v>
      </c>
      <c r="CD2117">
        <v>0</v>
      </c>
      <c r="CE2117">
        <v>5</v>
      </c>
      <c r="CF2117">
        <v>1</v>
      </c>
      <c r="CG2117">
        <v>6</v>
      </c>
      <c r="CH2117">
        <v>4</v>
      </c>
      <c r="CI2117">
        <v>0</v>
      </c>
      <c r="CJ2117">
        <v>62977</v>
      </c>
      <c r="CK2117">
        <v>1.4132143480953363</v>
      </c>
      <c r="CL2117">
        <v>0.66711341933322166</v>
      </c>
      <c r="CM2117">
        <v>322</v>
      </c>
      <c r="CN2117">
        <v>-0.10175193994872039</v>
      </c>
      <c r="CO2117">
        <v>6985</v>
      </c>
      <c r="CP2117">
        <v>0.392858455</v>
      </c>
      <c r="CQ2117">
        <v>0.36727934000000001</v>
      </c>
      <c r="CR2117">
        <v>54639</v>
      </c>
      <c r="CS2117">
        <v>0.85499999999999998</v>
      </c>
      <c r="CT2117">
        <v>46952</v>
      </c>
      <c r="CU2117">
        <v>0.79092999069000003</v>
      </c>
      <c r="CV2117">
        <v>256</v>
      </c>
      <c r="CW2117">
        <v>31</v>
      </c>
      <c r="CX2117">
        <v>34</v>
      </c>
      <c r="CY2117">
        <v>712</v>
      </c>
      <c r="CZ2117">
        <v>1598</v>
      </c>
      <c r="DA2117" s="2">
        <v>39915</v>
      </c>
      <c r="DB2117" s="2">
        <v>4555</v>
      </c>
      <c r="DC2117" s="2">
        <v>133.30000000000001</v>
      </c>
      <c r="DD2117" s="2">
        <v>11132</v>
      </c>
      <c r="DE2117">
        <v>442</v>
      </c>
      <c r="DF2117">
        <v>66</v>
      </c>
      <c r="DG2117">
        <v>41.76</v>
      </c>
      <c r="DH2117">
        <v>1.61</v>
      </c>
      <c r="DI2117" s="2">
        <v>14.45</v>
      </c>
      <c r="DJ2117">
        <v>-1.25</v>
      </c>
      <c r="DK2117">
        <v>0.91622559737564402</v>
      </c>
      <c r="DL2117">
        <v>2.7322404371584699E-3</v>
      </c>
      <c r="DM2117">
        <v>0</v>
      </c>
      <c r="DN2117">
        <v>297.3</v>
      </c>
      <c r="DO2117">
        <v>0.45600000000000002</v>
      </c>
      <c r="DP2117">
        <v>2676.0699999999997</v>
      </c>
      <c r="DQ2117" s="2">
        <v>0</v>
      </c>
      <c r="DR2117" s="2">
        <v>1407.96792347</v>
      </c>
      <c r="DS2117">
        <v>2.0754190137563383E-3</v>
      </c>
      <c r="DT2117">
        <v>3.4106672925710302</v>
      </c>
      <c r="DU2117">
        <v>2313796.6912801871</v>
      </c>
      <c r="DV2117">
        <v>1</v>
      </c>
    </row>
    <row r="2118" spans="1:126" x14ac:dyDescent="0.15">
      <c r="A2118" t="s">
        <v>3495</v>
      </c>
      <c r="B2118" t="s">
        <v>3531</v>
      </c>
      <c r="C2118">
        <v>40</v>
      </c>
      <c r="D2118">
        <v>49</v>
      </c>
      <c r="E2118" t="s">
        <v>3532</v>
      </c>
      <c r="F2118">
        <v>40049</v>
      </c>
      <c r="G2118" t="s">
        <v>7102</v>
      </c>
      <c r="H2118">
        <v>79</v>
      </c>
      <c r="I2118">
        <v>2.5</v>
      </c>
      <c r="J2118">
        <v>7.6</v>
      </c>
      <c r="K2118">
        <v>0.4</v>
      </c>
      <c r="L2118">
        <v>4.3</v>
      </c>
      <c r="M2118">
        <v>6.2</v>
      </c>
      <c r="N2118">
        <f t="shared" si="134"/>
        <v>6362.0999999999995</v>
      </c>
      <c r="O2118">
        <f t="shared" si="132"/>
        <v>3637.9000000000005</v>
      </c>
      <c r="P2118">
        <f t="shared" si="133"/>
        <v>4.3654800000000025</v>
      </c>
      <c r="Q2118" s="4">
        <v>40049</v>
      </c>
      <c r="R2118" s="5">
        <v>34.709350000000001</v>
      </c>
      <c r="S2118" s="5">
        <v>-97.312723000000005</v>
      </c>
      <c r="T2118">
        <v>6</v>
      </c>
      <c r="U2118">
        <v>3.0150555196792096E-2</v>
      </c>
      <c r="V2118">
        <v>27471</v>
      </c>
      <c r="W2118">
        <v>27421</v>
      </c>
      <c r="X2118">
        <v>27455</v>
      </c>
      <c r="Y2118">
        <v>27888</v>
      </c>
      <c r="Z2118">
        <v>13654</v>
      </c>
      <c r="AA2118">
        <v>40031</v>
      </c>
      <c r="AB2118">
        <v>9259.1920000000009</v>
      </c>
      <c r="AC2118">
        <v>40524</v>
      </c>
      <c r="AD2118">
        <v>0</v>
      </c>
      <c r="AE2118">
        <v>0</v>
      </c>
      <c r="AF2118">
        <v>40</v>
      </c>
      <c r="AG2118">
        <v>1498</v>
      </c>
      <c r="AH2118">
        <v>2.67022696929239E-2</v>
      </c>
      <c r="AI2118" s="3">
        <v>463183</v>
      </c>
      <c r="AJ2118" s="3">
        <v>513361.27255985001</v>
      </c>
      <c r="AK2118">
        <v>130</v>
      </c>
      <c r="AL2118">
        <v>520787.20000000001</v>
      </c>
      <c r="AM2118">
        <v>794978</v>
      </c>
      <c r="AN2118">
        <v>108904</v>
      </c>
      <c r="AO2118">
        <v>903882</v>
      </c>
      <c r="AP2118">
        <v>1</v>
      </c>
      <c r="AQ2118">
        <v>0</v>
      </c>
      <c r="AR2118">
        <v>1</v>
      </c>
      <c r="AS2118">
        <v>3.6468400131286244E-2</v>
      </c>
      <c r="AT2118">
        <v>1</v>
      </c>
      <c r="AU2118">
        <v>29</v>
      </c>
      <c r="AV2118">
        <f t="shared" si="135"/>
        <v>30</v>
      </c>
      <c r="AW2118">
        <v>6464</v>
      </c>
      <c r="AX2118">
        <v>0.25</v>
      </c>
      <c r="AY2118">
        <v>317916520.73407501</v>
      </c>
      <c r="AZ2118">
        <v>317916.52073407499</v>
      </c>
      <c r="BA2118">
        <v>11649.399338278001</v>
      </c>
      <c r="BB2118">
        <v>0.85841335760047754</v>
      </c>
      <c r="BC2118">
        <v>10586</v>
      </c>
      <c r="BD2118">
        <v>0</v>
      </c>
      <c r="BE2118">
        <v>10586</v>
      </c>
      <c r="BF2118">
        <v>0.38535182556150122</v>
      </c>
      <c r="BG2118">
        <v>591321</v>
      </c>
      <c r="BH2118">
        <v>21.537825532689855</v>
      </c>
      <c r="BI2118">
        <v>3838</v>
      </c>
      <c r="BJ2118">
        <v>36</v>
      </c>
      <c r="BK2118">
        <v>0</v>
      </c>
      <c r="BL2118">
        <v>4</v>
      </c>
      <c r="BM2118">
        <v>0</v>
      </c>
      <c r="BN2118">
        <v>0</v>
      </c>
      <c r="BO2118">
        <v>0</v>
      </c>
      <c r="BP2118">
        <v>0</v>
      </c>
      <c r="BQ2118">
        <v>2</v>
      </c>
      <c r="BR2118">
        <v>0</v>
      </c>
      <c r="BS2118">
        <v>0</v>
      </c>
      <c r="BT2118">
        <v>27113</v>
      </c>
      <c r="BU2118">
        <v>0.62</v>
      </c>
      <c r="BV2118">
        <v>0.51717000000000002</v>
      </c>
      <c r="BW2118">
        <v>129</v>
      </c>
      <c r="BX2118">
        <v>1.5490729999999999</v>
      </c>
      <c r="BY2118">
        <v>-0.48370299999999999</v>
      </c>
      <c r="BZ2118">
        <v>37</v>
      </c>
      <c r="CA2118">
        <v>0</v>
      </c>
      <c r="CB2118">
        <v>3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0</v>
      </c>
      <c r="CI2118">
        <v>0</v>
      </c>
      <c r="CJ2118">
        <v>27531</v>
      </c>
      <c r="CK2118">
        <v>1.4892303221822671</v>
      </c>
      <c r="CL2118">
        <v>0.61373196143143727</v>
      </c>
      <c r="CM2118">
        <v>106</v>
      </c>
      <c r="CN2118">
        <v>-0.42608624853526655</v>
      </c>
      <c r="CO2118">
        <v>2148</v>
      </c>
      <c r="CP2118">
        <v>-1.0161132566</v>
      </c>
      <c r="CQ2118">
        <v>9.3716237999999993E-2</v>
      </c>
      <c r="CR2118">
        <v>23385</v>
      </c>
      <c r="CS2118">
        <v>0.84099999999999997</v>
      </c>
      <c r="CT2118">
        <v>20905</v>
      </c>
      <c r="CU2118">
        <v>0.7597874897200001</v>
      </c>
      <c r="CV2118">
        <v>29</v>
      </c>
      <c r="CW2118">
        <v>8</v>
      </c>
      <c r="CX2118">
        <v>10</v>
      </c>
      <c r="CY2118">
        <v>766</v>
      </c>
      <c r="CZ2118">
        <v>2323</v>
      </c>
      <c r="DA2118" s="2">
        <v>16478</v>
      </c>
      <c r="DB2118" s="2">
        <v>1880</v>
      </c>
      <c r="DC2118" s="2">
        <v>106.09</v>
      </c>
      <c r="DD2118" s="2">
        <v>4969</v>
      </c>
      <c r="DE2118">
        <v>795</v>
      </c>
      <c r="DF2118">
        <v>278</v>
      </c>
      <c r="DG2118">
        <v>25.61</v>
      </c>
      <c r="DH2118">
        <v>18.29</v>
      </c>
      <c r="DI2118" s="2">
        <v>32.93</v>
      </c>
      <c r="DJ2118">
        <v>0.38</v>
      </c>
      <c r="DK2118">
        <v>0.94498502751612212</v>
      </c>
      <c r="DL2118">
        <v>6.6755674232309744E-4</v>
      </c>
      <c r="DM2118">
        <v>0</v>
      </c>
      <c r="DN2118">
        <v>199.5</v>
      </c>
      <c r="DO2118">
        <v>0.39</v>
      </c>
      <c r="DP2118">
        <v>0</v>
      </c>
      <c r="DQ2118" s="2">
        <v>0</v>
      </c>
      <c r="DR2118" s="2">
        <v>263.80831685999999</v>
      </c>
      <c r="DS2118">
        <v>5.0655732496113573E-4</v>
      </c>
      <c r="DT2118">
        <v>6.3869286074557303</v>
      </c>
      <c r="DU2118">
        <v>3326230.6660767691</v>
      </c>
      <c r="DV2118">
        <v>0</v>
      </c>
    </row>
    <row r="2119" spans="1:126" x14ac:dyDescent="0.15">
      <c r="A2119" t="s">
        <v>3495</v>
      </c>
      <c r="B2119" t="s">
        <v>880</v>
      </c>
      <c r="C2119">
        <v>40</v>
      </c>
      <c r="D2119">
        <v>51</v>
      </c>
      <c r="E2119" t="s">
        <v>3533</v>
      </c>
      <c r="F2119">
        <v>40051</v>
      </c>
      <c r="G2119" t="s">
        <v>7103</v>
      </c>
      <c r="H2119">
        <v>83.6</v>
      </c>
      <c r="I2119">
        <v>2.4</v>
      </c>
      <c r="J2119">
        <v>5.0999999999999996</v>
      </c>
      <c r="K2119">
        <v>0.4</v>
      </c>
      <c r="L2119">
        <v>3.9</v>
      </c>
      <c r="M2119">
        <v>4.5999999999999996</v>
      </c>
      <c r="N2119">
        <f t="shared" si="134"/>
        <v>7057.2599999999993</v>
      </c>
      <c r="O2119">
        <f t="shared" si="132"/>
        <v>2942.7400000000007</v>
      </c>
      <c r="P2119">
        <f t="shared" si="133"/>
        <v>3.5312880000000022</v>
      </c>
      <c r="Q2119" s="4">
        <v>40051</v>
      </c>
      <c r="R2119" s="5">
        <v>35.021057999999996</v>
      </c>
      <c r="S2119" s="5">
        <v>-97.886889999999994</v>
      </c>
      <c r="T2119">
        <v>1</v>
      </c>
      <c r="U2119">
        <v>0.15641836288302211</v>
      </c>
      <c r="V2119">
        <v>52451</v>
      </c>
      <c r="W2119">
        <v>53161</v>
      </c>
      <c r="X2119">
        <v>53612</v>
      </c>
      <c r="Y2119">
        <v>54581</v>
      </c>
      <c r="Z2119">
        <v>27981</v>
      </c>
      <c r="AA2119">
        <v>40033</v>
      </c>
      <c r="AB2119">
        <v>20751.298999999999</v>
      </c>
      <c r="AC2119">
        <v>52279</v>
      </c>
      <c r="AD2119">
        <v>2</v>
      </c>
      <c r="AE2119">
        <v>3.7305080952025664E-5</v>
      </c>
      <c r="AF2119">
        <v>67</v>
      </c>
      <c r="AG2119">
        <v>1666</v>
      </c>
      <c r="AH2119">
        <v>4.0216086434573826E-2</v>
      </c>
      <c r="AI2119" s="3">
        <v>583322</v>
      </c>
      <c r="AJ2119" s="3">
        <v>704316.68594292004</v>
      </c>
      <c r="AK2119">
        <v>137</v>
      </c>
      <c r="AL2119">
        <v>707443.20000000007</v>
      </c>
      <c r="AM2119">
        <v>654611</v>
      </c>
      <c r="AN2119">
        <v>129433</v>
      </c>
      <c r="AO2119">
        <v>784044</v>
      </c>
      <c r="AP2119">
        <v>5</v>
      </c>
      <c r="AQ2119">
        <v>1</v>
      </c>
      <c r="AR2119">
        <v>6</v>
      </c>
      <c r="AS2119">
        <v>0.11286469404262522</v>
      </c>
      <c r="AT2119">
        <v>7</v>
      </c>
      <c r="AU2119">
        <v>55</v>
      </c>
      <c r="AV2119">
        <f t="shared" si="135"/>
        <v>62</v>
      </c>
      <c r="AW2119">
        <v>25247</v>
      </c>
      <c r="AX2119">
        <v>0.47</v>
      </c>
      <c r="AY2119">
        <v>384997528.119542</v>
      </c>
      <c r="AZ2119">
        <v>384997.528119542</v>
      </c>
      <c r="BA2119">
        <v>8421.2331387000795</v>
      </c>
      <c r="BB2119">
        <v>1.187474546221104</v>
      </c>
      <c r="BC2119">
        <v>11065</v>
      </c>
      <c r="BD2119">
        <v>4033</v>
      </c>
      <c r="BE2119">
        <v>7032</v>
      </c>
      <c r="BF2119">
        <v>0.13406798726430383</v>
      </c>
      <c r="BG2119">
        <v>773562</v>
      </c>
      <c r="BH2119">
        <v>14.428896515705439</v>
      </c>
      <c r="BI2119">
        <v>6776</v>
      </c>
      <c r="BJ2119">
        <v>56</v>
      </c>
      <c r="BK2119">
        <v>2</v>
      </c>
      <c r="BL2119">
        <v>2</v>
      </c>
      <c r="BM2119">
        <v>0</v>
      </c>
      <c r="BN2119">
        <v>0</v>
      </c>
      <c r="BO2119">
        <v>0</v>
      </c>
      <c r="BP2119">
        <v>1</v>
      </c>
      <c r="BQ2119">
        <v>2</v>
      </c>
      <c r="BR2119">
        <v>2</v>
      </c>
      <c r="BS2119">
        <v>0</v>
      </c>
      <c r="BT2119">
        <v>51649</v>
      </c>
      <c r="BU2119">
        <v>0.69</v>
      </c>
      <c r="BV2119">
        <v>0.53833160000000002</v>
      </c>
      <c r="BW2119">
        <v>190</v>
      </c>
      <c r="BX2119">
        <v>1.2584949999999999</v>
      </c>
      <c r="BY2119">
        <v>-0.81308999999999998</v>
      </c>
      <c r="BZ2119">
        <v>54</v>
      </c>
      <c r="CA2119">
        <v>5</v>
      </c>
      <c r="CB2119">
        <v>3</v>
      </c>
      <c r="CC2119">
        <v>0</v>
      </c>
      <c r="CD2119">
        <v>0</v>
      </c>
      <c r="CE2119">
        <v>0</v>
      </c>
      <c r="CF2119">
        <v>1</v>
      </c>
      <c r="CG2119">
        <v>5</v>
      </c>
      <c r="CH2119">
        <v>2</v>
      </c>
      <c r="CI2119">
        <v>0</v>
      </c>
      <c r="CJ2119">
        <v>53915</v>
      </c>
      <c r="CK2119">
        <v>1.2983399795975146</v>
      </c>
      <c r="CL2119">
        <v>0.6202459612405552</v>
      </c>
      <c r="CM2119">
        <v>176</v>
      </c>
      <c r="CN2119">
        <v>-0.69601153367701085</v>
      </c>
      <c r="CO2119">
        <v>5173</v>
      </c>
      <c r="CP2119">
        <v>0.28811138600000002</v>
      </c>
      <c r="CQ2119">
        <v>0.19146743099999999</v>
      </c>
      <c r="CR2119">
        <v>47098</v>
      </c>
      <c r="CS2119">
        <v>0.85799999999999998</v>
      </c>
      <c r="CT2119">
        <v>42328</v>
      </c>
      <c r="CU2119">
        <v>0.80073951053999992</v>
      </c>
      <c r="CV2119">
        <v>70</v>
      </c>
      <c r="CW2119">
        <v>14</v>
      </c>
      <c r="CX2119">
        <v>20</v>
      </c>
      <c r="CY2119">
        <v>1062</v>
      </c>
      <c r="CZ2119">
        <v>2501</v>
      </c>
      <c r="DA2119" s="2">
        <v>20780</v>
      </c>
      <c r="DB2119" s="2">
        <v>4465</v>
      </c>
      <c r="DC2119" s="2">
        <v>93.14</v>
      </c>
      <c r="DD2119" s="2">
        <v>7774</v>
      </c>
      <c r="DE2119">
        <v>792</v>
      </c>
      <c r="DF2119">
        <v>205</v>
      </c>
      <c r="DG2119">
        <v>13.04</v>
      </c>
      <c r="DH2119">
        <v>3.73</v>
      </c>
      <c r="DI2119" s="2">
        <v>7.45</v>
      </c>
      <c r="DJ2119">
        <v>-0.25</v>
      </c>
      <c r="DK2119">
        <v>0.94552751310596894</v>
      </c>
      <c r="DL2119">
        <v>1.8007202881152461E-3</v>
      </c>
      <c r="DM2119">
        <v>0</v>
      </c>
      <c r="DN2119">
        <v>270.7</v>
      </c>
      <c r="DO2119">
        <v>0.38700000000000001</v>
      </c>
      <c r="DP2119">
        <v>1542.22</v>
      </c>
      <c r="DQ2119" s="2">
        <v>0</v>
      </c>
      <c r="DR2119" s="2">
        <v>845.35359269000003</v>
      </c>
      <c r="DS2119">
        <v>1.1949411960250657E-3</v>
      </c>
      <c r="DT2119">
        <v>5.7255002482267603</v>
      </c>
      <c r="DU2119">
        <v>4050466.2172063342</v>
      </c>
      <c r="DV2119">
        <v>0</v>
      </c>
    </row>
    <row r="2120" spans="1:126" x14ac:dyDescent="0.15">
      <c r="A2120" t="s">
        <v>3495</v>
      </c>
      <c r="B2120" t="s">
        <v>316</v>
      </c>
      <c r="C2120">
        <v>40</v>
      </c>
      <c r="D2120">
        <v>53</v>
      </c>
      <c r="E2120" t="s">
        <v>3534</v>
      </c>
      <c r="F2120">
        <v>40053</v>
      </c>
      <c r="G2120" t="s">
        <v>7104</v>
      </c>
      <c r="H2120">
        <v>91.5</v>
      </c>
      <c r="I2120">
        <v>0.8</v>
      </c>
      <c r="J2120">
        <v>1.9</v>
      </c>
      <c r="K2120">
        <v>0.2</v>
      </c>
      <c r="L2120">
        <v>2.2000000000000002</v>
      </c>
      <c r="M2120">
        <v>3.5</v>
      </c>
      <c r="N2120">
        <f t="shared" si="134"/>
        <v>8393.630000000001</v>
      </c>
      <c r="O2120">
        <f t="shared" si="132"/>
        <v>1606.369999999999</v>
      </c>
      <c r="P2120">
        <f t="shared" si="133"/>
        <v>1.9276439999999995</v>
      </c>
      <c r="Q2120" s="4">
        <v>40053</v>
      </c>
      <c r="R2120" s="5">
        <v>36.788254000000002</v>
      </c>
      <c r="S2120" s="5">
        <v>-97.788150999999999</v>
      </c>
      <c r="T2120">
        <v>9</v>
      </c>
      <c r="U2120">
        <v>0.29801394817659083</v>
      </c>
      <c r="V2120">
        <v>4536</v>
      </c>
      <c r="W2120">
        <v>4523</v>
      </c>
      <c r="X2120">
        <v>4517</v>
      </c>
      <c r="Y2120">
        <v>4483</v>
      </c>
      <c r="Z2120">
        <v>2209</v>
      </c>
      <c r="AA2120">
        <v>40035</v>
      </c>
      <c r="AB2120">
        <v>1753.3230000000003</v>
      </c>
      <c r="AC2120">
        <v>50250</v>
      </c>
      <c r="AD2120">
        <v>0</v>
      </c>
      <c r="AE2120">
        <v>0</v>
      </c>
      <c r="AF2120">
        <v>8</v>
      </c>
      <c r="AG2120">
        <v>801</v>
      </c>
      <c r="AH2120">
        <v>9.9875156054931337E-3</v>
      </c>
      <c r="AI2120" s="3">
        <v>582216</v>
      </c>
      <c r="AJ2120" s="3">
        <v>640556.70541999501</v>
      </c>
      <c r="AK2120">
        <v>265</v>
      </c>
      <c r="AL2120">
        <v>642348.79999999993</v>
      </c>
      <c r="AM2120">
        <v>602746</v>
      </c>
      <c r="AN2120">
        <v>121845</v>
      </c>
      <c r="AO2120">
        <v>724591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3</v>
      </c>
      <c r="AV2120">
        <f t="shared" si="135"/>
        <v>3</v>
      </c>
      <c r="AW2120">
        <v>1746</v>
      </c>
      <c r="AX2120">
        <v>0.52</v>
      </c>
      <c r="AY2120">
        <v>194848577.485165</v>
      </c>
      <c r="AZ2120">
        <v>194848.57748516501</v>
      </c>
      <c r="BA2120">
        <v>37658.539304788603</v>
      </c>
      <c r="BB2120">
        <v>0.26554402227513946</v>
      </c>
      <c r="BC2120">
        <v>1888</v>
      </c>
      <c r="BD2120">
        <v>0</v>
      </c>
      <c r="BE2120">
        <v>1888</v>
      </c>
      <c r="BF2120">
        <v>0.41622574955908287</v>
      </c>
      <c r="BG2120">
        <v>227302</v>
      </c>
      <c r="BH2120">
        <v>50.32145229134381</v>
      </c>
      <c r="BI2120">
        <v>918</v>
      </c>
      <c r="BJ2120">
        <v>9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4317</v>
      </c>
      <c r="BU2120">
        <v>0.59</v>
      </c>
      <c r="BV2120">
        <v>0.66271849999999999</v>
      </c>
      <c r="BW2120">
        <v>57</v>
      </c>
      <c r="BX2120">
        <v>2.3164229999999999</v>
      </c>
      <c r="BY2120">
        <v>2.1337950000000001</v>
      </c>
      <c r="BZ2120">
        <v>10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4496</v>
      </c>
      <c r="CK2120">
        <v>2.2241992882562278</v>
      </c>
      <c r="CL2120">
        <v>0.68160843770599866</v>
      </c>
      <c r="CM2120">
        <v>39</v>
      </c>
      <c r="CN2120">
        <v>1.3581057540377819</v>
      </c>
      <c r="CO2120">
        <v>568</v>
      </c>
      <c r="CP2120">
        <v>0.92939799599999995</v>
      </c>
      <c r="CQ2120">
        <v>0.625479597</v>
      </c>
      <c r="CR2120">
        <v>3943</v>
      </c>
      <c r="CS2120">
        <v>0.871</v>
      </c>
      <c r="CT2120">
        <v>3497</v>
      </c>
      <c r="CU2120">
        <v>0.83922829581999991</v>
      </c>
      <c r="CY2120">
        <v>431</v>
      </c>
      <c r="CZ2120">
        <v>1152</v>
      </c>
      <c r="DA2120" s="2">
        <v>3421</v>
      </c>
      <c r="DB2120" s="2">
        <v>295</v>
      </c>
      <c r="DC2120" s="2">
        <v>44.17</v>
      </c>
      <c r="DD2120" s="2">
        <v>447</v>
      </c>
      <c r="DE2120">
        <v>322</v>
      </c>
      <c r="DF2120">
        <v>52</v>
      </c>
      <c r="DG2120">
        <v>22.08</v>
      </c>
      <c r="DH2120">
        <v>44.17</v>
      </c>
      <c r="DI2120" s="2">
        <v>22.08</v>
      </c>
      <c r="DJ2120">
        <v>-1.01</v>
      </c>
      <c r="DK2120">
        <v>0.91624242549157009</v>
      </c>
      <c r="DL2120">
        <v>0</v>
      </c>
      <c r="DM2120">
        <v>0</v>
      </c>
      <c r="DN2120">
        <v>475.8</v>
      </c>
      <c r="DO2120">
        <v>0.71799999999999997</v>
      </c>
      <c r="DP2120">
        <v>15099.33</v>
      </c>
      <c r="DQ2120" s="2">
        <v>0</v>
      </c>
      <c r="DR2120" s="2">
        <v>510.09395493</v>
      </c>
      <c r="DS2120">
        <v>7.9411438903162902E-4</v>
      </c>
      <c r="DT2120">
        <v>2.8372569101151002</v>
      </c>
      <c r="DU2120">
        <v>1822508.5715041424</v>
      </c>
      <c r="DV2120">
        <v>0</v>
      </c>
    </row>
    <row r="2121" spans="1:126" x14ac:dyDescent="0.15">
      <c r="A2121" t="s">
        <v>3495</v>
      </c>
      <c r="B2121" t="s">
        <v>3535</v>
      </c>
      <c r="C2121">
        <v>40</v>
      </c>
      <c r="D2121">
        <v>55</v>
      </c>
      <c r="E2121" t="s">
        <v>3536</v>
      </c>
      <c r="F2121">
        <v>40055</v>
      </c>
      <c r="G2121" t="s">
        <v>7105</v>
      </c>
      <c r="H2121">
        <v>78.400000000000006</v>
      </c>
      <c r="I2121">
        <v>7</v>
      </c>
      <c r="J2121">
        <v>2.4</v>
      </c>
      <c r="K2121">
        <v>0.2</v>
      </c>
      <c r="L2121">
        <v>2.2000000000000002</v>
      </c>
      <c r="M2121">
        <v>9.8000000000000007</v>
      </c>
      <c r="N2121">
        <f t="shared" si="134"/>
        <v>6302.2400000000016</v>
      </c>
      <c r="O2121">
        <f t="shared" si="132"/>
        <v>3697.7599999999984</v>
      </c>
      <c r="P2121">
        <f t="shared" si="133"/>
        <v>4.4373119999999995</v>
      </c>
      <c r="Q2121" s="4">
        <v>40055</v>
      </c>
      <c r="R2121" s="5">
        <v>34.933852999999999</v>
      </c>
      <c r="S2121" s="5">
        <v>-99.552968000000007</v>
      </c>
      <c r="T2121">
        <v>7</v>
      </c>
      <c r="U2121">
        <v>3.0092326959931529E-2</v>
      </c>
      <c r="V2121">
        <v>6185</v>
      </c>
      <c r="W2121">
        <v>6144</v>
      </c>
      <c r="X2121">
        <v>6117</v>
      </c>
      <c r="Y2121">
        <v>6029</v>
      </c>
      <c r="Z2121">
        <v>3372</v>
      </c>
      <c r="AA2121">
        <v>40037</v>
      </c>
      <c r="AB2121">
        <v>1871.6490000000001</v>
      </c>
      <c r="AC2121">
        <v>40125</v>
      </c>
      <c r="AD2121">
        <v>1</v>
      </c>
      <c r="AE2121">
        <v>1.6347882949158083E-4</v>
      </c>
      <c r="AF2121">
        <v>2</v>
      </c>
      <c r="AG2121">
        <v>498</v>
      </c>
      <c r="AH2121">
        <v>4.0160642570281121E-3</v>
      </c>
      <c r="AI2121" s="3">
        <v>401551</v>
      </c>
      <c r="AJ2121" s="3">
        <v>409167.07784316503</v>
      </c>
      <c r="AK2121">
        <v>380</v>
      </c>
      <c r="AL2121">
        <v>411974.40000000002</v>
      </c>
      <c r="AM2121">
        <v>631116</v>
      </c>
      <c r="AN2121">
        <v>49739</v>
      </c>
      <c r="AO2121">
        <v>680855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</v>
      </c>
      <c r="AV2121">
        <f t="shared" si="135"/>
        <v>2</v>
      </c>
      <c r="AW2121">
        <v>2591</v>
      </c>
      <c r="AX2121">
        <v>0.48</v>
      </c>
      <c r="AY2121">
        <v>257176615.94695801</v>
      </c>
      <c r="AZ2121">
        <v>257176.61594695802</v>
      </c>
      <c r="BA2121">
        <v>42587.078324039103</v>
      </c>
      <c r="BB2121">
        <v>0.23481300886413017</v>
      </c>
      <c r="BC2121">
        <v>1697</v>
      </c>
      <c r="BD2121">
        <v>0</v>
      </c>
      <c r="BE2121">
        <v>1697</v>
      </c>
      <c r="BF2121">
        <v>0.27437348423605495</v>
      </c>
      <c r="BG2121">
        <v>98324</v>
      </c>
      <c r="BH2121">
        <v>16.073892430930194</v>
      </c>
      <c r="BI2121">
        <v>915</v>
      </c>
      <c r="BJ2121">
        <v>12</v>
      </c>
      <c r="BK2121">
        <v>2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5830</v>
      </c>
      <c r="BU2121">
        <v>0.67</v>
      </c>
      <c r="BV2121">
        <v>0.45609490000000003</v>
      </c>
      <c r="BW2121">
        <v>42</v>
      </c>
      <c r="BX2121">
        <v>2.4013719999999998</v>
      </c>
      <c r="BY2121">
        <v>0.20758650000000001</v>
      </c>
      <c r="BZ2121">
        <v>12</v>
      </c>
      <c r="CA2121">
        <v>2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6149</v>
      </c>
      <c r="CK2121">
        <v>2.2767929744673934</v>
      </c>
      <c r="CL2121">
        <v>0.59288025889967633</v>
      </c>
      <c r="CM2121">
        <v>34</v>
      </c>
      <c r="CN2121">
        <v>0.46777627948647843</v>
      </c>
      <c r="CO2121">
        <v>419</v>
      </c>
      <c r="CP2121">
        <v>-0.41286835779999997</v>
      </c>
      <c r="CQ2121">
        <v>0.149475263</v>
      </c>
      <c r="CR2121">
        <v>5100</v>
      </c>
      <c r="CS2121">
        <v>0.84200000000000008</v>
      </c>
      <c r="CT2121">
        <v>4812</v>
      </c>
      <c r="CU2121">
        <v>0.79562043795999993</v>
      </c>
      <c r="CV2121">
        <v>27</v>
      </c>
      <c r="CW2121">
        <v>5</v>
      </c>
      <c r="CY2121">
        <v>274</v>
      </c>
      <c r="CZ2121">
        <v>672</v>
      </c>
      <c r="DA2121" s="2">
        <v>2302</v>
      </c>
      <c r="DB2121" s="2">
        <v>270</v>
      </c>
      <c r="DC2121" s="2">
        <v>81.02</v>
      </c>
      <c r="DD2121" s="2">
        <v>1278</v>
      </c>
      <c r="DE2121">
        <v>163</v>
      </c>
      <c r="DF2121">
        <v>34</v>
      </c>
      <c r="DH2121">
        <v>16.2</v>
      </c>
      <c r="DI2121" s="2">
        <v>16.2</v>
      </c>
      <c r="DJ2121">
        <v>0.74</v>
      </c>
      <c r="DK2121">
        <v>0.94771274383577675</v>
      </c>
      <c r="DL2121">
        <v>0</v>
      </c>
      <c r="DM2121">
        <v>0</v>
      </c>
      <c r="DN2121">
        <v>187.8</v>
      </c>
      <c r="DO2121">
        <v>0.45200000000000001</v>
      </c>
      <c r="DP2121">
        <v>9726.2000000000007</v>
      </c>
      <c r="DQ2121" s="2">
        <v>0</v>
      </c>
      <c r="DR2121" s="2">
        <v>0</v>
      </c>
      <c r="DS2121">
        <v>0</v>
      </c>
      <c r="DT2121">
        <v>2.1110528401173401</v>
      </c>
      <c r="DU2121">
        <v>869699.72717563715</v>
      </c>
      <c r="DV2121">
        <v>1</v>
      </c>
    </row>
    <row r="2122" spans="1:126" x14ac:dyDescent="0.15">
      <c r="A2122" t="s">
        <v>3495</v>
      </c>
      <c r="B2122" t="s">
        <v>3537</v>
      </c>
      <c r="C2122">
        <v>40</v>
      </c>
      <c r="D2122">
        <v>57</v>
      </c>
      <c r="E2122" t="s">
        <v>3538</v>
      </c>
      <c r="F2122">
        <v>40057</v>
      </c>
      <c r="G2122" t="s">
        <v>7106</v>
      </c>
      <c r="H2122">
        <v>62.9</v>
      </c>
      <c r="I2122">
        <v>6.7</v>
      </c>
      <c r="J2122">
        <v>1.3</v>
      </c>
      <c r="K2122">
        <v>0.4</v>
      </c>
      <c r="L2122">
        <v>2.7</v>
      </c>
      <c r="M2122">
        <v>25.9</v>
      </c>
      <c r="N2122">
        <f t="shared" si="134"/>
        <v>4681.25</v>
      </c>
      <c r="O2122">
        <f t="shared" si="132"/>
        <v>5318.75</v>
      </c>
      <c r="P2122">
        <f t="shared" si="133"/>
        <v>6.3825000000000021</v>
      </c>
      <c r="Q2122" s="4">
        <v>40057</v>
      </c>
      <c r="R2122" s="5">
        <v>34.745970999999997</v>
      </c>
      <c r="S2122" s="5">
        <v>-99.844194000000002</v>
      </c>
      <c r="T2122">
        <v>9</v>
      </c>
      <c r="U2122">
        <v>0.24131883231414966</v>
      </c>
      <c r="V2122">
        <v>2888</v>
      </c>
      <c r="W2122">
        <v>2883</v>
      </c>
      <c r="X2122">
        <v>2866</v>
      </c>
      <c r="Y2122">
        <v>2758</v>
      </c>
      <c r="Z2122">
        <v>1416</v>
      </c>
      <c r="AA2122">
        <v>40039</v>
      </c>
      <c r="AB2122">
        <v>998.14600000000007</v>
      </c>
      <c r="AC2122">
        <v>31250</v>
      </c>
      <c r="AD2122">
        <v>0</v>
      </c>
      <c r="AE2122">
        <v>0</v>
      </c>
      <c r="AF2122">
        <v>0</v>
      </c>
      <c r="AG2122">
        <v>366</v>
      </c>
      <c r="AH2122">
        <v>0</v>
      </c>
      <c r="AI2122" s="3">
        <v>340599</v>
      </c>
      <c r="AJ2122" s="3">
        <v>343803.70933068503</v>
      </c>
      <c r="AK2122">
        <v>320</v>
      </c>
      <c r="AL2122">
        <v>344704</v>
      </c>
      <c r="AM2122">
        <v>876912</v>
      </c>
      <c r="AN2122">
        <v>52386</v>
      </c>
      <c r="AO2122">
        <v>929298</v>
      </c>
      <c r="AP2122">
        <v>1</v>
      </c>
      <c r="AQ2122">
        <v>0</v>
      </c>
      <c r="AR2122">
        <v>1</v>
      </c>
      <c r="AS2122">
        <v>0.34686090877558101</v>
      </c>
      <c r="AT2122">
        <v>1</v>
      </c>
      <c r="AU2122">
        <v>1</v>
      </c>
      <c r="AV2122">
        <f t="shared" si="135"/>
        <v>2</v>
      </c>
      <c r="AW2122">
        <v>1357</v>
      </c>
      <c r="AX2122">
        <v>0.58000000000000007</v>
      </c>
      <c r="AY2122">
        <v>192290286.68598199</v>
      </c>
      <c r="AZ2122">
        <v>192290.28668598199</v>
      </c>
      <c r="BA2122">
        <v>58781.803635436903</v>
      </c>
      <c r="BB2122">
        <v>0.17012067309162066</v>
      </c>
      <c r="BC2122">
        <v>4172</v>
      </c>
      <c r="BD2122">
        <v>0</v>
      </c>
      <c r="BE2122">
        <v>4172</v>
      </c>
      <c r="BF2122">
        <v>1.4445983379501386</v>
      </c>
      <c r="BG2122">
        <v>99708</v>
      </c>
      <c r="BH2122">
        <v>34.789951151430564</v>
      </c>
      <c r="BI2122">
        <v>468</v>
      </c>
      <c r="BJ2122">
        <v>3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2843</v>
      </c>
      <c r="BU2122">
        <v>0.49</v>
      </c>
      <c r="BV2122">
        <v>0.5018416</v>
      </c>
      <c r="BW2122">
        <v>22</v>
      </c>
      <c r="BX2122">
        <v>1.406965</v>
      </c>
      <c r="BY2122">
        <v>-0.1493082</v>
      </c>
      <c r="BZ2122">
        <v>3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2815</v>
      </c>
      <c r="CK2122">
        <v>1.0657193605683837</v>
      </c>
      <c r="CL2122">
        <v>0.60326797385620912</v>
      </c>
      <c r="CM2122">
        <v>20</v>
      </c>
      <c r="CN2122">
        <v>-0.24095424668412255</v>
      </c>
      <c r="CO2122">
        <v>289</v>
      </c>
      <c r="CP2122">
        <v>-0.2173680191</v>
      </c>
      <c r="CQ2122">
        <v>-0.31906134809999998</v>
      </c>
      <c r="CR2122">
        <v>2358</v>
      </c>
      <c r="CS2122">
        <v>0.85199999999999998</v>
      </c>
      <c r="CT2122">
        <v>2007</v>
      </c>
      <c r="CU2122">
        <v>0.72303595205999993</v>
      </c>
      <c r="CW2122">
        <v>1</v>
      </c>
      <c r="CX2122">
        <v>1</v>
      </c>
      <c r="CY2122">
        <v>353</v>
      </c>
      <c r="CZ2122">
        <v>505</v>
      </c>
      <c r="DA2122" s="2">
        <v>1407</v>
      </c>
      <c r="DB2122" s="2">
        <v>195</v>
      </c>
      <c r="DC2122" s="2">
        <v>139.41999999999999</v>
      </c>
      <c r="DD2122" s="2">
        <v>897</v>
      </c>
      <c r="DE2122">
        <v>126</v>
      </c>
      <c r="DF2122">
        <v>27</v>
      </c>
      <c r="DH2122">
        <v>34.86</v>
      </c>
      <c r="DI2122" s="2">
        <v>34.86</v>
      </c>
      <c r="DJ2122">
        <v>-0.46</v>
      </c>
      <c r="DK2122">
        <v>0.92881952090287989</v>
      </c>
      <c r="DL2122">
        <v>0</v>
      </c>
      <c r="DM2122">
        <v>0</v>
      </c>
      <c r="DN2122">
        <v>109.1</v>
      </c>
      <c r="DO2122">
        <v>0.316</v>
      </c>
      <c r="DP2122">
        <v>24466.98</v>
      </c>
      <c r="DQ2122" s="2">
        <v>0</v>
      </c>
      <c r="DR2122" s="2">
        <v>0</v>
      </c>
      <c r="DS2122">
        <v>0</v>
      </c>
      <c r="DT2122">
        <v>3.4268022836261598</v>
      </c>
      <c r="DU2122">
        <v>1181232.4543750717</v>
      </c>
      <c r="DV2122">
        <v>0</v>
      </c>
    </row>
    <row r="2123" spans="1:126" x14ac:dyDescent="0.15">
      <c r="A2123" t="s">
        <v>3495</v>
      </c>
      <c r="B2123" t="s">
        <v>1608</v>
      </c>
      <c r="C2123">
        <v>40</v>
      </c>
      <c r="D2123">
        <v>59</v>
      </c>
      <c r="E2123" t="s">
        <v>3539</v>
      </c>
      <c r="F2123">
        <v>40059</v>
      </c>
      <c r="G2123" t="s">
        <v>7107</v>
      </c>
      <c r="H2123">
        <v>80.2</v>
      </c>
      <c r="I2123">
        <v>0.1</v>
      </c>
      <c r="J2123">
        <v>0.7</v>
      </c>
      <c r="K2123">
        <v>0.2</v>
      </c>
      <c r="L2123">
        <v>1.3</v>
      </c>
      <c r="M2123">
        <v>17.5</v>
      </c>
      <c r="N2123">
        <f t="shared" si="134"/>
        <v>6740.52</v>
      </c>
      <c r="O2123">
        <f t="shared" si="132"/>
        <v>3259.4799999999996</v>
      </c>
      <c r="P2123">
        <f t="shared" si="133"/>
        <v>3.9113760000000011</v>
      </c>
      <c r="Q2123" s="4">
        <v>40059</v>
      </c>
      <c r="R2123" s="5">
        <v>36.800350000000002</v>
      </c>
      <c r="S2123" s="5">
        <v>-99.662805000000006</v>
      </c>
      <c r="T2123">
        <v>9</v>
      </c>
      <c r="U2123">
        <v>0.14411714008196128</v>
      </c>
      <c r="V2123">
        <v>3672</v>
      </c>
      <c r="W2123">
        <v>3747</v>
      </c>
      <c r="X2123">
        <v>3766</v>
      </c>
      <c r="Y2123">
        <v>3842</v>
      </c>
      <c r="Z2123">
        <v>1891</v>
      </c>
      <c r="AA2123">
        <v>40041</v>
      </c>
      <c r="AB2123">
        <v>1517.7079999999999</v>
      </c>
      <c r="AC2123">
        <v>48359</v>
      </c>
      <c r="AD2123">
        <v>0</v>
      </c>
      <c r="AE2123">
        <v>0</v>
      </c>
      <c r="AF2123">
        <v>5</v>
      </c>
      <c r="AG2123">
        <v>532</v>
      </c>
      <c r="AH2123">
        <v>9.3984962406015032E-3</v>
      </c>
      <c r="AI2123" s="3">
        <v>617812</v>
      </c>
      <c r="AJ2123" s="3">
        <v>664969.74956388003</v>
      </c>
      <c r="AK2123">
        <v>480</v>
      </c>
      <c r="AL2123">
        <v>666252.80000000005</v>
      </c>
      <c r="AM2123">
        <v>792042</v>
      </c>
      <c r="AN2123">
        <v>41840</v>
      </c>
      <c r="AO2123">
        <v>833882</v>
      </c>
      <c r="AP2123">
        <v>1</v>
      </c>
      <c r="AQ2123">
        <v>0</v>
      </c>
      <c r="AR2123">
        <v>1</v>
      </c>
      <c r="AS2123">
        <v>0.26688017080330934</v>
      </c>
      <c r="AT2123">
        <v>2</v>
      </c>
      <c r="AU2123">
        <v>0</v>
      </c>
      <c r="AV2123">
        <f t="shared" si="135"/>
        <v>2</v>
      </c>
      <c r="AW2123">
        <v>1078</v>
      </c>
      <c r="AX2123">
        <v>0.35</v>
      </c>
      <c r="AY2123">
        <v>546524400.28761399</v>
      </c>
      <c r="AZ2123">
        <v>546524.40028761397</v>
      </c>
      <c r="BA2123">
        <v>153161.275823159</v>
      </c>
      <c r="BB2123">
        <v>6.5290654875100829E-2</v>
      </c>
      <c r="BC2123">
        <v>6313</v>
      </c>
      <c r="BD2123">
        <v>0</v>
      </c>
      <c r="BE2123">
        <v>6313</v>
      </c>
      <c r="BF2123">
        <v>1.7192265795206971</v>
      </c>
      <c r="BG2123">
        <v>81480</v>
      </c>
      <c r="BH2123">
        <v>21.635687732342006</v>
      </c>
      <c r="BI2123">
        <v>796</v>
      </c>
      <c r="BJ2123">
        <v>6</v>
      </c>
      <c r="BK2123">
        <v>1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3377</v>
      </c>
      <c r="BU2123">
        <v>0.56999999999999995</v>
      </c>
      <c r="BV2123">
        <v>0.60793470000000005</v>
      </c>
      <c r="BW2123">
        <v>32</v>
      </c>
      <c r="BX2123">
        <v>2.3689659999999999</v>
      </c>
      <c r="BY2123">
        <v>1.361521</v>
      </c>
      <c r="BZ2123">
        <v>8</v>
      </c>
      <c r="CA2123">
        <v>1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3840</v>
      </c>
      <c r="CK2123">
        <v>2.6041666666666665</v>
      </c>
      <c r="CL2123">
        <v>0.6957787481804949</v>
      </c>
      <c r="CM2123">
        <v>29</v>
      </c>
      <c r="CN2123">
        <v>1.5707955729583709</v>
      </c>
      <c r="CO2123">
        <v>392</v>
      </c>
      <c r="CP2123">
        <v>0.237550808</v>
      </c>
      <c r="CQ2123">
        <v>0.36362709100000001</v>
      </c>
      <c r="CR2123">
        <v>3334</v>
      </c>
      <c r="CS2123">
        <v>0.88700000000000001</v>
      </c>
      <c r="CT2123">
        <v>2681</v>
      </c>
      <c r="CU2123">
        <v>0.77419354838999999</v>
      </c>
      <c r="CV2123">
        <v>3</v>
      </c>
      <c r="CW2123">
        <v>1</v>
      </c>
      <c r="CX2123">
        <v>1</v>
      </c>
      <c r="CY2123">
        <v>345</v>
      </c>
      <c r="CZ2123">
        <v>758</v>
      </c>
      <c r="DA2123" s="2">
        <v>2435</v>
      </c>
      <c r="DB2123" s="2">
        <v>220</v>
      </c>
      <c r="DC2123" s="2">
        <v>0</v>
      </c>
      <c r="DD2123" s="2">
        <v>151</v>
      </c>
      <c r="DE2123">
        <v>282</v>
      </c>
      <c r="DF2123">
        <v>30</v>
      </c>
      <c r="DH2123">
        <v>52.45</v>
      </c>
      <c r="DI2123" s="2">
        <v>52.45</v>
      </c>
      <c r="DJ2123">
        <v>0.51</v>
      </c>
      <c r="DK2123">
        <v>0.92610697105268269</v>
      </c>
      <c r="DL2123">
        <v>0</v>
      </c>
      <c r="DM2123">
        <v>0</v>
      </c>
      <c r="DN2123">
        <v>137.1</v>
      </c>
      <c r="DO2123">
        <v>0.20100000000000001</v>
      </c>
      <c r="DP2123">
        <v>52718.979999999996</v>
      </c>
      <c r="DQ2123" s="2">
        <v>0</v>
      </c>
      <c r="DR2123" s="2">
        <v>0</v>
      </c>
      <c r="DS2123">
        <v>0</v>
      </c>
      <c r="DT2123">
        <v>2.0425591700717001</v>
      </c>
      <c r="DU2123">
        <v>1360860.7662259464</v>
      </c>
      <c r="DV2123">
        <v>0</v>
      </c>
    </row>
    <row r="2124" spans="1:126" x14ac:dyDescent="0.15">
      <c r="A2124" t="s">
        <v>3495</v>
      </c>
      <c r="B2124" t="s">
        <v>1612</v>
      </c>
      <c r="C2124">
        <v>40</v>
      </c>
      <c r="D2124">
        <v>61</v>
      </c>
      <c r="E2124" t="s">
        <v>3540</v>
      </c>
      <c r="F2124">
        <v>40061</v>
      </c>
      <c r="G2124" t="s">
        <v>7108</v>
      </c>
      <c r="H2124">
        <v>73.3</v>
      </c>
      <c r="I2124">
        <v>0.4</v>
      </c>
      <c r="J2124">
        <v>15.6</v>
      </c>
      <c r="K2124">
        <v>0.5</v>
      </c>
      <c r="L2124">
        <v>6.8</v>
      </c>
      <c r="M2124">
        <v>3.3</v>
      </c>
      <c r="N2124">
        <f t="shared" si="134"/>
        <v>5673.7899999999991</v>
      </c>
      <c r="O2124">
        <f t="shared" si="132"/>
        <v>4326.2100000000009</v>
      </c>
      <c r="P2124">
        <f t="shared" si="133"/>
        <v>5.1914520000000026</v>
      </c>
      <c r="Q2124" s="4">
        <v>40061</v>
      </c>
      <c r="R2124" s="5">
        <v>35.232294000000003</v>
      </c>
      <c r="S2124" s="5">
        <v>-95.109577999999999</v>
      </c>
      <c r="T2124">
        <v>6</v>
      </c>
      <c r="U2124">
        <v>0.15921253884631484</v>
      </c>
      <c r="V2124">
        <v>12761</v>
      </c>
      <c r="W2124">
        <v>12839</v>
      </c>
      <c r="X2124">
        <v>12850</v>
      </c>
      <c r="Y2124">
        <v>12694</v>
      </c>
      <c r="Z2124">
        <v>6221</v>
      </c>
      <c r="AA2124">
        <v>40043</v>
      </c>
      <c r="AB2124">
        <v>3988.692</v>
      </c>
      <c r="AC2124">
        <v>35252</v>
      </c>
      <c r="AD2124">
        <v>1</v>
      </c>
      <c r="AE2124">
        <v>7.7821011673151756E-5</v>
      </c>
      <c r="AF2124">
        <v>13</v>
      </c>
      <c r="AG2124">
        <v>864</v>
      </c>
      <c r="AH2124">
        <v>1.5046296296296295E-2</v>
      </c>
      <c r="AI2124" s="3">
        <v>256026</v>
      </c>
      <c r="AJ2124" s="3">
        <v>368984.29965874</v>
      </c>
      <c r="AK2124">
        <v>143</v>
      </c>
      <c r="AL2124">
        <v>400185.59999999998</v>
      </c>
      <c r="AM2124">
        <v>736006</v>
      </c>
      <c r="AN2124">
        <v>52637</v>
      </c>
      <c r="AO2124">
        <v>788643</v>
      </c>
      <c r="AP2124">
        <v>2</v>
      </c>
      <c r="AQ2124">
        <v>0</v>
      </c>
      <c r="AR2124">
        <v>2</v>
      </c>
      <c r="AS2124">
        <v>0.15577537191370044</v>
      </c>
      <c r="AT2124">
        <v>2</v>
      </c>
      <c r="AU2124">
        <v>4</v>
      </c>
      <c r="AV2124">
        <f t="shared" si="135"/>
        <v>6</v>
      </c>
      <c r="AW2124">
        <v>6928</v>
      </c>
      <c r="AX2124">
        <v>0.58000000000000007</v>
      </c>
      <c r="AY2124">
        <v>300217578.14123797</v>
      </c>
      <c r="AZ2124">
        <v>300217.57814123796</v>
      </c>
      <c r="BA2124">
        <v>25425.362336460301</v>
      </c>
      <c r="BB2124">
        <v>0.39330806254272604</v>
      </c>
      <c r="BC2124">
        <v>3722</v>
      </c>
      <c r="BD2124">
        <v>0</v>
      </c>
      <c r="BE2124">
        <v>3722</v>
      </c>
      <c r="BF2124">
        <v>0.2916699318235248</v>
      </c>
      <c r="BG2124">
        <v>156512</v>
      </c>
      <c r="BH2124">
        <v>12.179922178988328</v>
      </c>
      <c r="BI2124">
        <v>2201</v>
      </c>
      <c r="BJ2124">
        <v>12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12393</v>
      </c>
      <c r="BU2124">
        <v>0.53</v>
      </c>
      <c r="BV2124">
        <v>0.51496149999999996</v>
      </c>
      <c r="BW2124">
        <v>60</v>
      </c>
      <c r="BX2124">
        <v>1.0489790000000001</v>
      </c>
      <c r="BY2124">
        <v>-0.81991020000000003</v>
      </c>
      <c r="BZ2124">
        <v>12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12888</v>
      </c>
      <c r="CK2124">
        <v>1.0086902545003105</v>
      </c>
      <c r="CL2124">
        <v>0.57772937653144574</v>
      </c>
      <c r="CM2124">
        <v>59</v>
      </c>
      <c r="CN2124">
        <v>-0.84793283290600319</v>
      </c>
      <c r="CO2124">
        <v>753</v>
      </c>
      <c r="CP2124">
        <v>-0.75407798559999994</v>
      </c>
      <c r="CQ2124">
        <v>-0.18525135609999999</v>
      </c>
      <c r="CR2124">
        <v>10595</v>
      </c>
      <c r="CS2124">
        <v>0.82499999999999996</v>
      </c>
      <c r="CT2124">
        <v>9379</v>
      </c>
      <c r="CU2124">
        <v>0.71343490305000001</v>
      </c>
      <c r="CV2124">
        <v>28</v>
      </c>
      <c r="CW2124">
        <v>4</v>
      </c>
      <c r="CX2124">
        <v>5</v>
      </c>
      <c r="CY2124">
        <v>593</v>
      </c>
      <c r="CZ2124">
        <v>1333</v>
      </c>
      <c r="DA2124" s="2">
        <v>6062</v>
      </c>
      <c r="DB2124" s="2">
        <v>695</v>
      </c>
      <c r="DC2124" s="2">
        <v>45.97</v>
      </c>
      <c r="DD2124" s="2">
        <v>3238</v>
      </c>
      <c r="DE2124">
        <v>436</v>
      </c>
      <c r="DF2124">
        <v>306</v>
      </c>
      <c r="DH2124">
        <v>7.66</v>
      </c>
      <c r="DI2124" s="2">
        <v>15.32</v>
      </c>
      <c r="DJ2124">
        <v>2</v>
      </c>
      <c r="DK2124">
        <v>0.96840164670775619</v>
      </c>
      <c r="DL2124">
        <v>0</v>
      </c>
      <c r="DM2124">
        <v>0</v>
      </c>
      <c r="DN2124">
        <v>68.7</v>
      </c>
      <c r="DO2124">
        <v>0.16600000000000001</v>
      </c>
      <c r="DP2124">
        <v>0</v>
      </c>
      <c r="DQ2124" s="2">
        <v>0</v>
      </c>
      <c r="DR2124" s="2">
        <v>267.29408670999999</v>
      </c>
      <c r="DS2124">
        <v>6.6792195654716204E-4</v>
      </c>
      <c r="DT2124">
        <v>2.06738455352883</v>
      </c>
      <c r="DU2124">
        <v>827337.52798466687</v>
      </c>
      <c r="DV2124">
        <v>1</v>
      </c>
    </row>
    <row r="2125" spans="1:126" x14ac:dyDescent="0.15">
      <c r="A2125" t="s">
        <v>3495</v>
      </c>
      <c r="B2125" t="s">
        <v>3541</v>
      </c>
      <c r="C2125">
        <v>40</v>
      </c>
      <c r="D2125">
        <v>63</v>
      </c>
      <c r="E2125" t="s">
        <v>3542</v>
      </c>
      <c r="F2125">
        <v>40063</v>
      </c>
      <c r="G2125" t="s">
        <v>7109</v>
      </c>
      <c r="H2125">
        <v>66.8</v>
      </c>
      <c r="I2125">
        <v>5.3</v>
      </c>
      <c r="J2125">
        <v>17.8</v>
      </c>
      <c r="K2125">
        <v>0.2</v>
      </c>
      <c r="L2125">
        <v>6.2</v>
      </c>
      <c r="M2125">
        <v>3.8</v>
      </c>
      <c r="N2125">
        <f t="shared" si="134"/>
        <v>4860.0899999999992</v>
      </c>
      <c r="O2125">
        <f t="shared" si="132"/>
        <v>5139.9100000000008</v>
      </c>
      <c r="P2125">
        <f t="shared" si="133"/>
        <v>6.1678920000000028</v>
      </c>
      <c r="Q2125" s="4">
        <v>40063</v>
      </c>
      <c r="R2125" s="5">
        <v>35.052934</v>
      </c>
      <c r="S2125" s="5">
        <v>-96.251182999999997</v>
      </c>
      <c r="T2125">
        <v>7</v>
      </c>
      <c r="U2125">
        <v>0.14165375734939167</v>
      </c>
      <c r="V2125">
        <v>13762</v>
      </c>
      <c r="W2125">
        <v>13840</v>
      </c>
      <c r="X2125">
        <v>13785</v>
      </c>
      <c r="Y2125">
        <v>13574</v>
      </c>
      <c r="Z2125">
        <v>7072</v>
      </c>
      <c r="AA2125">
        <v>40045</v>
      </c>
      <c r="AB2125">
        <v>4039.136</v>
      </c>
      <c r="AC2125">
        <v>35563</v>
      </c>
      <c r="AD2125">
        <v>0</v>
      </c>
      <c r="AE2125">
        <v>0</v>
      </c>
      <c r="AF2125">
        <v>20</v>
      </c>
      <c r="AG2125">
        <v>921</v>
      </c>
      <c r="AH2125">
        <v>2.1715526601520086E-2</v>
      </c>
      <c r="AI2125" s="3">
        <v>436121</v>
      </c>
      <c r="AJ2125" s="3">
        <v>514973.21606582002</v>
      </c>
      <c r="AK2125">
        <v>180</v>
      </c>
      <c r="AL2125">
        <v>521401.60000000003</v>
      </c>
      <c r="AM2125">
        <v>656885</v>
      </c>
      <c r="AN2125">
        <v>63315</v>
      </c>
      <c r="AO2125">
        <v>720200</v>
      </c>
      <c r="AP2125">
        <v>1</v>
      </c>
      <c r="AQ2125">
        <v>0</v>
      </c>
      <c r="AR2125">
        <v>1</v>
      </c>
      <c r="AS2125">
        <v>7.2254335260115612E-2</v>
      </c>
      <c r="AT2125">
        <v>2</v>
      </c>
      <c r="AU2125">
        <v>4</v>
      </c>
      <c r="AV2125">
        <f t="shared" si="135"/>
        <v>6</v>
      </c>
      <c r="AW2125">
        <v>119</v>
      </c>
      <c r="AX2125">
        <v>1.0000000000000009E-2</v>
      </c>
      <c r="AY2125">
        <v>425544413.51428097</v>
      </c>
      <c r="AZ2125">
        <v>425544.41351428098</v>
      </c>
      <c r="BA2125">
        <v>29646.390070375099</v>
      </c>
      <c r="BB2125">
        <v>0.33730919603573428</v>
      </c>
      <c r="BC2125">
        <v>4921</v>
      </c>
      <c r="BD2125">
        <v>0</v>
      </c>
      <c r="BE2125">
        <v>4921</v>
      </c>
      <c r="BF2125">
        <v>0.35757884028484233</v>
      </c>
      <c r="BG2125">
        <v>154959</v>
      </c>
      <c r="BH2125">
        <v>11.241131664853102</v>
      </c>
      <c r="BI2125">
        <v>2142</v>
      </c>
      <c r="BJ2125">
        <v>14</v>
      </c>
      <c r="BK2125">
        <v>0</v>
      </c>
      <c r="BL2125">
        <v>2</v>
      </c>
      <c r="BM2125">
        <v>0</v>
      </c>
      <c r="BN2125">
        <v>0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13819</v>
      </c>
      <c r="BU2125">
        <v>0.54</v>
      </c>
      <c r="BV2125">
        <v>0.45818350000000002</v>
      </c>
      <c r="BW2125">
        <v>58</v>
      </c>
      <c r="BX2125">
        <v>1.2301899999999999</v>
      </c>
      <c r="BY2125">
        <v>-1.0677970000000001</v>
      </c>
      <c r="BZ2125">
        <v>14</v>
      </c>
      <c r="CA2125">
        <v>0</v>
      </c>
      <c r="CB2125">
        <v>2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0</v>
      </c>
      <c r="CJ2125">
        <v>13808</v>
      </c>
      <c r="CK2125">
        <v>1.2311703360370798</v>
      </c>
      <c r="CL2125">
        <v>0.5936794582392777</v>
      </c>
      <c r="CM2125">
        <v>44</v>
      </c>
      <c r="CN2125">
        <v>-0.82673451208335313</v>
      </c>
      <c r="CO2125">
        <v>814</v>
      </c>
      <c r="CP2125">
        <v>-0.4918088873</v>
      </c>
      <c r="CQ2125">
        <v>-0.78686629770000005</v>
      </c>
      <c r="CR2125">
        <v>11215</v>
      </c>
      <c r="CS2125">
        <v>0.81799999999999995</v>
      </c>
      <c r="CT2125">
        <v>10211</v>
      </c>
      <c r="CU2125">
        <v>0.72236015772999995</v>
      </c>
      <c r="CV2125">
        <v>19</v>
      </c>
      <c r="CW2125">
        <v>4</v>
      </c>
      <c r="CX2125">
        <v>4</v>
      </c>
      <c r="CY2125">
        <v>760</v>
      </c>
      <c r="CZ2125">
        <v>1417</v>
      </c>
      <c r="DA2125" s="2">
        <v>5695</v>
      </c>
      <c r="DB2125" s="2">
        <v>530</v>
      </c>
      <c r="DC2125" s="2">
        <v>57.87</v>
      </c>
      <c r="DD2125" s="2">
        <v>4370</v>
      </c>
      <c r="DE2125">
        <v>474</v>
      </c>
      <c r="DF2125">
        <v>224</v>
      </c>
      <c r="DH2125">
        <v>14.47</v>
      </c>
      <c r="DI2125" s="2">
        <v>7.23</v>
      </c>
      <c r="DJ2125">
        <v>-0.05</v>
      </c>
      <c r="DK2125">
        <v>0.95019960056956665</v>
      </c>
      <c r="DL2125">
        <v>0</v>
      </c>
      <c r="DM2125">
        <v>0</v>
      </c>
      <c r="DN2125">
        <v>88.5</v>
      </c>
      <c r="DO2125">
        <v>0.17</v>
      </c>
      <c r="DP2125">
        <v>6.09</v>
      </c>
      <c r="DQ2125" s="2">
        <v>0</v>
      </c>
      <c r="DR2125" s="2">
        <v>250.66014250999999</v>
      </c>
      <c r="DS2125">
        <v>4.8073852527821158E-4</v>
      </c>
      <c r="DT2125">
        <v>3.9146906498692</v>
      </c>
      <c r="DU2125">
        <v>2041125.9683468407</v>
      </c>
      <c r="DV2125">
        <v>0</v>
      </c>
    </row>
    <row r="2126" spans="1:126" x14ac:dyDescent="0.15">
      <c r="A2126" t="s">
        <v>3495</v>
      </c>
      <c r="B2126" t="s">
        <v>174</v>
      </c>
      <c r="C2126">
        <v>40</v>
      </c>
      <c r="D2126">
        <v>65</v>
      </c>
      <c r="E2126" t="s">
        <v>3543</v>
      </c>
      <c r="F2126">
        <v>40065</v>
      </c>
      <c r="G2126" t="s">
        <v>7110</v>
      </c>
      <c r="H2126">
        <v>65.8</v>
      </c>
      <c r="I2126">
        <v>7.3</v>
      </c>
      <c r="J2126">
        <v>1.5</v>
      </c>
      <c r="K2126">
        <v>1.1000000000000001</v>
      </c>
      <c r="L2126">
        <v>3.3</v>
      </c>
      <c r="M2126">
        <v>20.9</v>
      </c>
      <c r="N2126">
        <f t="shared" si="134"/>
        <v>4834.09</v>
      </c>
      <c r="O2126">
        <f t="shared" si="132"/>
        <v>5165.91</v>
      </c>
      <c r="P2126">
        <f t="shared" si="133"/>
        <v>6.199092000000002</v>
      </c>
      <c r="Q2126" s="4">
        <v>40065</v>
      </c>
      <c r="R2126" s="5">
        <v>34.593949000000002</v>
      </c>
      <c r="S2126" s="5">
        <v>-99.412210000000002</v>
      </c>
      <c r="T2126">
        <v>7</v>
      </c>
      <c r="U2126">
        <v>6.4761392968459577E-2</v>
      </c>
      <c r="V2126">
        <v>26275</v>
      </c>
      <c r="W2126">
        <v>26275</v>
      </c>
      <c r="X2126">
        <v>26056</v>
      </c>
      <c r="Y2126">
        <v>25404</v>
      </c>
      <c r="Z2126">
        <v>13002</v>
      </c>
      <c r="AA2126">
        <v>40047</v>
      </c>
      <c r="AB2126">
        <v>9665.0690000000013</v>
      </c>
      <c r="AC2126">
        <v>41560</v>
      </c>
      <c r="AD2126">
        <v>1</v>
      </c>
      <c r="AE2126">
        <v>3.8378876266502919E-5</v>
      </c>
      <c r="AF2126">
        <v>8</v>
      </c>
      <c r="AG2126">
        <v>694</v>
      </c>
      <c r="AH2126">
        <v>1.1527377521613832E-2</v>
      </c>
      <c r="AI2126" s="3">
        <v>478878</v>
      </c>
      <c r="AJ2126" s="3">
        <v>513695.69532396505</v>
      </c>
      <c r="AK2126">
        <v>239</v>
      </c>
      <c r="AL2126">
        <v>514700.80000000005</v>
      </c>
      <c r="AM2126">
        <v>602169</v>
      </c>
      <c r="AN2126">
        <v>107279</v>
      </c>
      <c r="AO2126">
        <v>709448</v>
      </c>
      <c r="AP2126">
        <v>2</v>
      </c>
      <c r="AQ2126">
        <v>0</v>
      </c>
      <c r="AR2126">
        <v>2</v>
      </c>
      <c r="AS2126">
        <v>7.6117982873453852E-2</v>
      </c>
      <c r="AT2126">
        <v>2</v>
      </c>
      <c r="AU2126">
        <v>10</v>
      </c>
      <c r="AV2126">
        <f t="shared" si="135"/>
        <v>12</v>
      </c>
      <c r="AW2126">
        <v>17768</v>
      </c>
      <c r="AX2126">
        <v>0.8</v>
      </c>
      <c r="AY2126">
        <v>1484767195.7160499</v>
      </c>
      <c r="AZ2126">
        <v>1484767.19571605</v>
      </c>
      <c r="BA2126">
        <v>52172.852680685399</v>
      </c>
      <c r="BB2126">
        <v>0.19167056210637376</v>
      </c>
      <c r="BC2126">
        <v>11239</v>
      </c>
      <c r="BD2126">
        <v>370</v>
      </c>
      <c r="BE2126">
        <v>10869</v>
      </c>
      <c r="BF2126">
        <v>0.41366317792578494</v>
      </c>
      <c r="BG2126">
        <v>458478</v>
      </c>
      <c r="BH2126">
        <v>17.595870432913724</v>
      </c>
      <c r="BI2126">
        <v>3053</v>
      </c>
      <c r="BJ2126">
        <v>28</v>
      </c>
      <c r="BK2126">
        <v>3</v>
      </c>
      <c r="BL2126">
        <v>2</v>
      </c>
      <c r="BM2126">
        <v>0</v>
      </c>
      <c r="BN2126">
        <v>0</v>
      </c>
      <c r="BO2126">
        <v>1</v>
      </c>
      <c r="BP2126">
        <v>1</v>
      </c>
      <c r="BQ2126">
        <v>1</v>
      </c>
      <c r="BR2126">
        <v>0</v>
      </c>
      <c r="BS2126">
        <v>0</v>
      </c>
      <c r="BT2126">
        <v>25369</v>
      </c>
      <c r="BU2126">
        <v>0.72</v>
      </c>
      <c r="BV2126">
        <v>0.50089220000000001</v>
      </c>
      <c r="BW2126">
        <v>122</v>
      </c>
      <c r="BX2126">
        <v>1.419055</v>
      </c>
      <c r="BY2126">
        <v>-0.73155029999999999</v>
      </c>
      <c r="BZ2126">
        <v>29</v>
      </c>
      <c r="CA2126">
        <v>1</v>
      </c>
      <c r="CB2126">
        <v>1</v>
      </c>
      <c r="CC2126">
        <v>0</v>
      </c>
      <c r="CD2126">
        <v>0</v>
      </c>
      <c r="CE2126">
        <v>1</v>
      </c>
      <c r="CF2126">
        <v>1</v>
      </c>
      <c r="CG2126">
        <v>3</v>
      </c>
      <c r="CH2126">
        <v>0</v>
      </c>
      <c r="CI2126">
        <v>0</v>
      </c>
      <c r="CJ2126">
        <v>25881</v>
      </c>
      <c r="CK2126">
        <v>1.3909818013214328</v>
      </c>
      <c r="CL2126">
        <v>0.62354330708661421</v>
      </c>
      <c r="CM2126">
        <v>97</v>
      </c>
      <c r="CN2126">
        <v>-0.52642496709581033</v>
      </c>
      <c r="CO2126">
        <v>2578</v>
      </c>
      <c r="CP2126">
        <v>0.40803634</v>
      </c>
      <c r="CQ2126">
        <v>0.10840298399999999</v>
      </c>
      <c r="CR2126">
        <v>21624</v>
      </c>
      <c r="CS2126">
        <v>0.85</v>
      </c>
      <c r="CT2126">
        <v>20889</v>
      </c>
      <c r="CU2126">
        <v>0.80158990868000002</v>
      </c>
      <c r="CV2126">
        <v>50</v>
      </c>
      <c r="CW2126">
        <v>12</v>
      </c>
      <c r="CX2126">
        <v>15</v>
      </c>
      <c r="CY2126">
        <v>568</v>
      </c>
      <c r="CZ2126">
        <v>1042</v>
      </c>
      <c r="DA2126" s="2">
        <v>14249</v>
      </c>
      <c r="DB2126" s="2">
        <v>1910</v>
      </c>
      <c r="DC2126" s="2">
        <v>84.33</v>
      </c>
      <c r="DD2126" s="2">
        <v>7165</v>
      </c>
      <c r="DE2126">
        <v>303</v>
      </c>
      <c r="DF2126">
        <v>51</v>
      </c>
      <c r="DG2126">
        <v>19.170000000000002</v>
      </c>
      <c r="DH2126">
        <v>3.83</v>
      </c>
      <c r="DI2126" s="2">
        <v>15.33</v>
      </c>
      <c r="DJ2126">
        <v>-0.05</v>
      </c>
      <c r="DK2126">
        <v>0.90668395708301486</v>
      </c>
      <c r="DL2126">
        <v>0</v>
      </c>
      <c r="DM2126">
        <v>0</v>
      </c>
      <c r="DN2126">
        <v>312.2</v>
      </c>
      <c r="DO2126">
        <v>0.61</v>
      </c>
      <c r="DP2126">
        <v>5247.71</v>
      </c>
      <c r="DQ2126" s="2">
        <v>0</v>
      </c>
      <c r="DR2126" s="2">
        <v>0</v>
      </c>
      <c r="DS2126">
        <v>0</v>
      </c>
      <c r="DT2126">
        <v>1.8095349442752999</v>
      </c>
      <c r="DU2126">
        <v>931369.08344645239</v>
      </c>
      <c r="DV2126">
        <v>0</v>
      </c>
    </row>
    <row r="2127" spans="1:126" x14ac:dyDescent="0.15">
      <c r="A2127" t="s">
        <v>3495</v>
      </c>
      <c r="B2127" t="s">
        <v>176</v>
      </c>
      <c r="C2127">
        <v>40</v>
      </c>
      <c r="D2127">
        <v>67</v>
      </c>
      <c r="E2127" t="s">
        <v>3544</v>
      </c>
      <c r="F2127">
        <v>40067</v>
      </c>
      <c r="G2127" t="s">
        <v>7111</v>
      </c>
      <c r="H2127">
        <v>80.599999999999994</v>
      </c>
      <c r="I2127">
        <v>0.6</v>
      </c>
      <c r="J2127">
        <v>5.8</v>
      </c>
      <c r="K2127">
        <v>0.3</v>
      </c>
      <c r="L2127">
        <v>4.0999999999999996</v>
      </c>
      <c r="M2127">
        <v>8.5</v>
      </c>
      <c r="N2127">
        <f t="shared" si="134"/>
        <v>6619.5099999999993</v>
      </c>
      <c r="O2127">
        <f t="shared" si="132"/>
        <v>3380.4900000000007</v>
      </c>
      <c r="P2127">
        <f t="shared" si="133"/>
        <v>4.0565880000000023</v>
      </c>
      <c r="Q2127" s="4">
        <v>40067</v>
      </c>
      <c r="R2127" s="5">
        <v>34.105082000000003</v>
      </c>
      <c r="S2127" s="5">
        <v>-97.838890000000006</v>
      </c>
      <c r="T2127">
        <v>8</v>
      </c>
      <c r="U2127">
        <v>0.13128155738957389</v>
      </c>
      <c r="V2127">
        <v>6445</v>
      </c>
      <c r="W2127">
        <v>6377</v>
      </c>
      <c r="X2127">
        <v>6333</v>
      </c>
      <c r="Y2127">
        <v>6265</v>
      </c>
      <c r="Z2127">
        <v>3097</v>
      </c>
      <c r="AA2127">
        <v>40049</v>
      </c>
      <c r="AB2127">
        <v>2154.7310000000002</v>
      </c>
      <c r="AC2127">
        <v>33449</v>
      </c>
      <c r="AD2127">
        <v>0</v>
      </c>
      <c r="AE2127">
        <v>0</v>
      </c>
      <c r="AF2127">
        <v>7</v>
      </c>
      <c r="AG2127">
        <v>417</v>
      </c>
      <c r="AH2127">
        <v>1.6786570743405275E-2</v>
      </c>
      <c r="AI2127" s="3">
        <v>475462</v>
      </c>
      <c r="AJ2127" s="3">
        <v>485651.567004685</v>
      </c>
      <c r="AK2127">
        <v>326</v>
      </c>
      <c r="AL2127">
        <v>495283.20000000001</v>
      </c>
      <c r="AM2127">
        <v>483907</v>
      </c>
      <c r="AN2127">
        <v>36655</v>
      </c>
      <c r="AO2127">
        <v>520562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5</v>
      </c>
      <c r="AV2127">
        <f t="shared" si="135"/>
        <v>5</v>
      </c>
      <c r="AW2127">
        <v>108</v>
      </c>
      <c r="AX2127">
        <v>2.0000000000000018E-2</v>
      </c>
      <c r="AY2127">
        <v>264460028.23418599</v>
      </c>
      <c r="AZ2127">
        <v>264460.028234186</v>
      </c>
      <c r="BA2127">
        <v>38638.317833717301</v>
      </c>
      <c r="BB2127">
        <v>0.25881043898017764</v>
      </c>
      <c r="BC2127">
        <v>2669</v>
      </c>
      <c r="BD2127">
        <v>0</v>
      </c>
      <c r="BE2127">
        <v>2669</v>
      </c>
      <c r="BF2127">
        <v>0.41411947245927078</v>
      </c>
      <c r="BG2127">
        <v>124181</v>
      </c>
      <c r="BH2127">
        <v>19.608558345176061</v>
      </c>
      <c r="BI2127">
        <v>1074</v>
      </c>
      <c r="BJ2127">
        <v>10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6319</v>
      </c>
      <c r="BU2127">
        <v>0.55000000000000004</v>
      </c>
      <c r="BV2127">
        <v>0.5152023</v>
      </c>
      <c r="BW2127">
        <v>39</v>
      </c>
      <c r="BX2127">
        <v>1.5825290000000001</v>
      </c>
      <c r="BY2127">
        <v>-0.2117802</v>
      </c>
      <c r="BZ2127">
        <v>8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6283</v>
      </c>
      <c r="CK2127">
        <v>1.273277096928219</v>
      </c>
      <c r="CL2127">
        <v>0.60059012875536477</v>
      </c>
      <c r="CM2127">
        <v>19</v>
      </c>
      <c r="CN2127">
        <v>-0.79211058807302459</v>
      </c>
      <c r="CO2127">
        <v>382</v>
      </c>
      <c r="CP2127">
        <v>-0.73891183760000001</v>
      </c>
      <c r="CQ2127">
        <v>-0.64377130959999995</v>
      </c>
      <c r="CR2127">
        <v>5266</v>
      </c>
      <c r="CS2127">
        <v>0.84200000000000008</v>
      </c>
      <c r="CT2127">
        <v>4634</v>
      </c>
      <c r="CU2127">
        <v>0.7396073903</v>
      </c>
      <c r="CV2127">
        <v>1</v>
      </c>
      <c r="CW2127">
        <v>1</v>
      </c>
      <c r="CX2127">
        <v>2</v>
      </c>
      <c r="CY2127">
        <v>467</v>
      </c>
      <c r="CZ2127">
        <v>651</v>
      </c>
      <c r="DA2127" s="2">
        <v>2363</v>
      </c>
      <c r="DB2127" s="2">
        <v>355</v>
      </c>
      <c r="DC2127" s="2">
        <v>31.09</v>
      </c>
      <c r="DD2127" s="2">
        <v>1051</v>
      </c>
      <c r="DE2127">
        <v>174</v>
      </c>
      <c r="DF2127">
        <v>69</v>
      </c>
      <c r="DH2127">
        <v>31.09</v>
      </c>
      <c r="DJ2127">
        <v>1.29</v>
      </c>
      <c r="DK2127">
        <v>0.93685510093340796</v>
      </c>
      <c r="DL2127">
        <v>0</v>
      </c>
      <c r="DM2127">
        <v>0</v>
      </c>
      <c r="DN2127">
        <v>93.2</v>
      </c>
      <c r="DO2127">
        <v>0.18100000000000002</v>
      </c>
      <c r="DP2127">
        <v>393.05</v>
      </c>
      <c r="DQ2127" s="2">
        <v>0</v>
      </c>
      <c r="DR2127" s="2">
        <v>1629.40755459</v>
      </c>
      <c r="DS2127">
        <v>3.2898497348809734E-3</v>
      </c>
      <c r="DT2127">
        <v>3.5237689393528502</v>
      </c>
      <c r="DU2127">
        <v>1745263.5563432856</v>
      </c>
      <c r="DV2127">
        <v>0</v>
      </c>
    </row>
    <row r="2128" spans="1:126" x14ac:dyDescent="0.15">
      <c r="A2128" t="s">
        <v>3495</v>
      </c>
      <c r="B2128" t="s">
        <v>3208</v>
      </c>
      <c r="C2128">
        <v>40</v>
      </c>
      <c r="D2128">
        <v>69</v>
      </c>
      <c r="E2128" t="s">
        <v>3545</v>
      </c>
      <c r="F2128">
        <v>40069</v>
      </c>
      <c r="G2128" t="s">
        <v>7112</v>
      </c>
      <c r="H2128">
        <v>71.7</v>
      </c>
      <c r="I2128">
        <v>1.9</v>
      </c>
      <c r="J2128">
        <v>14.9</v>
      </c>
      <c r="K2128">
        <v>0.2</v>
      </c>
      <c r="L2128">
        <v>7.4</v>
      </c>
      <c r="M2128">
        <v>3.9</v>
      </c>
      <c r="N2128">
        <f t="shared" si="134"/>
        <v>5436.52</v>
      </c>
      <c r="O2128">
        <f t="shared" si="132"/>
        <v>4563.4799999999996</v>
      </c>
      <c r="P2128">
        <f t="shared" si="133"/>
        <v>5.4761760000000015</v>
      </c>
      <c r="Q2128" s="4">
        <v>40069</v>
      </c>
      <c r="R2128" s="5">
        <v>34.313454999999998</v>
      </c>
      <c r="S2128" s="5">
        <v>-96.654253999999995</v>
      </c>
      <c r="T2128">
        <v>9</v>
      </c>
      <c r="U2128">
        <v>0.11058711387292525</v>
      </c>
      <c r="V2128">
        <v>10938</v>
      </c>
      <c r="W2128">
        <v>11043</v>
      </c>
      <c r="X2128">
        <v>11022</v>
      </c>
      <c r="Y2128">
        <v>10968</v>
      </c>
      <c r="Z2128">
        <v>5526</v>
      </c>
      <c r="AA2128">
        <v>40051</v>
      </c>
      <c r="AB2128">
        <v>3544.4449999999997</v>
      </c>
      <c r="AC2128">
        <v>38776</v>
      </c>
      <c r="AD2128">
        <v>0</v>
      </c>
      <c r="AE2128">
        <v>0</v>
      </c>
      <c r="AF2128">
        <v>11</v>
      </c>
      <c r="AG2128">
        <v>645</v>
      </c>
      <c r="AH2128">
        <v>1.7054263565891473E-2</v>
      </c>
      <c r="AI2128" s="3">
        <v>283645</v>
      </c>
      <c r="AJ2128" s="3">
        <v>411482.21867315</v>
      </c>
      <c r="AK2128">
        <v>160</v>
      </c>
      <c r="AL2128">
        <v>421331.20000000001</v>
      </c>
      <c r="AM2128">
        <v>1283800</v>
      </c>
      <c r="AN2128">
        <v>35940</v>
      </c>
      <c r="AO2128">
        <v>1319740</v>
      </c>
      <c r="AP2128">
        <v>2</v>
      </c>
      <c r="AQ2128">
        <v>0</v>
      </c>
      <c r="AR2128">
        <v>2</v>
      </c>
      <c r="AS2128">
        <v>0.18111020556008331</v>
      </c>
      <c r="AT2128">
        <v>2</v>
      </c>
      <c r="AU2128">
        <v>6</v>
      </c>
      <c r="AV2128">
        <f t="shared" si="135"/>
        <v>8</v>
      </c>
      <c r="AW2128">
        <v>1560</v>
      </c>
      <c r="AX2128">
        <v>0.16000000000000003</v>
      </c>
      <c r="AY2128">
        <v>313077300.26767999</v>
      </c>
      <c r="AZ2128">
        <v>313077.30026767997</v>
      </c>
      <c r="BA2128">
        <v>30166.358405124</v>
      </c>
      <c r="BB2128">
        <v>0.33149510012787686</v>
      </c>
      <c r="BC2128">
        <v>3698</v>
      </c>
      <c r="BD2128">
        <v>0</v>
      </c>
      <c r="BE2128">
        <v>3698</v>
      </c>
      <c r="BF2128">
        <v>0.33808740171877855</v>
      </c>
      <c r="BG2128">
        <v>106429</v>
      </c>
      <c r="BH2128">
        <v>9.6560515332970418</v>
      </c>
      <c r="BI2128">
        <v>1483</v>
      </c>
      <c r="BJ2128">
        <v>16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1</v>
      </c>
      <c r="BS2128">
        <v>0</v>
      </c>
      <c r="BT2128">
        <v>10468</v>
      </c>
      <c r="BU2128">
        <v>0.52</v>
      </c>
      <c r="BV2128">
        <v>0.50939749999999995</v>
      </c>
      <c r="BW2128">
        <v>45</v>
      </c>
      <c r="BX2128">
        <v>1.7195260000000001</v>
      </c>
      <c r="BY2128">
        <v>-0.38672519999999999</v>
      </c>
      <c r="BZ2128">
        <v>14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</v>
      </c>
      <c r="CI2128">
        <v>0</v>
      </c>
      <c r="CJ2128">
        <v>11084</v>
      </c>
      <c r="CK2128">
        <v>1.5337423312883436</v>
      </c>
      <c r="CL2128">
        <v>0.59183992496482729</v>
      </c>
      <c r="CM2128">
        <v>41</v>
      </c>
      <c r="CN2128">
        <v>-0.46706966879239009</v>
      </c>
      <c r="CO2128">
        <v>947</v>
      </c>
      <c r="CP2128">
        <v>-1.1076284326000001</v>
      </c>
      <c r="CQ2128">
        <v>-0.1120279636</v>
      </c>
      <c r="CR2128">
        <v>9010</v>
      </c>
      <c r="CS2128">
        <v>0.82200000000000006</v>
      </c>
      <c r="CT2128">
        <v>8280</v>
      </c>
      <c r="CU2128">
        <v>0.74968112244999996</v>
      </c>
      <c r="CV2128">
        <v>78</v>
      </c>
      <c r="CW2128">
        <v>10</v>
      </c>
      <c r="CX2128">
        <v>3</v>
      </c>
      <c r="CY2128">
        <v>506</v>
      </c>
      <c r="CZ2128">
        <v>953</v>
      </c>
      <c r="DA2128" s="2">
        <v>4934</v>
      </c>
      <c r="DB2128" s="2">
        <v>645</v>
      </c>
      <c r="DC2128" s="2">
        <v>36.4</v>
      </c>
      <c r="DD2128" s="2">
        <v>3097</v>
      </c>
      <c r="DE2128">
        <v>293</v>
      </c>
      <c r="DF2128">
        <v>184</v>
      </c>
      <c r="DG2128">
        <v>18.2</v>
      </c>
      <c r="DH2128">
        <v>9.1</v>
      </c>
      <c r="DI2128" s="2">
        <v>9.1</v>
      </c>
      <c r="DJ2128">
        <v>1.67</v>
      </c>
      <c r="DK2128">
        <v>0.89038058136050346</v>
      </c>
      <c r="DL2128">
        <v>0</v>
      </c>
      <c r="DM2128">
        <v>0</v>
      </c>
      <c r="DN2128">
        <v>180</v>
      </c>
      <c r="DO2128">
        <v>0.41399999999999998</v>
      </c>
      <c r="DP2128">
        <v>0</v>
      </c>
      <c r="DQ2128" s="2">
        <v>0</v>
      </c>
      <c r="DR2128" s="2">
        <v>233.19114747</v>
      </c>
      <c r="DS2128">
        <v>5.534628042569835E-4</v>
      </c>
      <c r="DV2128">
        <v>0</v>
      </c>
    </row>
    <row r="2129" spans="1:126" x14ac:dyDescent="0.15">
      <c r="A2129" t="s">
        <v>3495</v>
      </c>
      <c r="B2129" t="s">
        <v>3546</v>
      </c>
      <c r="C2129">
        <v>40</v>
      </c>
      <c r="D2129">
        <v>71</v>
      </c>
      <c r="E2129" t="s">
        <v>3547</v>
      </c>
      <c r="F2129">
        <v>40071</v>
      </c>
      <c r="G2129" t="s">
        <v>7113</v>
      </c>
      <c r="H2129">
        <v>77.599999999999994</v>
      </c>
      <c r="I2129">
        <v>2</v>
      </c>
      <c r="J2129">
        <v>9.1999999999999993</v>
      </c>
      <c r="K2129">
        <v>0.5</v>
      </c>
      <c r="L2129">
        <v>4.4000000000000004</v>
      </c>
      <c r="M2129">
        <v>6.4</v>
      </c>
      <c r="N2129">
        <f t="shared" si="134"/>
        <v>6170.9699999999993</v>
      </c>
      <c r="O2129">
        <f t="shared" si="132"/>
        <v>3829.0300000000007</v>
      </c>
      <c r="P2129">
        <f t="shared" si="133"/>
        <v>4.5948360000000026</v>
      </c>
      <c r="Q2129" s="4">
        <v>40071</v>
      </c>
      <c r="R2129" s="5">
        <v>36.814884999999997</v>
      </c>
      <c r="S2129" s="5">
        <v>-97.143861999999999</v>
      </c>
      <c r="T2129">
        <v>5</v>
      </c>
      <c r="U2129">
        <v>8.4602502598914622E-2</v>
      </c>
      <c r="V2129">
        <v>46288</v>
      </c>
      <c r="W2129">
        <v>45781</v>
      </c>
      <c r="X2129">
        <v>45587</v>
      </c>
      <c r="Y2129">
        <v>45282</v>
      </c>
      <c r="Z2129">
        <v>21935</v>
      </c>
      <c r="AA2129">
        <v>40053</v>
      </c>
      <c r="AB2129">
        <v>16245.450999999999</v>
      </c>
      <c r="AC2129">
        <v>42134</v>
      </c>
      <c r="AD2129">
        <v>2</v>
      </c>
      <c r="AE2129">
        <v>4.3872156535854519E-5</v>
      </c>
      <c r="AF2129">
        <v>25</v>
      </c>
      <c r="AG2129">
        <v>993</v>
      </c>
      <c r="AH2129">
        <v>2.5176233635448138E-2</v>
      </c>
      <c r="AI2129" s="3">
        <v>484179</v>
      </c>
      <c r="AJ2129" s="3">
        <v>588625.04770086007</v>
      </c>
      <c r="AK2129">
        <v>160</v>
      </c>
      <c r="AL2129">
        <v>604928</v>
      </c>
      <c r="AM2129">
        <v>445684</v>
      </c>
      <c r="AN2129">
        <v>108850</v>
      </c>
      <c r="AO2129">
        <v>554534</v>
      </c>
      <c r="AP2129">
        <v>5</v>
      </c>
      <c r="AQ2129">
        <v>0</v>
      </c>
      <c r="AR2129">
        <v>5</v>
      </c>
      <c r="AS2129">
        <v>0.10921561346410083</v>
      </c>
      <c r="AT2129">
        <v>5</v>
      </c>
      <c r="AU2129">
        <v>55</v>
      </c>
      <c r="AV2129">
        <f t="shared" si="135"/>
        <v>60</v>
      </c>
      <c r="AW2129">
        <v>31646</v>
      </c>
      <c r="AX2129">
        <v>0.71</v>
      </c>
      <c r="AY2129">
        <v>919487495.32640505</v>
      </c>
      <c r="AZ2129">
        <v>919487.49532640504</v>
      </c>
      <c r="BA2129">
        <v>19110.242630710301</v>
      </c>
      <c r="BB2129">
        <v>0.52327959373628918</v>
      </c>
      <c r="BC2129">
        <v>7373</v>
      </c>
      <c r="BD2129">
        <v>0</v>
      </c>
      <c r="BE2129">
        <v>7373</v>
      </c>
      <c r="BF2129">
        <v>0.15928534393363292</v>
      </c>
      <c r="BG2129">
        <v>889278</v>
      </c>
      <c r="BH2129">
        <v>19.507271809945816</v>
      </c>
      <c r="BI2129">
        <v>6556</v>
      </c>
      <c r="BJ2129">
        <v>56</v>
      </c>
      <c r="BK2129">
        <v>8</v>
      </c>
      <c r="BL2129">
        <v>6</v>
      </c>
      <c r="BM2129">
        <v>0</v>
      </c>
      <c r="BN2129">
        <v>1</v>
      </c>
      <c r="BO2129">
        <v>4</v>
      </c>
      <c r="BP2129">
        <v>2</v>
      </c>
      <c r="BQ2129">
        <v>2</v>
      </c>
      <c r="BR2129">
        <v>1</v>
      </c>
      <c r="BS2129">
        <v>0</v>
      </c>
      <c r="BT2129">
        <v>46110</v>
      </c>
      <c r="BU2129">
        <v>0.77</v>
      </c>
      <c r="BV2129">
        <v>0.54961629999999995</v>
      </c>
      <c r="BW2129">
        <v>351</v>
      </c>
      <c r="BX2129">
        <v>1.734982</v>
      </c>
      <c r="BY2129">
        <v>0.14720559999999999</v>
      </c>
      <c r="BZ2129">
        <v>55</v>
      </c>
      <c r="CA2129">
        <v>6</v>
      </c>
      <c r="CB2129">
        <v>6</v>
      </c>
      <c r="CC2129">
        <v>0</v>
      </c>
      <c r="CD2129">
        <v>1</v>
      </c>
      <c r="CE2129">
        <v>3</v>
      </c>
      <c r="CF2129">
        <v>2</v>
      </c>
      <c r="CG2129">
        <v>1</v>
      </c>
      <c r="CH2129">
        <v>1</v>
      </c>
      <c r="CI2129">
        <v>0</v>
      </c>
      <c r="CJ2129">
        <v>45510</v>
      </c>
      <c r="CK2129">
        <v>1.6479894528675016</v>
      </c>
      <c r="CL2129">
        <v>0.62404705700243801</v>
      </c>
      <c r="CM2129">
        <v>315</v>
      </c>
      <c r="CN2129">
        <v>0.23742119321368091</v>
      </c>
      <c r="CO2129">
        <v>3970</v>
      </c>
      <c r="CP2129">
        <v>-0.14182939350000001</v>
      </c>
      <c r="CQ2129">
        <v>-0.20503998800000001</v>
      </c>
      <c r="CR2129">
        <v>37816</v>
      </c>
      <c r="CS2129">
        <v>0.83499999999999996</v>
      </c>
      <c r="CT2129">
        <v>36012</v>
      </c>
      <c r="CU2129">
        <v>0.77450281276999999</v>
      </c>
      <c r="CV2129">
        <v>78</v>
      </c>
      <c r="CW2129">
        <v>24</v>
      </c>
      <c r="CX2129">
        <v>17</v>
      </c>
      <c r="CY2129">
        <v>542</v>
      </c>
      <c r="CZ2129">
        <v>1479</v>
      </c>
      <c r="DA2129" s="2">
        <v>25432</v>
      </c>
      <c r="DB2129" s="2">
        <v>3535</v>
      </c>
      <c r="DC2129" s="2">
        <v>120.53</v>
      </c>
      <c r="DD2129" s="2">
        <v>9482</v>
      </c>
      <c r="DE2129">
        <v>487</v>
      </c>
      <c r="DF2129">
        <v>95</v>
      </c>
      <c r="DG2129">
        <v>35.06</v>
      </c>
      <c r="DH2129">
        <v>10.96</v>
      </c>
      <c r="DI2129" s="2">
        <v>35.06</v>
      </c>
      <c r="DJ2129">
        <v>0.05</v>
      </c>
      <c r="DK2129">
        <v>0.88408006129964334</v>
      </c>
      <c r="DL2129">
        <v>0</v>
      </c>
      <c r="DM2129">
        <v>0</v>
      </c>
      <c r="DN2129">
        <v>376.2</v>
      </c>
      <c r="DO2129">
        <v>0.624</v>
      </c>
      <c r="DP2129">
        <v>4602.21</v>
      </c>
      <c r="DQ2129" s="2">
        <v>0</v>
      </c>
      <c r="DR2129" s="2">
        <v>4588.1277222299996</v>
      </c>
      <c r="DS2129">
        <v>7.5845907101641527E-3</v>
      </c>
      <c r="DT2129">
        <v>3.9816243569122198</v>
      </c>
      <c r="DU2129">
        <v>2408596.0589781953</v>
      </c>
      <c r="DV2129">
        <v>0</v>
      </c>
    </row>
    <row r="2130" spans="1:126" x14ac:dyDescent="0.15">
      <c r="A2130" t="s">
        <v>3495</v>
      </c>
      <c r="B2130" t="s">
        <v>3548</v>
      </c>
      <c r="C2130">
        <v>40</v>
      </c>
      <c r="D2130">
        <v>73</v>
      </c>
      <c r="E2130" t="s">
        <v>3549</v>
      </c>
      <c r="F2130">
        <v>40073</v>
      </c>
      <c r="G2130" t="s">
        <v>7114</v>
      </c>
      <c r="H2130">
        <v>80</v>
      </c>
      <c r="I2130">
        <v>1</v>
      </c>
      <c r="J2130">
        <v>3</v>
      </c>
      <c r="K2130">
        <v>0.3</v>
      </c>
      <c r="L2130">
        <v>2.2999999999999998</v>
      </c>
      <c r="M2130">
        <v>13.4</v>
      </c>
      <c r="N2130">
        <f t="shared" si="134"/>
        <v>6594.9400000000005</v>
      </c>
      <c r="O2130">
        <f t="shared" si="132"/>
        <v>3405.0599999999995</v>
      </c>
      <c r="P2130">
        <f t="shared" si="133"/>
        <v>4.0860720000000006</v>
      </c>
      <c r="Q2130" s="4">
        <v>40073</v>
      </c>
      <c r="R2130" s="5">
        <v>35.949430999999997</v>
      </c>
      <c r="S2130" s="5">
        <v>-97.934567999999999</v>
      </c>
      <c r="T2130">
        <v>6</v>
      </c>
      <c r="U2130">
        <v>0.25554714997927858</v>
      </c>
      <c r="V2130">
        <v>14965</v>
      </c>
      <c r="W2130">
        <v>15202</v>
      </c>
      <c r="X2130">
        <v>15302</v>
      </c>
      <c r="Y2130">
        <v>15553</v>
      </c>
      <c r="Z2130">
        <v>7733</v>
      </c>
      <c r="AA2130">
        <v>40055</v>
      </c>
      <c r="AB2130">
        <v>6257.7529999999997</v>
      </c>
      <c r="AC2130">
        <v>60034</v>
      </c>
      <c r="AD2130">
        <v>0</v>
      </c>
      <c r="AE2130">
        <v>0</v>
      </c>
      <c r="AF2130">
        <v>22</v>
      </c>
      <c r="AG2130">
        <v>1021</v>
      </c>
      <c r="AH2130">
        <v>2.1547502448579822E-2</v>
      </c>
      <c r="AI2130" s="3">
        <v>567621</v>
      </c>
      <c r="AJ2130" s="3">
        <v>574821.59684051003</v>
      </c>
      <c r="AK2130">
        <v>240</v>
      </c>
      <c r="AL2130">
        <v>579859.19999999995</v>
      </c>
      <c r="AM2130">
        <v>380770</v>
      </c>
      <c r="AN2130">
        <v>138593</v>
      </c>
      <c r="AO2130">
        <v>519363</v>
      </c>
      <c r="AP2130">
        <v>1</v>
      </c>
      <c r="AQ2130">
        <v>0</v>
      </c>
      <c r="AR2130">
        <v>1</v>
      </c>
      <c r="AS2130">
        <v>6.5780818313379813E-2</v>
      </c>
      <c r="AT2130">
        <v>1</v>
      </c>
      <c r="AU2130">
        <v>16</v>
      </c>
      <c r="AV2130">
        <f t="shared" si="135"/>
        <v>17</v>
      </c>
      <c r="AW2130">
        <v>8040</v>
      </c>
      <c r="AX2130">
        <v>0.57000000000000006</v>
      </c>
      <c r="AY2130">
        <v>536523571.72926599</v>
      </c>
      <c r="AZ2130">
        <v>536523.57172926597</v>
      </c>
      <c r="BA2130">
        <v>38422.1216828533</v>
      </c>
      <c r="BB2130">
        <v>0.2602667307792822</v>
      </c>
      <c r="BC2130">
        <v>12695</v>
      </c>
      <c r="BD2130">
        <v>0</v>
      </c>
      <c r="BE2130">
        <v>12695</v>
      </c>
      <c r="BF2130">
        <v>0.84831272970263949</v>
      </c>
      <c r="BG2130">
        <v>581308</v>
      </c>
      <c r="BH2130">
        <v>37.989021043000918</v>
      </c>
      <c r="BI2130">
        <v>2280</v>
      </c>
      <c r="BJ2130">
        <v>24</v>
      </c>
      <c r="BK2130">
        <v>1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1</v>
      </c>
      <c r="BR2130">
        <v>1</v>
      </c>
      <c r="BS2130">
        <v>0</v>
      </c>
      <c r="BT2130">
        <v>14384</v>
      </c>
      <c r="BU2130">
        <v>0.64</v>
      </c>
      <c r="BV2130">
        <v>0.5894144</v>
      </c>
      <c r="BW2130">
        <v>123</v>
      </c>
      <c r="BX2130">
        <v>1.946607</v>
      </c>
      <c r="BY2130">
        <v>0.74642600000000003</v>
      </c>
      <c r="BZ2130">
        <v>24</v>
      </c>
      <c r="CA2130">
        <v>1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15509</v>
      </c>
      <c r="CK2130">
        <v>1.6764459346186085</v>
      </c>
      <c r="CL2130">
        <v>0.67147846332945282</v>
      </c>
      <c r="CM2130">
        <v>99</v>
      </c>
      <c r="CN2130">
        <v>0.4112474239594115</v>
      </c>
      <c r="CO2130">
        <v>1732</v>
      </c>
      <c r="CP2130">
        <v>1.4558831649999999</v>
      </c>
      <c r="CQ2130">
        <v>0.55660534699999997</v>
      </c>
      <c r="CR2130">
        <v>13974</v>
      </c>
      <c r="CS2130">
        <v>0.89400000000000002</v>
      </c>
      <c r="CT2130">
        <v>11403</v>
      </c>
      <c r="CU2130">
        <v>0.78317442513000002</v>
      </c>
      <c r="CV2130">
        <v>21</v>
      </c>
      <c r="CW2130">
        <v>7</v>
      </c>
      <c r="CX2130">
        <v>8</v>
      </c>
      <c r="CY2130">
        <v>899</v>
      </c>
      <c r="CZ2130">
        <v>1445</v>
      </c>
      <c r="DA2130" s="2">
        <v>11112</v>
      </c>
      <c r="DB2130" s="2">
        <v>1495</v>
      </c>
      <c r="DC2130" s="2">
        <v>104.74</v>
      </c>
      <c r="DD2130" s="2">
        <v>2295</v>
      </c>
      <c r="DE2130">
        <v>353</v>
      </c>
      <c r="DF2130">
        <v>84</v>
      </c>
      <c r="DG2130">
        <v>13.09</v>
      </c>
      <c r="DH2130">
        <v>13.09</v>
      </c>
      <c r="DI2130" s="2">
        <v>13.09</v>
      </c>
      <c r="DJ2130">
        <v>-0.77</v>
      </c>
      <c r="DK2130">
        <v>0.92243063593489316</v>
      </c>
      <c r="DL2130">
        <v>1.9588638589618022E-3</v>
      </c>
      <c r="DM2130">
        <v>0</v>
      </c>
      <c r="DN2130">
        <v>272</v>
      </c>
      <c r="DO2130">
        <v>0.46700000000000003</v>
      </c>
      <c r="DP2130">
        <v>2226.34</v>
      </c>
      <c r="DQ2130" s="2">
        <v>0</v>
      </c>
      <c r="DR2130" s="2">
        <v>0</v>
      </c>
      <c r="DS2130">
        <v>0</v>
      </c>
      <c r="DT2130">
        <v>3.3102324394215898</v>
      </c>
      <c r="DU2130">
        <v>1919468.7341370515</v>
      </c>
      <c r="DV2130">
        <v>0</v>
      </c>
    </row>
    <row r="2131" spans="1:126" x14ac:dyDescent="0.15">
      <c r="A2131" t="s">
        <v>3495</v>
      </c>
      <c r="B2131" t="s">
        <v>573</v>
      </c>
      <c r="C2131">
        <v>40</v>
      </c>
      <c r="D2131">
        <v>75</v>
      </c>
      <c r="E2131" t="s">
        <v>3550</v>
      </c>
      <c r="F2131">
        <v>40075</v>
      </c>
      <c r="G2131" t="s">
        <v>7115</v>
      </c>
      <c r="H2131">
        <v>77.3</v>
      </c>
      <c r="I2131">
        <v>4.0999999999999996</v>
      </c>
      <c r="J2131">
        <v>6.2</v>
      </c>
      <c r="K2131">
        <v>0.3</v>
      </c>
      <c r="L2131">
        <v>3.3</v>
      </c>
      <c r="M2131">
        <v>8.8000000000000007</v>
      </c>
      <c r="N2131">
        <f t="shared" si="134"/>
        <v>6118.96</v>
      </c>
      <c r="O2131">
        <f t="shared" si="132"/>
        <v>3881.04</v>
      </c>
      <c r="P2131">
        <f t="shared" si="133"/>
        <v>4.6572480000000018</v>
      </c>
      <c r="Q2131" s="4">
        <v>40075</v>
      </c>
      <c r="R2131" s="5">
        <v>34.921489000000001</v>
      </c>
      <c r="S2131" s="5">
        <v>-98.981617</v>
      </c>
      <c r="T2131">
        <v>6</v>
      </c>
      <c r="U2131">
        <v>8.4739454775169393E-2</v>
      </c>
      <c r="V2131">
        <v>9421</v>
      </c>
      <c r="W2131">
        <v>9379</v>
      </c>
      <c r="X2131">
        <v>9302</v>
      </c>
      <c r="Y2131">
        <v>9103</v>
      </c>
      <c r="Z2131">
        <v>4713</v>
      </c>
      <c r="AA2131">
        <v>40057</v>
      </c>
      <c r="AB2131">
        <v>3400.3670000000002</v>
      </c>
      <c r="AC2131">
        <v>39909</v>
      </c>
      <c r="AD2131">
        <v>1</v>
      </c>
      <c r="AE2131">
        <v>1.0750376263169211E-4</v>
      </c>
      <c r="AF2131">
        <v>5</v>
      </c>
      <c r="AG2131">
        <v>667</v>
      </c>
      <c r="AH2131">
        <v>7.4962518740629685E-3</v>
      </c>
      <c r="AI2131" s="3">
        <v>593315</v>
      </c>
      <c r="AJ2131" s="3">
        <v>649690.87922742998</v>
      </c>
      <c r="AK2131">
        <v>427</v>
      </c>
      <c r="AL2131">
        <v>659673.59999999998</v>
      </c>
      <c r="AM2131">
        <v>743576</v>
      </c>
      <c r="AN2131">
        <v>96381</v>
      </c>
      <c r="AO2131">
        <v>839957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4</v>
      </c>
      <c r="AV2131">
        <f t="shared" si="135"/>
        <v>4</v>
      </c>
      <c r="AW2131">
        <v>4567</v>
      </c>
      <c r="AX2131">
        <v>0.65</v>
      </c>
      <c r="AY2131">
        <v>487225419.14834499</v>
      </c>
      <c r="AZ2131">
        <v>487225.41914834501</v>
      </c>
      <c r="BA2131">
        <v>47589.184545638898</v>
      </c>
      <c r="BB2131">
        <v>0.21013177879544914</v>
      </c>
      <c r="BC2131">
        <v>0</v>
      </c>
      <c r="BD2131">
        <v>370</v>
      </c>
      <c r="BE2131">
        <v>-370</v>
      </c>
      <c r="BF2131">
        <v>-3.9273962424371082E-2</v>
      </c>
      <c r="BG2131">
        <v>158544</v>
      </c>
      <c r="BH2131">
        <v>17.044076542678994</v>
      </c>
      <c r="BI2131">
        <v>1765</v>
      </c>
      <c r="BJ2131">
        <v>18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9101</v>
      </c>
      <c r="BU2131">
        <v>0.57999999999999996</v>
      </c>
      <c r="BV2131">
        <v>0.51176390000000005</v>
      </c>
      <c r="BW2131">
        <v>55</v>
      </c>
      <c r="BX2131">
        <v>2.0876830000000002</v>
      </c>
      <c r="BY2131">
        <v>0.13390550000000001</v>
      </c>
      <c r="BZ2131">
        <v>17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9273</v>
      </c>
      <c r="CK2131">
        <v>1.9411193788417986</v>
      </c>
      <c r="CL2131">
        <v>0.67137531881498924</v>
      </c>
      <c r="CM2131">
        <v>43</v>
      </c>
      <c r="CN2131">
        <v>0.36743756092593471</v>
      </c>
      <c r="CO2131">
        <v>903</v>
      </c>
      <c r="CP2131">
        <v>-1.4998321560000001</v>
      </c>
      <c r="CQ2131">
        <v>-9.2563218000000003E-2</v>
      </c>
      <c r="CR2131">
        <v>7544</v>
      </c>
      <c r="CS2131">
        <v>0.82900000000000007</v>
      </c>
      <c r="CT2131">
        <v>7264</v>
      </c>
      <c r="CU2131">
        <v>0.77424909126000008</v>
      </c>
      <c r="CV2131">
        <v>10</v>
      </c>
      <c r="CW2131">
        <v>3</v>
      </c>
      <c r="CX2131">
        <v>5</v>
      </c>
      <c r="CY2131">
        <v>440</v>
      </c>
      <c r="CZ2131">
        <v>949</v>
      </c>
      <c r="DA2131" s="2">
        <v>4087</v>
      </c>
      <c r="DB2131" s="2">
        <v>585</v>
      </c>
      <c r="DC2131" s="2">
        <v>96.35</v>
      </c>
      <c r="DD2131" s="2">
        <v>1916</v>
      </c>
      <c r="DE2131">
        <v>226</v>
      </c>
      <c r="DF2131">
        <v>46</v>
      </c>
      <c r="DG2131">
        <v>42.82</v>
      </c>
      <c r="DH2131">
        <v>21.41</v>
      </c>
      <c r="DI2131" s="2">
        <v>53.53</v>
      </c>
      <c r="DJ2131">
        <v>1.99</v>
      </c>
      <c r="DK2131">
        <v>0.90472008966569195</v>
      </c>
      <c r="DL2131">
        <v>0</v>
      </c>
      <c r="DM2131">
        <v>0</v>
      </c>
      <c r="DN2131">
        <v>416.2</v>
      </c>
      <c r="DO2131">
        <v>0.62</v>
      </c>
      <c r="DP2131">
        <v>6466.42</v>
      </c>
      <c r="DQ2131" s="2">
        <v>0</v>
      </c>
      <c r="DR2131" s="2">
        <v>0</v>
      </c>
      <c r="DS2131">
        <v>0</v>
      </c>
      <c r="DT2131">
        <v>2.2018798494013501</v>
      </c>
      <c r="DU2131">
        <v>1452522.0070220465</v>
      </c>
      <c r="DV2131">
        <v>0</v>
      </c>
    </row>
    <row r="2132" spans="1:126" x14ac:dyDescent="0.15">
      <c r="A2132" t="s">
        <v>3495</v>
      </c>
      <c r="B2132" t="s">
        <v>3551</v>
      </c>
      <c r="C2132">
        <v>40</v>
      </c>
      <c r="D2132">
        <v>77</v>
      </c>
      <c r="E2132" t="s">
        <v>3552</v>
      </c>
      <c r="F2132">
        <v>40077</v>
      </c>
      <c r="G2132" t="s">
        <v>7116</v>
      </c>
      <c r="H2132">
        <v>69.2</v>
      </c>
      <c r="I2132">
        <v>0.7</v>
      </c>
      <c r="J2132">
        <v>19.899999999999999</v>
      </c>
      <c r="K2132">
        <v>0.3</v>
      </c>
      <c r="L2132">
        <v>7.3</v>
      </c>
      <c r="M2132">
        <v>2.6</v>
      </c>
      <c r="N2132">
        <f t="shared" si="134"/>
        <v>5245.2800000000007</v>
      </c>
      <c r="O2132">
        <f t="shared" si="132"/>
        <v>4754.7199999999993</v>
      </c>
      <c r="P2132">
        <f t="shared" si="133"/>
        <v>5.7056640000000014</v>
      </c>
      <c r="Q2132" s="4">
        <v>40077</v>
      </c>
      <c r="R2132" s="5">
        <v>34.875137000000002</v>
      </c>
      <c r="S2132" s="5">
        <v>-95.272261999999998</v>
      </c>
      <c r="T2132">
        <v>7</v>
      </c>
      <c r="U2132">
        <v>-4.1611021760079182E-3</v>
      </c>
      <c r="V2132">
        <v>11099</v>
      </c>
      <c r="W2132">
        <v>10921</v>
      </c>
      <c r="X2132">
        <v>10774</v>
      </c>
      <c r="Y2132">
        <v>10599</v>
      </c>
      <c r="Z2132">
        <v>5171</v>
      </c>
      <c r="AA2132">
        <v>40059</v>
      </c>
      <c r="AB2132">
        <v>3343.9459999999999</v>
      </c>
      <c r="AC2132">
        <v>39205</v>
      </c>
      <c r="AD2132">
        <v>1</v>
      </c>
      <c r="AE2132">
        <v>9.2816038611472066E-5</v>
      </c>
      <c r="AF2132">
        <v>18</v>
      </c>
      <c r="AG2132">
        <v>691</v>
      </c>
      <c r="AH2132">
        <v>2.6049204052098408E-2</v>
      </c>
      <c r="AI2132" s="3">
        <v>220552</v>
      </c>
      <c r="AJ2132" s="3">
        <v>462131.07625210501</v>
      </c>
      <c r="AK2132">
        <v>130</v>
      </c>
      <c r="AL2132">
        <v>466662.39999999997</v>
      </c>
      <c r="AM2132">
        <v>386157</v>
      </c>
      <c r="AN2132">
        <v>39377</v>
      </c>
      <c r="AO2132">
        <v>425534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</v>
      </c>
      <c r="AV2132">
        <f t="shared" si="135"/>
        <v>2</v>
      </c>
      <c r="AW2132">
        <v>213</v>
      </c>
      <c r="AX2132">
        <v>2.0000000000000018E-2</v>
      </c>
      <c r="AY2132">
        <v>457255930.97527599</v>
      </c>
      <c r="AZ2132">
        <v>457255.93097527599</v>
      </c>
      <c r="BA2132">
        <v>42625.778298421203</v>
      </c>
      <c r="BB2132">
        <v>0.23459982196666154</v>
      </c>
      <c r="BC2132">
        <v>4618</v>
      </c>
      <c r="BD2132">
        <v>0</v>
      </c>
      <c r="BE2132">
        <v>4618</v>
      </c>
      <c r="BF2132">
        <v>0.41607352013694926</v>
      </c>
      <c r="BG2132">
        <v>166089</v>
      </c>
      <c r="BH2132">
        <v>15.415723036940783</v>
      </c>
      <c r="BI2132">
        <v>1637</v>
      </c>
      <c r="BJ2132">
        <v>13</v>
      </c>
      <c r="BK2132">
        <v>3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1</v>
      </c>
      <c r="BS2132">
        <v>0</v>
      </c>
      <c r="BT2132">
        <v>10621</v>
      </c>
      <c r="BU2132">
        <v>0.53</v>
      </c>
      <c r="BV2132">
        <v>0.51378970000000002</v>
      </c>
      <c r="BW2132">
        <v>67</v>
      </c>
      <c r="BX2132">
        <v>1.6947559999999999</v>
      </c>
      <c r="BY2132">
        <v>-9.5882300000000004E-2</v>
      </c>
      <c r="BZ2132">
        <v>15</v>
      </c>
      <c r="CA2132">
        <v>3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10637</v>
      </c>
      <c r="CK2132">
        <v>1.7862179185860676</v>
      </c>
      <c r="CL2132">
        <v>0.55820105820105825</v>
      </c>
      <c r="CM2132">
        <v>56</v>
      </c>
      <c r="CN2132">
        <v>-0.11164448966595708</v>
      </c>
      <c r="CO2132">
        <v>774</v>
      </c>
      <c r="CP2132">
        <v>-1.56886782E-2</v>
      </c>
      <c r="CQ2132">
        <v>-0.25109078169999999</v>
      </c>
      <c r="CR2132">
        <v>8513</v>
      </c>
      <c r="CS2132">
        <v>0.82</v>
      </c>
      <c r="CT2132">
        <v>8480</v>
      </c>
      <c r="CU2132">
        <v>0.75562372187999993</v>
      </c>
      <c r="CV2132">
        <v>57</v>
      </c>
      <c r="CW2132">
        <v>2</v>
      </c>
      <c r="CX2132">
        <v>2</v>
      </c>
      <c r="CY2132">
        <v>397</v>
      </c>
      <c r="CZ2132">
        <v>1080</v>
      </c>
      <c r="DA2132" s="2">
        <v>5306</v>
      </c>
      <c r="DB2132" s="2">
        <v>600</v>
      </c>
      <c r="DC2132" s="2">
        <v>46.4</v>
      </c>
      <c r="DD2132" s="2">
        <v>3329</v>
      </c>
      <c r="DE2132">
        <v>377</v>
      </c>
      <c r="DF2132">
        <v>278</v>
      </c>
      <c r="DG2132">
        <v>9.2799999999999994</v>
      </c>
      <c r="DH2132">
        <v>9.2799999999999994</v>
      </c>
      <c r="DI2132" s="2">
        <v>27.84</v>
      </c>
      <c r="DJ2132">
        <v>0.89</v>
      </c>
      <c r="DK2132">
        <v>0.96100692807138455</v>
      </c>
      <c r="DL2132">
        <v>0</v>
      </c>
      <c r="DM2132">
        <v>0</v>
      </c>
      <c r="DN2132">
        <v>38.9</v>
      </c>
      <c r="DO2132">
        <v>8.4000000000000005E-2</v>
      </c>
      <c r="DP2132">
        <v>0</v>
      </c>
      <c r="DQ2132" s="2">
        <v>0</v>
      </c>
      <c r="DR2132" s="2">
        <v>160.06178735</v>
      </c>
      <c r="DS2132">
        <v>3.4299108302704488E-4</v>
      </c>
      <c r="DV2132">
        <v>0</v>
      </c>
    </row>
    <row r="2133" spans="1:126" x14ac:dyDescent="0.15">
      <c r="A2133" t="s">
        <v>3495</v>
      </c>
      <c r="B2133" t="s">
        <v>2452</v>
      </c>
      <c r="C2133">
        <v>40</v>
      </c>
      <c r="D2133">
        <v>79</v>
      </c>
      <c r="E2133" t="s">
        <v>3553</v>
      </c>
      <c r="F2133">
        <v>40079</v>
      </c>
      <c r="G2133" t="s">
        <v>7117</v>
      </c>
      <c r="H2133">
        <v>73.099999999999994</v>
      </c>
      <c r="I2133">
        <v>2</v>
      </c>
      <c r="J2133">
        <v>12</v>
      </c>
      <c r="K2133">
        <v>0.5</v>
      </c>
      <c r="L2133">
        <v>5.4</v>
      </c>
      <c r="M2133">
        <v>6.9</v>
      </c>
      <c r="N2133">
        <f t="shared" si="134"/>
        <v>5568.6299999999983</v>
      </c>
      <c r="O2133">
        <f t="shared" si="132"/>
        <v>4431.3700000000017</v>
      </c>
      <c r="P2133">
        <f t="shared" si="133"/>
        <v>5.317644000000004</v>
      </c>
      <c r="Q2133" s="4">
        <v>40079</v>
      </c>
      <c r="R2133" s="5">
        <v>34.897356000000002</v>
      </c>
      <c r="S2133" s="5">
        <v>-94.695074000000005</v>
      </c>
      <c r="T2133">
        <v>2</v>
      </c>
      <c r="U2133">
        <v>0.1203949082322088</v>
      </c>
      <c r="V2133">
        <v>50056</v>
      </c>
      <c r="W2133">
        <v>50048</v>
      </c>
      <c r="X2133">
        <v>49899</v>
      </c>
      <c r="Y2133">
        <v>49766</v>
      </c>
      <c r="Z2133">
        <v>25313</v>
      </c>
      <c r="AA2133">
        <v>40061</v>
      </c>
      <c r="AB2133">
        <v>16313.268</v>
      </c>
      <c r="AC2133">
        <v>36490</v>
      </c>
      <c r="AD2133">
        <v>0</v>
      </c>
      <c r="AE2133">
        <v>0</v>
      </c>
      <c r="AF2133">
        <v>42</v>
      </c>
      <c r="AG2133">
        <v>1843</v>
      </c>
      <c r="AH2133">
        <v>2.278893109061313E-2</v>
      </c>
      <c r="AI2133" s="3">
        <v>395048</v>
      </c>
      <c r="AJ2133" s="3">
        <v>1017128.0295235651</v>
      </c>
      <c r="AK2133">
        <v>89</v>
      </c>
      <c r="AL2133">
        <v>1029209.6000000001</v>
      </c>
      <c r="AM2133">
        <v>482951</v>
      </c>
      <c r="AN2133">
        <v>106702</v>
      </c>
      <c r="AO2133">
        <v>589653</v>
      </c>
      <c r="AP2133">
        <v>3</v>
      </c>
      <c r="AQ2133">
        <v>0</v>
      </c>
      <c r="AR2133">
        <v>3</v>
      </c>
      <c r="AS2133">
        <v>5.994245524296675E-2</v>
      </c>
      <c r="AT2133">
        <v>3</v>
      </c>
      <c r="AU2133">
        <v>28</v>
      </c>
      <c r="AV2133">
        <f t="shared" si="135"/>
        <v>31</v>
      </c>
      <c r="AW2133">
        <v>32103</v>
      </c>
      <c r="AX2133">
        <v>0.65</v>
      </c>
      <c r="AY2133">
        <v>1494067187.28613</v>
      </c>
      <c r="AZ2133">
        <v>1494067.1872861299</v>
      </c>
      <c r="BA2133">
        <v>31178.592634241901</v>
      </c>
      <c r="BB2133">
        <v>0.32073288609626005</v>
      </c>
      <c r="BC2133">
        <v>10849</v>
      </c>
      <c r="BD2133">
        <v>0</v>
      </c>
      <c r="BE2133">
        <v>10849</v>
      </c>
      <c r="BF2133">
        <v>0.21673725427521176</v>
      </c>
      <c r="BG2133">
        <v>539112</v>
      </c>
      <c r="BH2133">
        <v>10.804064209703601</v>
      </c>
      <c r="BI2133">
        <v>7047</v>
      </c>
      <c r="BJ2133">
        <v>34</v>
      </c>
      <c r="BK2133">
        <v>2</v>
      </c>
      <c r="BL2133">
        <v>6</v>
      </c>
      <c r="BM2133">
        <v>0</v>
      </c>
      <c r="BN2133">
        <v>1</v>
      </c>
      <c r="BO2133">
        <v>0</v>
      </c>
      <c r="BP2133">
        <v>0</v>
      </c>
      <c r="BQ2133">
        <v>2</v>
      </c>
      <c r="BR2133">
        <v>2</v>
      </c>
      <c r="BS2133">
        <v>0</v>
      </c>
      <c r="BT2133">
        <v>49915</v>
      </c>
      <c r="BU2133">
        <v>0.56999999999999995</v>
      </c>
      <c r="BV2133">
        <v>0.44971260000000002</v>
      </c>
      <c r="BW2133">
        <v>136</v>
      </c>
      <c r="BX2133">
        <v>0.94160069999999996</v>
      </c>
      <c r="BY2133">
        <v>-1.577841</v>
      </c>
      <c r="BZ2133">
        <v>34</v>
      </c>
      <c r="CA2133">
        <v>1</v>
      </c>
      <c r="CB2133">
        <v>4</v>
      </c>
      <c r="CC2133">
        <v>0</v>
      </c>
      <c r="CD2133">
        <v>1</v>
      </c>
      <c r="CE2133">
        <v>0</v>
      </c>
      <c r="CF2133">
        <v>1</v>
      </c>
      <c r="CG2133">
        <v>3</v>
      </c>
      <c r="CH2133">
        <v>2</v>
      </c>
      <c r="CI2133">
        <v>0</v>
      </c>
      <c r="CJ2133">
        <v>49810</v>
      </c>
      <c r="CK2133">
        <v>0.92350933547480429</v>
      </c>
      <c r="CL2133">
        <v>0.57209419923427007</v>
      </c>
      <c r="CM2133">
        <v>127</v>
      </c>
      <c r="CN2133">
        <v>-1.3128826696161282</v>
      </c>
      <c r="CO2133">
        <v>3402.0000000000005</v>
      </c>
      <c r="CP2133">
        <v>-0.23932114430000001</v>
      </c>
      <c r="CQ2133">
        <v>-0.4103962733</v>
      </c>
      <c r="CR2133">
        <v>40655</v>
      </c>
      <c r="CS2133">
        <v>0.82099999999999995</v>
      </c>
      <c r="CT2133">
        <v>37091</v>
      </c>
      <c r="CU2133">
        <v>0.71740905057999993</v>
      </c>
      <c r="CV2133">
        <v>145</v>
      </c>
      <c r="CW2133">
        <v>17</v>
      </c>
      <c r="CX2133">
        <v>18</v>
      </c>
      <c r="CY2133">
        <v>982</v>
      </c>
      <c r="CZ2133">
        <v>2912</v>
      </c>
      <c r="DA2133" s="2">
        <v>20013</v>
      </c>
      <c r="DB2133" s="2">
        <v>2600</v>
      </c>
      <c r="DC2133" s="2">
        <v>34.15</v>
      </c>
      <c r="DD2133" s="2">
        <v>12275</v>
      </c>
      <c r="DE2133">
        <v>981</v>
      </c>
      <c r="DF2133">
        <v>510</v>
      </c>
      <c r="DG2133">
        <v>16.07</v>
      </c>
      <c r="DH2133">
        <v>12.05</v>
      </c>
      <c r="DI2133" s="2">
        <v>4.0199999999999996</v>
      </c>
      <c r="DJ2133">
        <v>1.31</v>
      </c>
      <c r="DK2133">
        <v>0.97064660496952271</v>
      </c>
      <c r="DL2133">
        <v>1.0851871947911015E-3</v>
      </c>
      <c r="DM2133">
        <v>0</v>
      </c>
      <c r="DN2133">
        <v>168.6</v>
      </c>
      <c r="DO2133">
        <v>0.16500000000000001</v>
      </c>
      <c r="DP2133">
        <v>73.81</v>
      </c>
      <c r="DQ2133" s="2">
        <v>221004</v>
      </c>
      <c r="DR2133" s="2">
        <v>331.09141705000002</v>
      </c>
      <c r="DS2133">
        <v>0</v>
      </c>
      <c r="DT2133">
        <v>3.82905811402251</v>
      </c>
      <c r="DU2133">
        <v>3940903.3699098621</v>
      </c>
      <c r="DV2133">
        <v>0</v>
      </c>
    </row>
    <row r="2134" spans="1:126" x14ac:dyDescent="0.15">
      <c r="A2134" t="s">
        <v>3495</v>
      </c>
      <c r="B2134" t="s">
        <v>337</v>
      </c>
      <c r="C2134">
        <v>40</v>
      </c>
      <c r="D2134">
        <v>81</v>
      </c>
      <c r="E2134" t="s">
        <v>3554</v>
      </c>
      <c r="F2134">
        <v>40081</v>
      </c>
      <c r="G2134" t="s">
        <v>7118</v>
      </c>
      <c r="H2134">
        <v>84.6</v>
      </c>
      <c r="I2134">
        <v>1.8</v>
      </c>
      <c r="J2134">
        <v>6.3</v>
      </c>
      <c r="K2134">
        <v>0.2</v>
      </c>
      <c r="L2134">
        <v>4.7</v>
      </c>
      <c r="M2134">
        <v>2.4</v>
      </c>
      <c r="N2134">
        <f t="shared" si="134"/>
        <v>7227.9799999999987</v>
      </c>
      <c r="O2134">
        <f t="shared" si="132"/>
        <v>2772.0200000000013</v>
      </c>
      <c r="P2134">
        <f t="shared" si="133"/>
        <v>3.3264240000000029</v>
      </c>
      <c r="Q2134" s="4">
        <v>40081</v>
      </c>
      <c r="R2134" s="5">
        <v>35.703116999999999</v>
      </c>
      <c r="S2134" s="5">
        <v>-96.881392000000005</v>
      </c>
      <c r="T2134">
        <v>1</v>
      </c>
      <c r="U2134">
        <v>0.1754286520299039</v>
      </c>
      <c r="V2134">
        <v>34106</v>
      </c>
      <c r="W2134">
        <v>34366</v>
      </c>
      <c r="X2134">
        <v>34504</v>
      </c>
      <c r="Y2134">
        <v>34930</v>
      </c>
      <c r="Z2134">
        <v>17555</v>
      </c>
      <c r="AA2134">
        <v>40063</v>
      </c>
      <c r="AB2134">
        <v>12527.777000000002</v>
      </c>
      <c r="AC2134">
        <v>45149</v>
      </c>
      <c r="AD2134">
        <v>0</v>
      </c>
      <c r="AE2134">
        <v>0</v>
      </c>
      <c r="AF2134">
        <v>100</v>
      </c>
      <c r="AG2134">
        <v>2121</v>
      </c>
      <c r="AH2134">
        <v>4.7147571900047147E-2</v>
      </c>
      <c r="AI2134" s="3">
        <v>454252</v>
      </c>
      <c r="AJ2134" s="3">
        <v>609482.17206825002</v>
      </c>
      <c r="AK2134">
        <v>100</v>
      </c>
      <c r="AL2134">
        <v>618035.19999999995</v>
      </c>
      <c r="AM2134">
        <v>386042</v>
      </c>
      <c r="AN2134">
        <v>114661</v>
      </c>
      <c r="AO2134">
        <v>500703</v>
      </c>
      <c r="AP2134">
        <v>2</v>
      </c>
      <c r="AQ2134">
        <v>1</v>
      </c>
      <c r="AR2134">
        <v>3</v>
      </c>
      <c r="AS2134">
        <v>8.7295582843508121E-2</v>
      </c>
      <c r="AT2134">
        <v>2</v>
      </c>
      <c r="AU2134">
        <v>26</v>
      </c>
      <c r="AV2134">
        <f t="shared" si="135"/>
        <v>28</v>
      </c>
      <c r="AW2134">
        <v>14915</v>
      </c>
      <c r="AX2134">
        <v>0.44999999999999996</v>
      </c>
      <c r="AY2134">
        <v>311853035.59440398</v>
      </c>
      <c r="AZ2134">
        <v>311853.03559440398</v>
      </c>
      <c r="BA2134">
        <v>9799.2265211114409</v>
      </c>
      <c r="BB2134">
        <v>1.0204887067827255</v>
      </c>
      <c r="BC2134">
        <v>980</v>
      </c>
      <c r="BD2134">
        <v>0</v>
      </c>
      <c r="BE2134">
        <v>980</v>
      </c>
      <c r="BF2134">
        <v>2.8733947106081043E-2</v>
      </c>
      <c r="BG2134">
        <v>475792</v>
      </c>
      <c r="BH2134">
        <v>13.789473684210526</v>
      </c>
      <c r="BI2134">
        <v>4814</v>
      </c>
      <c r="BJ2134">
        <v>34</v>
      </c>
      <c r="BK2134">
        <v>0</v>
      </c>
      <c r="BL2134">
        <v>3</v>
      </c>
      <c r="BM2134">
        <v>0</v>
      </c>
      <c r="BN2134">
        <v>0</v>
      </c>
      <c r="BO2134">
        <v>1</v>
      </c>
      <c r="BP2134">
        <v>0</v>
      </c>
      <c r="BQ2134">
        <v>1</v>
      </c>
      <c r="BR2134">
        <v>1</v>
      </c>
      <c r="BS2134">
        <v>0</v>
      </c>
      <c r="BT2134">
        <v>32199</v>
      </c>
      <c r="BU2134">
        <v>0.59</v>
      </c>
      <c r="BV2134">
        <v>0.57312770000000002</v>
      </c>
      <c r="BW2134">
        <v>144</v>
      </c>
      <c r="BX2134">
        <v>1.242275</v>
      </c>
      <c r="BY2134">
        <v>-0.4629547</v>
      </c>
      <c r="BZ2134">
        <v>32</v>
      </c>
      <c r="CA2134">
        <v>1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2</v>
      </c>
      <c r="CH2134">
        <v>0</v>
      </c>
      <c r="CI2134">
        <v>0</v>
      </c>
      <c r="CJ2134">
        <v>34627</v>
      </c>
      <c r="CK2134">
        <v>1.0396511392843735</v>
      </c>
      <c r="CL2134">
        <v>0.67046523784631473</v>
      </c>
      <c r="CM2134">
        <v>133</v>
      </c>
      <c r="CN2134">
        <v>-0.58648687609331884</v>
      </c>
      <c r="CO2134">
        <v>2472</v>
      </c>
      <c r="CP2134">
        <v>4.6356040000000001E-2</v>
      </c>
      <c r="CQ2134">
        <v>-4.2811507700000001E-2</v>
      </c>
      <c r="CR2134">
        <v>29822</v>
      </c>
      <c r="CS2134">
        <v>0.84799999999999998</v>
      </c>
      <c r="CT2134">
        <v>26500</v>
      </c>
      <c r="CU2134">
        <v>0.79515615674999995</v>
      </c>
      <c r="CV2134">
        <v>61</v>
      </c>
      <c r="CW2134">
        <v>9</v>
      </c>
      <c r="CX2134">
        <v>12</v>
      </c>
      <c r="CY2134">
        <v>716</v>
      </c>
      <c r="CZ2134">
        <v>3257</v>
      </c>
      <c r="DA2134" s="2">
        <v>13387</v>
      </c>
      <c r="DB2134" s="2">
        <v>2505</v>
      </c>
      <c r="DC2134" s="2">
        <v>61.13</v>
      </c>
      <c r="DD2134" s="2">
        <v>4900</v>
      </c>
      <c r="DE2134">
        <v>1105</v>
      </c>
      <c r="DF2134">
        <v>313</v>
      </c>
      <c r="DG2134">
        <v>14.56</v>
      </c>
      <c r="DH2134">
        <v>14.56</v>
      </c>
      <c r="DI2134" s="2">
        <v>26.2</v>
      </c>
      <c r="DJ2134">
        <v>0.13</v>
      </c>
      <c r="DK2134">
        <v>0.95965675440064102</v>
      </c>
      <c r="DL2134">
        <v>9.4295143800094295E-4</v>
      </c>
      <c r="DM2134">
        <v>0</v>
      </c>
      <c r="DN2134">
        <v>151.5</v>
      </c>
      <c r="DO2134">
        <v>0.24100000000000002</v>
      </c>
      <c r="DP2134">
        <v>274.58999999999997</v>
      </c>
      <c r="DQ2134" s="2">
        <v>0</v>
      </c>
      <c r="DR2134" s="2">
        <v>4505.8966897899982</v>
      </c>
      <c r="DS2134">
        <v>7.2906816797604738E-3</v>
      </c>
      <c r="DT2134">
        <v>4.1486372836692098</v>
      </c>
      <c r="DU2134">
        <v>2564003.8733399566</v>
      </c>
      <c r="DV2134">
        <v>0</v>
      </c>
    </row>
    <row r="2135" spans="1:126" x14ac:dyDescent="0.15">
      <c r="A2135" t="s">
        <v>3495</v>
      </c>
      <c r="B2135" t="s">
        <v>341</v>
      </c>
      <c r="C2135">
        <v>40</v>
      </c>
      <c r="D2135">
        <v>83</v>
      </c>
      <c r="E2135" t="s">
        <v>3555</v>
      </c>
      <c r="F2135">
        <v>40083</v>
      </c>
      <c r="G2135" t="s">
        <v>7119</v>
      </c>
      <c r="H2135">
        <v>78.5</v>
      </c>
      <c r="I2135">
        <v>9</v>
      </c>
      <c r="J2135">
        <v>3.2</v>
      </c>
      <c r="K2135">
        <v>0.5</v>
      </c>
      <c r="L2135">
        <v>3.7</v>
      </c>
      <c r="M2135">
        <v>5.2</v>
      </c>
      <c r="N2135">
        <f t="shared" si="134"/>
        <v>6294.4699999999993</v>
      </c>
      <c r="O2135">
        <f t="shared" si="132"/>
        <v>3705.5300000000007</v>
      </c>
      <c r="P2135">
        <f t="shared" si="133"/>
        <v>4.4466360000000025</v>
      </c>
      <c r="Q2135" s="4">
        <v>40083</v>
      </c>
      <c r="R2135" s="5">
        <v>35.914150999999997</v>
      </c>
      <c r="S2135" s="5">
        <v>-97.450764000000007</v>
      </c>
      <c r="T2135">
        <v>1</v>
      </c>
      <c r="U2135">
        <v>6.5581820614434017E-2</v>
      </c>
      <c r="V2135">
        <v>41982</v>
      </c>
      <c r="W2135">
        <v>43700</v>
      </c>
      <c r="X2135">
        <v>44493</v>
      </c>
      <c r="Y2135">
        <v>45334</v>
      </c>
      <c r="Z2135">
        <v>23082</v>
      </c>
      <c r="AA2135">
        <v>40065</v>
      </c>
      <c r="AB2135">
        <v>17290.544999999998</v>
      </c>
      <c r="AC2135">
        <v>55299</v>
      </c>
      <c r="AD2135">
        <v>0</v>
      </c>
      <c r="AE2135">
        <v>0</v>
      </c>
      <c r="AF2135">
        <v>58</v>
      </c>
      <c r="AG2135">
        <v>1203</v>
      </c>
      <c r="AH2135">
        <v>4.8212801330008312E-2</v>
      </c>
      <c r="AI2135" s="3">
        <v>367361</v>
      </c>
      <c r="AJ2135" s="3">
        <v>476053.03273993504</v>
      </c>
      <c r="AK2135">
        <v>160</v>
      </c>
      <c r="AL2135">
        <v>479347.20000000001</v>
      </c>
      <c r="AM2135">
        <v>745061</v>
      </c>
      <c r="AN2135">
        <v>75850</v>
      </c>
      <c r="AO2135">
        <v>820911</v>
      </c>
      <c r="AP2135">
        <v>3</v>
      </c>
      <c r="AQ2135">
        <v>1</v>
      </c>
      <c r="AR2135">
        <v>4</v>
      </c>
      <c r="AS2135">
        <v>9.1533180778032033E-2</v>
      </c>
      <c r="AT2135">
        <v>4</v>
      </c>
      <c r="AU2135">
        <v>24</v>
      </c>
      <c r="AV2135">
        <f t="shared" si="135"/>
        <v>28</v>
      </c>
      <c r="AW2135">
        <v>28485</v>
      </c>
      <c r="AX2135">
        <v>0.63</v>
      </c>
      <c r="AY2135">
        <v>246395308.70176801</v>
      </c>
      <c r="AZ2135">
        <v>246395.30870176802</v>
      </c>
      <c r="BA2135">
        <v>7241.7119020976297</v>
      </c>
      <c r="BB2135">
        <v>1.3808889576376833</v>
      </c>
      <c r="BC2135">
        <v>7202</v>
      </c>
      <c r="BD2135">
        <v>4072</v>
      </c>
      <c r="BE2135">
        <v>3130</v>
      </c>
      <c r="BF2135">
        <v>7.4555761993235201E-2</v>
      </c>
      <c r="BG2135">
        <v>363908</v>
      </c>
      <c r="BH2135">
        <v>8.1789944485649428</v>
      </c>
      <c r="BI2135">
        <v>4726</v>
      </c>
      <c r="BJ2135">
        <v>31</v>
      </c>
      <c r="BK2135">
        <v>6</v>
      </c>
      <c r="BL2135">
        <v>0</v>
      </c>
      <c r="BM2135">
        <v>0</v>
      </c>
      <c r="BN2135">
        <v>0</v>
      </c>
      <c r="BO2135">
        <v>1</v>
      </c>
      <c r="BP2135">
        <v>1</v>
      </c>
      <c r="BQ2135">
        <v>3</v>
      </c>
      <c r="BR2135">
        <v>3</v>
      </c>
      <c r="BS2135">
        <v>0</v>
      </c>
      <c r="BT2135">
        <v>39301</v>
      </c>
      <c r="BU2135">
        <v>0.64</v>
      </c>
      <c r="BV2135">
        <v>0.6261951</v>
      </c>
      <c r="BW2135">
        <v>178</v>
      </c>
      <c r="BX2135">
        <v>1.1450089999999999</v>
      </c>
      <c r="BY2135">
        <v>-0.29435420000000001</v>
      </c>
      <c r="BZ2135">
        <v>37</v>
      </c>
      <c r="CA2135">
        <v>6</v>
      </c>
      <c r="CB2135">
        <v>0</v>
      </c>
      <c r="CC2135">
        <v>1</v>
      </c>
      <c r="CD2135">
        <v>0</v>
      </c>
      <c r="CE2135">
        <v>1</v>
      </c>
      <c r="CF2135">
        <v>0</v>
      </c>
      <c r="CG2135">
        <v>2</v>
      </c>
      <c r="CH2135">
        <v>3</v>
      </c>
      <c r="CI2135">
        <v>0</v>
      </c>
      <c r="CJ2135">
        <v>45301</v>
      </c>
      <c r="CK2135">
        <v>1.1037283945166774</v>
      </c>
      <c r="CL2135">
        <v>0.64284636281316032</v>
      </c>
      <c r="CM2135">
        <v>146</v>
      </c>
      <c r="CN2135">
        <v>-0.7673792137799329</v>
      </c>
      <c r="CO2135">
        <v>6460</v>
      </c>
      <c r="CP2135">
        <v>1.0072728639999999</v>
      </c>
      <c r="CQ2135">
        <v>0.53912880500000004</v>
      </c>
      <c r="CR2135">
        <v>39686</v>
      </c>
      <c r="CS2135">
        <v>0.85599999999999998</v>
      </c>
      <c r="CT2135">
        <v>33208</v>
      </c>
      <c r="CU2135">
        <v>0.8125</v>
      </c>
      <c r="CV2135">
        <v>78</v>
      </c>
      <c r="CW2135">
        <v>8</v>
      </c>
      <c r="CX2135">
        <v>2</v>
      </c>
      <c r="CY2135">
        <v>769</v>
      </c>
      <c r="CZ2135">
        <v>1764</v>
      </c>
      <c r="DA2135" s="2">
        <v>13987</v>
      </c>
      <c r="DB2135" s="2">
        <v>4360</v>
      </c>
      <c r="DC2135" s="2">
        <v>164.33</v>
      </c>
      <c r="DD2135" s="2">
        <v>8009</v>
      </c>
      <c r="DE2135">
        <v>527</v>
      </c>
      <c r="DF2135">
        <v>158</v>
      </c>
      <c r="DG2135">
        <v>27.01</v>
      </c>
      <c r="DH2135">
        <v>4.5</v>
      </c>
      <c r="DI2135" s="2">
        <v>22.51</v>
      </c>
      <c r="DJ2135">
        <v>-0.27</v>
      </c>
      <c r="DK2135">
        <v>0.93074115107482835</v>
      </c>
      <c r="DL2135">
        <v>8.3125519534497092E-4</v>
      </c>
      <c r="DM2135">
        <v>0</v>
      </c>
      <c r="DN2135">
        <v>172.5</v>
      </c>
      <c r="DO2135">
        <v>0.36399999999999999</v>
      </c>
      <c r="DP2135">
        <v>947.09</v>
      </c>
      <c r="DQ2135" s="2">
        <v>0</v>
      </c>
      <c r="DR2135" s="2">
        <v>0</v>
      </c>
      <c r="DS2135">
        <v>0</v>
      </c>
      <c r="DT2135">
        <v>5.5214368167159904</v>
      </c>
      <c r="DU2135">
        <v>2646685.2780697234</v>
      </c>
      <c r="DV2135">
        <v>0</v>
      </c>
    </row>
    <row r="2136" spans="1:126" x14ac:dyDescent="0.15">
      <c r="A2136" t="s">
        <v>3495</v>
      </c>
      <c r="B2136" t="s">
        <v>3556</v>
      </c>
      <c r="C2136">
        <v>40</v>
      </c>
      <c r="D2136">
        <v>85</v>
      </c>
      <c r="E2136" t="s">
        <v>3557</v>
      </c>
      <c r="F2136">
        <v>40085</v>
      </c>
      <c r="G2136" t="s">
        <v>7120</v>
      </c>
      <c r="H2136">
        <v>76.3</v>
      </c>
      <c r="I2136">
        <v>1.7</v>
      </c>
      <c r="J2136">
        <v>6</v>
      </c>
      <c r="K2136">
        <v>0.5</v>
      </c>
      <c r="L2136">
        <v>3.8</v>
      </c>
      <c r="M2136">
        <v>11.8</v>
      </c>
      <c r="N2136">
        <f t="shared" si="134"/>
        <v>6014.5099999999993</v>
      </c>
      <c r="O2136">
        <f t="shared" si="132"/>
        <v>3985.4900000000007</v>
      </c>
      <c r="P2136">
        <f t="shared" si="133"/>
        <v>4.7825880000000023</v>
      </c>
      <c r="Q2136" s="4">
        <v>40085</v>
      </c>
      <c r="R2136" s="5">
        <v>33.957774999999998</v>
      </c>
      <c r="S2136" s="5">
        <v>-97.245124000000004</v>
      </c>
      <c r="T2136">
        <v>9</v>
      </c>
      <c r="U2136">
        <v>0.20837432535200806</v>
      </c>
      <c r="V2136">
        <v>9404</v>
      </c>
      <c r="W2136">
        <v>9574</v>
      </c>
      <c r="X2136">
        <v>9663</v>
      </c>
      <c r="Y2136">
        <v>9794</v>
      </c>
      <c r="Z2136">
        <v>4713</v>
      </c>
      <c r="AA2136">
        <v>40067</v>
      </c>
      <c r="AB2136">
        <v>3387.4070000000002</v>
      </c>
      <c r="AC2136">
        <v>44549</v>
      </c>
      <c r="AD2136">
        <v>0</v>
      </c>
      <c r="AE2136">
        <v>0</v>
      </c>
      <c r="AF2136">
        <v>13</v>
      </c>
      <c r="AG2136">
        <v>621</v>
      </c>
      <c r="AH2136">
        <v>2.0933977455716585E-2</v>
      </c>
      <c r="AI2136" s="3">
        <v>219480</v>
      </c>
      <c r="AJ2136" s="3">
        <v>328956.25664847501</v>
      </c>
      <c r="AK2136">
        <v>150</v>
      </c>
      <c r="AL2136">
        <v>340473.59999999998</v>
      </c>
      <c r="AM2136">
        <v>584750</v>
      </c>
      <c r="AN2136">
        <v>35145</v>
      </c>
      <c r="AO2136">
        <v>619895</v>
      </c>
      <c r="AP2136">
        <v>2</v>
      </c>
      <c r="AQ2136">
        <v>0</v>
      </c>
      <c r="AR2136">
        <v>2</v>
      </c>
      <c r="AS2136">
        <v>0.20889910173386256</v>
      </c>
      <c r="AT2136">
        <v>2</v>
      </c>
      <c r="AU2136">
        <v>2</v>
      </c>
      <c r="AV2136">
        <f t="shared" si="135"/>
        <v>4</v>
      </c>
      <c r="AW2136">
        <v>2764</v>
      </c>
      <c r="AX2136">
        <v>0.30000000000000004</v>
      </c>
      <c r="AY2136">
        <v>71166719.551699996</v>
      </c>
      <c r="AZ2136">
        <v>71166.719551699993</v>
      </c>
      <c r="BA2136">
        <v>7962.6073348918299</v>
      </c>
      <c r="BB2136">
        <v>1.2558700409827313</v>
      </c>
      <c r="BC2136">
        <v>3302</v>
      </c>
      <c r="BD2136">
        <v>0</v>
      </c>
      <c r="BE2136">
        <v>3302</v>
      </c>
      <c r="BF2136">
        <v>0.35112717992343684</v>
      </c>
      <c r="BG2136">
        <v>79078</v>
      </c>
      <c r="BH2136">
        <v>8.1835868777812273</v>
      </c>
      <c r="BI2136">
        <v>1438</v>
      </c>
      <c r="BJ2136">
        <v>11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9124</v>
      </c>
      <c r="BU2136">
        <v>0.56999999999999995</v>
      </c>
      <c r="BV2136">
        <v>0.55060849999999995</v>
      </c>
      <c r="BW2136">
        <v>38</v>
      </c>
      <c r="BX2136">
        <v>1.2056119999999999</v>
      </c>
      <c r="BY2136">
        <v>-0.63901819999999998</v>
      </c>
      <c r="BZ2136">
        <v>11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9767</v>
      </c>
      <c r="CK2136">
        <v>1.1262414252073307</v>
      </c>
      <c r="CL2136">
        <v>0.58953448861705737</v>
      </c>
      <c r="CM2136">
        <v>31</v>
      </c>
      <c r="CN2136">
        <v>-0.95039138354881192</v>
      </c>
      <c r="CO2136">
        <v>688</v>
      </c>
      <c r="CP2136">
        <v>-0.87166529609999999</v>
      </c>
      <c r="CQ2136">
        <v>7.9912037000000005E-2</v>
      </c>
      <c r="CR2136">
        <v>8600</v>
      </c>
      <c r="CS2136">
        <v>0.86699999999999999</v>
      </c>
      <c r="CT2136">
        <v>7316</v>
      </c>
      <c r="CU2136">
        <v>0.77976836772000002</v>
      </c>
      <c r="CV2136">
        <v>5</v>
      </c>
      <c r="CW2136">
        <v>1</v>
      </c>
      <c r="CX2136">
        <v>3</v>
      </c>
      <c r="CY2136">
        <v>398</v>
      </c>
      <c r="CZ2136">
        <v>923</v>
      </c>
      <c r="DA2136" s="2">
        <v>7309</v>
      </c>
      <c r="DB2136" s="2">
        <v>595</v>
      </c>
      <c r="DC2136" s="2">
        <v>82.12</v>
      </c>
      <c r="DD2136" s="2">
        <v>1546</v>
      </c>
      <c r="DE2136">
        <v>314</v>
      </c>
      <c r="DF2136">
        <v>83</v>
      </c>
      <c r="DG2136">
        <v>30.79</v>
      </c>
      <c r="DH2136">
        <v>10.26</v>
      </c>
      <c r="DI2136" s="2">
        <v>20.53</v>
      </c>
      <c r="DJ2136">
        <v>1.34</v>
      </c>
      <c r="DK2136">
        <v>0.98272279934390372</v>
      </c>
      <c r="DL2136">
        <v>0</v>
      </c>
      <c r="DM2136">
        <v>0</v>
      </c>
      <c r="DN2136">
        <v>79.599999999999994</v>
      </c>
      <c r="DO2136">
        <v>0.23199999999999998</v>
      </c>
      <c r="DP2136">
        <v>76.88</v>
      </c>
      <c r="DQ2136" s="2">
        <v>0</v>
      </c>
      <c r="DR2136" s="2">
        <v>2142.68282838</v>
      </c>
      <c r="DS2136">
        <v>6.2932459270301734E-3</v>
      </c>
      <c r="DT2136">
        <v>4.9685317903959003</v>
      </c>
      <c r="DU2136">
        <v>1691653.9053905376</v>
      </c>
      <c r="DV2136">
        <v>1</v>
      </c>
    </row>
    <row r="2137" spans="1:126" x14ac:dyDescent="0.15">
      <c r="A2137" t="s">
        <v>3495</v>
      </c>
      <c r="B2137" t="s">
        <v>3563</v>
      </c>
      <c r="C2137">
        <v>40</v>
      </c>
      <c r="D2137">
        <v>87</v>
      </c>
      <c r="E2137" t="s">
        <v>3564</v>
      </c>
      <c r="F2137">
        <v>40087</v>
      </c>
      <c r="G2137" t="s">
        <v>7121</v>
      </c>
      <c r="H2137">
        <v>81</v>
      </c>
      <c r="I2137">
        <v>0.7</v>
      </c>
      <c r="J2137">
        <v>6.2</v>
      </c>
      <c r="K2137">
        <v>0.4</v>
      </c>
      <c r="L2137">
        <v>4.8</v>
      </c>
      <c r="M2137">
        <v>7</v>
      </c>
      <c r="N2137">
        <f t="shared" si="134"/>
        <v>6672.1299999999992</v>
      </c>
      <c r="O2137">
        <f t="shared" si="132"/>
        <v>3327.8700000000008</v>
      </c>
      <c r="P2137">
        <f t="shared" si="133"/>
        <v>3.9934440000000024</v>
      </c>
      <c r="Q2137" s="4">
        <v>40087</v>
      </c>
      <c r="R2137" s="5">
        <v>35.016435999999999</v>
      </c>
      <c r="S2137" s="5">
        <v>-97.449803000000003</v>
      </c>
      <c r="T2137">
        <v>1</v>
      </c>
      <c r="U2137">
        <v>0.11040760124390946</v>
      </c>
      <c r="V2137">
        <v>34471</v>
      </c>
      <c r="W2137">
        <v>35860</v>
      </c>
      <c r="X2137">
        <v>36512</v>
      </c>
      <c r="Y2137">
        <v>37963</v>
      </c>
      <c r="Z2137">
        <v>18877</v>
      </c>
      <c r="AA2137">
        <v>40075</v>
      </c>
      <c r="AB2137">
        <v>14283.697</v>
      </c>
      <c r="AC2137">
        <v>56088</v>
      </c>
      <c r="AD2137">
        <v>0</v>
      </c>
      <c r="AE2137">
        <v>0</v>
      </c>
      <c r="AF2137">
        <v>63</v>
      </c>
      <c r="AG2137">
        <v>1239</v>
      </c>
      <c r="AH2137">
        <v>5.0847457627118647E-2</v>
      </c>
      <c r="AI2137" s="3">
        <v>282747</v>
      </c>
      <c r="AJ2137" s="3">
        <v>365249.48871170502</v>
      </c>
      <c r="AK2137">
        <v>80</v>
      </c>
      <c r="AL2137">
        <v>613068.79999999993</v>
      </c>
      <c r="AM2137">
        <v>605512</v>
      </c>
      <c r="AN2137">
        <v>75779</v>
      </c>
      <c r="AO2137">
        <v>681291</v>
      </c>
      <c r="AP2137" t="e">
        <v>#N/A</v>
      </c>
      <c r="AQ2137" t="e">
        <v>#N/A</v>
      </c>
      <c r="AR2137" t="e">
        <v>#N/A</v>
      </c>
      <c r="AS2137" t="e">
        <v>#N/A</v>
      </c>
      <c r="AT2137">
        <v>0</v>
      </c>
      <c r="AU2137">
        <v>6</v>
      </c>
      <c r="AV2137">
        <f t="shared" si="135"/>
        <v>6</v>
      </c>
      <c r="AW2137">
        <v>30832</v>
      </c>
      <c r="AX2137">
        <v>0.8</v>
      </c>
      <c r="AY2137">
        <v>623988747.51012695</v>
      </c>
      <c r="AZ2137">
        <v>623988.74751012691</v>
      </c>
      <c r="BA2137">
        <v>81972.993577277506</v>
      </c>
      <c r="BB2137">
        <v>0.12199139696628022</v>
      </c>
      <c r="BC2137">
        <v>5413</v>
      </c>
      <c r="BD2137">
        <v>0</v>
      </c>
      <c r="BE2137">
        <v>5413</v>
      </c>
      <c r="BF2137">
        <v>0.15703054741666908</v>
      </c>
      <c r="BG2137">
        <v>197897</v>
      </c>
      <c r="BH2137">
        <v>5.4200536809815949</v>
      </c>
      <c r="BI2137">
        <v>4494</v>
      </c>
      <c r="BJ2137">
        <v>17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1</v>
      </c>
      <c r="BQ2137">
        <v>1</v>
      </c>
      <c r="BR2137">
        <v>0</v>
      </c>
      <c r="BS2137">
        <v>0</v>
      </c>
      <c r="BT2137">
        <v>7189</v>
      </c>
      <c r="BU2137">
        <v>0.66</v>
      </c>
      <c r="BV2137">
        <v>0.62170879999999995</v>
      </c>
      <c r="BW2137">
        <v>78</v>
      </c>
      <c r="BX2137">
        <v>2.7820279999999999</v>
      </c>
      <c r="BY2137">
        <v>1.901543</v>
      </c>
      <c r="BZ2137">
        <v>16</v>
      </c>
      <c r="CA2137">
        <v>0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7758</v>
      </c>
      <c r="CK2137">
        <v>2.3201856148491879</v>
      </c>
      <c r="CL2137">
        <v>0.70506499327655758</v>
      </c>
      <c r="CM2137">
        <v>63</v>
      </c>
      <c r="CN2137">
        <v>1.4209941058116435</v>
      </c>
      <c r="CO2137">
        <v>4550</v>
      </c>
      <c r="CP2137">
        <v>0.48151947499999997</v>
      </c>
      <c r="CQ2137">
        <v>0.72426027999999998</v>
      </c>
      <c r="CR2137">
        <v>33646</v>
      </c>
      <c r="CS2137">
        <v>0.871</v>
      </c>
      <c r="CT2137">
        <v>7410</v>
      </c>
      <c r="CU2137">
        <v>0.8015161957300001</v>
      </c>
      <c r="CV2137">
        <v>41</v>
      </c>
      <c r="CW2137">
        <v>11</v>
      </c>
      <c r="CX2137">
        <v>18</v>
      </c>
      <c r="CY2137">
        <v>725</v>
      </c>
      <c r="CZ2137">
        <v>1918</v>
      </c>
      <c r="DA2137" s="2">
        <v>16682</v>
      </c>
      <c r="DB2137" s="2">
        <v>3505</v>
      </c>
      <c r="DC2137" s="2">
        <v>130.16</v>
      </c>
      <c r="DD2137" s="2">
        <v>5915</v>
      </c>
      <c r="DE2137">
        <v>646</v>
      </c>
      <c r="DF2137">
        <v>200</v>
      </c>
      <c r="DG2137">
        <v>24.65</v>
      </c>
      <c r="DH2137">
        <v>8.2200000000000006</v>
      </c>
      <c r="DI2137" s="2">
        <v>5.48</v>
      </c>
      <c r="DJ2137">
        <v>0.64</v>
      </c>
      <c r="DK2137">
        <v>0.93215843138919241</v>
      </c>
      <c r="DL2137">
        <v>0</v>
      </c>
      <c r="DM2137">
        <v>0</v>
      </c>
      <c r="DN2137">
        <v>100.7</v>
      </c>
      <c r="DO2137">
        <v>0.27</v>
      </c>
      <c r="DP2137">
        <v>127</v>
      </c>
      <c r="DQ2137" s="2">
        <v>0</v>
      </c>
      <c r="DR2137" s="2">
        <v>0</v>
      </c>
      <c r="DS2137">
        <v>0</v>
      </c>
      <c r="DT2137">
        <v>6.2138312979355197</v>
      </c>
      <c r="DU2137">
        <v>3809506.0972277713</v>
      </c>
      <c r="DV2137">
        <v>0</v>
      </c>
    </row>
    <row r="2138" spans="1:126" x14ac:dyDescent="0.15">
      <c r="A2138" t="s">
        <v>3495</v>
      </c>
      <c r="B2138" t="s">
        <v>3565</v>
      </c>
      <c r="C2138">
        <v>40</v>
      </c>
      <c r="D2138">
        <v>89</v>
      </c>
      <c r="E2138" t="s">
        <v>3566</v>
      </c>
      <c r="F2138">
        <v>40089</v>
      </c>
      <c r="G2138" t="s">
        <v>7122</v>
      </c>
      <c r="H2138">
        <v>65.8</v>
      </c>
      <c r="I2138">
        <v>8.6999999999999993</v>
      </c>
      <c r="J2138">
        <v>14.7</v>
      </c>
      <c r="K2138">
        <v>0.3</v>
      </c>
      <c r="L2138">
        <v>5.8</v>
      </c>
      <c r="M2138">
        <v>4.7</v>
      </c>
      <c r="N2138">
        <f t="shared" si="134"/>
        <v>4677.24</v>
      </c>
      <c r="O2138">
        <f t="shared" ref="O2138:O2201" si="136">10000-N2138</f>
        <v>5322.76</v>
      </c>
      <c r="P2138">
        <f t="shared" ref="P2138:P2201" si="137">O2138/833.333333333333</f>
        <v>6.3873120000000023</v>
      </c>
      <c r="Q2138" s="4">
        <v>40089</v>
      </c>
      <c r="R2138" s="5">
        <v>34.117072999999998</v>
      </c>
      <c r="S2138" s="5">
        <v>-94.766086000000001</v>
      </c>
      <c r="T2138">
        <v>7</v>
      </c>
      <c r="U2138">
        <v>0.12902894630044287</v>
      </c>
      <c r="V2138">
        <v>33144</v>
      </c>
      <c r="W2138">
        <v>33164</v>
      </c>
      <c r="X2138">
        <v>33143</v>
      </c>
      <c r="Y2138">
        <v>33074</v>
      </c>
      <c r="Z2138">
        <v>16245</v>
      </c>
      <c r="AA2138">
        <v>40077</v>
      </c>
      <c r="AB2138">
        <v>10685.624</v>
      </c>
      <c r="AC2138">
        <v>32324</v>
      </c>
      <c r="AD2138">
        <v>0</v>
      </c>
      <c r="AE2138">
        <v>0</v>
      </c>
      <c r="AF2138">
        <v>42</v>
      </c>
      <c r="AG2138">
        <v>1577</v>
      </c>
      <c r="AH2138">
        <v>2.6632847178186429E-2</v>
      </c>
      <c r="AI2138" s="3">
        <v>316606</v>
      </c>
      <c r="AJ2138" s="3">
        <v>1184407.657039965</v>
      </c>
      <c r="AK2138">
        <v>95</v>
      </c>
      <c r="AL2138">
        <v>273267.20000000001</v>
      </c>
      <c r="AM2138">
        <v>470302</v>
      </c>
      <c r="AN2138">
        <v>90498</v>
      </c>
      <c r="AO2138">
        <v>560800</v>
      </c>
      <c r="AP2138">
        <v>3</v>
      </c>
      <c r="AQ2138">
        <v>0</v>
      </c>
      <c r="AR2138">
        <v>3</v>
      </c>
      <c r="AS2138">
        <v>9.0459534434929434E-2</v>
      </c>
      <c r="AT2138">
        <v>3</v>
      </c>
      <c r="AU2138">
        <v>15</v>
      </c>
      <c r="AV2138">
        <f t="shared" si="135"/>
        <v>18</v>
      </c>
      <c r="AW2138">
        <v>920</v>
      </c>
      <c r="AX2138">
        <v>3.0000000000000027E-2</v>
      </c>
      <c r="AY2138">
        <v>342079164.13595998</v>
      </c>
      <c r="AZ2138">
        <v>342079.16413595999</v>
      </c>
      <c r="BA2138">
        <v>25888.215635919601</v>
      </c>
      <c r="BB2138">
        <v>0.38627613971683378</v>
      </c>
      <c r="BC2138">
        <v>7747</v>
      </c>
      <c r="BD2138">
        <v>0</v>
      </c>
      <c r="BE2138">
        <v>7747</v>
      </c>
      <c r="BF2138">
        <v>0.23373762973690562</v>
      </c>
      <c r="BG2138">
        <v>205174</v>
      </c>
      <c r="BH2138">
        <v>6.1905681441028273</v>
      </c>
      <c r="BI2138">
        <v>5751</v>
      </c>
      <c r="BJ2138">
        <v>21</v>
      </c>
      <c r="BK2138">
        <v>0</v>
      </c>
      <c r="BL2138">
        <v>2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2</v>
      </c>
      <c r="BS2138">
        <v>0</v>
      </c>
      <c r="BT2138">
        <v>15014</v>
      </c>
      <c r="BU2138">
        <v>0.42</v>
      </c>
      <c r="BV2138">
        <v>0.47460469999999999</v>
      </c>
      <c r="BW2138">
        <v>69</v>
      </c>
      <c r="BX2138">
        <v>1.6651119999999999</v>
      </c>
      <c r="BY2138">
        <v>-0.496504</v>
      </c>
      <c r="BZ2138">
        <v>21</v>
      </c>
      <c r="CA2138">
        <v>0</v>
      </c>
      <c r="CB2138">
        <v>2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</v>
      </c>
      <c r="CI2138">
        <v>0</v>
      </c>
      <c r="CJ2138">
        <v>16083</v>
      </c>
      <c r="CK2138">
        <v>1.4922589069203507</v>
      </c>
      <c r="CL2138">
        <v>0.65228426395939088</v>
      </c>
      <c r="CM2138">
        <v>56</v>
      </c>
      <c r="CN2138">
        <v>-0.25720629264815431</v>
      </c>
      <c r="CO2138">
        <v>2164</v>
      </c>
      <c r="CP2138">
        <v>-0.79387446049999999</v>
      </c>
      <c r="CQ2138">
        <v>-0.79286720970000002</v>
      </c>
      <c r="CR2138">
        <v>26298</v>
      </c>
      <c r="CS2138">
        <v>0.86299999999999999</v>
      </c>
      <c r="CT2138">
        <v>7062</v>
      </c>
      <c r="CU2138">
        <v>0.71752808989000005</v>
      </c>
      <c r="CV2138">
        <v>101</v>
      </c>
      <c r="CW2138">
        <v>11</v>
      </c>
      <c r="CX2138">
        <v>14</v>
      </c>
      <c r="CY2138">
        <v>1244</v>
      </c>
      <c r="CZ2138">
        <v>2394</v>
      </c>
      <c r="DA2138" s="2">
        <v>16791</v>
      </c>
      <c r="DB2138" s="2">
        <v>1665</v>
      </c>
      <c r="DC2138" s="2">
        <v>31.27</v>
      </c>
      <c r="DD2138" s="2">
        <v>11434</v>
      </c>
      <c r="DE2138">
        <v>784</v>
      </c>
      <c r="DF2138">
        <v>522</v>
      </c>
      <c r="DG2138">
        <v>12.1</v>
      </c>
      <c r="DH2138">
        <v>9.07</v>
      </c>
      <c r="DI2138" s="2">
        <v>12.1</v>
      </c>
      <c r="DJ2138">
        <v>2.08</v>
      </c>
      <c r="DK2138">
        <v>0.96535441526692478</v>
      </c>
      <c r="DL2138">
        <v>6.3411540900443881E-4</v>
      </c>
      <c r="DM2138">
        <v>0</v>
      </c>
      <c r="DN2138">
        <v>192.2</v>
      </c>
      <c r="DO2138">
        <v>0.158</v>
      </c>
      <c r="DP2138">
        <v>3381.6000000000004</v>
      </c>
      <c r="DQ2138" s="2">
        <v>132237</v>
      </c>
      <c r="DR2138" s="2">
        <v>16169.88274211</v>
      </c>
      <c r="DS2138">
        <v>1.3287467840781199E-2</v>
      </c>
      <c r="DT2138">
        <v>3.7967473395512199</v>
      </c>
      <c r="DU2138">
        <v>1037526.5145866112</v>
      </c>
      <c r="DV2138">
        <v>0</v>
      </c>
    </row>
    <row r="2139" spans="1:126" x14ac:dyDescent="0.15">
      <c r="A2139" t="s">
        <v>3495</v>
      </c>
      <c r="B2139" t="s">
        <v>932</v>
      </c>
      <c r="C2139">
        <v>40</v>
      </c>
      <c r="D2139">
        <v>91</v>
      </c>
      <c r="E2139" t="s">
        <v>3567</v>
      </c>
      <c r="F2139">
        <v>40091</v>
      </c>
      <c r="G2139" t="s">
        <v>7123</v>
      </c>
      <c r="H2139">
        <v>69.400000000000006</v>
      </c>
      <c r="I2139">
        <v>3.2</v>
      </c>
      <c r="J2139">
        <v>18.3</v>
      </c>
      <c r="K2139">
        <v>0.3</v>
      </c>
      <c r="L2139">
        <v>6.9</v>
      </c>
      <c r="M2139">
        <v>1.9</v>
      </c>
      <c r="N2139">
        <f t="shared" si="134"/>
        <v>5212.8</v>
      </c>
      <c r="O2139">
        <f t="shared" si="136"/>
        <v>4787.2</v>
      </c>
      <c r="P2139">
        <f t="shared" si="137"/>
        <v>5.7446400000000022</v>
      </c>
      <c r="Q2139" s="4">
        <v>40091</v>
      </c>
      <c r="R2139" s="5">
        <v>35.369107999999997</v>
      </c>
      <c r="S2139" s="5">
        <v>-95.671786999999995</v>
      </c>
      <c r="T2139">
        <v>6</v>
      </c>
      <c r="U2139">
        <v>0.18357304305119562</v>
      </c>
      <c r="V2139">
        <v>20266</v>
      </c>
      <c r="W2139">
        <v>20334</v>
      </c>
      <c r="X2139">
        <v>20280</v>
      </c>
      <c r="Y2139">
        <v>19808</v>
      </c>
      <c r="Z2139">
        <v>9803</v>
      </c>
      <c r="AA2139">
        <v>40079</v>
      </c>
      <c r="AB2139">
        <v>6274.8050000000003</v>
      </c>
      <c r="AC2139">
        <v>36011</v>
      </c>
      <c r="AD2139">
        <v>1</v>
      </c>
      <c r="AE2139">
        <v>4.9309664694280077E-5</v>
      </c>
      <c r="AF2139">
        <v>41</v>
      </c>
      <c r="AG2139">
        <v>1018</v>
      </c>
      <c r="AH2139">
        <v>4.0275049115913557E-2</v>
      </c>
      <c r="AI2139" s="3">
        <v>235936</v>
      </c>
      <c r="AJ2139" s="3">
        <v>395836.99293475004</v>
      </c>
      <c r="AK2139">
        <v>117</v>
      </c>
      <c r="AL2139">
        <v>437472</v>
      </c>
      <c r="AM2139">
        <v>1029499</v>
      </c>
      <c r="AN2139">
        <v>53834</v>
      </c>
      <c r="AO2139">
        <v>1083333</v>
      </c>
      <c r="AP2139">
        <v>0</v>
      </c>
      <c r="AQ2139">
        <v>0</v>
      </c>
      <c r="AR2139">
        <v>0</v>
      </c>
      <c r="AS2139">
        <v>0</v>
      </c>
      <c r="AT2139">
        <v>3</v>
      </c>
      <c r="AU2139">
        <v>51</v>
      </c>
      <c r="AV2139">
        <f t="shared" si="135"/>
        <v>54</v>
      </c>
      <c r="AW2139">
        <v>4465</v>
      </c>
      <c r="AX2139">
        <v>0.24</v>
      </c>
      <c r="AY2139">
        <v>421926569.17903501</v>
      </c>
      <c r="AZ2139">
        <v>421926.56917903502</v>
      </c>
      <c r="BA2139">
        <v>11018.217387173499</v>
      </c>
      <c r="BB2139">
        <v>0.90758782919287617</v>
      </c>
      <c r="BC2139">
        <v>6245</v>
      </c>
      <c r="BD2139">
        <v>0</v>
      </c>
      <c r="BE2139">
        <v>6245</v>
      </c>
      <c r="BF2139">
        <v>0.30815158393368203</v>
      </c>
      <c r="BG2139">
        <v>604646</v>
      </c>
      <c r="BH2139">
        <v>29.814891518737671</v>
      </c>
      <c r="BI2139">
        <v>3978</v>
      </c>
      <c r="BJ2139">
        <v>44</v>
      </c>
      <c r="BK2139">
        <v>9</v>
      </c>
      <c r="BL2139">
        <v>2</v>
      </c>
      <c r="BM2139">
        <v>0</v>
      </c>
      <c r="BN2139">
        <v>0</v>
      </c>
      <c r="BO2139">
        <v>2</v>
      </c>
      <c r="BP2139">
        <v>2</v>
      </c>
      <c r="BQ2139">
        <v>2</v>
      </c>
      <c r="BR2139">
        <v>1</v>
      </c>
      <c r="BS2139">
        <v>0</v>
      </c>
      <c r="BT2139">
        <v>40065</v>
      </c>
      <c r="BU2139">
        <v>0.6</v>
      </c>
      <c r="BV2139">
        <v>0.53234079999999995</v>
      </c>
      <c r="BW2139">
        <v>196</v>
      </c>
      <c r="BX2139">
        <v>1.547485</v>
      </c>
      <c r="BY2139">
        <v>-0.37387589999999998</v>
      </c>
      <c r="BZ2139">
        <v>50</v>
      </c>
      <c r="CA2139">
        <v>8</v>
      </c>
      <c r="CB2139">
        <v>2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1</v>
      </c>
      <c r="CI2139">
        <v>0</v>
      </c>
      <c r="CJ2139">
        <v>40855</v>
      </c>
      <c r="CK2139">
        <v>1.5420389181250764</v>
      </c>
      <c r="CL2139">
        <v>0.65397313554339465</v>
      </c>
      <c r="CM2139">
        <v>179</v>
      </c>
      <c r="CN2139">
        <v>-0.1137643217482221</v>
      </c>
      <c r="CO2139">
        <v>1365</v>
      </c>
      <c r="CP2139">
        <v>-1.1771268549</v>
      </c>
      <c r="CQ2139">
        <v>-0.60560936600000004</v>
      </c>
      <c r="CR2139">
        <v>16160</v>
      </c>
      <c r="CS2139">
        <v>0.83599999999999997</v>
      </c>
      <c r="CT2139">
        <v>6865</v>
      </c>
      <c r="CU2139">
        <v>0.7612437769</v>
      </c>
      <c r="CV2139">
        <v>28</v>
      </c>
      <c r="CW2139">
        <v>9</v>
      </c>
      <c r="CX2139">
        <v>7</v>
      </c>
      <c r="CY2139">
        <v>474</v>
      </c>
      <c r="CZ2139">
        <v>1576</v>
      </c>
      <c r="DA2139" s="2">
        <v>7366</v>
      </c>
      <c r="DB2139" s="2">
        <v>940</v>
      </c>
      <c r="DC2139" s="2">
        <v>78.42</v>
      </c>
      <c r="DD2139" s="2">
        <v>6064</v>
      </c>
      <c r="DE2139">
        <v>548</v>
      </c>
      <c r="DF2139">
        <v>443</v>
      </c>
      <c r="DG2139">
        <v>9.76</v>
      </c>
      <c r="DH2139">
        <v>9.76</v>
      </c>
      <c r="DI2139" s="2">
        <v>9.76</v>
      </c>
      <c r="DJ2139">
        <v>1.21</v>
      </c>
      <c r="DK2139">
        <v>0.96992404719924052</v>
      </c>
      <c r="DL2139">
        <v>0</v>
      </c>
      <c r="DM2139">
        <v>0</v>
      </c>
      <c r="DN2139">
        <v>98.4</v>
      </c>
      <c r="DO2139">
        <v>0.23</v>
      </c>
      <c r="DP2139">
        <v>0</v>
      </c>
      <c r="DQ2139" s="2">
        <v>0</v>
      </c>
      <c r="DR2139" s="2">
        <v>169.57540374999999</v>
      </c>
      <c r="DS2139">
        <v>3.7188062795113792E-4</v>
      </c>
      <c r="DT2139">
        <v>2.37651159456771</v>
      </c>
      <c r="DU2139">
        <v>1039657.2802987252</v>
      </c>
      <c r="DV2139">
        <v>0</v>
      </c>
    </row>
    <row r="2140" spans="1:126" x14ac:dyDescent="0.15">
      <c r="A2140" t="s">
        <v>3495</v>
      </c>
      <c r="B2140" t="s">
        <v>3558</v>
      </c>
      <c r="C2140">
        <v>40</v>
      </c>
      <c r="D2140">
        <v>93</v>
      </c>
      <c r="E2140" t="s">
        <v>3559</v>
      </c>
      <c r="F2140">
        <v>40093</v>
      </c>
      <c r="G2140" t="s">
        <v>7124</v>
      </c>
      <c r="H2140">
        <v>88.1</v>
      </c>
      <c r="I2140">
        <v>0.4</v>
      </c>
      <c r="J2140">
        <v>1.7</v>
      </c>
      <c r="K2140">
        <v>0.3</v>
      </c>
      <c r="L2140">
        <v>1.9</v>
      </c>
      <c r="M2140">
        <v>7.5</v>
      </c>
      <c r="N2140">
        <f t="shared" ref="N2140:N2203" si="138">H2140^2+I2140^2+J2140^2+K2140^2+L2140^2+M2140^2</f>
        <v>7824.6099999999988</v>
      </c>
      <c r="O2140">
        <f t="shared" si="136"/>
        <v>2175.3900000000012</v>
      </c>
      <c r="P2140">
        <f t="shared" si="137"/>
        <v>2.6104680000000022</v>
      </c>
      <c r="Q2140" s="4">
        <v>40093</v>
      </c>
      <c r="R2140" s="5">
        <v>36.313119</v>
      </c>
      <c r="S2140" s="5">
        <v>-98.542015000000006</v>
      </c>
      <c r="T2140">
        <v>9</v>
      </c>
      <c r="U2140">
        <v>0.10401014585665191</v>
      </c>
      <c r="V2140">
        <v>7563</v>
      </c>
      <c r="W2140">
        <v>7639</v>
      </c>
      <c r="X2140">
        <v>7700</v>
      </c>
      <c r="Y2140">
        <v>7745</v>
      </c>
      <c r="Z2140">
        <v>3768</v>
      </c>
      <c r="AA2140">
        <v>40069</v>
      </c>
      <c r="AB2140">
        <v>2906.2920000000004</v>
      </c>
      <c r="AC2140">
        <v>51571</v>
      </c>
      <c r="AD2140">
        <v>2</v>
      </c>
      <c r="AE2140">
        <v>2.5974025974025974E-4</v>
      </c>
      <c r="AF2140">
        <v>23</v>
      </c>
      <c r="AG2140">
        <v>901</v>
      </c>
      <c r="AH2140">
        <v>2.5527192008879023E-2</v>
      </c>
      <c r="AI2140" s="3">
        <v>537111</v>
      </c>
      <c r="AJ2140" s="3">
        <v>611191.47469711502</v>
      </c>
      <c r="AK2140">
        <v>290</v>
      </c>
      <c r="AL2140">
        <v>371315.19999999995</v>
      </c>
      <c r="AM2140">
        <v>493067</v>
      </c>
      <c r="AN2140">
        <v>85786</v>
      </c>
      <c r="AO2140">
        <v>578853</v>
      </c>
      <c r="AP2140">
        <v>0</v>
      </c>
      <c r="AQ2140">
        <v>0</v>
      </c>
      <c r="AR2140">
        <v>0</v>
      </c>
      <c r="AS2140">
        <v>0</v>
      </c>
      <c r="AT2140">
        <v>2</v>
      </c>
      <c r="AU2140">
        <v>28</v>
      </c>
      <c r="AV2140">
        <f t="shared" si="135"/>
        <v>30</v>
      </c>
      <c r="AW2140">
        <v>1446</v>
      </c>
      <c r="AX2140">
        <v>0.24</v>
      </c>
      <c r="AY2140">
        <v>168419254.13289499</v>
      </c>
      <c r="AZ2140">
        <v>168419.254132895</v>
      </c>
      <c r="BA2140">
        <v>6188.3704862530703</v>
      </c>
      <c r="BB2140">
        <v>1.6159342790180604</v>
      </c>
      <c r="BC2140">
        <v>3871</v>
      </c>
      <c r="BD2140">
        <v>0</v>
      </c>
      <c r="BE2140">
        <v>3871</v>
      </c>
      <c r="BF2140">
        <v>0.51183392833531671</v>
      </c>
      <c r="BG2140">
        <v>518885</v>
      </c>
      <c r="BH2140">
        <v>67.387662337662334</v>
      </c>
      <c r="BI2140">
        <v>1377</v>
      </c>
      <c r="BJ2140">
        <v>34</v>
      </c>
      <c r="BK2140">
        <v>2</v>
      </c>
      <c r="BL2140">
        <v>3</v>
      </c>
      <c r="BM2140">
        <v>0</v>
      </c>
      <c r="BN2140">
        <v>0</v>
      </c>
      <c r="BO2140">
        <v>0</v>
      </c>
      <c r="BP2140">
        <v>0</v>
      </c>
      <c r="BQ2140">
        <v>3</v>
      </c>
      <c r="BR2140">
        <v>0</v>
      </c>
      <c r="BS2140">
        <v>0</v>
      </c>
      <c r="BT2140">
        <v>33168</v>
      </c>
      <c r="BU2140">
        <v>0.67</v>
      </c>
      <c r="BV2140">
        <v>0.60376739999999995</v>
      </c>
      <c r="BW2140">
        <v>129</v>
      </c>
      <c r="BX2140">
        <v>1.266281</v>
      </c>
      <c r="BY2140">
        <v>-0.42700900000000003</v>
      </c>
      <c r="BZ2140">
        <v>40</v>
      </c>
      <c r="CA2140">
        <v>1</v>
      </c>
      <c r="CB2140">
        <v>3</v>
      </c>
      <c r="CC2140">
        <v>0</v>
      </c>
      <c r="CD2140">
        <v>0</v>
      </c>
      <c r="CE2140">
        <v>2</v>
      </c>
      <c r="CF2140">
        <v>0</v>
      </c>
      <c r="CG2140">
        <v>2</v>
      </c>
      <c r="CH2140">
        <v>0</v>
      </c>
      <c r="CI2140">
        <v>0</v>
      </c>
      <c r="CJ2140">
        <v>37264</v>
      </c>
      <c r="CK2140">
        <v>1.2881064834693001</v>
      </c>
      <c r="CL2140">
        <v>0.65968827815180298</v>
      </c>
      <c r="CM2140">
        <v>124</v>
      </c>
      <c r="CN2140">
        <v>-0.52501174570763365</v>
      </c>
      <c r="CO2140">
        <v>717</v>
      </c>
      <c r="CP2140">
        <v>-0.15059008500000001</v>
      </c>
      <c r="CQ2140">
        <v>0.89220107400000004</v>
      </c>
      <c r="CR2140">
        <v>6781</v>
      </c>
      <c r="CS2140">
        <v>0.877</v>
      </c>
      <c r="CT2140">
        <v>5740</v>
      </c>
      <c r="CU2140">
        <v>0.81207448486999989</v>
      </c>
      <c r="CV2140">
        <v>4</v>
      </c>
      <c r="CW2140">
        <v>1</v>
      </c>
      <c r="CX2140">
        <v>3</v>
      </c>
      <c r="CY2140">
        <v>761</v>
      </c>
      <c r="CZ2140">
        <v>1289</v>
      </c>
      <c r="DA2140" s="2">
        <v>5232</v>
      </c>
      <c r="DB2140" s="2">
        <v>450</v>
      </c>
      <c r="DC2140" s="2">
        <v>101.34</v>
      </c>
      <c r="DD2140" s="2">
        <v>832</v>
      </c>
      <c r="DE2140">
        <v>372</v>
      </c>
      <c r="DF2140">
        <v>24</v>
      </c>
      <c r="DG2140">
        <v>26.03</v>
      </c>
      <c r="DH2140">
        <v>13.02</v>
      </c>
      <c r="DI2140" s="2">
        <v>26.03</v>
      </c>
      <c r="DJ2140">
        <v>-1.49</v>
      </c>
      <c r="DK2140">
        <v>0.92459845357849679</v>
      </c>
      <c r="DL2140">
        <v>1.1098779134295228E-3</v>
      </c>
      <c r="DM2140">
        <v>0</v>
      </c>
      <c r="DN2140">
        <v>168</v>
      </c>
      <c r="DO2140">
        <v>0.27500000000000002</v>
      </c>
      <c r="DP2140">
        <v>7703.24</v>
      </c>
      <c r="DQ2140" s="2">
        <v>0</v>
      </c>
      <c r="DR2140" s="2">
        <v>0</v>
      </c>
      <c r="DS2140">
        <v>0</v>
      </c>
      <c r="DT2140">
        <v>4.3651100376751302</v>
      </c>
      <c r="DU2140">
        <v>1620831.7066613482</v>
      </c>
      <c r="DV2140">
        <v>0</v>
      </c>
    </row>
    <row r="2141" spans="1:126" x14ac:dyDescent="0.15">
      <c r="A2141" t="s">
        <v>3495</v>
      </c>
      <c r="B2141" t="s">
        <v>198</v>
      </c>
      <c r="C2141">
        <v>40</v>
      </c>
      <c r="D2141">
        <v>95</v>
      </c>
      <c r="E2141" t="s">
        <v>3560</v>
      </c>
      <c r="F2141">
        <v>40095</v>
      </c>
      <c r="G2141" t="s">
        <v>7125</v>
      </c>
      <c r="H2141">
        <v>69.8</v>
      </c>
      <c r="I2141">
        <v>1.4</v>
      </c>
      <c r="J2141">
        <v>9.4</v>
      </c>
      <c r="K2141">
        <v>0.2</v>
      </c>
      <c r="L2141">
        <v>5.2</v>
      </c>
      <c r="M2141">
        <v>14</v>
      </c>
      <c r="N2141">
        <f t="shared" si="138"/>
        <v>5185.4399999999996</v>
      </c>
      <c r="O2141">
        <f t="shared" si="136"/>
        <v>4814.5600000000004</v>
      </c>
      <c r="P2141">
        <f t="shared" si="137"/>
        <v>5.7774720000000022</v>
      </c>
      <c r="Q2141" s="4">
        <v>40095</v>
      </c>
      <c r="R2141" s="5">
        <v>34.027006999999998</v>
      </c>
      <c r="S2141" s="5">
        <v>-96.770533</v>
      </c>
      <c r="T2141">
        <v>6</v>
      </c>
      <c r="U2141">
        <v>0.10369789943901812</v>
      </c>
      <c r="V2141">
        <v>15774</v>
      </c>
      <c r="W2141">
        <v>15964</v>
      </c>
      <c r="X2141">
        <v>16014</v>
      </c>
      <c r="Y2141">
        <v>16254</v>
      </c>
      <c r="Z2141">
        <v>7668</v>
      </c>
      <c r="AA2141">
        <v>40071</v>
      </c>
      <c r="AB2141">
        <v>4998.6149999999998</v>
      </c>
      <c r="AC2141">
        <v>40475</v>
      </c>
      <c r="AD2141">
        <v>2</v>
      </c>
      <c r="AE2141">
        <v>1.2489072061945796E-4</v>
      </c>
      <c r="AF2141">
        <v>20</v>
      </c>
      <c r="AG2141">
        <v>525</v>
      </c>
      <c r="AH2141">
        <v>3.8095238095238099E-2</v>
      </c>
      <c r="AI2141" s="3">
        <v>191836</v>
      </c>
      <c r="AJ2141" s="3">
        <v>237543.107205965</v>
      </c>
      <c r="AK2141">
        <v>110</v>
      </c>
      <c r="AL2141">
        <v>1216928</v>
      </c>
      <c r="AM2141">
        <v>781588</v>
      </c>
      <c r="AN2141">
        <v>33697</v>
      </c>
      <c r="AO2141">
        <v>815285</v>
      </c>
      <c r="AP2141">
        <v>3</v>
      </c>
      <c r="AQ2141">
        <v>1</v>
      </c>
      <c r="AR2141">
        <v>4</v>
      </c>
      <c r="AS2141">
        <v>0.25056376847907791</v>
      </c>
      <c r="AT2141">
        <v>5</v>
      </c>
      <c r="AU2141">
        <v>24</v>
      </c>
      <c r="AV2141">
        <f t="shared" si="135"/>
        <v>29</v>
      </c>
      <c r="AW2141">
        <v>4954</v>
      </c>
      <c r="AX2141">
        <v>0.30000000000000004</v>
      </c>
      <c r="AY2141">
        <v>2011938318.3849299</v>
      </c>
      <c r="AZ2141">
        <v>2011938.3183849298</v>
      </c>
      <c r="BA2141">
        <v>58412.670523590801</v>
      </c>
      <c r="BB2141">
        <v>0.1711957339112129</v>
      </c>
      <c r="BC2141">
        <v>2240</v>
      </c>
      <c r="BD2141">
        <v>0</v>
      </c>
      <c r="BE2141">
        <v>2240</v>
      </c>
      <c r="BF2141">
        <v>0.14200583238240141</v>
      </c>
      <c r="BG2141">
        <v>517088</v>
      </c>
      <c r="BH2141">
        <v>32.289746471837141</v>
      </c>
      <c r="BI2141">
        <v>2692</v>
      </c>
      <c r="BJ2141">
        <v>28</v>
      </c>
      <c r="BK2141">
        <v>2</v>
      </c>
      <c r="BL2141">
        <v>5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1</v>
      </c>
      <c r="BS2141">
        <v>0</v>
      </c>
      <c r="BT2141">
        <v>33370</v>
      </c>
      <c r="BU2141">
        <v>0.49</v>
      </c>
      <c r="BV2141">
        <v>0.42395110000000003</v>
      </c>
      <c r="BW2141">
        <v>127</v>
      </c>
      <c r="BX2141">
        <v>1.1087800000000001</v>
      </c>
      <c r="BY2141">
        <v>-1.363264</v>
      </c>
      <c r="BZ2141">
        <v>33</v>
      </c>
      <c r="CA2141">
        <v>3</v>
      </c>
      <c r="CB2141">
        <v>3</v>
      </c>
      <c r="CC2141">
        <v>0</v>
      </c>
      <c r="CD2141">
        <v>0</v>
      </c>
      <c r="CE2141">
        <v>1</v>
      </c>
      <c r="CF2141">
        <v>0</v>
      </c>
      <c r="CG2141">
        <v>1</v>
      </c>
      <c r="CH2141">
        <v>1</v>
      </c>
      <c r="CI2141">
        <v>0</v>
      </c>
      <c r="CJ2141">
        <v>33087</v>
      </c>
      <c r="CK2141">
        <v>1.2693807235470125</v>
      </c>
      <c r="CL2141">
        <v>0.62395491422555271</v>
      </c>
      <c r="CM2141">
        <v>102</v>
      </c>
      <c r="CN2141">
        <v>-0.66774710591347752</v>
      </c>
      <c r="CO2141">
        <v>968.00000000000011</v>
      </c>
      <c r="CP2141">
        <v>0.29125952700000002</v>
      </c>
      <c r="CQ2141">
        <v>-0.32913029269999999</v>
      </c>
      <c r="CR2141">
        <v>14052</v>
      </c>
      <c r="CS2141">
        <v>0.79700000000000004</v>
      </c>
      <c r="CT2141">
        <v>11294</v>
      </c>
      <c r="CU2141">
        <v>0.74287391908</v>
      </c>
      <c r="CV2141">
        <v>60</v>
      </c>
      <c r="CW2141">
        <v>2</v>
      </c>
      <c r="CX2141">
        <v>8</v>
      </c>
      <c r="CY2141">
        <v>285</v>
      </c>
      <c r="CZ2141">
        <v>819</v>
      </c>
      <c r="DA2141" s="2">
        <v>6817</v>
      </c>
      <c r="DB2141" s="2">
        <v>1025</v>
      </c>
      <c r="DC2141" s="2">
        <v>60.49</v>
      </c>
      <c r="DD2141" s="2">
        <v>4532</v>
      </c>
      <c r="DE2141">
        <v>286</v>
      </c>
      <c r="DF2141">
        <v>101</v>
      </c>
      <c r="DG2141">
        <v>12.51</v>
      </c>
      <c r="DH2141">
        <v>6.25</v>
      </c>
      <c r="DI2141" s="2">
        <v>6.25</v>
      </c>
      <c r="DJ2141">
        <v>2.54</v>
      </c>
      <c r="DK2141">
        <v>0.9923997581267332</v>
      </c>
      <c r="DL2141">
        <v>3.8095238095238095E-3</v>
      </c>
      <c r="DM2141">
        <v>0</v>
      </c>
      <c r="DN2141">
        <v>47.7</v>
      </c>
      <c r="DO2141">
        <v>0.161</v>
      </c>
      <c r="DP2141">
        <v>186.7</v>
      </c>
      <c r="DQ2141" s="2">
        <v>0</v>
      </c>
      <c r="DR2141" s="2">
        <v>0</v>
      </c>
      <c r="DS2141">
        <v>0</v>
      </c>
      <c r="DT2141">
        <v>4.0526284945380597</v>
      </c>
      <c r="DU2141">
        <v>4931757.088601212</v>
      </c>
      <c r="DV2141">
        <v>0</v>
      </c>
    </row>
    <row r="2142" spans="1:126" x14ac:dyDescent="0.15">
      <c r="A2142" t="s">
        <v>3495</v>
      </c>
      <c r="B2142" t="s">
        <v>3561</v>
      </c>
      <c r="C2142">
        <v>40</v>
      </c>
      <c r="D2142">
        <v>97</v>
      </c>
      <c r="E2142" t="s">
        <v>3562</v>
      </c>
      <c r="F2142">
        <v>40097</v>
      </c>
      <c r="G2142" t="s">
        <v>7126</v>
      </c>
      <c r="H2142">
        <v>66.900000000000006</v>
      </c>
      <c r="I2142">
        <v>0.4</v>
      </c>
      <c r="J2142">
        <v>21</v>
      </c>
      <c r="K2142">
        <v>0.3</v>
      </c>
      <c r="L2142">
        <v>8.6999999999999993</v>
      </c>
      <c r="M2142">
        <v>2.7</v>
      </c>
      <c r="N2142">
        <f t="shared" si="138"/>
        <v>4999.84</v>
      </c>
      <c r="O2142">
        <f t="shared" si="136"/>
        <v>5000.16</v>
      </c>
      <c r="P2142">
        <f t="shared" si="137"/>
        <v>6.000192000000002</v>
      </c>
      <c r="Q2142" s="4">
        <v>40097</v>
      </c>
      <c r="R2142" s="5">
        <v>36.303804</v>
      </c>
      <c r="S2142" s="5">
        <v>-95.235637999999994</v>
      </c>
      <c r="T2142">
        <v>6</v>
      </c>
      <c r="U2142">
        <v>0.14580937271197561</v>
      </c>
      <c r="V2142">
        <v>41162</v>
      </c>
      <c r="W2142">
        <v>41084</v>
      </c>
      <c r="X2142">
        <v>41007</v>
      </c>
      <c r="Y2142">
        <v>40878</v>
      </c>
      <c r="Z2142">
        <v>20624</v>
      </c>
      <c r="AA2142">
        <v>40073</v>
      </c>
      <c r="AB2142">
        <v>14344.745999999999</v>
      </c>
      <c r="AC2142">
        <v>42071</v>
      </c>
      <c r="AD2142">
        <v>1</v>
      </c>
      <c r="AE2142">
        <v>2.4386080425293243E-5</v>
      </c>
      <c r="AF2142">
        <v>58</v>
      </c>
      <c r="AG2142">
        <v>1551</v>
      </c>
      <c r="AH2142">
        <v>3.7395228884590584E-2</v>
      </c>
      <c r="AI2142" s="3">
        <v>285102</v>
      </c>
      <c r="AJ2142" s="3">
        <v>419443.96920180501</v>
      </c>
      <c r="AK2142">
        <v>80</v>
      </c>
      <c r="AL2142">
        <v>455993.59999999998</v>
      </c>
      <c r="AM2142">
        <v>720820</v>
      </c>
      <c r="AN2142">
        <v>87607</v>
      </c>
      <c r="AO2142">
        <v>808427</v>
      </c>
      <c r="AP2142" t="e">
        <v>#N/A</v>
      </c>
      <c r="AQ2142" t="e">
        <v>#N/A</v>
      </c>
      <c r="AR2142" t="e">
        <v>#N/A</v>
      </c>
      <c r="AS2142" t="e">
        <v>#N/A</v>
      </c>
      <c r="AT2142">
        <v>0</v>
      </c>
      <c r="AU2142">
        <v>11</v>
      </c>
      <c r="AV2142">
        <f t="shared" si="135"/>
        <v>11</v>
      </c>
      <c r="AW2142">
        <v>5757</v>
      </c>
      <c r="AX2142">
        <v>0.14000000000000001</v>
      </c>
      <c r="AY2142">
        <v>79735042.741727501</v>
      </c>
      <c r="AZ2142">
        <v>79735.042741727506</v>
      </c>
      <c r="BA2142">
        <v>4090.83614007386</v>
      </c>
      <c r="BB2142">
        <v>2.4444880355973999</v>
      </c>
      <c r="BC2142">
        <v>10547</v>
      </c>
      <c r="BD2142">
        <v>0</v>
      </c>
      <c r="BE2142">
        <v>10547</v>
      </c>
      <c r="BF2142">
        <v>0.25623147563286525</v>
      </c>
      <c r="BG2142">
        <v>312134</v>
      </c>
      <c r="BH2142">
        <v>7.611724827468481</v>
      </c>
      <c r="BI2142">
        <v>5696</v>
      </c>
      <c r="BJ2142">
        <v>14</v>
      </c>
      <c r="BK2142">
        <v>3</v>
      </c>
      <c r="BL2142">
        <v>2</v>
      </c>
      <c r="BM2142">
        <v>0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19801</v>
      </c>
      <c r="BU2142">
        <v>0.44</v>
      </c>
      <c r="BV2142">
        <v>0.53020829999999997</v>
      </c>
      <c r="BW2142">
        <v>88</v>
      </c>
      <c r="BX2142">
        <v>1.0100499999999999</v>
      </c>
      <c r="BY2142">
        <v>-0.76963700000000002</v>
      </c>
      <c r="BZ2142">
        <v>11</v>
      </c>
      <c r="CA2142">
        <v>1</v>
      </c>
      <c r="CB2142">
        <v>2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20119</v>
      </c>
      <c r="CK2142">
        <v>0.74556389482578656</v>
      </c>
      <c r="CL2142">
        <v>0.58745768176688695</v>
      </c>
      <c r="CM2142">
        <v>75</v>
      </c>
      <c r="CN2142">
        <v>-1.1595481489989594</v>
      </c>
      <c r="CO2142">
        <v>3354</v>
      </c>
      <c r="CP2142">
        <v>7.4847514000000004E-2</v>
      </c>
      <c r="CQ2142">
        <v>-0.23284722629999999</v>
      </c>
      <c r="CR2142">
        <v>34137</v>
      </c>
      <c r="CS2142">
        <v>0.81200000000000006</v>
      </c>
      <c r="CT2142">
        <v>15524</v>
      </c>
      <c r="CU2142">
        <v>0.74751889282999995</v>
      </c>
      <c r="CV2142">
        <v>67</v>
      </c>
      <c r="CW2142">
        <v>11</v>
      </c>
      <c r="CX2142">
        <v>14</v>
      </c>
      <c r="CY2142">
        <v>787</v>
      </c>
      <c r="CZ2142">
        <v>2481</v>
      </c>
      <c r="DA2142" s="2">
        <v>18763</v>
      </c>
      <c r="DB2142" s="2">
        <v>2650</v>
      </c>
      <c r="DC2142" s="2">
        <v>63.44</v>
      </c>
      <c r="DD2142" s="2">
        <v>13245</v>
      </c>
      <c r="DE2142">
        <v>901</v>
      </c>
      <c r="DF2142">
        <v>604</v>
      </c>
      <c r="DG2142">
        <v>24.51</v>
      </c>
      <c r="DH2142">
        <v>9.8000000000000007</v>
      </c>
      <c r="DI2142" s="2">
        <v>7.35</v>
      </c>
      <c r="DJ2142">
        <v>0.21</v>
      </c>
      <c r="DK2142">
        <v>0.97944595267658596</v>
      </c>
      <c r="DL2142">
        <v>1.9342359767891683E-3</v>
      </c>
      <c r="DM2142">
        <v>0</v>
      </c>
      <c r="DN2142">
        <v>154.5</v>
      </c>
      <c r="DO2142">
        <v>0.35600000000000004</v>
      </c>
      <c r="DP2142">
        <v>0</v>
      </c>
      <c r="DQ2142" s="2">
        <v>0</v>
      </c>
      <c r="DR2142" s="2">
        <v>145.88341718999999</v>
      </c>
      <c r="DS2142">
        <v>3.3347150982897191E-4</v>
      </c>
      <c r="DT2142">
        <v>4.3467809132250901</v>
      </c>
      <c r="DU2142">
        <v>1982104.2770327963</v>
      </c>
      <c r="DV2142">
        <v>0</v>
      </c>
    </row>
    <row r="2143" spans="1:126" x14ac:dyDescent="0.15">
      <c r="A2143" t="s">
        <v>3495</v>
      </c>
      <c r="B2143" t="s">
        <v>942</v>
      </c>
      <c r="C2143">
        <v>40</v>
      </c>
      <c r="D2143">
        <v>99</v>
      </c>
      <c r="E2143" t="s">
        <v>3568</v>
      </c>
      <c r="F2143">
        <v>40099</v>
      </c>
      <c r="G2143" t="s">
        <v>7127</v>
      </c>
      <c r="H2143">
        <v>75.900000000000006</v>
      </c>
      <c r="I2143">
        <v>1.3</v>
      </c>
      <c r="J2143">
        <v>11.6</v>
      </c>
      <c r="K2143">
        <v>0.3</v>
      </c>
      <c r="L2143">
        <v>5.9</v>
      </c>
      <c r="M2143">
        <v>4.9000000000000004</v>
      </c>
      <c r="N2143">
        <f t="shared" si="138"/>
        <v>5955.9700000000021</v>
      </c>
      <c r="O2143">
        <f t="shared" si="136"/>
        <v>4044.0299999999979</v>
      </c>
      <c r="P2143">
        <f t="shared" si="137"/>
        <v>4.852835999999999</v>
      </c>
      <c r="Q2143" s="4">
        <v>40099</v>
      </c>
      <c r="R2143" s="5">
        <v>34.485765999999998</v>
      </c>
      <c r="S2143" s="5">
        <v>-97.071556999999999</v>
      </c>
      <c r="T2143">
        <v>7</v>
      </c>
      <c r="U2143">
        <v>0.16873699428213662</v>
      </c>
      <c r="V2143">
        <v>13460</v>
      </c>
      <c r="W2143">
        <v>13656</v>
      </c>
      <c r="X2143">
        <v>13733</v>
      </c>
      <c r="Y2143">
        <v>13835</v>
      </c>
      <c r="Z2143">
        <v>6812</v>
      </c>
      <c r="AA2143">
        <v>40081</v>
      </c>
      <c r="AB2143">
        <v>5124.1009999999997</v>
      </c>
      <c r="AC2143">
        <v>47077</v>
      </c>
      <c r="AD2143">
        <v>0</v>
      </c>
      <c r="AE2143">
        <v>0</v>
      </c>
      <c r="AF2143">
        <v>16</v>
      </c>
      <c r="AG2143">
        <v>470</v>
      </c>
      <c r="AH2143">
        <v>3.4042553191489362E-2</v>
      </c>
      <c r="AI2143" s="3">
        <v>208149</v>
      </c>
      <c r="AJ2143" s="3">
        <v>266537.11406418501</v>
      </c>
      <c r="AK2143">
        <v>135</v>
      </c>
      <c r="AL2143">
        <v>271968</v>
      </c>
      <c r="AM2143">
        <v>344715</v>
      </c>
      <c r="AN2143">
        <v>30833</v>
      </c>
      <c r="AO2143">
        <v>375548</v>
      </c>
      <c r="AP2143">
        <v>2</v>
      </c>
      <c r="AQ2143">
        <v>1</v>
      </c>
      <c r="AR2143">
        <v>3</v>
      </c>
      <c r="AS2143">
        <v>0.21968365553602812</v>
      </c>
      <c r="AT2143">
        <v>3</v>
      </c>
      <c r="AU2143">
        <v>12</v>
      </c>
      <c r="AV2143">
        <f t="shared" si="135"/>
        <v>15</v>
      </c>
      <c r="AW2143">
        <v>7568</v>
      </c>
      <c r="AX2143">
        <v>0.6</v>
      </c>
      <c r="AY2143">
        <v>60677331.638810702</v>
      </c>
      <c r="AZ2143">
        <v>60677.331638810705</v>
      </c>
      <c r="BA2143">
        <v>4813.5214398826702</v>
      </c>
      <c r="BB2143">
        <v>2.0774811382669878</v>
      </c>
      <c r="BC2143">
        <v>11813</v>
      </c>
      <c r="BD2143">
        <v>15825</v>
      </c>
      <c r="BE2143">
        <v>-4012</v>
      </c>
      <c r="BF2143">
        <v>-0.29806835066864784</v>
      </c>
      <c r="BG2143">
        <v>260376</v>
      </c>
      <c r="BH2143">
        <v>18.959877666933664</v>
      </c>
      <c r="BI2143">
        <v>2063</v>
      </c>
      <c r="BJ2143">
        <v>13</v>
      </c>
      <c r="BK2143">
        <v>1</v>
      </c>
      <c r="BL2143">
        <v>2</v>
      </c>
      <c r="BM2143">
        <v>0</v>
      </c>
      <c r="BN2143">
        <v>0</v>
      </c>
      <c r="BO2143">
        <v>0</v>
      </c>
      <c r="BP2143">
        <v>0</v>
      </c>
      <c r="BQ2143">
        <v>2</v>
      </c>
      <c r="BR2143">
        <v>0</v>
      </c>
      <c r="BS2143">
        <v>0</v>
      </c>
      <c r="BT2143">
        <v>12960</v>
      </c>
      <c r="BU2143">
        <v>0.57999999999999996</v>
      </c>
      <c r="BV2143">
        <v>0.54187390000000002</v>
      </c>
      <c r="BW2143">
        <v>64</v>
      </c>
      <c r="BX2143">
        <v>1.388889</v>
      </c>
      <c r="BY2143">
        <v>-0.43100139999999998</v>
      </c>
      <c r="BZ2143">
        <v>14</v>
      </c>
      <c r="CA2143">
        <v>1</v>
      </c>
      <c r="CB2143">
        <v>2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13794</v>
      </c>
      <c r="CK2143">
        <v>1.3049151805132666</v>
      </c>
      <c r="CL2143">
        <v>0.64526645768025082</v>
      </c>
      <c r="CM2143">
        <v>50</v>
      </c>
      <c r="CN2143">
        <v>-0.48614815753277513</v>
      </c>
      <c r="CO2143">
        <v>1496</v>
      </c>
      <c r="CP2143">
        <v>-0.1610978344</v>
      </c>
      <c r="CQ2143">
        <v>0.138281242</v>
      </c>
      <c r="CR2143">
        <v>11836</v>
      </c>
      <c r="CS2143">
        <v>0.84599999999999997</v>
      </c>
      <c r="CT2143">
        <v>10364</v>
      </c>
      <c r="CU2143">
        <v>0.78264781491000013</v>
      </c>
      <c r="CV2143">
        <v>15</v>
      </c>
      <c r="CW2143">
        <v>3</v>
      </c>
      <c r="CX2143">
        <v>7</v>
      </c>
      <c r="CY2143">
        <v>336</v>
      </c>
      <c r="CZ2143">
        <v>751</v>
      </c>
      <c r="DA2143" s="2">
        <v>8494</v>
      </c>
      <c r="DB2143" s="2">
        <v>890</v>
      </c>
      <c r="DC2143" s="2">
        <v>94.81</v>
      </c>
      <c r="DD2143" s="2">
        <v>3282</v>
      </c>
      <c r="DE2143">
        <v>274</v>
      </c>
      <c r="DF2143">
        <v>155</v>
      </c>
      <c r="DG2143">
        <v>36.46</v>
      </c>
      <c r="DH2143">
        <v>14.59</v>
      </c>
      <c r="DI2143" s="2">
        <v>29.17</v>
      </c>
      <c r="DJ2143">
        <v>1.34</v>
      </c>
      <c r="DK2143">
        <v>0.95696352132366713</v>
      </c>
      <c r="DL2143">
        <v>0</v>
      </c>
      <c r="DM2143">
        <v>0</v>
      </c>
      <c r="DN2143">
        <v>50.3</v>
      </c>
      <c r="DO2143">
        <v>0.19500000000000001</v>
      </c>
      <c r="DP2143">
        <v>0</v>
      </c>
      <c r="DQ2143" s="2">
        <v>0</v>
      </c>
      <c r="DR2143" s="2">
        <v>2.7257721099999999</v>
      </c>
      <c r="DS2143">
        <v>1.0026061168850748E-5</v>
      </c>
      <c r="DV2143">
        <v>0</v>
      </c>
    </row>
    <row r="2144" spans="1:126" x14ac:dyDescent="0.15">
      <c r="A2144" t="s">
        <v>3495</v>
      </c>
      <c r="B2144" t="s">
        <v>3569</v>
      </c>
      <c r="C2144">
        <v>40</v>
      </c>
      <c r="D2144">
        <v>101</v>
      </c>
      <c r="E2144" t="s">
        <v>3570</v>
      </c>
      <c r="F2144">
        <v>40101</v>
      </c>
      <c r="G2144" t="s">
        <v>7128</v>
      </c>
      <c r="H2144">
        <v>58.3</v>
      </c>
      <c r="I2144">
        <v>11.2</v>
      </c>
      <c r="J2144">
        <v>17.100000000000001</v>
      </c>
      <c r="K2144">
        <v>0.5</v>
      </c>
      <c r="L2144">
        <v>7.7</v>
      </c>
      <c r="M2144">
        <v>5.2</v>
      </c>
      <c r="N2144">
        <f t="shared" si="138"/>
        <v>3903.3199999999997</v>
      </c>
      <c r="O2144">
        <f t="shared" si="136"/>
        <v>6096.68</v>
      </c>
      <c r="P2144">
        <f t="shared" si="137"/>
        <v>7.316016000000003</v>
      </c>
      <c r="Q2144" s="4">
        <v>40101</v>
      </c>
      <c r="R2144" s="5">
        <v>35.617550999999999</v>
      </c>
      <c r="S2144" s="5">
        <v>-95.383910999999998</v>
      </c>
      <c r="T2144">
        <v>4</v>
      </c>
      <c r="U2144">
        <v>5.9785601881285642E-2</v>
      </c>
      <c r="V2144">
        <v>70635</v>
      </c>
      <c r="W2144">
        <v>70519</v>
      </c>
      <c r="X2144">
        <v>70224</v>
      </c>
      <c r="Y2144">
        <v>69317</v>
      </c>
      <c r="Z2144">
        <v>35654</v>
      </c>
      <c r="AA2144">
        <v>40083</v>
      </c>
      <c r="AB2144">
        <v>23613.005000000001</v>
      </c>
      <c r="AC2144">
        <v>39984</v>
      </c>
      <c r="AD2144">
        <v>1</v>
      </c>
      <c r="AE2144">
        <v>1.4240145819093187E-5</v>
      </c>
      <c r="AF2144">
        <v>64</v>
      </c>
      <c r="AG2144">
        <v>1735</v>
      </c>
      <c r="AH2144">
        <v>3.6887608069164267E-2</v>
      </c>
      <c r="AI2144" s="3">
        <v>350119</v>
      </c>
      <c r="AJ2144" s="3">
        <v>518686.52022918005</v>
      </c>
      <c r="AK2144">
        <v>80</v>
      </c>
      <c r="AL2144">
        <v>536966.40000000002</v>
      </c>
      <c r="AM2144">
        <v>731900</v>
      </c>
      <c r="AN2144">
        <v>96197</v>
      </c>
      <c r="AO2144">
        <v>828097</v>
      </c>
      <c r="AP2144">
        <v>5</v>
      </c>
      <c r="AQ2144">
        <v>2</v>
      </c>
      <c r="AR2144">
        <v>7</v>
      </c>
      <c r="AS2144">
        <v>9.9264028134261675E-2</v>
      </c>
      <c r="AT2144">
        <v>8</v>
      </c>
      <c r="AU2144">
        <v>49</v>
      </c>
      <c r="AV2144">
        <f t="shared" si="135"/>
        <v>57</v>
      </c>
      <c r="AW2144">
        <v>47875</v>
      </c>
      <c r="AX2144">
        <v>0.7</v>
      </c>
      <c r="AY2144">
        <v>466960221.847453</v>
      </c>
      <c r="AZ2144">
        <v>466960.22184745298</v>
      </c>
      <c r="BA2144">
        <v>6692.1627280204502</v>
      </c>
      <c r="BB2144">
        <v>1.4942852417693693</v>
      </c>
      <c r="BC2144">
        <v>18108</v>
      </c>
      <c r="BD2144">
        <v>8713</v>
      </c>
      <c r="BE2144">
        <v>9395</v>
      </c>
      <c r="BF2144">
        <v>0.13300771572166772</v>
      </c>
      <c r="BG2144">
        <v>1097961</v>
      </c>
      <c r="BH2144">
        <v>15.635124743677375</v>
      </c>
      <c r="BI2144">
        <v>7872</v>
      </c>
      <c r="BJ2144">
        <v>76</v>
      </c>
      <c r="BK2144">
        <v>9</v>
      </c>
      <c r="BL2144">
        <v>3</v>
      </c>
      <c r="BM2144">
        <v>1</v>
      </c>
      <c r="BN2144">
        <v>1</v>
      </c>
      <c r="BO2144">
        <v>4</v>
      </c>
      <c r="BP2144">
        <v>1</v>
      </c>
      <c r="BQ2144">
        <v>6</v>
      </c>
      <c r="BR2144">
        <v>4</v>
      </c>
      <c r="BS2144">
        <v>0</v>
      </c>
      <c r="BT2144">
        <v>71412</v>
      </c>
      <c r="BU2144">
        <v>0.67</v>
      </c>
      <c r="BV2144">
        <v>0.4928071</v>
      </c>
      <c r="BW2144">
        <v>370</v>
      </c>
      <c r="BX2144">
        <v>1.4703409999999999</v>
      </c>
      <c r="BY2144">
        <v>-0.64332270000000003</v>
      </c>
      <c r="BZ2144">
        <v>66</v>
      </c>
      <c r="CA2144">
        <v>6</v>
      </c>
      <c r="CB2144">
        <v>2</v>
      </c>
      <c r="CC2144">
        <v>1</v>
      </c>
      <c r="CD2144">
        <v>1</v>
      </c>
      <c r="CE2144">
        <v>3</v>
      </c>
      <c r="CF2144">
        <v>1</v>
      </c>
      <c r="CG2144">
        <v>2</v>
      </c>
      <c r="CH2144">
        <v>4</v>
      </c>
      <c r="CI2144">
        <v>0</v>
      </c>
      <c r="CJ2144">
        <v>69913</v>
      </c>
      <c r="CK2144">
        <v>1.2301002674752906</v>
      </c>
      <c r="CL2144">
        <v>0.57959649601707319</v>
      </c>
      <c r="CM2144">
        <v>316</v>
      </c>
      <c r="CN2144">
        <v>-0.70095780853562928</v>
      </c>
      <c r="CO2144">
        <v>6390</v>
      </c>
      <c r="CP2144">
        <v>-0.70498230719999999</v>
      </c>
      <c r="CQ2144">
        <v>-0.42687372969999998</v>
      </c>
      <c r="CR2144">
        <v>56349</v>
      </c>
      <c r="CS2144">
        <v>0.81099999999999994</v>
      </c>
      <c r="CT2144">
        <v>54742</v>
      </c>
      <c r="CU2144">
        <v>0.73651827722999996</v>
      </c>
      <c r="CV2144">
        <v>305</v>
      </c>
      <c r="CW2144">
        <v>33</v>
      </c>
      <c r="CX2144">
        <v>37</v>
      </c>
      <c r="CY2144">
        <v>736</v>
      </c>
      <c r="CZ2144">
        <v>2735</v>
      </c>
      <c r="DA2144" s="2">
        <v>40703</v>
      </c>
      <c r="DB2144" s="2">
        <v>4965</v>
      </c>
      <c r="DC2144" s="2">
        <v>72.540000000000006</v>
      </c>
      <c r="DD2144" s="2">
        <v>27598</v>
      </c>
      <c r="DE2144">
        <v>914</v>
      </c>
      <c r="DF2144">
        <v>775</v>
      </c>
      <c r="DG2144">
        <v>28.45</v>
      </c>
      <c r="DH2144">
        <v>5.69</v>
      </c>
      <c r="DI2144" s="2">
        <v>19.91</v>
      </c>
      <c r="DJ2144">
        <v>0.45</v>
      </c>
      <c r="DK2144">
        <v>0.94532716019410545</v>
      </c>
      <c r="DL2144">
        <v>0</v>
      </c>
      <c r="DM2144">
        <v>472</v>
      </c>
      <c r="DN2144">
        <v>253.7</v>
      </c>
      <c r="DO2144">
        <v>0.46299999999999997</v>
      </c>
      <c r="DP2144">
        <v>846.17</v>
      </c>
      <c r="DQ2144" s="2">
        <v>0</v>
      </c>
      <c r="DR2144" s="2">
        <v>402.20688699000004</v>
      </c>
      <c r="DS2144">
        <v>7.4903493231829774E-4</v>
      </c>
      <c r="DT2144">
        <v>4.8091413677514403</v>
      </c>
      <c r="DU2144">
        <v>2582347.327332567</v>
      </c>
      <c r="DV2144">
        <v>0</v>
      </c>
    </row>
    <row r="2145" spans="1:126" x14ac:dyDescent="0.15">
      <c r="A2145" t="s">
        <v>3495</v>
      </c>
      <c r="B2145" t="s">
        <v>1346</v>
      </c>
      <c r="C2145">
        <v>40</v>
      </c>
      <c r="D2145">
        <v>103</v>
      </c>
      <c r="E2145" t="s">
        <v>3571</v>
      </c>
      <c r="F2145">
        <v>40103</v>
      </c>
      <c r="G2145" t="s">
        <v>7129</v>
      </c>
      <c r="H2145">
        <v>83.3</v>
      </c>
      <c r="I2145">
        <v>1.7</v>
      </c>
      <c r="J2145">
        <v>8.1999999999999993</v>
      </c>
      <c r="K2145">
        <v>0.4</v>
      </c>
      <c r="L2145">
        <v>3.8</v>
      </c>
      <c r="M2145">
        <v>2.6</v>
      </c>
      <c r="N2145">
        <f t="shared" si="138"/>
        <v>7030.3799999999992</v>
      </c>
      <c r="O2145">
        <f t="shared" si="136"/>
        <v>2969.6200000000008</v>
      </c>
      <c r="P2145">
        <f t="shared" si="137"/>
        <v>3.563544000000002</v>
      </c>
      <c r="Q2145" s="4">
        <v>40103</v>
      </c>
      <c r="R2145" s="5">
        <v>36.384900999999999</v>
      </c>
      <c r="S2145" s="5">
        <v>-97.236334999999997</v>
      </c>
      <c r="T2145">
        <v>6</v>
      </c>
      <c r="U2145">
        <v>0.2298158280288021</v>
      </c>
      <c r="V2145">
        <v>11540</v>
      </c>
      <c r="W2145">
        <v>11498</v>
      </c>
      <c r="X2145">
        <v>11506</v>
      </c>
      <c r="Y2145">
        <v>11526</v>
      </c>
      <c r="Z2145">
        <v>5847</v>
      </c>
      <c r="AA2145">
        <v>40085</v>
      </c>
      <c r="AB2145">
        <v>4349.2449999999999</v>
      </c>
      <c r="AC2145">
        <v>48285</v>
      </c>
      <c r="AD2145">
        <v>1</v>
      </c>
      <c r="AE2145">
        <v>8.6911176777333571E-5</v>
      </c>
      <c r="AF2145">
        <v>5</v>
      </c>
      <c r="AG2145">
        <v>828</v>
      </c>
      <c r="AH2145">
        <v>6.038647342995169E-3</v>
      </c>
      <c r="AI2145" s="3">
        <v>442797</v>
      </c>
      <c r="AJ2145" s="3">
        <v>468410.66863614501</v>
      </c>
      <c r="AK2145">
        <v>190</v>
      </c>
      <c r="AL2145">
        <v>475200</v>
      </c>
      <c r="AM2145">
        <v>480894</v>
      </c>
      <c r="AN2145">
        <v>66094</v>
      </c>
      <c r="AO2145">
        <v>546988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8</v>
      </c>
      <c r="AV2145">
        <f t="shared" si="135"/>
        <v>8</v>
      </c>
      <c r="AW2145">
        <v>102</v>
      </c>
      <c r="AX2145">
        <v>1.0000000000000009E-2</v>
      </c>
      <c r="AY2145">
        <v>67379965.883942097</v>
      </c>
      <c r="AZ2145">
        <v>67379.965883942103</v>
      </c>
      <c r="BA2145">
        <v>5988.7636839001698</v>
      </c>
      <c r="BB2145">
        <v>1.6697937216797174</v>
      </c>
      <c r="BC2145">
        <v>9777</v>
      </c>
      <c r="BD2145">
        <v>2750</v>
      </c>
      <c r="BE2145">
        <v>7027</v>
      </c>
      <c r="BF2145">
        <v>0.60892547660311958</v>
      </c>
      <c r="BG2145">
        <v>311917</v>
      </c>
      <c r="BH2145">
        <v>27.109073526855553</v>
      </c>
      <c r="BI2145">
        <v>1623</v>
      </c>
      <c r="BJ2145">
        <v>13</v>
      </c>
      <c r="BK2145">
        <v>1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0</v>
      </c>
      <c r="BT2145">
        <v>10950</v>
      </c>
      <c r="BU2145">
        <v>0.62</v>
      </c>
      <c r="BV2145">
        <v>0.58991709999999997</v>
      </c>
      <c r="BW2145">
        <v>72</v>
      </c>
      <c r="BX2145">
        <v>1.461187</v>
      </c>
      <c r="BY2145">
        <v>8.5749099999999995E-2</v>
      </c>
      <c r="BZ2145">
        <v>14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11519</v>
      </c>
      <c r="CK2145">
        <v>1.4758225540411494</v>
      </c>
      <c r="CL2145">
        <v>0.70273141122913507</v>
      </c>
      <c r="CM2145">
        <v>53</v>
      </c>
      <c r="CN2145">
        <v>5.8648687609331888E-2</v>
      </c>
      <c r="CO2145">
        <v>1501</v>
      </c>
      <c r="CP2145">
        <v>1.1632845759999999</v>
      </c>
      <c r="CQ2145">
        <v>0.43421915900000002</v>
      </c>
      <c r="CR2145">
        <v>9864</v>
      </c>
      <c r="CS2145">
        <v>0.85299999999999998</v>
      </c>
      <c r="CT2145">
        <v>9301</v>
      </c>
      <c r="CU2145">
        <v>0.80846925034000006</v>
      </c>
      <c r="CV2145">
        <v>3</v>
      </c>
      <c r="CW2145">
        <v>3</v>
      </c>
      <c r="CX2145">
        <v>4</v>
      </c>
      <c r="CY2145">
        <v>289</v>
      </c>
      <c r="CZ2145">
        <v>1258</v>
      </c>
      <c r="DA2145" s="2">
        <v>7106</v>
      </c>
      <c r="DB2145" s="2">
        <v>1230</v>
      </c>
      <c r="DC2145" s="2">
        <v>96.1</v>
      </c>
      <c r="DD2145" s="2">
        <v>1829</v>
      </c>
      <c r="DE2145">
        <v>410</v>
      </c>
      <c r="DF2145">
        <v>45</v>
      </c>
      <c r="DG2145">
        <v>34.950000000000003</v>
      </c>
      <c r="DH2145">
        <v>8.74</v>
      </c>
      <c r="DI2145" s="2">
        <v>26.21</v>
      </c>
      <c r="DJ2145">
        <v>-0.04</v>
      </c>
      <c r="DK2145">
        <v>0.96324952517745155</v>
      </c>
      <c r="DL2145">
        <v>0</v>
      </c>
      <c r="DM2145">
        <v>0</v>
      </c>
      <c r="DN2145">
        <v>240.1</v>
      </c>
      <c r="DO2145">
        <v>0.52</v>
      </c>
      <c r="DP2145">
        <v>1470.69</v>
      </c>
      <c r="DQ2145" s="2">
        <v>0</v>
      </c>
      <c r="DR2145" s="2">
        <v>961.43352150999999</v>
      </c>
      <c r="DS2145">
        <v>1.5579661075736531E-3</v>
      </c>
      <c r="DT2145">
        <v>4.1323209048100198</v>
      </c>
      <c r="DU2145">
        <v>1963678.8939657214</v>
      </c>
      <c r="DV2145">
        <v>0</v>
      </c>
    </row>
    <row r="2146" spans="1:126" x14ac:dyDescent="0.15">
      <c r="A2146" t="s">
        <v>3495</v>
      </c>
      <c r="B2146" t="s">
        <v>3572</v>
      </c>
      <c r="C2146">
        <v>40</v>
      </c>
      <c r="D2146">
        <v>105</v>
      </c>
      <c r="E2146" t="s">
        <v>3573</v>
      </c>
      <c r="F2146">
        <v>40105</v>
      </c>
      <c r="G2146" t="s">
        <v>7130</v>
      </c>
      <c r="H2146">
        <v>67.8</v>
      </c>
      <c r="I2146">
        <v>1.9</v>
      </c>
      <c r="J2146">
        <v>18.899999999999999</v>
      </c>
      <c r="K2146">
        <v>0.1</v>
      </c>
      <c r="L2146">
        <v>9</v>
      </c>
      <c r="M2146">
        <v>2.2999999999999998</v>
      </c>
      <c r="N2146">
        <f t="shared" si="138"/>
        <v>5043.9599999999991</v>
      </c>
      <c r="O2146">
        <f t="shared" si="136"/>
        <v>4956.0400000000009</v>
      </c>
      <c r="P2146">
        <f t="shared" si="137"/>
        <v>5.9472480000000036</v>
      </c>
      <c r="Q2146" s="4">
        <v>40105</v>
      </c>
      <c r="R2146" s="5">
        <v>36.789614999999998</v>
      </c>
      <c r="S2146" s="5">
        <v>-95.613311999999993</v>
      </c>
      <c r="T2146">
        <v>6</v>
      </c>
      <c r="U2146">
        <v>0.16160696943166925</v>
      </c>
      <c r="V2146">
        <v>10627</v>
      </c>
      <c r="W2146">
        <v>10555</v>
      </c>
      <c r="X2146">
        <v>10555</v>
      </c>
      <c r="Y2146">
        <v>10504</v>
      </c>
      <c r="Z2146">
        <v>5285</v>
      </c>
      <c r="AA2146">
        <v>40087</v>
      </c>
      <c r="AB2146">
        <v>3787.3379999999997</v>
      </c>
      <c r="AC2146">
        <v>39875</v>
      </c>
      <c r="AD2146">
        <v>2</v>
      </c>
      <c r="AE2146">
        <v>1.8948365703458077E-4</v>
      </c>
      <c r="AF2146">
        <v>34</v>
      </c>
      <c r="AG2146">
        <v>889</v>
      </c>
      <c r="AH2146">
        <v>3.8245219347581551E-2</v>
      </c>
      <c r="AI2146" s="3">
        <v>292122</v>
      </c>
      <c r="AJ2146" s="3">
        <v>362097.39904593502</v>
      </c>
      <c r="AK2146">
        <v>127</v>
      </c>
      <c r="AL2146">
        <v>371795.19999999995</v>
      </c>
      <c r="AM2146">
        <v>381230</v>
      </c>
      <c r="AN2146">
        <v>48004</v>
      </c>
      <c r="AO2146">
        <v>429234</v>
      </c>
      <c r="AP2146">
        <v>1</v>
      </c>
      <c r="AQ2146">
        <v>0</v>
      </c>
      <c r="AR2146">
        <v>1</v>
      </c>
      <c r="AS2146">
        <v>9.4741828517290391E-2</v>
      </c>
      <c r="AT2146">
        <v>1</v>
      </c>
      <c r="AU2146">
        <v>9</v>
      </c>
      <c r="AV2146">
        <f t="shared" si="135"/>
        <v>10</v>
      </c>
      <c r="AW2146">
        <v>3635</v>
      </c>
      <c r="AX2146">
        <v>0.4</v>
      </c>
      <c r="AY2146">
        <v>445305334.78351301</v>
      </c>
      <c r="AZ2146">
        <v>445305.33478351298</v>
      </c>
      <c r="BA2146">
        <v>42286.0797055148</v>
      </c>
      <c r="BB2146">
        <v>0.2364844428625488</v>
      </c>
      <c r="BC2146">
        <v>4616</v>
      </c>
      <c r="BD2146">
        <v>0</v>
      </c>
      <c r="BE2146">
        <v>4616</v>
      </c>
      <c r="BF2146">
        <v>0.43436529594429285</v>
      </c>
      <c r="BG2146">
        <v>127098</v>
      </c>
      <c r="BH2146">
        <v>12.041496920890573</v>
      </c>
      <c r="BI2146">
        <v>1650</v>
      </c>
      <c r="BJ2146">
        <v>12</v>
      </c>
      <c r="BK2146">
        <v>3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10528</v>
      </c>
      <c r="BU2146">
        <v>0.7</v>
      </c>
      <c r="BV2146">
        <v>0.54012640000000001</v>
      </c>
      <c r="BW2146">
        <v>78</v>
      </c>
      <c r="BX2146">
        <v>1.6147419999999999</v>
      </c>
      <c r="BY2146">
        <v>2.0692800000000001E-2</v>
      </c>
      <c r="BZ2146">
        <v>11</v>
      </c>
      <c r="CA2146">
        <v>2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0</v>
      </c>
      <c r="CJ2146">
        <v>10498</v>
      </c>
      <c r="CK2146">
        <v>1.4288435892550964</v>
      </c>
      <c r="CL2146">
        <v>0.64575411913814951</v>
      </c>
      <c r="CM2146">
        <v>68</v>
      </c>
      <c r="CN2146">
        <v>7.7727176349716959E-2</v>
      </c>
      <c r="CO2146">
        <v>788</v>
      </c>
      <c r="CP2146">
        <v>0.73824565799999997</v>
      </c>
      <c r="CQ2146">
        <v>-2.1374493299999998E-2</v>
      </c>
      <c r="CR2146">
        <v>8829</v>
      </c>
      <c r="CS2146">
        <v>0.83799999999999997</v>
      </c>
      <c r="CT2146">
        <v>8193</v>
      </c>
      <c r="CU2146">
        <v>0.75669344042999998</v>
      </c>
      <c r="CV2146">
        <v>14</v>
      </c>
      <c r="CW2146">
        <v>1</v>
      </c>
      <c r="CX2146">
        <v>2</v>
      </c>
      <c r="CY2146">
        <v>299</v>
      </c>
      <c r="CZ2146">
        <v>1436</v>
      </c>
      <c r="DA2146" s="2">
        <v>3929</v>
      </c>
      <c r="DB2146" s="2">
        <v>525</v>
      </c>
      <c r="DC2146" s="2">
        <v>28.42</v>
      </c>
      <c r="DD2146" s="2">
        <v>3272</v>
      </c>
      <c r="DE2146">
        <v>488</v>
      </c>
      <c r="DF2146">
        <v>363</v>
      </c>
      <c r="DG2146">
        <v>9.4700000000000006</v>
      </c>
      <c r="DH2146">
        <v>9.4700000000000006</v>
      </c>
      <c r="DI2146" s="2">
        <v>18.95</v>
      </c>
      <c r="DJ2146">
        <v>-0.36</v>
      </c>
      <c r="DK2146">
        <v>0.91797947432921856</v>
      </c>
      <c r="DL2146">
        <v>0</v>
      </c>
      <c r="DN2146">
        <v>162.9</v>
      </c>
      <c r="DO2146">
        <v>0.42200000000000004</v>
      </c>
      <c r="DP2146">
        <v>79.319999999999993</v>
      </c>
      <c r="DQ2146" s="2">
        <v>0</v>
      </c>
      <c r="DR2146" s="2">
        <v>854.71983120000004</v>
      </c>
      <c r="DS2146">
        <v>2.2989001408565794E-3</v>
      </c>
      <c r="DT2146">
        <v>4.7145500677793999</v>
      </c>
      <c r="DU2146">
        <v>1752847.0853600553</v>
      </c>
      <c r="DV2146">
        <v>0</v>
      </c>
    </row>
    <row r="2147" spans="1:126" x14ac:dyDescent="0.15">
      <c r="A2147" t="s">
        <v>3495</v>
      </c>
      <c r="B2147" t="s">
        <v>3574</v>
      </c>
      <c r="C2147">
        <v>40</v>
      </c>
      <c r="D2147">
        <v>107</v>
      </c>
      <c r="E2147" t="s">
        <v>3575</v>
      </c>
      <c r="F2147">
        <v>40107</v>
      </c>
      <c r="G2147" t="s">
        <v>7131</v>
      </c>
      <c r="H2147">
        <v>63.2</v>
      </c>
      <c r="I2147">
        <v>8.1999999999999993</v>
      </c>
      <c r="J2147">
        <v>19.3</v>
      </c>
      <c r="K2147">
        <v>0.1</v>
      </c>
      <c r="L2147">
        <v>6.2</v>
      </c>
      <c r="M2147">
        <v>2.9</v>
      </c>
      <c r="N2147">
        <f t="shared" si="138"/>
        <v>4480.83</v>
      </c>
      <c r="O2147">
        <f t="shared" si="136"/>
        <v>5519.17</v>
      </c>
      <c r="P2147">
        <f t="shared" si="137"/>
        <v>6.6230040000000026</v>
      </c>
      <c r="Q2147" s="4">
        <v>40107</v>
      </c>
      <c r="R2147" s="5">
        <v>35.466804000000003</v>
      </c>
      <c r="S2147" s="5">
        <v>-96.327762000000007</v>
      </c>
      <c r="T2147">
        <v>6</v>
      </c>
      <c r="U2147">
        <v>0.14060215608658652</v>
      </c>
      <c r="V2147">
        <v>12203</v>
      </c>
      <c r="W2147">
        <v>12260</v>
      </c>
      <c r="X2147">
        <v>12248</v>
      </c>
      <c r="Y2147">
        <v>12103</v>
      </c>
      <c r="Z2147">
        <v>6236</v>
      </c>
      <c r="AA2147">
        <v>40089</v>
      </c>
      <c r="AB2147">
        <v>3428.7790000000005</v>
      </c>
      <c r="AC2147">
        <v>36216</v>
      </c>
      <c r="AD2147">
        <v>0</v>
      </c>
      <c r="AE2147">
        <v>0</v>
      </c>
      <c r="AF2147">
        <v>20</v>
      </c>
      <c r="AG2147">
        <v>881</v>
      </c>
      <c r="AH2147">
        <v>2.2701475595913734E-2</v>
      </c>
      <c r="AI2147" s="3">
        <v>319725</v>
      </c>
      <c r="AJ2147" s="3">
        <v>395883.61102273501</v>
      </c>
      <c r="AK2147">
        <v>160</v>
      </c>
      <c r="AL2147">
        <v>402521.60000000003</v>
      </c>
      <c r="AM2147">
        <v>379606</v>
      </c>
      <c r="AN2147">
        <v>50384</v>
      </c>
      <c r="AO2147">
        <v>429990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6</v>
      </c>
      <c r="AV2147">
        <f t="shared" si="135"/>
        <v>6</v>
      </c>
      <c r="AW2147">
        <v>1154</v>
      </c>
      <c r="AX2147">
        <v>0.10999999999999999</v>
      </c>
      <c r="AY2147">
        <v>101747137.90735</v>
      </c>
      <c r="AZ2147">
        <v>101747.13790735</v>
      </c>
      <c r="BA2147">
        <v>8644.6229610116607</v>
      </c>
      <c r="BB2147">
        <v>1.1567884504739259</v>
      </c>
      <c r="BC2147">
        <v>7511</v>
      </c>
      <c r="BD2147">
        <v>0</v>
      </c>
      <c r="BE2147">
        <v>7511</v>
      </c>
      <c r="BF2147">
        <v>0.6155043841678276</v>
      </c>
      <c r="BG2147">
        <v>326083</v>
      </c>
      <c r="BH2147">
        <v>26.623367080339648</v>
      </c>
      <c r="BI2147">
        <v>1710</v>
      </c>
      <c r="BJ2147">
        <v>11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0</v>
      </c>
      <c r="BT2147">
        <v>10924</v>
      </c>
      <c r="BU2147">
        <v>0.54</v>
      </c>
      <c r="BV2147">
        <v>0.47233360000000002</v>
      </c>
      <c r="BW2147">
        <v>49</v>
      </c>
      <c r="BX2147">
        <v>1.0984989999999999</v>
      </c>
      <c r="BY2147">
        <v>-1.0579339999999999</v>
      </c>
      <c r="BZ2147">
        <v>11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12194</v>
      </c>
      <c r="CK2147">
        <v>0.98409053632934218</v>
      </c>
      <c r="CL2147">
        <v>0.55769529430035725</v>
      </c>
      <c r="CM2147">
        <v>45</v>
      </c>
      <c r="CN2147">
        <v>-1.1100854004127756</v>
      </c>
      <c r="CO2147">
        <v>772</v>
      </c>
      <c r="CP2147">
        <v>-0.69050090760000005</v>
      </c>
      <c r="CQ2147">
        <v>-0.42271509540000002</v>
      </c>
      <c r="CR2147">
        <v>9821</v>
      </c>
      <c r="CS2147">
        <v>0.80799999999999994</v>
      </c>
      <c r="CT2147">
        <v>9189</v>
      </c>
      <c r="CU2147">
        <v>0.73846153845999996</v>
      </c>
      <c r="CV2147">
        <v>37</v>
      </c>
      <c r="CW2147">
        <v>1</v>
      </c>
      <c r="CX2147">
        <v>2</v>
      </c>
      <c r="CY2147">
        <v>589</v>
      </c>
      <c r="CZ2147">
        <v>1324</v>
      </c>
      <c r="DA2147" s="2">
        <v>4817</v>
      </c>
      <c r="DB2147" s="2">
        <v>610</v>
      </c>
      <c r="DC2147" s="2">
        <v>32.32</v>
      </c>
      <c r="DD2147" s="2">
        <v>4446</v>
      </c>
      <c r="DE2147">
        <v>424</v>
      </c>
      <c r="DF2147">
        <v>276</v>
      </c>
      <c r="DH2147">
        <v>8.08</v>
      </c>
      <c r="DI2147" s="2">
        <v>8.08</v>
      </c>
      <c r="DJ2147">
        <v>0.34</v>
      </c>
      <c r="DK2147">
        <v>0.97196340605207598</v>
      </c>
      <c r="DL2147">
        <v>0</v>
      </c>
      <c r="DN2147">
        <v>82.2</v>
      </c>
      <c r="DO2147">
        <v>0.20600000000000002</v>
      </c>
      <c r="DP2147">
        <v>0</v>
      </c>
      <c r="DQ2147" s="2">
        <v>0</v>
      </c>
      <c r="DR2147" s="2">
        <v>225.46796944000002</v>
      </c>
      <c r="DS2147">
        <v>5.6013474262151387E-4</v>
      </c>
      <c r="DT2147">
        <v>2.8982643438143398</v>
      </c>
      <c r="DU2147">
        <v>1166614.0008950983</v>
      </c>
      <c r="DV2147">
        <v>0</v>
      </c>
    </row>
    <row r="2148" spans="1:126" x14ac:dyDescent="0.15">
      <c r="A2148" t="s">
        <v>3495</v>
      </c>
      <c r="B2148" t="s">
        <v>3495</v>
      </c>
      <c r="C2148">
        <v>40</v>
      </c>
      <c r="D2148">
        <v>109</v>
      </c>
      <c r="E2148" t="s">
        <v>3576</v>
      </c>
      <c r="F2148">
        <v>40109</v>
      </c>
      <c r="G2148" t="s">
        <v>7132</v>
      </c>
      <c r="H2148">
        <v>59.3</v>
      </c>
      <c r="I2148">
        <v>15.2</v>
      </c>
      <c r="J2148">
        <v>3.1</v>
      </c>
      <c r="K2148">
        <v>2.9</v>
      </c>
      <c r="L2148">
        <v>4.4000000000000004</v>
      </c>
      <c r="M2148">
        <v>15.1</v>
      </c>
      <c r="N2148">
        <f t="shared" si="138"/>
        <v>4012.92</v>
      </c>
      <c r="O2148">
        <f t="shared" si="136"/>
        <v>5987.08</v>
      </c>
      <c r="P2148">
        <f t="shared" si="137"/>
        <v>7.1844960000000029</v>
      </c>
      <c r="Q2148" s="4">
        <v>40109</v>
      </c>
      <c r="R2148" s="5">
        <v>35.554611000000001</v>
      </c>
      <c r="S2148" s="5">
        <v>-97.409401000000003</v>
      </c>
      <c r="T2148">
        <v>1</v>
      </c>
      <c r="U2148">
        <v>3.5654601667816359E-2</v>
      </c>
      <c r="V2148">
        <v>721088</v>
      </c>
      <c r="W2148">
        <v>743145</v>
      </c>
      <c r="X2148">
        <v>754480</v>
      </c>
      <c r="Y2148">
        <v>776643</v>
      </c>
      <c r="Z2148">
        <v>395096</v>
      </c>
      <c r="AA2148">
        <v>40091</v>
      </c>
      <c r="AB2148">
        <v>302239.408</v>
      </c>
      <c r="AC2148">
        <v>47437</v>
      </c>
      <c r="AD2148">
        <v>8</v>
      </c>
      <c r="AE2148">
        <v>1.060332944544587E-5</v>
      </c>
      <c r="AF2148">
        <v>73</v>
      </c>
      <c r="AG2148">
        <v>1180</v>
      </c>
      <c r="AH2148">
        <v>6.186440677966102E-2</v>
      </c>
      <c r="AI2148" s="3">
        <v>144188</v>
      </c>
      <c r="AJ2148" s="3">
        <v>453646.77648652502</v>
      </c>
      <c r="AK2148">
        <v>40</v>
      </c>
      <c r="AL2148">
        <v>459763.20000000001</v>
      </c>
      <c r="AM2148">
        <v>320716</v>
      </c>
      <c r="AN2148">
        <v>51883</v>
      </c>
      <c r="AO2148">
        <v>372599</v>
      </c>
      <c r="AP2148">
        <v>53</v>
      </c>
      <c r="AQ2148">
        <v>12</v>
      </c>
      <c r="AR2148">
        <v>65</v>
      </c>
      <c r="AS2148">
        <v>8.7466106883582612E-2</v>
      </c>
      <c r="AT2148">
        <v>65</v>
      </c>
      <c r="AU2148">
        <v>633</v>
      </c>
      <c r="AV2148">
        <f t="shared" si="135"/>
        <v>698</v>
      </c>
      <c r="AW2148">
        <v>679087</v>
      </c>
      <c r="AX2148">
        <v>0.94</v>
      </c>
      <c r="AY2148">
        <v>1602716626.7142899</v>
      </c>
      <c r="AZ2148">
        <v>1602716.6267142899</v>
      </c>
      <c r="BA2148">
        <v>2411.9826900826001</v>
      </c>
      <c r="BB2148">
        <v>4.1459667356309025</v>
      </c>
      <c r="BC2148">
        <v>455448</v>
      </c>
      <c r="BD2148">
        <v>459236</v>
      </c>
      <c r="BE2148">
        <v>-3788</v>
      </c>
      <c r="BF2148">
        <v>-5.2531729830478388E-3</v>
      </c>
      <c r="BG2148">
        <v>22803242</v>
      </c>
      <c r="BH2148">
        <v>30.223785918778496</v>
      </c>
      <c r="BI2148">
        <v>62591</v>
      </c>
      <c r="BJ2148">
        <v>516</v>
      </c>
      <c r="BK2148">
        <v>47</v>
      </c>
      <c r="BL2148">
        <v>71</v>
      </c>
      <c r="BM2148">
        <v>4</v>
      </c>
      <c r="BN2148">
        <v>45</v>
      </c>
      <c r="BO2148">
        <v>43</v>
      </c>
      <c r="BP2148">
        <v>10</v>
      </c>
      <c r="BQ2148">
        <v>71</v>
      </c>
      <c r="BR2148">
        <v>16</v>
      </c>
      <c r="BS2148">
        <v>2</v>
      </c>
      <c r="BT2148">
        <v>716704</v>
      </c>
      <c r="BU2148">
        <v>0.73</v>
      </c>
      <c r="BV2148">
        <v>0.53683930000000002</v>
      </c>
      <c r="BW2148">
        <v>4016</v>
      </c>
      <c r="BX2148">
        <v>1.151103</v>
      </c>
      <c r="BY2148">
        <v>-0.65118030000000005</v>
      </c>
      <c r="BZ2148">
        <v>531</v>
      </c>
      <c r="CA2148">
        <v>37</v>
      </c>
      <c r="CB2148">
        <v>74</v>
      </c>
      <c r="CC2148">
        <v>10</v>
      </c>
      <c r="CD2148">
        <v>46</v>
      </c>
      <c r="CE2148">
        <v>37</v>
      </c>
      <c r="CF2148">
        <v>7</v>
      </c>
      <c r="CG2148">
        <v>67</v>
      </c>
      <c r="CH2148">
        <v>21</v>
      </c>
      <c r="CI2148">
        <v>2</v>
      </c>
      <c r="CJ2148">
        <v>766845</v>
      </c>
      <c r="CK2148">
        <v>1.0849650190064486</v>
      </c>
      <c r="CL2148">
        <v>0.63337799128059746</v>
      </c>
      <c r="CM2148">
        <v>3699</v>
      </c>
      <c r="CN2148">
        <v>-0.57800754776425878</v>
      </c>
      <c r="CO2148">
        <v>123226</v>
      </c>
      <c r="CP2148">
        <v>0.182174643</v>
      </c>
      <c r="CQ2148">
        <v>0.26002410300000001</v>
      </c>
      <c r="CR2148">
        <v>649554</v>
      </c>
      <c r="CS2148">
        <v>0.82900000000000007</v>
      </c>
      <c r="CT2148">
        <v>558843</v>
      </c>
      <c r="CU2148">
        <v>0.77160047512999996</v>
      </c>
      <c r="CV2148">
        <v>4790</v>
      </c>
      <c r="CW2148">
        <v>758</v>
      </c>
      <c r="CX2148">
        <v>671</v>
      </c>
      <c r="CY2148">
        <v>661</v>
      </c>
      <c r="CZ2148">
        <v>1764</v>
      </c>
      <c r="DA2148" s="2">
        <v>614602</v>
      </c>
      <c r="DB2148" s="2">
        <v>84410</v>
      </c>
      <c r="DC2148" s="2">
        <v>217.68</v>
      </c>
      <c r="DD2148" s="2">
        <v>234643</v>
      </c>
      <c r="DE2148">
        <v>682</v>
      </c>
      <c r="DF2148">
        <v>300</v>
      </c>
      <c r="DG2148">
        <v>61.97</v>
      </c>
      <c r="DH2148">
        <v>2.38</v>
      </c>
      <c r="DI2148" s="2">
        <v>11.65</v>
      </c>
      <c r="DJ2148">
        <v>0.24</v>
      </c>
      <c r="DK2148">
        <v>0.94675007628928898</v>
      </c>
      <c r="DL2148">
        <v>3.3898305084745762E-3</v>
      </c>
      <c r="DM2148">
        <v>167</v>
      </c>
      <c r="DN2148">
        <v>61.1</v>
      </c>
      <c r="DO2148">
        <v>0.13300000000000001</v>
      </c>
      <c r="DP2148">
        <v>0</v>
      </c>
      <c r="DQ2148" s="2">
        <v>0</v>
      </c>
      <c r="DR2148" s="2">
        <v>151.37437567999999</v>
      </c>
      <c r="DS2148">
        <v>3.2924421893322476E-4</v>
      </c>
      <c r="DT2148">
        <v>5.6191852910968896</v>
      </c>
      <c r="DU2148">
        <v>2583494.6108276374</v>
      </c>
      <c r="DV2148">
        <v>0</v>
      </c>
    </row>
    <row r="2149" spans="1:126" x14ac:dyDescent="0.15">
      <c r="A2149" t="s">
        <v>3495</v>
      </c>
      <c r="B2149" t="s">
        <v>3577</v>
      </c>
      <c r="C2149">
        <v>40</v>
      </c>
      <c r="D2149">
        <v>111</v>
      </c>
      <c r="E2149" t="s">
        <v>3578</v>
      </c>
      <c r="F2149">
        <v>40111</v>
      </c>
      <c r="G2149" t="s">
        <v>7133</v>
      </c>
      <c r="H2149">
        <v>64.400000000000006</v>
      </c>
      <c r="I2149">
        <v>8.6</v>
      </c>
      <c r="J2149">
        <v>15.9</v>
      </c>
      <c r="K2149">
        <v>0.3</v>
      </c>
      <c r="L2149">
        <v>7.6</v>
      </c>
      <c r="M2149">
        <v>3.2</v>
      </c>
      <c r="N2149">
        <f t="shared" si="138"/>
        <v>4542.2200000000012</v>
      </c>
      <c r="O2149">
        <f t="shared" si="136"/>
        <v>5457.7799999999988</v>
      </c>
      <c r="P2149">
        <f t="shared" si="137"/>
        <v>6.5493360000000012</v>
      </c>
      <c r="Q2149" s="4">
        <v>40111</v>
      </c>
      <c r="R2149" s="5">
        <v>35.646878999999998</v>
      </c>
      <c r="S2149" s="5">
        <v>-95.964579999999998</v>
      </c>
      <c r="T2149">
        <v>2</v>
      </c>
      <c r="U2149">
        <v>0.10842328811224705</v>
      </c>
      <c r="V2149">
        <v>39770</v>
      </c>
      <c r="W2149">
        <v>39606</v>
      </c>
      <c r="X2149">
        <v>39446</v>
      </c>
      <c r="Y2149">
        <v>39075</v>
      </c>
      <c r="Z2149">
        <v>19424</v>
      </c>
      <c r="AA2149">
        <v>40093</v>
      </c>
      <c r="AB2149">
        <v>13270.045</v>
      </c>
      <c r="AC2149">
        <v>38843</v>
      </c>
      <c r="AD2149">
        <v>1</v>
      </c>
      <c r="AE2149">
        <v>2.535111291385692E-5</v>
      </c>
      <c r="AF2149">
        <v>40</v>
      </c>
      <c r="AG2149">
        <v>1329</v>
      </c>
      <c r="AH2149">
        <v>3.0097817908201655E-2</v>
      </c>
      <c r="AI2149" s="3">
        <v>300165</v>
      </c>
      <c r="AJ2149" s="3">
        <v>446302.12844041502</v>
      </c>
      <c r="AK2149">
        <v>83</v>
      </c>
      <c r="AL2149">
        <v>449510.40000000002</v>
      </c>
      <c r="AM2149">
        <v>288492</v>
      </c>
      <c r="AN2149">
        <v>68099</v>
      </c>
      <c r="AO2149">
        <v>356591</v>
      </c>
      <c r="AP2149">
        <v>1</v>
      </c>
      <c r="AQ2149">
        <v>1</v>
      </c>
      <c r="AR2149">
        <v>2</v>
      </c>
      <c r="AS2149">
        <v>5.0497399383931725E-2</v>
      </c>
      <c r="AT2149">
        <v>2</v>
      </c>
      <c r="AU2149">
        <v>32</v>
      </c>
      <c r="AV2149">
        <f t="shared" si="135"/>
        <v>34</v>
      </c>
      <c r="AW2149">
        <v>21873</v>
      </c>
      <c r="AX2149">
        <v>0.6</v>
      </c>
      <c r="AY2149">
        <v>654489014.79352403</v>
      </c>
      <c r="AZ2149">
        <v>654489.01479352405</v>
      </c>
      <c r="BA2149">
        <v>16446.4007212697</v>
      </c>
      <c r="BB2149">
        <v>0.60803577448208845</v>
      </c>
      <c r="BC2149">
        <v>5102</v>
      </c>
      <c r="BD2149">
        <v>0</v>
      </c>
      <c r="BE2149">
        <v>5102</v>
      </c>
      <c r="BF2149">
        <v>0.12828765401056072</v>
      </c>
      <c r="BG2149">
        <v>433184</v>
      </c>
      <c r="BH2149">
        <v>10.981696496476195</v>
      </c>
      <c r="BI2149">
        <v>5312</v>
      </c>
      <c r="BJ2149">
        <v>43</v>
      </c>
      <c r="BK2149">
        <v>4</v>
      </c>
      <c r="BL2149">
        <v>3</v>
      </c>
      <c r="BM2149">
        <v>0</v>
      </c>
      <c r="BN2149">
        <v>0</v>
      </c>
      <c r="BO2149">
        <v>3</v>
      </c>
      <c r="BP2149">
        <v>0</v>
      </c>
      <c r="BQ2149">
        <v>3</v>
      </c>
      <c r="BR2149">
        <v>2</v>
      </c>
      <c r="BS2149">
        <v>0</v>
      </c>
      <c r="BT2149">
        <v>39292</v>
      </c>
      <c r="BU2149">
        <v>0.64</v>
      </c>
      <c r="BV2149">
        <v>0.50396940000000001</v>
      </c>
      <c r="BW2149">
        <v>183</v>
      </c>
      <c r="BX2149">
        <v>1.4761280000000001</v>
      </c>
      <c r="BY2149">
        <v>-0.63789050000000003</v>
      </c>
      <c r="BZ2149">
        <v>42</v>
      </c>
      <c r="CA2149">
        <v>3</v>
      </c>
      <c r="CB2149">
        <v>2</v>
      </c>
      <c r="CC2149">
        <v>0</v>
      </c>
      <c r="CD2149">
        <v>0</v>
      </c>
      <c r="CE2149">
        <v>2</v>
      </c>
      <c r="CF2149">
        <v>0</v>
      </c>
      <c r="CG2149">
        <v>2</v>
      </c>
      <c r="CH2149">
        <v>1</v>
      </c>
      <c r="CI2149">
        <v>0</v>
      </c>
      <c r="CJ2149">
        <v>39137</v>
      </c>
      <c r="CK2149">
        <v>1.3286659682653243</v>
      </c>
      <c r="CL2149">
        <v>0.59927156840427953</v>
      </c>
      <c r="CM2149">
        <v>132</v>
      </c>
      <c r="CN2149">
        <v>-0.71932968658192598</v>
      </c>
      <c r="CO2149">
        <v>3047</v>
      </c>
      <c r="CP2149">
        <v>-0.64765551939999999</v>
      </c>
      <c r="CQ2149">
        <v>-0.50313436050000004</v>
      </c>
      <c r="CR2149">
        <v>31697</v>
      </c>
      <c r="CS2149">
        <v>0.81099999999999994</v>
      </c>
      <c r="CT2149">
        <v>31498</v>
      </c>
      <c r="CU2149">
        <v>0.77033666970000003</v>
      </c>
      <c r="CV2149">
        <v>107</v>
      </c>
      <c r="CW2149">
        <v>18</v>
      </c>
      <c r="CX2149">
        <v>13</v>
      </c>
      <c r="CY2149">
        <v>669</v>
      </c>
      <c r="CZ2149">
        <v>2072</v>
      </c>
      <c r="DA2149" s="2">
        <v>15360</v>
      </c>
      <c r="DB2149" s="2">
        <v>2780</v>
      </c>
      <c r="DC2149" s="2">
        <v>65.930000000000007</v>
      </c>
      <c r="DD2149" s="2">
        <v>13372</v>
      </c>
      <c r="DE2149">
        <v>723</v>
      </c>
      <c r="DF2149">
        <v>466</v>
      </c>
      <c r="DG2149">
        <v>15.21</v>
      </c>
      <c r="DH2149">
        <v>5.07</v>
      </c>
      <c r="DI2149" s="2">
        <v>17.75</v>
      </c>
      <c r="DJ2149">
        <v>-0.87</v>
      </c>
      <c r="DK2149">
        <v>0.96860060300168238</v>
      </c>
      <c r="DL2149">
        <v>2.257336343115124E-3</v>
      </c>
      <c r="DM2149">
        <v>470</v>
      </c>
      <c r="DN2149">
        <v>126.7</v>
      </c>
      <c r="DO2149">
        <v>0.28600000000000003</v>
      </c>
      <c r="DP2149">
        <v>0</v>
      </c>
      <c r="DQ2149" s="2">
        <v>0</v>
      </c>
      <c r="DR2149" s="2">
        <v>74.149358219999996</v>
      </c>
      <c r="DS2149">
        <v>1.6495483121086853E-4</v>
      </c>
      <c r="DT2149">
        <v>3.68204846123046</v>
      </c>
      <c r="DU2149">
        <v>1655119.0766270887</v>
      </c>
      <c r="DV2149">
        <v>0</v>
      </c>
    </row>
    <row r="2150" spans="1:126" x14ac:dyDescent="0.15">
      <c r="A2150" t="s">
        <v>3495</v>
      </c>
      <c r="B2150" t="s">
        <v>1657</v>
      </c>
      <c r="C2150">
        <v>40</v>
      </c>
      <c r="D2150">
        <v>113</v>
      </c>
      <c r="E2150" t="s">
        <v>3579</v>
      </c>
      <c r="F2150">
        <v>40113</v>
      </c>
      <c r="G2150" t="s">
        <v>7134</v>
      </c>
      <c r="H2150">
        <v>64.7</v>
      </c>
      <c r="I2150">
        <v>11.3</v>
      </c>
      <c r="J2150">
        <v>14.1</v>
      </c>
      <c r="K2150">
        <v>0.2</v>
      </c>
      <c r="L2150">
        <v>6.8</v>
      </c>
      <c r="M2150">
        <v>2.9</v>
      </c>
      <c r="N2150">
        <f t="shared" si="138"/>
        <v>4567.28</v>
      </c>
      <c r="O2150">
        <f t="shared" si="136"/>
        <v>5432.72</v>
      </c>
      <c r="P2150">
        <f t="shared" si="137"/>
        <v>6.5192640000000024</v>
      </c>
      <c r="Q2150" s="4">
        <v>40113</v>
      </c>
      <c r="R2150" s="5">
        <v>36.624299000000001</v>
      </c>
      <c r="S2150" s="5">
        <v>-96.408112000000003</v>
      </c>
      <c r="T2150">
        <v>2</v>
      </c>
      <c r="U2150">
        <v>6.163232948180658E-2</v>
      </c>
      <c r="V2150">
        <v>47650</v>
      </c>
      <c r="W2150">
        <v>47937</v>
      </c>
      <c r="X2150">
        <v>48054</v>
      </c>
      <c r="Y2150">
        <v>47330</v>
      </c>
      <c r="Z2150">
        <v>24591</v>
      </c>
      <c r="AA2150">
        <v>40095</v>
      </c>
      <c r="AB2150">
        <v>16819.824000000001</v>
      </c>
      <c r="AC2150">
        <v>45443</v>
      </c>
      <c r="AD2150">
        <v>0</v>
      </c>
      <c r="AE2150">
        <v>0</v>
      </c>
      <c r="AF2150">
        <v>53</v>
      </c>
      <c r="AG2150">
        <v>1325</v>
      </c>
      <c r="AH2150">
        <v>0.04</v>
      </c>
      <c r="AI2150" s="3">
        <v>1216673</v>
      </c>
      <c r="AJ2150" s="3">
        <v>1437667.1463401301</v>
      </c>
      <c r="AK2150">
        <v>160</v>
      </c>
      <c r="AL2150">
        <v>1474521.6</v>
      </c>
      <c r="AM2150">
        <v>570856</v>
      </c>
      <c r="AN2150">
        <v>77490</v>
      </c>
      <c r="AO2150">
        <v>648346</v>
      </c>
      <c r="AP2150">
        <v>3</v>
      </c>
      <c r="AQ2150">
        <v>1</v>
      </c>
      <c r="AR2150">
        <v>4</v>
      </c>
      <c r="AS2150">
        <v>8.344285207668399E-2</v>
      </c>
      <c r="AT2150">
        <v>4</v>
      </c>
      <c r="AU2150">
        <v>22</v>
      </c>
      <c r="AV2150">
        <f t="shared" si="135"/>
        <v>26</v>
      </c>
      <c r="AW2150">
        <v>17579</v>
      </c>
      <c r="AX2150">
        <v>0.39</v>
      </c>
      <c r="AY2150">
        <v>1053484863.16646</v>
      </c>
      <c r="AZ2150">
        <v>1053484.8631664601</v>
      </c>
      <c r="BA2150">
        <v>22182.068646748001</v>
      </c>
      <c r="BB2150">
        <v>0.4508145817800473</v>
      </c>
      <c r="BC2150">
        <v>22703</v>
      </c>
      <c r="BD2150">
        <v>0</v>
      </c>
      <c r="BE2150">
        <v>22703</v>
      </c>
      <c r="BF2150">
        <v>0.47645330535152153</v>
      </c>
      <c r="BG2150">
        <v>401469</v>
      </c>
      <c r="BH2150">
        <v>8.354538644025471</v>
      </c>
      <c r="BI2150">
        <v>7016</v>
      </c>
      <c r="BJ2150">
        <v>36</v>
      </c>
      <c r="BK2150">
        <v>3</v>
      </c>
      <c r="BL2150">
        <v>2</v>
      </c>
      <c r="BM2150">
        <v>0</v>
      </c>
      <c r="BN2150">
        <v>0</v>
      </c>
      <c r="BO2150">
        <v>1</v>
      </c>
      <c r="BP2150">
        <v>0</v>
      </c>
      <c r="BQ2150">
        <v>1</v>
      </c>
      <c r="BR2150">
        <v>2</v>
      </c>
      <c r="BS2150">
        <v>0</v>
      </c>
      <c r="BT2150">
        <v>45051</v>
      </c>
      <c r="BU2150">
        <v>0.63</v>
      </c>
      <c r="BV2150">
        <v>0.55448059999999999</v>
      </c>
      <c r="BW2150">
        <v>101</v>
      </c>
      <c r="BX2150">
        <v>0.99886799999999998</v>
      </c>
      <c r="BY2150">
        <v>-1.107175</v>
      </c>
      <c r="BZ2150">
        <v>32</v>
      </c>
      <c r="CA2150">
        <v>2</v>
      </c>
      <c r="CB2150">
        <v>2</v>
      </c>
      <c r="CC2150">
        <v>0</v>
      </c>
      <c r="CD2150">
        <v>0</v>
      </c>
      <c r="CE2150">
        <v>1</v>
      </c>
      <c r="CF2150">
        <v>0</v>
      </c>
      <c r="CG2150">
        <v>4</v>
      </c>
      <c r="CH2150">
        <v>3</v>
      </c>
      <c r="CI2150">
        <v>0</v>
      </c>
      <c r="CJ2150">
        <v>48075</v>
      </c>
      <c r="CK2150">
        <v>0.91523660946437857</v>
      </c>
      <c r="CL2150">
        <v>0.65587310869088522</v>
      </c>
      <c r="CM2150">
        <v>82</v>
      </c>
      <c r="CN2150">
        <v>-1.141882881646751</v>
      </c>
      <c r="CO2150">
        <v>4223</v>
      </c>
      <c r="CP2150">
        <v>0.31202606799999999</v>
      </c>
      <c r="CQ2150">
        <v>-0.37830046589999999</v>
      </c>
      <c r="CR2150">
        <v>39867</v>
      </c>
      <c r="CS2150">
        <v>0.83299999999999996</v>
      </c>
      <c r="CT2150">
        <v>37691</v>
      </c>
      <c r="CU2150">
        <v>0.80173984163000001</v>
      </c>
      <c r="CV2150">
        <v>22</v>
      </c>
      <c r="CW2150">
        <v>13</v>
      </c>
      <c r="CX2150">
        <v>10</v>
      </c>
      <c r="CY2150">
        <v>820</v>
      </c>
      <c r="CZ2150">
        <v>2134</v>
      </c>
      <c r="DA2150" s="2">
        <v>13191</v>
      </c>
      <c r="DB2150" s="2">
        <v>3775</v>
      </c>
      <c r="DC2150" s="2">
        <v>102.11</v>
      </c>
      <c r="DD2150" s="2">
        <v>16434</v>
      </c>
      <c r="DE2150">
        <v>685</v>
      </c>
      <c r="DF2150">
        <v>521</v>
      </c>
      <c r="DG2150">
        <v>16.670000000000002</v>
      </c>
      <c r="DH2150">
        <v>8.34</v>
      </c>
      <c r="DI2150" s="2">
        <v>14.59</v>
      </c>
      <c r="DJ2150">
        <v>1.17</v>
      </c>
      <c r="DK2150">
        <v>0.87755460998970147</v>
      </c>
      <c r="DL2150">
        <v>1.5094339622641509E-3</v>
      </c>
      <c r="DM2150">
        <v>990</v>
      </c>
      <c r="DN2150">
        <v>254.5</v>
      </c>
      <c r="DO2150">
        <v>0.17399999999999999</v>
      </c>
      <c r="DP2150">
        <v>238.26</v>
      </c>
      <c r="DQ2150" s="2">
        <v>0</v>
      </c>
      <c r="DR2150" s="2">
        <v>13286.96233898</v>
      </c>
      <c r="DS2150">
        <v>9.0110289124039535E-3</v>
      </c>
      <c r="DV2150">
        <v>0</v>
      </c>
    </row>
    <row r="2151" spans="1:126" x14ac:dyDescent="0.15">
      <c r="A2151" t="s">
        <v>3495</v>
      </c>
      <c r="B2151" t="s">
        <v>1661</v>
      </c>
      <c r="C2151">
        <v>40</v>
      </c>
      <c r="D2151">
        <v>115</v>
      </c>
      <c r="E2151" t="s">
        <v>3580</v>
      </c>
      <c r="F2151">
        <v>40115</v>
      </c>
      <c r="G2151" t="s">
        <v>7135</v>
      </c>
      <c r="H2151">
        <v>67.400000000000006</v>
      </c>
      <c r="I2151">
        <v>0.7</v>
      </c>
      <c r="J2151">
        <v>18.5</v>
      </c>
      <c r="K2151">
        <v>0.5</v>
      </c>
      <c r="L2151">
        <v>8.1999999999999993</v>
      </c>
      <c r="M2151">
        <v>4.7</v>
      </c>
      <c r="N2151">
        <f t="shared" si="138"/>
        <v>4975.0800000000008</v>
      </c>
      <c r="O2151">
        <f t="shared" si="136"/>
        <v>5024.9199999999992</v>
      </c>
      <c r="P2151">
        <f t="shared" si="137"/>
        <v>6.029904000000001</v>
      </c>
      <c r="Q2151" s="4">
        <v>40115</v>
      </c>
      <c r="R2151" s="5">
        <v>36.835763999999998</v>
      </c>
      <c r="S2151" s="5">
        <v>-94.802681000000007</v>
      </c>
      <c r="T2151">
        <v>6</v>
      </c>
      <c r="U2151">
        <v>0.10800855974980537</v>
      </c>
      <c r="V2151">
        <v>31940</v>
      </c>
      <c r="W2151">
        <v>32086</v>
      </c>
      <c r="X2151">
        <v>32085</v>
      </c>
      <c r="Y2151">
        <v>31805</v>
      </c>
      <c r="Z2151">
        <v>15218</v>
      </c>
      <c r="AA2151">
        <v>40097</v>
      </c>
      <c r="AB2151">
        <v>10929.461000000001</v>
      </c>
      <c r="AC2151">
        <v>36347</v>
      </c>
      <c r="AD2151">
        <v>0</v>
      </c>
      <c r="AE2151">
        <v>0</v>
      </c>
      <c r="AF2151">
        <v>32</v>
      </c>
      <c r="AG2151">
        <v>1020</v>
      </c>
      <c r="AH2151">
        <v>3.1372549019607843E-2</v>
      </c>
      <c r="AI2151" s="3">
        <v>193251</v>
      </c>
      <c r="AJ2151" s="3">
        <v>301336.51658749999</v>
      </c>
      <c r="AK2151">
        <v>80</v>
      </c>
      <c r="AL2151">
        <v>310252.79999999999</v>
      </c>
      <c r="AM2151">
        <v>609636</v>
      </c>
      <c r="AN2151">
        <v>77739</v>
      </c>
      <c r="AO2151">
        <v>687375</v>
      </c>
      <c r="AP2151">
        <v>4</v>
      </c>
      <c r="AQ2151">
        <v>1</v>
      </c>
      <c r="AR2151">
        <v>5</v>
      </c>
      <c r="AS2151">
        <v>0.15583120364021694</v>
      </c>
      <c r="AT2151">
        <v>5</v>
      </c>
      <c r="AU2151">
        <v>34</v>
      </c>
      <c r="AV2151">
        <f t="shared" si="135"/>
        <v>39</v>
      </c>
      <c r="AW2151">
        <v>18096</v>
      </c>
      <c r="AX2151">
        <v>0.63</v>
      </c>
      <c r="AY2151">
        <v>240578017.991644</v>
      </c>
      <c r="AZ2151">
        <v>240578.01799164398</v>
      </c>
      <c r="BA2151">
        <v>7098.2553597261403</v>
      </c>
      <c r="BB2151">
        <v>1.4087968794047181</v>
      </c>
      <c r="BC2151">
        <v>9384</v>
      </c>
      <c r="BD2151">
        <v>85</v>
      </c>
      <c r="BE2151">
        <v>9299</v>
      </c>
      <c r="BF2151">
        <v>0.29113963681903571</v>
      </c>
      <c r="BG2151">
        <v>389311</v>
      </c>
      <c r="BH2151">
        <v>12.133738507090541</v>
      </c>
      <c r="BI2151">
        <v>4326</v>
      </c>
      <c r="BJ2151">
        <v>44</v>
      </c>
      <c r="BK2151">
        <v>5</v>
      </c>
      <c r="BL2151">
        <v>1</v>
      </c>
      <c r="BM2151">
        <v>0</v>
      </c>
      <c r="BN2151">
        <v>1</v>
      </c>
      <c r="BO2151">
        <v>1</v>
      </c>
      <c r="BP2151">
        <v>0</v>
      </c>
      <c r="BQ2151">
        <v>1</v>
      </c>
      <c r="BR2151">
        <v>2</v>
      </c>
      <c r="BS2151">
        <v>0</v>
      </c>
      <c r="BT2151">
        <v>31629</v>
      </c>
      <c r="BU2151">
        <v>0.63</v>
      </c>
      <c r="BV2151">
        <v>0.46242030000000001</v>
      </c>
      <c r="BW2151">
        <v>164</v>
      </c>
      <c r="BX2151">
        <v>1.7389110000000001</v>
      </c>
      <c r="BY2151">
        <v>-0.5570522</v>
      </c>
      <c r="BZ2151">
        <v>43</v>
      </c>
      <c r="CA2151">
        <v>3</v>
      </c>
      <c r="CB2151">
        <v>1</v>
      </c>
      <c r="CC2151">
        <v>0</v>
      </c>
      <c r="CD2151">
        <v>1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32083</v>
      </c>
      <c r="CK2151">
        <v>1.5584577502103918</v>
      </c>
      <c r="CL2151">
        <v>0.60608822457163691</v>
      </c>
      <c r="CM2151">
        <v>141</v>
      </c>
      <c r="CN2151">
        <v>-0.30454920915207279</v>
      </c>
      <c r="CO2151">
        <v>2168</v>
      </c>
      <c r="CP2151">
        <v>-0.40050042670000002</v>
      </c>
      <c r="CQ2151">
        <v>-0.3869955907</v>
      </c>
      <c r="CR2151">
        <v>26241</v>
      </c>
      <c r="CS2151">
        <v>0.82099999999999995</v>
      </c>
      <c r="CT2151">
        <v>24051</v>
      </c>
      <c r="CU2151">
        <v>0.73806824623</v>
      </c>
      <c r="CV2151">
        <v>139</v>
      </c>
      <c r="CW2151">
        <v>9</v>
      </c>
      <c r="CX2151">
        <v>15</v>
      </c>
      <c r="CY2151">
        <v>796</v>
      </c>
      <c r="CZ2151">
        <v>1564</v>
      </c>
      <c r="DA2151" s="2">
        <v>16472</v>
      </c>
      <c r="DB2151" s="2">
        <v>1980</v>
      </c>
      <c r="DC2151" s="2">
        <v>71.33</v>
      </c>
      <c r="DD2151" s="2">
        <v>9914</v>
      </c>
      <c r="DE2151">
        <v>494</v>
      </c>
      <c r="DF2151">
        <v>377</v>
      </c>
      <c r="DG2151">
        <v>24.81</v>
      </c>
      <c r="DH2151">
        <v>3.1</v>
      </c>
      <c r="DI2151" s="2">
        <v>12.41</v>
      </c>
      <c r="DJ2151">
        <v>0.03</v>
      </c>
      <c r="DK2151">
        <v>0.98287201618620346</v>
      </c>
      <c r="DL2151">
        <v>9.8039215686274508E-4</v>
      </c>
      <c r="DN2151">
        <v>159.1</v>
      </c>
      <c r="DO2151">
        <v>0.49399999999999999</v>
      </c>
      <c r="DP2151">
        <v>712.57999999999993</v>
      </c>
      <c r="DQ2151" s="2">
        <v>0</v>
      </c>
      <c r="DR2151" s="2">
        <v>760.37454317000015</v>
      </c>
      <c r="DS2151">
        <v>1.9227413239058602E-3</v>
      </c>
      <c r="DT2151">
        <v>4.4368640656998704</v>
      </c>
      <c r="DU2151">
        <v>1376549.4996027686</v>
      </c>
      <c r="DV2151">
        <v>0</v>
      </c>
    </row>
    <row r="2152" spans="1:126" x14ac:dyDescent="0.15">
      <c r="A2152" t="s">
        <v>3495</v>
      </c>
      <c r="B2152" t="s">
        <v>1663</v>
      </c>
      <c r="C2152">
        <v>40</v>
      </c>
      <c r="D2152">
        <v>117</v>
      </c>
      <c r="E2152" t="s">
        <v>3581</v>
      </c>
      <c r="F2152">
        <v>40117</v>
      </c>
      <c r="G2152" t="s">
        <v>7136</v>
      </c>
      <c r="H2152">
        <v>79.7</v>
      </c>
      <c r="I2152">
        <v>0.7</v>
      </c>
      <c r="J2152">
        <v>11.5</v>
      </c>
      <c r="K2152">
        <v>0.3</v>
      </c>
      <c r="L2152">
        <v>5.8</v>
      </c>
      <c r="M2152">
        <v>2</v>
      </c>
      <c r="N2152">
        <f t="shared" si="138"/>
        <v>6522.56</v>
      </c>
      <c r="O2152">
        <f t="shared" si="136"/>
        <v>3477.4399999999996</v>
      </c>
      <c r="P2152">
        <f t="shared" si="137"/>
        <v>4.1729280000000006</v>
      </c>
      <c r="Q2152" s="4">
        <v>40117</v>
      </c>
      <c r="R2152" s="5">
        <v>36.313704000000001</v>
      </c>
      <c r="S2152" s="5">
        <v>-96.696669</v>
      </c>
      <c r="T2152">
        <v>2</v>
      </c>
      <c r="U2152">
        <v>0.10465672159278155</v>
      </c>
      <c r="V2152">
        <v>16573</v>
      </c>
      <c r="W2152">
        <v>16566</v>
      </c>
      <c r="X2152">
        <v>16499</v>
      </c>
      <c r="Y2152">
        <v>16442</v>
      </c>
      <c r="Z2152">
        <v>8339</v>
      </c>
      <c r="AA2152">
        <v>40099</v>
      </c>
      <c r="AB2152">
        <v>5933.5519999999997</v>
      </c>
      <c r="AC2152">
        <v>45765</v>
      </c>
      <c r="AD2152">
        <v>0</v>
      </c>
      <c r="AE2152">
        <v>0</v>
      </c>
      <c r="AF2152">
        <v>30</v>
      </c>
      <c r="AG2152">
        <v>813</v>
      </c>
      <c r="AH2152">
        <v>3.6900369003690037E-2</v>
      </c>
      <c r="AI2152" s="3">
        <v>285982</v>
      </c>
      <c r="AJ2152" s="3">
        <v>363630.70484512503</v>
      </c>
      <c r="AK2152">
        <v>160</v>
      </c>
      <c r="AL2152">
        <v>380748.79999999999</v>
      </c>
      <c r="AM2152">
        <v>485971</v>
      </c>
      <c r="AN2152">
        <v>45437</v>
      </c>
      <c r="AO2152">
        <v>531408</v>
      </c>
      <c r="AP2152">
        <v>1</v>
      </c>
      <c r="AQ2152">
        <v>0</v>
      </c>
      <c r="AR2152">
        <v>1</v>
      </c>
      <c r="AS2152">
        <v>6.0364602197271522E-2</v>
      </c>
      <c r="AT2152">
        <v>1</v>
      </c>
      <c r="AU2152">
        <v>12</v>
      </c>
      <c r="AV2152">
        <f t="shared" si="135"/>
        <v>13</v>
      </c>
      <c r="AW2152">
        <v>0</v>
      </c>
      <c r="AX2152">
        <v>0</v>
      </c>
      <c r="AY2152">
        <v>145232487.17165101</v>
      </c>
      <c r="AZ2152">
        <v>145232.48717165101</v>
      </c>
      <c r="BA2152">
        <v>8797.1727009374608</v>
      </c>
      <c r="BB2152">
        <v>1.1367288491374463</v>
      </c>
      <c r="BC2152">
        <v>5357</v>
      </c>
      <c r="BD2152">
        <v>0</v>
      </c>
      <c r="BE2152">
        <v>5357</v>
      </c>
      <c r="BF2152">
        <v>0.32323658963374163</v>
      </c>
      <c r="BG2152">
        <v>206008</v>
      </c>
      <c r="BH2152">
        <v>12.486090066064611</v>
      </c>
      <c r="BI2152">
        <v>2543</v>
      </c>
      <c r="BJ2152">
        <v>19</v>
      </c>
      <c r="BK2152">
        <v>1</v>
      </c>
      <c r="BL2152">
        <v>2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</v>
      </c>
      <c r="BS2152">
        <v>0</v>
      </c>
      <c r="BT2152">
        <v>16419</v>
      </c>
      <c r="BU2152">
        <v>0.55000000000000004</v>
      </c>
      <c r="BV2152">
        <v>0.5283563</v>
      </c>
      <c r="BW2152">
        <v>92</v>
      </c>
      <c r="BX2152">
        <v>1.461721</v>
      </c>
      <c r="BY2152">
        <v>-0.32412400000000002</v>
      </c>
      <c r="BZ2152">
        <v>17</v>
      </c>
      <c r="CA2152">
        <v>0</v>
      </c>
      <c r="CB2152">
        <v>2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0</v>
      </c>
      <c r="CJ2152">
        <v>16336</v>
      </c>
      <c r="CK2152">
        <v>1.2855044074436826</v>
      </c>
      <c r="CL2152">
        <v>0.61974574533524707</v>
      </c>
      <c r="CM2152">
        <v>72</v>
      </c>
      <c r="CN2152">
        <v>-0.46283000462786006</v>
      </c>
      <c r="CO2152">
        <v>1415</v>
      </c>
      <c r="CP2152">
        <v>-0.34495405299999998</v>
      </c>
      <c r="CQ2152">
        <v>-0.27957363740000002</v>
      </c>
      <c r="CR2152">
        <v>13876</v>
      </c>
      <c r="CS2152">
        <v>0.84499999999999997</v>
      </c>
      <c r="CT2152">
        <v>12413</v>
      </c>
      <c r="CU2152">
        <v>0.77682083997999996</v>
      </c>
      <c r="CV2152">
        <v>22</v>
      </c>
      <c r="CW2152">
        <v>13</v>
      </c>
      <c r="CX2152">
        <v>5</v>
      </c>
      <c r="CY2152">
        <v>294</v>
      </c>
      <c r="CZ2152">
        <v>1216</v>
      </c>
      <c r="DA2152" s="2">
        <v>6476</v>
      </c>
      <c r="DB2152" s="2">
        <v>1085</v>
      </c>
      <c r="DC2152" s="2">
        <v>78.73</v>
      </c>
      <c r="DD2152" s="2">
        <v>3333</v>
      </c>
      <c r="DE2152">
        <v>391</v>
      </c>
      <c r="DF2152">
        <v>102</v>
      </c>
      <c r="DG2152">
        <v>18.170000000000002</v>
      </c>
      <c r="DH2152">
        <v>12.11</v>
      </c>
      <c r="DI2152" s="2">
        <v>24.22</v>
      </c>
      <c r="DJ2152">
        <v>0.01</v>
      </c>
      <c r="DK2152">
        <v>0.96616220601296587</v>
      </c>
      <c r="DL2152">
        <v>2.4600246002460025E-3</v>
      </c>
      <c r="DM2152">
        <v>0</v>
      </c>
      <c r="DN2152">
        <v>139.30000000000001</v>
      </c>
      <c r="DO2152">
        <v>0.36399999999999999</v>
      </c>
      <c r="DP2152">
        <v>75.8</v>
      </c>
      <c r="DQ2152" s="2">
        <v>0</v>
      </c>
      <c r="DR2152" s="2">
        <v>945.62443592</v>
      </c>
      <c r="DS2152">
        <v>2.4835988638861107E-3</v>
      </c>
      <c r="DT2152">
        <v>5.2805170426043704</v>
      </c>
      <c r="DU2152">
        <v>2010550.5273511629</v>
      </c>
      <c r="DV2152">
        <v>0</v>
      </c>
    </row>
    <row r="2153" spans="1:126" x14ac:dyDescent="0.15">
      <c r="A2153" t="s">
        <v>3495</v>
      </c>
      <c r="B2153" t="s">
        <v>3582</v>
      </c>
      <c r="C2153">
        <v>40</v>
      </c>
      <c r="D2153">
        <v>119</v>
      </c>
      <c r="E2153" t="s">
        <v>3583</v>
      </c>
      <c r="F2153">
        <v>40119</v>
      </c>
      <c r="G2153" t="s">
        <v>7137</v>
      </c>
      <c r="H2153">
        <v>79.7</v>
      </c>
      <c r="I2153">
        <v>3.6</v>
      </c>
      <c r="J2153">
        <v>4.5</v>
      </c>
      <c r="K2153">
        <v>3.5</v>
      </c>
      <c r="L2153">
        <v>4.9000000000000004</v>
      </c>
      <c r="M2153">
        <v>3.9</v>
      </c>
      <c r="N2153">
        <f t="shared" si="138"/>
        <v>6436.77</v>
      </c>
      <c r="O2153">
        <f t="shared" si="136"/>
        <v>3563.2299999999996</v>
      </c>
      <c r="P2153">
        <f t="shared" si="137"/>
        <v>4.2758760000000011</v>
      </c>
      <c r="Q2153" s="4">
        <v>40119</v>
      </c>
      <c r="R2153" s="5">
        <v>36.079225000000001</v>
      </c>
      <c r="S2153" s="5">
        <v>-96.975255000000004</v>
      </c>
      <c r="T2153">
        <v>4</v>
      </c>
      <c r="U2153">
        <v>8.8458416674338902E-2</v>
      </c>
      <c r="V2153">
        <v>77125</v>
      </c>
      <c r="W2153">
        <v>78723</v>
      </c>
      <c r="X2153">
        <v>79423</v>
      </c>
      <c r="Y2153">
        <v>80726</v>
      </c>
      <c r="Z2153">
        <v>33945</v>
      </c>
      <c r="AA2153">
        <v>40101</v>
      </c>
      <c r="AB2153">
        <v>25477.352999999999</v>
      </c>
      <c r="AC2153">
        <v>37667</v>
      </c>
      <c r="AD2153">
        <v>4</v>
      </c>
      <c r="AE2153">
        <v>5.0363244903869156E-5</v>
      </c>
      <c r="AF2153">
        <v>79</v>
      </c>
      <c r="AG2153">
        <v>1466</v>
      </c>
      <c r="AH2153">
        <v>5.3888130968622099E-2</v>
      </c>
      <c r="AI2153" s="3">
        <v>349732</v>
      </c>
      <c r="AJ2153" s="3">
        <v>438214.46111112001</v>
      </c>
      <c r="AK2153">
        <v>85</v>
      </c>
      <c r="AL2153">
        <v>446195.19999999995</v>
      </c>
      <c r="AM2153">
        <v>294047</v>
      </c>
      <c r="AN2153">
        <v>76390</v>
      </c>
      <c r="AO2153">
        <v>370437</v>
      </c>
      <c r="AP2153">
        <v>8</v>
      </c>
      <c r="AQ2153">
        <v>0</v>
      </c>
      <c r="AR2153">
        <v>8</v>
      </c>
      <c r="AS2153">
        <v>0.10162214346506104</v>
      </c>
      <c r="AT2153">
        <v>7</v>
      </c>
      <c r="AU2153">
        <v>64</v>
      </c>
      <c r="AV2153">
        <f t="shared" si="135"/>
        <v>71</v>
      </c>
      <c r="AW2153">
        <v>56716</v>
      </c>
      <c r="AX2153">
        <v>0.7</v>
      </c>
      <c r="AY2153">
        <v>874341548.26204002</v>
      </c>
      <c r="AZ2153">
        <v>874341.54826204001</v>
      </c>
      <c r="BA2153">
        <v>12808.493268251599</v>
      </c>
      <c r="BB2153">
        <v>0.78073195578647736</v>
      </c>
      <c r="BC2153">
        <v>24369</v>
      </c>
      <c r="BD2153">
        <v>0</v>
      </c>
      <c r="BE2153">
        <v>24369</v>
      </c>
      <c r="BF2153">
        <v>0.31596758508914102</v>
      </c>
      <c r="BG2153">
        <v>1730108</v>
      </c>
      <c r="BH2153">
        <v>21.783463228535815</v>
      </c>
      <c r="BI2153">
        <v>6576</v>
      </c>
      <c r="BJ2153">
        <v>69</v>
      </c>
      <c r="BK2153">
        <v>13</v>
      </c>
      <c r="BL2153">
        <v>4</v>
      </c>
      <c r="BM2153">
        <v>0</v>
      </c>
      <c r="BN2153">
        <v>0</v>
      </c>
      <c r="BO2153">
        <v>0</v>
      </c>
      <c r="BP2153">
        <v>3</v>
      </c>
      <c r="BQ2153">
        <v>4</v>
      </c>
      <c r="BR2153">
        <v>5</v>
      </c>
      <c r="BS2153">
        <v>0</v>
      </c>
      <c r="BT2153">
        <v>79727</v>
      </c>
      <c r="BU2153">
        <v>0.72</v>
      </c>
      <c r="BV2153">
        <v>0.45753359999999998</v>
      </c>
      <c r="BW2153">
        <v>893</v>
      </c>
      <c r="BX2153">
        <v>1.229195</v>
      </c>
      <c r="BY2153">
        <v>-0.1669997</v>
      </c>
      <c r="BZ2153">
        <v>72</v>
      </c>
      <c r="CA2153">
        <v>13</v>
      </c>
      <c r="CB2153">
        <v>5</v>
      </c>
      <c r="CC2153">
        <v>0</v>
      </c>
      <c r="CD2153">
        <v>0</v>
      </c>
      <c r="CE2153">
        <v>0</v>
      </c>
      <c r="CF2153">
        <v>2</v>
      </c>
      <c r="CG2153">
        <v>2</v>
      </c>
      <c r="CH2153">
        <v>4</v>
      </c>
      <c r="CI2153">
        <v>0</v>
      </c>
      <c r="CJ2153">
        <v>80305</v>
      </c>
      <c r="CK2153">
        <v>1.220347425440508</v>
      </c>
      <c r="CL2153">
        <v>0.60934459683925779</v>
      </c>
      <c r="CM2153">
        <v>843</v>
      </c>
      <c r="CN2153">
        <v>0.42820608061753163</v>
      </c>
      <c r="CO2153">
        <v>13262</v>
      </c>
      <c r="CP2153">
        <v>1.345953886</v>
      </c>
      <c r="CQ2153">
        <v>0.67143731900000003</v>
      </c>
      <c r="CR2153">
        <v>65500</v>
      </c>
      <c r="CS2153">
        <v>0.80500000000000005</v>
      </c>
      <c r="CT2153">
        <v>60389</v>
      </c>
      <c r="CU2153">
        <v>0.78829276370000001</v>
      </c>
      <c r="CV2153">
        <v>177</v>
      </c>
      <c r="CW2153">
        <v>43</v>
      </c>
      <c r="CX2153">
        <v>49</v>
      </c>
      <c r="CY2153">
        <v>669</v>
      </c>
      <c r="CZ2153">
        <v>2289</v>
      </c>
      <c r="DA2153" s="2">
        <v>49241</v>
      </c>
      <c r="DB2153" s="2">
        <v>11235</v>
      </c>
      <c r="DC2153" s="2">
        <v>129.01</v>
      </c>
      <c r="DD2153" s="2">
        <v>15329</v>
      </c>
      <c r="DE2153">
        <v>794</v>
      </c>
      <c r="DF2153">
        <v>145</v>
      </c>
      <c r="DG2153">
        <v>36.68</v>
      </c>
      <c r="DH2153">
        <v>5.0599999999999996</v>
      </c>
      <c r="DI2153" s="2">
        <v>15.18</v>
      </c>
      <c r="DJ2153">
        <v>0.42</v>
      </c>
      <c r="DK2153">
        <v>0.94376265254537761</v>
      </c>
      <c r="DL2153">
        <v>0</v>
      </c>
      <c r="DM2153">
        <v>84</v>
      </c>
      <c r="DN2153">
        <v>120.6</v>
      </c>
      <c r="DO2153">
        <v>0.26899999999999996</v>
      </c>
      <c r="DP2153">
        <v>329.82</v>
      </c>
      <c r="DQ2153" s="2">
        <v>0</v>
      </c>
      <c r="DR2153" s="2">
        <v>21.691038249999998</v>
      </c>
      <c r="DS2153">
        <v>4.861399830320901E-5</v>
      </c>
      <c r="DT2153">
        <v>5.9528950768873097</v>
      </c>
      <c r="DU2153">
        <v>2656153.2094107484</v>
      </c>
      <c r="DV2153">
        <v>0</v>
      </c>
    </row>
    <row r="2154" spans="1:126" x14ac:dyDescent="0.15">
      <c r="A2154" t="s">
        <v>3495</v>
      </c>
      <c r="B2154" t="s">
        <v>3584</v>
      </c>
      <c r="C2154">
        <v>40</v>
      </c>
      <c r="D2154">
        <v>121</v>
      </c>
      <c r="E2154" t="s">
        <v>3585</v>
      </c>
      <c r="F2154">
        <v>40121</v>
      </c>
      <c r="G2154" t="s">
        <v>7138</v>
      </c>
      <c r="H2154">
        <v>71.900000000000006</v>
      </c>
      <c r="I2154">
        <v>3.3</v>
      </c>
      <c r="J2154">
        <v>13.4</v>
      </c>
      <c r="K2154">
        <v>0.4</v>
      </c>
      <c r="L2154">
        <v>7.1</v>
      </c>
      <c r="M2154">
        <v>3.9</v>
      </c>
      <c r="N2154">
        <f t="shared" si="138"/>
        <v>5425.8400000000011</v>
      </c>
      <c r="O2154">
        <f t="shared" si="136"/>
        <v>4574.1599999999989</v>
      </c>
      <c r="P2154">
        <f t="shared" si="137"/>
        <v>5.4889920000000005</v>
      </c>
      <c r="Q2154" s="4">
        <v>40121</v>
      </c>
      <c r="R2154" s="5">
        <v>34.925539999999998</v>
      </c>
      <c r="S2154" s="5">
        <v>-95.748130000000003</v>
      </c>
      <c r="T2154">
        <v>5</v>
      </c>
      <c r="U2154">
        <v>6.0730532735741992E-2</v>
      </c>
      <c r="V2154">
        <v>45570</v>
      </c>
      <c r="W2154">
        <v>45220</v>
      </c>
      <c r="X2154">
        <v>44961</v>
      </c>
      <c r="Y2154">
        <v>44701</v>
      </c>
      <c r="Z2154">
        <v>23234</v>
      </c>
      <c r="AA2154">
        <v>40103</v>
      </c>
      <c r="AB2154">
        <v>15669.321000000002</v>
      </c>
      <c r="AC2154">
        <v>42576</v>
      </c>
      <c r="AD2154">
        <v>0</v>
      </c>
      <c r="AE2154">
        <v>0</v>
      </c>
      <c r="AF2154">
        <v>38</v>
      </c>
      <c r="AG2154">
        <v>1567</v>
      </c>
      <c r="AH2154">
        <v>2.4250159540523293E-2</v>
      </c>
      <c r="AI2154" s="3">
        <v>523627</v>
      </c>
      <c r="AJ2154" s="3">
        <v>835499.68406461005</v>
      </c>
      <c r="AK2154">
        <v>120</v>
      </c>
      <c r="AL2154">
        <v>881868.80000000005</v>
      </c>
      <c r="AM2154">
        <v>784007</v>
      </c>
      <c r="AN2154">
        <v>85291</v>
      </c>
      <c r="AO2154">
        <v>869298</v>
      </c>
      <c r="AP2154">
        <v>3</v>
      </c>
      <c r="AQ2154">
        <v>2</v>
      </c>
      <c r="AR2154">
        <v>5</v>
      </c>
      <c r="AS2154">
        <v>0.11057054400707651</v>
      </c>
      <c r="AT2154">
        <v>5</v>
      </c>
      <c r="AU2154">
        <v>21</v>
      </c>
      <c r="AV2154">
        <f t="shared" si="135"/>
        <v>26</v>
      </c>
      <c r="AW2154">
        <v>26627</v>
      </c>
      <c r="AX2154">
        <v>0.6</v>
      </c>
      <c r="AY2154">
        <v>308868510.55657297</v>
      </c>
      <c r="AZ2154">
        <v>308868.51055657299</v>
      </c>
      <c r="BA2154">
        <v>7035.5620472088904</v>
      </c>
      <c r="BB2154">
        <v>1.4213505520809306</v>
      </c>
      <c r="BC2154">
        <v>0</v>
      </c>
      <c r="BD2154">
        <v>29690</v>
      </c>
      <c r="BE2154">
        <v>-29690</v>
      </c>
      <c r="BF2154">
        <v>-0.65152512617950409</v>
      </c>
      <c r="BG2154">
        <v>899660</v>
      </c>
      <c r="BH2154">
        <v>20.009786259202421</v>
      </c>
      <c r="BI2154">
        <v>6641</v>
      </c>
      <c r="BJ2154">
        <v>44</v>
      </c>
      <c r="BK2154">
        <v>7</v>
      </c>
      <c r="BL2154">
        <v>1</v>
      </c>
      <c r="BM2154">
        <v>0</v>
      </c>
      <c r="BN2154">
        <v>0</v>
      </c>
      <c r="BO2154">
        <v>1</v>
      </c>
      <c r="BP2154">
        <v>0</v>
      </c>
      <c r="BQ2154">
        <v>2</v>
      </c>
      <c r="BR2154">
        <v>1</v>
      </c>
      <c r="BS2154">
        <v>0</v>
      </c>
      <c r="BT2154">
        <v>45211</v>
      </c>
      <c r="BU2154">
        <v>0.53</v>
      </c>
      <c r="BV2154">
        <v>0.48864220000000003</v>
      </c>
      <c r="BW2154">
        <v>203</v>
      </c>
      <c r="BX2154">
        <v>1.238637</v>
      </c>
      <c r="BY2154">
        <v>-0.85516630000000005</v>
      </c>
      <c r="BZ2154">
        <v>42</v>
      </c>
      <c r="CA2154">
        <v>6</v>
      </c>
      <c r="CB2154">
        <v>2</v>
      </c>
      <c r="CC2154">
        <v>0</v>
      </c>
      <c r="CD2154">
        <v>0</v>
      </c>
      <c r="CE2154">
        <v>1</v>
      </c>
      <c r="CF2154">
        <v>1</v>
      </c>
      <c r="CG2154">
        <v>2</v>
      </c>
      <c r="CH2154">
        <v>1</v>
      </c>
      <c r="CI2154">
        <v>0</v>
      </c>
      <c r="CJ2154">
        <v>44619</v>
      </c>
      <c r="CK2154">
        <v>1.2326587328268226</v>
      </c>
      <c r="CL2154">
        <v>0.57186644772851669</v>
      </c>
      <c r="CM2154">
        <v>182</v>
      </c>
      <c r="CN2154">
        <v>-0.75748666406269616</v>
      </c>
      <c r="CO2154">
        <v>3972</v>
      </c>
      <c r="CP2154">
        <v>-0.68500750590000004</v>
      </c>
      <c r="CQ2154">
        <v>-8.58163854E-2</v>
      </c>
      <c r="CR2154">
        <v>36760</v>
      </c>
      <c r="CS2154">
        <v>0.82599999999999996</v>
      </c>
      <c r="CT2154">
        <v>35545</v>
      </c>
      <c r="CU2154">
        <v>0.75541432215000004</v>
      </c>
      <c r="CV2154">
        <v>307</v>
      </c>
      <c r="CW2154">
        <v>20</v>
      </c>
      <c r="CX2154">
        <v>31</v>
      </c>
      <c r="CY2154">
        <v>927</v>
      </c>
      <c r="CZ2154">
        <v>2396</v>
      </c>
      <c r="DA2154" s="2">
        <v>23443</v>
      </c>
      <c r="DB2154" s="2">
        <v>2750</v>
      </c>
      <c r="DC2154" s="2">
        <v>93.95</v>
      </c>
      <c r="DD2154" s="2">
        <v>12544</v>
      </c>
      <c r="DE2154">
        <v>776</v>
      </c>
      <c r="DF2154">
        <v>504</v>
      </c>
      <c r="DG2154">
        <v>31.32</v>
      </c>
      <c r="DH2154">
        <v>4.47</v>
      </c>
      <c r="DI2154" s="2">
        <v>20.13</v>
      </c>
      <c r="DJ2154">
        <v>1.64</v>
      </c>
      <c r="DK2154">
        <v>0.96538184623787548</v>
      </c>
      <c r="DL2154">
        <v>0</v>
      </c>
      <c r="DN2154">
        <v>107.8</v>
      </c>
      <c r="DO2154">
        <v>0.12300000000000001</v>
      </c>
      <c r="DP2154">
        <v>0</v>
      </c>
      <c r="DQ2154" s="2">
        <v>0</v>
      </c>
      <c r="DR2154" s="2">
        <v>490.86585906000005</v>
      </c>
      <c r="DS2154">
        <v>5.5661825507263667E-4</v>
      </c>
      <c r="DT2154">
        <v>2.9327874696860099</v>
      </c>
      <c r="DU2154">
        <v>2586333.7665470382</v>
      </c>
      <c r="DV2154">
        <v>0</v>
      </c>
    </row>
    <row r="2155" spans="1:126" x14ac:dyDescent="0.15">
      <c r="A2155" t="s">
        <v>3495</v>
      </c>
      <c r="B2155" t="s">
        <v>2474</v>
      </c>
      <c r="C2155">
        <v>40</v>
      </c>
      <c r="D2155">
        <v>123</v>
      </c>
      <c r="E2155" t="s">
        <v>3586</v>
      </c>
      <c r="F2155">
        <v>40123</v>
      </c>
      <c r="G2155" t="s">
        <v>7139</v>
      </c>
      <c r="H2155">
        <v>69.3</v>
      </c>
      <c r="I2155">
        <v>2.2999999999999998</v>
      </c>
      <c r="J2155">
        <v>16.899999999999999</v>
      </c>
      <c r="K2155">
        <v>0.7</v>
      </c>
      <c r="L2155">
        <v>6.8</v>
      </c>
      <c r="M2155">
        <v>4.0999999999999996</v>
      </c>
      <c r="N2155">
        <f t="shared" si="138"/>
        <v>5156.9299999999994</v>
      </c>
      <c r="O2155">
        <f t="shared" si="136"/>
        <v>4843.0700000000006</v>
      </c>
      <c r="P2155">
        <f t="shared" si="137"/>
        <v>5.8116840000000032</v>
      </c>
      <c r="Q2155" s="4">
        <v>40123</v>
      </c>
      <c r="R2155" s="5">
        <v>34.721445000000003</v>
      </c>
      <c r="S2155" s="5">
        <v>-96.691969999999998</v>
      </c>
      <c r="T2155">
        <v>7</v>
      </c>
      <c r="U2155">
        <v>0.15228908784297251</v>
      </c>
      <c r="V2155">
        <v>37438</v>
      </c>
      <c r="W2155">
        <v>37873</v>
      </c>
      <c r="X2155">
        <v>38055</v>
      </c>
      <c r="Y2155">
        <v>38331</v>
      </c>
      <c r="Z2155">
        <v>18464</v>
      </c>
      <c r="AA2155">
        <v>40105</v>
      </c>
      <c r="AB2155">
        <v>14030.468000000001</v>
      </c>
      <c r="AC2155">
        <v>43261</v>
      </c>
      <c r="AD2155">
        <v>1</v>
      </c>
      <c r="AE2155">
        <v>2.6277755879647878E-5</v>
      </c>
      <c r="AF2155">
        <v>56</v>
      </c>
      <c r="AG2155">
        <v>1313</v>
      </c>
      <c r="AH2155">
        <v>4.2650418888042649E-2</v>
      </c>
      <c r="AI2155" s="3">
        <v>324584</v>
      </c>
      <c r="AJ2155" s="3">
        <v>461068.08292836504</v>
      </c>
      <c r="AK2155">
        <v>100</v>
      </c>
      <c r="AL2155">
        <v>464320</v>
      </c>
      <c r="AM2155">
        <v>551611</v>
      </c>
      <c r="AN2155">
        <v>65222</v>
      </c>
      <c r="AO2155">
        <v>616833</v>
      </c>
      <c r="AP2155">
        <v>2</v>
      </c>
      <c r="AQ2155">
        <v>0</v>
      </c>
      <c r="AR2155">
        <v>2</v>
      </c>
      <c r="AS2155">
        <v>5.280806907295435E-2</v>
      </c>
      <c r="AT2155">
        <v>2</v>
      </c>
      <c r="AU2155">
        <v>26</v>
      </c>
      <c r="AV2155">
        <f t="shared" si="135"/>
        <v>28</v>
      </c>
      <c r="AW2155">
        <v>27186</v>
      </c>
      <c r="AX2155">
        <v>0.71</v>
      </c>
      <c r="AY2155">
        <v>198737146.38000199</v>
      </c>
      <c r="AZ2155">
        <v>198737.146380002</v>
      </c>
      <c r="BA2155">
        <v>5678.3142766877299</v>
      </c>
      <c r="BB2155">
        <v>1.761086039399917</v>
      </c>
      <c r="BC2155">
        <v>7294</v>
      </c>
      <c r="BD2155">
        <v>0</v>
      </c>
      <c r="BE2155">
        <v>7294</v>
      </c>
      <c r="BF2155">
        <v>0.19482878358886693</v>
      </c>
      <c r="BG2155">
        <v>1314047</v>
      </c>
      <c r="BH2155">
        <v>34.530206280383652</v>
      </c>
      <c r="BI2155">
        <v>4425</v>
      </c>
      <c r="BJ2155">
        <v>44</v>
      </c>
      <c r="BK2155">
        <v>4</v>
      </c>
      <c r="BL2155">
        <v>3</v>
      </c>
      <c r="BM2155">
        <v>0</v>
      </c>
      <c r="BN2155">
        <v>0</v>
      </c>
      <c r="BO2155">
        <v>1</v>
      </c>
      <c r="BP2155">
        <v>1</v>
      </c>
      <c r="BQ2155">
        <v>1</v>
      </c>
      <c r="BR2155">
        <v>2</v>
      </c>
      <c r="BS2155">
        <v>0</v>
      </c>
      <c r="BT2155">
        <v>37422</v>
      </c>
      <c r="BU2155">
        <v>0.56999999999999995</v>
      </c>
      <c r="BV2155">
        <v>0.50646310000000005</v>
      </c>
      <c r="BW2155">
        <v>194</v>
      </c>
      <c r="BX2155">
        <v>1.4964459999999999</v>
      </c>
      <c r="BY2155">
        <v>-0.4838055</v>
      </c>
      <c r="BZ2155">
        <v>46</v>
      </c>
      <c r="CA2155">
        <v>4</v>
      </c>
      <c r="CB2155">
        <v>1</v>
      </c>
      <c r="CC2155">
        <v>0</v>
      </c>
      <c r="CD2155">
        <v>0</v>
      </c>
      <c r="CE2155">
        <v>2</v>
      </c>
      <c r="CF2155">
        <v>0</v>
      </c>
      <c r="CG2155">
        <v>3</v>
      </c>
      <c r="CH2155">
        <v>1</v>
      </c>
      <c r="CI2155">
        <v>0</v>
      </c>
      <c r="CJ2155">
        <v>38174</v>
      </c>
      <c r="CK2155">
        <v>1.4931628857337453</v>
      </c>
      <c r="CL2155">
        <v>0.61076369149137766</v>
      </c>
      <c r="CM2155">
        <v>164</v>
      </c>
      <c r="CN2155">
        <v>-0.33987974385648961</v>
      </c>
      <c r="CO2155">
        <v>5200</v>
      </c>
      <c r="CP2155">
        <v>-0.75900675679999996</v>
      </c>
      <c r="CQ2155">
        <v>-0.1377544661</v>
      </c>
      <c r="CR2155">
        <v>31784</v>
      </c>
      <c r="CS2155">
        <v>0.83099999999999996</v>
      </c>
      <c r="CT2155">
        <v>29089</v>
      </c>
      <c r="CU2155">
        <v>0.7634839482300001</v>
      </c>
      <c r="CV2155">
        <v>194</v>
      </c>
      <c r="CW2155">
        <v>26</v>
      </c>
      <c r="CX2155">
        <v>26</v>
      </c>
      <c r="CY2155">
        <v>574</v>
      </c>
      <c r="CZ2155">
        <v>1970</v>
      </c>
      <c r="DA2155" s="2">
        <v>25993</v>
      </c>
      <c r="DB2155" s="2">
        <v>3830</v>
      </c>
      <c r="DC2155" s="2">
        <v>128.97</v>
      </c>
      <c r="DD2155" s="2">
        <v>10998</v>
      </c>
      <c r="DE2155">
        <v>655</v>
      </c>
      <c r="DF2155">
        <v>237</v>
      </c>
      <c r="DG2155">
        <v>34.22</v>
      </c>
      <c r="DH2155">
        <v>5.26</v>
      </c>
      <c r="DI2155" s="2">
        <v>10.53</v>
      </c>
      <c r="DJ2155">
        <v>1.04</v>
      </c>
      <c r="DK2155">
        <v>0.98360978976166413</v>
      </c>
      <c r="DL2155">
        <v>0</v>
      </c>
      <c r="DM2155">
        <v>0</v>
      </c>
      <c r="DN2155">
        <v>68.599999999999994</v>
      </c>
      <c r="DO2155">
        <v>0.14800000000000002</v>
      </c>
      <c r="DP2155">
        <v>0</v>
      </c>
      <c r="DQ2155" s="2">
        <v>0</v>
      </c>
      <c r="DR2155" s="2">
        <v>0</v>
      </c>
      <c r="DS2155">
        <v>0</v>
      </c>
      <c r="DT2155">
        <v>2.4521686720854898</v>
      </c>
      <c r="DU2155">
        <v>1138590.9578227347</v>
      </c>
      <c r="DV2155">
        <v>1</v>
      </c>
    </row>
    <row r="2156" spans="1:126" x14ac:dyDescent="0.15">
      <c r="A2156" t="s">
        <v>3495</v>
      </c>
      <c r="B2156" t="s">
        <v>1666</v>
      </c>
      <c r="C2156">
        <v>40</v>
      </c>
      <c r="D2156">
        <v>125</v>
      </c>
      <c r="E2156" t="s">
        <v>3587</v>
      </c>
      <c r="F2156">
        <v>40125</v>
      </c>
      <c r="G2156" t="s">
        <v>7140</v>
      </c>
      <c r="H2156">
        <v>74.400000000000006</v>
      </c>
      <c r="I2156">
        <v>2.8</v>
      </c>
      <c r="J2156">
        <v>12.3</v>
      </c>
      <c r="K2156">
        <v>0.5</v>
      </c>
      <c r="L2156">
        <v>5.8</v>
      </c>
      <c r="M2156">
        <v>4.0999999999999996</v>
      </c>
      <c r="N2156">
        <f t="shared" si="138"/>
        <v>5745.1900000000014</v>
      </c>
      <c r="O2156">
        <f t="shared" si="136"/>
        <v>4254.8099999999986</v>
      </c>
      <c r="P2156">
        <f t="shared" si="137"/>
        <v>5.105772</v>
      </c>
      <c r="Q2156" s="4">
        <v>40125</v>
      </c>
      <c r="R2156" s="5">
        <v>35.211393000000001</v>
      </c>
      <c r="S2156" s="5">
        <v>-96.957007000000004</v>
      </c>
      <c r="T2156">
        <v>4</v>
      </c>
      <c r="U2156">
        <v>-1.2703221039627666E-2</v>
      </c>
      <c r="V2156">
        <v>69676</v>
      </c>
      <c r="W2156">
        <v>70700</v>
      </c>
      <c r="X2156">
        <v>71136</v>
      </c>
      <c r="Y2156">
        <v>71460</v>
      </c>
      <c r="Z2156">
        <v>35590</v>
      </c>
      <c r="AA2156">
        <v>40107</v>
      </c>
      <c r="AB2156">
        <v>24491.8</v>
      </c>
      <c r="AC2156">
        <v>44688</v>
      </c>
      <c r="AD2156">
        <v>2</v>
      </c>
      <c r="AE2156">
        <v>2.8115159694107064E-5</v>
      </c>
      <c r="AF2156">
        <v>80</v>
      </c>
      <c r="AG2156">
        <v>1643</v>
      </c>
      <c r="AH2156">
        <v>4.8691418137553254E-2</v>
      </c>
      <c r="AI2156" s="3">
        <v>335240</v>
      </c>
      <c r="AJ2156" s="3">
        <v>504109.16146643501</v>
      </c>
      <c r="AK2156">
        <v>87</v>
      </c>
      <c r="AL2156">
        <v>507769.59999999998</v>
      </c>
      <c r="AM2156">
        <v>338553</v>
      </c>
      <c r="AN2156">
        <v>86874</v>
      </c>
      <c r="AO2156">
        <v>425427</v>
      </c>
      <c r="AP2156">
        <v>1</v>
      </c>
      <c r="AQ2156">
        <v>0</v>
      </c>
      <c r="AR2156">
        <v>1</v>
      </c>
      <c r="AS2156">
        <v>1.4144271570014143E-2</v>
      </c>
      <c r="AT2156">
        <v>1</v>
      </c>
      <c r="AU2156">
        <v>52</v>
      </c>
      <c r="AV2156">
        <f t="shared" si="135"/>
        <v>53</v>
      </c>
      <c r="AW2156">
        <v>60361</v>
      </c>
      <c r="AX2156">
        <v>0.85</v>
      </c>
      <c r="AY2156">
        <v>562741681.59736705</v>
      </c>
      <c r="AZ2156">
        <v>562741.68159736705</v>
      </c>
      <c r="BA2156">
        <v>8549.9291427517201</v>
      </c>
      <c r="BB2156">
        <v>1.169600336217709</v>
      </c>
      <c r="BC2156">
        <v>15005</v>
      </c>
      <c r="BD2156">
        <v>0</v>
      </c>
      <c r="BE2156">
        <v>15005</v>
      </c>
      <c r="BF2156">
        <v>0.21535392387622712</v>
      </c>
      <c r="BG2156">
        <v>972363</v>
      </c>
      <c r="BH2156">
        <v>13.669070512820513</v>
      </c>
      <c r="BI2156">
        <v>8177</v>
      </c>
      <c r="BJ2156">
        <v>71</v>
      </c>
      <c r="BK2156">
        <v>3</v>
      </c>
      <c r="BL2156">
        <v>5</v>
      </c>
      <c r="BM2156">
        <v>0</v>
      </c>
      <c r="BN2156">
        <v>1</v>
      </c>
      <c r="BO2156">
        <v>2</v>
      </c>
      <c r="BP2156">
        <v>1</v>
      </c>
      <c r="BQ2156">
        <v>3</v>
      </c>
      <c r="BR2156">
        <v>1</v>
      </c>
      <c r="BS2156">
        <v>0</v>
      </c>
      <c r="BT2156">
        <v>70274</v>
      </c>
      <c r="BU2156">
        <v>0.75</v>
      </c>
      <c r="BV2156">
        <v>0.48626269999999999</v>
      </c>
      <c r="BW2156">
        <v>257</v>
      </c>
      <c r="BX2156">
        <v>1.238011</v>
      </c>
      <c r="BY2156">
        <v>-1.1403749999999999</v>
      </c>
      <c r="BZ2156">
        <v>66</v>
      </c>
      <c r="CA2156">
        <v>3</v>
      </c>
      <c r="CB2156">
        <v>5</v>
      </c>
      <c r="CC2156">
        <v>0</v>
      </c>
      <c r="CD2156">
        <v>0</v>
      </c>
      <c r="CE2156">
        <v>1</v>
      </c>
      <c r="CF2156">
        <v>1</v>
      </c>
      <c r="CG2156">
        <v>7</v>
      </c>
      <c r="CH2156">
        <v>2</v>
      </c>
      <c r="CI2156">
        <v>0</v>
      </c>
      <c r="CJ2156">
        <v>71802</v>
      </c>
      <c r="CK2156">
        <v>1.1838110359042924</v>
      </c>
      <c r="CL2156">
        <v>0.61830268815786005</v>
      </c>
      <c r="CM2156">
        <v>222</v>
      </c>
      <c r="CN2156">
        <v>-0.85782538262323982</v>
      </c>
      <c r="CO2156">
        <v>6739</v>
      </c>
      <c r="CP2156">
        <v>-3.5584356900000003E-2</v>
      </c>
      <c r="CQ2156">
        <v>-0.2150723517</v>
      </c>
      <c r="CR2156">
        <v>60215</v>
      </c>
      <c r="CS2156">
        <v>0.83499999999999996</v>
      </c>
      <c r="CT2156">
        <v>55323</v>
      </c>
      <c r="CU2156">
        <v>0.78465881198000009</v>
      </c>
      <c r="CV2156">
        <v>173</v>
      </c>
      <c r="CW2156">
        <v>41</v>
      </c>
      <c r="CX2156">
        <v>29</v>
      </c>
      <c r="CY2156">
        <v>728</v>
      </c>
      <c r="CZ2156">
        <v>2577</v>
      </c>
      <c r="DA2156" s="2">
        <v>34350</v>
      </c>
      <c r="DB2156" s="2">
        <v>5225</v>
      </c>
      <c r="DC2156" s="2">
        <v>102.59</v>
      </c>
      <c r="DD2156" s="2">
        <v>16930</v>
      </c>
      <c r="DE2156">
        <v>911</v>
      </c>
      <c r="DF2156">
        <v>292</v>
      </c>
      <c r="DG2156">
        <v>28.11</v>
      </c>
      <c r="DH2156">
        <v>4.22</v>
      </c>
      <c r="DI2156" s="2">
        <v>15.46</v>
      </c>
      <c r="DJ2156">
        <v>0.26</v>
      </c>
      <c r="DK2156">
        <v>0.93124925426560079</v>
      </c>
      <c r="DL2156">
        <v>6.0864272671941571E-4</v>
      </c>
      <c r="DM2156">
        <v>74</v>
      </c>
      <c r="DN2156">
        <v>151.6</v>
      </c>
      <c r="DO2156">
        <v>0.30199999999999999</v>
      </c>
      <c r="DP2156">
        <v>79.400000000000006</v>
      </c>
      <c r="DQ2156" s="2">
        <v>0</v>
      </c>
      <c r="DR2156" s="2">
        <v>2980.43571668</v>
      </c>
      <c r="DS2156">
        <v>5.8696568964175669E-3</v>
      </c>
      <c r="DT2156">
        <v>4.9306913755123496</v>
      </c>
      <c r="DU2156">
        <v>2503655.1874673553</v>
      </c>
      <c r="DV2156">
        <v>0</v>
      </c>
    </row>
    <row r="2157" spans="1:126" x14ac:dyDescent="0.15">
      <c r="A2157" t="s">
        <v>3495</v>
      </c>
      <c r="B2157" t="s">
        <v>3588</v>
      </c>
      <c r="C2157">
        <v>40</v>
      </c>
      <c r="D2157">
        <v>127</v>
      </c>
      <c r="E2157" t="s">
        <v>3589</v>
      </c>
      <c r="F2157">
        <v>40127</v>
      </c>
      <c r="G2157" t="s">
        <v>7141</v>
      </c>
      <c r="H2157">
        <v>73.900000000000006</v>
      </c>
      <c r="I2157">
        <v>0.6</v>
      </c>
      <c r="J2157">
        <v>17.399999999999999</v>
      </c>
      <c r="K2157">
        <v>0.2</v>
      </c>
      <c r="L2157">
        <v>5.4</v>
      </c>
      <c r="M2157">
        <v>2.4</v>
      </c>
      <c r="N2157">
        <f t="shared" si="138"/>
        <v>5799.2900000000009</v>
      </c>
      <c r="O2157">
        <f t="shared" si="136"/>
        <v>4200.7099999999991</v>
      </c>
      <c r="P2157">
        <f t="shared" si="137"/>
        <v>5.040852000000001</v>
      </c>
      <c r="Q2157" s="4">
        <v>40127</v>
      </c>
      <c r="R2157" s="5">
        <v>34.377898999999999</v>
      </c>
      <c r="S2157" s="5">
        <v>-95.408081999999993</v>
      </c>
      <c r="T2157">
        <v>9</v>
      </c>
      <c r="U2157">
        <v>9.3395890028808173E-2</v>
      </c>
      <c r="V2157">
        <v>11449</v>
      </c>
      <c r="W2157">
        <v>11315</v>
      </c>
      <c r="X2157">
        <v>11226</v>
      </c>
      <c r="Y2157">
        <v>11142</v>
      </c>
      <c r="Z2157">
        <v>5523</v>
      </c>
      <c r="AA2157">
        <v>40109</v>
      </c>
      <c r="AB2157">
        <v>3630.5290000000005</v>
      </c>
      <c r="AC2157">
        <v>32445</v>
      </c>
      <c r="AD2157">
        <v>0</v>
      </c>
      <c r="AE2157">
        <v>0</v>
      </c>
      <c r="AF2157">
        <v>9</v>
      </c>
      <c r="AG2157">
        <v>732</v>
      </c>
      <c r="AH2157">
        <v>1.2295081967213115E-2</v>
      </c>
      <c r="AI2157" s="3">
        <v>297429</v>
      </c>
      <c r="AJ2157" s="3">
        <v>893334.19368400006</v>
      </c>
      <c r="AK2157">
        <v>158</v>
      </c>
      <c r="AL2157">
        <v>910630.39999999991</v>
      </c>
      <c r="AM2157">
        <v>946182</v>
      </c>
      <c r="AN2157">
        <v>32252</v>
      </c>
      <c r="AO2157">
        <v>978434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7</v>
      </c>
      <c r="AV2157">
        <f t="shared" si="135"/>
        <v>7</v>
      </c>
      <c r="AW2157">
        <v>108</v>
      </c>
      <c r="AX2157">
        <v>1.0000000000000009E-2</v>
      </c>
      <c r="AY2157">
        <v>241654885.232454</v>
      </c>
      <c r="AZ2157">
        <v>241654.88523245399</v>
      </c>
      <c r="BA2157">
        <v>20714.562902452799</v>
      </c>
      <c r="BB2157">
        <v>0.48275216074271626</v>
      </c>
      <c r="BC2157">
        <v>5959</v>
      </c>
      <c r="BD2157">
        <v>0</v>
      </c>
      <c r="BE2157">
        <v>5959</v>
      </c>
      <c r="BF2157">
        <v>0.52048213817800681</v>
      </c>
      <c r="BG2157">
        <v>168023</v>
      </c>
      <c r="BH2157">
        <v>14.967308034918938</v>
      </c>
      <c r="BI2157">
        <v>2231</v>
      </c>
      <c r="BJ2157">
        <v>16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11812</v>
      </c>
      <c r="BU2157">
        <v>0.52</v>
      </c>
      <c r="BV2157">
        <v>0.49523909999999999</v>
      </c>
      <c r="BW2157">
        <v>48</v>
      </c>
      <c r="BX2157">
        <v>1.354555</v>
      </c>
      <c r="BY2157">
        <v>-0.78471080000000004</v>
      </c>
      <c r="BZ2157">
        <v>15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11128</v>
      </c>
      <c r="CK2157">
        <v>1.3479511143062546</v>
      </c>
      <c r="CL2157">
        <v>0.56182832267718674</v>
      </c>
      <c r="CM2157">
        <v>46</v>
      </c>
      <c r="CN2157">
        <v>-0.68258593048933258</v>
      </c>
      <c r="CO2157">
        <v>809</v>
      </c>
      <c r="CP2157">
        <v>-1.5677196821999999</v>
      </c>
      <c r="CQ2157">
        <v>-1.0101882462</v>
      </c>
      <c r="CR2157">
        <v>9053</v>
      </c>
      <c r="CS2157">
        <v>0.81200000000000006</v>
      </c>
      <c r="CT2157">
        <v>8404</v>
      </c>
      <c r="CU2157">
        <v>0.75522004496999995</v>
      </c>
      <c r="CV2157">
        <v>113</v>
      </c>
      <c r="CW2157">
        <v>2</v>
      </c>
      <c r="CX2157">
        <v>3</v>
      </c>
      <c r="CY2157">
        <v>472</v>
      </c>
      <c r="CZ2157">
        <v>1099</v>
      </c>
      <c r="DA2157" s="2">
        <v>5203</v>
      </c>
      <c r="DB2157" s="2">
        <v>510</v>
      </c>
      <c r="DC2157" s="2">
        <v>53.41</v>
      </c>
      <c r="DD2157" s="2">
        <v>2762</v>
      </c>
      <c r="DE2157">
        <v>368</v>
      </c>
      <c r="DF2157">
        <v>210</v>
      </c>
      <c r="DG2157">
        <v>17.8</v>
      </c>
      <c r="DH2157">
        <v>8.9</v>
      </c>
      <c r="DI2157" s="2">
        <v>17.8</v>
      </c>
      <c r="DJ2157">
        <v>1.75</v>
      </c>
      <c r="DK2157">
        <v>0.98801394618547622</v>
      </c>
      <c r="DL2157">
        <v>0</v>
      </c>
      <c r="DM2157">
        <v>0</v>
      </c>
      <c r="DN2157">
        <v>28.6</v>
      </c>
      <c r="DO2157">
        <v>3.1E-2</v>
      </c>
      <c r="DP2157">
        <v>0</v>
      </c>
      <c r="DQ2157" s="2">
        <v>0</v>
      </c>
      <c r="DR2157" s="2">
        <v>0</v>
      </c>
      <c r="DS2157">
        <v>0</v>
      </c>
      <c r="DV2157">
        <v>0</v>
      </c>
    </row>
    <row r="2158" spans="1:126" x14ac:dyDescent="0.15">
      <c r="A2158" t="s">
        <v>3495</v>
      </c>
      <c r="B2158" t="s">
        <v>3590</v>
      </c>
      <c r="C2158">
        <v>40</v>
      </c>
      <c r="D2158">
        <v>129</v>
      </c>
      <c r="E2158" t="s">
        <v>3591</v>
      </c>
      <c r="F2158">
        <v>40129</v>
      </c>
      <c r="G2158" t="s">
        <v>7142</v>
      </c>
      <c r="H2158">
        <v>87.3</v>
      </c>
      <c r="I2158">
        <v>0.4</v>
      </c>
      <c r="J2158">
        <v>5.5</v>
      </c>
      <c r="K2158">
        <v>0.3</v>
      </c>
      <c r="L2158">
        <v>2.1</v>
      </c>
      <c r="M2158">
        <v>4.5</v>
      </c>
      <c r="N2158">
        <f t="shared" si="138"/>
        <v>7676.4499999999989</v>
      </c>
      <c r="O2158">
        <f t="shared" si="136"/>
        <v>2323.5500000000011</v>
      </c>
      <c r="P2158">
        <f t="shared" si="137"/>
        <v>2.7882600000000024</v>
      </c>
      <c r="Q2158" s="4">
        <v>40129</v>
      </c>
      <c r="R2158" s="5">
        <v>35.708553999999999</v>
      </c>
      <c r="S2158" s="5">
        <v>-99.741572000000005</v>
      </c>
      <c r="T2158">
        <v>9</v>
      </c>
      <c r="U2158">
        <v>0.15455543421531528</v>
      </c>
      <c r="V2158">
        <v>3678</v>
      </c>
      <c r="W2158">
        <v>3743</v>
      </c>
      <c r="X2158">
        <v>3780</v>
      </c>
      <c r="Y2158">
        <v>3774</v>
      </c>
      <c r="Z2158">
        <v>1881</v>
      </c>
      <c r="AA2158">
        <v>40111</v>
      </c>
      <c r="AB2158">
        <v>1416.1669999999999</v>
      </c>
      <c r="AC2158">
        <v>50739</v>
      </c>
      <c r="AD2158">
        <v>0</v>
      </c>
      <c r="AE2158">
        <v>0</v>
      </c>
      <c r="AF2158">
        <v>5</v>
      </c>
      <c r="AG2158">
        <v>678</v>
      </c>
      <c r="AH2158">
        <v>7.3746312684365781E-3</v>
      </c>
      <c r="AI2158" s="3">
        <v>719291</v>
      </c>
      <c r="AJ2158" s="3">
        <v>730325.80871046009</v>
      </c>
      <c r="AK2158">
        <v>400</v>
      </c>
      <c r="AL2158">
        <v>733779.2</v>
      </c>
      <c r="AM2158">
        <v>639418</v>
      </c>
      <c r="AN2158">
        <v>65660</v>
      </c>
      <c r="AO2158">
        <v>705078</v>
      </c>
      <c r="AP2158">
        <v>1</v>
      </c>
      <c r="AQ2158">
        <v>0</v>
      </c>
      <c r="AR2158">
        <v>1</v>
      </c>
      <c r="AS2158">
        <v>0.26716537536735241</v>
      </c>
      <c r="AT2158">
        <v>1</v>
      </c>
      <c r="AU2158">
        <v>1</v>
      </c>
      <c r="AV2158">
        <f t="shared" si="135"/>
        <v>2</v>
      </c>
      <c r="AW2158">
        <v>184</v>
      </c>
      <c r="AX2158">
        <v>6.0000000000000053E-2</v>
      </c>
      <c r="AY2158">
        <v>112826234.733125</v>
      </c>
      <c r="AZ2158">
        <v>112826.23473312501</v>
      </c>
      <c r="BA2158">
        <v>32836.660851871697</v>
      </c>
      <c r="BB2158">
        <v>0.30453766432313711</v>
      </c>
      <c r="BC2158">
        <v>9315</v>
      </c>
      <c r="BD2158">
        <v>0</v>
      </c>
      <c r="BE2158">
        <v>9315</v>
      </c>
      <c r="BF2158">
        <v>2.5326264274061989</v>
      </c>
      <c r="BG2158">
        <v>151822</v>
      </c>
      <c r="BH2158">
        <v>40.164550264550265</v>
      </c>
      <c r="BI2158">
        <v>650</v>
      </c>
      <c r="BJ2158">
        <v>8</v>
      </c>
      <c r="BK2158">
        <v>0</v>
      </c>
      <c r="BL2158">
        <v>1</v>
      </c>
      <c r="BM2158">
        <v>1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3407</v>
      </c>
      <c r="BU2158">
        <v>0.5</v>
      </c>
      <c r="BV2158">
        <v>0.68439170000000005</v>
      </c>
      <c r="BW2158">
        <v>37</v>
      </c>
      <c r="BX2158">
        <v>2.935133</v>
      </c>
      <c r="BY2158">
        <v>2.4555530000000001</v>
      </c>
      <c r="BZ2158">
        <v>6</v>
      </c>
      <c r="CA2158">
        <v>0</v>
      </c>
      <c r="CB2158">
        <v>1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3776</v>
      </c>
      <c r="CK2158">
        <v>2.1186440677966103</v>
      </c>
      <c r="CL2158">
        <v>0.70722433460076051</v>
      </c>
      <c r="CM2158">
        <v>24</v>
      </c>
      <c r="CN2158">
        <v>1.0005607428290837</v>
      </c>
      <c r="CO2158">
        <v>391</v>
      </c>
      <c r="CP2158">
        <v>0.32074252800000003</v>
      </c>
      <c r="CQ2158">
        <v>0.34669195800000002</v>
      </c>
      <c r="CR2158">
        <v>3288</v>
      </c>
      <c r="CS2158">
        <v>0.86599999999999999</v>
      </c>
      <c r="CT2158">
        <v>2784</v>
      </c>
      <c r="CU2158">
        <v>0.8049594659</v>
      </c>
      <c r="CW2158">
        <v>1</v>
      </c>
      <c r="CX2158">
        <v>1</v>
      </c>
      <c r="CY2158">
        <v>364</v>
      </c>
      <c r="CZ2158">
        <v>1064</v>
      </c>
      <c r="DA2158" s="2">
        <v>2278</v>
      </c>
      <c r="DB2158" s="2">
        <v>200</v>
      </c>
      <c r="DC2158" s="2">
        <v>80.150000000000006</v>
      </c>
      <c r="DD2158" s="2">
        <v>340</v>
      </c>
      <c r="DE2158">
        <v>354</v>
      </c>
      <c r="DF2158">
        <v>39</v>
      </c>
      <c r="DG2158">
        <v>80.150000000000006</v>
      </c>
      <c r="DH2158">
        <v>26.72</v>
      </c>
      <c r="DI2158" s="2">
        <v>133.58000000000001</v>
      </c>
      <c r="DJ2158">
        <v>-0.28000000000000003</v>
      </c>
      <c r="DK2158">
        <v>0.96819367960950431</v>
      </c>
      <c r="DL2158">
        <v>0</v>
      </c>
      <c r="DM2158">
        <v>0</v>
      </c>
      <c r="DN2158">
        <v>124.5</v>
      </c>
      <c r="DO2158">
        <v>0.16699999999999998</v>
      </c>
      <c r="DP2158">
        <v>10764.560000000001</v>
      </c>
      <c r="DQ2158" s="2">
        <v>30688</v>
      </c>
      <c r="DR2158" s="2">
        <v>401.26494299000001</v>
      </c>
      <c r="DS2158">
        <v>5.4684698473886969E-4</v>
      </c>
      <c r="DT2158">
        <v>4.0691805468012596</v>
      </c>
      <c r="DU2158">
        <v>2985880.0462873909</v>
      </c>
      <c r="DV2158">
        <v>1</v>
      </c>
    </row>
    <row r="2159" spans="1:126" x14ac:dyDescent="0.15">
      <c r="A2159" t="s">
        <v>3495</v>
      </c>
      <c r="B2159" t="s">
        <v>3592</v>
      </c>
      <c r="C2159">
        <v>40</v>
      </c>
      <c r="D2159">
        <v>131</v>
      </c>
      <c r="E2159" t="s">
        <v>3593</v>
      </c>
      <c r="F2159">
        <v>40131</v>
      </c>
      <c r="G2159" t="s">
        <v>7143</v>
      </c>
      <c r="H2159">
        <v>73.7</v>
      </c>
      <c r="I2159">
        <v>0.9</v>
      </c>
      <c r="J2159">
        <v>12.9</v>
      </c>
      <c r="K2159">
        <v>1.1000000000000001</v>
      </c>
      <c r="L2159">
        <v>7.7</v>
      </c>
      <c r="M2159">
        <v>3.7</v>
      </c>
      <c r="N2159">
        <f t="shared" si="138"/>
        <v>5673.1</v>
      </c>
      <c r="O2159">
        <f t="shared" si="136"/>
        <v>4326.8999999999996</v>
      </c>
      <c r="P2159">
        <f t="shared" si="137"/>
        <v>5.1922800000000011</v>
      </c>
      <c r="Q2159" s="4">
        <v>40131</v>
      </c>
      <c r="R2159" s="5">
        <v>36.377794000000002</v>
      </c>
      <c r="S2159" s="5">
        <v>-95.601382999999998</v>
      </c>
      <c r="T2159">
        <v>2</v>
      </c>
      <c r="U2159">
        <v>0.11122088028641391</v>
      </c>
      <c r="V2159">
        <v>87031</v>
      </c>
      <c r="W2159">
        <v>88444</v>
      </c>
      <c r="X2159">
        <v>89190</v>
      </c>
      <c r="Y2159">
        <v>90049</v>
      </c>
      <c r="Z2159">
        <v>45665</v>
      </c>
      <c r="AA2159">
        <v>40113</v>
      </c>
      <c r="AB2159">
        <v>35665.719000000005</v>
      </c>
      <c r="AC2159">
        <v>58139</v>
      </c>
      <c r="AD2159">
        <v>2</v>
      </c>
      <c r="AE2159">
        <v>2.2424038569346339E-5</v>
      </c>
      <c r="AF2159">
        <v>118</v>
      </c>
      <c r="AG2159">
        <v>1733</v>
      </c>
      <c r="AH2159">
        <v>6.809001731102135E-2</v>
      </c>
      <c r="AI2159" s="3">
        <v>301804</v>
      </c>
      <c r="AJ2159" s="3">
        <v>432420.38927975501</v>
      </c>
      <c r="AK2159">
        <v>50</v>
      </c>
      <c r="AL2159">
        <v>455353.59999999998</v>
      </c>
      <c r="AM2159">
        <v>450161</v>
      </c>
      <c r="AN2159">
        <v>77894</v>
      </c>
      <c r="AO2159">
        <v>528055</v>
      </c>
      <c r="AP2159">
        <v>6</v>
      </c>
      <c r="AQ2159">
        <v>1</v>
      </c>
      <c r="AR2159">
        <v>7</v>
      </c>
      <c r="AS2159">
        <v>7.914612636244403E-2</v>
      </c>
      <c r="AT2159">
        <v>5</v>
      </c>
      <c r="AU2159">
        <v>143</v>
      </c>
      <c r="AV2159">
        <f t="shared" si="135"/>
        <v>148</v>
      </c>
      <c r="AW2159">
        <v>47869</v>
      </c>
      <c r="AX2159">
        <v>0.51</v>
      </c>
      <c r="AY2159">
        <v>474899223.61078697</v>
      </c>
      <c r="AZ2159">
        <v>474899.22361078695</v>
      </c>
      <c r="BA2159">
        <v>6795.3842413844204</v>
      </c>
      <c r="BB2159">
        <v>1.4715871310262663</v>
      </c>
      <c r="BC2159">
        <v>17950</v>
      </c>
      <c r="BD2159">
        <v>0</v>
      </c>
      <c r="BE2159">
        <v>17950</v>
      </c>
      <c r="BF2159">
        <v>0.20624834828968988</v>
      </c>
      <c r="BG2159">
        <v>1009915</v>
      </c>
      <c r="BH2159">
        <v>11.323186455880704</v>
      </c>
      <c r="BI2159">
        <v>9712</v>
      </c>
      <c r="BJ2159">
        <v>65</v>
      </c>
      <c r="BK2159">
        <v>2</v>
      </c>
      <c r="BL2159">
        <v>4</v>
      </c>
      <c r="BM2159">
        <v>0</v>
      </c>
      <c r="BN2159">
        <v>0</v>
      </c>
      <c r="BO2159">
        <v>0</v>
      </c>
      <c r="BP2159">
        <v>0</v>
      </c>
      <c r="BQ2159">
        <v>5</v>
      </c>
      <c r="BR2159">
        <v>4</v>
      </c>
      <c r="BS2159">
        <v>0</v>
      </c>
      <c r="BT2159">
        <v>85654</v>
      </c>
      <c r="BU2159">
        <v>0.74</v>
      </c>
      <c r="BV2159">
        <v>0.60698470000000004</v>
      </c>
      <c r="BW2159">
        <v>304</v>
      </c>
      <c r="BX2159">
        <v>0.93399019999999999</v>
      </c>
      <c r="BY2159">
        <v>-0.77312910000000001</v>
      </c>
      <c r="BZ2159">
        <v>72</v>
      </c>
      <c r="CA2159">
        <v>1</v>
      </c>
      <c r="CB2159">
        <v>4</v>
      </c>
      <c r="CC2159">
        <v>1</v>
      </c>
      <c r="CD2159">
        <v>0</v>
      </c>
      <c r="CE2159">
        <v>1</v>
      </c>
      <c r="CF2159">
        <v>0</v>
      </c>
      <c r="CG2159">
        <v>3</v>
      </c>
      <c r="CH2159">
        <v>3</v>
      </c>
      <c r="CI2159">
        <v>0</v>
      </c>
      <c r="CJ2159">
        <v>89862</v>
      </c>
      <c r="CK2159">
        <v>0.94589481649640561</v>
      </c>
      <c r="CL2159">
        <v>0.66238922879780537</v>
      </c>
      <c r="CM2159">
        <v>258</v>
      </c>
      <c r="CN2159">
        <v>-0.92424678786754344</v>
      </c>
      <c r="CO2159">
        <v>11438</v>
      </c>
      <c r="CP2159">
        <v>1.0581380520000001</v>
      </c>
      <c r="CQ2159">
        <v>0.58697930600000003</v>
      </c>
      <c r="CR2159">
        <v>79302</v>
      </c>
      <c r="CS2159">
        <v>0.87</v>
      </c>
      <c r="CT2159">
        <v>71975</v>
      </c>
      <c r="CU2159">
        <v>0.83058361391999991</v>
      </c>
      <c r="CV2159">
        <v>188</v>
      </c>
      <c r="CW2159">
        <v>37</v>
      </c>
      <c r="CX2159">
        <v>40</v>
      </c>
      <c r="CY2159">
        <v>717</v>
      </c>
      <c r="CZ2159">
        <v>2729</v>
      </c>
      <c r="DA2159" s="2">
        <v>41017</v>
      </c>
      <c r="DB2159" s="2">
        <v>9790</v>
      </c>
      <c r="DC2159" s="2">
        <v>117.92</v>
      </c>
      <c r="DD2159" s="2">
        <v>22208</v>
      </c>
      <c r="DE2159">
        <v>997</v>
      </c>
      <c r="DF2159">
        <v>555</v>
      </c>
      <c r="DG2159">
        <v>17.97</v>
      </c>
      <c r="DH2159">
        <v>5.62</v>
      </c>
      <c r="DI2159" s="2">
        <v>15.72</v>
      </c>
      <c r="DJ2159">
        <v>0.23</v>
      </c>
      <c r="DK2159">
        <v>0.96301573206451874</v>
      </c>
      <c r="DL2159">
        <v>0</v>
      </c>
      <c r="DN2159">
        <v>143.4</v>
      </c>
      <c r="DO2159">
        <v>0.30299999999999999</v>
      </c>
      <c r="DP2159">
        <v>72.47</v>
      </c>
      <c r="DQ2159" s="2">
        <v>0</v>
      </c>
      <c r="DR2159" s="2">
        <v>3835.8469555900001</v>
      </c>
      <c r="DS2159">
        <v>8.4238926618594879E-3</v>
      </c>
      <c r="DT2159">
        <v>4.3562409279078098</v>
      </c>
      <c r="DU2159">
        <v>1983629.9889901616</v>
      </c>
      <c r="DV2159">
        <v>0</v>
      </c>
    </row>
    <row r="2160" spans="1:126" x14ac:dyDescent="0.15">
      <c r="A2160" t="s">
        <v>3495</v>
      </c>
      <c r="B2160" t="s">
        <v>749</v>
      </c>
      <c r="C2160">
        <v>40</v>
      </c>
      <c r="D2160">
        <v>133</v>
      </c>
      <c r="E2160" t="s">
        <v>3594</v>
      </c>
      <c r="F2160">
        <v>40133</v>
      </c>
      <c r="G2160" t="s">
        <v>7144</v>
      </c>
      <c r="H2160">
        <v>67.2</v>
      </c>
      <c r="I2160">
        <v>4.5</v>
      </c>
      <c r="J2160">
        <v>17.7</v>
      </c>
      <c r="K2160">
        <v>0.3</v>
      </c>
      <c r="L2160">
        <v>6.8</v>
      </c>
      <c r="M2160">
        <v>3.5</v>
      </c>
      <c r="N2160">
        <f t="shared" si="138"/>
        <v>4907.96</v>
      </c>
      <c r="O2160">
        <f t="shared" si="136"/>
        <v>5092.04</v>
      </c>
      <c r="P2160">
        <f t="shared" si="137"/>
        <v>6.1104480000000025</v>
      </c>
      <c r="Q2160" s="4">
        <v>40133</v>
      </c>
      <c r="R2160" s="5">
        <v>35.158366000000001</v>
      </c>
      <c r="S2160" s="5">
        <v>-96.602857</v>
      </c>
      <c r="T2160">
        <v>7</v>
      </c>
      <c r="U2160">
        <v>0.10934470729941571</v>
      </c>
      <c r="V2160">
        <v>25394</v>
      </c>
      <c r="W2160">
        <v>25460</v>
      </c>
      <c r="X2160">
        <v>25481</v>
      </c>
      <c r="Y2160">
        <v>25394</v>
      </c>
      <c r="Z2160">
        <v>12351</v>
      </c>
      <c r="AA2160">
        <v>40115</v>
      </c>
      <c r="AB2160">
        <v>8213.4040000000005</v>
      </c>
      <c r="AC2160">
        <v>36068</v>
      </c>
      <c r="AD2160">
        <v>0</v>
      </c>
      <c r="AE2160">
        <v>0</v>
      </c>
      <c r="AF2160">
        <v>34</v>
      </c>
      <c r="AG2160">
        <v>1054</v>
      </c>
      <c r="AH2160">
        <v>3.2258064516129031E-2</v>
      </c>
      <c r="AI2160" s="3">
        <v>243260</v>
      </c>
      <c r="AJ2160" s="3">
        <v>405015.248791555</v>
      </c>
      <c r="AK2160">
        <v>120</v>
      </c>
      <c r="AL2160">
        <v>409952</v>
      </c>
      <c r="AM2160">
        <v>343707</v>
      </c>
      <c r="AN2160">
        <v>49227</v>
      </c>
      <c r="AO2160">
        <v>392934</v>
      </c>
      <c r="AP2160">
        <v>1</v>
      </c>
      <c r="AQ2160">
        <v>0</v>
      </c>
      <c r="AR2160">
        <v>1</v>
      </c>
      <c r="AS2160">
        <v>3.927729772191673E-2</v>
      </c>
      <c r="AT2160">
        <v>2</v>
      </c>
      <c r="AU2160">
        <v>19</v>
      </c>
      <c r="AV2160">
        <f t="shared" si="135"/>
        <v>21</v>
      </c>
      <c r="AW2160">
        <v>10402</v>
      </c>
      <c r="AX2160">
        <v>0.43000000000000005</v>
      </c>
      <c r="AY2160">
        <v>487325080.90950298</v>
      </c>
      <c r="AZ2160">
        <v>487325.08090950298</v>
      </c>
      <c r="BA2160">
        <v>19641.9499499097</v>
      </c>
      <c r="BB2160">
        <v>0.50911442221885783</v>
      </c>
      <c r="BC2160">
        <v>9137</v>
      </c>
      <c r="BD2160">
        <v>0</v>
      </c>
      <c r="BE2160">
        <v>9137</v>
      </c>
      <c r="BF2160">
        <v>0.35980940379617232</v>
      </c>
      <c r="BG2160">
        <v>353316</v>
      </c>
      <c r="BH2160">
        <v>13.865860837486755</v>
      </c>
      <c r="BI2160">
        <v>3589</v>
      </c>
      <c r="BJ2160">
        <v>26</v>
      </c>
      <c r="BK2160">
        <v>1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2</v>
      </c>
      <c r="BS2160">
        <v>0</v>
      </c>
      <c r="BT2160">
        <v>24296</v>
      </c>
      <c r="BU2160">
        <v>0.56999999999999995</v>
      </c>
      <c r="BV2160">
        <v>0.47116019999999997</v>
      </c>
      <c r="BW2160">
        <v>114</v>
      </c>
      <c r="BX2160">
        <v>1.27593</v>
      </c>
      <c r="BY2160">
        <v>-0.91268499999999997</v>
      </c>
      <c r="BZ2160">
        <v>29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0</v>
      </c>
      <c r="CJ2160">
        <v>25423</v>
      </c>
      <c r="CK2160">
        <v>1.2980372104000315</v>
      </c>
      <c r="CL2160">
        <v>0.60066059776041247</v>
      </c>
      <c r="CM2160">
        <v>92</v>
      </c>
      <c r="CN2160">
        <v>-0.67339999146618423</v>
      </c>
      <c r="CO2160">
        <v>1650</v>
      </c>
      <c r="CP2160">
        <v>-1.2935033008000001</v>
      </c>
      <c r="CQ2160">
        <v>-0.47741527550000001</v>
      </c>
      <c r="CR2160">
        <v>20818</v>
      </c>
      <c r="CS2160">
        <v>0.81400000000000006</v>
      </c>
      <c r="CT2160">
        <v>19350</v>
      </c>
      <c r="CU2160">
        <v>0.73999859383</v>
      </c>
      <c r="CV2160">
        <v>67</v>
      </c>
      <c r="CW2160">
        <v>10</v>
      </c>
      <c r="CX2160">
        <v>10</v>
      </c>
      <c r="CY2160">
        <v>660</v>
      </c>
      <c r="CZ2160">
        <v>1583</v>
      </c>
      <c r="DA2160" s="2">
        <v>11451</v>
      </c>
      <c r="DB2160" s="2">
        <v>1360</v>
      </c>
      <c r="DC2160" s="2">
        <v>74.73</v>
      </c>
      <c r="DD2160" s="2">
        <v>8052</v>
      </c>
      <c r="DE2160">
        <v>498</v>
      </c>
      <c r="DF2160">
        <v>232</v>
      </c>
      <c r="DG2160">
        <v>15.73</v>
      </c>
      <c r="DH2160">
        <v>11.8</v>
      </c>
      <c r="DI2160" s="2">
        <v>27.53</v>
      </c>
      <c r="DJ2160">
        <v>0.57999999999999996</v>
      </c>
      <c r="DK2160">
        <v>0.96159664556441671</v>
      </c>
      <c r="DL2160">
        <v>1.8975332068311196E-3</v>
      </c>
      <c r="DM2160">
        <v>127</v>
      </c>
      <c r="DN2160">
        <v>71.400000000000006</v>
      </c>
      <c r="DO2160">
        <v>0.17899999999999999</v>
      </c>
      <c r="DP2160">
        <v>91.95</v>
      </c>
      <c r="DQ2160" s="2">
        <v>0</v>
      </c>
      <c r="DR2160" s="2">
        <v>0</v>
      </c>
      <c r="DS2160">
        <v>0</v>
      </c>
      <c r="DT2160">
        <v>2.5714367838483398</v>
      </c>
      <c r="DU2160">
        <v>1054165.6524121945</v>
      </c>
      <c r="DV2160">
        <v>0</v>
      </c>
    </row>
    <row r="2161" spans="1:126" x14ac:dyDescent="0.15">
      <c r="A2161" t="s">
        <v>3495</v>
      </c>
      <c r="B2161" t="s">
        <v>3595</v>
      </c>
      <c r="C2161">
        <v>40</v>
      </c>
      <c r="D2161">
        <v>135</v>
      </c>
      <c r="E2161" t="s">
        <v>3596</v>
      </c>
      <c r="F2161">
        <v>40135</v>
      </c>
      <c r="G2161" t="s">
        <v>7145</v>
      </c>
      <c r="H2161">
        <v>65.2</v>
      </c>
      <c r="I2161">
        <v>1.7</v>
      </c>
      <c r="J2161">
        <v>20.399999999999999</v>
      </c>
      <c r="K2161">
        <v>0.5</v>
      </c>
      <c r="L2161">
        <v>8.8000000000000007</v>
      </c>
      <c r="M2161">
        <v>3.4</v>
      </c>
      <c r="N2161">
        <f t="shared" si="138"/>
        <v>4759.34</v>
      </c>
      <c r="O2161">
        <f t="shared" si="136"/>
        <v>5240.66</v>
      </c>
      <c r="P2161">
        <f t="shared" si="137"/>
        <v>6.2887920000000017</v>
      </c>
      <c r="Q2161" s="4">
        <v>40135</v>
      </c>
      <c r="R2161" s="5">
        <v>35.502434999999998</v>
      </c>
      <c r="S2161" s="5">
        <v>-94.750756999999993</v>
      </c>
      <c r="T2161">
        <v>2</v>
      </c>
      <c r="U2161">
        <v>0.12897987907851366</v>
      </c>
      <c r="V2161">
        <v>41945</v>
      </c>
      <c r="W2161">
        <v>41720</v>
      </c>
      <c r="X2161">
        <v>41464</v>
      </c>
      <c r="Y2161">
        <v>41363</v>
      </c>
      <c r="Z2161">
        <v>21137</v>
      </c>
      <c r="AA2161">
        <v>40117</v>
      </c>
      <c r="AB2161">
        <v>14009.873</v>
      </c>
      <c r="AC2161">
        <v>35736</v>
      </c>
      <c r="AD2161">
        <v>0</v>
      </c>
      <c r="AE2161">
        <v>0</v>
      </c>
      <c r="AF2161">
        <v>18</v>
      </c>
      <c r="AG2161">
        <v>1204</v>
      </c>
      <c r="AH2161">
        <v>1.4950166112956811E-2</v>
      </c>
      <c r="AI2161" s="3">
        <v>215116</v>
      </c>
      <c r="AJ2161" s="3">
        <v>430896.61432041501</v>
      </c>
      <c r="AK2161">
        <v>75</v>
      </c>
      <c r="AL2161">
        <v>457555.19999999995</v>
      </c>
      <c r="AM2161">
        <v>324584</v>
      </c>
      <c r="AN2161">
        <v>62681</v>
      </c>
      <c r="AO2161">
        <v>387265</v>
      </c>
      <c r="AP2161">
        <v>1</v>
      </c>
      <c r="AQ2161">
        <v>0</v>
      </c>
      <c r="AR2161">
        <v>1</v>
      </c>
      <c r="AS2161">
        <v>2.3969319271332695E-2</v>
      </c>
      <c r="AT2161">
        <v>2</v>
      </c>
      <c r="AU2161">
        <v>23</v>
      </c>
      <c r="AV2161">
        <f t="shared" si="135"/>
        <v>25</v>
      </c>
      <c r="AW2161">
        <v>13462</v>
      </c>
      <c r="AX2161">
        <v>0.31999999999999995</v>
      </c>
      <c r="AY2161">
        <v>214799860.25101599</v>
      </c>
      <c r="AZ2161">
        <v>214799.86025101598</v>
      </c>
      <c r="BA2161">
        <v>5499.9451400859398</v>
      </c>
      <c r="BB2161">
        <v>1.8181999538714932</v>
      </c>
      <c r="BC2161">
        <v>7601</v>
      </c>
      <c r="BD2161">
        <v>625</v>
      </c>
      <c r="BE2161">
        <v>6976</v>
      </c>
      <c r="BF2161">
        <v>0.16631302896650377</v>
      </c>
      <c r="BG2161">
        <v>446971</v>
      </c>
      <c r="BH2161">
        <v>10.779736639012155</v>
      </c>
      <c r="BI2161">
        <v>5791</v>
      </c>
      <c r="BJ2161">
        <v>29</v>
      </c>
      <c r="BK2161">
        <v>1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2</v>
      </c>
      <c r="BR2161">
        <v>2</v>
      </c>
      <c r="BS2161">
        <v>0</v>
      </c>
      <c r="BT2161">
        <v>41433</v>
      </c>
      <c r="BU2161">
        <v>0.55000000000000004</v>
      </c>
      <c r="BV2161">
        <v>0.4537601</v>
      </c>
      <c r="BW2161">
        <v>105</v>
      </c>
      <c r="BX2161">
        <v>0.84473730000000002</v>
      </c>
      <c r="BY2161">
        <v>-1.648598</v>
      </c>
      <c r="BZ2161">
        <v>25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2</v>
      </c>
      <c r="CI2161">
        <v>0</v>
      </c>
      <c r="CJ2161">
        <v>41351</v>
      </c>
      <c r="CK2161">
        <v>0.72549636042659182</v>
      </c>
      <c r="CL2161">
        <v>0.61830998563218387</v>
      </c>
      <c r="CM2161">
        <v>104</v>
      </c>
      <c r="CN2161">
        <v>-1.2987504557343617</v>
      </c>
      <c r="CO2161">
        <v>2941</v>
      </c>
      <c r="CP2161">
        <v>-0.52831721099999995</v>
      </c>
      <c r="CQ2161">
        <v>-0.75924335970000001</v>
      </c>
      <c r="CR2161">
        <v>33393</v>
      </c>
      <c r="CS2161">
        <v>0.81400000000000006</v>
      </c>
      <c r="CT2161">
        <v>31962</v>
      </c>
      <c r="CU2161">
        <v>0.74298216644999993</v>
      </c>
      <c r="CV2161">
        <v>108</v>
      </c>
      <c r="CW2161">
        <v>13</v>
      </c>
      <c r="CX2161">
        <v>13</v>
      </c>
      <c r="CY2161">
        <v>623</v>
      </c>
      <c r="CZ2161">
        <v>1768</v>
      </c>
      <c r="DA2161" s="2">
        <v>14629</v>
      </c>
      <c r="DB2161" s="2">
        <v>2180</v>
      </c>
      <c r="DC2161" s="2">
        <v>31.54</v>
      </c>
      <c r="DD2161" s="2">
        <v>14181</v>
      </c>
      <c r="DE2161">
        <v>559</v>
      </c>
      <c r="DF2161">
        <v>481</v>
      </c>
      <c r="DG2161">
        <v>12.13</v>
      </c>
      <c r="DH2161">
        <v>4.8499999999999996</v>
      </c>
      <c r="DI2161" s="2">
        <v>4.8499999999999996</v>
      </c>
      <c r="DJ2161">
        <v>2.5499999999999998</v>
      </c>
      <c r="DK2161">
        <v>0.94140835642165155</v>
      </c>
      <c r="DL2161">
        <v>1.6611295681063123E-3</v>
      </c>
      <c r="DM2161">
        <v>524</v>
      </c>
      <c r="DN2161">
        <v>106.2</v>
      </c>
      <c r="DO2161">
        <v>0.22800000000000001</v>
      </c>
      <c r="DP2161">
        <v>0</v>
      </c>
      <c r="DQ2161" s="2">
        <v>0</v>
      </c>
      <c r="DR2161" s="2">
        <v>0</v>
      </c>
      <c r="DS2161">
        <v>0</v>
      </c>
      <c r="DT2161">
        <v>4.5003192185908398</v>
      </c>
      <c r="DU2161">
        <v>2059144.4601261753</v>
      </c>
      <c r="DV2161">
        <v>0</v>
      </c>
    </row>
    <row r="2162" spans="1:126" x14ac:dyDescent="0.15">
      <c r="A2162" t="s">
        <v>3495</v>
      </c>
      <c r="B2162" t="s">
        <v>978</v>
      </c>
      <c r="C2162">
        <v>40</v>
      </c>
      <c r="D2162">
        <v>137</v>
      </c>
      <c r="E2162" t="s">
        <v>3597</v>
      </c>
      <c r="F2162">
        <v>40137</v>
      </c>
      <c r="G2162" t="s">
        <v>7146</v>
      </c>
      <c r="H2162">
        <v>82.5</v>
      </c>
      <c r="I2162">
        <v>1.9</v>
      </c>
      <c r="J2162">
        <v>4.8</v>
      </c>
      <c r="K2162">
        <v>0.5</v>
      </c>
      <c r="L2162">
        <v>4.0999999999999996</v>
      </c>
      <c r="M2162">
        <v>6.2</v>
      </c>
      <c r="N2162">
        <f t="shared" si="138"/>
        <v>6888.4</v>
      </c>
      <c r="O2162">
        <f t="shared" si="136"/>
        <v>3111.6000000000004</v>
      </c>
      <c r="P2162">
        <f t="shared" si="137"/>
        <v>3.7339200000000017</v>
      </c>
      <c r="Q2162" s="4">
        <v>40137</v>
      </c>
      <c r="R2162" s="5">
        <v>34.481361</v>
      </c>
      <c r="S2162" s="5">
        <v>-97.855607000000006</v>
      </c>
      <c r="T2162">
        <v>4</v>
      </c>
      <c r="U2162">
        <v>2.0891165427451759E-3</v>
      </c>
      <c r="V2162">
        <v>44848</v>
      </c>
      <c r="W2162">
        <v>44900</v>
      </c>
      <c r="X2162">
        <v>44806</v>
      </c>
      <c r="Y2162">
        <v>44574</v>
      </c>
      <c r="Z2162">
        <v>22564</v>
      </c>
      <c r="AA2162">
        <v>40119</v>
      </c>
      <c r="AB2162">
        <v>16525.681</v>
      </c>
      <c r="AC2162">
        <v>43781</v>
      </c>
      <c r="AD2162">
        <v>0</v>
      </c>
      <c r="AE2162">
        <v>0</v>
      </c>
      <c r="AF2162">
        <v>19</v>
      </c>
      <c r="AG2162">
        <v>1286</v>
      </c>
      <c r="AH2162">
        <v>1.4774494556765163E-2</v>
      </c>
      <c r="AI2162" s="3">
        <v>480668</v>
      </c>
      <c r="AJ2162" s="3">
        <v>556957.54463508003</v>
      </c>
      <c r="AK2162">
        <v>150</v>
      </c>
      <c r="AL2162">
        <v>570361.60000000009</v>
      </c>
      <c r="AM2162">
        <v>479460</v>
      </c>
      <c r="AN2162">
        <v>75513</v>
      </c>
      <c r="AO2162">
        <v>554973</v>
      </c>
      <c r="AP2162">
        <v>1</v>
      </c>
      <c r="AQ2162">
        <v>1</v>
      </c>
      <c r="AR2162">
        <v>2</v>
      </c>
      <c r="AS2162">
        <v>4.4543429844097995E-2</v>
      </c>
      <c r="AT2162">
        <v>4</v>
      </c>
      <c r="AU2162">
        <v>55</v>
      </c>
      <c r="AV2162">
        <f t="shared" si="135"/>
        <v>59</v>
      </c>
      <c r="AW2162">
        <v>31041</v>
      </c>
      <c r="AX2162">
        <v>0.69</v>
      </c>
      <c r="AY2162">
        <v>1633679782.4962599</v>
      </c>
      <c r="AZ2162">
        <v>1633679.78249626</v>
      </c>
      <c r="BA2162">
        <v>37831.417110549199</v>
      </c>
      <c r="BB2162">
        <v>0.26433056871167337</v>
      </c>
      <c r="BC2162">
        <v>27176</v>
      </c>
      <c r="BD2162">
        <v>0</v>
      </c>
      <c r="BE2162">
        <v>27176</v>
      </c>
      <c r="BF2162">
        <v>0.60595790224759183</v>
      </c>
      <c r="BG2162">
        <v>1020346</v>
      </c>
      <c r="BH2162">
        <v>22.772530464669909</v>
      </c>
      <c r="BI2162">
        <v>6120</v>
      </c>
      <c r="BJ2162">
        <v>50</v>
      </c>
      <c r="BK2162">
        <v>6</v>
      </c>
      <c r="BL2162">
        <v>5</v>
      </c>
      <c r="BM2162">
        <v>0</v>
      </c>
      <c r="BN2162">
        <v>1</v>
      </c>
      <c r="BO2162">
        <v>0</v>
      </c>
      <c r="BP2162">
        <v>1</v>
      </c>
      <c r="BQ2162">
        <v>1</v>
      </c>
      <c r="BR2162">
        <v>0</v>
      </c>
      <c r="BS2162">
        <v>0</v>
      </c>
      <c r="BT2162">
        <v>43487</v>
      </c>
      <c r="BU2162">
        <v>0.7</v>
      </c>
      <c r="BV2162">
        <v>0.56866510000000003</v>
      </c>
      <c r="BW2162">
        <v>195</v>
      </c>
      <c r="BX2162">
        <v>1.4717039999999999</v>
      </c>
      <c r="BY2162">
        <v>-0.3763281</v>
      </c>
      <c r="BZ2162">
        <v>52</v>
      </c>
      <c r="CA2162">
        <v>6</v>
      </c>
      <c r="CB2162">
        <v>6</v>
      </c>
      <c r="CC2162">
        <v>0</v>
      </c>
      <c r="CD2162">
        <v>1</v>
      </c>
      <c r="CE2162">
        <v>0</v>
      </c>
      <c r="CF2162">
        <v>2</v>
      </c>
      <c r="CG2162">
        <v>3</v>
      </c>
      <c r="CH2162">
        <v>2</v>
      </c>
      <c r="CI2162">
        <v>0</v>
      </c>
      <c r="CJ2162">
        <v>44501</v>
      </c>
      <c r="CK2162">
        <v>1.6179411698613515</v>
      </c>
      <c r="CL2162">
        <v>0.64235330003431579</v>
      </c>
      <c r="CM2162">
        <v>180</v>
      </c>
      <c r="CN2162">
        <v>-0.18654522323932068</v>
      </c>
      <c r="CO2162">
        <v>4060</v>
      </c>
      <c r="CP2162">
        <v>0.17624768900000001</v>
      </c>
      <c r="CQ2162">
        <v>0.44662684000000002</v>
      </c>
      <c r="CR2162">
        <v>37681</v>
      </c>
      <c r="CS2162">
        <v>0.84599999999999997</v>
      </c>
      <c r="CT2162">
        <v>36103</v>
      </c>
      <c r="CU2162">
        <v>0.79247115496999998</v>
      </c>
      <c r="CV2162">
        <v>40</v>
      </c>
      <c r="CW2162">
        <v>22</v>
      </c>
      <c r="CX2162">
        <v>25</v>
      </c>
      <c r="CY2162">
        <v>607</v>
      </c>
      <c r="CZ2162">
        <v>1982</v>
      </c>
      <c r="DA2162" s="2">
        <v>24825</v>
      </c>
      <c r="DB2162" s="2">
        <v>3510</v>
      </c>
      <c r="DC2162" s="2">
        <v>111.31</v>
      </c>
      <c r="DD2162" s="2">
        <v>7169</v>
      </c>
      <c r="DE2162">
        <v>668</v>
      </c>
      <c r="DF2162">
        <v>189</v>
      </c>
      <c r="DG2162">
        <v>28.94</v>
      </c>
      <c r="DH2162">
        <v>4.45</v>
      </c>
      <c r="DI2162" s="2">
        <v>13.36</v>
      </c>
      <c r="DJ2162">
        <v>1.1299999999999999</v>
      </c>
      <c r="DK2162">
        <v>0.96555834796574769</v>
      </c>
      <c r="DL2162">
        <v>0</v>
      </c>
      <c r="DM2162">
        <v>0</v>
      </c>
      <c r="DN2162">
        <v>178.3</v>
      </c>
      <c r="DO2162">
        <v>0.31</v>
      </c>
      <c r="DP2162">
        <v>365.04</v>
      </c>
      <c r="DQ2162" s="2">
        <v>0</v>
      </c>
      <c r="DR2162" s="2">
        <v>104.86024906</v>
      </c>
      <c r="DS2162">
        <v>1.8384889979619943E-4</v>
      </c>
      <c r="DT2162">
        <v>3.9982862219633</v>
      </c>
      <c r="DU2162">
        <v>2280468.9268169431</v>
      </c>
      <c r="DV2162">
        <v>0</v>
      </c>
    </row>
    <row r="2163" spans="1:126" x14ac:dyDescent="0.15">
      <c r="A2163" t="s">
        <v>3495</v>
      </c>
      <c r="B2163" t="s">
        <v>2658</v>
      </c>
      <c r="C2163">
        <v>40</v>
      </c>
      <c r="D2163">
        <v>139</v>
      </c>
      <c r="E2163" t="s">
        <v>3598</v>
      </c>
      <c r="F2163">
        <v>40139</v>
      </c>
      <c r="G2163" t="s">
        <v>7147</v>
      </c>
      <c r="H2163">
        <v>52.8</v>
      </c>
      <c r="I2163">
        <v>1.4</v>
      </c>
      <c r="J2163">
        <v>0.9</v>
      </c>
      <c r="K2163">
        <v>1.5</v>
      </c>
      <c r="L2163">
        <v>1.4</v>
      </c>
      <c r="M2163">
        <v>42</v>
      </c>
      <c r="N2163">
        <f t="shared" si="138"/>
        <v>4558.82</v>
      </c>
      <c r="O2163">
        <f t="shared" si="136"/>
        <v>5441.18</v>
      </c>
      <c r="P2163">
        <f t="shared" si="137"/>
        <v>6.529416000000003</v>
      </c>
      <c r="Q2163" s="4">
        <v>40139</v>
      </c>
      <c r="R2163" s="5">
        <v>36.746316999999998</v>
      </c>
      <c r="S2163" s="5">
        <v>-101.48385500000001</v>
      </c>
      <c r="T2163">
        <v>7</v>
      </c>
      <c r="U2163">
        <v>0.14517512104150304</v>
      </c>
      <c r="V2163">
        <v>20620</v>
      </c>
      <c r="W2163">
        <v>21495</v>
      </c>
      <c r="X2163">
        <v>21588</v>
      </c>
      <c r="Y2163">
        <v>21379</v>
      </c>
      <c r="Z2163">
        <v>10874</v>
      </c>
      <c r="AA2163">
        <v>40121</v>
      </c>
      <c r="AB2163">
        <v>8847.3320000000003</v>
      </c>
      <c r="AC2163">
        <v>50242</v>
      </c>
      <c r="AD2163">
        <v>0</v>
      </c>
      <c r="AE2163">
        <v>0</v>
      </c>
      <c r="AF2163">
        <v>10</v>
      </c>
      <c r="AG2163">
        <v>1024</v>
      </c>
      <c r="AH2163">
        <v>9.765625E-3</v>
      </c>
      <c r="AI2163" s="3">
        <v>1286834</v>
      </c>
      <c r="AJ2163" s="3">
        <v>1306423.7485903951</v>
      </c>
      <c r="AK2163">
        <v>320</v>
      </c>
      <c r="AL2163">
        <v>1311340.7999999998</v>
      </c>
      <c r="AM2163">
        <v>569958</v>
      </c>
      <c r="AN2163">
        <v>185283</v>
      </c>
      <c r="AO2163">
        <v>755241</v>
      </c>
      <c r="AP2163">
        <v>5</v>
      </c>
      <c r="AQ2163">
        <v>0</v>
      </c>
      <c r="AR2163">
        <v>5</v>
      </c>
      <c r="AS2163">
        <v>0.23261223540358222</v>
      </c>
      <c r="AT2163">
        <v>5</v>
      </c>
      <c r="AU2163">
        <v>5</v>
      </c>
      <c r="AV2163">
        <f t="shared" si="135"/>
        <v>10</v>
      </c>
      <c r="AW2163">
        <v>767</v>
      </c>
      <c r="AX2163">
        <v>4.0000000000000036E-2</v>
      </c>
      <c r="AY2163">
        <v>2909250013.8493099</v>
      </c>
      <c r="AZ2163">
        <v>2909250.0138493101</v>
      </c>
      <c r="BA2163">
        <v>144489.687747285</v>
      </c>
      <c r="BB2163">
        <v>6.9209091360832448E-2</v>
      </c>
      <c r="BC2163">
        <v>4371</v>
      </c>
      <c r="BD2163">
        <v>468</v>
      </c>
      <c r="BE2163">
        <v>3903</v>
      </c>
      <c r="BF2163">
        <v>0.18928225024248302</v>
      </c>
      <c r="BG2163">
        <v>501680</v>
      </c>
      <c r="BH2163">
        <v>23.238836390587363</v>
      </c>
      <c r="BI2163">
        <v>2254</v>
      </c>
      <c r="BJ2163">
        <v>26</v>
      </c>
      <c r="BK2163">
        <v>2</v>
      </c>
      <c r="BL2163">
        <v>2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21135</v>
      </c>
      <c r="BU2163">
        <v>0.59</v>
      </c>
      <c r="BV2163">
        <v>0.43845879999999998</v>
      </c>
      <c r="BW2163">
        <v>121</v>
      </c>
      <c r="BX2163">
        <v>1.419446</v>
      </c>
      <c r="BY2163">
        <v>-0.82791219999999999</v>
      </c>
      <c r="BZ2163">
        <v>26</v>
      </c>
      <c r="CA2163">
        <v>2</v>
      </c>
      <c r="CB2163">
        <v>1</v>
      </c>
      <c r="CC2163">
        <v>1</v>
      </c>
      <c r="CD2163">
        <v>0</v>
      </c>
      <c r="CE2163">
        <v>0</v>
      </c>
      <c r="CF2163">
        <v>0</v>
      </c>
      <c r="CG2163">
        <v>2</v>
      </c>
      <c r="CH2163">
        <v>0</v>
      </c>
      <c r="CI2163">
        <v>0</v>
      </c>
      <c r="CJ2163">
        <v>21757</v>
      </c>
      <c r="CK2163">
        <v>1.4707910097899526</v>
      </c>
      <c r="CL2163">
        <v>0.58790093382054409</v>
      </c>
      <c r="CM2163">
        <v>98</v>
      </c>
      <c r="CN2163">
        <v>-0.42537963784117827</v>
      </c>
      <c r="CO2163">
        <v>2061</v>
      </c>
      <c r="CP2163">
        <v>1.360691155</v>
      </c>
      <c r="CQ2163">
        <v>0.18059159799999999</v>
      </c>
      <c r="CR2163">
        <v>19519</v>
      </c>
      <c r="CS2163">
        <v>0.90900000000000003</v>
      </c>
      <c r="CT2163">
        <v>14826</v>
      </c>
      <c r="CU2163">
        <v>0.72077123982000002</v>
      </c>
      <c r="CV2163">
        <v>33</v>
      </c>
      <c r="CW2163">
        <v>7</v>
      </c>
      <c r="CX2163">
        <v>10</v>
      </c>
      <c r="CY2163">
        <v>1858</v>
      </c>
      <c r="CZ2163">
        <v>1484</v>
      </c>
      <c r="DA2163" s="2">
        <v>13058</v>
      </c>
      <c r="DB2163" s="2">
        <v>1380</v>
      </c>
      <c r="DC2163" s="2">
        <v>90.58</v>
      </c>
      <c r="DD2163" s="2">
        <v>7621</v>
      </c>
      <c r="DE2163">
        <v>406</v>
      </c>
      <c r="DF2163">
        <v>51</v>
      </c>
      <c r="DG2163">
        <v>31.7</v>
      </c>
      <c r="DH2163">
        <v>9.06</v>
      </c>
      <c r="DI2163" s="2">
        <v>9.06</v>
      </c>
      <c r="DJ2163">
        <v>2.0099999999999998</v>
      </c>
      <c r="DK2163">
        <v>0.89858754120578099</v>
      </c>
      <c r="DL2163">
        <v>0</v>
      </c>
      <c r="DM2163">
        <v>0</v>
      </c>
      <c r="DN2163">
        <v>466</v>
      </c>
      <c r="DO2163">
        <v>0.35899999999999999</v>
      </c>
      <c r="DP2163">
        <v>175252.81</v>
      </c>
      <c r="DQ2163" s="2">
        <v>0</v>
      </c>
      <c r="DR2163" s="2">
        <v>0</v>
      </c>
      <c r="DS2163">
        <v>0</v>
      </c>
      <c r="DT2163">
        <v>3.3792350962931099</v>
      </c>
      <c r="DU2163">
        <v>4431328.854561083</v>
      </c>
      <c r="DV2163">
        <v>0</v>
      </c>
    </row>
    <row r="2164" spans="1:126" x14ac:dyDescent="0.15">
      <c r="A2164" t="s">
        <v>3495</v>
      </c>
      <c r="B2164" t="s">
        <v>3599</v>
      </c>
      <c r="C2164">
        <v>40</v>
      </c>
      <c r="D2164">
        <v>141</v>
      </c>
      <c r="E2164" t="s">
        <v>3600</v>
      </c>
      <c r="F2164">
        <v>40141</v>
      </c>
      <c r="G2164" t="s">
        <v>7148</v>
      </c>
      <c r="H2164">
        <v>64.599999999999994</v>
      </c>
      <c r="I2164">
        <v>7.1</v>
      </c>
      <c r="J2164">
        <v>3</v>
      </c>
      <c r="K2164">
        <v>0.3</v>
      </c>
      <c r="L2164">
        <v>2.7</v>
      </c>
      <c r="M2164">
        <v>22.3</v>
      </c>
      <c r="N2164">
        <f t="shared" si="138"/>
        <v>4737.2399999999989</v>
      </c>
      <c r="O2164">
        <f t="shared" si="136"/>
        <v>5262.7600000000011</v>
      </c>
      <c r="P2164">
        <f t="shared" si="137"/>
        <v>6.315312000000004</v>
      </c>
      <c r="Q2164" s="4">
        <v>40141</v>
      </c>
      <c r="R2164" s="5">
        <v>34.371085000000001</v>
      </c>
      <c r="S2164" s="5">
        <v>-98.931701000000004</v>
      </c>
      <c r="T2164">
        <v>6</v>
      </c>
      <c r="U2164">
        <v>0.61762932564853212</v>
      </c>
      <c r="V2164">
        <v>7981</v>
      </c>
      <c r="W2164">
        <v>7811</v>
      </c>
      <c r="X2164">
        <v>7715</v>
      </c>
      <c r="Y2164">
        <v>7578</v>
      </c>
      <c r="Z2164">
        <v>3842</v>
      </c>
      <c r="AA2164">
        <v>40123</v>
      </c>
      <c r="AB2164">
        <v>2620.6660000000002</v>
      </c>
      <c r="AC2164">
        <v>37759</v>
      </c>
      <c r="AD2164">
        <v>0</v>
      </c>
      <c r="AE2164">
        <v>0</v>
      </c>
      <c r="AF2164">
        <v>8</v>
      </c>
      <c r="AG2164">
        <v>556</v>
      </c>
      <c r="AH2164">
        <v>1.4388489208633094E-2</v>
      </c>
      <c r="AI2164" s="3">
        <v>541419</v>
      </c>
      <c r="AJ2164" s="3">
        <v>557524.91352980002</v>
      </c>
      <c r="AK2164">
        <v>400</v>
      </c>
      <c r="AL2164">
        <v>562745.59999999998</v>
      </c>
      <c r="AM2164">
        <v>543740</v>
      </c>
      <c r="AN2164">
        <v>91039</v>
      </c>
      <c r="AO2164">
        <v>634779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5</v>
      </c>
      <c r="AV2164">
        <f t="shared" si="135"/>
        <v>5</v>
      </c>
      <c r="AW2164">
        <v>4575</v>
      </c>
      <c r="AX2164">
        <v>0.83</v>
      </c>
      <c r="AY2164">
        <v>296836453.88457698</v>
      </c>
      <c r="AZ2164">
        <v>296836.45388457697</v>
      </c>
      <c r="BA2164">
        <v>31637.1468243954</v>
      </c>
      <c r="BB2164">
        <v>0.31608412906213784</v>
      </c>
      <c r="BC2164">
        <v>3227</v>
      </c>
      <c r="BD2164">
        <v>3165</v>
      </c>
      <c r="BE2164">
        <v>62</v>
      </c>
      <c r="BF2164">
        <v>7.7684500689136696E-3</v>
      </c>
      <c r="BG2164">
        <v>136357</v>
      </c>
      <c r="BH2164">
        <v>17.674270900842515</v>
      </c>
      <c r="BI2164">
        <v>1376</v>
      </c>
      <c r="BJ2164">
        <v>10</v>
      </c>
      <c r="BK2164">
        <v>0</v>
      </c>
      <c r="BL2164">
        <v>3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7796</v>
      </c>
      <c r="BU2164">
        <v>0.61</v>
      </c>
      <c r="BV2164">
        <v>0.54458280000000003</v>
      </c>
      <c r="BW2164">
        <v>51</v>
      </c>
      <c r="BX2164">
        <v>1.795793</v>
      </c>
      <c r="BY2164">
        <v>0.1220778</v>
      </c>
      <c r="BZ2164">
        <v>9</v>
      </c>
      <c r="CA2164">
        <v>0</v>
      </c>
      <c r="CB2164">
        <v>2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7613</v>
      </c>
      <c r="CK2164">
        <v>1.44489688690398</v>
      </c>
      <c r="CL2164">
        <v>0.5709190096516995</v>
      </c>
      <c r="CM2164">
        <v>38</v>
      </c>
      <c r="CN2164">
        <v>-0.44163168380521001</v>
      </c>
      <c r="CO2164">
        <v>658</v>
      </c>
      <c r="CP2164">
        <v>-2.1312200600000001E-2</v>
      </c>
      <c r="CQ2164">
        <v>-0.32663839950000001</v>
      </c>
      <c r="CR2164">
        <v>6345</v>
      </c>
      <c r="CS2164">
        <v>0.85</v>
      </c>
      <c r="CT2164">
        <v>6010</v>
      </c>
      <c r="CU2164">
        <v>0.74425837320999999</v>
      </c>
      <c r="CV2164">
        <v>12</v>
      </c>
      <c r="CW2164">
        <v>3</v>
      </c>
      <c r="CX2164">
        <v>2</v>
      </c>
      <c r="CY2164">
        <v>495</v>
      </c>
      <c r="CZ2164">
        <v>762</v>
      </c>
      <c r="DA2164" s="2">
        <v>3362</v>
      </c>
      <c r="DB2164" s="2">
        <v>445</v>
      </c>
      <c r="DC2164" s="2">
        <v>103.75</v>
      </c>
      <c r="DD2164" s="2">
        <v>1983</v>
      </c>
      <c r="DE2164">
        <v>149</v>
      </c>
      <c r="DF2164">
        <v>24</v>
      </c>
      <c r="DH2164">
        <v>25.94</v>
      </c>
      <c r="DI2164" s="2">
        <v>25.94</v>
      </c>
      <c r="DJ2164">
        <v>0.41</v>
      </c>
      <c r="DK2164">
        <v>0.92440974550209731</v>
      </c>
      <c r="DL2164">
        <v>0</v>
      </c>
      <c r="DM2164">
        <v>0</v>
      </c>
      <c r="DN2164">
        <v>246.6</v>
      </c>
      <c r="DO2164">
        <v>0.40799999999999997</v>
      </c>
      <c r="DP2164">
        <v>2554.06</v>
      </c>
      <c r="DQ2164" s="2">
        <v>0</v>
      </c>
      <c r="DR2164" s="2">
        <v>1375.2581970900001</v>
      </c>
      <c r="DS2164">
        <v>2.4438377493739625E-3</v>
      </c>
      <c r="DT2164">
        <v>2.7204862636800198</v>
      </c>
      <c r="DU2164">
        <v>1530941.6747463709</v>
      </c>
      <c r="DV2164">
        <v>0</v>
      </c>
    </row>
    <row r="2165" spans="1:126" x14ac:dyDescent="0.15">
      <c r="A2165" t="s">
        <v>3495</v>
      </c>
      <c r="B2165" t="s">
        <v>3601</v>
      </c>
      <c r="C2165">
        <v>40</v>
      </c>
      <c r="D2165">
        <v>143</v>
      </c>
      <c r="E2165" t="s">
        <v>3602</v>
      </c>
      <c r="F2165">
        <v>40143</v>
      </c>
      <c r="G2165" t="s">
        <v>7149</v>
      </c>
      <c r="H2165">
        <v>65.2</v>
      </c>
      <c r="I2165">
        <v>10.6</v>
      </c>
      <c r="J2165">
        <v>5.7</v>
      </c>
      <c r="K2165">
        <v>2.2999999999999998</v>
      </c>
      <c r="L2165">
        <v>5.2</v>
      </c>
      <c r="M2165">
        <v>11</v>
      </c>
      <c r="N2165">
        <f t="shared" si="138"/>
        <v>4549.2199999999993</v>
      </c>
      <c r="O2165">
        <f t="shared" si="136"/>
        <v>5450.7800000000007</v>
      </c>
      <c r="P2165">
        <f t="shared" si="137"/>
        <v>6.540936000000003</v>
      </c>
      <c r="Q2165" s="4">
        <v>40143</v>
      </c>
      <c r="R2165" s="5">
        <v>36.120317999999997</v>
      </c>
      <c r="S2165" s="5">
        <v>-95.941812999999996</v>
      </c>
      <c r="T2165">
        <v>2</v>
      </c>
      <c r="U2165">
        <v>4.2415357036077433E-2</v>
      </c>
      <c r="V2165">
        <v>602692</v>
      </c>
      <c r="W2165">
        <v>616128</v>
      </c>
      <c r="X2165">
        <v>623335</v>
      </c>
      <c r="Y2165">
        <v>639892</v>
      </c>
      <c r="Z2165">
        <v>326405</v>
      </c>
      <c r="AA2165">
        <v>40125</v>
      </c>
      <c r="AB2165">
        <v>258505.30100000001</v>
      </c>
      <c r="AC2165">
        <v>49759</v>
      </c>
      <c r="AD2165">
        <v>8</v>
      </c>
      <c r="AE2165">
        <v>1.2834190282913683E-5</v>
      </c>
      <c r="AF2165">
        <v>71</v>
      </c>
      <c r="AG2165">
        <v>1036</v>
      </c>
      <c r="AH2165">
        <v>6.8532818532818535E-2</v>
      </c>
      <c r="AI2165" s="3">
        <v>106222</v>
      </c>
      <c r="AJ2165" s="3">
        <v>364979.48325583001</v>
      </c>
      <c r="AK2165">
        <v>38</v>
      </c>
      <c r="AL2165">
        <v>375712</v>
      </c>
      <c r="AM2165">
        <v>627312</v>
      </c>
      <c r="AN2165">
        <v>36992</v>
      </c>
      <c r="AO2165">
        <v>664304</v>
      </c>
      <c r="AP2165">
        <v>34</v>
      </c>
      <c r="AQ2165">
        <v>5</v>
      </c>
      <c r="AR2165">
        <v>39</v>
      </c>
      <c r="AS2165">
        <v>6.3298535369273906E-2</v>
      </c>
      <c r="AT2165">
        <v>38</v>
      </c>
      <c r="AU2165">
        <v>821</v>
      </c>
      <c r="AV2165">
        <f t="shared" si="135"/>
        <v>859</v>
      </c>
      <c r="AW2165">
        <v>564946</v>
      </c>
      <c r="AX2165">
        <v>0.95</v>
      </c>
      <c r="AY2165">
        <v>999324603.43433201</v>
      </c>
      <c r="AZ2165">
        <v>999324.60343433206</v>
      </c>
      <c r="BA2165">
        <v>1767.4735058226599</v>
      </c>
      <c r="BB2165">
        <v>5.6577934362560987</v>
      </c>
      <c r="BC2165">
        <v>1030361</v>
      </c>
      <c r="BD2165">
        <v>852302</v>
      </c>
      <c r="BE2165">
        <v>178059</v>
      </c>
      <c r="BF2165">
        <v>0.29543946161555157</v>
      </c>
      <c r="BG2165">
        <v>21094987</v>
      </c>
      <c r="BH2165">
        <v>33.842134646698803</v>
      </c>
      <c r="BI2165">
        <v>50350</v>
      </c>
      <c r="BJ2165">
        <v>509</v>
      </c>
      <c r="BK2165">
        <v>45</v>
      </c>
      <c r="BL2165">
        <v>35</v>
      </c>
      <c r="BM2165">
        <v>2</v>
      </c>
      <c r="BN2165">
        <v>19</v>
      </c>
      <c r="BO2165">
        <v>39</v>
      </c>
      <c r="BP2165">
        <v>4</v>
      </c>
      <c r="BQ2165">
        <v>76</v>
      </c>
      <c r="BR2165">
        <v>10</v>
      </c>
      <c r="BS2165">
        <v>6</v>
      </c>
      <c r="BT2165">
        <v>601961</v>
      </c>
      <c r="BU2165">
        <v>0.74</v>
      </c>
      <c r="BV2165">
        <v>0.5838122</v>
      </c>
      <c r="BW2165">
        <v>3861</v>
      </c>
      <c r="BX2165">
        <v>1.237622</v>
      </c>
      <c r="BY2165">
        <v>-0.22938130000000001</v>
      </c>
      <c r="BZ2165">
        <v>519</v>
      </c>
      <c r="CA2165">
        <v>40</v>
      </c>
      <c r="CB2165">
        <v>33</v>
      </c>
      <c r="CC2165">
        <v>5</v>
      </c>
      <c r="CD2165">
        <v>21</v>
      </c>
      <c r="CE2165">
        <v>33</v>
      </c>
      <c r="CF2165">
        <v>5</v>
      </c>
      <c r="CG2165">
        <v>80</v>
      </c>
      <c r="CH2165">
        <v>8</v>
      </c>
      <c r="CI2165">
        <v>7</v>
      </c>
      <c r="CJ2165">
        <v>630428</v>
      </c>
      <c r="CK2165">
        <v>1.1912541955623797</v>
      </c>
      <c r="CL2165">
        <v>0.65678724747656758</v>
      </c>
      <c r="CM2165">
        <v>3573</v>
      </c>
      <c r="CN2165">
        <v>-0.2437806894604759</v>
      </c>
      <c r="CO2165">
        <v>101882</v>
      </c>
      <c r="CP2165">
        <v>0.40376614999999999</v>
      </c>
      <c r="CQ2165">
        <v>0.41225065700000002</v>
      </c>
      <c r="CR2165">
        <v>537282</v>
      </c>
      <c r="CS2165">
        <v>0.83499999999999996</v>
      </c>
      <c r="CT2165">
        <v>471305</v>
      </c>
      <c r="CU2165">
        <v>0.78878979154999995</v>
      </c>
      <c r="CV2165">
        <v>2677</v>
      </c>
      <c r="CW2165">
        <v>431</v>
      </c>
      <c r="CX2165">
        <v>697</v>
      </c>
      <c r="CY2165">
        <v>681</v>
      </c>
      <c r="CZ2165">
        <v>1604</v>
      </c>
      <c r="DA2165" s="2">
        <v>470742</v>
      </c>
      <c r="DB2165" s="2">
        <v>78820</v>
      </c>
      <c r="DC2165" s="2">
        <v>258.99</v>
      </c>
      <c r="DD2165" s="2">
        <v>180767</v>
      </c>
      <c r="DE2165">
        <v>598</v>
      </c>
      <c r="DF2165">
        <v>266</v>
      </c>
      <c r="DG2165">
        <v>71.5</v>
      </c>
      <c r="DH2165">
        <v>4.18</v>
      </c>
      <c r="DI2165" s="2">
        <v>8.0299999999999994</v>
      </c>
      <c r="DJ2165">
        <v>-0.3</v>
      </c>
      <c r="DK2165">
        <v>0.88720792302912765</v>
      </c>
      <c r="DL2165">
        <v>0</v>
      </c>
      <c r="DM2165">
        <v>5</v>
      </c>
      <c r="DN2165">
        <v>64.5</v>
      </c>
      <c r="DO2165">
        <v>0.17300000000000001</v>
      </c>
      <c r="DP2165">
        <v>0</v>
      </c>
      <c r="DQ2165" s="2">
        <v>0</v>
      </c>
      <c r="DR2165" s="2">
        <v>37.864342409999999</v>
      </c>
      <c r="DS2165">
        <v>1.0078023168549316E-4</v>
      </c>
      <c r="DT2165">
        <v>3.8388608271768399</v>
      </c>
      <c r="DU2165">
        <v>1442306.0791002649</v>
      </c>
      <c r="DV2165">
        <v>0</v>
      </c>
    </row>
    <row r="2166" spans="1:126" x14ac:dyDescent="0.15">
      <c r="A2166" t="s">
        <v>3495</v>
      </c>
      <c r="B2166" t="s">
        <v>3603</v>
      </c>
      <c r="C2166">
        <v>40</v>
      </c>
      <c r="D2166">
        <v>145</v>
      </c>
      <c r="E2166" t="s">
        <v>3604</v>
      </c>
      <c r="F2166">
        <v>40145</v>
      </c>
      <c r="G2166" t="s">
        <v>7150</v>
      </c>
      <c r="H2166">
        <v>73.400000000000006</v>
      </c>
      <c r="I2166">
        <v>3.7</v>
      </c>
      <c r="J2166">
        <v>9.6999999999999993</v>
      </c>
      <c r="K2166">
        <v>1.4</v>
      </c>
      <c r="L2166">
        <v>7.1</v>
      </c>
      <c r="M2166">
        <v>4.8</v>
      </c>
      <c r="N2166">
        <f t="shared" si="138"/>
        <v>5570.75</v>
      </c>
      <c r="O2166">
        <f t="shared" si="136"/>
        <v>4429.25</v>
      </c>
      <c r="P2166">
        <f t="shared" si="137"/>
        <v>5.3151000000000019</v>
      </c>
      <c r="Q2166" s="4">
        <v>40145</v>
      </c>
      <c r="R2166" s="5">
        <v>35.963479</v>
      </c>
      <c r="S2166" s="5">
        <v>-95.514099999999999</v>
      </c>
      <c r="T2166">
        <v>2</v>
      </c>
      <c r="U2166">
        <v>6.2253582102583416E-2</v>
      </c>
      <c r="V2166">
        <v>73067</v>
      </c>
      <c r="W2166">
        <v>74767</v>
      </c>
      <c r="X2166">
        <v>75391</v>
      </c>
      <c r="Y2166">
        <v>76703</v>
      </c>
      <c r="Z2166">
        <v>39384</v>
      </c>
      <c r="AA2166">
        <v>40127</v>
      </c>
      <c r="AB2166">
        <v>29711.437999999995</v>
      </c>
      <c r="AC2166">
        <v>55715</v>
      </c>
      <c r="AD2166">
        <v>1</v>
      </c>
      <c r="AE2166">
        <v>1.3264182727381253E-5</v>
      </c>
      <c r="AF2166">
        <v>60</v>
      </c>
      <c r="AG2166">
        <v>1090</v>
      </c>
      <c r="AH2166">
        <v>5.5045871559633031E-2</v>
      </c>
      <c r="AI2166" s="3">
        <v>198924</v>
      </c>
      <c r="AJ2166" s="3">
        <v>359395.73262127</v>
      </c>
      <c r="AK2166">
        <v>60</v>
      </c>
      <c r="AL2166">
        <v>378246.40000000002</v>
      </c>
      <c r="AM2166">
        <v>621129</v>
      </c>
      <c r="AN2166">
        <v>58710</v>
      </c>
      <c r="AO2166">
        <v>679839</v>
      </c>
      <c r="AP2166">
        <v>2</v>
      </c>
      <c r="AQ2166">
        <v>0</v>
      </c>
      <c r="AR2166">
        <v>2</v>
      </c>
      <c r="AS2166">
        <v>2.6749769283239935E-2</v>
      </c>
      <c r="AT2166">
        <v>4</v>
      </c>
      <c r="AU2166">
        <v>56</v>
      </c>
      <c r="AV2166">
        <f t="shared" si="135"/>
        <v>60</v>
      </c>
      <c r="AW2166">
        <v>72406</v>
      </c>
      <c r="AX2166">
        <v>0.89</v>
      </c>
      <c r="AY2166">
        <v>356877983.955562</v>
      </c>
      <c r="AZ2166">
        <v>356877.983955562</v>
      </c>
      <c r="BA2166">
        <v>6554.84039816733</v>
      </c>
      <c r="BB2166">
        <v>1.5255901581975824</v>
      </c>
      <c r="BC2166">
        <v>24567</v>
      </c>
      <c r="BD2166">
        <v>0</v>
      </c>
      <c r="BE2166">
        <v>24567</v>
      </c>
      <c r="BF2166">
        <v>0.33622565590485443</v>
      </c>
      <c r="BG2166">
        <v>420093</v>
      </c>
      <c r="BH2166">
        <v>5.5721903144937723</v>
      </c>
      <c r="BI2166">
        <v>7858</v>
      </c>
      <c r="BJ2166">
        <v>35</v>
      </c>
      <c r="BK2166">
        <v>1</v>
      </c>
      <c r="BL2166">
        <v>2</v>
      </c>
      <c r="BM2166">
        <v>0</v>
      </c>
      <c r="BN2166">
        <v>1</v>
      </c>
      <c r="BO2166">
        <v>2</v>
      </c>
      <c r="BP2166">
        <v>0</v>
      </c>
      <c r="BQ2166">
        <v>4</v>
      </c>
      <c r="BR2166">
        <v>3</v>
      </c>
      <c r="BS2166">
        <v>0</v>
      </c>
      <c r="BT2166">
        <v>70394</v>
      </c>
      <c r="BU2166">
        <v>0.67</v>
      </c>
      <c r="BV2166">
        <v>0.58957320000000002</v>
      </c>
      <c r="BW2166">
        <v>181</v>
      </c>
      <c r="BX2166">
        <v>0.68187620000000004</v>
      </c>
      <c r="BY2166">
        <v>-1.1590210000000001</v>
      </c>
      <c r="BZ2166">
        <v>27</v>
      </c>
      <c r="CA2166">
        <v>2</v>
      </c>
      <c r="CB2166">
        <v>2</v>
      </c>
      <c r="CC2166">
        <v>0</v>
      </c>
      <c r="CD2166">
        <v>0</v>
      </c>
      <c r="CE2166">
        <v>1</v>
      </c>
      <c r="CF2166">
        <v>1</v>
      </c>
      <c r="CG2166">
        <v>2</v>
      </c>
      <c r="CH2166">
        <v>4</v>
      </c>
      <c r="CI2166">
        <v>0</v>
      </c>
      <c r="CJ2166">
        <v>75612</v>
      </c>
      <c r="CK2166">
        <v>0.51579114426281536</v>
      </c>
      <c r="CL2166">
        <v>0.68885954381752701</v>
      </c>
      <c r="CM2166">
        <v>180</v>
      </c>
      <c r="CN2166">
        <v>-1.2613000889476798</v>
      </c>
      <c r="CO2166">
        <v>9146</v>
      </c>
      <c r="CP2166">
        <v>0.62077439999999995</v>
      </c>
      <c r="CQ2166">
        <v>0.34663933800000002</v>
      </c>
      <c r="CR2166">
        <v>66559</v>
      </c>
      <c r="CS2166">
        <v>0.86599999999999999</v>
      </c>
      <c r="CT2166">
        <v>58015</v>
      </c>
      <c r="CU2166">
        <v>0.8005247607699999</v>
      </c>
      <c r="CV2166">
        <v>99</v>
      </c>
      <c r="CW2166">
        <v>16</v>
      </c>
      <c r="CX2166">
        <v>31</v>
      </c>
      <c r="CY2166">
        <v>739</v>
      </c>
      <c r="CZ2166">
        <v>1654</v>
      </c>
      <c r="DA2166" s="2">
        <v>19372</v>
      </c>
      <c r="DB2166" s="2">
        <v>7790</v>
      </c>
      <c r="DC2166" s="2">
        <v>92.47</v>
      </c>
      <c r="DD2166" s="2">
        <v>18094</v>
      </c>
      <c r="DE2166">
        <v>554</v>
      </c>
      <c r="DF2166">
        <v>354</v>
      </c>
      <c r="DG2166">
        <v>15.85</v>
      </c>
      <c r="DH2166">
        <v>2.64</v>
      </c>
      <c r="DI2166" s="2">
        <v>3.96</v>
      </c>
      <c r="DJ2166">
        <v>0.05</v>
      </c>
      <c r="DK2166">
        <v>0.96001990710019902</v>
      </c>
      <c r="DL2166">
        <v>2.7522935779816515E-3</v>
      </c>
      <c r="DM2166">
        <v>108</v>
      </c>
      <c r="DN2166">
        <v>158.30000000000001</v>
      </c>
      <c r="DO2166">
        <v>0.41</v>
      </c>
      <c r="DP2166">
        <v>655.81000000000006</v>
      </c>
      <c r="DQ2166" s="2">
        <v>0</v>
      </c>
      <c r="DR2166" s="2">
        <v>0</v>
      </c>
      <c r="DS2166">
        <v>0</v>
      </c>
      <c r="DT2166">
        <v>5.5017589167275496</v>
      </c>
      <c r="DU2166">
        <v>2081020.5039200955</v>
      </c>
      <c r="DV2166">
        <v>0</v>
      </c>
    </row>
    <row r="2167" spans="1:126" x14ac:dyDescent="0.15">
      <c r="A2167" t="s">
        <v>3495</v>
      </c>
      <c r="B2167" t="s">
        <v>232</v>
      </c>
      <c r="C2167">
        <v>40</v>
      </c>
      <c r="D2167">
        <v>147</v>
      </c>
      <c r="E2167" t="s">
        <v>3605</v>
      </c>
      <c r="F2167">
        <v>40147</v>
      </c>
      <c r="G2167" t="s">
        <v>7151</v>
      </c>
      <c r="H2167">
        <v>75.900000000000006</v>
      </c>
      <c r="I2167">
        <v>2.2999999999999998</v>
      </c>
      <c r="J2167">
        <v>10</v>
      </c>
      <c r="K2167">
        <v>1.1000000000000001</v>
      </c>
      <c r="L2167">
        <v>5.6</v>
      </c>
      <c r="M2167">
        <v>5</v>
      </c>
      <c r="N2167">
        <f t="shared" si="138"/>
        <v>5923.670000000001</v>
      </c>
      <c r="O2167">
        <f t="shared" si="136"/>
        <v>4076.329999999999</v>
      </c>
      <c r="P2167">
        <f t="shared" si="137"/>
        <v>4.8915960000000007</v>
      </c>
      <c r="Q2167" s="4">
        <v>40147</v>
      </c>
      <c r="R2167" s="5">
        <v>36.70438</v>
      </c>
      <c r="S2167" s="5">
        <v>-95.906154999999998</v>
      </c>
      <c r="T2167">
        <v>4</v>
      </c>
      <c r="U2167">
        <v>-0.4464758595225562</v>
      </c>
      <c r="V2167">
        <v>51112</v>
      </c>
      <c r="W2167">
        <v>51564</v>
      </c>
      <c r="X2167">
        <v>51760</v>
      </c>
      <c r="Y2167">
        <v>51968</v>
      </c>
      <c r="Z2167">
        <v>25787</v>
      </c>
      <c r="AA2167">
        <v>40129</v>
      </c>
      <c r="AB2167">
        <v>19300.150000000001</v>
      </c>
      <c r="AC2167">
        <v>50023</v>
      </c>
      <c r="AD2167">
        <v>1</v>
      </c>
      <c r="AE2167">
        <v>1.9319938176197837E-5</v>
      </c>
      <c r="AF2167">
        <v>37</v>
      </c>
      <c r="AG2167">
        <v>811</v>
      </c>
      <c r="AH2167">
        <v>4.562268803945746E-2</v>
      </c>
      <c r="AI2167" s="3">
        <v>230934</v>
      </c>
      <c r="AJ2167" s="3">
        <v>265889.80003013002</v>
      </c>
      <c r="AK2167">
        <v>79</v>
      </c>
      <c r="AL2167">
        <v>271481.59999999998</v>
      </c>
      <c r="AM2167">
        <v>834547</v>
      </c>
      <c r="AN2167">
        <v>41089</v>
      </c>
      <c r="AO2167">
        <v>875636</v>
      </c>
      <c r="AP2167">
        <v>3</v>
      </c>
      <c r="AQ2167">
        <v>0</v>
      </c>
      <c r="AR2167">
        <v>3</v>
      </c>
      <c r="AS2167">
        <v>5.8180125669071443E-2</v>
      </c>
      <c r="AT2167">
        <v>3</v>
      </c>
      <c r="AU2167">
        <v>28</v>
      </c>
      <c r="AV2167">
        <f t="shared" si="135"/>
        <v>31</v>
      </c>
      <c r="AW2167">
        <v>41787</v>
      </c>
      <c r="AX2167">
        <v>0.81</v>
      </c>
      <c r="AY2167">
        <v>2054552236.13168</v>
      </c>
      <c r="AZ2167">
        <v>2054552.23613168</v>
      </c>
      <c r="BA2167">
        <v>42022.784318186998</v>
      </c>
      <c r="BB2167">
        <v>0.23796614532445701</v>
      </c>
      <c r="BC2167">
        <v>7699</v>
      </c>
      <c r="BD2167">
        <v>0</v>
      </c>
      <c r="BE2167">
        <v>7699</v>
      </c>
      <c r="BF2167">
        <v>0.15062998904366881</v>
      </c>
      <c r="BG2167">
        <v>813559</v>
      </c>
      <c r="BH2167">
        <v>15.717909582689336</v>
      </c>
      <c r="BI2167">
        <v>6761</v>
      </c>
      <c r="BJ2167">
        <v>63</v>
      </c>
      <c r="BK2167">
        <v>8</v>
      </c>
      <c r="BL2167">
        <v>2</v>
      </c>
      <c r="BM2167">
        <v>0</v>
      </c>
      <c r="BN2167">
        <v>1</v>
      </c>
      <c r="BO2167">
        <v>0</v>
      </c>
      <c r="BP2167">
        <v>1</v>
      </c>
      <c r="BQ2167">
        <v>6</v>
      </c>
      <c r="BR2167">
        <v>2</v>
      </c>
      <c r="BS2167">
        <v>0</v>
      </c>
      <c r="BT2167">
        <v>50706</v>
      </c>
      <c r="BU2167">
        <v>0.76</v>
      </c>
      <c r="BV2167">
        <v>0.58329920000000002</v>
      </c>
      <c r="BW2167">
        <v>440</v>
      </c>
      <c r="BX2167">
        <v>1.636887</v>
      </c>
      <c r="BY2167">
        <v>0.40477859999999999</v>
      </c>
      <c r="BZ2167">
        <v>58</v>
      </c>
      <c r="CA2167">
        <v>5</v>
      </c>
      <c r="CB2167">
        <v>2</v>
      </c>
      <c r="CC2167">
        <v>0</v>
      </c>
      <c r="CD2167">
        <v>0</v>
      </c>
      <c r="CE2167">
        <v>1</v>
      </c>
      <c r="CF2167">
        <v>1</v>
      </c>
      <c r="CG2167">
        <v>4</v>
      </c>
      <c r="CH2167">
        <v>2</v>
      </c>
      <c r="CI2167">
        <v>0</v>
      </c>
      <c r="CJ2167">
        <v>51967</v>
      </c>
      <c r="CK2167">
        <v>1.4047376219523928</v>
      </c>
      <c r="CL2167">
        <v>0.66857989845154375</v>
      </c>
      <c r="CM2167">
        <v>393</v>
      </c>
      <c r="CN2167">
        <v>0.31656159095157449</v>
      </c>
      <c r="CO2167">
        <v>7309</v>
      </c>
      <c r="CP2167">
        <v>0.89643731900000001</v>
      </c>
      <c r="CQ2167">
        <v>0.66986987799999997</v>
      </c>
      <c r="CR2167">
        <v>44401</v>
      </c>
      <c r="CS2167">
        <v>0.85199999999999998</v>
      </c>
      <c r="CT2167">
        <v>40992</v>
      </c>
      <c r="CU2167">
        <v>0.80469356744999998</v>
      </c>
      <c r="CV2167">
        <v>140</v>
      </c>
      <c r="CW2167">
        <v>28</v>
      </c>
      <c r="CX2167">
        <v>27</v>
      </c>
      <c r="CY2167">
        <v>350</v>
      </c>
      <c r="CZ2167">
        <v>1245</v>
      </c>
      <c r="DA2167" s="2">
        <v>29332</v>
      </c>
      <c r="DB2167" s="2">
        <v>5570</v>
      </c>
      <c r="DC2167" s="2">
        <v>141.54</v>
      </c>
      <c r="DD2167" s="2">
        <v>11180</v>
      </c>
      <c r="DE2167">
        <v>417</v>
      </c>
      <c r="DF2167">
        <v>219</v>
      </c>
      <c r="DG2167">
        <v>42.65</v>
      </c>
      <c r="DH2167">
        <v>3.88</v>
      </c>
      <c r="DI2167" s="2">
        <v>23.27</v>
      </c>
      <c r="DJ2167">
        <v>0.96</v>
      </c>
      <c r="DK2167">
        <v>0.90512007759792845</v>
      </c>
      <c r="DL2167">
        <v>2.4660912453760789E-3</v>
      </c>
      <c r="DM2167">
        <v>56</v>
      </c>
      <c r="DN2167">
        <v>95</v>
      </c>
      <c r="DO2167">
        <v>0.34499999999999997</v>
      </c>
      <c r="DP2167">
        <v>0</v>
      </c>
      <c r="DQ2167" s="2">
        <v>0</v>
      </c>
      <c r="DR2167" s="2">
        <v>922.69942113999991</v>
      </c>
      <c r="DS2167">
        <v>3.3987473143410091E-3</v>
      </c>
      <c r="DT2167">
        <v>4.2415534669667103</v>
      </c>
      <c r="DU2167">
        <v>1151503.7216976695</v>
      </c>
      <c r="DV2167">
        <v>0</v>
      </c>
    </row>
    <row r="2168" spans="1:126" x14ac:dyDescent="0.15">
      <c r="A2168" t="s">
        <v>3495</v>
      </c>
      <c r="B2168" t="s">
        <v>3606</v>
      </c>
      <c r="C2168">
        <v>40</v>
      </c>
      <c r="D2168">
        <v>149</v>
      </c>
      <c r="E2168" t="s">
        <v>3607</v>
      </c>
      <c r="F2168">
        <v>40149</v>
      </c>
      <c r="G2168" t="s">
        <v>7152</v>
      </c>
      <c r="H2168">
        <v>85.9</v>
      </c>
      <c r="I2168">
        <v>0.6</v>
      </c>
      <c r="J2168">
        <v>2.8</v>
      </c>
      <c r="K2168">
        <v>0.2</v>
      </c>
      <c r="L2168">
        <v>2.4</v>
      </c>
      <c r="M2168">
        <v>8.1</v>
      </c>
      <c r="N2168">
        <f t="shared" si="138"/>
        <v>7458.420000000001</v>
      </c>
      <c r="O2168">
        <f t="shared" si="136"/>
        <v>2541.579999999999</v>
      </c>
      <c r="P2168">
        <f t="shared" si="137"/>
        <v>3.0498959999999999</v>
      </c>
      <c r="Q2168" s="4">
        <v>40149</v>
      </c>
      <c r="R2168" s="5">
        <v>35.289496999999997</v>
      </c>
      <c r="S2168" s="5">
        <v>-98.991435999999993</v>
      </c>
      <c r="T2168">
        <v>7</v>
      </c>
      <c r="U2168">
        <v>1.0082321743572265E-2</v>
      </c>
      <c r="V2168">
        <v>11616</v>
      </c>
      <c r="W2168">
        <v>11622</v>
      </c>
      <c r="X2168">
        <v>11649</v>
      </c>
      <c r="Y2168">
        <v>11751</v>
      </c>
      <c r="Z2168">
        <v>5816</v>
      </c>
      <c r="AA2168">
        <v>40131</v>
      </c>
      <c r="AB2168">
        <v>4330.1589999999997</v>
      </c>
      <c r="AC2168">
        <v>49632</v>
      </c>
      <c r="AD2168">
        <v>0</v>
      </c>
      <c r="AE2168">
        <v>0</v>
      </c>
      <c r="AF2168">
        <v>7</v>
      </c>
      <c r="AG2168">
        <v>973</v>
      </c>
      <c r="AH2168">
        <v>7.1942446043165471E-3</v>
      </c>
      <c r="AI2168" s="3">
        <v>633364</v>
      </c>
      <c r="AJ2168" s="3">
        <v>642025.70510819508</v>
      </c>
      <c r="AK2168">
        <v>275</v>
      </c>
      <c r="AL2168">
        <v>645849.59999999998</v>
      </c>
      <c r="AM2168">
        <v>633133</v>
      </c>
      <c r="AN2168">
        <v>132611</v>
      </c>
      <c r="AO2168">
        <v>765744</v>
      </c>
      <c r="AP2168">
        <v>1</v>
      </c>
      <c r="AQ2168">
        <v>0</v>
      </c>
      <c r="AR2168">
        <v>1</v>
      </c>
      <c r="AS2168">
        <v>8.6043710204784032E-2</v>
      </c>
      <c r="AT2168">
        <v>1</v>
      </c>
      <c r="AU2168">
        <v>8</v>
      </c>
      <c r="AV2168">
        <f t="shared" si="135"/>
        <v>9</v>
      </c>
      <c r="AW2168">
        <v>4655</v>
      </c>
      <c r="AX2168">
        <v>0.44999999999999996</v>
      </c>
      <c r="AY2168">
        <v>198483542.63143101</v>
      </c>
      <c r="AZ2168">
        <v>198483.54263143102</v>
      </c>
      <c r="BA2168">
        <v>17175.309344007201</v>
      </c>
      <c r="BB2168">
        <v>0.58223114353915228</v>
      </c>
      <c r="BC2168">
        <v>23642</v>
      </c>
      <c r="BD2168">
        <v>11765</v>
      </c>
      <c r="BE2168">
        <v>11877</v>
      </c>
      <c r="BF2168">
        <v>1.0224690082644627</v>
      </c>
      <c r="BG2168">
        <v>336730</v>
      </c>
      <c r="BH2168">
        <v>28.906343892179585</v>
      </c>
      <c r="BI2168">
        <v>1897</v>
      </c>
      <c r="BJ2168">
        <v>20</v>
      </c>
      <c r="BK2168">
        <v>1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11813</v>
      </c>
      <c r="BU2168">
        <v>0.6</v>
      </c>
      <c r="BV2168">
        <v>0.53500619999999999</v>
      </c>
      <c r="BW2168">
        <v>65</v>
      </c>
      <c r="BX2168">
        <v>1.862355</v>
      </c>
      <c r="BY2168">
        <v>-1.9652099999999999E-2</v>
      </c>
      <c r="BZ2168">
        <v>19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11570</v>
      </c>
      <c r="CK2168">
        <v>1.7286084701815039</v>
      </c>
      <c r="CL2168">
        <v>0.66003976143141152</v>
      </c>
      <c r="CM2168">
        <v>46</v>
      </c>
      <c r="CN2168">
        <v>9.1859390231483675E-3</v>
      </c>
      <c r="CO2168">
        <v>1224</v>
      </c>
      <c r="CP2168">
        <v>-0.31092182969999999</v>
      </c>
      <c r="CQ2168">
        <v>0.38558942000000002</v>
      </c>
      <c r="CR2168">
        <v>10031</v>
      </c>
      <c r="CS2168">
        <v>0.86</v>
      </c>
      <c r="CT2168">
        <v>8991</v>
      </c>
      <c r="CU2168">
        <v>0.78016654050000001</v>
      </c>
      <c r="CV2168">
        <v>6</v>
      </c>
      <c r="CW2168">
        <v>2</v>
      </c>
      <c r="CX2168">
        <v>3</v>
      </c>
      <c r="CY2168">
        <v>657</v>
      </c>
      <c r="CZ2168">
        <v>1341</v>
      </c>
      <c r="DA2168" s="2">
        <v>4740</v>
      </c>
      <c r="DB2168" s="2">
        <v>855</v>
      </c>
      <c r="DC2168" s="2">
        <v>51.38</v>
      </c>
      <c r="DD2168" s="2">
        <v>1107</v>
      </c>
      <c r="DE2168">
        <v>310</v>
      </c>
      <c r="DF2168">
        <v>34</v>
      </c>
      <c r="DG2168">
        <v>8.56</v>
      </c>
      <c r="DH2168">
        <v>17.13</v>
      </c>
      <c r="DI2168" s="2">
        <v>8.56</v>
      </c>
      <c r="DJ2168">
        <v>-0.3</v>
      </c>
      <c r="DK2168">
        <v>0.92843451790755394</v>
      </c>
      <c r="DL2168">
        <v>0</v>
      </c>
      <c r="DM2168">
        <v>0</v>
      </c>
      <c r="DN2168">
        <v>364.6</v>
      </c>
      <c r="DO2168">
        <v>0.56200000000000006</v>
      </c>
      <c r="DP2168">
        <v>2619.63</v>
      </c>
      <c r="DQ2168" s="2">
        <v>0</v>
      </c>
      <c r="DR2168" s="2">
        <v>0</v>
      </c>
      <c r="DS2168">
        <v>0</v>
      </c>
      <c r="DT2168">
        <v>2.6525129073109102</v>
      </c>
      <c r="DU2168">
        <v>1713124.4001815883</v>
      </c>
      <c r="DV2168">
        <v>1</v>
      </c>
    </row>
    <row r="2169" spans="1:126" x14ac:dyDescent="0.15">
      <c r="A2169" t="s">
        <v>3495</v>
      </c>
      <c r="B2169" t="s">
        <v>3608</v>
      </c>
      <c r="C2169">
        <v>40</v>
      </c>
      <c r="D2169">
        <v>151</v>
      </c>
      <c r="E2169" t="s">
        <v>3609</v>
      </c>
      <c r="F2169">
        <v>40151</v>
      </c>
      <c r="G2169" t="s">
        <v>7153</v>
      </c>
      <c r="H2169">
        <v>86.6</v>
      </c>
      <c r="I2169">
        <v>3.2</v>
      </c>
      <c r="J2169">
        <v>2.2999999999999998</v>
      </c>
      <c r="K2169">
        <v>0.9</v>
      </c>
      <c r="L2169">
        <v>2.2999999999999998</v>
      </c>
      <c r="M2169">
        <v>4.8</v>
      </c>
      <c r="N2169">
        <f t="shared" si="138"/>
        <v>7544.2299999999987</v>
      </c>
      <c r="O2169">
        <f t="shared" si="136"/>
        <v>2455.7700000000013</v>
      </c>
      <c r="P2169">
        <f t="shared" si="137"/>
        <v>2.9469240000000028</v>
      </c>
      <c r="Q2169" s="4">
        <v>40151</v>
      </c>
      <c r="R2169" s="5">
        <v>36.726984000000002</v>
      </c>
      <c r="S2169" s="5">
        <v>-98.863648999999995</v>
      </c>
      <c r="T2169">
        <v>7</v>
      </c>
      <c r="U2169">
        <v>0.27580117561146067</v>
      </c>
      <c r="V2169">
        <v>8741</v>
      </c>
      <c r="W2169">
        <v>8958</v>
      </c>
      <c r="X2169">
        <v>9033</v>
      </c>
      <c r="Y2169">
        <v>9283</v>
      </c>
      <c r="Z2169">
        <v>4241</v>
      </c>
      <c r="AA2169">
        <v>40133</v>
      </c>
      <c r="AB2169">
        <v>3193.1860000000001</v>
      </c>
      <c r="AC2169">
        <v>55315</v>
      </c>
      <c r="AD2169">
        <v>1</v>
      </c>
      <c r="AE2169">
        <v>1.1070519207350825E-4</v>
      </c>
      <c r="AF2169">
        <v>8</v>
      </c>
      <c r="AG2169">
        <v>751</v>
      </c>
      <c r="AH2169">
        <v>1.0652463382157125E-2</v>
      </c>
      <c r="AI2169" s="3">
        <v>808463</v>
      </c>
      <c r="AJ2169" s="3">
        <v>823329.29702168505</v>
      </c>
      <c r="AK2169">
        <v>358</v>
      </c>
      <c r="AL2169">
        <v>825689.60000000009</v>
      </c>
      <c r="AM2169">
        <v>741610</v>
      </c>
      <c r="AN2169">
        <v>86280</v>
      </c>
      <c r="AO2169">
        <v>827890</v>
      </c>
      <c r="AP2169">
        <v>1</v>
      </c>
      <c r="AQ2169">
        <v>0</v>
      </c>
      <c r="AR2169">
        <v>1</v>
      </c>
      <c r="AS2169">
        <v>0.11163206072784103</v>
      </c>
      <c r="AT2169">
        <v>1</v>
      </c>
      <c r="AU2169">
        <v>6</v>
      </c>
      <c r="AV2169">
        <f t="shared" si="135"/>
        <v>7</v>
      </c>
      <c r="AW2169">
        <v>5308</v>
      </c>
      <c r="AX2169">
        <v>0.79</v>
      </c>
      <c r="AY2169">
        <v>1032358256.58039</v>
      </c>
      <c r="AZ2169">
        <v>1032358.2565803899</v>
      </c>
      <c r="BA2169">
        <v>113577.118871874</v>
      </c>
      <c r="BB2169">
        <v>8.8045903077370438E-2</v>
      </c>
      <c r="BC2169">
        <v>3624</v>
      </c>
      <c r="BD2169">
        <v>0</v>
      </c>
      <c r="BE2169">
        <v>3624</v>
      </c>
      <c r="BF2169">
        <v>0.4145978720970141</v>
      </c>
      <c r="BG2169">
        <v>549663</v>
      </c>
      <c r="BH2169">
        <v>60.850547990700761</v>
      </c>
      <c r="BI2169">
        <v>1458</v>
      </c>
      <c r="BJ2169">
        <v>16</v>
      </c>
      <c r="BK2169">
        <v>1</v>
      </c>
      <c r="BL2169">
        <v>1</v>
      </c>
      <c r="BM2169">
        <v>0</v>
      </c>
      <c r="BN2169">
        <v>0</v>
      </c>
      <c r="BO2169">
        <v>1</v>
      </c>
      <c r="BP2169">
        <v>1</v>
      </c>
      <c r="BQ2169">
        <v>0</v>
      </c>
      <c r="BR2169">
        <v>1</v>
      </c>
      <c r="BS2169">
        <v>0</v>
      </c>
      <c r="BT2169">
        <v>8418</v>
      </c>
      <c r="BU2169">
        <v>0.74</v>
      </c>
      <c r="BV2169">
        <v>0.56968280000000004</v>
      </c>
      <c r="BW2169">
        <v>109</v>
      </c>
      <c r="BX2169">
        <v>2.4946540000000001</v>
      </c>
      <c r="BY2169">
        <v>1.6592279999999999</v>
      </c>
      <c r="BZ2169">
        <v>18</v>
      </c>
      <c r="CA2169">
        <v>1</v>
      </c>
      <c r="CB2169">
        <v>1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1</v>
      </c>
      <c r="CI2169">
        <v>0</v>
      </c>
      <c r="CJ2169">
        <v>9264</v>
      </c>
      <c r="CK2169">
        <v>2.3747841105354057</v>
      </c>
      <c r="CL2169">
        <v>0.64983744501816787</v>
      </c>
      <c r="CM2169">
        <v>76</v>
      </c>
      <c r="CN2169">
        <v>1.228089386325528</v>
      </c>
      <c r="CO2169">
        <v>1208</v>
      </c>
      <c r="CP2169">
        <v>0.91092927000000001</v>
      </c>
      <c r="CQ2169">
        <v>0.78137991299999998</v>
      </c>
      <c r="CR2169">
        <v>7984</v>
      </c>
      <c r="CS2169">
        <v>0.85299999999999998</v>
      </c>
      <c r="CT2169">
        <v>6984</v>
      </c>
      <c r="CU2169">
        <v>0.83590657164999993</v>
      </c>
      <c r="CV2169">
        <v>36</v>
      </c>
      <c r="CW2169">
        <v>4</v>
      </c>
      <c r="CX2169">
        <v>7</v>
      </c>
      <c r="CY2169">
        <v>590</v>
      </c>
      <c r="CZ2169">
        <v>1130</v>
      </c>
      <c r="DA2169" s="2">
        <v>6594</v>
      </c>
      <c r="DB2169" s="2">
        <v>870</v>
      </c>
      <c r="DC2169" s="2">
        <v>143.79</v>
      </c>
      <c r="DD2169" s="2">
        <v>930</v>
      </c>
      <c r="DE2169">
        <v>335</v>
      </c>
      <c r="DF2169">
        <v>36</v>
      </c>
      <c r="DG2169">
        <v>55.3</v>
      </c>
      <c r="DH2169">
        <v>22.12</v>
      </c>
      <c r="DI2169" s="2">
        <v>44.24</v>
      </c>
      <c r="DJ2169">
        <v>-1.1399999999999999</v>
      </c>
      <c r="DK2169">
        <v>0.92849394468268798</v>
      </c>
      <c r="DL2169">
        <v>0</v>
      </c>
      <c r="DM2169">
        <v>76</v>
      </c>
      <c r="DN2169">
        <v>232.7</v>
      </c>
      <c r="DO2169">
        <v>0.28699999999999998</v>
      </c>
      <c r="DP2169">
        <v>17495.29</v>
      </c>
      <c r="DQ2169" s="2">
        <v>0</v>
      </c>
      <c r="DR2169" s="2">
        <v>96.947687060000007</v>
      </c>
      <c r="DS2169">
        <v>1.1741388397661784E-4</v>
      </c>
      <c r="DT2169">
        <v>2.2446210789014902</v>
      </c>
      <c r="DU2169">
        <v>1853360.2807897402</v>
      </c>
      <c r="DV2169">
        <v>1</v>
      </c>
    </row>
    <row r="2170" spans="1:126" x14ac:dyDescent="0.15">
      <c r="A2170" t="s">
        <v>3495</v>
      </c>
      <c r="B2170" t="s">
        <v>3610</v>
      </c>
      <c r="C2170">
        <v>40</v>
      </c>
      <c r="D2170">
        <v>153</v>
      </c>
      <c r="E2170" t="s">
        <v>3611</v>
      </c>
      <c r="F2170">
        <v>40153</v>
      </c>
      <c r="G2170" t="s">
        <v>7154</v>
      </c>
      <c r="H2170">
        <v>82.8</v>
      </c>
      <c r="I2170">
        <v>1.5</v>
      </c>
      <c r="J2170">
        <v>2.6</v>
      </c>
      <c r="K2170">
        <v>0.6</v>
      </c>
      <c r="L2170">
        <v>1.9</v>
      </c>
      <c r="M2170">
        <v>10.6</v>
      </c>
      <c r="N2170">
        <f t="shared" si="138"/>
        <v>6981.1799999999985</v>
      </c>
      <c r="O2170">
        <f t="shared" si="136"/>
        <v>3018.8200000000015</v>
      </c>
      <c r="P2170">
        <f t="shared" si="137"/>
        <v>3.6225840000000034</v>
      </c>
      <c r="Q2170" s="4">
        <v>40153</v>
      </c>
      <c r="R2170" s="5">
        <v>36.425618999999998</v>
      </c>
      <c r="S2170" s="5">
        <v>-99.273661000000004</v>
      </c>
      <c r="T2170">
        <v>7</v>
      </c>
      <c r="U2170">
        <v>0.13519929368209013</v>
      </c>
      <c r="V2170">
        <v>20232</v>
      </c>
      <c r="W2170">
        <v>20697</v>
      </c>
      <c r="X2170">
        <v>20986</v>
      </c>
      <c r="Y2170">
        <v>21575</v>
      </c>
      <c r="Z2170">
        <v>10904</v>
      </c>
      <c r="AA2170">
        <v>40135</v>
      </c>
      <c r="AB2170">
        <v>7856.1550000000007</v>
      </c>
      <c r="AC2170">
        <v>55300</v>
      </c>
      <c r="AD2170">
        <v>1</v>
      </c>
      <c r="AE2170">
        <v>4.7650814828933574E-5</v>
      </c>
      <c r="AF2170">
        <v>18</v>
      </c>
      <c r="AG2170">
        <v>882</v>
      </c>
      <c r="AH2170">
        <v>2.0408163265306121E-2</v>
      </c>
      <c r="AI2170" s="3">
        <v>714706</v>
      </c>
      <c r="AJ2170" s="3">
        <v>795138.85313691001</v>
      </c>
      <c r="AK2170">
        <v>258</v>
      </c>
      <c r="AL2170">
        <v>797497.6</v>
      </c>
      <c r="AM2170">
        <v>759301</v>
      </c>
      <c r="AN2170">
        <v>75548</v>
      </c>
      <c r="AO2170">
        <v>834849</v>
      </c>
      <c r="AP2170">
        <v>2</v>
      </c>
      <c r="AQ2170">
        <v>0</v>
      </c>
      <c r="AR2170">
        <v>2</v>
      </c>
      <c r="AS2170">
        <v>9.6632362178093442E-2</v>
      </c>
      <c r="AT2170">
        <v>2</v>
      </c>
      <c r="AU2170">
        <v>21</v>
      </c>
      <c r="AV2170">
        <f t="shared" si="135"/>
        <v>23</v>
      </c>
      <c r="AW2170">
        <v>5167</v>
      </c>
      <c r="AX2170">
        <v>0.25</v>
      </c>
      <c r="AY2170">
        <v>2001861643.44399</v>
      </c>
      <c r="AZ2170">
        <v>2001861.64344399</v>
      </c>
      <c r="BA2170">
        <v>108381.720567957</v>
      </c>
      <c r="BB2170">
        <v>9.2266481354942559E-2</v>
      </c>
      <c r="BC2170">
        <v>10154</v>
      </c>
      <c r="BD2170">
        <v>0</v>
      </c>
      <c r="BE2170">
        <v>10154</v>
      </c>
      <c r="BF2170">
        <v>0.50187821273230526</v>
      </c>
      <c r="BG2170">
        <v>707708</v>
      </c>
      <c r="BH2170">
        <v>33.722862860954919</v>
      </c>
      <c r="BI2170">
        <v>2585</v>
      </c>
      <c r="BJ2170">
        <v>22</v>
      </c>
      <c r="BK2170">
        <v>3</v>
      </c>
      <c r="BL2170">
        <v>1</v>
      </c>
      <c r="BM2170">
        <v>0</v>
      </c>
      <c r="BN2170">
        <v>1</v>
      </c>
      <c r="BO2170">
        <v>0</v>
      </c>
      <c r="BP2170">
        <v>1</v>
      </c>
      <c r="BQ2170">
        <v>1</v>
      </c>
      <c r="BR2170">
        <v>1</v>
      </c>
      <c r="BS2170">
        <v>0</v>
      </c>
      <c r="BT2170">
        <v>19959</v>
      </c>
      <c r="BU2170">
        <v>0.63</v>
      </c>
      <c r="BV2170">
        <v>0.51422509999999999</v>
      </c>
      <c r="BW2170">
        <v>113</v>
      </c>
      <c r="BX2170">
        <v>1.5030809999999999</v>
      </c>
      <c r="BY2170">
        <v>-0.40964800000000001</v>
      </c>
      <c r="BZ2170">
        <v>24</v>
      </c>
      <c r="CA2170">
        <v>3</v>
      </c>
      <c r="CB2170">
        <v>1</v>
      </c>
      <c r="CC2170">
        <v>0</v>
      </c>
      <c r="CD2170">
        <v>0</v>
      </c>
      <c r="CE2170">
        <v>0</v>
      </c>
      <c r="CF2170">
        <v>1</v>
      </c>
      <c r="CG2170">
        <v>0</v>
      </c>
      <c r="CH2170">
        <v>1</v>
      </c>
      <c r="CI2170">
        <v>0</v>
      </c>
      <c r="CJ2170">
        <v>21485</v>
      </c>
      <c r="CK2170">
        <v>1.3963230160577147</v>
      </c>
      <c r="CL2170">
        <v>0.61946437948538424</v>
      </c>
      <c r="CM2170">
        <v>91</v>
      </c>
      <c r="CN2170">
        <v>-0.42255319506482492</v>
      </c>
      <c r="CO2170">
        <v>2033</v>
      </c>
      <c r="CP2170">
        <v>0.34380807299999999</v>
      </c>
      <c r="CQ2170">
        <v>0.443104732</v>
      </c>
      <c r="CR2170">
        <v>18859</v>
      </c>
      <c r="CS2170">
        <v>0.87</v>
      </c>
      <c r="CT2170">
        <v>15295</v>
      </c>
      <c r="CU2170">
        <v>0.80168067226999995</v>
      </c>
      <c r="CV2170">
        <v>72</v>
      </c>
      <c r="CW2170">
        <v>11</v>
      </c>
      <c r="CX2170">
        <v>10</v>
      </c>
      <c r="CY2170">
        <v>643</v>
      </c>
      <c r="CZ2170">
        <v>1293</v>
      </c>
      <c r="DA2170" s="2">
        <v>14517</v>
      </c>
      <c r="DB2170" s="2">
        <v>1520</v>
      </c>
      <c r="DC2170" s="2">
        <v>108.38</v>
      </c>
      <c r="DD2170" s="2">
        <v>1763</v>
      </c>
      <c r="DE2170">
        <v>365</v>
      </c>
      <c r="DF2170">
        <v>37</v>
      </c>
      <c r="DG2170">
        <v>42.41</v>
      </c>
      <c r="DH2170">
        <v>4.71</v>
      </c>
      <c r="DI2170" s="2">
        <v>4.71</v>
      </c>
      <c r="DJ2170">
        <v>-0.65</v>
      </c>
      <c r="DK2170">
        <v>0.90845466527495222</v>
      </c>
      <c r="DL2170">
        <v>0</v>
      </c>
      <c r="DM2170">
        <v>0</v>
      </c>
      <c r="DN2170">
        <v>151.30000000000001</v>
      </c>
      <c r="DO2170">
        <v>0.187</v>
      </c>
      <c r="DP2170">
        <v>12615.94</v>
      </c>
      <c r="DQ2170" s="2">
        <v>0</v>
      </c>
      <c r="DR2170" s="2">
        <v>0</v>
      </c>
      <c r="DS2170">
        <v>0</v>
      </c>
      <c r="DT2170">
        <v>3.3931983704300399</v>
      </c>
      <c r="DU2170">
        <v>2706067.5567418677</v>
      </c>
      <c r="DV2170">
        <v>1</v>
      </c>
    </row>
    <row r="2171" spans="1:126" x14ac:dyDescent="0.15">
      <c r="A2171" t="s">
        <v>2609</v>
      </c>
      <c r="B2171" t="s">
        <v>655</v>
      </c>
      <c r="C2171">
        <v>41</v>
      </c>
      <c r="D2171">
        <v>1</v>
      </c>
      <c r="E2171" t="s">
        <v>3612</v>
      </c>
      <c r="F2171">
        <v>41001</v>
      </c>
      <c r="G2171" t="s">
        <v>7155</v>
      </c>
      <c r="H2171">
        <v>92.6</v>
      </c>
      <c r="I2171">
        <v>0.3</v>
      </c>
      <c r="J2171">
        <v>1.1000000000000001</v>
      </c>
      <c r="K2171">
        <v>0.5</v>
      </c>
      <c r="L2171">
        <v>2.2000000000000002</v>
      </c>
      <c r="M2171">
        <v>3.3</v>
      </c>
      <c r="N2171">
        <f t="shared" si="138"/>
        <v>8592.0399999999972</v>
      </c>
      <c r="O2171">
        <f t="shared" si="136"/>
        <v>1407.9600000000028</v>
      </c>
      <c r="P2171">
        <f t="shared" si="137"/>
        <v>1.6895520000000039</v>
      </c>
      <c r="Q2171" s="4">
        <v>41001</v>
      </c>
      <c r="R2171" s="5">
        <v>44.703426999999998</v>
      </c>
      <c r="S2171" s="5">
        <v>-117.69193300000001</v>
      </c>
      <c r="T2171">
        <v>7</v>
      </c>
      <c r="U2171">
        <v>0.23451801494209465</v>
      </c>
      <c r="V2171">
        <v>16092</v>
      </c>
      <c r="W2171">
        <v>16049</v>
      </c>
      <c r="X2171">
        <v>16052</v>
      </c>
      <c r="Y2171">
        <v>15867</v>
      </c>
      <c r="Z2171">
        <v>7950</v>
      </c>
      <c r="AA2171">
        <v>40137</v>
      </c>
      <c r="AB2171">
        <v>5575.9220000000005</v>
      </c>
      <c r="AC2171">
        <v>41098</v>
      </c>
      <c r="AD2171">
        <v>1</v>
      </c>
      <c r="AE2171">
        <v>6.22975330176925E-5</v>
      </c>
      <c r="AF2171">
        <v>82</v>
      </c>
      <c r="AG2171">
        <v>645</v>
      </c>
      <c r="AH2171">
        <v>0.12713178294573643</v>
      </c>
      <c r="AI2171" s="3">
        <v>710789</v>
      </c>
      <c r="AJ2171" s="3">
        <v>1963735.5130608052</v>
      </c>
      <c r="AK2171">
        <v>140</v>
      </c>
      <c r="AL2171">
        <v>1976710.4000000001</v>
      </c>
      <c r="AM2171">
        <v>360043</v>
      </c>
      <c r="AN2171">
        <v>76540</v>
      </c>
      <c r="AO2171">
        <v>436583</v>
      </c>
      <c r="AP2171">
        <v>2</v>
      </c>
      <c r="AQ2171">
        <v>0</v>
      </c>
      <c r="AR2171">
        <v>2</v>
      </c>
      <c r="AS2171">
        <v>0.12461835628388061</v>
      </c>
      <c r="AT2171">
        <v>3</v>
      </c>
      <c r="AU2171">
        <v>20</v>
      </c>
      <c r="AV2171">
        <f t="shared" si="135"/>
        <v>23</v>
      </c>
      <c r="AW2171">
        <v>1729</v>
      </c>
      <c r="AX2171">
        <v>0.12</v>
      </c>
      <c r="AY2171">
        <v>165560651.17250201</v>
      </c>
      <c r="AZ2171">
        <v>165560.65117250202</v>
      </c>
      <c r="BA2171">
        <v>9896.7969570937094</v>
      </c>
      <c r="BB2171">
        <v>1.0104279236356686</v>
      </c>
      <c r="BC2171">
        <v>3927</v>
      </c>
      <c r="BD2171">
        <v>0</v>
      </c>
      <c r="BE2171">
        <v>3927</v>
      </c>
      <c r="BF2171">
        <v>0.24403430275913499</v>
      </c>
      <c r="BG2171">
        <v>253679</v>
      </c>
      <c r="BH2171">
        <v>15.803575878395215</v>
      </c>
      <c r="BI2171">
        <v>2313</v>
      </c>
      <c r="BJ2171">
        <v>16</v>
      </c>
      <c r="BK2171">
        <v>5</v>
      </c>
      <c r="BL2171">
        <v>2</v>
      </c>
      <c r="BM2171">
        <v>0</v>
      </c>
      <c r="BN2171">
        <v>0</v>
      </c>
      <c r="BO2171">
        <v>1</v>
      </c>
      <c r="BP2171">
        <v>1</v>
      </c>
      <c r="BQ2171">
        <v>4</v>
      </c>
      <c r="BR2171">
        <v>1</v>
      </c>
      <c r="BS2171">
        <v>0</v>
      </c>
      <c r="BT2171">
        <v>16082</v>
      </c>
      <c r="BU2171">
        <v>0.71</v>
      </c>
      <c r="BV2171">
        <v>0.68197359999999996</v>
      </c>
      <c r="BW2171">
        <v>172</v>
      </c>
      <c r="BX2171">
        <v>1.86544</v>
      </c>
      <c r="BY2171">
        <v>1.422863</v>
      </c>
      <c r="BZ2171">
        <v>20</v>
      </c>
      <c r="CA2171">
        <v>8</v>
      </c>
      <c r="CB2171">
        <v>3</v>
      </c>
      <c r="CC2171">
        <v>0</v>
      </c>
      <c r="CD2171">
        <v>0</v>
      </c>
      <c r="CE2171">
        <v>1</v>
      </c>
      <c r="CF2171">
        <v>1</v>
      </c>
      <c r="CG2171">
        <v>2</v>
      </c>
      <c r="CH2171">
        <v>0</v>
      </c>
      <c r="CI2171">
        <v>0</v>
      </c>
      <c r="CJ2171">
        <v>16082</v>
      </c>
      <c r="CK2171">
        <v>2.1763462255938317</v>
      </c>
      <c r="CL2171">
        <v>0.83092357627618763</v>
      </c>
      <c r="CM2171">
        <v>157</v>
      </c>
      <c r="CN2171">
        <v>2.0767288299256195</v>
      </c>
      <c r="CO2171">
        <v>1683</v>
      </c>
      <c r="CP2171">
        <v>-1.4390299169</v>
      </c>
      <c r="CQ2171">
        <v>-0.1376486204</v>
      </c>
      <c r="CR2171">
        <v>13305</v>
      </c>
      <c r="CS2171">
        <v>0.83200000000000007</v>
      </c>
      <c r="CT2171">
        <v>12841</v>
      </c>
      <c r="CU2171">
        <v>0.85608856088999996</v>
      </c>
      <c r="CV2171">
        <v>75</v>
      </c>
      <c r="CW2171">
        <v>9</v>
      </c>
      <c r="CX2171">
        <v>11</v>
      </c>
      <c r="CY2171">
        <v>749</v>
      </c>
      <c r="CZ2171">
        <v>1126</v>
      </c>
      <c r="DA2171" s="2">
        <v>8311</v>
      </c>
      <c r="DB2171" s="2">
        <v>1365</v>
      </c>
      <c r="DC2171" s="2">
        <v>193.53</v>
      </c>
      <c r="DD2171" s="2">
        <v>819</v>
      </c>
      <c r="DE2171">
        <v>453</v>
      </c>
      <c r="DF2171">
        <v>33</v>
      </c>
      <c r="DG2171">
        <v>37.46</v>
      </c>
      <c r="DH2171">
        <v>43.7</v>
      </c>
      <c r="DI2171" s="2">
        <v>99.89</v>
      </c>
      <c r="DJ2171">
        <v>2.42</v>
      </c>
      <c r="DK2171">
        <v>0.90947946577676353</v>
      </c>
      <c r="DL2171">
        <v>1.3953488372093023E-2</v>
      </c>
      <c r="DM2171">
        <v>0</v>
      </c>
      <c r="DN2171">
        <v>91.2</v>
      </c>
      <c r="DO2171">
        <v>4.7E-2</v>
      </c>
      <c r="DP2171">
        <v>4737.6000000000004</v>
      </c>
      <c r="DQ2171" s="2">
        <v>647261</v>
      </c>
      <c r="DR2171" s="2">
        <v>1486.3495666400001</v>
      </c>
      <c r="DS2171">
        <v>7.519304092121385E-4</v>
      </c>
      <c r="DV2171">
        <v>0</v>
      </c>
    </row>
    <row r="2172" spans="1:126" x14ac:dyDescent="0.15">
      <c r="A2172" t="s">
        <v>2609</v>
      </c>
      <c r="B2172" t="s">
        <v>275</v>
      </c>
      <c r="C2172">
        <v>41</v>
      </c>
      <c r="D2172">
        <v>3</v>
      </c>
      <c r="E2172" t="s">
        <v>3613</v>
      </c>
      <c r="F2172">
        <v>41003</v>
      </c>
      <c r="G2172" t="s">
        <v>7156</v>
      </c>
      <c r="H2172">
        <v>83.6</v>
      </c>
      <c r="I2172">
        <v>0.8</v>
      </c>
      <c r="J2172">
        <v>0.6</v>
      </c>
      <c r="K2172">
        <v>5.0999999999999996</v>
      </c>
      <c r="L2172">
        <v>3.4</v>
      </c>
      <c r="M2172">
        <v>6.4</v>
      </c>
      <c r="N2172">
        <f t="shared" si="138"/>
        <v>7068.49</v>
      </c>
      <c r="O2172">
        <f t="shared" si="136"/>
        <v>2931.51</v>
      </c>
      <c r="P2172">
        <f t="shared" si="137"/>
        <v>3.5178120000000015</v>
      </c>
      <c r="Q2172" s="4">
        <v>41003</v>
      </c>
      <c r="R2172" s="5">
        <v>44.493881999999999</v>
      </c>
      <c r="S2172" s="5">
        <v>-123.42466400000001</v>
      </c>
      <c r="T2172">
        <v>3</v>
      </c>
      <c r="U2172">
        <v>6.7467930454706074E-2</v>
      </c>
      <c r="V2172">
        <v>85501</v>
      </c>
      <c r="W2172">
        <v>86034</v>
      </c>
      <c r="X2172">
        <v>86495</v>
      </c>
      <c r="Y2172">
        <v>88106</v>
      </c>
      <c r="Z2172">
        <v>40255</v>
      </c>
      <c r="AA2172">
        <v>40139</v>
      </c>
      <c r="AB2172">
        <v>31132.995999999996</v>
      </c>
      <c r="AC2172">
        <v>49802</v>
      </c>
      <c r="AD2172">
        <v>2</v>
      </c>
      <c r="AE2172">
        <v>2.3122723856870338E-5</v>
      </c>
      <c r="AF2172">
        <v>224</v>
      </c>
      <c r="AG2172">
        <v>886</v>
      </c>
      <c r="AH2172">
        <v>0.25282167042889392</v>
      </c>
      <c r="AI2172" s="3">
        <v>123975</v>
      </c>
      <c r="AJ2172" s="3">
        <v>432642.29846553504</v>
      </c>
      <c r="AK2172">
        <v>20</v>
      </c>
      <c r="AL2172">
        <v>434566.40000000002</v>
      </c>
      <c r="AM2172">
        <v>490523</v>
      </c>
      <c r="AN2172">
        <v>61016</v>
      </c>
      <c r="AO2172">
        <v>551539</v>
      </c>
      <c r="AP2172">
        <v>14</v>
      </c>
      <c r="AQ2172">
        <v>9</v>
      </c>
      <c r="AR2172">
        <v>23</v>
      </c>
      <c r="AS2172">
        <v>0.26733616942139155</v>
      </c>
      <c r="AT2172">
        <v>22</v>
      </c>
      <c r="AU2172">
        <v>79</v>
      </c>
      <c r="AV2172">
        <f t="shared" si="135"/>
        <v>101</v>
      </c>
      <c r="AW2172">
        <v>116919</v>
      </c>
      <c r="AX2172">
        <v>0.99</v>
      </c>
      <c r="AY2172">
        <v>1335011822.88112</v>
      </c>
      <c r="AZ2172">
        <v>1335011.82288112</v>
      </c>
      <c r="BA2172">
        <v>17134.171711340699</v>
      </c>
      <c r="BB2172">
        <v>0.58362902908118042</v>
      </c>
      <c r="BC2172">
        <v>48519</v>
      </c>
      <c r="BD2172">
        <v>45987</v>
      </c>
      <c r="BE2172">
        <v>2532</v>
      </c>
      <c r="BF2172">
        <v>2.9613688728786797E-2</v>
      </c>
      <c r="BG2172">
        <v>1143118</v>
      </c>
      <c r="BH2172">
        <v>13.216000924908954</v>
      </c>
      <c r="BI2172">
        <v>7535</v>
      </c>
      <c r="BJ2172">
        <v>60</v>
      </c>
      <c r="BK2172">
        <v>14</v>
      </c>
      <c r="BL2172">
        <v>4</v>
      </c>
      <c r="BM2172">
        <v>2</v>
      </c>
      <c r="BN2172">
        <v>1</v>
      </c>
      <c r="BO2172">
        <v>5</v>
      </c>
      <c r="BP2172">
        <v>2</v>
      </c>
      <c r="BQ2172">
        <v>14</v>
      </c>
      <c r="BR2172">
        <v>5</v>
      </c>
      <c r="BS2172">
        <v>0</v>
      </c>
      <c r="BT2172">
        <v>82605</v>
      </c>
      <c r="BU2172">
        <v>0.8</v>
      </c>
      <c r="BV2172">
        <v>0.69347380000000003</v>
      </c>
      <c r="BW2172">
        <v>588</v>
      </c>
      <c r="BX2172">
        <v>1.2953209999999999</v>
      </c>
      <c r="BY2172">
        <v>0.44089899999999999</v>
      </c>
      <c r="BZ2172">
        <v>66</v>
      </c>
      <c r="CA2172">
        <v>13</v>
      </c>
      <c r="CB2172">
        <v>5</v>
      </c>
      <c r="CC2172">
        <v>1</v>
      </c>
      <c r="CD2172">
        <v>1</v>
      </c>
      <c r="CE2172">
        <v>5</v>
      </c>
      <c r="CF2172">
        <v>1</v>
      </c>
      <c r="CG2172">
        <v>11</v>
      </c>
      <c r="CH2172">
        <v>5</v>
      </c>
      <c r="CI2172">
        <v>0</v>
      </c>
      <c r="CJ2172">
        <v>86414</v>
      </c>
      <c r="CK2172">
        <v>1.2497974865183883</v>
      </c>
      <c r="CL2172">
        <v>0.85665117879882979</v>
      </c>
      <c r="CM2172">
        <v>562</v>
      </c>
      <c r="CN2172">
        <v>0.75607344267451948</v>
      </c>
      <c r="CO2172">
        <v>21834</v>
      </c>
      <c r="CP2172">
        <v>1.3116255779999999</v>
      </c>
      <c r="CQ2172">
        <v>1.211527837</v>
      </c>
      <c r="CR2172">
        <v>73692</v>
      </c>
      <c r="CS2172">
        <v>0.83900000000000008</v>
      </c>
      <c r="CT2172">
        <v>70453</v>
      </c>
      <c r="CU2172">
        <v>0.8850313649099999</v>
      </c>
      <c r="CV2172">
        <v>607</v>
      </c>
      <c r="CW2172">
        <v>60</v>
      </c>
      <c r="CX2172">
        <v>106</v>
      </c>
      <c r="CY2172">
        <v>1987</v>
      </c>
      <c r="CZ2172">
        <v>1503</v>
      </c>
      <c r="DA2172" s="2">
        <v>50570</v>
      </c>
      <c r="DB2172" s="2">
        <v>13580</v>
      </c>
      <c r="DC2172" s="2">
        <v>279.47000000000003</v>
      </c>
      <c r="DD2172" s="2">
        <v>10898</v>
      </c>
      <c r="DE2172">
        <v>631</v>
      </c>
      <c r="DF2172">
        <v>67</v>
      </c>
      <c r="DG2172">
        <v>46.19</v>
      </c>
      <c r="DH2172">
        <v>5.77</v>
      </c>
      <c r="DI2172" s="2">
        <v>13.86</v>
      </c>
      <c r="DJ2172">
        <v>3.1</v>
      </c>
      <c r="DK2172">
        <v>0.92367009477717277</v>
      </c>
      <c r="DL2172">
        <v>4.0632054176072234E-2</v>
      </c>
      <c r="DM2172">
        <v>0</v>
      </c>
      <c r="DN2172">
        <v>71.3</v>
      </c>
      <c r="DO2172">
        <v>0.16600000000000001</v>
      </c>
      <c r="DP2172">
        <v>1302.6199999999999</v>
      </c>
      <c r="DQ2172" s="2">
        <v>17799</v>
      </c>
      <c r="DR2172" s="2">
        <v>2226.7752597999997</v>
      </c>
      <c r="DS2172">
        <v>3.1336679289967425E-3</v>
      </c>
      <c r="DT2172">
        <v>6.9866982028877302</v>
      </c>
      <c r="DU2172">
        <v>3036184.2859153906</v>
      </c>
      <c r="DV2172">
        <v>0</v>
      </c>
    </row>
    <row r="2173" spans="1:126" x14ac:dyDescent="0.15">
      <c r="A2173" t="s">
        <v>2609</v>
      </c>
      <c r="B2173" t="s">
        <v>3614</v>
      </c>
      <c r="C2173">
        <v>41</v>
      </c>
      <c r="D2173">
        <v>5</v>
      </c>
      <c r="E2173" t="s">
        <v>3615</v>
      </c>
      <c r="F2173">
        <v>41005</v>
      </c>
      <c r="G2173" t="s">
        <v>7157</v>
      </c>
      <c r="H2173">
        <v>84.5</v>
      </c>
      <c r="I2173">
        <v>0.7</v>
      </c>
      <c r="J2173">
        <v>0.6</v>
      </c>
      <c r="K2173">
        <v>3.6</v>
      </c>
      <c r="L2173">
        <v>2.8</v>
      </c>
      <c r="M2173">
        <v>7.7</v>
      </c>
      <c r="N2173">
        <f t="shared" si="138"/>
        <v>7221.19</v>
      </c>
      <c r="O2173">
        <f t="shared" si="136"/>
        <v>2778.8100000000004</v>
      </c>
      <c r="P2173">
        <f t="shared" si="137"/>
        <v>3.3345720000000019</v>
      </c>
      <c r="Q2173" s="4">
        <v>41005</v>
      </c>
      <c r="R2173" s="5">
        <v>45.160493000000002</v>
      </c>
      <c r="S2173" s="5">
        <v>-122.195127</v>
      </c>
      <c r="T2173">
        <v>1</v>
      </c>
      <c r="U2173">
        <v>4.4820578866701676E-2</v>
      </c>
      <c r="V2173">
        <v>377206</v>
      </c>
      <c r="W2173">
        <v>384697</v>
      </c>
      <c r="X2173">
        <v>389438</v>
      </c>
      <c r="Y2173">
        <v>399825</v>
      </c>
      <c r="Z2173">
        <v>209999</v>
      </c>
      <c r="AA2173">
        <v>40141</v>
      </c>
      <c r="AB2173">
        <v>166634.18400000001</v>
      </c>
      <c r="AC2173">
        <v>65965</v>
      </c>
      <c r="AD2173">
        <v>16</v>
      </c>
      <c r="AE2173">
        <v>4.108484534123532E-5</v>
      </c>
      <c r="AF2173">
        <v>839</v>
      </c>
      <c r="AG2173">
        <v>3745</v>
      </c>
      <c r="AH2173">
        <v>0.2240320427236315</v>
      </c>
      <c r="AI2173" s="3">
        <v>162667</v>
      </c>
      <c r="AJ2173" s="3">
        <v>1197069.474398745</v>
      </c>
      <c r="AK2173">
        <v>15</v>
      </c>
      <c r="AL2173">
        <v>1202643.2000000002</v>
      </c>
      <c r="AM2173">
        <v>1107908</v>
      </c>
      <c r="AN2173">
        <v>200632</v>
      </c>
      <c r="AO2173">
        <v>1308540</v>
      </c>
      <c r="AP2173">
        <v>41</v>
      </c>
      <c r="AQ2173">
        <v>12</v>
      </c>
      <c r="AR2173">
        <v>53</v>
      </c>
      <c r="AS2173">
        <v>0.13777076504365773</v>
      </c>
      <c r="AT2173">
        <v>52</v>
      </c>
      <c r="AU2173">
        <v>505</v>
      </c>
      <c r="AV2173">
        <f t="shared" si="135"/>
        <v>557</v>
      </c>
      <c r="AW2173">
        <v>380328</v>
      </c>
      <c r="AX2173">
        <v>0.92</v>
      </c>
      <c r="AY2173">
        <v>2151500604.0444102</v>
      </c>
      <c r="AZ2173">
        <v>2151500.6040444104</v>
      </c>
      <c r="BA2173">
        <v>6423.9567751797604</v>
      </c>
      <c r="BB2173">
        <v>1.5566729898677085</v>
      </c>
      <c r="BC2173">
        <v>721909</v>
      </c>
      <c r="BD2173">
        <v>743982</v>
      </c>
      <c r="BE2173">
        <v>-22073</v>
      </c>
      <c r="BF2173">
        <v>-5.8517096758800229E-2</v>
      </c>
      <c r="BG2173">
        <v>6143598</v>
      </c>
      <c r="BH2173">
        <v>15.775548354295164</v>
      </c>
      <c r="BI2173">
        <v>29490</v>
      </c>
      <c r="BJ2173">
        <v>197</v>
      </c>
      <c r="BK2173">
        <v>21</v>
      </c>
      <c r="BL2173">
        <v>27</v>
      </c>
      <c r="BM2173">
        <v>7</v>
      </c>
      <c r="BN2173">
        <v>7</v>
      </c>
      <c r="BO2173">
        <v>15</v>
      </c>
      <c r="BP2173">
        <v>5</v>
      </c>
      <c r="BQ2173">
        <v>53</v>
      </c>
      <c r="BR2173">
        <v>16</v>
      </c>
      <c r="BS2173">
        <v>0</v>
      </c>
      <c r="BT2173">
        <v>386143</v>
      </c>
      <c r="BU2173">
        <v>0.78</v>
      </c>
      <c r="BV2173">
        <v>0.64794099999999999</v>
      </c>
      <c r="BW2173">
        <v>1751</v>
      </c>
      <c r="BX2173">
        <v>0.90122060000000004</v>
      </c>
      <c r="BY2173">
        <v>-0.47208139999999998</v>
      </c>
      <c r="BZ2173">
        <v>215</v>
      </c>
      <c r="CA2173">
        <v>20</v>
      </c>
      <c r="CB2173">
        <v>24</v>
      </c>
      <c r="CC2173">
        <v>9</v>
      </c>
      <c r="CD2173">
        <v>8</v>
      </c>
      <c r="CE2173">
        <v>18</v>
      </c>
      <c r="CF2173">
        <v>4</v>
      </c>
      <c r="CG2173">
        <v>44</v>
      </c>
      <c r="CH2173">
        <v>18</v>
      </c>
      <c r="CI2173">
        <v>0</v>
      </c>
      <c r="CJ2173">
        <v>394504</v>
      </c>
      <c r="CK2173">
        <v>0.91253827591101744</v>
      </c>
      <c r="CL2173">
        <v>0.82518817473773209</v>
      </c>
      <c r="CM2173">
        <v>1783</v>
      </c>
      <c r="CN2173">
        <v>-1.2012381799501712E-2</v>
      </c>
      <c r="CO2173">
        <v>70691</v>
      </c>
      <c r="CP2173">
        <v>0.84252560099999996</v>
      </c>
      <c r="CQ2173">
        <v>0.82056994800000005</v>
      </c>
      <c r="CR2173">
        <v>353275</v>
      </c>
      <c r="CS2173">
        <v>0.875</v>
      </c>
      <c r="CT2173">
        <v>318739</v>
      </c>
      <c r="CU2173">
        <v>0.88420207509999993</v>
      </c>
      <c r="CV2173">
        <v>946</v>
      </c>
      <c r="CW2173">
        <v>305</v>
      </c>
      <c r="CX2173">
        <v>358</v>
      </c>
      <c r="CY2173">
        <v>10776</v>
      </c>
      <c r="CZ2173">
        <v>6119</v>
      </c>
      <c r="DA2173" s="2">
        <v>216203</v>
      </c>
      <c r="DB2173" s="2">
        <v>52010</v>
      </c>
      <c r="DC2173" s="2">
        <v>304.95</v>
      </c>
      <c r="DD2173" s="2">
        <v>41670</v>
      </c>
      <c r="DE2173">
        <v>2495</v>
      </c>
      <c r="DF2173">
        <v>242</v>
      </c>
      <c r="DG2173">
        <v>57.44</v>
      </c>
      <c r="DH2173">
        <v>3.61</v>
      </c>
      <c r="DI2173" s="2">
        <v>10.3</v>
      </c>
      <c r="DJ2173">
        <v>3.64</v>
      </c>
      <c r="DK2173">
        <v>0.9509488710064119</v>
      </c>
      <c r="DL2173">
        <v>1.5220293724966623E-2</v>
      </c>
      <c r="DM2173">
        <v>0</v>
      </c>
      <c r="DN2173">
        <v>107.4</v>
      </c>
      <c r="DO2173">
        <v>8.4000000000000005E-2</v>
      </c>
      <c r="DP2173">
        <v>85.15</v>
      </c>
      <c r="DQ2173" s="2">
        <v>537833</v>
      </c>
      <c r="DR2173" s="2">
        <v>42.994649059999993</v>
      </c>
      <c r="DS2173">
        <v>3.5097542511976944E-5</v>
      </c>
      <c r="DT2173">
        <v>11.480746724889</v>
      </c>
      <c r="DU2173">
        <v>13807241.97961003</v>
      </c>
      <c r="DV2173">
        <v>0</v>
      </c>
    </row>
    <row r="2174" spans="1:126" x14ac:dyDescent="0.15">
      <c r="A2174" t="s">
        <v>2609</v>
      </c>
      <c r="B2174" t="s">
        <v>3616</v>
      </c>
      <c r="C2174">
        <v>41</v>
      </c>
      <c r="D2174">
        <v>7</v>
      </c>
      <c r="E2174" t="s">
        <v>3617</v>
      </c>
      <c r="F2174">
        <v>41007</v>
      </c>
      <c r="G2174" t="s">
        <v>7158</v>
      </c>
      <c r="H2174">
        <v>87.2</v>
      </c>
      <c r="I2174">
        <v>0.4</v>
      </c>
      <c r="J2174">
        <v>0.8</v>
      </c>
      <c r="K2174">
        <v>1.2</v>
      </c>
      <c r="L2174">
        <v>2.7</v>
      </c>
      <c r="M2174">
        <v>7.7</v>
      </c>
      <c r="N2174">
        <f t="shared" si="138"/>
        <v>7672.66</v>
      </c>
      <c r="O2174">
        <f t="shared" si="136"/>
        <v>2327.34</v>
      </c>
      <c r="P2174">
        <f t="shared" si="137"/>
        <v>2.7928080000000013</v>
      </c>
      <c r="Q2174" s="4">
        <v>41007</v>
      </c>
      <c r="R2174" s="5">
        <v>46.024509000000002</v>
      </c>
      <c r="S2174" s="5">
        <v>-123.70501400000001</v>
      </c>
      <c r="T2174">
        <v>4</v>
      </c>
      <c r="U2174">
        <v>0.13671783724173503</v>
      </c>
      <c r="V2174">
        <v>37068</v>
      </c>
      <c r="W2174">
        <v>37236</v>
      </c>
      <c r="X2174">
        <v>37382</v>
      </c>
      <c r="Y2174">
        <v>37783</v>
      </c>
      <c r="Z2174">
        <v>19951</v>
      </c>
      <c r="AA2174">
        <v>40143</v>
      </c>
      <c r="AB2174">
        <v>15238.753999999999</v>
      </c>
      <c r="AC2174">
        <v>46408</v>
      </c>
      <c r="AD2174">
        <v>4</v>
      </c>
      <c r="AE2174">
        <v>1.0700337060617409E-4</v>
      </c>
      <c r="AF2174">
        <v>41</v>
      </c>
      <c r="AG2174">
        <v>199</v>
      </c>
      <c r="AH2174">
        <v>0.20603015075376885</v>
      </c>
      <c r="AI2174" s="3">
        <v>16382</v>
      </c>
      <c r="AJ2174" s="3">
        <v>530608.24897007504</v>
      </c>
      <c r="AK2174">
        <v>40</v>
      </c>
      <c r="AL2174">
        <v>694272</v>
      </c>
      <c r="AM2174">
        <v>306095</v>
      </c>
      <c r="AN2174">
        <v>10734</v>
      </c>
      <c r="AO2174">
        <v>316829</v>
      </c>
      <c r="AP2174">
        <v>16</v>
      </c>
      <c r="AQ2174">
        <v>5</v>
      </c>
      <c r="AR2174">
        <v>21</v>
      </c>
      <c r="AS2174">
        <v>0.56397035127296169</v>
      </c>
      <c r="AT2174">
        <v>20</v>
      </c>
      <c r="AU2174">
        <v>27</v>
      </c>
      <c r="AV2174">
        <f t="shared" si="135"/>
        <v>47</v>
      </c>
      <c r="AW2174">
        <v>32668</v>
      </c>
      <c r="AX2174">
        <v>0.85</v>
      </c>
      <c r="AY2174">
        <v>2500582996.4144702</v>
      </c>
      <c r="AZ2174">
        <v>2500582.99641447</v>
      </c>
      <c r="BA2174">
        <v>70217.644486807505</v>
      </c>
      <c r="BB2174">
        <v>0.14241434717849016</v>
      </c>
      <c r="BC2174">
        <v>25644</v>
      </c>
      <c r="BD2174">
        <v>1983</v>
      </c>
      <c r="BE2174">
        <v>23661</v>
      </c>
      <c r="BF2174">
        <v>0.63831337002266109</v>
      </c>
      <c r="BG2174">
        <v>560307</v>
      </c>
      <c r="BH2174">
        <v>14.988684393558398</v>
      </c>
      <c r="BI2174">
        <v>3465</v>
      </c>
      <c r="BJ2174">
        <v>28</v>
      </c>
      <c r="BK2174">
        <v>10</v>
      </c>
      <c r="BL2174">
        <v>6</v>
      </c>
      <c r="BM2174">
        <v>0</v>
      </c>
      <c r="BN2174">
        <v>1</v>
      </c>
      <c r="BO2174">
        <v>5</v>
      </c>
      <c r="BP2174">
        <v>2</v>
      </c>
      <c r="BQ2174">
        <v>5</v>
      </c>
      <c r="BR2174">
        <v>3</v>
      </c>
      <c r="BS2174">
        <v>0</v>
      </c>
      <c r="BT2174">
        <v>37243</v>
      </c>
      <c r="BU2174">
        <v>0.72</v>
      </c>
      <c r="BV2174">
        <v>0.62394459999999996</v>
      </c>
      <c r="BW2174">
        <v>305</v>
      </c>
      <c r="BX2174">
        <v>1.6110409999999999</v>
      </c>
      <c r="BY2174">
        <v>0.54814929999999995</v>
      </c>
      <c r="BZ2174">
        <v>31</v>
      </c>
      <c r="CA2174">
        <v>11</v>
      </c>
      <c r="CB2174">
        <v>6</v>
      </c>
      <c r="CC2174">
        <v>0</v>
      </c>
      <c r="CD2174">
        <v>1</v>
      </c>
      <c r="CE2174">
        <v>3</v>
      </c>
      <c r="CF2174">
        <v>2</v>
      </c>
      <c r="CG2174">
        <v>4</v>
      </c>
      <c r="CH2174">
        <v>2</v>
      </c>
      <c r="CI2174">
        <v>0</v>
      </c>
      <c r="CJ2174">
        <v>37425</v>
      </c>
      <c r="CK2174">
        <v>1.6032064128256514</v>
      </c>
      <c r="CL2174">
        <v>0.82156030984876427</v>
      </c>
      <c r="CM2174">
        <v>294</v>
      </c>
      <c r="CN2174">
        <v>1.1906390195388461</v>
      </c>
      <c r="CO2174">
        <v>4670</v>
      </c>
      <c r="CP2174">
        <v>0.17806142699999999</v>
      </c>
      <c r="CQ2174">
        <v>-3.0301270700000001E-2</v>
      </c>
      <c r="CR2174">
        <v>32261</v>
      </c>
      <c r="CS2174">
        <v>0.85</v>
      </c>
      <c r="CT2174">
        <v>29210</v>
      </c>
      <c r="CU2174">
        <v>0.86336887747999991</v>
      </c>
      <c r="CV2174">
        <v>87</v>
      </c>
      <c r="CW2174">
        <v>26</v>
      </c>
      <c r="CX2174">
        <v>30</v>
      </c>
      <c r="CY2174">
        <v>331</v>
      </c>
      <c r="CZ2174">
        <v>318</v>
      </c>
      <c r="DA2174" s="2">
        <v>23705</v>
      </c>
      <c r="DB2174" s="2">
        <v>3335</v>
      </c>
      <c r="DC2174" s="2">
        <v>314.14</v>
      </c>
      <c r="DD2174" s="2">
        <v>3514</v>
      </c>
      <c r="DE2174">
        <v>125</v>
      </c>
      <c r="DF2174">
        <v>9</v>
      </c>
      <c r="DG2174">
        <v>115.45</v>
      </c>
      <c r="DH2174">
        <v>8.0500000000000007</v>
      </c>
      <c r="DI2174" s="2">
        <v>67.12</v>
      </c>
      <c r="DJ2174">
        <v>4.97</v>
      </c>
      <c r="DL2174">
        <v>0</v>
      </c>
      <c r="DM2174">
        <v>0</v>
      </c>
      <c r="DN2174">
        <v>0</v>
      </c>
      <c r="DO2174">
        <v>0</v>
      </c>
      <c r="DP2174">
        <v>16.260000000000002</v>
      </c>
      <c r="DQ2174" s="2">
        <v>0</v>
      </c>
      <c r="DR2174" s="2">
        <v>1105.2277029499996</v>
      </c>
      <c r="DS2174">
        <v>1.5919246066222891E-3</v>
      </c>
      <c r="DT2174">
        <v>1.7473827290253201</v>
      </c>
      <c r="DU2174">
        <v>1213158.9020458669</v>
      </c>
      <c r="DV2174">
        <v>0</v>
      </c>
    </row>
    <row r="2175" spans="1:126" x14ac:dyDescent="0.15">
      <c r="A2175" t="s">
        <v>2609</v>
      </c>
      <c r="B2175" t="s">
        <v>292</v>
      </c>
      <c r="C2175">
        <v>41</v>
      </c>
      <c r="D2175">
        <v>9</v>
      </c>
      <c r="E2175" t="s">
        <v>3618</v>
      </c>
      <c r="F2175">
        <v>41009</v>
      </c>
      <c r="G2175" t="s">
        <v>7159</v>
      </c>
      <c r="H2175">
        <v>90.3</v>
      </c>
      <c r="I2175">
        <v>0.4</v>
      </c>
      <c r="J2175">
        <v>1.2</v>
      </c>
      <c r="K2175">
        <v>0.9</v>
      </c>
      <c r="L2175">
        <v>3.2</v>
      </c>
      <c r="M2175">
        <v>4</v>
      </c>
      <c r="N2175">
        <f t="shared" si="138"/>
        <v>8182.7399999999989</v>
      </c>
      <c r="O2175">
        <f t="shared" si="136"/>
        <v>1817.2600000000011</v>
      </c>
      <c r="P2175">
        <f t="shared" si="137"/>
        <v>2.180712000000002</v>
      </c>
      <c r="Q2175" s="4">
        <v>41009</v>
      </c>
      <c r="R2175" s="5">
        <v>45.941932000000001</v>
      </c>
      <c r="S2175" s="5">
        <v>-123.081079</v>
      </c>
      <c r="T2175">
        <v>1</v>
      </c>
      <c r="U2175">
        <v>0.13898263370149411</v>
      </c>
      <c r="V2175">
        <v>49317</v>
      </c>
      <c r="W2175">
        <v>49325</v>
      </c>
      <c r="X2175">
        <v>49389</v>
      </c>
      <c r="Y2175">
        <v>49648</v>
      </c>
      <c r="Z2175">
        <v>26501</v>
      </c>
      <c r="AA2175">
        <v>40145</v>
      </c>
      <c r="AB2175">
        <v>18649.787</v>
      </c>
      <c r="AC2175">
        <v>53179</v>
      </c>
      <c r="AD2175">
        <v>2</v>
      </c>
      <c r="AE2175">
        <v>4.0494847030715338E-5</v>
      </c>
      <c r="AF2175">
        <v>181</v>
      </c>
      <c r="AG2175">
        <v>751</v>
      </c>
      <c r="AH2175">
        <v>0.24101198402130491</v>
      </c>
      <c r="AI2175" s="3">
        <v>56668</v>
      </c>
      <c r="AJ2175" s="3">
        <v>420719.99001631001</v>
      </c>
      <c r="AK2175">
        <v>25</v>
      </c>
      <c r="AL2175">
        <v>440556.79999999999</v>
      </c>
      <c r="AM2175">
        <v>1075417</v>
      </c>
      <c r="AN2175">
        <v>31141</v>
      </c>
      <c r="AO2175">
        <v>1106558</v>
      </c>
      <c r="AP2175">
        <v>1</v>
      </c>
      <c r="AQ2175">
        <v>0</v>
      </c>
      <c r="AR2175">
        <v>1</v>
      </c>
      <c r="AS2175">
        <v>2.0273694880892042E-2</v>
      </c>
      <c r="AT2175">
        <v>1</v>
      </c>
      <c r="AU2175">
        <v>45</v>
      </c>
      <c r="AV2175">
        <f t="shared" si="135"/>
        <v>46</v>
      </c>
      <c r="AW2175">
        <v>35317</v>
      </c>
      <c r="AX2175">
        <v>0.7</v>
      </c>
      <c r="AY2175">
        <v>566471466.31831098</v>
      </c>
      <c r="AZ2175">
        <v>566471.46631831094</v>
      </c>
      <c r="BA2175">
        <v>13040.593737138201</v>
      </c>
      <c r="BB2175">
        <v>0.76683625006437262</v>
      </c>
      <c r="BC2175">
        <v>8052</v>
      </c>
      <c r="BD2175">
        <v>24820</v>
      </c>
      <c r="BE2175">
        <v>-16768</v>
      </c>
      <c r="BF2175">
        <v>-0.34000446093639108</v>
      </c>
      <c r="BG2175">
        <v>283940</v>
      </c>
      <c r="BH2175">
        <v>5.7490534329506566</v>
      </c>
      <c r="BI2175">
        <v>4536</v>
      </c>
      <c r="BJ2175">
        <v>32</v>
      </c>
      <c r="BK2175">
        <v>3</v>
      </c>
      <c r="BL2175">
        <v>1</v>
      </c>
      <c r="BM2175">
        <v>1</v>
      </c>
      <c r="BN2175">
        <v>0</v>
      </c>
      <c r="BO2175">
        <v>2</v>
      </c>
      <c r="BP2175">
        <v>0</v>
      </c>
      <c r="BQ2175">
        <v>8</v>
      </c>
      <c r="BR2175">
        <v>0</v>
      </c>
      <c r="BS2175">
        <v>0</v>
      </c>
      <c r="BT2175">
        <v>49592</v>
      </c>
      <c r="BU2175">
        <v>0.79</v>
      </c>
      <c r="BV2175">
        <v>0.6462116</v>
      </c>
      <c r="BW2175">
        <v>286</v>
      </c>
      <c r="BX2175">
        <v>0.94773350000000001</v>
      </c>
      <c r="BY2175">
        <v>-0.2698161</v>
      </c>
      <c r="BZ2175">
        <v>26</v>
      </c>
      <c r="CA2175">
        <v>4</v>
      </c>
      <c r="CB2175">
        <v>1</v>
      </c>
      <c r="CC2175">
        <v>0</v>
      </c>
      <c r="CD2175">
        <v>0</v>
      </c>
      <c r="CE2175">
        <v>2</v>
      </c>
      <c r="CF2175">
        <v>1</v>
      </c>
      <c r="CG2175">
        <v>2</v>
      </c>
      <c r="CH2175">
        <v>0</v>
      </c>
      <c r="CI2175">
        <v>0</v>
      </c>
      <c r="CJ2175">
        <v>49488</v>
      </c>
      <c r="CK2175">
        <v>0.72744907856450047</v>
      </c>
      <c r="CL2175">
        <v>0.82188715618437813</v>
      </c>
      <c r="CM2175">
        <v>280</v>
      </c>
      <c r="CN2175">
        <v>1.4132213881766721E-3</v>
      </c>
      <c r="CO2175">
        <v>4953</v>
      </c>
      <c r="CP2175">
        <v>-0.1000470021</v>
      </c>
      <c r="CQ2175">
        <v>0.151951421</v>
      </c>
      <c r="CR2175">
        <v>42450</v>
      </c>
      <c r="CS2175">
        <v>0.85499999999999998</v>
      </c>
      <c r="CT2175">
        <v>41229</v>
      </c>
      <c r="CU2175">
        <v>0.88578119772000008</v>
      </c>
      <c r="CV2175">
        <v>114</v>
      </c>
      <c r="CW2175">
        <v>25</v>
      </c>
      <c r="CX2175">
        <v>17</v>
      </c>
      <c r="CY2175">
        <v>954</v>
      </c>
      <c r="CZ2175">
        <v>1231</v>
      </c>
      <c r="DA2175" s="2">
        <v>16455</v>
      </c>
      <c r="DB2175" s="2">
        <v>4270</v>
      </c>
      <c r="DC2175" s="2">
        <v>178.34</v>
      </c>
      <c r="DD2175" s="2">
        <v>3655</v>
      </c>
      <c r="DE2175">
        <v>527</v>
      </c>
      <c r="DF2175">
        <v>39</v>
      </c>
      <c r="DG2175">
        <v>16.21</v>
      </c>
      <c r="DH2175">
        <v>10.130000000000001</v>
      </c>
      <c r="DI2175" s="2">
        <v>10.130000000000001</v>
      </c>
      <c r="DJ2175">
        <v>4.9800000000000004</v>
      </c>
      <c r="DK2175">
        <v>0.98646502435236816</v>
      </c>
      <c r="DL2175">
        <v>9.3209054593874838E-3</v>
      </c>
      <c r="DM2175">
        <v>0</v>
      </c>
      <c r="DN2175">
        <v>16.5</v>
      </c>
      <c r="DO2175">
        <v>3.7999999999999999E-2</v>
      </c>
      <c r="DP2175">
        <v>234.53</v>
      </c>
      <c r="DQ2175" s="2">
        <v>0</v>
      </c>
      <c r="DR2175" s="2">
        <v>533.32343601999992</v>
      </c>
      <c r="DS2175">
        <v>1.2105626875077177E-3</v>
      </c>
      <c r="DT2175">
        <v>3.7896679291959101</v>
      </c>
      <c r="DU2175">
        <v>1669563.9759491766</v>
      </c>
      <c r="DV2175">
        <v>0</v>
      </c>
    </row>
    <row r="2176" spans="1:126" x14ac:dyDescent="0.15">
      <c r="A2176" t="s">
        <v>2609</v>
      </c>
      <c r="B2176" t="s">
        <v>2928</v>
      </c>
      <c r="C2176">
        <v>41</v>
      </c>
      <c r="D2176">
        <v>11</v>
      </c>
      <c r="E2176" t="s">
        <v>3619</v>
      </c>
      <c r="F2176">
        <v>41011</v>
      </c>
      <c r="G2176" t="s">
        <v>7160</v>
      </c>
      <c r="H2176">
        <v>87</v>
      </c>
      <c r="I2176">
        <v>0.4</v>
      </c>
      <c r="J2176">
        <v>2.2999999999999998</v>
      </c>
      <c r="K2176">
        <v>1</v>
      </c>
      <c r="L2176">
        <v>3.9</v>
      </c>
      <c r="M2176">
        <v>5.4</v>
      </c>
      <c r="N2176">
        <f t="shared" si="138"/>
        <v>7619.82</v>
      </c>
      <c r="O2176">
        <f t="shared" si="136"/>
        <v>2380.1800000000003</v>
      </c>
      <c r="P2176">
        <f t="shared" si="137"/>
        <v>2.8562160000000012</v>
      </c>
      <c r="Q2176" s="4">
        <v>41011</v>
      </c>
      <c r="R2176" s="5">
        <v>43.18591</v>
      </c>
      <c r="S2176" s="5">
        <v>-124.094133</v>
      </c>
      <c r="T2176">
        <v>5</v>
      </c>
      <c r="U2176">
        <v>0.14736242311198336</v>
      </c>
      <c r="V2176">
        <v>62937</v>
      </c>
      <c r="W2176">
        <v>62678</v>
      </c>
      <c r="X2176">
        <v>62775</v>
      </c>
      <c r="Y2176">
        <v>62662</v>
      </c>
      <c r="Z2176">
        <v>31739</v>
      </c>
      <c r="AA2176">
        <v>40147</v>
      </c>
      <c r="AB2176">
        <v>21456.228999999999</v>
      </c>
      <c r="AC2176">
        <v>38605</v>
      </c>
      <c r="AD2176">
        <v>3</v>
      </c>
      <c r="AE2176">
        <v>4.778972520908005E-5</v>
      </c>
      <c r="AF2176">
        <v>105</v>
      </c>
      <c r="AG2176">
        <v>654</v>
      </c>
      <c r="AH2176">
        <v>0.16055045871559634</v>
      </c>
      <c r="AI2176" s="3">
        <v>157496</v>
      </c>
      <c r="AJ2176" s="3">
        <v>1021550.354534475</v>
      </c>
      <c r="AK2176">
        <v>66</v>
      </c>
      <c r="AL2176">
        <v>1156128</v>
      </c>
      <c r="AM2176">
        <v>720705</v>
      </c>
      <c r="AN2176">
        <v>39863</v>
      </c>
      <c r="AO2176">
        <v>760568</v>
      </c>
      <c r="AP2176">
        <v>12</v>
      </c>
      <c r="AQ2176">
        <v>1</v>
      </c>
      <c r="AR2176">
        <v>13</v>
      </c>
      <c r="AS2176">
        <v>0.20740929831838922</v>
      </c>
      <c r="AT2176">
        <v>14</v>
      </c>
      <c r="AU2176">
        <v>50</v>
      </c>
      <c r="AV2176">
        <f t="shared" si="135"/>
        <v>64</v>
      </c>
      <c r="AW2176">
        <v>52745</v>
      </c>
      <c r="AX2176">
        <v>0.89</v>
      </c>
      <c r="AY2176">
        <v>4433649901.55795</v>
      </c>
      <c r="AZ2176">
        <v>4433649.9015579503</v>
      </c>
      <c r="BA2176">
        <v>70645.6194669939</v>
      </c>
      <c r="BB2176">
        <v>0.14155159336768314</v>
      </c>
      <c r="BC2176">
        <v>50297</v>
      </c>
      <c r="BD2176">
        <v>18580</v>
      </c>
      <c r="BE2176">
        <v>31717</v>
      </c>
      <c r="BF2176">
        <v>0.50394839283728177</v>
      </c>
      <c r="BG2176">
        <v>796426</v>
      </c>
      <c r="BH2176">
        <v>12.686993229788929</v>
      </c>
      <c r="BI2176">
        <v>7843</v>
      </c>
      <c r="BJ2176">
        <v>53</v>
      </c>
      <c r="BK2176">
        <v>7</v>
      </c>
      <c r="BL2176">
        <v>6</v>
      </c>
      <c r="BM2176">
        <v>1</v>
      </c>
      <c r="BN2176">
        <v>1</v>
      </c>
      <c r="BO2176">
        <v>6</v>
      </c>
      <c r="BP2176">
        <v>1</v>
      </c>
      <c r="BQ2176">
        <v>6</v>
      </c>
      <c r="BR2176">
        <v>4</v>
      </c>
      <c r="BS2176">
        <v>0</v>
      </c>
      <c r="BT2176">
        <v>62795</v>
      </c>
      <c r="BU2176">
        <v>0.78</v>
      </c>
      <c r="BV2176">
        <v>0.60088529999999996</v>
      </c>
      <c r="BW2176">
        <v>506</v>
      </c>
      <c r="BX2176">
        <v>1.3536109999999999</v>
      </c>
      <c r="BY2176">
        <v>0.16450690000000001</v>
      </c>
      <c r="BZ2176">
        <v>53</v>
      </c>
      <c r="CA2176">
        <v>7</v>
      </c>
      <c r="CB2176">
        <v>5</v>
      </c>
      <c r="CC2176">
        <v>0</v>
      </c>
      <c r="CD2176">
        <v>0</v>
      </c>
      <c r="CE2176">
        <v>5</v>
      </c>
      <c r="CF2176">
        <v>1</v>
      </c>
      <c r="CG2176">
        <v>4</v>
      </c>
      <c r="CH2176">
        <v>3</v>
      </c>
      <c r="CI2176">
        <v>0</v>
      </c>
      <c r="CJ2176">
        <v>62623</v>
      </c>
      <c r="CK2176">
        <v>1.2455487600402408</v>
      </c>
      <c r="CL2176">
        <v>0.82150118846473263</v>
      </c>
      <c r="CM2176">
        <v>456</v>
      </c>
      <c r="CN2176">
        <v>0.74900733573363609</v>
      </c>
      <c r="CO2176">
        <v>5637</v>
      </c>
      <c r="CP2176">
        <v>-0.60785764149999999</v>
      </c>
      <c r="CQ2176">
        <v>-0.48380862229999999</v>
      </c>
      <c r="CR2176">
        <v>52471</v>
      </c>
      <c r="CS2176">
        <v>0.83</v>
      </c>
      <c r="CT2176">
        <v>50790</v>
      </c>
      <c r="CU2176">
        <v>0.85197331222000006</v>
      </c>
      <c r="CV2176">
        <v>183</v>
      </c>
      <c r="CW2176">
        <v>49</v>
      </c>
      <c r="CX2176">
        <v>54</v>
      </c>
      <c r="CY2176">
        <v>1226</v>
      </c>
      <c r="CZ2176">
        <v>1087</v>
      </c>
      <c r="DA2176" s="2">
        <v>30987</v>
      </c>
      <c r="DB2176" s="2">
        <v>4935</v>
      </c>
      <c r="DC2176" s="2">
        <v>197.49</v>
      </c>
      <c r="DD2176" s="2">
        <v>7282</v>
      </c>
      <c r="DE2176">
        <v>411</v>
      </c>
      <c r="DF2176">
        <v>66</v>
      </c>
      <c r="DG2176">
        <v>51.38</v>
      </c>
      <c r="DH2176">
        <v>14.45</v>
      </c>
      <c r="DI2176" s="2">
        <v>25.69</v>
      </c>
      <c r="DJ2176">
        <v>5.53</v>
      </c>
      <c r="DK2176">
        <v>0.88948925687001579</v>
      </c>
      <c r="DL2176">
        <v>1.6819571865443424E-2</v>
      </c>
      <c r="DM2176">
        <v>0</v>
      </c>
      <c r="DN2176">
        <v>0</v>
      </c>
      <c r="DO2176">
        <v>0</v>
      </c>
      <c r="DP2176">
        <v>438.32</v>
      </c>
      <c r="DQ2176" s="2">
        <v>80213</v>
      </c>
      <c r="DR2176" s="2">
        <v>3372.6126791000006</v>
      </c>
      <c r="DS2176">
        <v>2.9172842866275707E-3</v>
      </c>
      <c r="DV2176">
        <v>0</v>
      </c>
    </row>
    <row r="2177" spans="1:126" x14ac:dyDescent="0.15">
      <c r="A2177" t="s">
        <v>2609</v>
      </c>
      <c r="B2177" t="s">
        <v>3620</v>
      </c>
      <c r="C2177">
        <v>41</v>
      </c>
      <c r="D2177">
        <v>13</v>
      </c>
      <c r="E2177" t="s">
        <v>3621</v>
      </c>
      <c r="F2177">
        <v>41013</v>
      </c>
      <c r="G2177" t="s">
        <v>7161</v>
      </c>
      <c r="H2177">
        <v>89.4</v>
      </c>
      <c r="I2177">
        <v>0.1</v>
      </c>
      <c r="J2177">
        <v>1.3</v>
      </c>
      <c r="K2177">
        <v>0.5</v>
      </c>
      <c r="L2177">
        <v>1.7</v>
      </c>
      <c r="M2177">
        <v>7</v>
      </c>
      <c r="N2177">
        <f t="shared" si="138"/>
        <v>8046.2000000000007</v>
      </c>
      <c r="O2177">
        <f t="shared" si="136"/>
        <v>1953.7999999999993</v>
      </c>
      <c r="P2177">
        <f t="shared" si="137"/>
        <v>2.34456</v>
      </c>
      <c r="Q2177" s="4">
        <v>41013</v>
      </c>
      <c r="R2177" s="5">
        <v>44.163054000000002</v>
      </c>
      <c r="S2177" s="5">
        <v>-120.371585</v>
      </c>
      <c r="T2177">
        <v>6</v>
      </c>
      <c r="U2177">
        <v>0.18042992638686495</v>
      </c>
      <c r="V2177">
        <v>21102</v>
      </c>
      <c r="W2177">
        <v>20798</v>
      </c>
      <c r="X2177">
        <v>20956</v>
      </c>
      <c r="Y2177">
        <v>21469</v>
      </c>
      <c r="Z2177">
        <v>10658</v>
      </c>
      <c r="AA2177">
        <v>40149</v>
      </c>
      <c r="AB2177">
        <v>7500.6759999999995</v>
      </c>
      <c r="AC2177">
        <v>37106</v>
      </c>
      <c r="AD2177">
        <v>1</v>
      </c>
      <c r="AE2177">
        <v>4.77190303493033E-5</v>
      </c>
      <c r="AF2177">
        <v>94</v>
      </c>
      <c r="AG2177">
        <v>551</v>
      </c>
      <c r="AH2177">
        <v>0.1705989110707804</v>
      </c>
      <c r="AI2177" s="3">
        <v>822676</v>
      </c>
      <c r="AJ2177" s="3">
        <v>1906637.4818552502</v>
      </c>
      <c r="AK2177">
        <v>50</v>
      </c>
      <c r="AL2177">
        <v>1912032</v>
      </c>
      <c r="AM2177">
        <v>2136471</v>
      </c>
      <c r="AN2177">
        <v>42117</v>
      </c>
      <c r="AO2177">
        <v>2178588</v>
      </c>
      <c r="AP2177">
        <v>1</v>
      </c>
      <c r="AQ2177">
        <v>0</v>
      </c>
      <c r="AR2177">
        <v>1</v>
      </c>
      <c r="AS2177">
        <v>4.8081546302529095E-2</v>
      </c>
      <c r="AT2177">
        <v>1</v>
      </c>
      <c r="AU2177">
        <v>28</v>
      </c>
      <c r="AV2177">
        <f t="shared" si="135"/>
        <v>29</v>
      </c>
      <c r="AW2177">
        <v>11281</v>
      </c>
      <c r="AX2177">
        <v>0.53</v>
      </c>
      <c r="AY2177">
        <v>840565995.292804</v>
      </c>
      <c r="AZ2177">
        <v>840565.99529280397</v>
      </c>
      <c r="BA2177">
        <v>43821.687194596998</v>
      </c>
      <c r="BB2177">
        <v>0.22819751224076446</v>
      </c>
      <c r="BC2177">
        <v>33421</v>
      </c>
      <c r="BD2177">
        <v>1139</v>
      </c>
      <c r="BE2177">
        <v>32282</v>
      </c>
      <c r="BF2177">
        <v>1.5298076011752439</v>
      </c>
      <c r="BG2177">
        <v>264486</v>
      </c>
      <c r="BH2177">
        <v>12.621015460965832</v>
      </c>
      <c r="BI2177">
        <v>2406</v>
      </c>
      <c r="BJ2177">
        <v>17</v>
      </c>
      <c r="BK2177">
        <v>4</v>
      </c>
      <c r="BL2177">
        <v>1</v>
      </c>
      <c r="BM2177">
        <v>0</v>
      </c>
      <c r="BN2177">
        <v>0</v>
      </c>
      <c r="BO2177">
        <v>0</v>
      </c>
      <c r="BP2177">
        <v>1</v>
      </c>
      <c r="BQ2177">
        <v>3</v>
      </c>
      <c r="BR2177">
        <v>2</v>
      </c>
      <c r="BS2177">
        <v>1</v>
      </c>
      <c r="BT2177">
        <v>22566</v>
      </c>
      <c r="BU2177">
        <v>0.76</v>
      </c>
      <c r="BV2177">
        <v>0.57942459999999996</v>
      </c>
      <c r="BW2177">
        <v>124</v>
      </c>
      <c r="BX2177">
        <v>1.2851189999999999</v>
      </c>
      <c r="BY2177">
        <v>-0.36254579999999997</v>
      </c>
      <c r="BZ2177">
        <v>20</v>
      </c>
      <c r="CA2177">
        <v>3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2</v>
      </c>
      <c r="CH2177">
        <v>2</v>
      </c>
      <c r="CI2177">
        <v>0</v>
      </c>
      <c r="CJ2177">
        <v>21039</v>
      </c>
      <c r="CK2177">
        <v>1.3783925091496745</v>
      </c>
      <c r="CL2177">
        <v>0.83238405207485766</v>
      </c>
      <c r="CM2177">
        <v>121</v>
      </c>
      <c r="CN2177">
        <v>0.65573472411397582</v>
      </c>
      <c r="CO2177">
        <v>1508</v>
      </c>
      <c r="CP2177">
        <v>0.43171389500000001</v>
      </c>
      <c r="CQ2177">
        <v>-0.39758386559999997</v>
      </c>
      <c r="CR2177">
        <v>18000</v>
      </c>
      <c r="CS2177">
        <v>0.82599999999999996</v>
      </c>
      <c r="CT2177">
        <v>16544</v>
      </c>
      <c r="CU2177">
        <v>0.84042105263</v>
      </c>
      <c r="CV2177">
        <v>86</v>
      </c>
      <c r="CW2177">
        <v>9</v>
      </c>
      <c r="CX2177">
        <v>9</v>
      </c>
      <c r="CY2177">
        <v>438</v>
      </c>
      <c r="CZ2177">
        <v>936</v>
      </c>
      <c r="DA2177" s="2">
        <v>9391</v>
      </c>
      <c r="DB2177" s="2">
        <v>1340</v>
      </c>
      <c r="DC2177" s="2">
        <v>264.23</v>
      </c>
      <c r="DD2177" s="2">
        <v>1509</v>
      </c>
      <c r="DE2177">
        <v>372</v>
      </c>
      <c r="DF2177">
        <v>55</v>
      </c>
      <c r="DG2177">
        <v>38.43</v>
      </c>
      <c r="DH2177">
        <v>9.61</v>
      </c>
      <c r="DI2177" s="2">
        <v>14.41</v>
      </c>
      <c r="DJ2177">
        <v>5.0599999999999996</v>
      </c>
      <c r="DK2177">
        <v>0.99742912154967445</v>
      </c>
      <c r="DL2177">
        <v>3.629764065335753E-3</v>
      </c>
      <c r="DM2177">
        <v>0</v>
      </c>
      <c r="DN2177">
        <v>67.8</v>
      </c>
      <c r="DO2177">
        <v>3.6000000000000004E-2</v>
      </c>
      <c r="DP2177">
        <v>3246.4300000000003</v>
      </c>
      <c r="DQ2177" s="2">
        <v>435597</v>
      </c>
      <c r="DR2177" s="2">
        <v>491.96764114000001</v>
      </c>
      <c r="DS2177">
        <v>2.5730133828670229E-4</v>
      </c>
      <c r="DV2177">
        <v>0</v>
      </c>
    </row>
    <row r="2178" spans="1:126" x14ac:dyDescent="0.15">
      <c r="A2178" t="s">
        <v>2609</v>
      </c>
      <c r="B2178" t="s">
        <v>2981</v>
      </c>
      <c r="C2178">
        <v>41</v>
      </c>
      <c r="D2178">
        <v>15</v>
      </c>
      <c r="E2178" t="s">
        <v>3622</v>
      </c>
      <c r="F2178">
        <v>41015</v>
      </c>
      <c r="G2178" t="s">
        <v>7162</v>
      </c>
      <c r="H2178">
        <v>88.7</v>
      </c>
      <c r="I2178">
        <v>0.3</v>
      </c>
      <c r="J2178">
        <v>1.7</v>
      </c>
      <c r="K2178">
        <v>0.7</v>
      </c>
      <c r="L2178">
        <v>3.2</v>
      </c>
      <c r="M2178">
        <v>5.4</v>
      </c>
      <c r="N2178">
        <f t="shared" si="138"/>
        <v>7910.56</v>
      </c>
      <c r="O2178">
        <f t="shared" si="136"/>
        <v>2089.4399999999996</v>
      </c>
      <c r="P2178">
        <f t="shared" si="137"/>
        <v>2.5073280000000002</v>
      </c>
      <c r="Q2178" s="4">
        <v>41015</v>
      </c>
      <c r="R2178" s="5">
        <v>42.466439000000001</v>
      </c>
      <c r="S2178" s="5">
        <v>-124.21092899999999</v>
      </c>
      <c r="T2178">
        <v>7</v>
      </c>
      <c r="U2178">
        <v>6.285434872556718E-2</v>
      </c>
      <c r="V2178">
        <v>22344</v>
      </c>
      <c r="W2178">
        <v>22341</v>
      </c>
      <c r="X2178">
        <v>22338</v>
      </c>
      <c r="Y2178">
        <v>22283</v>
      </c>
      <c r="Z2178">
        <v>10839</v>
      </c>
      <c r="AA2178">
        <v>40151</v>
      </c>
      <c r="AB2178">
        <v>7445.7609999999995</v>
      </c>
      <c r="AC2178">
        <v>40884</v>
      </c>
      <c r="AD2178">
        <v>2</v>
      </c>
      <c r="AE2178">
        <v>8.9533530307100002E-5</v>
      </c>
      <c r="AF2178">
        <v>44</v>
      </c>
      <c r="AG2178">
        <v>197</v>
      </c>
      <c r="AH2178">
        <v>0.2233502538071066</v>
      </c>
      <c r="AI2178" s="3">
        <v>63342</v>
      </c>
      <c r="AJ2178" s="3">
        <v>1041580.93170395</v>
      </c>
      <c r="AK2178">
        <v>98</v>
      </c>
      <c r="AL2178">
        <v>1272729.6000000001</v>
      </c>
      <c r="AM2178">
        <v>637397</v>
      </c>
      <c r="AN2178">
        <v>14009</v>
      </c>
      <c r="AO2178">
        <v>651406</v>
      </c>
      <c r="AP2178">
        <v>1</v>
      </c>
      <c r="AQ2178">
        <v>4</v>
      </c>
      <c r="AR2178">
        <v>5</v>
      </c>
      <c r="AS2178">
        <v>0.22380376885546752</v>
      </c>
      <c r="AT2178">
        <v>7</v>
      </c>
      <c r="AU2178">
        <v>14</v>
      </c>
      <c r="AV2178">
        <f t="shared" si="135"/>
        <v>21</v>
      </c>
      <c r="AW2178">
        <v>18658</v>
      </c>
      <c r="AX2178">
        <v>0.95</v>
      </c>
      <c r="AY2178">
        <v>1527511890.47054</v>
      </c>
      <c r="AZ2178">
        <v>1527511.8904705402</v>
      </c>
      <c r="BA2178">
        <v>72285.387324357303</v>
      </c>
      <c r="BB2178">
        <v>0.13834054668792509</v>
      </c>
      <c r="BC2178">
        <v>43188</v>
      </c>
      <c r="BD2178">
        <v>175</v>
      </c>
      <c r="BE2178">
        <v>43013</v>
      </c>
      <c r="BF2178">
        <v>1.9250358037952022</v>
      </c>
      <c r="BG2178">
        <v>350824</v>
      </c>
      <c r="BH2178">
        <v>15.705255618229026</v>
      </c>
      <c r="BI2178">
        <v>3592</v>
      </c>
      <c r="BJ2178">
        <v>14</v>
      </c>
      <c r="BK2178">
        <v>1</v>
      </c>
      <c r="BL2178">
        <v>1</v>
      </c>
      <c r="BM2178">
        <v>0</v>
      </c>
      <c r="BN2178">
        <v>0</v>
      </c>
      <c r="BO2178">
        <v>0</v>
      </c>
      <c r="BP2178">
        <v>1</v>
      </c>
      <c r="BQ2178">
        <v>5</v>
      </c>
      <c r="BR2178">
        <v>2</v>
      </c>
      <c r="BS2178">
        <v>0</v>
      </c>
      <c r="BT2178">
        <v>21148</v>
      </c>
      <c r="BU2178">
        <v>0.7</v>
      </c>
      <c r="BV2178">
        <v>0.67855180000000004</v>
      </c>
      <c r="BW2178">
        <v>197</v>
      </c>
      <c r="BX2178">
        <v>1.1348590000000001</v>
      </c>
      <c r="BY2178">
        <v>0.62728709999999999</v>
      </c>
      <c r="BZ2178">
        <v>15</v>
      </c>
      <c r="CA2178">
        <v>1</v>
      </c>
      <c r="CB2178">
        <v>1</v>
      </c>
      <c r="CC2178">
        <v>0</v>
      </c>
      <c r="CD2178">
        <v>1</v>
      </c>
      <c r="CE2178">
        <v>0</v>
      </c>
      <c r="CF2178">
        <v>1</v>
      </c>
      <c r="CG2178">
        <v>4</v>
      </c>
      <c r="CH2178">
        <v>3</v>
      </c>
      <c r="CI2178">
        <v>0</v>
      </c>
      <c r="CJ2178">
        <v>22265</v>
      </c>
      <c r="CK2178">
        <v>1.1677520772512913</v>
      </c>
      <c r="CL2178">
        <v>0.84269014287776012</v>
      </c>
      <c r="CM2178">
        <v>172</v>
      </c>
      <c r="CN2178">
        <v>0.87125098581091831</v>
      </c>
      <c r="CO2178">
        <v>2387</v>
      </c>
      <c r="CP2178">
        <v>-0.3907719455</v>
      </c>
      <c r="CQ2178">
        <v>-0.29444022050000002</v>
      </c>
      <c r="CR2178">
        <v>18683</v>
      </c>
      <c r="CS2178">
        <v>0.83</v>
      </c>
      <c r="CT2178">
        <v>17607</v>
      </c>
      <c r="CU2178">
        <v>0.85326041227999994</v>
      </c>
      <c r="CV2178">
        <v>59</v>
      </c>
      <c r="CW2178">
        <v>13</v>
      </c>
      <c r="CX2178">
        <v>16</v>
      </c>
      <c r="CY2178">
        <v>530</v>
      </c>
      <c r="CZ2178">
        <v>353</v>
      </c>
      <c r="DA2178" s="2">
        <v>10239</v>
      </c>
      <c r="DB2178" s="2">
        <v>1665</v>
      </c>
      <c r="DC2178" s="2">
        <v>255.16</v>
      </c>
      <c r="DD2178" s="2">
        <v>1876</v>
      </c>
      <c r="DE2178">
        <v>134</v>
      </c>
      <c r="DF2178">
        <v>29</v>
      </c>
      <c r="DG2178">
        <v>53.72</v>
      </c>
      <c r="DH2178">
        <v>22.38</v>
      </c>
      <c r="DI2178" s="2">
        <v>58.19</v>
      </c>
      <c r="DJ2178">
        <v>6.47</v>
      </c>
      <c r="DK2178">
        <v>0.9343405639228316</v>
      </c>
      <c r="DL2178">
        <v>3.0456852791878174E-2</v>
      </c>
      <c r="DM2178">
        <v>0</v>
      </c>
      <c r="DN2178">
        <v>0</v>
      </c>
      <c r="DO2178">
        <v>0</v>
      </c>
      <c r="DP2178">
        <v>1078.46</v>
      </c>
      <c r="DQ2178" s="2">
        <v>619122</v>
      </c>
      <c r="DR2178" s="2">
        <v>2360.4672077499995</v>
      </c>
      <c r="DS2178">
        <v>2.0737409381577279E-3</v>
      </c>
      <c r="DV2178">
        <v>0</v>
      </c>
    </row>
    <row r="2179" spans="1:126" x14ac:dyDescent="0.15">
      <c r="A2179" t="s">
        <v>2609</v>
      </c>
      <c r="B2179" t="s">
        <v>3623</v>
      </c>
      <c r="C2179">
        <v>41</v>
      </c>
      <c r="D2179">
        <v>17</v>
      </c>
      <c r="E2179" t="s">
        <v>3624</v>
      </c>
      <c r="F2179">
        <v>41017</v>
      </c>
      <c r="G2179" t="s">
        <v>7163</v>
      </c>
      <c r="H2179">
        <v>88.4</v>
      </c>
      <c r="I2179">
        <v>0.3</v>
      </c>
      <c r="J2179">
        <v>0.8</v>
      </c>
      <c r="K2179">
        <v>0.9</v>
      </c>
      <c r="L2179">
        <v>2.2000000000000002</v>
      </c>
      <c r="M2179">
        <v>7.4</v>
      </c>
      <c r="N2179">
        <f t="shared" si="138"/>
        <v>7875.7000000000025</v>
      </c>
      <c r="O2179">
        <f t="shared" si="136"/>
        <v>2124.2999999999975</v>
      </c>
      <c r="P2179">
        <f t="shared" si="137"/>
        <v>2.5491599999999979</v>
      </c>
      <c r="Q2179" s="4">
        <v>41017</v>
      </c>
      <c r="R2179" s="5">
        <v>43.915118</v>
      </c>
      <c r="S2179" s="5">
        <v>-121.22557500000001</v>
      </c>
      <c r="T2179">
        <v>3</v>
      </c>
      <c r="U2179">
        <v>0.12172315346592301</v>
      </c>
      <c r="V2179">
        <v>158884</v>
      </c>
      <c r="W2179">
        <v>163141</v>
      </c>
      <c r="X2179">
        <v>166622</v>
      </c>
      <c r="Y2179">
        <v>174288</v>
      </c>
      <c r="Z2179">
        <v>89396</v>
      </c>
      <c r="AA2179">
        <v>40153</v>
      </c>
      <c r="AB2179">
        <v>68244.841</v>
      </c>
      <c r="AC2179">
        <v>51223</v>
      </c>
      <c r="AD2179">
        <v>2</v>
      </c>
      <c r="AE2179">
        <v>1.2003216862119047E-5</v>
      </c>
      <c r="AF2179">
        <v>246</v>
      </c>
      <c r="AG2179">
        <v>1283</v>
      </c>
      <c r="AH2179">
        <v>0.19173811379579112</v>
      </c>
      <c r="AI2179" s="3">
        <v>131036</v>
      </c>
      <c r="AJ2179" s="3">
        <v>1931631.025559345</v>
      </c>
      <c r="AK2179">
        <v>20</v>
      </c>
      <c r="AL2179">
        <v>1955174.3999999999</v>
      </c>
      <c r="AM2179">
        <v>571357</v>
      </c>
      <c r="AN2179">
        <v>66919</v>
      </c>
      <c r="AO2179">
        <v>638276</v>
      </c>
      <c r="AP2179">
        <v>28</v>
      </c>
      <c r="AQ2179">
        <v>19</v>
      </c>
      <c r="AR2179">
        <v>47</v>
      </c>
      <c r="AS2179">
        <v>0.28809434783408217</v>
      </c>
      <c r="AT2179">
        <v>47</v>
      </c>
      <c r="AU2179">
        <v>242</v>
      </c>
      <c r="AV2179">
        <f t="shared" ref="AV2179:AV2242" si="139">AT2179+AU2179</f>
        <v>289</v>
      </c>
      <c r="AW2179">
        <v>174401</v>
      </c>
      <c r="AX2179">
        <v>0.94</v>
      </c>
      <c r="AY2179">
        <v>1407550621.41028</v>
      </c>
      <c r="AZ2179">
        <v>1407550.62141028</v>
      </c>
      <c r="BA2179">
        <v>12202.617900055</v>
      </c>
      <c r="BB2179">
        <v>0.81949628201952696</v>
      </c>
      <c r="BC2179">
        <v>272316</v>
      </c>
      <c r="BD2179">
        <v>242440</v>
      </c>
      <c r="BE2179">
        <v>29876</v>
      </c>
      <c r="BF2179">
        <v>0.18803655497092217</v>
      </c>
      <c r="BG2179">
        <v>3234949</v>
      </c>
      <c r="BH2179">
        <v>19.414897192447576</v>
      </c>
      <c r="BI2179">
        <v>13262</v>
      </c>
      <c r="BJ2179">
        <v>95</v>
      </c>
      <c r="BK2179">
        <v>19</v>
      </c>
      <c r="BL2179">
        <v>9</v>
      </c>
      <c r="BM2179">
        <v>0</v>
      </c>
      <c r="BN2179">
        <v>2</v>
      </c>
      <c r="BO2179">
        <v>8</v>
      </c>
      <c r="BP2179">
        <v>3</v>
      </c>
      <c r="BQ2179">
        <v>33</v>
      </c>
      <c r="BR2179">
        <v>14</v>
      </c>
      <c r="BS2179">
        <v>0</v>
      </c>
      <c r="BT2179">
        <v>158629</v>
      </c>
      <c r="BU2179">
        <v>0.72</v>
      </c>
      <c r="BV2179">
        <v>0.64589830000000004</v>
      </c>
      <c r="BW2179">
        <v>857</v>
      </c>
      <c r="BX2179">
        <v>1.153635</v>
      </c>
      <c r="BY2179">
        <v>-0.112978</v>
      </c>
      <c r="BZ2179">
        <v>92</v>
      </c>
      <c r="CA2179">
        <v>22</v>
      </c>
      <c r="CB2179">
        <v>10</v>
      </c>
      <c r="CC2179">
        <v>4</v>
      </c>
      <c r="CD2179">
        <v>3</v>
      </c>
      <c r="CE2179">
        <v>7</v>
      </c>
      <c r="CF2179">
        <v>3</v>
      </c>
      <c r="CG2179">
        <v>29</v>
      </c>
      <c r="CH2179">
        <v>12</v>
      </c>
      <c r="CI2179">
        <v>0</v>
      </c>
      <c r="CJ2179">
        <v>170398</v>
      </c>
      <c r="CK2179">
        <v>1.0680876536109578</v>
      </c>
      <c r="CL2179">
        <v>0.84141530369030981</v>
      </c>
      <c r="CM2179">
        <v>921</v>
      </c>
      <c r="CN2179">
        <v>0.36814417162002305</v>
      </c>
      <c r="CO2179">
        <v>29080</v>
      </c>
      <c r="CP2179">
        <v>0.64989542499999997</v>
      </c>
      <c r="CQ2179">
        <v>0.63839835599999994</v>
      </c>
      <c r="CR2179">
        <v>150538</v>
      </c>
      <c r="CS2179">
        <v>0.84799999999999998</v>
      </c>
      <c r="CT2179">
        <v>127266</v>
      </c>
      <c r="CU2179">
        <v>0.85686879801999993</v>
      </c>
      <c r="CV2179">
        <v>615</v>
      </c>
      <c r="CW2179">
        <v>142</v>
      </c>
      <c r="CX2179">
        <v>175</v>
      </c>
      <c r="CY2179">
        <v>799</v>
      </c>
      <c r="CZ2179">
        <v>2164</v>
      </c>
      <c r="DA2179" s="2">
        <v>108348</v>
      </c>
      <c r="DB2179" s="2">
        <v>18705</v>
      </c>
      <c r="DC2179" s="2">
        <v>388.06</v>
      </c>
      <c r="DD2179" s="2">
        <v>11164</v>
      </c>
      <c r="DE2179">
        <v>910</v>
      </c>
      <c r="DF2179">
        <v>60</v>
      </c>
      <c r="DG2179">
        <v>95.21</v>
      </c>
      <c r="DH2179">
        <v>4.22</v>
      </c>
      <c r="DI2179" s="2">
        <v>6.03</v>
      </c>
      <c r="DJ2179">
        <v>6.1</v>
      </c>
      <c r="DK2179">
        <v>0.96301016514545623</v>
      </c>
      <c r="DL2179">
        <v>4.6765393608729543E-3</v>
      </c>
      <c r="DM2179">
        <v>0</v>
      </c>
      <c r="DN2179">
        <v>44</v>
      </c>
      <c r="DO2179">
        <v>2.4E-2</v>
      </c>
      <c r="DP2179">
        <v>118.67999999999999</v>
      </c>
      <c r="DQ2179" s="2">
        <v>989328</v>
      </c>
      <c r="DR2179" s="2">
        <v>1913</v>
      </c>
      <c r="DS2179">
        <v>0</v>
      </c>
      <c r="DT2179">
        <v>3.90298658215286</v>
      </c>
      <c r="DU2179">
        <v>7631019.4489687681</v>
      </c>
      <c r="DV2179">
        <v>0</v>
      </c>
    </row>
    <row r="2180" spans="1:126" x14ac:dyDescent="0.15">
      <c r="A2180" t="s">
        <v>2609</v>
      </c>
      <c r="B2180" t="s">
        <v>551</v>
      </c>
      <c r="C2180">
        <v>41</v>
      </c>
      <c r="D2180">
        <v>19</v>
      </c>
      <c r="E2180" t="s">
        <v>3625</v>
      </c>
      <c r="F2180">
        <v>41019</v>
      </c>
      <c r="G2180" t="s">
        <v>7164</v>
      </c>
      <c r="H2180">
        <v>89.5</v>
      </c>
      <c r="I2180">
        <v>0.3</v>
      </c>
      <c r="J2180">
        <v>1.7</v>
      </c>
      <c r="K2180">
        <v>0.9</v>
      </c>
      <c r="L2180">
        <v>3</v>
      </c>
      <c r="M2180">
        <v>4.7</v>
      </c>
      <c r="N2180">
        <f t="shared" si="138"/>
        <v>8045.130000000001</v>
      </c>
      <c r="O2180">
        <f t="shared" si="136"/>
        <v>1954.869999999999</v>
      </c>
      <c r="P2180">
        <f t="shared" si="137"/>
        <v>2.3458439999999996</v>
      </c>
      <c r="Q2180" s="4">
        <v>41019</v>
      </c>
      <c r="R2180" s="5">
        <v>43.286327999999997</v>
      </c>
      <c r="S2180" s="5">
        <v>-123.154476</v>
      </c>
      <c r="T2180">
        <v>4</v>
      </c>
      <c r="U2180">
        <v>0.1074577057110067</v>
      </c>
      <c r="V2180">
        <v>107391</v>
      </c>
      <c r="W2180">
        <v>107156</v>
      </c>
      <c r="X2180">
        <v>107194</v>
      </c>
      <c r="Y2180">
        <v>107152</v>
      </c>
      <c r="Z2180">
        <v>53777</v>
      </c>
      <c r="AA2180">
        <v>41001</v>
      </c>
      <c r="AB2180">
        <v>36666.411</v>
      </c>
      <c r="AC2180">
        <v>41312</v>
      </c>
      <c r="AD2180">
        <v>6</v>
      </c>
      <c r="AE2180">
        <v>5.5973282086683955E-5</v>
      </c>
      <c r="AF2180">
        <v>346</v>
      </c>
      <c r="AG2180">
        <v>1927</v>
      </c>
      <c r="AH2180">
        <v>0.17955371043072132</v>
      </c>
      <c r="AI2180" s="3">
        <v>382386</v>
      </c>
      <c r="AJ2180" s="3">
        <v>3223326.2012119801</v>
      </c>
      <c r="AK2180">
        <v>47</v>
      </c>
      <c r="AL2180">
        <v>3285798.4000000004</v>
      </c>
      <c r="AM2180">
        <v>735432</v>
      </c>
      <c r="AN2180">
        <v>85234</v>
      </c>
      <c r="AO2180">
        <v>820666</v>
      </c>
      <c r="AP2180">
        <v>9</v>
      </c>
      <c r="AQ2180">
        <v>15</v>
      </c>
      <c r="AR2180">
        <v>24</v>
      </c>
      <c r="AS2180">
        <v>0.22397252603680615</v>
      </c>
      <c r="AT2180">
        <v>22</v>
      </c>
      <c r="AU2180">
        <v>98</v>
      </c>
      <c r="AV2180">
        <f t="shared" si="139"/>
        <v>120</v>
      </c>
      <c r="AW2180">
        <v>99360</v>
      </c>
      <c r="AX2180">
        <v>0.92</v>
      </c>
      <c r="AY2180">
        <v>912254966.04428995</v>
      </c>
      <c r="AZ2180">
        <v>912254.96604428999</v>
      </c>
      <c r="BA2180">
        <v>9086.7024647455291</v>
      </c>
      <c r="BB2180">
        <v>1.1005092374046437</v>
      </c>
      <c r="BC2180">
        <v>190596</v>
      </c>
      <c r="BD2180">
        <v>2929</v>
      </c>
      <c r="BE2180">
        <v>187667</v>
      </c>
      <c r="BF2180">
        <v>1.7475114301943366</v>
      </c>
      <c r="BG2180">
        <v>2636157</v>
      </c>
      <c r="BH2180">
        <v>24.592393230964419</v>
      </c>
      <c r="BI2180">
        <v>12606</v>
      </c>
      <c r="BJ2180">
        <v>87</v>
      </c>
      <c r="BK2180">
        <v>8</v>
      </c>
      <c r="BL2180">
        <v>3</v>
      </c>
      <c r="BM2180">
        <v>0</v>
      </c>
      <c r="BN2180">
        <v>2</v>
      </c>
      <c r="BO2180">
        <v>4</v>
      </c>
      <c r="BP2180">
        <v>2</v>
      </c>
      <c r="BQ2180">
        <v>10</v>
      </c>
      <c r="BR2180">
        <v>3</v>
      </c>
      <c r="BS2180">
        <v>0</v>
      </c>
      <c r="BT2180">
        <v>103205</v>
      </c>
      <c r="BU2180">
        <v>0.75</v>
      </c>
      <c r="BV2180">
        <v>0.63715029999999995</v>
      </c>
      <c r="BW2180">
        <v>605</v>
      </c>
      <c r="BX2180">
        <v>1.1530450000000001</v>
      </c>
      <c r="BY2180">
        <v>-0.1113174</v>
      </c>
      <c r="BZ2180">
        <v>90</v>
      </c>
      <c r="CA2180">
        <v>7</v>
      </c>
      <c r="CB2180">
        <v>3</v>
      </c>
      <c r="CC2180">
        <v>0</v>
      </c>
      <c r="CD2180">
        <v>2</v>
      </c>
      <c r="CE2180">
        <v>3</v>
      </c>
      <c r="CF2180">
        <v>2</v>
      </c>
      <c r="CG2180">
        <v>7</v>
      </c>
      <c r="CH2180">
        <v>3</v>
      </c>
      <c r="CI2180">
        <v>1</v>
      </c>
      <c r="CJ2180">
        <v>106998</v>
      </c>
      <c r="CK2180">
        <v>1.102824351857044</v>
      </c>
      <c r="CL2180">
        <v>0.79580390527627753</v>
      </c>
      <c r="CM2180">
        <v>589</v>
      </c>
      <c r="CN2180">
        <v>0.21834270447329582</v>
      </c>
      <c r="CO2180">
        <v>8636</v>
      </c>
      <c r="CP2180">
        <v>-0.80944239920000005</v>
      </c>
      <c r="CQ2180">
        <v>-0.41191711289999999</v>
      </c>
      <c r="CR2180">
        <v>89425</v>
      </c>
      <c r="CS2180">
        <v>0.83</v>
      </c>
      <c r="CT2180">
        <v>86557</v>
      </c>
      <c r="CU2180">
        <v>0.86071505102000001</v>
      </c>
      <c r="CV2180">
        <v>251</v>
      </c>
      <c r="CW2180">
        <v>73</v>
      </c>
      <c r="CX2180">
        <v>66</v>
      </c>
      <c r="CY2180">
        <v>2447</v>
      </c>
      <c r="CZ2180">
        <v>3265</v>
      </c>
      <c r="DA2180" s="2">
        <v>50326</v>
      </c>
      <c r="DB2180" s="2">
        <v>6785</v>
      </c>
      <c r="DC2180" s="2">
        <v>181.41</v>
      </c>
      <c r="DD2180" s="2">
        <v>7718</v>
      </c>
      <c r="DE2180">
        <v>1337</v>
      </c>
      <c r="DF2180">
        <v>142</v>
      </c>
      <c r="DG2180">
        <v>29.92</v>
      </c>
      <c r="DH2180">
        <v>10.29</v>
      </c>
      <c r="DI2180" s="2">
        <v>18.7</v>
      </c>
      <c r="DJ2180">
        <v>6.78</v>
      </c>
      <c r="DK2180">
        <v>0.89802450926550659</v>
      </c>
      <c r="DL2180">
        <v>8.3030617540217951E-3</v>
      </c>
      <c r="DM2180">
        <v>0</v>
      </c>
      <c r="DN2180">
        <v>61.7</v>
      </c>
      <c r="DO2180">
        <v>1.9E-2</v>
      </c>
      <c r="DP2180">
        <v>1197.1299999999999</v>
      </c>
      <c r="DQ2180" s="2">
        <v>1007133</v>
      </c>
      <c r="DR2180" s="2">
        <v>851.34675614000002</v>
      </c>
      <c r="DS2180">
        <v>2.590990824486371E-4</v>
      </c>
      <c r="DV2180">
        <v>0</v>
      </c>
    </row>
    <row r="2181" spans="1:126" x14ac:dyDescent="0.15">
      <c r="A2181" t="s">
        <v>2609</v>
      </c>
      <c r="B2181" t="s">
        <v>3626</v>
      </c>
      <c r="C2181">
        <v>41</v>
      </c>
      <c r="D2181">
        <v>21</v>
      </c>
      <c r="E2181" t="s">
        <v>3627</v>
      </c>
      <c r="F2181">
        <v>41021</v>
      </c>
      <c r="G2181" t="s">
        <v>7165</v>
      </c>
      <c r="H2181">
        <v>92.2</v>
      </c>
      <c r="I2181">
        <v>0.2</v>
      </c>
      <c r="J2181">
        <v>1</v>
      </c>
      <c r="K2181">
        <v>0.2</v>
      </c>
      <c r="L2181">
        <v>1.8</v>
      </c>
      <c r="M2181">
        <v>4.7</v>
      </c>
      <c r="N2181">
        <f t="shared" si="138"/>
        <v>8527.2500000000018</v>
      </c>
      <c r="O2181">
        <f t="shared" si="136"/>
        <v>1472.7499999999982</v>
      </c>
      <c r="P2181">
        <f t="shared" si="137"/>
        <v>1.7672999999999985</v>
      </c>
      <c r="Q2181" s="4">
        <v>41021</v>
      </c>
      <c r="R2181" s="5">
        <v>45.430590000000002</v>
      </c>
      <c r="S2181" s="5">
        <v>-120.319901</v>
      </c>
      <c r="T2181">
        <v>9</v>
      </c>
      <c r="U2181">
        <v>0.21617643590051383</v>
      </c>
      <c r="V2181">
        <v>1904</v>
      </c>
      <c r="W2181">
        <v>1926</v>
      </c>
      <c r="X2181">
        <v>1883</v>
      </c>
      <c r="Y2181">
        <v>1867</v>
      </c>
      <c r="Z2181">
        <v>931</v>
      </c>
      <c r="AA2181">
        <v>41003</v>
      </c>
      <c r="AB2181">
        <v>679.76600000000008</v>
      </c>
      <c r="AC2181">
        <v>44293</v>
      </c>
      <c r="AD2181">
        <v>1</v>
      </c>
      <c r="AE2181">
        <v>5.3106744556558679E-4</v>
      </c>
      <c r="AF2181">
        <v>6</v>
      </c>
      <c r="AG2181">
        <v>170</v>
      </c>
      <c r="AH2181">
        <v>3.5294117647058823E-2</v>
      </c>
      <c r="AI2181" s="3">
        <v>723405</v>
      </c>
      <c r="AJ2181" s="3">
        <v>771069.40676579007</v>
      </c>
      <c r="AK2181">
        <v>2435</v>
      </c>
      <c r="AL2181">
        <v>782662.4</v>
      </c>
      <c r="AM2181">
        <v>2193649</v>
      </c>
      <c r="AN2181">
        <v>49818</v>
      </c>
      <c r="AO2181">
        <v>2243467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f t="shared" si="139"/>
        <v>0</v>
      </c>
      <c r="AW2181">
        <v>78</v>
      </c>
      <c r="AX2181">
        <v>5.0000000000000044E-2</v>
      </c>
      <c r="AY2181">
        <v>65503519.690273002</v>
      </c>
      <c r="AZ2181">
        <v>65503.519690273002</v>
      </c>
      <c r="BA2181">
        <v>34264.578685121101</v>
      </c>
      <c r="BB2181">
        <v>0.29184657695331173</v>
      </c>
      <c r="BC2181">
        <v>66978</v>
      </c>
      <c r="BD2181">
        <v>55596</v>
      </c>
      <c r="BE2181">
        <v>11382</v>
      </c>
      <c r="BF2181">
        <v>5.9779411764705879</v>
      </c>
      <c r="BG2181">
        <v>44468</v>
      </c>
      <c r="BH2181">
        <v>23.615507169410517</v>
      </c>
      <c r="BI2181">
        <v>249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1645</v>
      </c>
      <c r="BU2181">
        <v>0.56999999999999995</v>
      </c>
      <c r="BV2181">
        <v>0.7644628</v>
      </c>
      <c r="BW2181">
        <v>29</v>
      </c>
      <c r="BX2181">
        <v>1.2158059999999999</v>
      </c>
      <c r="BY2181">
        <v>2.441001</v>
      </c>
      <c r="BZ2181">
        <v>2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1924</v>
      </c>
      <c r="CK2181">
        <v>1.5592515592515594</v>
      </c>
      <c r="CL2181">
        <v>0.85564516129032253</v>
      </c>
      <c r="CM2181">
        <v>26</v>
      </c>
      <c r="CN2181">
        <v>2.3226293514683607</v>
      </c>
      <c r="CO2181">
        <v>149</v>
      </c>
      <c r="CP2181">
        <v>0</v>
      </c>
      <c r="CQ2181">
        <v>0</v>
      </c>
      <c r="CR2181">
        <v>1579</v>
      </c>
      <c r="CS2181">
        <v>0.85599999999999998</v>
      </c>
      <c r="CT2181">
        <v>1529</v>
      </c>
      <c r="CU2181">
        <v>0.89328426862999999</v>
      </c>
      <c r="CV2181">
        <v>2</v>
      </c>
      <c r="CW2181">
        <v>0</v>
      </c>
      <c r="CX2181">
        <v>0</v>
      </c>
      <c r="CY2181">
        <v>287</v>
      </c>
      <c r="CZ2181">
        <v>323</v>
      </c>
      <c r="DA2181" s="2">
        <v>1283</v>
      </c>
      <c r="DB2181" s="2">
        <v>165</v>
      </c>
      <c r="DC2181" s="2">
        <v>359.53</v>
      </c>
      <c r="DD2181" s="2">
        <v>41</v>
      </c>
      <c r="DE2181">
        <v>109</v>
      </c>
      <c r="DF2181">
        <v>28</v>
      </c>
      <c r="DG2181">
        <v>51.36</v>
      </c>
      <c r="DH2181">
        <v>102.72</v>
      </c>
      <c r="DI2181" s="2">
        <v>51.36</v>
      </c>
      <c r="DJ2181">
        <v>0.45</v>
      </c>
      <c r="DK2181">
        <v>0.85197503473158187</v>
      </c>
      <c r="DL2181">
        <v>0</v>
      </c>
      <c r="DM2181">
        <v>0</v>
      </c>
      <c r="DN2181">
        <v>161.69999999999999</v>
      </c>
      <c r="DO2181">
        <v>0.21199999999999999</v>
      </c>
      <c r="DP2181">
        <v>71918.350000000006</v>
      </c>
      <c r="DQ2181" s="2">
        <v>0</v>
      </c>
      <c r="DR2181" s="2">
        <v>0</v>
      </c>
      <c r="DS2181">
        <v>0</v>
      </c>
      <c r="DT2181">
        <v>1.3003418002773699</v>
      </c>
      <c r="DU2181">
        <v>1017728.634225407</v>
      </c>
      <c r="DV2181">
        <v>1</v>
      </c>
    </row>
    <row r="2182" spans="1:126" x14ac:dyDescent="0.15">
      <c r="A2182" t="s">
        <v>2609</v>
      </c>
      <c r="B2182" t="s">
        <v>316</v>
      </c>
      <c r="C2182">
        <v>41</v>
      </c>
      <c r="D2182">
        <v>23</v>
      </c>
      <c r="E2182" t="s">
        <v>3628</v>
      </c>
      <c r="F2182">
        <v>41023</v>
      </c>
      <c r="G2182" t="s">
        <v>7166</v>
      </c>
      <c r="H2182">
        <v>93.4</v>
      </c>
      <c r="I2182">
        <v>0.1</v>
      </c>
      <c r="J2182">
        <v>1.2</v>
      </c>
      <c r="K2182">
        <v>0.3</v>
      </c>
      <c r="L2182">
        <v>2.2000000000000002</v>
      </c>
      <c r="M2182">
        <v>2.8</v>
      </c>
      <c r="N2182">
        <f t="shared" si="138"/>
        <v>8737.7800000000025</v>
      </c>
      <c r="O2182">
        <f t="shared" si="136"/>
        <v>1262.2199999999975</v>
      </c>
      <c r="P2182">
        <f t="shared" si="137"/>
        <v>1.5146639999999976</v>
      </c>
      <c r="Q2182" s="4">
        <v>41023</v>
      </c>
      <c r="R2182" s="5">
        <v>44.496326000000003</v>
      </c>
      <c r="S2182" s="5">
        <v>-119.01405699999999</v>
      </c>
      <c r="T2182">
        <v>9</v>
      </c>
      <c r="U2182">
        <v>0.25070696315750468</v>
      </c>
      <c r="V2182">
        <v>7366</v>
      </c>
      <c r="W2182">
        <v>7325</v>
      </c>
      <c r="X2182">
        <v>7276</v>
      </c>
      <c r="Y2182">
        <v>7209</v>
      </c>
      <c r="Z2182">
        <v>3609</v>
      </c>
      <c r="AA2182">
        <v>41005</v>
      </c>
      <c r="AB2182">
        <v>2569.2599999999998</v>
      </c>
      <c r="AC2182">
        <v>38046</v>
      </c>
      <c r="AD2182">
        <v>2</v>
      </c>
      <c r="AE2182">
        <v>2.7487630566245191E-4</v>
      </c>
      <c r="AF2182">
        <v>34</v>
      </c>
      <c r="AG2182">
        <v>398</v>
      </c>
      <c r="AH2182">
        <v>8.5427135678391955E-2</v>
      </c>
      <c r="AI2182" s="3">
        <v>656410</v>
      </c>
      <c r="AJ2182" s="3">
        <v>2898256.773765225</v>
      </c>
      <c r="AK2182">
        <v>179</v>
      </c>
      <c r="AL2182">
        <v>2898899.1999999997</v>
      </c>
      <c r="AM2182">
        <v>90891</v>
      </c>
      <c r="AN2182">
        <v>31508</v>
      </c>
      <c r="AO2182">
        <v>122399</v>
      </c>
      <c r="AP2182">
        <v>0</v>
      </c>
      <c r="AQ2182">
        <v>0</v>
      </c>
      <c r="AR2182">
        <v>0</v>
      </c>
      <c r="AS2182">
        <v>0</v>
      </c>
      <c r="AT2182">
        <v>2</v>
      </c>
      <c r="AU2182">
        <v>2</v>
      </c>
      <c r="AV2182">
        <f t="shared" si="139"/>
        <v>4</v>
      </c>
      <c r="AW2182">
        <v>4713</v>
      </c>
      <c r="AX2182">
        <v>0.72</v>
      </c>
      <c r="AY2182">
        <v>784502117.07415903</v>
      </c>
      <c r="AZ2182">
        <v>784502.11707415897</v>
      </c>
      <c r="BA2182">
        <v>98896.889432600306</v>
      </c>
      <c r="BB2182">
        <v>0.10111541482621804</v>
      </c>
      <c r="BC2182">
        <v>65941</v>
      </c>
      <c r="BD2182">
        <v>0</v>
      </c>
      <c r="BE2182">
        <v>65941</v>
      </c>
      <c r="BF2182">
        <v>8.9520771110507731</v>
      </c>
      <c r="BG2182">
        <v>102533</v>
      </c>
      <c r="BH2182">
        <v>14.091946124244091</v>
      </c>
      <c r="BI2182">
        <v>1229</v>
      </c>
      <c r="BJ2182">
        <v>9</v>
      </c>
      <c r="BK2182">
        <v>1</v>
      </c>
      <c r="BL2182">
        <v>3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1</v>
      </c>
      <c r="BS2182">
        <v>0</v>
      </c>
      <c r="BT2182">
        <v>6795</v>
      </c>
      <c r="BU2182">
        <v>0.59</v>
      </c>
      <c r="BV2182">
        <v>0.70318400000000003</v>
      </c>
      <c r="BW2182">
        <v>92</v>
      </c>
      <c r="BX2182">
        <v>2.2075049999999998</v>
      </c>
      <c r="BY2182">
        <v>2.3036029999999998</v>
      </c>
      <c r="BZ2182">
        <v>8</v>
      </c>
      <c r="CA2182">
        <v>1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7190</v>
      </c>
      <c r="CK2182">
        <v>1.52990264255911</v>
      </c>
      <c r="CL2182">
        <v>0.86891801821817372</v>
      </c>
      <c r="CM2182">
        <v>81</v>
      </c>
      <c r="CN2182">
        <v>1.9551917905424256</v>
      </c>
      <c r="CO2182">
        <v>663</v>
      </c>
      <c r="CP2182">
        <v>1.51632674</v>
      </c>
      <c r="CQ2182">
        <v>-0.15576237679999999</v>
      </c>
      <c r="CR2182">
        <v>5945</v>
      </c>
      <c r="CS2182">
        <v>0.83099999999999996</v>
      </c>
      <c r="CT2182">
        <v>5775</v>
      </c>
      <c r="CU2182">
        <v>0.86036960986</v>
      </c>
      <c r="CV2182">
        <v>15</v>
      </c>
      <c r="CW2182">
        <v>7</v>
      </c>
      <c r="CX2182">
        <v>7</v>
      </c>
      <c r="CY2182">
        <v>290</v>
      </c>
      <c r="CZ2182">
        <v>658</v>
      </c>
      <c r="DA2182" s="2">
        <v>3718</v>
      </c>
      <c r="DB2182" s="2">
        <v>555</v>
      </c>
      <c r="DC2182" s="2">
        <v>178.5</v>
      </c>
      <c r="DD2182" s="2">
        <v>335</v>
      </c>
      <c r="DE2182">
        <v>248</v>
      </c>
      <c r="DF2182">
        <v>21</v>
      </c>
      <c r="DG2182">
        <v>68.650000000000006</v>
      </c>
      <c r="DH2182">
        <v>27.46</v>
      </c>
      <c r="DI2182" s="2">
        <v>151.04</v>
      </c>
      <c r="DJ2182">
        <v>0.44</v>
      </c>
      <c r="DK2182">
        <v>0.89516917780046013</v>
      </c>
      <c r="DL2182">
        <v>5.0251256281407036E-3</v>
      </c>
      <c r="DM2182">
        <v>0</v>
      </c>
      <c r="DN2182">
        <v>14.3</v>
      </c>
      <c r="DO2182">
        <v>5.0000000000000001E-3</v>
      </c>
      <c r="DP2182">
        <v>2414.4699999999998</v>
      </c>
      <c r="DQ2182" s="2">
        <v>1593119</v>
      </c>
      <c r="DR2182" s="2">
        <v>16211.45928153</v>
      </c>
      <c r="DS2182">
        <v>1.4091598702914542E-6</v>
      </c>
      <c r="DV2182">
        <v>1</v>
      </c>
    </row>
    <row r="2183" spans="1:126" x14ac:dyDescent="0.15">
      <c r="A2183" t="s">
        <v>2609</v>
      </c>
      <c r="B2183" t="s">
        <v>3629</v>
      </c>
      <c r="C2183">
        <v>41</v>
      </c>
      <c r="D2183">
        <v>25</v>
      </c>
      <c r="E2183" t="s">
        <v>3630</v>
      </c>
      <c r="F2183">
        <v>41025</v>
      </c>
      <c r="G2183" t="s">
        <v>7167</v>
      </c>
      <c r="H2183">
        <v>89.6</v>
      </c>
      <c r="I2183">
        <v>0.2</v>
      </c>
      <c r="J2183">
        <v>3.1</v>
      </c>
      <c r="K2183">
        <v>0.5</v>
      </c>
      <c r="L2183">
        <v>2.7</v>
      </c>
      <c r="M2183">
        <v>4</v>
      </c>
      <c r="N2183">
        <f t="shared" si="138"/>
        <v>8061.3499999999985</v>
      </c>
      <c r="O2183">
        <f t="shared" si="136"/>
        <v>1938.6500000000015</v>
      </c>
      <c r="P2183">
        <f t="shared" si="137"/>
        <v>2.3263800000000026</v>
      </c>
      <c r="Q2183" s="4">
        <v>41025</v>
      </c>
      <c r="R2183" s="5">
        <v>43.064449000000003</v>
      </c>
      <c r="S2183" s="5">
        <v>-118.98716899999999</v>
      </c>
      <c r="T2183">
        <v>7</v>
      </c>
      <c r="U2183">
        <v>0.2763425530528571</v>
      </c>
      <c r="V2183">
        <v>7359</v>
      </c>
      <c r="W2183">
        <v>7253</v>
      </c>
      <c r="X2183">
        <v>7229</v>
      </c>
      <c r="Y2183">
        <v>7147</v>
      </c>
      <c r="Z2183">
        <v>3619</v>
      </c>
      <c r="AA2183">
        <v>41007</v>
      </c>
      <c r="AB2183">
        <v>2656.54</v>
      </c>
      <c r="AC2183">
        <v>37580</v>
      </c>
      <c r="AD2183">
        <v>1</v>
      </c>
      <c r="AE2183">
        <v>1.3833171946327292E-4</v>
      </c>
      <c r="AF2183">
        <v>38</v>
      </c>
      <c r="AG2183">
        <v>497</v>
      </c>
      <c r="AH2183">
        <v>7.6458752515090544E-2</v>
      </c>
      <c r="AI2183" s="3">
        <v>1505437</v>
      </c>
      <c r="AJ2183" s="3">
        <v>6485263.8544925805</v>
      </c>
      <c r="AK2183">
        <v>320</v>
      </c>
      <c r="AL2183">
        <v>6545312</v>
      </c>
      <c r="AM2183">
        <v>311271</v>
      </c>
      <c r="AN2183">
        <v>81161</v>
      </c>
      <c r="AO2183">
        <v>392432</v>
      </c>
      <c r="AP2183">
        <v>1</v>
      </c>
      <c r="AQ2183">
        <v>0</v>
      </c>
      <c r="AR2183">
        <v>1</v>
      </c>
      <c r="AS2183">
        <v>0.13787398317937405</v>
      </c>
      <c r="AT2183">
        <v>1</v>
      </c>
      <c r="AU2183">
        <v>2</v>
      </c>
      <c r="AV2183">
        <f t="shared" si="139"/>
        <v>3</v>
      </c>
      <c r="AW2183">
        <v>0</v>
      </c>
      <c r="AX2183">
        <v>0</v>
      </c>
      <c r="AY2183">
        <v>1228759107.21275</v>
      </c>
      <c r="AZ2183">
        <v>1228759.10721275</v>
      </c>
      <c r="BA2183">
        <v>161474.991091542</v>
      </c>
      <c r="BB2183">
        <v>6.192909460716977E-2</v>
      </c>
      <c r="BC2183">
        <v>21345</v>
      </c>
      <c r="BD2183">
        <v>0</v>
      </c>
      <c r="BE2183">
        <v>21345</v>
      </c>
      <c r="BF2183">
        <v>2.9005299633102322</v>
      </c>
      <c r="BG2183">
        <v>121290</v>
      </c>
      <c r="BH2183">
        <v>16.778254253700375</v>
      </c>
      <c r="BI2183">
        <v>1113</v>
      </c>
      <c r="BJ2183">
        <v>5</v>
      </c>
      <c r="BK2183">
        <v>1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1</v>
      </c>
      <c r="BS2183">
        <v>0</v>
      </c>
      <c r="BT2183">
        <v>6756</v>
      </c>
      <c r="BU2183">
        <v>0.63</v>
      </c>
      <c r="BV2183">
        <v>0.70098970000000005</v>
      </c>
      <c r="BW2183">
        <v>71</v>
      </c>
      <c r="BX2183">
        <v>1.332149</v>
      </c>
      <c r="BY2183">
        <v>1.122557</v>
      </c>
      <c r="BZ2183">
        <v>7</v>
      </c>
      <c r="CA2183">
        <v>1</v>
      </c>
      <c r="CB2183">
        <v>2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1</v>
      </c>
      <c r="CI2183">
        <v>0</v>
      </c>
      <c r="CJ2183">
        <v>7160</v>
      </c>
      <c r="CK2183">
        <v>1.6759776536312849</v>
      </c>
      <c r="CL2183">
        <v>0.83480894687791241</v>
      </c>
      <c r="CM2183">
        <v>66</v>
      </c>
      <c r="CN2183">
        <v>1.5778616798992542</v>
      </c>
      <c r="CO2183">
        <v>713</v>
      </c>
      <c r="CP2183">
        <v>-0.1798735119</v>
      </c>
      <c r="CQ2183">
        <v>-0.1648522261</v>
      </c>
      <c r="CR2183">
        <v>5900</v>
      </c>
      <c r="CS2183">
        <v>0.82099999999999995</v>
      </c>
      <c r="CT2183">
        <v>5615</v>
      </c>
      <c r="CU2183">
        <v>0.81716417910000005</v>
      </c>
      <c r="CV2183">
        <v>32</v>
      </c>
      <c r="CW2183">
        <v>5</v>
      </c>
      <c r="CX2183">
        <v>3</v>
      </c>
      <c r="CY2183">
        <v>610</v>
      </c>
      <c r="CZ2183">
        <v>862</v>
      </c>
      <c r="DA2183" s="2">
        <v>4025</v>
      </c>
      <c r="DB2183" s="2">
        <v>635</v>
      </c>
      <c r="DC2183" s="2">
        <v>223.9</v>
      </c>
      <c r="DD2183" s="2">
        <v>593</v>
      </c>
      <c r="DE2183">
        <v>335</v>
      </c>
      <c r="DF2183">
        <v>30</v>
      </c>
      <c r="DG2183">
        <v>13.99</v>
      </c>
      <c r="DH2183">
        <v>13.99</v>
      </c>
      <c r="DI2183" s="2">
        <v>13.99</v>
      </c>
      <c r="DJ2183">
        <v>3.45</v>
      </c>
      <c r="DK2183">
        <v>0.95804141920253061</v>
      </c>
      <c r="DL2183">
        <v>8.0482897384305842E-3</v>
      </c>
      <c r="DM2183">
        <v>0</v>
      </c>
      <c r="DN2183">
        <v>56</v>
      </c>
      <c r="DO2183">
        <v>9.0000000000000011E-3</v>
      </c>
      <c r="DP2183">
        <v>2355.1299999999997</v>
      </c>
      <c r="DQ2183" s="2">
        <v>523115</v>
      </c>
      <c r="DR2183" s="2">
        <v>3757.0178335800001</v>
      </c>
      <c r="DS2183">
        <v>5.7400133585611655E-4</v>
      </c>
      <c r="DV2183">
        <v>1</v>
      </c>
    </row>
    <row r="2184" spans="1:126" x14ac:dyDescent="0.15">
      <c r="A2184" t="s">
        <v>2609</v>
      </c>
      <c r="B2184" t="s">
        <v>3631</v>
      </c>
      <c r="C2184">
        <v>41</v>
      </c>
      <c r="D2184">
        <v>27</v>
      </c>
      <c r="E2184" t="s">
        <v>3632</v>
      </c>
      <c r="F2184">
        <v>41027</v>
      </c>
      <c r="G2184" t="s">
        <v>7168</v>
      </c>
      <c r="H2184">
        <v>65.8</v>
      </c>
      <c r="I2184">
        <v>0.3</v>
      </c>
      <c r="J2184">
        <v>0.6</v>
      </c>
      <c r="K2184">
        <v>1.4</v>
      </c>
      <c r="L2184">
        <v>2.4</v>
      </c>
      <c r="M2184">
        <v>29.5</v>
      </c>
      <c r="N2184">
        <f t="shared" si="138"/>
        <v>5208.0599999999995</v>
      </c>
      <c r="O2184">
        <f t="shared" si="136"/>
        <v>4791.9400000000005</v>
      </c>
      <c r="P2184">
        <f t="shared" si="137"/>
        <v>5.7503280000000023</v>
      </c>
      <c r="Q2184" s="4">
        <v>41027</v>
      </c>
      <c r="R2184" s="5">
        <v>45.511775</v>
      </c>
      <c r="S2184" s="5">
        <v>-121.655976</v>
      </c>
      <c r="T2184">
        <v>6</v>
      </c>
      <c r="U2184">
        <v>0.21515374511591367</v>
      </c>
      <c r="V2184">
        <v>22207</v>
      </c>
      <c r="W2184">
        <v>22620</v>
      </c>
      <c r="X2184">
        <v>22749</v>
      </c>
      <c r="Y2184">
        <v>22955</v>
      </c>
      <c r="Z2184">
        <v>12079</v>
      </c>
      <c r="AA2184">
        <v>41009</v>
      </c>
      <c r="AB2184">
        <v>9632.5790000000015</v>
      </c>
      <c r="AC2184">
        <v>55827</v>
      </c>
      <c r="AD2184">
        <v>4</v>
      </c>
      <c r="AE2184">
        <v>1.7583190469910767E-4</v>
      </c>
      <c r="AF2184">
        <v>130</v>
      </c>
      <c r="AG2184">
        <v>554</v>
      </c>
      <c r="AH2184">
        <v>0.23465703971119134</v>
      </c>
      <c r="AI2184" s="3">
        <v>25817</v>
      </c>
      <c r="AJ2184" s="3">
        <v>334016.20917744003</v>
      </c>
      <c r="AK2184">
        <v>19</v>
      </c>
      <c r="AL2184">
        <v>341504</v>
      </c>
      <c r="AM2184">
        <v>1498717</v>
      </c>
      <c r="AN2184">
        <v>49927</v>
      </c>
      <c r="AO2184">
        <v>1548644</v>
      </c>
      <c r="AP2184">
        <v>12</v>
      </c>
      <c r="AQ2184">
        <v>17</v>
      </c>
      <c r="AR2184">
        <v>29</v>
      </c>
      <c r="AS2184">
        <v>1.2820512820512819</v>
      </c>
      <c r="AT2184">
        <v>31</v>
      </c>
      <c r="AU2184">
        <v>38</v>
      </c>
      <c r="AV2184">
        <f t="shared" si="139"/>
        <v>69</v>
      </c>
      <c r="AW2184">
        <v>13550</v>
      </c>
      <c r="AX2184">
        <v>0.58000000000000007</v>
      </c>
      <c r="AY2184">
        <v>124914185.296395</v>
      </c>
      <c r="AZ2184">
        <v>124914.18529639501</v>
      </c>
      <c r="BA2184">
        <v>6116.1259861326698</v>
      </c>
      <c r="BB2184">
        <v>1.6350219113656894</v>
      </c>
      <c r="BC2184">
        <v>38147</v>
      </c>
      <c r="BD2184">
        <v>12025</v>
      </c>
      <c r="BE2184">
        <v>26122</v>
      </c>
      <c r="BF2184">
        <v>1.1762957625973791</v>
      </c>
      <c r="BG2184">
        <v>456033</v>
      </c>
      <c r="BH2184">
        <v>20.046287748912039</v>
      </c>
      <c r="BI2184">
        <v>2067</v>
      </c>
      <c r="BJ2184">
        <v>22</v>
      </c>
      <c r="BK2184">
        <v>5</v>
      </c>
      <c r="BL2184">
        <v>5</v>
      </c>
      <c r="BM2184">
        <v>3</v>
      </c>
      <c r="BN2184">
        <v>0</v>
      </c>
      <c r="BO2184">
        <v>1</v>
      </c>
      <c r="BP2184">
        <v>2</v>
      </c>
      <c r="BQ2184">
        <v>5</v>
      </c>
      <c r="BR2184">
        <v>2</v>
      </c>
      <c r="BS2184">
        <v>0</v>
      </c>
      <c r="BT2184">
        <v>21883</v>
      </c>
      <c r="BU2184">
        <v>0.77</v>
      </c>
      <c r="BV2184">
        <v>0.61429820000000002</v>
      </c>
      <c r="BW2184">
        <v>195</v>
      </c>
      <c r="BX2184">
        <v>2.0563910000000001</v>
      </c>
      <c r="BY2184">
        <v>0.92546200000000001</v>
      </c>
      <c r="BZ2184">
        <v>23</v>
      </c>
      <c r="CA2184">
        <v>6</v>
      </c>
      <c r="CB2184">
        <v>3</v>
      </c>
      <c r="CC2184">
        <v>1</v>
      </c>
      <c r="CD2184">
        <v>0</v>
      </c>
      <c r="CE2184">
        <v>1</v>
      </c>
      <c r="CF2184">
        <v>1</v>
      </c>
      <c r="CG2184">
        <v>4</v>
      </c>
      <c r="CH2184">
        <v>2</v>
      </c>
      <c r="CI2184">
        <v>0</v>
      </c>
      <c r="CJ2184">
        <v>22854</v>
      </c>
      <c r="CK2184">
        <v>1.7939966745427496</v>
      </c>
      <c r="CL2184">
        <v>0.84395642103457147</v>
      </c>
      <c r="CM2184">
        <v>172</v>
      </c>
      <c r="CN2184">
        <v>1.3793040748604317</v>
      </c>
      <c r="CO2184">
        <v>3839.9999999999995</v>
      </c>
      <c r="CP2184">
        <v>1.035873091</v>
      </c>
      <c r="CQ2184">
        <v>0.958427892</v>
      </c>
      <c r="CR2184">
        <v>20787</v>
      </c>
      <c r="CS2184">
        <v>0.89599999999999991</v>
      </c>
      <c r="CT2184">
        <v>16922</v>
      </c>
      <c r="CU2184">
        <v>0.83060227108999996</v>
      </c>
      <c r="CV2184">
        <v>65</v>
      </c>
      <c r="CW2184">
        <v>28</v>
      </c>
      <c r="CX2184">
        <v>44</v>
      </c>
      <c r="CY2184">
        <v>7663</v>
      </c>
      <c r="CZ2184">
        <v>924</v>
      </c>
      <c r="DA2184" s="2">
        <v>16316</v>
      </c>
      <c r="DB2184" s="2">
        <v>2330</v>
      </c>
      <c r="DC2184" s="2">
        <v>423.37</v>
      </c>
      <c r="DD2184" s="2">
        <v>2775</v>
      </c>
      <c r="DE2184">
        <v>325</v>
      </c>
      <c r="DF2184">
        <v>98</v>
      </c>
      <c r="DG2184">
        <v>92.61</v>
      </c>
      <c r="DH2184">
        <v>13.23</v>
      </c>
      <c r="DI2184" s="2">
        <v>48.51</v>
      </c>
      <c r="DJ2184">
        <v>4.54</v>
      </c>
      <c r="DK2184">
        <v>0.93430685207421471</v>
      </c>
      <c r="DL2184">
        <v>2.8880866425992781E-2</v>
      </c>
      <c r="DM2184">
        <v>0</v>
      </c>
      <c r="DN2184">
        <v>12.2</v>
      </c>
      <c r="DO2184">
        <v>3.6000000000000004E-2</v>
      </c>
      <c r="DP2184">
        <v>171.51</v>
      </c>
      <c r="DQ2184" s="2">
        <v>209311</v>
      </c>
      <c r="DR2184" s="2">
        <v>0</v>
      </c>
      <c r="DS2184">
        <v>0</v>
      </c>
      <c r="DT2184">
        <v>3.8721684365857501</v>
      </c>
      <c r="DU2184">
        <v>1322361.0097677801</v>
      </c>
      <c r="DV2184">
        <v>1</v>
      </c>
    </row>
    <row r="2185" spans="1:126" x14ac:dyDescent="0.15">
      <c r="A2185" t="s">
        <v>2609</v>
      </c>
      <c r="B2185" t="s">
        <v>174</v>
      </c>
      <c r="C2185">
        <v>41</v>
      </c>
      <c r="D2185">
        <v>29</v>
      </c>
      <c r="E2185" t="s">
        <v>3633</v>
      </c>
      <c r="F2185">
        <v>41029</v>
      </c>
      <c r="G2185" t="s">
        <v>7169</v>
      </c>
      <c r="H2185">
        <v>83.7</v>
      </c>
      <c r="I2185">
        <v>0.6</v>
      </c>
      <c r="J2185">
        <v>0.9</v>
      </c>
      <c r="K2185">
        <v>1.1000000000000001</v>
      </c>
      <c r="L2185">
        <v>3</v>
      </c>
      <c r="M2185">
        <v>10.7</v>
      </c>
      <c r="N2185">
        <f t="shared" si="138"/>
        <v>7131.56</v>
      </c>
      <c r="O2185">
        <f t="shared" si="136"/>
        <v>2868.4399999999996</v>
      </c>
      <c r="P2185">
        <f t="shared" si="137"/>
        <v>3.4421280000000007</v>
      </c>
      <c r="Q2185" s="4">
        <v>41029</v>
      </c>
      <c r="R2185" s="5">
        <v>42.411628</v>
      </c>
      <c r="S2185" s="5">
        <v>-122.675685</v>
      </c>
      <c r="T2185">
        <v>3</v>
      </c>
      <c r="U2185">
        <v>8.4281173663462147E-2</v>
      </c>
      <c r="V2185">
        <v>203613</v>
      </c>
      <c r="W2185">
        <v>206583</v>
      </c>
      <c r="X2185">
        <v>208363</v>
      </c>
      <c r="Y2185">
        <v>211868</v>
      </c>
      <c r="Z2185">
        <v>106435</v>
      </c>
      <c r="AA2185">
        <v>41011</v>
      </c>
      <c r="AB2185">
        <v>78344.744000000006</v>
      </c>
      <c r="AC2185">
        <v>44028</v>
      </c>
      <c r="AD2185">
        <v>9</v>
      </c>
      <c r="AE2185">
        <v>4.3193849195874506E-5</v>
      </c>
      <c r="AF2185">
        <v>378</v>
      </c>
      <c r="AG2185">
        <v>1722</v>
      </c>
      <c r="AH2185">
        <v>0.21951219512195122</v>
      </c>
      <c r="AI2185" s="3">
        <v>214079</v>
      </c>
      <c r="AJ2185" s="3">
        <v>1781472.0407863951</v>
      </c>
      <c r="AK2185">
        <v>17</v>
      </c>
      <c r="AL2185">
        <v>1793241.6</v>
      </c>
      <c r="AM2185">
        <v>144942</v>
      </c>
      <c r="AN2185">
        <v>69594</v>
      </c>
      <c r="AO2185">
        <v>214536</v>
      </c>
      <c r="AP2185">
        <v>34</v>
      </c>
      <c r="AQ2185">
        <v>28</v>
      </c>
      <c r="AR2185">
        <v>62</v>
      </c>
      <c r="AS2185">
        <v>0.30012150080113076</v>
      </c>
      <c r="AT2185">
        <v>67</v>
      </c>
      <c r="AU2185">
        <v>239</v>
      </c>
      <c r="AV2185">
        <f t="shared" si="139"/>
        <v>306</v>
      </c>
      <c r="AW2185">
        <v>194994</v>
      </c>
      <c r="AX2185">
        <v>0.92</v>
      </c>
      <c r="AY2185">
        <v>896137843.19113505</v>
      </c>
      <c r="AZ2185">
        <v>896137.84319113509</v>
      </c>
      <c r="BA2185">
        <v>4938.9509830864399</v>
      </c>
      <c r="BB2185">
        <v>2.0247214508192628</v>
      </c>
      <c r="BC2185">
        <v>144722</v>
      </c>
      <c r="BD2185">
        <v>42064</v>
      </c>
      <c r="BE2185">
        <v>102658</v>
      </c>
      <c r="BF2185">
        <v>0.50418195301871693</v>
      </c>
      <c r="BG2185">
        <v>3152112</v>
      </c>
      <c r="BH2185">
        <v>15.127983375167377</v>
      </c>
      <c r="BI2185">
        <v>19767</v>
      </c>
      <c r="BJ2185">
        <v>104</v>
      </c>
      <c r="BK2185">
        <v>17</v>
      </c>
      <c r="BL2185">
        <v>12</v>
      </c>
      <c r="BM2185">
        <v>1</v>
      </c>
      <c r="BN2185">
        <v>5</v>
      </c>
      <c r="BO2185">
        <v>14</v>
      </c>
      <c r="BP2185">
        <v>2</v>
      </c>
      <c r="BQ2185">
        <v>27</v>
      </c>
      <c r="BR2185">
        <v>7</v>
      </c>
      <c r="BS2185">
        <v>1</v>
      </c>
      <c r="BT2185">
        <v>201286</v>
      </c>
      <c r="BU2185">
        <v>0.75</v>
      </c>
      <c r="BV2185">
        <v>0.63956219999999997</v>
      </c>
      <c r="BW2185">
        <v>1187</v>
      </c>
      <c r="BX2185">
        <v>0.94393059999999995</v>
      </c>
      <c r="BY2185">
        <v>-0.2605152</v>
      </c>
      <c r="BZ2185">
        <v>112</v>
      </c>
      <c r="CA2185">
        <v>19</v>
      </c>
      <c r="CB2185">
        <v>13</v>
      </c>
      <c r="CC2185">
        <v>3</v>
      </c>
      <c r="CD2185">
        <v>4</v>
      </c>
      <c r="CE2185">
        <v>13</v>
      </c>
      <c r="CF2185">
        <v>2</v>
      </c>
      <c r="CG2185">
        <v>24</v>
      </c>
      <c r="CH2185">
        <v>5</v>
      </c>
      <c r="CI2185">
        <v>0</v>
      </c>
      <c r="CJ2185">
        <v>210151</v>
      </c>
      <c r="CK2185">
        <v>0.92790422125043426</v>
      </c>
      <c r="CL2185">
        <v>0.80927027612524793</v>
      </c>
      <c r="CM2185">
        <v>1133</v>
      </c>
      <c r="CN2185">
        <v>9.6805665090102022E-2</v>
      </c>
      <c r="CO2185">
        <v>25778</v>
      </c>
      <c r="CP2185">
        <v>0.17011996900000001</v>
      </c>
      <c r="CQ2185">
        <v>8.4185261999999997E-2</v>
      </c>
      <c r="CR2185">
        <v>179577</v>
      </c>
      <c r="CS2185">
        <v>0.84</v>
      </c>
      <c r="CT2185">
        <v>158207</v>
      </c>
      <c r="CU2185">
        <v>0.84455777048000003</v>
      </c>
      <c r="CV2185">
        <v>627</v>
      </c>
      <c r="CW2185">
        <v>162</v>
      </c>
      <c r="CX2185">
        <v>192</v>
      </c>
      <c r="CY2185">
        <v>2830</v>
      </c>
      <c r="CZ2185">
        <v>2908</v>
      </c>
      <c r="DA2185" s="2">
        <v>117922</v>
      </c>
      <c r="DB2185" s="2">
        <v>19800</v>
      </c>
      <c r="DC2185" s="2">
        <v>303.05</v>
      </c>
      <c r="DD2185" s="2">
        <v>17294</v>
      </c>
      <c r="DE2185">
        <v>1249</v>
      </c>
      <c r="DF2185">
        <v>143</v>
      </c>
      <c r="DG2185">
        <v>64.25</v>
      </c>
      <c r="DH2185">
        <v>7.19</v>
      </c>
      <c r="DI2185" s="2">
        <v>15.34</v>
      </c>
      <c r="DJ2185">
        <v>4.5</v>
      </c>
      <c r="DK2185">
        <v>0.91275183460311382</v>
      </c>
      <c r="DL2185">
        <v>2.4390243902439025E-2</v>
      </c>
      <c r="DM2185">
        <v>0</v>
      </c>
      <c r="DN2185">
        <v>46.2</v>
      </c>
      <c r="DO2185">
        <v>2.5000000000000001E-2</v>
      </c>
      <c r="DP2185">
        <v>326.63</v>
      </c>
      <c r="DQ2185" s="2">
        <v>451971</v>
      </c>
      <c r="DR2185" s="2">
        <v>2377.2817722600003</v>
      </c>
      <c r="DS2185">
        <v>8.3081335859038741E-5</v>
      </c>
      <c r="DT2185">
        <v>4.03233875664887</v>
      </c>
      <c r="DU2185">
        <v>7230957.6037150305</v>
      </c>
      <c r="DV2185">
        <v>0</v>
      </c>
    </row>
    <row r="2186" spans="1:126" x14ac:dyDescent="0.15">
      <c r="A2186" t="s">
        <v>2609</v>
      </c>
      <c r="B2186" t="s">
        <v>176</v>
      </c>
      <c r="C2186">
        <v>41</v>
      </c>
      <c r="D2186">
        <v>31</v>
      </c>
      <c r="E2186" t="s">
        <v>3634</v>
      </c>
      <c r="F2186">
        <v>41031</v>
      </c>
      <c r="G2186" t="s">
        <v>7170</v>
      </c>
      <c r="H2186">
        <v>61.8</v>
      </c>
      <c r="I2186">
        <v>0.5</v>
      </c>
      <c r="J2186">
        <v>15.5</v>
      </c>
      <c r="K2186">
        <v>0.4</v>
      </c>
      <c r="L2186">
        <v>2.5</v>
      </c>
      <c r="M2186">
        <v>19.3</v>
      </c>
      <c r="N2186">
        <f t="shared" si="138"/>
        <v>4438.6399999999994</v>
      </c>
      <c r="O2186">
        <f t="shared" si="136"/>
        <v>5561.3600000000006</v>
      </c>
      <c r="P2186">
        <f t="shared" si="137"/>
        <v>6.6736320000000031</v>
      </c>
      <c r="Q2186" s="4">
        <v>41031</v>
      </c>
      <c r="R2186" s="5">
        <v>44.645150999999998</v>
      </c>
      <c r="S2186" s="5">
        <v>-121.17863199999999</v>
      </c>
      <c r="T2186">
        <v>6</v>
      </c>
      <c r="U2186">
        <v>0.13154687466999604</v>
      </c>
      <c r="V2186">
        <v>21746</v>
      </c>
      <c r="W2186">
        <v>21830</v>
      </c>
      <c r="X2186">
        <v>22061</v>
      </c>
      <c r="Y2186">
        <v>22582</v>
      </c>
      <c r="Z2186">
        <v>11076</v>
      </c>
      <c r="AA2186">
        <v>41013</v>
      </c>
      <c r="AB2186">
        <v>7666.9850000000006</v>
      </c>
      <c r="AC2186">
        <v>46366</v>
      </c>
      <c r="AD2186">
        <v>1</v>
      </c>
      <c r="AE2186">
        <v>4.5328860885725944E-5</v>
      </c>
      <c r="AF2186">
        <v>32</v>
      </c>
      <c r="AG2186">
        <v>474</v>
      </c>
      <c r="AH2186">
        <v>6.7510548523206745E-2</v>
      </c>
      <c r="AI2186" s="3">
        <v>817051</v>
      </c>
      <c r="AJ2186" s="3">
        <v>1139915.0328282651</v>
      </c>
      <c r="AK2186">
        <v>69</v>
      </c>
      <c r="AL2186">
        <v>1146412.8</v>
      </c>
      <c r="AM2186">
        <v>1603682</v>
      </c>
      <c r="AN2186">
        <v>73457</v>
      </c>
      <c r="AO2186">
        <v>1677139</v>
      </c>
      <c r="AP2186">
        <v>2</v>
      </c>
      <c r="AQ2186">
        <v>2</v>
      </c>
      <c r="AR2186">
        <v>4</v>
      </c>
      <c r="AS2186">
        <v>0.18323408153916629</v>
      </c>
      <c r="AT2186">
        <v>5</v>
      </c>
      <c r="AU2186">
        <v>15</v>
      </c>
      <c r="AV2186">
        <f t="shared" si="139"/>
        <v>20</v>
      </c>
      <c r="AW2186">
        <v>13346</v>
      </c>
      <c r="AX2186">
        <v>0.62</v>
      </c>
      <c r="AY2186">
        <v>1095228451.47645</v>
      </c>
      <c r="AZ2186">
        <v>1095228.4514764501</v>
      </c>
      <c r="BA2186">
        <v>57550.814439862603</v>
      </c>
      <c r="BB2186">
        <v>0.17375948711289646</v>
      </c>
      <c r="BC2186">
        <v>14457</v>
      </c>
      <c r="BD2186">
        <v>3365</v>
      </c>
      <c r="BE2186">
        <v>11092</v>
      </c>
      <c r="BF2186">
        <v>0.51007081762163153</v>
      </c>
      <c r="BG2186">
        <v>147505</v>
      </c>
      <c r="BH2186">
        <v>6.6862336249490051</v>
      </c>
      <c r="BI2186">
        <v>1864</v>
      </c>
      <c r="BJ2186">
        <v>14</v>
      </c>
      <c r="BK2186">
        <v>5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2</v>
      </c>
      <c r="BR2186">
        <v>0</v>
      </c>
      <c r="BS2186">
        <v>0</v>
      </c>
      <c r="BT2186">
        <v>19959</v>
      </c>
      <c r="BU2186">
        <v>0.63</v>
      </c>
      <c r="BV2186">
        <v>0.55904290000000001</v>
      </c>
      <c r="BW2186">
        <v>129</v>
      </c>
      <c r="BX2186">
        <v>1.10226</v>
      </c>
      <c r="BY2186">
        <v>-0.3818434</v>
      </c>
      <c r="BZ2186">
        <v>15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4</v>
      </c>
      <c r="CH2186">
        <v>0</v>
      </c>
      <c r="CI2186">
        <v>0</v>
      </c>
      <c r="CJ2186">
        <v>22283</v>
      </c>
      <c r="CK2186">
        <v>0.94242247453215455</v>
      </c>
      <c r="CL2186">
        <v>0.81408086038637717</v>
      </c>
      <c r="CM2186">
        <v>120</v>
      </c>
      <c r="CN2186">
        <v>0.17099978796937729</v>
      </c>
      <c r="CO2186">
        <v>1656</v>
      </c>
      <c r="CP2186">
        <v>-1.3629805613999999</v>
      </c>
      <c r="CQ2186">
        <v>-0.85364842490000004</v>
      </c>
      <c r="CR2186">
        <v>19406</v>
      </c>
      <c r="CS2186">
        <v>0.85099999999999998</v>
      </c>
      <c r="CT2186">
        <v>15722</v>
      </c>
      <c r="CU2186">
        <v>0.79140034862999997</v>
      </c>
      <c r="CV2186">
        <v>32</v>
      </c>
      <c r="CW2186">
        <v>12</v>
      </c>
      <c r="CX2186">
        <v>12</v>
      </c>
      <c r="CY2186">
        <v>1211</v>
      </c>
      <c r="CZ2186">
        <v>799</v>
      </c>
      <c r="DA2186" s="2">
        <v>9258</v>
      </c>
      <c r="DB2186" s="2">
        <v>1130</v>
      </c>
      <c r="DC2186" s="2">
        <v>151.34</v>
      </c>
      <c r="DD2186" s="2">
        <v>6420</v>
      </c>
      <c r="DE2186">
        <v>322</v>
      </c>
      <c r="DF2186">
        <v>69</v>
      </c>
      <c r="DG2186">
        <v>18.920000000000002</v>
      </c>
      <c r="DH2186">
        <v>4.7300000000000004</v>
      </c>
      <c r="DI2186" s="2">
        <v>18.920000000000002</v>
      </c>
      <c r="DJ2186">
        <v>4.99</v>
      </c>
      <c r="DK2186">
        <v>0.92595933423984544</v>
      </c>
      <c r="DL2186">
        <v>4.2194092827004216E-3</v>
      </c>
      <c r="DM2186">
        <v>0</v>
      </c>
      <c r="DN2186">
        <v>86.3</v>
      </c>
      <c r="DO2186">
        <v>7.6999999999999999E-2</v>
      </c>
      <c r="DP2186">
        <v>5006.1799999999994</v>
      </c>
      <c r="DQ2186" s="2">
        <v>278343</v>
      </c>
      <c r="DR2186" s="2">
        <v>42.32112609</v>
      </c>
      <c r="DS2186">
        <v>3.6271885074032666E-6</v>
      </c>
      <c r="DV2186">
        <v>0</v>
      </c>
    </row>
    <row r="2187" spans="1:126" x14ac:dyDescent="0.15">
      <c r="A2187" t="s">
        <v>2609</v>
      </c>
      <c r="B2187" t="s">
        <v>3635</v>
      </c>
      <c r="C2187">
        <v>41</v>
      </c>
      <c r="D2187">
        <v>33</v>
      </c>
      <c r="E2187" t="s">
        <v>3636</v>
      </c>
      <c r="F2187">
        <v>41033</v>
      </c>
      <c r="G2187" t="s">
        <v>7171</v>
      </c>
      <c r="H2187">
        <v>88.6</v>
      </c>
      <c r="I2187">
        <v>0.4</v>
      </c>
      <c r="J2187">
        <v>1.2</v>
      </c>
      <c r="K2187">
        <v>0.8</v>
      </c>
      <c r="L2187">
        <v>2.7</v>
      </c>
      <c r="M2187">
        <v>6.3</v>
      </c>
      <c r="N2187">
        <f t="shared" si="138"/>
        <v>7899.1799999999985</v>
      </c>
      <c r="O2187">
        <f t="shared" si="136"/>
        <v>2100.8200000000015</v>
      </c>
      <c r="P2187">
        <f t="shared" si="137"/>
        <v>2.5209840000000026</v>
      </c>
      <c r="Q2187" s="4">
        <v>41033</v>
      </c>
      <c r="R2187" s="5">
        <v>42.386980999999999</v>
      </c>
      <c r="S2187" s="5">
        <v>-123.57162599999999</v>
      </c>
      <c r="T2187">
        <v>3</v>
      </c>
      <c r="U2187">
        <v>9.8884425495668601E-2</v>
      </c>
      <c r="V2187">
        <v>82636</v>
      </c>
      <c r="W2187">
        <v>83021</v>
      </c>
      <c r="X2187">
        <v>83409</v>
      </c>
      <c r="Y2187">
        <v>84422</v>
      </c>
      <c r="Z2187">
        <v>41002</v>
      </c>
      <c r="AA2187">
        <v>41015</v>
      </c>
      <c r="AB2187">
        <v>26150.044999999998</v>
      </c>
      <c r="AC2187">
        <v>37665</v>
      </c>
      <c r="AD2187">
        <v>3</v>
      </c>
      <c r="AE2187">
        <v>3.5967341653778371E-5</v>
      </c>
      <c r="AF2187">
        <v>177</v>
      </c>
      <c r="AG2187">
        <v>617</v>
      </c>
      <c r="AH2187">
        <v>0.28687196110210694</v>
      </c>
      <c r="AI2187" s="3">
        <v>28256</v>
      </c>
      <c r="AJ2187" s="3">
        <v>1049380.1501543801</v>
      </c>
      <c r="AK2187">
        <v>16</v>
      </c>
      <c r="AL2187">
        <v>1050662.4000000001</v>
      </c>
      <c r="AM2187">
        <v>2272838</v>
      </c>
      <c r="AN2187">
        <v>22092</v>
      </c>
      <c r="AO2187">
        <v>2294930</v>
      </c>
      <c r="AP2187">
        <v>8</v>
      </c>
      <c r="AQ2187">
        <v>4</v>
      </c>
      <c r="AR2187">
        <v>12</v>
      </c>
      <c r="AS2187">
        <v>0.14454174245070525</v>
      </c>
      <c r="AT2187">
        <v>14</v>
      </c>
      <c r="AU2187">
        <v>99</v>
      </c>
      <c r="AV2187">
        <f t="shared" si="139"/>
        <v>113</v>
      </c>
      <c r="AW2187">
        <v>67800</v>
      </c>
      <c r="AX2187">
        <v>0.82000000000000006</v>
      </c>
      <c r="AY2187">
        <v>742790253.158059</v>
      </c>
      <c r="AZ2187">
        <v>742790.25315805897</v>
      </c>
      <c r="BA2187">
        <v>9833.8098375131303</v>
      </c>
      <c r="BB2187">
        <v>1.0168998755551386</v>
      </c>
      <c r="BC2187">
        <v>21843</v>
      </c>
      <c r="BD2187">
        <v>18764</v>
      </c>
      <c r="BE2187">
        <v>3079</v>
      </c>
      <c r="BF2187">
        <v>3.7259789922067861E-2</v>
      </c>
      <c r="BG2187">
        <v>1337493</v>
      </c>
      <c r="BH2187">
        <v>16.035355896845665</v>
      </c>
      <c r="BI2187">
        <v>9603</v>
      </c>
      <c r="BJ2187">
        <v>47</v>
      </c>
      <c r="BK2187">
        <v>11</v>
      </c>
      <c r="BL2187">
        <v>6</v>
      </c>
      <c r="BM2187">
        <v>0</v>
      </c>
      <c r="BN2187">
        <v>0</v>
      </c>
      <c r="BO2187">
        <v>2</v>
      </c>
      <c r="BP2187">
        <v>2</v>
      </c>
      <c r="BQ2187">
        <v>11</v>
      </c>
      <c r="BR2187">
        <v>4</v>
      </c>
      <c r="BS2187">
        <v>0</v>
      </c>
      <c r="BT2187">
        <v>81026</v>
      </c>
      <c r="BU2187">
        <v>0.73</v>
      </c>
      <c r="BV2187">
        <v>0.64474529999999997</v>
      </c>
      <c r="BW2187">
        <v>471</v>
      </c>
      <c r="BX2187">
        <v>1.0243629999999999</v>
      </c>
      <c r="BY2187">
        <v>-0.1685294</v>
      </c>
      <c r="BZ2187">
        <v>52</v>
      </c>
      <c r="CA2187">
        <v>8</v>
      </c>
      <c r="CB2187">
        <v>3</v>
      </c>
      <c r="CC2187">
        <v>0</v>
      </c>
      <c r="CD2187">
        <v>0</v>
      </c>
      <c r="CE2187">
        <v>2</v>
      </c>
      <c r="CF2187">
        <v>1</v>
      </c>
      <c r="CG2187">
        <v>7</v>
      </c>
      <c r="CH2187">
        <v>4</v>
      </c>
      <c r="CI2187">
        <v>0</v>
      </c>
      <c r="CJ2187">
        <v>83606</v>
      </c>
      <c r="CK2187">
        <v>0.92098653206707648</v>
      </c>
      <c r="CL2187">
        <v>0.77595649490897867</v>
      </c>
      <c r="CM2187">
        <v>445</v>
      </c>
      <c r="CN2187">
        <v>-5.1582580668448522E-2</v>
      </c>
      <c r="CO2187">
        <v>6796</v>
      </c>
      <c r="CP2187">
        <v>-0.69048577899999997</v>
      </c>
      <c r="CQ2187">
        <v>-0.21635890260000001</v>
      </c>
      <c r="CR2187">
        <v>70385</v>
      </c>
      <c r="CS2187">
        <v>0.82700000000000007</v>
      </c>
      <c r="CT2187">
        <v>65778</v>
      </c>
      <c r="CU2187">
        <v>0.85689658887999998</v>
      </c>
      <c r="CV2187">
        <v>526</v>
      </c>
      <c r="CW2187">
        <v>65</v>
      </c>
      <c r="CX2187">
        <v>72</v>
      </c>
      <c r="CY2187">
        <v>781</v>
      </c>
      <c r="CZ2187">
        <v>1037</v>
      </c>
      <c r="DA2187" s="2">
        <v>37223</v>
      </c>
      <c r="DB2187" s="2">
        <v>5995</v>
      </c>
      <c r="DC2187" s="2">
        <v>216.07</v>
      </c>
      <c r="DD2187" s="2">
        <v>5839</v>
      </c>
      <c r="DE2187">
        <v>473</v>
      </c>
      <c r="DF2187">
        <v>39</v>
      </c>
      <c r="DG2187">
        <v>33.61</v>
      </c>
      <c r="DH2187">
        <v>4.8</v>
      </c>
      <c r="DI2187" s="2">
        <v>18.010000000000002</v>
      </c>
      <c r="DJ2187">
        <v>4.26</v>
      </c>
      <c r="DK2187">
        <v>0.92727208380520953</v>
      </c>
      <c r="DL2187">
        <v>6.1588330632090758E-2</v>
      </c>
      <c r="DM2187">
        <v>0</v>
      </c>
      <c r="DN2187">
        <v>42.2</v>
      </c>
      <c r="DO2187">
        <v>3.6000000000000004E-2</v>
      </c>
      <c r="DP2187">
        <v>1.5</v>
      </c>
      <c r="DQ2187" s="2">
        <v>401635</v>
      </c>
      <c r="DR2187" s="2">
        <v>974.46659764000003</v>
      </c>
      <c r="DS2187">
        <v>5.214890486915682E-5</v>
      </c>
      <c r="DT2187">
        <v>3.2153146611988901</v>
      </c>
      <c r="DU2187">
        <v>3378210.2186904131</v>
      </c>
      <c r="DV2187">
        <v>0</v>
      </c>
    </row>
    <row r="2188" spans="1:126" x14ac:dyDescent="0.15">
      <c r="A2188" t="s">
        <v>2609</v>
      </c>
      <c r="B2188" t="s">
        <v>3637</v>
      </c>
      <c r="C2188">
        <v>41</v>
      </c>
      <c r="D2188">
        <v>35</v>
      </c>
      <c r="E2188" t="s">
        <v>3638</v>
      </c>
      <c r="F2188">
        <v>41035</v>
      </c>
      <c r="G2188" t="s">
        <v>7172</v>
      </c>
      <c r="H2188">
        <v>81.099999999999994</v>
      </c>
      <c r="I2188">
        <v>0.6</v>
      </c>
      <c r="J2188">
        <v>3.6</v>
      </c>
      <c r="K2188">
        <v>0.9</v>
      </c>
      <c r="L2188">
        <v>3.4</v>
      </c>
      <c r="M2188">
        <v>10.4</v>
      </c>
      <c r="N2188">
        <f t="shared" si="138"/>
        <v>6711.0599999999995</v>
      </c>
      <c r="O2188">
        <f t="shared" si="136"/>
        <v>3288.9400000000005</v>
      </c>
      <c r="P2188">
        <f t="shared" si="137"/>
        <v>3.946728000000002</v>
      </c>
      <c r="Q2188" s="4">
        <v>41035</v>
      </c>
      <c r="R2188" s="5">
        <v>42.683760999999997</v>
      </c>
      <c r="S2188" s="5">
        <v>-121.646168</v>
      </c>
      <c r="T2188">
        <v>5</v>
      </c>
      <c r="U2188">
        <v>0.11254235485811674</v>
      </c>
      <c r="V2188">
        <v>66350</v>
      </c>
      <c r="W2188">
        <v>65985</v>
      </c>
      <c r="X2188">
        <v>65972</v>
      </c>
      <c r="Y2188">
        <v>65777</v>
      </c>
      <c r="Z2188">
        <v>33358</v>
      </c>
      <c r="AA2188">
        <v>41017</v>
      </c>
      <c r="AB2188">
        <v>23436.202000000001</v>
      </c>
      <c r="AC2188">
        <v>40336</v>
      </c>
      <c r="AD2188">
        <v>4</v>
      </c>
      <c r="AE2188">
        <v>6.0631783180743344E-5</v>
      </c>
      <c r="AF2188">
        <v>85</v>
      </c>
      <c r="AG2188">
        <v>955</v>
      </c>
      <c r="AH2188">
        <v>8.9005235602094238E-2</v>
      </c>
      <c r="AI2188" s="3">
        <v>650416</v>
      </c>
      <c r="AJ2188" s="3">
        <v>3802257.1458009202</v>
      </c>
      <c r="AK2188">
        <v>80</v>
      </c>
      <c r="AL2188">
        <v>3927161.5999999996</v>
      </c>
      <c r="AM2188">
        <v>357649</v>
      </c>
      <c r="AN2188">
        <v>130167</v>
      </c>
      <c r="AO2188">
        <v>487816</v>
      </c>
      <c r="AP2188">
        <v>2</v>
      </c>
      <c r="AQ2188">
        <v>0</v>
      </c>
      <c r="AR2188">
        <v>2</v>
      </c>
      <c r="AS2188">
        <v>3.0309918920966888E-2</v>
      </c>
      <c r="AT2188">
        <v>3</v>
      </c>
      <c r="AU2188">
        <v>48</v>
      </c>
      <c r="AV2188">
        <f t="shared" si="139"/>
        <v>51</v>
      </c>
      <c r="AW2188">
        <v>54327</v>
      </c>
      <c r="AX2188">
        <v>0.86</v>
      </c>
      <c r="AY2188">
        <v>4704963005.3587599</v>
      </c>
      <c r="AZ2188">
        <v>4704963.0053587602</v>
      </c>
      <c r="BA2188">
        <v>73793.875271597193</v>
      </c>
      <c r="BB2188">
        <v>0.13551260132626397</v>
      </c>
      <c r="BC2188">
        <v>133294</v>
      </c>
      <c r="BD2188">
        <v>58</v>
      </c>
      <c r="BE2188">
        <v>133236</v>
      </c>
      <c r="BF2188">
        <v>2.0080783722682742</v>
      </c>
      <c r="BG2188">
        <v>760555</v>
      </c>
      <c r="BH2188">
        <v>11.528451464257564</v>
      </c>
      <c r="BI2188">
        <v>6980</v>
      </c>
      <c r="BJ2188">
        <v>50</v>
      </c>
      <c r="BK2188">
        <v>11</v>
      </c>
      <c r="BL2188">
        <v>4</v>
      </c>
      <c r="BM2188">
        <v>0</v>
      </c>
      <c r="BN2188">
        <v>2</v>
      </c>
      <c r="BO2188">
        <v>4</v>
      </c>
      <c r="BP2188">
        <v>2</v>
      </c>
      <c r="BQ2188">
        <v>6</v>
      </c>
      <c r="BR2188">
        <v>4</v>
      </c>
      <c r="BS2188">
        <v>0</v>
      </c>
      <c r="BT2188">
        <v>66247</v>
      </c>
      <c r="BU2188">
        <v>0.67</v>
      </c>
      <c r="BV2188">
        <v>0.57655270000000003</v>
      </c>
      <c r="BW2188">
        <v>450</v>
      </c>
      <c r="BX2188">
        <v>1.2528870000000001</v>
      </c>
      <c r="BY2188">
        <v>-0.15101510000000001</v>
      </c>
      <c r="BZ2188">
        <v>46</v>
      </c>
      <c r="CA2188">
        <v>8</v>
      </c>
      <c r="CB2188">
        <v>2</v>
      </c>
      <c r="CC2188">
        <v>0</v>
      </c>
      <c r="CD2188">
        <v>2</v>
      </c>
      <c r="CE2188">
        <v>3</v>
      </c>
      <c r="CF2188">
        <v>2</v>
      </c>
      <c r="CG2188">
        <v>7</v>
      </c>
      <c r="CH2188">
        <v>4</v>
      </c>
      <c r="CI2188">
        <v>0</v>
      </c>
      <c r="CJ2188">
        <v>65520</v>
      </c>
      <c r="CK2188">
        <v>1.1294261294261296</v>
      </c>
      <c r="CL2188">
        <v>0.81183493381780436</v>
      </c>
      <c r="CM2188">
        <v>399</v>
      </c>
      <c r="CN2188">
        <v>0.43739201964067997</v>
      </c>
      <c r="CO2188">
        <v>6831</v>
      </c>
      <c r="CP2188">
        <v>-1.3227160482</v>
      </c>
      <c r="CQ2188">
        <v>-0.37142790409999998</v>
      </c>
      <c r="CR2188">
        <v>55126</v>
      </c>
      <c r="CS2188">
        <v>0.83499999999999996</v>
      </c>
      <c r="CT2188">
        <v>51620</v>
      </c>
      <c r="CU2188">
        <v>0.83908917414000006</v>
      </c>
      <c r="CV2188">
        <v>199</v>
      </c>
      <c r="CW2188">
        <v>50</v>
      </c>
      <c r="CX2188">
        <v>55</v>
      </c>
      <c r="CY2188">
        <v>2289</v>
      </c>
      <c r="CZ2188">
        <v>1626</v>
      </c>
      <c r="DA2188" s="2">
        <v>30331</v>
      </c>
      <c r="DB2188" s="2">
        <v>5485</v>
      </c>
      <c r="DC2188" s="2">
        <v>168.41</v>
      </c>
      <c r="DD2188" s="2">
        <v>7587</v>
      </c>
      <c r="DE2188">
        <v>630</v>
      </c>
      <c r="DF2188">
        <v>88</v>
      </c>
      <c r="DG2188">
        <v>24.28</v>
      </c>
      <c r="DH2188">
        <v>16.690000000000001</v>
      </c>
      <c r="DI2188" s="2">
        <v>15.17</v>
      </c>
      <c r="DJ2188">
        <v>5.15</v>
      </c>
      <c r="DK2188">
        <v>0.95172474231876214</v>
      </c>
      <c r="DL2188">
        <v>3.8743455497382201E-2</v>
      </c>
      <c r="DM2188">
        <v>0</v>
      </c>
      <c r="DN2188">
        <v>98.6</v>
      </c>
      <c r="DO2188">
        <v>2.5000000000000001E-2</v>
      </c>
      <c r="DP2188">
        <v>3641.54</v>
      </c>
      <c r="DQ2188" s="2">
        <v>1755389</v>
      </c>
      <c r="DR2188" s="2">
        <v>30820.683552050003</v>
      </c>
      <c r="DS2188">
        <v>7.0766732402332728E-3</v>
      </c>
      <c r="DT2188">
        <v>5.42727802809938</v>
      </c>
      <c r="DU2188">
        <v>21313797.864475604</v>
      </c>
      <c r="DV2188">
        <v>0</v>
      </c>
    </row>
    <row r="2189" spans="1:126" x14ac:dyDescent="0.15">
      <c r="A2189" t="s">
        <v>2609</v>
      </c>
      <c r="B2189" t="s">
        <v>434</v>
      </c>
      <c r="C2189">
        <v>41</v>
      </c>
      <c r="D2189">
        <v>37</v>
      </c>
      <c r="E2189" t="s">
        <v>3639</v>
      </c>
      <c r="F2189">
        <v>41037</v>
      </c>
      <c r="G2189" t="s">
        <v>7173</v>
      </c>
      <c r="H2189">
        <v>87.1</v>
      </c>
      <c r="I2189">
        <v>0.5</v>
      </c>
      <c r="J2189">
        <v>1.9</v>
      </c>
      <c r="K2189">
        <v>0.6</v>
      </c>
      <c r="L2189">
        <v>3.1</v>
      </c>
      <c r="M2189">
        <v>6.9</v>
      </c>
      <c r="N2189">
        <f t="shared" si="138"/>
        <v>7647.8499999999976</v>
      </c>
      <c r="O2189">
        <f t="shared" si="136"/>
        <v>2352.1500000000024</v>
      </c>
      <c r="P2189">
        <f t="shared" si="137"/>
        <v>2.8225800000000039</v>
      </c>
      <c r="Q2189" s="4">
        <v>41037</v>
      </c>
      <c r="R2189" s="5">
        <v>42.788401</v>
      </c>
      <c r="S2189" s="5">
        <v>-120.38979</v>
      </c>
      <c r="T2189">
        <v>7</v>
      </c>
      <c r="U2189">
        <v>0.35616563291613784</v>
      </c>
      <c r="V2189">
        <v>7886</v>
      </c>
      <c r="W2189">
        <v>7854</v>
      </c>
      <c r="X2189">
        <v>7842</v>
      </c>
      <c r="Y2189">
        <v>7759</v>
      </c>
      <c r="Z2189">
        <v>4132</v>
      </c>
      <c r="AA2189">
        <v>41019</v>
      </c>
      <c r="AB2189">
        <v>2616.0659999999998</v>
      </c>
      <c r="AC2189">
        <v>32369</v>
      </c>
      <c r="AD2189">
        <v>2</v>
      </c>
      <c r="AE2189">
        <v>2.550369803621525E-4</v>
      </c>
      <c r="AF2189">
        <v>35</v>
      </c>
      <c r="AG2189">
        <v>373</v>
      </c>
      <c r="AH2189">
        <v>9.3833780160857902E-2</v>
      </c>
      <c r="AI2189" s="3">
        <v>657055</v>
      </c>
      <c r="AJ2189" s="3">
        <v>5208954.0991226602</v>
      </c>
      <c r="AK2189">
        <v>247</v>
      </c>
      <c r="AL2189">
        <v>5349779.2</v>
      </c>
      <c r="AM2189">
        <v>888854</v>
      </c>
      <c r="AN2189">
        <v>63839</v>
      </c>
      <c r="AO2189">
        <v>952693</v>
      </c>
      <c r="AP2189">
        <v>2</v>
      </c>
      <c r="AQ2189">
        <v>0</v>
      </c>
      <c r="AR2189">
        <v>2</v>
      </c>
      <c r="AS2189">
        <v>0.25464731347084291</v>
      </c>
      <c r="AT2189">
        <v>2</v>
      </c>
      <c r="AU2189">
        <v>7</v>
      </c>
      <c r="AV2189">
        <f t="shared" si="139"/>
        <v>9</v>
      </c>
      <c r="AW2189">
        <v>4738</v>
      </c>
      <c r="AX2189">
        <v>0.65999999999999992</v>
      </c>
      <c r="AY2189">
        <v>1224575687.4695001</v>
      </c>
      <c r="AZ2189">
        <v>1224575.6874695001</v>
      </c>
      <c r="BA2189">
        <v>164362.42915279599</v>
      </c>
      <c r="BB2189">
        <v>6.0841154828052066E-2</v>
      </c>
      <c r="BC2189">
        <v>26712</v>
      </c>
      <c r="BD2189">
        <v>0</v>
      </c>
      <c r="BE2189">
        <v>26712</v>
      </c>
      <c r="BF2189">
        <v>3.3872685772254627</v>
      </c>
      <c r="BG2189">
        <v>108593</v>
      </c>
      <c r="BH2189">
        <v>13.847615404233613</v>
      </c>
      <c r="BI2189">
        <v>1129</v>
      </c>
      <c r="BJ2189">
        <v>6</v>
      </c>
      <c r="BK2189">
        <v>4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2</v>
      </c>
      <c r="BR2189">
        <v>0</v>
      </c>
      <c r="BS2189">
        <v>0</v>
      </c>
      <c r="BT2189">
        <v>7089</v>
      </c>
      <c r="BU2189">
        <v>0.61</v>
      </c>
      <c r="BV2189">
        <v>0.6326986</v>
      </c>
      <c r="BW2189">
        <v>116</v>
      </c>
      <c r="BX2189">
        <v>1.8338270000000001</v>
      </c>
      <c r="BY2189">
        <v>2.0453600000000001</v>
      </c>
      <c r="BZ2189">
        <v>6</v>
      </c>
      <c r="CA2189">
        <v>3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0</v>
      </c>
      <c r="CI2189">
        <v>0</v>
      </c>
      <c r="CJ2189">
        <v>7843</v>
      </c>
      <c r="CK2189">
        <v>1.2750223128904756</v>
      </c>
      <c r="CL2189">
        <v>0.87396937573616018</v>
      </c>
      <c r="CM2189">
        <v>101</v>
      </c>
      <c r="CN2189">
        <v>2.0187867530103758</v>
      </c>
      <c r="CO2189">
        <v>681</v>
      </c>
      <c r="CP2189">
        <v>-0.19531125029999999</v>
      </c>
      <c r="CQ2189">
        <v>-0.41959052670000002</v>
      </c>
      <c r="CR2189">
        <v>6469</v>
      </c>
      <c r="CS2189">
        <v>0.82700000000000007</v>
      </c>
      <c r="CT2189">
        <v>6025</v>
      </c>
      <c r="CU2189">
        <v>0.81900237529999997</v>
      </c>
      <c r="CV2189">
        <v>11</v>
      </c>
      <c r="CW2189">
        <v>4</v>
      </c>
      <c r="CX2189">
        <v>4</v>
      </c>
      <c r="CY2189">
        <v>528</v>
      </c>
      <c r="CZ2189">
        <v>643</v>
      </c>
      <c r="DA2189" s="2">
        <v>3717</v>
      </c>
      <c r="DB2189" s="2">
        <v>735</v>
      </c>
      <c r="DC2189" s="2">
        <v>140.66</v>
      </c>
      <c r="DD2189" s="2">
        <v>761</v>
      </c>
      <c r="DE2189">
        <v>241</v>
      </c>
      <c r="DF2189">
        <v>24</v>
      </c>
      <c r="DH2189">
        <v>51.15</v>
      </c>
      <c r="DI2189" s="2">
        <v>38.36</v>
      </c>
      <c r="DJ2189">
        <v>4.1900000000000004</v>
      </c>
      <c r="DK2189">
        <v>0.96302440434971193</v>
      </c>
      <c r="DL2189">
        <v>4.8257372654155493E-2</v>
      </c>
      <c r="DM2189">
        <v>0</v>
      </c>
      <c r="DN2189">
        <v>116.6</v>
      </c>
      <c r="DO2189">
        <v>2.1000000000000001E-2</v>
      </c>
      <c r="DP2189">
        <v>401.13</v>
      </c>
      <c r="DQ2189" s="2">
        <v>1026227</v>
      </c>
      <c r="DR2189" s="2">
        <v>16468.170844780001</v>
      </c>
      <c r="DS2189">
        <v>3.0782909449997226E-3</v>
      </c>
      <c r="DT2189">
        <v>3.2784131097790401</v>
      </c>
      <c r="DU2189">
        <v>17538786.263703227</v>
      </c>
      <c r="DV2189">
        <v>0</v>
      </c>
    </row>
    <row r="2190" spans="1:126" x14ac:dyDescent="0.15">
      <c r="A2190" t="s">
        <v>2609</v>
      </c>
      <c r="B2190" t="s">
        <v>1628</v>
      </c>
      <c r="C2190">
        <v>41</v>
      </c>
      <c r="D2190">
        <v>39</v>
      </c>
      <c r="E2190" t="s">
        <v>3640</v>
      </c>
      <c r="F2190">
        <v>41039</v>
      </c>
      <c r="G2190" t="s">
        <v>7174</v>
      </c>
      <c r="H2190">
        <v>84.7</v>
      </c>
      <c r="I2190">
        <v>0.9</v>
      </c>
      <c r="J2190">
        <v>1</v>
      </c>
      <c r="K2190">
        <v>2.2999999999999998</v>
      </c>
      <c r="L2190">
        <v>3.7</v>
      </c>
      <c r="M2190">
        <v>7.4</v>
      </c>
      <c r="N2190">
        <f t="shared" si="138"/>
        <v>7249.64</v>
      </c>
      <c r="O2190">
        <f t="shared" si="136"/>
        <v>2750.3599999999997</v>
      </c>
      <c r="P2190">
        <f t="shared" si="137"/>
        <v>3.3004320000000007</v>
      </c>
      <c r="Q2190" s="4">
        <v>41039</v>
      </c>
      <c r="R2190" s="5">
        <v>43.928328999999998</v>
      </c>
      <c r="S2190" s="5">
        <v>-122.89769</v>
      </c>
      <c r="T2190">
        <v>2</v>
      </c>
      <c r="U2190">
        <v>7.2370503279534953E-2</v>
      </c>
      <c r="V2190">
        <v>351794</v>
      </c>
      <c r="W2190">
        <v>354764</v>
      </c>
      <c r="X2190">
        <v>357060</v>
      </c>
      <c r="Y2190">
        <v>361721</v>
      </c>
      <c r="Z2190">
        <v>181421</v>
      </c>
      <c r="AA2190">
        <v>41021</v>
      </c>
      <c r="AB2190">
        <v>135162.435</v>
      </c>
      <c r="AC2190">
        <v>44103</v>
      </c>
      <c r="AD2190">
        <v>13</v>
      </c>
      <c r="AE2190">
        <v>3.6408446759648239E-5</v>
      </c>
      <c r="AF2190">
        <v>609</v>
      </c>
      <c r="AG2190">
        <v>2660</v>
      </c>
      <c r="AH2190">
        <v>0.22894736842105262</v>
      </c>
      <c r="AI2190" s="3">
        <v>219625</v>
      </c>
      <c r="AJ2190" s="3">
        <v>2914058.5434863851</v>
      </c>
      <c r="AK2190">
        <v>18</v>
      </c>
      <c r="AL2190">
        <v>3022048</v>
      </c>
      <c r="AM2190">
        <v>228778</v>
      </c>
      <c r="AN2190">
        <v>132292</v>
      </c>
      <c r="AO2190">
        <v>361070</v>
      </c>
      <c r="AP2190">
        <v>51</v>
      </c>
      <c r="AQ2190">
        <v>26</v>
      </c>
      <c r="AR2190">
        <v>77</v>
      </c>
      <c r="AS2190">
        <v>0.21704569798513942</v>
      </c>
      <c r="AT2190">
        <v>82</v>
      </c>
      <c r="AU2190">
        <v>449</v>
      </c>
      <c r="AV2190">
        <f t="shared" si="139"/>
        <v>531</v>
      </c>
      <c r="AW2190">
        <v>296379</v>
      </c>
      <c r="AX2190">
        <v>0.81</v>
      </c>
      <c r="AY2190">
        <v>2473778461.19065</v>
      </c>
      <c r="AZ2190">
        <v>2473778.4611906498</v>
      </c>
      <c r="BA2190">
        <v>7659.7154983147202</v>
      </c>
      <c r="BB2190">
        <v>1.3055315177437317</v>
      </c>
      <c r="BC2190">
        <v>138894</v>
      </c>
      <c r="BD2190">
        <v>142740</v>
      </c>
      <c r="BE2190">
        <v>-3846</v>
      </c>
      <c r="BF2190">
        <v>-1.0932534380916105E-2</v>
      </c>
      <c r="BG2190">
        <v>5006561</v>
      </c>
      <c r="BH2190">
        <v>14.02162381672548</v>
      </c>
      <c r="BI2190">
        <v>29853</v>
      </c>
      <c r="BJ2190">
        <v>202</v>
      </c>
      <c r="BK2190">
        <v>39</v>
      </c>
      <c r="BL2190">
        <v>29</v>
      </c>
      <c r="BM2190">
        <v>6</v>
      </c>
      <c r="BN2190">
        <v>12</v>
      </c>
      <c r="BO2190">
        <v>26</v>
      </c>
      <c r="BP2190">
        <v>9</v>
      </c>
      <c r="BQ2190">
        <v>42</v>
      </c>
      <c r="BR2190">
        <v>15</v>
      </c>
      <c r="BS2190">
        <v>3</v>
      </c>
      <c r="BT2190">
        <v>351109</v>
      </c>
      <c r="BU2190">
        <v>0.77</v>
      </c>
      <c r="BV2190">
        <v>0.66007470000000001</v>
      </c>
      <c r="BW2190">
        <v>1953</v>
      </c>
      <c r="BX2190">
        <v>1.090829</v>
      </c>
      <c r="BY2190">
        <v>-0.10109460000000001</v>
      </c>
      <c r="BZ2190">
        <v>209</v>
      </c>
      <c r="CA2190">
        <v>30</v>
      </c>
      <c r="CB2190">
        <v>24</v>
      </c>
      <c r="CC2190">
        <v>8</v>
      </c>
      <c r="CD2190">
        <v>11</v>
      </c>
      <c r="CE2190">
        <v>27</v>
      </c>
      <c r="CF2190">
        <v>6</v>
      </c>
      <c r="CG2190">
        <v>38</v>
      </c>
      <c r="CH2190">
        <v>13</v>
      </c>
      <c r="CI2190">
        <v>1</v>
      </c>
      <c r="CJ2190">
        <v>358506</v>
      </c>
      <c r="CK2190">
        <v>1.0236927694376106</v>
      </c>
      <c r="CL2190">
        <v>0.79953288855390858</v>
      </c>
      <c r="CM2190">
        <v>1872</v>
      </c>
      <c r="CN2190">
        <v>0.10669821480733874</v>
      </c>
      <c r="CO2190">
        <v>51150.999999999993</v>
      </c>
      <c r="CP2190">
        <v>6.7582199999999997E-4</v>
      </c>
      <c r="CQ2190">
        <v>0.190496471</v>
      </c>
      <c r="CR2190">
        <v>304235</v>
      </c>
      <c r="CS2190">
        <v>0.83499999999999996</v>
      </c>
      <c r="CT2190">
        <v>276510</v>
      </c>
      <c r="CU2190">
        <v>0.85747604978000003</v>
      </c>
      <c r="CV2190">
        <v>2530</v>
      </c>
      <c r="CW2190">
        <v>260</v>
      </c>
      <c r="CX2190">
        <v>301</v>
      </c>
      <c r="CY2190">
        <v>3834</v>
      </c>
      <c r="CZ2190">
        <v>4514</v>
      </c>
      <c r="DA2190" s="2">
        <v>201201</v>
      </c>
      <c r="DB2190" s="2">
        <v>38555</v>
      </c>
      <c r="DC2190" s="2">
        <v>282.7</v>
      </c>
      <c r="DD2190" s="2">
        <v>41419</v>
      </c>
      <c r="DE2190">
        <v>1938</v>
      </c>
      <c r="DF2190">
        <v>219</v>
      </c>
      <c r="DG2190">
        <v>63.73</v>
      </c>
      <c r="DH2190">
        <v>3.37</v>
      </c>
      <c r="DI2190" s="2">
        <v>13.48</v>
      </c>
      <c r="DJ2190">
        <v>4.29</v>
      </c>
      <c r="DK2190">
        <v>0.9322982356289129</v>
      </c>
      <c r="DL2190">
        <v>2.4812030075187969E-2</v>
      </c>
      <c r="DM2190">
        <v>0</v>
      </c>
      <c r="DN2190">
        <v>139.69999999999999</v>
      </c>
      <c r="DO2190">
        <v>4.5999999999999999E-2</v>
      </c>
      <c r="DP2190">
        <v>472.17999999999995</v>
      </c>
      <c r="DQ2190" s="2">
        <v>1423594</v>
      </c>
      <c r="DR2190" s="2">
        <v>8228.0235774699995</v>
      </c>
      <c r="DS2190">
        <v>2.5779832348345856E-3</v>
      </c>
      <c r="DT2190">
        <v>7.0972309255669899</v>
      </c>
      <c r="DU2190">
        <v>21448172.524147872</v>
      </c>
      <c r="DV2190">
        <v>0</v>
      </c>
    </row>
    <row r="2191" spans="1:126" x14ac:dyDescent="0.15">
      <c r="A2191" t="s">
        <v>2609</v>
      </c>
      <c r="B2191" t="s">
        <v>337</v>
      </c>
      <c r="C2191">
        <v>41</v>
      </c>
      <c r="D2191">
        <v>41</v>
      </c>
      <c r="E2191" t="s">
        <v>3641</v>
      </c>
      <c r="F2191">
        <v>41041</v>
      </c>
      <c r="G2191" t="s">
        <v>7175</v>
      </c>
      <c r="H2191">
        <v>84.4</v>
      </c>
      <c r="I2191">
        <v>0.3</v>
      </c>
      <c r="J2191">
        <v>3.1</v>
      </c>
      <c r="K2191">
        <v>1</v>
      </c>
      <c r="L2191">
        <v>3.1</v>
      </c>
      <c r="M2191">
        <v>7.9</v>
      </c>
      <c r="N2191">
        <f t="shared" si="138"/>
        <v>7206.08</v>
      </c>
      <c r="O2191">
        <f t="shared" si="136"/>
        <v>2793.92</v>
      </c>
      <c r="P2191">
        <f t="shared" si="137"/>
        <v>3.3527040000000015</v>
      </c>
      <c r="Q2191" s="4">
        <v>41041</v>
      </c>
      <c r="R2191" s="5">
        <v>44.641061000000001</v>
      </c>
      <c r="S2191" s="5">
        <v>-123.91121200000001</v>
      </c>
      <c r="T2191">
        <v>5</v>
      </c>
      <c r="U2191">
        <v>9.8710660999951655E-2</v>
      </c>
      <c r="V2191">
        <v>45992</v>
      </c>
      <c r="W2191">
        <v>46138</v>
      </c>
      <c r="X2191">
        <v>46347</v>
      </c>
      <c r="Y2191">
        <v>47051</v>
      </c>
      <c r="Z2191">
        <v>24159</v>
      </c>
      <c r="AA2191">
        <v>41023</v>
      </c>
      <c r="AB2191">
        <v>17185.392000000003</v>
      </c>
      <c r="AC2191">
        <v>42101</v>
      </c>
      <c r="AD2191">
        <v>6</v>
      </c>
      <c r="AE2191">
        <v>1.2945821736034694E-4</v>
      </c>
      <c r="AF2191">
        <v>95</v>
      </c>
      <c r="AG2191">
        <v>362</v>
      </c>
      <c r="AH2191">
        <v>0.26243093922651933</v>
      </c>
      <c r="AI2191" s="3">
        <v>30225</v>
      </c>
      <c r="AJ2191" s="3">
        <v>627047.870932205</v>
      </c>
      <c r="AK2191">
        <v>29</v>
      </c>
      <c r="AL2191">
        <v>764089.60000000009</v>
      </c>
      <c r="AM2191">
        <v>1271993</v>
      </c>
      <c r="AN2191">
        <v>12916</v>
      </c>
      <c r="AO2191">
        <v>1284909</v>
      </c>
      <c r="AP2191">
        <v>12</v>
      </c>
      <c r="AQ2191">
        <v>2</v>
      </c>
      <c r="AR2191">
        <v>14</v>
      </c>
      <c r="AS2191">
        <v>0.30343751354631759</v>
      </c>
      <c r="AT2191">
        <v>16</v>
      </c>
      <c r="AU2191">
        <v>31</v>
      </c>
      <c r="AV2191">
        <f t="shared" si="139"/>
        <v>47</v>
      </c>
      <c r="AW2191">
        <v>43884</v>
      </c>
      <c r="AX2191">
        <v>0.9</v>
      </c>
      <c r="AY2191">
        <v>3334840538.2102499</v>
      </c>
      <c r="AZ2191">
        <v>3334840.53821025</v>
      </c>
      <c r="BA2191">
        <v>75067.904038999099</v>
      </c>
      <c r="BB2191">
        <v>0.13321272423970734</v>
      </c>
      <c r="BC2191">
        <v>25875</v>
      </c>
      <c r="BD2191">
        <v>462</v>
      </c>
      <c r="BE2191">
        <v>25413</v>
      </c>
      <c r="BF2191">
        <v>0.55255261784658205</v>
      </c>
      <c r="BG2191">
        <v>834952</v>
      </c>
      <c r="BH2191">
        <v>18.015232916909401</v>
      </c>
      <c r="BI2191">
        <v>5841</v>
      </c>
      <c r="BJ2191">
        <v>31</v>
      </c>
      <c r="BK2191">
        <v>12</v>
      </c>
      <c r="BL2191">
        <v>4</v>
      </c>
      <c r="BM2191">
        <v>0</v>
      </c>
      <c r="BN2191">
        <v>0</v>
      </c>
      <c r="BO2191">
        <v>1</v>
      </c>
      <c r="BP2191">
        <v>2</v>
      </c>
      <c r="BQ2191">
        <v>4</v>
      </c>
      <c r="BR2191">
        <v>3</v>
      </c>
      <c r="BS2191">
        <v>0</v>
      </c>
      <c r="BT2191">
        <v>46293</v>
      </c>
      <c r="BU2191">
        <v>0.7</v>
      </c>
      <c r="BV2191">
        <v>0.64105730000000005</v>
      </c>
      <c r="BW2191">
        <v>355</v>
      </c>
      <c r="BX2191">
        <v>1.2312879999999999</v>
      </c>
      <c r="BY2191">
        <v>0.27034079999999999</v>
      </c>
      <c r="BZ2191">
        <v>35</v>
      </c>
      <c r="CA2191">
        <v>8</v>
      </c>
      <c r="CB2191">
        <v>3</v>
      </c>
      <c r="CC2191">
        <v>0</v>
      </c>
      <c r="CD2191">
        <v>0</v>
      </c>
      <c r="CE2191">
        <v>1</v>
      </c>
      <c r="CF2191">
        <v>2</v>
      </c>
      <c r="CG2191">
        <v>3</v>
      </c>
      <c r="CH2191">
        <v>3</v>
      </c>
      <c r="CI2191">
        <v>0</v>
      </c>
      <c r="CJ2191">
        <v>46386</v>
      </c>
      <c r="CK2191">
        <v>1.1857025826758074</v>
      </c>
      <c r="CL2191">
        <v>0.83266311632793533</v>
      </c>
      <c r="CM2191">
        <v>314</v>
      </c>
      <c r="CN2191">
        <v>0.68046609840706751</v>
      </c>
      <c r="CO2191">
        <v>4994</v>
      </c>
      <c r="CP2191">
        <v>-0.34972232399999997</v>
      </c>
      <c r="CQ2191">
        <v>-0.26541853389999998</v>
      </c>
      <c r="CR2191">
        <v>39788</v>
      </c>
      <c r="CS2191">
        <v>0.84299999999999997</v>
      </c>
      <c r="CT2191">
        <v>35322</v>
      </c>
      <c r="CU2191">
        <v>0.83767714916000002</v>
      </c>
      <c r="CV2191">
        <v>133</v>
      </c>
      <c r="CW2191">
        <v>27</v>
      </c>
      <c r="CX2191">
        <v>27</v>
      </c>
      <c r="CY2191">
        <v>270</v>
      </c>
      <c r="CZ2191">
        <v>589</v>
      </c>
      <c r="DA2191" s="2">
        <v>25611</v>
      </c>
      <c r="DB2191" s="2">
        <v>4565</v>
      </c>
      <c r="DC2191" s="2">
        <v>336.57</v>
      </c>
      <c r="DD2191" s="2">
        <v>5515</v>
      </c>
      <c r="DE2191">
        <v>244</v>
      </c>
      <c r="DF2191">
        <v>28</v>
      </c>
      <c r="DG2191">
        <v>99.24</v>
      </c>
      <c r="DH2191">
        <v>10.79</v>
      </c>
      <c r="DI2191" s="2">
        <v>30.2</v>
      </c>
      <c r="DJ2191">
        <v>6.06</v>
      </c>
      <c r="DL2191">
        <v>1.1049723756906077E-2</v>
      </c>
      <c r="DM2191">
        <v>0</v>
      </c>
      <c r="DN2191">
        <v>0.5</v>
      </c>
      <c r="DO2191">
        <v>1E-3</v>
      </c>
      <c r="DP2191">
        <v>182.51999999999998</v>
      </c>
      <c r="DQ2191" s="2">
        <v>174066</v>
      </c>
      <c r="DR2191" s="2">
        <v>8819.75109342</v>
      </c>
      <c r="DS2191">
        <v>1.1403385602603842E-2</v>
      </c>
      <c r="DV2191">
        <v>0</v>
      </c>
    </row>
    <row r="2192" spans="1:126" x14ac:dyDescent="0.15">
      <c r="A2192" t="s">
        <v>2609</v>
      </c>
      <c r="B2192" t="s">
        <v>1481</v>
      </c>
      <c r="C2192">
        <v>41</v>
      </c>
      <c r="D2192">
        <v>43</v>
      </c>
      <c r="E2192" t="s">
        <v>3642</v>
      </c>
      <c r="F2192">
        <v>41043</v>
      </c>
      <c r="G2192" t="s">
        <v>7176</v>
      </c>
      <c r="H2192">
        <v>87.1</v>
      </c>
      <c r="I2192">
        <v>0.4</v>
      </c>
      <c r="J2192">
        <v>1.1000000000000001</v>
      </c>
      <c r="K2192">
        <v>0.9</v>
      </c>
      <c r="L2192">
        <v>2.7</v>
      </c>
      <c r="M2192">
        <v>7.8</v>
      </c>
      <c r="N2192">
        <f t="shared" si="138"/>
        <v>7656.7199999999993</v>
      </c>
      <c r="O2192">
        <f t="shared" si="136"/>
        <v>2343.2800000000007</v>
      </c>
      <c r="P2192">
        <f t="shared" si="137"/>
        <v>2.811936000000002</v>
      </c>
      <c r="Q2192" s="4">
        <v>41043</v>
      </c>
      <c r="R2192" s="5">
        <v>44.488897999999999</v>
      </c>
      <c r="S2192" s="5">
        <v>-122.53720800000001</v>
      </c>
      <c r="T2192">
        <v>3</v>
      </c>
      <c r="U2192">
        <v>0.11992961739150181</v>
      </c>
      <c r="V2192">
        <v>116871</v>
      </c>
      <c r="W2192">
        <v>118270</v>
      </c>
      <c r="X2192">
        <v>118971</v>
      </c>
      <c r="Y2192">
        <v>120210</v>
      </c>
      <c r="Z2192">
        <v>61043</v>
      </c>
      <c r="AA2192">
        <v>41025</v>
      </c>
      <c r="AB2192">
        <v>44841.343999999997</v>
      </c>
      <c r="AC2192">
        <v>45644</v>
      </c>
      <c r="AD2192">
        <v>4</v>
      </c>
      <c r="AE2192">
        <v>3.3621638886787538E-5</v>
      </c>
      <c r="AF2192">
        <v>419</v>
      </c>
      <c r="AG2192">
        <v>2083</v>
      </c>
      <c r="AH2192">
        <v>0.20115218434949592</v>
      </c>
      <c r="AI2192" s="3">
        <v>331316</v>
      </c>
      <c r="AJ2192" s="3">
        <v>1466028.26984919</v>
      </c>
      <c r="AK2192">
        <v>25</v>
      </c>
      <c r="AL2192">
        <v>1477952</v>
      </c>
      <c r="AM2192">
        <v>1625068</v>
      </c>
      <c r="AN2192">
        <v>186837</v>
      </c>
      <c r="AO2192">
        <v>1811905</v>
      </c>
      <c r="AP2192">
        <v>14</v>
      </c>
      <c r="AQ2192">
        <v>5</v>
      </c>
      <c r="AR2192">
        <v>19</v>
      </c>
      <c r="AS2192">
        <v>0.16064936163016827</v>
      </c>
      <c r="AT2192">
        <v>17</v>
      </c>
      <c r="AU2192">
        <v>172</v>
      </c>
      <c r="AV2192">
        <f t="shared" si="139"/>
        <v>189</v>
      </c>
      <c r="AW2192">
        <v>118437</v>
      </c>
      <c r="AX2192">
        <v>0.97</v>
      </c>
      <c r="AY2192">
        <v>1099837718.8984399</v>
      </c>
      <c r="AZ2192">
        <v>1099837.7188984398</v>
      </c>
      <c r="BA2192">
        <v>10630.666793791201</v>
      </c>
      <c r="BB2192">
        <v>0.94067476612477974</v>
      </c>
      <c r="BC2192">
        <v>28302</v>
      </c>
      <c r="BD2192">
        <v>0</v>
      </c>
      <c r="BE2192">
        <v>28302</v>
      </c>
      <c r="BF2192">
        <v>0.24216443771337628</v>
      </c>
      <c r="BG2192">
        <v>993632</v>
      </c>
      <c r="BH2192">
        <v>8.3518840725891188</v>
      </c>
      <c r="BI2192">
        <v>10523</v>
      </c>
      <c r="BJ2192">
        <v>87</v>
      </c>
      <c r="BK2192">
        <v>14</v>
      </c>
      <c r="BL2192">
        <v>4</v>
      </c>
      <c r="BM2192">
        <v>0</v>
      </c>
      <c r="BN2192">
        <v>0</v>
      </c>
      <c r="BO2192">
        <v>10</v>
      </c>
      <c r="BP2192">
        <v>5</v>
      </c>
      <c r="BQ2192">
        <v>11</v>
      </c>
      <c r="BR2192">
        <v>3</v>
      </c>
      <c r="BS2192">
        <v>0</v>
      </c>
      <c r="BT2192">
        <v>116584</v>
      </c>
      <c r="BU2192">
        <v>0.78</v>
      </c>
      <c r="BV2192">
        <v>0.59019480000000002</v>
      </c>
      <c r="BW2192">
        <v>638</v>
      </c>
      <c r="BX2192">
        <v>1.149386</v>
      </c>
      <c r="BY2192">
        <v>-0.43252239999999997</v>
      </c>
      <c r="BZ2192">
        <v>94</v>
      </c>
      <c r="CA2192">
        <v>12</v>
      </c>
      <c r="CB2192">
        <v>6</v>
      </c>
      <c r="CC2192">
        <v>0</v>
      </c>
      <c r="CD2192">
        <v>1</v>
      </c>
      <c r="CE2192">
        <v>9</v>
      </c>
      <c r="CF2192">
        <v>3</v>
      </c>
      <c r="CG2192">
        <v>10</v>
      </c>
      <c r="CH2192">
        <v>3</v>
      </c>
      <c r="CI2192">
        <v>0</v>
      </c>
      <c r="CJ2192">
        <v>119269</v>
      </c>
      <c r="CK2192">
        <v>1.1570483528829789</v>
      </c>
      <c r="CL2192">
        <v>0.81166053757161571</v>
      </c>
      <c r="CM2192">
        <v>601</v>
      </c>
      <c r="CN2192">
        <v>0.24095424668412255</v>
      </c>
      <c r="CO2192">
        <v>10771</v>
      </c>
      <c r="CP2192">
        <v>-0.28209026819999999</v>
      </c>
      <c r="CQ2192">
        <v>-0.22430873549999999</v>
      </c>
      <c r="CR2192">
        <v>101437</v>
      </c>
      <c r="CS2192">
        <v>0.83799999999999997</v>
      </c>
      <c r="CT2192">
        <v>94315</v>
      </c>
      <c r="CU2192">
        <v>0.87598516785000002</v>
      </c>
      <c r="CV2192">
        <v>154</v>
      </c>
      <c r="CW2192">
        <v>71</v>
      </c>
      <c r="CX2192">
        <v>81</v>
      </c>
      <c r="CY2192">
        <v>5118</v>
      </c>
      <c r="CZ2192">
        <v>3509</v>
      </c>
      <c r="DA2192" s="2">
        <v>58968</v>
      </c>
      <c r="DB2192" s="2">
        <v>9465</v>
      </c>
      <c r="DC2192" s="2">
        <v>189.45</v>
      </c>
      <c r="DD2192" s="2">
        <v>8685</v>
      </c>
      <c r="DE2192">
        <v>1414</v>
      </c>
      <c r="DF2192">
        <v>183</v>
      </c>
      <c r="DG2192">
        <v>26.1</v>
      </c>
      <c r="DH2192">
        <v>6.74</v>
      </c>
      <c r="DI2192" s="2">
        <v>14.31</v>
      </c>
      <c r="DJ2192">
        <v>3.65</v>
      </c>
      <c r="DK2192">
        <v>0.88861087300341668</v>
      </c>
      <c r="DL2192">
        <v>1.8242918867018725E-2</v>
      </c>
      <c r="DM2192">
        <v>0</v>
      </c>
      <c r="DN2192">
        <v>202.5</v>
      </c>
      <c r="DO2192">
        <v>0.13699999999999998</v>
      </c>
      <c r="DP2192">
        <v>1089.46</v>
      </c>
      <c r="DQ2192" s="2">
        <v>464276</v>
      </c>
      <c r="DR2192" s="2">
        <v>3798.9637361500008</v>
      </c>
      <c r="DS2192">
        <v>2.3591273924123655E-3</v>
      </c>
      <c r="DT2192">
        <v>5.4892007768918001</v>
      </c>
      <c r="DU2192">
        <v>8112775.2666087896</v>
      </c>
      <c r="DV2192">
        <v>0</v>
      </c>
    </row>
    <row r="2193" spans="1:126" x14ac:dyDescent="0.15">
      <c r="A2193" t="s">
        <v>2609</v>
      </c>
      <c r="B2193" t="s">
        <v>3643</v>
      </c>
      <c r="C2193">
        <v>41</v>
      </c>
      <c r="D2193">
        <v>45</v>
      </c>
      <c r="E2193" t="s">
        <v>3644</v>
      </c>
      <c r="F2193">
        <v>41045</v>
      </c>
      <c r="G2193" t="s">
        <v>7177</v>
      </c>
      <c r="H2193">
        <v>63.6</v>
      </c>
      <c r="I2193">
        <v>1.1000000000000001</v>
      </c>
      <c r="J2193">
        <v>0.8</v>
      </c>
      <c r="K2193">
        <v>1.6</v>
      </c>
      <c r="L2193">
        <v>1.5</v>
      </c>
      <c r="M2193">
        <v>31.5</v>
      </c>
      <c r="N2193">
        <f t="shared" si="138"/>
        <v>5043.87</v>
      </c>
      <c r="O2193">
        <f t="shared" si="136"/>
        <v>4956.13</v>
      </c>
      <c r="P2193">
        <f t="shared" si="137"/>
        <v>5.9473560000000019</v>
      </c>
      <c r="Q2193" s="4">
        <v>41045</v>
      </c>
      <c r="R2193" s="5">
        <v>43.188082000000001</v>
      </c>
      <c r="S2193" s="5">
        <v>-117.604045</v>
      </c>
      <c r="T2193">
        <v>6</v>
      </c>
      <c r="U2193">
        <v>0.19442589072569222</v>
      </c>
      <c r="V2193">
        <v>31057</v>
      </c>
      <c r="W2193">
        <v>30740</v>
      </c>
      <c r="X2193">
        <v>30551</v>
      </c>
      <c r="Y2193">
        <v>30204</v>
      </c>
      <c r="Z2193">
        <v>15097</v>
      </c>
      <c r="AA2193">
        <v>41027</v>
      </c>
      <c r="AB2193">
        <v>9136.2659999999996</v>
      </c>
      <c r="AC2193">
        <v>35418</v>
      </c>
      <c r="AD2193">
        <v>1</v>
      </c>
      <c r="AE2193">
        <v>3.2732152793689238E-5</v>
      </c>
      <c r="AF2193">
        <v>58</v>
      </c>
      <c r="AG2193">
        <v>1113</v>
      </c>
      <c r="AH2193">
        <v>5.2111410601976639E-2</v>
      </c>
      <c r="AI2193" s="3">
        <v>1076768</v>
      </c>
      <c r="AJ2193" s="3">
        <v>6327976.6723098503</v>
      </c>
      <c r="AK2193">
        <v>99</v>
      </c>
      <c r="AL2193">
        <v>6355526.4000000004</v>
      </c>
      <c r="AM2193">
        <v>747999</v>
      </c>
      <c r="AN2193">
        <v>194735</v>
      </c>
      <c r="AO2193">
        <v>942734</v>
      </c>
      <c r="AP2193">
        <v>8</v>
      </c>
      <c r="AQ2193">
        <v>0</v>
      </c>
      <c r="AR2193">
        <v>8</v>
      </c>
      <c r="AS2193">
        <v>0.26024723487312951</v>
      </c>
      <c r="AT2193">
        <v>9</v>
      </c>
      <c r="AU2193">
        <v>27</v>
      </c>
      <c r="AV2193">
        <f t="shared" si="139"/>
        <v>36</v>
      </c>
      <c r="AW2193">
        <v>21044</v>
      </c>
      <c r="AX2193">
        <v>0.7</v>
      </c>
      <c r="AY2193">
        <v>358073120.07431799</v>
      </c>
      <c r="AZ2193">
        <v>358073.12007431797</v>
      </c>
      <c r="BA2193">
        <v>11295.590017443999</v>
      </c>
      <c r="BB2193">
        <v>0.88530125337028043</v>
      </c>
      <c r="BC2193">
        <v>6259</v>
      </c>
      <c r="BD2193">
        <v>560</v>
      </c>
      <c r="BE2193">
        <v>5699</v>
      </c>
      <c r="BF2193">
        <v>0.18350130405383649</v>
      </c>
      <c r="BG2193">
        <v>341999</v>
      </c>
      <c r="BH2193">
        <v>11.194363523288926</v>
      </c>
      <c r="BI2193">
        <v>2821</v>
      </c>
      <c r="BJ2193">
        <v>19</v>
      </c>
      <c r="BK2193">
        <v>2</v>
      </c>
      <c r="BL2193">
        <v>5</v>
      </c>
      <c r="BM2193">
        <v>1</v>
      </c>
      <c r="BN2193">
        <v>1</v>
      </c>
      <c r="BO2193">
        <v>2</v>
      </c>
      <c r="BP2193">
        <v>1</v>
      </c>
      <c r="BQ2193">
        <v>3</v>
      </c>
      <c r="BR2193">
        <v>0</v>
      </c>
      <c r="BS2193">
        <v>0</v>
      </c>
      <c r="BT2193">
        <v>30745</v>
      </c>
      <c r="BU2193">
        <v>0.77</v>
      </c>
      <c r="BV2193">
        <v>0.45341150000000002</v>
      </c>
      <c r="BW2193">
        <v>174</v>
      </c>
      <c r="BX2193">
        <v>1.105871</v>
      </c>
      <c r="BY2193">
        <v>-1.133832</v>
      </c>
      <c r="BZ2193">
        <v>22</v>
      </c>
      <c r="CA2193">
        <v>2</v>
      </c>
      <c r="CB2193">
        <v>5</v>
      </c>
      <c r="CC2193">
        <v>1</v>
      </c>
      <c r="CD2193">
        <v>1</v>
      </c>
      <c r="CE2193">
        <v>2</v>
      </c>
      <c r="CF2193">
        <v>1</v>
      </c>
      <c r="CG2193">
        <v>3</v>
      </c>
      <c r="CH2193">
        <v>1</v>
      </c>
      <c r="CI2193">
        <v>0</v>
      </c>
      <c r="CJ2193">
        <v>30349</v>
      </c>
      <c r="CK2193">
        <v>1.2521005634452536</v>
      </c>
      <c r="CL2193">
        <v>0.79699007364713415</v>
      </c>
      <c r="CM2193">
        <v>161</v>
      </c>
      <c r="CN2193">
        <v>0.31585498025748621</v>
      </c>
      <c r="CO2193">
        <v>1974</v>
      </c>
      <c r="CP2193">
        <v>0.34622889600000001</v>
      </c>
      <c r="CQ2193">
        <v>-0.70543711649999996</v>
      </c>
      <c r="CR2193">
        <v>25800</v>
      </c>
      <c r="CS2193">
        <v>0.85099999999999998</v>
      </c>
      <c r="CT2193">
        <v>22796</v>
      </c>
      <c r="CU2193">
        <v>0.80269690057999998</v>
      </c>
      <c r="CV2193">
        <v>104</v>
      </c>
      <c r="CW2193">
        <v>21</v>
      </c>
      <c r="CX2193">
        <v>12</v>
      </c>
      <c r="CY2193">
        <v>2466</v>
      </c>
      <c r="CZ2193">
        <v>1844</v>
      </c>
      <c r="DA2193" s="2">
        <v>16710</v>
      </c>
      <c r="DB2193" s="2">
        <v>1710</v>
      </c>
      <c r="DC2193" s="2">
        <v>95.15</v>
      </c>
      <c r="DD2193" s="2">
        <v>4369</v>
      </c>
      <c r="DE2193">
        <v>614</v>
      </c>
      <c r="DF2193">
        <v>128</v>
      </c>
      <c r="DG2193">
        <v>16.399999999999999</v>
      </c>
      <c r="DH2193">
        <v>13.12</v>
      </c>
      <c r="DI2193" s="2">
        <v>22.97</v>
      </c>
      <c r="DJ2193">
        <v>1.68</v>
      </c>
      <c r="DK2193">
        <v>0.96030342655056611</v>
      </c>
      <c r="DL2193">
        <v>4.4923629829290209E-3</v>
      </c>
      <c r="DM2193">
        <v>0</v>
      </c>
      <c r="DN2193">
        <v>263</v>
      </c>
      <c r="DO2193">
        <v>4.2000000000000003E-2</v>
      </c>
      <c r="DP2193">
        <v>496.02000000000004</v>
      </c>
      <c r="DQ2193" s="2">
        <v>3813</v>
      </c>
      <c r="DR2193" s="2">
        <v>81.626984320000005</v>
      </c>
      <c r="DS2193">
        <v>1.2843418211825853E-5</v>
      </c>
      <c r="DT2193">
        <v>8.4155440368911592</v>
      </c>
      <c r="DU2193">
        <v>53485212.296824336</v>
      </c>
      <c r="DV2193">
        <v>0</v>
      </c>
    </row>
    <row r="2194" spans="1:126" x14ac:dyDescent="0.15">
      <c r="A2194" t="s">
        <v>2609</v>
      </c>
      <c r="B2194" t="s">
        <v>196</v>
      </c>
      <c r="C2194">
        <v>41</v>
      </c>
      <c r="D2194">
        <v>47</v>
      </c>
      <c r="E2194" t="s">
        <v>3645</v>
      </c>
      <c r="F2194">
        <v>41047</v>
      </c>
      <c r="G2194" t="s">
        <v>7178</v>
      </c>
      <c r="H2194">
        <v>68.7</v>
      </c>
      <c r="I2194">
        <v>0.9</v>
      </c>
      <c r="J2194">
        <v>1</v>
      </c>
      <c r="K2194">
        <v>1.8</v>
      </c>
      <c r="L2194">
        <v>3.2</v>
      </c>
      <c r="M2194">
        <v>24.3</v>
      </c>
      <c r="N2194">
        <f t="shared" si="138"/>
        <v>5325.47</v>
      </c>
      <c r="O2194">
        <f t="shared" si="136"/>
        <v>4674.53</v>
      </c>
      <c r="P2194">
        <f t="shared" si="137"/>
        <v>5.6094360000000014</v>
      </c>
      <c r="Q2194" s="4">
        <v>41047</v>
      </c>
      <c r="R2194" s="5">
        <v>44.900897999999998</v>
      </c>
      <c r="S2194" s="5">
        <v>-122.57626</v>
      </c>
      <c r="T2194">
        <v>2</v>
      </c>
      <c r="U2194">
        <v>0.11414172960709187</v>
      </c>
      <c r="V2194">
        <v>315391</v>
      </c>
      <c r="W2194">
        <v>320448</v>
      </c>
      <c r="X2194">
        <v>323259</v>
      </c>
      <c r="Y2194">
        <v>329335</v>
      </c>
      <c r="Z2194">
        <v>163895</v>
      </c>
      <c r="AA2194">
        <v>41029</v>
      </c>
      <c r="AB2194">
        <v>124449.51199999999</v>
      </c>
      <c r="AC2194">
        <v>48432</v>
      </c>
      <c r="AD2194">
        <v>10</v>
      </c>
      <c r="AE2194">
        <v>3.0934946900163645E-5</v>
      </c>
      <c r="AF2194">
        <v>535</v>
      </c>
      <c r="AG2194">
        <v>2567</v>
      </c>
      <c r="AH2194">
        <v>0.20841449162446435</v>
      </c>
      <c r="AI2194" s="3">
        <v>286194</v>
      </c>
      <c r="AJ2194" s="3">
        <v>755854.93644023</v>
      </c>
      <c r="AK2194">
        <v>17</v>
      </c>
      <c r="AL2194">
        <v>764928</v>
      </c>
      <c r="AM2194">
        <v>919180</v>
      </c>
      <c r="AN2194">
        <v>335232</v>
      </c>
      <c r="AO2194">
        <v>1254412</v>
      </c>
      <c r="AP2194">
        <v>50</v>
      </c>
      <c r="AQ2194">
        <v>15</v>
      </c>
      <c r="AR2194">
        <v>65</v>
      </c>
      <c r="AS2194">
        <v>0.20284102256840425</v>
      </c>
      <c r="AT2194">
        <v>70</v>
      </c>
      <c r="AU2194">
        <v>284</v>
      </c>
      <c r="AV2194">
        <f t="shared" si="139"/>
        <v>354</v>
      </c>
      <c r="AW2194">
        <v>378917</v>
      </c>
      <c r="AX2194">
        <v>0.98</v>
      </c>
      <c r="AY2194">
        <v>1010044936.58281</v>
      </c>
      <c r="AZ2194">
        <v>1010044.93658281</v>
      </c>
      <c r="BA2194">
        <v>3548.79646312665</v>
      </c>
      <c r="BB2194">
        <v>2.8178567308392628</v>
      </c>
      <c r="BC2194">
        <v>105591</v>
      </c>
      <c r="BD2194">
        <v>76021</v>
      </c>
      <c r="BE2194">
        <v>29570</v>
      </c>
      <c r="BF2194">
        <v>9.375663858512133E-2</v>
      </c>
      <c r="BG2194">
        <v>4841831</v>
      </c>
      <c r="BH2194">
        <v>14.978178488456624</v>
      </c>
      <c r="BI2194">
        <v>21871</v>
      </c>
      <c r="BJ2194">
        <v>194</v>
      </c>
      <c r="BK2194">
        <v>22</v>
      </c>
      <c r="BL2194">
        <v>37</v>
      </c>
      <c r="BM2194">
        <v>12</v>
      </c>
      <c r="BN2194">
        <v>11</v>
      </c>
      <c r="BO2194">
        <v>24</v>
      </c>
      <c r="BP2194">
        <v>5</v>
      </c>
      <c r="BQ2194">
        <v>29</v>
      </c>
      <c r="BR2194">
        <v>13</v>
      </c>
      <c r="BS2194">
        <v>0</v>
      </c>
      <c r="BT2194">
        <v>317981</v>
      </c>
      <c r="BU2194">
        <v>0.77</v>
      </c>
      <c r="BV2194">
        <v>0.53964259999999997</v>
      </c>
      <c r="BW2194">
        <v>1734</v>
      </c>
      <c r="BX2194">
        <v>1.0912599999999999</v>
      </c>
      <c r="BY2194">
        <v>-0.73389409999999999</v>
      </c>
      <c r="BZ2194">
        <v>191</v>
      </c>
      <c r="CA2194">
        <v>19</v>
      </c>
      <c r="CB2194">
        <v>35</v>
      </c>
      <c r="CC2194">
        <v>14</v>
      </c>
      <c r="CD2194">
        <v>12</v>
      </c>
      <c r="CE2194">
        <v>21</v>
      </c>
      <c r="CF2194">
        <v>6</v>
      </c>
      <c r="CG2194">
        <v>37</v>
      </c>
      <c r="CH2194">
        <v>12</v>
      </c>
      <c r="CI2194">
        <v>1</v>
      </c>
      <c r="CJ2194">
        <v>325838</v>
      </c>
      <c r="CK2194">
        <v>1.0680153941529227</v>
      </c>
      <c r="CL2194">
        <v>0.79504385501426611</v>
      </c>
      <c r="CM2194">
        <v>1679</v>
      </c>
      <c r="CN2194">
        <v>0.1158841538304871</v>
      </c>
      <c r="CO2194">
        <v>35050</v>
      </c>
      <c r="CP2194">
        <v>0.15451705399999999</v>
      </c>
      <c r="CQ2194">
        <v>-0.21015911440000001</v>
      </c>
      <c r="CR2194">
        <v>286650</v>
      </c>
      <c r="CS2194">
        <v>0.86299999999999999</v>
      </c>
      <c r="CT2194">
        <v>246636</v>
      </c>
      <c r="CU2194">
        <v>0.82917087673000001</v>
      </c>
      <c r="CV2194">
        <v>945</v>
      </c>
      <c r="CW2194">
        <v>257</v>
      </c>
      <c r="CX2194">
        <v>239</v>
      </c>
      <c r="CY2194">
        <v>14090</v>
      </c>
      <c r="CZ2194">
        <v>4304</v>
      </c>
      <c r="DA2194" s="2">
        <v>180713</v>
      </c>
      <c r="DB2194" s="2">
        <v>25955</v>
      </c>
      <c r="DC2194" s="2">
        <v>205.8</v>
      </c>
      <c r="DD2194" s="2">
        <v>59156</v>
      </c>
      <c r="DE2194">
        <v>1592</v>
      </c>
      <c r="DF2194">
        <v>220</v>
      </c>
      <c r="DG2194">
        <v>39.549999999999997</v>
      </c>
      <c r="DH2194">
        <v>1.85</v>
      </c>
      <c r="DI2194" s="2">
        <v>16.690000000000001</v>
      </c>
      <c r="DJ2194">
        <v>3.51</v>
      </c>
      <c r="DK2194">
        <v>0.84505615072293616</v>
      </c>
      <c r="DL2194">
        <v>1.6751071289442931E-2</v>
      </c>
      <c r="DM2194">
        <v>0</v>
      </c>
      <c r="DN2194">
        <v>234.8</v>
      </c>
      <c r="DO2194">
        <v>0.31</v>
      </c>
      <c r="DP2194">
        <v>250.39</v>
      </c>
      <c r="DQ2194" s="2">
        <v>203891</v>
      </c>
      <c r="DR2194" s="2">
        <v>13146.754466999999</v>
      </c>
      <c r="DS2194">
        <v>1.7186936035861029E-2</v>
      </c>
      <c r="DT2194">
        <v>11.2134380210613</v>
      </c>
      <c r="DU2194">
        <v>8577472.7185743786</v>
      </c>
      <c r="DV2194">
        <v>0</v>
      </c>
    </row>
    <row r="2195" spans="1:126" x14ac:dyDescent="0.15">
      <c r="A2195" t="s">
        <v>2609</v>
      </c>
      <c r="B2195" t="s">
        <v>3451</v>
      </c>
      <c r="C2195">
        <v>41</v>
      </c>
      <c r="D2195">
        <v>49</v>
      </c>
      <c r="E2195" t="s">
        <v>3646</v>
      </c>
      <c r="F2195">
        <v>41049</v>
      </c>
      <c r="G2195" t="s">
        <v>7179</v>
      </c>
      <c r="H2195">
        <v>64.599999999999994</v>
      </c>
      <c r="I2195">
        <v>0.3</v>
      </c>
      <c r="J2195">
        <v>1</v>
      </c>
      <c r="K2195">
        <v>0.9</v>
      </c>
      <c r="L2195">
        <v>1.9</v>
      </c>
      <c r="M2195">
        <v>31.3</v>
      </c>
      <c r="N2195">
        <f t="shared" si="138"/>
        <v>5158.3599999999988</v>
      </c>
      <c r="O2195">
        <f t="shared" si="136"/>
        <v>4841.6400000000012</v>
      </c>
      <c r="P2195">
        <f t="shared" si="137"/>
        <v>5.809968000000004</v>
      </c>
      <c r="Q2195" s="4">
        <v>41049</v>
      </c>
      <c r="R2195" s="5">
        <v>45.425496000000003</v>
      </c>
      <c r="S2195" s="5">
        <v>-119.602311</v>
      </c>
      <c r="T2195">
        <v>6</v>
      </c>
      <c r="U2195">
        <v>0.18664309218713268</v>
      </c>
      <c r="V2195">
        <v>11146</v>
      </c>
      <c r="W2195">
        <v>11217</v>
      </c>
      <c r="X2195">
        <v>11204</v>
      </c>
      <c r="Y2195">
        <v>11117</v>
      </c>
      <c r="Z2195">
        <v>5553</v>
      </c>
      <c r="AA2195">
        <v>41031</v>
      </c>
      <c r="AB2195">
        <v>4252.2820000000002</v>
      </c>
      <c r="AC2195">
        <v>50918</v>
      </c>
      <c r="AD2195">
        <v>0</v>
      </c>
      <c r="AE2195">
        <v>0</v>
      </c>
      <c r="AF2195">
        <v>35</v>
      </c>
      <c r="AG2195">
        <v>401</v>
      </c>
      <c r="AH2195">
        <v>8.7281795511221949E-2</v>
      </c>
      <c r="AI2195" s="3">
        <v>1165126</v>
      </c>
      <c r="AJ2195" s="3">
        <v>1300240.69592907</v>
      </c>
      <c r="AK2195">
        <v>637</v>
      </c>
      <c r="AL2195">
        <v>1311155.2</v>
      </c>
      <c r="AM2195">
        <v>528133</v>
      </c>
      <c r="AN2195">
        <v>121309</v>
      </c>
      <c r="AO2195">
        <v>649442</v>
      </c>
      <c r="AP2195">
        <v>5</v>
      </c>
      <c r="AQ2195">
        <v>0</v>
      </c>
      <c r="AR2195">
        <v>5</v>
      </c>
      <c r="AS2195">
        <v>0.44575198359632701</v>
      </c>
      <c r="AT2195">
        <v>6</v>
      </c>
      <c r="AU2195">
        <v>6</v>
      </c>
      <c r="AV2195">
        <f t="shared" si="139"/>
        <v>12</v>
      </c>
      <c r="AW2195">
        <v>4308</v>
      </c>
      <c r="AX2195">
        <v>0.41000000000000003</v>
      </c>
      <c r="AY2195">
        <v>187020499.14703301</v>
      </c>
      <c r="AZ2195">
        <v>187020.499147033</v>
      </c>
      <c r="BA2195">
        <v>17009.7678433037</v>
      </c>
      <c r="BB2195">
        <v>0.58789750054917633</v>
      </c>
      <c r="BC2195">
        <v>5435</v>
      </c>
      <c r="BD2195">
        <v>0</v>
      </c>
      <c r="BE2195">
        <v>5435</v>
      </c>
      <c r="BF2195">
        <v>0.48761887672707699</v>
      </c>
      <c r="BG2195">
        <v>122243</v>
      </c>
      <c r="BH2195">
        <v>10.910656908247054</v>
      </c>
      <c r="BI2195">
        <v>1104</v>
      </c>
      <c r="BJ2195">
        <v>10</v>
      </c>
      <c r="BK2195">
        <v>2</v>
      </c>
      <c r="BL2195">
        <v>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2</v>
      </c>
      <c r="BS2195">
        <v>0</v>
      </c>
      <c r="BT2195">
        <v>11533</v>
      </c>
      <c r="BU2195">
        <v>0.72</v>
      </c>
      <c r="BV2195">
        <v>0.50903160000000003</v>
      </c>
      <c r="BW2195">
        <v>79</v>
      </c>
      <c r="BX2195">
        <v>1.3873230000000001</v>
      </c>
      <c r="BY2195">
        <v>-0.4156087</v>
      </c>
      <c r="BZ2195">
        <v>5</v>
      </c>
      <c r="CA2195">
        <v>2</v>
      </c>
      <c r="CB2195">
        <v>2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11156</v>
      </c>
      <c r="CK2195">
        <v>0.89637863033345289</v>
      </c>
      <c r="CL2195">
        <v>0.78678556951763279</v>
      </c>
      <c r="CM2195">
        <v>66</v>
      </c>
      <c r="CN2195">
        <v>7.702056565562862E-2</v>
      </c>
      <c r="CO2195">
        <v>548</v>
      </c>
      <c r="CP2195">
        <v>3.0458829E-2</v>
      </c>
      <c r="CQ2195">
        <v>-0.31134784900000001</v>
      </c>
      <c r="CR2195">
        <v>9960</v>
      </c>
      <c r="CS2195">
        <v>0.89</v>
      </c>
      <c r="CT2195">
        <v>8404</v>
      </c>
      <c r="CU2195">
        <v>0.81991920447</v>
      </c>
      <c r="CV2195">
        <v>54</v>
      </c>
      <c r="CW2195">
        <v>3</v>
      </c>
      <c r="CX2195">
        <v>3</v>
      </c>
      <c r="CY2195">
        <v>1459</v>
      </c>
      <c r="CZ2195">
        <v>679</v>
      </c>
      <c r="DA2195" s="2">
        <v>7587</v>
      </c>
      <c r="DB2195" s="2">
        <v>480</v>
      </c>
      <c r="DC2195" s="2">
        <v>79.39</v>
      </c>
      <c r="DD2195" s="2">
        <v>1535</v>
      </c>
      <c r="DE2195">
        <v>238</v>
      </c>
      <c r="DF2195">
        <v>21</v>
      </c>
      <c r="DG2195">
        <v>8.82</v>
      </c>
      <c r="DH2195">
        <v>26.46</v>
      </c>
      <c r="DI2195" s="2">
        <v>17.64</v>
      </c>
      <c r="DJ2195">
        <v>3.34</v>
      </c>
      <c r="DK2195">
        <v>0.7958418231161265</v>
      </c>
      <c r="DL2195">
        <v>1.2468827930174564E-2</v>
      </c>
      <c r="DM2195">
        <v>0</v>
      </c>
      <c r="DN2195">
        <v>205.4</v>
      </c>
      <c r="DO2195">
        <v>0.157</v>
      </c>
      <c r="DP2195">
        <v>104154.95</v>
      </c>
      <c r="DQ2195" s="2">
        <v>144190</v>
      </c>
      <c r="DR2195" s="2">
        <v>0</v>
      </c>
      <c r="DS2195">
        <v>0</v>
      </c>
      <c r="DT2195">
        <v>2.9802815770826698</v>
      </c>
      <c r="DU2195">
        <v>3907611.6872561434</v>
      </c>
      <c r="DV2195">
        <v>0</v>
      </c>
    </row>
    <row r="2196" spans="1:126" x14ac:dyDescent="0.15">
      <c r="A2196" t="s">
        <v>2609</v>
      </c>
      <c r="B2196" t="s">
        <v>3647</v>
      </c>
      <c r="C2196">
        <v>41</v>
      </c>
      <c r="D2196">
        <v>51</v>
      </c>
      <c r="E2196" t="s">
        <v>3648</v>
      </c>
      <c r="F2196">
        <v>41051</v>
      </c>
      <c r="G2196" t="s">
        <v>7180</v>
      </c>
      <c r="H2196">
        <v>72.099999999999994</v>
      </c>
      <c r="I2196">
        <v>5.4</v>
      </c>
      <c r="J2196">
        <v>0.8</v>
      </c>
      <c r="K2196">
        <v>6.5</v>
      </c>
      <c r="L2196">
        <v>4.3</v>
      </c>
      <c r="M2196">
        <v>10.9</v>
      </c>
      <c r="N2196">
        <f t="shared" si="138"/>
        <v>5407.7599999999993</v>
      </c>
      <c r="O2196">
        <f t="shared" si="136"/>
        <v>4592.2400000000007</v>
      </c>
      <c r="P2196">
        <f t="shared" si="137"/>
        <v>5.5106880000000027</v>
      </c>
      <c r="Q2196" s="4">
        <v>41051</v>
      </c>
      <c r="R2196" s="5">
        <v>45.547693000000002</v>
      </c>
      <c r="S2196" s="5">
        <v>-122.41717300000001</v>
      </c>
      <c r="T2196">
        <v>1</v>
      </c>
      <c r="U2196">
        <v>9.5652259528351977E-2</v>
      </c>
      <c r="V2196">
        <v>737110</v>
      </c>
      <c r="W2196">
        <v>757371</v>
      </c>
      <c r="X2196">
        <v>768418</v>
      </c>
      <c r="Y2196">
        <v>790305</v>
      </c>
      <c r="Z2196">
        <v>459182</v>
      </c>
      <c r="AA2196">
        <v>41033</v>
      </c>
      <c r="AB2196">
        <v>367687.33400000003</v>
      </c>
      <c r="AC2196">
        <v>54102</v>
      </c>
      <c r="AD2196">
        <v>30</v>
      </c>
      <c r="AE2196">
        <v>3.9041250985791586E-5</v>
      </c>
      <c r="AF2196">
        <v>190</v>
      </c>
      <c r="AG2196">
        <v>598</v>
      </c>
      <c r="AH2196">
        <v>0.31772575250836121</v>
      </c>
      <c r="AI2196" s="3">
        <v>29983</v>
      </c>
      <c r="AJ2196" s="3">
        <v>275895.77535097004</v>
      </c>
      <c r="AK2196">
        <v>10</v>
      </c>
      <c r="AL2196">
        <v>298048</v>
      </c>
      <c r="AM2196">
        <v>825500</v>
      </c>
      <c r="AN2196">
        <v>43508</v>
      </c>
      <c r="AO2196">
        <v>869008</v>
      </c>
      <c r="AP2196">
        <v>151</v>
      </c>
      <c r="AQ2196">
        <v>58</v>
      </c>
      <c r="AR2196">
        <v>209</v>
      </c>
      <c r="AS2196">
        <v>0.27595458500523523</v>
      </c>
      <c r="AT2196">
        <v>233</v>
      </c>
      <c r="AU2196">
        <v>941</v>
      </c>
      <c r="AV2196">
        <f t="shared" si="139"/>
        <v>1174</v>
      </c>
      <c r="AW2196">
        <v>629498</v>
      </c>
      <c r="AX2196">
        <v>0.97</v>
      </c>
      <c r="AY2196">
        <v>1370279578.9084301</v>
      </c>
      <c r="AZ2196">
        <v>1370279.5789084302</v>
      </c>
      <c r="BA2196">
        <v>2065.07608116027</v>
      </c>
      <c r="BB2196">
        <v>4.8424366013582736</v>
      </c>
      <c r="BC2196">
        <v>554432</v>
      </c>
      <c r="BD2196">
        <v>605609</v>
      </c>
      <c r="BE2196">
        <v>-51177</v>
      </c>
      <c r="BF2196">
        <v>-6.9429257505664019E-2</v>
      </c>
      <c r="BG2196">
        <v>25136689</v>
      </c>
      <c r="BH2196">
        <v>32.712259473359552</v>
      </c>
      <c r="BI2196">
        <v>43281</v>
      </c>
      <c r="BJ2196">
        <v>413</v>
      </c>
      <c r="BK2196">
        <v>67</v>
      </c>
      <c r="BL2196">
        <v>60</v>
      </c>
      <c r="BM2196">
        <v>40</v>
      </c>
      <c r="BN2196">
        <v>31</v>
      </c>
      <c r="BO2196">
        <v>96</v>
      </c>
      <c r="BP2196">
        <v>7</v>
      </c>
      <c r="BQ2196">
        <v>86</v>
      </c>
      <c r="BR2196">
        <v>13</v>
      </c>
      <c r="BS2196">
        <v>7</v>
      </c>
      <c r="BT2196">
        <v>726855</v>
      </c>
      <c r="BU2196">
        <v>0.76</v>
      </c>
      <c r="BV2196">
        <v>0.66245140000000002</v>
      </c>
      <c r="BW2196">
        <v>5061</v>
      </c>
      <c r="BX2196">
        <v>1.1281479999999999</v>
      </c>
      <c r="BY2196">
        <v>0.1532037</v>
      </c>
      <c r="BZ2196">
        <v>443</v>
      </c>
      <c r="CA2196">
        <v>85</v>
      </c>
      <c r="CB2196">
        <v>67</v>
      </c>
      <c r="CC2196">
        <v>67</v>
      </c>
      <c r="CD2196">
        <v>31</v>
      </c>
      <c r="CE2196">
        <v>85</v>
      </c>
      <c r="CF2196">
        <v>7</v>
      </c>
      <c r="CG2196">
        <v>85</v>
      </c>
      <c r="CH2196">
        <v>14</v>
      </c>
      <c r="CI2196">
        <v>6</v>
      </c>
      <c r="CJ2196">
        <v>777880</v>
      </c>
      <c r="CK2196">
        <v>1.1441353422121665</v>
      </c>
      <c r="CL2196">
        <v>0.81732251703119396</v>
      </c>
      <c r="CM2196">
        <v>4977</v>
      </c>
      <c r="CN2196">
        <v>0.49462748586183519</v>
      </c>
      <c r="CO2196">
        <v>196233</v>
      </c>
      <c r="CP2196">
        <v>0.109674199</v>
      </c>
      <c r="CQ2196">
        <v>0.19211257000000001</v>
      </c>
      <c r="CR2196">
        <v>668324</v>
      </c>
      <c r="CS2196">
        <v>0.83900000000000008</v>
      </c>
      <c r="CT2196">
        <v>587477</v>
      </c>
      <c r="CU2196">
        <v>0.86860798452999999</v>
      </c>
      <c r="CV2196">
        <v>5309</v>
      </c>
      <c r="CW2196">
        <v>735</v>
      </c>
      <c r="CX2196">
        <v>1074</v>
      </c>
      <c r="CY2196">
        <v>2525</v>
      </c>
      <c r="CZ2196">
        <v>937</v>
      </c>
      <c r="DA2196" s="2">
        <v>623713</v>
      </c>
      <c r="DB2196" s="2">
        <v>112810</v>
      </c>
      <c r="DC2196" s="2">
        <v>488.56</v>
      </c>
      <c r="DD2196" s="2">
        <v>167515</v>
      </c>
      <c r="DE2196">
        <v>351</v>
      </c>
      <c r="DF2196">
        <v>73</v>
      </c>
      <c r="DG2196">
        <v>142.53</v>
      </c>
      <c r="DH2196">
        <v>2.48</v>
      </c>
      <c r="DI2196" s="2">
        <v>14.1</v>
      </c>
      <c r="DJ2196">
        <v>4.33</v>
      </c>
      <c r="DK2196">
        <v>0.86428976419971315</v>
      </c>
      <c r="DL2196">
        <v>3.3444816053511704E-2</v>
      </c>
      <c r="DM2196">
        <v>0</v>
      </c>
      <c r="DN2196">
        <v>18.899999999999999</v>
      </c>
      <c r="DO2196">
        <v>6.3E-2</v>
      </c>
      <c r="DP2196">
        <v>296.68</v>
      </c>
      <c r="DQ2196" s="2">
        <v>78793</v>
      </c>
      <c r="DR2196" s="2">
        <v>310.57926872999997</v>
      </c>
      <c r="DS2196">
        <v>1.0420460169928334E-3</v>
      </c>
      <c r="DT2196">
        <v>10.3394475371599</v>
      </c>
      <c r="DU2196">
        <v>3081651.6595554338</v>
      </c>
      <c r="DV2196">
        <v>0</v>
      </c>
    </row>
    <row r="2197" spans="1:126" x14ac:dyDescent="0.15">
      <c r="A2197" t="s">
        <v>2609</v>
      </c>
      <c r="B2197" t="s">
        <v>365</v>
      </c>
      <c r="C2197">
        <v>41</v>
      </c>
      <c r="D2197">
        <v>53</v>
      </c>
      <c r="E2197" t="s">
        <v>3649</v>
      </c>
      <c r="F2197">
        <v>41053</v>
      </c>
      <c r="G2197" t="s">
        <v>7181</v>
      </c>
      <c r="H2197">
        <v>80.5</v>
      </c>
      <c r="I2197">
        <v>0.5</v>
      </c>
      <c r="J2197">
        <v>1.8</v>
      </c>
      <c r="K2197">
        <v>1.9</v>
      </c>
      <c r="L2197">
        <v>3.2</v>
      </c>
      <c r="M2197">
        <v>12.1</v>
      </c>
      <c r="N2197">
        <f t="shared" si="138"/>
        <v>6643.9999999999991</v>
      </c>
      <c r="O2197">
        <f t="shared" si="136"/>
        <v>3356.0000000000009</v>
      </c>
      <c r="P2197">
        <f t="shared" si="137"/>
        <v>4.0272000000000023</v>
      </c>
      <c r="Q2197" s="4">
        <v>41053</v>
      </c>
      <c r="R2197" s="5">
        <v>44.900374999999997</v>
      </c>
      <c r="S2197" s="5">
        <v>-123.398673</v>
      </c>
      <c r="T2197">
        <v>2</v>
      </c>
      <c r="U2197">
        <v>4.2335068737720916E-2</v>
      </c>
      <c r="V2197">
        <v>75448</v>
      </c>
      <c r="W2197">
        <v>76464</v>
      </c>
      <c r="X2197">
        <v>77264</v>
      </c>
      <c r="Y2197">
        <v>78991</v>
      </c>
      <c r="Z2197">
        <v>36456</v>
      </c>
      <c r="AA2197">
        <v>41035</v>
      </c>
      <c r="AB2197">
        <v>28305.017000000003</v>
      </c>
      <c r="AC2197">
        <v>52821</v>
      </c>
      <c r="AD2197">
        <v>2</v>
      </c>
      <c r="AE2197">
        <v>2.5885276454752537E-5</v>
      </c>
      <c r="AF2197">
        <v>195</v>
      </c>
      <c r="AG2197">
        <v>1143</v>
      </c>
      <c r="AH2197">
        <v>0.17060367454068243</v>
      </c>
      <c r="AI2197" s="3">
        <v>144748</v>
      </c>
      <c r="AJ2197" s="3">
        <v>474128.35240465001</v>
      </c>
      <c r="AK2197">
        <v>25</v>
      </c>
      <c r="AL2197">
        <v>476294.40000000002</v>
      </c>
      <c r="AM2197">
        <v>523694</v>
      </c>
      <c r="AN2197">
        <v>97793</v>
      </c>
      <c r="AO2197">
        <v>621487</v>
      </c>
      <c r="AP2197">
        <v>7</v>
      </c>
      <c r="AQ2197">
        <v>15</v>
      </c>
      <c r="AR2197">
        <v>22</v>
      </c>
      <c r="AS2197">
        <v>0.28771709562670017</v>
      </c>
      <c r="AT2197">
        <v>27</v>
      </c>
      <c r="AU2197">
        <v>44</v>
      </c>
      <c r="AV2197">
        <f t="shared" si="139"/>
        <v>71</v>
      </c>
      <c r="AW2197">
        <v>76464</v>
      </c>
      <c r="AX2197">
        <v>0.96</v>
      </c>
      <c r="AY2197">
        <v>1063551184.44048</v>
      </c>
      <c r="AZ2197">
        <v>1063551.1844404801</v>
      </c>
      <c r="BA2197">
        <v>17061.849539816802</v>
      </c>
      <c r="BB2197">
        <v>0.58610292961869437</v>
      </c>
      <c r="BC2197">
        <v>5771</v>
      </c>
      <c r="BD2197">
        <v>14835</v>
      </c>
      <c r="BE2197">
        <v>-9064</v>
      </c>
      <c r="BF2197">
        <v>-0.12013572261690171</v>
      </c>
      <c r="BG2197">
        <v>603499</v>
      </c>
      <c r="BH2197">
        <v>7.8108692275833507</v>
      </c>
      <c r="BI2197">
        <v>5872</v>
      </c>
      <c r="BJ2197">
        <v>50</v>
      </c>
      <c r="BK2197">
        <v>7</v>
      </c>
      <c r="BL2197">
        <v>2</v>
      </c>
      <c r="BM2197">
        <v>0</v>
      </c>
      <c r="BN2197">
        <v>0</v>
      </c>
      <c r="BO2197">
        <v>0</v>
      </c>
      <c r="BP2197">
        <v>2</v>
      </c>
      <c r="BQ2197">
        <v>7</v>
      </c>
      <c r="BR2197">
        <v>3</v>
      </c>
      <c r="BS2197">
        <v>0</v>
      </c>
      <c r="BT2197">
        <v>78122</v>
      </c>
      <c r="BU2197">
        <v>0.79</v>
      </c>
      <c r="BV2197">
        <v>0.59944370000000002</v>
      </c>
      <c r="BW2197">
        <v>309</v>
      </c>
      <c r="BX2197">
        <v>0.9088349</v>
      </c>
      <c r="BY2197">
        <v>-0.80636099999999999</v>
      </c>
      <c r="BZ2197">
        <v>49</v>
      </c>
      <c r="CA2197">
        <v>4</v>
      </c>
      <c r="CB2197">
        <v>3</v>
      </c>
      <c r="CC2197">
        <v>0</v>
      </c>
      <c r="CD2197">
        <v>0</v>
      </c>
      <c r="CE2197">
        <v>0</v>
      </c>
      <c r="CF2197">
        <v>2</v>
      </c>
      <c r="CG2197">
        <v>9</v>
      </c>
      <c r="CH2197">
        <v>3</v>
      </c>
      <c r="CI2197">
        <v>1</v>
      </c>
      <c r="CJ2197">
        <v>77983</v>
      </c>
      <c r="CK2197">
        <v>0.91045484272213173</v>
      </c>
      <c r="CL2197">
        <v>0.80820190720704199</v>
      </c>
      <c r="CM2197">
        <v>304</v>
      </c>
      <c r="CN2197">
        <v>-0.19502455156838072</v>
      </c>
      <c r="CO2197">
        <v>10730</v>
      </c>
      <c r="CP2197">
        <v>0.36873491000000003</v>
      </c>
      <c r="CQ2197">
        <v>0.31073584399999998</v>
      </c>
      <c r="CR2197">
        <v>68531</v>
      </c>
      <c r="CS2197">
        <v>0.85799999999999998</v>
      </c>
      <c r="CT2197">
        <v>62546</v>
      </c>
      <c r="CU2197">
        <v>0.86418548976999998</v>
      </c>
      <c r="CV2197">
        <v>181</v>
      </c>
      <c r="CW2197">
        <v>29</v>
      </c>
      <c r="CX2197">
        <v>44</v>
      </c>
      <c r="CY2197">
        <v>3175</v>
      </c>
      <c r="CZ2197">
        <v>1913</v>
      </c>
      <c r="DA2197" s="2">
        <v>28931</v>
      </c>
      <c r="DB2197" s="2">
        <v>7445</v>
      </c>
      <c r="DC2197" s="2">
        <v>201.84</v>
      </c>
      <c r="DD2197" s="2">
        <v>9658</v>
      </c>
      <c r="DE2197">
        <v>740</v>
      </c>
      <c r="DF2197">
        <v>85</v>
      </c>
      <c r="DG2197">
        <v>23.44</v>
      </c>
      <c r="DH2197">
        <v>6.51</v>
      </c>
      <c r="DI2197" s="2">
        <v>11.72</v>
      </c>
      <c r="DJ2197">
        <v>3.28</v>
      </c>
      <c r="DK2197">
        <v>0.87266145300798625</v>
      </c>
      <c r="DL2197">
        <v>1.7497812773403325E-2</v>
      </c>
      <c r="DM2197">
        <v>0</v>
      </c>
      <c r="DN2197">
        <v>79.599999999999994</v>
      </c>
      <c r="DO2197">
        <v>0.16800000000000001</v>
      </c>
      <c r="DP2197">
        <v>970.58</v>
      </c>
      <c r="DQ2197" s="2">
        <v>1452</v>
      </c>
      <c r="DR2197" s="2">
        <v>3625.9738041299997</v>
      </c>
      <c r="DS2197">
        <v>4.129367727220265E-3</v>
      </c>
      <c r="DT2197">
        <v>7.8602222108069801</v>
      </c>
      <c r="DU2197">
        <v>3743779.8217629842</v>
      </c>
      <c r="DV2197">
        <v>0</v>
      </c>
    </row>
    <row r="2198" spans="1:126" x14ac:dyDescent="0.15">
      <c r="A2198" t="s">
        <v>2609</v>
      </c>
      <c r="B2198" t="s">
        <v>1693</v>
      </c>
      <c r="C2198">
        <v>41</v>
      </c>
      <c r="D2198">
        <v>55</v>
      </c>
      <c r="E2198" t="s">
        <v>3650</v>
      </c>
      <c r="F2198">
        <v>41055</v>
      </c>
      <c r="G2198" t="s">
        <v>7182</v>
      </c>
      <c r="H2198">
        <v>91.6</v>
      </c>
      <c r="I2198">
        <v>0.1</v>
      </c>
      <c r="J2198">
        <v>1.2</v>
      </c>
      <c r="K2198">
        <v>0.2</v>
      </c>
      <c r="L2198">
        <v>1.4</v>
      </c>
      <c r="M2198">
        <v>5.6</v>
      </c>
      <c r="N2198">
        <f t="shared" si="138"/>
        <v>8425.3700000000008</v>
      </c>
      <c r="O2198">
        <f t="shared" si="136"/>
        <v>1574.6299999999992</v>
      </c>
      <c r="P2198">
        <f t="shared" si="137"/>
        <v>1.8895559999999998</v>
      </c>
      <c r="Q2198" s="4">
        <v>41055</v>
      </c>
      <c r="R2198" s="5">
        <v>45.399216000000003</v>
      </c>
      <c r="S2198" s="5">
        <v>-120.678512</v>
      </c>
      <c r="T2198">
        <v>9</v>
      </c>
      <c r="U2198">
        <v>0.42070539293172393</v>
      </c>
      <c r="V2198">
        <v>1865</v>
      </c>
      <c r="W2198">
        <v>1790</v>
      </c>
      <c r="X2198">
        <v>1795</v>
      </c>
      <c r="Y2198">
        <v>1694</v>
      </c>
      <c r="Z2198">
        <v>877</v>
      </c>
      <c r="AA2198">
        <v>41037</v>
      </c>
      <c r="AB2198">
        <v>634.93299999999999</v>
      </c>
      <c r="AC2198">
        <v>38362</v>
      </c>
      <c r="AD2198">
        <v>1</v>
      </c>
      <c r="AE2198">
        <v>5.5710306406685239E-4</v>
      </c>
      <c r="AF2198">
        <v>6</v>
      </c>
      <c r="AG2198">
        <v>186</v>
      </c>
      <c r="AH2198">
        <v>3.2258064516129031E-2</v>
      </c>
      <c r="AI2198" s="3">
        <v>513649</v>
      </c>
      <c r="AJ2198" s="3">
        <v>527160.27231783501</v>
      </c>
      <c r="AK2198">
        <v>1620</v>
      </c>
      <c r="AL2198">
        <v>532025.59999999998</v>
      </c>
      <c r="AM2198">
        <v>959635</v>
      </c>
      <c r="AN2198">
        <v>57388</v>
      </c>
      <c r="AO2198">
        <v>1017023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f t="shared" si="139"/>
        <v>1</v>
      </c>
      <c r="AW2198">
        <v>0</v>
      </c>
      <c r="AX2198">
        <v>0</v>
      </c>
      <c r="AY2198">
        <v>34710486.785835698</v>
      </c>
      <c r="AZ2198">
        <v>34710.486785835696</v>
      </c>
      <c r="BA2198">
        <v>17946.268759280701</v>
      </c>
      <c r="BB2198">
        <v>0.55721889235770072</v>
      </c>
      <c r="BC2198">
        <v>18901</v>
      </c>
      <c r="BD2198">
        <v>188</v>
      </c>
      <c r="BE2198">
        <v>18713</v>
      </c>
      <c r="BF2198">
        <v>10.033780160857908</v>
      </c>
      <c r="BG2198">
        <v>25729</v>
      </c>
      <c r="BH2198">
        <v>14.333704735376045</v>
      </c>
      <c r="BI2198">
        <v>317</v>
      </c>
      <c r="BJ2198">
        <v>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1711</v>
      </c>
      <c r="BU2198">
        <v>0.61</v>
      </c>
      <c r="BV2198">
        <v>0.77269379999999999</v>
      </c>
      <c r="BW2198">
        <v>18</v>
      </c>
      <c r="BX2198">
        <v>2.3378139999999998</v>
      </c>
      <c r="BY2198">
        <v>2.306883</v>
      </c>
      <c r="BZ2198">
        <v>4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1702</v>
      </c>
      <c r="CK2198">
        <v>2.3501762632197414</v>
      </c>
      <c r="CL2198">
        <v>0.84098360655737703</v>
      </c>
      <c r="CM2198">
        <v>18</v>
      </c>
      <c r="CN2198">
        <v>2.4505258870983493</v>
      </c>
      <c r="CO2198">
        <v>165</v>
      </c>
      <c r="CP2198">
        <v>0</v>
      </c>
      <c r="CQ2198">
        <v>0</v>
      </c>
      <c r="CR2198">
        <v>1390</v>
      </c>
      <c r="CS2198">
        <v>0.83700000000000008</v>
      </c>
      <c r="CT2198">
        <v>1485</v>
      </c>
      <c r="CU2198">
        <v>0.87169042770000005</v>
      </c>
      <c r="CW2198">
        <v>0</v>
      </c>
      <c r="CX2198">
        <v>0</v>
      </c>
      <c r="CY2198">
        <v>253</v>
      </c>
      <c r="CZ2198">
        <v>301</v>
      </c>
      <c r="DA2198" s="2">
        <v>1366</v>
      </c>
      <c r="DB2198" s="2">
        <v>110</v>
      </c>
      <c r="DC2198" s="2">
        <v>115.54</v>
      </c>
      <c r="DD2198" s="2">
        <v>145</v>
      </c>
      <c r="DE2198">
        <v>91</v>
      </c>
      <c r="DF2198">
        <v>12</v>
      </c>
      <c r="DG2198">
        <v>57.77</v>
      </c>
      <c r="DH2198">
        <v>57.77</v>
      </c>
      <c r="DI2198" s="2">
        <v>115.54</v>
      </c>
      <c r="DJ2198">
        <v>1.61</v>
      </c>
      <c r="DK2198">
        <v>0.83090203621539227</v>
      </c>
      <c r="DL2198">
        <v>5.3763440860215058E-3</v>
      </c>
      <c r="DM2198">
        <v>0</v>
      </c>
      <c r="DN2198">
        <v>159.9</v>
      </c>
      <c r="DO2198">
        <v>0.309</v>
      </c>
      <c r="DP2198">
        <v>80288.479999999996</v>
      </c>
      <c r="DQ2198" s="2">
        <v>0</v>
      </c>
      <c r="DR2198" s="2">
        <v>0</v>
      </c>
      <c r="DS2198">
        <v>0</v>
      </c>
      <c r="DT2198">
        <v>1.3629791860085301</v>
      </c>
      <c r="DU2198">
        <v>725139.81922369974</v>
      </c>
      <c r="DV2198">
        <v>0</v>
      </c>
    </row>
    <row r="2199" spans="1:126" x14ac:dyDescent="0.15">
      <c r="A2199" t="s">
        <v>2609</v>
      </c>
      <c r="B2199" t="s">
        <v>3651</v>
      </c>
      <c r="C2199">
        <v>41</v>
      </c>
      <c r="D2199">
        <v>57</v>
      </c>
      <c r="E2199" t="s">
        <v>3652</v>
      </c>
      <c r="F2199">
        <v>41057</v>
      </c>
      <c r="G2199" t="s">
        <v>7183</v>
      </c>
      <c r="H2199">
        <v>86.7</v>
      </c>
      <c r="I2199">
        <v>0.2</v>
      </c>
      <c r="J2199">
        <v>0.9</v>
      </c>
      <c r="K2199">
        <v>0.9</v>
      </c>
      <c r="L2199">
        <v>2.2000000000000002</v>
      </c>
      <c r="M2199">
        <v>9</v>
      </c>
      <c r="N2199">
        <f t="shared" si="138"/>
        <v>7604.3900000000012</v>
      </c>
      <c r="O2199">
        <f t="shared" si="136"/>
        <v>2395.6099999999988</v>
      </c>
      <c r="P2199">
        <f t="shared" si="137"/>
        <v>2.8747319999999994</v>
      </c>
      <c r="Q2199" s="4">
        <v>41057</v>
      </c>
      <c r="R2199" s="5">
        <v>45.455889999999997</v>
      </c>
      <c r="S2199" s="5">
        <v>-123.759299</v>
      </c>
      <c r="T2199">
        <v>6</v>
      </c>
      <c r="U2199">
        <v>0.12049677029496066</v>
      </c>
      <c r="V2199">
        <v>25254</v>
      </c>
      <c r="W2199">
        <v>25334</v>
      </c>
      <c r="X2199">
        <v>25430</v>
      </c>
      <c r="Y2199">
        <v>25616</v>
      </c>
      <c r="Z2199">
        <v>13218</v>
      </c>
      <c r="AA2199">
        <v>41039</v>
      </c>
      <c r="AB2199">
        <v>8752.8950000000004</v>
      </c>
      <c r="AC2199">
        <v>42581</v>
      </c>
      <c r="AD2199">
        <v>4</v>
      </c>
      <c r="AE2199">
        <v>1.5729453401494299E-4</v>
      </c>
      <c r="AF2199">
        <v>61</v>
      </c>
      <c r="AG2199">
        <v>280</v>
      </c>
      <c r="AH2199">
        <v>0.21785714285714286</v>
      </c>
      <c r="AI2199" s="3">
        <v>36551</v>
      </c>
      <c r="AJ2199" s="3">
        <v>705651.25976980501</v>
      </c>
      <c r="AK2199">
        <v>57</v>
      </c>
      <c r="AL2199">
        <v>853030.39999999991</v>
      </c>
      <c r="AM2199">
        <v>668134</v>
      </c>
      <c r="AN2199">
        <v>32411</v>
      </c>
      <c r="AO2199">
        <v>700545</v>
      </c>
      <c r="AP2199">
        <v>10</v>
      </c>
      <c r="AQ2199">
        <v>4</v>
      </c>
      <c r="AR2199">
        <v>14</v>
      </c>
      <c r="AS2199">
        <v>0.55261703639377913</v>
      </c>
      <c r="AT2199">
        <v>16</v>
      </c>
      <c r="AU2199">
        <v>20</v>
      </c>
      <c r="AV2199">
        <f t="shared" si="139"/>
        <v>36</v>
      </c>
      <c r="AW2199">
        <v>19438</v>
      </c>
      <c r="AX2199">
        <v>0.79</v>
      </c>
      <c r="AY2199">
        <v>1625662295.1988599</v>
      </c>
      <c r="AZ2199">
        <v>1625662.2951988599</v>
      </c>
      <c r="BA2199">
        <v>66864.968729479806</v>
      </c>
      <c r="BB2199">
        <v>0.14955514359780361</v>
      </c>
      <c r="BC2199">
        <v>20520</v>
      </c>
      <c r="BD2199">
        <v>7632</v>
      </c>
      <c r="BE2199">
        <v>12888</v>
      </c>
      <c r="BF2199">
        <v>0.51033499643620817</v>
      </c>
      <c r="BG2199">
        <v>393295</v>
      </c>
      <c r="BH2199">
        <v>15.465788438851749</v>
      </c>
      <c r="BI2199">
        <v>3085</v>
      </c>
      <c r="BJ2199">
        <v>24</v>
      </c>
      <c r="BK2199">
        <v>4</v>
      </c>
      <c r="BL2199">
        <v>1</v>
      </c>
      <c r="BM2199">
        <v>0</v>
      </c>
      <c r="BN2199">
        <v>0</v>
      </c>
      <c r="BO2199">
        <v>0</v>
      </c>
      <c r="BP2199">
        <v>1</v>
      </c>
      <c r="BQ2199">
        <v>2</v>
      </c>
      <c r="BR2199">
        <v>4</v>
      </c>
      <c r="BS2199">
        <v>0</v>
      </c>
      <c r="BT2199">
        <v>24889</v>
      </c>
      <c r="BU2199">
        <v>0.62</v>
      </c>
      <c r="BV2199">
        <v>0.66762060000000001</v>
      </c>
      <c r="BW2199">
        <v>220</v>
      </c>
      <c r="BX2199">
        <v>1.4464220000000001</v>
      </c>
      <c r="BY2199">
        <v>0.80440259999999997</v>
      </c>
      <c r="BZ2199">
        <v>25</v>
      </c>
      <c r="CA2199">
        <v>6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1</v>
      </c>
      <c r="CH2199">
        <v>5</v>
      </c>
      <c r="CI2199">
        <v>0</v>
      </c>
      <c r="CJ2199">
        <v>25378</v>
      </c>
      <c r="CK2199">
        <v>1.4973599180392465</v>
      </c>
      <c r="CL2199">
        <v>0.83476695339067819</v>
      </c>
      <c r="CM2199">
        <v>186</v>
      </c>
      <c r="CN2199">
        <v>1.0945399651428325</v>
      </c>
      <c r="CO2199">
        <v>2475</v>
      </c>
      <c r="CP2199">
        <v>-0.3641955523</v>
      </c>
      <c r="CQ2199">
        <v>3.7463887000000001E-2</v>
      </c>
      <c r="CR2199">
        <v>22003</v>
      </c>
      <c r="CS2199">
        <v>0.85599999999999998</v>
      </c>
      <c r="CT2199">
        <v>19774</v>
      </c>
      <c r="CU2199">
        <v>0.84003080369999994</v>
      </c>
      <c r="CV2199">
        <v>60</v>
      </c>
      <c r="CW2199">
        <v>14</v>
      </c>
      <c r="CX2199">
        <v>22</v>
      </c>
      <c r="CY2199">
        <v>640</v>
      </c>
      <c r="CZ2199">
        <v>480</v>
      </c>
      <c r="DA2199" s="2">
        <v>13180</v>
      </c>
      <c r="DB2199" s="2">
        <v>1950</v>
      </c>
      <c r="DC2199" s="2">
        <v>233.04</v>
      </c>
      <c r="DD2199" s="2">
        <v>2136</v>
      </c>
      <c r="DE2199">
        <v>185</v>
      </c>
      <c r="DF2199">
        <v>18</v>
      </c>
      <c r="DG2199">
        <v>51.35</v>
      </c>
      <c r="DH2199">
        <v>27.65</v>
      </c>
      <c r="DI2199" s="2">
        <v>35.549999999999997</v>
      </c>
      <c r="DJ2199">
        <v>5.54</v>
      </c>
      <c r="DK2199">
        <v>0.91332658477196249</v>
      </c>
      <c r="DL2199">
        <v>1.0714285714285714E-2</v>
      </c>
      <c r="DM2199">
        <v>0</v>
      </c>
      <c r="DN2199">
        <v>0.7</v>
      </c>
      <c r="DO2199">
        <v>1E-3</v>
      </c>
      <c r="DP2199">
        <v>0</v>
      </c>
      <c r="DQ2199" s="2">
        <v>88793</v>
      </c>
      <c r="DR2199" s="2">
        <v>864.32790664999993</v>
      </c>
      <c r="DS2199">
        <v>1.7833464351146105E-3</v>
      </c>
      <c r="DT2199">
        <v>2.42289256808693</v>
      </c>
      <c r="DU2199">
        <v>2066801.016512221</v>
      </c>
      <c r="DV2199">
        <v>0</v>
      </c>
    </row>
    <row r="2200" spans="1:126" x14ac:dyDescent="0.15">
      <c r="A2200" t="s">
        <v>2609</v>
      </c>
      <c r="B2200" t="s">
        <v>3653</v>
      </c>
      <c r="C2200">
        <v>41</v>
      </c>
      <c r="D2200">
        <v>59</v>
      </c>
      <c r="E2200" t="s">
        <v>3654</v>
      </c>
      <c r="F2200">
        <v>41059</v>
      </c>
      <c r="G2200" t="s">
        <v>7184</v>
      </c>
      <c r="H2200">
        <v>69.400000000000006</v>
      </c>
      <c r="I2200">
        <v>0.7</v>
      </c>
      <c r="J2200">
        <v>3.1</v>
      </c>
      <c r="K2200">
        <v>0.8</v>
      </c>
      <c r="L2200">
        <v>2</v>
      </c>
      <c r="M2200">
        <v>23.9</v>
      </c>
      <c r="N2200">
        <f t="shared" si="138"/>
        <v>5402.31</v>
      </c>
      <c r="O2200">
        <f t="shared" si="136"/>
        <v>4597.6899999999996</v>
      </c>
      <c r="P2200">
        <f t="shared" si="137"/>
        <v>5.5172280000000011</v>
      </c>
      <c r="Q2200" s="4">
        <v>41059</v>
      </c>
      <c r="R2200" s="5">
        <v>45.591200000000001</v>
      </c>
      <c r="S2200" s="5">
        <v>-118.73388</v>
      </c>
      <c r="T2200">
        <v>4</v>
      </c>
      <c r="U2200">
        <v>0.20734459313645501</v>
      </c>
      <c r="V2200">
        <v>75846</v>
      </c>
      <c r="W2200">
        <v>76645</v>
      </c>
      <c r="X2200">
        <v>76738</v>
      </c>
      <c r="Y2200">
        <v>76481</v>
      </c>
      <c r="Z2200">
        <v>39046</v>
      </c>
      <c r="AA2200">
        <v>41041</v>
      </c>
      <c r="AB2200">
        <v>28354.362000000001</v>
      </c>
      <c r="AC2200">
        <v>48101</v>
      </c>
      <c r="AD2200">
        <v>4</v>
      </c>
      <c r="AE2200">
        <v>5.2125413745471606E-5</v>
      </c>
      <c r="AF2200">
        <v>210</v>
      </c>
      <c r="AG2200">
        <v>1603</v>
      </c>
      <c r="AH2200">
        <v>0.13100436681222707</v>
      </c>
      <c r="AI2200" s="3">
        <v>1308312</v>
      </c>
      <c r="AJ2200" s="3">
        <v>2057909.95882395</v>
      </c>
      <c r="AK2200">
        <v>51</v>
      </c>
      <c r="AL2200">
        <v>2068057.6</v>
      </c>
      <c r="AM2200">
        <v>1264473</v>
      </c>
      <c r="AN2200">
        <v>262884</v>
      </c>
      <c r="AO2200">
        <v>1527357</v>
      </c>
      <c r="AP2200">
        <v>16</v>
      </c>
      <c r="AQ2200">
        <v>3</v>
      </c>
      <c r="AR2200">
        <v>19</v>
      </c>
      <c r="AS2200">
        <v>0.24789614456259379</v>
      </c>
      <c r="AT2200">
        <v>20</v>
      </c>
      <c r="AU2200">
        <v>42</v>
      </c>
      <c r="AV2200">
        <f t="shared" si="139"/>
        <v>62</v>
      </c>
      <c r="AW2200">
        <v>64612</v>
      </c>
      <c r="AX2200">
        <v>0.84</v>
      </c>
      <c r="AY2200">
        <v>777088196.35233104</v>
      </c>
      <c r="AZ2200">
        <v>777088.19635233108</v>
      </c>
      <c r="BA2200">
        <v>11021.3565457104</v>
      </c>
      <c r="BB2200">
        <v>0.90732932543517797</v>
      </c>
      <c r="BC2200">
        <v>122908</v>
      </c>
      <c r="BD2200">
        <v>123034</v>
      </c>
      <c r="BE2200">
        <v>-126</v>
      </c>
      <c r="BF2200">
        <v>-1.6612609761885928E-3</v>
      </c>
      <c r="BG2200">
        <v>858945</v>
      </c>
      <c r="BH2200">
        <v>11.193215877401027</v>
      </c>
      <c r="BI2200">
        <v>6683</v>
      </c>
      <c r="BJ2200">
        <v>55</v>
      </c>
      <c r="BK2200">
        <v>8</v>
      </c>
      <c r="BL2200">
        <v>3</v>
      </c>
      <c r="BM2200">
        <v>0</v>
      </c>
      <c r="BN2200">
        <v>1</v>
      </c>
      <c r="BO2200">
        <v>4</v>
      </c>
      <c r="BP2200">
        <v>1</v>
      </c>
      <c r="BQ2200">
        <v>6</v>
      </c>
      <c r="BR2200">
        <v>2</v>
      </c>
      <c r="BS2200">
        <v>0</v>
      </c>
      <c r="BT2200">
        <v>73347</v>
      </c>
      <c r="BU2200">
        <v>0.72</v>
      </c>
      <c r="BV2200">
        <v>0.46868169999999998</v>
      </c>
      <c r="BW2200">
        <v>420</v>
      </c>
      <c r="BX2200">
        <v>1.090706</v>
      </c>
      <c r="BY2200">
        <v>-1.0237240000000001</v>
      </c>
      <c r="BZ2200">
        <v>56</v>
      </c>
      <c r="CA2200">
        <v>10</v>
      </c>
      <c r="CB2200">
        <v>4</v>
      </c>
      <c r="CC2200">
        <v>0</v>
      </c>
      <c r="CD2200">
        <v>1</v>
      </c>
      <c r="CE2200">
        <v>4</v>
      </c>
      <c r="CF2200">
        <v>2</v>
      </c>
      <c r="CG2200">
        <v>3</v>
      </c>
      <c r="CH2200">
        <v>2</v>
      </c>
      <c r="CI2200">
        <v>0</v>
      </c>
      <c r="CJ2200">
        <v>76648</v>
      </c>
      <c r="CK2200">
        <v>1.0698256966913684</v>
      </c>
      <c r="CL2200">
        <v>0.75409984597263746</v>
      </c>
      <c r="CM2200">
        <v>402</v>
      </c>
      <c r="CN2200">
        <v>-1.76652673522084E-2</v>
      </c>
      <c r="CO2200">
        <v>6109</v>
      </c>
      <c r="CP2200">
        <v>-0.60498363180000003</v>
      </c>
      <c r="CQ2200">
        <v>-0.53104064179999999</v>
      </c>
      <c r="CR2200">
        <v>66281</v>
      </c>
      <c r="CS2200">
        <v>0.86599999999999999</v>
      </c>
      <c r="CT2200">
        <v>58781</v>
      </c>
      <c r="CU2200">
        <v>0.83159005629000005</v>
      </c>
      <c r="CV2200">
        <v>200</v>
      </c>
      <c r="CW2200">
        <v>43</v>
      </c>
      <c r="CX2200">
        <v>39</v>
      </c>
      <c r="CY2200">
        <v>5047</v>
      </c>
      <c r="CZ2200">
        <v>2641</v>
      </c>
      <c r="DA2200" s="2">
        <v>38824</v>
      </c>
      <c r="DB2200" s="2">
        <v>5240</v>
      </c>
      <c r="DC2200" s="2">
        <v>122.52</v>
      </c>
      <c r="DD2200" s="2">
        <v>11587</v>
      </c>
      <c r="DE2200">
        <v>898</v>
      </c>
      <c r="DF2200">
        <v>126</v>
      </c>
      <c r="DG2200">
        <v>33.89</v>
      </c>
      <c r="DH2200">
        <v>15.64</v>
      </c>
      <c r="DI2200" s="2">
        <v>20.86</v>
      </c>
      <c r="DJ2200">
        <v>1.64</v>
      </c>
      <c r="DK2200">
        <v>0.82901096986040024</v>
      </c>
      <c r="DL2200">
        <v>9.9812850904553961E-3</v>
      </c>
      <c r="DM2200">
        <v>0</v>
      </c>
      <c r="DN2200">
        <v>482.9</v>
      </c>
      <c r="DO2200">
        <v>0.23600000000000002</v>
      </c>
      <c r="DP2200">
        <v>123792.17</v>
      </c>
      <c r="DQ2200" s="2">
        <v>402477</v>
      </c>
      <c r="DR2200" s="2">
        <v>0</v>
      </c>
      <c r="DS2200">
        <v>0</v>
      </c>
      <c r="DT2200">
        <v>4.3421274614438801</v>
      </c>
      <c r="DU2200">
        <v>8979769.6968077235</v>
      </c>
      <c r="DV2200">
        <v>0</v>
      </c>
    </row>
    <row r="2201" spans="1:126" x14ac:dyDescent="0.15">
      <c r="A2201" t="s">
        <v>2609</v>
      </c>
      <c r="B2201" t="s">
        <v>390</v>
      </c>
      <c r="C2201">
        <v>41</v>
      </c>
      <c r="D2201">
        <v>61</v>
      </c>
      <c r="E2201" t="s">
        <v>3655</v>
      </c>
      <c r="F2201">
        <v>41061</v>
      </c>
      <c r="G2201" t="s">
        <v>7185</v>
      </c>
      <c r="H2201">
        <v>90.9</v>
      </c>
      <c r="I2201">
        <v>0.5</v>
      </c>
      <c r="J2201">
        <v>1</v>
      </c>
      <c r="K2201">
        <v>0.8</v>
      </c>
      <c r="L2201">
        <v>2.9</v>
      </c>
      <c r="M2201">
        <v>3.9</v>
      </c>
      <c r="N2201">
        <f t="shared" si="138"/>
        <v>8288.32</v>
      </c>
      <c r="O2201">
        <f t="shared" si="136"/>
        <v>1711.6800000000003</v>
      </c>
      <c r="P2201">
        <f t="shared" si="137"/>
        <v>2.0540160000000012</v>
      </c>
      <c r="Q2201" s="4">
        <v>41061</v>
      </c>
      <c r="R2201" s="5">
        <v>45.304080999999996</v>
      </c>
      <c r="S2201" s="5">
        <v>-117.999149</v>
      </c>
      <c r="T2201">
        <v>7</v>
      </c>
      <c r="U2201">
        <v>8.9548169534975283E-2</v>
      </c>
      <c r="V2201">
        <v>25670</v>
      </c>
      <c r="W2201">
        <v>25736</v>
      </c>
      <c r="X2201">
        <v>25745</v>
      </c>
      <c r="Y2201">
        <v>25676</v>
      </c>
      <c r="Z2201">
        <v>12455</v>
      </c>
      <c r="AA2201">
        <v>41043</v>
      </c>
      <c r="AB2201">
        <v>9212.1129999999994</v>
      </c>
      <c r="AC2201">
        <v>43822</v>
      </c>
      <c r="AD2201">
        <v>1</v>
      </c>
      <c r="AE2201">
        <v>3.8842493688094777E-5</v>
      </c>
      <c r="AF2201">
        <v>119</v>
      </c>
      <c r="AG2201">
        <v>829</v>
      </c>
      <c r="AH2201">
        <v>0.14354644149577805</v>
      </c>
      <c r="AI2201" s="3">
        <v>411671</v>
      </c>
      <c r="AJ2201" s="3">
        <v>1303427.1559235</v>
      </c>
      <c r="AK2201">
        <v>70</v>
      </c>
      <c r="AL2201">
        <v>1304576</v>
      </c>
      <c r="AM2201">
        <v>420680</v>
      </c>
      <c r="AN2201">
        <v>84411</v>
      </c>
      <c r="AO2201">
        <v>505091</v>
      </c>
      <c r="AP2201">
        <v>1</v>
      </c>
      <c r="AQ2201">
        <v>2</v>
      </c>
      <c r="AR2201">
        <v>3</v>
      </c>
      <c r="AS2201">
        <v>0.11656823127137084</v>
      </c>
      <c r="AT2201">
        <v>2</v>
      </c>
      <c r="AU2201">
        <v>27</v>
      </c>
      <c r="AV2201">
        <f t="shared" si="139"/>
        <v>29</v>
      </c>
      <c r="AW2201">
        <v>18057</v>
      </c>
      <c r="AX2201">
        <v>0.72</v>
      </c>
      <c r="AY2201">
        <v>180823648.56427801</v>
      </c>
      <c r="AZ2201">
        <v>180823.648564278</v>
      </c>
      <c r="BA2201">
        <v>7374.3693863517401</v>
      </c>
      <c r="BB2201">
        <v>1.3560481549117538</v>
      </c>
      <c r="BC2201">
        <v>5774</v>
      </c>
      <c r="BD2201">
        <v>3662</v>
      </c>
      <c r="BE2201">
        <v>2112</v>
      </c>
      <c r="BF2201">
        <v>8.2275029216984805E-2</v>
      </c>
      <c r="BG2201">
        <v>412685</v>
      </c>
      <c r="BH2201">
        <v>16.029714507671393</v>
      </c>
      <c r="BI2201">
        <v>2626</v>
      </c>
      <c r="BJ2201">
        <v>30</v>
      </c>
      <c r="BK2201">
        <v>5</v>
      </c>
      <c r="BL2201">
        <v>2</v>
      </c>
      <c r="BM2201">
        <v>0</v>
      </c>
      <c r="BN2201">
        <v>0</v>
      </c>
      <c r="BO2201">
        <v>7</v>
      </c>
      <c r="BP2201">
        <v>1</v>
      </c>
      <c r="BQ2201">
        <v>2</v>
      </c>
      <c r="BR2201">
        <v>1</v>
      </c>
      <c r="BS2201">
        <v>0</v>
      </c>
      <c r="BT2201">
        <v>25038</v>
      </c>
      <c r="BU2201">
        <v>0.76</v>
      </c>
      <c r="BV2201">
        <v>0.64498619999999995</v>
      </c>
      <c r="BW2201">
        <v>213</v>
      </c>
      <c r="BX2201">
        <v>1.9170860000000001</v>
      </c>
      <c r="BY2201">
        <v>0.91921410000000003</v>
      </c>
      <c r="BZ2201">
        <v>31</v>
      </c>
      <c r="CA2201">
        <v>4</v>
      </c>
      <c r="CB2201">
        <v>2</v>
      </c>
      <c r="CC2201">
        <v>0</v>
      </c>
      <c r="CD2201">
        <v>1</v>
      </c>
      <c r="CE2201">
        <v>7</v>
      </c>
      <c r="CF2201">
        <v>0</v>
      </c>
      <c r="CG2201">
        <v>0</v>
      </c>
      <c r="CH2201">
        <v>1</v>
      </c>
      <c r="CI2201">
        <v>1</v>
      </c>
      <c r="CJ2201">
        <v>25688</v>
      </c>
      <c r="CK2201">
        <v>1.8296480847088135</v>
      </c>
      <c r="CL2201">
        <v>0.77124600638977636</v>
      </c>
      <c r="CM2201">
        <v>209</v>
      </c>
      <c r="CN2201">
        <v>1.2210232793846445</v>
      </c>
      <c r="CO2201">
        <v>2960</v>
      </c>
      <c r="CP2201">
        <v>-0.19282426</v>
      </c>
      <c r="CQ2201">
        <v>0.30183676199999998</v>
      </c>
      <c r="CR2201">
        <v>21570</v>
      </c>
      <c r="CS2201">
        <v>0.83599999999999997</v>
      </c>
      <c r="CT2201">
        <v>20818</v>
      </c>
      <c r="CU2201">
        <v>0.86738808980000004</v>
      </c>
      <c r="CV2201">
        <v>66</v>
      </c>
      <c r="CW2201">
        <v>17</v>
      </c>
      <c r="CX2201">
        <v>24</v>
      </c>
      <c r="CY2201">
        <v>1043</v>
      </c>
      <c r="CZ2201">
        <v>1318</v>
      </c>
      <c r="DA2201" s="2">
        <v>14507</v>
      </c>
      <c r="DB2201" s="2">
        <v>2315</v>
      </c>
      <c r="DC2201" s="2">
        <v>218.31</v>
      </c>
      <c r="DD2201" s="2">
        <v>1905</v>
      </c>
      <c r="DE2201">
        <v>472</v>
      </c>
      <c r="DF2201">
        <v>27</v>
      </c>
      <c r="DG2201">
        <v>50.68</v>
      </c>
      <c r="DH2201">
        <v>15.59</v>
      </c>
      <c r="DI2201" s="2">
        <v>38.979999999999997</v>
      </c>
      <c r="DJ2201">
        <v>1.38</v>
      </c>
      <c r="DK2201">
        <v>0.87521831753997736</v>
      </c>
      <c r="DL2201">
        <v>4.8250904704463205E-3</v>
      </c>
      <c r="DM2201">
        <v>0</v>
      </c>
      <c r="DN2201">
        <v>137.1</v>
      </c>
      <c r="DO2201">
        <v>0.106</v>
      </c>
      <c r="DP2201">
        <v>7399.09</v>
      </c>
      <c r="DQ2201" s="2">
        <v>617297</v>
      </c>
      <c r="DR2201" s="2">
        <v>7437.4517509299994</v>
      </c>
      <c r="DS2201">
        <v>4.4546669354020314E-3</v>
      </c>
      <c r="DT2201">
        <v>6.3626437036008303</v>
      </c>
      <c r="DU2201">
        <v>8300552.2722687572</v>
      </c>
      <c r="DV2201">
        <v>1</v>
      </c>
    </row>
    <row r="2202" spans="1:126" x14ac:dyDescent="0.15">
      <c r="A2202" t="s">
        <v>2609</v>
      </c>
      <c r="B2202" t="s">
        <v>3656</v>
      </c>
      <c r="C2202">
        <v>41</v>
      </c>
      <c r="D2202">
        <v>63</v>
      </c>
      <c r="E2202" t="s">
        <v>3657</v>
      </c>
      <c r="F2202">
        <v>41063</v>
      </c>
      <c r="G2202" t="s">
        <v>7186</v>
      </c>
      <c r="H2202">
        <v>94.5</v>
      </c>
      <c r="I2202">
        <v>0.4</v>
      </c>
      <c r="J2202">
        <v>0.5</v>
      </c>
      <c r="K2202">
        <v>0.3</v>
      </c>
      <c r="L2202">
        <v>2</v>
      </c>
      <c r="M2202">
        <v>2.2000000000000002</v>
      </c>
      <c r="N2202">
        <f t="shared" si="138"/>
        <v>8939.59</v>
      </c>
      <c r="O2202">
        <f t="shared" ref="O2202:O2265" si="140">10000-N2202</f>
        <v>1060.4099999999999</v>
      </c>
      <c r="P2202">
        <f t="shared" ref="P2202:P2265" si="141">O2202/833.333333333333</f>
        <v>1.2724920000000002</v>
      </c>
      <c r="Q2202" s="4">
        <v>41063</v>
      </c>
      <c r="R2202" s="5">
        <v>45.593753</v>
      </c>
      <c r="S2202" s="5">
        <v>-117.18558</v>
      </c>
      <c r="T2202">
        <v>9</v>
      </c>
      <c r="U2202">
        <v>0.2798016955417324</v>
      </c>
      <c r="V2202">
        <v>6938</v>
      </c>
      <c r="W2202">
        <v>6893</v>
      </c>
      <c r="X2202">
        <v>6857</v>
      </c>
      <c r="Y2202">
        <v>6810</v>
      </c>
      <c r="Z2202">
        <v>3497</v>
      </c>
      <c r="AA2202">
        <v>41045</v>
      </c>
      <c r="AB2202">
        <v>2550.9989999999998</v>
      </c>
      <c r="AC2202">
        <v>40581</v>
      </c>
      <c r="AD2202">
        <v>3</v>
      </c>
      <c r="AE2202">
        <v>4.3750911477322444E-4</v>
      </c>
      <c r="AF2202">
        <v>68</v>
      </c>
      <c r="AG2202">
        <v>522</v>
      </c>
      <c r="AH2202">
        <v>0.13026819923371646</v>
      </c>
      <c r="AI2202" s="3">
        <v>452559</v>
      </c>
      <c r="AJ2202" s="3">
        <v>2013560.49736505</v>
      </c>
      <c r="AK2202">
        <v>143</v>
      </c>
      <c r="AL2202">
        <v>2017139.2000000002</v>
      </c>
      <c r="AM2202">
        <v>507953</v>
      </c>
      <c r="AN2202">
        <v>52928</v>
      </c>
      <c r="AO2202">
        <v>560881</v>
      </c>
      <c r="AP2202">
        <v>2</v>
      </c>
      <c r="AQ2202">
        <v>2</v>
      </c>
      <c r="AR2202">
        <v>4</v>
      </c>
      <c r="AS2202">
        <v>0.58029885390976355</v>
      </c>
      <c r="AT2202">
        <v>4</v>
      </c>
      <c r="AU2202">
        <v>7</v>
      </c>
      <c r="AV2202">
        <f t="shared" si="139"/>
        <v>11</v>
      </c>
      <c r="AW2202">
        <v>0</v>
      </c>
      <c r="AX2202">
        <v>0</v>
      </c>
      <c r="AY2202">
        <v>433693278.77895802</v>
      </c>
      <c r="AZ2202">
        <v>433693.27877895802</v>
      </c>
      <c r="BA2202">
        <v>59988.965397416003</v>
      </c>
      <c r="BB2202">
        <v>0.16669732397869869</v>
      </c>
      <c r="BC2202">
        <v>7828</v>
      </c>
      <c r="BD2202">
        <v>0</v>
      </c>
      <c r="BE2202">
        <v>7828</v>
      </c>
      <c r="BF2202">
        <v>1.1282790429518594</v>
      </c>
      <c r="BG2202">
        <v>188287</v>
      </c>
      <c r="BH2202">
        <v>27.459092897768702</v>
      </c>
      <c r="BI2202">
        <v>1022</v>
      </c>
      <c r="BJ2202">
        <v>6</v>
      </c>
      <c r="BK2202">
        <v>2</v>
      </c>
      <c r="BL2202">
        <v>2</v>
      </c>
      <c r="BM2202">
        <v>0</v>
      </c>
      <c r="BN2202">
        <v>0</v>
      </c>
      <c r="BO2202">
        <v>0</v>
      </c>
      <c r="BP2202">
        <v>1</v>
      </c>
      <c r="BQ2202">
        <v>1</v>
      </c>
      <c r="BR2202">
        <v>1</v>
      </c>
      <c r="BS2202">
        <v>0</v>
      </c>
      <c r="BT2202">
        <v>6889</v>
      </c>
      <c r="BU2202">
        <v>0.72</v>
      </c>
      <c r="BV2202">
        <v>0.80653900000000001</v>
      </c>
      <c r="BW2202">
        <v>102</v>
      </c>
      <c r="BX2202">
        <v>1.8870659999999999</v>
      </c>
      <c r="BY2202">
        <v>2.674912</v>
      </c>
      <c r="BZ2202">
        <v>9</v>
      </c>
      <c r="CA2202">
        <v>1</v>
      </c>
      <c r="CB2202">
        <v>2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6817</v>
      </c>
      <c r="CK2202">
        <v>1.9069972128502273</v>
      </c>
      <c r="CL2202">
        <v>0.86398191904664068</v>
      </c>
      <c r="CM2202">
        <v>102</v>
      </c>
      <c r="CN2202">
        <v>2.8667195859163792</v>
      </c>
      <c r="CO2202">
        <v>821</v>
      </c>
      <c r="CP2202">
        <v>-8.2416866599999999E-2</v>
      </c>
      <c r="CQ2202">
        <v>0.28132832400000002</v>
      </c>
      <c r="CR2202">
        <v>5706</v>
      </c>
      <c r="CS2202">
        <v>0.83299999999999996</v>
      </c>
      <c r="CT2202">
        <v>5391</v>
      </c>
      <c r="CU2202">
        <v>0.86333244183000002</v>
      </c>
      <c r="CV2202">
        <v>11</v>
      </c>
      <c r="CW2202">
        <v>4</v>
      </c>
      <c r="CX2202">
        <v>10</v>
      </c>
      <c r="CY2202">
        <v>363</v>
      </c>
      <c r="CZ2202">
        <v>844</v>
      </c>
      <c r="DA2202" s="2">
        <v>4578</v>
      </c>
      <c r="DB2202" s="2">
        <v>670</v>
      </c>
      <c r="DC2202" s="2">
        <v>234.81</v>
      </c>
      <c r="DD2202" s="2">
        <v>302</v>
      </c>
      <c r="DE2202">
        <v>321</v>
      </c>
      <c r="DF2202">
        <v>21</v>
      </c>
      <c r="DG2202">
        <v>146.76</v>
      </c>
      <c r="DH2202">
        <v>88.05</v>
      </c>
      <c r="DI2202" s="2">
        <v>73.38</v>
      </c>
      <c r="DJ2202">
        <v>2.68</v>
      </c>
      <c r="DK2202">
        <v>0.91576788882775506</v>
      </c>
      <c r="DL2202">
        <v>5.7471264367816091E-3</v>
      </c>
      <c r="DM2202">
        <v>0</v>
      </c>
      <c r="DN2202">
        <v>43.8</v>
      </c>
      <c r="DO2202">
        <v>2.2000000000000002E-2</v>
      </c>
      <c r="DP2202">
        <v>19638.72</v>
      </c>
      <c r="DQ2202" s="2">
        <v>1151321</v>
      </c>
      <c r="DR2202" s="2">
        <v>4742.4931933499993</v>
      </c>
      <c r="DS2202">
        <v>2.0149762441913823E-3</v>
      </c>
      <c r="DV2202">
        <v>0</v>
      </c>
    </row>
    <row r="2203" spans="1:126" x14ac:dyDescent="0.15">
      <c r="A2203" t="s">
        <v>2609</v>
      </c>
      <c r="B2203" t="s">
        <v>3658</v>
      </c>
      <c r="C2203">
        <v>41</v>
      </c>
      <c r="D2203">
        <v>65</v>
      </c>
      <c r="E2203" t="s">
        <v>3659</v>
      </c>
      <c r="F2203">
        <v>41065</v>
      </c>
      <c r="G2203" t="s">
        <v>7187</v>
      </c>
      <c r="H2203">
        <v>77.599999999999994</v>
      </c>
      <c r="I2203">
        <v>0.3</v>
      </c>
      <c r="J2203">
        <v>4</v>
      </c>
      <c r="K2203">
        <v>0.8</v>
      </c>
      <c r="L2203">
        <v>2.5</v>
      </c>
      <c r="M2203">
        <v>14.8</v>
      </c>
      <c r="N2203">
        <f t="shared" si="138"/>
        <v>6263.78</v>
      </c>
      <c r="O2203">
        <f t="shared" si="140"/>
        <v>3736.2200000000003</v>
      </c>
      <c r="P2203">
        <f t="shared" si="141"/>
        <v>4.4834640000000023</v>
      </c>
      <c r="Q2203" s="4">
        <v>41065</v>
      </c>
      <c r="R2203" s="5">
        <v>45.164535999999998</v>
      </c>
      <c r="S2203" s="5">
        <v>-121.165069</v>
      </c>
      <c r="T2203">
        <v>6</v>
      </c>
      <c r="U2203">
        <v>0.20526307284352419</v>
      </c>
      <c r="V2203">
        <v>25113</v>
      </c>
      <c r="W2203">
        <v>25387</v>
      </c>
      <c r="X2203">
        <v>25492</v>
      </c>
      <c r="Y2203">
        <v>25500</v>
      </c>
      <c r="Z2203">
        <v>12687</v>
      </c>
      <c r="AA2203">
        <v>41047</v>
      </c>
      <c r="AB2203">
        <v>9505.7100000000009</v>
      </c>
      <c r="AC2203">
        <v>43422</v>
      </c>
      <c r="AD2203">
        <v>4</v>
      </c>
      <c r="AE2203">
        <v>1.5691197238349287E-4</v>
      </c>
      <c r="AF2203">
        <v>95</v>
      </c>
      <c r="AG2203">
        <v>670</v>
      </c>
      <c r="AH2203">
        <v>0.1417910447761194</v>
      </c>
      <c r="AI2203" s="3">
        <v>1427324</v>
      </c>
      <c r="AJ2203" s="3">
        <v>1524188.0400735051</v>
      </c>
      <c r="AK2203">
        <v>80</v>
      </c>
      <c r="AL2203">
        <v>1533094.4</v>
      </c>
      <c r="AM2203">
        <v>215900</v>
      </c>
      <c r="AN2203">
        <v>79189</v>
      </c>
      <c r="AO2203">
        <v>295089</v>
      </c>
      <c r="AP2203">
        <v>2</v>
      </c>
      <c r="AQ2203">
        <v>2</v>
      </c>
      <c r="AR2203">
        <v>4</v>
      </c>
      <c r="AS2203">
        <v>0.15756095639500531</v>
      </c>
      <c r="AT2203">
        <v>8</v>
      </c>
      <c r="AU2203">
        <v>21</v>
      </c>
      <c r="AV2203">
        <f t="shared" si="139"/>
        <v>29</v>
      </c>
      <c r="AW2203">
        <v>20109</v>
      </c>
      <c r="AX2203">
        <v>0.81</v>
      </c>
      <c r="AY2203">
        <v>221303370.84209701</v>
      </c>
      <c r="AZ2203">
        <v>221303.37084209701</v>
      </c>
      <c r="BA2203">
        <v>9299.8843500343901</v>
      </c>
      <c r="BB2203">
        <v>1.0752821888546411</v>
      </c>
      <c r="BC2203">
        <v>15547</v>
      </c>
      <c r="BD2203">
        <v>908</v>
      </c>
      <c r="BE2203">
        <v>14639</v>
      </c>
      <c r="BF2203">
        <v>0.58292517819456058</v>
      </c>
      <c r="BG2203">
        <v>422667</v>
      </c>
      <c r="BH2203">
        <v>16.580378157853445</v>
      </c>
      <c r="BI2203">
        <v>2223</v>
      </c>
      <c r="BJ2203">
        <v>23</v>
      </c>
      <c r="BK2203">
        <v>5</v>
      </c>
      <c r="BL2203">
        <v>1</v>
      </c>
      <c r="BM2203">
        <v>0</v>
      </c>
      <c r="BN2203">
        <v>0</v>
      </c>
      <c r="BO2203">
        <v>1</v>
      </c>
      <c r="BP2203">
        <v>0</v>
      </c>
      <c r="BQ2203">
        <v>2</v>
      </c>
      <c r="BR2203">
        <v>1</v>
      </c>
      <c r="BS2203">
        <v>0</v>
      </c>
      <c r="BT2203">
        <v>24149</v>
      </c>
      <c r="BU2203">
        <v>0.71</v>
      </c>
      <c r="BV2203">
        <v>0.62063699999999999</v>
      </c>
      <c r="BW2203">
        <v>221</v>
      </c>
      <c r="BX2203">
        <v>1.3665160000000001</v>
      </c>
      <c r="BY2203">
        <v>0.48431170000000001</v>
      </c>
      <c r="BZ2203">
        <v>22</v>
      </c>
      <c r="CA2203">
        <v>6</v>
      </c>
      <c r="CB2203">
        <v>1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1</v>
      </c>
      <c r="CI2203">
        <v>0</v>
      </c>
      <c r="CJ2203">
        <v>25507</v>
      </c>
      <c r="CK2203">
        <v>1.2545575724310973</v>
      </c>
      <c r="CL2203">
        <v>0.80213943194393211</v>
      </c>
      <c r="CM2203">
        <v>191</v>
      </c>
      <c r="CN2203">
        <v>0.73770156462822278</v>
      </c>
      <c r="CO2203">
        <v>2429</v>
      </c>
      <c r="CP2203">
        <v>0.187858418</v>
      </c>
      <c r="CQ2203">
        <v>-0.1313208089</v>
      </c>
      <c r="CR2203">
        <v>22255</v>
      </c>
      <c r="CS2203">
        <v>0.86099999999999999</v>
      </c>
      <c r="CT2203">
        <v>19011</v>
      </c>
      <c r="CU2203">
        <v>0.81996569468000002</v>
      </c>
      <c r="CV2203">
        <v>83</v>
      </c>
      <c r="CW2203">
        <v>18</v>
      </c>
      <c r="CX2203">
        <v>20</v>
      </c>
      <c r="CY2203">
        <v>7790</v>
      </c>
      <c r="CZ2203">
        <v>1080</v>
      </c>
      <c r="DA2203" s="2">
        <v>14325</v>
      </c>
      <c r="DB2203" s="2">
        <v>2010</v>
      </c>
      <c r="DC2203" s="2">
        <v>188.41</v>
      </c>
      <c r="DD2203" s="2">
        <v>3416</v>
      </c>
      <c r="DE2203">
        <v>375</v>
      </c>
      <c r="DF2203">
        <v>126</v>
      </c>
      <c r="DG2203">
        <v>54.95</v>
      </c>
      <c r="DH2203">
        <v>11.78</v>
      </c>
      <c r="DI2203" s="2">
        <v>35.33</v>
      </c>
      <c r="DJ2203">
        <v>3.38</v>
      </c>
      <c r="DK2203">
        <v>0.87413439415297434</v>
      </c>
      <c r="DL2203">
        <v>1.9402985074626865E-2</v>
      </c>
      <c r="DM2203">
        <v>0</v>
      </c>
      <c r="DN2203">
        <v>21.1</v>
      </c>
      <c r="DO2203">
        <v>1.3999999999999999E-2</v>
      </c>
      <c r="DP2203">
        <v>48482</v>
      </c>
      <c r="DQ2203" s="2">
        <v>175268</v>
      </c>
      <c r="DR2203" s="2">
        <v>1924.3150666000001</v>
      </c>
      <c r="DS2203">
        <v>4.0646428515778285E-5</v>
      </c>
      <c r="DV2203">
        <v>0</v>
      </c>
    </row>
    <row r="2204" spans="1:126" x14ac:dyDescent="0.15">
      <c r="A2204" t="s">
        <v>2609</v>
      </c>
      <c r="B2204" t="s">
        <v>232</v>
      </c>
      <c r="C2204">
        <v>41</v>
      </c>
      <c r="D2204">
        <v>67</v>
      </c>
      <c r="E2204" t="s">
        <v>3660</v>
      </c>
      <c r="F2204">
        <v>41067</v>
      </c>
      <c r="G2204" t="s">
        <v>7188</v>
      </c>
      <c r="H2204">
        <v>69.7</v>
      </c>
      <c r="I2204">
        <v>1.7</v>
      </c>
      <c r="J2204">
        <v>0.5</v>
      </c>
      <c r="K2204">
        <v>8.6</v>
      </c>
      <c r="L2204">
        <v>3.8</v>
      </c>
      <c r="M2204">
        <v>15.7</v>
      </c>
      <c r="N2204">
        <f t="shared" ref="N2204:N2267" si="142">H2204^2+I2204^2+J2204^2+K2204^2+L2204^2+M2204^2</f>
        <v>5196.12</v>
      </c>
      <c r="O2204">
        <f t="shared" si="140"/>
        <v>4803.88</v>
      </c>
      <c r="P2204">
        <f t="shared" si="141"/>
        <v>5.7646560000000022</v>
      </c>
      <c r="Q2204" s="4">
        <v>41067</v>
      </c>
      <c r="R2204" s="5">
        <v>45.553542</v>
      </c>
      <c r="S2204" s="5">
        <v>-123.097615</v>
      </c>
      <c r="T2204">
        <v>1</v>
      </c>
      <c r="U2204">
        <v>0.13352194156436334</v>
      </c>
      <c r="V2204">
        <v>531818</v>
      </c>
      <c r="W2204">
        <v>547451</v>
      </c>
      <c r="X2204">
        <v>556210</v>
      </c>
      <c r="Y2204">
        <v>572414</v>
      </c>
      <c r="Z2204">
        <v>310300</v>
      </c>
      <c r="AA2204">
        <v>41049</v>
      </c>
      <c r="AB2204">
        <v>250552.72399999999</v>
      </c>
      <c r="AC2204">
        <v>66754</v>
      </c>
      <c r="AD2204">
        <v>13</v>
      </c>
      <c r="AE2204">
        <v>2.3372467233598822E-5</v>
      </c>
      <c r="AF2204">
        <v>411</v>
      </c>
      <c r="AG2204">
        <v>1643</v>
      </c>
      <c r="AH2204">
        <v>0.25015216068167984</v>
      </c>
      <c r="AI2204" s="3">
        <v>135733</v>
      </c>
      <c r="AJ2204" s="3">
        <v>463667.39994466002</v>
      </c>
      <c r="AK2204">
        <v>13</v>
      </c>
      <c r="AL2204">
        <v>464915.19999999995</v>
      </c>
      <c r="AM2204">
        <v>1179249</v>
      </c>
      <c r="AN2204">
        <v>133889</v>
      </c>
      <c r="AO2204">
        <v>1313138</v>
      </c>
      <c r="AP2204">
        <v>47</v>
      </c>
      <c r="AQ2204">
        <v>23</v>
      </c>
      <c r="AR2204">
        <v>70</v>
      </c>
      <c r="AS2204">
        <v>0.12786532493319036</v>
      </c>
      <c r="AT2204">
        <v>71</v>
      </c>
      <c r="AU2204">
        <v>650</v>
      </c>
      <c r="AV2204">
        <f t="shared" si="139"/>
        <v>721</v>
      </c>
      <c r="AW2204">
        <v>488448</v>
      </c>
      <c r="AX2204">
        <v>0.89</v>
      </c>
      <c r="AY2204">
        <v>1719342976.4156001</v>
      </c>
      <c r="AZ2204">
        <v>1719342.9764156002</v>
      </c>
      <c r="BA2204">
        <v>3856.1909913864502</v>
      </c>
      <c r="BB2204">
        <v>2.5932325505497364</v>
      </c>
      <c r="BC2204">
        <v>429479</v>
      </c>
      <c r="BD2204">
        <v>416627</v>
      </c>
      <c r="BE2204">
        <v>12852</v>
      </c>
      <c r="BF2204">
        <v>2.4166162108089608E-2</v>
      </c>
      <c r="BG2204">
        <v>7871203</v>
      </c>
      <c r="BH2204">
        <v>14.151494938961903</v>
      </c>
      <c r="BI2204">
        <v>30050</v>
      </c>
      <c r="BJ2204">
        <v>224</v>
      </c>
      <c r="BK2204">
        <v>25</v>
      </c>
      <c r="BL2204">
        <v>32</v>
      </c>
      <c r="BM2204">
        <v>6</v>
      </c>
      <c r="BN2204">
        <v>9</v>
      </c>
      <c r="BO2204">
        <v>12</v>
      </c>
      <c r="BP2204">
        <v>6</v>
      </c>
      <c r="BQ2204">
        <v>62</v>
      </c>
      <c r="BR2204">
        <v>14</v>
      </c>
      <c r="BS2204">
        <v>2</v>
      </c>
      <c r="BT2204">
        <v>537318</v>
      </c>
      <c r="BU2204">
        <v>0.79</v>
      </c>
      <c r="BV2204">
        <v>0.60541210000000001</v>
      </c>
      <c r="BW2204">
        <v>2110</v>
      </c>
      <c r="BX2204">
        <v>0.72954929999999996</v>
      </c>
      <c r="BY2204">
        <v>-0.92286319999999999</v>
      </c>
      <c r="BZ2204">
        <v>224</v>
      </c>
      <c r="CA2204">
        <v>26</v>
      </c>
      <c r="CB2204">
        <v>26</v>
      </c>
      <c r="CC2204">
        <v>6</v>
      </c>
      <c r="CD2204">
        <v>13</v>
      </c>
      <c r="CE2204">
        <v>14</v>
      </c>
      <c r="CF2204">
        <v>7</v>
      </c>
      <c r="CG2204">
        <v>73</v>
      </c>
      <c r="CH2204">
        <v>13</v>
      </c>
      <c r="CI2204">
        <v>7</v>
      </c>
      <c r="CJ2204">
        <v>563273</v>
      </c>
      <c r="CK2204">
        <v>0.72611327011946247</v>
      </c>
      <c r="CL2204">
        <v>0.81051238561599803</v>
      </c>
      <c r="CM2204">
        <v>2180</v>
      </c>
      <c r="CN2204">
        <v>-0.35613178982052135</v>
      </c>
      <c r="CO2204">
        <v>130013</v>
      </c>
      <c r="CP2204">
        <v>0.98434635599999998</v>
      </c>
      <c r="CQ2204">
        <v>0.95336511000000002</v>
      </c>
      <c r="CR2204">
        <v>506886</v>
      </c>
      <c r="CS2204">
        <v>0.877</v>
      </c>
      <c r="CT2204">
        <v>440345</v>
      </c>
      <c r="CU2204">
        <v>0.86884296032999997</v>
      </c>
      <c r="CV2204">
        <v>1459</v>
      </c>
      <c r="CW2204">
        <v>510</v>
      </c>
      <c r="CX2204">
        <v>521</v>
      </c>
      <c r="CY2204">
        <v>7317</v>
      </c>
      <c r="CZ2204">
        <v>2763</v>
      </c>
      <c r="DA2204" s="2">
        <v>359169</v>
      </c>
      <c r="DB2204" s="2">
        <v>89975</v>
      </c>
      <c r="DC2204" s="2">
        <v>266.13</v>
      </c>
      <c r="DD2204" s="2">
        <v>124591</v>
      </c>
      <c r="DE2204">
        <v>1032</v>
      </c>
      <c r="DF2204">
        <v>160</v>
      </c>
      <c r="DG2204">
        <v>48.29</v>
      </c>
      <c r="DH2204">
        <v>2.7</v>
      </c>
      <c r="DI2204" s="2">
        <v>4.8600000000000003</v>
      </c>
      <c r="DJ2204">
        <v>2.65</v>
      </c>
      <c r="DK2204">
        <v>0.89415985795642916</v>
      </c>
      <c r="DL2204">
        <v>1.6433353621424222E-2</v>
      </c>
      <c r="DM2204">
        <v>0</v>
      </c>
      <c r="DN2204">
        <v>67.5</v>
      </c>
      <c r="DO2204">
        <v>0.14599999999999999</v>
      </c>
      <c r="DP2204">
        <v>1139.9100000000001</v>
      </c>
      <c r="DQ2204" s="2">
        <v>0</v>
      </c>
      <c r="DR2204" s="2">
        <v>559.52259400999992</v>
      </c>
      <c r="DS2204">
        <v>1.2034979944390936E-3</v>
      </c>
      <c r="DT2204">
        <v>11.1399191071706</v>
      </c>
      <c r="DU2204">
        <v>5179117.7196940407</v>
      </c>
      <c r="DV2204">
        <v>0</v>
      </c>
    </row>
    <row r="2205" spans="1:126" x14ac:dyDescent="0.15">
      <c r="A2205" t="s">
        <v>2609</v>
      </c>
      <c r="B2205" t="s">
        <v>1024</v>
      </c>
      <c r="C2205">
        <v>41</v>
      </c>
      <c r="D2205">
        <v>69</v>
      </c>
      <c r="E2205" t="s">
        <v>3661</v>
      </c>
      <c r="F2205">
        <v>41069</v>
      </c>
      <c r="G2205" t="s">
        <v>7189</v>
      </c>
      <c r="H2205">
        <v>90.7</v>
      </c>
      <c r="I2205">
        <v>0</v>
      </c>
      <c r="J2205">
        <v>1.1000000000000001</v>
      </c>
      <c r="K2205">
        <v>0.6</v>
      </c>
      <c r="L2205">
        <v>3.3</v>
      </c>
      <c r="M2205">
        <v>4.3</v>
      </c>
      <c r="N2205">
        <f t="shared" si="142"/>
        <v>8257.4399999999987</v>
      </c>
      <c r="O2205">
        <f t="shared" si="140"/>
        <v>1742.5600000000013</v>
      </c>
      <c r="P2205">
        <f t="shared" si="141"/>
        <v>2.0910720000000023</v>
      </c>
      <c r="Q2205" s="4">
        <v>41069</v>
      </c>
      <c r="R2205" s="5">
        <v>44.736415000000001</v>
      </c>
      <c r="S2205" s="5">
        <v>-120.026861</v>
      </c>
      <c r="T2205">
        <v>9</v>
      </c>
      <c r="U2205">
        <v>0.17360105763452069</v>
      </c>
      <c r="V2205">
        <v>1287</v>
      </c>
      <c r="W2205">
        <v>1357</v>
      </c>
      <c r="X2205">
        <v>1348</v>
      </c>
      <c r="Y2205">
        <v>1326</v>
      </c>
      <c r="Z2205">
        <v>638</v>
      </c>
      <c r="AA2205">
        <v>41051</v>
      </c>
      <c r="AB2205">
        <v>479.93700000000001</v>
      </c>
      <c r="AC2205">
        <v>33487</v>
      </c>
      <c r="AD2205">
        <v>0</v>
      </c>
      <c r="AE2205">
        <v>0</v>
      </c>
      <c r="AF2205">
        <v>6</v>
      </c>
      <c r="AG2205">
        <v>153</v>
      </c>
      <c r="AH2205">
        <v>3.9215686274509803E-2</v>
      </c>
      <c r="AI2205" s="3">
        <v>649086</v>
      </c>
      <c r="AJ2205" s="3">
        <v>1097445.5222401801</v>
      </c>
      <c r="AK2205">
        <v>506</v>
      </c>
      <c r="AL2205">
        <v>1097952</v>
      </c>
      <c r="AM2205">
        <v>1002243</v>
      </c>
      <c r="AN2205">
        <v>14938</v>
      </c>
      <c r="AO2205">
        <v>1017181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f t="shared" si="139"/>
        <v>1</v>
      </c>
      <c r="AW2205">
        <v>0</v>
      </c>
      <c r="AX2205">
        <v>0</v>
      </c>
      <c r="AY2205">
        <v>144468650.102099</v>
      </c>
      <c r="AZ2205">
        <v>144468.650102099</v>
      </c>
      <c r="BA2205">
        <v>93398.958735789798</v>
      </c>
      <c r="BB2205">
        <v>0.10706757479265208</v>
      </c>
      <c r="BC2205">
        <v>4418</v>
      </c>
      <c r="BD2205">
        <v>0</v>
      </c>
      <c r="BE2205">
        <v>4418</v>
      </c>
      <c r="BF2205">
        <v>3.4327894327894328</v>
      </c>
      <c r="BG2205">
        <v>15069</v>
      </c>
      <c r="BH2205">
        <v>11.178783382789318</v>
      </c>
      <c r="BI2205">
        <v>282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1363</v>
      </c>
      <c r="BU2205">
        <v>0.6</v>
      </c>
      <c r="BV2205">
        <v>0.73087310000000005</v>
      </c>
      <c r="BW2205">
        <v>31</v>
      </c>
      <c r="BX2205">
        <v>0</v>
      </c>
      <c r="BY2205">
        <v>2.0299130000000001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1372</v>
      </c>
      <c r="CK2205">
        <v>0</v>
      </c>
      <c r="CL2205">
        <v>0.89748953974895396</v>
      </c>
      <c r="CM2205">
        <v>25</v>
      </c>
      <c r="CN2205">
        <v>1.8986629350153588</v>
      </c>
      <c r="CO2205">
        <v>118</v>
      </c>
      <c r="CP2205">
        <v>0</v>
      </c>
      <c r="CQ2205">
        <v>0</v>
      </c>
      <c r="CR2205">
        <v>1148</v>
      </c>
      <c r="CS2205">
        <v>0.84699999999999998</v>
      </c>
      <c r="CT2205">
        <v>949</v>
      </c>
      <c r="CU2205">
        <v>0.83948863636000004</v>
      </c>
      <c r="CV2205">
        <v>3</v>
      </c>
      <c r="CW2205">
        <v>2</v>
      </c>
      <c r="CX2205">
        <v>0</v>
      </c>
      <c r="CY2205">
        <v>173</v>
      </c>
      <c r="CZ2205">
        <v>252</v>
      </c>
      <c r="DA2205" s="2">
        <v>737</v>
      </c>
      <c r="DB2205" s="2">
        <v>70</v>
      </c>
      <c r="DC2205" s="2">
        <v>144.82</v>
      </c>
      <c r="DD2205" s="2">
        <v>43</v>
      </c>
      <c r="DE2205">
        <v>86</v>
      </c>
      <c r="DF2205">
        <v>5</v>
      </c>
      <c r="DG2205">
        <v>72.41</v>
      </c>
      <c r="DH2205">
        <v>144.82</v>
      </c>
      <c r="DI2205" s="2">
        <v>72.41</v>
      </c>
      <c r="DJ2205">
        <v>2.79</v>
      </c>
      <c r="DK2205">
        <v>0.95521394699623774</v>
      </c>
      <c r="DL2205">
        <v>6.5359477124183009E-3</v>
      </c>
      <c r="DM2205">
        <v>0</v>
      </c>
      <c r="DN2205">
        <v>2.6</v>
      </c>
      <c r="DO2205">
        <v>2E-3</v>
      </c>
      <c r="DP2205">
        <v>6734.96</v>
      </c>
      <c r="DQ2205" s="2">
        <v>169154</v>
      </c>
      <c r="DR2205" s="2">
        <v>1203.27810174</v>
      </c>
      <c r="DS2205">
        <v>0</v>
      </c>
      <c r="DV2205">
        <v>1</v>
      </c>
    </row>
    <row r="2206" spans="1:126" x14ac:dyDescent="0.15">
      <c r="A2206" t="s">
        <v>2609</v>
      </c>
      <c r="B2206" t="s">
        <v>3662</v>
      </c>
      <c r="C2206">
        <v>41</v>
      </c>
      <c r="D2206">
        <v>71</v>
      </c>
      <c r="E2206" t="s">
        <v>3663</v>
      </c>
      <c r="F2206">
        <v>41071</v>
      </c>
      <c r="G2206" t="s">
        <v>7190</v>
      </c>
      <c r="H2206">
        <v>79.099999999999994</v>
      </c>
      <c r="I2206">
        <v>0.8</v>
      </c>
      <c r="J2206">
        <v>1.3</v>
      </c>
      <c r="K2206">
        <v>1.4</v>
      </c>
      <c r="L2206">
        <v>2.7</v>
      </c>
      <c r="M2206">
        <v>14.7</v>
      </c>
      <c r="N2206">
        <f t="shared" si="142"/>
        <v>6484.48</v>
      </c>
      <c r="O2206">
        <f t="shared" si="140"/>
        <v>3515.5200000000004</v>
      </c>
      <c r="P2206">
        <f t="shared" si="141"/>
        <v>4.2186240000000019</v>
      </c>
      <c r="Q2206" s="4">
        <v>41071</v>
      </c>
      <c r="R2206" s="5">
        <v>45.247827000000001</v>
      </c>
      <c r="S2206" s="5">
        <v>-123.316399</v>
      </c>
      <c r="T2206">
        <v>1</v>
      </c>
      <c r="U2206">
        <v>5.8412350490268661E-2</v>
      </c>
      <c r="V2206">
        <v>99119</v>
      </c>
      <c r="W2206">
        <v>100486</v>
      </c>
      <c r="X2206">
        <v>101119</v>
      </c>
      <c r="Y2206">
        <v>101417</v>
      </c>
      <c r="Z2206">
        <v>51265</v>
      </c>
      <c r="AA2206">
        <v>41053</v>
      </c>
      <c r="AB2206">
        <v>38192.120999999992</v>
      </c>
      <c r="AC2206">
        <v>53423</v>
      </c>
      <c r="AD2206">
        <v>4</v>
      </c>
      <c r="AE2206">
        <v>3.9557353217496214E-5</v>
      </c>
      <c r="AF2206">
        <v>451</v>
      </c>
      <c r="AG2206">
        <v>2028</v>
      </c>
      <c r="AH2206">
        <v>0.22238658777120315</v>
      </c>
      <c r="AI2206" s="3">
        <v>177365</v>
      </c>
      <c r="AJ2206" s="3">
        <v>458144.85178229003</v>
      </c>
      <c r="AK2206">
        <v>20</v>
      </c>
      <c r="AL2206">
        <v>459782.39999999997</v>
      </c>
      <c r="AM2206">
        <v>284017</v>
      </c>
      <c r="AN2206">
        <v>154962</v>
      </c>
      <c r="AO2206">
        <v>438979</v>
      </c>
      <c r="AP2206">
        <v>26</v>
      </c>
      <c r="AQ2206">
        <v>88</v>
      </c>
      <c r="AR2206">
        <v>114</v>
      </c>
      <c r="AS2206">
        <v>1.1344863961148817</v>
      </c>
      <c r="AT2206">
        <v>121</v>
      </c>
      <c r="AU2206">
        <v>135</v>
      </c>
      <c r="AV2206">
        <f t="shared" si="139"/>
        <v>256</v>
      </c>
      <c r="AW2206">
        <v>89225</v>
      </c>
      <c r="AX2206">
        <v>0.83</v>
      </c>
      <c r="AY2206">
        <v>1905963288.9291201</v>
      </c>
      <c r="AZ2206">
        <v>1905963.2889291202</v>
      </c>
      <c r="BA2206">
        <v>22373.8956094231</v>
      </c>
      <c r="BB2206">
        <v>0.44694943493829264</v>
      </c>
      <c r="BC2206">
        <v>69113</v>
      </c>
      <c r="BD2206">
        <v>48521</v>
      </c>
      <c r="BE2206">
        <v>20592</v>
      </c>
      <c r="BF2206">
        <v>0.20775027996650491</v>
      </c>
      <c r="BG2206">
        <v>1222306</v>
      </c>
      <c r="BH2206">
        <v>12.087797545466232</v>
      </c>
      <c r="BI2206">
        <v>7007</v>
      </c>
      <c r="BJ2206">
        <v>76</v>
      </c>
      <c r="BK2206">
        <v>5</v>
      </c>
      <c r="BL2206">
        <v>4</v>
      </c>
      <c r="BM2206">
        <v>0</v>
      </c>
      <c r="BN2206">
        <v>0</v>
      </c>
      <c r="BO2206">
        <v>3</v>
      </c>
      <c r="BP2206">
        <v>1</v>
      </c>
      <c r="BQ2206">
        <v>8</v>
      </c>
      <c r="BR2206">
        <v>2</v>
      </c>
      <c r="BS2206">
        <v>0</v>
      </c>
      <c r="BT2206">
        <v>99037</v>
      </c>
      <c r="BU2206">
        <v>0.78</v>
      </c>
      <c r="BV2206">
        <v>0.58211630000000003</v>
      </c>
      <c r="BW2206">
        <v>513</v>
      </c>
      <c r="BX2206">
        <v>0.99962640000000003</v>
      </c>
      <c r="BY2206">
        <v>-0.63623149999999995</v>
      </c>
      <c r="BZ2206">
        <v>85</v>
      </c>
      <c r="CA2206">
        <v>4</v>
      </c>
      <c r="CB2206">
        <v>5</v>
      </c>
      <c r="CC2206">
        <v>1</v>
      </c>
      <c r="CD2206">
        <v>2</v>
      </c>
      <c r="CE2206">
        <v>3</v>
      </c>
      <c r="CF2206">
        <v>1</v>
      </c>
      <c r="CG2206">
        <v>8</v>
      </c>
      <c r="CH2206">
        <v>2</v>
      </c>
      <c r="CI2206">
        <v>1</v>
      </c>
      <c r="CJ2206">
        <v>101683</v>
      </c>
      <c r="CK2206">
        <v>1.1014623880097951</v>
      </c>
      <c r="CL2206">
        <v>0.82811263582498595</v>
      </c>
      <c r="CM2206">
        <v>511</v>
      </c>
      <c r="CN2206">
        <v>0.25649968195406597</v>
      </c>
      <c r="CO2206">
        <v>11686</v>
      </c>
      <c r="CP2206">
        <v>0.65611274900000005</v>
      </c>
      <c r="CQ2206">
        <v>0.18397319000000001</v>
      </c>
      <c r="CR2206">
        <v>89259</v>
      </c>
      <c r="CS2206">
        <v>0.86699999999999999</v>
      </c>
      <c r="CT2206">
        <v>79196</v>
      </c>
      <c r="CU2206">
        <v>0.8580600261000001</v>
      </c>
      <c r="CV2206">
        <v>332</v>
      </c>
      <c r="CW2206">
        <v>51</v>
      </c>
      <c r="CX2206">
        <v>70</v>
      </c>
      <c r="CY2206">
        <v>7016</v>
      </c>
      <c r="CZ2206">
        <v>3387</v>
      </c>
      <c r="DA2206" s="2">
        <v>49137</v>
      </c>
      <c r="DB2206" s="2">
        <v>10280</v>
      </c>
      <c r="DC2206" s="2">
        <v>237.28</v>
      </c>
      <c r="DD2206" s="2">
        <v>12134</v>
      </c>
      <c r="DE2206">
        <v>1388</v>
      </c>
      <c r="DF2206">
        <v>151</v>
      </c>
      <c r="DG2206">
        <v>38.72</v>
      </c>
      <c r="DH2206">
        <v>6.95</v>
      </c>
      <c r="DI2206" s="2">
        <v>9.93</v>
      </c>
      <c r="DJ2206">
        <v>3.25</v>
      </c>
      <c r="DK2206">
        <v>0.90255687424238151</v>
      </c>
      <c r="DL2206">
        <v>1.8244575936883629E-2</v>
      </c>
      <c r="DM2206">
        <v>0</v>
      </c>
      <c r="DN2206">
        <v>99</v>
      </c>
      <c r="DO2206">
        <v>0.22600000000000001</v>
      </c>
      <c r="DP2206">
        <v>1690.66</v>
      </c>
      <c r="DQ2206" s="2">
        <v>24941</v>
      </c>
      <c r="DR2206" s="2">
        <v>2429.9936621000002</v>
      </c>
      <c r="DS2206">
        <v>1.7353369123242867E-3</v>
      </c>
      <c r="DT2206">
        <v>10.2778774491309</v>
      </c>
      <c r="DU2206">
        <v>4725587.1604672829</v>
      </c>
      <c r="DV2206">
        <v>0</v>
      </c>
    </row>
    <row r="2207" spans="1:126" x14ac:dyDescent="0.15">
      <c r="A2207" t="s">
        <v>3664</v>
      </c>
      <c r="B2207" t="s">
        <v>517</v>
      </c>
      <c r="C2207">
        <v>42</v>
      </c>
      <c r="D2207">
        <v>1</v>
      </c>
      <c r="E2207" t="s">
        <v>3665</v>
      </c>
      <c r="F2207">
        <v>42001</v>
      </c>
      <c r="G2207" t="s">
        <v>7191</v>
      </c>
      <c r="H2207">
        <v>90.6</v>
      </c>
      <c r="I2207">
        <v>1.4</v>
      </c>
      <c r="J2207">
        <v>0.1</v>
      </c>
      <c r="K2207">
        <v>0.7</v>
      </c>
      <c r="L2207">
        <v>1.1000000000000001</v>
      </c>
      <c r="M2207">
        <v>6</v>
      </c>
      <c r="N2207">
        <f t="shared" si="142"/>
        <v>8248.029999999997</v>
      </c>
      <c r="O2207">
        <f t="shared" si="140"/>
        <v>1751.970000000003</v>
      </c>
      <c r="P2207">
        <f t="shared" si="141"/>
        <v>2.1023640000000046</v>
      </c>
      <c r="Q2207" s="4">
        <v>42001</v>
      </c>
      <c r="R2207" s="5">
        <v>39.869470999999997</v>
      </c>
      <c r="S2207" s="5">
        <v>-77.217730000000003</v>
      </c>
      <c r="T2207">
        <v>3</v>
      </c>
      <c r="U2207">
        <v>0.12299182018125755</v>
      </c>
      <c r="V2207">
        <v>101352</v>
      </c>
      <c r="W2207">
        <v>101566</v>
      </c>
      <c r="X2207">
        <v>101767</v>
      </c>
      <c r="Y2207">
        <v>101637</v>
      </c>
      <c r="Z2207">
        <v>52452</v>
      </c>
      <c r="AA2207">
        <v>41055</v>
      </c>
      <c r="AB2207">
        <v>42805.935999999994</v>
      </c>
      <c r="AC2207">
        <v>60356</v>
      </c>
      <c r="AD2207">
        <v>3</v>
      </c>
      <c r="AE2207">
        <v>2.9479104228286182E-5</v>
      </c>
      <c r="AF2207">
        <v>191</v>
      </c>
      <c r="AG2207">
        <v>1188</v>
      </c>
      <c r="AH2207">
        <v>0.16077441077441076</v>
      </c>
      <c r="AI2207" s="3">
        <v>171305</v>
      </c>
      <c r="AJ2207" s="3">
        <v>331960.86886104004</v>
      </c>
      <c r="AK2207">
        <v>51</v>
      </c>
      <c r="AL2207">
        <v>333798.39999999997</v>
      </c>
      <c r="AM2207">
        <v>411396</v>
      </c>
      <c r="AN2207">
        <v>134923</v>
      </c>
      <c r="AO2207">
        <v>546319</v>
      </c>
      <c r="AP2207">
        <v>17</v>
      </c>
      <c r="AQ2207">
        <v>4</v>
      </c>
      <c r="AR2207">
        <v>21</v>
      </c>
      <c r="AS2207">
        <v>0.20676210542898213</v>
      </c>
      <c r="AT2207">
        <v>21</v>
      </c>
      <c r="AU2207">
        <v>100</v>
      </c>
      <c r="AV2207">
        <f t="shared" si="139"/>
        <v>121</v>
      </c>
      <c r="AW2207">
        <v>94959</v>
      </c>
      <c r="AX2207">
        <v>0.9</v>
      </c>
      <c r="AY2207">
        <v>782393894.41163802</v>
      </c>
      <c r="AZ2207">
        <v>782393.89441163803</v>
      </c>
      <c r="BA2207">
        <v>8590.3721444201001</v>
      </c>
      <c r="BB2207">
        <v>1.1640939218792201</v>
      </c>
      <c r="BC2207">
        <v>67600</v>
      </c>
      <c r="BD2207">
        <v>49844</v>
      </c>
      <c r="BE2207">
        <v>17756</v>
      </c>
      <c r="BF2207">
        <v>0.17519141210829584</v>
      </c>
      <c r="BG2207">
        <v>1378895</v>
      </c>
      <c r="BH2207">
        <v>13.549529808287559</v>
      </c>
      <c r="BI2207">
        <v>10426</v>
      </c>
      <c r="BJ2207">
        <v>77</v>
      </c>
      <c r="BK2207">
        <v>23</v>
      </c>
      <c r="BL2207">
        <v>2</v>
      </c>
      <c r="BM2207">
        <v>0</v>
      </c>
      <c r="BN2207">
        <v>1</v>
      </c>
      <c r="BO2207">
        <v>3</v>
      </c>
      <c r="BP2207">
        <v>1</v>
      </c>
      <c r="BQ2207">
        <v>10</v>
      </c>
      <c r="BR2207">
        <v>10</v>
      </c>
      <c r="BS2207">
        <v>0</v>
      </c>
      <c r="BT2207">
        <v>102323</v>
      </c>
      <c r="BU2207">
        <v>0.82</v>
      </c>
      <c r="BV2207">
        <v>0.56401970000000001</v>
      </c>
      <c r="BW2207">
        <v>447</v>
      </c>
      <c r="BX2207">
        <v>1.241168</v>
      </c>
      <c r="BY2207">
        <v>-0.68282589999999999</v>
      </c>
      <c r="BZ2207">
        <v>74</v>
      </c>
      <c r="CA2207">
        <v>20</v>
      </c>
      <c r="CB2207">
        <v>3</v>
      </c>
      <c r="CC2207">
        <v>0</v>
      </c>
      <c r="CD2207">
        <v>1</v>
      </c>
      <c r="CE2207">
        <v>2</v>
      </c>
      <c r="CF2207">
        <v>2</v>
      </c>
      <c r="CG2207">
        <v>3</v>
      </c>
      <c r="CH2207">
        <v>9</v>
      </c>
      <c r="CI2207">
        <v>0</v>
      </c>
      <c r="CJ2207">
        <v>101787</v>
      </c>
      <c r="CK2207">
        <v>1.1199858528102802</v>
      </c>
      <c r="CL2207">
        <v>0.69424095755118054</v>
      </c>
      <c r="CM2207">
        <v>429</v>
      </c>
      <c r="CN2207">
        <v>-0.43315235547614994</v>
      </c>
      <c r="CO2207">
        <v>11836</v>
      </c>
      <c r="CP2207">
        <v>0.62181769799999997</v>
      </c>
      <c r="CQ2207">
        <v>0.54196589100000003</v>
      </c>
      <c r="CR2207">
        <v>92595</v>
      </c>
      <c r="CS2207">
        <v>0.90500000000000003</v>
      </c>
      <c r="CT2207">
        <v>88784</v>
      </c>
      <c r="CU2207">
        <v>0.88461149842999998</v>
      </c>
      <c r="CV2207">
        <v>69</v>
      </c>
      <c r="CW2207">
        <v>32</v>
      </c>
      <c r="CX2207">
        <v>55</v>
      </c>
      <c r="CY2207">
        <v>3191</v>
      </c>
      <c r="CZ2207">
        <v>1953</v>
      </c>
      <c r="DA2207" s="2">
        <v>47893</v>
      </c>
      <c r="DB2207" s="2">
        <v>9775</v>
      </c>
      <c r="DC2207" s="2">
        <v>191.05</v>
      </c>
      <c r="DD2207" s="2">
        <v>7836</v>
      </c>
      <c r="DE2207">
        <v>591</v>
      </c>
      <c r="DF2207">
        <v>45</v>
      </c>
      <c r="DG2207">
        <v>41.36</v>
      </c>
      <c r="DH2207">
        <v>6.89</v>
      </c>
      <c r="DI2207" s="2">
        <v>38.409999999999997</v>
      </c>
      <c r="DJ2207">
        <v>-0.13</v>
      </c>
      <c r="DK2207">
        <v>0.86805989317299559</v>
      </c>
      <c r="DL2207">
        <v>5.0505050505050509E-3</v>
      </c>
      <c r="DM2207">
        <v>0</v>
      </c>
      <c r="DN2207">
        <v>80.3</v>
      </c>
      <c r="DO2207">
        <v>0.23600000000000002</v>
      </c>
      <c r="DP2207">
        <v>1530.76</v>
      </c>
      <c r="DQ2207" s="2">
        <v>0</v>
      </c>
      <c r="DR2207" s="2">
        <v>26869.873321339994</v>
      </c>
      <c r="DS2207">
        <v>8.0553768326447409E-2</v>
      </c>
      <c r="DT2207">
        <v>7.5958361657726501</v>
      </c>
      <c r="DU2207">
        <v>2535477.9587970451</v>
      </c>
      <c r="DV2207">
        <v>0</v>
      </c>
    </row>
    <row r="2208" spans="1:126" x14ac:dyDescent="0.15">
      <c r="A2208" t="s">
        <v>3664</v>
      </c>
      <c r="B2208" t="s">
        <v>3666</v>
      </c>
      <c r="C2208">
        <v>42</v>
      </c>
      <c r="D2208">
        <v>3</v>
      </c>
      <c r="E2208" t="s">
        <v>3667</v>
      </c>
      <c r="F2208">
        <v>42003</v>
      </c>
      <c r="G2208" t="s">
        <v>7192</v>
      </c>
      <c r="H2208">
        <v>80.599999999999994</v>
      </c>
      <c r="I2208">
        <v>13.1</v>
      </c>
      <c r="J2208">
        <v>0.1</v>
      </c>
      <c r="K2208">
        <v>2.8</v>
      </c>
      <c r="L2208">
        <v>1.9</v>
      </c>
      <c r="M2208">
        <v>1.6</v>
      </c>
      <c r="N2208">
        <f t="shared" si="142"/>
        <v>6681.9899999999989</v>
      </c>
      <c r="O2208">
        <f t="shared" si="140"/>
        <v>3318.0100000000011</v>
      </c>
      <c r="P2208">
        <f t="shared" si="141"/>
        <v>3.9816120000000028</v>
      </c>
      <c r="Q2208" s="4">
        <v>42003</v>
      </c>
      <c r="R2208" s="5">
        <v>40.469757000000001</v>
      </c>
      <c r="S2208" s="5">
        <v>-79.980451000000002</v>
      </c>
      <c r="T2208">
        <v>1</v>
      </c>
      <c r="U2208">
        <v>8.142919559198003E-2</v>
      </c>
      <c r="V2208">
        <v>1224772</v>
      </c>
      <c r="W2208">
        <v>1229172</v>
      </c>
      <c r="X2208">
        <v>1231145</v>
      </c>
      <c r="Y2208">
        <v>1230052</v>
      </c>
      <c r="Z2208">
        <v>666714</v>
      </c>
      <c r="AA2208">
        <v>41057</v>
      </c>
      <c r="AB2208">
        <v>534830.473</v>
      </c>
      <c r="AC2208">
        <v>53040</v>
      </c>
      <c r="AD2208">
        <v>25</v>
      </c>
      <c r="AE2208">
        <v>2.0306300232710202E-5</v>
      </c>
      <c r="AF2208">
        <v>71</v>
      </c>
      <c r="AG2208">
        <v>428</v>
      </c>
      <c r="AH2208">
        <v>0.16588785046728971</v>
      </c>
      <c r="AI2208" s="3">
        <v>34837</v>
      </c>
      <c r="AJ2208" s="3">
        <v>467248.25434539001</v>
      </c>
      <c r="AK2208">
        <v>45</v>
      </c>
      <c r="AL2208">
        <v>476627.20000000001</v>
      </c>
      <c r="AM2208">
        <v>251987</v>
      </c>
      <c r="AN2208">
        <v>22799</v>
      </c>
      <c r="AO2208">
        <v>274786</v>
      </c>
      <c r="AP2208">
        <v>103</v>
      </c>
      <c r="AQ2208">
        <v>17</v>
      </c>
      <c r="AR2208">
        <v>120</v>
      </c>
      <c r="AS2208">
        <v>9.7626695043492695E-2</v>
      </c>
      <c r="AT2208">
        <v>125</v>
      </c>
      <c r="AU2208">
        <v>925</v>
      </c>
      <c r="AV2208">
        <f t="shared" si="139"/>
        <v>1050</v>
      </c>
      <c r="AW2208">
        <v>1116720</v>
      </c>
      <c r="AX2208">
        <v>0.99</v>
      </c>
      <c r="AY2208">
        <v>3985230756.2425399</v>
      </c>
      <c r="AZ2208">
        <v>3985230.7562425397</v>
      </c>
      <c r="BA2208">
        <v>3104.9388314435901</v>
      </c>
      <c r="BB2208">
        <v>3.2206753636272651</v>
      </c>
      <c r="BC2208">
        <v>903147</v>
      </c>
      <c r="BD2208">
        <v>770394</v>
      </c>
      <c r="BE2208">
        <v>132753</v>
      </c>
      <c r="BF2208">
        <v>0.10838996972497739</v>
      </c>
      <c r="BG2208">
        <v>97900309</v>
      </c>
      <c r="BH2208">
        <v>79.519722697164028</v>
      </c>
      <c r="BI2208">
        <v>132516</v>
      </c>
      <c r="BJ2208">
        <v>787</v>
      </c>
      <c r="BK2208">
        <v>249</v>
      </c>
      <c r="BL2208">
        <v>63</v>
      </c>
      <c r="BM2208">
        <v>14</v>
      </c>
      <c r="BN2208">
        <v>44</v>
      </c>
      <c r="BO2208">
        <v>144</v>
      </c>
      <c r="BP2208">
        <v>29</v>
      </c>
      <c r="BQ2208">
        <v>189</v>
      </c>
      <c r="BR2208">
        <v>41</v>
      </c>
      <c r="BS2208">
        <v>6</v>
      </c>
      <c r="BT2208">
        <v>1200000</v>
      </c>
      <c r="BU2208">
        <v>0.79</v>
      </c>
      <c r="BV2208">
        <v>0.67546150000000005</v>
      </c>
      <c r="BW2208">
        <v>8517</v>
      </c>
      <c r="BX2208">
        <v>1.285193</v>
      </c>
      <c r="BY2208">
        <v>0.32850859999999998</v>
      </c>
      <c r="BZ2208">
        <v>794</v>
      </c>
      <c r="CA2208">
        <v>222</v>
      </c>
      <c r="CB2208">
        <v>57</v>
      </c>
      <c r="CC2208">
        <v>14</v>
      </c>
      <c r="CD2208">
        <v>39</v>
      </c>
      <c r="CE2208">
        <v>131</v>
      </c>
      <c r="CF2208">
        <v>27</v>
      </c>
      <c r="CG2208">
        <v>184</v>
      </c>
      <c r="CH2208">
        <v>35</v>
      </c>
      <c r="CI2208">
        <v>6</v>
      </c>
      <c r="CJ2208">
        <v>1232896</v>
      </c>
      <c r="CK2208">
        <v>1.2239475186877076</v>
      </c>
      <c r="CL2208">
        <v>0.67299218586878795</v>
      </c>
      <c r="CM2208">
        <v>9537</v>
      </c>
      <c r="CN2208">
        <v>0.19219810879202739</v>
      </c>
      <c r="CO2208">
        <v>281710</v>
      </c>
      <c r="CP2208">
        <v>-0.21213523419999999</v>
      </c>
      <c r="CQ2208">
        <v>0.28656722000000001</v>
      </c>
      <c r="CR2208">
        <v>1056349</v>
      </c>
      <c r="CS2208">
        <v>0.85799999999999998</v>
      </c>
      <c r="CT2208">
        <v>1097396</v>
      </c>
      <c r="CU2208">
        <v>0.90575552077900001</v>
      </c>
      <c r="CV2208">
        <v>3155</v>
      </c>
      <c r="CW2208">
        <v>1114</v>
      </c>
      <c r="CX2208">
        <v>1335</v>
      </c>
      <c r="CY2208">
        <v>455</v>
      </c>
      <c r="CZ2208">
        <v>675</v>
      </c>
      <c r="DA2208" s="2">
        <v>888105</v>
      </c>
      <c r="DB2208" s="2">
        <v>172490</v>
      </c>
      <c r="DC2208" s="2">
        <v>255.86</v>
      </c>
      <c r="DD2208" s="2">
        <v>236380</v>
      </c>
      <c r="DE2208">
        <v>249</v>
      </c>
      <c r="DF2208">
        <v>9</v>
      </c>
      <c r="DG2208">
        <v>68.290000000000006</v>
      </c>
      <c r="DH2208">
        <v>6.01</v>
      </c>
      <c r="DI2208" s="2">
        <v>10.64</v>
      </c>
      <c r="DJ2208">
        <v>0.47</v>
      </c>
      <c r="DK2208">
        <v>0.97089301604615785</v>
      </c>
      <c r="DL2208">
        <v>7.0093457943925233E-3</v>
      </c>
      <c r="DM2208">
        <v>0</v>
      </c>
      <c r="DN2208">
        <v>9.4</v>
      </c>
      <c r="DO2208">
        <v>0.02</v>
      </c>
      <c r="DP2208">
        <v>89.4</v>
      </c>
      <c r="DQ2208" s="2">
        <v>0</v>
      </c>
      <c r="DR2208" s="2">
        <v>2520.1429700699991</v>
      </c>
      <c r="DS2208">
        <v>5.2874535564037877E-3</v>
      </c>
      <c r="DT2208">
        <v>6.3469102211909396</v>
      </c>
      <c r="DU2208">
        <v>3025110.0473776185</v>
      </c>
      <c r="DV2208">
        <v>0</v>
      </c>
    </row>
    <row r="2209" spans="1:126" x14ac:dyDescent="0.15">
      <c r="A2209" t="s">
        <v>3664</v>
      </c>
      <c r="B2209" t="s">
        <v>3668</v>
      </c>
      <c r="C2209">
        <v>42</v>
      </c>
      <c r="D2209">
        <v>5</v>
      </c>
      <c r="E2209" t="s">
        <v>3669</v>
      </c>
      <c r="F2209">
        <v>42005</v>
      </c>
      <c r="G2209" t="s">
        <v>7193</v>
      </c>
      <c r="H2209">
        <v>97.7</v>
      </c>
      <c r="I2209">
        <v>0.8</v>
      </c>
      <c r="J2209">
        <v>0.1</v>
      </c>
      <c r="K2209">
        <v>0.2</v>
      </c>
      <c r="L2209">
        <v>0.8</v>
      </c>
      <c r="M2209">
        <v>0.5</v>
      </c>
      <c r="N2209">
        <f t="shared" si="142"/>
        <v>9546.8700000000008</v>
      </c>
      <c r="O2209">
        <f t="shared" si="140"/>
        <v>453.1299999999992</v>
      </c>
      <c r="P2209">
        <f t="shared" si="141"/>
        <v>0.54375599999999924</v>
      </c>
      <c r="Q2209" s="4">
        <v>42005</v>
      </c>
      <c r="R2209" s="5">
        <v>40.812379999999997</v>
      </c>
      <c r="S2209" s="5">
        <v>-79.464129</v>
      </c>
      <c r="T2209">
        <v>1</v>
      </c>
      <c r="U2209">
        <v>0.11805994102035507</v>
      </c>
      <c r="V2209">
        <v>68942</v>
      </c>
      <c r="W2209">
        <v>68343</v>
      </c>
      <c r="X2209">
        <v>67979</v>
      </c>
      <c r="Y2209">
        <v>66638</v>
      </c>
      <c r="Z2209">
        <v>36191</v>
      </c>
      <c r="AA2209">
        <v>41059</v>
      </c>
      <c r="AB2209">
        <v>27110.69</v>
      </c>
      <c r="AC2209">
        <v>44942</v>
      </c>
      <c r="AD2209">
        <v>0</v>
      </c>
      <c r="AE2209">
        <v>0</v>
      </c>
      <c r="AF2209">
        <v>119</v>
      </c>
      <c r="AG2209">
        <v>783</v>
      </c>
      <c r="AH2209">
        <v>0.15197956577266922</v>
      </c>
      <c r="AI2209" s="3">
        <v>129090</v>
      </c>
      <c r="AJ2209" s="3">
        <v>418049.00785502</v>
      </c>
      <c r="AK2209">
        <v>92</v>
      </c>
      <c r="AL2209">
        <v>425267.20000000001</v>
      </c>
      <c r="AM2209">
        <v>877559</v>
      </c>
      <c r="AN2209">
        <v>65526</v>
      </c>
      <c r="AO2209">
        <v>943085</v>
      </c>
      <c r="AP2209">
        <v>3</v>
      </c>
      <c r="AQ2209">
        <v>1</v>
      </c>
      <c r="AR2209">
        <v>4</v>
      </c>
      <c r="AS2209">
        <v>5.8528305751869243E-2</v>
      </c>
      <c r="AT2209">
        <v>3</v>
      </c>
      <c r="AU2209">
        <v>63</v>
      </c>
      <c r="AV2209">
        <f t="shared" si="139"/>
        <v>66</v>
      </c>
      <c r="AW2209">
        <v>64578</v>
      </c>
      <c r="AX2209">
        <v>0.94</v>
      </c>
      <c r="AY2209">
        <v>644934275.50499403</v>
      </c>
      <c r="AZ2209">
        <v>644934.27550499409</v>
      </c>
      <c r="BA2209">
        <v>9143.4261899456196</v>
      </c>
      <c r="BB2209">
        <v>1.0936819297558604</v>
      </c>
      <c r="BC2209">
        <v>51679</v>
      </c>
      <c r="BD2209">
        <v>50898</v>
      </c>
      <c r="BE2209">
        <v>781</v>
      </c>
      <c r="BF2209">
        <v>1.1328362971773375E-2</v>
      </c>
      <c r="BG2209">
        <v>1087479</v>
      </c>
      <c r="BH2209">
        <v>15.997278571323497</v>
      </c>
      <c r="BI2209">
        <v>10620</v>
      </c>
      <c r="BJ2209">
        <v>97</v>
      </c>
      <c r="BK2209">
        <v>22</v>
      </c>
      <c r="BL2209">
        <v>2</v>
      </c>
      <c r="BM2209">
        <v>0</v>
      </c>
      <c r="BN2209">
        <v>1</v>
      </c>
      <c r="BO2209">
        <v>6</v>
      </c>
      <c r="BP2209">
        <v>2</v>
      </c>
      <c r="BQ2209">
        <v>8</v>
      </c>
      <c r="BR2209">
        <v>6</v>
      </c>
      <c r="BS2209">
        <v>0</v>
      </c>
      <c r="BT2209">
        <v>67851</v>
      </c>
      <c r="BU2209">
        <v>0.83</v>
      </c>
      <c r="BV2209">
        <v>0.54599410000000004</v>
      </c>
      <c r="BW2209">
        <v>332</v>
      </c>
      <c r="BX2209">
        <v>2.1222970000000001</v>
      </c>
      <c r="BY2209">
        <v>-2.6754000000000001E-3</v>
      </c>
      <c r="BZ2209">
        <v>92</v>
      </c>
      <c r="CA2209">
        <v>26</v>
      </c>
      <c r="CB2209">
        <v>1</v>
      </c>
      <c r="CC2209">
        <v>0</v>
      </c>
      <c r="CD2209">
        <v>2</v>
      </c>
      <c r="CE2209">
        <v>8</v>
      </c>
      <c r="CF2209">
        <v>2</v>
      </c>
      <c r="CG2209">
        <v>7</v>
      </c>
      <c r="CH2209">
        <v>6</v>
      </c>
      <c r="CI2209">
        <v>0</v>
      </c>
      <c r="CJ2209">
        <v>67693</v>
      </c>
      <c r="CK2209">
        <v>2.1272509712968843</v>
      </c>
      <c r="CL2209">
        <v>0.70235129427954535</v>
      </c>
      <c r="CM2209">
        <v>291</v>
      </c>
      <c r="CN2209">
        <v>0.5158258066844853</v>
      </c>
      <c r="CO2209">
        <v>6049</v>
      </c>
      <c r="CP2209">
        <v>6.4527170000000002E-3</v>
      </c>
      <c r="CQ2209">
        <v>-0.23920495780000001</v>
      </c>
      <c r="CR2209">
        <v>58542</v>
      </c>
      <c r="CS2209">
        <v>0.875</v>
      </c>
      <c r="CT2209">
        <v>60600</v>
      </c>
      <c r="CU2209">
        <v>0.88987348004</v>
      </c>
      <c r="CV2209">
        <v>60</v>
      </c>
      <c r="CW2209">
        <v>21</v>
      </c>
      <c r="CX2209">
        <v>34</v>
      </c>
      <c r="CY2209">
        <v>444</v>
      </c>
      <c r="CZ2209">
        <v>1251</v>
      </c>
      <c r="DA2209" s="2">
        <v>25045</v>
      </c>
      <c r="DB2209" s="2">
        <v>4775</v>
      </c>
      <c r="DC2209" s="2">
        <v>129.21</v>
      </c>
      <c r="DD2209" s="2">
        <v>1496</v>
      </c>
      <c r="DE2209">
        <v>368</v>
      </c>
      <c r="DF2209">
        <v>34</v>
      </c>
      <c r="DG2209">
        <v>20.56</v>
      </c>
      <c r="DH2209">
        <v>5.87</v>
      </c>
      <c r="DI2209" s="2">
        <v>7.34</v>
      </c>
      <c r="DJ2209">
        <v>0.36</v>
      </c>
      <c r="DK2209">
        <v>0.96097296459834225</v>
      </c>
      <c r="DL2209">
        <v>3.8314176245210726E-3</v>
      </c>
      <c r="DM2209">
        <v>0</v>
      </c>
      <c r="DN2209">
        <v>42.5</v>
      </c>
      <c r="DO2209">
        <v>0.1</v>
      </c>
      <c r="DP2209">
        <v>1907.73</v>
      </c>
      <c r="DQ2209" s="2">
        <v>0</v>
      </c>
      <c r="DR2209" s="2">
        <v>74.14630532999999</v>
      </c>
      <c r="DS2209">
        <v>1.7435266294790663E-4</v>
      </c>
      <c r="DT2209">
        <v>6.6585901974480999</v>
      </c>
      <c r="DU2209">
        <v>2831680.0092162006</v>
      </c>
      <c r="DV2209">
        <v>0</v>
      </c>
    </row>
    <row r="2210" spans="1:126" x14ac:dyDescent="0.15">
      <c r="A2210" t="s">
        <v>3664</v>
      </c>
      <c r="B2210" t="s">
        <v>3501</v>
      </c>
      <c r="C2210">
        <v>42</v>
      </c>
      <c r="D2210">
        <v>7</v>
      </c>
      <c r="E2210" t="s">
        <v>3670</v>
      </c>
      <c r="F2210">
        <v>42007</v>
      </c>
      <c r="G2210" t="s">
        <v>7194</v>
      </c>
      <c r="H2210">
        <v>90.4</v>
      </c>
      <c r="I2210">
        <v>6.2</v>
      </c>
      <c r="J2210">
        <v>0.1</v>
      </c>
      <c r="K2210">
        <v>0.4</v>
      </c>
      <c r="L2210">
        <v>1.7</v>
      </c>
      <c r="M2210">
        <v>1.2</v>
      </c>
      <c r="N2210">
        <f t="shared" si="142"/>
        <v>8215.1</v>
      </c>
      <c r="O2210">
        <f t="shared" si="140"/>
        <v>1784.8999999999996</v>
      </c>
      <c r="P2210">
        <f t="shared" si="141"/>
        <v>2.1418800000000005</v>
      </c>
      <c r="Q2210" s="4">
        <v>42007</v>
      </c>
      <c r="R2210" s="5">
        <v>40.684139999999999</v>
      </c>
      <c r="S2210" s="5">
        <v>-80.350720999999993</v>
      </c>
      <c r="T2210">
        <v>1</v>
      </c>
      <c r="U2210">
        <v>0.11801883532113479</v>
      </c>
      <c r="V2210">
        <v>170614</v>
      </c>
      <c r="W2210">
        <v>170124</v>
      </c>
      <c r="X2210">
        <v>169785</v>
      </c>
      <c r="Y2210">
        <v>168526</v>
      </c>
      <c r="Z2210">
        <v>89890</v>
      </c>
      <c r="AA2210">
        <v>41061</v>
      </c>
      <c r="AB2210">
        <v>70888.072999999989</v>
      </c>
      <c r="AC2210">
        <v>50581</v>
      </c>
      <c r="AD2210">
        <v>4</v>
      </c>
      <c r="AE2210">
        <v>2.3559207232676619E-5</v>
      </c>
      <c r="AF2210">
        <v>105</v>
      </c>
      <c r="AG2210">
        <v>646</v>
      </c>
      <c r="AH2210">
        <v>0.16253869969040247</v>
      </c>
      <c r="AI2210" s="3">
        <v>55795</v>
      </c>
      <c r="AJ2210" s="3">
        <v>278215.80614180001</v>
      </c>
      <c r="AK2210">
        <v>52</v>
      </c>
      <c r="AL2210">
        <v>284121.59999999998</v>
      </c>
      <c r="AM2210">
        <v>183425</v>
      </c>
      <c r="AN2210">
        <v>43523</v>
      </c>
      <c r="AO2210">
        <v>226948</v>
      </c>
      <c r="AP2210">
        <v>6</v>
      </c>
      <c r="AQ2210">
        <v>3</v>
      </c>
      <c r="AR2210">
        <v>9</v>
      </c>
      <c r="AS2210">
        <v>5.2902588700007053E-2</v>
      </c>
      <c r="AT2210">
        <v>11</v>
      </c>
      <c r="AU2210">
        <v>157</v>
      </c>
      <c r="AV2210">
        <f t="shared" si="139"/>
        <v>168</v>
      </c>
      <c r="AW2210">
        <v>140391</v>
      </c>
      <c r="AX2210">
        <v>0.97</v>
      </c>
      <c r="AY2210">
        <v>812397640.81204903</v>
      </c>
      <c r="AZ2210">
        <v>812397.64081204904</v>
      </c>
      <c r="BA2210">
        <v>4535.8197853135698</v>
      </c>
      <c r="BB2210">
        <v>2.2046731292938002</v>
      </c>
      <c r="BC2210">
        <v>277456</v>
      </c>
      <c r="BD2210">
        <v>121893</v>
      </c>
      <c r="BE2210">
        <v>155563</v>
      </c>
      <c r="BF2210">
        <v>0.91178332376006654</v>
      </c>
      <c r="BG2210">
        <v>2194027</v>
      </c>
      <c r="BH2210">
        <v>12.922384191771947</v>
      </c>
      <c r="BI2210">
        <v>21732</v>
      </c>
      <c r="BJ2210">
        <v>146</v>
      </c>
      <c r="BK2210">
        <v>58</v>
      </c>
      <c r="BL2210">
        <v>7</v>
      </c>
      <c r="BM2210">
        <v>0</v>
      </c>
      <c r="BN2210">
        <v>3</v>
      </c>
      <c r="BO2210">
        <v>22</v>
      </c>
      <c r="BP2210">
        <v>4</v>
      </c>
      <c r="BQ2210">
        <v>12</v>
      </c>
      <c r="BR2210">
        <v>13</v>
      </c>
      <c r="BS2210">
        <v>0</v>
      </c>
      <c r="BT2210">
        <v>171673</v>
      </c>
      <c r="BU2210">
        <v>0.82</v>
      </c>
      <c r="BV2210">
        <v>0.61552359999999995</v>
      </c>
      <c r="BW2210">
        <v>767</v>
      </c>
      <c r="BX2210">
        <v>1.543633</v>
      </c>
      <c r="BY2210">
        <v>-0.1632422</v>
      </c>
      <c r="BZ2210">
        <v>146</v>
      </c>
      <c r="CA2210">
        <v>51</v>
      </c>
      <c r="CB2210">
        <v>4</v>
      </c>
      <c r="CC2210">
        <v>0</v>
      </c>
      <c r="CD2210">
        <v>3</v>
      </c>
      <c r="CE2210">
        <v>23</v>
      </c>
      <c r="CF2210">
        <v>6</v>
      </c>
      <c r="CG2210">
        <v>10</v>
      </c>
      <c r="CH2210">
        <v>13</v>
      </c>
      <c r="CI2210">
        <v>0</v>
      </c>
      <c r="CJ2210">
        <v>169338</v>
      </c>
      <c r="CK2210">
        <v>1.5117693606869103</v>
      </c>
      <c r="CL2210">
        <v>0.69881987200083362</v>
      </c>
      <c r="CM2210">
        <v>712</v>
      </c>
      <c r="CN2210">
        <v>-6.3594962467950239E-2</v>
      </c>
      <c r="CO2210">
        <v>23226.000000000004</v>
      </c>
      <c r="CP2210">
        <v>-0.2033332384</v>
      </c>
      <c r="CQ2210">
        <v>-0.1149306762</v>
      </c>
      <c r="CR2210">
        <v>146561</v>
      </c>
      <c r="CS2210">
        <v>0.86900000000000011</v>
      </c>
      <c r="CT2210">
        <v>153211</v>
      </c>
      <c r="CU2210">
        <v>0.89844921474000006</v>
      </c>
      <c r="CV2210">
        <v>119</v>
      </c>
      <c r="CW2210">
        <v>86</v>
      </c>
      <c r="CX2210">
        <v>74</v>
      </c>
      <c r="CY2210">
        <v>370</v>
      </c>
      <c r="CZ2210">
        <v>1051</v>
      </c>
      <c r="DA2210" s="2">
        <v>71895</v>
      </c>
      <c r="DB2210" s="2">
        <v>15865</v>
      </c>
      <c r="DC2210" s="2">
        <v>135.19999999999999</v>
      </c>
      <c r="DD2210" s="2">
        <v>15450</v>
      </c>
      <c r="DE2210">
        <v>361</v>
      </c>
      <c r="DF2210">
        <v>26</v>
      </c>
      <c r="DG2210">
        <v>35.270000000000003</v>
      </c>
      <c r="DH2210">
        <v>7.05</v>
      </c>
      <c r="DI2210" s="2">
        <v>11.76</v>
      </c>
      <c r="DJ2210">
        <v>0.64</v>
      </c>
      <c r="DK2210">
        <v>0.98655793529886193</v>
      </c>
      <c r="DL2210">
        <v>4.6439628482972135E-3</v>
      </c>
      <c r="DM2210">
        <v>0</v>
      </c>
      <c r="DN2210">
        <v>27.4</v>
      </c>
      <c r="DO2210">
        <v>9.4E-2</v>
      </c>
      <c r="DP2210">
        <v>835.07</v>
      </c>
      <c r="DQ2210" s="2">
        <v>0</v>
      </c>
      <c r="DR2210" s="2">
        <v>1785.7436914000002</v>
      </c>
      <c r="DS2210">
        <v>6.2851387976940168E-3</v>
      </c>
      <c r="DT2210">
        <v>6.8074107602639904</v>
      </c>
      <c r="DU2210">
        <v>1934132.4370634211</v>
      </c>
      <c r="DV2210">
        <v>0</v>
      </c>
    </row>
    <row r="2211" spans="1:126" x14ac:dyDescent="0.15">
      <c r="A2211" t="s">
        <v>3664</v>
      </c>
      <c r="B2211" t="s">
        <v>3671</v>
      </c>
      <c r="C2211">
        <v>42</v>
      </c>
      <c r="D2211">
        <v>9</v>
      </c>
      <c r="E2211" t="s">
        <v>3672</v>
      </c>
      <c r="F2211">
        <v>42009</v>
      </c>
      <c r="G2211" t="s">
        <v>7195</v>
      </c>
      <c r="H2211">
        <v>97.5</v>
      </c>
      <c r="I2211">
        <v>0.5</v>
      </c>
      <c r="J2211">
        <v>0.1</v>
      </c>
      <c r="K2211">
        <v>0.2</v>
      </c>
      <c r="L2211">
        <v>0.8</v>
      </c>
      <c r="M2211">
        <v>0.9</v>
      </c>
      <c r="N2211">
        <f t="shared" si="142"/>
        <v>9508</v>
      </c>
      <c r="O2211">
        <f t="shared" si="140"/>
        <v>492</v>
      </c>
      <c r="P2211">
        <f t="shared" si="141"/>
        <v>0.59040000000000026</v>
      </c>
      <c r="Q2211" s="4">
        <v>42009</v>
      </c>
      <c r="R2211" s="5">
        <v>39.998620000000003</v>
      </c>
      <c r="S2211" s="5">
        <v>-78.494750999999994</v>
      </c>
      <c r="T2211">
        <v>6</v>
      </c>
      <c r="U2211">
        <v>0.17562396322621879</v>
      </c>
      <c r="V2211">
        <v>49680</v>
      </c>
      <c r="W2211">
        <v>49332</v>
      </c>
      <c r="X2211">
        <v>49086</v>
      </c>
      <c r="Y2211">
        <v>48789</v>
      </c>
      <c r="Z2211">
        <v>25488</v>
      </c>
      <c r="AA2211">
        <v>41063</v>
      </c>
      <c r="AB2211">
        <v>19705.452999999998</v>
      </c>
      <c r="AC2211">
        <v>45930</v>
      </c>
      <c r="AD2211">
        <v>1</v>
      </c>
      <c r="AE2211">
        <v>2.0372407611131484E-5</v>
      </c>
      <c r="AF2211">
        <v>162</v>
      </c>
      <c r="AG2211">
        <v>1210</v>
      </c>
      <c r="AH2211">
        <v>0.13388429752066117</v>
      </c>
      <c r="AI2211" s="3">
        <v>209795</v>
      </c>
      <c r="AJ2211" s="3">
        <v>647868.93057195004</v>
      </c>
      <c r="AK2211">
        <v>108</v>
      </c>
      <c r="AL2211">
        <v>651193.59999999998</v>
      </c>
      <c r="AM2211">
        <v>575992</v>
      </c>
      <c r="AN2211">
        <v>116131</v>
      </c>
      <c r="AO2211">
        <v>692123</v>
      </c>
      <c r="AP2211">
        <v>5</v>
      </c>
      <c r="AQ2211">
        <v>1</v>
      </c>
      <c r="AR2211">
        <v>6</v>
      </c>
      <c r="AS2211">
        <v>0.12162490878131842</v>
      </c>
      <c r="AT2211">
        <v>8</v>
      </c>
      <c r="AU2211">
        <v>50</v>
      </c>
      <c r="AV2211">
        <f t="shared" si="139"/>
        <v>58</v>
      </c>
      <c r="AW2211">
        <v>34530</v>
      </c>
      <c r="AX2211">
        <v>0.74</v>
      </c>
      <c r="AY2211">
        <v>373222329.226255</v>
      </c>
      <c r="AZ2211">
        <v>373222.32922625501</v>
      </c>
      <c r="BA2211">
        <v>7473.9681209524797</v>
      </c>
      <c r="BB2211">
        <v>1.3379773419110601</v>
      </c>
      <c r="BC2211">
        <v>13245</v>
      </c>
      <c r="BD2211">
        <v>30550</v>
      </c>
      <c r="BE2211">
        <v>-17305</v>
      </c>
      <c r="BF2211">
        <v>-0.348329307568438</v>
      </c>
      <c r="BG2211">
        <v>737015</v>
      </c>
      <c r="BH2211">
        <v>15.014769995518071</v>
      </c>
      <c r="BI2211">
        <v>7981</v>
      </c>
      <c r="BJ2211">
        <v>56</v>
      </c>
      <c r="BK2211">
        <v>17</v>
      </c>
      <c r="BL2211">
        <v>3</v>
      </c>
      <c r="BM2211">
        <v>0</v>
      </c>
      <c r="BN2211">
        <v>0</v>
      </c>
      <c r="BO2211">
        <v>0</v>
      </c>
      <c r="BP2211">
        <v>1</v>
      </c>
      <c r="BQ2211">
        <v>2</v>
      </c>
      <c r="BR2211">
        <v>2</v>
      </c>
      <c r="BS2211">
        <v>0</v>
      </c>
      <c r="BT2211">
        <v>49579</v>
      </c>
      <c r="BU2211">
        <v>0.83</v>
      </c>
      <c r="BV2211">
        <v>0.57122859999999998</v>
      </c>
      <c r="BW2211">
        <v>315</v>
      </c>
      <c r="BX2211">
        <v>1.633756</v>
      </c>
      <c r="BY2211">
        <v>-4.8457100000000003E-2</v>
      </c>
      <c r="BZ2211">
        <v>63</v>
      </c>
      <c r="CA2211">
        <v>17</v>
      </c>
      <c r="CB2211">
        <v>4</v>
      </c>
      <c r="CC2211">
        <v>0</v>
      </c>
      <c r="CD2211">
        <v>0</v>
      </c>
      <c r="CE2211">
        <v>0</v>
      </c>
      <c r="CF2211">
        <v>1</v>
      </c>
      <c r="CG2211">
        <v>3</v>
      </c>
      <c r="CH2211">
        <v>2</v>
      </c>
      <c r="CI2211">
        <v>0</v>
      </c>
      <c r="CJ2211">
        <v>48939</v>
      </c>
      <c r="CK2211">
        <v>1.8390240912155948</v>
      </c>
      <c r="CL2211">
        <v>0.67405014135263597</v>
      </c>
      <c r="CM2211">
        <v>293</v>
      </c>
      <c r="CN2211">
        <v>0.4324457447820616</v>
      </c>
      <c r="CO2211">
        <v>3582</v>
      </c>
      <c r="CP2211">
        <v>0.25058464699999999</v>
      </c>
      <c r="CQ2211">
        <v>-4.5651311E-2</v>
      </c>
      <c r="CR2211">
        <v>42616</v>
      </c>
      <c r="CS2211">
        <v>0.879</v>
      </c>
      <c r="CT2211">
        <v>42526</v>
      </c>
      <c r="CU2211">
        <v>0.86571069709000004</v>
      </c>
      <c r="CV2211">
        <v>52</v>
      </c>
      <c r="CW2211">
        <v>23</v>
      </c>
      <c r="CX2211">
        <v>16</v>
      </c>
      <c r="CY2211">
        <v>1046</v>
      </c>
      <c r="CZ2211">
        <v>1940</v>
      </c>
      <c r="DA2211" s="2">
        <v>23073</v>
      </c>
      <c r="DB2211" s="2">
        <v>3385</v>
      </c>
      <c r="DC2211" s="2">
        <v>116.2</v>
      </c>
      <c r="DD2211" s="2">
        <v>1129</v>
      </c>
      <c r="DE2211">
        <v>564</v>
      </c>
      <c r="DF2211">
        <v>57</v>
      </c>
      <c r="DG2211">
        <v>36.69</v>
      </c>
      <c r="DH2211">
        <v>10.19</v>
      </c>
      <c r="DI2211" s="2">
        <v>26.5</v>
      </c>
      <c r="DJ2211">
        <v>-0.67</v>
      </c>
      <c r="DK2211">
        <v>0.94647632212397814</v>
      </c>
      <c r="DL2211">
        <v>4.9586776859504135E-3</v>
      </c>
      <c r="DM2211">
        <v>0</v>
      </c>
      <c r="DN2211">
        <v>32.200000000000003</v>
      </c>
      <c r="DO2211">
        <v>0.05</v>
      </c>
      <c r="DP2211">
        <v>4501.4799999999996</v>
      </c>
      <c r="DQ2211" s="2">
        <v>0</v>
      </c>
      <c r="DR2211" s="2">
        <v>2546.4701867899998</v>
      </c>
      <c r="DS2211">
        <v>3.8779201825486303E-3</v>
      </c>
      <c r="DT2211">
        <v>6.8755737171957003</v>
      </c>
      <c r="DU2211">
        <v>4477329.6009660503</v>
      </c>
      <c r="DV2211">
        <v>0</v>
      </c>
    </row>
    <row r="2212" spans="1:126" x14ac:dyDescent="0.15">
      <c r="A2212" t="s">
        <v>3664</v>
      </c>
      <c r="B2212" t="s">
        <v>3673</v>
      </c>
      <c r="C2212">
        <v>42</v>
      </c>
      <c r="D2212">
        <v>11</v>
      </c>
      <c r="E2212" t="s">
        <v>3674</v>
      </c>
      <c r="F2212">
        <v>42011</v>
      </c>
      <c r="G2212" t="s">
        <v>7196</v>
      </c>
      <c r="H2212">
        <v>76.900000000000006</v>
      </c>
      <c r="I2212">
        <v>4</v>
      </c>
      <c r="J2212">
        <v>0.1</v>
      </c>
      <c r="K2212">
        <v>1.3</v>
      </c>
      <c r="L2212">
        <v>1.3</v>
      </c>
      <c r="M2212">
        <v>16.399999999999999</v>
      </c>
      <c r="N2212">
        <f t="shared" si="142"/>
        <v>6201.96</v>
      </c>
      <c r="O2212">
        <f t="shared" si="140"/>
        <v>3798.04</v>
      </c>
      <c r="P2212">
        <f t="shared" si="141"/>
        <v>4.5576480000000013</v>
      </c>
      <c r="Q2212" s="4">
        <v>42011</v>
      </c>
      <c r="R2212" s="5">
        <v>40.413957000000003</v>
      </c>
      <c r="S2212" s="5">
        <v>-75.926860000000005</v>
      </c>
      <c r="T2212">
        <v>2</v>
      </c>
      <c r="U2212">
        <v>9.3961476883557757E-2</v>
      </c>
      <c r="V2212">
        <v>411094</v>
      </c>
      <c r="W2212">
        <v>413016</v>
      </c>
      <c r="X2212">
        <v>413965</v>
      </c>
      <c r="Y2212">
        <v>415261</v>
      </c>
      <c r="Z2212">
        <v>212997</v>
      </c>
      <c r="AA2212">
        <v>41065</v>
      </c>
      <c r="AB2212">
        <v>173028.10700000002</v>
      </c>
      <c r="AC2212">
        <v>55936</v>
      </c>
      <c r="AD2212">
        <v>6</v>
      </c>
      <c r="AE2212">
        <v>1.4493978959573877E-5</v>
      </c>
      <c r="AF2212">
        <v>308</v>
      </c>
      <c r="AG2212">
        <v>2039</v>
      </c>
      <c r="AH2212">
        <v>0.15105443845022071</v>
      </c>
      <c r="AI2212" s="3">
        <v>233744</v>
      </c>
      <c r="AJ2212" s="3">
        <v>548088.83770598506</v>
      </c>
      <c r="AK2212">
        <v>52</v>
      </c>
      <c r="AL2212">
        <v>554035.19999999995</v>
      </c>
      <c r="AM2212">
        <v>587496</v>
      </c>
      <c r="AN2212">
        <v>245195</v>
      </c>
      <c r="AO2212">
        <v>832691</v>
      </c>
      <c r="AP2212">
        <v>48</v>
      </c>
      <c r="AQ2212">
        <v>11</v>
      </c>
      <c r="AR2212">
        <v>59</v>
      </c>
      <c r="AS2212">
        <v>0.14285160865438626</v>
      </c>
      <c r="AT2212">
        <v>61</v>
      </c>
      <c r="AU2212">
        <v>436</v>
      </c>
      <c r="AV2212">
        <f t="shared" si="139"/>
        <v>497</v>
      </c>
      <c r="AW2212">
        <v>369024</v>
      </c>
      <c r="AX2212">
        <v>0.96</v>
      </c>
      <c r="AY2212">
        <v>1383582557.3044801</v>
      </c>
      <c r="AZ2212">
        <v>1383582.5573044801</v>
      </c>
      <c r="BA2212">
        <v>3701.6374718009502</v>
      </c>
      <c r="BB2212">
        <v>2.7015071238553028</v>
      </c>
      <c r="BC2212">
        <v>516270</v>
      </c>
      <c r="BD2212">
        <v>275567</v>
      </c>
      <c r="BE2212">
        <v>240703</v>
      </c>
      <c r="BF2212">
        <v>0.58551815399884211</v>
      </c>
      <c r="BG2212">
        <v>14989204</v>
      </c>
      <c r="BH2212">
        <v>36.208867899460103</v>
      </c>
      <c r="BI2212">
        <v>38247</v>
      </c>
      <c r="BJ2212">
        <v>301</v>
      </c>
      <c r="BK2212">
        <v>97</v>
      </c>
      <c r="BL2212">
        <v>8</v>
      </c>
      <c r="BM2212">
        <v>5</v>
      </c>
      <c r="BN2212">
        <v>5</v>
      </c>
      <c r="BO2212">
        <v>27</v>
      </c>
      <c r="BP2212">
        <v>4</v>
      </c>
      <c r="BQ2212">
        <v>59</v>
      </c>
      <c r="BR2212">
        <v>23</v>
      </c>
      <c r="BS2212">
        <v>3</v>
      </c>
      <c r="BT2212">
        <v>407125</v>
      </c>
      <c r="BU2212">
        <v>0.81</v>
      </c>
      <c r="BV2212">
        <v>0.58319240000000006</v>
      </c>
      <c r="BW2212">
        <v>1738</v>
      </c>
      <c r="BX2212">
        <v>1.306724</v>
      </c>
      <c r="BY2212">
        <v>-0.54010709999999995</v>
      </c>
      <c r="BZ2212">
        <v>302</v>
      </c>
      <c r="CA2212">
        <v>89</v>
      </c>
      <c r="CB2212">
        <v>6</v>
      </c>
      <c r="CC2212">
        <v>3</v>
      </c>
      <c r="CD2212">
        <v>6</v>
      </c>
      <c r="CE2212">
        <v>22</v>
      </c>
      <c r="CF2212">
        <v>3</v>
      </c>
      <c r="CG2212">
        <v>45</v>
      </c>
      <c r="CH2212">
        <v>18</v>
      </c>
      <c r="CI2212">
        <v>2</v>
      </c>
      <c r="CJ2212">
        <v>414360</v>
      </c>
      <c r="CK2212">
        <v>1.1970267400328216</v>
      </c>
      <c r="CL2212">
        <v>0.68031123679879846</v>
      </c>
      <c r="CM2212">
        <v>1640</v>
      </c>
      <c r="CN2212">
        <v>-0.46212339393377172</v>
      </c>
      <c r="CO2212">
        <v>54083.000000000007</v>
      </c>
      <c r="CP2212">
        <v>0.43399145500000003</v>
      </c>
      <c r="CQ2212">
        <v>0.15106662300000001</v>
      </c>
      <c r="CR2212">
        <v>372681</v>
      </c>
      <c r="CS2212">
        <v>0.89700000000000002</v>
      </c>
      <c r="CT2212">
        <v>360118</v>
      </c>
      <c r="CU2212">
        <v>0.86316303684000006</v>
      </c>
      <c r="CV2212">
        <v>467</v>
      </c>
      <c r="CW2212">
        <v>217</v>
      </c>
      <c r="CX2212">
        <v>277</v>
      </c>
      <c r="CY2212">
        <v>3542</v>
      </c>
      <c r="CZ2212">
        <v>3243</v>
      </c>
      <c r="DA2212" s="2">
        <v>223732</v>
      </c>
      <c r="DB2212" s="2">
        <v>41540</v>
      </c>
      <c r="DC2212" s="2">
        <v>169.04</v>
      </c>
      <c r="DD2212" s="2">
        <v>67476</v>
      </c>
      <c r="DE2212">
        <v>1007</v>
      </c>
      <c r="DF2212">
        <v>77</v>
      </c>
      <c r="DG2212">
        <v>37.479999999999997</v>
      </c>
      <c r="DH2212">
        <v>6.29</v>
      </c>
      <c r="DI2212" s="2">
        <v>13.3</v>
      </c>
      <c r="DJ2212">
        <v>-0.73</v>
      </c>
      <c r="DK2212">
        <v>0.8965791635293312</v>
      </c>
      <c r="DL2212">
        <v>1.0299166257969592E-2</v>
      </c>
      <c r="DM2212">
        <v>0</v>
      </c>
      <c r="DN2212">
        <v>68.7</v>
      </c>
      <c r="DO2212">
        <v>0.128</v>
      </c>
      <c r="DP2212">
        <v>3729.62</v>
      </c>
      <c r="DQ2212" s="2">
        <v>0</v>
      </c>
      <c r="DR2212" s="2">
        <v>59369.721237760044</v>
      </c>
      <c r="DS2212">
        <v>0.10689347117772154</v>
      </c>
      <c r="DT2212">
        <v>7.6086393205204601</v>
      </c>
      <c r="DU2212">
        <v>4215454.007672417</v>
      </c>
      <c r="DV2212">
        <v>0</v>
      </c>
    </row>
    <row r="2213" spans="1:126" x14ac:dyDescent="0.15">
      <c r="A2213" t="s">
        <v>3664</v>
      </c>
      <c r="B2213" t="s">
        <v>3675</v>
      </c>
      <c r="C2213">
        <v>42</v>
      </c>
      <c r="D2213">
        <v>13</v>
      </c>
      <c r="E2213" t="s">
        <v>3676</v>
      </c>
      <c r="F2213">
        <v>42013</v>
      </c>
      <c r="G2213" t="s">
        <v>7197</v>
      </c>
      <c r="H2213">
        <v>95.6</v>
      </c>
      <c r="I2213">
        <v>1.6</v>
      </c>
      <c r="J2213">
        <v>0.1</v>
      </c>
      <c r="K2213">
        <v>0.5</v>
      </c>
      <c r="L2213">
        <v>1.2</v>
      </c>
      <c r="M2213">
        <v>1</v>
      </c>
      <c r="N2213">
        <f t="shared" si="142"/>
        <v>9144.619999999999</v>
      </c>
      <c r="O2213">
        <f t="shared" si="140"/>
        <v>855.38000000000102</v>
      </c>
      <c r="P2213">
        <f t="shared" si="141"/>
        <v>1.0264560000000016</v>
      </c>
      <c r="Q2213" s="4">
        <v>42013</v>
      </c>
      <c r="R2213" s="5">
        <v>40.497922000000003</v>
      </c>
      <c r="S2213" s="5">
        <v>-78.310636000000002</v>
      </c>
      <c r="T2213">
        <v>3</v>
      </c>
      <c r="U2213">
        <v>0.13406293807957517</v>
      </c>
      <c r="V2213">
        <v>127133</v>
      </c>
      <c r="W2213">
        <v>126708</v>
      </c>
      <c r="X2213">
        <v>126448</v>
      </c>
      <c r="Y2213">
        <v>124818</v>
      </c>
      <c r="Z2213">
        <v>65011</v>
      </c>
      <c r="AA2213">
        <v>41067</v>
      </c>
      <c r="AB2213">
        <v>49345.939000000006</v>
      </c>
      <c r="AC2213">
        <v>43981</v>
      </c>
      <c r="AD2213">
        <v>7</v>
      </c>
      <c r="AE2213">
        <v>5.5358724534986716E-5</v>
      </c>
      <c r="AF2213">
        <v>84</v>
      </c>
      <c r="AG2213">
        <v>525</v>
      </c>
      <c r="AH2213">
        <v>0.16</v>
      </c>
      <c r="AI2213" s="3">
        <v>90117</v>
      </c>
      <c r="AJ2213" s="3">
        <v>336511.35636283003</v>
      </c>
      <c r="AK2213">
        <v>82</v>
      </c>
      <c r="AL2213">
        <v>337388.79999999999</v>
      </c>
      <c r="AM2213">
        <v>606591</v>
      </c>
      <c r="AN2213">
        <v>56131</v>
      </c>
      <c r="AO2213">
        <v>662722</v>
      </c>
      <c r="AP2213">
        <v>20</v>
      </c>
      <c r="AQ2213">
        <v>3</v>
      </c>
      <c r="AR2213">
        <v>23</v>
      </c>
      <c r="AS2213">
        <v>0.18151971461943997</v>
      </c>
      <c r="AT2213">
        <v>24</v>
      </c>
      <c r="AU2213">
        <v>108</v>
      </c>
      <c r="AV2213">
        <f t="shared" si="139"/>
        <v>132</v>
      </c>
      <c r="AW2213">
        <v>117552</v>
      </c>
      <c r="AX2213">
        <v>0.92999999999999994</v>
      </c>
      <c r="AY2213">
        <v>494535215.96383899</v>
      </c>
      <c r="AZ2213">
        <v>494535.21596383897</v>
      </c>
      <c r="BA2213">
        <v>3825.43542653539</v>
      </c>
      <c r="BB2213">
        <v>2.6140815057638478</v>
      </c>
      <c r="BC2213">
        <v>53958</v>
      </c>
      <c r="BD2213">
        <v>22294</v>
      </c>
      <c r="BE2213">
        <v>31664</v>
      </c>
      <c r="BF2213">
        <v>0.24906200593079689</v>
      </c>
      <c r="BG2213">
        <v>2426676</v>
      </c>
      <c r="BH2213">
        <v>19.191098317094774</v>
      </c>
      <c r="BI2213">
        <v>16807</v>
      </c>
      <c r="BJ2213">
        <v>152</v>
      </c>
      <c r="BK2213">
        <v>28</v>
      </c>
      <c r="BL2213">
        <v>5</v>
      </c>
      <c r="BM2213">
        <v>1</v>
      </c>
      <c r="BN2213">
        <v>4</v>
      </c>
      <c r="BO2213">
        <v>18</v>
      </c>
      <c r="BP2213">
        <v>3</v>
      </c>
      <c r="BQ2213">
        <v>10</v>
      </c>
      <c r="BR2213">
        <v>8</v>
      </c>
      <c r="BS2213">
        <v>2</v>
      </c>
      <c r="BT2213">
        <v>126122</v>
      </c>
      <c r="BU2213">
        <v>0.81</v>
      </c>
      <c r="BV2213">
        <v>0.53762200000000004</v>
      </c>
      <c r="BW2213">
        <v>660</v>
      </c>
      <c r="BX2213">
        <v>1.8315600000000001</v>
      </c>
      <c r="BY2213">
        <v>-0.21377280000000001</v>
      </c>
      <c r="BZ2213">
        <v>147</v>
      </c>
      <c r="CA2213">
        <v>30</v>
      </c>
      <c r="CB2213">
        <v>5</v>
      </c>
      <c r="CC2213">
        <v>2</v>
      </c>
      <c r="CD2213">
        <v>2</v>
      </c>
      <c r="CE2213">
        <v>15</v>
      </c>
      <c r="CF2213">
        <v>3</v>
      </c>
      <c r="CG2213">
        <v>7</v>
      </c>
      <c r="CH2213">
        <v>9</v>
      </c>
      <c r="CI2213">
        <v>1</v>
      </c>
      <c r="CJ2213">
        <v>126016</v>
      </c>
      <c r="CK2213">
        <v>1.7537455561198578</v>
      </c>
      <c r="CL2213">
        <v>0.58879851865741606</v>
      </c>
      <c r="CM2213">
        <v>614</v>
      </c>
      <c r="CN2213">
        <v>-0.18159894838070234</v>
      </c>
      <c r="CO2213">
        <v>14365</v>
      </c>
      <c r="CP2213">
        <v>-0.55800564959999999</v>
      </c>
      <c r="CQ2213">
        <v>-0.1149378585</v>
      </c>
      <c r="CR2213">
        <v>109423</v>
      </c>
      <c r="CS2213">
        <v>0.872</v>
      </c>
      <c r="CT2213">
        <v>111623</v>
      </c>
      <c r="CU2213">
        <v>0.88840878192000006</v>
      </c>
      <c r="CV2213">
        <v>256</v>
      </c>
      <c r="CW2213">
        <v>69</v>
      </c>
      <c r="CX2213">
        <v>104</v>
      </c>
      <c r="CY2213">
        <v>733</v>
      </c>
      <c r="CZ2213">
        <v>776</v>
      </c>
      <c r="DA2213" s="2">
        <v>75748</v>
      </c>
      <c r="DB2213" s="2">
        <v>11060</v>
      </c>
      <c r="DC2213" s="2">
        <v>160.71</v>
      </c>
      <c r="DD2213" s="2">
        <v>5184</v>
      </c>
      <c r="DE2213">
        <v>189</v>
      </c>
      <c r="DF2213">
        <v>18</v>
      </c>
      <c r="DG2213">
        <v>51.46</v>
      </c>
      <c r="DH2213">
        <v>6.33</v>
      </c>
      <c r="DI2213" s="2">
        <v>8.7100000000000009</v>
      </c>
      <c r="DJ2213">
        <v>-0.86</v>
      </c>
      <c r="DK2213">
        <v>0.96228236625719898</v>
      </c>
      <c r="DL2213">
        <v>5.7142857142857143E-3</v>
      </c>
      <c r="DM2213">
        <v>0</v>
      </c>
      <c r="DN2213">
        <v>44.1</v>
      </c>
      <c r="DO2213">
        <v>0.128</v>
      </c>
      <c r="DP2213">
        <v>1547.43</v>
      </c>
      <c r="DQ2213" s="2">
        <v>0</v>
      </c>
      <c r="DR2213" s="2">
        <v>6050.2738560899979</v>
      </c>
      <c r="DS2213">
        <v>1.7932649936121328E-2</v>
      </c>
      <c r="DT2213">
        <v>6.2052100909988201</v>
      </c>
      <c r="DU2213">
        <v>2093568.3863499826</v>
      </c>
      <c r="DV2213">
        <v>0</v>
      </c>
    </row>
    <row r="2214" spans="1:126" x14ac:dyDescent="0.15">
      <c r="A2214" t="s">
        <v>3664</v>
      </c>
      <c r="B2214" t="s">
        <v>659</v>
      </c>
      <c r="C2214">
        <v>42</v>
      </c>
      <c r="D2214">
        <v>15</v>
      </c>
      <c r="E2214" t="s">
        <v>3677</v>
      </c>
      <c r="F2214">
        <v>42015</v>
      </c>
      <c r="G2214" t="s">
        <v>7198</v>
      </c>
      <c r="H2214">
        <v>96.7</v>
      </c>
      <c r="I2214">
        <v>0.4</v>
      </c>
      <c r="J2214">
        <v>0.2</v>
      </c>
      <c r="K2214">
        <v>0.5</v>
      </c>
      <c r="L2214">
        <v>1</v>
      </c>
      <c r="M2214">
        <v>1.1000000000000001</v>
      </c>
      <c r="N2214">
        <f t="shared" si="142"/>
        <v>9353.5500000000011</v>
      </c>
      <c r="O2214">
        <f t="shared" si="140"/>
        <v>646.44999999999891</v>
      </c>
      <c r="P2214">
        <f t="shared" si="141"/>
        <v>0.77573999999999899</v>
      </c>
      <c r="Q2214" s="4">
        <v>42015</v>
      </c>
      <c r="R2214" s="5">
        <v>41.791494999999998</v>
      </c>
      <c r="S2214" s="5">
        <v>-76.502123999999995</v>
      </c>
      <c r="T2214">
        <v>6</v>
      </c>
      <c r="U2214">
        <v>0.21032050399995147</v>
      </c>
      <c r="V2214">
        <v>62628</v>
      </c>
      <c r="W2214">
        <v>62510</v>
      </c>
      <c r="X2214">
        <v>62228</v>
      </c>
      <c r="Y2214">
        <v>61539</v>
      </c>
      <c r="Z2214">
        <v>32089</v>
      </c>
      <c r="AA2214">
        <v>41069</v>
      </c>
      <c r="AB2214">
        <v>23157.597000000002</v>
      </c>
      <c r="AC2214">
        <v>48987</v>
      </c>
      <c r="AD2214">
        <v>1</v>
      </c>
      <c r="AE2214">
        <v>1.6069936363052001E-5</v>
      </c>
      <c r="AF2214">
        <v>139</v>
      </c>
      <c r="AG2214">
        <v>1629</v>
      </c>
      <c r="AH2214">
        <v>8.5328422344996935E-2</v>
      </c>
      <c r="AI2214" s="3">
        <v>307990</v>
      </c>
      <c r="AJ2214" s="3">
        <v>734334.48044558009</v>
      </c>
      <c r="AK2214">
        <v>115</v>
      </c>
      <c r="AL2214">
        <v>743097.6</v>
      </c>
      <c r="AM2214">
        <v>458701</v>
      </c>
      <c r="AN2214">
        <v>145812</v>
      </c>
      <c r="AO2214">
        <v>604513</v>
      </c>
      <c r="AP2214">
        <v>11</v>
      </c>
      <c r="AQ2214">
        <v>3</v>
      </c>
      <c r="AR2214">
        <v>14</v>
      </c>
      <c r="AS2214">
        <v>0.22396416573348266</v>
      </c>
      <c r="AT2214">
        <v>14</v>
      </c>
      <c r="AU2214">
        <v>45</v>
      </c>
      <c r="AV2214">
        <f t="shared" si="139"/>
        <v>59</v>
      </c>
      <c r="AW2214">
        <v>37510</v>
      </c>
      <c r="AX2214">
        <v>0.61</v>
      </c>
      <c r="AY2214">
        <v>651443111.34586501</v>
      </c>
      <c r="AZ2214">
        <v>651443.11134586507</v>
      </c>
      <c r="BA2214">
        <v>10378.6292615118</v>
      </c>
      <c r="BB2214">
        <v>0.96351837492491299</v>
      </c>
      <c r="BC2214">
        <v>59133</v>
      </c>
      <c r="BD2214">
        <v>6233</v>
      </c>
      <c r="BE2214">
        <v>52900</v>
      </c>
      <c r="BF2214">
        <v>0.84467011560324456</v>
      </c>
      <c r="BG2214">
        <v>1101247</v>
      </c>
      <c r="BH2214">
        <v>17.696969210001928</v>
      </c>
      <c r="BI2214">
        <v>9466</v>
      </c>
      <c r="BJ2214">
        <v>52</v>
      </c>
      <c r="BK2214">
        <v>19</v>
      </c>
      <c r="BL2214">
        <v>4</v>
      </c>
      <c r="BM2214">
        <v>0</v>
      </c>
      <c r="BN2214">
        <v>0</v>
      </c>
      <c r="BO2214">
        <v>3</v>
      </c>
      <c r="BP2214">
        <v>2</v>
      </c>
      <c r="BQ2214">
        <v>8</v>
      </c>
      <c r="BR2214">
        <v>1</v>
      </c>
      <c r="BS2214">
        <v>0</v>
      </c>
      <c r="BT2214">
        <v>61131</v>
      </c>
      <c r="BU2214">
        <v>0.68</v>
      </c>
      <c r="BV2214">
        <v>0.54464999999999997</v>
      </c>
      <c r="BW2214">
        <v>414</v>
      </c>
      <c r="BX2214">
        <v>1.4558899999999999</v>
      </c>
      <c r="BY2214">
        <v>-0.16250049999999999</v>
      </c>
      <c r="BZ2214">
        <v>54</v>
      </c>
      <c r="CA2214">
        <v>21</v>
      </c>
      <c r="CB2214">
        <v>4</v>
      </c>
      <c r="CC2214">
        <v>2</v>
      </c>
      <c r="CD2214">
        <v>0</v>
      </c>
      <c r="CE2214">
        <v>0</v>
      </c>
      <c r="CF2214">
        <v>2</v>
      </c>
      <c r="CG2214">
        <v>3</v>
      </c>
      <c r="CH2214">
        <v>1</v>
      </c>
      <c r="CI2214">
        <v>0</v>
      </c>
      <c r="CJ2214">
        <v>61673</v>
      </c>
      <c r="CK2214">
        <v>1.410665931607024</v>
      </c>
      <c r="CL2214">
        <v>0.57856260805137072</v>
      </c>
      <c r="CM2214">
        <v>362</v>
      </c>
      <c r="CN2214">
        <v>-0.31373514817522119</v>
      </c>
      <c r="CO2214">
        <v>6027</v>
      </c>
      <c r="CP2214">
        <v>0.17612412699999999</v>
      </c>
      <c r="CQ2214">
        <v>2.9453175000000002E-2</v>
      </c>
      <c r="CR2214">
        <v>53951</v>
      </c>
      <c r="CS2214">
        <v>0.88300000000000001</v>
      </c>
      <c r="CT2214">
        <v>53985</v>
      </c>
      <c r="CU2214">
        <v>0.87239902080999998</v>
      </c>
      <c r="CV2214">
        <v>32</v>
      </c>
      <c r="CW2214">
        <v>35</v>
      </c>
      <c r="CX2214">
        <v>54</v>
      </c>
      <c r="CY2214">
        <v>1003</v>
      </c>
      <c r="CZ2214">
        <v>2465</v>
      </c>
      <c r="DA2214" s="2">
        <v>34650</v>
      </c>
      <c r="DB2214" s="2">
        <v>4040</v>
      </c>
      <c r="DC2214" s="2">
        <v>80.239999999999995</v>
      </c>
      <c r="DD2214" s="2">
        <v>1680</v>
      </c>
      <c r="DE2214">
        <v>670</v>
      </c>
      <c r="DF2214">
        <v>41</v>
      </c>
      <c r="DG2214">
        <v>41.72</v>
      </c>
      <c r="DH2214">
        <v>14.44</v>
      </c>
      <c r="DI2214" s="2">
        <v>22.47</v>
      </c>
      <c r="DJ2214">
        <v>0.28999999999999998</v>
      </c>
      <c r="DK2214">
        <v>0.97012890028897047</v>
      </c>
      <c r="DL2214">
        <v>1.9643953345610803E-2</v>
      </c>
      <c r="DM2214">
        <v>0</v>
      </c>
      <c r="DN2214">
        <v>68.599999999999994</v>
      </c>
      <c r="DO2214">
        <v>9.1999999999999998E-2</v>
      </c>
      <c r="DP2214">
        <v>17945.93</v>
      </c>
      <c r="DQ2214" s="2">
        <v>0</v>
      </c>
      <c r="DR2214" s="2">
        <v>2342.1877852700009</v>
      </c>
      <c r="DS2214">
        <v>3.1519194662897854E-3</v>
      </c>
      <c r="DT2214">
        <v>6.3671753060206999</v>
      </c>
      <c r="DU2214">
        <v>4731432.6886832472</v>
      </c>
      <c r="DV2214">
        <v>0</v>
      </c>
    </row>
    <row r="2215" spans="1:126" x14ac:dyDescent="0.15">
      <c r="A2215" t="s">
        <v>3664</v>
      </c>
      <c r="B2215" t="s">
        <v>3678</v>
      </c>
      <c r="C2215">
        <v>42</v>
      </c>
      <c r="D2215">
        <v>17</v>
      </c>
      <c r="E2215" t="s">
        <v>3679</v>
      </c>
      <c r="F2215">
        <v>42017</v>
      </c>
      <c r="G2215" t="s">
        <v>7199</v>
      </c>
      <c r="H2215">
        <v>86.9</v>
      </c>
      <c r="I2215">
        <v>3.4</v>
      </c>
      <c r="J2215">
        <v>0.1</v>
      </c>
      <c r="K2215">
        <v>3.8</v>
      </c>
      <c r="L2215">
        <v>1.5</v>
      </c>
      <c r="M2215">
        <v>4.3</v>
      </c>
      <c r="N2215">
        <f t="shared" si="142"/>
        <v>7598.3600000000006</v>
      </c>
      <c r="O2215">
        <f t="shared" si="140"/>
        <v>2401.6399999999994</v>
      </c>
      <c r="P2215">
        <f t="shared" si="141"/>
        <v>2.8819680000000005</v>
      </c>
      <c r="Q2215" s="4">
        <v>42017</v>
      </c>
      <c r="R2215" s="5">
        <v>40.336886999999997</v>
      </c>
      <c r="S2215" s="5">
        <v>-75.107060000000004</v>
      </c>
      <c r="T2215">
        <v>1</v>
      </c>
      <c r="U2215">
        <v>0.11043021221059242</v>
      </c>
      <c r="V2215">
        <v>625485</v>
      </c>
      <c r="W2215">
        <v>626205</v>
      </c>
      <c r="X2215">
        <v>626583</v>
      </c>
      <c r="Y2215">
        <v>626209</v>
      </c>
      <c r="Z2215">
        <v>339919</v>
      </c>
      <c r="AA2215">
        <v>41071</v>
      </c>
      <c r="AB2215">
        <v>281637.92800000001</v>
      </c>
      <c r="AC2215">
        <v>77568</v>
      </c>
      <c r="AD2215">
        <v>12</v>
      </c>
      <c r="AE2215">
        <v>1.9151493098280676E-5</v>
      </c>
      <c r="AF2215">
        <v>161</v>
      </c>
      <c r="AG2215">
        <v>827</v>
      </c>
      <c r="AH2215">
        <v>0.19467956469165659</v>
      </c>
      <c r="AI2215" s="3">
        <v>64024</v>
      </c>
      <c r="AJ2215" s="3">
        <v>386797.58290639502</v>
      </c>
      <c r="AK2215">
        <v>20</v>
      </c>
      <c r="AL2215">
        <v>398176</v>
      </c>
      <c r="AM2215">
        <v>444432</v>
      </c>
      <c r="AN2215">
        <v>73806</v>
      </c>
      <c r="AO2215">
        <v>518238</v>
      </c>
      <c r="AP2215">
        <v>67</v>
      </c>
      <c r="AQ2215">
        <v>9</v>
      </c>
      <c r="AR2215">
        <v>76</v>
      </c>
      <c r="AS2215">
        <v>0.1213660063397769</v>
      </c>
      <c r="AT2215">
        <v>80</v>
      </c>
      <c r="AU2215">
        <v>924</v>
      </c>
      <c r="AV2215">
        <f t="shared" si="139"/>
        <v>1004</v>
      </c>
      <c r="AW2215">
        <v>593635</v>
      </c>
      <c r="AX2215">
        <v>0.98</v>
      </c>
      <c r="AY2215">
        <v>2116739376.7002001</v>
      </c>
      <c r="AZ2215">
        <v>2116739.3767002001</v>
      </c>
      <c r="BA2215">
        <v>3521.0077638989301</v>
      </c>
      <c r="BB2215">
        <v>2.8400959811933686</v>
      </c>
      <c r="BC2215">
        <v>690882</v>
      </c>
      <c r="BD2215">
        <v>270118</v>
      </c>
      <c r="BE2215">
        <v>420764</v>
      </c>
      <c r="BF2215">
        <v>0.67270038450162672</v>
      </c>
      <c r="BG2215">
        <v>17579187</v>
      </c>
      <c r="BH2215">
        <v>28.055639875323781</v>
      </c>
      <c r="BI2215">
        <v>55571</v>
      </c>
      <c r="BJ2215">
        <v>291</v>
      </c>
      <c r="BK2215">
        <v>38</v>
      </c>
      <c r="BL2215">
        <v>14</v>
      </c>
      <c r="BM2215">
        <v>6</v>
      </c>
      <c r="BN2215">
        <v>7</v>
      </c>
      <c r="BO2215">
        <v>21</v>
      </c>
      <c r="BP2215">
        <v>10</v>
      </c>
      <c r="BQ2215">
        <v>82</v>
      </c>
      <c r="BR2215">
        <v>13</v>
      </c>
      <c r="BS2215">
        <v>0</v>
      </c>
      <c r="BT2215">
        <v>626015</v>
      </c>
      <c r="BU2215">
        <v>0.8</v>
      </c>
      <c r="BV2215">
        <v>0.69285399999999997</v>
      </c>
      <c r="BW2215">
        <v>2338</v>
      </c>
      <c r="BX2215">
        <v>0.76994960000000001</v>
      </c>
      <c r="BY2215">
        <v>-0.4776281</v>
      </c>
      <c r="BZ2215">
        <v>285</v>
      </c>
      <c r="CA2215">
        <v>44</v>
      </c>
      <c r="CB2215">
        <v>14</v>
      </c>
      <c r="CC2215">
        <v>6</v>
      </c>
      <c r="CD2215">
        <v>5</v>
      </c>
      <c r="CE2215">
        <v>20</v>
      </c>
      <c r="CF2215">
        <v>10</v>
      </c>
      <c r="CG2215">
        <v>83</v>
      </c>
      <c r="CH2215">
        <v>13</v>
      </c>
      <c r="CI2215">
        <v>0</v>
      </c>
      <c r="CJ2215">
        <v>626608</v>
      </c>
      <c r="CK2215">
        <v>0.76602916017669742</v>
      </c>
      <c r="CL2215">
        <v>0.73694118079181647</v>
      </c>
      <c r="CM2215">
        <v>2232</v>
      </c>
      <c r="CN2215">
        <v>-0.68046609840706751</v>
      </c>
      <c r="CO2215">
        <v>138303</v>
      </c>
      <c r="CP2215">
        <v>0.93031350499999999</v>
      </c>
      <c r="CQ2215">
        <v>1.0528478459999999</v>
      </c>
      <c r="CR2215">
        <v>570047</v>
      </c>
      <c r="CS2215">
        <v>0.90799999999999992</v>
      </c>
      <c r="CT2215">
        <v>570442</v>
      </c>
      <c r="CU2215">
        <v>0.91976892786300002</v>
      </c>
      <c r="CV2215">
        <v>1276</v>
      </c>
      <c r="CW2215">
        <v>503</v>
      </c>
      <c r="CX2215">
        <v>561</v>
      </c>
      <c r="CY2215">
        <v>1284</v>
      </c>
      <c r="CZ2215">
        <v>1318</v>
      </c>
      <c r="DA2215" s="2">
        <v>365881</v>
      </c>
      <c r="DB2215" s="2">
        <v>98155</v>
      </c>
      <c r="DC2215" s="2">
        <v>277.36</v>
      </c>
      <c r="DD2215" s="2">
        <v>68924</v>
      </c>
      <c r="DE2215">
        <v>495</v>
      </c>
      <c r="DF2215">
        <v>41</v>
      </c>
      <c r="DG2215">
        <v>61.09</v>
      </c>
      <c r="DH2215">
        <v>2.5499999999999998</v>
      </c>
      <c r="DI2215" s="2">
        <v>12.92</v>
      </c>
      <c r="DJ2215">
        <v>0.01</v>
      </c>
      <c r="DK2215">
        <v>0.9152973884793203</v>
      </c>
      <c r="DL2215">
        <v>1.4510278113663845E-2</v>
      </c>
      <c r="DM2215">
        <v>0</v>
      </c>
      <c r="DN2215">
        <v>17.600000000000001</v>
      </c>
      <c r="DO2215">
        <v>4.5999999999999999E-2</v>
      </c>
      <c r="DP2215">
        <v>25.9</v>
      </c>
      <c r="DQ2215" s="2">
        <v>0</v>
      </c>
      <c r="DR2215" s="2">
        <v>25405.989282660012</v>
      </c>
      <c r="DS2215">
        <v>6.3313764883139279E-2</v>
      </c>
      <c r="DT2215">
        <v>7.7134258282537997</v>
      </c>
      <c r="DU2215">
        <v>3071301.0425907848</v>
      </c>
      <c r="DV2215">
        <v>0</v>
      </c>
    </row>
    <row r="2216" spans="1:126" x14ac:dyDescent="0.15">
      <c r="A2216" t="s">
        <v>3664</v>
      </c>
      <c r="B2216" t="s">
        <v>116</v>
      </c>
      <c r="C2216">
        <v>42</v>
      </c>
      <c r="D2216">
        <v>19</v>
      </c>
      <c r="E2216" t="s">
        <v>3680</v>
      </c>
      <c r="F2216">
        <v>42019</v>
      </c>
      <c r="G2216" t="s">
        <v>7200</v>
      </c>
      <c r="H2216">
        <v>95.9</v>
      </c>
      <c r="I2216">
        <v>1.1000000000000001</v>
      </c>
      <c r="J2216">
        <v>0.1</v>
      </c>
      <c r="K2216">
        <v>1</v>
      </c>
      <c r="L2216">
        <v>0.9</v>
      </c>
      <c r="M2216">
        <v>1.1000000000000001</v>
      </c>
      <c r="N2216">
        <f t="shared" si="142"/>
        <v>9201.0499999999993</v>
      </c>
      <c r="O2216">
        <f t="shared" si="140"/>
        <v>798.95000000000073</v>
      </c>
      <c r="P2216">
        <f t="shared" si="141"/>
        <v>0.95874000000000126</v>
      </c>
      <c r="Q2216" s="4">
        <v>42019</v>
      </c>
      <c r="R2216" s="5">
        <v>40.913846999999997</v>
      </c>
      <c r="S2216" s="5">
        <v>-79.918977999999996</v>
      </c>
      <c r="T2216">
        <v>1</v>
      </c>
      <c r="U2216">
        <v>0.15546349721981068</v>
      </c>
      <c r="V2216">
        <v>183946</v>
      </c>
      <c r="W2216">
        <v>185034</v>
      </c>
      <c r="X2216">
        <v>185689</v>
      </c>
      <c r="Y2216">
        <v>185891</v>
      </c>
      <c r="Z2216">
        <v>98838</v>
      </c>
      <c r="AA2216">
        <v>42001</v>
      </c>
      <c r="AB2216">
        <v>79496.132000000012</v>
      </c>
      <c r="AC2216">
        <v>60934</v>
      </c>
      <c r="AD2216">
        <v>2</v>
      </c>
      <c r="AE2216">
        <v>1.0770697241085902E-5</v>
      </c>
      <c r="AF2216">
        <v>162</v>
      </c>
      <c r="AG2216">
        <v>1061</v>
      </c>
      <c r="AH2216">
        <v>0.15268614514608861</v>
      </c>
      <c r="AI2216" s="3">
        <v>136237</v>
      </c>
      <c r="AJ2216" s="3">
        <v>504699.89586864004</v>
      </c>
      <c r="AK2216">
        <v>68</v>
      </c>
      <c r="AL2216">
        <v>508704</v>
      </c>
      <c r="AM2216">
        <v>238454</v>
      </c>
      <c r="AN2216">
        <v>95298</v>
      </c>
      <c r="AO2216">
        <v>333752</v>
      </c>
      <c r="AP2216">
        <v>9</v>
      </c>
      <c r="AQ2216">
        <v>0</v>
      </c>
      <c r="AR2216">
        <v>9</v>
      </c>
      <c r="AS2216">
        <v>4.8639709458802166E-2</v>
      </c>
      <c r="AT2216">
        <v>15</v>
      </c>
      <c r="AU2216">
        <v>257</v>
      </c>
      <c r="AV2216">
        <f t="shared" si="139"/>
        <v>272</v>
      </c>
      <c r="AW2216">
        <v>185520</v>
      </c>
      <c r="AX2216">
        <v>0.96</v>
      </c>
      <c r="AY2216">
        <v>983900904.66936696</v>
      </c>
      <c r="AZ2216">
        <v>983900.90466936701</v>
      </c>
      <c r="BA2216">
        <v>5684.8119124904397</v>
      </c>
      <c r="BB2216">
        <v>1.7590731503408941</v>
      </c>
      <c r="BC2216">
        <v>137992</v>
      </c>
      <c r="BD2216">
        <v>54690</v>
      </c>
      <c r="BE2216">
        <v>83302</v>
      </c>
      <c r="BF2216">
        <v>0.45286116577691277</v>
      </c>
      <c r="BG2216">
        <v>4077609</v>
      </c>
      <c r="BH2216">
        <v>21.959346003263523</v>
      </c>
      <c r="BI2216">
        <v>22078</v>
      </c>
      <c r="BJ2216">
        <v>156</v>
      </c>
      <c r="BK2216">
        <v>30</v>
      </c>
      <c r="BL2216">
        <v>4</v>
      </c>
      <c r="BM2216">
        <v>0</v>
      </c>
      <c r="BN2216">
        <v>3</v>
      </c>
      <c r="BO2216">
        <v>11</v>
      </c>
      <c r="BP2216">
        <v>4</v>
      </c>
      <c r="BQ2216">
        <v>23</v>
      </c>
      <c r="BR2216">
        <v>16</v>
      </c>
      <c r="BS2216">
        <v>0</v>
      </c>
      <c r="BT2216">
        <v>184694</v>
      </c>
      <c r="BU2216">
        <v>0.82</v>
      </c>
      <c r="BV2216">
        <v>0.63811240000000002</v>
      </c>
      <c r="BW2216">
        <v>803</v>
      </c>
      <c r="BX2216">
        <v>1.3373470000000001</v>
      </c>
      <c r="BY2216">
        <v>-0.22954759999999999</v>
      </c>
      <c r="BZ2216">
        <v>160</v>
      </c>
      <c r="CA2216">
        <v>30</v>
      </c>
      <c r="CB2216">
        <v>3</v>
      </c>
      <c r="CC2216">
        <v>4</v>
      </c>
      <c r="CD2216">
        <v>2</v>
      </c>
      <c r="CE2216">
        <v>8</v>
      </c>
      <c r="CF2216">
        <v>2</v>
      </c>
      <c r="CG2216">
        <v>20</v>
      </c>
      <c r="CH2216">
        <v>16</v>
      </c>
      <c r="CI2216">
        <v>0</v>
      </c>
      <c r="CJ2216">
        <v>186386</v>
      </c>
      <c r="CK2216">
        <v>1.3144764091723626</v>
      </c>
      <c r="CL2216">
        <v>0.72860494289763933</v>
      </c>
      <c r="CM2216">
        <v>820</v>
      </c>
      <c r="CN2216">
        <v>-8.4793283290600305E-2</v>
      </c>
      <c r="CO2216">
        <v>36086</v>
      </c>
      <c r="CP2216">
        <v>0.90283984100000003</v>
      </c>
      <c r="CQ2216">
        <v>0.829236635</v>
      </c>
      <c r="CR2216">
        <v>167538</v>
      </c>
      <c r="CS2216">
        <v>0.89599999999999991</v>
      </c>
      <c r="CT2216">
        <v>166103</v>
      </c>
      <c r="CU2216">
        <v>0.91573597746800006</v>
      </c>
      <c r="CV2216">
        <v>225</v>
      </c>
      <c r="CW2216">
        <v>127</v>
      </c>
      <c r="CX2216">
        <v>116</v>
      </c>
      <c r="CY2216">
        <v>806</v>
      </c>
      <c r="CZ2216">
        <v>1624</v>
      </c>
      <c r="DA2216" s="2">
        <v>115384</v>
      </c>
      <c r="DB2216" s="2">
        <v>23405</v>
      </c>
      <c r="DC2216" s="2">
        <v>186.01</v>
      </c>
      <c r="DD2216" s="2">
        <v>6870</v>
      </c>
      <c r="DE2216">
        <v>483</v>
      </c>
      <c r="DF2216">
        <v>33</v>
      </c>
      <c r="DG2216">
        <v>44.21</v>
      </c>
      <c r="DH2216">
        <v>4.8499999999999996</v>
      </c>
      <c r="DI2216" s="2">
        <v>9.17</v>
      </c>
      <c r="DJ2216">
        <v>-0.25</v>
      </c>
      <c r="DK2216">
        <v>0.96387912241167961</v>
      </c>
      <c r="DL2216">
        <v>5.6550424128180964E-3</v>
      </c>
      <c r="DM2216">
        <v>0</v>
      </c>
      <c r="DN2216">
        <v>72.099999999999994</v>
      </c>
      <c r="DO2216">
        <v>0.13900000000000001</v>
      </c>
      <c r="DP2216">
        <v>2330.34</v>
      </c>
      <c r="DQ2216" s="2">
        <v>0</v>
      </c>
      <c r="DR2216" s="2">
        <v>2639.5939226800001</v>
      </c>
      <c r="DS2216">
        <v>5.1888614980741248E-3</v>
      </c>
      <c r="DT2216">
        <v>7.6702469674493496</v>
      </c>
      <c r="DU2216">
        <v>3901885.3133293539</v>
      </c>
      <c r="DV2216">
        <v>0</v>
      </c>
    </row>
    <row r="2217" spans="1:126" x14ac:dyDescent="0.15">
      <c r="A2217" t="s">
        <v>3664</v>
      </c>
      <c r="B2217" t="s">
        <v>3681</v>
      </c>
      <c r="C2217">
        <v>42</v>
      </c>
      <c r="D2217">
        <v>21</v>
      </c>
      <c r="E2217" t="s">
        <v>3682</v>
      </c>
      <c r="F2217">
        <v>42021</v>
      </c>
      <c r="G2217" t="s">
        <v>7201</v>
      </c>
      <c r="H2217">
        <v>93.3</v>
      </c>
      <c r="I2217">
        <v>3.5</v>
      </c>
      <c r="J2217">
        <v>0.1</v>
      </c>
      <c r="K2217">
        <v>0.5</v>
      </c>
      <c r="L2217">
        <v>1.2</v>
      </c>
      <c r="M2217">
        <v>1.4</v>
      </c>
      <c r="N2217">
        <f t="shared" si="142"/>
        <v>8720.7999999999993</v>
      </c>
      <c r="O2217">
        <f t="shared" si="140"/>
        <v>1279.2000000000007</v>
      </c>
      <c r="P2217">
        <f t="shared" si="141"/>
        <v>1.5350400000000015</v>
      </c>
      <c r="Q2217" s="4">
        <v>42021</v>
      </c>
      <c r="R2217" s="5">
        <v>40.510311999999999</v>
      </c>
      <c r="S2217" s="5">
        <v>-78.710463000000004</v>
      </c>
      <c r="T2217">
        <v>3</v>
      </c>
      <c r="U2217">
        <v>0.10697878471903055</v>
      </c>
      <c r="V2217">
        <v>143305</v>
      </c>
      <c r="W2217">
        <v>140835</v>
      </c>
      <c r="X2217">
        <v>139381</v>
      </c>
      <c r="Y2217">
        <v>135854</v>
      </c>
      <c r="Z2217">
        <v>71638</v>
      </c>
      <c r="AA2217">
        <v>42003</v>
      </c>
      <c r="AB2217">
        <v>51902.236000000004</v>
      </c>
      <c r="AC2217">
        <v>42107</v>
      </c>
      <c r="AD2217">
        <v>4</v>
      </c>
      <c r="AE2217">
        <v>2.8698316126301289E-5</v>
      </c>
      <c r="AF2217">
        <v>87</v>
      </c>
      <c r="AG2217">
        <v>551</v>
      </c>
      <c r="AH2217">
        <v>0.15789473684210525</v>
      </c>
      <c r="AI2217" s="3">
        <v>76889</v>
      </c>
      <c r="AJ2217" s="3">
        <v>440544.487546305</v>
      </c>
      <c r="AK2217">
        <v>76</v>
      </c>
      <c r="AL2217">
        <v>443827.20000000001</v>
      </c>
      <c r="AM2217">
        <v>634250</v>
      </c>
      <c r="AN2217">
        <v>45462</v>
      </c>
      <c r="AO2217">
        <v>679712</v>
      </c>
      <c r="AP2217">
        <v>14</v>
      </c>
      <c r="AQ2217">
        <v>3</v>
      </c>
      <c r="AR2217">
        <v>17</v>
      </c>
      <c r="AS2217">
        <v>0.12070863066709268</v>
      </c>
      <c r="AT2217">
        <v>16</v>
      </c>
      <c r="AU2217">
        <v>108</v>
      </c>
      <c r="AV2217">
        <f t="shared" si="139"/>
        <v>124</v>
      </c>
      <c r="AW2217">
        <v>124740</v>
      </c>
      <c r="AX2217">
        <v>0.9</v>
      </c>
      <c r="AY2217">
        <v>705665580.75856197</v>
      </c>
      <c r="AZ2217">
        <v>705665.58075856196</v>
      </c>
      <c r="BA2217">
        <v>4579.7310492052202</v>
      </c>
      <c r="BB2217">
        <v>2.1835343369640516</v>
      </c>
      <c r="BC2217">
        <v>169103</v>
      </c>
      <c r="BD2217">
        <v>37442</v>
      </c>
      <c r="BE2217">
        <v>131661</v>
      </c>
      <c r="BF2217">
        <v>0.91874672900457066</v>
      </c>
      <c r="BG2217">
        <v>2921894</v>
      </c>
      <c r="BH2217">
        <v>20.963359424885745</v>
      </c>
      <c r="BI2217">
        <v>21432</v>
      </c>
      <c r="BJ2217">
        <v>148</v>
      </c>
      <c r="BK2217">
        <v>78</v>
      </c>
      <c r="BL2217">
        <v>4</v>
      </c>
      <c r="BM2217">
        <v>2</v>
      </c>
      <c r="BN2217">
        <v>2</v>
      </c>
      <c r="BO2217">
        <v>21</v>
      </c>
      <c r="BP2217">
        <v>4</v>
      </c>
      <c r="BQ2217">
        <v>9</v>
      </c>
      <c r="BR2217">
        <v>9</v>
      </c>
      <c r="BS2217">
        <v>0</v>
      </c>
      <c r="BT2217">
        <v>143998</v>
      </c>
      <c r="BU2217">
        <v>0.84</v>
      </c>
      <c r="BV2217">
        <v>0.56348779999999998</v>
      </c>
      <c r="BW2217">
        <v>835</v>
      </c>
      <c r="BX2217">
        <v>1.923638</v>
      </c>
      <c r="BY2217">
        <v>5.46916E-2</v>
      </c>
      <c r="BZ2217">
        <v>143</v>
      </c>
      <c r="CA2217">
        <v>77</v>
      </c>
      <c r="CB2217">
        <v>5</v>
      </c>
      <c r="CC2217">
        <v>3</v>
      </c>
      <c r="CD2217">
        <v>2</v>
      </c>
      <c r="CE2217">
        <v>17</v>
      </c>
      <c r="CF2217">
        <v>3</v>
      </c>
      <c r="CG2217">
        <v>12</v>
      </c>
      <c r="CH2217">
        <v>9</v>
      </c>
      <c r="CI2217">
        <v>1</v>
      </c>
      <c r="CJ2217">
        <v>137534</v>
      </c>
      <c r="CK2217">
        <v>1.9776927886922504</v>
      </c>
      <c r="CL2217">
        <v>0.69579712144203798</v>
      </c>
      <c r="CM2217">
        <v>750</v>
      </c>
      <c r="CN2217">
        <v>0.55044973069481373</v>
      </c>
      <c r="CO2217">
        <v>15564</v>
      </c>
      <c r="CP2217">
        <v>-1.0170457733</v>
      </c>
      <c r="CQ2217">
        <v>-0.39397813279999999</v>
      </c>
      <c r="CR2217">
        <v>117221</v>
      </c>
      <c r="CS2217">
        <v>0.8640000000000001</v>
      </c>
      <c r="CT2217">
        <v>126108</v>
      </c>
      <c r="CU2217">
        <v>0.89584287385999994</v>
      </c>
      <c r="CV2217">
        <v>220</v>
      </c>
      <c r="CW2217">
        <v>73</v>
      </c>
      <c r="CX2217">
        <v>119</v>
      </c>
      <c r="CY2217">
        <v>330</v>
      </c>
      <c r="CZ2217">
        <v>798</v>
      </c>
      <c r="DA2217" s="2">
        <v>69769</v>
      </c>
      <c r="DB2217" s="2">
        <v>10725</v>
      </c>
      <c r="DC2217" s="2">
        <v>133.1</v>
      </c>
      <c r="DD2217" s="2">
        <v>8642</v>
      </c>
      <c r="DE2217">
        <v>190</v>
      </c>
      <c r="DF2217">
        <v>15</v>
      </c>
      <c r="DG2217">
        <v>48.4</v>
      </c>
      <c r="DH2217">
        <v>10.68</v>
      </c>
      <c r="DI2217" s="2">
        <v>15.66</v>
      </c>
      <c r="DJ2217">
        <v>-0.23</v>
      </c>
      <c r="DK2217">
        <v>0.93006802013291889</v>
      </c>
      <c r="DL2217">
        <v>3.629764065335753E-3</v>
      </c>
      <c r="DM2217">
        <v>0</v>
      </c>
      <c r="DN2217">
        <v>63.3</v>
      </c>
      <c r="DO2217">
        <v>0.13900000000000001</v>
      </c>
      <c r="DP2217">
        <v>2988.23</v>
      </c>
      <c r="DQ2217" s="2">
        <v>0</v>
      </c>
      <c r="DR2217" s="2">
        <v>4445.069994550001</v>
      </c>
      <c r="DS2217">
        <v>1.0012214366083894E-2</v>
      </c>
      <c r="DT2217">
        <v>7.7567173151100599</v>
      </c>
      <c r="DU2217">
        <v>3442642.1271568155</v>
      </c>
      <c r="DV2217">
        <v>0</v>
      </c>
    </row>
    <row r="2218" spans="1:126" x14ac:dyDescent="0.15">
      <c r="A2218" t="s">
        <v>3664</v>
      </c>
      <c r="B2218" t="s">
        <v>1918</v>
      </c>
      <c r="C2218">
        <v>42</v>
      </c>
      <c r="D2218">
        <v>23</v>
      </c>
      <c r="E2218" t="s">
        <v>3683</v>
      </c>
      <c r="F2218">
        <v>42023</v>
      </c>
      <c r="G2218" t="s">
        <v>7202</v>
      </c>
      <c r="H2218">
        <v>98</v>
      </c>
      <c r="I2218">
        <v>0.2</v>
      </c>
      <c r="J2218">
        <v>0.3</v>
      </c>
      <c r="K2218">
        <v>0.3</v>
      </c>
      <c r="L2218">
        <v>0.8</v>
      </c>
      <c r="M2218">
        <v>0.4</v>
      </c>
      <c r="N2218">
        <f t="shared" si="142"/>
        <v>9605.02</v>
      </c>
      <c r="O2218">
        <f t="shared" si="140"/>
        <v>394.97999999999956</v>
      </c>
      <c r="P2218">
        <f t="shared" si="141"/>
        <v>0.47397599999999968</v>
      </c>
      <c r="Q2218" s="4">
        <v>42023</v>
      </c>
      <c r="R2218" s="5">
        <v>41.438288</v>
      </c>
      <c r="S2218" s="5">
        <v>-78.198313999999996</v>
      </c>
      <c r="T2218">
        <v>7</v>
      </c>
      <c r="U2218">
        <v>0.14890736742397143</v>
      </c>
      <c r="V2218">
        <v>5058</v>
      </c>
      <c r="W2218">
        <v>4939</v>
      </c>
      <c r="X2218">
        <v>4869</v>
      </c>
      <c r="Y2218">
        <v>4765</v>
      </c>
      <c r="Z2218">
        <v>2555</v>
      </c>
      <c r="AA2218">
        <v>42005</v>
      </c>
      <c r="AB2218">
        <v>1893.1810000000003</v>
      </c>
      <c r="AC2218">
        <v>39897</v>
      </c>
      <c r="AD2218">
        <v>0</v>
      </c>
      <c r="AE2218">
        <v>0</v>
      </c>
      <c r="AF2218">
        <v>8</v>
      </c>
      <c r="AG2218">
        <v>36</v>
      </c>
      <c r="AH2218">
        <v>0.22222222222222221</v>
      </c>
      <c r="AI2218" s="3">
        <v>6215</v>
      </c>
      <c r="AJ2218" s="3">
        <v>253586.988429285</v>
      </c>
      <c r="AK2218">
        <v>101</v>
      </c>
      <c r="AL2218">
        <v>255110.40000000002</v>
      </c>
      <c r="AM2218">
        <v>682241</v>
      </c>
      <c r="AN2218">
        <v>1999</v>
      </c>
      <c r="AO2218">
        <v>684240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21</v>
      </c>
      <c r="AV2218">
        <f t="shared" si="139"/>
        <v>21</v>
      </c>
      <c r="AW2218">
        <v>4158</v>
      </c>
      <c r="AX2218">
        <v>0.92999999999999994</v>
      </c>
      <c r="AY2218">
        <v>294405084.194951</v>
      </c>
      <c r="AZ2218">
        <v>294405.08419495099</v>
      </c>
      <c r="BA2218">
        <v>49425.281403192901</v>
      </c>
      <c r="BB2218">
        <v>0.20232560576486663</v>
      </c>
      <c r="BC2218">
        <v>4495</v>
      </c>
      <c r="BD2218">
        <v>3670</v>
      </c>
      <c r="BE2218">
        <v>825</v>
      </c>
      <c r="BF2218">
        <v>0.1631079478054567</v>
      </c>
      <c r="BG2218">
        <v>70570</v>
      </c>
      <c r="BH2218">
        <v>14.493735880057507</v>
      </c>
      <c r="BI2218">
        <v>782</v>
      </c>
      <c r="BJ2218">
        <v>7</v>
      </c>
      <c r="BK2218">
        <v>4</v>
      </c>
      <c r="BL2218">
        <v>1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1</v>
      </c>
      <c r="BS2218">
        <v>0</v>
      </c>
      <c r="BT2218">
        <v>5163</v>
      </c>
      <c r="BU2218">
        <v>0.68</v>
      </c>
      <c r="BV2218">
        <v>0.53325409999999995</v>
      </c>
      <c r="BW2218">
        <v>47</v>
      </c>
      <c r="BX2218">
        <v>2.7116020000000001</v>
      </c>
      <c r="BY2218">
        <v>1.1221410000000001</v>
      </c>
      <c r="BZ2218">
        <v>7</v>
      </c>
      <c r="CA2218">
        <v>4</v>
      </c>
      <c r="CB2218">
        <v>1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4785</v>
      </c>
      <c r="CK2218">
        <v>2.716823406478579</v>
      </c>
      <c r="CL2218">
        <v>0.57819775403998908</v>
      </c>
      <c r="CM2218">
        <v>54</v>
      </c>
      <c r="CN2218">
        <v>1.7940845522902851</v>
      </c>
      <c r="CO2218">
        <v>443</v>
      </c>
      <c r="CP2218">
        <v>7.8857265999999995E-2</v>
      </c>
      <c r="CQ2218">
        <v>-0.60899663999999998</v>
      </c>
      <c r="CR2218">
        <v>4072</v>
      </c>
      <c r="CS2218">
        <v>0.86599999999999999</v>
      </c>
      <c r="CT2218">
        <v>4395</v>
      </c>
      <c r="CU2218">
        <v>0.88318584071000006</v>
      </c>
      <c r="CW2218">
        <v>4</v>
      </c>
      <c r="CX2218">
        <v>2</v>
      </c>
      <c r="CZ2218">
        <v>58</v>
      </c>
      <c r="DA2218" s="2">
        <v>2506</v>
      </c>
      <c r="DB2218" s="2">
        <v>430</v>
      </c>
      <c r="DC2218" s="2">
        <v>40.93</v>
      </c>
      <c r="DD2218" s="2">
        <v>97</v>
      </c>
      <c r="DE2218">
        <v>13</v>
      </c>
      <c r="DF2218">
        <v>0</v>
      </c>
      <c r="DH2218">
        <v>20.47</v>
      </c>
      <c r="DI2218" s="2">
        <v>40.93</v>
      </c>
      <c r="DJ2218">
        <v>0.73</v>
      </c>
      <c r="DK2218">
        <v>1</v>
      </c>
      <c r="DL2218">
        <v>0</v>
      </c>
      <c r="DM2218">
        <v>0</v>
      </c>
      <c r="DN2218">
        <v>24.9</v>
      </c>
      <c r="DO2218">
        <v>0.1</v>
      </c>
      <c r="DP2218">
        <v>42.099999999999994</v>
      </c>
      <c r="DQ2218" s="2">
        <v>0</v>
      </c>
      <c r="DR2218" s="2">
        <v>905.60426542999994</v>
      </c>
      <c r="DS2218">
        <v>1.5428683877262549E-3</v>
      </c>
      <c r="DT2218">
        <v>2.89344363965763</v>
      </c>
      <c r="DU2218">
        <v>738147.56429051387</v>
      </c>
      <c r="DV2218">
        <v>1</v>
      </c>
    </row>
    <row r="2219" spans="1:126" x14ac:dyDescent="0.15">
      <c r="A2219" t="s">
        <v>3664</v>
      </c>
      <c r="B2219" t="s">
        <v>2675</v>
      </c>
      <c r="C2219">
        <v>42</v>
      </c>
      <c r="D2219">
        <v>25</v>
      </c>
      <c r="E2219" t="s">
        <v>3684</v>
      </c>
      <c r="F2219">
        <v>42025</v>
      </c>
      <c r="G2219" t="s">
        <v>7203</v>
      </c>
      <c r="H2219">
        <v>93.7</v>
      </c>
      <c r="I2219">
        <v>1.4</v>
      </c>
      <c r="J2219">
        <v>0.2</v>
      </c>
      <c r="K2219">
        <v>0.5</v>
      </c>
      <c r="L2219">
        <v>1</v>
      </c>
      <c r="M2219">
        <v>3.3</v>
      </c>
      <c r="N2219">
        <f t="shared" si="142"/>
        <v>8793.83</v>
      </c>
      <c r="O2219">
        <f t="shared" si="140"/>
        <v>1206.17</v>
      </c>
      <c r="P2219">
        <f t="shared" si="141"/>
        <v>1.4474040000000006</v>
      </c>
      <c r="Q2219" s="4">
        <v>42025</v>
      </c>
      <c r="R2219" s="5">
        <v>40.918365999999999</v>
      </c>
      <c r="S2219" s="5">
        <v>-75.705038999999999</v>
      </c>
      <c r="T2219">
        <v>2</v>
      </c>
      <c r="U2219">
        <v>0.17540890696328268</v>
      </c>
      <c r="V2219">
        <v>65101</v>
      </c>
      <c r="W2219">
        <v>64874</v>
      </c>
      <c r="X2219">
        <v>64634</v>
      </c>
      <c r="Y2219">
        <v>63758</v>
      </c>
      <c r="Z2219">
        <v>34847</v>
      </c>
      <c r="AA2219">
        <v>42007</v>
      </c>
      <c r="AB2219">
        <v>26585.326000000001</v>
      </c>
      <c r="AC2219">
        <v>49973</v>
      </c>
      <c r="AD2219">
        <v>1</v>
      </c>
      <c r="AE2219">
        <v>1.5471733143546741E-5</v>
      </c>
      <c r="AF2219">
        <v>26</v>
      </c>
      <c r="AG2219">
        <v>195</v>
      </c>
      <c r="AH2219">
        <v>0.13333333333333333</v>
      </c>
      <c r="AI2219" s="3">
        <v>21162</v>
      </c>
      <c r="AJ2219" s="3">
        <v>244134.19891748001</v>
      </c>
      <c r="AK2219">
        <v>60</v>
      </c>
      <c r="AL2219">
        <v>248825.60000000001</v>
      </c>
      <c r="AM2219">
        <v>530673</v>
      </c>
      <c r="AN2219">
        <v>19306</v>
      </c>
      <c r="AO2219">
        <v>549979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51</v>
      </c>
      <c r="AV2219">
        <f t="shared" si="139"/>
        <v>52</v>
      </c>
      <c r="AW2219">
        <v>67835</v>
      </c>
      <c r="AX2219">
        <v>0.97</v>
      </c>
      <c r="AY2219">
        <v>460669555.413266</v>
      </c>
      <c r="AZ2219">
        <v>460669.555413266</v>
      </c>
      <c r="BA2219">
        <v>7827.2729194509902</v>
      </c>
      <c r="BB2219">
        <v>1.277584173045726</v>
      </c>
      <c r="BC2219">
        <v>65183</v>
      </c>
      <c r="BD2219">
        <v>7994</v>
      </c>
      <c r="BE2219">
        <v>57189</v>
      </c>
      <c r="BF2219">
        <v>0.87846576857498349</v>
      </c>
      <c r="BG2219">
        <v>982579</v>
      </c>
      <c r="BH2219">
        <v>15.202200080453013</v>
      </c>
      <c r="BI2219">
        <v>8083</v>
      </c>
      <c r="BJ2219">
        <v>59</v>
      </c>
      <c r="BK2219">
        <v>16</v>
      </c>
      <c r="BL2219">
        <v>1</v>
      </c>
      <c r="BM2219">
        <v>0</v>
      </c>
      <c r="BN2219">
        <v>3</v>
      </c>
      <c r="BO2219">
        <v>4</v>
      </c>
      <c r="BP2219">
        <v>3</v>
      </c>
      <c r="BQ2219">
        <v>8</v>
      </c>
      <c r="BR2219">
        <v>1</v>
      </c>
      <c r="BS2219">
        <v>0</v>
      </c>
      <c r="BT2219">
        <v>63865</v>
      </c>
      <c r="BU2219">
        <v>0.7</v>
      </c>
      <c r="BV2219">
        <v>0.5312981</v>
      </c>
      <c r="BW2219">
        <v>300</v>
      </c>
      <c r="BX2219">
        <v>1.4875130000000001</v>
      </c>
      <c r="BY2219">
        <v>-0.52389569999999996</v>
      </c>
      <c r="BZ2219">
        <v>64</v>
      </c>
      <c r="CA2219">
        <v>14</v>
      </c>
      <c r="CB2219">
        <v>1</v>
      </c>
      <c r="CC2219">
        <v>0</v>
      </c>
      <c r="CD2219">
        <v>3</v>
      </c>
      <c r="CE2219">
        <v>4</v>
      </c>
      <c r="CF2219">
        <v>4</v>
      </c>
      <c r="CG2219">
        <v>7</v>
      </c>
      <c r="CH2219">
        <v>2</v>
      </c>
      <c r="CI2219">
        <v>0</v>
      </c>
      <c r="CJ2219">
        <v>64418</v>
      </c>
      <c r="CK2219">
        <v>1.536837529882952</v>
      </c>
      <c r="CL2219">
        <v>0.65563728631109519</v>
      </c>
      <c r="CM2219">
        <v>269</v>
      </c>
      <c r="CN2219">
        <v>-0.18230555907479068</v>
      </c>
      <c r="CO2219">
        <v>6081</v>
      </c>
      <c r="CP2219">
        <v>-0.1705214307</v>
      </c>
      <c r="CQ2219">
        <v>-0.57534596979999997</v>
      </c>
      <c r="CR2219">
        <v>56450</v>
      </c>
      <c r="CS2219">
        <v>0.88400000000000001</v>
      </c>
      <c r="CT2219">
        <v>56377</v>
      </c>
      <c r="CU2219">
        <v>0.87887584453000001</v>
      </c>
      <c r="CV2219">
        <v>29</v>
      </c>
      <c r="CW2219">
        <v>28</v>
      </c>
      <c r="CX2219">
        <v>31</v>
      </c>
      <c r="CY2219">
        <v>237</v>
      </c>
      <c r="CZ2219">
        <v>315</v>
      </c>
      <c r="DA2219" s="2">
        <v>23958</v>
      </c>
      <c r="DB2219" s="2">
        <v>4725</v>
      </c>
      <c r="DC2219" s="2">
        <v>135.83000000000001</v>
      </c>
      <c r="DD2219" s="2">
        <v>2521</v>
      </c>
      <c r="DE2219">
        <v>83</v>
      </c>
      <c r="DF2219">
        <v>5</v>
      </c>
      <c r="DG2219">
        <v>30.87</v>
      </c>
      <c r="DH2219">
        <v>4.63</v>
      </c>
      <c r="DI2219" s="2">
        <v>24.7</v>
      </c>
      <c r="DJ2219">
        <v>0.67</v>
      </c>
      <c r="DK2219">
        <v>0.98705226349116337</v>
      </c>
      <c r="DL2219">
        <v>0</v>
      </c>
      <c r="DM2219">
        <v>0</v>
      </c>
      <c r="DN2219">
        <v>16.3</v>
      </c>
      <c r="DO2219">
        <v>6.7000000000000004E-2</v>
      </c>
      <c r="DP2219">
        <v>553.41</v>
      </c>
      <c r="DQ2219" s="2">
        <v>0</v>
      </c>
      <c r="DR2219" s="2">
        <v>15816.16091038</v>
      </c>
      <c r="DS2219">
        <v>6.3563237604963185E-2</v>
      </c>
      <c r="DT2219">
        <v>6.53713048465361</v>
      </c>
      <c r="DU2219">
        <v>1626605.4151222254</v>
      </c>
      <c r="DV2219">
        <v>0</v>
      </c>
    </row>
    <row r="2220" spans="1:126" x14ac:dyDescent="0.15">
      <c r="A2220" t="s">
        <v>3664</v>
      </c>
      <c r="B2220" t="s">
        <v>3685</v>
      </c>
      <c r="C2220">
        <v>42</v>
      </c>
      <c r="D2220">
        <v>27</v>
      </c>
      <c r="E2220" t="s">
        <v>3686</v>
      </c>
      <c r="F2220">
        <v>42027</v>
      </c>
      <c r="G2220" t="s">
        <v>7204</v>
      </c>
      <c r="H2220">
        <v>87.9</v>
      </c>
      <c r="I2220">
        <v>2.9</v>
      </c>
      <c r="J2220">
        <v>0.1</v>
      </c>
      <c r="K2220">
        <v>5.2</v>
      </c>
      <c r="L2220">
        <v>1.5</v>
      </c>
      <c r="M2220">
        <v>2.4</v>
      </c>
      <c r="N2220">
        <f t="shared" si="142"/>
        <v>7769.880000000001</v>
      </c>
      <c r="O2220">
        <f t="shared" si="140"/>
        <v>2230.119999999999</v>
      </c>
      <c r="P2220">
        <f t="shared" si="141"/>
        <v>2.6761439999999999</v>
      </c>
      <c r="Q2220" s="4">
        <v>42027</v>
      </c>
      <c r="R2220" s="5">
        <v>40.90916</v>
      </c>
      <c r="S2220" s="5">
        <v>-77.847830000000002</v>
      </c>
      <c r="T2220">
        <v>3</v>
      </c>
      <c r="U2220">
        <v>0.10583618177922273</v>
      </c>
      <c r="V2220">
        <v>153758</v>
      </c>
      <c r="W2220">
        <v>156240</v>
      </c>
      <c r="X2220">
        <v>157823</v>
      </c>
      <c r="Y2220">
        <v>160553</v>
      </c>
      <c r="Z2220">
        <v>72253</v>
      </c>
      <c r="AA2220">
        <v>42009</v>
      </c>
      <c r="AB2220">
        <v>57035.451999999997</v>
      </c>
      <c r="AC2220">
        <v>52186</v>
      </c>
      <c r="AD2220">
        <v>4</v>
      </c>
      <c r="AE2220">
        <v>2.534484834276373E-5</v>
      </c>
      <c r="AF2220">
        <v>167</v>
      </c>
      <c r="AG2220">
        <v>1192</v>
      </c>
      <c r="AH2220">
        <v>0.1401006711409396</v>
      </c>
      <c r="AI2220" s="3">
        <v>162041</v>
      </c>
      <c r="AJ2220" s="3">
        <v>710349.62058701005</v>
      </c>
      <c r="AK2220">
        <v>80</v>
      </c>
      <c r="AL2220">
        <v>711635.20000000007</v>
      </c>
      <c r="AM2220">
        <v>502700</v>
      </c>
      <c r="AN2220">
        <v>103393</v>
      </c>
      <c r="AO2220">
        <v>606093</v>
      </c>
      <c r="AP2220">
        <v>11</v>
      </c>
      <c r="AQ2220">
        <v>5</v>
      </c>
      <c r="AR2220">
        <v>16</v>
      </c>
      <c r="AS2220">
        <v>0.10240655401945724</v>
      </c>
      <c r="AT2220">
        <v>18</v>
      </c>
      <c r="AU2220">
        <v>140</v>
      </c>
      <c r="AV2220">
        <f t="shared" si="139"/>
        <v>158</v>
      </c>
      <c r="AW2220">
        <v>139122</v>
      </c>
      <c r="AX2220">
        <v>0.85</v>
      </c>
      <c r="AY2220">
        <v>644689281.83593404</v>
      </c>
      <c r="AZ2220">
        <v>644689.28183593403</v>
      </c>
      <c r="BA2220">
        <v>4745.5852284352804</v>
      </c>
      <c r="BB2220">
        <v>2.1072216636381453</v>
      </c>
      <c r="BC2220">
        <v>95450</v>
      </c>
      <c r="BD2220">
        <v>29959</v>
      </c>
      <c r="BE2220">
        <v>65491</v>
      </c>
      <c r="BF2220">
        <v>0.42593556107649683</v>
      </c>
      <c r="BG2220">
        <v>3146302</v>
      </c>
      <c r="BH2220">
        <v>19.935636757633553</v>
      </c>
      <c r="BI2220">
        <v>13496</v>
      </c>
      <c r="BJ2220">
        <v>101</v>
      </c>
      <c r="BK2220">
        <v>35</v>
      </c>
      <c r="BL2220">
        <v>9</v>
      </c>
      <c r="BM2220">
        <v>2</v>
      </c>
      <c r="BN2220">
        <v>6</v>
      </c>
      <c r="BO2220">
        <v>7</v>
      </c>
      <c r="BP2220">
        <v>3</v>
      </c>
      <c r="BQ2220">
        <v>11</v>
      </c>
      <c r="BR2220">
        <v>5</v>
      </c>
      <c r="BS2220">
        <v>0</v>
      </c>
      <c r="BT2220">
        <v>146212</v>
      </c>
      <c r="BU2220">
        <v>0.8</v>
      </c>
      <c r="BV2220">
        <v>0.62536530000000001</v>
      </c>
      <c r="BW2220">
        <v>934</v>
      </c>
      <c r="BX2220">
        <v>1.2242500000000001</v>
      </c>
      <c r="BY2220">
        <v>-7.1922600000000003E-2</v>
      </c>
      <c r="BZ2220">
        <v>109</v>
      </c>
      <c r="CA2220">
        <v>33</v>
      </c>
      <c r="CB2220">
        <v>9</v>
      </c>
      <c r="CC2220">
        <v>2</v>
      </c>
      <c r="CD2220">
        <v>5</v>
      </c>
      <c r="CE2220">
        <v>6</v>
      </c>
      <c r="CF2220">
        <v>3</v>
      </c>
      <c r="CG2220">
        <v>20</v>
      </c>
      <c r="CH2220">
        <v>5</v>
      </c>
      <c r="CI2220">
        <v>1</v>
      </c>
      <c r="CJ2220">
        <v>159506</v>
      </c>
      <c r="CK2220">
        <v>1.2099858312539966</v>
      </c>
      <c r="CL2220">
        <v>0.61643750719351209</v>
      </c>
      <c r="CM2220">
        <v>856</v>
      </c>
      <c r="CN2220">
        <v>-0.46636305809830175</v>
      </c>
      <c r="CO2220">
        <v>31833</v>
      </c>
      <c r="CP2220">
        <v>1.3567364770000001</v>
      </c>
      <c r="CQ2220">
        <v>1.0619897730000001</v>
      </c>
      <c r="CR2220">
        <v>138750</v>
      </c>
      <c r="CS2220">
        <v>0.86</v>
      </c>
      <c r="CT2220">
        <v>134384</v>
      </c>
      <c r="CU2220">
        <v>0.8966465319700001</v>
      </c>
      <c r="CV2220">
        <v>269</v>
      </c>
      <c r="CW2220">
        <v>88</v>
      </c>
      <c r="CX2220">
        <v>119</v>
      </c>
      <c r="CY2220">
        <v>931</v>
      </c>
      <c r="CZ2220">
        <v>1940</v>
      </c>
      <c r="DA2220" s="2">
        <v>115484</v>
      </c>
      <c r="DB2220" s="2">
        <v>23535</v>
      </c>
      <c r="DC2220" s="2">
        <v>201.41</v>
      </c>
      <c r="DD2220" s="2">
        <v>18307</v>
      </c>
      <c r="DE2220">
        <v>604</v>
      </c>
      <c r="DF2220">
        <v>47</v>
      </c>
      <c r="DG2220">
        <v>65.64</v>
      </c>
      <c r="DH2220">
        <v>3.86</v>
      </c>
      <c r="DI2220" s="2">
        <v>19.95</v>
      </c>
      <c r="DJ2220">
        <v>-0.4</v>
      </c>
      <c r="DK2220">
        <v>0.91547201017026558</v>
      </c>
      <c r="DL2220">
        <v>2.5167785234899327E-2</v>
      </c>
      <c r="DM2220">
        <v>0</v>
      </c>
      <c r="DN2220">
        <v>91</v>
      </c>
      <c r="DO2220">
        <v>0.127</v>
      </c>
      <c r="DP2220">
        <v>2249.09</v>
      </c>
      <c r="DQ2220" s="2">
        <v>0</v>
      </c>
      <c r="DR2220" s="2">
        <v>11284.09547389</v>
      </c>
      <c r="DS2220">
        <v>1.5381004105751666E-2</v>
      </c>
      <c r="DT2220">
        <v>8.0260316247192893</v>
      </c>
      <c r="DU2220">
        <v>5711606.6204634374</v>
      </c>
      <c r="DV2220">
        <v>0</v>
      </c>
    </row>
    <row r="2221" spans="1:126" x14ac:dyDescent="0.15">
      <c r="A2221" t="s">
        <v>3664</v>
      </c>
      <c r="B2221" t="s">
        <v>3687</v>
      </c>
      <c r="C2221">
        <v>42</v>
      </c>
      <c r="D2221">
        <v>29</v>
      </c>
      <c r="E2221" t="s">
        <v>3688</v>
      </c>
      <c r="F2221">
        <v>42029</v>
      </c>
      <c r="G2221" t="s">
        <v>7205</v>
      </c>
      <c r="H2221">
        <v>82.1</v>
      </c>
      <c r="I2221">
        <v>5.9</v>
      </c>
      <c r="J2221">
        <v>0.1</v>
      </c>
      <c r="K2221">
        <v>3.9</v>
      </c>
      <c r="L2221">
        <v>1.5</v>
      </c>
      <c r="M2221">
        <v>6.5</v>
      </c>
      <c r="N2221">
        <f t="shared" si="142"/>
        <v>6834.94</v>
      </c>
      <c r="O2221">
        <f t="shared" si="140"/>
        <v>3165.0600000000004</v>
      </c>
      <c r="P2221">
        <f t="shared" si="141"/>
        <v>3.7980720000000017</v>
      </c>
      <c r="Q2221" s="4">
        <v>42029</v>
      </c>
      <c r="R2221" s="5">
        <v>39.973965</v>
      </c>
      <c r="S2221" s="5">
        <v>-75.749731999999995</v>
      </c>
      <c r="T2221">
        <v>1</v>
      </c>
      <c r="U2221">
        <v>3.046335593144673E-2</v>
      </c>
      <c r="V2221">
        <v>499548</v>
      </c>
      <c r="W2221">
        <v>506422</v>
      </c>
      <c r="X2221">
        <v>509797</v>
      </c>
      <c r="Y2221">
        <v>515226</v>
      </c>
      <c r="Z2221">
        <v>270456</v>
      </c>
      <c r="AA2221">
        <v>42011</v>
      </c>
      <c r="AB2221">
        <v>225795.69899999999</v>
      </c>
      <c r="AC2221">
        <v>85976</v>
      </c>
      <c r="AD2221">
        <v>11</v>
      </c>
      <c r="AE2221">
        <v>2.1577216029125317E-5</v>
      </c>
      <c r="AF2221">
        <v>208</v>
      </c>
      <c r="AG2221">
        <v>1730</v>
      </c>
      <c r="AH2221">
        <v>0.12023121387283237</v>
      </c>
      <c r="AI2221" s="3">
        <v>164495</v>
      </c>
      <c r="AJ2221" s="3">
        <v>480327.9227997</v>
      </c>
      <c r="AK2221">
        <v>37</v>
      </c>
      <c r="AL2221">
        <v>486310.40000000002</v>
      </c>
      <c r="AM2221">
        <v>138552</v>
      </c>
      <c r="AN2221">
        <v>191532</v>
      </c>
      <c r="AO2221">
        <v>330084</v>
      </c>
      <c r="AP2221">
        <v>32</v>
      </c>
      <c r="AQ2221">
        <v>12</v>
      </c>
      <c r="AR2221">
        <v>44</v>
      </c>
      <c r="AS2221">
        <v>8.6884061118987721E-2</v>
      </c>
      <c r="AT2221">
        <v>56</v>
      </c>
      <c r="AU2221">
        <v>457</v>
      </c>
      <c r="AV2221">
        <f t="shared" si="139"/>
        <v>513</v>
      </c>
      <c r="AW2221">
        <v>700029</v>
      </c>
      <c r="AX2221">
        <v>0.99</v>
      </c>
      <c r="AY2221">
        <v>1417557054.63094</v>
      </c>
      <c r="AZ2221">
        <v>1417557.0546309398</v>
      </c>
      <c r="BA2221">
        <v>3269.0826242723601</v>
      </c>
      <c r="BB2221">
        <v>3.0589621460625587</v>
      </c>
      <c r="BC2221">
        <v>402297</v>
      </c>
      <c r="BD2221">
        <v>489405</v>
      </c>
      <c r="BE2221">
        <v>-87108</v>
      </c>
      <c r="BF2221">
        <v>-0.17437363376492349</v>
      </c>
      <c r="BG2221">
        <v>13644833</v>
      </c>
      <c r="BH2221">
        <v>26.765228120212555</v>
      </c>
      <c r="BI2221">
        <v>40264</v>
      </c>
      <c r="BJ2221">
        <v>292</v>
      </c>
      <c r="BK2221">
        <v>42</v>
      </c>
      <c r="BL2221">
        <v>27</v>
      </c>
      <c r="BM2221">
        <v>7</v>
      </c>
      <c r="BN2221">
        <v>4</v>
      </c>
      <c r="BO2221">
        <v>7</v>
      </c>
      <c r="BP2221">
        <v>4</v>
      </c>
      <c r="BQ2221">
        <v>80</v>
      </c>
      <c r="BR2221">
        <v>32</v>
      </c>
      <c r="BS2221">
        <v>2</v>
      </c>
      <c r="BT2221">
        <v>498894</v>
      </c>
      <c r="BU2221">
        <v>0.82</v>
      </c>
      <c r="BV2221">
        <v>0.68339459999999996</v>
      </c>
      <c r="BW2221">
        <v>2304</v>
      </c>
      <c r="BX2221">
        <v>0.99620359999999997</v>
      </c>
      <c r="BY2221">
        <v>-0.22974800000000001</v>
      </c>
      <c r="BZ2221">
        <v>310</v>
      </c>
      <c r="CA2221">
        <v>42</v>
      </c>
      <c r="CB2221">
        <v>25</v>
      </c>
      <c r="CC2221">
        <v>4</v>
      </c>
      <c r="CD2221">
        <v>7</v>
      </c>
      <c r="CE2221">
        <v>6</v>
      </c>
      <c r="CF2221">
        <v>5</v>
      </c>
      <c r="CG2221">
        <v>73</v>
      </c>
      <c r="CH2221">
        <v>31</v>
      </c>
      <c r="CI2221">
        <v>0</v>
      </c>
      <c r="CJ2221">
        <v>513291</v>
      </c>
      <c r="CK2221">
        <v>0.97995094400642124</v>
      </c>
      <c r="CL2221">
        <v>0.74587504662218562</v>
      </c>
      <c r="CM2221">
        <v>2374</v>
      </c>
      <c r="CN2221">
        <v>-0.27487156000036267</v>
      </c>
      <c r="CO2221">
        <v>142005</v>
      </c>
      <c r="CP2221">
        <v>1.5533224729999999</v>
      </c>
      <c r="CQ2221">
        <v>1.3560746969999999</v>
      </c>
      <c r="CR2221">
        <v>472289</v>
      </c>
      <c r="CS2221">
        <v>0.91400000000000003</v>
      </c>
      <c r="CT2221">
        <v>452091</v>
      </c>
      <c r="CU2221">
        <v>0.90278676641900002</v>
      </c>
      <c r="CV2221">
        <v>997</v>
      </c>
      <c r="CW2221">
        <v>332</v>
      </c>
      <c r="CX2221">
        <v>441</v>
      </c>
      <c r="CY2221">
        <v>8530</v>
      </c>
      <c r="CZ2221">
        <v>2998</v>
      </c>
      <c r="DA2221" s="2">
        <v>346006</v>
      </c>
      <c r="DB2221" s="2">
        <v>92615</v>
      </c>
      <c r="DC2221" s="2">
        <v>279.7</v>
      </c>
      <c r="DD2221" s="2">
        <v>69332</v>
      </c>
      <c r="DE2221">
        <v>1135</v>
      </c>
      <c r="DF2221">
        <v>184</v>
      </c>
      <c r="DG2221">
        <v>60.65</v>
      </c>
      <c r="DH2221">
        <v>3.53</v>
      </c>
      <c r="DI2221" s="2">
        <v>10.6</v>
      </c>
      <c r="DJ2221">
        <v>-1.53</v>
      </c>
      <c r="DK2221">
        <v>0.88292653272135935</v>
      </c>
      <c r="DL2221">
        <v>1.9653179190751446E-2</v>
      </c>
      <c r="DM2221">
        <v>0</v>
      </c>
      <c r="DN2221">
        <v>138.30000000000001</v>
      </c>
      <c r="DO2221">
        <v>0.28899999999999998</v>
      </c>
      <c r="DP2221">
        <v>1224</v>
      </c>
      <c r="DQ2221" s="2">
        <v>0</v>
      </c>
      <c r="DR2221" s="2">
        <v>67949.159970400069</v>
      </c>
      <c r="DS2221">
        <v>0.13681167561851004</v>
      </c>
      <c r="DT2221">
        <v>8.3850547237755109</v>
      </c>
      <c r="DU2221">
        <v>4077739.3167411583</v>
      </c>
      <c r="DV2221">
        <v>0</v>
      </c>
    </row>
    <row r="2222" spans="1:126" x14ac:dyDescent="0.15">
      <c r="A2222" t="s">
        <v>3664</v>
      </c>
      <c r="B2222" t="s">
        <v>3689</v>
      </c>
      <c r="C2222">
        <v>42</v>
      </c>
      <c r="D2222">
        <v>31</v>
      </c>
      <c r="E2222" t="s">
        <v>3690</v>
      </c>
      <c r="F2222">
        <v>42031</v>
      </c>
      <c r="G2222" t="s">
        <v>7206</v>
      </c>
      <c r="H2222">
        <v>96.8</v>
      </c>
      <c r="I2222">
        <v>1.2</v>
      </c>
      <c r="J2222">
        <v>0.1</v>
      </c>
      <c r="K2222">
        <v>0.5</v>
      </c>
      <c r="L2222">
        <v>0.8</v>
      </c>
      <c r="M2222">
        <v>0.6</v>
      </c>
      <c r="N2222">
        <f t="shared" si="142"/>
        <v>9372.94</v>
      </c>
      <c r="O2222">
        <f t="shared" si="140"/>
        <v>627.05999999999949</v>
      </c>
      <c r="P2222">
        <f t="shared" si="141"/>
        <v>0.7524719999999997</v>
      </c>
      <c r="Q2222" s="4">
        <v>42031</v>
      </c>
      <c r="R2222" s="5">
        <v>41.198158999999997</v>
      </c>
      <c r="S2222" s="5">
        <v>-79.420368999999994</v>
      </c>
      <c r="T2222">
        <v>6</v>
      </c>
      <c r="U2222">
        <v>5.3429276467502097E-2</v>
      </c>
      <c r="V2222">
        <v>39991</v>
      </c>
      <c r="W2222">
        <v>39437</v>
      </c>
      <c r="X2222">
        <v>39454</v>
      </c>
      <c r="Y2222">
        <v>38821</v>
      </c>
      <c r="Z2222">
        <v>19230</v>
      </c>
      <c r="AA2222">
        <v>42013</v>
      </c>
      <c r="AB2222">
        <v>14416.145999999999</v>
      </c>
      <c r="AC2222">
        <v>42536</v>
      </c>
      <c r="AD2222">
        <v>1</v>
      </c>
      <c r="AE2222">
        <v>2.5345972524965784E-5</v>
      </c>
      <c r="AF2222">
        <v>67</v>
      </c>
      <c r="AG2222">
        <v>652</v>
      </c>
      <c r="AH2222">
        <v>0.10276073619631902</v>
      </c>
      <c r="AI2222" s="3">
        <v>115976</v>
      </c>
      <c r="AJ2222" s="3">
        <v>384533.37783006002</v>
      </c>
      <c r="AK2222">
        <v>100</v>
      </c>
      <c r="AL2222">
        <v>389753.59999999998</v>
      </c>
      <c r="AM2222">
        <v>635758</v>
      </c>
      <c r="AN2222">
        <v>49165</v>
      </c>
      <c r="AO2222">
        <v>684923</v>
      </c>
      <c r="AP2222">
        <v>3</v>
      </c>
      <c r="AQ2222">
        <v>1</v>
      </c>
      <c r="AR2222">
        <v>4</v>
      </c>
      <c r="AS2222">
        <v>0.10142759337677816</v>
      </c>
      <c r="AT2222">
        <v>5</v>
      </c>
      <c r="AU2222">
        <v>30</v>
      </c>
      <c r="AV2222">
        <f t="shared" si="139"/>
        <v>35</v>
      </c>
      <c r="AW2222">
        <v>28212</v>
      </c>
      <c r="AX2222">
        <v>0.76</v>
      </c>
      <c r="AY2222">
        <v>401229387.22246999</v>
      </c>
      <c r="AZ2222">
        <v>401229.38722246996</v>
      </c>
      <c r="BA2222">
        <v>9583.7952286554901</v>
      </c>
      <c r="BB2222">
        <v>1.0434279699653912</v>
      </c>
      <c r="BC2222">
        <v>4911</v>
      </c>
      <c r="BD2222">
        <v>6763</v>
      </c>
      <c r="BE2222">
        <v>-1852</v>
      </c>
      <c r="BF2222">
        <v>-4.6310419844465003E-2</v>
      </c>
      <c r="BG2222">
        <v>765118</v>
      </c>
      <c r="BH2222">
        <v>19.392659806356772</v>
      </c>
      <c r="BI2222">
        <v>5865</v>
      </c>
      <c r="BJ2222">
        <v>49</v>
      </c>
      <c r="BK2222">
        <v>13</v>
      </c>
      <c r="BL2222">
        <v>2</v>
      </c>
      <c r="BM2222">
        <v>0</v>
      </c>
      <c r="BN2222">
        <v>0</v>
      </c>
      <c r="BO2222">
        <v>5</v>
      </c>
      <c r="BP2222">
        <v>0</v>
      </c>
      <c r="BQ2222">
        <v>2</v>
      </c>
      <c r="BR2222">
        <v>3</v>
      </c>
      <c r="BS2222">
        <v>0</v>
      </c>
      <c r="BT2222">
        <v>39479</v>
      </c>
      <c r="BU2222">
        <v>0.82</v>
      </c>
      <c r="BV2222">
        <v>0.5498267</v>
      </c>
      <c r="BW2222">
        <v>270</v>
      </c>
      <c r="BX2222">
        <v>1.874414</v>
      </c>
      <c r="BY2222">
        <v>0.1118045</v>
      </c>
      <c r="BZ2222">
        <v>44</v>
      </c>
      <c r="CA2222">
        <v>12</v>
      </c>
      <c r="CB2222">
        <v>2</v>
      </c>
      <c r="CC2222">
        <v>0</v>
      </c>
      <c r="CD2222">
        <v>0</v>
      </c>
      <c r="CE2222">
        <v>3</v>
      </c>
      <c r="CF2222">
        <v>0</v>
      </c>
      <c r="CG2222">
        <v>2</v>
      </c>
      <c r="CH2222">
        <v>3</v>
      </c>
      <c r="CI2222">
        <v>0</v>
      </c>
      <c r="CJ2222">
        <v>39428</v>
      </c>
      <c r="CK2222">
        <v>1.6739373034391805</v>
      </c>
      <c r="CL2222">
        <v>0.67106135986733007</v>
      </c>
      <c r="CM2222">
        <v>241</v>
      </c>
      <c r="CN2222">
        <v>0.29677649151710112</v>
      </c>
      <c r="CO2222">
        <v>4362</v>
      </c>
      <c r="CP2222">
        <v>0.20927020199999999</v>
      </c>
      <c r="CQ2222">
        <v>-0.1193022092</v>
      </c>
      <c r="CR2222">
        <v>33958</v>
      </c>
      <c r="CS2222">
        <v>0.86</v>
      </c>
      <c r="CT2222">
        <v>34472</v>
      </c>
      <c r="CU2222">
        <v>0.87164204520999999</v>
      </c>
      <c r="CV2222">
        <v>37</v>
      </c>
      <c r="CW2222">
        <v>13</v>
      </c>
      <c r="CX2222">
        <v>19</v>
      </c>
      <c r="CY2222">
        <v>364</v>
      </c>
      <c r="CZ2222">
        <v>986</v>
      </c>
      <c r="DA2222" s="2">
        <v>19977</v>
      </c>
      <c r="DB2222" s="2">
        <v>2925</v>
      </c>
      <c r="DC2222" s="2">
        <v>84.28</v>
      </c>
      <c r="DD2222" s="2">
        <v>1223</v>
      </c>
      <c r="DE2222">
        <v>258</v>
      </c>
      <c r="DF2222">
        <v>14</v>
      </c>
      <c r="DG2222">
        <v>35.76</v>
      </c>
      <c r="DH2222">
        <v>12.77</v>
      </c>
      <c r="DI2222" s="2">
        <v>7.66</v>
      </c>
      <c r="DJ2222">
        <v>-0.3</v>
      </c>
      <c r="DK2222">
        <v>0.97528799061874871</v>
      </c>
      <c r="DL2222">
        <v>7.6687116564417178E-3</v>
      </c>
      <c r="DM2222">
        <v>0</v>
      </c>
      <c r="DN2222">
        <v>33.5</v>
      </c>
      <c r="DO2222">
        <v>8.5000000000000006E-2</v>
      </c>
      <c r="DP2222">
        <v>2908.25</v>
      </c>
      <c r="DQ2222" s="2">
        <v>0</v>
      </c>
      <c r="DR2222" s="2">
        <v>0</v>
      </c>
      <c r="DS2222">
        <v>0</v>
      </c>
      <c r="DT2222">
        <v>6.4599246727922504</v>
      </c>
      <c r="DU2222">
        <v>2517778.8969496014</v>
      </c>
      <c r="DV2222">
        <v>0</v>
      </c>
    </row>
    <row r="2223" spans="1:126" x14ac:dyDescent="0.15">
      <c r="A2223" t="s">
        <v>3664</v>
      </c>
      <c r="B2223" t="s">
        <v>3691</v>
      </c>
      <c r="C2223">
        <v>42</v>
      </c>
      <c r="D2223">
        <v>33</v>
      </c>
      <c r="E2223" t="s">
        <v>3692</v>
      </c>
      <c r="F2223">
        <v>42033</v>
      </c>
      <c r="G2223" t="s">
        <v>7207</v>
      </c>
      <c r="H2223">
        <v>94.4</v>
      </c>
      <c r="I2223">
        <v>2.1</v>
      </c>
      <c r="J2223">
        <v>0.1</v>
      </c>
      <c r="K2223">
        <v>0.5</v>
      </c>
      <c r="L2223">
        <v>0.7</v>
      </c>
      <c r="M2223">
        <v>2.2999999999999998</v>
      </c>
      <c r="N2223">
        <f t="shared" si="142"/>
        <v>8921.8100000000013</v>
      </c>
      <c r="O2223">
        <f t="shared" si="140"/>
        <v>1078.1899999999987</v>
      </c>
      <c r="P2223">
        <f t="shared" si="141"/>
        <v>1.2938279999999989</v>
      </c>
      <c r="Q2223" s="4">
        <v>42033</v>
      </c>
      <c r="R2223" s="5">
        <v>41.000248999999997</v>
      </c>
      <c r="S2223" s="5">
        <v>-78.473748999999998</v>
      </c>
      <c r="T2223">
        <v>4</v>
      </c>
      <c r="U2223">
        <v>0.14938300566091162</v>
      </c>
      <c r="V2223">
        <v>81668</v>
      </c>
      <c r="W2223">
        <v>81472</v>
      </c>
      <c r="X2223">
        <v>81343</v>
      </c>
      <c r="Y2223">
        <v>80651</v>
      </c>
      <c r="Z2223">
        <v>44236</v>
      </c>
      <c r="AA2223">
        <v>42015</v>
      </c>
      <c r="AB2223">
        <v>30356.957999999999</v>
      </c>
      <c r="AC2223">
        <v>42257</v>
      </c>
      <c r="AD2223">
        <v>3</v>
      </c>
      <c r="AE2223">
        <v>3.6880862520438141E-5</v>
      </c>
      <c r="AF2223">
        <v>60</v>
      </c>
      <c r="AG2223">
        <v>533</v>
      </c>
      <c r="AH2223">
        <v>0.11257035647279549</v>
      </c>
      <c r="AI2223" s="3">
        <v>69250</v>
      </c>
      <c r="AJ2223" s="3">
        <v>732621.21326409501</v>
      </c>
      <c r="AK2223">
        <v>74</v>
      </c>
      <c r="AL2223">
        <v>738476.79999999993</v>
      </c>
      <c r="AM2223">
        <v>273515</v>
      </c>
      <c r="AN2223">
        <v>36433</v>
      </c>
      <c r="AO2223">
        <v>309948</v>
      </c>
      <c r="AP2223">
        <v>6</v>
      </c>
      <c r="AQ2223">
        <v>2</v>
      </c>
      <c r="AR2223">
        <v>8</v>
      </c>
      <c r="AS2223">
        <v>9.8193244304791844E-2</v>
      </c>
      <c r="AT2223">
        <v>10</v>
      </c>
      <c r="AU2223">
        <v>97</v>
      </c>
      <c r="AV2223">
        <f t="shared" si="139"/>
        <v>107</v>
      </c>
      <c r="AW2223">
        <v>59150</v>
      </c>
      <c r="AX2223">
        <v>0.76</v>
      </c>
      <c r="AY2223">
        <v>851879876.22178805</v>
      </c>
      <c r="AZ2223">
        <v>851879.876221788</v>
      </c>
      <c r="BA2223">
        <v>10151.8637939651</v>
      </c>
      <c r="BB2223">
        <v>0.98504079673967093</v>
      </c>
      <c r="BC2223">
        <v>29873</v>
      </c>
      <c r="BD2223">
        <v>2453</v>
      </c>
      <c r="BE2223">
        <v>27420</v>
      </c>
      <c r="BF2223">
        <v>0.33574962041436057</v>
      </c>
      <c r="BG2223">
        <v>1365358</v>
      </c>
      <c r="BH2223">
        <v>16.78519356306013</v>
      </c>
      <c r="BI2223">
        <v>12990</v>
      </c>
      <c r="BJ2223">
        <v>97</v>
      </c>
      <c r="BK2223">
        <v>33</v>
      </c>
      <c r="BL2223">
        <v>2</v>
      </c>
      <c r="BM2223">
        <v>1</v>
      </c>
      <c r="BN2223">
        <v>1</v>
      </c>
      <c r="BO2223">
        <v>3</v>
      </c>
      <c r="BP2223">
        <v>2</v>
      </c>
      <c r="BQ2223">
        <v>6</v>
      </c>
      <c r="BR2223">
        <v>3</v>
      </c>
      <c r="BS2223">
        <v>0</v>
      </c>
      <c r="BT2223">
        <v>82324</v>
      </c>
      <c r="BU2223">
        <v>0.83</v>
      </c>
      <c r="BV2223">
        <v>0.50501839999999998</v>
      </c>
      <c r="BW2223">
        <v>468</v>
      </c>
      <c r="BX2223">
        <v>1.7977749999999999</v>
      </c>
      <c r="BY2223">
        <v>-0.35511930000000003</v>
      </c>
      <c r="BZ2223">
        <v>98</v>
      </c>
      <c r="CA2223">
        <v>31</v>
      </c>
      <c r="CB2223">
        <v>2</v>
      </c>
      <c r="CC2223">
        <v>2</v>
      </c>
      <c r="CD2223">
        <v>1</v>
      </c>
      <c r="CE2223">
        <v>2</v>
      </c>
      <c r="CF2223">
        <v>2</v>
      </c>
      <c r="CG2223">
        <v>6</v>
      </c>
      <c r="CH2223">
        <v>5</v>
      </c>
      <c r="CI2223">
        <v>0</v>
      </c>
      <c r="CJ2223">
        <v>81126</v>
      </c>
      <c r="CK2223">
        <v>1.8366491630303479</v>
      </c>
      <c r="CL2223">
        <v>0.62467268534802833</v>
      </c>
      <c r="CM2223">
        <v>439</v>
      </c>
      <c r="CN2223">
        <v>0.12718992493590048</v>
      </c>
      <c r="CO2223">
        <v>6401</v>
      </c>
      <c r="CP2223">
        <v>-8.9496303000000006E-3</v>
      </c>
      <c r="CQ2223">
        <v>-0.1179399941</v>
      </c>
      <c r="CR2223">
        <v>70394</v>
      </c>
      <c r="CS2223">
        <v>0.87</v>
      </c>
      <c r="CT2223">
        <v>70888</v>
      </c>
      <c r="CU2223">
        <v>0.87850182039999991</v>
      </c>
      <c r="CV2223">
        <v>171</v>
      </c>
      <c r="CW2223">
        <v>36</v>
      </c>
      <c r="CX2223">
        <v>53</v>
      </c>
      <c r="CY2223">
        <v>279</v>
      </c>
      <c r="CZ2223">
        <v>812</v>
      </c>
      <c r="DA2223" s="2">
        <v>40166</v>
      </c>
      <c r="DB2223" s="2">
        <v>5870</v>
      </c>
      <c r="DC2223" s="2">
        <v>103.48</v>
      </c>
      <c r="DD2223" s="2">
        <v>3904</v>
      </c>
      <c r="DE2223">
        <v>221</v>
      </c>
      <c r="DF2223">
        <v>27</v>
      </c>
      <c r="DG2223">
        <v>27.1</v>
      </c>
      <c r="DH2223">
        <v>7.39</v>
      </c>
      <c r="DI2223" s="2">
        <v>8.6199999999999992</v>
      </c>
      <c r="DJ2223">
        <v>0.81</v>
      </c>
      <c r="DK2223">
        <v>0.97819494584837541</v>
      </c>
      <c r="DL2223">
        <v>0</v>
      </c>
      <c r="DM2223">
        <v>0</v>
      </c>
      <c r="DN2223">
        <v>81.599999999999994</v>
      </c>
      <c r="DO2223">
        <v>0.107</v>
      </c>
      <c r="DP2223">
        <v>1298.08</v>
      </c>
      <c r="DQ2223" s="2">
        <v>0</v>
      </c>
      <c r="DR2223" s="2">
        <v>61.900746359999999</v>
      </c>
      <c r="DS2223">
        <v>8.3822195034292208E-5</v>
      </c>
      <c r="DT2223">
        <v>5.3186011050381996</v>
      </c>
      <c r="DU2223">
        <v>3927663.5245250734</v>
      </c>
      <c r="DV2223">
        <v>1</v>
      </c>
    </row>
    <row r="2224" spans="1:126" x14ac:dyDescent="0.15">
      <c r="A2224" t="s">
        <v>3664</v>
      </c>
      <c r="B2224" t="s">
        <v>1134</v>
      </c>
      <c r="C2224">
        <v>42</v>
      </c>
      <c r="D2224">
        <v>35</v>
      </c>
      <c r="E2224" t="s">
        <v>3693</v>
      </c>
      <c r="F2224">
        <v>42035</v>
      </c>
      <c r="G2224" t="s">
        <v>7208</v>
      </c>
      <c r="H2224">
        <v>95.9</v>
      </c>
      <c r="I2224">
        <v>1.6</v>
      </c>
      <c r="J2224">
        <v>0.1</v>
      </c>
      <c r="K2224">
        <v>0.5</v>
      </c>
      <c r="L2224">
        <v>0.9</v>
      </c>
      <c r="M2224">
        <v>1.1000000000000001</v>
      </c>
      <c r="N2224">
        <f t="shared" si="142"/>
        <v>9201.65</v>
      </c>
      <c r="O2224">
        <f t="shared" si="140"/>
        <v>798.35000000000036</v>
      </c>
      <c r="P2224">
        <f t="shared" si="141"/>
        <v>0.95802000000000076</v>
      </c>
      <c r="Q2224" s="4">
        <v>42035</v>
      </c>
      <c r="R2224" s="5">
        <v>41.245300999999998</v>
      </c>
      <c r="S2224" s="5">
        <v>-77.649141</v>
      </c>
      <c r="T2224">
        <v>4</v>
      </c>
      <c r="U2224">
        <v>0.20463158935801812</v>
      </c>
      <c r="V2224">
        <v>39261</v>
      </c>
      <c r="W2224">
        <v>39611</v>
      </c>
      <c r="X2224">
        <v>39614</v>
      </c>
      <c r="Y2224">
        <v>39367</v>
      </c>
      <c r="Z2224">
        <v>18368</v>
      </c>
      <c r="AA2224">
        <v>42017</v>
      </c>
      <c r="AB2224">
        <v>14121.687</v>
      </c>
      <c r="AC2224">
        <v>45078</v>
      </c>
      <c r="AD2224">
        <v>0</v>
      </c>
      <c r="AE2224">
        <v>0</v>
      </c>
      <c r="AF2224">
        <v>56</v>
      </c>
      <c r="AG2224">
        <v>469</v>
      </c>
      <c r="AH2224">
        <v>0.11940298507462686</v>
      </c>
      <c r="AI2224" s="3">
        <v>52715</v>
      </c>
      <c r="AJ2224" s="3">
        <v>568308.93946836004</v>
      </c>
      <c r="AK2224">
        <v>75</v>
      </c>
      <c r="AL2224">
        <v>574796.80000000005</v>
      </c>
      <c r="AM2224">
        <v>208170</v>
      </c>
      <c r="AN2224">
        <v>39943</v>
      </c>
      <c r="AO2224">
        <v>248113</v>
      </c>
      <c r="AP2224">
        <v>4</v>
      </c>
      <c r="AQ2224">
        <v>1</v>
      </c>
      <c r="AR2224">
        <v>5</v>
      </c>
      <c r="AS2224">
        <v>0.12622756305066776</v>
      </c>
      <c r="AT2224">
        <v>5</v>
      </c>
      <c r="AU2224">
        <v>40</v>
      </c>
      <c r="AV2224">
        <f t="shared" si="139"/>
        <v>45</v>
      </c>
      <c r="AW2224">
        <v>33084</v>
      </c>
      <c r="AX2224">
        <v>0.9</v>
      </c>
      <c r="AY2224">
        <v>219838808.3389</v>
      </c>
      <c r="AZ2224">
        <v>219838.80833890001</v>
      </c>
      <c r="BA2224">
        <v>5836.1265075122601</v>
      </c>
      <c r="BB2224">
        <v>1.7134652559583832</v>
      </c>
      <c r="BC2224">
        <v>40349</v>
      </c>
      <c r="BD2224">
        <v>22745</v>
      </c>
      <c r="BE2224">
        <v>17604</v>
      </c>
      <c r="BF2224">
        <v>0.44838389241231758</v>
      </c>
      <c r="BG2224">
        <v>423093</v>
      </c>
      <c r="BH2224">
        <v>10.680390770939567</v>
      </c>
      <c r="BI2224">
        <v>4842</v>
      </c>
      <c r="BJ2224">
        <v>36</v>
      </c>
      <c r="BK2224">
        <v>10</v>
      </c>
      <c r="BL2224">
        <v>2</v>
      </c>
      <c r="BM2224">
        <v>0</v>
      </c>
      <c r="BN2224">
        <v>0</v>
      </c>
      <c r="BO2224">
        <v>0</v>
      </c>
      <c r="BP2224">
        <v>0</v>
      </c>
      <c r="BQ2224">
        <v>4</v>
      </c>
      <c r="BR2224">
        <v>2</v>
      </c>
      <c r="BS2224">
        <v>0</v>
      </c>
      <c r="BT2224">
        <v>36797</v>
      </c>
      <c r="BU2224">
        <v>0.78</v>
      </c>
      <c r="BV2224">
        <v>0.5018492</v>
      </c>
      <c r="BW2224">
        <v>208</v>
      </c>
      <c r="BX2224">
        <v>1.467511</v>
      </c>
      <c r="BY2224">
        <v>-0.60519279999999998</v>
      </c>
      <c r="BZ2224">
        <v>36</v>
      </c>
      <c r="CA2224">
        <v>12</v>
      </c>
      <c r="CB2224">
        <v>2</v>
      </c>
      <c r="CC2224">
        <v>0</v>
      </c>
      <c r="CD2224">
        <v>0</v>
      </c>
      <c r="CE2224">
        <v>0</v>
      </c>
      <c r="CF2224">
        <v>1</v>
      </c>
      <c r="CG2224">
        <v>4</v>
      </c>
      <c r="CH2224">
        <v>2</v>
      </c>
      <c r="CI2224">
        <v>0</v>
      </c>
      <c r="CJ2224">
        <v>39511</v>
      </c>
      <c r="CK2224">
        <v>1.4426362278859053</v>
      </c>
      <c r="CL2224">
        <v>0.5775175236187905</v>
      </c>
      <c r="CM2224">
        <v>180</v>
      </c>
      <c r="CN2224">
        <v>-0.55115634138890202</v>
      </c>
      <c r="CO2224">
        <v>3368</v>
      </c>
      <c r="CP2224">
        <v>0.33042859299999999</v>
      </c>
      <c r="CQ2224">
        <v>-0.28732435820000002</v>
      </c>
      <c r="CR2224">
        <v>33881</v>
      </c>
      <c r="CS2224">
        <v>0.86</v>
      </c>
      <c r="CT2224">
        <v>34000</v>
      </c>
      <c r="CU2224">
        <v>0.87211162460000002</v>
      </c>
      <c r="CV2224">
        <v>39</v>
      </c>
      <c r="CW2224">
        <v>16</v>
      </c>
      <c r="CX2224">
        <v>22</v>
      </c>
      <c r="CY2224">
        <v>554</v>
      </c>
      <c r="CZ2224">
        <v>670</v>
      </c>
      <c r="DA2224" s="2">
        <v>17963</v>
      </c>
      <c r="DB2224" s="2">
        <v>2355</v>
      </c>
      <c r="DC2224" s="2">
        <v>97.61</v>
      </c>
      <c r="DD2224" s="2">
        <v>1505</v>
      </c>
      <c r="DE2224">
        <v>178</v>
      </c>
      <c r="DF2224">
        <v>5</v>
      </c>
      <c r="DG2224">
        <v>42.55</v>
      </c>
      <c r="DH2224">
        <v>5.01</v>
      </c>
      <c r="DI2224" s="2">
        <v>17.52</v>
      </c>
      <c r="DJ2224">
        <v>0.47</v>
      </c>
      <c r="DK2224">
        <v>0.91334534762401598</v>
      </c>
      <c r="DL2224">
        <v>1.4925373134328358E-2</v>
      </c>
      <c r="DM2224">
        <v>0</v>
      </c>
      <c r="DN2224">
        <v>25.8</v>
      </c>
      <c r="DO2224">
        <v>4.4999999999999998E-2</v>
      </c>
      <c r="DP2224">
        <v>648.80000000000007</v>
      </c>
      <c r="DQ2224" s="2">
        <v>0</v>
      </c>
      <c r="DR2224" s="2">
        <v>6602.7218370099999</v>
      </c>
      <c r="DS2224">
        <v>1.1421926571504051E-2</v>
      </c>
      <c r="DT2224">
        <v>7.4501342796109498</v>
      </c>
      <c r="DU2224">
        <v>4282313.3434906797</v>
      </c>
      <c r="DV2224">
        <v>0</v>
      </c>
    </row>
    <row r="2225" spans="1:126" x14ac:dyDescent="0.15">
      <c r="A2225" t="s">
        <v>3664</v>
      </c>
      <c r="B2225" t="s">
        <v>292</v>
      </c>
      <c r="C2225">
        <v>42</v>
      </c>
      <c r="D2225">
        <v>37</v>
      </c>
      <c r="E2225" t="s">
        <v>3694</v>
      </c>
      <c r="F2225">
        <v>42037</v>
      </c>
      <c r="G2225" t="s">
        <v>7209</v>
      </c>
      <c r="H2225">
        <v>94.4</v>
      </c>
      <c r="I2225">
        <v>1.8</v>
      </c>
      <c r="J2225">
        <v>0.1</v>
      </c>
      <c r="K2225">
        <v>0.8</v>
      </c>
      <c r="L2225">
        <v>1</v>
      </c>
      <c r="M2225">
        <v>2</v>
      </c>
      <c r="N2225">
        <f t="shared" si="142"/>
        <v>8920.25</v>
      </c>
      <c r="O2225">
        <f t="shared" si="140"/>
        <v>1079.75</v>
      </c>
      <c r="P2225">
        <f t="shared" si="141"/>
        <v>1.2957000000000005</v>
      </c>
      <c r="Q2225" s="4">
        <v>42037</v>
      </c>
      <c r="R2225" s="5">
        <v>41.045516999999997</v>
      </c>
      <c r="S2225" s="5">
        <v>-76.404259999999994</v>
      </c>
      <c r="T2225">
        <v>3</v>
      </c>
      <c r="U2225">
        <v>0.1300687712485849</v>
      </c>
      <c r="V2225">
        <v>66984</v>
      </c>
      <c r="W2225">
        <v>67089</v>
      </c>
      <c r="X2225">
        <v>66912</v>
      </c>
      <c r="Y2225">
        <v>66688</v>
      </c>
      <c r="Z2225">
        <v>32513</v>
      </c>
      <c r="AA2225">
        <v>42019</v>
      </c>
      <c r="AB2225">
        <v>25112.044000000002</v>
      </c>
      <c r="AC2225">
        <v>45374</v>
      </c>
      <c r="AD2225">
        <v>2</v>
      </c>
      <c r="AE2225">
        <v>2.9890004782400767E-5</v>
      </c>
      <c r="AF2225">
        <v>117</v>
      </c>
      <c r="AG2225">
        <v>944</v>
      </c>
      <c r="AH2225">
        <v>0.1239406779661017</v>
      </c>
      <c r="AI2225" s="3">
        <v>122743</v>
      </c>
      <c r="AJ2225" s="3">
        <v>309187.82699587499</v>
      </c>
      <c r="AK2225">
        <v>68</v>
      </c>
      <c r="AL2225">
        <v>313478.40000000002</v>
      </c>
      <c r="AM2225">
        <v>540271</v>
      </c>
      <c r="AN2225">
        <v>84494</v>
      </c>
      <c r="AO2225">
        <v>624765</v>
      </c>
      <c r="AP2225">
        <v>9</v>
      </c>
      <c r="AQ2225">
        <v>2</v>
      </c>
      <c r="AR2225">
        <v>11</v>
      </c>
      <c r="AS2225">
        <v>0.16396130513198887</v>
      </c>
      <c r="AT2225">
        <v>12</v>
      </c>
      <c r="AU2225">
        <v>62</v>
      </c>
      <c r="AV2225">
        <f t="shared" si="139"/>
        <v>74</v>
      </c>
      <c r="AW2225">
        <v>47763</v>
      </c>
      <c r="AX2225">
        <v>0.71</v>
      </c>
      <c r="AY2225">
        <v>440508029.98868501</v>
      </c>
      <c r="AZ2225">
        <v>440508.02998868504</v>
      </c>
      <c r="BA2225">
        <v>6764.3561834886304</v>
      </c>
      <c r="BB2225">
        <v>1.4783372916419413</v>
      </c>
      <c r="BC2225">
        <v>22317</v>
      </c>
      <c r="BD2225">
        <v>13169</v>
      </c>
      <c r="BE2225">
        <v>9148</v>
      </c>
      <c r="BF2225">
        <v>0.13656992714678132</v>
      </c>
      <c r="BG2225">
        <v>987063</v>
      </c>
      <c r="BH2225">
        <v>14.751658895265424</v>
      </c>
      <c r="BI2225">
        <v>8372</v>
      </c>
      <c r="BJ2225">
        <v>63</v>
      </c>
      <c r="BK2225">
        <v>20</v>
      </c>
      <c r="BL2225">
        <v>3</v>
      </c>
      <c r="BM2225">
        <v>0</v>
      </c>
      <c r="BN2225">
        <v>0</v>
      </c>
      <c r="BO2225">
        <v>3</v>
      </c>
      <c r="BP2225">
        <v>2</v>
      </c>
      <c r="BQ2225">
        <v>8</v>
      </c>
      <c r="BR2225">
        <v>2</v>
      </c>
      <c r="BS2225">
        <v>0</v>
      </c>
      <c r="BT2225">
        <v>65111</v>
      </c>
      <c r="BU2225">
        <v>0.75</v>
      </c>
      <c r="BV2225">
        <v>0.52930080000000002</v>
      </c>
      <c r="BW2225">
        <v>355</v>
      </c>
      <c r="BX2225">
        <v>1.5511969999999999</v>
      </c>
      <c r="BY2225">
        <v>-0.40673930000000003</v>
      </c>
      <c r="BZ2225">
        <v>59</v>
      </c>
      <c r="CA2225">
        <v>21</v>
      </c>
      <c r="CB2225">
        <v>1</v>
      </c>
      <c r="CC2225">
        <v>0</v>
      </c>
      <c r="CD2225">
        <v>0</v>
      </c>
      <c r="CE2225">
        <v>2</v>
      </c>
      <c r="CF2225">
        <v>1</v>
      </c>
      <c r="CG2225">
        <v>7</v>
      </c>
      <c r="CH2225">
        <v>4</v>
      </c>
      <c r="CI2225">
        <v>0</v>
      </c>
      <c r="CJ2225">
        <v>66969</v>
      </c>
      <c r="CK2225">
        <v>1.4185667995639772</v>
      </c>
      <c r="CL2225">
        <v>0.64237364620938631</v>
      </c>
      <c r="CM2225">
        <v>311</v>
      </c>
      <c r="CN2225">
        <v>-0.27981783485898104</v>
      </c>
      <c r="CO2225">
        <v>7717</v>
      </c>
      <c r="CP2225">
        <v>-0.20431498670000001</v>
      </c>
      <c r="CQ2225">
        <v>-0.1594179161</v>
      </c>
      <c r="CR2225">
        <v>57882</v>
      </c>
      <c r="CS2225">
        <v>0.86900000000000011</v>
      </c>
      <c r="CT2225">
        <v>58946</v>
      </c>
      <c r="CU2225">
        <v>0.88925752777</v>
      </c>
      <c r="CV2225">
        <v>34</v>
      </c>
      <c r="CW2225">
        <v>31</v>
      </c>
      <c r="CX2225">
        <v>35</v>
      </c>
      <c r="CY2225">
        <v>919</v>
      </c>
      <c r="CZ2225">
        <v>1345</v>
      </c>
      <c r="DA2225" s="2">
        <v>34972</v>
      </c>
      <c r="DB2225" s="2">
        <v>5325</v>
      </c>
      <c r="DC2225" s="2">
        <v>121.26</v>
      </c>
      <c r="DD2225" s="2">
        <v>3078</v>
      </c>
      <c r="DE2225">
        <v>391</v>
      </c>
      <c r="DF2225">
        <v>27</v>
      </c>
      <c r="DG2225">
        <v>31.44</v>
      </c>
      <c r="DH2225">
        <v>5.99</v>
      </c>
      <c r="DI2225" s="2">
        <v>11.98</v>
      </c>
      <c r="DJ2225">
        <v>-0.05</v>
      </c>
      <c r="DK2225">
        <v>0.94587064028091217</v>
      </c>
      <c r="DL2225">
        <v>6.3559322033898309E-3</v>
      </c>
      <c r="DM2225">
        <v>0</v>
      </c>
      <c r="DN2225">
        <v>70.8</v>
      </c>
      <c r="DO2225">
        <v>0.221</v>
      </c>
      <c r="DP2225">
        <v>6924.630000000001</v>
      </c>
      <c r="DQ2225" s="2">
        <v>0</v>
      </c>
      <c r="DR2225" s="2">
        <v>2689.6428695599998</v>
      </c>
      <c r="DS2225">
        <v>8.5799930218883966E-3</v>
      </c>
      <c r="DT2225">
        <v>7.4668564204522703</v>
      </c>
      <c r="DU2225">
        <v>2340698.2037131051</v>
      </c>
      <c r="DV2225">
        <v>1</v>
      </c>
    </row>
    <row r="2226" spans="1:126" x14ac:dyDescent="0.15">
      <c r="A2226" t="s">
        <v>3664</v>
      </c>
      <c r="B2226" t="s">
        <v>298</v>
      </c>
      <c r="C2226">
        <v>42</v>
      </c>
      <c r="D2226">
        <v>39</v>
      </c>
      <c r="E2226" t="s">
        <v>3695</v>
      </c>
      <c r="F2226">
        <v>42039</v>
      </c>
      <c r="G2226" t="s">
        <v>7210</v>
      </c>
      <c r="H2226">
        <v>95.7</v>
      </c>
      <c r="I2226">
        <v>1.7</v>
      </c>
      <c r="J2226">
        <v>0.2</v>
      </c>
      <c r="K2226">
        <v>0.4</v>
      </c>
      <c r="L2226">
        <v>1.1000000000000001</v>
      </c>
      <c r="M2226">
        <v>0.9</v>
      </c>
      <c r="N2226">
        <f t="shared" si="142"/>
        <v>9163.5999999999985</v>
      </c>
      <c r="O2226">
        <f t="shared" si="140"/>
        <v>836.40000000000146</v>
      </c>
      <c r="P2226">
        <f t="shared" si="141"/>
        <v>1.0036800000000021</v>
      </c>
      <c r="Q2226" s="4">
        <v>42039</v>
      </c>
      <c r="R2226" s="5">
        <v>41.687876000000003</v>
      </c>
      <c r="S2226" s="5">
        <v>-80.107794999999996</v>
      </c>
      <c r="T2226">
        <v>4</v>
      </c>
      <c r="U2226">
        <v>0.1359002843542329</v>
      </c>
      <c r="V2226">
        <v>88492</v>
      </c>
      <c r="W2226">
        <v>87801</v>
      </c>
      <c r="X2226">
        <v>87343</v>
      </c>
      <c r="Y2226">
        <v>86701</v>
      </c>
      <c r="Z2226">
        <v>44364</v>
      </c>
      <c r="AA2226">
        <v>42021</v>
      </c>
      <c r="AB2226">
        <v>32043.29</v>
      </c>
      <c r="AC2226">
        <v>44579</v>
      </c>
      <c r="AD2226">
        <v>4</v>
      </c>
      <c r="AE2226">
        <v>4.5796457644001234E-5</v>
      </c>
      <c r="AF2226">
        <v>161</v>
      </c>
      <c r="AG2226">
        <v>1351</v>
      </c>
      <c r="AH2226">
        <v>0.11917098445595854</v>
      </c>
      <c r="AI2226" s="3">
        <v>227731</v>
      </c>
      <c r="AJ2226" s="3">
        <v>647871.45573794504</v>
      </c>
      <c r="AK2226">
        <v>80</v>
      </c>
      <c r="AL2226">
        <v>664204.79999999993</v>
      </c>
      <c r="AM2226">
        <v>51856</v>
      </c>
      <c r="AN2226">
        <v>123877</v>
      </c>
      <c r="AO2226">
        <v>175733</v>
      </c>
      <c r="AP2226">
        <v>5</v>
      </c>
      <c r="AQ2226">
        <v>5</v>
      </c>
      <c r="AR2226">
        <v>10</v>
      </c>
      <c r="AS2226">
        <v>0.11389391920365372</v>
      </c>
      <c r="AT2226">
        <v>11</v>
      </c>
      <c r="AU2226">
        <v>260</v>
      </c>
      <c r="AV2226">
        <f t="shared" si="139"/>
        <v>271</v>
      </c>
      <c r="AW2226">
        <v>65778</v>
      </c>
      <c r="AX2226">
        <v>0.76</v>
      </c>
      <c r="AY2226">
        <v>1288361205.5045099</v>
      </c>
      <c r="AZ2226">
        <v>1288361.2055045099</v>
      </c>
      <c r="BA2226">
        <v>14239.395555405299</v>
      </c>
      <c r="BB2226">
        <v>0.70227700052928044</v>
      </c>
      <c r="BC2226">
        <v>82751</v>
      </c>
      <c r="BD2226">
        <v>4705</v>
      </c>
      <c r="BE2226">
        <v>78046</v>
      </c>
      <c r="BF2226">
        <v>0.88195543099941243</v>
      </c>
      <c r="BG2226">
        <v>1279606</v>
      </c>
      <c r="BH2226">
        <v>14.650355495002461</v>
      </c>
      <c r="BI2226">
        <v>11745</v>
      </c>
      <c r="BJ2226">
        <v>87</v>
      </c>
      <c r="BK2226">
        <v>26</v>
      </c>
      <c r="BL2226">
        <v>3</v>
      </c>
      <c r="BM2226">
        <v>1</v>
      </c>
      <c r="BN2226">
        <v>0</v>
      </c>
      <c r="BO2226">
        <v>3</v>
      </c>
      <c r="BP2226">
        <v>5</v>
      </c>
      <c r="BQ2226">
        <v>9</v>
      </c>
      <c r="BR2226">
        <v>10</v>
      </c>
      <c r="BS2226">
        <v>0</v>
      </c>
      <c r="BT2226">
        <v>88521</v>
      </c>
      <c r="BU2226">
        <v>0.83</v>
      </c>
      <c r="BV2226">
        <v>0.55263470000000003</v>
      </c>
      <c r="BW2226">
        <v>798</v>
      </c>
      <c r="BX2226">
        <v>1.6267320000000001</v>
      </c>
      <c r="BY2226">
        <v>0.24124880000000001</v>
      </c>
      <c r="BZ2226">
        <v>86</v>
      </c>
      <c r="CA2226">
        <v>25</v>
      </c>
      <c r="CB2226">
        <v>2</v>
      </c>
      <c r="CC2226">
        <v>0</v>
      </c>
      <c r="CD2226">
        <v>0</v>
      </c>
      <c r="CE2226">
        <v>2</v>
      </c>
      <c r="CF2226">
        <v>3</v>
      </c>
      <c r="CG2226">
        <v>6</v>
      </c>
      <c r="CH2226">
        <v>9</v>
      </c>
      <c r="CI2226">
        <v>0</v>
      </c>
      <c r="CJ2226">
        <v>87057</v>
      </c>
      <c r="CK2226">
        <v>1.527734702551202</v>
      </c>
      <c r="CL2226">
        <v>0.64681691067609803</v>
      </c>
      <c r="CM2226">
        <v>670</v>
      </c>
      <c r="CN2226">
        <v>0.33564007969195958</v>
      </c>
      <c r="CO2226">
        <v>9527</v>
      </c>
      <c r="CP2226">
        <v>2.8219190000000002E-2</v>
      </c>
      <c r="CQ2226">
        <v>3.5583666E-2</v>
      </c>
      <c r="CR2226">
        <v>75204</v>
      </c>
      <c r="CS2226">
        <v>0.872</v>
      </c>
      <c r="CT2226">
        <v>75572</v>
      </c>
      <c r="CU2226">
        <v>0.85301054243999996</v>
      </c>
      <c r="CV2226">
        <v>95</v>
      </c>
      <c r="CW2226">
        <v>40</v>
      </c>
      <c r="CX2226">
        <v>57</v>
      </c>
      <c r="CY2226">
        <v>1114</v>
      </c>
      <c r="CZ2226">
        <v>2169</v>
      </c>
      <c r="DA2226" s="2">
        <v>45125</v>
      </c>
      <c r="DB2226" s="2">
        <v>7225</v>
      </c>
      <c r="DC2226" s="2">
        <v>145.35</v>
      </c>
      <c r="DD2226" s="2">
        <v>3668</v>
      </c>
      <c r="DE2226">
        <v>680</v>
      </c>
      <c r="DF2226">
        <v>60</v>
      </c>
      <c r="DG2226">
        <v>37.770000000000003</v>
      </c>
      <c r="DH2226">
        <v>10.3</v>
      </c>
      <c r="DI2226" s="2">
        <v>18.309999999999999</v>
      </c>
      <c r="DJ2226">
        <v>-1.99</v>
      </c>
      <c r="DK2226">
        <v>0.96702688698508332</v>
      </c>
      <c r="DL2226">
        <v>1.4803849000740192E-3</v>
      </c>
      <c r="DM2226">
        <v>0</v>
      </c>
      <c r="DN2226">
        <v>37.1</v>
      </c>
      <c r="DO2226">
        <v>5.5999999999999994E-2</v>
      </c>
      <c r="DP2226">
        <v>1738.78</v>
      </c>
      <c r="DQ2226" s="2">
        <v>0</v>
      </c>
      <c r="DR2226" s="2">
        <v>2994.2258874899999</v>
      </c>
      <c r="DS2226">
        <v>4.1248333104436296E-3</v>
      </c>
      <c r="DT2226">
        <v>7.3562812938343196</v>
      </c>
      <c r="DU2226">
        <v>4886077.3455149652</v>
      </c>
      <c r="DV2226">
        <v>0</v>
      </c>
    </row>
    <row r="2227" spans="1:126" x14ac:dyDescent="0.15">
      <c r="A2227" t="s">
        <v>3664</v>
      </c>
      <c r="B2227" t="s">
        <v>1140</v>
      </c>
      <c r="C2227">
        <v>42</v>
      </c>
      <c r="D2227">
        <v>41</v>
      </c>
      <c r="E2227" t="s">
        <v>3696</v>
      </c>
      <c r="F2227">
        <v>42041</v>
      </c>
      <c r="G2227" t="s">
        <v>7211</v>
      </c>
      <c r="H2227">
        <v>89.4</v>
      </c>
      <c r="I2227">
        <v>3.1</v>
      </c>
      <c r="J2227">
        <v>0.1</v>
      </c>
      <c r="K2227">
        <v>3</v>
      </c>
      <c r="L2227">
        <v>1.7</v>
      </c>
      <c r="M2227">
        <v>2.7</v>
      </c>
      <c r="N2227">
        <f t="shared" si="142"/>
        <v>8021.1600000000008</v>
      </c>
      <c r="O2227">
        <f t="shared" si="140"/>
        <v>1978.8399999999992</v>
      </c>
      <c r="P2227">
        <f t="shared" si="141"/>
        <v>2.3746079999999998</v>
      </c>
      <c r="Q2227" s="4">
        <v>42041</v>
      </c>
      <c r="R2227" s="5">
        <v>40.164805000000001</v>
      </c>
      <c r="S2227" s="5">
        <v>-77.263441999999998</v>
      </c>
      <c r="T2227">
        <v>2</v>
      </c>
      <c r="U2227">
        <v>8.2930413314104598E-2</v>
      </c>
      <c r="V2227">
        <v>235314</v>
      </c>
      <c r="W2227">
        <v>239420</v>
      </c>
      <c r="X2227">
        <v>241427</v>
      </c>
      <c r="Y2227">
        <v>246244</v>
      </c>
      <c r="Z2227">
        <v>127213</v>
      </c>
      <c r="AA2227">
        <v>42023</v>
      </c>
      <c r="AB2227">
        <v>103073.66600000001</v>
      </c>
      <c r="AC2227">
        <v>61820</v>
      </c>
      <c r="AD2227">
        <v>7</v>
      </c>
      <c r="AE2227">
        <v>2.8994271560347435E-5</v>
      </c>
      <c r="AF2227">
        <v>147</v>
      </c>
      <c r="AG2227">
        <v>1415</v>
      </c>
      <c r="AH2227">
        <v>0.103886925795053</v>
      </c>
      <c r="AI2227" s="3">
        <v>154879</v>
      </c>
      <c r="AJ2227" s="3">
        <v>349118.38362417003</v>
      </c>
      <c r="AK2227">
        <v>55</v>
      </c>
      <c r="AL2227">
        <v>352768</v>
      </c>
      <c r="AM2227">
        <v>680558</v>
      </c>
      <c r="AN2227">
        <v>135265</v>
      </c>
      <c r="AO2227">
        <v>815823</v>
      </c>
      <c r="AP2227">
        <v>24</v>
      </c>
      <c r="AQ2227">
        <v>0</v>
      </c>
      <c r="AR2227">
        <v>24</v>
      </c>
      <c r="AS2227">
        <v>0.10024225210926406</v>
      </c>
      <c r="AT2227">
        <v>25</v>
      </c>
      <c r="AU2227">
        <v>163</v>
      </c>
      <c r="AV2227">
        <f t="shared" si="139"/>
        <v>188</v>
      </c>
      <c r="AW2227">
        <v>213506</v>
      </c>
      <c r="AX2227">
        <v>0.91</v>
      </c>
      <c r="AY2227">
        <v>521512626.04835498</v>
      </c>
      <c r="AZ2227">
        <v>521512.62604835496</v>
      </c>
      <c r="BA2227">
        <v>2490.6604716636398</v>
      </c>
      <c r="BB2227">
        <v>4.0149992798177294</v>
      </c>
      <c r="BC2227">
        <v>197890</v>
      </c>
      <c r="BD2227">
        <v>68403</v>
      </c>
      <c r="BE2227">
        <v>129487</v>
      </c>
      <c r="BF2227">
        <v>0.55027325191021359</v>
      </c>
      <c r="BG2227">
        <v>6883627</v>
      </c>
      <c r="BH2227">
        <v>28.512250079734248</v>
      </c>
      <c r="BI2227">
        <v>23463</v>
      </c>
      <c r="BJ2227">
        <v>202</v>
      </c>
      <c r="BK2227">
        <v>46</v>
      </c>
      <c r="BL2227">
        <v>27</v>
      </c>
      <c r="BM2227">
        <v>1</v>
      </c>
      <c r="BN2227">
        <v>15</v>
      </c>
      <c r="BO2227">
        <v>10</v>
      </c>
      <c r="BP2227">
        <v>4</v>
      </c>
      <c r="BQ2227">
        <v>26</v>
      </c>
      <c r="BR2227">
        <v>7</v>
      </c>
      <c r="BS2227">
        <v>0</v>
      </c>
      <c r="BT2227">
        <v>232483</v>
      </c>
      <c r="BU2227">
        <v>0.83</v>
      </c>
      <c r="BV2227">
        <v>0.61993690000000001</v>
      </c>
      <c r="BW2227">
        <v>1347</v>
      </c>
      <c r="BX2227">
        <v>1.45387</v>
      </c>
      <c r="BY2227">
        <v>-2.43758E-2</v>
      </c>
      <c r="BZ2227">
        <v>197</v>
      </c>
      <c r="CA2227">
        <v>43</v>
      </c>
      <c r="CB2227">
        <v>25</v>
      </c>
      <c r="CC2227">
        <v>0</v>
      </c>
      <c r="CD2227">
        <v>19</v>
      </c>
      <c r="CE2227">
        <v>9</v>
      </c>
      <c r="CF2227">
        <v>4</v>
      </c>
      <c r="CG2227">
        <v>27</v>
      </c>
      <c r="CH2227">
        <v>6</v>
      </c>
      <c r="CI2227">
        <v>0</v>
      </c>
      <c r="CJ2227">
        <v>243533</v>
      </c>
      <c r="CK2227">
        <v>1.3550524980187491</v>
      </c>
      <c r="CL2227">
        <v>0.70049432974701953</v>
      </c>
      <c r="CM2227">
        <v>1328</v>
      </c>
      <c r="CN2227">
        <v>1.4838824575855057E-2</v>
      </c>
      <c r="CO2227">
        <v>45002</v>
      </c>
      <c r="CP2227">
        <v>1.25726782</v>
      </c>
      <c r="CQ2227">
        <v>0.996124652</v>
      </c>
      <c r="CR2227">
        <v>220738</v>
      </c>
      <c r="CS2227">
        <v>0.89300000000000002</v>
      </c>
      <c r="CT2227">
        <v>212489</v>
      </c>
      <c r="CU2227">
        <v>0.90055019277900006</v>
      </c>
      <c r="CV2227">
        <v>430</v>
      </c>
      <c r="CW2227">
        <v>175</v>
      </c>
      <c r="CX2227">
        <v>225</v>
      </c>
      <c r="CY2227">
        <v>1175</v>
      </c>
      <c r="CZ2227">
        <v>2115</v>
      </c>
      <c r="DA2227" s="2">
        <v>175030</v>
      </c>
      <c r="DB2227" s="2">
        <v>31320</v>
      </c>
      <c r="DC2227" s="2">
        <v>212.26</v>
      </c>
      <c r="DD2227" s="2">
        <v>25108</v>
      </c>
      <c r="DE2227">
        <v>596</v>
      </c>
      <c r="DF2227">
        <v>24</v>
      </c>
      <c r="DG2227">
        <v>41.46</v>
      </c>
      <c r="DH2227">
        <v>3.32</v>
      </c>
      <c r="DI2227" s="2">
        <v>10.78</v>
      </c>
      <c r="DJ2227">
        <v>-0.56999999999999995</v>
      </c>
      <c r="DK2227">
        <v>0.87970609314367987</v>
      </c>
      <c r="DL2227">
        <v>4.9469964664310955E-3</v>
      </c>
      <c r="DM2227">
        <v>0</v>
      </c>
      <c r="DN2227">
        <v>53.7</v>
      </c>
      <c r="DO2227">
        <v>0.14599999999999999</v>
      </c>
      <c r="DP2227">
        <v>3066.8</v>
      </c>
      <c r="DQ2227" s="2">
        <v>0</v>
      </c>
      <c r="DR2227" s="2">
        <v>13124.825338289997</v>
      </c>
      <c r="DS2227">
        <v>3.7205251315276029E-2</v>
      </c>
      <c r="DT2227">
        <v>8.1338256665467608</v>
      </c>
      <c r="DU2227">
        <v>2869353.4127363679</v>
      </c>
      <c r="DV2227">
        <v>0</v>
      </c>
    </row>
    <row r="2228" spans="1:126" x14ac:dyDescent="0.15">
      <c r="A2228" t="s">
        <v>3664</v>
      </c>
      <c r="B2228" t="s">
        <v>3697</v>
      </c>
      <c r="C2228">
        <v>42</v>
      </c>
      <c r="D2228">
        <v>43</v>
      </c>
      <c r="E2228" t="s">
        <v>3698</v>
      </c>
      <c r="F2228">
        <v>42043</v>
      </c>
      <c r="G2228" t="s">
        <v>7212</v>
      </c>
      <c r="H2228">
        <v>69.900000000000006</v>
      </c>
      <c r="I2228">
        <v>17.3</v>
      </c>
      <c r="J2228">
        <v>0.1</v>
      </c>
      <c r="K2228">
        <v>3.2</v>
      </c>
      <c r="L2228">
        <v>2.5</v>
      </c>
      <c r="M2228">
        <v>7</v>
      </c>
      <c r="N2228">
        <f t="shared" si="142"/>
        <v>5250.8000000000011</v>
      </c>
      <c r="O2228">
        <f t="shared" si="140"/>
        <v>4749.1999999999989</v>
      </c>
      <c r="P2228">
        <f t="shared" si="141"/>
        <v>5.699040000000001</v>
      </c>
      <c r="Q2228" s="4">
        <v>42043</v>
      </c>
      <c r="R2228" s="5">
        <v>40.412565000000001</v>
      </c>
      <c r="S2228" s="5">
        <v>-76.792634000000007</v>
      </c>
      <c r="T2228">
        <v>2</v>
      </c>
      <c r="U2228">
        <v>9.4083709632405033E-2</v>
      </c>
      <c r="V2228">
        <v>267891</v>
      </c>
      <c r="W2228">
        <v>269946</v>
      </c>
      <c r="X2228">
        <v>271094</v>
      </c>
      <c r="Y2228">
        <v>273176</v>
      </c>
      <c r="Z2228">
        <v>146693</v>
      </c>
      <c r="AA2228">
        <v>42025</v>
      </c>
      <c r="AB2228">
        <v>116475.11899999999</v>
      </c>
      <c r="AC2228">
        <v>53754</v>
      </c>
      <c r="AD2228">
        <v>5</v>
      </c>
      <c r="AE2228">
        <v>1.8443787025902456E-5</v>
      </c>
      <c r="AF2228">
        <v>58</v>
      </c>
      <c r="AG2228">
        <v>811</v>
      </c>
      <c r="AH2228">
        <v>7.1516646115906288E-2</v>
      </c>
      <c r="AI2228" s="3">
        <v>129378</v>
      </c>
      <c r="AJ2228" s="3">
        <v>336036.43142545002</v>
      </c>
      <c r="AK2228">
        <v>53</v>
      </c>
      <c r="AL2228">
        <v>356844.80000000005</v>
      </c>
      <c r="AM2228">
        <v>1140722</v>
      </c>
      <c r="AN2228">
        <v>76815</v>
      </c>
      <c r="AO2228">
        <v>1217537</v>
      </c>
      <c r="AP2228">
        <v>23</v>
      </c>
      <c r="AQ2228">
        <v>6</v>
      </c>
      <c r="AR2228">
        <v>29</v>
      </c>
      <c r="AS2228">
        <v>0.10742889318604461</v>
      </c>
      <c r="AT2228">
        <v>32</v>
      </c>
      <c r="AU2228">
        <v>163</v>
      </c>
      <c r="AV2228">
        <f t="shared" si="139"/>
        <v>195</v>
      </c>
      <c r="AW2228">
        <v>245539</v>
      </c>
      <c r="AX2228">
        <v>0.98</v>
      </c>
      <c r="AY2228">
        <v>784544356.39091098</v>
      </c>
      <c r="AZ2228">
        <v>784544.35639091104</v>
      </c>
      <c r="BA2228">
        <v>3067.6202109327801</v>
      </c>
      <c r="BB2228">
        <v>3.2598559509944263</v>
      </c>
      <c r="BC2228">
        <v>298391</v>
      </c>
      <c r="BD2228">
        <v>152512</v>
      </c>
      <c r="BE2228">
        <v>145879</v>
      </c>
      <c r="BF2228">
        <v>0.54454610270595127</v>
      </c>
      <c r="BG2228">
        <v>5953957</v>
      </c>
      <c r="BH2228">
        <v>21.962702973876219</v>
      </c>
      <c r="BI2228">
        <v>24077</v>
      </c>
      <c r="BJ2228">
        <v>247</v>
      </c>
      <c r="BK2228">
        <v>83</v>
      </c>
      <c r="BL2228">
        <v>60</v>
      </c>
      <c r="BM2228">
        <v>10</v>
      </c>
      <c r="BN2228">
        <v>37</v>
      </c>
      <c r="BO2228">
        <v>45</v>
      </c>
      <c r="BP2228">
        <v>4</v>
      </c>
      <c r="BQ2228">
        <v>33</v>
      </c>
      <c r="BR2228">
        <v>11</v>
      </c>
      <c r="BS2228">
        <v>5</v>
      </c>
      <c r="BT2228">
        <v>258934</v>
      </c>
      <c r="BU2228">
        <v>0.78</v>
      </c>
      <c r="BV2228">
        <v>0.65876159999999995</v>
      </c>
      <c r="BW2228">
        <v>1979</v>
      </c>
      <c r="BX2228">
        <v>2.0661640000000001</v>
      </c>
      <c r="BY2228">
        <v>0.96814049999999996</v>
      </c>
      <c r="BZ2228">
        <v>248</v>
      </c>
      <c r="CA2228">
        <v>72</v>
      </c>
      <c r="CB2228">
        <v>49</v>
      </c>
      <c r="CC2228">
        <v>10</v>
      </c>
      <c r="CD2228">
        <v>36</v>
      </c>
      <c r="CE2228">
        <v>39</v>
      </c>
      <c r="CF2228">
        <v>5</v>
      </c>
      <c r="CG2228">
        <v>28</v>
      </c>
      <c r="CH2228">
        <v>11</v>
      </c>
      <c r="CI2228">
        <v>4</v>
      </c>
      <c r="CJ2228">
        <v>272078</v>
      </c>
      <c r="CK2228">
        <v>1.8450591374532301</v>
      </c>
      <c r="CL2228">
        <v>0.69307638997563215</v>
      </c>
      <c r="CM2228">
        <v>1885</v>
      </c>
      <c r="CN2228">
        <v>0.69671814437109936</v>
      </c>
      <c r="CO2228">
        <v>44861</v>
      </c>
      <c r="CP2228">
        <v>-0.26914821370000003</v>
      </c>
      <c r="CQ2228">
        <v>-0.17277633049999999</v>
      </c>
      <c r="CR2228">
        <v>234973</v>
      </c>
      <c r="CS2228">
        <v>0.8590000000000001</v>
      </c>
      <c r="CT2228">
        <v>236548</v>
      </c>
      <c r="CU2228">
        <v>0.88280786672</v>
      </c>
      <c r="CV2228">
        <v>497</v>
      </c>
      <c r="CW2228">
        <v>189</v>
      </c>
      <c r="CX2228">
        <v>270</v>
      </c>
      <c r="CY2228">
        <v>628</v>
      </c>
      <c r="CZ2228">
        <v>1207</v>
      </c>
      <c r="DA2228" s="2">
        <v>220935</v>
      </c>
      <c r="DB2228" s="2">
        <v>33010</v>
      </c>
      <c r="DC2228" s="2">
        <v>207.06</v>
      </c>
      <c r="DD2228" s="2">
        <v>75635</v>
      </c>
      <c r="DE2228">
        <v>368</v>
      </c>
      <c r="DF2228">
        <v>18</v>
      </c>
      <c r="DG2228">
        <v>53.15</v>
      </c>
      <c r="DH2228">
        <v>3.69</v>
      </c>
      <c r="DI2228" s="2">
        <v>18.09</v>
      </c>
      <c r="DJ2228">
        <v>1.07</v>
      </c>
      <c r="DK2228">
        <v>0.90303606486419641</v>
      </c>
      <c r="DL2228">
        <v>1.4796547472256474E-2</v>
      </c>
      <c r="DM2228">
        <v>0</v>
      </c>
      <c r="DN2228">
        <v>49.2</v>
      </c>
      <c r="DO2228">
        <v>0.14000000000000001</v>
      </c>
      <c r="DP2228">
        <v>1107.1699999999998</v>
      </c>
      <c r="DQ2228" s="2">
        <v>0</v>
      </c>
      <c r="DR2228" s="2">
        <v>16737.91616221999</v>
      </c>
      <c r="DS2228">
        <v>3.422861628998787E-2</v>
      </c>
      <c r="DT2228">
        <v>7.1500927971019603</v>
      </c>
      <c r="DU2228">
        <v>2551473.4341632901</v>
      </c>
      <c r="DV2228">
        <v>0</v>
      </c>
    </row>
    <row r="2229" spans="1:126" x14ac:dyDescent="0.15">
      <c r="A2229" t="s">
        <v>3664</v>
      </c>
      <c r="B2229" t="s">
        <v>645</v>
      </c>
      <c r="C2229">
        <v>42</v>
      </c>
      <c r="D2229">
        <v>45</v>
      </c>
      <c r="E2229" t="s">
        <v>3699</v>
      </c>
      <c r="F2229">
        <v>42045</v>
      </c>
      <c r="G2229" t="s">
        <v>7213</v>
      </c>
      <c r="H2229">
        <v>71.099999999999994</v>
      </c>
      <c r="I2229">
        <v>19.399999999999999</v>
      </c>
      <c r="J2229">
        <v>0.1</v>
      </c>
      <c r="K2229">
        <v>4.7</v>
      </c>
      <c r="L2229">
        <v>1.8</v>
      </c>
      <c r="M2229">
        <v>3</v>
      </c>
      <c r="N2229">
        <f t="shared" si="142"/>
        <v>5465.9099999999989</v>
      </c>
      <c r="O2229">
        <f t="shared" si="140"/>
        <v>4534.0900000000011</v>
      </c>
      <c r="P2229">
        <f t="shared" si="141"/>
        <v>5.440908000000003</v>
      </c>
      <c r="Q2229" s="4">
        <v>42045</v>
      </c>
      <c r="R2229" s="5">
        <v>39.916670000000003</v>
      </c>
      <c r="S2229" s="5">
        <v>-75.398786000000001</v>
      </c>
      <c r="T2229">
        <v>1</v>
      </c>
      <c r="U2229">
        <v>0.1152639972133295</v>
      </c>
      <c r="V2229">
        <v>558874</v>
      </c>
      <c r="W2229">
        <v>560775</v>
      </c>
      <c r="X2229">
        <v>561683</v>
      </c>
      <c r="Y2229">
        <v>563705</v>
      </c>
      <c r="Z2229">
        <v>293063</v>
      </c>
      <c r="AA2229">
        <v>42027</v>
      </c>
      <c r="AB2229">
        <v>237168.274</v>
      </c>
      <c r="AC2229">
        <v>65123</v>
      </c>
      <c r="AD2229">
        <v>5</v>
      </c>
      <c r="AE2229">
        <v>8.901818285402977E-6</v>
      </c>
      <c r="AF2229">
        <v>16</v>
      </c>
      <c r="AG2229">
        <v>76</v>
      </c>
      <c r="AH2229">
        <v>0.21052631578947367</v>
      </c>
      <c r="AI2229" s="3">
        <v>4725</v>
      </c>
      <c r="AJ2229" s="3">
        <v>117678.06789290001</v>
      </c>
      <c r="AK2229">
        <v>28</v>
      </c>
      <c r="AL2229">
        <v>122092.8</v>
      </c>
      <c r="AM2229">
        <v>12149</v>
      </c>
      <c r="AN2229">
        <v>4384</v>
      </c>
      <c r="AO2229">
        <v>16533</v>
      </c>
      <c r="AP2229">
        <v>34</v>
      </c>
      <c r="AQ2229">
        <v>5</v>
      </c>
      <c r="AR2229">
        <v>39</v>
      </c>
      <c r="AS2229">
        <v>6.9546609602781861E-2</v>
      </c>
      <c r="AT2229">
        <v>42</v>
      </c>
      <c r="AU2229">
        <v>319</v>
      </c>
      <c r="AV2229">
        <f t="shared" si="139"/>
        <v>361</v>
      </c>
      <c r="AW2229">
        <v>810711</v>
      </c>
      <c r="AX2229">
        <v>0.99</v>
      </c>
      <c r="AY2229">
        <v>1550443457.5181601</v>
      </c>
      <c r="AZ2229">
        <v>1550443.4575181601</v>
      </c>
      <c r="BA2229">
        <v>2810.5357295747399</v>
      </c>
      <c r="BB2229">
        <v>3.5580405168921634</v>
      </c>
      <c r="BC2229">
        <v>234634</v>
      </c>
      <c r="BD2229">
        <v>329830</v>
      </c>
      <c r="BE2229">
        <v>-95196</v>
      </c>
      <c r="BF2229">
        <v>-0.17033535287023552</v>
      </c>
      <c r="BG2229">
        <v>13578054</v>
      </c>
      <c r="BH2229">
        <v>24.173873875477806</v>
      </c>
      <c r="BI2229">
        <v>45900</v>
      </c>
      <c r="BJ2229">
        <v>289</v>
      </c>
      <c r="BK2229">
        <v>34</v>
      </c>
      <c r="BL2229">
        <v>10</v>
      </c>
      <c r="BM2229">
        <v>6</v>
      </c>
      <c r="BN2229">
        <v>10</v>
      </c>
      <c r="BO2229">
        <v>31</v>
      </c>
      <c r="BP2229">
        <v>5</v>
      </c>
      <c r="BQ2229">
        <v>84</v>
      </c>
      <c r="BR2229">
        <v>11</v>
      </c>
      <c r="BS2229">
        <v>1</v>
      </c>
      <c r="BT2229">
        <v>558028</v>
      </c>
      <c r="BU2229">
        <v>0.78</v>
      </c>
      <c r="BV2229">
        <v>0.7039995</v>
      </c>
      <c r="BW2229">
        <v>2695</v>
      </c>
      <c r="BX2229">
        <v>0.86196390000000001</v>
      </c>
      <c r="BY2229">
        <v>-0.17283789999999999</v>
      </c>
      <c r="BZ2229">
        <v>268</v>
      </c>
      <c r="CA2229">
        <v>31</v>
      </c>
      <c r="CB2229">
        <v>9</v>
      </c>
      <c r="CC2229">
        <v>6</v>
      </c>
      <c r="CD2229">
        <v>12</v>
      </c>
      <c r="CE2229">
        <v>27</v>
      </c>
      <c r="CF2229">
        <v>5</v>
      </c>
      <c r="CG2229">
        <v>89</v>
      </c>
      <c r="CH2229">
        <v>11</v>
      </c>
      <c r="CI2229">
        <v>1</v>
      </c>
      <c r="CJ2229">
        <v>562957</v>
      </c>
      <c r="CK2229">
        <v>0.81533758350993057</v>
      </c>
      <c r="CL2229">
        <v>0.71869290125787111</v>
      </c>
      <c r="CM2229">
        <v>2450</v>
      </c>
      <c r="CN2229">
        <v>-0.56740838735293386</v>
      </c>
      <c r="CO2229">
        <v>113055</v>
      </c>
      <c r="CP2229">
        <v>-0.1639776195</v>
      </c>
      <c r="CQ2229">
        <v>0.36745624700000001</v>
      </c>
      <c r="CR2229">
        <v>487814</v>
      </c>
      <c r="CS2229">
        <v>0.8640000000000001</v>
      </c>
      <c r="CT2229">
        <v>497957</v>
      </c>
      <c r="CU2229">
        <v>0.89041156906999996</v>
      </c>
      <c r="CV2229">
        <v>1341</v>
      </c>
      <c r="CW2229">
        <v>447</v>
      </c>
      <c r="CX2229">
        <v>612</v>
      </c>
      <c r="CY2229">
        <v>288</v>
      </c>
      <c r="CZ2229">
        <v>128</v>
      </c>
      <c r="DA2229" s="2">
        <v>309739</v>
      </c>
      <c r="DB2229" s="2">
        <v>75445</v>
      </c>
      <c r="DC2229" s="2">
        <v>216.2</v>
      </c>
      <c r="DD2229" s="2">
        <v>163450</v>
      </c>
      <c r="DE2229">
        <v>52</v>
      </c>
      <c r="DF2229">
        <v>12</v>
      </c>
      <c r="DG2229">
        <v>49.47</v>
      </c>
      <c r="DH2229">
        <v>4.9800000000000004</v>
      </c>
      <c r="DI2229" s="2">
        <v>12.81</v>
      </c>
      <c r="DJ2229">
        <v>-0.69</v>
      </c>
      <c r="DK2229">
        <v>0.83174603174603179</v>
      </c>
      <c r="DL2229">
        <v>7.8947368421052627E-2</v>
      </c>
      <c r="DM2229">
        <v>0</v>
      </c>
      <c r="DN2229">
        <v>4</v>
      </c>
      <c r="DO2229">
        <v>3.1E-2</v>
      </c>
      <c r="DP2229">
        <v>0</v>
      </c>
      <c r="DQ2229" s="2">
        <v>0</v>
      </c>
      <c r="DR2229" s="2">
        <v>2605.88449055</v>
      </c>
      <c r="DS2229">
        <v>2.0749740082074617E-2</v>
      </c>
      <c r="DT2229">
        <v>3.6418773848823398</v>
      </c>
      <c r="DU2229">
        <v>444647.00717696256</v>
      </c>
      <c r="DV2229">
        <v>0</v>
      </c>
    </row>
    <row r="2230" spans="1:126" x14ac:dyDescent="0.15">
      <c r="A2230" t="s">
        <v>3664</v>
      </c>
      <c r="B2230" t="s">
        <v>1585</v>
      </c>
      <c r="C2230">
        <v>42</v>
      </c>
      <c r="D2230">
        <v>47</v>
      </c>
      <c r="E2230" t="s">
        <v>3700</v>
      </c>
      <c r="F2230">
        <v>42047</v>
      </c>
      <c r="G2230" t="s">
        <v>7214</v>
      </c>
      <c r="H2230">
        <v>98.1</v>
      </c>
      <c r="I2230">
        <v>0.3</v>
      </c>
      <c r="J2230">
        <v>0.1</v>
      </c>
      <c r="K2230">
        <v>0.3</v>
      </c>
      <c r="L2230">
        <v>0.6</v>
      </c>
      <c r="M2230">
        <v>0.6</v>
      </c>
      <c r="N2230">
        <f t="shared" si="142"/>
        <v>9624.52</v>
      </c>
      <c r="O2230">
        <f t="shared" si="140"/>
        <v>375.47999999999956</v>
      </c>
      <c r="P2230">
        <f t="shared" si="141"/>
        <v>0.45057599999999964</v>
      </c>
      <c r="Q2230" s="4">
        <v>42047</v>
      </c>
      <c r="R2230" s="5">
        <v>41.427334000000002</v>
      </c>
      <c r="S2230" s="5">
        <v>-78.653937999999997</v>
      </c>
      <c r="T2230">
        <v>7</v>
      </c>
      <c r="U2230">
        <v>0.11556612927363179</v>
      </c>
      <c r="V2230">
        <v>31981</v>
      </c>
      <c r="W2230">
        <v>31584</v>
      </c>
      <c r="X2230">
        <v>31370</v>
      </c>
      <c r="Y2230">
        <v>30788</v>
      </c>
      <c r="Z2230">
        <v>16662</v>
      </c>
      <c r="AA2230">
        <v>42029</v>
      </c>
      <c r="AB2230">
        <v>13228.241</v>
      </c>
      <c r="AC2230">
        <v>46671</v>
      </c>
      <c r="AD2230">
        <v>1</v>
      </c>
      <c r="AE2230">
        <v>3.1877590054191901E-5</v>
      </c>
      <c r="AF2230">
        <v>45</v>
      </c>
      <c r="AG2230">
        <v>271</v>
      </c>
      <c r="AH2230">
        <v>0.16605166051660517</v>
      </c>
      <c r="AI2230" s="3">
        <v>23488</v>
      </c>
      <c r="AJ2230" s="3">
        <v>529511.85372217</v>
      </c>
      <c r="AK2230">
        <v>50</v>
      </c>
      <c r="AL2230">
        <v>532652.80000000005</v>
      </c>
      <c r="AM2230">
        <v>285406</v>
      </c>
      <c r="AN2230">
        <v>13404</v>
      </c>
      <c r="AO2230">
        <v>298810</v>
      </c>
      <c r="AP2230">
        <v>2</v>
      </c>
      <c r="AQ2230">
        <v>2</v>
      </c>
      <c r="AR2230">
        <v>4</v>
      </c>
      <c r="AS2230">
        <v>0.12664640324214793</v>
      </c>
      <c r="AT2230">
        <v>4</v>
      </c>
      <c r="AU2230">
        <v>133</v>
      </c>
      <c r="AV2230">
        <f t="shared" si="139"/>
        <v>137</v>
      </c>
      <c r="AW2230">
        <v>32657</v>
      </c>
      <c r="AX2230">
        <v>0.97</v>
      </c>
      <c r="AY2230">
        <v>1134916056.0943699</v>
      </c>
      <c r="AZ2230">
        <v>1134916.0560943699</v>
      </c>
      <c r="BA2230">
        <v>32311.051892163799</v>
      </c>
      <c r="BB2230">
        <v>0.30949162637522298</v>
      </c>
      <c r="BC2230">
        <v>18558</v>
      </c>
      <c r="BD2230">
        <v>6941</v>
      </c>
      <c r="BE2230">
        <v>11617</v>
      </c>
      <c r="BF2230">
        <v>0.36324692786341889</v>
      </c>
      <c r="BG2230">
        <v>694283</v>
      </c>
      <c r="BH2230">
        <v>22.132068855594518</v>
      </c>
      <c r="BI2230">
        <v>5782</v>
      </c>
      <c r="BJ2230">
        <v>24</v>
      </c>
      <c r="BK2230">
        <v>20</v>
      </c>
      <c r="BL2230">
        <v>2</v>
      </c>
      <c r="BM2230">
        <v>0</v>
      </c>
      <c r="BN2230">
        <v>1</v>
      </c>
      <c r="BO2230">
        <v>4</v>
      </c>
      <c r="BP2230">
        <v>2</v>
      </c>
      <c r="BQ2230">
        <v>4</v>
      </c>
      <c r="BR2230">
        <v>3</v>
      </c>
      <c r="BS2230">
        <v>0</v>
      </c>
      <c r="BT2230">
        <v>32011</v>
      </c>
      <c r="BU2230">
        <v>0.85</v>
      </c>
      <c r="BV2230">
        <v>0.55331109999999994</v>
      </c>
      <c r="BW2230">
        <v>225</v>
      </c>
      <c r="BX2230">
        <v>1.8743559999999999</v>
      </c>
      <c r="BY2230">
        <v>0.1369698</v>
      </c>
      <c r="BZ2230">
        <v>23</v>
      </c>
      <c r="CA2230">
        <v>18</v>
      </c>
      <c r="CB2230">
        <v>2</v>
      </c>
      <c r="CC2230">
        <v>0</v>
      </c>
      <c r="CD2230">
        <v>1</v>
      </c>
      <c r="CE2230">
        <v>4</v>
      </c>
      <c r="CF2230">
        <v>2</v>
      </c>
      <c r="CG2230">
        <v>3</v>
      </c>
      <c r="CH2230">
        <v>3</v>
      </c>
      <c r="CI2230">
        <v>0</v>
      </c>
      <c r="CJ2230">
        <v>31119</v>
      </c>
      <c r="CK2230">
        <v>1.7995436871364763</v>
      </c>
      <c r="CL2230">
        <v>0.65205398482908083</v>
      </c>
      <c r="CM2230">
        <v>213</v>
      </c>
      <c r="CN2230">
        <v>0.44728456935791666</v>
      </c>
      <c r="CO2230">
        <v>3199</v>
      </c>
      <c r="CP2230">
        <v>-0.87589880679999998</v>
      </c>
      <c r="CQ2230">
        <v>-8.9442572900000003E-2</v>
      </c>
      <c r="CR2230">
        <v>27452</v>
      </c>
      <c r="CS2230">
        <v>0.89200000000000002</v>
      </c>
      <c r="CT2230">
        <v>28527</v>
      </c>
      <c r="CU2230">
        <v>0.90299871023199996</v>
      </c>
      <c r="CV2230">
        <v>17</v>
      </c>
      <c r="CW2230">
        <v>8</v>
      </c>
      <c r="CX2230">
        <v>12</v>
      </c>
      <c r="CZ2230">
        <v>404</v>
      </c>
      <c r="DA2230" s="2">
        <v>18675</v>
      </c>
      <c r="DB2230" s="2">
        <v>2545</v>
      </c>
      <c r="DC2230" s="2">
        <v>177.9</v>
      </c>
      <c r="DD2230" s="2">
        <v>596</v>
      </c>
      <c r="DE2230">
        <v>136</v>
      </c>
      <c r="DF2230">
        <v>6</v>
      </c>
      <c r="DG2230">
        <v>31.77</v>
      </c>
      <c r="DH2230">
        <v>12.71</v>
      </c>
      <c r="DI2230" s="2">
        <v>15.88</v>
      </c>
      <c r="DJ2230">
        <v>7.0000000000000007E-2</v>
      </c>
      <c r="DL2230">
        <v>0</v>
      </c>
      <c r="DM2230">
        <v>0</v>
      </c>
      <c r="DN2230">
        <v>62.6</v>
      </c>
      <c r="DO2230">
        <v>0.11900000000000001</v>
      </c>
      <c r="DP2230">
        <v>17.91</v>
      </c>
      <c r="DQ2230" s="2">
        <v>111846</v>
      </c>
      <c r="DR2230" s="2">
        <v>9286.8561871999991</v>
      </c>
      <c r="DS2230">
        <v>1.7435102838349991E-2</v>
      </c>
      <c r="DT2230">
        <v>5.6902060947684401</v>
      </c>
      <c r="DU2230">
        <v>3030904.2089554751</v>
      </c>
      <c r="DV2230">
        <v>1</v>
      </c>
    </row>
    <row r="2231" spans="1:126" x14ac:dyDescent="0.15">
      <c r="A2231" t="s">
        <v>3664</v>
      </c>
      <c r="B2231" t="s">
        <v>3054</v>
      </c>
      <c r="C2231">
        <v>42</v>
      </c>
      <c r="D2231">
        <v>49</v>
      </c>
      <c r="E2231" t="s">
        <v>3701</v>
      </c>
      <c r="F2231">
        <v>42049</v>
      </c>
      <c r="G2231" t="s">
        <v>7215</v>
      </c>
      <c r="H2231">
        <v>86.5</v>
      </c>
      <c r="I2231">
        <v>6.9</v>
      </c>
      <c r="J2231">
        <v>0.2</v>
      </c>
      <c r="K2231">
        <v>1.1000000000000001</v>
      </c>
      <c r="L2231">
        <v>1.9</v>
      </c>
      <c r="M2231">
        <v>3.4</v>
      </c>
      <c r="N2231">
        <f t="shared" si="142"/>
        <v>7546.28</v>
      </c>
      <c r="O2231">
        <f t="shared" si="140"/>
        <v>2453.7200000000003</v>
      </c>
      <c r="P2231">
        <f t="shared" si="141"/>
        <v>2.9444640000000013</v>
      </c>
      <c r="Q2231" s="4">
        <v>42049</v>
      </c>
      <c r="R2231" s="5">
        <v>42.117952000000002</v>
      </c>
      <c r="S2231" s="5">
        <v>-80.096385999999995</v>
      </c>
      <c r="T2231">
        <v>2</v>
      </c>
      <c r="U2231">
        <v>9.0550948316920316E-2</v>
      </c>
      <c r="V2231">
        <v>280181</v>
      </c>
      <c r="W2231">
        <v>280132</v>
      </c>
      <c r="X2231">
        <v>279858</v>
      </c>
      <c r="Y2231">
        <v>278111</v>
      </c>
      <c r="Z2231">
        <v>144158</v>
      </c>
      <c r="AA2231">
        <v>42031</v>
      </c>
      <c r="AB2231">
        <v>110239.159</v>
      </c>
      <c r="AC2231">
        <v>45971</v>
      </c>
      <c r="AD2231">
        <v>6</v>
      </c>
      <c r="AE2231">
        <v>2.1439444289604014E-5</v>
      </c>
      <c r="AF2231">
        <v>175</v>
      </c>
      <c r="AG2231">
        <v>1422</v>
      </c>
      <c r="AH2231">
        <v>0.12306610407876231</v>
      </c>
      <c r="AI2231" s="3">
        <v>168634</v>
      </c>
      <c r="AJ2231" s="3">
        <v>511495.60608777002</v>
      </c>
      <c r="AK2231">
        <v>60</v>
      </c>
      <c r="AL2231">
        <v>997433.6</v>
      </c>
      <c r="AM2231">
        <v>80318</v>
      </c>
      <c r="AN2231">
        <v>106874</v>
      </c>
      <c r="AO2231">
        <v>187192</v>
      </c>
      <c r="AP2231">
        <v>24</v>
      </c>
      <c r="AQ2231">
        <v>11</v>
      </c>
      <c r="AR2231">
        <v>35</v>
      </c>
      <c r="AS2231">
        <v>0.12494109919609327</v>
      </c>
      <c r="AT2231">
        <v>37</v>
      </c>
      <c r="AU2231">
        <v>429</v>
      </c>
      <c r="AV2231">
        <f t="shared" si="139"/>
        <v>466</v>
      </c>
      <c r="AW2231">
        <v>254664</v>
      </c>
      <c r="AX2231">
        <v>0.9</v>
      </c>
      <c r="AY2231">
        <v>1394745678.3390601</v>
      </c>
      <c r="AZ2231">
        <v>1394745.6783390602</v>
      </c>
      <c r="BA2231">
        <v>4964.1236284791603</v>
      </c>
      <c r="BB2231">
        <v>2.0144542619023498</v>
      </c>
      <c r="BC2231">
        <v>229054</v>
      </c>
      <c r="BD2231">
        <v>84135</v>
      </c>
      <c r="BE2231">
        <v>144919</v>
      </c>
      <c r="BF2231">
        <v>0.51723350262865786</v>
      </c>
      <c r="BG2231">
        <v>4797161</v>
      </c>
      <c r="BH2231">
        <v>17.141411001293513</v>
      </c>
      <c r="BI2231">
        <v>29054</v>
      </c>
      <c r="BJ2231">
        <v>182</v>
      </c>
      <c r="BK2231">
        <v>75</v>
      </c>
      <c r="BL2231">
        <v>13</v>
      </c>
      <c r="BM2231">
        <v>1</v>
      </c>
      <c r="BN2231">
        <v>2</v>
      </c>
      <c r="BO2231">
        <v>20</v>
      </c>
      <c r="BP2231">
        <v>10</v>
      </c>
      <c r="BQ2231">
        <v>34</v>
      </c>
      <c r="BR2231">
        <v>22</v>
      </c>
      <c r="BS2231">
        <v>3</v>
      </c>
      <c r="BT2231">
        <v>280291</v>
      </c>
      <c r="BU2231">
        <v>0.81</v>
      </c>
      <c r="BV2231">
        <v>0.59232200000000002</v>
      </c>
      <c r="BW2231">
        <v>1444</v>
      </c>
      <c r="BX2231">
        <v>1.291515</v>
      </c>
      <c r="BY2231">
        <v>-0.3758821</v>
      </c>
      <c r="BZ2231">
        <v>187</v>
      </c>
      <c r="CA2231">
        <v>79</v>
      </c>
      <c r="CB2231">
        <v>12</v>
      </c>
      <c r="CC2231">
        <v>0</v>
      </c>
      <c r="CD2231">
        <v>3</v>
      </c>
      <c r="CE2231">
        <v>21</v>
      </c>
      <c r="CF2231">
        <v>9</v>
      </c>
      <c r="CG2231">
        <v>30</v>
      </c>
      <c r="CH2231">
        <v>21</v>
      </c>
      <c r="CI2231">
        <v>5</v>
      </c>
      <c r="CJ2231">
        <v>278936</v>
      </c>
      <c r="CK2231">
        <v>1.3157139989101443</v>
      </c>
      <c r="CL2231">
        <v>0.6707284663360682</v>
      </c>
      <c r="CM2231">
        <v>1361</v>
      </c>
      <c r="CN2231">
        <v>-0.23600797182550423</v>
      </c>
      <c r="CO2231">
        <v>40748</v>
      </c>
      <c r="CP2231">
        <v>-0.365957003</v>
      </c>
      <c r="CQ2231">
        <v>-0.2345344724</v>
      </c>
      <c r="CR2231">
        <v>237805</v>
      </c>
      <c r="CS2231">
        <v>0.85599999999999998</v>
      </c>
      <c r="CT2231">
        <v>246839</v>
      </c>
      <c r="CU2231">
        <v>0.87085146733000007</v>
      </c>
      <c r="CV2231">
        <v>457</v>
      </c>
      <c r="CW2231">
        <v>180</v>
      </c>
      <c r="CX2231">
        <v>227</v>
      </c>
      <c r="CY2231">
        <v>2204</v>
      </c>
      <c r="CZ2231">
        <v>2187</v>
      </c>
      <c r="DA2231" s="2">
        <v>162399</v>
      </c>
      <c r="DB2231" s="2">
        <v>26985</v>
      </c>
      <c r="DC2231" s="2">
        <v>140.91999999999999</v>
      </c>
      <c r="DD2231" s="2">
        <v>34982</v>
      </c>
      <c r="DE2231">
        <v>704</v>
      </c>
      <c r="DF2231">
        <v>31</v>
      </c>
      <c r="DG2231">
        <v>46.02</v>
      </c>
      <c r="DH2231">
        <v>4.28</v>
      </c>
      <c r="DI2231" s="2">
        <v>14.27</v>
      </c>
      <c r="DJ2231">
        <v>-0.56999999999999995</v>
      </c>
      <c r="DK2231">
        <v>0.96677419737419501</v>
      </c>
      <c r="DL2231">
        <v>1.4064697609001407E-3</v>
      </c>
      <c r="DM2231">
        <v>0</v>
      </c>
      <c r="DN2231">
        <v>69.400000000000006</v>
      </c>
      <c r="DO2231">
        <v>0.13200000000000001</v>
      </c>
      <c r="DP2231">
        <v>3097.77</v>
      </c>
      <c r="DQ2231" s="2">
        <v>0</v>
      </c>
      <c r="DR2231" s="2">
        <v>7622.44278098</v>
      </c>
      <c r="DS2231">
        <v>7.6420539120714889E-3</v>
      </c>
      <c r="DT2231">
        <v>7.8803819749783202</v>
      </c>
      <c r="DU2231">
        <v>7860157.7626777356</v>
      </c>
      <c r="DV2231">
        <v>0</v>
      </c>
    </row>
    <row r="2232" spans="1:126" x14ac:dyDescent="0.15">
      <c r="A2232" t="s">
        <v>3664</v>
      </c>
      <c r="B2232" t="s">
        <v>160</v>
      </c>
      <c r="C2232">
        <v>42</v>
      </c>
      <c r="D2232">
        <v>51</v>
      </c>
      <c r="E2232" t="s">
        <v>3702</v>
      </c>
      <c r="F2232">
        <v>42051</v>
      </c>
      <c r="G2232" t="s">
        <v>7216</v>
      </c>
      <c r="H2232">
        <v>92.9</v>
      </c>
      <c r="I2232">
        <v>4.5999999999999996</v>
      </c>
      <c r="J2232">
        <v>0.1</v>
      </c>
      <c r="K2232">
        <v>0.3</v>
      </c>
      <c r="L2232">
        <v>1.3</v>
      </c>
      <c r="M2232">
        <v>0.8</v>
      </c>
      <c r="N2232">
        <f t="shared" si="142"/>
        <v>8654.0000000000018</v>
      </c>
      <c r="O2232">
        <f t="shared" si="140"/>
        <v>1345.9999999999982</v>
      </c>
      <c r="P2232">
        <f t="shared" si="141"/>
        <v>1.6151999999999984</v>
      </c>
      <c r="Q2232" s="4">
        <v>42051</v>
      </c>
      <c r="R2232" s="5">
        <v>39.918906999999997</v>
      </c>
      <c r="S2232" s="5">
        <v>-79.640118999999999</v>
      </c>
      <c r="T2232">
        <v>1</v>
      </c>
      <c r="U2232">
        <v>0.15054256661961055</v>
      </c>
      <c r="V2232">
        <v>136914</v>
      </c>
      <c r="W2232">
        <v>135376</v>
      </c>
      <c r="X2232">
        <v>134851</v>
      </c>
      <c r="Y2232">
        <v>133290</v>
      </c>
      <c r="Z2232">
        <v>72307</v>
      </c>
      <c r="AA2232">
        <v>42033</v>
      </c>
      <c r="AB2232">
        <v>47789.002</v>
      </c>
      <c r="AC2232">
        <v>39636</v>
      </c>
      <c r="AD2232">
        <v>5</v>
      </c>
      <c r="AE2232">
        <v>3.7077960118946096E-5</v>
      </c>
      <c r="AF2232">
        <v>70</v>
      </c>
      <c r="AG2232">
        <v>941</v>
      </c>
      <c r="AH2232">
        <v>7.4388947927736454E-2</v>
      </c>
      <c r="AI2232" s="3">
        <v>112871</v>
      </c>
      <c r="AJ2232" s="3">
        <v>505816.03579446505</v>
      </c>
      <c r="AK2232">
        <v>75</v>
      </c>
      <c r="AL2232">
        <v>510713.59999999998</v>
      </c>
      <c r="AM2232">
        <v>675840</v>
      </c>
      <c r="AN2232">
        <v>62824</v>
      </c>
      <c r="AO2232">
        <v>738664</v>
      </c>
      <c r="AP2232">
        <v>8</v>
      </c>
      <c r="AQ2232">
        <v>1</v>
      </c>
      <c r="AR2232">
        <v>9</v>
      </c>
      <c r="AS2232">
        <v>6.6481503368396172E-2</v>
      </c>
      <c r="AT2232">
        <v>8</v>
      </c>
      <c r="AU2232">
        <v>100</v>
      </c>
      <c r="AV2232">
        <f t="shared" si="139"/>
        <v>108</v>
      </c>
      <c r="AW2232">
        <v>115771</v>
      </c>
      <c r="AX2232">
        <v>0.88</v>
      </c>
      <c r="AY2232">
        <v>858106324.24679196</v>
      </c>
      <c r="AZ2232">
        <v>858106.32424679201</v>
      </c>
      <c r="BA2232">
        <v>5787.0734511461997</v>
      </c>
      <c r="BB2232">
        <v>1.7279891268736842</v>
      </c>
      <c r="BC2232">
        <v>27558</v>
      </c>
      <c r="BD2232">
        <v>15715</v>
      </c>
      <c r="BE2232">
        <v>11843</v>
      </c>
      <c r="BF2232">
        <v>8.6499554464846543E-2</v>
      </c>
      <c r="BG2232">
        <v>2020079</v>
      </c>
      <c r="BH2232">
        <v>14.980081719824103</v>
      </c>
      <c r="BI2232">
        <v>20410</v>
      </c>
      <c r="BJ2232">
        <v>117</v>
      </c>
      <c r="BK2232">
        <v>41</v>
      </c>
      <c r="BL2232">
        <v>3</v>
      </c>
      <c r="BM2232">
        <v>0</v>
      </c>
      <c r="BN2232">
        <v>2</v>
      </c>
      <c r="BO2232">
        <v>9</v>
      </c>
      <c r="BP2232">
        <v>6</v>
      </c>
      <c r="BQ2232">
        <v>7</v>
      </c>
      <c r="BR2232">
        <v>4</v>
      </c>
      <c r="BS2232">
        <v>0</v>
      </c>
      <c r="BT2232">
        <v>142605</v>
      </c>
      <c r="BU2232">
        <v>0.79</v>
      </c>
      <c r="BV2232">
        <v>0.45783970000000002</v>
      </c>
      <c r="BW2232">
        <v>643</v>
      </c>
      <c r="BX2232">
        <v>1.325339</v>
      </c>
      <c r="BY2232">
        <v>-1.1187119999999999</v>
      </c>
      <c r="BZ2232">
        <v>114</v>
      </c>
      <c r="CA2232">
        <v>36</v>
      </c>
      <c r="CB2232">
        <v>2</v>
      </c>
      <c r="CC2232">
        <v>0</v>
      </c>
      <c r="CD2232">
        <v>5</v>
      </c>
      <c r="CE2232">
        <v>12</v>
      </c>
      <c r="CF2232">
        <v>5</v>
      </c>
      <c r="CG2232">
        <v>8</v>
      </c>
      <c r="CH2232">
        <v>3</v>
      </c>
      <c r="CI2232">
        <v>1</v>
      </c>
      <c r="CJ2232">
        <v>134255</v>
      </c>
      <c r="CK2232">
        <v>1.3854232617034747</v>
      </c>
      <c r="CL2232">
        <v>0.52906272837338164</v>
      </c>
      <c r="CM2232">
        <v>570</v>
      </c>
      <c r="CN2232">
        <v>-0.85994521470550489</v>
      </c>
      <c r="CO2232">
        <v>11041</v>
      </c>
      <c r="CP2232">
        <v>-1.813911134</v>
      </c>
      <c r="CQ2232">
        <v>-1.0913225209999999</v>
      </c>
      <c r="CR2232">
        <v>112988</v>
      </c>
      <c r="CS2232">
        <v>0.84799999999999998</v>
      </c>
      <c r="CT2232">
        <v>118431</v>
      </c>
      <c r="CU2232">
        <v>0.87545246176999991</v>
      </c>
      <c r="CV2232">
        <v>342</v>
      </c>
      <c r="CW2232">
        <v>78</v>
      </c>
      <c r="CX2232">
        <v>61</v>
      </c>
      <c r="CY2232">
        <v>363</v>
      </c>
      <c r="CZ2232">
        <v>1411</v>
      </c>
      <c r="DA2232" s="2">
        <v>55730</v>
      </c>
      <c r="DB2232" s="2">
        <v>8700</v>
      </c>
      <c r="DC2232" s="2">
        <v>113.33</v>
      </c>
      <c r="DD2232" s="2">
        <v>9574</v>
      </c>
      <c r="DE2232">
        <v>433</v>
      </c>
      <c r="DF2232">
        <v>18</v>
      </c>
      <c r="DG2232">
        <v>29.63</v>
      </c>
      <c r="DH2232">
        <v>2.96</v>
      </c>
      <c r="DI2232" s="2">
        <v>16.3</v>
      </c>
      <c r="DJ2232">
        <v>0.27</v>
      </c>
      <c r="DK2232">
        <v>0.95514348238254287</v>
      </c>
      <c r="DL2232">
        <v>0</v>
      </c>
      <c r="DM2232">
        <v>0</v>
      </c>
      <c r="DN2232">
        <v>38.9</v>
      </c>
      <c r="DO2232">
        <v>7.5999999999999998E-2</v>
      </c>
      <c r="DP2232">
        <v>2133.65</v>
      </c>
      <c r="DQ2232" s="2">
        <v>0</v>
      </c>
      <c r="DR2232" s="2">
        <v>1856.9498284400006</v>
      </c>
      <c r="DS2232">
        <v>3.4356488988941357E-3</v>
      </c>
      <c r="DT2232">
        <v>5.9323598736747201</v>
      </c>
      <c r="DU2232">
        <v>3029736.8675799612</v>
      </c>
      <c r="DV2232">
        <v>0</v>
      </c>
    </row>
    <row r="2233" spans="1:126" x14ac:dyDescent="0.15">
      <c r="A2233" t="s">
        <v>3664</v>
      </c>
      <c r="B2233" t="s">
        <v>3703</v>
      </c>
      <c r="C2233">
        <v>42</v>
      </c>
      <c r="D2233">
        <v>53</v>
      </c>
      <c r="E2233" t="s">
        <v>3704</v>
      </c>
      <c r="F2233">
        <v>42053</v>
      </c>
      <c r="G2233" t="s">
        <v>7217</v>
      </c>
      <c r="H2233">
        <v>75.8</v>
      </c>
      <c r="I2233">
        <v>17.8</v>
      </c>
      <c r="J2233">
        <v>0.1</v>
      </c>
      <c r="K2233">
        <v>0.2</v>
      </c>
      <c r="L2233">
        <v>0.7</v>
      </c>
      <c r="M2233">
        <v>5.4</v>
      </c>
      <c r="N2233">
        <f t="shared" si="142"/>
        <v>6092.1799999999994</v>
      </c>
      <c r="O2233">
        <f t="shared" si="140"/>
        <v>3907.8200000000006</v>
      </c>
      <c r="P2233">
        <f t="shared" si="141"/>
        <v>4.6893840000000022</v>
      </c>
      <c r="Q2233" s="4">
        <v>42053</v>
      </c>
      <c r="R2233" s="5">
        <v>41.513303999999998</v>
      </c>
      <c r="S2233" s="5">
        <v>-79.249705000000006</v>
      </c>
      <c r="T2233">
        <v>9</v>
      </c>
      <c r="U2233">
        <v>0.17525782005405985</v>
      </c>
      <c r="V2233">
        <v>7664</v>
      </c>
      <c r="W2233">
        <v>7649</v>
      </c>
      <c r="X2233">
        <v>7581</v>
      </c>
      <c r="Y2233">
        <v>7357</v>
      </c>
      <c r="Z2233">
        <v>4673</v>
      </c>
      <c r="AA2233">
        <v>42035</v>
      </c>
      <c r="AB2233">
        <v>1087.4570000000001</v>
      </c>
      <c r="AC2233">
        <v>35533</v>
      </c>
      <c r="AD2233">
        <v>1</v>
      </c>
      <c r="AE2233">
        <v>1.3190871916633689E-4</v>
      </c>
      <c r="AF2233">
        <v>13</v>
      </c>
      <c r="AG2233">
        <v>56</v>
      </c>
      <c r="AH2233">
        <v>0.23214285714285715</v>
      </c>
      <c r="AI2233" s="3">
        <v>8283</v>
      </c>
      <c r="AJ2233" s="3">
        <v>273452.63240125001</v>
      </c>
      <c r="AK2233">
        <v>97</v>
      </c>
      <c r="AL2233">
        <v>276108.79999999999</v>
      </c>
      <c r="AM2233">
        <v>74841</v>
      </c>
      <c r="AN2233">
        <v>3868</v>
      </c>
      <c r="AO2233">
        <v>78709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6</v>
      </c>
      <c r="AV2233">
        <f t="shared" si="139"/>
        <v>6</v>
      </c>
      <c r="AW2233">
        <v>5520</v>
      </c>
      <c r="AX2233">
        <v>0.69</v>
      </c>
      <c r="AY2233">
        <v>151423301.32909101</v>
      </c>
      <c r="AZ2233">
        <v>151423.30132909102</v>
      </c>
      <c r="BA2233">
        <v>30707.1507407145</v>
      </c>
      <c r="BB2233">
        <v>0.32565704595773637</v>
      </c>
      <c r="BC2233">
        <v>1337</v>
      </c>
      <c r="BD2233">
        <v>416</v>
      </c>
      <c r="BE2233">
        <v>921</v>
      </c>
      <c r="BF2233">
        <v>0.12017223382045929</v>
      </c>
      <c r="BG2233">
        <v>45559</v>
      </c>
      <c r="BH2233">
        <v>6.0096293364991427</v>
      </c>
      <c r="BI2233">
        <v>1027</v>
      </c>
      <c r="BJ2233">
        <v>6</v>
      </c>
      <c r="BK2233">
        <v>2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2</v>
      </c>
      <c r="BS2233">
        <v>0</v>
      </c>
      <c r="BT2233">
        <v>6775</v>
      </c>
      <c r="BU2233">
        <v>0.25</v>
      </c>
      <c r="BV2233">
        <v>0.41985909999999999</v>
      </c>
      <c r="BW2233">
        <v>37</v>
      </c>
      <c r="BX2233">
        <v>1.4760150000000001</v>
      </c>
      <c r="BY2233">
        <v>-0.68461229999999995</v>
      </c>
      <c r="BZ2233">
        <v>6</v>
      </c>
      <c r="CA2233">
        <v>2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7515</v>
      </c>
      <c r="CK2233">
        <v>1.1976047904191616</v>
      </c>
      <c r="CL2233">
        <v>0.71534653465346532</v>
      </c>
      <c r="CM2233">
        <v>45</v>
      </c>
      <c r="CN2233">
        <v>0.23106169696688586</v>
      </c>
      <c r="CO2233">
        <v>286</v>
      </c>
      <c r="CP2233">
        <v>-1.2038335060000001</v>
      </c>
      <c r="CQ2233">
        <v>-0.3746495587</v>
      </c>
      <c r="CR2233">
        <v>6230</v>
      </c>
      <c r="CS2233">
        <v>0.84499999999999997</v>
      </c>
      <c r="CT2233">
        <v>6576</v>
      </c>
      <c r="CU2233">
        <v>0.87050825509999996</v>
      </c>
      <c r="CV2233">
        <v>3</v>
      </c>
      <c r="CZ2233">
        <v>92</v>
      </c>
      <c r="DA2233" s="2">
        <v>2944</v>
      </c>
      <c r="DB2233" s="2">
        <v>250</v>
      </c>
      <c r="DC2233" s="2">
        <v>91.73</v>
      </c>
      <c r="DD2233" s="2">
        <v>2578</v>
      </c>
      <c r="DE2233">
        <v>33</v>
      </c>
      <c r="DF2233">
        <v>1</v>
      </c>
      <c r="DG2233">
        <v>26.21</v>
      </c>
      <c r="DH2233">
        <v>26.21</v>
      </c>
      <c r="DI2233" s="2">
        <v>26.21</v>
      </c>
      <c r="DJ2233">
        <v>-1.0900000000000001</v>
      </c>
      <c r="DL2233">
        <v>1.7857142857142856E-2</v>
      </c>
      <c r="DM2233">
        <v>0</v>
      </c>
      <c r="DN2233">
        <v>20.7</v>
      </c>
      <c r="DO2233">
        <v>0.08</v>
      </c>
      <c r="DP2233">
        <v>33.83</v>
      </c>
      <c r="DQ2233" s="2">
        <f>119114+2</f>
        <v>119116</v>
      </c>
      <c r="DR2233" s="2">
        <v>482.75306418999998</v>
      </c>
      <c r="DS2233">
        <v>1.7484073524523666E-3</v>
      </c>
      <c r="DT2233">
        <v>4.9455060455583002</v>
      </c>
      <c r="DU2233">
        <v>1365497.7396318475</v>
      </c>
      <c r="DV2233">
        <v>1</v>
      </c>
    </row>
    <row r="2234" spans="1:126" x14ac:dyDescent="0.15">
      <c r="A2234" t="s">
        <v>3664</v>
      </c>
      <c r="B2234" t="s">
        <v>162</v>
      </c>
      <c r="C2234">
        <v>42</v>
      </c>
      <c r="D2234">
        <v>55</v>
      </c>
      <c r="E2234" t="s">
        <v>3705</v>
      </c>
      <c r="F2234">
        <v>42055</v>
      </c>
      <c r="G2234" t="s">
        <v>7218</v>
      </c>
      <c r="H2234">
        <v>90.2</v>
      </c>
      <c r="I2234">
        <v>2.9</v>
      </c>
      <c r="J2234">
        <v>0.2</v>
      </c>
      <c r="K2234">
        <v>0.9</v>
      </c>
      <c r="L2234">
        <v>1.5</v>
      </c>
      <c r="M2234">
        <v>4.3</v>
      </c>
      <c r="N2234">
        <f t="shared" si="142"/>
        <v>8166.0400000000009</v>
      </c>
      <c r="O2234">
        <f t="shared" si="140"/>
        <v>1833.9599999999991</v>
      </c>
      <c r="P2234">
        <f t="shared" si="141"/>
        <v>2.2007519999999996</v>
      </c>
      <c r="Q2234" s="4">
        <v>42055</v>
      </c>
      <c r="R2234" s="5">
        <v>39.926684999999999</v>
      </c>
      <c r="S2234" s="5">
        <v>-77.724497</v>
      </c>
      <c r="T2234">
        <v>3</v>
      </c>
      <c r="U2234">
        <v>6.8565467426159335E-2</v>
      </c>
      <c r="V2234">
        <v>149554</v>
      </c>
      <c r="W2234">
        <v>151517</v>
      </c>
      <c r="X2234">
        <v>152285</v>
      </c>
      <c r="Y2234">
        <v>152903</v>
      </c>
      <c r="Z2234">
        <v>77899</v>
      </c>
      <c r="AA2234">
        <v>42037</v>
      </c>
      <c r="AB2234">
        <v>62264.527000000002</v>
      </c>
      <c r="AC2234">
        <v>53916</v>
      </c>
      <c r="AD2234">
        <v>2</v>
      </c>
      <c r="AE2234">
        <v>1.3133269855862363E-5</v>
      </c>
      <c r="AF2234">
        <v>224</v>
      </c>
      <c r="AG2234">
        <v>1596</v>
      </c>
      <c r="AH2234">
        <v>0.14035087719298245</v>
      </c>
      <c r="AI2234" s="3">
        <v>264521</v>
      </c>
      <c r="AJ2234" s="3">
        <v>494222.87886549503</v>
      </c>
      <c r="AK2234">
        <v>95</v>
      </c>
      <c r="AL2234">
        <v>494521.60000000003</v>
      </c>
      <c r="AM2234">
        <v>265751</v>
      </c>
      <c r="AN2234">
        <v>213280</v>
      </c>
      <c r="AO2234">
        <v>479031</v>
      </c>
      <c r="AP2234">
        <v>20</v>
      </c>
      <c r="AQ2234">
        <v>3</v>
      </c>
      <c r="AR2234">
        <v>23</v>
      </c>
      <c r="AS2234">
        <v>0.15179814806259365</v>
      </c>
      <c r="AT2234">
        <v>23</v>
      </c>
      <c r="AU2234">
        <v>167</v>
      </c>
      <c r="AV2234">
        <f t="shared" si="139"/>
        <v>190</v>
      </c>
      <c r="AW2234">
        <v>136400</v>
      </c>
      <c r="AX2234">
        <v>0.88</v>
      </c>
      <c r="AY2234">
        <v>859474035.94619</v>
      </c>
      <c r="AZ2234">
        <v>859474.03594619001</v>
      </c>
      <c r="BA2234">
        <v>6627.3226064728296</v>
      </c>
      <c r="BB2234">
        <v>1.5089049671783166</v>
      </c>
      <c r="BC2234">
        <v>109790</v>
      </c>
      <c r="BD2234">
        <v>44614</v>
      </c>
      <c r="BE2234">
        <v>65176</v>
      </c>
      <c r="BF2234">
        <v>0.43580245262580741</v>
      </c>
      <c r="BG2234">
        <v>2114929</v>
      </c>
      <c r="BH2234">
        <v>13.887966641494566</v>
      </c>
      <c r="BI2234">
        <v>16469</v>
      </c>
      <c r="BJ2234">
        <v>153</v>
      </c>
      <c r="BK2234">
        <v>37</v>
      </c>
      <c r="BL2234">
        <v>8</v>
      </c>
      <c r="BM2234">
        <v>2</v>
      </c>
      <c r="BN2234">
        <v>2</v>
      </c>
      <c r="BO2234">
        <v>4</v>
      </c>
      <c r="BP2234">
        <v>3</v>
      </c>
      <c r="BQ2234">
        <v>18</v>
      </c>
      <c r="BR2234">
        <v>12</v>
      </c>
      <c r="BS2234">
        <v>0</v>
      </c>
      <c r="BT2234">
        <v>144994</v>
      </c>
      <c r="BU2234">
        <v>0.8</v>
      </c>
      <c r="BV2234">
        <v>0.57520789999999999</v>
      </c>
      <c r="BW2234">
        <v>727</v>
      </c>
      <c r="BX2234">
        <v>1.648344</v>
      </c>
      <c r="BY2234">
        <v>-0.1925354</v>
      </c>
      <c r="BZ2234">
        <v>166</v>
      </c>
      <c r="CA2234">
        <v>30</v>
      </c>
      <c r="CB2234">
        <v>8</v>
      </c>
      <c r="CC2234">
        <v>1</v>
      </c>
      <c r="CD2234">
        <v>2</v>
      </c>
      <c r="CE2234">
        <v>5</v>
      </c>
      <c r="CF2234">
        <v>3</v>
      </c>
      <c r="CG2234">
        <v>16</v>
      </c>
      <c r="CH2234">
        <v>9</v>
      </c>
      <c r="CI2234">
        <v>0</v>
      </c>
      <c r="CJ2234">
        <v>152951</v>
      </c>
      <c r="CK2234">
        <v>1.5691299828049505</v>
      </c>
      <c r="CL2234">
        <v>0.72166670480287398</v>
      </c>
      <c r="CM2234">
        <v>683</v>
      </c>
      <c r="CN2234">
        <v>0.1335494211826955</v>
      </c>
      <c r="CO2234">
        <v>15358</v>
      </c>
      <c r="CP2234">
        <v>0.55130990800000002</v>
      </c>
      <c r="CQ2234">
        <v>0.162606309</v>
      </c>
      <c r="CR2234">
        <v>136328</v>
      </c>
      <c r="CS2234">
        <v>0.8859999999999999</v>
      </c>
      <c r="CT2234">
        <v>128616</v>
      </c>
      <c r="CU2234">
        <v>0.85431307048999994</v>
      </c>
      <c r="CV2234">
        <v>131</v>
      </c>
      <c r="CW2234">
        <v>67</v>
      </c>
      <c r="CX2234">
        <v>96</v>
      </c>
      <c r="CY2234">
        <v>2652</v>
      </c>
      <c r="CZ2234">
        <v>2581</v>
      </c>
      <c r="DA2234" s="2">
        <v>79223</v>
      </c>
      <c r="DB2234" s="2">
        <v>13000</v>
      </c>
      <c r="DC2234" s="2">
        <v>136.11000000000001</v>
      </c>
      <c r="DD2234" s="2">
        <v>10812</v>
      </c>
      <c r="DE2234">
        <v>686</v>
      </c>
      <c r="DF2234">
        <v>85</v>
      </c>
      <c r="DG2234">
        <v>37.479999999999997</v>
      </c>
      <c r="DH2234">
        <v>5.92</v>
      </c>
      <c r="DI2234" s="2">
        <v>12.49</v>
      </c>
      <c r="DJ2234">
        <v>-0.56999999999999995</v>
      </c>
      <c r="DK2234">
        <v>0.88817901036212621</v>
      </c>
      <c r="DL2234">
        <v>1.8170426065162906E-2</v>
      </c>
      <c r="DM2234">
        <v>0</v>
      </c>
      <c r="DN2234">
        <v>110.3</v>
      </c>
      <c r="DO2234">
        <v>0.223</v>
      </c>
      <c r="DP2234">
        <v>2951.64</v>
      </c>
      <c r="DQ2234" s="2">
        <v>0</v>
      </c>
      <c r="DR2234" s="2">
        <v>13916.639298970002</v>
      </c>
      <c r="DS2234">
        <v>2.8141622120566E-2</v>
      </c>
      <c r="DT2234">
        <v>8.2505798132739905</v>
      </c>
      <c r="DU2234">
        <v>4080089.9301879555</v>
      </c>
      <c r="DV2234">
        <v>0</v>
      </c>
    </row>
    <row r="2235" spans="1:126" x14ac:dyDescent="0.15">
      <c r="A2235" t="s">
        <v>3664</v>
      </c>
      <c r="B2235" t="s">
        <v>312</v>
      </c>
      <c r="C2235">
        <v>42</v>
      </c>
      <c r="D2235">
        <v>57</v>
      </c>
      <c r="E2235" t="s">
        <v>3706</v>
      </c>
      <c r="F2235">
        <v>42057</v>
      </c>
      <c r="G2235" t="s">
        <v>7219</v>
      </c>
      <c r="H2235">
        <v>96.9</v>
      </c>
      <c r="I2235">
        <v>1</v>
      </c>
      <c r="J2235">
        <v>0.2</v>
      </c>
      <c r="K2235">
        <v>0.1</v>
      </c>
      <c r="L2235">
        <v>1</v>
      </c>
      <c r="M2235">
        <v>0.8</v>
      </c>
      <c r="N2235">
        <f t="shared" si="142"/>
        <v>9392.3000000000011</v>
      </c>
      <c r="O2235">
        <f t="shared" si="140"/>
        <v>607.69999999999891</v>
      </c>
      <c r="P2235">
        <f t="shared" si="141"/>
        <v>0.729239999999999</v>
      </c>
      <c r="Q2235" s="4">
        <v>42057</v>
      </c>
      <c r="R2235" s="5">
        <v>39.91075</v>
      </c>
      <c r="S2235" s="5">
        <v>-78.122617000000005</v>
      </c>
      <c r="T2235">
        <v>8</v>
      </c>
      <c r="U2235">
        <v>0.11403548827473171</v>
      </c>
      <c r="V2235">
        <v>14829</v>
      </c>
      <c r="W2235">
        <v>14747</v>
      </c>
      <c r="X2235">
        <v>14694</v>
      </c>
      <c r="Y2235">
        <v>14621</v>
      </c>
      <c r="Z2235">
        <v>7629</v>
      </c>
      <c r="AA2235">
        <v>42039</v>
      </c>
      <c r="AB2235">
        <v>5733.0110000000004</v>
      </c>
      <c r="AC2235">
        <v>48311</v>
      </c>
      <c r="AD2235">
        <v>2</v>
      </c>
      <c r="AE2235">
        <v>1.3610997686130393E-4</v>
      </c>
      <c r="AF2235">
        <v>47</v>
      </c>
      <c r="AG2235">
        <v>656</v>
      </c>
      <c r="AH2235">
        <v>7.1646341463414628E-2</v>
      </c>
      <c r="AI2235" s="3">
        <v>112210</v>
      </c>
      <c r="AJ2235" s="3">
        <v>280032.43314400001</v>
      </c>
      <c r="AK2235">
        <v>110</v>
      </c>
      <c r="AL2235">
        <v>280358.40000000002</v>
      </c>
      <c r="AM2235">
        <v>115580</v>
      </c>
      <c r="AN2235">
        <v>55417</v>
      </c>
      <c r="AO2235">
        <v>170997</v>
      </c>
      <c r="AP2235">
        <v>1</v>
      </c>
      <c r="AQ2235">
        <v>0</v>
      </c>
      <c r="AR2235">
        <v>1</v>
      </c>
      <c r="AS2235">
        <v>6.7810402115684551E-2</v>
      </c>
      <c r="AT2235">
        <v>1</v>
      </c>
      <c r="AU2235">
        <v>11</v>
      </c>
      <c r="AV2235">
        <f t="shared" si="139"/>
        <v>12</v>
      </c>
      <c r="AW2235">
        <v>5965</v>
      </c>
      <c r="AX2235">
        <v>0.4</v>
      </c>
      <c r="AY2235">
        <v>76462047.6079925</v>
      </c>
      <c r="AZ2235">
        <v>76462.047607992499</v>
      </c>
      <c r="BA2235">
        <v>5408.6939893746803</v>
      </c>
      <c r="BB2235">
        <v>1.8488751664717749</v>
      </c>
      <c r="BC2235">
        <v>9681</v>
      </c>
      <c r="BD2235">
        <v>4440</v>
      </c>
      <c r="BE2235">
        <v>5241</v>
      </c>
      <c r="BF2235">
        <v>0.35342909164475017</v>
      </c>
      <c r="BG2235">
        <v>210479</v>
      </c>
      <c r="BH2235">
        <v>14.324145909895195</v>
      </c>
      <c r="BI2235">
        <v>2357</v>
      </c>
      <c r="BJ2235">
        <v>20</v>
      </c>
      <c r="BK2235">
        <v>3</v>
      </c>
      <c r="BL2235">
        <v>2</v>
      </c>
      <c r="BM2235">
        <v>0</v>
      </c>
      <c r="BN2235">
        <v>0</v>
      </c>
      <c r="BO2235">
        <v>0</v>
      </c>
      <c r="BP2235">
        <v>0</v>
      </c>
      <c r="BQ2235">
        <v>1</v>
      </c>
      <c r="BR2235">
        <v>1</v>
      </c>
      <c r="BS2235">
        <v>0</v>
      </c>
      <c r="BT2235">
        <v>14852</v>
      </c>
      <c r="BU2235">
        <v>0.76</v>
      </c>
      <c r="BV2235">
        <v>0.54142699999999999</v>
      </c>
      <c r="BW2235">
        <v>87</v>
      </c>
      <c r="BX2235">
        <v>1.8179369999999999</v>
      </c>
      <c r="BY2235">
        <v>-7.9288700000000004E-2</v>
      </c>
      <c r="BZ2235">
        <v>21</v>
      </c>
      <c r="CA2235">
        <v>3</v>
      </c>
      <c r="CB2235">
        <v>2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0</v>
      </c>
      <c r="CJ2235">
        <v>14615</v>
      </c>
      <c r="CK2235">
        <v>1.847417037290455</v>
      </c>
      <c r="CL2235">
        <v>0.66299229452054798</v>
      </c>
      <c r="CM2235">
        <v>74</v>
      </c>
      <c r="CN2235">
        <v>0.25932612473041933</v>
      </c>
      <c r="CO2235">
        <v>1061</v>
      </c>
      <c r="CP2235">
        <v>0.15921465100000001</v>
      </c>
      <c r="CQ2235">
        <v>-0.34463447549999998</v>
      </c>
      <c r="CR2235">
        <v>12849</v>
      </c>
      <c r="CS2235">
        <v>0.88</v>
      </c>
      <c r="CT2235">
        <v>12857</v>
      </c>
      <c r="CU2235">
        <v>0.88274647887000002</v>
      </c>
      <c r="CV2235">
        <v>7</v>
      </c>
      <c r="CW2235">
        <v>2</v>
      </c>
      <c r="CX2235">
        <v>3</v>
      </c>
      <c r="CY2235">
        <v>362</v>
      </c>
      <c r="CZ2235">
        <v>995</v>
      </c>
      <c r="DA2235" s="2">
        <v>7550</v>
      </c>
      <c r="DB2235" s="2">
        <v>975</v>
      </c>
      <c r="DC2235" s="2">
        <v>74.98</v>
      </c>
      <c r="DD2235" s="2">
        <v>441</v>
      </c>
      <c r="DE2235">
        <v>259</v>
      </c>
      <c r="DF2235">
        <v>29</v>
      </c>
      <c r="DG2235">
        <v>13.63</v>
      </c>
      <c r="DH2235">
        <v>13.63</v>
      </c>
      <c r="DI2235" s="2">
        <v>20.45</v>
      </c>
      <c r="DJ2235">
        <v>-1.2</v>
      </c>
      <c r="DK2235">
        <v>0.91808216736476245</v>
      </c>
      <c r="DL2235">
        <v>1.5243902439024391E-3</v>
      </c>
      <c r="DM2235">
        <v>0</v>
      </c>
      <c r="DN2235">
        <v>21.6</v>
      </c>
      <c r="DO2235">
        <v>7.9000000000000001E-2</v>
      </c>
      <c r="DP2235">
        <v>2379.2399999999998</v>
      </c>
      <c r="DQ2235" s="2">
        <v>0</v>
      </c>
      <c r="DR2235" s="2">
        <v>383.07476348</v>
      </c>
      <c r="DS2235">
        <v>1.3663751174906834E-3</v>
      </c>
      <c r="DT2235">
        <v>7.6107326733488501</v>
      </c>
      <c r="DU2235">
        <v>2133732.8351278063</v>
      </c>
      <c r="DV2235">
        <v>1</v>
      </c>
    </row>
    <row r="2236" spans="1:126" x14ac:dyDescent="0.15">
      <c r="A2236" t="s">
        <v>3664</v>
      </c>
      <c r="B2236" t="s">
        <v>166</v>
      </c>
      <c r="C2236">
        <v>42</v>
      </c>
      <c r="D2236">
        <v>59</v>
      </c>
      <c r="E2236" t="s">
        <v>3707</v>
      </c>
      <c r="F2236">
        <v>42059</v>
      </c>
      <c r="G2236" t="s">
        <v>7220</v>
      </c>
      <c r="H2236">
        <v>94.1</v>
      </c>
      <c r="I2236">
        <v>3.3</v>
      </c>
      <c r="J2236">
        <v>0.2</v>
      </c>
      <c r="K2236">
        <v>0.3</v>
      </c>
      <c r="L2236">
        <v>1</v>
      </c>
      <c r="M2236">
        <v>1.2</v>
      </c>
      <c r="N2236">
        <f t="shared" si="142"/>
        <v>8868.27</v>
      </c>
      <c r="O2236">
        <f t="shared" si="140"/>
        <v>1131.7299999999996</v>
      </c>
      <c r="P2236">
        <f t="shared" si="141"/>
        <v>1.3580760000000001</v>
      </c>
      <c r="Q2236" s="4">
        <v>42059</v>
      </c>
      <c r="R2236" s="5">
        <v>39.847707</v>
      </c>
      <c r="S2236" s="5">
        <v>-80.225655000000003</v>
      </c>
      <c r="T2236">
        <v>6</v>
      </c>
      <c r="U2236">
        <v>0.36096102609173392</v>
      </c>
      <c r="V2236">
        <v>38614</v>
      </c>
      <c r="W2236">
        <v>38171</v>
      </c>
      <c r="X2236">
        <v>37938</v>
      </c>
      <c r="Y2236">
        <v>37336</v>
      </c>
      <c r="Z2236">
        <v>20526</v>
      </c>
      <c r="AA2236">
        <v>42041</v>
      </c>
      <c r="AB2236">
        <v>12190.614</v>
      </c>
      <c r="AC2236">
        <v>46661</v>
      </c>
      <c r="AD2236">
        <v>2</v>
      </c>
      <c r="AE2236">
        <v>5.2717591860403817E-5</v>
      </c>
      <c r="AF2236">
        <v>76</v>
      </c>
      <c r="AG2236">
        <v>876</v>
      </c>
      <c r="AH2236">
        <v>8.6757990867579904E-2</v>
      </c>
      <c r="AI2236" s="3">
        <v>112358</v>
      </c>
      <c r="AJ2236" s="3">
        <v>368606.76819185005</v>
      </c>
      <c r="AK2236">
        <v>95</v>
      </c>
      <c r="AL2236">
        <v>369913.59999999998</v>
      </c>
      <c r="AM2236">
        <v>705300</v>
      </c>
      <c r="AN2236">
        <v>58289</v>
      </c>
      <c r="AO2236">
        <v>763589</v>
      </c>
      <c r="AP2236">
        <v>2</v>
      </c>
      <c r="AQ2236">
        <v>0</v>
      </c>
      <c r="AR2236">
        <v>2</v>
      </c>
      <c r="AS2236">
        <v>5.2395797857011865E-2</v>
      </c>
      <c r="AT2236">
        <v>2</v>
      </c>
      <c r="AU2236">
        <v>21</v>
      </c>
      <c r="AV2236">
        <f t="shared" si="139"/>
        <v>23</v>
      </c>
      <c r="AW2236">
        <v>31651</v>
      </c>
      <c r="AX2236">
        <v>0.88</v>
      </c>
      <c r="AY2236">
        <v>357517442.50253999</v>
      </c>
      <c r="AZ2236">
        <v>357517.44250254001</v>
      </c>
      <c r="BA2236">
        <v>8790.3571084895793</v>
      </c>
      <c r="BB2236">
        <v>1.1376102104364074</v>
      </c>
      <c r="BC2236">
        <v>20797</v>
      </c>
      <c r="BD2236">
        <v>12135</v>
      </c>
      <c r="BE2236">
        <v>8662</v>
      </c>
      <c r="BF2236">
        <v>0.2243227844823121</v>
      </c>
      <c r="BG2236">
        <v>924568</v>
      </c>
      <c r="BH2236">
        <v>24.370499235594917</v>
      </c>
      <c r="BI2236">
        <v>5627</v>
      </c>
      <c r="BJ2236">
        <v>35</v>
      </c>
      <c r="BK2236">
        <v>18</v>
      </c>
      <c r="BL2236">
        <v>2</v>
      </c>
      <c r="BM2236">
        <v>0</v>
      </c>
      <c r="BN2236">
        <v>0</v>
      </c>
      <c r="BO2236">
        <v>5</v>
      </c>
      <c r="BP2236">
        <v>1</v>
      </c>
      <c r="BQ2236">
        <v>1</v>
      </c>
      <c r="BR2236">
        <v>2</v>
      </c>
      <c r="BS2236">
        <v>0</v>
      </c>
      <c r="BT2236">
        <v>39245</v>
      </c>
      <c r="BU2236">
        <v>0.76</v>
      </c>
      <c r="BV2236">
        <v>0.50606609999999996</v>
      </c>
      <c r="BW2236">
        <v>181</v>
      </c>
      <c r="BX2236">
        <v>1.630781</v>
      </c>
      <c r="BY2236">
        <v>-0.59249770000000002</v>
      </c>
      <c r="BZ2236">
        <v>35</v>
      </c>
      <c r="CA2236">
        <v>15</v>
      </c>
      <c r="CB2236">
        <v>2</v>
      </c>
      <c r="CC2236">
        <v>0</v>
      </c>
      <c r="CD2236">
        <v>0</v>
      </c>
      <c r="CE2236">
        <v>3</v>
      </c>
      <c r="CF2236">
        <v>1</v>
      </c>
      <c r="CG2236">
        <v>0</v>
      </c>
      <c r="CH2236">
        <v>2</v>
      </c>
      <c r="CI2236">
        <v>0</v>
      </c>
      <c r="CJ2236">
        <v>37805</v>
      </c>
      <c r="CK2236">
        <v>1.5341885993916149</v>
      </c>
      <c r="CL2236">
        <v>0.63822088867316773</v>
      </c>
      <c r="CM2236">
        <v>158</v>
      </c>
      <c r="CN2236">
        <v>-0.27699139208262769</v>
      </c>
      <c r="CO2236">
        <v>3907</v>
      </c>
      <c r="CP2236">
        <v>-1.8129421136999999</v>
      </c>
      <c r="CQ2236">
        <v>-0.29932622889999999</v>
      </c>
      <c r="CR2236">
        <v>32599</v>
      </c>
      <c r="CS2236">
        <v>0.871</v>
      </c>
      <c r="CT2236">
        <v>34251</v>
      </c>
      <c r="CU2236">
        <v>0.89730208285000002</v>
      </c>
      <c r="CV2236">
        <v>35</v>
      </c>
      <c r="CW2236">
        <v>13</v>
      </c>
      <c r="CX2236">
        <v>19</v>
      </c>
      <c r="CY2236">
        <v>274</v>
      </c>
      <c r="CZ2236">
        <v>1348</v>
      </c>
      <c r="DA2236" s="2">
        <v>19652</v>
      </c>
      <c r="DB2236" s="2">
        <v>2395</v>
      </c>
      <c r="DC2236" s="2">
        <v>108.36</v>
      </c>
      <c r="DD2236" s="2">
        <v>2959</v>
      </c>
      <c r="DE2236">
        <v>426</v>
      </c>
      <c r="DF2236">
        <v>14</v>
      </c>
      <c r="DG2236">
        <v>34.36</v>
      </c>
      <c r="DH2236">
        <v>7.93</v>
      </c>
      <c r="DI2236" s="2">
        <v>10.57</v>
      </c>
      <c r="DJ2236">
        <v>0.22</v>
      </c>
      <c r="DK2236">
        <v>0.99036116698410437</v>
      </c>
      <c r="DL2236">
        <v>0</v>
      </c>
      <c r="DM2236">
        <v>0</v>
      </c>
      <c r="DN2236">
        <v>18.3</v>
      </c>
      <c r="DO2236">
        <v>5.0999999999999997E-2</v>
      </c>
      <c r="DP2236">
        <v>467.19</v>
      </c>
      <c r="DQ2236" s="2">
        <v>0</v>
      </c>
      <c r="DR2236" s="2">
        <v>114.31326763</v>
      </c>
      <c r="DS2236">
        <v>3.0902735350849501E-4</v>
      </c>
      <c r="DT2236">
        <v>3.9416076224295802</v>
      </c>
      <c r="DU2236">
        <v>1458054.2654003666</v>
      </c>
      <c r="DV2236">
        <v>1</v>
      </c>
    </row>
    <row r="2237" spans="1:126" x14ac:dyDescent="0.15">
      <c r="A2237" t="s">
        <v>3664</v>
      </c>
      <c r="B2237" t="s">
        <v>3708</v>
      </c>
      <c r="C2237">
        <v>42</v>
      </c>
      <c r="D2237">
        <v>61</v>
      </c>
      <c r="E2237" t="s">
        <v>3709</v>
      </c>
      <c r="F2237">
        <v>42061</v>
      </c>
      <c r="G2237" t="s">
        <v>7221</v>
      </c>
      <c r="H2237">
        <v>91.9</v>
      </c>
      <c r="I2237">
        <v>5.2</v>
      </c>
      <c r="J2237">
        <v>0.1</v>
      </c>
      <c r="K2237">
        <v>0.4</v>
      </c>
      <c r="L2237">
        <v>0.9</v>
      </c>
      <c r="M2237">
        <v>1.6</v>
      </c>
      <c r="N2237">
        <f t="shared" si="142"/>
        <v>8476.19</v>
      </c>
      <c r="O2237">
        <f t="shared" si="140"/>
        <v>1523.8099999999995</v>
      </c>
      <c r="P2237">
        <f t="shared" si="141"/>
        <v>1.8285720000000001</v>
      </c>
      <c r="Q2237" s="4">
        <v>42061</v>
      </c>
      <c r="R2237" s="5">
        <v>40.422311000000001</v>
      </c>
      <c r="S2237" s="5">
        <v>-77.968594999999993</v>
      </c>
      <c r="T2237">
        <v>6</v>
      </c>
      <c r="U2237">
        <v>0.1566192561499356</v>
      </c>
      <c r="V2237">
        <v>45931</v>
      </c>
      <c r="W2237">
        <v>45950</v>
      </c>
      <c r="X2237">
        <v>45906</v>
      </c>
      <c r="Y2237">
        <v>45640</v>
      </c>
      <c r="Z2237">
        <v>24398</v>
      </c>
      <c r="AA2237">
        <v>42043</v>
      </c>
      <c r="AB2237">
        <v>16117.835000000001</v>
      </c>
      <c r="AC2237">
        <v>44396</v>
      </c>
      <c r="AD2237">
        <v>1</v>
      </c>
      <c r="AE2237">
        <v>2.1783644839454536E-5</v>
      </c>
      <c r="AF2237">
        <v>100</v>
      </c>
      <c r="AG2237">
        <v>833</v>
      </c>
      <c r="AH2237">
        <v>0.12004801920768307</v>
      </c>
      <c r="AI2237" s="3">
        <v>158300</v>
      </c>
      <c r="AJ2237" s="3">
        <v>559776.19872121001</v>
      </c>
      <c r="AK2237">
        <v>104</v>
      </c>
      <c r="AL2237">
        <v>569792</v>
      </c>
      <c r="AM2237">
        <v>160292</v>
      </c>
      <c r="AN2237">
        <v>74804</v>
      </c>
      <c r="AO2237">
        <v>235096</v>
      </c>
      <c r="AP2237">
        <v>2</v>
      </c>
      <c r="AQ2237">
        <v>0</v>
      </c>
      <c r="AR2237">
        <v>2</v>
      </c>
      <c r="AS2237">
        <v>4.3525571273122954E-2</v>
      </c>
      <c r="AT2237">
        <v>2</v>
      </c>
      <c r="AU2237">
        <v>30</v>
      </c>
      <c r="AV2237">
        <f t="shared" si="139"/>
        <v>32</v>
      </c>
      <c r="AW2237">
        <v>32415</v>
      </c>
      <c r="AX2237">
        <v>0.74</v>
      </c>
      <c r="AY2237">
        <v>1042302857.00348</v>
      </c>
      <c r="AZ2237">
        <v>1042302.85700348</v>
      </c>
      <c r="BA2237">
        <v>22959.969501002899</v>
      </c>
      <c r="BB2237">
        <v>0.43554064823836974</v>
      </c>
      <c r="BC2237">
        <v>14454</v>
      </c>
      <c r="BD2237">
        <v>5052</v>
      </c>
      <c r="BE2237">
        <v>9402</v>
      </c>
      <c r="BF2237">
        <v>0.20469835187563953</v>
      </c>
      <c r="BG2237">
        <v>586956</v>
      </c>
      <c r="BH2237">
        <v>12.786041040386877</v>
      </c>
      <c r="BI2237">
        <v>6205</v>
      </c>
      <c r="BJ2237">
        <v>47</v>
      </c>
      <c r="BK2237">
        <v>14</v>
      </c>
      <c r="BL2237">
        <v>4</v>
      </c>
      <c r="BM2237">
        <v>0</v>
      </c>
      <c r="BN2237">
        <v>0</v>
      </c>
      <c r="BO2237">
        <v>3</v>
      </c>
      <c r="BP2237">
        <v>1</v>
      </c>
      <c r="BQ2237">
        <v>6</v>
      </c>
      <c r="BR2237">
        <v>3</v>
      </c>
      <c r="BS2237">
        <v>0</v>
      </c>
      <c r="BT2237">
        <v>45395</v>
      </c>
      <c r="BU2237">
        <v>0.74</v>
      </c>
      <c r="BV2237">
        <v>0.50524720000000001</v>
      </c>
      <c r="BW2237">
        <v>266</v>
      </c>
      <c r="BX2237">
        <v>1.718251</v>
      </c>
      <c r="BY2237">
        <v>-0.3302042</v>
      </c>
      <c r="BZ2237">
        <v>49</v>
      </c>
      <c r="CA2237">
        <v>16</v>
      </c>
      <c r="CB2237">
        <v>2</v>
      </c>
      <c r="CC2237">
        <v>0</v>
      </c>
      <c r="CD2237">
        <v>1</v>
      </c>
      <c r="CE2237">
        <v>3</v>
      </c>
      <c r="CF2237">
        <v>1</v>
      </c>
      <c r="CG2237">
        <v>5</v>
      </c>
      <c r="CH2237">
        <v>3</v>
      </c>
      <c r="CI2237">
        <v>0</v>
      </c>
      <c r="CJ2237">
        <v>45791</v>
      </c>
      <c r="CK2237">
        <v>1.7470682011749035</v>
      </c>
      <c r="CL2237">
        <v>0.61195531501526501</v>
      </c>
      <c r="CM2237">
        <v>228</v>
      </c>
      <c r="CN2237">
        <v>-4.875613789209518E-2</v>
      </c>
      <c r="CO2237">
        <v>3524</v>
      </c>
      <c r="CP2237">
        <v>0.31815600900000002</v>
      </c>
      <c r="CQ2237">
        <v>-9.9209286899999999E-2</v>
      </c>
      <c r="CR2237">
        <v>39398</v>
      </c>
      <c r="CS2237">
        <v>0.86299999999999999</v>
      </c>
      <c r="CT2237">
        <v>40281</v>
      </c>
      <c r="CU2237">
        <v>0.87844845467999999</v>
      </c>
      <c r="CV2237">
        <v>37</v>
      </c>
      <c r="CW2237">
        <v>15</v>
      </c>
      <c r="CX2237">
        <v>20</v>
      </c>
      <c r="CY2237">
        <v>694</v>
      </c>
      <c r="CZ2237">
        <v>1262</v>
      </c>
      <c r="DA2237" s="2">
        <v>18630</v>
      </c>
      <c r="DB2237" s="2">
        <v>2865</v>
      </c>
      <c r="DC2237" s="2">
        <v>96.29</v>
      </c>
      <c r="DD2237" s="2">
        <v>3627</v>
      </c>
      <c r="DE2237">
        <v>355</v>
      </c>
      <c r="DF2237">
        <v>9</v>
      </c>
      <c r="DG2237">
        <v>24.07</v>
      </c>
      <c r="DH2237">
        <v>6.57</v>
      </c>
      <c r="DI2237" s="2">
        <v>32.83</v>
      </c>
      <c r="DJ2237">
        <v>0.15</v>
      </c>
      <c r="DK2237">
        <v>0.97706253948199617</v>
      </c>
      <c r="DL2237">
        <v>8.4033613445378148E-3</v>
      </c>
      <c r="DM2237">
        <v>0</v>
      </c>
      <c r="DN2237">
        <v>37.700000000000003</v>
      </c>
      <c r="DO2237">
        <v>6.6000000000000003E-2</v>
      </c>
      <c r="DP2237">
        <v>3440.22</v>
      </c>
      <c r="DQ2237" s="2">
        <v>0</v>
      </c>
      <c r="DR2237" s="2">
        <v>4205.03614569</v>
      </c>
      <c r="DS2237">
        <v>7.0732270998841683E-3</v>
      </c>
      <c r="DT2237">
        <v>7.2885160292892097</v>
      </c>
      <c r="DU2237">
        <v>4152938.1253607576</v>
      </c>
      <c r="DV2237">
        <v>0</v>
      </c>
    </row>
    <row r="2238" spans="1:126" x14ac:dyDescent="0.15">
      <c r="A2238" t="s">
        <v>3664</v>
      </c>
      <c r="B2238" t="s">
        <v>1271</v>
      </c>
      <c r="C2238">
        <v>42</v>
      </c>
      <c r="D2238">
        <v>63</v>
      </c>
      <c r="E2238" t="s">
        <v>3710</v>
      </c>
      <c r="F2238">
        <v>42063</v>
      </c>
      <c r="G2238" t="s">
        <v>7222</v>
      </c>
      <c r="H2238">
        <v>94.4</v>
      </c>
      <c r="I2238">
        <v>2.7</v>
      </c>
      <c r="J2238">
        <v>0.1</v>
      </c>
      <c r="K2238">
        <v>0.9</v>
      </c>
      <c r="L2238">
        <v>0.9</v>
      </c>
      <c r="M2238">
        <v>1.1000000000000001</v>
      </c>
      <c r="N2238">
        <f t="shared" si="142"/>
        <v>8921.49</v>
      </c>
      <c r="O2238">
        <f t="shared" si="140"/>
        <v>1078.5100000000002</v>
      </c>
      <c r="P2238">
        <f t="shared" si="141"/>
        <v>1.2942120000000008</v>
      </c>
      <c r="Q2238" s="4">
        <v>42063</v>
      </c>
      <c r="R2238" s="5">
        <v>40.651432</v>
      </c>
      <c r="S2238" s="5">
        <v>-79.087545000000006</v>
      </c>
      <c r="T2238">
        <v>4</v>
      </c>
      <c r="U2238">
        <v>7.4017029656188171E-3</v>
      </c>
      <c r="V2238">
        <v>88648</v>
      </c>
      <c r="W2238">
        <v>88301</v>
      </c>
      <c r="X2238">
        <v>87895</v>
      </c>
      <c r="Y2238">
        <v>86867</v>
      </c>
      <c r="Z2238">
        <v>41690</v>
      </c>
      <c r="AA2238">
        <v>42045</v>
      </c>
      <c r="AB2238">
        <v>30985.841</v>
      </c>
      <c r="AC2238">
        <v>45195</v>
      </c>
      <c r="AD2238">
        <v>2</v>
      </c>
      <c r="AE2238">
        <v>2.2754422890949427E-5</v>
      </c>
      <c r="AF2238">
        <v>115</v>
      </c>
      <c r="AG2238">
        <v>1166</v>
      </c>
      <c r="AH2238">
        <v>9.8627787307032588E-2</v>
      </c>
      <c r="AI2238" s="3">
        <v>153752</v>
      </c>
      <c r="AJ2238" s="3">
        <v>529298.79954406503</v>
      </c>
      <c r="AK2238">
        <v>72</v>
      </c>
      <c r="AL2238">
        <v>533984</v>
      </c>
      <c r="AM2238">
        <v>678692</v>
      </c>
      <c r="AN2238">
        <v>82516</v>
      </c>
      <c r="AO2238">
        <v>761208</v>
      </c>
      <c r="AP2238">
        <v>3</v>
      </c>
      <c r="AQ2238">
        <v>3</v>
      </c>
      <c r="AR2238">
        <v>6</v>
      </c>
      <c r="AS2238">
        <v>6.7949400346541941E-2</v>
      </c>
      <c r="AT2238">
        <v>4</v>
      </c>
      <c r="AU2238">
        <v>79</v>
      </c>
      <c r="AV2238">
        <f t="shared" si="139"/>
        <v>83</v>
      </c>
      <c r="AW2238">
        <v>66491</v>
      </c>
      <c r="AX2238">
        <v>0.77</v>
      </c>
      <c r="AY2238">
        <v>826318488.00155699</v>
      </c>
      <c r="AZ2238">
        <v>826318.48800155695</v>
      </c>
      <c r="BA2238">
        <v>9321.5537371077498</v>
      </c>
      <c r="BB2238">
        <v>1.0727825298256293</v>
      </c>
      <c r="BC2238">
        <v>43789</v>
      </c>
      <c r="BD2238">
        <v>57290</v>
      </c>
      <c r="BE2238">
        <v>-13501</v>
      </c>
      <c r="BF2238">
        <v>-0.15229898023644076</v>
      </c>
      <c r="BG2238">
        <v>2350884</v>
      </c>
      <c r="BH2238">
        <v>26.746504351783379</v>
      </c>
      <c r="BI2238">
        <v>12080</v>
      </c>
      <c r="BJ2238">
        <v>96</v>
      </c>
      <c r="BK2238">
        <v>26</v>
      </c>
      <c r="BL2238">
        <v>5</v>
      </c>
      <c r="BM2238">
        <v>0</v>
      </c>
      <c r="BN2238">
        <v>1</v>
      </c>
      <c r="BO2238">
        <v>7</v>
      </c>
      <c r="BP2238">
        <v>1</v>
      </c>
      <c r="BQ2238">
        <v>4</v>
      </c>
      <c r="BR2238">
        <v>5</v>
      </c>
      <c r="BS2238">
        <v>0</v>
      </c>
      <c r="BT2238">
        <v>87450</v>
      </c>
      <c r="BU2238">
        <v>0.79</v>
      </c>
      <c r="BV2238">
        <v>0.52182300000000004</v>
      </c>
      <c r="BW2238">
        <v>557</v>
      </c>
      <c r="BX2238">
        <v>1.6580900000000001</v>
      </c>
      <c r="BY2238">
        <v>-0.25257230000000003</v>
      </c>
      <c r="BZ2238">
        <v>89</v>
      </c>
      <c r="CA2238">
        <v>23</v>
      </c>
      <c r="CB2238">
        <v>5</v>
      </c>
      <c r="CC2238">
        <v>0</v>
      </c>
      <c r="CD2238">
        <v>3</v>
      </c>
      <c r="CE2238">
        <v>6</v>
      </c>
      <c r="CF2238">
        <v>1</v>
      </c>
      <c r="CG2238">
        <v>4</v>
      </c>
      <c r="CH2238">
        <v>4</v>
      </c>
      <c r="CI2238">
        <v>0</v>
      </c>
      <c r="CJ2238">
        <v>87487</v>
      </c>
      <c r="CK2238">
        <v>1.5430864014082091</v>
      </c>
      <c r="CL2238">
        <v>0.63301265293317999</v>
      </c>
      <c r="CM2238">
        <v>497</v>
      </c>
      <c r="CN2238">
        <v>-4.1690030951211828E-2</v>
      </c>
      <c r="CO2238">
        <v>10369</v>
      </c>
      <c r="CP2238">
        <v>-2.8145115200000001E-2</v>
      </c>
      <c r="CQ2238">
        <v>-1.03359196E-2</v>
      </c>
      <c r="CR2238">
        <v>75046</v>
      </c>
      <c r="CS2238">
        <v>0.86499999999999999</v>
      </c>
      <c r="CT2238">
        <v>76326</v>
      </c>
      <c r="CU2238">
        <v>0.86763910355000007</v>
      </c>
      <c r="CV2238">
        <v>219</v>
      </c>
      <c r="CW2238">
        <v>33</v>
      </c>
      <c r="CX2238">
        <v>46</v>
      </c>
      <c r="CY2238">
        <v>1051</v>
      </c>
      <c r="CZ2238">
        <v>1731</v>
      </c>
      <c r="DA2238" s="2">
        <v>45990</v>
      </c>
      <c r="DB2238" s="2">
        <v>6650</v>
      </c>
      <c r="DC2238" s="2">
        <v>118.53</v>
      </c>
      <c r="DD2238" s="2">
        <v>4834</v>
      </c>
      <c r="DE2238">
        <v>486</v>
      </c>
      <c r="DF2238">
        <v>37</v>
      </c>
      <c r="DG2238">
        <v>37.61</v>
      </c>
      <c r="DH2238">
        <v>3.42</v>
      </c>
      <c r="DI2238" s="2">
        <v>13.68</v>
      </c>
      <c r="DJ2238">
        <v>0.4</v>
      </c>
      <c r="DK2238">
        <v>0.96197773037098699</v>
      </c>
      <c r="DL2238">
        <v>6.0034305317324182E-3</v>
      </c>
      <c r="DM2238">
        <v>0</v>
      </c>
      <c r="DN2238">
        <v>80</v>
      </c>
      <c r="DO2238">
        <v>0.14800000000000002</v>
      </c>
      <c r="DP2238">
        <v>3115.65</v>
      </c>
      <c r="DQ2238" s="2">
        <v>0</v>
      </c>
      <c r="DR2238" s="2">
        <v>1273.9686004599998</v>
      </c>
      <c r="DS2238">
        <v>2.3857783598446769E-3</v>
      </c>
      <c r="DT2238">
        <v>7.2719119041222298</v>
      </c>
      <c r="DU2238">
        <v>3883084.6062108045</v>
      </c>
      <c r="DV2238">
        <v>0</v>
      </c>
    </row>
    <row r="2239" spans="1:126" x14ac:dyDescent="0.15">
      <c r="A2239" t="s">
        <v>3664</v>
      </c>
      <c r="B2239" t="s">
        <v>176</v>
      </c>
      <c r="C2239">
        <v>42</v>
      </c>
      <c r="D2239">
        <v>65</v>
      </c>
      <c r="E2239" t="s">
        <v>3711</v>
      </c>
      <c r="F2239">
        <v>42065</v>
      </c>
      <c r="G2239" t="s">
        <v>7223</v>
      </c>
      <c r="H2239">
        <v>97.9</v>
      </c>
      <c r="I2239">
        <v>0.3</v>
      </c>
      <c r="J2239">
        <v>0.2</v>
      </c>
      <c r="K2239">
        <v>0.2</v>
      </c>
      <c r="L2239">
        <v>0.8</v>
      </c>
      <c r="M2239">
        <v>0.6</v>
      </c>
      <c r="N2239">
        <f t="shared" si="142"/>
        <v>9585.5800000000036</v>
      </c>
      <c r="O2239">
        <f t="shared" si="140"/>
        <v>414.41999999999643</v>
      </c>
      <c r="P2239">
        <f t="shared" si="141"/>
        <v>0.49730399999999592</v>
      </c>
      <c r="Q2239" s="4">
        <v>42065</v>
      </c>
      <c r="R2239" s="5">
        <v>41.138027999999998</v>
      </c>
      <c r="S2239" s="5">
        <v>-79.012418999999994</v>
      </c>
      <c r="T2239">
        <v>7</v>
      </c>
      <c r="U2239">
        <v>6.4401449524397497E-2</v>
      </c>
      <c r="V2239">
        <v>45051</v>
      </c>
      <c r="W2239">
        <v>44935</v>
      </c>
      <c r="X2239">
        <v>44756</v>
      </c>
      <c r="Y2239">
        <v>44240</v>
      </c>
      <c r="Z2239">
        <v>23056</v>
      </c>
      <c r="AA2239">
        <v>42047</v>
      </c>
      <c r="AB2239">
        <v>17121.222000000002</v>
      </c>
      <c r="AC2239">
        <v>42903</v>
      </c>
      <c r="AD2239">
        <v>1</v>
      </c>
      <c r="AE2239">
        <v>2.2343372955581375E-5</v>
      </c>
      <c r="AF2239">
        <v>66</v>
      </c>
      <c r="AG2239">
        <v>577</v>
      </c>
      <c r="AH2239">
        <v>0.11438474870017332</v>
      </c>
      <c r="AI2239" s="3">
        <v>91288</v>
      </c>
      <c r="AJ2239" s="3">
        <v>417554.12474100001</v>
      </c>
      <c r="AK2239">
        <v>91</v>
      </c>
      <c r="AL2239">
        <v>420422.39999999997</v>
      </c>
      <c r="AM2239">
        <v>421534</v>
      </c>
      <c r="AN2239">
        <v>41416</v>
      </c>
      <c r="AO2239">
        <v>462950</v>
      </c>
      <c r="AP2239">
        <v>3</v>
      </c>
      <c r="AQ2239">
        <v>2</v>
      </c>
      <c r="AR2239">
        <v>5</v>
      </c>
      <c r="AS2239">
        <v>0.11127183709803048</v>
      </c>
      <c r="AT2239">
        <v>6</v>
      </c>
      <c r="AU2239">
        <v>96</v>
      </c>
      <c r="AV2239">
        <f t="shared" si="139"/>
        <v>102</v>
      </c>
      <c r="AW2239">
        <v>38736</v>
      </c>
      <c r="AX2239">
        <v>0.9</v>
      </c>
      <c r="AY2239">
        <v>554150157.08669603</v>
      </c>
      <c r="AZ2239">
        <v>554150.15708669601</v>
      </c>
      <c r="BA2239">
        <v>12133.6342434366</v>
      </c>
      <c r="BB2239">
        <v>0.82415538488884832</v>
      </c>
      <c r="BC2239">
        <v>18162</v>
      </c>
      <c r="BD2239">
        <v>15334</v>
      </c>
      <c r="BE2239">
        <v>2828</v>
      </c>
      <c r="BF2239">
        <v>6.2773301369558943E-2</v>
      </c>
      <c r="BG2239">
        <v>826419</v>
      </c>
      <c r="BH2239">
        <v>18.464987934578605</v>
      </c>
      <c r="BI2239">
        <v>7025</v>
      </c>
      <c r="BJ2239">
        <v>54</v>
      </c>
      <c r="BK2239">
        <v>17</v>
      </c>
      <c r="BL2239">
        <v>2</v>
      </c>
      <c r="BM2239">
        <v>0</v>
      </c>
      <c r="BN2239">
        <v>0</v>
      </c>
      <c r="BO2239">
        <v>4</v>
      </c>
      <c r="BP2239">
        <v>2</v>
      </c>
      <c r="BQ2239">
        <v>2</v>
      </c>
      <c r="BR2239">
        <v>5</v>
      </c>
      <c r="BS2239">
        <v>0</v>
      </c>
      <c r="BT2239">
        <v>44634</v>
      </c>
      <c r="BU2239">
        <v>0.84</v>
      </c>
      <c r="BV2239">
        <v>0.52565070000000003</v>
      </c>
      <c r="BW2239">
        <v>314</v>
      </c>
      <c r="BX2239">
        <v>1.926782</v>
      </c>
      <c r="BY2239">
        <v>4.47585E-2</v>
      </c>
      <c r="BZ2239">
        <v>61</v>
      </c>
      <c r="CA2239">
        <v>19</v>
      </c>
      <c r="CB2239">
        <v>2</v>
      </c>
      <c r="CC2239">
        <v>0</v>
      </c>
      <c r="CD2239">
        <v>0</v>
      </c>
      <c r="CE2239">
        <v>2</v>
      </c>
      <c r="CF2239">
        <v>2</v>
      </c>
      <c r="CG2239">
        <v>3</v>
      </c>
      <c r="CH2239">
        <v>5</v>
      </c>
      <c r="CI2239">
        <v>0</v>
      </c>
      <c r="CJ2239">
        <v>44609</v>
      </c>
      <c r="CK2239">
        <v>2.1071980990383108</v>
      </c>
      <c r="CL2239">
        <v>0.6338926056954709</v>
      </c>
      <c r="CM2239">
        <v>298</v>
      </c>
      <c r="CN2239">
        <v>0.62393724288000063</v>
      </c>
      <c r="CO2239">
        <v>3664</v>
      </c>
      <c r="CP2239">
        <v>-0.80686277939999995</v>
      </c>
      <c r="CQ2239">
        <v>-0.25936679979999999</v>
      </c>
      <c r="CR2239">
        <v>38640</v>
      </c>
      <c r="CS2239">
        <v>0.871</v>
      </c>
      <c r="CT2239">
        <v>38654</v>
      </c>
      <c r="CU2239">
        <v>0.88395371850000004</v>
      </c>
      <c r="CV2239">
        <v>30</v>
      </c>
      <c r="CW2239">
        <v>19</v>
      </c>
      <c r="CX2239">
        <v>19</v>
      </c>
      <c r="CY2239">
        <v>259</v>
      </c>
      <c r="CZ2239">
        <v>862</v>
      </c>
      <c r="DA2239" s="2">
        <v>22776</v>
      </c>
      <c r="DB2239" s="2">
        <v>2730</v>
      </c>
      <c r="DC2239" s="2">
        <v>144.55000000000001</v>
      </c>
      <c r="DD2239" s="2">
        <v>895</v>
      </c>
      <c r="DE2239">
        <v>211</v>
      </c>
      <c r="DF2239">
        <v>19</v>
      </c>
      <c r="DG2239">
        <v>35.58</v>
      </c>
      <c r="DH2239">
        <v>13.34</v>
      </c>
      <c r="DI2239" s="2">
        <v>20.02</v>
      </c>
      <c r="DJ2239">
        <v>-0.93</v>
      </c>
      <c r="DK2239">
        <v>0.9733042678117606</v>
      </c>
      <c r="DL2239">
        <v>8.6655112651646445E-3</v>
      </c>
      <c r="DM2239">
        <v>0</v>
      </c>
      <c r="DN2239">
        <v>60.8</v>
      </c>
      <c r="DO2239">
        <v>0.14300000000000002</v>
      </c>
      <c r="DP2239">
        <v>1472.64</v>
      </c>
      <c r="DQ2239" s="2">
        <v>0</v>
      </c>
      <c r="DR2239" s="2">
        <v>613.84636473</v>
      </c>
      <c r="DS2239">
        <v>1.4396455331306562E-3</v>
      </c>
      <c r="DT2239">
        <v>6.7707271347048996</v>
      </c>
      <c r="DU2239">
        <v>2846565.3517177571</v>
      </c>
      <c r="DV2239">
        <v>0</v>
      </c>
    </row>
    <row r="2240" spans="1:126" x14ac:dyDescent="0.15">
      <c r="A2240" t="s">
        <v>3664</v>
      </c>
      <c r="B2240" t="s">
        <v>3712</v>
      </c>
      <c r="C2240">
        <v>42</v>
      </c>
      <c r="D2240">
        <v>67</v>
      </c>
      <c r="E2240" t="s">
        <v>3713</v>
      </c>
      <c r="F2240">
        <v>42067</v>
      </c>
      <c r="G2240" t="s">
        <v>7224</v>
      </c>
      <c r="H2240">
        <v>95.7</v>
      </c>
      <c r="I2240">
        <v>0.5</v>
      </c>
      <c r="J2240">
        <v>0.1</v>
      </c>
      <c r="K2240">
        <v>0.3</v>
      </c>
      <c r="L2240">
        <v>0.8</v>
      </c>
      <c r="M2240">
        <v>2.5</v>
      </c>
      <c r="N2240">
        <f t="shared" si="142"/>
        <v>9165.73</v>
      </c>
      <c r="O2240">
        <f t="shared" si="140"/>
        <v>834.27000000000044</v>
      </c>
      <c r="P2240">
        <f t="shared" si="141"/>
        <v>1.0011240000000008</v>
      </c>
      <c r="Q2240" s="4">
        <v>42067</v>
      </c>
      <c r="R2240" s="5">
        <v>40.530673</v>
      </c>
      <c r="S2240" s="5">
        <v>-77.400437999999994</v>
      </c>
      <c r="T2240">
        <v>6</v>
      </c>
      <c r="U2240">
        <v>0.11710116406724669</v>
      </c>
      <c r="V2240">
        <v>24664</v>
      </c>
      <c r="W2240">
        <v>24793</v>
      </c>
      <c r="X2240">
        <v>24829</v>
      </c>
      <c r="Y2240">
        <v>24376</v>
      </c>
      <c r="Z2240">
        <v>12527</v>
      </c>
      <c r="AA2240">
        <v>42049</v>
      </c>
      <c r="AB2240">
        <v>9553.4259999999995</v>
      </c>
      <c r="AC2240">
        <v>47398</v>
      </c>
      <c r="AD2240">
        <v>0</v>
      </c>
      <c r="AE2240">
        <v>0</v>
      </c>
      <c r="AF2240">
        <v>87</v>
      </c>
      <c r="AG2240">
        <v>737</v>
      </c>
      <c r="AH2240">
        <v>0.11804613297150611</v>
      </c>
      <c r="AI2240" s="3">
        <v>91032</v>
      </c>
      <c r="AJ2240" s="3">
        <v>250463.87083634501</v>
      </c>
      <c r="AK2240">
        <v>72</v>
      </c>
      <c r="AL2240">
        <v>251910.40000000002</v>
      </c>
      <c r="AM2240">
        <v>275765</v>
      </c>
      <c r="AN2240">
        <v>68086</v>
      </c>
      <c r="AO2240">
        <v>343851</v>
      </c>
      <c r="AP2240">
        <v>3</v>
      </c>
      <c r="AQ2240">
        <v>1</v>
      </c>
      <c r="AR2240">
        <v>4</v>
      </c>
      <c r="AS2240">
        <v>0.1613358609284879</v>
      </c>
      <c r="AT2240">
        <v>6</v>
      </c>
      <c r="AU2240">
        <v>57</v>
      </c>
      <c r="AV2240">
        <f t="shared" si="139"/>
        <v>63</v>
      </c>
      <c r="AW2240">
        <v>11873</v>
      </c>
      <c r="AX2240">
        <v>0.48</v>
      </c>
      <c r="AY2240">
        <v>162851298.936308</v>
      </c>
      <c r="AZ2240">
        <v>162851.29893630798</v>
      </c>
      <c r="BA2240">
        <v>7139.1943389112002</v>
      </c>
      <c r="BB2240">
        <v>1.400718277900963</v>
      </c>
      <c r="BC2240">
        <v>11399</v>
      </c>
      <c r="BD2240">
        <v>1686</v>
      </c>
      <c r="BE2240">
        <v>9713</v>
      </c>
      <c r="BF2240">
        <v>0.39381284463185207</v>
      </c>
      <c r="BG2240">
        <v>439456</v>
      </c>
      <c r="BH2240">
        <v>17.699303234121391</v>
      </c>
      <c r="BI2240">
        <v>3482</v>
      </c>
      <c r="BJ2240">
        <v>43</v>
      </c>
      <c r="BK2240">
        <v>5</v>
      </c>
      <c r="BL2240">
        <v>0</v>
      </c>
      <c r="BM2240">
        <v>0</v>
      </c>
      <c r="BN2240">
        <v>2</v>
      </c>
      <c r="BO2240">
        <v>0</v>
      </c>
      <c r="BP2240">
        <v>0</v>
      </c>
      <c r="BQ2240">
        <v>2</v>
      </c>
      <c r="BR2240">
        <v>1</v>
      </c>
      <c r="BS2240">
        <v>0</v>
      </c>
      <c r="BT2240">
        <v>23118</v>
      </c>
      <c r="BU2240">
        <v>0.71</v>
      </c>
      <c r="BV2240">
        <v>0.54336390000000001</v>
      </c>
      <c r="BW2240">
        <v>128</v>
      </c>
      <c r="BX2240">
        <v>2.292586</v>
      </c>
      <c r="BY2240">
        <v>0.29603030000000002</v>
      </c>
      <c r="BZ2240">
        <v>45</v>
      </c>
      <c r="CA2240">
        <v>5</v>
      </c>
      <c r="CB2240">
        <v>0</v>
      </c>
      <c r="CC2240">
        <v>0</v>
      </c>
      <c r="CD2240">
        <v>2</v>
      </c>
      <c r="CE2240">
        <v>0</v>
      </c>
      <c r="CF2240">
        <v>0</v>
      </c>
      <c r="CG2240">
        <v>4</v>
      </c>
      <c r="CH2240">
        <v>1</v>
      </c>
      <c r="CI2240">
        <v>0</v>
      </c>
      <c r="CJ2240">
        <v>24806</v>
      </c>
      <c r="CK2240">
        <v>2.2978311698782554</v>
      </c>
      <c r="CL2240">
        <v>0.70384586993430276</v>
      </c>
      <c r="CM2240">
        <v>136</v>
      </c>
      <c r="CN2240">
        <v>0.92212695578527848</v>
      </c>
      <c r="CO2240">
        <v>1761</v>
      </c>
      <c r="CP2240">
        <v>1.1461587120000001</v>
      </c>
      <c r="CQ2240">
        <v>9.0058675000000005E-2</v>
      </c>
      <c r="CR2240">
        <v>21937</v>
      </c>
      <c r="CS2240">
        <v>0.88700000000000001</v>
      </c>
      <c r="CT2240">
        <v>20816</v>
      </c>
      <c r="CU2240">
        <v>0.853586705</v>
      </c>
      <c r="CV2240">
        <v>3</v>
      </c>
      <c r="CW2240">
        <v>3</v>
      </c>
      <c r="CX2240">
        <v>6</v>
      </c>
      <c r="CY2240">
        <v>535</v>
      </c>
      <c r="CZ2240">
        <v>1145</v>
      </c>
      <c r="DA2240" s="2">
        <v>10641</v>
      </c>
      <c r="DB2240" s="2">
        <v>1475</v>
      </c>
      <c r="DC2240" s="2">
        <v>100.94</v>
      </c>
      <c r="DD2240" s="2">
        <v>819</v>
      </c>
      <c r="DE2240">
        <v>339</v>
      </c>
      <c r="DF2240">
        <v>22</v>
      </c>
      <c r="DG2240">
        <v>20.190000000000001</v>
      </c>
      <c r="DH2240">
        <v>4.04</v>
      </c>
      <c r="DI2240" s="2">
        <v>4.04</v>
      </c>
      <c r="DJ2240">
        <v>-0.34</v>
      </c>
      <c r="DK2240">
        <v>0.92434528517444414</v>
      </c>
      <c r="DL2240">
        <v>7.055630936227951E-2</v>
      </c>
      <c r="DM2240">
        <v>0</v>
      </c>
      <c r="DN2240">
        <v>24.7</v>
      </c>
      <c r="DO2240">
        <v>9.8000000000000004E-2</v>
      </c>
      <c r="DP2240">
        <v>1636.1599999999999</v>
      </c>
      <c r="DQ2240" s="2">
        <v>0</v>
      </c>
      <c r="DR2240" s="2">
        <v>1434.6331147600001</v>
      </c>
      <c r="DS2240">
        <v>5.695012315679304E-3</v>
      </c>
      <c r="DT2240">
        <v>7.57317654241736</v>
      </c>
      <c r="DU2240">
        <v>1907761.9320709743</v>
      </c>
      <c r="DV2240">
        <v>1</v>
      </c>
    </row>
    <row r="2241" spans="1:126" x14ac:dyDescent="0.15">
      <c r="A2241" t="s">
        <v>3664</v>
      </c>
      <c r="B2241" t="s">
        <v>3714</v>
      </c>
      <c r="C2241">
        <v>42</v>
      </c>
      <c r="D2241">
        <v>69</v>
      </c>
      <c r="E2241" t="s">
        <v>3715</v>
      </c>
      <c r="F2241">
        <v>42069</v>
      </c>
      <c r="G2241" t="s">
        <v>7225</v>
      </c>
      <c r="H2241">
        <v>89.7</v>
      </c>
      <c r="I2241">
        <v>2.2000000000000002</v>
      </c>
      <c r="J2241">
        <v>0.1</v>
      </c>
      <c r="K2241">
        <v>1.7</v>
      </c>
      <c r="L2241">
        <v>1.3</v>
      </c>
      <c r="M2241">
        <v>5</v>
      </c>
      <c r="N2241">
        <f t="shared" si="142"/>
        <v>8080.52</v>
      </c>
      <c r="O2241">
        <f t="shared" si="140"/>
        <v>1919.4799999999996</v>
      </c>
      <c r="P2241">
        <f t="shared" si="141"/>
        <v>2.3033760000000005</v>
      </c>
      <c r="Q2241" s="4">
        <v>42069</v>
      </c>
      <c r="R2241" s="5">
        <v>41.440283999999998</v>
      </c>
      <c r="S2241" s="5">
        <v>-75.609666000000004</v>
      </c>
      <c r="T2241">
        <v>2</v>
      </c>
      <c r="U2241">
        <v>9.139380368779973E-2</v>
      </c>
      <c r="V2241">
        <v>214353</v>
      </c>
      <c r="W2241">
        <v>214023</v>
      </c>
      <c r="X2241">
        <v>213459</v>
      </c>
      <c r="Y2241">
        <v>211781</v>
      </c>
      <c r="Z2241">
        <v>110279</v>
      </c>
      <c r="AA2241">
        <v>42051</v>
      </c>
      <c r="AB2241">
        <v>84007.385000000009</v>
      </c>
      <c r="AC2241">
        <v>46271</v>
      </c>
      <c r="AD2241">
        <v>6</v>
      </c>
      <c r="AE2241">
        <v>2.8108442370666031E-5</v>
      </c>
      <c r="AF2241">
        <v>45</v>
      </c>
      <c r="AG2241">
        <v>303</v>
      </c>
      <c r="AH2241">
        <v>0.14851485148514851</v>
      </c>
      <c r="AI2241" s="3">
        <v>32750</v>
      </c>
      <c r="AJ2241" s="3">
        <v>293613.97333594004</v>
      </c>
      <c r="AK2241">
        <v>77</v>
      </c>
      <c r="AL2241">
        <v>297324.79999999999</v>
      </c>
      <c r="AM2241">
        <v>642717</v>
      </c>
      <c r="AN2241">
        <v>20850</v>
      </c>
      <c r="AO2241">
        <v>663567</v>
      </c>
      <c r="AP2241">
        <v>40</v>
      </c>
      <c r="AQ2241">
        <v>3</v>
      </c>
      <c r="AR2241">
        <v>43</v>
      </c>
      <c r="AS2241">
        <v>0.20091298598748733</v>
      </c>
      <c r="AT2241">
        <v>46</v>
      </c>
      <c r="AU2241">
        <v>190</v>
      </c>
      <c r="AV2241">
        <f t="shared" si="139"/>
        <v>236</v>
      </c>
      <c r="AW2241">
        <v>185017</v>
      </c>
      <c r="AX2241">
        <v>0.86</v>
      </c>
      <c r="AY2241">
        <v>402619730.216901</v>
      </c>
      <c r="AZ2241">
        <v>402619.73021690099</v>
      </c>
      <c r="BA2241">
        <v>1888.5794121280701</v>
      </c>
      <c r="BB2241">
        <v>5.2949851808094746</v>
      </c>
      <c r="BC2241">
        <v>147889</v>
      </c>
      <c r="BD2241">
        <v>245818</v>
      </c>
      <c r="BE2241">
        <v>-97929</v>
      </c>
      <c r="BF2241">
        <v>-0.45685854641642526</v>
      </c>
      <c r="BG2241">
        <v>5192725</v>
      </c>
      <c r="BH2241">
        <v>24.326568568202791</v>
      </c>
      <c r="BI2241">
        <v>24754</v>
      </c>
      <c r="BJ2241">
        <v>163</v>
      </c>
      <c r="BK2241">
        <v>34</v>
      </c>
      <c r="BL2241">
        <v>4</v>
      </c>
      <c r="BM2241">
        <v>2</v>
      </c>
      <c r="BN2241">
        <v>3</v>
      </c>
      <c r="BO2241">
        <v>17</v>
      </c>
      <c r="BP2241">
        <v>4</v>
      </c>
      <c r="BQ2241">
        <v>21</v>
      </c>
      <c r="BR2241">
        <v>13</v>
      </c>
      <c r="BS2241">
        <v>0</v>
      </c>
      <c r="BT2241">
        <v>208801</v>
      </c>
      <c r="BU2241">
        <v>0.74</v>
      </c>
      <c r="BV2241">
        <v>0.6479973</v>
      </c>
      <c r="BW2241">
        <v>1087</v>
      </c>
      <c r="BX2241">
        <v>1.249994</v>
      </c>
      <c r="BY2241">
        <v>-6.7932300000000001E-2</v>
      </c>
      <c r="BZ2241">
        <v>145</v>
      </c>
      <c r="CA2241">
        <v>33</v>
      </c>
      <c r="CB2241">
        <v>4</v>
      </c>
      <c r="CC2241">
        <v>2</v>
      </c>
      <c r="CD2241">
        <v>2</v>
      </c>
      <c r="CE2241">
        <v>17</v>
      </c>
      <c r="CF2241">
        <v>4</v>
      </c>
      <c r="CG2241">
        <v>20</v>
      </c>
      <c r="CH2241">
        <v>15</v>
      </c>
      <c r="CI2241">
        <v>0</v>
      </c>
      <c r="CJ2241">
        <v>212561</v>
      </c>
      <c r="CK2241">
        <v>1.1384967138844848</v>
      </c>
      <c r="CL2241">
        <v>0.65573276957865578</v>
      </c>
      <c r="CM2241">
        <v>922</v>
      </c>
      <c r="CN2241">
        <v>-0.52571835640172204</v>
      </c>
      <c r="CO2241">
        <v>32927</v>
      </c>
      <c r="CP2241">
        <v>-0.5907538806</v>
      </c>
      <c r="CQ2241">
        <v>5.9544834999999997E-2</v>
      </c>
      <c r="CR2241">
        <v>183567</v>
      </c>
      <c r="CS2241">
        <v>0.86799999999999999</v>
      </c>
      <c r="CT2241">
        <v>187345</v>
      </c>
      <c r="CU2241">
        <v>0.88317174847000002</v>
      </c>
      <c r="CV2241">
        <v>279</v>
      </c>
      <c r="CW2241">
        <v>154</v>
      </c>
      <c r="CX2241">
        <v>157</v>
      </c>
      <c r="CY2241">
        <v>211</v>
      </c>
      <c r="CZ2241">
        <v>454</v>
      </c>
      <c r="DA2241" s="2">
        <v>125101</v>
      </c>
      <c r="DB2241" s="2">
        <v>20845</v>
      </c>
      <c r="DC2241" s="2">
        <v>184.17</v>
      </c>
      <c r="DD2241" s="2">
        <v>15583</v>
      </c>
      <c r="DE2241">
        <v>133</v>
      </c>
      <c r="DF2241">
        <v>7</v>
      </c>
      <c r="DG2241">
        <v>43.94</v>
      </c>
      <c r="DH2241">
        <v>5.14</v>
      </c>
      <c r="DI2241" s="2">
        <v>10.28</v>
      </c>
      <c r="DJ2241">
        <v>0.16</v>
      </c>
      <c r="DK2241">
        <v>0.97349618320610687</v>
      </c>
      <c r="DL2241">
        <v>6.6006600660066007E-3</v>
      </c>
      <c r="DM2241">
        <v>0</v>
      </c>
      <c r="DN2241">
        <v>13.5</v>
      </c>
      <c r="DO2241">
        <v>4.4999999999999998E-2</v>
      </c>
      <c r="DP2241">
        <v>650.4</v>
      </c>
      <c r="DQ2241" s="2">
        <v>0</v>
      </c>
      <c r="DR2241" s="2">
        <v>4450.6938106000016</v>
      </c>
      <c r="DS2241">
        <v>1.4969133264902588E-2</v>
      </c>
      <c r="DT2241">
        <v>6.4054672467347196</v>
      </c>
      <c r="DU2241">
        <v>1904504.2680419511</v>
      </c>
      <c r="DV2241">
        <v>0</v>
      </c>
    </row>
    <row r="2242" spans="1:126" x14ac:dyDescent="0.15">
      <c r="A2242" t="s">
        <v>3664</v>
      </c>
      <c r="B2242" t="s">
        <v>2840</v>
      </c>
      <c r="C2242">
        <v>42</v>
      </c>
      <c r="D2242">
        <v>71</v>
      </c>
      <c r="E2242" t="s">
        <v>3716</v>
      </c>
      <c r="F2242">
        <v>42071</v>
      </c>
      <c r="G2242" t="s">
        <v>7226</v>
      </c>
      <c r="H2242">
        <v>84.9</v>
      </c>
      <c r="I2242">
        <v>3.1</v>
      </c>
      <c r="J2242">
        <v>0.1</v>
      </c>
      <c r="K2242">
        <v>1.9</v>
      </c>
      <c r="L2242">
        <v>1.4</v>
      </c>
      <c r="M2242">
        <v>8.6</v>
      </c>
      <c r="N2242">
        <f t="shared" si="142"/>
        <v>7297.1600000000008</v>
      </c>
      <c r="O2242">
        <f t="shared" si="140"/>
        <v>2702.8399999999992</v>
      </c>
      <c r="P2242">
        <f t="shared" si="141"/>
        <v>3.2434080000000001</v>
      </c>
      <c r="Q2242" s="4">
        <v>42071</v>
      </c>
      <c r="R2242" s="5">
        <v>40.041992</v>
      </c>
      <c r="S2242" s="5">
        <v>-76.250197999999997</v>
      </c>
      <c r="T2242">
        <v>2</v>
      </c>
      <c r="U2242">
        <v>8.9112463379446824E-2</v>
      </c>
      <c r="V2242">
        <v>519913</v>
      </c>
      <c r="W2242">
        <v>526839</v>
      </c>
      <c r="X2242">
        <v>530216</v>
      </c>
      <c r="Y2242">
        <v>536534</v>
      </c>
      <c r="Z2242">
        <v>266214</v>
      </c>
      <c r="AA2242">
        <v>42053</v>
      </c>
      <c r="AB2242">
        <v>216340.25799999997</v>
      </c>
      <c r="AC2242">
        <v>57721</v>
      </c>
      <c r="AD2242">
        <v>14</v>
      </c>
      <c r="AE2242">
        <v>2.6404333328303937E-5</v>
      </c>
      <c r="AF2242">
        <v>782</v>
      </c>
      <c r="AG2242">
        <v>5657</v>
      </c>
      <c r="AH2242">
        <v>0.13823581403570798</v>
      </c>
      <c r="AI2242" s="3">
        <v>439481</v>
      </c>
      <c r="AJ2242" s="3">
        <v>604046.94463525503</v>
      </c>
      <c r="AK2242">
        <v>56</v>
      </c>
      <c r="AL2242">
        <v>629696</v>
      </c>
      <c r="AM2242">
        <v>579757</v>
      </c>
      <c r="AN2242">
        <v>576940</v>
      </c>
      <c r="AO2242">
        <v>1156697</v>
      </c>
      <c r="AP2242">
        <v>112</v>
      </c>
      <c r="AQ2242">
        <v>13</v>
      </c>
      <c r="AR2242">
        <v>125</v>
      </c>
      <c r="AS2242">
        <v>0.23726413572267807</v>
      </c>
      <c r="AT2242">
        <v>126</v>
      </c>
      <c r="AU2242">
        <v>755</v>
      </c>
      <c r="AV2242">
        <f t="shared" si="139"/>
        <v>881</v>
      </c>
      <c r="AW2242">
        <v>484944</v>
      </c>
      <c r="AX2242">
        <v>0.96</v>
      </c>
      <c r="AY2242">
        <v>2443313454.5256</v>
      </c>
      <c r="AZ2242">
        <v>2443313.4545256002</v>
      </c>
      <c r="BA2242">
        <v>5184.8731737032804</v>
      </c>
      <c r="BB2242">
        <v>1.9286874847234747</v>
      </c>
      <c r="BC2242">
        <v>202668</v>
      </c>
      <c r="BD2242">
        <v>260551</v>
      </c>
      <c r="BE2242">
        <v>-57883</v>
      </c>
      <c r="BF2242">
        <v>-0.11133208825322698</v>
      </c>
      <c r="BG2242">
        <v>10553591</v>
      </c>
      <c r="BH2242">
        <v>19.904323898184892</v>
      </c>
      <c r="BI2242">
        <v>48303</v>
      </c>
      <c r="BJ2242">
        <v>516</v>
      </c>
      <c r="BK2242">
        <v>94</v>
      </c>
      <c r="BL2242">
        <v>18</v>
      </c>
      <c r="BM2242">
        <v>2</v>
      </c>
      <c r="BN2242">
        <v>7</v>
      </c>
      <c r="BO2242">
        <v>17</v>
      </c>
      <c r="BP2242">
        <v>9</v>
      </c>
      <c r="BQ2242">
        <v>58</v>
      </c>
      <c r="BR2242">
        <v>13</v>
      </c>
      <c r="BS2242">
        <v>3</v>
      </c>
      <c r="BT2242">
        <v>507766</v>
      </c>
      <c r="BU2242">
        <v>0.83</v>
      </c>
      <c r="BV2242">
        <v>0.60517160000000003</v>
      </c>
      <c r="BW2242">
        <v>2296</v>
      </c>
      <c r="BX2242">
        <v>1.4514560000000001</v>
      </c>
      <c r="BY2242">
        <v>-0.28867219999999999</v>
      </c>
      <c r="BZ2242">
        <v>559</v>
      </c>
      <c r="CA2242">
        <v>84</v>
      </c>
      <c r="CB2242">
        <v>18</v>
      </c>
      <c r="CC2242">
        <v>3</v>
      </c>
      <c r="CD2242">
        <v>6</v>
      </c>
      <c r="CE2242">
        <v>15</v>
      </c>
      <c r="CF2242">
        <v>5</v>
      </c>
      <c r="CG2242">
        <v>58</v>
      </c>
      <c r="CH2242">
        <v>11</v>
      </c>
      <c r="CI2242">
        <v>3</v>
      </c>
      <c r="CJ2242">
        <v>533645</v>
      </c>
      <c r="CK2242">
        <v>1.4279155618435477</v>
      </c>
      <c r="CL2242">
        <v>0.70711803844649945</v>
      </c>
      <c r="CM2242">
        <v>2324</v>
      </c>
      <c r="CN2242">
        <v>-8.2673451208335316E-2</v>
      </c>
      <c r="CO2242">
        <v>70718</v>
      </c>
      <c r="CP2242">
        <v>0.95612492599999999</v>
      </c>
      <c r="CQ2242">
        <v>0.53911588600000004</v>
      </c>
      <c r="CR2242">
        <v>481364</v>
      </c>
      <c r="CS2242">
        <v>0.89500000000000002</v>
      </c>
      <c r="CT2242">
        <v>445046</v>
      </c>
      <c r="CU2242">
        <v>0.85393211332999996</v>
      </c>
      <c r="CV2242">
        <v>599</v>
      </c>
      <c r="CW2242">
        <v>291</v>
      </c>
      <c r="CX2242">
        <v>399</v>
      </c>
      <c r="CY2242">
        <v>8768</v>
      </c>
      <c r="CZ2242">
        <v>8687</v>
      </c>
      <c r="DA2242" s="2">
        <v>325375</v>
      </c>
      <c r="DB2242" s="2">
        <v>51750</v>
      </c>
      <c r="DC2242" s="2">
        <v>202.04</v>
      </c>
      <c r="DD2242" s="2">
        <v>60445</v>
      </c>
      <c r="DE2242">
        <v>2627</v>
      </c>
      <c r="DF2242">
        <v>153</v>
      </c>
      <c r="DG2242">
        <v>51.36</v>
      </c>
      <c r="DH2242">
        <v>3.4</v>
      </c>
      <c r="DI2242" s="2">
        <v>16.62</v>
      </c>
      <c r="DJ2242">
        <v>0.45</v>
      </c>
      <c r="DK2242">
        <v>0.83897142311044159</v>
      </c>
      <c r="DL2242">
        <v>2.4924871840197985E-2</v>
      </c>
      <c r="DM2242">
        <v>0</v>
      </c>
      <c r="DN2242">
        <v>251.4</v>
      </c>
      <c r="DO2242">
        <v>0.39100000000000001</v>
      </c>
      <c r="DP2242">
        <v>2372.04</v>
      </c>
      <c r="DQ2242" s="2">
        <v>0</v>
      </c>
      <c r="DR2242" s="2">
        <v>74293.862806160032</v>
      </c>
      <c r="DS2242">
        <v>0.11655635287645078</v>
      </c>
      <c r="DT2242">
        <v>7.5748046590795299</v>
      </c>
      <c r="DU2242">
        <v>4769824.194603744</v>
      </c>
      <c r="DV2242">
        <v>0</v>
      </c>
    </row>
    <row r="2243" spans="1:126" x14ac:dyDescent="0.15">
      <c r="A2243" t="s">
        <v>3664</v>
      </c>
      <c r="B2243" t="s">
        <v>182</v>
      </c>
      <c r="C2243">
        <v>42</v>
      </c>
      <c r="D2243">
        <v>73</v>
      </c>
      <c r="E2243" t="s">
        <v>3717</v>
      </c>
      <c r="F2243">
        <v>42073</v>
      </c>
      <c r="G2243" t="s">
        <v>7227</v>
      </c>
      <c r="H2243">
        <v>93.2</v>
      </c>
      <c r="I2243">
        <v>3.8</v>
      </c>
      <c r="J2243">
        <v>0.1</v>
      </c>
      <c r="K2243">
        <v>0.4</v>
      </c>
      <c r="L2243">
        <v>1.6</v>
      </c>
      <c r="M2243">
        <v>1</v>
      </c>
      <c r="N2243">
        <f t="shared" si="142"/>
        <v>8704.41</v>
      </c>
      <c r="O2243">
        <f t="shared" si="140"/>
        <v>1295.5900000000001</v>
      </c>
      <c r="P2243">
        <f t="shared" si="141"/>
        <v>1.5547080000000006</v>
      </c>
      <c r="Q2243" s="4">
        <v>42073</v>
      </c>
      <c r="R2243" s="5">
        <v>40.992735000000003</v>
      </c>
      <c r="S2243" s="5">
        <v>-80.334446</v>
      </c>
      <c r="T2243">
        <v>4</v>
      </c>
      <c r="U2243">
        <v>0.13593373220313992</v>
      </c>
      <c r="V2243">
        <v>90885</v>
      </c>
      <c r="W2243">
        <v>89859</v>
      </c>
      <c r="X2243">
        <v>89162</v>
      </c>
      <c r="Y2243">
        <v>88317</v>
      </c>
      <c r="Z2243">
        <v>45990</v>
      </c>
      <c r="AA2243">
        <v>42055</v>
      </c>
      <c r="AB2243">
        <v>34188.228999999992</v>
      </c>
      <c r="AC2243">
        <v>44571</v>
      </c>
      <c r="AD2243">
        <v>5</v>
      </c>
      <c r="AE2243">
        <v>5.6077701262869834E-5</v>
      </c>
      <c r="AF2243">
        <v>66</v>
      </c>
      <c r="AG2243">
        <v>659</v>
      </c>
      <c r="AH2243">
        <v>0.10015174506828528</v>
      </c>
      <c r="AI2243" s="3">
        <v>80468</v>
      </c>
      <c r="AJ2243" s="3">
        <v>229225.58527672003</v>
      </c>
      <c r="AK2243">
        <v>75</v>
      </c>
      <c r="AL2243">
        <v>232179.19999999998</v>
      </c>
      <c r="AM2243">
        <v>19943</v>
      </c>
      <c r="AN2243">
        <v>55871</v>
      </c>
      <c r="AO2243">
        <v>75814</v>
      </c>
      <c r="AP2243">
        <v>12</v>
      </c>
      <c r="AQ2243">
        <v>3</v>
      </c>
      <c r="AR2243">
        <v>15</v>
      </c>
      <c r="AS2243">
        <v>0.16692818749374019</v>
      </c>
      <c r="AT2243">
        <v>16</v>
      </c>
      <c r="AU2243">
        <v>126</v>
      </c>
      <c r="AV2243">
        <f t="shared" ref="AV2243:AV2306" si="143">AT2243+AU2243</f>
        <v>142</v>
      </c>
      <c r="AW2243">
        <v>78261</v>
      </c>
      <c r="AX2243">
        <v>0.95</v>
      </c>
      <c r="AY2243">
        <v>408434362.03908902</v>
      </c>
      <c r="AZ2243">
        <v>408434.36203908903</v>
      </c>
      <c r="BA2243">
        <v>4255.3866040536104</v>
      </c>
      <c r="BB2243">
        <v>2.3499627485019028</v>
      </c>
      <c r="BC2243">
        <v>55076</v>
      </c>
      <c r="BD2243">
        <v>12992</v>
      </c>
      <c r="BE2243">
        <v>42084</v>
      </c>
      <c r="BF2243">
        <v>0.46304670737745501</v>
      </c>
      <c r="BG2243">
        <v>1546406</v>
      </c>
      <c r="BH2243">
        <v>17.343778739821897</v>
      </c>
      <c r="BI2243">
        <v>12495</v>
      </c>
      <c r="BJ2243">
        <v>94</v>
      </c>
      <c r="BK2243">
        <v>25</v>
      </c>
      <c r="BL2243">
        <v>4</v>
      </c>
      <c r="BM2243">
        <v>0</v>
      </c>
      <c r="BN2243">
        <v>2</v>
      </c>
      <c r="BO2243">
        <v>14</v>
      </c>
      <c r="BP2243">
        <v>4</v>
      </c>
      <c r="BQ2243">
        <v>12</v>
      </c>
      <c r="BR2243">
        <v>7</v>
      </c>
      <c r="BS2243">
        <v>0</v>
      </c>
      <c r="BT2243">
        <v>90160</v>
      </c>
      <c r="BU2243">
        <v>0.82</v>
      </c>
      <c r="BV2243">
        <v>0.5908447</v>
      </c>
      <c r="BW2243">
        <v>469</v>
      </c>
      <c r="BX2243">
        <v>1.7968059999999999</v>
      </c>
      <c r="BY2243">
        <v>1.9841399999999999E-2</v>
      </c>
      <c r="BZ2243">
        <v>101</v>
      </c>
      <c r="CA2243">
        <v>23</v>
      </c>
      <c r="CB2243">
        <v>3</v>
      </c>
      <c r="CC2243">
        <v>0</v>
      </c>
      <c r="CD2243">
        <v>2</v>
      </c>
      <c r="CE2243">
        <v>11</v>
      </c>
      <c r="CF2243">
        <v>3</v>
      </c>
      <c r="CG2243">
        <v>9</v>
      </c>
      <c r="CH2243">
        <v>5</v>
      </c>
      <c r="CI2243">
        <v>0</v>
      </c>
      <c r="CJ2243">
        <v>88514</v>
      </c>
      <c r="CK2243">
        <v>1.7737307092663308</v>
      </c>
      <c r="CL2243">
        <v>0.63258195725096822</v>
      </c>
      <c r="CM2243">
        <v>425</v>
      </c>
      <c r="CN2243">
        <v>1.4132213881766721E-3</v>
      </c>
      <c r="CO2243">
        <v>10319</v>
      </c>
      <c r="CP2243">
        <v>-0.70333364109999996</v>
      </c>
      <c r="CQ2243">
        <v>-0.29591718709999998</v>
      </c>
      <c r="CR2243">
        <v>76212</v>
      </c>
      <c r="CS2243">
        <v>0.86799999999999999</v>
      </c>
      <c r="CT2243">
        <v>79343</v>
      </c>
      <c r="CU2243">
        <v>0.89105741230000002</v>
      </c>
      <c r="CV2243">
        <v>81</v>
      </c>
      <c r="CW2243">
        <v>46</v>
      </c>
      <c r="CX2243">
        <v>43</v>
      </c>
      <c r="CY2243">
        <v>327</v>
      </c>
      <c r="CZ2243">
        <v>997</v>
      </c>
      <c r="DA2243" s="2">
        <v>41415</v>
      </c>
      <c r="DB2243" s="2">
        <v>7305</v>
      </c>
      <c r="DC2243" s="2">
        <v>128.72999999999999</v>
      </c>
      <c r="DD2243" s="2">
        <v>6063</v>
      </c>
      <c r="DE2243">
        <v>275</v>
      </c>
      <c r="DF2243">
        <v>18</v>
      </c>
      <c r="DG2243">
        <v>30.22</v>
      </c>
      <c r="DH2243">
        <v>3.36</v>
      </c>
      <c r="DI2243" s="2">
        <v>13.43</v>
      </c>
      <c r="DJ2243">
        <v>0.24</v>
      </c>
      <c r="DK2243">
        <v>0.96991350598995874</v>
      </c>
      <c r="DL2243">
        <v>1.5174506828528073E-3</v>
      </c>
      <c r="DM2243">
        <v>0</v>
      </c>
      <c r="DN2243">
        <v>65.8</v>
      </c>
      <c r="DO2243">
        <v>0.28199999999999997</v>
      </c>
      <c r="DP2243">
        <v>748.71</v>
      </c>
      <c r="DQ2243" s="2">
        <v>0</v>
      </c>
      <c r="DR2243" s="2">
        <v>1742.2518041800004</v>
      </c>
      <c r="DS2243">
        <v>7.3736672670179759E-3</v>
      </c>
      <c r="DT2243">
        <v>7.1019483795287304</v>
      </c>
      <c r="DU2243">
        <v>1648924.6932002769</v>
      </c>
      <c r="DV2243">
        <v>0</v>
      </c>
    </row>
    <row r="2244" spans="1:126" x14ac:dyDescent="0.15">
      <c r="A2244" t="s">
        <v>3664</v>
      </c>
      <c r="B2244" t="s">
        <v>3718</v>
      </c>
      <c r="C2244">
        <v>42</v>
      </c>
      <c r="D2244">
        <v>75</v>
      </c>
      <c r="E2244" t="s">
        <v>3719</v>
      </c>
      <c r="F2244">
        <v>42075</v>
      </c>
      <c r="G2244" t="s">
        <v>7228</v>
      </c>
      <c r="H2244">
        <v>86.9</v>
      </c>
      <c r="I2244">
        <v>1.6</v>
      </c>
      <c r="J2244">
        <v>0.1</v>
      </c>
      <c r="K2244">
        <v>1.1000000000000001</v>
      </c>
      <c r="L2244">
        <v>1</v>
      </c>
      <c r="M2244">
        <v>9.3000000000000007</v>
      </c>
      <c r="N2244">
        <f t="shared" si="142"/>
        <v>7642.880000000001</v>
      </c>
      <c r="O2244">
        <f t="shared" si="140"/>
        <v>2357.119999999999</v>
      </c>
      <c r="P2244">
        <f t="shared" si="141"/>
        <v>2.8285439999999999</v>
      </c>
      <c r="Q2244" s="4">
        <v>42075</v>
      </c>
      <c r="R2244" s="5">
        <v>40.371558999999998</v>
      </c>
      <c r="S2244" s="5">
        <v>-76.464870000000005</v>
      </c>
      <c r="T2244">
        <v>3</v>
      </c>
      <c r="U2244">
        <v>8.4530398131871645E-2</v>
      </c>
      <c r="V2244">
        <v>133578</v>
      </c>
      <c r="W2244">
        <v>135184</v>
      </c>
      <c r="X2244">
        <v>135776</v>
      </c>
      <c r="Y2244">
        <v>137540</v>
      </c>
      <c r="Z2244">
        <v>68789</v>
      </c>
      <c r="AA2244">
        <v>42057</v>
      </c>
      <c r="AB2244">
        <v>55806.759999999995</v>
      </c>
      <c r="AC2244">
        <v>55499</v>
      </c>
      <c r="AD2244">
        <v>3</v>
      </c>
      <c r="AE2244">
        <v>2.2095215649304736E-5</v>
      </c>
      <c r="AF2244">
        <v>149</v>
      </c>
      <c r="AG2244">
        <v>1219</v>
      </c>
      <c r="AH2244">
        <v>0.12223133716160788</v>
      </c>
      <c r="AI2244" s="3">
        <v>121413</v>
      </c>
      <c r="AJ2244" s="3">
        <v>231571.570741225</v>
      </c>
      <c r="AK2244">
        <v>53</v>
      </c>
      <c r="AL2244">
        <v>232070.40000000002</v>
      </c>
      <c r="AM2244">
        <v>557916</v>
      </c>
      <c r="AN2244">
        <v>148918</v>
      </c>
      <c r="AO2244">
        <v>706834</v>
      </c>
      <c r="AP2244">
        <v>32</v>
      </c>
      <c r="AQ2244">
        <v>1</v>
      </c>
      <c r="AR2244">
        <v>33</v>
      </c>
      <c r="AS2244">
        <v>0.24411172919872173</v>
      </c>
      <c r="AT2244">
        <v>31</v>
      </c>
      <c r="AU2244">
        <v>177</v>
      </c>
      <c r="AV2244">
        <f t="shared" si="143"/>
        <v>208</v>
      </c>
      <c r="AW2244">
        <v>146928</v>
      </c>
      <c r="AX2244">
        <v>0.96</v>
      </c>
      <c r="AY2244">
        <v>886558710.73139405</v>
      </c>
      <c r="AZ2244">
        <v>886558.71073139401</v>
      </c>
      <c r="BA2244">
        <v>7360.4089939496298</v>
      </c>
      <c r="BB2244">
        <v>1.358620153882774</v>
      </c>
      <c r="BC2244">
        <v>97375</v>
      </c>
      <c r="BD2244">
        <v>28352</v>
      </c>
      <c r="BE2244">
        <v>69023</v>
      </c>
      <c r="BF2244">
        <v>0.51672431088951776</v>
      </c>
      <c r="BG2244">
        <v>2133324</v>
      </c>
      <c r="BH2244">
        <v>15.712084609945792</v>
      </c>
      <c r="BI2244">
        <v>14366</v>
      </c>
      <c r="BJ2244">
        <v>138</v>
      </c>
      <c r="BK2244">
        <v>27</v>
      </c>
      <c r="BL2244">
        <v>5</v>
      </c>
      <c r="BM2244">
        <v>2</v>
      </c>
      <c r="BN2244">
        <v>0</v>
      </c>
      <c r="BO2244">
        <v>2</v>
      </c>
      <c r="BP2244">
        <v>2</v>
      </c>
      <c r="BQ2244">
        <v>17</v>
      </c>
      <c r="BR2244">
        <v>7</v>
      </c>
      <c r="BS2244">
        <v>0</v>
      </c>
      <c r="BT2244">
        <v>130506</v>
      </c>
      <c r="BU2244">
        <v>0.8</v>
      </c>
      <c r="BV2244">
        <v>0.58235269999999995</v>
      </c>
      <c r="BW2244">
        <v>575</v>
      </c>
      <c r="BX2244">
        <v>1.532497</v>
      </c>
      <c r="BY2244">
        <v>-0.3375107</v>
      </c>
      <c r="BZ2244">
        <v>151</v>
      </c>
      <c r="CA2244">
        <v>27</v>
      </c>
      <c r="CB2244">
        <v>5</v>
      </c>
      <c r="CC2244">
        <v>2</v>
      </c>
      <c r="CD2244">
        <v>2</v>
      </c>
      <c r="CE2244">
        <v>1</v>
      </c>
      <c r="CF2244">
        <v>2</v>
      </c>
      <c r="CG2244">
        <v>14</v>
      </c>
      <c r="CH2244">
        <v>8</v>
      </c>
      <c r="CI2244">
        <v>0</v>
      </c>
      <c r="CJ2244">
        <v>136196</v>
      </c>
      <c r="CK2244">
        <v>1.5565802226203413</v>
      </c>
      <c r="CL2244">
        <v>0.69443762580391777</v>
      </c>
      <c r="CM2244">
        <v>530</v>
      </c>
      <c r="CN2244">
        <v>-8.9032947455130337E-2</v>
      </c>
      <c r="CO2244">
        <v>14522</v>
      </c>
      <c r="CP2244">
        <v>0.57309844499999996</v>
      </c>
      <c r="CQ2244">
        <v>0.30246221299999998</v>
      </c>
      <c r="CR2244">
        <v>123437</v>
      </c>
      <c r="CS2244">
        <v>0.89900000000000002</v>
      </c>
      <c r="CT2244">
        <v>117415</v>
      </c>
      <c r="CU2244">
        <v>0.87137131368999998</v>
      </c>
      <c r="CV2244">
        <v>305</v>
      </c>
      <c r="CW2244">
        <v>63</v>
      </c>
      <c r="CX2244">
        <v>78</v>
      </c>
      <c r="CY2244">
        <v>1417</v>
      </c>
      <c r="CZ2244">
        <v>1964</v>
      </c>
      <c r="DA2244" s="2">
        <v>67413</v>
      </c>
      <c r="DB2244" s="2">
        <v>11780</v>
      </c>
      <c r="DC2244" s="2">
        <v>154.26</v>
      </c>
      <c r="DD2244" s="2">
        <v>16157</v>
      </c>
      <c r="DE2244">
        <v>584</v>
      </c>
      <c r="DF2244">
        <v>49</v>
      </c>
      <c r="DG2244">
        <v>38.380000000000003</v>
      </c>
      <c r="DH2244">
        <v>4.43</v>
      </c>
      <c r="DI2244" s="2">
        <v>11.81</v>
      </c>
      <c r="DJ2244">
        <v>-0.66</v>
      </c>
      <c r="DK2244">
        <v>0.92828609786431437</v>
      </c>
      <c r="DL2244">
        <v>2.0508613617719443E-2</v>
      </c>
      <c r="DM2244">
        <v>0</v>
      </c>
      <c r="DN2244">
        <v>61.8</v>
      </c>
      <c r="DO2244">
        <v>0.251</v>
      </c>
      <c r="DP2244">
        <v>693</v>
      </c>
      <c r="DQ2244" s="2">
        <v>0</v>
      </c>
      <c r="DR2244" s="2">
        <v>14613.277100700001</v>
      </c>
      <c r="DS2244">
        <v>6.2969162837899106E-2</v>
      </c>
      <c r="DT2244">
        <v>7.5209471365732599</v>
      </c>
      <c r="DU2244">
        <v>1745389.2103634111</v>
      </c>
      <c r="DV2244">
        <v>1</v>
      </c>
    </row>
    <row r="2245" spans="1:126" x14ac:dyDescent="0.15">
      <c r="A2245" t="s">
        <v>3664</v>
      </c>
      <c r="B2245" t="s">
        <v>3720</v>
      </c>
      <c r="C2245">
        <v>42</v>
      </c>
      <c r="D2245">
        <v>77</v>
      </c>
      <c r="E2245" t="s">
        <v>3721</v>
      </c>
      <c r="F2245">
        <v>42077</v>
      </c>
      <c r="G2245" t="s">
        <v>7229</v>
      </c>
      <c r="H2245">
        <v>71.599999999999994</v>
      </c>
      <c r="I2245">
        <v>4.9000000000000004</v>
      </c>
      <c r="J2245">
        <v>0.1</v>
      </c>
      <c r="K2245">
        <v>2.9</v>
      </c>
      <c r="L2245">
        <v>1.7</v>
      </c>
      <c r="M2245">
        <v>18.8</v>
      </c>
      <c r="N2245">
        <f t="shared" si="142"/>
        <v>5515.32</v>
      </c>
      <c r="O2245">
        <f t="shared" si="140"/>
        <v>4484.68</v>
      </c>
      <c r="P2245">
        <f t="shared" si="141"/>
        <v>5.381616000000002</v>
      </c>
      <c r="Q2245" s="4">
        <v>42077</v>
      </c>
      <c r="R2245" s="5">
        <v>40.614241</v>
      </c>
      <c r="S2245" s="5">
        <v>-75.590626999999998</v>
      </c>
      <c r="T2245">
        <v>2</v>
      </c>
      <c r="U2245">
        <v>1.6625511623425047E-2</v>
      </c>
      <c r="V2245">
        <v>350165</v>
      </c>
      <c r="W2245">
        <v>354537</v>
      </c>
      <c r="X2245">
        <v>356756</v>
      </c>
      <c r="Y2245">
        <v>360505</v>
      </c>
      <c r="Z2245">
        <v>186881</v>
      </c>
      <c r="AA2245">
        <v>42059</v>
      </c>
      <c r="AB2245">
        <v>150321.12899999999</v>
      </c>
      <c r="AC2245">
        <v>56117</v>
      </c>
      <c r="AD2245">
        <v>7</v>
      </c>
      <c r="AE2245">
        <v>1.9621253742053391E-5</v>
      </c>
      <c r="AF2245">
        <v>68</v>
      </c>
      <c r="AG2245">
        <v>486</v>
      </c>
      <c r="AH2245">
        <v>0.13991769547325103</v>
      </c>
      <c r="AI2245" s="3">
        <v>76331</v>
      </c>
      <c r="AJ2245" s="3">
        <v>220907.71789468502</v>
      </c>
      <c r="AK2245">
        <v>33</v>
      </c>
      <c r="AL2245">
        <v>222931.19999999998</v>
      </c>
      <c r="AM2245">
        <v>190303</v>
      </c>
      <c r="AN2245">
        <v>53133</v>
      </c>
      <c r="AO2245">
        <v>243436</v>
      </c>
      <c r="AP2245">
        <v>24</v>
      </c>
      <c r="AQ2245">
        <v>12</v>
      </c>
      <c r="AR2245">
        <v>36</v>
      </c>
      <c r="AS2245">
        <v>0.1015408828979768</v>
      </c>
      <c r="AT2245">
        <v>42</v>
      </c>
      <c r="AU2245">
        <v>319</v>
      </c>
      <c r="AV2245">
        <f t="shared" si="143"/>
        <v>361</v>
      </c>
      <c r="AW2245">
        <v>356756</v>
      </c>
      <c r="AX2245">
        <v>1</v>
      </c>
      <c r="AY2245">
        <v>899805140.94634199</v>
      </c>
      <c r="AZ2245">
        <v>899805.14094634203</v>
      </c>
      <c r="BA2245">
        <v>2905.95385397269</v>
      </c>
      <c r="BB2245">
        <v>3.4412108734380404</v>
      </c>
      <c r="BC2245">
        <v>523578</v>
      </c>
      <c r="BD2245">
        <v>177672</v>
      </c>
      <c r="BE2245">
        <v>345906</v>
      </c>
      <c r="BF2245">
        <v>0.98783716248054487</v>
      </c>
      <c r="BG2245">
        <v>6902073</v>
      </c>
      <c r="BH2245">
        <v>19.346760811310812</v>
      </c>
      <c r="BI2245">
        <v>30053</v>
      </c>
      <c r="BJ2245">
        <v>226</v>
      </c>
      <c r="BK2245">
        <v>70</v>
      </c>
      <c r="BL2245">
        <v>9</v>
      </c>
      <c r="BM2245">
        <v>5</v>
      </c>
      <c r="BN2245">
        <v>5</v>
      </c>
      <c r="BO2245">
        <v>21</v>
      </c>
      <c r="BP2245">
        <v>6</v>
      </c>
      <c r="BQ2245">
        <v>42</v>
      </c>
      <c r="BR2245">
        <v>9</v>
      </c>
      <c r="BS2245">
        <v>1</v>
      </c>
      <c r="BT2245">
        <v>343519</v>
      </c>
      <c r="BU2245">
        <v>0.81</v>
      </c>
      <c r="BV2245">
        <v>0.58522810000000003</v>
      </c>
      <c r="BW2245">
        <v>1371</v>
      </c>
      <c r="BX2245">
        <v>1.1469529999999999</v>
      </c>
      <c r="BY2245">
        <v>-0.69781919999999997</v>
      </c>
      <c r="BZ2245">
        <v>229</v>
      </c>
      <c r="CA2245">
        <v>68</v>
      </c>
      <c r="CB2245">
        <v>6</v>
      </c>
      <c r="CC2245">
        <v>6</v>
      </c>
      <c r="CD2245">
        <v>6</v>
      </c>
      <c r="CE2245">
        <v>18</v>
      </c>
      <c r="CF2245">
        <v>5</v>
      </c>
      <c r="CG2245">
        <v>35</v>
      </c>
      <c r="CH2245">
        <v>8</v>
      </c>
      <c r="CI2245">
        <v>2</v>
      </c>
      <c r="CJ2245">
        <v>358286</v>
      </c>
      <c r="CK2245">
        <v>1.0689784138928118</v>
      </c>
      <c r="CL2245">
        <v>0.64915015477825422</v>
      </c>
      <c r="CM2245">
        <v>1284</v>
      </c>
      <c r="CN2245">
        <v>-0.77020565655628626</v>
      </c>
      <c r="CO2245">
        <v>58401</v>
      </c>
      <c r="CP2245">
        <v>0.39879701499999998</v>
      </c>
      <c r="CQ2245">
        <v>9.2883058000000004E-2</v>
      </c>
      <c r="CR2245">
        <v>322715</v>
      </c>
      <c r="CS2245">
        <v>0.89300000000000002</v>
      </c>
      <c r="CT2245">
        <v>305344</v>
      </c>
      <c r="CU2245">
        <v>0.86330763840000002</v>
      </c>
      <c r="CV2245">
        <v>568</v>
      </c>
      <c r="CW2245">
        <v>303</v>
      </c>
      <c r="CX2245">
        <v>340</v>
      </c>
      <c r="CY2245">
        <v>784</v>
      </c>
      <c r="CZ2245">
        <v>762</v>
      </c>
      <c r="DA2245" s="2">
        <v>235805</v>
      </c>
      <c r="DB2245" s="2">
        <v>41145</v>
      </c>
      <c r="DC2245" s="2">
        <v>190.37</v>
      </c>
      <c r="DD2245" s="2">
        <v>73848</v>
      </c>
      <c r="DE2245">
        <v>252</v>
      </c>
      <c r="DF2245">
        <v>28</v>
      </c>
      <c r="DG2245">
        <v>44.21</v>
      </c>
      <c r="DH2245">
        <v>2.5299999999999998</v>
      </c>
      <c r="DI2245" s="2">
        <v>12.95</v>
      </c>
      <c r="DJ2245">
        <v>-0.4</v>
      </c>
      <c r="DK2245">
        <v>0.88230207910285463</v>
      </c>
      <c r="DL2245">
        <v>1.0288065843621399E-2</v>
      </c>
      <c r="DM2245">
        <v>0</v>
      </c>
      <c r="DN2245">
        <v>32.6</v>
      </c>
      <c r="DO2245">
        <v>0.14800000000000002</v>
      </c>
      <c r="DP2245">
        <v>60.239999999999995</v>
      </c>
      <c r="DQ2245" s="2">
        <v>0</v>
      </c>
      <c r="DR2245" s="2">
        <v>21282.398075540023</v>
      </c>
      <c r="DS2245">
        <v>9.5466220340540156E-2</v>
      </c>
      <c r="DT2245">
        <v>6.0191536524218296</v>
      </c>
      <c r="DU2245">
        <v>1341857.1467187812</v>
      </c>
      <c r="DV2245">
        <v>0</v>
      </c>
    </row>
    <row r="2246" spans="1:126" x14ac:dyDescent="0.15">
      <c r="A2246" t="s">
        <v>3664</v>
      </c>
      <c r="B2246" t="s">
        <v>3722</v>
      </c>
      <c r="C2246">
        <v>42</v>
      </c>
      <c r="D2246">
        <v>79</v>
      </c>
      <c r="E2246" t="s">
        <v>3723</v>
      </c>
      <c r="F2246">
        <v>42079</v>
      </c>
      <c r="G2246" t="s">
        <v>7230</v>
      </c>
      <c r="H2246">
        <v>88.2</v>
      </c>
      <c r="I2246">
        <v>3</v>
      </c>
      <c r="J2246">
        <v>0.1</v>
      </c>
      <c r="K2246">
        <v>1</v>
      </c>
      <c r="L2246">
        <v>1.1000000000000001</v>
      </c>
      <c r="M2246">
        <v>6.7</v>
      </c>
      <c r="N2246">
        <f t="shared" si="142"/>
        <v>7835.3500000000013</v>
      </c>
      <c r="O2246">
        <f t="shared" si="140"/>
        <v>2164.6499999999987</v>
      </c>
      <c r="P2246">
        <f t="shared" si="141"/>
        <v>2.5975799999999993</v>
      </c>
      <c r="Q2246" s="4">
        <v>42079</v>
      </c>
      <c r="R2246" s="5">
        <v>41.172787</v>
      </c>
      <c r="S2246" s="5">
        <v>-75.976034999999996</v>
      </c>
      <c r="T2246">
        <v>2</v>
      </c>
      <c r="U2246">
        <v>7.6504743459453767E-2</v>
      </c>
      <c r="V2246">
        <v>320555</v>
      </c>
      <c r="W2246">
        <v>320392</v>
      </c>
      <c r="X2246">
        <v>320095</v>
      </c>
      <c r="Y2246">
        <v>318013</v>
      </c>
      <c r="Z2246">
        <v>167381</v>
      </c>
      <c r="AA2246">
        <v>42061</v>
      </c>
      <c r="AB2246">
        <v>127574.75099999999</v>
      </c>
      <c r="AC2246">
        <v>45897</v>
      </c>
      <c r="AD2246">
        <v>4</v>
      </c>
      <c r="AE2246">
        <v>1.2496290163857604E-5</v>
      </c>
      <c r="AF2246">
        <v>89</v>
      </c>
      <c r="AG2246">
        <v>556</v>
      </c>
      <c r="AH2246">
        <v>0.16007194244604317</v>
      </c>
      <c r="AI2246" s="3">
        <v>60930</v>
      </c>
      <c r="AJ2246" s="3">
        <v>569817.75246705499</v>
      </c>
      <c r="AK2246">
        <v>65</v>
      </c>
      <c r="AL2246">
        <v>580569.59999999998</v>
      </c>
      <c r="AM2246">
        <v>193342</v>
      </c>
      <c r="AN2246">
        <v>37362</v>
      </c>
      <c r="AO2246">
        <v>230704</v>
      </c>
      <c r="AP2246">
        <v>33</v>
      </c>
      <c r="AQ2246">
        <v>5</v>
      </c>
      <c r="AR2246">
        <v>38</v>
      </c>
      <c r="AS2246">
        <v>0.11860470923119179</v>
      </c>
      <c r="AT2246">
        <v>38</v>
      </c>
      <c r="AU2246">
        <v>261</v>
      </c>
      <c r="AV2246">
        <f t="shared" si="143"/>
        <v>299</v>
      </c>
      <c r="AW2246">
        <v>333982</v>
      </c>
      <c r="AX2246">
        <v>0.95</v>
      </c>
      <c r="AY2246">
        <v>1275545051.5404999</v>
      </c>
      <c r="AZ2246">
        <v>1275545.0515405</v>
      </c>
      <c r="BA2246">
        <v>4002.3234091030099</v>
      </c>
      <c r="BB2246">
        <v>2.4985487122943857</v>
      </c>
      <c r="BC2246">
        <v>255404</v>
      </c>
      <c r="BD2246">
        <v>296611</v>
      </c>
      <c r="BE2246">
        <v>-41207</v>
      </c>
      <c r="BF2246">
        <v>-0.12854892296173823</v>
      </c>
      <c r="BG2246">
        <v>5870896</v>
      </c>
      <c r="BH2246">
        <v>18.34110498445774</v>
      </c>
      <c r="BI2246">
        <v>37694</v>
      </c>
      <c r="BJ2246">
        <v>219</v>
      </c>
      <c r="BK2246">
        <v>69</v>
      </c>
      <c r="BL2246">
        <v>8</v>
      </c>
      <c r="BM2246">
        <v>1</v>
      </c>
      <c r="BN2246">
        <v>2</v>
      </c>
      <c r="BO2246">
        <v>32</v>
      </c>
      <c r="BP2246">
        <v>7</v>
      </c>
      <c r="BQ2246">
        <v>27</v>
      </c>
      <c r="BR2246">
        <v>17</v>
      </c>
      <c r="BS2246">
        <v>2</v>
      </c>
      <c r="BT2246">
        <v>312845</v>
      </c>
      <c r="BU2246">
        <v>0.77</v>
      </c>
      <c r="BV2246">
        <v>0.54081679999999999</v>
      </c>
      <c r="BW2246">
        <v>1572</v>
      </c>
      <c r="BX2246">
        <v>1.2274449999999999</v>
      </c>
      <c r="BY2246">
        <v>-0.68218120000000004</v>
      </c>
      <c r="BZ2246">
        <v>196</v>
      </c>
      <c r="CA2246">
        <v>60</v>
      </c>
      <c r="CB2246">
        <v>6</v>
      </c>
      <c r="CC2246">
        <v>1</v>
      </c>
      <c r="CD2246">
        <v>3</v>
      </c>
      <c r="CE2246">
        <v>30</v>
      </c>
      <c r="CF2246">
        <v>6</v>
      </c>
      <c r="CG2246">
        <v>29</v>
      </c>
      <c r="CH2246">
        <v>16</v>
      </c>
      <c r="CI2246">
        <v>1</v>
      </c>
      <c r="CJ2246">
        <v>319337</v>
      </c>
      <c r="CK2246">
        <v>1.0897578420289538</v>
      </c>
      <c r="CL2246">
        <v>0.64098548962845825</v>
      </c>
      <c r="CM2246">
        <v>1222</v>
      </c>
      <c r="CN2246">
        <v>-0.72922223629916272</v>
      </c>
      <c r="CO2246">
        <v>40090</v>
      </c>
      <c r="CP2246">
        <v>-0.59043872909999995</v>
      </c>
      <c r="CQ2246">
        <v>-0.39037662969999998</v>
      </c>
      <c r="CR2246">
        <v>274809</v>
      </c>
      <c r="CS2246">
        <v>0.8640000000000001</v>
      </c>
      <c r="CT2246">
        <v>279203</v>
      </c>
      <c r="CU2246">
        <v>0.87465856232999994</v>
      </c>
      <c r="CV2246">
        <v>275</v>
      </c>
      <c r="CW2246">
        <v>203</v>
      </c>
      <c r="CX2246">
        <v>254</v>
      </c>
      <c r="CY2246">
        <v>357</v>
      </c>
      <c r="CZ2246">
        <v>825</v>
      </c>
      <c r="DA2246" s="2">
        <v>182333</v>
      </c>
      <c r="DB2246" s="2">
        <v>28220</v>
      </c>
      <c r="DC2246" s="2">
        <v>149.94999999999999</v>
      </c>
      <c r="DD2246" s="2">
        <v>32330</v>
      </c>
      <c r="DE2246">
        <v>245</v>
      </c>
      <c r="DF2246">
        <v>31</v>
      </c>
      <c r="DG2246">
        <v>32.49</v>
      </c>
      <c r="DH2246">
        <v>4.6900000000000004</v>
      </c>
      <c r="DI2246" s="2">
        <v>5.62</v>
      </c>
      <c r="DJ2246">
        <v>0.3</v>
      </c>
      <c r="DK2246">
        <v>0.96371245691777452</v>
      </c>
      <c r="DL2246">
        <v>0</v>
      </c>
      <c r="DM2246">
        <v>0</v>
      </c>
      <c r="DN2246">
        <v>40.5</v>
      </c>
      <c r="DO2246">
        <v>6.9000000000000006E-2</v>
      </c>
      <c r="DP2246">
        <v>2609.46</v>
      </c>
      <c r="DQ2246" s="2">
        <v>0</v>
      </c>
      <c r="DR2246" s="2">
        <v>9553.7374748400016</v>
      </c>
      <c r="DS2246">
        <v>1.6455798135691299E-2</v>
      </c>
      <c r="DT2246">
        <v>7.0953323403863902</v>
      </c>
      <c r="DU2246">
        <v>4119334.2587251901</v>
      </c>
      <c r="DV2246">
        <v>0</v>
      </c>
    </row>
    <row r="2247" spans="1:126" x14ac:dyDescent="0.15">
      <c r="A2247" t="s">
        <v>3664</v>
      </c>
      <c r="B2247" t="s">
        <v>3724</v>
      </c>
      <c r="C2247">
        <v>42</v>
      </c>
      <c r="D2247">
        <v>81</v>
      </c>
      <c r="E2247" t="s">
        <v>3725</v>
      </c>
      <c r="F2247">
        <v>42081</v>
      </c>
      <c r="G2247" t="s">
        <v>7231</v>
      </c>
      <c r="H2247">
        <v>91.9</v>
      </c>
      <c r="I2247">
        <v>4.4000000000000004</v>
      </c>
      <c r="J2247">
        <v>0.2</v>
      </c>
      <c r="K2247">
        <v>0.6</v>
      </c>
      <c r="L2247">
        <v>1.7</v>
      </c>
      <c r="M2247">
        <v>1.3</v>
      </c>
      <c r="N2247">
        <f t="shared" si="142"/>
        <v>8469.9500000000025</v>
      </c>
      <c r="O2247">
        <f t="shared" si="140"/>
        <v>1530.0499999999975</v>
      </c>
      <c r="P2247">
        <f t="shared" si="141"/>
        <v>1.8360599999999976</v>
      </c>
      <c r="Q2247" s="4">
        <v>42081</v>
      </c>
      <c r="R2247" s="5">
        <v>41.343620000000001</v>
      </c>
      <c r="S2247" s="5">
        <v>-77.055224999999993</v>
      </c>
      <c r="T2247">
        <v>3</v>
      </c>
      <c r="U2247">
        <v>0.1409288493792174</v>
      </c>
      <c r="V2247">
        <v>116447</v>
      </c>
      <c r="W2247">
        <v>116676</v>
      </c>
      <c r="X2247">
        <v>116656</v>
      </c>
      <c r="Y2247">
        <v>115580</v>
      </c>
      <c r="Z2247">
        <v>60531</v>
      </c>
      <c r="AA2247">
        <v>42063</v>
      </c>
      <c r="AB2247">
        <v>46915.988000000005</v>
      </c>
      <c r="AC2247">
        <v>47313</v>
      </c>
      <c r="AD2247">
        <v>4</v>
      </c>
      <c r="AE2247">
        <v>3.4288849266218623E-5</v>
      </c>
      <c r="AF2247">
        <v>118</v>
      </c>
      <c r="AG2247">
        <v>1207</v>
      </c>
      <c r="AH2247">
        <v>9.7763048881524442E-2</v>
      </c>
      <c r="AI2247" s="3">
        <v>158462</v>
      </c>
      <c r="AJ2247" s="3">
        <v>786303.18118105503</v>
      </c>
      <c r="AK2247">
        <v>80</v>
      </c>
      <c r="AL2247">
        <v>796057.59999999998</v>
      </c>
      <c r="AM2247">
        <v>1067564</v>
      </c>
      <c r="AN2247">
        <v>88190</v>
      </c>
      <c r="AO2247">
        <v>1155754</v>
      </c>
      <c r="AP2247">
        <v>13</v>
      </c>
      <c r="AQ2247">
        <v>4</v>
      </c>
      <c r="AR2247">
        <v>17</v>
      </c>
      <c r="AS2247">
        <v>0.1457026295039254</v>
      </c>
      <c r="AT2247">
        <v>16</v>
      </c>
      <c r="AU2247">
        <v>136</v>
      </c>
      <c r="AV2247">
        <f t="shared" si="143"/>
        <v>152</v>
      </c>
      <c r="AW2247">
        <v>101743</v>
      </c>
      <c r="AX2247">
        <v>0.89</v>
      </c>
      <c r="AY2247">
        <v>415763798.63149798</v>
      </c>
      <c r="AZ2247">
        <v>415763.79863149801</v>
      </c>
      <c r="BA2247">
        <v>3452.0284426203598</v>
      </c>
      <c r="BB2247">
        <v>2.8968475104478624</v>
      </c>
      <c r="BC2247">
        <v>197411</v>
      </c>
      <c r="BD2247">
        <v>44815</v>
      </c>
      <c r="BE2247">
        <v>152596</v>
      </c>
      <c r="BF2247">
        <v>1.3104330725566138</v>
      </c>
      <c r="BG2247">
        <v>2282460</v>
      </c>
      <c r="BH2247">
        <v>19.565731724043342</v>
      </c>
      <c r="BI2247">
        <v>13454</v>
      </c>
      <c r="BJ2247">
        <v>140</v>
      </c>
      <c r="BK2247">
        <v>41</v>
      </c>
      <c r="BL2247">
        <v>4</v>
      </c>
      <c r="BM2247">
        <v>1</v>
      </c>
      <c r="BN2247">
        <v>1</v>
      </c>
      <c r="BO2247">
        <v>8</v>
      </c>
      <c r="BP2247">
        <v>3</v>
      </c>
      <c r="BQ2247">
        <v>13</v>
      </c>
      <c r="BR2247">
        <v>2</v>
      </c>
      <c r="BS2247">
        <v>1</v>
      </c>
      <c r="BT2247">
        <v>116840</v>
      </c>
      <c r="BU2247">
        <v>0.79</v>
      </c>
      <c r="BV2247">
        <v>0.53333549999999996</v>
      </c>
      <c r="BW2247">
        <v>698</v>
      </c>
      <c r="BX2247">
        <v>1.8315650000000001</v>
      </c>
      <c r="BY2247">
        <v>-0.1133279</v>
      </c>
      <c r="BZ2247">
        <v>128</v>
      </c>
      <c r="CA2247">
        <v>40</v>
      </c>
      <c r="CB2247">
        <v>6</v>
      </c>
      <c r="CC2247">
        <v>1</v>
      </c>
      <c r="CD2247">
        <v>1</v>
      </c>
      <c r="CE2247">
        <v>7</v>
      </c>
      <c r="CF2247">
        <v>4</v>
      </c>
      <c r="CG2247">
        <v>4</v>
      </c>
      <c r="CH2247">
        <v>1</v>
      </c>
      <c r="CI2247">
        <v>1</v>
      </c>
      <c r="CJ2247">
        <v>116503</v>
      </c>
      <c r="CK2247">
        <v>1.6566097010377416</v>
      </c>
      <c r="CL2247">
        <v>0.68307769158439113</v>
      </c>
      <c r="CM2247">
        <v>621</v>
      </c>
      <c r="CN2247">
        <v>0.20633032267379409</v>
      </c>
      <c r="CO2247">
        <v>13721</v>
      </c>
      <c r="CP2247">
        <v>0.45378207999999998</v>
      </c>
      <c r="CQ2247">
        <v>-5.7465728200000003E-2</v>
      </c>
      <c r="CR2247">
        <v>100168</v>
      </c>
      <c r="CS2247">
        <v>0.8640000000000001</v>
      </c>
      <c r="CT2247">
        <v>101775</v>
      </c>
      <c r="CU2247">
        <v>0.87003328326000007</v>
      </c>
      <c r="CV2247">
        <v>143</v>
      </c>
      <c r="CW2247">
        <v>52</v>
      </c>
      <c r="CX2247">
        <v>83</v>
      </c>
      <c r="CY2247">
        <v>816</v>
      </c>
      <c r="CZ2247">
        <v>1767</v>
      </c>
      <c r="DA2247" s="2">
        <v>71299</v>
      </c>
      <c r="DB2247" s="2">
        <v>9785</v>
      </c>
      <c r="DC2247" s="2">
        <v>177.3</v>
      </c>
      <c r="DD2247" s="2">
        <v>9566</v>
      </c>
      <c r="DE2247">
        <v>496</v>
      </c>
      <c r="DF2247">
        <v>55</v>
      </c>
      <c r="DG2247">
        <v>43.68</v>
      </c>
      <c r="DH2247">
        <v>6</v>
      </c>
      <c r="DI2247" s="2">
        <v>10.28</v>
      </c>
      <c r="DJ2247">
        <v>0.33</v>
      </c>
      <c r="DK2247">
        <v>0.96247049765874471</v>
      </c>
      <c r="DL2247">
        <v>5.7995028997514502E-3</v>
      </c>
      <c r="DM2247">
        <v>0</v>
      </c>
      <c r="DN2247">
        <v>73.400000000000006</v>
      </c>
      <c r="DO2247">
        <v>9.0999999999999998E-2</v>
      </c>
      <c r="DP2247">
        <v>9839.65</v>
      </c>
      <c r="DQ2247" s="2">
        <v>0</v>
      </c>
      <c r="DR2247" s="2">
        <v>6865.2696200499986</v>
      </c>
      <c r="DS2247">
        <v>8.6240864479398219E-3</v>
      </c>
      <c r="DT2247">
        <v>6.9312992337366603</v>
      </c>
      <c r="DU2247">
        <v>5517713.4328902448</v>
      </c>
      <c r="DV2247">
        <v>0</v>
      </c>
    </row>
    <row r="2248" spans="1:126" x14ac:dyDescent="0.15">
      <c r="A2248" t="s">
        <v>3664</v>
      </c>
      <c r="B2248" t="s">
        <v>3726</v>
      </c>
      <c r="C2248">
        <v>42</v>
      </c>
      <c r="D2248">
        <v>83</v>
      </c>
      <c r="E2248" t="s">
        <v>3727</v>
      </c>
      <c r="F2248">
        <v>42083</v>
      </c>
      <c r="G2248" t="s">
        <v>7232</v>
      </c>
      <c r="H2248">
        <v>94.5</v>
      </c>
      <c r="I2248">
        <v>2.2999999999999998</v>
      </c>
      <c r="J2248">
        <v>0.2</v>
      </c>
      <c r="K2248">
        <v>0.4</v>
      </c>
      <c r="L2248">
        <v>0.9</v>
      </c>
      <c r="M2248">
        <v>1.7</v>
      </c>
      <c r="N2248">
        <f t="shared" si="142"/>
        <v>8939.44</v>
      </c>
      <c r="O2248">
        <f t="shared" si="140"/>
        <v>1060.5599999999995</v>
      </c>
      <c r="P2248">
        <f t="shared" si="141"/>
        <v>1.2726719999999998</v>
      </c>
      <c r="Q2248" s="4">
        <v>42083</v>
      </c>
      <c r="R2248" s="5">
        <v>41.814590000000003</v>
      </c>
      <c r="S2248" s="5">
        <v>-78.572462999999999</v>
      </c>
      <c r="T2248">
        <v>7</v>
      </c>
      <c r="U2248">
        <v>0.12519338808512206</v>
      </c>
      <c r="V2248">
        <v>43451</v>
      </c>
      <c r="W2248">
        <v>43024</v>
      </c>
      <c r="X2248">
        <v>42884</v>
      </c>
      <c r="Y2248">
        <v>42247</v>
      </c>
      <c r="Z2248">
        <v>22595</v>
      </c>
      <c r="AA2248">
        <v>42065</v>
      </c>
      <c r="AB2248">
        <v>16153.233999999999</v>
      </c>
      <c r="AC2248">
        <v>43965</v>
      </c>
      <c r="AD2248">
        <v>0</v>
      </c>
      <c r="AE2248">
        <v>0</v>
      </c>
      <c r="AF2248">
        <v>51</v>
      </c>
      <c r="AG2248">
        <v>290</v>
      </c>
      <c r="AH2248">
        <v>0.17586206896551723</v>
      </c>
      <c r="AI2248" s="3">
        <v>36297</v>
      </c>
      <c r="AJ2248" s="3">
        <v>626684.48177867499</v>
      </c>
      <c r="AK2248">
        <v>78</v>
      </c>
      <c r="AL2248">
        <v>629900.80000000005</v>
      </c>
      <c r="AM2248">
        <v>774484</v>
      </c>
      <c r="AN2248">
        <v>14473</v>
      </c>
      <c r="AO2248">
        <v>788957</v>
      </c>
      <c r="AP2248">
        <v>2</v>
      </c>
      <c r="AQ2248">
        <v>1</v>
      </c>
      <c r="AR2248">
        <v>3</v>
      </c>
      <c r="AS2248">
        <v>6.9728523614726659E-2</v>
      </c>
      <c r="AT2248">
        <v>4</v>
      </c>
      <c r="AU2248">
        <v>48</v>
      </c>
      <c r="AV2248">
        <f t="shared" si="143"/>
        <v>52</v>
      </c>
      <c r="AW2248">
        <v>36219</v>
      </c>
      <c r="AX2248">
        <v>0.88</v>
      </c>
      <c r="AY2248">
        <v>688727948.79702902</v>
      </c>
      <c r="AZ2248">
        <v>688727.94879702898</v>
      </c>
      <c r="BA2248">
        <v>14991.0305557877</v>
      </c>
      <c r="BB2248">
        <v>0.66706554714740574</v>
      </c>
      <c r="BC2248">
        <v>33459</v>
      </c>
      <c r="BD2248">
        <v>11043</v>
      </c>
      <c r="BE2248">
        <v>22416</v>
      </c>
      <c r="BF2248">
        <v>0.51589146394789531</v>
      </c>
      <c r="BG2248">
        <v>801769</v>
      </c>
      <c r="BH2248">
        <v>18.696227031060534</v>
      </c>
      <c r="BI2248">
        <v>5916</v>
      </c>
      <c r="BJ2248">
        <v>51</v>
      </c>
      <c r="BK2248">
        <v>22</v>
      </c>
      <c r="BL2248">
        <v>2</v>
      </c>
      <c r="BM2248">
        <v>0</v>
      </c>
      <c r="BN2248">
        <v>0</v>
      </c>
      <c r="BO2248">
        <v>8</v>
      </c>
      <c r="BP2248">
        <v>0</v>
      </c>
      <c r="BQ2248">
        <v>4</v>
      </c>
      <c r="BR2248">
        <v>4</v>
      </c>
      <c r="BS2248">
        <v>0</v>
      </c>
      <c r="BT2248">
        <v>43196</v>
      </c>
      <c r="BU2248">
        <v>0.8</v>
      </c>
      <c r="BV2248">
        <v>0.46430440000000001</v>
      </c>
      <c r="BW2248">
        <v>343</v>
      </c>
      <c r="BX2248">
        <v>2.1066760000000002</v>
      </c>
      <c r="BY2248">
        <v>3.4030900000000003E-2</v>
      </c>
      <c r="BZ2248">
        <v>47</v>
      </c>
      <c r="CA2248">
        <v>20</v>
      </c>
      <c r="CB2248">
        <v>3</v>
      </c>
      <c r="CC2248">
        <v>0</v>
      </c>
      <c r="CD2248">
        <v>1</v>
      </c>
      <c r="CE2248">
        <v>8</v>
      </c>
      <c r="CF2248">
        <v>1</v>
      </c>
      <c r="CG2248">
        <v>2</v>
      </c>
      <c r="CH2248">
        <v>4</v>
      </c>
      <c r="CI2248">
        <v>0</v>
      </c>
      <c r="CJ2248">
        <v>42708</v>
      </c>
      <c r="CK2248">
        <v>2.0136742530673408</v>
      </c>
      <c r="CL2248">
        <v>0.58420014693940681</v>
      </c>
      <c r="CM2248">
        <v>306</v>
      </c>
      <c r="CN2248">
        <v>0.43315235547614994</v>
      </c>
      <c r="CO2248">
        <v>4128</v>
      </c>
      <c r="CP2248">
        <v>-0.27499229689999999</v>
      </c>
      <c r="CQ2248">
        <v>-0.57169536840000001</v>
      </c>
      <c r="CR2248">
        <v>36662</v>
      </c>
      <c r="CS2248">
        <v>0.86599999999999999</v>
      </c>
      <c r="CT2248">
        <v>38063</v>
      </c>
      <c r="CU2248">
        <v>0.87756809907999989</v>
      </c>
      <c r="CV2248">
        <v>31</v>
      </c>
      <c r="CW2248">
        <v>16</v>
      </c>
      <c r="CX2248">
        <v>21</v>
      </c>
      <c r="CY2248">
        <v>143</v>
      </c>
      <c r="CZ2248">
        <v>465</v>
      </c>
      <c r="DA2248" s="2">
        <v>21199</v>
      </c>
      <c r="DB2248" s="2">
        <v>3205</v>
      </c>
      <c r="DC2248" s="2">
        <v>95.4</v>
      </c>
      <c r="DD2248" s="2">
        <v>2230</v>
      </c>
      <c r="DE2248">
        <v>152</v>
      </c>
      <c r="DF2248">
        <v>4</v>
      </c>
      <c r="DG2248">
        <v>27.92</v>
      </c>
      <c r="DH2248">
        <v>13.96</v>
      </c>
      <c r="DI2248" s="2">
        <v>20.94</v>
      </c>
      <c r="DJ2248">
        <v>-1.1100000000000001</v>
      </c>
      <c r="DK2248">
        <v>0.98198198198198194</v>
      </c>
      <c r="DL2248">
        <v>0</v>
      </c>
      <c r="DM2248">
        <v>0</v>
      </c>
      <c r="DN2248">
        <v>84.5</v>
      </c>
      <c r="DO2248">
        <v>0.13800000000000001</v>
      </c>
      <c r="DP2248">
        <v>1419.27</v>
      </c>
      <c r="DQ2248" s="2">
        <v>135346</v>
      </c>
      <c r="DR2248" s="2">
        <v>0</v>
      </c>
      <c r="DS2248">
        <v>0</v>
      </c>
      <c r="DT2248">
        <v>4.5061240547642898</v>
      </c>
      <c r="DU2248">
        <v>2838411.1469952702</v>
      </c>
      <c r="DV2248">
        <v>0</v>
      </c>
    </row>
    <row r="2249" spans="1:126" x14ac:dyDescent="0.15">
      <c r="A2249" t="s">
        <v>3664</v>
      </c>
      <c r="B2249" t="s">
        <v>1214</v>
      </c>
      <c r="C2249">
        <v>42</v>
      </c>
      <c r="D2249">
        <v>85</v>
      </c>
      <c r="E2249" t="s">
        <v>3728</v>
      </c>
      <c r="F2249">
        <v>42085</v>
      </c>
      <c r="G2249" t="s">
        <v>7233</v>
      </c>
      <c r="H2249">
        <v>91</v>
      </c>
      <c r="I2249">
        <v>5.7</v>
      </c>
      <c r="J2249">
        <v>0.1</v>
      </c>
      <c r="K2249">
        <v>0.6</v>
      </c>
      <c r="L2249">
        <v>1.5</v>
      </c>
      <c r="M2249">
        <v>1.1000000000000001</v>
      </c>
      <c r="N2249">
        <f t="shared" si="142"/>
        <v>8317.32</v>
      </c>
      <c r="O2249">
        <f t="shared" si="140"/>
        <v>1682.6800000000003</v>
      </c>
      <c r="P2249">
        <f t="shared" si="141"/>
        <v>2.019216000000001</v>
      </c>
      <c r="Q2249" s="4">
        <v>42085</v>
      </c>
      <c r="R2249" s="5">
        <v>41.300013999999997</v>
      </c>
      <c r="S2249" s="5">
        <v>-80.252786</v>
      </c>
      <c r="T2249">
        <v>2</v>
      </c>
      <c r="U2249">
        <v>8.3261129865563999E-2</v>
      </c>
      <c r="V2249">
        <v>116474</v>
      </c>
      <c r="W2249">
        <v>115739</v>
      </c>
      <c r="X2249">
        <v>115320</v>
      </c>
      <c r="Y2249">
        <v>113746</v>
      </c>
      <c r="Z2249">
        <v>57791</v>
      </c>
      <c r="AA2249">
        <v>42067</v>
      </c>
      <c r="AB2249">
        <v>42358.13</v>
      </c>
      <c r="AC2249">
        <v>44156</v>
      </c>
      <c r="AD2249">
        <v>3</v>
      </c>
      <c r="AE2249">
        <v>2.6014568158168575E-5</v>
      </c>
      <c r="AF2249">
        <v>147</v>
      </c>
      <c r="AG2249">
        <v>1185</v>
      </c>
      <c r="AH2249">
        <v>0.1240506329113924</v>
      </c>
      <c r="AI2249" s="3">
        <v>163148</v>
      </c>
      <c r="AJ2249" s="3">
        <v>430451.49815339502</v>
      </c>
      <c r="AK2249">
        <v>77</v>
      </c>
      <c r="AL2249">
        <v>436876.79999999999</v>
      </c>
      <c r="AM2249">
        <v>1207020</v>
      </c>
      <c r="AN2249">
        <v>104346</v>
      </c>
      <c r="AO2249">
        <v>1311366</v>
      </c>
      <c r="AP2249">
        <v>15</v>
      </c>
      <c r="AQ2249">
        <v>2</v>
      </c>
      <c r="AR2249">
        <v>17</v>
      </c>
      <c r="AS2249">
        <v>0.14688220910842498</v>
      </c>
      <c r="AT2249">
        <v>17</v>
      </c>
      <c r="AU2249">
        <v>160</v>
      </c>
      <c r="AV2249">
        <f t="shared" si="143"/>
        <v>177</v>
      </c>
      <c r="AW2249">
        <v>97045</v>
      </c>
      <c r="AX2249">
        <v>0.86</v>
      </c>
      <c r="AY2249">
        <v>957647775.73248196</v>
      </c>
      <c r="AZ2249">
        <v>957647.77573248197</v>
      </c>
      <c r="BA2249">
        <v>8070.5943878051103</v>
      </c>
      <c r="BB2249">
        <v>1.2390661108071885</v>
      </c>
      <c r="BC2249">
        <v>74220</v>
      </c>
      <c r="BD2249">
        <v>28597</v>
      </c>
      <c r="BE2249">
        <v>45623</v>
      </c>
      <c r="BF2249">
        <v>0.39170115218847124</v>
      </c>
      <c r="BG2249">
        <v>2032346</v>
      </c>
      <c r="BH2249">
        <v>17.623534512660424</v>
      </c>
      <c r="BI2249">
        <v>15574</v>
      </c>
      <c r="BJ2249">
        <v>122</v>
      </c>
      <c r="BK2249">
        <v>37</v>
      </c>
      <c r="BL2249">
        <v>4</v>
      </c>
      <c r="BM2249">
        <v>0</v>
      </c>
      <c r="BN2249">
        <v>2</v>
      </c>
      <c r="BO2249">
        <v>6</v>
      </c>
      <c r="BP2249">
        <v>5</v>
      </c>
      <c r="BQ2249">
        <v>11</v>
      </c>
      <c r="BR2249">
        <v>10</v>
      </c>
      <c r="BS2249">
        <v>1</v>
      </c>
      <c r="BT2249">
        <v>116071</v>
      </c>
      <c r="BU2249">
        <v>0.83</v>
      </c>
      <c r="BV2249">
        <v>0.58501720000000001</v>
      </c>
      <c r="BW2249">
        <v>668</v>
      </c>
      <c r="BX2249">
        <v>1.7058530000000001</v>
      </c>
      <c r="BY2249">
        <v>-8.1557999999999995E-3</v>
      </c>
      <c r="BZ2249">
        <v>120</v>
      </c>
      <c r="CA2249">
        <v>39</v>
      </c>
      <c r="CB2249">
        <v>5</v>
      </c>
      <c r="CC2249">
        <v>0</v>
      </c>
      <c r="CD2249">
        <v>3</v>
      </c>
      <c r="CE2249">
        <v>4</v>
      </c>
      <c r="CF2249">
        <v>3</v>
      </c>
      <c r="CG2249">
        <v>8</v>
      </c>
      <c r="CH2249">
        <v>11</v>
      </c>
      <c r="CI2249">
        <v>0</v>
      </c>
      <c r="CJ2249">
        <v>114957</v>
      </c>
      <c r="CK2249">
        <v>1.6788886279217448</v>
      </c>
      <c r="CL2249">
        <v>0.67602807092160877</v>
      </c>
      <c r="CM2249">
        <v>639</v>
      </c>
      <c r="CN2249">
        <v>0.22258236863782582</v>
      </c>
      <c r="CO2249">
        <v>13687</v>
      </c>
      <c r="CP2249">
        <v>-0.41273650690000002</v>
      </c>
      <c r="CQ2249">
        <v>-9.6813968299999997E-2</v>
      </c>
      <c r="CR2249">
        <v>98974</v>
      </c>
      <c r="CS2249">
        <v>0.86799999999999999</v>
      </c>
      <c r="CT2249">
        <v>102381</v>
      </c>
      <c r="CU2249">
        <v>0.88406339697999992</v>
      </c>
      <c r="CV2249">
        <v>166</v>
      </c>
      <c r="CW2249">
        <v>61</v>
      </c>
      <c r="CX2249">
        <v>78</v>
      </c>
      <c r="CY2249">
        <v>696</v>
      </c>
      <c r="CZ2249">
        <v>1847</v>
      </c>
      <c r="DA2249" s="2">
        <v>62793</v>
      </c>
      <c r="DB2249" s="2">
        <v>8545</v>
      </c>
      <c r="DC2249" s="2">
        <v>115.46</v>
      </c>
      <c r="DD2249" s="2">
        <v>9918</v>
      </c>
      <c r="DE2249">
        <v>571</v>
      </c>
      <c r="DF2249">
        <v>56</v>
      </c>
      <c r="DG2249">
        <v>30.38</v>
      </c>
      <c r="DH2249">
        <v>4.34</v>
      </c>
      <c r="DI2249" s="2">
        <v>13.89</v>
      </c>
      <c r="DJ2249">
        <v>-2.78</v>
      </c>
      <c r="DK2249">
        <v>0.96625763110795104</v>
      </c>
      <c r="DL2249">
        <v>1.4345991561181435E-2</v>
      </c>
      <c r="DM2249">
        <v>0</v>
      </c>
      <c r="DN2249">
        <v>164.2</v>
      </c>
      <c r="DO2249">
        <v>0.37</v>
      </c>
      <c r="DP2249">
        <v>1209.67</v>
      </c>
      <c r="DQ2249" s="2">
        <v>0</v>
      </c>
      <c r="DR2249" s="2">
        <v>7776.2599540699985</v>
      </c>
      <c r="DS2249">
        <v>1.7799662875058599E-2</v>
      </c>
      <c r="DT2249">
        <v>6.2952166422779499</v>
      </c>
      <c r="DU2249">
        <v>2750234.1019851356</v>
      </c>
      <c r="DV2249">
        <v>0</v>
      </c>
    </row>
    <row r="2250" spans="1:126" x14ac:dyDescent="0.15">
      <c r="A2250" t="s">
        <v>3664</v>
      </c>
      <c r="B2250" t="s">
        <v>3729</v>
      </c>
      <c r="C2250">
        <v>42</v>
      </c>
      <c r="D2250">
        <v>87</v>
      </c>
      <c r="E2250" t="s">
        <v>3730</v>
      </c>
      <c r="F2250">
        <v>42087</v>
      </c>
      <c r="G2250" t="s">
        <v>7234</v>
      </c>
      <c r="H2250">
        <v>96.8</v>
      </c>
      <c r="I2250">
        <v>0.6</v>
      </c>
      <c r="J2250">
        <v>0.1</v>
      </c>
      <c r="K2250">
        <v>0.4</v>
      </c>
      <c r="L2250">
        <v>1</v>
      </c>
      <c r="M2250">
        <v>1.1000000000000001</v>
      </c>
      <c r="N2250">
        <f t="shared" si="142"/>
        <v>9372.98</v>
      </c>
      <c r="O2250">
        <f t="shared" si="140"/>
        <v>627.02000000000044</v>
      </c>
      <c r="P2250">
        <f t="shared" si="141"/>
        <v>0.75242400000000076</v>
      </c>
      <c r="Q2250" s="4">
        <v>42087</v>
      </c>
      <c r="R2250" s="5">
        <v>40.601607000000001</v>
      </c>
      <c r="S2250" s="5">
        <v>-77.651938000000001</v>
      </c>
      <c r="T2250">
        <v>4</v>
      </c>
      <c r="U2250">
        <v>0.13892496239466789</v>
      </c>
      <c r="V2250">
        <v>46694</v>
      </c>
      <c r="W2250">
        <v>46705</v>
      </c>
      <c r="X2250">
        <v>46675</v>
      </c>
      <c r="Y2250">
        <v>46427</v>
      </c>
      <c r="Z2250">
        <v>23466</v>
      </c>
      <c r="AA2250">
        <v>42069</v>
      </c>
      <c r="AB2250">
        <v>17236.706000000002</v>
      </c>
      <c r="AC2250">
        <v>41288</v>
      </c>
      <c r="AD2250">
        <v>3</v>
      </c>
      <c r="AE2250">
        <v>6.427423674343867E-5</v>
      </c>
      <c r="AF2250">
        <v>60</v>
      </c>
      <c r="AG2250">
        <v>808</v>
      </c>
      <c r="AH2250">
        <v>7.4257425742574254E-2</v>
      </c>
      <c r="AI2250" s="3">
        <v>90554</v>
      </c>
      <c r="AJ2250" s="3">
        <v>263059.29725925002</v>
      </c>
      <c r="AK2250">
        <v>75</v>
      </c>
      <c r="AL2250">
        <v>264614.39999999997</v>
      </c>
      <c r="AM2250">
        <v>1758001</v>
      </c>
      <c r="AN2250">
        <v>61481</v>
      </c>
      <c r="AO2250">
        <v>1819482</v>
      </c>
      <c r="AP2250">
        <v>9</v>
      </c>
      <c r="AQ2250">
        <v>1</v>
      </c>
      <c r="AR2250">
        <v>10</v>
      </c>
      <c r="AS2250">
        <v>0.21410983834707206</v>
      </c>
      <c r="AT2250">
        <v>10</v>
      </c>
      <c r="AU2250">
        <v>75</v>
      </c>
      <c r="AV2250">
        <f t="shared" si="143"/>
        <v>85</v>
      </c>
      <c r="AW2250">
        <v>32143</v>
      </c>
      <c r="AX2250">
        <v>0.69</v>
      </c>
      <c r="AY2250">
        <v>354161673.75479102</v>
      </c>
      <c r="AZ2250">
        <v>354161.67375479103</v>
      </c>
      <c r="BA2250">
        <v>7591.9884260449899</v>
      </c>
      <c r="BB2250">
        <v>1.3171779827395564</v>
      </c>
      <c r="BC2250">
        <v>2033</v>
      </c>
      <c r="BD2250">
        <v>25535</v>
      </c>
      <c r="BE2250">
        <v>-23502</v>
      </c>
      <c r="BF2250">
        <v>-0.50331948430205165</v>
      </c>
      <c r="BG2250">
        <v>736118</v>
      </c>
      <c r="BH2250">
        <v>15.771140867702195</v>
      </c>
      <c r="BI2250">
        <v>6180</v>
      </c>
      <c r="BJ2250">
        <v>60</v>
      </c>
      <c r="BK2250">
        <v>13</v>
      </c>
      <c r="BL2250">
        <v>1</v>
      </c>
      <c r="BM2250">
        <v>0</v>
      </c>
      <c r="BN2250">
        <v>0</v>
      </c>
      <c r="BO2250">
        <v>2</v>
      </c>
      <c r="BP2250">
        <v>1</v>
      </c>
      <c r="BQ2250">
        <v>3</v>
      </c>
      <c r="BR2250">
        <v>1</v>
      </c>
      <c r="BS2250">
        <v>0</v>
      </c>
      <c r="BT2250">
        <v>45937</v>
      </c>
      <c r="BU2250">
        <v>0.8</v>
      </c>
      <c r="BV2250">
        <v>0.46526450000000003</v>
      </c>
      <c r="BW2250">
        <v>217</v>
      </c>
      <c r="BX2250">
        <v>1.763285</v>
      </c>
      <c r="BY2250">
        <v>-0.7068641</v>
      </c>
      <c r="BZ2250">
        <v>63</v>
      </c>
      <c r="CA2250">
        <v>11</v>
      </c>
      <c r="CB2250">
        <v>1</v>
      </c>
      <c r="CC2250">
        <v>0</v>
      </c>
      <c r="CD2250">
        <v>0</v>
      </c>
      <c r="CE2250">
        <v>2</v>
      </c>
      <c r="CF2250">
        <v>1</v>
      </c>
      <c r="CG2250">
        <v>3</v>
      </c>
      <c r="CH2250">
        <v>1</v>
      </c>
      <c r="CI2250">
        <v>0</v>
      </c>
      <c r="CJ2250">
        <v>46535</v>
      </c>
      <c r="CK2250">
        <v>1.7621145374449341</v>
      </c>
      <c r="CL2250">
        <v>0.66970750664757617</v>
      </c>
      <c r="CM2250">
        <v>205</v>
      </c>
      <c r="CN2250">
        <v>8.2673451208335316E-2</v>
      </c>
      <c r="CO2250">
        <v>2968</v>
      </c>
      <c r="CP2250">
        <v>-0.12403048630000001</v>
      </c>
      <c r="CQ2250">
        <v>-0.31425799920000003</v>
      </c>
      <c r="CR2250">
        <v>40320</v>
      </c>
      <c r="CS2250">
        <v>0.86799999999999999</v>
      </c>
      <c r="CT2250">
        <v>39316</v>
      </c>
      <c r="CU2250">
        <v>0.84479711179999994</v>
      </c>
      <c r="CV2250">
        <v>40</v>
      </c>
      <c r="CW2250">
        <v>14</v>
      </c>
      <c r="CX2250">
        <v>21</v>
      </c>
      <c r="CY2250">
        <v>652</v>
      </c>
      <c r="CZ2250">
        <v>1208</v>
      </c>
      <c r="DA2250" s="2">
        <v>22140</v>
      </c>
      <c r="DB2250" s="2">
        <v>2510</v>
      </c>
      <c r="DC2250" s="2">
        <v>92.24</v>
      </c>
      <c r="DD2250" s="2">
        <v>1260</v>
      </c>
      <c r="DE2250">
        <v>351</v>
      </c>
      <c r="DF2250">
        <v>21</v>
      </c>
      <c r="DG2250">
        <v>36.47</v>
      </c>
      <c r="DH2250">
        <v>10.73</v>
      </c>
      <c r="DI2250" s="2">
        <v>6.44</v>
      </c>
      <c r="DJ2250">
        <v>-0.19</v>
      </c>
      <c r="DK2250">
        <v>0.92638646553437731</v>
      </c>
      <c r="DL2250">
        <v>1.8564356435643563E-2</v>
      </c>
      <c r="DM2250">
        <v>0</v>
      </c>
      <c r="DN2250">
        <v>26.9</v>
      </c>
      <c r="DO2250">
        <v>0.10099999999999999</v>
      </c>
      <c r="DP2250">
        <v>1732.84</v>
      </c>
      <c r="DQ2250" s="2">
        <v>0</v>
      </c>
      <c r="DR2250" s="2">
        <v>1599.5048366399999</v>
      </c>
      <c r="DS2250">
        <v>6.0446655508877836E-3</v>
      </c>
      <c r="DT2250">
        <v>6.3424442711931803</v>
      </c>
      <c r="DU2250">
        <v>1678302.0853552204</v>
      </c>
      <c r="DV2250">
        <v>0</v>
      </c>
    </row>
    <row r="2251" spans="1:126" x14ac:dyDescent="0.15">
      <c r="A2251" t="s">
        <v>3664</v>
      </c>
      <c r="B2251" t="s">
        <v>202</v>
      </c>
      <c r="C2251">
        <v>42</v>
      </c>
      <c r="D2251">
        <v>89</v>
      </c>
      <c r="E2251" t="s">
        <v>3731</v>
      </c>
      <c r="F2251">
        <v>42089</v>
      </c>
      <c r="G2251" t="s">
        <v>7235</v>
      </c>
      <c r="H2251">
        <v>70.5</v>
      </c>
      <c r="I2251">
        <v>12</v>
      </c>
      <c r="J2251">
        <v>0.2</v>
      </c>
      <c r="K2251">
        <v>2</v>
      </c>
      <c r="L2251">
        <v>2.1</v>
      </c>
      <c r="M2251">
        <v>13.1</v>
      </c>
      <c r="N2251">
        <f t="shared" si="142"/>
        <v>5294.3099999999995</v>
      </c>
      <c r="O2251">
        <f t="shared" si="140"/>
        <v>4705.6900000000005</v>
      </c>
      <c r="P2251">
        <f t="shared" si="141"/>
        <v>5.6468280000000028</v>
      </c>
      <c r="Q2251" s="4">
        <v>42089</v>
      </c>
      <c r="R2251" s="5">
        <v>41.056240000000003</v>
      </c>
      <c r="S2251" s="5">
        <v>-75.329065</v>
      </c>
      <c r="T2251">
        <v>3</v>
      </c>
      <c r="U2251">
        <v>7.2777874587518596E-2</v>
      </c>
      <c r="V2251">
        <v>169346</v>
      </c>
      <c r="W2251">
        <v>168342</v>
      </c>
      <c r="X2251">
        <v>167881</v>
      </c>
      <c r="Y2251">
        <v>166835</v>
      </c>
      <c r="Z2251">
        <v>88717</v>
      </c>
      <c r="AA2251">
        <v>42071</v>
      </c>
      <c r="AB2251">
        <v>68572.514999999999</v>
      </c>
      <c r="AC2251">
        <v>57365</v>
      </c>
      <c r="AD2251">
        <v>4</v>
      </c>
      <c r="AE2251">
        <v>2.3826400843454588E-5</v>
      </c>
      <c r="AF2251">
        <v>43</v>
      </c>
      <c r="AG2251">
        <v>283</v>
      </c>
      <c r="AH2251">
        <v>0.1519434628975265</v>
      </c>
      <c r="AI2251" s="3">
        <v>26483</v>
      </c>
      <c r="AJ2251" s="3">
        <v>389328.775792345</v>
      </c>
      <c r="AK2251">
        <v>42</v>
      </c>
      <c r="AL2251">
        <v>394272</v>
      </c>
      <c r="AM2251">
        <v>408387</v>
      </c>
      <c r="AN2251">
        <v>20149</v>
      </c>
      <c r="AO2251">
        <v>428536</v>
      </c>
      <c r="AP2251">
        <v>9</v>
      </c>
      <c r="AQ2251">
        <v>4</v>
      </c>
      <c r="AR2251">
        <v>13</v>
      </c>
      <c r="AS2251">
        <v>7.7223746896199402E-2</v>
      </c>
      <c r="AT2251">
        <v>14</v>
      </c>
      <c r="AU2251">
        <v>99</v>
      </c>
      <c r="AV2251">
        <f t="shared" si="143"/>
        <v>113</v>
      </c>
      <c r="AW2251">
        <v>147213</v>
      </c>
      <c r="AX2251">
        <v>0.99</v>
      </c>
      <c r="AY2251">
        <v>809649293.00978506</v>
      </c>
      <c r="AZ2251">
        <v>809649.293009785</v>
      </c>
      <c r="BA2251">
        <v>5830.6882259795902</v>
      </c>
      <c r="BB2251">
        <v>1.7150634045983382</v>
      </c>
      <c r="BC2251">
        <v>69028</v>
      </c>
      <c r="BD2251">
        <v>65550</v>
      </c>
      <c r="BE2251">
        <v>3478</v>
      </c>
      <c r="BF2251">
        <v>2.0537833784087016E-2</v>
      </c>
      <c r="BG2251">
        <v>2622561</v>
      </c>
      <c r="BH2251">
        <v>15.621547405602778</v>
      </c>
      <c r="BI2251">
        <v>12976</v>
      </c>
      <c r="BJ2251">
        <v>92</v>
      </c>
      <c r="BK2251">
        <v>15</v>
      </c>
      <c r="BL2251">
        <v>6</v>
      </c>
      <c r="BM2251">
        <v>0</v>
      </c>
      <c r="BN2251">
        <v>1</v>
      </c>
      <c r="BO2251">
        <v>1</v>
      </c>
      <c r="BP2251">
        <v>3</v>
      </c>
      <c r="BQ2251">
        <v>9</v>
      </c>
      <c r="BR2251">
        <v>9</v>
      </c>
      <c r="BS2251">
        <v>0</v>
      </c>
      <c r="BT2251">
        <v>166355</v>
      </c>
      <c r="BU2251">
        <v>0.56999999999999995</v>
      </c>
      <c r="BV2251">
        <v>0.54300020000000004</v>
      </c>
      <c r="BW2251">
        <v>580</v>
      </c>
      <c r="BX2251">
        <v>0.81752880000000006</v>
      </c>
      <c r="BY2251">
        <v>-1.086903</v>
      </c>
      <c r="BZ2251">
        <v>89</v>
      </c>
      <c r="CA2251">
        <v>14</v>
      </c>
      <c r="CB2251">
        <v>6</v>
      </c>
      <c r="CC2251">
        <v>1</v>
      </c>
      <c r="CD2251">
        <v>1</v>
      </c>
      <c r="CE2251">
        <v>3</v>
      </c>
      <c r="CF2251">
        <v>1</v>
      </c>
      <c r="CG2251">
        <v>14</v>
      </c>
      <c r="CH2251">
        <v>4</v>
      </c>
      <c r="CI2251">
        <v>0</v>
      </c>
      <c r="CJ2251">
        <v>167242</v>
      </c>
      <c r="CK2251">
        <v>0.79525478049772191</v>
      </c>
      <c r="CL2251">
        <v>0.57786166294694108</v>
      </c>
      <c r="CM2251">
        <v>586</v>
      </c>
      <c r="CN2251">
        <v>-1.2386885467368529</v>
      </c>
      <c r="CO2251">
        <v>21160</v>
      </c>
      <c r="CP2251">
        <v>3.7851968999999999E-2</v>
      </c>
      <c r="CQ2251">
        <v>-0.2430696433</v>
      </c>
      <c r="CR2251">
        <v>146687</v>
      </c>
      <c r="CS2251">
        <v>0.88300000000000001</v>
      </c>
      <c r="CT2251">
        <v>146654</v>
      </c>
      <c r="CU2251">
        <v>0.86518229243000011</v>
      </c>
      <c r="CV2251">
        <v>147</v>
      </c>
      <c r="CW2251">
        <v>62</v>
      </c>
      <c r="CX2251">
        <v>76</v>
      </c>
      <c r="CY2251">
        <v>339</v>
      </c>
      <c r="CZ2251">
        <v>506</v>
      </c>
      <c r="DA2251" s="2">
        <v>75839</v>
      </c>
      <c r="DB2251" s="2">
        <v>17365</v>
      </c>
      <c r="DC2251" s="2">
        <v>138.80000000000001</v>
      </c>
      <c r="DD2251" s="2">
        <v>36766</v>
      </c>
      <c r="DE2251">
        <v>153</v>
      </c>
      <c r="DF2251">
        <v>58</v>
      </c>
      <c r="DG2251">
        <v>38.29</v>
      </c>
      <c r="DH2251">
        <v>4.79</v>
      </c>
      <c r="DI2251" s="2">
        <v>15.56</v>
      </c>
      <c r="DJ2251">
        <v>0.94</v>
      </c>
      <c r="DK2251">
        <v>0.9336933126911604</v>
      </c>
      <c r="DL2251">
        <v>1.0600706713780919E-2</v>
      </c>
      <c r="DM2251">
        <v>0</v>
      </c>
      <c r="DN2251">
        <v>25</v>
      </c>
      <c r="DO2251">
        <v>6.3E-2</v>
      </c>
      <c r="DP2251">
        <v>1.1000000000000001</v>
      </c>
      <c r="DQ2251" s="2">
        <v>0</v>
      </c>
      <c r="DR2251" s="2">
        <v>26527.492657459996</v>
      </c>
      <c r="DS2251">
        <v>5.3957356416142646E-2</v>
      </c>
      <c r="DT2251">
        <v>6.7909107419578296</v>
      </c>
      <c r="DU2251">
        <v>2677465.9600531976</v>
      </c>
      <c r="DV2251">
        <v>0</v>
      </c>
    </row>
    <row r="2252" spans="1:126" x14ac:dyDescent="0.15">
      <c r="A2252" t="s">
        <v>3664</v>
      </c>
      <c r="B2252" t="s">
        <v>204</v>
      </c>
      <c r="C2252">
        <v>42</v>
      </c>
      <c r="D2252">
        <v>91</v>
      </c>
      <c r="E2252" t="s">
        <v>3732</v>
      </c>
      <c r="F2252">
        <v>42091</v>
      </c>
      <c r="G2252" t="s">
        <v>7236</v>
      </c>
      <c r="H2252">
        <v>79</v>
      </c>
      <c r="I2252">
        <v>8.4</v>
      </c>
      <c r="J2252">
        <v>0.1</v>
      </c>
      <c r="K2252">
        <v>6.4</v>
      </c>
      <c r="L2252">
        <v>1.8</v>
      </c>
      <c r="M2252">
        <v>4.3</v>
      </c>
      <c r="N2252">
        <f t="shared" si="142"/>
        <v>6374.26</v>
      </c>
      <c r="O2252">
        <f t="shared" si="140"/>
        <v>3625.74</v>
      </c>
      <c r="P2252">
        <f t="shared" si="141"/>
        <v>4.3508880000000012</v>
      </c>
      <c r="Q2252" s="4">
        <v>42091</v>
      </c>
      <c r="R2252" s="5">
        <v>40.209999000000003</v>
      </c>
      <c r="S2252" s="5">
        <v>-75.370200999999994</v>
      </c>
      <c r="T2252">
        <v>1</v>
      </c>
      <c r="U2252">
        <v>6.337189017446461E-3</v>
      </c>
      <c r="V2252">
        <v>799886</v>
      </c>
      <c r="W2252">
        <v>809372</v>
      </c>
      <c r="X2252">
        <v>812970</v>
      </c>
      <c r="Y2252">
        <v>817869</v>
      </c>
      <c r="Z2252">
        <v>437751</v>
      </c>
      <c r="AA2252">
        <v>42073</v>
      </c>
      <c r="AB2252">
        <v>366807.54600000003</v>
      </c>
      <c r="AC2252">
        <v>80675</v>
      </c>
      <c r="AD2252">
        <v>12</v>
      </c>
      <c r="AE2252">
        <v>1.4760692276467767E-5</v>
      </c>
      <c r="AF2252">
        <v>100</v>
      </c>
      <c r="AG2252">
        <v>596</v>
      </c>
      <c r="AH2252">
        <v>0.16778523489932887</v>
      </c>
      <c r="AI2252" s="3">
        <v>30780</v>
      </c>
      <c r="AJ2252" s="3">
        <v>309139.79151360999</v>
      </c>
      <c r="AK2252">
        <v>19</v>
      </c>
      <c r="AL2252">
        <v>311980.80000000005</v>
      </c>
      <c r="AM2252">
        <v>1977687</v>
      </c>
      <c r="AN2252">
        <v>31526</v>
      </c>
      <c r="AO2252">
        <v>2009213</v>
      </c>
      <c r="AP2252">
        <v>71</v>
      </c>
      <c r="AQ2252">
        <v>11</v>
      </c>
      <c r="AR2252">
        <v>82</v>
      </c>
      <c r="AS2252">
        <v>0.10131311683626318</v>
      </c>
      <c r="AT2252">
        <v>87</v>
      </c>
      <c r="AU2252">
        <v>896</v>
      </c>
      <c r="AV2252">
        <f t="shared" si="143"/>
        <v>983</v>
      </c>
      <c r="AW2252">
        <v>1201761</v>
      </c>
      <c r="AX2252">
        <v>0.99</v>
      </c>
      <c r="AY2252">
        <v>2684585202.2279401</v>
      </c>
      <c r="AZ2252">
        <v>2684585.2022279399</v>
      </c>
      <c r="BA2252">
        <v>3561.4597080704998</v>
      </c>
      <c r="BB2252">
        <v>2.8078374654469203</v>
      </c>
      <c r="BC2252">
        <v>753194</v>
      </c>
      <c r="BD2252">
        <v>614988</v>
      </c>
      <c r="BE2252">
        <v>138206</v>
      </c>
      <c r="BF2252">
        <v>0.17278212145230695</v>
      </c>
      <c r="BG2252">
        <v>26698544</v>
      </c>
      <c r="BH2252">
        <v>32.840749351144567</v>
      </c>
      <c r="BI2252">
        <v>66290</v>
      </c>
      <c r="BJ2252">
        <v>508</v>
      </c>
      <c r="BK2252">
        <v>62</v>
      </c>
      <c r="BL2252">
        <v>38</v>
      </c>
      <c r="BM2252">
        <v>7</v>
      </c>
      <c r="BN2252">
        <v>18</v>
      </c>
      <c r="BO2252">
        <v>40</v>
      </c>
      <c r="BP2252">
        <v>4</v>
      </c>
      <c r="BQ2252">
        <v>149</v>
      </c>
      <c r="BR2252">
        <v>51</v>
      </c>
      <c r="BS2252">
        <v>1</v>
      </c>
      <c r="BT2252">
        <v>782339</v>
      </c>
      <c r="BU2252">
        <v>0.81</v>
      </c>
      <c r="BV2252">
        <v>0.70591179999999998</v>
      </c>
      <c r="BW2252">
        <v>4434</v>
      </c>
      <c r="BX2252">
        <v>1.1222760000000001</v>
      </c>
      <c r="BY2252">
        <v>0.14697180000000001</v>
      </c>
      <c r="BZ2252">
        <v>519</v>
      </c>
      <c r="CA2252">
        <v>63</v>
      </c>
      <c r="CB2252">
        <v>39</v>
      </c>
      <c r="CC2252">
        <v>11</v>
      </c>
      <c r="CD2252">
        <v>17</v>
      </c>
      <c r="CE2252">
        <v>33</v>
      </c>
      <c r="CF2252">
        <v>6</v>
      </c>
      <c r="CG2252">
        <v>160</v>
      </c>
      <c r="CH2252">
        <v>51</v>
      </c>
      <c r="CI2252">
        <v>2</v>
      </c>
      <c r="CJ2252">
        <v>816608</v>
      </c>
      <c r="CK2252">
        <v>1.1033445667933697</v>
      </c>
      <c r="CL2252">
        <v>0.74795184220792776</v>
      </c>
      <c r="CM2252">
        <v>4194</v>
      </c>
      <c r="CN2252">
        <v>-6.3594962467950239E-2</v>
      </c>
      <c r="CO2252">
        <v>222722.99999999997</v>
      </c>
      <c r="CP2252">
        <v>1.165670947</v>
      </c>
      <c r="CQ2252">
        <v>1.284460443</v>
      </c>
      <c r="CR2252">
        <v>738554</v>
      </c>
      <c r="CS2252">
        <v>0.9</v>
      </c>
      <c r="CT2252">
        <v>735095</v>
      </c>
      <c r="CU2252">
        <v>0.92466224139199993</v>
      </c>
      <c r="CV2252">
        <v>2081</v>
      </c>
      <c r="CW2252">
        <v>844</v>
      </c>
      <c r="CX2252">
        <v>1178</v>
      </c>
      <c r="CY2252">
        <v>883</v>
      </c>
      <c r="CZ2252">
        <v>938</v>
      </c>
      <c r="DA2252" s="2">
        <v>652678</v>
      </c>
      <c r="DB2252" s="2">
        <v>143830</v>
      </c>
      <c r="DC2252" s="2">
        <v>296.05</v>
      </c>
      <c r="DD2252" s="2">
        <v>156903</v>
      </c>
      <c r="DE2252">
        <v>348</v>
      </c>
      <c r="DF2252">
        <v>29</v>
      </c>
      <c r="DG2252">
        <v>76.81</v>
      </c>
      <c r="DH2252">
        <v>4.92</v>
      </c>
      <c r="DI2252" s="2">
        <v>12.93</v>
      </c>
      <c r="DJ2252">
        <v>-0.53</v>
      </c>
      <c r="DK2252">
        <v>0.93684210526315792</v>
      </c>
      <c r="DL2252">
        <v>6.7114093959731542E-3</v>
      </c>
      <c r="DM2252">
        <v>0</v>
      </c>
      <c r="DN2252">
        <v>38.9</v>
      </c>
      <c r="DO2252">
        <v>0.12300000000000001</v>
      </c>
      <c r="DP2252">
        <v>478</v>
      </c>
      <c r="DQ2252" s="2">
        <v>0</v>
      </c>
      <c r="DR2252" s="2">
        <v>12174.965107189997</v>
      </c>
      <c r="DS2252">
        <v>3.0588273948648857E-2</v>
      </c>
      <c r="DT2252">
        <v>7.96926428806833</v>
      </c>
      <c r="DU2252">
        <v>2486257.4480029885</v>
      </c>
      <c r="DV2252">
        <v>0</v>
      </c>
    </row>
    <row r="2253" spans="1:126" x14ac:dyDescent="0.15">
      <c r="A2253" t="s">
        <v>3664</v>
      </c>
      <c r="B2253" t="s">
        <v>3733</v>
      </c>
      <c r="C2253">
        <v>42</v>
      </c>
      <c r="D2253">
        <v>93</v>
      </c>
      <c r="E2253" t="s">
        <v>3734</v>
      </c>
      <c r="F2253">
        <v>42093</v>
      </c>
      <c r="G2253" t="s">
        <v>7237</v>
      </c>
      <c r="H2253">
        <v>94.2</v>
      </c>
      <c r="I2253">
        <v>1.3</v>
      </c>
      <c r="J2253">
        <v>0.1</v>
      </c>
      <c r="K2253">
        <v>1.8</v>
      </c>
      <c r="L2253">
        <v>0.9</v>
      </c>
      <c r="M2253">
        <v>1.8</v>
      </c>
      <c r="N2253">
        <f t="shared" si="142"/>
        <v>8882.630000000001</v>
      </c>
      <c r="O2253">
        <f t="shared" si="140"/>
        <v>1117.369999999999</v>
      </c>
      <c r="P2253">
        <f t="shared" si="141"/>
        <v>1.3408439999999993</v>
      </c>
      <c r="Q2253" s="4">
        <v>42093</v>
      </c>
      <c r="R2253" s="5">
        <v>41.029291000000001</v>
      </c>
      <c r="S2253" s="5">
        <v>-76.665194999999997</v>
      </c>
      <c r="T2253">
        <v>3</v>
      </c>
      <c r="U2253">
        <v>0.18491578696437477</v>
      </c>
      <c r="V2253">
        <v>18243</v>
      </c>
      <c r="W2253">
        <v>18475</v>
      </c>
      <c r="X2253">
        <v>18508</v>
      </c>
      <c r="Y2253">
        <v>18262</v>
      </c>
      <c r="Z2253">
        <v>9754</v>
      </c>
      <c r="AA2253">
        <v>42075</v>
      </c>
      <c r="AB2253">
        <v>7568.6240000000007</v>
      </c>
      <c r="AC2253">
        <v>54648</v>
      </c>
      <c r="AD2253">
        <v>0</v>
      </c>
      <c r="AE2253">
        <v>0</v>
      </c>
      <c r="AF2253">
        <v>46</v>
      </c>
      <c r="AG2253">
        <v>459</v>
      </c>
      <c r="AH2253">
        <v>0.10021786492374728</v>
      </c>
      <c r="AI2253" s="3">
        <v>43493</v>
      </c>
      <c r="AJ2253" s="3">
        <v>83355.000040990009</v>
      </c>
      <c r="AK2253">
        <v>56</v>
      </c>
      <c r="AL2253">
        <v>84672</v>
      </c>
      <c r="AM2253">
        <v>2070714</v>
      </c>
      <c r="AN2253">
        <v>28584</v>
      </c>
      <c r="AO2253">
        <v>2099298</v>
      </c>
      <c r="AP2253">
        <v>1</v>
      </c>
      <c r="AQ2253">
        <v>0</v>
      </c>
      <c r="AR2253">
        <v>1</v>
      </c>
      <c r="AS2253">
        <v>5.4127198917456015E-2</v>
      </c>
      <c r="AT2253">
        <v>1</v>
      </c>
      <c r="AU2253">
        <v>16</v>
      </c>
      <c r="AV2253">
        <f t="shared" si="143"/>
        <v>17</v>
      </c>
      <c r="AW2253">
        <v>11868</v>
      </c>
      <c r="AX2253">
        <v>0.67999999999999994</v>
      </c>
      <c r="AY2253">
        <v>94063067.552577004</v>
      </c>
      <c r="AZ2253">
        <v>94063.067552577006</v>
      </c>
      <c r="BA2253">
        <v>5154.4849226740098</v>
      </c>
      <c r="BB2253">
        <v>1.9400580562397427</v>
      </c>
      <c r="BC2253">
        <v>10199</v>
      </c>
      <c r="BD2253">
        <v>191</v>
      </c>
      <c r="BE2253">
        <v>10008</v>
      </c>
      <c r="BF2253">
        <v>0.54859398125308334</v>
      </c>
      <c r="BG2253">
        <v>275456</v>
      </c>
      <c r="BH2253">
        <v>14.883077588070023</v>
      </c>
      <c r="BI2253">
        <v>2529</v>
      </c>
      <c r="BJ2253">
        <v>15</v>
      </c>
      <c r="BK2253">
        <v>7</v>
      </c>
      <c r="BL2253">
        <v>2</v>
      </c>
      <c r="BM2253">
        <v>0</v>
      </c>
      <c r="BN2253">
        <v>0</v>
      </c>
      <c r="BO2253">
        <v>1</v>
      </c>
      <c r="BP2253">
        <v>1</v>
      </c>
      <c r="BQ2253">
        <v>3</v>
      </c>
      <c r="BR2253">
        <v>2</v>
      </c>
      <c r="BS2253">
        <v>0</v>
      </c>
      <c r="BT2253">
        <v>17715</v>
      </c>
      <c r="BU2253">
        <v>0.81</v>
      </c>
      <c r="BV2253">
        <v>0.58141889999999996</v>
      </c>
      <c r="BW2253">
        <v>114</v>
      </c>
      <c r="BX2253">
        <v>1.7499290000000001</v>
      </c>
      <c r="BY2253">
        <v>0.122019</v>
      </c>
      <c r="BZ2253">
        <v>16</v>
      </c>
      <c r="CA2253">
        <v>7</v>
      </c>
      <c r="CB2253">
        <v>2</v>
      </c>
      <c r="CC2253">
        <v>0</v>
      </c>
      <c r="CD2253">
        <v>0</v>
      </c>
      <c r="CE2253">
        <v>2</v>
      </c>
      <c r="CF2253">
        <v>1</v>
      </c>
      <c r="CG2253">
        <v>3</v>
      </c>
      <c r="CH2253">
        <v>2</v>
      </c>
      <c r="CI2253">
        <v>0</v>
      </c>
      <c r="CJ2253">
        <v>18609</v>
      </c>
      <c r="CK2253">
        <v>1.7733354828308883</v>
      </c>
      <c r="CL2253">
        <v>0.57930167184494752</v>
      </c>
      <c r="CM2253">
        <v>120</v>
      </c>
      <c r="CN2253">
        <v>6.9247848020656921E-2</v>
      </c>
      <c r="CO2253">
        <v>3120</v>
      </c>
      <c r="CP2253">
        <v>0.302254309</v>
      </c>
      <c r="CQ2253">
        <v>0.78331486900000002</v>
      </c>
      <c r="CR2253">
        <v>16527</v>
      </c>
      <c r="CS2253">
        <v>0.89</v>
      </c>
      <c r="CT2253">
        <v>16419</v>
      </c>
      <c r="CU2253">
        <v>0.91169165670100005</v>
      </c>
      <c r="CV2253">
        <v>69</v>
      </c>
      <c r="CW2253">
        <v>16</v>
      </c>
      <c r="CX2253">
        <v>87</v>
      </c>
      <c r="CY2253">
        <v>415</v>
      </c>
      <c r="CZ2253">
        <v>698</v>
      </c>
      <c r="DA2253" s="2">
        <v>18078</v>
      </c>
      <c r="DB2253" s="2">
        <v>1390</v>
      </c>
      <c r="DC2253" s="2">
        <v>129.44</v>
      </c>
      <c r="DD2253" s="2">
        <v>1036</v>
      </c>
      <c r="DE2253">
        <v>205</v>
      </c>
      <c r="DF2253">
        <v>24</v>
      </c>
      <c r="DG2253">
        <v>37.75</v>
      </c>
      <c r="DH2253">
        <v>5.39</v>
      </c>
      <c r="DI2253" s="2">
        <v>16.18</v>
      </c>
      <c r="DJ2253">
        <v>0.11</v>
      </c>
      <c r="DK2253">
        <v>0.90642172303589086</v>
      </c>
      <c r="DL2253">
        <v>8.7145969498910684E-3</v>
      </c>
      <c r="DM2253">
        <v>0</v>
      </c>
      <c r="DN2253">
        <v>14</v>
      </c>
      <c r="DO2253">
        <v>0.16200000000000001</v>
      </c>
      <c r="DP2253">
        <v>3386.79</v>
      </c>
      <c r="DQ2253" s="2">
        <v>0</v>
      </c>
      <c r="DR2253" s="2">
        <v>400.37671602</v>
      </c>
      <c r="DS2253">
        <v>4.7285585975458235E-3</v>
      </c>
      <c r="DT2253">
        <v>7.0060701253264499</v>
      </c>
      <c r="DU2253">
        <v>593217.96965164121</v>
      </c>
      <c r="DV2253">
        <v>1</v>
      </c>
    </row>
    <row r="2254" spans="1:126" x14ac:dyDescent="0.15">
      <c r="A2254" t="s">
        <v>3664</v>
      </c>
      <c r="B2254" t="s">
        <v>3230</v>
      </c>
      <c r="C2254">
        <v>42</v>
      </c>
      <c r="D2254">
        <v>95</v>
      </c>
      <c r="E2254" t="s">
        <v>3735</v>
      </c>
      <c r="F2254">
        <v>42095</v>
      </c>
      <c r="G2254" t="s">
        <v>7238</v>
      </c>
      <c r="H2254">
        <v>81</v>
      </c>
      <c r="I2254">
        <v>4.4000000000000004</v>
      </c>
      <c r="J2254">
        <v>0.1</v>
      </c>
      <c r="K2254">
        <v>2.4</v>
      </c>
      <c r="L2254">
        <v>1.6</v>
      </c>
      <c r="M2254">
        <v>10.5</v>
      </c>
      <c r="N2254">
        <f t="shared" si="142"/>
        <v>6698.9400000000005</v>
      </c>
      <c r="O2254">
        <f t="shared" si="140"/>
        <v>3301.0599999999995</v>
      </c>
      <c r="P2254">
        <f t="shared" si="141"/>
        <v>3.961272000000001</v>
      </c>
      <c r="Q2254" s="4">
        <v>42095</v>
      </c>
      <c r="R2254" s="5">
        <v>40.752791000000002</v>
      </c>
      <c r="S2254" s="5">
        <v>-75.307446999999996</v>
      </c>
      <c r="T2254">
        <v>2</v>
      </c>
      <c r="U2254">
        <v>4.1059624925462807E-2</v>
      </c>
      <c r="V2254">
        <v>297519</v>
      </c>
      <c r="W2254">
        <v>299225</v>
      </c>
      <c r="X2254">
        <v>299616</v>
      </c>
      <c r="Y2254">
        <v>300466</v>
      </c>
      <c r="Z2254">
        <v>156388</v>
      </c>
      <c r="AA2254">
        <v>42077</v>
      </c>
      <c r="AB2254">
        <v>126996.29300000002</v>
      </c>
      <c r="AC2254">
        <v>60972</v>
      </c>
      <c r="AD2254">
        <v>6</v>
      </c>
      <c r="AE2254">
        <v>2.0025632809996795E-5</v>
      </c>
      <c r="AF2254">
        <v>82</v>
      </c>
      <c r="AG2254">
        <v>498</v>
      </c>
      <c r="AH2254">
        <v>0.1646586345381526</v>
      </c>
      <c r="AI2254" s="3">
        <v>65744</v>
      </c>
      <c r="AJ2254" s="3">
        <v>236589.33231538502</v>
      </c>
      <c r="AK2254">
        <v>32</v>
      </c>
      <c r="AL2254">
        <v>241542.40000000002</v>
      </c>
      <c r="AM2254">
        <v>786242</v>
      </c>
      <c r="AN2254">
        <v>57324</v>
      </c>
      <c r="AO2254">
        <v>843566</v>
      </c>
      <c r="AP2254">
        <v>28</v>
      </c>
      <c r="AQ2254">
        <v>3</v>
      </c>
      <c r="AR2254">
        <v>31</v>
      </c>
      <c r="AS2254">
        <v>0.10360096917035674</v>
      </c>
      <c r="AT2254">
        <v>32</v>
      </c>
      <c r="AU2254">
        <v>293</v>
      </c>
      <c r="AV2254">
        <f t="shared" si="143"/>
        <v>325</v>
      </c>
      <c r="AW2254">
        <v>299616</v>
      </c>
      <c r="AX2254">
        <v>1</v>
      </c>
      <c r="AY2254">
        <v>851687376.75947404</v>
      </c>
      <c r="AZ2254">
        <v>851687.37675947405</v>
      </c>
      <c r="BA2254">
        <v>3154.5245585010998</v>
      </c>
      <c r="BB2254">
        <v>3.1700498171907046</v>
      </c>
      <c r="BC2254">
        <v>192502</v>
      </c>
      <c r="BD2254">
        <v>43635</v>
      </c>
      <c r="BE2254">
        <v>148867</v>
      </c>
      <c r="BF2254">
        <v>0.50036132146182266</v>
      </c>
      <c r="BG2254">
        <v>6157904</v>
      </c>
      <c r="BH2254">
        <v>20.552654063868417</v>
      </c>
      <c r="BI2254">
        <v>26106</v>
      </c>
      <c r="BJ2254">
        <v>198</v>
      </c>
      <c r="BK2254">
        <v>61</v>
      </c>
      <c r="BL2254">
        <v>9</v>
      </c>
      <c r="BM2254">
        <v>16</v>
      </c>
      <c r="BN2254">
        <v>8</v>
      </c>
      <c r="BO2254">
        <v>15</v>
      </c>
      <c r="BP2254">
        <v>6</v>
      </c>
      <c r="BQ2254">
        <v>32</v>
      </c>
      <c r="BR2254">
        <v>9</v>
      </c>
      <c r="BS2254">
        <v>0</v>
      </c>
      <c r="BT2254">
        <v>298990</v>
      </c>
      <c r="BU2254">
        <v>0.81</v>
      </c>
      <c r="BV2254">
        <v>0.58776070000000002</v>
      </c>
      <c r="BW2254">
        <v>1374</v>
      </c>
      <c r="BX2254">
        <v>1.183986</v>
      </c>
      <c r="BY2254">
        <v>-0.56661439999999996</v>
      </c>
      <c r="BZ2254">
        <v>191</v>
      </c>
      <c r="CA2254">
        <v>54</v>
      </c>
      <c r="CB2254">
        <v>10</v>
      </c>
      <c r="CC2254">
        <v>12</v>
      </c>
      <c r="CD2254">
        <v>5</v>
      </c>
      <c r="CE2254">
        <v>11</v>
      </c>
      <c r="CF2254">
        <v>5</v>
      </c>
      <c r="CG2254">
        <v>24</v>
      </c>
      <c r="CH2254">
        <v>10</v>
      </c>
      <c r="CI2254">
        <v>1</v>
      </c>
      <c r="CJ2254">
        <v>300172</v>
      </c>
      <c r="CK2254">
        <v>1.0760497314872806</v>
      </c>
      <c r="CL2254">
        <v>0.62428968454831102</v>
      </c>
      <c r="CM2254">
        <v>1270</v>
      </c>
      <c r="CN2254">
        <v>-0.7546602212863428</v>
      </c>
      <c r="CO2254">
        <v>46995</v>
      </c>
      <c r="CP2254">
        <v>0.22593165800000001</v>
      </c>
      <c r="CQ2254">
        <v>0.39145285400000002</v>
      </c>
      <c r="CR2254">
        <v>269303</v>
      </c>
      <c r="CS2254">
        <v>0.89500000000000002</v>
      </c>
      <c r="CT2254">
        <v>264494</v>
      </c>
      <c r="CU2254">
        <v>0.88769927839999996</v>
      </c>
      <c r="CV2254">
        <v>533</v>
      </c>
      <c r="CW2254">
        <v>159</v>
      </c>
      <c r="CX2254">
        <v>243</v>
      </c>
      <c r="CY2254">
        <v>553</v>
      </c>
      <c r="CZ2254">
        <v>783</v>
      </c>
      <c r="DA2254" s="2">
        <v>150254</v>
      </c>
      <c r="DB2254" s="2">
        <v>34350</v>
      </c>
      <c r="DC2254" s="2">
        <v>190.13</v>
      </c>
      <c r="DD2254" s="2">
        <v>40448</v>
      </c>
      <c r="DE2254">
        <v>260</v>
      </c>
      <c r="DF2254">
        <v>21</v>
      </c>
      <c r="DG2254">
        <v>41.36</v>
      </c>
      <c r="DH2254">
        <v>3.67</v>
      </c>
      <c r="DI2254" s="2">
        <v>15.01</v>
      </c>
      <c r="DJ2254">
        <v>-0.04</v>
      </c>
      <c r="DK2254">
        <v>0.92831284984181062</v>
      </c>
      <c r="DL2254">
        <v>1.4056224899598393E-2</v>
      </c>
      <c r="DM2254">
        <v>0</v>
      </c>
      <c r="DN2254">
        <v>45</v>
      </c>
      <c r="DO2254">
        <v>0.182</v>
      </c>
      <c r="DP2254">
        <v>33.019999999999996</v>
      </c>
      <c r="DQ2254" s="2">
        <v>0</v>
      </c>
      <c r="DR2254" s="2">
        <v>14293.323713840007</v>
      </c>
      <c r="DS2254">
        <v>5.8621341406127445E-2</v>
      </c>
      <c r="DT2254">
        <v>5.2500590570611996</v>
      </c>
      <c r="DU2254">
        <v>1268111.8647842992</v>
      </c>
      <c r="DV2254">
        <v>0</v>
      </c>
    </row>
    <row r="2255" spans="1:126" x14ac:dyDescent="0.15">
      <c r="A2255" t="s">
        <v>3664</v>
      </c>
      <c r="B2255" t="s">
        <v>3736</v>
      </c>
      <c r="C2255">
        <v>42</v>
      </c>
      <c r="D2255">
        <v>97</v>
      </c>
      <c r="E2255" t="s">
        <v>3737</v>
      </c>
      <c r="F2255">
        <v>42097</v>
      </c>
      <c r="G2255" t="s">
        <v>7239</v>
      </c>
      <c r="H2255">
        <v>94.3</v>
      </c>
      <c r="I2255">
        <v>1.9</v>
      </c>
      <c r="J2255">
        <v>0.1</v>
      </c>
      <c r="K2255">
        <v>0.3</v>
      </c>
      <c r="L2255">
        <v>0.9</v>
      </c>
      <c r="M2255">
        <v>2.4</v>
      </c>
      <c r="N2255">
        <f t="shared" si="142"/>
        <v>8902.77</v>
      </c>
      <c r="O2255">
        <f t="shared" si="140"/>
        <v>1097.2299999999996</v>
      </c>
      <c r="P2255">
        <f t="shared" si="141"/>
        <v>1.316676</v>
      </c>
      <c r="Q2255" s="4">
        <v>42097</v>
      </c>
      <c r="R2255" s="5">
        <v>40.851523999999998</v>
      </c>
      <c r="S2255" s="5">
        <v>-76.709877000000006</v>
      </c>
      <c r="T2255">
        <v>4</v>
      </c>
      <c r="U2255">
        <v>0.11601218639247449</v>
      </c>
      <c r="V2255">
        <v>94441</v>
      </c>
      <c r="W2255">
        <v>94294</v>
      </c>
      <c r="X2255">
        <v>94006</v>
      </c>
      <c r="Y2255">
        <v>93020</v>
      </c>
      <c r="Z2255">
        <v>50072</v>
      </c>
      <c r="AA2255">
        <v>42079</v>
      </c>
      <c r="AB2255">
        <v>36158.067999999999</v>
      </c>
      <c r="AC2255">
        <v>42406</v>
      </c>
      <c r="AD2255">
        <v>2</v>
      </c>
      <c r="AE2255">
        <v>2.1275237750781866E-5</v>
      </c>
      <c r="AF2255">
        <v>109</v>
      </c>
      <c r="AG2255">
        <v>847</v>
      </c>
      <c r="AH2255">
        <v>0.12868949232585597</v>
      </c>
      <c r="AI2255" s="3">
        <v>129501</v>
      </c>
      <c r="AJ2255" s="3">
        <v>293354.75870831002</v>
      </c>
      <c r="AK2255">
        <v>60</v>
      </c>
      <c r="AL2255">
        <v>305536</v>
      </c>
      <c r="AM2255">
        <v>2149946</v>
      </c>
      <c r="AN2255">
        <v>86192</v>
      </c>
      <c r="AO2255">
        <v>2236138</v>
      </c>
      <c r="AP2255">
        <v>9</v>
      </c>
      <c r="AQ2255">
        <v>0</v>
      </c>
      <c r="AR2255">
        <v>9</v>
      </c>
      <c r="AS2255">
        <v>9.5446157761893649E-2</v>
      </c>
      <c r="AT2255">
        <v>9</v>
      </c>
      <c r="AU2255">
        <v>65</v>
      </c>
      <c r="AV2255">
        <f t="shared" si="143"/>
        <v>74</v>
      </c>
      <c r="AW2255">
        <v>72488</v>
      </c>
      <c r="AX2255">
        <v>0.8</v>
      </c>
      <c r="AY2255">
        <v>972380902.97001696</v>
      </c>
      <c r="AZ2255">
        <v>972380.90297001693</v>
      </c>
      <c r="BA2255">
        <v>10183.7073728701</v>
      </c>
      <c r="BB2255">
        <v>0.9819606587126114</v>
      </c>
      <c r="BC2255">
        <v>79311</v>
      </c>
      <c r="BD2255">
        <v>27287</v>
      </c>
      <c r="BE2255">
        <v>52024</v>
      </c>
      <c r="BF2255">
        <v>0.55086244321851741</v>
      </c>
      <c r="BG2255">
        <v>1248081</v>
      </c>
      <c r="BH2255">
        <v>13.27661000361679</v>
      </c>
      <c r="BI2255">
        <v>13626</v>
      </c>
      <c r="BJ2255">
        <v>102</v>
      </c>
      <c r="BK2255">
        <v>30</v>
      </c>
      <c r="BL2255">
        <v>1</v>
      </c>
      <c r="BM2255">
        <v>0</v>
      </c>
      <c r="BN2255">
        <v>4</v>
      </c>
      <c r="BO2255">
        <v>6</v>
      </c>
      <c r="BP2255">
        <v>4</v>
      </c>
      <c r="BQ2255">
        <v>5</v>
      </c>
      <c r="BR2255">
        <v>5</v>
      </c>
      <c r="BS2255">
        <v>0</v>
      </c>
      <c r="BT2255">
        <v>91311</v>
      </c>
      <c r="BU2255">
        <v>0.75</v>
      </c>
      <c r="BV2255">
        <v>0.46479680000000001</v>
      </c>
      <c r="BW2255">
        <v>535</v>
      </c>
      <c r="BX2255">
        <v>1.7193989999999999</v>
      </c>
      <c r="BY2255">
        <v>-0.54347869999999998</v>
      </c>
      <c r="BZ2255">
        <v>94</v>
      </c>
      <c r="CA2255">
        <v>28</v>
      </c>
      <c r="CB2255">
        <v>1</v>
      </c>
      <c r="CC2255">
        <v>0</v>
      </c>
      <c r="CD2255">
        <v>3</v>
      </c>
      <c r="CE2255">
        <v>6</v>
      </c>
      <c r="CF2255">
        <v>2</v>
      </c>
      <c r="CG2255">
        <v>4</v>
      </c>
      <c r="CH2255">
        <v>4</v>
      </c>
      <c r="CI2255">
        <v>0</v>
      </c>
      <c r="CJ2255">
        <v>93770</v>
      </c>
      <c r="CK2255">
        <v>1.5143436066972378</v>
      </c>
      <c r="CL2255">
        <v>0.6040961839281167</v>
      </c>
      <c r="CM2255">
        <v>451</v>
      </c>
      <c r="CN2255">
        <v>-0.32292108719836954</v>
      </c>
      <c r="CO2255">
        <v>8512</v>
      </c>
      <c r="CP2255">
        <v>-0.1822686875</v>
      </c>
      <c r="CQ2255">
        <v>-0.40093850269999998</v>
      </c>
      <c r="CR2255">
        <v>80776</v>
      </c>
      <c r="CS2255">
        <v>0.86799999999999999</v>
      </c>
      <c r="CT2255">
        <v>81880</v>
      </c>
      <c r="CU2255">
        <v>0.86111213336999992</v>
      </c>
      <c r="CV2255">
        <v>30</v>
      </c>
      <c r="CW2255">
        <v>36</v>
      </c>
      <c r="CX2255">
        <v>39</v>
      </c>
      <c r="CY2255">
        <v>895</v>
      </c>
      <c r="CZ2255">
        <v>1310</v>
      </c>
      <c r="DA2255" s="2">
        <v>37908</v>
      </c>
      <c r="DB2255" s="2">
        <v>5405</v>
      </c>
      <c r="DC2255" s="2">
        <v>91.42</v>
      </c>
      <c r="DD2255" s="2">
        <v>4512</v>
      </c>
      <c r="DE2255">
        <v>376</v>
      </c>
      <c r="DF2255">
        <v>32</v>
      </c>
      <c r="DG2255">
        <v>22.32</v>
      </c>
      <c r="DH2255">
        <v>7.44</v>
      </c>
      <c r="DI2255" s="2">
        <v>10.63</v>
      </c>
      <c r="DJ2255">
        <v>0.72</v>
      </c>
      <c r="DK2255">
        <v>0.91419371278986261</v>
      </c>
      <c r="DL2255">
        <v>7.0838252656434475E-3</v>
      </c>
      <c r="DM2255">
        <v>0</v>
      </c>
      <c r="DN2255">
        <v>56.3</v>
      </c>
      <c r="DO2255">
        <v>0.182</v>
      </c>
      <c r="DP2255">
        <v>4546.78</v>
      </c>
      <c r="DQ2255" s="2">
        <v>0</v>
      </c>
      <c r="DR2255" s="2">
        <v>1201.2720133799999</v>
      </c>
      <c r="DS2255">
        <v>3.9316877007417464E-3</v>
      </c>
      <c r="DT2255">
        <v>6.7851854011413497</v>
      </c>
      <c r="DU2255">
        <v>2073118.4067231235</v>
      </c>
      <c r="DV2255">
        <v>0</v>
      </c>
    </row>
    <row r="2256" spans="1:126" x14ac:dyDescent="0.15">
      <c r="A2256" t="s">
        <v>3664</v>
      </c>
      <c r="B2256" t="s">
        <v>208</v>
      </c>
      <c r="C2256">
        <v>42</v>
      </c>
      <c r="D2256">
        <v>99</v>
      </c>
      <c r="E2256" t="s">
        <v>3738</v>
      </c>
      <c r="F2256">
        <v>42099</v>
      </c>
      <c r="G2256" t="s">
        <v>7240</v>
      </c>
      <c r="H2256">
        <v>96.6</v>
      </c>
      <c r="I2256">
        <v>0.6</v>
      </c>
      <c r="J2256">
        <v>0.1</v>
      </c>
      <c r="K2256">
        <v>0.4</v>
      </c>
      <c r="L2256">
        <v>1</v>
      </c>
      <c r="M2256">
        <v>1.3</v>
      </c>
      <c r="N2256">
        <f t="shared" si="142"/>
        <v>9334.7800000000007</v>
      </c>
      <c r="O2256">
        <f t="shared" si="140"/>
        <v>665.21999999999935</v>
      </c>
      <c r="P2256">
        <f t="shared" si="141"/>
        <v>0.79826399999999953</v>
      </c>
      <c r="Q2256" s="4">
        <v>42099</v>
      </c>
      <c r="R2256" s="5">
        <v>40.397779999999997</v>
      </c>
      <c r="S2256" s="5">
        <v>-77.266328000000001</v>
      </c>
      <c r="T2256">
        <v>2</v>
      </c>
      <c r="U2256">
        <v>0.12162482304546529</v>
      </c>
      <c r="V2256">
        <v>45791</v>
      </c>
      <c r="W2256">
        <v>45788</v>
      </c>
      <c r="X2256">
        <v>45677</v>
      </c>
      <c r="Y2256">
        <v>45881</v>
      </c>
      <c r="Z2256">
        <v>24954</v>
      </c>
      <c r="AA2256">
        <v>42081</v>
      </c>
      <c r="AB2256">
        <v>20087.698000000004</v>
      </c>
      <c r="AC2256">
        <v>57177</v>
      </c>
      <c r="AD2256">
        <v>0</v>
      </c>
      <c r="AE2256">
        <v>0</v>
      </c>
      <c r="AF2256">
        <v>95</v>
      </c>
      <c r="AG2256">
        <v>889</v>
      </c>
      <c r="AH2256">
        <v>0.10686164229471316</v>
      </c>
      <c r="AI2256" s="3">
        <v>135075</v>
      </c>
      <c r="AJ2256" s="3">
        <v>352923.65161985502</v>
      </c>
      <c r="AK2256">
        <v>90</v>
      </c>
      <c r="AL2256">
        <v>355718.39999999997</v>
      </c>
      <c r="AM2256">
        <v>65198</v>
      </c>
      <c r="AN2256">
        <v>93311</v>
      </c>
      <c r="AO2256">
        <v>158509</v>
      </c>
      <c r="AP2256">
        <v>5</v>
      </c>
      <c r="AQ2256">
        <v>2</v>
      </c>
      <c r="AR2256">
        <v>7</v>
      </c>
      <c r="AS2256">
        <v>0.15287848344544422</v>
      </c>
      <c r="AT2256">
        <v>8</v>
      </c>
      <c r="AU2256">
        <v>28</v>
      </c>
      <c r="AV2256">
        <f t="shared" si="143"/>
        <v>36</v>
      </c>
      <c r="AW2256">
        <v>34196</v>
      </c>
      <c r="AX2256">
        <v>0.73</v>
      </c>
      <c r="AY2256">
        <v>342938410.28435802</v>
      </c>
      <c r="AZ2256">
        <v>342938.41028435802</v>
      </c>
      <c r="BA2256">
        <v>8045.2597313404804</v>
      </c>
      <c r="BB2256">
        <v>1.2429679505615943</v>
      </c>
      <c r="BC2256">
        <v>27024</v>
      </c>
      <c r="BD2256">
        <v>0</v>
      </c>
      <c r="BE2256">
        <v>27024</v>
      </c>
      <c r="BF2256">
        <v>0.59015963835688234</v>
      </c>
      <c r="BG2256">
        <v>736356</v>
      </c>
      <c r="BH2256">
        <v>16.120936138537996</v>
      </c>
      <c r="BI2256">
        <v>5488</v>
      </c>
      <c r="BJ2256">
        <v>63</v>
      </c>
      <c r="BK2256">
        <v>12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7</v>
      </c>
      <c r="BR2256">
        <v>0</v>
      </c>
      <c r="BS2256">
        <v>0</v>
      </c>
      <c r="BT2256">
        <v>45502</v>
      </c>
      <c r="BU2256">
        <v>0.77</v>
      </c>
      <c r="BV2256">
        <v>0.56566209999999995</v>
      </c>
      <c r="BW2256">
        <v>185</v>
      </c>
      <c r="BX2256">
        <v>1.8240959999999999</v>
      </c>
      <c r="BY2256">
        <v>-0.22003110000000001</v>
      </c>
      <c r="BZ2256">
        <v>56</v>
      </c>
      <c r="CA2256">
        <v>12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5</v>
      </c>
      <c r="CH2256">
        <v>0</v>
      </c>
      <c r="CI2256">
        <v>0</v>
      </c>
      <c r="CJ2256">
        <v>45523</v>
      </c>
      <c r="CK2256">
        <v>1.6255519188102718</v>
      </c>
      <c r="CL2256">
        <v>0.70207377500458801</v>
      </c>
      <c r="CM2256">
        <v>194</v>
      </c>
      <c r="CN2256">
        <v>7.9140397737893622E-2</v>
      </c>
      <c r="CO2256">
        <v>4362</v>
      </c>
      <c r="CP2256">
        <v>-0.37103507079999998</v>
      </c>
      <c r="CQ2256">
        <v>-3.6069428200000003E-2</v>
      </c>
      <c r="CR2256">
        <v>40995</v>
      </c>
      <c r="CS2256">
        <v>0.89800000000000002</v>
      </c>
      <c r="CT2256">
        <v>39289</v>
      </c>
      <c r="CU2256">
        <v>0.86870586564999996</v>
      </c>
      <c r="CV2256">
        <v>12</v>
      </c>
      <c r="CW2256">
        <v>9</v>
      </c>
      <c r="CX2256">
        <v>15</v>
      </c>
      <c r="CY2256">
        <v>694</v>
      </c>
      <c r="CZ2256">
        <v>1347</v>
      </c>
      <c r="DA2256" s="2">
        <v>14679</v>
      </c>
      <c r="DB2256" s="2">
        <v>3930</v>
      </c>
      <c r="DC2256" s="2">
        <v>111.94</v>
      </c>
      <c r="DD2256" s="2">
        <v>1279</v>
      </c>
      <c r="DE2256">
        <v>405</v>
      </c>
      <c r="DF2256">
        <v>20</v>
      </c>
      <c r="DG2256">
        <v>17.559999999999999</v>
      </c>
      <c r="DH2256">
        <v>8.7799999999999994</v>
      </c>
      <c r="DI2256" s="2">
        <v>15.36</v>
      </c>
      <c r="DJ2256">
        <v>-0.45</v>
      </c>
      <c r="DK2256">
        <v>0.95834166203960758</v>
      </c>
      <c r="DL2256">
        <v>1.4623172103487065E-2</v>
      </c>
      <c r="DM2256">
        <v>0</v>
      </c>
      <c r="DN2256">
        <v>15.4</v>
      </c>
      <c r="DO2256">
        <v>4.2999999999999997E-2</v>
      </c>
      <c r="DP2256">
        <v>2162.5899999999997</v>
      </c>
      <c r="DQ2256" s="2">
        <v>0</v>
      </c>
      <c r="DR2256" s="2">
        <v>6125.1325866799998</v>
      </c>
      <c r="DS2256">
        <v>1.7219045657332042E-2</v>
      </c>
      <c r="DT2256">
        <v>8.5436998710103804</v>
      </c>
      <c r="DU2256">
        <v>3039151.2481960184</v>
      </c>
      <c r="DV2256">
        <v>0</v>
      </c>
    </row>
    <row r="2257" spans="1:126" x14ac:dyDescent="0.15">
      <c r="A2257" t="s">
        <v>3664</v>
      </c>
      <c r="B2257" t="s">
        <v>3739</v>
      </c>
      <c r="C2257">
        <v>42</v>
      </c>
      <c r="D2257">
        <v>101</v>
      </c>
      <c r="E2257" t="s">
        <v>3740</v>
      </c>
      <c r="F2257">
        <v>42101</v>
      </c>
      <c r="G2257" t="s">
        <v>7241</v>
      </c>
      <c r="H2257">
        <v>36.9</v>
      </c>
      <c r="I2257">
        <v>42.2</v>
      </c>
      <c r="J2257">
        <v>0.2</v>
      </c>
      <c r="K2257">
        <v>6.3</v>
      </c>
      <c r="L2257">
        <v>2.1</v>
      </c>
      <c r="M2257">
        <v>12.3</v>
      </c>
      <c r="N2257">
        <f t="shared" si="142"/>
        <v>3337.8799999999997</v>
      </c>
      <c r="O2257">
        <f t="shared" si="140"/>
        <v>6662.1200000000008</v>
      </c>
      <c r="P2257">
        <f t="shared" si="141"/>
        <v>7.9945440000000039</v>
      </c>
      <c r="Q2257" s="4">
        <v>42101</v>
      </c>
      <c r="R2257" s="5">
        <v>40.009376000000003</v>
      </c>
      <c r="S2257" s="5">
        <v>-75.133346000000003</v>
      </c>
      <c r="T2257">
        <v>1</v>
      </c>
      <c r="U2257">
        <v>0.22430060904845389</v>
      </c>
      <c r="V2257">
        <v>1525811</v>
      </c>
      <c r="W2257">
        <v>1546920</v>
      </c>
      <c r="X2257">
        <v>1555072</v>
      </c>
      <c r="Y2257">
        <v>1570507</v>
      </c>
      <c r="Z2257">
        <v>831811</v>
      </c>
      <c r="AA2257">
        <v>42083</v>
      </c>
      <c r="AB2257">
        <v>603227.522</v>
      </c>
      <c r="AC2257">
        <v>38253</v>
      </c>
      <c r="AD2257">
        <v>49</v>
      </c>
      <c r="AE2257">
        <v>3.1509795044859658E-5</v>
      </c>
      <c r="AF2257">
        <v>8</v>
      </c>
      <c r="AG2257">
        <v>22</v>
      </c>
      <c r="AH2257">
        <v>0.36363636363636365</v>
      </c>
      <c r="AI2257" s="3">
        <v>285</v>
      </c>
      <c r="AJ2257" s="3">
        <v>85873.762804124999</v>
      </c>
      <c r="AK2257">
        <v>2</v>
      </c>
      <c r="AL2257">
        <v>91315.200000000012</v>
      </c>
      <c r="AM2257">
        <v>5506458</v>
      </c>
      <c r="AN2257">
        <v>657</v>
      </c>
      <c r="AO2257">
        <v>5507115</v>
      </c>
      <c r="AP2257">
        <v>118</v>
      </c>
      <c r="AQ2257">
        <v>10</v>
      </c>
      <c r="AR2257">
        <v>128</v>
      </c>
      <c r="AS2257">
        <v>8.2745067618234941E-2</v>
      </c>
      <c r="AT2257">
        <v>125</v>
      </c>
      <c r="AU2257">
        <v>587</v>
      </c>
      <c r="AV2257">
        <f t="shared" si="143"/>
        <v>712</v>
      </c>
      <c r="AW2257">
        <v>1317591</v>
      </c>
      <c r="AX2257">
        <v>0.99</v>
      </c>
      <c r="AY2257">
        <v>3076190897.0351801</v>
      </c>
      <c r="AZ2257">
        <v>3076190.8970351801</v>
      </c>
      <c r="BA2257">
        <v>2037.3154450310601</v>
      </c>
      <c r="BB2257">
        <v>4.9084200605211352</v>
      </c>
      <c r="BG2257">
        <v>49746251</v>
      </c>
      <c r="BH2257">
        <v>31.98967700530908</v>
      </c>
      <c r="BI2257">
        <v>121742</v>
      </c>
      <c r="BJ2257">
        <v>716</v>
      </c>
      <c r="BK2257">
        <v>171</v>
      </c>
      <c r="BL2257">
        <v>47</v>
      </c>
      <c r="BM2257">
        <v>14</v>
      </c>
      <c r="BN2257">
        <v>46</v>
      </c>
      <c r="BO2257">
        <v>130</v>
      </c>
      <c r="BP2257">
        <v>11</v>
      </c>
      <c r="BQ2257">
        <v>82</v>
      </c>
      <c r="BR2257">
        <v>11</v>
      </c>
      <c r="BS2257">
        <v>7</v>
      </c>
      <c r="BT2257">
        <v>1500000</v>
      </c>
      <c r="BU2257">
        <v>0.66</v>
      </c>
      <c r="BV2257">
        <v>0.66080629999999996</v>
      </c>
      <c r="BW2257">
        <v>8861</v>
      </c>
      <c r="BX2257">
        <v>0.79816600000000004</v>
      </c>
      <c r="BY2257">
        <v>-0.2313702</v>
      </c>
      <c r="BZ2257">
        <v>682</v>
      </c>
      <c r="CA2257">
        <v>140</v>
      </c>
      <c r="CB2257">
        <v>42</v>
      </c>
      <c r="CC2257">
        <v>20</v>
      </c>
      <c r="CD2257">
        <v>52</v>
      </c>
      <c r="CE2257">
        <v>125</v>
      </c>
      <c r="CF2257">
        <v>8</v>
      </c>
      <c r="CG2257">
        <v>107</v>
      </c>
      <c r="CH2257">
        <v>11</v>
      </c>
      <c r="CI2257">
        <v>6</v>
      </c>
      <c r="CJ2257">
        <v>1561562</v>
      </c>
      <c r="CK2257">
        <v>0.76397863165215341</v>
      </c>
      <c r="CL2257">
        <v>0.62802846077636676</v>
      </c>
      <c r="CM2257">
        <v>8297</v>
      </c>
      <c r="CN2257">
        <v>-0.7793915955794346</v>
      </c>
      <c r="CO2257">
        <v>228641</v>
      </c>
      <c r="CP2257">
        <v>-2.6246956837000002</v>
      </c>
      <c r="CQ2257">
        <v>-1.7805088298</v>
      </c>
      <c r="CR2257">
        <v>1231882</v>
      </c>
      <c r="CS2257">
        <v>0.78299999999999992</v>
      </c>
      <c r="CT2257">
        <v>1274052</v>
      </c>
      <c r="CU2257">
        <v>0.82246191383</v>
      </c>
      <c r="CV2257">
        <v>3363</v>
      </c>
      <c r="CW2257">
        <v>1080</v>
      </c>
      <c r="CX2257">
        <v>1071</v>
      </c>
      <c r="CY2257">
        <v>52</v>
      </c>
      <c r="CZ2257">
        <v>32</v>
      </c>
      <c r="DA2257" s="2">
        <v>849159</v>
      </c>
      <c r="DB2257" s="2">
        <v>129785</v>
      </c>
      <c r="DC2257" s="2">
        <v>198.82</v>
      </c>
      <c r="DD2257" s="2">
        <v>906607</v>
      </c>
      <c r="DE2257">
        <v>13</v>
      </c>
      <c r="DF2257">
        <v>6</v>
      </c>
      <c r="DG2257">
        <v>50.93</v>
      </c>
      <c r="DH2257">
        <v>3.41</v>
      </c>
      <c r="DI2257" s="2">
        <v>12.88</v>
      </c>
      <c r="DJ2257">
        <v>-0.46</v>
      </c>
      <c r="DL2257">
        <v>0</v>
      </c>
      <c r="DM2257">
        <v>3</v>
      </c>
      <c r="DN2257">
        <v>0</v>
      </c>
      <c r="DO2257">
        <v>0</v>
      </c>
      <c r="DP2257">
        <v>0</v>
      </c>
      <c r="DQ2257" s="2">
        <v>0</v>
      </c>
      <c r="DR2257" s="2">
        <v>397.98599017000004</v>
      </c>
      <c r="DS2257">
        <v>9.1344343643007925E-4</v>
      </c>
      <c r="DT2257">
        <v>9</v>
      </c>
      <c r="DU2257">
        <v>821836.80000000005</v>
      </c>
      <c r="DV2257">
        <v>1</v>
      </c>
    </row>
    <row r="2258" spans="1:126" x14ac:dyDescent="0.15">
      <c r="A2258" t="s">
        <v>3664</v>
      </c>
      <c r="B2258" t="s">
        <v>212</v>
      </c>
      <c r="C2258">
        <v>42</v>
      </c>
      <c r="D2258">
        <v>103</v>
      </c>
      <c r="E2258" t="s">
        <v>3741</v>
      </c>
      <c r="F2258">
        <v>42103</v>
      </c>
      <c r="G2258" t="s">
        <v>7242</v>
      </c>
      <c r="H2258">
        <v>82.9</v>
      </c>
      <c r="I2258">
        <v>5.3</v>
      </c>
      <c r="J2258">
        <v>0.2</v>
      </c>
      <c r="K2258">
        <v>1</v>
      </c>
      <c r="L2258">
        <v>1.5</v>
      </c>
      <c r="M2258">
        <v>9</v>
      </c>
      <c r="N2258">
        <f t="shared" si="142"/>
        <v>6984.7900000000009</v>
      </c>
      <c r="O2258">
        <f t="shared" si="140"/>
        <v>3015.2099999999991</v>
      </c>
      <c r="P2258">
        <f t="shared" si="141"/>
        <v>3.6182520000000005</v>
      </c>
      <c r="Q2258" s="4">
        <v>42103</v>
      </c>
      <c r="R2258" s="5">
        <v>41.325949000000001</v>
      </c>
      <c r="S2258" s="5">
        <v>-75.031514000000001</v>
      </c>
      <c r="T2258">
        <v>1</v>
      </c>
      <c r="U2258">
        <v>6.6985267896104483E-2</v>
      </c>
      <c r="V2258">
        <v>57437</v>
      </c>
      <c r="W2258">
        <v>56883</v>
      </c>
      <c r="X2258">
        <v>56632</v>
      </c>
      <c r="Y2258">
        <v>55535</v>
      </c>
      <c r="Z2258">
        <v>29292</v>
      </c>
      <c r="AA2258">
        <v>42085</v>
      </c>
      <c r="AB2258">
        <v>22278.277999999998</v>
      </c>
      <c r="AC2258">
        <v>60180</v>
      </c>
      <c r="AD2258">
        <v>1</v>
      </c>
      <c r="AE2258">
        <v>1.7657861279841785E-5</v>
      </c>
      <c r="AF2258">
        <v>9</v>
      </c>
      <c r="AG2258">
        <v>50</v>
      </c>
      <c r="AH2258">
        <v>0.18</v>
      </c>
      <c r="AI2258" s="3">
        <v>28260</v>
      </c>
      <c r="AJ2258" s="3">
        <v>348774.20910833502</v>
      </c>
      <c r="AK2258">
        <v>60</v>
      </c>
      <c r="AL2258">
        <v>362662.39999999997</v>
      </c>
      <c r="AM2258">
        <v>1282422</v>
      </c>
      <c r="AN2258">
        <v>2784</v>
      </c>
      <c r="AO2258">
        <v>1285206</v>
      </c>
      <c r="AP2258">
        <v>2</v>
      </c>
      <c r="AQ2258">
        <v>0</v>
      </c>
      <c r="AR2258">
        <v>2</v>
      </c>
      <c r="AS2258">
        <v>3.5159889597946664E-2</v>
      </c>
      <c r="AT2258">
        <v>1</v>
      </c>
      <c r="AU2258">
        <v>19</v>
      </c>
      <c r="AV2258">
        <f t="shared" si="143"/>
        <v>20</v>
      </c>
      <c r="AW2258">
        <v>61875</v>
      </c>
      <c r="AX2258">
        <v>0.99</v>
      </c>
      <c r="AY2258">
        <v>431144360.51440001</v>
      </c>
      <c r="AZ2258">
        <v>431144.3605144</v>
      </c>
      <c r="BA2258">
        <v>9204.8676949415003</v>
      </c>
      <c r="BB2258">
        <v>1.0863817201300419</v>
      </c>
      <c r="BC2258">
        <v>26936</v>
      </c>
      <c r="BD2258">
        <v>22910</v>
      </c>
      <c r="BE2258">
        <v>4026</v>
      </c>
      <c r="BF2258">
        <v>7.0094190156171104E-2</v>
      </c>
      <c r="BG2258">
        <v>680055</v>
      </c>
      <c r="BH2258">
        <v>12.008316852662805</v>
      </c>
      <c r="BI2258">
        <v>5511</v>
      </c>
      <c r="BJ2258">
        <v>25</v>
      </c>
      <c r="BK2258">
        <v>7</v>
      </c>
      <c r="BL2258">
        <v>4</v>
      </c>
      <c r="BM2258">
        <v>0</v>
      </c>
      <c r="BN2258">
        <v>1</v>
      </c>
      <c r="BO2258">
        <v>0</v>
      </c>
      <c r="BP2258">
        <v>0</v>
      </c>
      <c r="BQ2258">
        <v>7</v>
      </c>
      <c r="BR2258">
        <v>4</v>
      </c>
      <c r="BS2258">
        <v>0</v>
      </c>
      <c r="BT2258">
        <v>60529</v>
      </c>
      <c r="BU2258">
        <v>0.73</v>
      </c>
      <c r="BV2258">
        <v>0.52178769999999997</v>
      </c>
      <c r="BW2258">
        <v>228</v>
      </c>
      <c r="BX2258">
        <v>0.7930083</v>
      </c>
      <c r="BY2258">
        <v>-1.283301</v>
      </c>
      <c r="BZ2258">
        <v>29</v>
      </c>
      <c r="CA2258">
        <v>7</v>
      </c>
      <c r="CB2258">
        <v>6</v>
      </c>
      <c r="CC2258">
        <v>0</v>
      </c>
      <c r="CD2258">
        <v>2</v>
      </c>
      <c r="CE2258">
        <v>0</v>
      </c>
      <c r="CF2258">
        <v>0</v>
      </c>
      <c r="CG2258">
        <v>1</v>
      </c>
      <c r="CH2258">
        <v>4</v>
      </c>
      <c r="CI2258">
        <v>0</v>
      </c>
      <c r="CJ2258">
        <v>56238</v>
      </c>
      <c r="CK2258">
        <v>0.87129698780184217</v>
      </c>
      <c r="CL2258">
        <v>0.55638145315487575</v>
      </c>
      <c r="CM2258">
        <v>226</v>
      </c>
      <c r="CN2258">
        <v>-1.2266761649373512</v>
      </c>
      <c r="CO2258">
        <v>7307</v>
      </c>
      <c r="CP2258">
        <v>0.796039041</v>
      </c>
      <c r="CQ2258">
        <v>0.11776911299999999</v>
      </c>
      <c r="CR2258">
        <v>50139</v>
      </c>
      <c r="CS2258">
        <v>0.89800000000000002</v>
      </c>
      <c r="CT2258">
        <v>49626</v>
      </c>
      <c r="CU2258">
        <v>0.8730744977899999</v>
      </c>
      <c r="CV2258">
        <v>45</v>
      </c>
      <c r="CW2258">
        <v>10</v>
      </c>
      <c r="CX2258">
        <v>18</v>
      </c>
      <c r="CY2258">
        <v>51</v>
      </c>
      <c r="CZ2258">
        <v>81</v>
      </c>
      <c r="DA2258" s="2">
        <v>18598</v>
      </c>
      <c r="DB2258" s="2">
        <v>5185</v>
      </c>
      <c r="DC2258" s="2">
        <v>162.57</v>
      </c>
      <c r="DD2258" s="2">
        <v>6003</v>
      </c>
      <c r="DE2258">
        <v>34</v>
      </c>
      <c r="DF2258">
        <v>2</v>
      </c>
      <c r="DG2258">
        <v>17.670000000000002</v>
      </c>
      <c r="DH2258">
        <v>5.3</v>
      </c>
      <c r="DI2258" s="2">
        <v>22.97</v>
      </c>
      <c r="DJ2258">
        <v>1.26</v>
      </c>
      <c r="DL2258">
        <v>0</v>
      </c>
      <c r="DN2258">
        <v>1.3</v>
      </c>
      <c r="DO2258">
        <v>4.0000000000000001E-3</v>
      </c>
      <c r="DP2258">
        <v>0</v>
      </c>
      <c r="DQ2258" s="2">
        <v>102</v>
      </c>
      <c r="DR2258" s="2">
        <v>9168.8709464900021</v>
      </c>
      <c r="DS2258">
        <v>3.3498178604339804E-2</v>
      </c>
      <c r="DV2258">
        <v>0</v>
      </c>
    </row>
    <row r="2259" spans="1:126" x14ac:dyDescent="0.15">
      <c r="A2259" t="s">
        <v>3664</v>
      </c>
      <c r="B2259" t="s">
        <v>3742</v>
      </c>
      <c r="C2259">
        <v>42</v>
      </c>
      <c r="D2259">
        <v>105</v>
      </c>
      <c r="E2259" t="s">
        <v>3743</v>
      </c>
      <c r="F2259">
        <v>42105</v>
      </c>
      <c r="G2259" t="s">
        <v>7243</v>
      </c>
      <c r="H2259">
        <v>97.4</v>
      </c>
      <c r="I2259">
        <v>0.3</v>
      </c>
      <c r="J2259">
        <v>0.2</v>
      </c>
      <c r="K2259">
        <v>0.3</v>
      </c>
      <c r="L2259">
        <v>0.8</v>
      </c>
      <c r="M2259">
        <v>1</v>
      </c>
      <c r="N2259">
        <f t="shared" si="142"/>
        <v>9488.6200000000008</v>
      </c>
      <c r="O2259">
        <f t="shared" si="140"/>
        <v>511.3799999999992</v>
      </c>
      <c r="P2259">
        <f t="shared" si="141"/>
        <v>0.61365599999999931</v>
      </c>
      <c r="Q2259" s="4">
        <v>42105</v>
      </c>
      <c r="R2259" s="5">
        <v>41.748587000000001</v>
      </c>
      <c r="S2259" s="5">
        <v>-77.894435999999999</v>
      </c>
      <c r="T2259">
        <v>9</v>
      </c>
      <c r="U2259">
        <v>5.8392536865012376E-2</v>
      </c>
      <c r="V2259">
        <v>17466</v>
      </c>
      <c r="W2259">
        <v>17451</v>
      </c>
      <c r="X2259">
        <v>17377</v>
      </c>
      <c r="Y2259">
        <v>17030</v>
      </c>
      <c r="Z2259">
        <v>8669</v>
      </c>
      <c r="AA2259">
        <v>42087</v>
      </c>
      <c r="AB2259">
        <v>6121.8740000000007</v>
      </c>
      <c r="AC2259">
        <v>40654</v>
      </c>
      <c r="AD2259">
        <v>2</v>
      </c>
      <c r="AE2259">
        <v>1.1509466536226047E-4</v>
      </c>
      <c r="AF2259">
        <v>47</v>
      </c>
      <c r="AG2259">
        <v>442</v>
      </c>
      <c r="AH2259">
        <v>0.10633484162895927</v>
      </c>
      <c r="AI2259" s="3">
        <v>96689</v>
      </c>
      <c r="AJ2259" s="3">
        <v>692043.75205473008</v>
      </c>
      <c r="AK2259">
        <v>122</v>
      </c>
      <c r="AL2259">
        <v>692140.8</v>
      </c>
      <c r="AM2259">
        <v>432499</v>
      </c>
      <c r="AN2259">
        <v>38716</v>
      </c>
      <c r="AO2259">
        <v>471215</v>
      </c>
      <c r="AP2259">
        <v>1</v>
      </c>
      <c r="AQ2259">
        <v>0</v>
      </c>
      <c r="AR2259">
        <v>1</v>
      </c>
      <c r="AS2259">
        <v>5.7303306400779325E-2</v>
      </c>
      <c r="AT2259">
        <v>1</v>
      </c>
      <c r="AU2259">
        <v>18</v>
      </c>
      <c r="AV2259">
        <f t="shared" si="143"/>
        <v>19</v>
      </c>
      <c r="AW2259">
        <v>10288</v>
      </c>
      <c r="AX2259">
        <v>0.7</v>
      </c>
      <c r="AY2259">
        <v>792612337.91215706</v>
      </c>
      <c r="AZ2259">
        <v>792612.33791215706</v>
      </c>
      <c r="BA2259">
        <v>43670.0555471681</v>
      </c>
      <c r="BB2259">
        <v>0.22898986215391878</v>
      </c>
      <c r="BC2259">
        <v>12080</v>
      </c>
      <c r="BD2259">
        <v>410</v>
      </c>
      <c r="BE2259">
        <v>11670</v>
      </c>
      <c r="BF2259">
        <v>0.66815527310202683</v>
      </c>
      <c r="BG2259">
        <v>267943</v>
      </c>
      <c r="BH2259">
        <v>15.419404960580078</v>
      </c>
      <c r="BI2259">
        <v>2657</v>
      </c>
      <c r="BJ2259">
        <v>25</v>
      </c>
      <c r="BK2259">
        <v>7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</v>
      </c>
      <c r="BS2259">
        <v>0</v>
      </c>
      <c r="BT2259">
        <v>16714</v>
      </c>
      <c r="BU2259">
        <v>0.73</v>
      </c>
      <c r="BV2259">
        <v>0.58483949999999996</v>
      </c>
      <c r="BW2259">
        <v>137</v>
      </c>
      <c r="BX2259">
        <v>1.9743930000000001</v>
      </c>
      <c r="BY2259">
        <v>0.63163729999999996</v>
      </c>
      <c r="BZ2259">
        <v>24</v>
      </c>
      <c r="CA2259">
        <v>7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17220</v>
      </c>
      <c r="CK2259">
        <v>1.9163763066202091</v>
      </c>
      <c r="CL2259">
        <v>0.66361220562631729</v>
      </c>
      <c r="CM2259">
        <v>129</v>
      </c>
      <c r="CN2259">
        <v>0.75395361059225452</v>
      </c>
      <c r="CO2259">
        <v>1517.0000000000002</v>
      </c>
      <c r="CP2259">
        <v>-0.51405835160000002</v>
      </c>
      <c r="CQ2259">
        <v>-0.31882096640000002</v>
      </c>
      <c r="CR2259">
        <v>14843</v>
      </c>
      <c r="CS2259">
        <v>0.871</v>
      </c>
      <c r="CT2259">
        <v>14951</v>
      </c>
      <c r="CU2259">
        <v>0.88013102671999999</v>
      </c>
      <c r="CV2259">
        <v>5</v>
      </c>
      <c r="CW2259">
        <v>5</v>
      </c>
      <c r="CX2259">
        <v>9</v>
      </c>
      <c r="CY2259">
        <v>299</v>
      </c>
      <c r="CZ2259">
        <v>700</v>
      </c>
      <c r="DA2259" s="2">
        <v>8429</v>
      </c>
      <c r="DB2259" s="2">
        <v>1280</v>
      </c>
      <c r="DC2259" s="2">
        <v>154.31</v>
      </c>
      <c r="DD2259" s="2">
        <v>382</v>
      </c>
      <c r="DE2259">
        <v>215</v>
      </c>
      <c r="DF2259">
        <v>27</v>
      </c>
      <c r="DG2259">
        <v>34.29</v>
      </c>
      <c r="DH2259">
        <v>28.58</v>
      </c>
      <c r="DI2259" s="2">
        <v>28.58</v>
      </c>
      <c r="DJ2259">
        <v>-2.42</v>
      </c>
      <c r="DK2259">
        <v>0.96697659506251998</v>
      </c>
      <c r="DL2259">
        <v>1.1312217194570135E-2</v>
      </c>
      <c r="DN2259">
        <v>61</v>
      </c>
      <c r="DO2259">
        <v>0.09</v>
      </c>
      <c r="DP2259">
        <v>5722.25</v>
      </c>
      <c r="DQ2259" s="2">
        <v>0</v>
      </c>
      <c r="DR2259" s="2">
        <v>1323.76921535</v>
      </c>
      <c r="DS2259">
        <v>1.6239436289517968E-3</v>
      </c>
      <c r="DT2259">
        <v>8.4811736826856201</v>
      </c>
      <c r="DU2259">
        <v>5870166.3376729712</v>
      </c>
      <c r="DV2259">
        <v>1</v>
      </c>
    </row>
    <row r="2260" spans="1:126" x14ac:dyDescent="0.15">
      <c r="A2260" t="s">
        <v>3664</v>
      </c>
      <c r="B2260" t="s">
        <v>3744</v>
      </c>
      <c r="C2260">
        <v>42</v>
      </c>
      <c r="D2260">
        <v>107</v>
      </c>
      <c r="E2260" t="s">
        <v>3745</v>
      </c>
      <c r="F2260">
        <v>42107</v>
      </c>
      <c r="G2260" t="s">
        <v>7244</v>
      </c>
      <c r="H2260">
        <v>93.2</v>
      </c>
      <c r="I2260">
        <v>2.6</v>
      </c>
      <c r="J2260">
        <v>0.1</v>
      </c>
      <c r="K2260">
        <v>0.5</v>
      </c>
      <c r="L2260">
        <v>0.8</v>
      </c>
      <c r="M2260">
        <v>2.8</v>
      </c>
      <c r="N2260">
        <f t="shared" si="142"/>
        <v>8701.74</v>
      </c>
      <c r="O2260">
        <f t="shared" si="140"/>
        <v>1298.2600000000002</v>
      </c>
      <c r="P2260">
        <f t="shared" si="141"/>
        <v>1.5579120000000009</v>
      </c>
      <c r="Q2260" s="4">
        <v>42107</v>
      </c>
      <c r="R2260" s="5">
        <v>40.703682000000001</v>
      </c>
      <c r="S2260" s="5">
        <v>-76.217787999999999</v>
      </c>
      <c r="T2260">
        <v>4</v>
      </c>
      <c r="U2260">
        <v>0.12257248398744731</v>
      </c>
      <c r="V2260">
        <v>147935</v>
      </c>
      <c r="W2260">
        <v>147146</v>
      </c>
      <c r="X2260">
        <v>146360</v>
      </c>
      <c r="Y2260">
        <v>143885</v>
      </c>
      <c r="Z2260">
        <v>79070</v>
      </c>
      <c r="AA2260">
        <v>42089</v>
      </c>
      <c r="AB2260">
        <v>57095.215000000004</v>
      </c>
      <c r="AC2260">
        <v>45535</v>
      </c>
      <c r="AD2260">
        <v>4</v>
      </c>
      <c r="AE2260">
        <v>2.7329871549603716E-5</v>
      </c>
      <c r="AF2260">
        <v>99</v>
      </c>
      <c r="AG2260">
        <v>791</v>
      </c>
      <c r="AH2260">
        <v>0.12515802781289506</v>
      </c>
      <c r="AI2260" s="3">
        <v>105749</v>
      </c>
      <c r="AJ2260" s="3">
        <v>498323.28462529002</v>
      </c>
      <c r="AK2260">
        <v>60</v>
      </c>
      <c r="AL2260">
        <v>500883.20000000001</v>
      </c>
      <c r="AM2260">
        <v>12921</v>
      </c>
      <c r="AN2260">
        <v>83528</v>
      </c>
      <c r="AO2260">
        <v>96449</v>
      </c>
      <c r="AP2260">
        <v>18</v>
      </c>
      <c r="AQ2260">
        <v>4</v>
      </c>
      <c r="AR2260">
        <v>22</v>
      </c>
      <c r="AS2260">
        <v>0.14951136966006554</v>
      </c>
      <c r="AT2260">
        <v>23</v>
      </c>
      <c r="AU2260">
        <v>144</v>
      </c>
      <c r="AV2260">
        <f t="shared" si="143"/>
        <v>167</v>
      </c>
      <c r="AW2260">
        <v>118718</v>
      </c>
      <c r="AX2260">
        <v>0.82000000000000006</v>
      </c>
      <c r="AY2260">
        <v>1146346146.95013</v>
      </c>
      <c r="AZ2260">
        <v>1146346.1469501299</v>
      </c>
      <c r="BA2260">
        <v>7632.50517922579</v>
      </c>
      <c r="BB2260">
        <v>1.3101858125452801</v>
      </c>
      <c r="BC2260">
        <v>120375</v>
      </c>
      <c r="BD2260">
        <v>10375</v>
      </c>
      <c r="BE2260">
        <v>110000</v>
      </c>
      <c r="BF2260">
        <v>0.74356981106567077</v>
      </c>
      <c r="BG2260">
        <v>2046895</v>
      </c>
      <c r="BH2260">
        <v>13.985344356381525</v>
      </c>
      <c r="BI2260">
        <v>21714</v>
      </c>
      <c r="BJ2260">
        <v>147</v>
      </c>
      <c r="BK2260">
        <v>22</v>
      </c>
      <c r="BL2260">
        <v>8</v>
      </c>
      <c r="BM2260">
        <v>1</v>
      </c>
      <c r="BN2260">
        <v>1</v>
      </c>
      <c r="BO2260">
        <v>11</v>
      </c>
      <c r="BP2260">
        <v>3</v>
      </c>
      <c r="BQ2260">
        <v>8</v>
      </c>
      <c r="BR2260">
        <v>6</v>
      </c>
      <c r="BS2260">
        <v>0</v>
      </c>
      <c r="BT2260">
        <v>146952</v>
      </c>
      <c r="BU2260">
        <v>0.79</v>
      </c>
      <c r="BV2260">
        <v>0.52957030000000005</v>
      </c>
      <c r="BW2260">
        <v>800</v>
      </c>
      <c r="BX2260">
        <v>1.408623</v>
      </c>
      <c r="BY2260">
        <v>-0.54754259999999999</v>
      </c>
      <c r="BZ2260">
        <v>146</v>
      </c>
      <c r="CA2260">
        <v>23</v>
      </c>
      <c r="CB2260">
        <v>6</v>
      </c>
      <c r="CC2260">
        <v>0</v>
      </c>
      <c r="CD2260">
        <v>1</v>
      </c>
      <c r="CE2260">
        <v>7</v>
      </c>
      <c r="CF2260">
        <v>2</v>
      </c>
      <c r="CG2260">
        <v>9</v>
      </c>
      <c r="CH2260">
        <v>6</v>
      </c>
      <c r="CI2260">
        <v>0</v>
      </c>
      <c r="CJ2260">
        <v>145546</v>
      </c>
      <c r="CK2260">
        <v>1.3741360119824659</v>
      </c>
      <c r="CL2260">
        <v>0.66878678344686959</v>
      </c>
      <c r="CM2260">
        <v>688</v>
      </c>
      <c r="CN2260">
        <v>-0.21056998683832412</v>
      </c>
      <c r="CO2260">
        <v>13591</v>
      </c>
      <c r="CP2260">
        <v>-0.4437944821</v>
      </c>
      <c r="CQ2260">
        <v>-0.4380764976</v>
      </c>
      <c r="CR2260">
        <v>125820</v>
      </c>
      <c r="CS2260">
        <v>0.872</v>
      </c>
      <c r="CT2260">
        <v>130183</v>
      </c>
      <c r="CU2260">
        <v>0.87653128167999994</v>
      </c>
      <c r="CV2260">
        <v>90</v>
      </c>
      <c r="CW2260">
        <v>64</v>
      </c>
      <c r="CX2260">
        <v>86</v>
      </c>
      <c r="CY2260">
        <v>1292</v>
      </c>
      <c r="CZ2260">
        <v>1299</v>
      </c>
      <c r="DA2260" s="2">
        <v>65071</v>
      </c>
      <c r="DB2260" s="2">
        <v>10600</v>
      </c>
      <c r="DC2260" s="2">
        <v>118.43</v>
      </c>
      <c r="DD2260" s="2">
        <v>8489</v>
      </c>
      <c r="DE2260">
        <v>343</v>
      </c>
      <c r="DF2260">
        <v>67</v>
      </c>
      <c r="DG2260">
        <v>23.14</v>
      </c>
      <c r="DH2260">
        <v>10.210000000000001</v>
      </c>
      <c r="DI2260" s="2">
        <v>11.57</v>
      </c>
      <c r="DJ2260">
        <v>0.49</v>
      </c>
      <c r="DK2260">
        <v>0.95264257818040832</v>
      </c>
      <c r="DL2260">
        <v>2.5284450063211127E-3</v>
      </c>
      <c r="DN2260">
        <v>47.3</v>
      </c>
      <c r="DO2260">
        <v>9.1999999999999998E-2</v>
      </c>
      <c r="DP2260">
        <v>3478.85</v>
      </c>
      <c r="DQ2260" s="2">
        <v>0</v>
      </c>
      <c r="DR2260" s="2">
        <v>8982.1492078999963</v>
      </c>
      <c r="DS2260">
        <v>1.7879693000875139E-2</v>
      </c>
      <c r="DT2260">
        <v>7.4603362476500896</v>
      </c>
      <c r="DU2260">
        <v>3736757.0927989692</v>
      </c>
      <c r="DV2260">
        <v>0</v>
      </c>
    </row>
    <row r="2261" spans="1:126" x14ac:dyDescent="0.15">
      <c r="A2261" t="s">
        <v>3664</v>
      </c>
      <c r="B2261" t="s">
        <v>3746</v>
      </c>
      <c r="C2261">
        <v>42</v>
      </c>
      <c r="D2261">
        <v>109</v>
      </c>
      <c r="E2261" t="s">
        <v>3747</v>
      </c>
      <c r="F2261">
        <v>42109</v>
      </c>
      <c r="G2261" t="s">
        <v>7245</v>
      </c>
      <c r="H2261">
        <v>96</v>
      </c>
      <c r="I2261">
        <v>0.9</v>
      </c>
      <c r="J2261">
        <v>0.1</v>
      </c>
      <c r="K2261">
        <v>0.5</v>
      </c>
      <c r="L2261">
        <v>0.7</v>
      </c>
      <c r="M2261">
        <v>1.7</v>
      </c>
      <c r="N2261">
        <f t="shared" si="142"/>
        <v>9220.4499999999989</v>
      </c>
      <c r="O2261">
        <f t="shared" si="140"/>
        <v>779.55000000000109</v>
      </c>
      <c r="P2261">
        <f t="shared" si="141"/>
        <v>0.93546000000000162</v>
      </c>
      <c r="Q2261" s="4">
        <v>42109</v>
      </c>
      <c r="R2261" s="5">
        <v>40.755406999999998</v>
      </c>
      <c r="S2261" s="5">
        <v>-77.072929000000002</v>
      </c>
      <c r="T2261">
        <v>7</v>
      </c>
      <c r="U2261">
        <v>7.0652484684827127E-2</v>
      </c>
      <c r="V2261">
        <v>39620</v>
      </c>
      <c r="W2261">
        <v>39922</v>
      </c>
      <c r="X2261">
        <v>40046</v>
      </c>
      <c r="Y2261">
        <v>40745</v>
      </c>
      <c r="Z2261">
        <v>19899</v>
      </c>
      <c r="AA2261">
        <v>42091</v>
      </c>
      <c r="AB2261">
        <v>16047.508</v>
      </c>
      <c r="AC2261">
        <v>49917</v>
      </c>
      <c r="AD2261">
        <v>1</v>
      </c>
      <c r="AE2261">
        <v>2.49712830245218E-5</v>
      </c>
      <c r="AF2261">
        <v>152</v>
      </c>
      <c r="AG2261">
        <v>933</v>
      </c>
      <c r="AH2261">
        <v>0.16291532690246516</v>
      </c>
      <c r="AI2261" s="3">
        <v>91179</v>
      </c>
      <c r="AJ2261" s="3">
        <v>210400.63636750501</v>
      </c>
      <c r="AK2261">
        <v>53</v>
      </c>
      <c r="AL2261">
        <v>212595.20000000001</v>
      </c>
      <c r="AM2261">
        <v>183544</v>
      </c>
      <c r="AN2261">
        <v>63342</v>
      </c>
      <c r="AO2261">
        <v>246886</v>
      </c>
      <c r="AP2261">
        <v>10</v>
      </c>
      <c r="AQ2261">
        <v>2</v>
      </c>
      <c r="AR2261">
        <v>12</v>
      </c>
      <c r="AS2261">
        <v>0.3005861429788087</v>
      </c>
      <c r="AT2261">
        <v>14</v>
      </c>
      <c r="AU2261">
        <v>57</v>
      </c>
      <c r="AV2261">
        <f t="shared" si="143"/>
        <v>71</v>
      </c>
      <c r="AW2261">
        <v>20951</v>
      </c>
      <c r="AX2261">
        <v>0.55000000000000004</v>
      </c>
      <c r="AY2261">
        <v>358456086.965469</v>
      </c>
      <c r="AZ2261">
        <v>358456.086965469</v>
      </c>
      <c r="BA2261">
        <v>9681.0936603309001</v>
      </c>
      <c r="BB2261">
        <v>1.0329411480622117</v>
      </c>
      <c r="BC2261">
        <v>20242</v>
      </c>
      <c r="BD2261">
        <v>3750</v>
      </c>
      <c r="BE2261">
        <v>16492</v>
      </c>
      <c r="BF2261">
        <v>0.41625441696113075</v>
      </c>
      <c r="BG2261">
        <v>681913</v>
      </c>
      <c r="BH2261">
        <v>17.028242521100733</v>
      </c>
      <c r="BI2261">
        <v>4774</v>
      </c>
      <c r="BJ2261">
        <v>42</v>
      </c>
      <c r="BK2261">
        <v>8</v>
      </c>
      <c r="BL2261">
        <v>0</v>
      </c>
      <c r="BM2261">
        <v>0</v>
      </c>
      <c r="BN2261">
        <v>0</v>
      </c>
      <c r="BO2261">
        <v>1</v>
      </c>
      <c r="BP2261">
        <v>1</v>
      </c>
      <c r="BQ2261">
        <v>7</v>
      </c>
      <c r="BR2261">
        <v>3</v>
      </c>
      <c r="BS2261">
        <v>0</v>
      </c>
      <c r="BT2261">
        <v>38519</v>
      </c>
      <c r="BU2261">
        <v>0.8</v>
      </c>
      <c r="BV2261">
        <v>0.52019760000000004</v>
      </c>
      <c r="BW2261">
        <v>214</v>
      </c>
      <c r="BX2261">
        <v>1.6095950000000001</v>
      </c>
      <c r="BY2261">
        <v>-0.42580259999999998</v>
      </c>
      <c r="BZ2261">
        <v>43</v>
      </c>
      <c r="CA2261">
        <v>7</v>
      </c>
      <c r="CB2261">
        <v>1</v>
      </c>
      <c r="CC2261">
        <v>0</v>
      </c>
      <c r="CD2261">
        <v>0</v>
      </c>
      <c r="CE2261">
        <v>1</v>
      </c>
      <c r="CF2261">
        <v>1</v>
      </c>
      <c r="CG2261">
        <v>5</v>
      </c>
      <c r="CH2261">
        <v>2</v>
      </c>
      <c r="CI2261">
        <v>0</v>
      </c>
      <c r="CJ2261">
        <v>40255</v>
      </c>
      <c r="CK2261">
        <v>1.4904980747733201</v>
      </c>
      <c r="CL2261">
        <v>0.69540629490566908</v>
      </c>
      <c r="CM2261">
        <v>194</v>
      </c>
      <c r="CN2261">
        <v>1.6252045964031729E-2</v>
      </c>
      <c r="CO2261">
        <v>3497</v>
      </c>
      <c r="CP2261">
        <v>1.219778638</v>
      </c>
      <c r="CQ2261">
        <v>0.28336509799999998</v>
      </c>
      <c r="CR2261">
        <v>36004</v>
      </c>
      <c r="CS2261">
        <v>0.88900000000000001</v>
      </c>
      <c r="CT2261">
        <v>34073</v>
      </c>
      <c r="CU2261">
        <v>0.84167034908999994</v>
      </c>
      <c r="CV2261">
        <v>20</v>
      </c>
      <c r="CW2261">
        <v>16</v>
      </c>
      <c r="CX2261">
        <v>20</v>
      </c>
      <c r="CY2261">
        <v>1014</v>
      </c>
      <c r="CZ2261">
        <v>1451</v>
      </c>
      <c r="DA2261" s="2">
        <v>22262</v>
      </c>
      <c r="DB2261" s="2">
        <v>2680</v>
      </c>
      <c r="DC2261" s="2">
        <v>110.37</v>
      </c>
      <c r="DD2261" s="2">
        <v>1281</v>
      </c>
      <c r="DE2261">
        <v>410</v>
      </c>
      <c r="DF2261">
        <v>37</v>
      </c>
      <c r="DG2261">
        <v>40.14</v>
      </c>
      <c r="DH2261">
        <v>10.029999999999999</v>
      </c>
      <c r="DI2261" s="2">
        <v>5.0199999999999996</v>
      </c>
      <c r="DJ2261">
        <v>-0.63</v>
      </c>
      <c r="DK2261">
        <v>0.9364985358470701</v>
      </c>
      <c r="DL2261">
        <v>1.7148981779206859E-2</v>
      </c>
      <c r="DM2261">
        <v>1681</v>
      </c>
      <c r="DN2261">
        <v>57.9</v>
      </c>
      <c r="DO2261">
        <v>0.26899999999999996</v>
      </c>
      <c r="DP2261">
        <v>1579.64</v>
      </c>
      <c r="DQ2261" s="2">
        <v>0</v>
      </c>
      <c r="DR2261" s="2">
        <v>1469.8378204899996</v>
      </c>
      <c r="DS2261">
        <v>6.9137866024896128E-3</v>
      </c>
      <c r="DT2261">
        <v>7.6982569207731499</v>
      </c>
      <c r="DU2261">
        <v>1636612.469723152</v>
      </c>
      <c r="DV2261">
        <v>1</v>
      </c>
    </row>
    <row r="2262" spans="1:126" x14ac:dyDescent="0.15">
      <c r="A2262" t="s">
        <v>3664</v>
      </c>
      <c r="B2262" t="s">
        <v>2028</v>
      </c>
      <c r="C2262">
        <v>42</v>
      </c>
      <c r="D2262">
        <v>111</v>
      </c>
      <c r="E2262" t="s">
        <v>3748</v>
      </c>
      <c r="F2262">
        <v>42111</v>
      </c>
      <c r="G2262" t="s">
        <v>7246</v>
      </c>
      <c r="H2262">
        <v>95.5</v>
      </c>
      <c r="I2262">
        <v>2.4</v>
      </c>
      <c r="J2262">
        <v>0.1</v>
      </c>
      <c r="K2262">
        <v>0.3</v>
      </c>
      <c r="L2262">
        <v>0.6</v>
      </c>
      <c r="M2262">
        <v>1.1000000000000001</v>
      </c>
      <c r="N2262">
        <f t="shared" si="142"/>
        <v>9127.68</v>
      </c>
      <c r="O2262">
        <f t="shared" si="140"/>
        <v>872.31999999999971</v>
      </c>
      <c r="P2262">
        <f t="shared" si="141"/>
        <v>1.0467839999999999</v>
      </c>
      <c r="Q2262" s="4">
        <v>42111</v>
      </c>
      <c r="R2262" s="5">
        <v>39.981296999999998</v>
      </c>
      <c r="S2262" s="5">
        <v>-79.028486000000001</v>
      </c>
      <c r="T2262">
        <v>4</v>
      </c>
      <c r="U2262">
        <v>0.13482487572504037</v>
      </c>
      <c r="V2262">
        <v>77638</v>
      </c>
      <c r="W2262">
        <v>77011</v>
      </c>
      <c r="X2262">
        <v>76617</v>
      </c>
      <c r="Y2262">
        <v>75553</v>
      </c>
      <c r="Z2262">
        <v>41425</v>
      </c>
      <c r="AA2262">
        <v>42093</v>
      </c>
      <c r="AB2262">
        <v>29199.090000000004</v>
      </c>
      <c r="AC2262">
        <v>44587</v>
      </c>
      <c r="AD2262">
        <v>1</v>
      </c>
      <c r="AE2262">
        <v>1.3051933643969354E-5</v>
      </c>
      <c r="AF2262">
        <v>180</v>
      </c>
      <c r="AG2262">
        <v>1140</v>
      </c>
      <c r="AH2262">
        <v>0.15789473684210525</v>
      </c>
      <c r="AI2262" s="3">
        <v>214581</v>
      </c>
      <c r="AJ2262" s="3">
        <v>687593.67591679504</v>
      </c>
      <c r="AK2262">
        <v>118</v>
      </c>
      <c r="AL2262">
        <v>692006.40000000002</v>
      </c>
      <c r="AM2262">
        <v>374843</v>
      </c>
      <c r="AN2262">
        <v>103904</v>
      </c>
      <c r="AO2262">
        <v>478747</v>
      </c>
      <c r="AP2262">
        <v>7</v>
      </c>
      <c r="AQ2262">
        <v>1</v>
      </c>
      <c r="AR2262">
        <v>8</v>
      </c>
      <c r="AS2262">
        <v>0.1038812637155731</v>
      </c>
      <c r="AT2262">
        <v>7</v>
      </c>
      <c r="AU2262">
        <v>101</v>
      </c>
      <c r="AV2262">
        <f t="shared" si="143"/>
        <v>108</v>
      </c>
      <c r="AW2262">
        <v>61382</v>
      </c>
      <c r="AX2262">
        <v>0.82000000000000006</v>
      </c>
      <c r="AY2262">
        <v>494630163.091456</v>
      </c>
      <c r="AZ2262">
        <v>494630.16309145599</v>
      </c>
      <c r="BA2262">
        <v>6322.75651921395</v>
      </c>
      <c r="BB2262">
        <v>1.5815886583029781</v>
      </c>
      <c r="BC2262">
        <v>52556</v>
      </c>
      <c r="BD2262">
        <v>31595</v>
      </c>
      <c r="BE2262">
        <v>20961</v>
      </c>
      <c r="BF2262">
        <v>0.26998377083386998</v>
      </c>
      <c r="BG2262">
        <v>1335676</v>
      </c>
      <c r="BH2262">
        <v>17.433154521842411</v>
      </c>
      <c r="BI2262">
        <v>11667</v>
      </c>
      <c r="BJ2262">
        <v>111</v>
      </c>
      <c r="BK2262">
        <v>37</v>
      </c>
      <c r="BL2262">
        <v>2</v>
      </c>
      <c r="BM2262">
        <v>0</v>
      </c>
      <c r="BN2262">
        <v>0</v>
      </c>
      <c r="BO2262">
        <v>2</v>
      </c>
      <c r="BP2262">
        <v>1</v>
      </c>
      <c r="BQ2262">
        <v>3</v>
      </c>
      <c r="BR2262">
        <v>7</v>
      </c>
      <c r="BS2262">
        <v>0</v>
      </c>
      <c r="BT2262">
        <v>76953</v>
      </c>
      <c r="BU2262">
        <v>0.83</v>
      </c>
      <c r="BV2262">
        <v>0.55998219999999999</v>
      </c>
      <c r="BW2262">
        <v>449</v>
      </c>
      <c r="BX2262">
        <v>2.1181760000000001</v>
      </c>
      <c r="BY2262">
        <v>0.20391699999999999</v>
      </c>
      <c r="BZ2262">
        <v>109</v>
      </c>
      <c r="CA2262">
        <v>35</v>
      </c>
      <c r="CB2262">
        <v>2</v>
      </c>
      <c r="CC2262">
        <v>0</v>
      </c>
      <c r="CD2262">
        <v>0</v>
      </c>
      <c r="CE2262">
        <v>2</v>
      </c>
      <c r="CF2262">
        <v>1</v>
      </c>
      <c r="CG2262">
        <v>3</v>
      </c>
      <c r="CH2262">
        <v>10</v>
      </c>
      <c r="CI2262">
        <v>2</v>
      </c>
      <c r="CJ2262">
        <v>76226</v>
      </c>
      <c r="CK2262">
        <v>2.1514968645868864</v>
      </c>
      <c r="CL2262">
        <v>0.65449286540686469</v>
      </c>
      <c r="CM2262">
        <v>420</v>
      </c>
      <c r="CN2262">
        <v>0.54974312000072534</v>
      </c>
      <c r="CO2262">
        <v>7019</v>
      </c>
      <c r="CP2262">
        <v>-2.61375475E-2</v>
      </c>
      <c r="CQ2262">
        <v>-0.32508168659999997</v>
      </c>
      <c r="CR2262">
        <v>65702</v>
      </c>
      <c r="CS2262">
        <v>0.873</v>
      </c>
      <c r="CT2262">
        <v>65992</v>
      </c>
      <c r="CU2262">
        <v>0.87516628158999987</v>
      </c>
      <c r="CV2262">
        <v>63</v>
      </c>
      <c r="CW2262">
        <v>32</v>
      </c>
      <c r="CX2262">
        <v>32</v>
      </c>
      <c r="CY2262">
        <v>805</v>
      </c>
      <c r="CZ2262">
        <v>1812</v>
      </c>
      <c r="DA2262" s="2">
        <v>34815</v>
      </c>
      <c r="DB2262" s="2">
        <v>5030</v>
      </c>
      <c r="DC2262" s="2">
        <v>121.54</v>
      </c>
      <c r="DD2262" s="2">
        <v>3295</v>
      </c>
      <c r="DE2262">
        <v>511</v>
      </c>
      <c r="DF2262">
        <v>42</v>
      </c>
      <c r="DG2262">
        <v>16.989999999999998</v>
      </c>
      <c r="DH2262">
        <v>7.84</v>
      </c>
      <c r="DI2262" s="2">
        <v>22.22</v>
      </c>
      <c r="DJ2262">
        <v>0.01</v>
      </c>
      <c r="DK2262">
        <v>0.94029294299122479</v>
      </c>
      <c r="DL2262">
        <v>9.6491228070175444E-3</v>
      </c>
      <c r="DM2262">
        <v>1255</v>
      </c>
      <c r="DN2262">
        <v>95.1</v>
      </c>
      <c r="DO2262">
        <v>0.13300000000000001</v>
      </c>
      <c r="DP2262">
        <v>4396.4900000000007</v>
      </c>
      <c r="DQ2262" s="2">
        <v>0</v>
      </c>
      <c r="DR2262" s="2">
        <v>1578.6661394299999</v>
      </c>
      <c r="DS2262">
        <v>2.2771975914589659E-3</v>
      </c>
      <c r="DT2262">
        <v>7.5821479415917397</v>
      </c>
      <c r="DU2262">
        <v>5246894.9013283104</v>
      </c>
      <c r="DV2262">
        <v>0</v>
      </c>
    </row>
    <row r="2263" spans="1:126" x14ac:dyDescent="0.15">
      <c r="A2263" t="s">
        <v>3664</v>
      </c>
      <c r="B2263" t="s">
        <v>1378</v>
      </c>
      <c r="C2263">
        <v>42</v>
      </c>
      <c r="D2263">
        <v>113</v>
      </c>
      <c r="E2263" t="s">
        <v>3749</v>
      </c>
      <c r="F2263">
        <v>42113</v>
      </c>
      <c r="G2263" t="s">
        <v>7247</v>
      </c>
      <c r="H2263">
        <v>94.7</v>
      </c>
      <c r="I2263">
        <v>2.5</v>
      </c>
      <c r="J2263">
        <v>0.4</v>
      </c>
      <c r="K2263">
        <v>0.3</v>
      </c>
      <c r="L2263">
        <v>0.6</v>
      </c>
      <c r="M2263">
        <v>1.4</v>
      </c>
      <c r="N2263">
        <f t="shared" si="142"/>
        <v>8976.91</v>
      </c>
      <c r="O2263">
        <f t="shared" si="140"/>
        <v>1023.0900000000001</v>
      </c>
      <c r="P2263">
        <f t="shared" si="141"/>
        <v>1.2277080000000007</v>
      </c>
      <c r="Q2263" s="4">
        <v>42113</v>
      </c>
      <c r="R2263" s="5">
        <v>41.439284999999998</v>
      </c>
      <c r="S2263" s="5">
        <v>-76.511717000000004</v>
      </c>
      <c r="T2263">
        <v>8</v>
      </c>
      <c r="U2263">
        <v>0.22090820083003423</v>
      </c>
      <c r="V2263">
        <v>6453</v>
      </c>
      <c r="W2263">
        <v>6400</v>
      </c>
      <c r="X2263">
        <v>6381</v>
      </c>
      <c r="Y2263">
        <v>6237</v>
      </c>
      <c r="Z2263">
        <v>3231</v>
      </c>
      <c r="AA2263">
        <v>42095</v>
      </c>
      <c r="AB2263">
        <v>2333.4380000000001</v>
      </c>
      <c r="AC2263">
        <v>44189</v>
      </c>
      <c r="AD2263">
        <v>0</v>
      </c>
      <c r="AE2263">
        <v>0</v>
      </c>
      <c r="AF2263">
        <v>13</v>
      </c>
      <c r="AG2263">
        <v>179</v>
      </c>
      <c r="AH2263">
        <v>7.2625698324022353E-2</v>
      </c>
      <c r="AI2263" s="3">
        <v>37481</v>
      </c>
      <c r="AJ2263" s="3">
        <v>287960.94533200003</v>
      </c>
      <c r="AK2263">
        <v>110</v>
      </c>
      <c r="AL2263">
        <v>289516.79999999999</v>
      </c>
      <c r="AM2263">
        <v>337811</v>
      </c>
      <c r="AN2263">
        <v>17384</v>
      </c>
      <c r="AO2263">
        <v>355195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4</v>
      </c>
      <c r="AV2263">
        <f t="shared" si="143"/>
        <v>4</v>
      </c>
      <c r="AW2263">
        <v>1732</v>
      </c>
      <c r="AX2263">
        <v>0.31000000000000005</v>
      </c>
      <c r="AY2263">
        <v>177301168.14245501</v>
      </c>
      <c r="AZ2263">
        <v>177301.16814245502</v>
      </c>
      <c r="BA2263">
        <v>26913.327352803601</v>
      </c>
      <c r="BB2263">
        <v>0.3715631244294394</v>
      </c>
      <c r="BC2263">
        <v>6121</v>
      </c>
      <c r="BD2263">
        <v>150</v>
      </c>
      <c r="BE2263">
        <v>5971</v>
      </c>
      <c r="BF2263">
        <v>0.9253060591972726</v>
      </c>
      <c r="BG2263">
        <v>130685</v>
      </c>
      <c r="BH2263">
        <v>20.480332236326596</v>
      </c>
      <c r="BI2263">
        <v>1158</v>
      </c>
      <c r="BJ2263">
        <v>5</v>
      </c>
      <c r="BK2263">
        <v>5</v>
      </c>
      <c r="BL2263">
        <v>1</v>
      </c>
      <c r="BM2263">
        <v>1</v>
      </c>
      <c r="BN2263">
        <v>0</v>
      </c>
      <c r="BO2263">
        <v>0</v>
      </c>
      <c r="BP2263">
        <v>0</v>
      </c>
      <c r="BQ2263">
        <v>0</v>
      </c>
      <c r="BR2263">
        <v>1</v>
      </c>
      <c r="BS2263">
        <v>0</v>
      </c>
      <c r="BT2263">
        <v>6140</v>
      </c>
      <c r="BU2263">
        <v>0.42</v>
      </c>
      <c r="BV2263">
        <v>0.62650600000000001</v>
      </c>
      <c r="BW2263">
        <v>63</v>
      </c>
      <c r="BX2263">
        <v>2.117264</v>
      </c>
      <c r="BY2263">
        <v>1.4736739999999999</v>
      </c>
      <c r="BZ2263">
        <v>5</v>
      </c>
      <c r="CA2263">
        <v>7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6336</v>
      </c>
      <c r="CK2263">
        <v>2.2095959595959593</v>
      </c>
      <c r="CL2263">
        <v>0.69519094766619516</v>
      </c>
      <c r="CM2263">
        <v>60</v>
      </c>
      <c r="CN2263">
        <v>1.5990600007219045</v>
      </c>
      <c r="CO2263">
        <v>555</v>
      </c>
      <c r="CP2263">
        <v>-1.3646130997000001</v>
      </c>
      <c r="CQ2263">
        <v>-0.34689739539999997</v>
      </c>
      <c r="CR2263">
        <v>5558</v>
      </c>
      <c r="CS2263">
        <v>0.879</v>
      </c>
      <c r="CT2263">
        <v>5427</v>
      </c>
      <c r="CU2263">
        <v>0.85597897502999998</v>
      </c>
      <c r="CW2263">
        <v>1</v>
      </c>
      <c r="CY2263">
        <v>71</v>
      </c>
      <c r="CZ2263">
        <v>260</v>
      </c>
      <c r="DA2263" s="2">
        <v>3130</v>
      </c>
      <c r="DB2263" s="2">
        <v>355</v>
      </c>
      <c r="DC2263" s="2">
        <v>125.96</v>
      </c>
      <c r="DD2263" s="2">
        <v>338</v>
      </c>
      <c r="DE2263">
        <v>72</v>
      </c>
      <c r="DF2263">
        <v>3</v>
      </c>
      <c r="DG2263">
        <v>78.73</v>
      </c>
      <c r="DH2263">
        <v>15.75</v>
      </c>
      <c r="DI2263" s="2">
        <v>62.98</v>
      </c>
      <c r="DJ2263">
        <v>0.01</v>
      </c>
      <c r="DK2263">
        <v>0.99599797230596832</v>
      </c>
      <c r="DL2263">
        <v>0</v>
      </c>
      <c r="DM2263">
        <v>0</v>
      </c>
      <c r="DN2263">
        <v>23.8</v>
      </c>
      <c r="DO2263">
        <v>8.3000000000000004E-2</v>
      </c>
      <c r="DP2263">
        <v>885.04</v>
      </c>
      <c r="DQ2263" s="2">
        <v>0</v>
      </c>
      <c r="DR2263" s="2">
        <v>856.90766602000008</v>
      </c>
      <c r="DS2263">
        <v>1.3934758398127501E-3</v>
      </c>
      <c r="DT2263">
        <v>6.1508558891771203</v>
      </c>
      <c r="DU2263">
        <v>1780776.1142957145</v>
      </c>
      <c r="DV2263">
        <v>1</v>
      </c>
    </row>
    <row r="2264" spans="1:126" x14ac:dyDescent="0.15">
      <c r="A2264" t="s">
        <v>3664</v>
      </c>
      <c r="B2264" t="s">
        <v>3750</v>
      </c>
      <c r="C2264">
        <v>42</v>
      </c>
      <c r="D2264">
        <v>115</v>
      </c>
      <c r="E2264" t="s">
        <v>3751</v>
      </c>
      <c r="F2264">
        <v>42115</v>
      </c>
      <c r="G2264" t="s">
        <v>7248</v>
      </c>
      <c r="H2264">
        <v>97.1</v>
      </c>
      <c r="I2264">
        <v>0.3</v>
      </c>
      <c r="J2264">
        <v>0.1</v>
      </c>
      <c r="K2264">
        <v>0.3</v>
      </c>
      <c r="L2264">
        <v>0.8</v>
      </c>
      <c r="M2264">
        <v>1.3</v>
      </c>
      <c r="N2264">
        <f t="shared" si="142"/>
        <v>9430.9299999999985</v>
      </c>
      <c r="O2264">
        <f t="shared" si="140"/>
        <v>569.07000000000153</v>
      </c>
      <c r="P2264">
        <f t="shared" si="141"/>
        <v>0.68288400000000204</v>
      </c>
      <c r="Q2264" s="4">
        <v>42115</v>
      </c>
      <c r="R2264" s="5">
        <v>41.819665000000001</v>
      </c>
      <c r="S2264" s="5">
        <v>-75.800968999999995</v>
      </c>
      <c r="T2264">
        <v>6</v>
      </c>
      <c r="U2264">
        <v>0.20989018902083012</v>
      </c>
      <c r="V2264">
        <v>43171</v>
      </c>
      <c r="W2264">
        <v>42708</v>
      </c>
      <c r="X2264">
        <v>42369</v>
      </c>
      <c r="Y2264">
        <v>41763</v>
      </c>
      <c r="Z2264">
        <v>22521</v>
      </c>
      <c r="AA2264">
        <v>42097</v>
      </c>
      <c r="AB2264">
        <v>16841.206000000002</v>
      </c>
      <c r="AC2264">
        <v>50477</v>
      </c>
      <c r="AD2264">
        <v>0</v>
      </c>
      <c r="AE2264">
        <v>0</v>
      </c>
      <c r="AF2264">
        <v>113</v>
      </c>
      <c r="AG2264">
        <v>1005</v>
      </c>
      <c r="AH2264">
        <v>0.11243781094527364</v>
      </c>
      <c r="AI2264" s="3">
        <v>166399</v>
      </c>
      <c r="AJ2264" s="3">
        <v>527045.70060195506</v>
      </c>
      <c r="AK2264">
        <v>104</v>
      </c>
      <c r="AL2264">
        <v>532761.60000000009</v>
      </c>
      <c r="AM2264">
        <v>564483</v>
      </c>
      <c r="AN2264">
        <v>80762</v>
      </c>
      <c r="AO2264">
        <v>645245</v>
      </c>
      <c r="AP2264">
        <v>4</v>
      </c>
      <c r="AQ2264">
        <v>0</v>
      </c>
      <c r="AR2264">
        <v>4</v>
      </c>
      <c r="AS2264">
        <v>9.3659267584527486E-2</v>
      </c>
      <c r="AT2264">
        <v>4</v>
      </c>
      <c r="AU2264">
        <v>55</v>
      </c>
      <c r="AV2264">
        <f t="shared" si="143"/>
        <v>59</v>
      </c>
      <c r="AW2264">
        <v>14027</v>
      </c>
      <c r="AX2264">
        <v>0.33999999999999997</v>
      </c>
      <c r="AY2264">
        <v>476875958.748115</v>
      </c>
      <c r="AZ2264">
        <v>476875.95874811499</v>
      </c>
      <c r="BA2264">
        <v>11299.6304123276</v>
      </c>
      <c r="BB2264">
        <v>0.884984697295078</v>
      </c>
      <c r="BC2264">
        <v>19795</v>
      </c>
      <c r="BD2264">
        <v>0</v>
      </c>
      <c r="BE2264">
        <v>19795</v>
      </c>
      <c r="BF2264">
        <v>0.45852539899469552</v>
      </c>
      <c r="BG2264">
        <v>818842</v>
      </c>
      <c r="BH2264">
        <v>19.326441502041586</v>
      </c>
      <c r="BI2264">
        <v>6429</v>
      </c>
      <c r="BJ2264">
        <v>36</v>
      </c>
      <c r="BK2264">
        <v>8</v>
      </c>
      <c r="BL2264">
        <v>0</v>
      </c>
      <c r="BM2264">
        <v>1</v>
      </c>
      <c r="BN2264">
        <v>0</v>
      </c>
      <c r="BO2264">
        <v>1</v>
      </c>
      <c r="BP2264">
        <v>4</v>
      </c>
      <c r="BQ2264">
        <v>3</v>
      </c>
      <c r="BR2264">
        <v>3</v>
      </c>
      <c r="BS2264">
        <v>0</v>
      </c>
      <c r="BT2264">
        <v>40646</v>
      </c>
      <c r="BU2264">
        <v>0.56000000000000005</v>
      </c>
      <c r="BV2264">
        <v>0.60231109999999999</v>
      </c>
      <c r="BW2264">
        <v>228</v>
      </c>
      <c r="BX2264">
        <v>1.3777489999999999</v>
      </c>
      <c r="BY2264">
        <v>-1.8032099999999999E-2</v>
      </c>
      <c r="BZ2264">
        <v>39</v>
      </c>
      <c r="CA2264">
        <v>8</v>
      </c>
      <c r="CB2264">
        <v>0</v>
      </c>
      <c r="CC2264">
        <v>0</v>
      </c>
      <c r="CD2264">
        <v>0</v>
      </c>
      <c r="CE2264">
        <v>0</v>
      </c>
      <c r="CF2264">
        <v>3</v>
      </c>
      <c r="CG2264">
        <v>0</v>
      </c>
      <c r="CH2264">
        <v>3</v>
      </c>
      <c r="CI2264">
        <v>0</v>
      </c>
      <c r="CJ2264">
        <v>41947</v>
      </c>
      <c r="CK2264">
        <v>1.2634991775335542</v>
      </c>
      <c r="CL2264">
        <v>0.6896762603676948</v>
      </c>
      <c r="CM2264">
        <v>208</v>
      </c>
      <c r="CN2264">
        <v>-0.1024585506428087</v>
      </c>
      <c r="CO2264">
        <v>3973</v>
      </c>
      <c r="CP2264">
        <v>-0.41350082319999998</v>
      </c>
      <c r="CQ2264">
        <v>-0.2098602779</v>
      </c>
      <c r="CR2264">
        <v>36726</v>
      </c>
      <c r="CS2264">
        <v>0.88400000000000001</v>
      </c>
      <c r="CT2264">
        <v>36782</v>
      </c>
      <c r="CU2264">
        <v>0.86480593108999992</v>
      </c>
      <c r="CV2264">
        <v>17</v>
      </c>
      <c r="CW2264">
        <v>10</v>
      </c>
      <c r="CX2264">
        <v>17</v>
      </c>
      <c r="CY2264">
        <v>516</v>
      </c>
      <c r="CZ2264">
        <v>1585</v>
      </c>
      <c r="DA2264" s="2">
        <v>18091</v>
      </c>
      <c r="DB2264" s="2">
        <v>3445</v>
      </c>
      <c r="DC2264" s="2">
        <v>125.34</v>
      </c>
      <c r="DD2264" s="2">
        <v>890</v>
      </c>
      <c r="DE2264">
        <v>535</v>
      </c>
      <c r="DF2264">
        <v>49</v>
      </c>
      <c r="DG2264">
        <v>28.38</v>
      </c>
      <c r="DH2264">
        <v>9.4600000000000009</v>
      </c>
      <c r="DI2264" s="2">
        <v>23.65</v>
      </c>
      <c r="DJ2264">
        <v>0.25</v>
      </c>
      <c r="DK2264">
        <v>0.96786639342784508</v>
      </c>
      <c r="DL2264">
        <v>9.9502487562189053E-3</v>
      </c>
      <c r="DM2264">
        <v>143</v>
      </c>
      <c r="DN2264">
        <v>54.4</v>
      </c>
      <c r="DO2264">
        <v>0.10400000000000001</v>
      </c>
      <c r="DP2264">
        <v>4448.9000000000005</v>
      </c>
      <c r="DQ2264" s="2">
        <v>0</v>
      </c>
      <c r="DR2264" s="2">
        <v>4820.481304259999</v>
      </c>
      <c r="DS2264">
        <v>9.0481046465746215E-3</v>
      </c>
      <c r="DT2264">
        <v>4.9377279323798797</v>
      </c>
      <c r="DU2264">
        <v>2630631.8336193971</v>
      </c>
      <c r="DV2264">
        <v>0</v>
      </c>
    </row>
    <row r="2265" spans="1:126" x14ac:dyDescent="0.15">
      <c r="A2265" t="s">
        <v>3664</v>
      </c>
      <c r="B2265" t="s">
        <v>3107</v>
      </c>
      <c r="C2265">
        <v>42</v>
      </c>
      <c r="D2265">
        <v>117</v>
      </c>
      <c r="E2265" t="s">
        <v>3752</v>
      </c>
      <c r="F2265">
        <v>42117</v>
      </c>
      <c r="G2265" t="s">
        <v>7249</v>
      </c>
      <c r="H2265">
        <v>96.6</v>
      </c>
      <c r="I2265">
        <v>0.8</v>
      </c>
      <c r="J2265">
        <v>0.2</v>
      </c>
      <c r="K2265">
        <v>0.4</v>
      </c>
      <c r="L2265">
        <v>1</v>
      </c>
      <c r="M2265">
        <v>1</v>
      </c>
      <c r="N2265">
        <f t="shared" si="142"/>
        <v>9334.4</v>
      </c>
      <c r="O2265">
        <f t="shared" si="140"/>
        <v>665.60000000000036</v>
      </c>
      <c r="P2265">
        <f t="shared" si="141"/>
        <v>0.79872000000000076</v>
      </c>
      <c r="Q2265" s="4">
        <v>42117</v>
      </c>
      <c r="R2265" s="5">
        <v>41.766858999999997</v>
      </c>
      <c r="S2265" s="5">
        <v>-77.257288000000003</v>
      </c>
      <c r="T2265">
        <v>6</v>
      </c>
      <c r="U2265">
        <v>0.21058660192049022</v>
      </c>
      <c r="V2265">
        <v>42081</v>
      </c>
      <c r="W2265">
        <v>42358</v>
      </c>
      <c r="X2265">
        <v>42284</v>
      </c>
      <c r="Y2265">
        <v>41534</v>
      </c>
      <c r="Z2265">
        <v>21256</v>
      </c>
      <c r="AA2265">
        <v>42099</v>
      </c>
      <c r="AB2265">
        <v>15668.412999999999</v>
      </c>
      <c r="AC2265">
        <v>46494</v>
      </c>
      <c r="AD2265">
        <v>2</v>
      </c>
      <c r="AE2265">
        <v>4.7299214833033771E-5</v>
      </c>
      <c r="AF2265">
        <v>109</v>
      </c>
      <c r="AG2265">
        <v>1125</v>
      </c>
      <c r="AH2265">
        <v>9.6888888888888886E-2</v>
      </c>
      <c r="AI2265" s="3">
        <v>205158</v>
      </c>
      <c r="AJ2265" s="3">
        <v>725616.25181281008</v>
      </c>
      <c r="AK2265">
        <v>117</v>
      </c>
      <c r="AL2265">
        <v>727904</v>
      </c>
      <c r="AM2265">
        <v>938152</v>
      </c>
      <c r="AN2265">
        <v>88808</v>
      </c>
      <c r="AO2265">
        <v>1026960</v>
      </c>
      <c r="AP2265">
        <v>4</v>
      </c>
      <c r="AQ2265">
        <v>0</v>
      </c>
      <c r="AR2265">
        <v>4</v>
      </c>
      <c r="AS2265">
        <v>9.4433164927522559E-2</v>
      </c>
      <c r="AT2265">
        <v>3</v>
      </c>
      <c r="AU2265">
        <v>39</v>
      </c>
      <c r="AV2265">
        <f t="shared" si="143"/>
        <v>42</v>
      </c>
      <c r="AW2265">
        <v>28625</v>
      </c>
      <c r="AX2265">
        <v>0.71</v>
      </c>
      <c r="AY2265">
        <v>547494320.61119699</v>
      </c>
      <c r="AZ2265">
        <v>547494.32061119704</v>
      </c>
      <c r="BA2265">
        <v>13259.563909300299</v>
      </c>
      <c r="BB2265">
        <v>0.75417261596257856</v>
      </c>
      <c r="BC2265">
        <v>54831</v>
      </c>
      <c r="BD2265">
        <v>1869</v>
      </c>
      <c r="BE2265">
        <v>52962</v>
      </c>
      <c r="BF2265">
        <v>1.2585727525486561</v>
      </c>
      <c r="BG2265">
        <v>734213</v>
      </c>
      <c r="BH2265">
        <v>17.363849210103112</v>
      </c>
      <c r="BI2265">
        <v>6136</v>
      </c>
      <c r="BJ2265">
        <v>39</v>
      </c>
      <c r="BK2265">
        <v>10</v>
      </c>
      <c r="BL2265">
        <v>1</v>
      </c>
      <c r="BM2265">
        <v>0</v>
      </c>
      <c r="BN2265">
        <v>0</v>
      </c>
      <c r="BO2265">
        <v>4</v>
      </c>
      <c r="BP2265">
        <v>0</v>
      </c>
      <c r="BQ2265">
        <v>4</v>
      </c>
      <c r="BR2265">
        <v>3</v>
      </c>
      <c r="BS2265">
        <v>0</v>
      </c>
      <c r="BT2265">
        <v>40875</v>
      </c>
      <c r="BU2265">
        <v>0.77</v>
      </c>
      <c r="BV2265">
        <v>0.55795479999999997</v>
      </c>
      <c r="BW2265">
        <v>338</v>
      </c>
      <c r="BX2265">
        <v>1.4923550000000001</v>
      </c>
      <c r="BY2265">
        <v>9.2938400000000004E-2</v>
      </c>
      <c r="BZ2265">
        <v>44</v>
      </c>
      <c r="CA2265">
        <v>13</v>
      </c>
      <c r="CB2265">
        <v>1</v>
      </c>
      <c r="CC2265">
        <v>0</v>
      </c>
      <c r="CD2265">
        <v>0</v>
      </c>
      <c r="CE2265">
        <v>3</v>
      </c>
      <c r="CF2265">
        <v>1</v>
      </c>
      <c r="CG2265">
        <v>4</v>
      </c>
      <c r="CH2265">
        <v>2</v>
      </c>
      <c r="CI2265">
        <v>0</v>
      </c>
      <c r="CJ2265">
        <v>42078</v>
      </c>
      <c r="CK2265">
        <v>1.6160463900375492</v>
      </c>
      <c r="CL2265">
        <v>0.65397484712126452</v>
      </c>
      <c r="CM2265">
        <v>300</v>
      </c>
      <c r="CN2265">
        <v>0.36814417162002305</v>
      </c>
      <c r="CO2265">
        <v>4580</v>
      </c>
      <c r="CP2265">
        <v>0.54222049900000002</v>
      </c>
      <c r="CQ2265">
        <v>7.0221171999999998E-2</v>
      </c>
      <c r="CR2265">
        <v>36367</v>
      </c>
      <c r="CS2265">
        <v>0.87</v>
      </c>
      <c r="CT2265">
        <v>35895</v>
      </c>
      <c r="CU2265">
        <v>0.86828480305</v>
      </c>
      <c r="CV2265">
        <v>44</v>
      </c>
      <c r="CW2265">
        <v>21</v>
      </c>
      <c r="CX2265">
        <v>20</v>
      </c>
      <c r="CY2265">
        <v>565</v>
      </c>
      <c r="CZ2265">
        <v>1728</v>
      </c>
      <c r="DA2265" s="2">
        <v>20371</v>
      </c>
      <c r="DB2265" s="2">
        <v>3130</v>
      </c>
      <c r="DC2265" s="2">
        <v>134.22999999999999</v>
      </c>
      <c r="DD2265" s="2">
        <v>1226</v>
      </c>
      <c r="DE2265">
        <v>533</v>
      </c>
      <c r="DF2265">
        <v>38</v>
      </c>
      <c r="DG2265">
        <v>42.39</v>
      </c>
      <c r="DH2265">
        <v>14.13</v>
      </c>
      <c r="DI2265" s="2">
        <v>14.13</v>
      </c>
      <c r="DJ2265">
        <v>-0.25</v>
      </c>
      <c r="DK2265">
        <v>0.97413213230778228</v>
      </c>
      <c r="DL2265">
        <v>1.8666666666666668E-2</v>
      </c>
      <c r="DM2265">
        <v>5198</v>
      </c>
      <c r="DN2265">
        <v>65.099999999999994</v>
      </c>
      <c r="DO2265">
        <v>8.8000000000000009E-2</v>
      </c>
      <c r="DP2265">
        <v>11561.05</v>
      </c>
      <c r="DQ2265" s="2">
        <v>0</v>
      </c>
      <c r="DR2265" s="2">
        <v>1449.4450853400001</v>
      </c>
      <c r="DS2265">
        <v>1.9912586260075506E-3</v>
      </c>
      <c r="DT2265">
        <v>6.2177520914544697</v>
      </c>
      <c r="DU2265">
        <v>4525926.6183780739</v>
      </c>
      <c r="DV2265">
        <v>1</v>
      </c>
    </row>
    <row r="2266" spans="1:126" x14ac:dyDescent="0.15">
      <c r="A2266" t="s">
        <v>3664</v>
      </c>
      <c r="B2266" t="s">
        <v>390</v>
      </c>
      <c r="C2266">
        <v>42</v>
      </c>
      <c r="D2266">
        <v>119</v>
      </c>
      <c r="E2266" t="s">
        <v>3753</v>
      </c>
      <c r="F2266">
        <v>42119</v>
      </c>
      <c r="G2266" t="s">
        <v>7250</v>
      </c>
      <c r="H2266">
        <v>85.2</v>
      </c>
      <c r="I2266">
        <v>6.8</v>
      </c>
      <c r="J2266">
        <v>0.3</v>
      </c>
      <c r="K2266">
        <v>1.2</v>
      </c>
      <c r="L2266">
        <v>1.3</v>
      </c>
      <c r="M2266">
        <v>5.2</v>
      </c>
      <c r="N2266">
        <f t="shared" si="142"/>
        <v>7335.54</v>
      </c>
      <c r="O2266">
        <f t="shared" ref="O2266:O2329" si="144">10000-N2266</f>
        <v>2664.46</v>
      </c>
      <c r="P2266">
        <f t="shared" ref="P2266:P2329" si="145">O2266/833.333333333333</f>
        <v>3.1973520000000013</v>
      </c>
      <c r="Q2266" s="4">
        <v>42119</v>
      </c>
      <c r="R2266" s="5">
        <v>40.962178999999999</v>
      </c>
      <c r="S2266" s="5">
        <v>-77.055475000000001</v>
      </c>
      <c r="T2266">
        <v>4</v>
      </c>
      <c r="U2266">
        <v>7.5552055496245926E-2</v>
      </c>
      <c r="V2266">
        <v>44944</v>
      </c>
      <c r="W2266">
        <v>44955</v>
      </c>
      <c r="X2266">
        <v>44958</v>
      </c>
      <c r="Y2266">
        <v>45536</v>
      </c>
      <c r="Z2266">
        <v>23394</v>
      </c>
      <c r="AA2266">
        <v>42101</v>
      </c>
      <c r="AB2266">
        <v>14332.454999999998</v>
      </c>
      <c r="AC2266">
        <v>49803</v>
      </c>
      <c r="AD2266">
        <v>2</v>
      </c>
      <c r="AE2266">
        <v>4.4485964678144046E-5</v>
      </c>
      <c r="AF2266">
        <v>85</v>
      </c>
      <c r="AG2266">
        <v>613</v>
      </c>
      <c r="AH2266">
        <v>0.13866231647634583</v>
      </c>
      <c r="AI2266" s="3">
        <v>93241</v>
      </c>
      <c r="AJ2266" s="3">
        <v>202230.52072522501</v>
      </c>
      <c r="AK2266">
        <v>68</v>
      </c>
      <c r="AL2266">
        <v>202976</v>
      </c>
      <c r="AM2266">
        <v>680687</v>
      </c>
      <c r="AN2266">
        <v>61928</v>
      </c>
      <c r="AO2266">
        <v>742615</v>
      </c>
      <c r="AP2266">
        <v>3</v>
      </c>
      <c r="AQ2266">
        <v>0</v>
      </c>
      <c r="AR2266">
        <v>3</v>
      </c>
      <c r="AS2266">
        <v>6.6733400066733409E-2</v>
      </c>
      <c r="AT2266">
        <v>3</v>
      </c>
      <c r="AU2266">
        <v>34</v>
      </c>
      <c r="AV2266">
        <f t="shared" si="143"/>
        <v>37</v>
      </c>
      <c r="AW2266">
        <v>35749</v>
      </c>
      <c r="AX2266">
        <v>0.79</v>
      </c>
      <c r="AY2266">
        <v>362076272.46109301</v>
      </c>
      <c r="AZ2266">
        <v>362076.27246109303</v>
      </c>
      <c r="BA2266">
        <v>8824.4835452711195</v>
      </c>
      <c r="BB2266">
        <v>1.133210793436044</v>
      </c>
      <c r="BC2266">
        <v>28931</v>
      </c>
      <c r="BD2266">
        <v>20760</v>
      </c>
      <c r="BE2266">
        <v>8171</v>
      </c>
      <c r="BF2266">
        <v>0.18180402278390886</v>
      </c>
      <c r="BG2266">
        <v>773249</v>
      </c>
      <c r="BH2266">
        <v>17.199363850705101</v>
      </c>
      <c r="BI2266">
        <v>4481</v>
      </c>
      <c r="BJ2266">
        <v>41</v>
      </c>
      <c r="BK2266">
        <v>9</v>
      </c>
      <c r="BL2266">
        <v>2</v>
      </c>
      <c r="BM2266">
        <v>0</v>
      </c>
      <c r="BN2266">
        <v>1</v>
      </c>
      <c r="BO2266">
        <v>0</v>
      </c>
      <c r="BP2266">
        <v>0</v>
      </c>
      <c r="BQ2266">
        <v>1</v>
      </c>
      <c r="BR2266">
        <v>1</v>
      </c>
      <c r="BS2266">
        <v>0</v>
      </c>
      <c r="BT2266">
        <v>43560</v>
      </c>
      <c r="BU2266">
        <v>0.78</v>
      </c>
      <c r="BV2266">
        <v>0.4838441</v>
      </c>
      <c r="BW2266">
        <v>282</v>
      </c>
      <c r="BX2266">
        <v>1.262626</v>
      </c>
      <c r="BY2266">
        <v>-0.74024920000000005</v>
      </c>
      <c r="BZ2266">
        <v>44</v>
      </c>
      <c r="CA2266">
        <v>10</v>
      </c>
      <c r="CB2266">
        <v>1</v>
      </c>
      <c r="CC2266">
        <v>0</v>
      </c>
      <c r="CD2266">
        <v>1</v>
      </c>
      <c r="CE2266">
        <v>0</v>
      </c>
      <c r="CF2266">
        <v>1</v>
      </c>
      <c r="CG2266">
        <v>5</v>
      </c>
      <c r="CH2266">
        <v>1</v>
      </c>
      <c r="CI2266">
        <v>0</v>
      </c>
      <c r="CJ2266">
        <v>44908</v>
      </c>
      <c r="CK2266">
        <v>1.4028680858644338</v>
      </c>
      <c r="CL2266">
        <v>0.67924843423799586</v>
      </c>
      <c r="CM2266">
        <v>246</v>
      </c>
      <c r="CN2266">
        <v>-8.4793283290600322E-3</v>
      </c>
      <c r="CO2266">
        <v>4921</v>
      </c>
      <c r="CP2266">
        <v>1.4391912140000001</v>
      </c>
      <c r="CQ2266">
        <v>0.231865456</v>
      </c>
      <c r="CR2266">
        <v>39654</v>
      </c>
      <c r="CS2266">
        <v>0.88200000000000001</v>
      </c>
      <c r="CT2266">
        <v>38787</v>
      </c>
      <c r="CU2266">
        <v>0.87596176264999992</v>
      </c>
      <c r="CV2266">
        <v>52</v>
      </c>
      <c r="CW2266">
        <v>24</v>
      </c>
      <c r="CX2266">
        <v>36</v>
      </c>
      <c r="CY2266">
        <v>445</v>
      </c>
      <c r="CZ2266">
        <v>961</v>
      </c>
      <c r="DA2266" s="2">
        <v>23493</v>
      </c>
      <c r="DB2266" s="2">
        <v>3940</v>
      </c>
      <c r="DC2266" s="2">
        <v>162.69999999999999</v>
      </c>
      <c r="DD2266" s="2">
        <v>5440</v>
      </c>
      <c r="DE2266">
        <v>279</v>
      </c>
      <c r="DF2266">
        <v>33</v>
      </c>
      <c r="DG2266">
        <v>51.26</v>
      </c>
      <c r="DH2266">
        <v>6.69</v>
      </c>
      <c r="DI2266" s="2">
        <v>22.29</v>
      </c>
      <c r="DJ2266">
        <v>-1.08</v>
      </c>
      <c r="DK2266">
        <v>0.93653006724509602</v>
      </c>
      <c r="DL2266">
        <v>2.1207177814029365E-2</v>
      </c>
      <c r="DM2266">
        <v>1576</v>
      </c>
      <c r="DN2266">
        <v>19.7</v>
      </c>
      <c r="DO2266">
        <v>9.6999999999999989E-2</v>
      </c>
      <c r="DP2266">
        <v>1028.3</v>
      </c>
      <c r="DQ2266" s="2">
        <v>0</v>
      </c>
      <c r="DR2266" s="2">
        <v>5693.112847540001</v>
      </c>
      <c r="DS2266">
        <v>2.8048205330760089E-2</v>
      </c>
      <c r="DT2266">
        <v>6.2090200330291401</v>
      </c>
      <c r="DU2266">
        <v>1260282.0502241228</v>
      </c>
      <c r="DV2266">
        <v>1</v>
      </c>
    </row>
    <row r="2267" spans="1:126" x14ac:dyDescent="0.15">
      <c r="A2267" t="s">
        <v>3664</v>
      </c>
      <c r="B2267" t="s">
        <v>3754</v>
      </c>
      <c r="C2267">
        <v>42</v>
      </c>
      <c r="D2267">
        <v>121</v>
      </c>
      <c r="E2267" t="s">
        <v>3755</v>
      </c>
      <c r="F2267">
        <v>42121</v>
      </c>
      <c r="G2267" t="s">
        <v>7251</v>
      </c>
      <c r="H2267">
        <v>96.5</v>
      </c>
      <c r="I2267">
        <v>1</v>
      </c>
      <c r="J2267">
        <v>0.1</v>
      </c>
      <c r="K2267">
        <v>0.4</v>
      </c>
      <c r="L2267">
        <v>1.1000000000000001</v>
      </c>
      <c r="M2267">
        <v>0.9</v>
      </c>
      <c r="N2267">
        <f t="shared" si="142"/>
        <v>9315.4399999999987</v>
      </c>
      <c r="O2267">
        <f t="shared" si="144"/>
        <v>684.56000000000131</v>
      </c>
      <c r="P2267">
        <f t="shared" si="145"/>
        <v>0.82147200000000187</v>
      </c>
      <c r="Q2267" s="4">
        <v>42121</v>
      </c>
      <c r="R2267" s="5">
        <v>41.401980000000002</v>
      </c>
      <c r="S2267" s="5">
        <v>-79.754418000000001</v>
      </c>
      <c r="T2267">
        <v>4</v>
      </c>
      <c r="U2267">
        <v>8.1901694194212421E-2</v>
      </c>
      <c r="V2267">
        <v>54865</v>
      </c>
      <c r="W2267">
        <v>54265</v>
      </c>
      <c r="X2267">
        <v>53906</v>
      </c>
      <c r="Y2267">
        <v>52966</v>
      </c>
      <c r="Z2267">
        <v>28354</v>
      </c>
      <c r="AA2267">
        <v>42103</v>
      </c>
      <c r="AB2267">
        <v>20796.414000000001</v>
      </c>
      <c r="AC2267">
        <v>43644</v>
      </c>
      <c r="AD2267">
        <v>2</v>
      </c>
      <c r="AE2267">
        <v>3.7101621340852599E-5</v>
      </c>
      <c r="AF2267">
        <v>69</v>
      </c>
      <c r="AG2267">
        <v>464</v>
      </c>
      <c r="AH2267">
        <v>0.14870689655172414</v>
      </c>
      <c r="AI2267" s="3">
        <v>61531</v>
      </c>
      <c r="AJ2267" s="3">
        <v>431541.06341910001</v>
      </c>
      <c r="AK2267">
        <v>80</v>
      </c>
      <c r="AL2267">
        <v>437171.20000000001</v>
      </c>
      <c r="AM2267">
        <v>371156</v>
      </c>
      <c r="AN2267">
        <v>38002</v>
      </c>
      <c r="AO2267">
        <v>409158</v>
      </c>
      <c r="AP2267">
        <v>2</v>
      </c>
      <c r="AQ2267">
        <v>0</v>
      </c>
      <c r="AR2267">
        <v>2</v>
      </c>
      <c r="AS2267">
        <v>3.6856168801253107E-2</v>
      </c>
      <c r="AT2267">
        <v>2</v>
      </c>
      <c r="AU2267">
        <v>84</v>
      </c>
      <c r="AV2267">
        <f t="shared" si="143"/>
        <v>86</v>
      </c>
      <c r="AW2267">
        <v>46477</v>
      </c>
      <c r="AX2267">
        <v>0.86</v>
      </c>
      <c r="AY2267">
        <v>1167228348.27579</v>
      </c>
      <c r="AZ2267">
        <v>1167228.34827579</v>
      </c>
      <c r="BA2267">
        <v>20284.118902766499</v>
      </c>
      <c r="BB2267">
        <v>0.49299651850473653</v>
      </c>
      <c r="BC2267">
        <v>49282</v>
      </c>
      <c r="BD2267">
        <v>8245</v>
      </c>
      <c r="BE2267">
        <v>41037</v>
      </c>
      <c r="BF2267">
        <v>0.74796318235669368</v>
      </c>
      <c r="BG2267">
        <v>736534</v>
      </c>
      <c r="BH2267">
        <v>13.663302786331762</v>
      </c>
      <c r="BI2267">
        <v>8509</v>
      </c>
      <c r="BJ2267">
        <v>76</v>
      </c>
      <c r="BK2267">
        <v>17</v>
      </c>
      <c r="BL2267">
        <v>3</v>
      </c>
      <c r="BM2267">
        <v>1</v>
      </c>
      <c r="BN2267">
        <v>0</v>
      </c>
      <c r="BO2267">
        <v>4</v>
      </c>
      <c r="BP2267">
        <v>1</v>
      </c>
      <c r="BQ2267">
        <v>6</v>
      </c>
      <c r="BR2267">
        <v>5</v>
      </c>
      <c r="BS2267">
        <v>0</v>
      </c>
      <c r="BT2267">
        <v>54183</v>
      </c>
      <c r="BU2267">
        <v>0.74</v>
      </c>
      <c r="BV2267">
        <v>0.54493800000000003</v>
      </c>
      <c r="BW2267">
        <v>302</v>
      </c>
      <c r="BX2267">
        <v>2.0855250000000001</v>
      </c>
      <c r="BY2267">
        <v>0.12396749999999999</v>
      </c>
      <c r="BZ2267">
        <v>75</v>
      </c>
      <c r="CA2267">
        <v>17</v>
      </c>
      <c r="CB2267">
        <v>4</v>
      </c>
      <c r="CC2267">
        <v>0</v>
      </c>
      <c r="CD2267">
        <v>0</v>
      </c>
      <c r="CE2267">
        <v>4</v>
      </c>
      <c r="CF2267">
        <v>0</v>
      </c>
      <c r="CG2267">
        <v>5</v>
      </c>
      <c r="CH2267">
        <v>4</v>
      </c>
      <c r="CI2267">
        <v>0</v>
      </c>
      <c r="CJ2267">
        <v>53503</v>
      </c>
      <c r="CK2267">
        <v>2.0372689381903819</v>
      </c>
      <c r="CL2267">
        <v>0.67637994690751535</v>
      </c>
      <c r="CM2267">
        <v>283</v>
      </c>
      <c r="CN2267">
        <v>0.53137124195442864</v>
      </c>
      <c r="CO2267">
        <v>4872</v>
      </c>
      <c r="CP2267">
        <v>-7.1627183999999997E-2</v>
      </c>
      <c r="CQ2267">
        <v>-0.21122786569999999</v>
      </c>
      <c r="CR2267">
        <v>46259</v>
      </c>
      <c r="CS2267">
        <v>0.87400000000000011</v>
      </c>
      <c r="CT2267">
        <v>47787</v>
      </c>
      <c r="CU2267">
        <v>0.87621893677000007</v>
      </c>
      <c r="CV2267">
        <v>62</v>
      </c>
      <c r="CW2267">
        <v>23</v>
      </c>
      <c r="CX2267">
        <v>34</v>
      </c>
      <c r="CY2267">
        <v>181</v>
      </c>
      <c r="CZ2267">
        <v>684</v>
      </c>
      <c r="DA2267" s="2">
        <v>25439</v>
      </c>
      <c r="DB2267" s="2">
        <v>4055</v>
      </c>
      <c r="DC2267" s="2">
        <v>128</v>
      </c>
      <c r="DD2267" s="2">
        <v>1725</v>
      </c>
      <c r="DE2267">
        <v>218</v>
      </c>
      <c r="DF2267">
        <v>13</v>
      </c>
      <c r="DG2267">
        <v>35.25</v>
      </c>
      <c r="DH2267">
        <v>5.57</v>
      </c>
      <c r="DI2267" s="2">
        <v>25.97</v>
      </c>
      <c r="DJ2267">
        <v>-0.86</v>
      </c>
      <c r="DK2267">
        <v>0.98732346296988505</v>
      </c>
      <c r="DL2267">
        <v>2.1551724137931034E-3</v>
      </c>
      <c r="DN2267">
        <v>46.6</v>
      </c>
      <c r="DO2267">
        <v>0.13800000000000001</v>
      </c>
      <c r="DP2267">
        <v>1595.95</v>
      </c>
      <c r="DQ2267" s="2">
        <v>0</v>
      </c>
      <c r="DR2267" s="2">
        <v>13026.618579690001</v>
      </c>
      <c r="DS2267">
        <v>2.9690986055330198E-2</v>
      </c>
      <c r="DT2267">
        <v>5.5320719706770296</v>
      </c>
      <c r="DU2267">
        <v>2418462.541907242</v>
      </c>
      <c r="DV2267">
        <v>0</v>
      </c>
    </row>
    <row r="2268" spans="1:126" x14ac:dyDescent="0.15">
      <c r="A2268" t="s">
        <v>3664</v>
      </c>
      <c r="B2268" t="s">
        <v>1017</v>
      </c>
      <c r="C2268">
        <v>42</v>
      </c>
      <c r="D2268">
        <v>123</v>
      </c>
      <c r="E2268" t="s">
        <v>3756</v>
      </c>
      <c r="F2268">
        <v>42123</v>
      </c>
      <c r="G2268" t="s">
        <v>7252</v>
      </c>
      <c r="H2268">
        <v>97.6</v>
      </c>
      <c r="I2268">
        <v>0.3</v>
      </c>
      <c r="J2268">
        <v>0.2</v>
      </c>
      <c r="K2268">
        <v>0.4</v>
      </c>
      <c r="L2268">
        <v>0.8</v>
      </c>
      <c r="M2268">
        <v>0.7</v>
      </c>
      <c r="N2268">
        <f t="shared" ref="N2268:N2331" si="146">H2268^2+I2268^2+J2268^2+K2268^2+L2268^2+M2268^2</f>
        <v>9527.1799999999985</v>
      </c>
      <c r="O2268">
        <f t="shared" si="144"/>
        <v>472.82000000000153</v>
      </c>
      <c r="P2268">
        <f t="shared" si="145"/>
        <v>0.567384000000002</v>
      </c>
      <c r="Q2268" s="4">
        <v>42123</v>
      </c>
      <c r="R2268" s="5">
        <v>41.843668999999998</v>
      </c>
      <c r="S2268" s="5">
        <v>-79.313173000000006</v>
      </c>
      <c r="T2268">
        <v>6</v>
      </c>
      <c r="U2268">
        <v>3.1317741864242271E-2</v>
      </c>
      <c r="V2268">
        <v>41613</v>
      </c>
      <c r="W2268">
        <v>41218</v>
      </c>
      <c r="X2268">
        <v>40962</v>
      </c>
      <c r="Y2268">
        <v>40374</v>
      </c>
      <c r="Z2268">
        <v>21563</v>
      </c>
      <c r="AA2268">
        <v>42105</v>
      </c>
      <c r="AB2268">
        <v>16334.854999999998</v>
      </c>
      <c r="AC2268">
        <v>44020</v>
      </c>
      <c r="AD2268">
        <v>1</v>
      </c>
      <c r="AE2268">
        <v>2.4412870465309312E-5</v>
      </c>
      <c r="AF2268">
        <v>78</v>
      </c>
      <c r="AG2268">
        <v>602</v>
      </c>
      <c r="AH2268">
        <v>0.12956810631229235</v>
      </c>
      <c r="AI2268" s="3">
        <v>82419</v>
      </c>
      <c r="AJ2268" s="3">
        <v>565849.25358020503</v>
      </c>
      <c r="AK2268">
        <v>80</v>
      </c>
      <c r="AL2268">
        <v>574611.20000000007</v>
      </c>
      <c r="AM2268">
        <v>268305</v>
      </c>
      <c r="AN2268">
        <v>38224</v>
      </c>
      <c r="AO2268">
        <v>306529</v>
      </c>
      <c r="AP2268">
        <v>6</v>
      </c>
      <c r="AQ2268">
        <v>0</v>
      </c>
      <c r="AR2268">
        <v>6</v>
      </c>
      <c r="AS2268">
        <v>0.1455674705225872</v>
      </c>
      <c r="AT2268">
        <v>6</v>
      </c>
      <c r="AU2268">
        <v>52</v>
      </c>
      <c r="AV2268">
        <f t="shared" si="143"/>
        <v>58</v>
      </c>
      <c r="AW2268">
        <v>24771</v>
      </c>
      <c r="AX2268">
        <v>0.62</v>
      </c>
      <c r="AY2268">
        <v>395012468.00779402</v>
      </c>
      <c r="AZ2268">
        <v>395012.468007794</v>
      </c>
      <c r="BA2268">
        <v>8990.1779126633792</v>
      </c>
      <c r="BB2268">
        <v>1.1123250392980772</v>
      </c>
      <c r="BC2268">
        <v>29356</v>
      </c>
      <c r="BD2268">
        <v>5190</v>
      </c>
      <c r="BE2268">
        <v>24166</v>
      </c>
      <c r="BF2268">
        <v>0.58073198279383842</v>
      </c>
      <c r="BG2268">
        <v>810773</v>
      </c>
      <c r="BH2268">
        <v>19.793296225770227</v>
      </c>
      <c r="BI2268">
        <v>6648</v>
      </c>
      <c r="BJ2268">
        <v>46</v>
      </c>
      <c r="BK2268">
        <v>16</v>
      </c>
      <c r="BL2268">
        <v>1</v>
      </c>
      <c r="BM2268">
        <v>0</v>
      </c>
      <c r="BN2268">
        <v>0</v>
      </c>
      <c r="BO2268">
        <v>3</v>
      </c>
      <c r="BP2268">
        <v>3</v>
      </c>
      <c r="BQ2268">
        <v>1</v>
      </c>
      <c r="BR2268">
        <v>5</v>
      </c>
      <c r="BS2268">
        <v>0</v>
      </c>
      <c r="BT2268">
        <v>40638</v>
      </c>
      <c r="BU2268">
        <v>0.66</v>
      </c>
      <c r="BV2268">
        <v>0.57209500000000002</v>
      </c>
      <c r="BW2268">
        <v>301</v>
      </c>
      <c r="BX2268">
        <v>1.8455630000000001</v>
      </c>
      <c r="BY2268">
        <v>0.39553199999999999</v>
      </c>
      <c r="BZ2268">
        <v>48</v>
      </c>
      <c r="CA2268">
        <v>17</v>
      </c>
      <c r="CB2268">
        <v>3</v>
      </c>
      <c r="CC2268">
        <v>0</v>
      </c>
      <c r="CD2268">
        <v>0</v>
      </c>
      <c r="CE2268">
        <v>2</v>
      </c>
      <c r="CF2268">
        <v>1</v>
      </c>
      <c r="CG2268">
        <v>1</v>
      </c>
      <c r="CH2268">
        <v>5</v>
      </c>
      <c r="CI2268">
        <v>0</v>
      </c>
      <c r="CJ2268">
        <v>40720</v>
      </c>
      <c r="CK2268">
        <v>1.8909626719056976</v>
      </c>
      <c r="CL2268">
        <v>0.59424272611727524</v>
      </c>
      <c r="CM2268">
        <v>266</v>
      </c>
      <c r="CN2268">
        <v>0.30384259845798445</v>
      </c>
      <c r="CO2268">
        <v>4329</v>
      </c>
      <c r="CP2268">
        <v>-0.1304590477</v>
      </c>
      <c r="CQ2268">
        <v>-0.3160278782</v>
      </c>
      <c r="CR2268">
        <v>35616</v>
      </c>
      <c r="CS2268">
        <v>0.88400000000000001</v>
      </c>
      <c r="CT2268">
        <v>36453</v>
      </c>
      <c r="CU2268">
        <v>0.88910213618</v>
      </c>
      <c r="CV2268">
        <v>43</v>
      </c>
      <c r="CW2268">
        <v>17</v>
      </c>
      <c r="CX2268">
        <v>23</v>
      </c>
      <c r="CY2268">
        <v>310</v>
      </c>
      <c r="CZ2268">
        <v>954</v>
      </c>
      <c r="DA2268" s="2">
        <v>20756</v>
      </c>
      <c r="DB2268" s="2">
        <v>3345</v>
      </c>
      <c r="DC2268" s="2">
        <v>119.85</v>
      </c>
      <c r="DD2268" s="2">
        <v>860</v>
      </c>
      <c r="DE2268">
        <v>304</v>
      </c>
      <c r="DF2268">
        <v>21</v>
      </c>
      <c r="DG2268">
        <v>36.69</v>
      </c>
      <c r="DH2268">
        <v>12.23</v>
      </c>
      <c r="DI2268" s="2">
        <v>19.57</v>
      </c>
      <c r="DJ2268">
        <v>-0.71</v>
      </c>
      <c r="DK2268">
        <v>0.98804887222606441</v>
      </c>
      <c r="DL2268">
        <v>8.3056478405315621E-3</v>
      </c>
      <c r="DM2268">
        <v>432</v>
      </c>
      <c r="DN2268">
        <v>33.799999999999997</v>
      </c>
      <c r="DO2268">
        <v>5.9000000000000004E-2</v>
      </c>
      <c r="DP2268">
        <v>950.71</v>
      </c>
      <c r="DQ2268" s="2">
        <f>5409+123+141470+16</f>
        <v>147018</v>
      </c>
      <c r="DR2268" s="2">
        <v>1061.3161915299997</v>
      </c>
      <c r="DS2268">
        <v>1.8470200539928215E-3</v>
      </c>
      <c r="DT2268">
        <v>6.1514592656781097</v>
      </c>
      <c r="DU2268">
        <v>3534697.3904024181</v>
      </c>
      <c r="DV2268">
        <v>0</v>
      </c>
    </row>
    <row r="2269" spans="1:126" x14ac:dyDescent="0.15">
      <c r="A2269" t="s">
        <v>3664</v>
      </c>
      <c r="B2269" t="s">
        <v>232</v>
      </c>
      <c r="C2269">
        <v>42</v>
      </c>
      <c r="D2269">
        <v>125</v>
      </c>
      <c r="E2269" t="s">
        <v>3757</v>
      </c>
      <c r="F2269">
        <v>42125</v>
      </c>
      <c r="G2269" t="s">
        <v>7253</v>
      </c>
      <c r="H2269">
        <v>93.4</v>
      </c>
      <c r="I2269">
        <v>3.2</v>
      </c>
      <c r="J2269">
        <v>0.1</v>
      </c>
      <c r="K2269">
        <v>0.6</v>
      </c>
      <c r="L2269">
        <v>1.5</v>
      </c>
      <c r="M2269">
        <v>1.1000000000000001</v>
      </c>
      <c r="N2269">
        <f t="shared" si="146"/>
        <v>8737.630000000001</v>
      </c>
      <c r="O2269">
        <f t="shared" si="144"/>
        <v>1262.369999999999</v>
      </c>
      <c r="P2269">
        <f t="shared" si="145"/>
        <v>1.5148439999999994</v>
      </c>
      <c r="Q2269" s="4">
        <v>42125</v>
      </c>
      <c r="R2269" s="5">
        <v>40.200004999999997</v>
      </c>
      <c r="S2269" s="5">
        <v>-80.252132000000003</v>
      </c>
      <c r="T2269">
        <v>1</v>
      </c>
      <c r="U2269">
        <v>0.19070323826126956</v>
      </c>
      <c r="V2269">
        <v>207916</v>
      </c>
      <c r="W2269">
        <v>208157</v>
      </c>
      <c r="X2269">
        <v>208226</v>
      </c>
      <c r="Y2269">
        <v>207747</v>
      </c>
      <c r="Z2269">
        <v>109669</v>
      </c>
      <c r="AA2269">
        <v>42107</v>
      </c>
      <c r="AB2269">
        <v>85050.729000000007</v>
      </c>
      <c r="AC2269">
        <v>56450</v>
      </c>
      <c r="AD2269">
        <v>3</v>
      </c>
      <c r="AE2269">
        <v>1.4407422704177192E-5</v>
      </c>
      <c r="AF2269">
        <v>182</v>
      </c>
      <c r="AG2269">
        <v>1915</v>
      </c>
      <c r="AH2269">
        <v>9.5039164490861625E-2</v>
      </c>
      <c r="AI2269" s="3">
        <v>205821</v>
      </c>
      <c r="AJ2269" s="3">
        <v>548471.94855666999</v>
      </c>
      <c r="AK2269">
        <v>78</v>
      </c>
      <c r="AL2269">
        <v>551040</v>
      </c>
      <c r="AM2269">
        <v>646665</v>
      </c>
      <c r="AN2269">
        <v>130688</v>
      </c>
      <c r="AO2269">
        <v>777353</v>
      </c>
      <c r="AP2269">
        <v>12</v>
      </c>
      <c r="AQ2269">
        <v>0</v>
      </c>
      <c r="AR2269">
        <v>12</v>
      </c>
      <c r="AS2269">
        <v>5.7648793939190125E-2</v>
      </c>
      <c r="AT2269">
        <v>14</v>
      </c>
      <c r="AU2269">
        <v>202</v>
      </c>
      <c r="AV2269">
        <f t="shared" si="143"/>
        <v>216</v>
      </c>
      <c r="AW2269">
        <v>197713</v>
      </c>
      <c r="AX2269">
        <v>0.91</v>
      </c>
      <c r="AY2269">
        <v>715394059.14128006</v>
      </c>
      <c r="AZ2269">
        <v>715394.05914128001</v>
      </c>
      <c r="BA2269">
        <v>3551.4249634215798</v>
      </c>
      <c r="BB2269">
        <v>2.8157711631236646</v>
      </c>
      <c r="BC2269">
        <v>149558</v>
      </c>
      <c r="BD2269">
        <v>48837</v>
      </c>
      <c r="BE2269">
        <v>100721</v>
      </c>
      <c r="BF2269">
        <v>0.48443121260509053</v>
      </c>
      <c r="BG2269">
        <v>4877552</v>
      </c>
      <c r="BH2269">
        <v>23.424317808534958</v>
      </c>
      <c r="BI2269">
        <v>26464</v>
      </c>
      <c r="BJ2269">
        <v>172</v>
      </c>
      <c r="BK2269">
        <v>67</v>
      </c>
      <c r="BL2269">
        <v>11</v>
      </c>
      <c r="BM2269">
        <v>3</v>
      </c>
      <c r="BN2269">
        <v>1</v>
      </c>
      <c r="BO2269">
        <v>20</v>
      </c>
      <c r="BP2269">
        <v>3</v>
      </c>
      <c r="BQ2269">
        <v>24</v>
      </c>
      <c r="BR2269">
        <v>18</v>
      </c>
      <c r="BS2269">
        <v>1</v>
      </c>
      <c r="BT2269">
        <v>207389</v>
      </c>
      <c r="BU2269">
        <v>0.82</v>
      </c>
      <c r="BV2269">
        <v>0.59583120000000001</v>
      </c>
      <c r="BW2269">
        <v>1090</v>
      </c>
      <c r="BX2269">
        <v>1.542994</v>
      </c>
      <c r="BY2269">
        <v>-0.14900479999999999</v>
      </c>
      <c r="BZ2269">
        <v>173</v>
      </c>
      <c r="CA2269">
        <v>63</v>
      </c>
      <c r="CB2269">
        <v>10</v>
      </c>
      <c r="CC2269">
        <v>3</v>
      </c>
      <c r="CD2269">
        <v>1</v>
      </c>
      <c r="CE2269">
        <v>18</v>
      </c>
      <c r="CF2269">
        <v>2</v>
      </c>
      <c r="CG2269">
        <v>23</v>
      </c>
      <c r="CH2269">
        <v>16</v>
      </c>
      <c r="CI2269">
        <v>1</v>
      </c>
      <c r="CJ2269">
        <v>208175</v>
      </c>
      <c r="CK2269">
        <v>1.4891317401224931</v>
      </c>
      <c r="CL2269">
        <v>0.66570177965446742</v>
      </c>
      <c r="CM2269">
        <v>977</v>
      </c>
      <c r="CN2269">
        <v>-0.13637586395904885</v>
      </c>
      <c r="CO2269">
        <v>34420</v>
      </c>
      <c r="CP2269">
        <v>-7.3419489899999996E-2</v>
      </c>
      <c r="CQ2269">
        <v>0.180634184</v>
      </c>
      <c r="CR2269">
        <v>184301</v>
      </c>
      <c r="CS2269">
        <v>0.88500000000000001</v>
      </c>
      <c r="CT2269">
        <v>185669</v>
      </c>
      <c r="CU2269">
        <v>0.904259177177</v>
      </c>
      <c r="CV2269">
        <v>174</v>
      </c>
      <c r="CW2269">
        <v>125</v>
      </c>
      <c r="CX2269">
        <v>160</v>
      </c>
      <c r="CY2269">
        <v>962</v>
      </c>
      <c r="CZ2269">
        <v>3034</v>
      </c>
      <c r="DA2269" s="2">
        <v>121239</v>
      </c>
      <c r="DB2269" s="2">
        <v>22405</v>
      </c>
      <c r="DC2269" s="2">
        <v>187.79</v>
      </c>
      <c r="DD2269" s="2">
        <v>12494</v>
      </c>
      <c r="DE2269">
        <v>991</v>
      </c>
      <c r="DF2269">
        <v>89</v>
      </c>
      <c r="DG2269">
        <v>33.14</v>
      </c>
      <c r="DH2269">
        <v>7.2</v>
      </c>
      <c r="DI2269" s="2">
        <v>10.57</v>
      </c>
      <c r="DJ2269">
        <v>0.4</v>
      </c>
      <c r="DK2269">
        <v>0.97578964245630917</v>
      </c>
      <c r="DL2269">
        <v>3.6553524804177544E-3</v>
      </c>
      <c r="DM2269">
        <v>587</v>
      </c>
      <c r="DN2269">
        <v>31</v>
      </c>
      <c r="DO2269">
        <v>5.7000000000000002E-2</v>
      </c>
      <c r="DP2269">
        <v>3127.34</v>
      </c>
      <c r="DQ2269" s="2">
        <v>0</v>
      </c>
      <c r="DR2269" s="2">
        <v>3295.7484341600002</v>
      </c>
      <c r="DS2269">
        <v>5.9809604653555098E-3</v>
      </c>
      <c r="DT2269">
        <v>5.1401850864796099</v>
      </c>
      <c r="DU2269">
        <v>2832447.5900537241</v>
      </c>
      <c r="DV2269">
        <v>0</v>
      </c>
    </row>
    <row r="2270" spans="1:126" x14ac:dyDescent="0.15">
      <c r="A2270" t="s">
        <v>3664</v>
      </c>
      <c r="B2270" t="s">
        <v>1020</v>
      </c>
      <c r="C2270">
        <v>42</v>
      </c>
      <c r="D2270">
        <v>127</v>
      </c>
      <c r="E2270" t="s">
        <v>3758</v>
      </c>
      <c r="F2270">
        <v>42127</v>
      </c>
      <c r="G2270" t="s">
        <v>7254</v>
      </c>
      <c r="H2270">
        <v>92</v>
      </c>
      <c r="I2270">
        <v>3</v>
      </c>
      <c r="J2270">
        <v>0.2</v>
      </c>
      <c r="K2270">
        <v>0.5</v>
      </c>
      <c r="L2270">
        <v>1</v>
      </c>
      <c r="M2270">
        <v>3.4</v>
      </c>
      <c r="N2270">
        <f t="shared" si="146"/>
        <v>8485.85</v>
      </c>
      <c r="O2270">
        <f t="shared" si="144"/>
        <v>1514.1499999999996</v>
      </c>
      <c r="P2270">
        <f t="shared" si="145"/>
        <v>1.8169800000000003</v>
      </c>
      <c r="Q2270" s="4">
        <v>42127</v>
      </c>
      <c r="R2270" s="5">
        <v>41.647007000000002</v>
      </c>
      <c r="S2270" s="5">
        <v>-75.293193000000002</v>
      </c>
      <c r="T2270">
        <v>6</v>
      </c>
      <c r="U2270">
        <v>0.12859526458315909</v>
      </c>
      <c r="V2270">
        <v>52299</v>
      </c>
      <c r="W2270">
        <v>51967</v>
      </c>
      <c r="X2270">
        <v>51642</v>
      </c>
      <c r="Y2270">
        <v>51713</v>
      </c>
      <c r="Z2270">
        <v>28233</v>
      </c>
      <c r="AA2270">
        <v>42109</v>
      </c>
      <c r="AB2270">
        <v>18395.756000000001</v>
      </c>
      <c r="AC2270">
        <v>49919</v>
      </c>
      <c r="AD2270">
        <v>1</v>
      </c>
      <c r="AE2270">
        <v>1.9364083497928044E-5</v>
      </c>
      <c r="AF2270">
        <v>104</v>
      </c>
      <c r="AG2270">
        <v>711</v>
      </c>
      <c r="AH2270">
        <v>0.14627285513361463</v>
      </c>
      <c r="AI2270" s="3">
        <v>112998</v>
      </c>
      <c r="AJ2270" s="3">
        <v>464386.18218102504</v>
      </c>
      <c r="AK2270">
        <v>111</v>
      </c>
      <c r="AL2270">
        <v>480377.60000000003</v>
      </c>
      <c r="AM2270">
        <v>342299</v>
      </c>
      <c r="AN2270">
        <v>54620</v>
      </c>
      <c r="AO2270">
        <v>396919</v>
      </c>
      <c r="AP2270">
        <v>6</v>
      </c>
      <c r="AQ2270">
        <v>2</v>
      </c>
      <c r="AR2270">
        <v>8</v>
      </c>
      <c r="AS2270">
        <v>0.15394384898108415</v>
      </c>
      <c r="AT2270">
        <v>8</v>
      </c>
      <c r="AU2270">
        <v>41</v>
      </c>
      <c r="AV2270">
        <f t="shared" si="143"/>
        <v>49</v>
      </c>
      <c r="AW2270">
        <v>29949</v>
      </c>
      <c r="AX2270">
        <v>0.55000000000000004</v>
      </c>
      <c r="AY2270">
        <v>647398458.38383102</v>
      </c>
      <c r="AZ2270">
        <v>647398.45838383108</v>
      </c>
      <c r="BA2270">
        <v>13460.407052615399</v>
      </c>
      <c r="BB2270">
        <v>0.74291958340568676</v>
      </c>
      <c r="BC2270">
        <v>41370</v>
      </c>
      <c r="BD2270">
        <v>23965</v>
      </c>
      <c r="BE2270">
        <v>17405</v>
      </c>
      <c r="BF2270">
        <v>0.33279795024761466</v>
      </c>
      <c r="BG2270">
        <v>1267455</v>
      </c>
      <c r="BH2270">
        <v>24.543104449866387</v>
      </c>
      <c r="BI2270">
        <v>6935</v>
      </c>
      <c r="BJ2270">
        <v>41</v>
      </c>
      <c r="BK2270">
        <v>7</v>
      </c>
      <c r="BL2270">
        <v>4</v>
      </c>
      <c r="BM2270">
        <v>0</v>
      </c>
      <c r="BN2270">
        <v>0</v>
      </c>
      <c r="BO2270">
        <v>0</v>
      </c>
      <c r="BP2270">
        <v>1</v>
      </c>
      <c r="BQ2270">
        <v>3</v>
      </c>
      <c r="BR2270">
        <v>5</v>
      </c>
      <c r="BS2270">
        <v>0</v>
      </c>
      <c r="BT2270">
        <v>51337</v>
      </c>
      <c r="BU2270">
        <v>0.52</v>
      </c>
      <c r="BV2270">
        <v>0.54989650000000001</v>
      </c>
      <c r="BW2270">
        <v>251</v>
      </c>
      <c r="BX2270">
        <v>1.1882269999999999</v>
      </c>
      <c r="BY2270">
        <v>-0.51605290000000004</v>
      </c>
      <c r="BZ2270">
        <v>44</v>
      </c>
      <c r="CA2270">
        <v>2</v>
      </c>
      <c r="CB2270">
        <v>4</v>
      </c>
      <c r="CC2270">
        <v>0</v>
      </c>
      <c r="CD2270">
        <v>1</v>
      </c>
      <c r="CE2270">
        <v>0</v>
      </c>
      <c r="CF2270">
        <v>1</v>
      </c>
      <c r="CG2270">
        <v>4</v>
      </c>
      <c r="CH2270">
        <v>5</v>
      </c>
      <c r="CI2270">
        <v>0</v>
      </c>
      <c r="CJ2270">
        <v>51436</v>
      </c>
      <c r="CK2270">
        <v>1.1859398086942996</v>
      </c>
      <c r="CL2270">
        <v>0.66325935475949294</v>
      </c>
      <c r="CM2270">
        <v>242</v>
      </c>
      <c r="CN2270">
        <v>-0.31090870539886784</v>
      </c>
      <c r="CO2270">
        <v>5654</v>
      </c>
      <c r="CP2270">
        <v>7.3603709000000003E-2</v>
      </c>
      <c r="CQ2270">
        <v>0.180929478</v>
      </c>
      <c r="CR2270">
        <v>45108</v>
      </c>
      <c r="CS2270">
        <v>0.88300000000000001</v>
      </c>
      <c r="CT2270">
        <v>44559</v>
      </c>
      <c r="CU2270">
        <v>0.87949943757000004</v>
      </c>
      <c r="CV2270">
        <v>26</v>
      </c>
      <c r="CW2270">
        <v>28</v>
      </c>
      <c r="CX2270">
        <v>26</v>
      </c>
      <c r="CY2270">
        <v>335</v>
      </c>
      <c r="CZ2270">
        <v>1180</v>
      </c>
      <c r="DA2270" s="2">
        <v>22728</v>
      </c>
      <c r="DB2270" s="2">
        <v>4135</v>
      </c>
      <c r="DC2270" s="2">
        <v>178.47</v>
      </c>
      <c r="DD2270" s="2">
        <v>3150</v>
      </c>
      <c r="DE2270">
        <v>381</v>
      </c>
      <c r="DF2270">
        <v>55</v>
      </c>
      <c r="DG2270">
        <v>32.979999999999997</v>
      </c>
      <c r="DH2270">
        <v>13.58</v>
      </c>
      <c r="DI2270" s="2">
        <v>19.399999999999999</v>
      </c>
      <c r="DJ2270">
        <v>0.44</v>
      </c>
      <c r="DK2270">
        <v>0.96800828333244837</v>
      </c>
      <c r="DL2270">
        <v>1.5471167369901548E-2</v>
      </c>
      <c r="DM2270">
        <v>3103</v>
      </c>
      <c r="DN2270">
        <v>50.4</v>
      </c>
      <c r="DO2270">
        <v>0.106</v>
      </c>
      <c r="DP2270">
        <v>867.08999999999992</v>
      </c>
      <c r="DQ2270" s="2">
        <v>0</v>
      </c>
      <c r="DR2270" s="2">
        <v>8249.3726941799996</v>
      </c>
      <c r="DS2270">
        <v>1.6455510290895162E-2</v>
      </c>
      <c r="DT2270">
        <v>4.3331434950502699</v>
      </c>
      <c r="DU2270">
        <v>2081545.0726078607</v>
      </c>
      <c r="DV2270">
        <v>0</v>
      </c>
    </row>
    <row r="2271" spans="1:126" x14ac:dyDescent="0.15">
      <c r="A2271" t="s">
        <v>3664</v>
      </c>
      <c r="B2271" t="s">
        <v>3759</v>
      </c>
      <c r="C2271">
        <v>42</v>
      </c>
      <c r="D2271">
        <v>129</v>
      </c>
      <c r="E2271" t="s">
        <v>3760</v>
      </c>
      <c r="F2271">
        <v>42129</v>
      </c>
      <c r="G2271" t="s">
        <v>7255</v>
      </c>
      <c r="H2271">
        <v>94.8</v>
      </c>
      <c r="I2271">
        <v>2.2999999999999998</v>
      </c>
      <c r="J2271">
        <v>0.1</v>
      </c>
      <c r="K2271">
        <v>0.7</v>
      </c>
      <c r="L2271">
        <v>1.2</v>
      </c>
      <c r="M2271">
        <v>0.9</v>
      </c>
      <c r="N2271">
        <f t="shared" si="146"/>
        <v>8995.08</v>
      </c>
      <c r="O2271">
        <f t="shared" si="144"/>
        <v>1004.9200000000001</v>
      </c>
      <c r="P2271">
        <f t="shared" si="145"/>
        <v>1.2059040000000005</v>
      </c>
      <c r="Q2271" s="4">
        <v>42129</v>
      </c>
      <c r="R2271" s="5">
        <v>40.311067999999999</v>
      </c>
      <c r="S2271" s="5">
        <v>-79.466688000000005</v>
      </c>
      <c r="T2271">
        <v>1</v>
      </c>
      <c r="U2271">
        <v>0.10502395803630675</v>
      </c>
      <c r="V2271">
        <v>364877</v>
      </c>
      <c r="W2271">
        <v>362587</v>
      </c>
      <c r="X2271">
        <v>361251</v>
      </c>
      <c r="Y2271">
        <v>356995</v>
      </c>
      <c r="Z2271">
        <v>191265</v>
      </c>
      <c r="AA2271">
        <v>42111</v>
      </c>
      <c r="AB2271">
        <v>149860.68400000001</v>
      </c>
      <c r="AC2271">
        <v>52247</v>
      </c>
      <c r="AD2271">
        <v>10</v>
      </c>
      <c r="AE2271">
        <v>2.768158427243108E-5</v>
      </c>
      <c r="AF2271">
        <v>195</v>
      </c>
      <c r="AG2271">
        <v>1274</v>
      </c>
      <c r="AH2271">
        <v>0.15306122448979592</v>
      </c>
      <c r="AI2271" s="3">
        <v>143062</v>
      </c>
      <c r="AJ2271" s="3">
        <v>657638.07947236998</v>
      </c>
      <c r="AK2271">
        <v>65</v>
      </c>
      <c r="AL2271">
        <v>663334.40000000002</v>
      </c>
      <c r="AM2271">
        <v>430317</v>
      </c>
      <c r="AN2271">
        <v>118355</v>
      </c>
      <c r="AO2271">
        <v>548672</v>
      </c>
      <c r="AP2271">
        <v>25</v>
      </c>
      <c r="AQ2271">
        <v>7</v>
      </c>
      <c r="AR2271">
        <v>32</v>
      </c>
      <c r="AS2271">
        <v>8.8254680945538594E-2</v>
      </c>
      <c r="AT2271">
        <v>32</v>
      </c>
      <c r="AU2271">
        <v>484</v>
      </c>
      <c r="AV2271">
        <f t="shared" si="143"/>
        <v>516</v>
      </c>
      <c r="AW2271">
        <v>409760</v>
      </c>
      <c r="AX2271">
        <v>0.97</v>
      </c>
      <c r="AY2271">
        <v>2219554164.92979</v>
      </c>
      <c r="AZ2271">
        <v>2219554.16492979</v>
      </c>
      <c r="BA2271">
        <v>5944.2192261414102</v>
      </c>
      <c r="BB2271">
        <v>1.6823067285308269</v>
      </c>
      <c r="BC2271">
        <v>408093</v>
      </c>
      <c r="BD2271">
        <v>123440</v>
      </c>
      <c r="BE2271">
        <v>284653</v>
      </c>
      <c r="BF2271">
        <v>0.78013412739087418</v>
      </c>
      <c r="BG2271">
        <v>7248677</v>
      </c>
      <c r="BH2271">
        <v>20.065486323913291</v>
      </c>
      <c r="BI2271">
        <v>50403</v>
      </c>
      <c r="BJ2271">
        <v>260</v>
      </c>
      <c r="BK2271">
        <v>141</v>
      </c>
      <c r="BL2271">
        <v>15</v>
      </c>
      <c r="BM2271">
        <v>2</v>
      </c>
      <c r="BN2271">
        <v>3</v>
      </c>
      <c r="BO2271">
        <v>28</v>
      </c>
      <c r="BP2271">
        <v>8</v>
      </c>
      <c r="BQ2271">
        <v>46</v>
      </c>
      <c r="BR2271">
        <v>39</v>
      </c>
      <c r="BS2271">
        <v>0</v>
      </c>
      <c r="BT2271">
        <v>362251</v>
      </c>
      <c r="BU2271">
        <v>0.84</v>
      </c>
      <c r="BV2271">
        <v>0.6068538</v>
      </c>
      <c r="BW2271">
        <v>1792</v>
      </c>
      <c r="BX2271">
        <v>1.4962</v>
      </c>
      <c r="BY2271">
        <v>-0.188831</v>
      </c>
      <c r="BZ2271">
        <v>252</v>
      </c>
      <c r="CA2271">
        <v>137</v>
      </c>
      <c r="CB2271">
        <v>12</v>
      </c>
      <c r="CC2271">
        <v>1</v>
      </c>
      <c r="CD2271">
        <v>4</v>
      </c>
      <c r="CE2271">
        <v>23</v>
      </c>
      <c r="CF2271">
        <v>6</v>
      </c>
      <c r="CG2271">
        <v>41</v>
      </c>
      <c r="CH2271">
        <v>37</v>
      </c>
      <c r="CI2271">
        <v>2</v>
      </c>
      <c r="CJ2271">
        <v>359353</v>
      </c>
      <c r="CK2271">
        <v>1.4331312108149925</v>
      </c>
      <c r="CL2271">
        <v>0.71246943354369219</v>
      </c>
      <c r="CM2271">
        <v>1671</v>
      </c>
      <c r="CN2271">
        <v>-8.4793283290600322E-3</v>
      </c>
      <c r="CO2271">
        <v>56948</v>
      </c>
      <c r="CP2271">
        <v>0.274147168</v>
      </c>
      <c r="CQ2271">
        <v>0.41373681299999998</v>
      </c>
      <c r="CR2271">
        <v>315986</v>
      </c>
      <c r="CS2271">
        <v>0.88400000000000001</v>
      </c>
      <c r="CT2271">
        <v>326565</v>
      </c>
      <c r="CU2271">
        <v>0.90501569448099994</v>
      </c>
      <c r="CV2271">
        <v>452</v>
      </c>
      <c r="CW2271">
        <v>233</v>
      </c>
      <c r="CX2271">
        <v>284</v>
      </c>
      <c r="CY2271">
        <v>1124</v>
      </c>
      <c r="CZ2271">
        <v>2047</v>
      </c>
      <c r="DA2271" s="2">
        <v>182433</v>
      </c>
      <c r="DB2271" s="2">
        <v>39995</v>
      </c>
      <c r="DC2271" s="2">
        <v>169.68</v>
      </c>
      <c r="DD2271" s="2">
        <v>18063</v>
      </c>
      <c r="DE2271">
        <v>661</v>
      </c>
      <c r="DF2271">
        <v>46</v>
      </c>
      <c r="DG2271">
        <v>37.25</v>
      </c>
      <c r="DH2271">
        <v>6.62</v>
      </c>
      <c r="DI2271" s="2">
        <v>13.24</v>
      </c>
      <c r="DJ2271">
        <v>0.88</v>
      </c>
      <c r="DK2271">
        <v>0.9515454837762648</v>
      </c>
      <c r="DL2271">
        <v>1.1773940345368918E-2</v>
      </c>
      <c r="DM2271">
        <v>726</v>
      </c>
      <c r="DN2271">
        <v>86.4</v>
      </c>
      <c r="DO2271">
        <v>0.129</v>
      </c>
      <c r="DP2271">
        <v>2605.23</v>
      </c>
      <c r="DQ2271" s="2">
        <v>0</v>
      </c>
      <c r="DR2271" s="2">
        <v>18326.38203746</v>
      </c>
      <c r="DS2271">
        <v>2.7627679101122439E-2</v>
      </c>
      <c r="DT2271">
        <v>7.2134282826430196</v>
      </c>
      <c r="DU2271">
        <v>4784915.1218100376</v>
      </c>
      <c r="DV2271">
        <v>0</v>
      </c>
    </row>
    <row r="2272" spans="1:126" x14ac:dyDescent="0.15">
      <c r="A2272" t="s">
        <v>3664</v>
      </c>
      <c r="B2272" t="s">
        <v>3118</v>
      </c>
      <c r="C2272">
        <v>42</v>
      </c>
      <c r="D2272">
        <v>131</v>
      </c>
      <c r="E2272" t="s">
        <v>3761</v>
      </c>
      <c r="F2272">
        <v>42131</v>
      </c>
      <c r="G2272" t="s">
        <v>7256</v>
      </c>
      <c r="H2272">
        <v>96.4</v>
      </c>
      <c r="I2272">
        <v>0.7</v>
      </c>
      <c r="J2272">
        <v>0.2</v>
      </c>
      <c r="K2272">
        <v>0.3</v>
      </c>
      <c r="L2272">
        <v>0.8</v>
      </c>
      <c r="M2272">
        <v>1.5</v>
      </c>
      <c r="N2272">
        <f t="shared" si="146"/>
        <v>9296.4700000000012</v>
      </c>
      <c r="O2272">
        <f t="shared" si="144"/>
        <v>703.52999999999884</v>
      </c>
      <c r="P2272">
        <f t="shared" si="145"/>
        <v>0.84423599999999888</v>
      </c>
      <c r="Q2272" s="4">
        <v>42131</v>
      </c>
      <c r="R2272" s="5">
        <v>41.525173000000002</v>
      </c>
      <c r="S2272" s="5">
        <v>-76.008730999999997</v>
      </c>
      <c r="T2272">
        <v>2</v>
      </c>
      <c r="U2272">
        <v>0.20439681463222484</v>
      </c>
      <c r="V2272">
        <v>28221</v>
      </c>
      <c r="W2272">
        <v>28229</v>
      </c>
      <c r="X2272">
        <v>28147</v>
      </c>
      <c r="Y2272">
        <v>27761</v>
      </c>
      <c r="Z2272">
        <v>14725</v>
      </c>
      <c r="AA2272">
        <v>42113</v>
      </c>
      <c r="AB2272">
        <v>11125.614999999998</v>
      </c>
      <c r="AC2272">
        <v>51004</v>
      </c>
      <c r="AD2272">
        <v>1</v>
      </c>
      <c r="AE2272">
        <v>3.5527764948307104E-5</v>
      </c>
      <c r="AF2272">
        <v>56</v>
      </c>
      <c r="AG2272">
        <v>508</v>
      </c>
      <c r="AH2272">
        <v>0.11023622047244094</v>
      </c>
      <c r="AI2272" s="3">
        <v>68749</v>
      </c>
      <c r="AJ2272" s="3">
        <v>254273.091276505</v>
      </c>
      <c r="AK2272">
        <v>94</v>
      </c>
      <c r="AL2272">
        <v>259084.79999999999</v>
      </c>
      <c r="AM2272">
        <v>236942</v>
      </c>
      <c r="AN2272">
        <v>40595</v>
      </c>
      <c r="AO2272">
        <v>277537</v>
      </c>
      <c r="AP2272">
        <v>2</v>
      </c>
      <c r="AQ2272">
        <v>1</v>
      </c>
      <c r="AR2272">
        <v>3</v>
      </c>
      <c r="AS2272">
        <v>0.10627369017676858</v>
      </c>
      <c r="AT2272">
        <v>3</v>
      </c>
      <c r="AU2272">
        <v>24</v>
      </c>
      <c r="AV2272">
        <f t="shared" si="143"/>
        <v>27</v>
      </c>
      <c r="AW2272">
        <v>24933</v>
      </c>
      <c r="AX2272">
        <v>0.88</v>
      </c>
      <c r="AY2272">
        <v>548652000.25093305</v>
      </c>
      <c r="AZ2272">
        <v>548652.00025093299</v>
      </c>
      <c r="BA2272">
        <v>19775.048042790699</v>
      </c>
      <c r="BB2272">
        <v>0.50568777271040088</v>
      </c>
      <c r="BC2272">
        <v>14440</v>
      </c>
      <c r="BD2272">
        <v>5700</v>
      </c>
      <c r="BE2272">
        <v>8740</v>
      </c>
      <c r="BF2272">
        <v>0.30969845150774244</v>
      </c>
      <c r="BG2272">
        <v>492822</v>
      </c>
      <c r="BH2272">
        <v>17.508864177354603</v>
      </c>
      <c r="BI2272">
        <v>3767</v>
      </c>
      <c r="BJ2272">
        <v>19</v>
      </c>
      <c r="BK2272">
        <v>2</v>
      </c>
      <c r="BL2272">
        <v>1</v>
      </c>
      <c r="BM2272">
        <v>0</v>
      </c>
      <c r="BN2272">
        <v>1</v>
      </c>
      <c r="BO2272">
        <v>0</v>
      </c>
      <c r="BP2272">
        <v>0</v>
      </c>
      <c r="BQ2272">
        <v>3</v>
      </c>
      <c r="BR2272">
        <v>4</v>
      </c>
      <c r="BS2272">
        <v>0</v>
      </c>
      <c r="BT2272">
        <v>27808</v>
      </c>
      <c r="BU2272">
        <v>0.69</v>
      </c>
      <c r="BV2272">
        <v>0.60689210000000005</v>
      </c>
      <c r="BW2272">
        <v>163</v>
      </c>
      <c r="BX2272">
        <v>1.0788260000000001</v>
      </c>
      <c r="BY2272">
        <v>-0.28461570000000003</v>
      </c>
      <c r="BZ2272">
        <v>18</v>
      </c>
      <c r="CA2272">
        <v>3</v>
      </c>
      <c r="CB2272">
        <v>1</v>
      </c>
      <c r="CC2272">
        <v>0</v>
      </c>
      <c r="CD2272">
        <v>1</v>
      </c>
      <c r="CE2272">
        <v>0</v>
      </c>
      <c r="CF2272">
        <v>1</v>
      </c>
      <c r="CG2272">
        <v>0</v>
      </c>
      <c r="CH2272">
        <v>4</v>
      </c>
      <c r="CI2272">
        <v>0</v>
      </c>
      <c r="CJ2272">
        <v>28143</v>
      </c>
      <c r="CK2272">
        <v>0.99491880751874351</v>
      </c>
      <c r="CL2272">
        <v>0.68803245436105476</v>
      </c>
      <c r="CM2272">
        <v>135</v>
      </c>
      <c r="CN2272">
        <v>-0.42396641645300159</v>
      </c>
      <c r="CO2272">
        <v>2910</v>
      </c>
      <c r="CP2272">
        <v>-0.51383476750000001</v>
      </c>
      <c r="CQ2272">
        <v>-0.17380926460000001</v>
      </c>
      <c r="CR2272">
        <v>24500</v>
      </c>
      <c r="CS2272">
        <v>0.88300000000000001</v>
      </c>
      <c r="CT2272">
        <v>25032</v>
      </c>
      <c r="CU2272">
        <v>0.88680592751000009</v>
      </c>
      <c r="CV2272">
        <v>13</v>
      </c>
      <c r="CW2272">
        <v>13</v>
      </c>
      <c r="CX2272">
        <v>13</v>
      </c>
      <c r="CY2272">
        <v>339</v>
      </c>
      <c r="CZ2272">
        <v>750</v>
      </c>
      <c r="DA2272" s="2">
        <v>14412</v>
      </c>
      <c r="DB2272" s="2">
        <v>2300</v>
      </c>
      <c r="DC2272" s="2">
        <v>135.69999999999999</v>
      </c>
      <c r="DD2272" s="2">
        <v>760</v>
      </c>
      <c r="DE2272">
        <v>225</v>
      </c>
      <c r="DF2272">
        <v>20</v>
      </c>
      <c r="DG2272">
        <v>39.28</v>
      </c>
      <c r="DH2272">
        <v>10.71</v>
      </c>
      <c r="DI2272" s="2">
        <v>14.28</v>
      </c>
      <c r="DJ2272">
        <v>0.68</v>
      </c>
      <c r="DK2272">
        <v>0.97531600459643053</v>
      </c>
      <c r="DL2272">
        <v>1.1811023622047244E-2</v>
      </c>
      <c r="DN2272">
        <v>10.8</v>
      </c>
      <c r="DO2272">
        <v>4.0999999999999995E-2</v>
      </c>
      <c r="DP2272">
        <v>1737.07</v>
      </c>
      <c r="DQ2272" s="2">
        <v>0</v>
      </c>
      <c r="DR2272" s="2">
        <v>1758.2494280400001</v>
      </c>
      <c r="DS2272">
        <v>6.7863841169470002E-3</v>
      </c>
      <c r="DT2272">
        <v>6.0673956117752104</v>
      </c>
      <c r="DU2272">
        <v>1571969.978597658</v>
      </c>
      <c r="DV2272">
        <v>1</v>
      </c>
    </row>
    <row r="2273" spans="1:126" x14ac:dyDescent="0.15">
      <c r="A2273" t="s">
        <v>3664</v>
      </c>
      <c r="B2273" t="s">
        <v>2033</v>
      </c>
      <c r="C2273">
        <v>42</v>
      </c>
      <c r="D2273">
        <v>133</v>
      </c>
      <c r="E2273" t="s">
        <v>3762</v>
      </c>
      <c r="F2273">
        <v>42133</v>
      </c>
      <c r="G2273" t="s">
        <v>7257</v>
      </c>
      <c r="H2273">
        <v>86.2</v>
      </c>
      <c r="I2273">
        <v>5.2</v>
      </c>
      <c r="J2273">
        <v>0.1</v>
      </c>
      <c r="K2273">
        <v>1.2</v>
      </c>
      <c r="L2273">
        <v>1.7</v>
      </c>
      <c r="M2273">
        <v>5.6</v>
      </c>
      <c r="N2273">
        <f t="shared" si="146"/>
        <v>7493.18</v>
      </c>
      <c r="O2273">
        <f t="shared" si="144"/>
        <v>2506.8199999999997</v>
      </c>
      <c r="P2273">
        <f t="shared" si="145"/>
        <v>3.0081840000000009</v>
      </c>
      <c r="Q2273" s="4">
        <v>42133</v>
      </c>
      <c r="R2273" s="5">
        <v>39.921751</v>
      </c>
      <c r="S2273" s="5">
        <v>-76.728888999999995</v>
      </c>
      <c r="T2273">
        <v>2</v>
      </c>
      <c r="U2273">
        <v>3.2048118881395575E-2</v>
      </c>
      <c r="V2273">
        <v>434579</v>
      </c>
      <c r="W2273">
        <v>438052</v>
      </c>
      <c r="X2273">
        <v>439660</v>
      </c>
      <c r="Y2273">
        <v>441822</v>
      </c>
      <c r="Z2273">
        <v>235253</v>
      </c>
      <c r="AA2273">
        <v>42115</v>
      </c>
      <c r="AB2273">
        <v>190678.93</v>
      </c>
      <c r="AC2273">
        <v>58269</v>
      </c>
      <c r="AD2273">
        <v>9</v>
      </c>
      <c r="AE2273">
        <v>2.0470363462675703E-5</v>
      </c>
      <c r="AF2273">
        <v>330</v>
      </c>
      <c r="AG2273">
        <v>2171</v>
      </c>
      <c r="AH2273">
        <v>0.15200368493781669</v>
      </c>
      <c r="AI2273" s="3">
        <v>262062</v>
      </c>
      <c r="AJ2273" s="3">
        <v>578691.29919468006</v>
      </c>
      <c r="AK2273">
        <v>37</v>
      </c>
      <c r="AL2273">
        <v>582617.59999999998</v>
      </c>
      <c r="AM2273">
        <v>330288</v>
      </c>
      <c r="AN2273">
        <v>188887</v>
      </c>
      <c r="AO2273">
        <v>519175</v>
      </c>
      <c r="AP2273">
        <v>50</v>
      </c>
      <c r="AQ2273">
        <v>10</v>
      </c>
      <c r="AR2273">
        <v>60</v>
      </c>
      <c r="AS2273">
        <v>0.13697004008656505</v>
      </c>
      <c r="AT2273">
        <v>58</v>
      </c>
      <c r="AU2273">
        <v>483</v>
      </c>
      <c r="AV2273">
        <f t="shared" si="143"/>
        <v>541</v>
      </c>
      <c r="AW2273">
        <v>478629</v>
      </c>
      <c r="AX2273">
        <v>0.95</v>
      </c>
      <c r="AY2273">
        <v>2392279727.4978499</v>
      </c>
      <c r="AZ2273">
        <v>2392279.7274978501</v>
      </c>
      <c r="BA2273">
        <v>6267.6501128319596</v>
      </c>
      <c r="BB2273">
        <v>1.5954942953064151</v>
      </c>
      <c r="BC2273">
        <v>275585</v>
      </c>
      <c r="BD2273">
        <v>239775</v>
      </c>
      <c r="BE2273">
        <v>35810</v>
      </c>
      <c r="BF2273">
        <v>8.2401588663971334E-2</v>
      </c>
      <c r="BG2273">
        <v>6929606</v>
      </c>
      <c r="BH2273">
        <v>15.761283719237593</v>
      </c>
      <c r="BI2273">
        <v>41257</v>
      </c>
      <c r="BJ2273">
        <v>369</v>
      </c>
      <c r="BK2273">
        <v>71</v>
      </c>
      <c r="BL2273">
        <v>12</v>
      </c>
      <c r="BM2273">
        <v>4</v>
      </c>
      <c r="BN2273">
        <v>4</v>
      </c>
      <c r="BO2273">
        <v>20</v>
      </c>
      <c r="BP2273">
        <v>11</v>
      </c>
      <c r="BQ2273">
        <v>50</v>
      </c>
      <c r="BR2273">
        <v>17</v>
      </c>
      <c r="BS2273">
        <v>1</v>
      </c>
      <c r="BT2273">
        <v>428937</v>
      </c>
      <c r="BU2273">
        <v>0.82</v>
      </c>
      <c r="BV2273">
        <v>0.59331020000000001</v>
      </c>
      <c r="BW2273">
        <v>2053</v>
      </c>
      <c r="BX2273">
        <v>1.3032220000000001</v>
      </c>
      <c r="BY2273">
        <v>-0.42196489999999998</v>
      </c>
      <c r="BZ2273">
        <v>380</v>
      </c>
      <c r="CA2273">
        <v>69</v>
      </c>
      <c r="CB2273">
        <v>11</v>
      </c>
      <c r="CC2273">
        <v>4</v>
      </c>
      <c r="CD2273">
        <v>2</v>
      </c>
      <c r="CE2273">
        <v>18</v>
      </c>
      <c r="CF2273">
        <v>10</v>
      </c>
      <c r="CG2273">
        <v>48</v>
      </c>
      <c r="CH2273">
        <v>15</v>
      </c>
      <c r="CI2273">
        <v>2</v>
      </c>
      <c r="CJ2273">
        <v>441177</v>
      </c>
      <c r="CK2273">
        <v>1.2670651461884912</v>
      </c>
      <c r="CL2273">
        <v>0.67514271442842877</v>
      </c>
      <c r="CM2273">
        <v>1610</v>
      </c>
      <c r="CN2273">
        <v>-0.47696221850962678</v>
      </c>
      <c r="CO2273">
        <v>58819.000000000007</v>
      </c>
      <c r="CP2273">
        <v>0.37915632100000002</v>
      </c>
      <c r="CQ2273">
        <v>0.27839550000000002</v>
      </c>
      <c r="CR2273">
        <v>395197</v>
      </c>
      <c r="CS2273">
        <v>0.8909999999999999</v>
      </c>
      <c r="CT2273">
        <v>386341</v>
      </c>
      <c r="CU2273">
        <v>0.89963249080999996</v>
      </c>
      <c r="CV2273">
        <v>424</v>
      </c>
      <c r="CW2273">
        <v>220</v>
      </c>
      <c r="CX2273">
        <v>308</v>
      </c>
      <c r="CY2273">
        <v>2476</v>
      </c>
      <c r="CZ2273">
        <v>3370</v>
      </c>
      <c r="DA2273" s="2">
        <v>232528</v>
      </c>
      <c r="DB2273" s="2">
        <v>48030</v>
      </c>
      <c r="DC2273" s="2">
        <v>166.07</v>
      </c>
      <c r="DD2273" s="2">
        <v>49242</v>
      </c>
      <c r="DE2273">
        <v>1054</v>
      </c>
      <c r="DF2273">
        <v>85</v>
      </c>
      <c r="DG2273">
        <v>35.54</v>
      </c>
      <c r="DH2273">
        <v>3.19</v>
      </c>
      <c r="DI2273" s="2">
        <v>7.75</v>
      </c>
      <c r="DJ2273">
        <v>-0.57999999999999996</v>
      </c>
      <c r="DK2273">
        <v>0.92087750227045506</v>
      </c>
      <c r="DL2273">
        <v>4.1455550437586369E-3</v>
      </c>
      <c r="DM2273">
        <v>376</v>
      </c>
      <c r="DN2273">
        <v>117.6</v>
      </c>
      <c r="DO2273">
        <v>0.20300000000000001</v>
      </c>
      <c r="DP2273">
        <v>2439.17</v>
      </c>
      <c r="DQ2273" s="2">
        <v>0</v>
      </c>
      <c r="DR2273" s="2">
        <v>41702.854215750005</v>
      </c>
      <c r="DS2273">
        <v>7.0636366789773641E-2</v>
      </c>
      <c r="DT2273">
        <v>6.3806177102596804</v>
      </c>
      <c r="DU2273">
        <v>3717460.1768689901</v>
      </c>
      <c r="DV2273">
        <v>0</v>
      </c>
    </row>
    <row r="2274" spans="1:126" x14ac:dyDescent="0.15">
      <c r="A2274" t="s">
        <v>3763</v>
      </c>
      <c r="B2274" t="s">
        <v>2080</v>
      </c>
      <c r="C2274">
        <v>44</v>
      </c>
      <c r="D2274">
        <v>1</v>
      </c>
      <c r="E2274" t="s">
        <v>3764</v>
      </c>
      <c r="F2274">
        <v>44001</v>
      </c>
      <c r="G2274" t="s">
        <v>7258</v>
      </c>
      <c r="H2274">
        <v>94.3</v>
      </c>
      <c r="I2274">
        <v>0.7</v>
      </c>
      <c r="J2274">
        <v>0.1</v>
      </c>
      <c r="K2274">
        <v>1.4</v>
      </c>
      <c r="L2274">
        <v>1.4</v>
      </c>
      <c r="M2274">
        <v>2</v>
      </c>
      <c r="N2274">
        <f t="shared" si="146"/>
        <v>8900.909999999998</v>
      </c>
      <c r="O2274">
        <f t="shared" si="144"/>
        <v>1099.090000000002</v>
      </c>
      <c r="P2274">
        <f t="shared" si="145"/>
        <v>1.3189080000000029</v>
      </c>
      <c r="Q2274" s="4">
        <v>44001</v>
      </c>
      <c r="R2274" s="5">
        <v>41.706831000000001</v>
      </c>
      <c r="S2274" s="5">
        <v>-71.286636999999999</v>
      </c>
      <c r="T2274">
        <v>1</v>
      </c>
      <c r="U2274">
        <v>7.2704284780790565E-2</v>
      </c>
      <c r="V2274">
        <v>49796</v>
      </c>
      <c r="W2274">
        <v>49338</v>
      </c>
      <c r="X2274">
        <v>49176</v>
      </c>
      <c r="Y2274">
        <v>49096</v>
      </c>
      <c r="Z2274">
        <v>24925</v>
      </c>
      <c r="AA2274">
        <v>42117</v>
      </c>
      <c r="AB2274">
        <v>21150.214</v>
      </c>
      <c r="AC2274">
        <v>72458</v>
      </c>
      <c r="AD2274">
        <v>3</v>
      </c>
      <c r="AE2274">
        <v>6.1005368472425575E-5</v>
      </c>
      <c r="AF2274">
        <v>9</v>
      </c>
      <c r="AG2274">
        <v>42</v>
      </c>
      <c r="AH2274">
        <v>0.21428571428571427</v>
      </c>
      <c r="AJ2274" s="3">
        <v>15456.61642242</v>
      </c>
      <c r="AK2274">
        <v>15</v>
      </c>
      <c r="AL2274">
        <v>28614.400000000001</v>
      </c>
      <c r="AM2274">
        <v>41035</v>
      </c>
      <c r="AN2274">
        <v>2192</v>
      </c>
      <c r="AO2274">
        <v>43227</v>
      </c>
      <c r="AP2274">
        <v>7</v>
      </c>
      <c r="AQ2274">
        <v>1</v>
      </c>
      <c r="AR2274">
        <v>8</v>
      </c>
      <c r="AS2274">
        <v>0.16214682394908589</v>
      </c>
      <c r="AT2274">
        <v>8</v>
      </c>
      <c r="AU2274">
        <v>72</v>
      </c>
      <c r="AV2274">
        <f t="shared" si="143"/>
        <v>80</v>
      </c>
      <c r="AW2274">
        <v>49176</v>
      </c>
      <c r="AX2274">
        <v>1</v>
      </c>
      <c r="AY2274">
        <v>266389241.95219499</v>
      </c>
      <c r="AZ2274">
        <v>266389.24195219501</v>
      </c>
      <c r="BA2274">
        <v>5278.2184095147504</v>
      </c>
      <c r="BB2274">
        <v>1.8945786672968208</v>
      </c>
      <c r="BC2274">
        <v>34102</v>
      </c>
      <c r="BD2274">
        <v>57234</v>
      </c>
      <c r="BE2274">
        <v>-23132</v>
      </c>
      <c r="BF2274">
        <v>-0.46453530404048515</v>
      </c>
      <c r="BG2274">
        <v>1202964</v>
      </c>
      <c r="BH2274">
        <v>24.462420693020984</v>
      </c>
      <c r="BI2274">
        <v>4447</v>
      </c>
      <c r="BJ2274">
        <v>26</v>
      </c>
      <c r="BK2274">
        <v>5</v>
      </c>
      <c r="BL2274">
        <v>2</v>
      </c>
      <c r="BM2274">
        <v>1</v>
      </c>
      <c r="BN2274">
        <v>0</v>
      </c>
      <c r="BO2274">
        <v>0</v>
      </c>
      <c r="BP2274">
        <v>1</v>
      </c>
      <c r="BQ2274">
        <v>5</v>
      </c>
      <c r="BR2274">
        <v>3</v>
      </c>
      <c r="BS2274">
        <v>1</v>
      </c>
      <c r="BT2274">
        <v>49542</v>
      </c>
      <c r="BU2274">
        <v>0.79</v>
      </c>
      <c r="BV2274">
        <v>0.64398650000000002</v>
      </c>
      <c r="BW2274">
        <v>273</v>
      </c>
      <c r="BX2274">
        <v>0.88813540000000002</v>
      </c>
      <c r="BY2274">
        <v>-0.36638169999999998</v>
      </c>
      <c r="BZ2274">
        <v>25</v>
      </c>
      <c r="CA2274">
        <v>8</v>
      </c>
      <c r="CB2274">
        <v>4</v>
      </c>
      <c r="CC2274">
        <v>0</v>
      </c>
      <c r="CD2274">
        <v>0</v>
      </c>
      <c r="CE2274">
        <v>2</v>
      </c>
      <c r="CF2274">
        <v>1</v>
      </c>
      <c r="CG2274">
        <v>5</v>
      </c>
      <c r="CH2274">
        <v>3</v>
      </c>
      <c r="CI2274">
        <v>1</v>
      </c>
      <c r="CJ2274">
        <v>49047</v>
      </c>
      <c r="CK2274">
        <v>0.99904173547821473</v>
      </c>
      <c r="CL2274">
        <v>0.65408471611090491</v>
      </c>
      <c r="CM2274">
        <v>283</v>
      </c>
      <c r="CN2274">
        <v>-0.42749946992344323</v>
      </c>
      <c r="CO2274">
        <v>12159</v>
      </c>
      <c r="CP2274">
        <v>0.94228535800000002</v>
      </c>
      <c r="CQ2274">
        <v>0.67303026600000004</v>
      </c>
      <c r="CR2274">
        <v>43594</v>
      </c>
      <c r="CS2274">
        <v>0.88900000000000001</v>
      </c>
      <c r="CT2274">
        <v>44518</v>
      </c>
      <c r="CU2274">
        <v>0.93075162823400004</v>
      </c>
      <c r="CV2274">
        <v>87</v>
      </c>
      <c r="CW2274">
        <v>18</v>
      </c>
      <c r="CX2274">
        <v>93</v>
      </c>
      <c r="CY2274">
        <v>66</v>
      </c>
      <c r="CZ2274">
        <v>56</v>
      </c>
      <c r="DA2274" s="2">
        <v>22895</v>
      </c>
      <c r="DB2274" s="2">
        <v>7640</v>
      </c>
      <c r="DC2274" s="2">
        <v>308.82</v>
      </c>
      <c r="DD2274" s="2">
        <v>2311</v>
      </c>
      <c r="DE2274">
        <v>13</v>
      </c>
      <c r="DF2274">
        <v>1</v>
      </c>
      <c r="DG2274">
        <v>79.239999999999995</v>
      </c>
      <c r="DH2274">
        <v>6.1</v>
      </c>
      <c r="DI2274" s="2">
        <v>40.630000000000003</v>
      </c>
      <c r="DJ2274">
        <v>1.36</v>
      </c>
      <c r="DK2274">
        <v>0.92402659069325732</v>
      </c>
      <c r="DL2274">
        <v>0</v>
      </c>
      <c r="DM2274">
        <v>0</v>
      </c>
      <c r="DN2274">
        <v>2.2000000000000002</v>
      </c>
      <c r="DO2274">
        <v>6.9000000000000006E-2</v>
      </c>
      <c r="DP2274">
        <v>0</v>
      </c>
      <c r="DQ2274" s="2">
        <v>0</v>
      </c>
      <c r="DR2274" s="2">
        <v>292.55044810999999</v>
      </c>
      <c r="DS2274">
        <v>1.6320806509690924E-3</v>
      </c>
      <c r="DT2274">
        <v>1.3428468535454601</v>
      </c>
      <c r="DU2274">
        <v>38424.757006091211</v>
      </c>
      <c r="DV2274">
        <v>1</v>
      </c>
    </row>
    <row r="2275" spans="1:126" x14ac:dyDescent="0.15">
      <c r="A2275" t="s">
        <v>3763</v>
      </c>
      <c r="B2275" t="s">
        <v>646</v>
      </c>
      <c r="C2275">
        <v>44</v>
      </c>
      <c r="D2275">
        <v>3</v>
      </c>
      <c r="E2275" t="s">
        <v>3765</v>
      </c>
      <c r="F2275">
        <v>44003</v>
      </c>
      <c r="G2275" t="s">
        <v>7259</v>
      </c>
      <c r="H2275">
        <v>91.6</v>
      </c>
      <c r="I2275">
        <v>1.3</v>
      </c>
      <c r="J2275">
        <v>0.2</v>
      </c>
      <c r="K2275">
        <v>2</v>
      </c>
      <c r="L2275">
        <v>1.7</v>
      </c>
      <c r="M2275">
        <v>3.2</v>
      </c>
      <c r="N2275">
        <f t="shared" si="146"/>
        <v>8409.42</v>
      </c>
      <c r="O2275">
        <f t="shared" si="144"/>
        <v>1590.58</v>
      </c>
      <c r="P2275">
        <f t="shared" si="145"/>
        <v>1.9086960000000006</v>
      </c>
      <c r="Q2275" s="4">
        <v>44003</v>
      </c>
      <c r="R2275" s="5">
        <v>41.677331000000002</v>
      </c>
      <c r="S2275" s="5">
        <v>-71.578785999999994</v>
      </c>
      <c r="T2275">
        <v>1</v>
      </c>
      <c r="U2275">
        <v>9.3860223224588563E-2</v>
      </c>
      <c r="V2275">
        <v>166066</v>
      </c>
      <c r="W2275">
        <v>165253</v>
      </c>
      <c r="X2275">
        <v>164958</v>
      </c>
      <c r="Y2275">
        <v>163740</v>
      </c>
      <c r="Z2275">
        <v>92115</v>
      </c>
      <c r="AA2275">
        <v>42119</v>
      </c>
      <c r="AB2275">
        <v>77070.628999999986</v>
      </c>
      <c r="AC2275">
        <v>64383</v>
      </c>
      <c r="AD2275">
        <v>3</v>
      </c>
      <c r="AE2275">
        <v>1.818644745935329E-5</v>
      </c>
      <c r="AF2275">
        <v>20</v>
      </c>
      <c r="AG2275">
        <v>126</v>
      </c>
      <c r="AH2275">
        <v>0.15873015873015872</v>
      </c>
      <c r="AJ2275" s="3">
        <v>107865.179183535</v>
      </c>
      <c r="AK2275">
        <v>18</v>
      </c>
      <c r="AL2275">
        <v>120326.39999999999</v>
      </c>
      <c r="AM2275">
        <v>99552</v>
      </c>
      <c r="AN2275">
        <v>4925</v>
      </c>
      <c r="AO2275">
        <v>104477</v>
      </c>
      <c r="AP2275">
        <v>18</v>
      </c>
      <c r="AQ2275">
        <v>1</v>
      </c>
      <c r="AR2275">
        <v>19</v>
      </c>
      <c r="AS2275">
        <v>0.11497521981446632</v>
      </c>
      <c r="AT2275">
        <v>16</v>
      </c>
      <c r="AU2275">
        <v>176</v>
      </c>
      <c r="AV2275">
        <f t="shared" si="143"/>
        <v>192</v>
      </c>
      <c r="AW2275">
        <v>124117</v>
      </c>
      <c r="AX2275">
        <v>0.98</v>
      </c>
      <c r="AY2275">
        <v>532872178.96620899</v>
      </c>
      <c r="AZ2275">
        <v>532872.17896620894</v>
      </c>
      <c r="BA2275">
        <v>3142.8564896698999</v>
      </c>
      <c r="BB2275">
        <v>3.1818188431029246</v>
      </c>
      <c r="BG2275">
        <v>3297765</v>
      </c>
      <c r="BH2275">
        <v>19.991543301931401</v>
      </c>
      <c r="BI2275">
        <v>13839</v>
      </c>
      <c r="BJ2275">
        <v>67</v>
      </c>
      <c r="BK2275">
        <v>25</v>
      </c>
      <c r="BL2275">
        <v>10</v>
      </c>
      <c r="BM2275">
        <v>2</v>
      </c>
      <c r="BN2275">
        <v>7</v>
      </c>
      <c r="BO2275">
        <v>12</v>
      </c>
      <c r="BP2275">
        <v>2</v>
      </c>
      <c r="BQ2275">
        <v>38</v>
      </c>
      <c r="BR2275">
        <v>8</v>
      </c>
      <c r="BS2275">
        <v>0</v>
      </c>
      <c r="BT2275">
        <v>168752</v>
      </c>
      <c r="BU2275">
        <v>0.78</v>
      </c>
      <c r="BV2275">
        <v>0.63201180000000001</v>
      </c>
      <c r="BW2275">
        <v>747</v>
      </c>
      <c r="BX2275">
        <v>1.0133209999999999</v>
      </c>
      <c r="BY2275">
        <v>-0.48019489999999998</v>
      </c>
      <c r="BZ2275">
        <v>64</v>
      </c>
      <c r="CA2275">
        <v>21</v>
      </c>
      <c r="CB2275">
        <v>10</v>
      </c>
      <c r="CC2275">
        <v>7</v>
      </c>
      <c r="CD2275">
        <v>4</v>
      </c>
      <c r="CE2275">
        <v>15</v>
      </c>
      <c r="CF2275">
        <v>2</v>
      </c>
      <c r="CG2275">
        <v>26</v>
      </c>
      <c r="CH2275">
        <v>9</v>
      </c>
      <c r="CI2275">
        <v>0</v>
      </c>
      <c r="CJ2275">
        <v>164957</v>
      </c>
      <c r="CK2275">
        <v>0.95782537267287837</v>
      </c>
      <c r="CL2275">
        <v>0.65544131814104911</v>
      </c>
      <c r="CM2275">
        <v>704</v>
      </c>
      <c r="CN2275">
        <v>-0.71509002241739605</v>
      </c>
      <c r="CO2275">
        <v>30038</v>
      </c>
      <c r="CP2275">
        <v>-0.84910256070000001</v>
      </c>
      <c r="CQ2275">
        <v>-0.3078772212</v>
      </c>
      <c r="CR2275">
        <v>144781</v>
      </c>
      <c r="CS2275">
        <v>0.879</v>
      </c>
      <c r="CT2275">
        <v>148131</v>
      </c>
      <c r="CU2275">
        <v>0.93459102701099994</v>
      </c>
      <c r="CV2275">
        <v>434</v>
      </c>
      <c r="CW2275">
        <v>119</v>
      </c>
      <c r="CX2275">
        <v>136</v>
      </c>
      <c r="CY2275">
        <v>146</v>
      </c>
      <c r="CZ2275">
        <v>187</v>
      </c>
      <c r="DA2275" s="2">
        <v>98401</v>
      </c>
      <c r="DB2275" s="2">
        <v>23045</v>
      </c>
      <c r="DC2275" s="2">
        <v>212.08</v>
      </c>
      <c r="DD2275" s="2">
        <v>12372</v>
      </c>
      <c r="DE2275">
        <v>44</v>
      </c>
      <c r="DF2275">
        <v>8</v>
      </c>
      <c r="DG2275">
        <v>43.63</v>
      </c>
      <c r="DH2275">
        <v>6.06</v>
      </c>
      <c r="DI2275" s="2">
        <v>12.72</v>
      </c>
      <c r="DJ2275">
        <v>1.3</v>
      </c>
      <c r="DK2275">
        <v>0.99573243350535923</v>
      </c>
      <c r="DL2275">
        <v>0</v>
      </c>
      <c r="DM2275">
        <v>0</v>
      </c>
      <c r="DN2275">
        <v>4.0999999999999996</v>
      </c>
      <c r="DO2275">
        <v>3.4000000000000002E-2</v>
      </c>
      <c r="DP2275">
        <v>68.349999999999994</v>
      </c>
      <c r="DQ2275" s="2">
        <v>0</v>
      </c>
      <c r="DR2275" s="2">
        <v>6816.5905845700008</v>
      </c>
      <c r="DS2275">
        <v>4.6905249108699754E-2</v>
      </c>
      <c r="DT2275">
        <v>2.5207880583158899</v>
      </c>
      <c r="DU2275">
        <v>303317.3522201411</v>
      </c>
      <c r="DV2275">
        <v>0</v>
      </c>
    </row>
    <row r="2276" spans="1:126" x14ac:dyDescent="0.15">
      <c r="A2276" t="s">
        <v>3763</v>
      </c>
      <c r="B2276" t="s">
        <v>3766</v>
      </c>
      <c r="C2276">
        <v>44</v>
      </c>
      <c r="D2276">
        <v>5</v>
      </c>
      <c r="E2276" t="s">
        <v>3767</v>
      </c>
      <c r="F2276">
        <v>44005</v>
      </c>
      <c r="G2276" t="s">
        <v>7260</v>
      </c>
      <c r="H2276">
        <v>87.9</v>
      </c>
      <c r="I2276">
        <v>3.2</v>
      </c>
      <c r="J2276">
        <v>0.3</v>
      </c>
      <c r="K2276">
        <v>1.5</v>
      </c>
      <c r="L2276">
        <v>2.9</v>
      </c>
      <c r="M2276">
        <v>4.2</v>
      </c>
      <c r="N2276">
        <f t="shared" si="146"/>
        <v>7765.0400000000009</v>
      </c>
      <c r="O2276">
        <f t="shared" si="144"/>
        <v>2234.9599999999991</v>
      </c>
      <c r="P2276">
        <f t="shared" si="145"/>
        <v>2.6819519999999999</v>
      </c>
      <c r="Q2276" s="4">
        <v>44005</v>
      </c>
      <c r="R2276" s="5">
        <v>41.502504000000002</v>
      </c>
      <c r="S2276" s="5">
        <v>-71.283688999999995</v>
      </c>
      <c r="T2276">
        <v>1</v>
      </c>
      <c r="U2276">
        <v>8.7674398469179529E-2</v>
      </c>
      <c r="V2276">
        <v>82503</v>
      </c>
      <c r="W2276">
        <v>82772</v>
      </c>
      <c r="X2276">
        <v>82663</v>
      </c>
      <c r="Y2276">
        <v>83419</v>
      </c>
      <c r="Z2276">
        <v>43717</v>
      </c>
      <c r="AA2276">
        <v>42121</v>
      </c>
      <c r="AB2276">
        <v>35974.074000000001</v>
      </c>
      <c r="AC2276">
        <v>69526</v>
      </c>
      <c r="AD2276">
        <v>2</v>
      </c>
      <c r="AE2276">
        <v>2.4194621535632629E-5</v>
      </c>
      <c r="AF2276">
        <v>95</v>
      </c>
      <c r="AG2276">
        <v>214</v>
      </c>
      <c r="AH2276">
        <v>0.44392523364485981</v>
      </c>
      <c r="AI2276" s="3">
        <v>11559</v>
      </c>
      <c r="AJ2276" s="3">
        <v>65537.307204609999</v>
      </c>
      <c r="AK2276">
        <v>20</v>
      </c>
      <c r="AL2276">
        <v>200736</v>
      </c>
      <c r="AM2276">
        <v>257168</v>
      </c>
      <c r="AN2276">
        <v>13664</v>
      </c>
      <c r="AO2276">
        <v>270832</v>
      </c>
      <c r="AP2276">
        <v>7</v>
      </c>
      <c r="AQ2276">
        <v>4</v>
      </c>
      <c r="AR2276">
        <v>11</v>
      </c>
      <c r="AS2276">
        <v>0.13289518194558544</v>
      </c>
      <c r="AT2276">
        <v>11</v>
      </c>
      <c r="AU2276">
        <v>61</v>
      </c>
      <c r="AV2276">
        <f t="shared" si="143"/>
        <v>72</v>
      </c>
      <c r="AW2276">
        <v>84456</v>
      </c>
      <c r="AX2276">
        <v>0.96</v>
      </c>
      <c r="AY2276">
        <v>251341670.51146299</v>
      </c>
      <c r="AZ2276">
        <v>251341.67051146299</v>
      </c>
      <c r="BA2276">
        <v>2902.2759715540401</v>
      </c>
      <c r="BB2276">
        <v>3.4455717161333363</v>
      </c>
      <c r="BG2276">
        <v>1562850</v>
      </c>
      <c r="BH2276">
        <v>18.906282133481728</v>
      </c>
      <c r="BI2276">
        <v>7291</v>
      </c>
      <c r="BJ2276">
        <v>49</v>
      </c>
      <c r="BK2276">
        <v>19</v>
      </c>
      <c r="BL2276">
        <v>6</v>
      </c>
      <c r="BM2276">
        <v>0</v>
      </c>
      <c r="BN2276">
        <v>0</v>
      </c>
      <c r="BO2276">
        <v>6</v>
      </c>
      <c r="BP2276">
        <v>0</v>
      </c>
      <c r="BQ2276">
        <v>13</v>
      </c>
      <c r="BR2276">
        <v>7</v>
      </c>
      <c r="BS2276">
        <v>0</v>
      </c>
      <c r="BT2276">
        <v>80300</v>
      </c>
      <c r="BU2276">
        <v>0.75</v>
      </c>
      <c r="BV2276">
        <v>0.65219819999999995</v>
      </c>
      <c r="BW2276">
        <v>571</v>
      </c>
      <c r="BX2276">
        <v>1.24533</v>
      </c>
      <c r="BY2276">
        <v>0.2226176</v>
      </c>
      <c r="BZ2276">
        <v>51</v>
      </c>
      <c r="CA2276">
        <v>22</v>
      </c>
      <c r="CB2276">
        <v>6</v>
      </c>
      <c r="CC2276">
        <v>2</v>
      </c>
      <c r="CD2276">
        <v>1</v>
      </c>
      <c r="CE2276">
        <v>6</v>
      </c>
      <c r="CF2276">
        <v>0</v>
      </c>
      <c r="CG2276">
        <v>10</v>
      </c>
      <c r="CH2276">
        <v>7</v>
      </c>
      <c r="CI2276">
        <v>1</v>
      </c>
      <c r="CJ2276">
        <v>82448</v>
      </c>
      <c r="CK2276">
        <v>1.2856588395109645</v>
      </c>
      <c r="CL2276">
        <v>0.67121493101042928</v>
      </c>
      <c r="CM2276">
        <v>550</v>
      </c>
      <c r="CN2276">
        <v>6.995445871474526E-2</v>
      </c>
      <c r="CO2276">
        <v>21061</v>
      </c>
      <c r="CP2276">
        <v>0.72331182199999999</v>
      </c>
      <c r="CQ2276">
        <v>0.32497575899999998</v>
      </c>
      <c r="CR2276">
        <v>72103</v>
      </c>
      <c r="CS2276">
        <v>0.875</v>
      </c>
      <c r="CT2276">
        <v>74005</v>
      </c>
      <c r="CU2276">
        <v>0.92689125175399989</v>
      </c>
      <c r="CV2276">
        <v>237</v>
      </c>
      <c r="CW2276">
        <v>77</v>
      </c>
      <c r="CX2276">
        <v>67</v>
      </c>
      <c r="CY2276">
        <v>591</v>
      </c>
      <c r="CZ2276">
        <v>370</v>
      </c>
      <c r="DA2276" s="2">
        <v>56495</v>
      </c>
      <c r="DB2276" s="2">
        <v>12405</v>
      </c>
      <c r="DC2276" s="2">
        <v>433.27</v>
      </c>
      <c r="DD2276" s="2">
        <v>8597</v>
      </c>
      <c r="DE2276">
        <v>145</v>
      </c>
      <c r="DF2276">
        <v>8</v>
      </c>
      <c r="DG2276">
        <v>110.44</v>
      </c>
      <c r="DH2276">
        <v>9.7100000000000009</v>
      </c>
      <c r="DI2276" s="2">
        <v>59.47</v>
      </c>
      <c r="DJ2276">
        <v>2.14</v>
      </c>
      <c r="DK2276">
        <v>0.95484038411627303</v>
      </c>
      <c r="DL2276">
        <v>1.8691588785046728E-2</v>
      </c>
      <c r="DM2276">
        <v>0</v>
      </c>
      <c r="DN2276">
        <v>14</v>
      </c>
      <c r="DO2276">
        <v>9.5000000000000001E-2</v>
      </c>
      <c r="DP2276">
        <v>10.4</v>
      </c>
      <c r="DQ2276" s="2">
        <v>0</v>
      </c>
      <c r="DR2276" s="2">
        <v>6391.8171904300016</v>
      </c>
      <c r="DS2276">
        <v>2.2580921159132288E-2</v>
      </c>
      <c r="DT2276">
        <v>7.777787682174</v>
      </c>
      <c r="DU2276">
        <v>1561281.9881688801</v>
      </c>
      <c r="DV2276">
        <v>1</v>
      </c>
    </row>
    <row r="2277" spans="1:126" x14ac:dyDescent="0.15">
      <c r="A2277" t="s">
        <v>3763</v>
      </c>
      <c r="B2277" t="s">
        <v>3768</v>
      </c>
      <c r="C2277">
        <v>44</v>
      </c>
      <c r="D2277">
        <v>7</v>
      </c>
      <c r="E2277" t="s">
        <v>3769</v>
      </c>
      <c r="F2277">
        <v>44007</v>
      </c>
      <c r="G2277" t="s">
        <v>7261</v>
      </c>
      <c r="H2277">
        <v>66.099999999999994</v>
      </c>
      <c r="I2277">
        <v>7.2</v>
      </c>
      <c r="J2277">
        <v>0.4</v>
      </c>
      <c r="K2277">
        <v>3.6</v>
      </c>
      <c r="L2277">
        <v>3.9</v>
      </c>
      <c r="M2277">
        <v>18.8</v>
      </c>
      <c r="N2277">
        <f t="shared" si="146"/>
        <v>4802.82</v>
      </c>
      <c r="O2277">
        <f t="shared" si="144"/>
        <v>5197.18</v>
      </c>
      <c r="P2277">
        <f t="shared" si="145"/>
        <v>6.2366160000000024</v>
      </c>
      <c r="Q2277" s="4">
        <v>44007</v>
      </c>
      <c r="R2277" s="5">
        <v>41.869765000000001</v>
      </c>
      <c r="S2277" s="5">
        <v>-71.578626</v>
      </c>
      <c r="T2277">
        <v>1</v>
      </c>
      <c r="U2277">
        <v>7.5279876923349517E-2</v>
      </c>
      <c r="V2277">
        <v>627414</v>
      </c>
      <c r="W2277">
        <v>629280</v>
      </c>
      <c r="X2277">
        <v>630459</v>
      </c>
      <c r="Y2277">
        <v>633519</v>
      </c>
      <c r="Z2277">
        <v>334349</v>
      </c>
      <c r="AA2277">
        <v>42123</v>
      </c>
      <c r="AB2277">
        <v>264535.81499999994</v>
      </c>
      <c r="AC2277">
        <v>49743</v>
      </c>
      <c r="AD2277">
        <v>21</v>
      </c>
      <c r="AE2277">
        <v>3.3309065300043302E-5</v>
      </c>
      <c r="AF2277">
        <v>131</v>
      </c>
      <c r="AG2277">
        <v>425</v>
      </c>
      <c r="AH2277">
        <v>0.30823529411764705</v>
      </c>
      <c r="AJ2277" s="3">
        <v>262088.935939755</v>
      </c>
      <c r="AK2277">
        <v>20</v>
      </c>
      <c r="AL2277">
        <v>278944</v>
      </c>
      <c r="AM2277">
        <v>255249</v>
      </c>
      <c r="AN2277">
        <v>17667</v>
      </c>
      <c r="AO2277">
        <v>272916</v>
      </c>
      <c r="AP2277">
        <v>102</v>
      </c>
      <c r="AQ2277">
        <v>6</v>
      </c>
      <c r="AR2277">
        <v>108</v>
      </c>
      <c r="AS2277">
        <v>0.17162471395881007</v>
      </c>
      <c r="AT2277">
        <v>112</v>
      </c>
      <c r="AU2277">
        <v>793</v>
      </c>
      <c r="AV2277">
        <f t="shared" si="143"/>
        <v>905</v>
      </c>
      <c r="AW2277">
        <v>807741</v>
      </c>
      <c r="AX2277">
        <v>0.99</v>
      </c>
      <c r="AY2277">
        <v>1142453687.4353399</v>
      </c>
      <c r="AZ2277">
        <v>1142453.6874353399</v>
      </c>
      <c r="BA2277">
        <v>1849.2506557357699</v>
      </c>
      <c r="BB2277">
        <v>5.4075957572237572</v>
      </c>
      <c r="BG2277">
        <v>19110412</v>
      </c>
      <c r="BH2277">
        <v>30.311902915177672</v>
      </c>
      <c r="BI2277">
        <v>36892</v>
      </c>
      <c r="BJ2277">
        <v>278</v>
      </c>
      <c r="BK2277">
        <v>90</v>
      </c>
      <c r="BL2277">
        <v>34</v>
      </c>
      <c r="BM2277">
        <v>7</v>
      </c>
      <c r="BN2277">
        <v>19</v>
      </c>
      <c r="BO2277">
        <v>83</v>
      </c>
      <c r="BP2277">
        <v>8</v>
      </c>
      <c r="BQ2277">
        <v>78</v>
      </c>
      <c r="BR2277">
        <v>17</v>
      </c>
      <c r="BS2277">
        <v>3</v>
      </c>
      <c r="BT2277">
        <v>627690</v>
      </c>
      <c r="BU2277">
        <v>0.71</v>
      </c>
      <c r="BV2277">
        <v>0.52466420000000002</v>
      </c>
      <c r="BW2277">
        <v>5447</v>
      </c>
      <c r="BX2277">
        <v>0.98296930000000005</v>
      </c>
      <c r="BY2277">
        <v>-0.38271630000000001</v>
      </c>
      <c r="BZ2277">
        <v>267</v>
      </c>
      <c r="CA2277">
        <v>75</v>
      </c>
      <c r="CB2277">
        <v>33</v>
      </c>
      <c r="CC2277">
        <v>15</v>
      </c>
      <c r="CD2277">
        <v>17</v>
      </c>
      <c r="CE2277">
        <v>88</v>
      </c>
      <c r="CF2277">
        <v>7</v>
      </c>
      <c r="CG2277">
        <v>80</v>
      </c>
      <c r="CH2277">
        <v>18</v>
      </c>
      <c r="CI2277">
        <v>3</v>
      </c>
      <c r="CJ2277">
        <v>632025</v>
      </c>
      <c r="CK2277">
        <v>0.95407618369526526</v>
      </c>
      <c r="CL2277">
        <v>0.58147277854972512</v>
      </c>
      <c r="CM2277">
        <v>5549</v>
      </c>
      <c r="CN2277">
        <v>-0.21904931516738416</v>
      </c>
      <c r="CO2277">
        <v>96867.999999999985</v>
      </c>
      <c r="CP2277">
        <v>-1.1926634678000001</v>
      </c>
      <c r="CQ2277">
        <v>-1.0751403621</v>
      </c>
      <c r="CR2277">
        <v>538423</v>
      </c>
      <c r="CS2277">
        <v>0.84900000000000009</v>
      </c>
      <c r="CT2277">
        <v>526400</v>
      </c>
      <c r="CU2277">
        <v>0.87488211011000006</v>
      </c>
      <c r="CV2277">
        <v>2586</v>
      </c>
      <c r="CW2277">
        <v>377</v>
      </c>
      <c r="CX2277">
        <v>601</v>
      </c>
      <c r="CY2277">
        <v>443</v>
      </c>
      <c r="CZ2277">
        <v>721</v>
      </c>
      <c r="DA2277" s="2">
        <v>366821</v>
      </c>
      <c r="DB2277" s="2">
        <v>67890</v>
      </c>
      <c r="DC2277" s="2">
        <v>212.22</v>
      </c>
      <c r="DD2277" s="2">
        <v>167072</v>
      </c>
      <c r="DE2277">
        <v>286</v>
      </c>
      <c r="DF2277">
        <v>33</v>
      </c>
      <c r="DG2277">
        <v>58.7</v>
      </c>
      <c r="DH2277">
        <v>6.2</v>
      </c>
      <c r="DI2277" s="2">
        <v>11.93</v>
      </c>
      <c r="DJ2277">
        <v>0.97</v>
      </c>
      <c r="DK2277">
        <v>0.97943834954805764</v>
      </c>
      <c r="DL2277">
        <v>3.2941176470588238E-2</v>
      </c>
      <c r="DM2277">
        <v>0</v>
      </c>
      <c r="DN2277">
        <v>10.6</v>
      </c>
      <c r="DO2277">
        <v>3.7999999999999999E-2</v>
      </c>
      <c r="DP2277">
        <v>125.13</v>
      </c>
      <c r="DQ2277" s="2">
        <v>0</v>
      </c>
      <c r="DR2277" s="2">
        <v>13553.07901431</v>
      </c>
      <c r="DS2277">
        <v>3.4915417372629015E-2</v>
      </c>
      <c r="DT2277">
        <v>6.6748540962489704</v>
      </c>
      <c r="DU2277">
        <v>1861910.5010240728</v>
      </c>
      <c r="DV2277">
        <v>0</v>
      </c>
    </row>
    <row r="2278" spans="1:126" x14ac:dyDescent="0.15">
      <c r="A2278" t="s">
        <v>3763</v>
      </c>
      <c r="B2278" t="s">
        <v>232</v>
      </c>
      <c r="C2278">
        <v>44</v>
      </c>
      <c r="D2278">
        <v>9</v>
      </c>
      <c r="E2278" t="s">
        <v>3770</v>
      </c>
      <c r="F2278">
        <v>44009</v>
      </c>
      <c r="G2278" t="s">
        <v>7262</v>
      </c>
      <c r="H2278">
        <v>92.4</v>
      </c>
      <c r="I2278">
        <v>1.1000000000000001</v>
      </c>
      <c r="J2278">
        <v>0.8</v>
      </c>
      <c r="K2278">
        <v>1.6</v>
      </c>
      <c r="L2278">
        <v>1.7</v>
      </c>
      <c r="M2278">
        <v>2.4</v>
      </c>
      <c r="N2278">
        <f t="shared" si="146"/>
        <v>8550.8199999999979</v>
      </c>
      <c r="O2278">
        <f t="shared" si="144"/>
        <v>1449.1800000000021</v>
      </c>
      <c r="P2278">
        <f t="shared" si="145"/>
        <v>1.7390160000000032</v>
      </c>
      <c r="Q2278" s="4">
        <v>44009</v>
      </c>
      <c r="R2278" s="5">
        <v>41.400981000000002</v>
      </c>
      <c r="S2278" s="5">
        <v>-71.617598000000001</v>
      </c>
      <c r="T2278">
        <v>1</v>
      </c>
      <c r="U2278">
        <v>7.9706987096124851E-2</v>
      </c>
      <c r="V2278">
        <v>126692</v>
      </c>
      <c r="W2278">
        <v>126609</v>
      </c>
      <c r="X2278">
        <v>126405</v>
      </c>
      <c r="Y2278">
        <v>126142</v>
      </c>
      <c r="Z2278">
        <v>63246</v>
      </c>
      <c r="AA2278">
        <v>42125</v>
      </c>
      <c r="AB2278">
        <v>52379.391999999993</v>
      </c>
      <c r="AC2278">
        <v>72807</v>
      </c>
      <c r="AD2278">
        <v>11</v>
      </c>
      <c r="AE2278">
        <v>8.7021874134725683E-5</v>
      </c>
      <c r="AF2278">
        <v>121</v>
      </c>
      <c r="AG2278">
        <v>436</v>
      </c>
      <c r="AH2278">
        <v>0.27752293577981652</v>
      </c>
      <c r="AI2278" s="3">
        <v>27305</v>
      </c>
      <c r="AJ2278" s="3">
        <v>210739.75042004502</v>
      </c>
      <c r="AK2278">
        <v>20</v>
      </c>
      <c r="AL2278">
        <v>360256</v>
      </c>
      <c r="AM2278">
        <v>324109</v>
      </c>
      <c r="AN2278">
        <v>31241</v>
      </c>
      <c r="AO2278">
        <v>355350</v>
      </c>
      <c r="AP2278">
        <v>17</v>
      </c>
      <c r="AQ2278">
        <v>3</v>
      </c>
      <c r="AR2278">
        <v>20</v>
      </c>
      <c r="AS2278">
        <v>0.15796665323950115</v>
      </c>
      <c r="AT2278">
        <v>17</v>
      </c>
      <c r="AU2278">
        <v>130</v>
      </c>
      <c r="AV2278">
        <f t="shared" si="143"/>
        <v>147</v>
      </c>
      <c r="AW2278">
        <v>121897</v>
      </c>
      <c r="AX2278">
        <v>0.97</v>
      </c>
      <c r="AY2278">
        <v>456341975.23546302</v>
      </c>
      <c r="AZ2278">
        <v>456341.975235463</v>
      </c>
      <c r="BA2278">
        <v>3699.4730325210198</v>
      </c>
      <c r="BB2278">
        <v>2.7030876862982463</v>
      </c>
      <c r="BG2278">
        <v>3596306</v>
      </c>
      <c r="BH2278">
        <v>28.450662552905342</v>
      </c>
      <c r="BI2278">
        <v>10939</v>
      </c>
      <c r="BJ2278">
        <v>64</v>
      </c>
      <c r="BK2278">
        <v>16</v>
      </c>
      <c r="BL2278">
        <v>9</v>
      </c>
      <c r="BM2278">
        <v>1</v>
      </c>
      <c r="BN2278">
        <v>2</v>
      </c>
      <c r="BO2278">
        <v>7</v>
      </c>
      <c r="BP2278">
        <v>4</v>
      </c>
      <c r="BQ2278">
        <v>19</v>
      </c>
      <c r="BR2278">
        <v>19</v>
      </c>
      <c r="BS2278">
        <v>0</v>
      </c>
      <c r="BT2278">
        <v>126925</v>
      </c>
      <c r="BU2278">
        <v>0.76</v>
      </c>
      <c r="BV2278">
        <v>0.65382600000000002</v>
      </c>
      <c r="BW2278">
        <v>840</v>
      </c>
      <c r="BX2278">
        <v>1.110892</v>
      </c>
      <c r="BY2278">
        <v>4.4647899999999997E-2</v>
      </c>
      <c r="BZ2278">
        <v>61</v>
      </c>
      <c r="CA2278">
        <v>15</v>
      </c>
      <c r="CB2278">
        <v>14</v>
      </c>
      <c r="CC2278">
        <v>0</v>
      </c>
      <c r="CD2278">
        <v>2</v>
      </c>
      <c r="CE2278">
        <v>6</v>
      </c>
      <c r="CF2278">
        <v>4</v>
      </c>
      <c r="CG2278">
        <v>25</v>
      </c>
      <c r="CH2278">
        <v>19</v>
      </c>
      <c r="CI2278">
        <v>0</v>
      </c>
      <c r="CJ2278">
        <v>126430</v>
      </c>
      <c r="CK2278">
        <v>1.1547892114213398</v>
      </c>
      <c r="CL2278">
        <v>0.6548736161304769</v>
      </c>
      <c r="CM2278">
        <v>770</v>
      </c>
      <c r="CN2278">
        <v>-0.21834270447329582</v>
      </c>
      <c r="CO2278">
        <v>29516</v>
      </c>
      <c r="CP2278">
        <v>0.376168848</v>
      </c>
      <c r="CQ2278">
        <v>0.385011559</v>
      </c>
      <c r="CR2278">
        <v>111927</v>
      </c>
      <c r="CS2278">
        <v>0.88500000000000001</v>
      </c>
      <c r="CT2278">
        <v>113896</v>
      </c>
      <c r="CU2278">
        <v>0.92854422983499996</v>
      </c>
      <c r="CV2278">
        <v>347</v>
      </c>
      <c r="CW2278">
        <v>68</v>
      </c>
      <c r="CX2278">
        <v>118</v>
      </c>
      <c r="CY2278">
        <v>623</v>
      </c>
      <c r="CZ2278">
        <v>721</v>
      </c>
      <c r="DA2278" s="2">
        <v>78907</v>
      </c>
      <c r="DB2278" s="2">
        <v>19355</v>
      </c>
      <c r="DC2278" s="2">
        <v>276.42</v>
      </c>
      <c r="DD2278" s="2">
        <v>8343</v>
      </c>
      <c r="DE2278">
        <v>285</v>
      </c>
      <c r="DF2278">
        <v>30</v>
      </c>
      <c r="DG2278">
        <v>74.45</v>
      </c>
      <c r="DH2278">
        <v>11.09</v>
      </c>
      <c r="DI2278" s="2">
        <v>36.43</v>
      </c>
      <c r="DJ2278">
        <v>2.64</v>
      </c>
      <c r="DK2278">
        <v>0.87280717817249587</v>
      </c>
      <c r="DL2278">
        <v>2.7522935779816515E-2</v>
      </c>
      <c r="DM2278">
        <v>0</v>
      </c>
      <c r="DN2278">
        <v>21.1</v>
      </c>
      <c r="DO2278">
        <v>0.09</v>
      </c>
      <c r="DP2278">
        <v>54.36</v>
      </c>
      <c r="DQ2278" s="2">
        <v>0</v>
      </c>
      <c r="DR2278" s="2">
        <v>29703.900432110015</v>
      </c>
      <c r="DS2278">
        <v>6.6556913898871931E-2</v>
      </c>
      <c r="DT2278">
        <v>5.1007542508513897</v>
      </c>
      <c r="DU2278">
        <v>1837577.3233947183</v>
      </c>
      <c r="DV2278">
        <v>0</v>
      </c>
    </row>
    <row r="2279" spans="1:126" x14ac:dyDescent="0.15">
      <c r="A2279" t="s">
        <v>3771</v>
      </c>
      <c r="B2279" t="s">
        <v>3772</v>
      </c>
      <c r="C2279">
        <v>45</v>
      </c>
      <c r="D2279">
        <v>1</v>
      </c>
      <c r="E2279" t="s">
        <v>3773</v>
      </c>
      <c r="F2279">
        <v>45001</v>
      </c>
      <c r="G2279" t="s">
        <v>7263</v>
      </c>
      <c r="H2279">
        <v>69.099999999999994</v>
      </c>
      <c r="I2279">
        <v>28.2</v>
      </c>
      <c r="J2279">
        <v>0.2</v>
      </c>
      <c r="K2279">
        <v>0.3</v>
      </c>
      <c r="L2279">
        <v>1.2</v>
      </c>
      <c r="M2279">
        <v>1</v>
      </c>
      <c r="N2279">
        <f t="shared" si="146"/>
        <v>5572.619999999999</v>
      </c>
      <c r="O2279">
        <f t="shared" si="144"/>
        <v>4427.380000000001</v>
      </c>
      <c r="P2279">
        <f t="shared" si="145"/>
        <v>5.3128560000000036</v>
      </c>
      <c r="Q2279" s="4">
        <v>45001</v>
      </c>
      <c r="R2279" s="5">
        <v>34.213808999999998</v>
      </c>
      <c r="S2279" s="5">
        <v>-82.460459999999998</v>
      </c>
      <c r="T2279">
        <v>6</v>
      </c>
      <c r="U2279">
        <v>0.15511543054254021</v>
      </c>
      <c r="V2279">
        <v>25387</v>
      </c>
      <c r="W2279">
        <v>25100</v>
      </c>
      <c r="X2279">
        <v>24997</v>
      </c>
      <c r="Y2279">
        <v>24802</v>
      </c>
      <c r="Z2279">
        <v>12333</v>
      </c>
      <c r="AA2279">
        <v>42127</v>
      </c>
      <c r="AB2279">
        <v>8135.0689999999995</v>
      </c>
      <c r="AC2279">
        <v>34799</v>
      </c>
      <c r="AD2279">
        <v>2</v>
      </c>
      <c r="AE2279">
        <v>8.0009601152138254E-5</v>
      </c>
      <c r="AF2279">
        <v>45</v>
      </c>
      <c r="AG2279">
        <v>574</v>
      </c>
      <c r="AH2279">
        <v>7.8397212543554001E-2</v>
      </c>
      <c r="AI2279" s="3">
        <v>92047</v>
      </c>
      <c r="AJ2279" s="3">
        <v>313908.27900008002</v>
      </c>
      <c r="AK2279">
        <v>82</v>
      </c>
      <c r="AL2279">
        <v>327104</v>
      </c>
      <c r="AM2279">
        <v>330745</v>
      </c>
      <c r="AN2279">
        <v>29998</v>
      </c>
      <c r="AO2279">
        <v>360743</v>
      </c>
      <c r="AP2279">
        <v>1</v>
      </c>
      <c r="AQ2279">
        <v>0</v>
      </c>
      <c r="AR2279">
        <v>1</v>
      </c>
      <c r="AS2279">
        <v>3.9840637450199202E-2</v>
      </c>
      <c r="AT2279">
        <v>1</v>
      </c>
      <c r="AU2279">
        <v>33</v>
      </c>
      <c r="AV2279">
        <f t="shared" si="143"/>
        <v>34</v>
      </c>
      <c r="AW2279">
        <v>20729</v>
      </c>
      <c r="AX2279">
        <v>0.89</v>
      </c>
      <c r="AY2279">
        <v>1174105712.5836501</v>
      </c>
      <c r="AZ2279">
        <v>1174105.7125836501</v>
      </c>
      <c r="BA2279">
        <v>44556.2609478386</v>
      </c>
      <c r="BB2279">
        <v>0.22443534953947014</v>
      </c>
      <c r="BC2279">
        <v>12039</v>
      </c>
      <c r="BD2279">
        <v>5778</v>
      </c>
      <c r="BE2279">
        <v>6261</v>
      </c>
      <c r="BF2279">
        <v>0.24662228699728209</v>
      </c>
      <c r="BG2279">
        <v>214538</v>
      </c>
      <c r="BH2279">
        <v>8.5825499059887189</v>
      </c>
      <c r="BI2279">
        <v>4126</v>
      </c>
      <c r="BJ2279">
        <v>25</v>
      </c>
      <c r="BK2279">
        <v>1</v>
      </c>
      <c r="BL2279">
        <v>2</v>
      </c>
      <c r="BM2279">
        <v>0</v>
      </c>
      <c r="BN2279">
        <v>0</v>
      </c>
      <c r="BO2279">
        <v>1</v>
      </c>
      <c r="BP2279">
        <v>0</v>
      </c>
      <c r="BQ2279">
        <v>0</v>
      </c>
      <c r="BR2279">
        <v>1</v>
      </c>
      <c r="BS2279">
        <v>0</v>
      </c>
      <c r="BT2279">
        <v>25098</v>
      </c>
      <c r="BU2279">
        <v>0.69</v>
      </c>
      <c r="BV2279">
        <v>0.55817139999999998</v>
      </c>
      <c r="BW2279">
        <v>105</v>
      </c>
      <c r="BX2279">
        <v>1.195314</v>
      </c>
      <c r="BY2279">
        <v>-0.68768600000000002</v>
      </c>
      <c r="BZ2279">
        <v>26</v>
      </c>
      <c r="CA2279">
        <v>1</v>
      </c>
      <c r="CB2279">
        <v>1</v>
      </c>
      <c r="CC2279">
        <v>0</v>
      </c>
      <c r="CD2279">
        <v>0</v>
      </c>
      <c r="CE2279">
        <v>1</v>
      </c>
      <c r="CF2279">
        <v>0</v>
      </c>
      <c r="CG2279">
        <v>0</v>
      </c>
      <c r="CH2279">
        <v>1</v>
      </c>
      <c r="CI2279">
        <v>0</v>
      </c>
      <c r="CJ2279">
        <v>24926</v>
      </c>
      <c r="CK2279">
        <v>1.2035625451335954</v>
      </c>
      <c r="CL2279">
        <v>0.74186596218020018</v>
      </c>
      <c r="CM2279">
        <v>103</v>
      </c>
      <c r="CN2279">
        <v>-0.13001636771225383</v>
      </c>
      <c r="CO2279">
        <v>1567</v>
      </c>
      <c r="CP2279">
        <v>0.32660570300000002</v>
      </c>
      <c r="CQ2279">
        <v>0.114392813</v>
      </c>
      <c r="CR2279">
        <v>20632</v>
      </c>
      <c r="CS2279">
        <v>0.82900000000000007</v>
      </c>
      <c r="CT2279">
        <v>20233</v>
      </c>
      <c r="CU2279">
        <v>0.78861731351999997</v>
      </c>
      <c r="CV2279">
        <v>14</v>
      </c>
      <c r="CW2279">
        <v>4</v>
      </c>
      <c r="CX2279">
        <v>13</v>
      </c>
      <c r="CZ2279">
        <v>866</v>
      </c>
      <c r="DA2279" s="2">
        <v>8754</v>
      </c>
      <c r="DB2279" s="2">
        <v>1220</v>
      </c>
      <c r="DC2279" s="2">
        <v>71.98</v>
      </c>
      <c r="DD2279" s="2">
        <v>7524</v>
      </c>
      <c r="DE2279">
        <v>258</v>
      </c>
      <c r="DF2279">
        <v>63</v>
      </c>
      <c r="DG2279">
        <v>8</v>
      </c>
      <c r="DH2279">
        <v>12</v>
      </c>
      <c r="DI2279" s="2">
        <v>19.989999999999998</v>
      </c>
      <c r="DJ2279">
        <v>-0.61</v>
      </c>
      <c r="DK2279">
        <v>0.98751724662400731</v>
      </c>
      <c r="DL2279">
        <v>1.7421602787456446E-3</v>
      </c>
      <c r="DM2279">
        <v>0</v>
      </c>
      <c r="DN2279">
        <v>69.5</v>
      </c>
      <c r="DO2279">
        <v>0.21</v>
      </c>
      <c r="DP2279">
        <v>507.11</v>
      </c>
      <c r="DQ2279" s="2">
        <v>23349</v>
      </c>
      <c r="DR2279" s="2">
        <v>2070.5964918999998</v>
      </c>
      <c r="DS2279">
        <v>6.3299523613193362E-3</v>
      </c>
      <c r="DT2279">
        <v>2.2892157626134799</v>
      </c>
      <c r="DU2279">
        <v>748811.63281391968</v>
      </c>
      <c r="DV2279">
        <v>1</v>
      </c>
    </row>
    <row r="2280" spans="1:126" x14ac:dyDescent="0.15">
      <c r="A2280" t="s">
        <v>3771</v>
      </c>
      <c r="B2280" t="s">
        <v>3774</v>
      </c>
      <c r="C2280">
        <v>45</v>
      </c>
      <c r="D2280">
        <v>3</v>
      </c>
      <c r="E2280" t="s">
        <v>3775</v>
      </c>
      <c r="F2280">
        <v>45003</v>
      </c>
      <c r="G2280" t="s">
        <v>7264</v>
      </c>
      <c r="H2280">
        <v>67.8</v>
      </c>
      <c r="I2280">
        <v>24.4</v>
      </c>
      <c r="J2280">
        <v>0.4</v>
      </c>
      <c r="K2280">
        <v>0.8</v>
      </c>
      <c r="L2280">
        <v>1.7</v>
      </c>
      <c r="M2280">
        <v>4.9000000000000004</v>
      </c>
      <c r="N2280">
        <f t="shared" si="146"/>
        <v>5219.8999999999996</v>
      </c>
      <c r="O2280">
        <f t="shared" si="144"/>
        <v>4780.1000000000004</v>
      </c>
      <c r="P2280">
        <f t="shared" si="145"/>
        <v>5.7361200000000023</v>
      </c>
      <c r="Q2280" s="4">
        <v>45003</v>
      </c>
      <c r="R2280" s="5">
        <v>33.550013</v>
      </c>
      <c r="S2280" s="5">
        <v>-81.632982999999996</v>
      </c>
      <c r="T2280">
        <v>2</v>
      </c>
      <c r="U2280">
        <v>9.2675973416563973E-2</v>
      </c>
      <c r="V2280">
        <v>160169</v>
      </c>
      <c r="W2280">
        <v>162991</v>
      </c>
      <c r="X2280">
        <v>163908</v>
      </c>
      <c r="Y2280">
        <v>165550</v>
      </c>
      <c r="Z2280">
        <v>85074</v>
      </c>
      <c r="AA2280">
        <v>42129</v>
      </c>
      <c r="AB2280">
        <v>62627.131999999998</v>
      </c>
      <c r="AC2280">
        <v>45759</v>
      </c>
      <c r="AD2280">
        <v>1</v>
      </c>
      <c r="AE2280">
        <v>6.1009834785367403E-6</v>
      </c>
      <c r="AF2280">
        <v>79</v>
      </c>
      <c r="AG2280">
        <v>1102</v>
      </c>
      <c r="AH2280">
        <v>7.1687840290381125E-2</v>
      </c>
      <c r="AI2280" s="3">
        <v>154351</v>
      </c>
      <c r="AJ2280" s="3">
        <v>685496.40805952006</v>
      </c>
      <c r="AK2280">
        <v>52</v>
      </c>
      <c r="AL2280">
        <v>691539.2</v>
      </c>
      <c r="AM2280">
        <v>319890</v>
      </c>
      <c r="AN2280">
        <v>60445</v>
      </c>
      <c r="AO2280">
        <v>380335</v>
      </c>
      <c r="AP2280">
        <v>3</v>
      </c>
      <c r="AQ2280">
        <v>0</v>
      </c>
      <c r="AR2280">
        <v>3</v>
      </c>
      <c r="AS2280">
        <v>1.8405924253486389E-2</v>
      </c>
      <c r="AT2280">
        <v>3</v>
      </c>
      <c r="AU2280">
        <v>80</v>
      </c>
      <c r="AV2280">
        <f t="shared" si="143"/>
        <v>83</v>
      </c>
      <c r="AW2280">
        <v>141651</v>
      </c>
      <c r="AX2280">
        <v>0.88</v>
      </c>
      <c r="AY2280">
        <v>1369541880.8110299</v>
      </c>
      <c r="AZ2280">
        <v>1369541.8808110298</v>
      </c>
      <c r="BA2280">
        <v>9598.3455866107506</v>
      </c>
      <c r="BB2280">
        <v>1.0418462129504422</v>
      </c>
      <c r="BC2280">
        <v>95291</v>
      </c>
      <c r="BD2280">
        <v>57997</v>
      </c>
      <c r="BE2280">
        <v>37294</v>
      </c>
      <c r="BF2280">
        <v>0.23284156110108697</v>
      </c>
      <c r="BG2280">
        <v>1972384</v>
      </c>
      <c r="BH2280">
        <v>12.03348219733021</v>
      </c>
      <c r="BI2280">
        <v>20423</v>
      </c>
      <c r="BJ2280">
        <v>123</v>
      </c>
      <c r="BK2280">
        <v>4</v>
      </c>
      <c r="BL2280">
        <v>7</v>
      </c>
      <c r="BM2280">
        <v>1</v>
      </c>
      <c r="BN2280">
        <v>0</v>
      </c>
      <c r="BO2280">
        <v>3</v>
      </c>
      <c r="BP2280">
        <v>3</v>
      </c>
      <c r="BQ2280">
        <v>10</v>
      </c>
      <c r="BR2280">
        <v>12</v>
      </c>
      <c r="BS2280">
        <v>1</v>
      </c>
      <c r="BT2280">
        <v>156017</v>
      </c>
      <c r="BU2280">
        <v>0.78</v>
      </c>
      <c r="BV2280">
        <v>0.59126619999999996</v>
      </c>
      <c r="BW2280">
        <v>611</v>
      </c>
      <c r="BX2280">
        <v>1.051167</v>
      </c>
      <c r="BY2280">
        <v>-0.73371830000000005</v>
      </c>
      <c r="BZ2280">
        <v>121</v>
      </c>
      <c r="CA2280">
        <v>5</v>
      </c>
      <c r="CB2280">
        <v>6</v>
      </c>
      <c r="CC2280">
        <v>0</v>
      </c>
      <c r="CD2280">
        <v>0</v>
      </c>
      <c r="CE2280">
        <v>4</v>
      </c>
      <c r="CF2280">
        <v>2</v>
      </c>
      <c r="CG2280">
        <v>14</v>
      </c>
      <c r="CH2280">
        <v>10</v>
      </c>
      <c r="CI2280">
        <v>0</v>
      </c>
      <c r="CJ2280">
        <v>164537</v>
      </c>
      <c r="CK2280">
        <v>0.98458097570759162</v>
      </c>
      <c r="CL2280">
        <v>0.68798521618397634</v>
      </c>
      <c r="CM2280">
        <v>625</v>
      </c>
      <c r="CN2280">
        <v>-0.63806945676176741</v>
      </c>
      <c r="CO2280">
        <v>21723</v>
      </c>
      <c r="CP2280">
        <v>0.67108305499999998</v>
      </c>
      <c r="CQ2280">
        <v>0.49244427299999999</v>
      </c>
      <c r="CR2280">
        <v>141989</v>
      </c>
      <c r="CS2280">
        <v>0.85400000000000009</v>
      </c>
      <c r="CT2280">
        <v>130858</v>
      </c>
      <c r="CU2280">
        <v>0.79968584572000001</v>
      </c>
      <c r="CV2280">
        <v>212</v>
      </c>
      <c r="CW2280">
        <v>64</v>
      </c>
      <c r="CX2280">
        <v>58</v>
      </c>
      <c r="CY2280">
        <v>725</v>
      </c>
      <c r="CZ2280">
        <v>1679</v>
      </c>
      <c r="DA2280" s="2">
        <v>78775</v>
      </c>
      <c r="DB2280" s="2">
        <v>16160</v>
      </c>
      <c r="DC2280" s="2">
        <v>113.29</v>
      </c>
      <c r="DD2280" s="2">
        <v>49664</v>
      </c>
      <c r="DE2280">
        <v>589</v>
      </c>
      <c r="DF2280">
        <v>169</v>
      </c>
      <c r="DG2280">
        <v>25.58</v>
      </c>
      <c r="DH2280">
        <v>4.26</v>
      </c>
      <c r="DI2280" s="2">
        <v>8.5299999999999994</v>
      </c>
      <c r="DJ2280">
        <v>-0.04</v>
      </c>
      <c r="DK2280">
        <v>0.98484622710575243</v>
      </c>
      <c r="DL2280">
        <v>3.629764065335753E-3</v>
      </c>
      <c r="DM2280">
        <v>0</v>
      </c>
      <c r="DN2280">
        <v>55.9</v>
      </c>
      <c r="DO2280">
        <v>0.08</v>
      </c>
      <c r="DP2280">
        <v>850.40000000000009</v>
      </c>
      <c r="DQ2280" s="2">
        <v>0</v>
      </c>
      <c r="DR2280" s="2">
        <v>9622.2709934499962</v>
      </c>
      <c r="DS2280">
        <v>1.3065759113471515E-2</v>
      </c>
      <c r="DT2280">
        <v>6.43150742854088</v>
      </c>
      <c r="DU2280">
        <v>4447639.5019272175</v>
      </c>
      <c r="DV2280">
        <v>0</v>
      </c>
    </row>
    <row r="2281" spans="1:126" x14ac:dyDescent="0.15">
      <c r="A2281" t="s">
        <v>3771</v>
      </c>
      <c r="B2281" t="s">
        <v>3776</v>
      </c>
      <c r="C2281">
        <v>45</v>
      </c>
      <c r="D2281">
        <v>5</v>
      </c>
      <c r="E2281" t="s">
        <v>3777</v>
      </c>
      <c r="F2281">
        <v>45005</v>
      </c>
      <c r="G2281" t="s">
        <v>7265</v>
      </c>
      <c r="H2281">
        <v>23.1</v>
      </c>
      <c r="I2281">
        <v>73.400000000000006</v>
      </c>
      <c r="J2281">
        <v>0.2</v>
      </c>
      <c r="K2281">
        <v>0.4</v>
      </c>
      <c r="L2281">
        <v>0.6</v>
      </c>
      <c r="M2281">
        <v>2.2999999999999998</v>
      </c>
      <c r="N2281">
        <f t="shared" si="146"/>
        <v>5927.0199999999995</v>
      </c>
      <c r="O2281">
        <f t="shared" si="144"/>
        <v>4072.9800000000005</v>
      </c>
      <c r="P2281">
        <f t="shared" si="145"/>
        <v>4.8875760000000019</v>
      </c>
      <c r="Q2281" s="4">
        <v>45005</v>
      </c>
      <c r="R2281" s="5">
        <v>32.979756999999999</v>
      </c>
      <c r="S2281" s="5">
        <v>-81.363264999999998</v>
      </c>
      <c r="T2281">
        <v>6</v>
      </c>
      <c r="U2281">
        <v>0.15733555490411852</v>
      </c>
      <c r="V2281">
        <v>10399</v>
      </c>
      <c r="W2281">
        <v>10027</v>
      </c>
      <c r="X2281">
        <v>9838</v>
      </c>
      <c r="Y2281">
        <v>9420</v>
      </c>
      <c r="Z2281">
        <v>5332</v>
      </c>
      <c r="AA2281">
        <v>42131</v>
      </c>
      <c r="AB2281">
        <v>3011.1079999999997</v>
      </c>
      <c r="AC2281">
        <v>25327</v>
      </c>
      <c r="AD2281">
        <v>1</v>
      </c>
      <c r="AE2281">
        <v>1.0164667615368977E-4</v>
      </c>
      <c r="AF2281">
        <v>7</v>
      </c>
      <c r="AG2281">
        <v>141</v>
      </c>
      <c r="AH2281">
        <v>4.9645390070921988E-2</v>
      </c>
      <c r="AI2281" s="3">
        <v>124350</v>
      </c>
      <c r="AJ2281" s="3">
        <v>261177.28108484502</v>
      </c>
      <c r="AK2281">
        <v>177</v>
      </c>
      <c r="AL2281">
        <v>264057.59999999998</v>
      </c>
      <c r="AM2281">
        <v>322621</v>
      </c>
      <c r="AN2281">
        <v>13363</v>
      </c>
      <c r="AO2281">
        <v>335984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5</v>
      </c>
      <c r="AV2281">
        <f t="shared" si="143"/>
        <v>5</v>
      </c>
      <c r="AW2281">
        <v>0</v>
      </c>
      <c r="AX2281">
        <v>0</v>
      </c>
      <c r="AY2281">
        <v>560243741.25634205</v>
      </c>
      <c r="AZ2281">
        <v>560243.74125634204</v>
      </c>
      <c r="BA2281">
        <v>50193.549587479902</v>
      </c>
      <c r="BB2281">
        <v>0.19922878700920493</v>
      </c>
      <c r="BC2281">
        <v>2813</v>
      </c>
      <c r="BD2281">
        <v>789</v>
      </c>
      <c r="BE2281">
        <v>2024</v>
      </c>
      <c r="BF2281">
        <v>0.19463409943263776</v>
      </c>
      <c r="BG2281">
        <v>93739</v>
      </c>
      <c r="BH2281">
        <v>9.5282577759707259</v>
      </c>
      <c r="BI2281">
        <v>1493</v>
      </c>
      <c r="BJ2281">
        <v>6</v>
      </c>
      <c r="BK2281">
        <v>1</v>
      </c>
      <c r="BL2281">
        <v>2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10195</v>
      </c>
      <c r="BU2281">
        <v>0.74</v>
      </c>
      <c r="BV2281">
        <v>0.50407120000000005</v>
      </c>
      <c r="BW2281">
        <v>43</v>
      </c>
      <c r="BX2281">
        <v>0.88278570000000001</v>
      </c>
      <c r="BY2281">
        <v>-1.243166</v>
      </c>
      <c r="BZ2281">
        <v>5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9693</v>
      </c>
      <c r="CK2281">
        <v>0.61900340451872482</v>
      </c>
      <c r="CL2281">
        <v>0.71862592784394963</v>
      </c>
      <c r="CM2281">
        <v>36</v>
      </c>
      <c r="CN2281">
        <v>-0.8401601152710314</v>
      </c>
      <c r="CO2281">
        <v>630</v>
      </c>
      <c r="CP2281">
        <v>-0.1945586175</v>
      </c>
      <c r="CQ2281">
        <v>-1.1154235213999999</v>
      </c>
      <c r="CR2281">
        <v>6633</v>
      </c>
      <c r="CS2281">
        <v>0.72099999999999997</v>
      </c>
      <c r="CT2281">
        <v>8111</v>
      </c>
      <c r="CU2281">
        <v>0.78588661037000007</v>
      </c>
      <c r="CV2281">
        <v>10</v>
      </c>
      <c r="CW2281">
        <v>3</v>
      </c>
      <c r="CX2281">
        <v>6</v>
      </c>
      <c r="CY2281">
        <v>218</v>
      </c>
      <c r="CZ2281">
        <v>218</v>
      </c>
      <c r="DA2281" s="2">
        <v>3925</v>
      </c>
      <c r="DB2281" s="2">
        <v>345</v>
      </c>
      <c r="DC2281" s="2">
        <v>50.82</v>
      </c>
      <c r="DD2281" s="2">
        <v>7408</v>
      </c>
      <c r="DE2281">
        <v>74</v>
      </c>
      <c r="DF2281">
        <v>50</v>
      </c>
      <c r="DG2281">
        <v>40.65</v>
      </c>
      <c r="DH2281">
        <v>10.16</v>
      </c>
      <c r="DJ2281">
        <v>-0.27</v>
      </c>
      <c r="DK2281">
        <v>0.95273019702452755</v>
      </c>
      <c r="DL2281">
        <v>0</v>
      </c>
      <c r="DM2281">
        <v>0</v>
      </c>
      <c r="DN2281">
        <v>68.400000000000006</v>
      </c>
      <c r="DO2281">
        <v>0.27100000000000002</v>
      </c>
      <c r="DP2281">
        <v>5054.5199999999995</v>
      </c>
      <c r="DQ2281" s="2">
        <v>0</v>
      </c>
      <c r="DR2281" s="2">
        <v>26399.278280780007</v>
      </c>
      <c r="DS2281">
        <v>0.14744509545677087</v>
      </c>
      <c r="DT2281">
        <v>5.7146601459788204</v>
      </c>
      <c r="DU2281">
        <v>1508999.4429628169</v>
      </c>
      <c r="DV2281">
        <v>1</v>
      </c>
    </row>
    <row r="2282" spans="1:126" x14ac:dyDescent="0.15">
      <c r="A2282" t="s">
        <v>3771</v>
      </c>
      <c r="B2282" t="s">
        <v>1550</v>
      </c>
      <c r="C2282">
        <v>45</v>
      </c>
      <c r="D2282">
        <v>7</v>
      </c>
      <c r="E2282" t="s">
        <v>3778</v>
      </c>
      <c r="F2282">
        <v>45007</v>
      </c>
      <c r="G2282" t="s">
        <v>7266</v>
      </c>
      <c r="H2282">
        <v>78.8</v>
      </c>
      <c r="I2282">
        <v>15.9</v>
      </c>
      <c r="J2282">
        <v>0.2</v>
      </c>
      <c r="K2282">
        <v>0.7</v>
      </c>
      <c r="L2282">
        <v>1.4</v>
      </c>
      <c r="M2282">
        <v>2.9</v>
      </c>
      <c r="N2282">
        <f t="shared" si="146"/>
        <v>6473.15</v>
      </c>
      <c r="O2282">
        <f t="shared" si="144"/>
        <v>3526.8500000000004</v>
      </c>
      <c r="P2282">
        <f t="shared" si="145"/>
        <v>4.2322200000000016</v>
      </c>
      <c r="Q2282" s="4">
        <v>45007</v>
      </c>
      <c r="R2282" s="5">
        <v>34.521234999999997</v>
      </c>
      <c r="S2282" s="5">
        <v>-82.638603000000003</v>
      </c>
      <c r="T2282">
        <v>2</v>
      </c>
      <c r="U2282">
        <v>9.2585585050470973E-2</v>
      </c>
      <c r="V2282">
        <v>187228</v>
      </c>
      <c r="W2282">
        <v>189763</v>
      </c>
      <c r="X2282">
        <v>191215</v>
      </c>
      <c r="Y2282">
        <v>193921</v>
      </c>
      <c r="Z2282">
        <v>98432</v>
      </c>
      <c r="AA2282">
        <v>42133</v>
      </c>
      <c r="AB2282">
        <v>72368.907999999996</v>
      </c>
      <c r="AC2282">
        <v>42143</v>
      </c>
      <c r="AD2282">
        <v>5</v>
      </c>
      <c r="AE2282">
        <v>2.6148576210025363E-5</v>
      </c>
      <c r="AF2282">
        <v>94</v>
      </c>
      <c r="AG2282">
        <v>1498</v>
      </c>
      <c r="AH2282">
        <v>6.2750333778371165E-2</v>
      </c>
      <c r="AI2282" s="3">
        <v>159106</v>
      </c>
      <c r="AJ2282" s="3">
        <v>457892.00826287502</v>
      </c>
      <c r="AK2282">
        <v>48</v>
      </c>
      <c r="AL2282">
        <v>484780.80000000005</v>
      </c>
      <c r="AM2282">
        <v>429075</v>
      </c>
      <c r="AN2282">
        <v>77350</v>
      </c>
      <c r="AO2282">
        <v>506425</v>
      </c>
      <c r="AP2282">
        <v>4</v>
      </c>
      <c r="AQ2282">
        <v>3</v>
      </c>
      <c r="AR2282">
        <v>7</v>
      </c>
      <c r="AS2282">
        <v>3.6888118337083622E-2</v>
      </c>
      <c r="AT2282">
        <v>7</v>
      </c>
      <c r="AU2282">
        <v>179</v>
      </c>
      <c r="AV2282">
        <f t="shared" si="143"/>
        <v>186</v>
      </c>
      <c r="AW2282">
        <v>195700</v>
      </c>
      <c r="AX2282">
        <v>0.95</v>
      </c>
      <c r="AY2282">
        <v>1589732616.20824</v>
      </c>
      <c r="AZ2282">
        <v>1589732.6162082399</v>
      </c>
      <c r="BA2282">
        <v>9600.2927050786293</v>
      </c>
      <c r="BB2282">
        <v>1.041634907101314</v>
      </c>
      <c r="BC2282">
        <v>612046</v>
      </c>
      <c r="BD2282">
        <v>657904</v>
      </c>
      <c r="BE2282">
        <v>-45858</v>
      </c>
      <c r="BF2282">
        <v>-0.24493131369239643</v>
      </c>
      <c r="BG2282">
        <v>2593428</v>
      </c>
      <c r="BH2282">
        <v>13.562889940642732</v>
      </c>
      <c r="BI2282">
        <v>22244</v>
      </c>
      <c r="BJ2282">
        <v>216</v>
      </c>
      <c r="BK2282">
        <v>3</v>
      </c>
      <c r="BL2282">
        <v>8</v>
      </c>
      <c r="BM2282">
        <v>2</v>
      </c>
      <c r="BN2282">
        <v>0</v>
      </c>
      <c r="BO2282">
        <v>2</v>
      </c>
      <c r="BP2282">
        <v>1</v>
      </c>
      <c r="BQ2282">
        <v>21</v>
      </c>
      <c r="BR2282">
        <v>11</v>
      </c>
      <c r="BS2282">
        <v>0</v>
      </c>
      <c r="BT2282">
        <v>184901</v>
      </c>
      <c r="BU2282">
        <v>0.77</v>
      </c>
      <c r="BV2282">
        <v>0.52899589999999996</v>
      </c>
      <c r="BW2282">
        <v>552</v>
      </c>
      <c r="BX2282">
        <v>1.427791</v>
      </c>
      <c r="BY2282">
        <v>-0.88237390000000004</v>
      </c>
      <c r="BZ2282">
        <v>225</v>
      </c>
      <c r="CA2282">
        <v>5</v>
      </c>
      <c r="CB2282">
        <v>5</v>
      </c>
      <c r="CC2282">
        <v>1</v>
      </c>
      <c r="CD2282">
        <v>0</v>
      </c>
      <c r="CE2282">
        <v>2</v>
      </c>
      <c r="CF2282">
        <v>1</v>
      </c>
      <c r="CG2282">
        <v>17</v>
      </c>
      <c r="CH2282">
        <v>9</v>
      </c>
      <c r="CI2282">
        <v>0</v>
      </c>
      <c r="CJ2282">
        <v>192836</v>
      </c>
      <c r="CK2282">
        <v>1.3742247298222325</v>
      </c>
      <c r="CL2282">
        <v>0.6685801051773943</v>
      </c>
      <c r="CM2282">
        <v>632</v>
      </c>
      <c r="CN2282">
        <v>-0.45505728699288839</v>
      </c>
      <c r="CO2282">
        <v>20273</v>
      </c>
      <c r="CP2282">
        <v>0.46247540399999998</v>
      </c>
      <c r="CQ2282">
        <v>0.52987291299999995</v>
      </c>
      <c r="CR2282">
        <v>168812</v>
      </c>
      <c r="CS2282">
        <v>0.8640000000000001</v>
      </c>
      <c r="CT2282">
        <v>151467</v>
      </c>
      <c r="CU2282">
        <v>0.80232476348000004</v>
      </c>
      <c r="CV2282">
        <v>302</v>
      </c>
      <c r="CW2282">
        <v>76</v>
      </c>
      <c r="CX2282">
        <v>124</v>
      </c>
      <c r="CY2282">
        <v>581</v>
      </c>
      <c r="CZ2282">
        <v>2185</v>
      </c>
      <c r="DA2282" s="2">
        <v>85789</v>
      </c>
      <c r="DB2282" s="2">
        <v>16835</v>
      </c>
      <c r="DC2282" s="2">
        <v>111.73</v>
      </c>
      <c r="DD2282" s="2">
        <v>38052</v>
      </c>
      <c r="DE2282">
        <v>646</v>
      </c>
      <c r="DF2282">
        <v>84</v>
      </c>
      <c r="DG2282">
        <v>25.7</v>
      </c>
      <c r="DH2282">
        <v>5.25</v>
      </c>
      <c r="DI2282" s="2">
        <v>5.77</v>
      </c>
      <c r="DJ2282">
        <v>0.71</v>
      </c>
      <c r="DK2282">
        <v>0.96838585597023363</v>
      </c>
      <c r="DL2282">
        <v>6.6755674232309744E-4</v>
      </c>
      <c r="DM2282">
        <v>0</v>
      </c>
      <c r="DN2282">
        <v>101</v>
      </c>
      <c r="DO2282">
        <v>0.20399999999999999</v>
      </c>
      <c r="DP2282">
        <v>2017.8899999999999</v>
      </c>
      <c r="DQ2282" s="2">
        <v>0</v>
      </c>
      <c r="DR2282" s="2">
        <v>3572.4010620699996</v>
      </c>
      <c r="DS2282">
        <v>7.7140712789353855E-3</v>
      </c>
      <c r="DT2282">
        <v>4.64219970971532</v>
      </c>
      <c r="DU2282">
        <v>2250449.289035561</v>
      </c>
      <c r="DV2282">
        <v>1</v>
      </c>
    </row>
    <row r="2283" spans="1:126" x14ac:dyDescent="0.15">
      <c r="A2283" t="s">
        <v>3771</v>
      </c>
      <c r="B2283" t="s">
        <v>3779</v>
      </c>
      <c r="C2283">
        <v>45</v>
      </c>
      <c r="D2283">
        <v>9</v>
      </c>
      <c r="E2283" t="s">
        <v>3780</v>
      </c>
      <c r="F2283">
        <v>45009</v>
      </c>
      <c r="G2283" t="s">
        <v>7267</v>
      </c>
      <c r="H2283">
        <v>35.6</v>
      </c>
      <c r="I2283">
        <v>61.2</v>
      </c>
      <c r="J2283">
        <v>0.2</v>
      </c>
      <c r="K2283">
        <v>0.4</v>
      </c>
      <c r="L2283">
        <v>0.9</v>
      </c>
      <c r="M2283">
        <v>1.6</v>
      </c>
      <c r="N2283">
        <f t="shared" si="146"/>
        <v>5016.3700000000017</v>
      </c>
      <c r="O2283">
        <f t="shared" si="144"/>
        <v>4983.6299999999983</v>
      </c>
      <c r="P2283">
        <f t="shared" si="145"/>
        <v>5.9803560000000004</v>
      </c>
      <c r="Q2283" s="4">
        <v>45009</v>
      </c>
      <c r="R2283" s="5">
        <v>33.203021</v>
      </c>
      <c r="S2283" s="5">
        <v>-81.053161000000003</v>
      </c>
      <c r="T2283">
        <v>7</v>
      </c>
      <c r="U2283">
        <v>0.13928154982817692</v>
      </c>
      <c r="V2283">
        <v>15941</v>
      </c>
      <c r="W2283">
        <v>15649</v>
      </c>
      <c r="X2283">
        <v>15432</v>
      </c>
      <c r="Y2283">
        <v>14711</v>
      </c>
      <c r="Z2283">
        <v>7166</v>
      </c>
      <c r="AA2283">
        <v>44001</v>
      </c>
      <c r="AB2283">
        <v>4994.2199999999993</v>
      </c>
      <c r="AC2283">
        <v>31314</v>
      </c>
      <c r="AD2283">
        <v>0</v>
      </c>
      <c r="AE2283">
        <v>0</v>
      </c>
      <c r="AF2283">
        <v>18</v>
      </c>
      <c r="AG2283">
        <v>315</v>
      </c>
      <c r="AH2283">
        <v>5.7142857142857141E-2</v>
      </c>
      <c r="AI2283" s="3">
        <v>92524</v>
      </c>
      <c r="AJ2283" s="3">
        <v>251754.41277617501</v>
      </c>
      <c r="AK2283">
        <v>168</v>
      </c>
      <c r="AL2283">
        <v>253113.60000000001</v>
      </c>
      <c r="AM2283">
        <v>715718</v>
      </c>
      <c r="AN2283">
        <v>29480</v>
      </c>
      <c r="AO2283">
        <v>745198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20</v>
      </c>
      <c r="AV2283">
        <f t="shared" si="143"/>
        <v>20</v>
      </c>
      <c r="AW2283">
        <v>0</v>
      </c>
      <c r="AX2283">
        <v>0</v>
      </c>
      <c r="AY2283">
        <v>596055101.66027796</v>
      </c>
      <c r="AZ2283">
        <v>596055.10166027793</v>
      </c>
      <c r="BA2283">
        <v>35994.5815082685</v>
      </c>
      <c r="BB2283">
        <v>0.2778195934213834</v>
      </c>
      <c r="BC2283">
        <v>3024</v>
      </c>
      <c r="BD2283">
        <v>2600</v>
      </c>
      <c r="BE2283">
        <v>424</v>
      </c>
      <c r="BF2283">
        <v>2.6598080421554482E-2</v>
      </c>
      <c r="BG2283">
        <v>241530</v>
      </c>
      <c r="BH2283">
        <v>15.651244167962675</v>
      </c>
      <c r="BI2283">
        <v>2831</v>
      </c>
      <c r="BJ2283">
        <v>21</v>
      </c>
      <c r="BK2283">
        <v>0</v>
      </c>
      <c r="BL2283">
        <v>2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2</v>
      </c>
      <c r="BS2283">
        <v>0</v>
      </c>
      <c r="BT2283">
        <v>15005</v>
      </c>
      <c r="BU2283">
        <v>0.72</v>
      </c>
      <c r="BV2283">
        <v>0.56944669999999997</v>
      </c>
      <c r="BW2283">
        <v>86</v>
      </c>
      <c r="BX2283">
        <v>1.732756</v>
      </c>
      <c r="BY2283">
        <v>5.1652E-3</v>
      </c>
      <c r="BZ2283">
        <v>22</v>
      </c>
      <c r="CA2283">
        <v>0</v>
      </c>
      <c r="CB2283">
        <v>2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2</v>
      </c>
      <c r="CI2283">
        <v>0</v>
      </c>
      <c r="CJ2283">
        <v>15191</v>
      </c>
      <c r="CK2283">
        <v>1.7773681785267592</v>
      </c>
      <c r="CL2283">
        <v>0.71449335548172754</v>
      </c>
      <c r="CM2283">
        <v>80</v>
      </c>
      <c r="CN2283">
        <v>0.45788372976924169</v>
      </c>
      <c r="CO2283">
        <v>1370</v>
      </c>
      <c r="CP2283">
        <v>-1.2724690654999999</v>
      </c>
      <c r="CQ2283">
        <v>-0.29167419220000002</v>
      </c>
      <c r="CR2283">
        <v>11130</v>
      </c>
      <c r="CS2283">
        <v>0.7609999999999999</v>
      </c>
      <c r="CT2283">
        <v>12833</v>
      </c>
      <c r="CU2283">
        <v>0.80406198638000004</v>
      </c>
      <c r="CV2283">
        <v>4</v>
      </c>
      <c r="CW2283">
        <v>8</v>
      </c>
      <c r="CX2283">
        <v>5</v>
      </c>
      <c r="CY2283">
        <v>439</v>
      </c>
      <c r="CZ2283">
        <v>451</v>
      </c>
      <c r="DA2283" s="2">
        <v>5903</v>
      </c>
      <c r="DB2283" s="2">
        <v>795</v>
      </c>
      <c r="DC2283" s="2">
        <v>45.37</v>
      </c>
      <c r="DD2283" s="2">
        <v>9907</v>
      </c>
      <c r="DE2283">
        <v>106</v>
      </c>
      <c r="DF2283">
        <v>67</v>
      </c>
      <c r="DG2283">
        <v>19.440000000000001</v>
      </c>
      <c r="DH2283">
        <v>12.96</v>
      </c>
      <c r="DJ2283">
        <v>-0.75</v>
      </c>
      <c r="DK2283">
        <v>0.97113181444814323</v>
      </c>
      <c r="DL2283">
        <v>0</v>
      </c>
      <c r="DM2283">
        <v>0</v>
      </c>
      <c r="DN2283">
        <v>55.6</v>
      </c>
      <c r="DO2283">
        <v>0.23199999999999998</v>
      </c>
      <c r="DP2283">
        <v>8243.7099999999991</v>
      </c>
      <c r="DQ2283" s="2">
        <v>0</v>
      </c>
      <c r="DR2283" s="2">
        <v>3654.1978179500002</v>
      </c>
      <c r="DS2283">
        <v>1.4454949686020508E-2</v>
      </c>
      <c r="DT2283">
        <v>7.1951008411356199</v>
      </c>
      <c r="DU2283">
        <v>1821177.8762628648</v>
      </c>
      <c r="DV2283">
        <v>1</v>
      </c>
    </row>
    <row r="2284" spans="1:126" x14ac:dyDescent="0.15">
      <c r="A2284" t="s">
        <v>3771</v>
      </c>
      <c r="B2284" t="s">
        <v>3781</v>
      </c>
      <c r="C2284">
        <v>45</v>
      </c>
      <c r="D2284">
        <v>11</v>
      </c>
      <c r="E2284" t="s">
        <v>3782</v>
      </c>
      <c r="F2284">
        <v>45011</v>
      </c>
      <c r="G2284" t="s">
        <v>7268</v>
      </c>
      <c r="H2284">
        <v>51.8</v>
      </c>
      <c r="I2284">
        <v>44</v>
      </c>
      <c r="J2284">
        <v>0.4</v>
      </c>
      <c r="K2284">
        <v>0.6</v>
      </c>
      <c r="L2284">
        <v>1.4</v>
      </c>
      <c r="M2284">
        <v>1.8</v>
      </c>
      <c r="N2284">
        <f t="shared" si="146"/>
        <v>4624.9599999999991</v>
      </c>
      <c r="O2284">
        <f t="shared" si="144"/>
        <v>5375.0400000000009</v>
      </c>
      <c r="P2284">
        <f t="shared" si="145"/>
        <v>6.4500480000000033</v>
      </c>
      <c r="Q2284" s="4">
        <v>45011</v>
      </c>
      <c r="R2284" s="5">
        <v>33.260551999999997</v>
      </c>
      <c r="S2284" s="5">
        <v>-81.434228000000004</v>
      </c>
      <c r="T2284">
        <v>6</v>
      </c>
      <c r="U2284">
        <v>3.9104106986989087E-2</v>
      </c>
      <c r="V2284">
        <v>22523</v>
      </c>
      <c r="W2284">
        <v>22287</v>
      </c>
      <c r="X2284">
        <v>22098</v>
      </c>
      <c r="Y2284">
        <v>21773</v>
      </c>
      <c r="Z2284">
        <v>10907</v>
      </c>
      <c r="AA2284">
        <v>44003</v>
      </c>
      <c r="AB2284">
        <v>7563.8130000000001</v>
      </c>
      <c r="AC2284">
        <v>34336</v>
      </c>
      <c r="AD2284">
        <v>2</v>
      </c>
      <c r="AE2284">
        <v>9.0505928138293057E-5</v>
      </c>
      <c r="AF2284">
        <v>38</v>
      </c>
      <c r="AG2284">
        <v>397</v>
      </c>
      <c r="AH2284">
        <v>9.5717884130982367E-2</v>
      </c>
      <c r="AI2284" s="3">
        <v>87837</v>
      </c>
      <c r="AJ2284" s="3">
        <v>350961.98213712004</v>
      </c>
      <c r="AK2284">
        <v>80</v>
      </c>
      <c r="AL2284">
        <v>356665.59999999998</v>
      </c>
      <c r="AM2284">
        <v>213577</v>
      </c>
      <c r="AN2284">
        <v>31386</v>
      </c>
      <c r="AO2284">
        <v>244963</v>
      </c>
      <c r="AP2284">
        <v>1</v>
      </c>
      <c r="AQ2284">
        <v>0</v>
      </c>
      <c r="AR2284">
        <v>1</v>
      </c>
      <c r="AS2284">
        <v>4.4869206263741197E-2</v>
      </c>
      <c r="AT2284">
        <v>1</v>
      </c>
      <c r="AU2284">
        <v>15</v>
      </c>
      <c r="AV2284">
        <f t="shared" si="143"/>
        <v>16</v>
      </c>
      <c r="AW2284">
        <v>2764</v>
      </c>
      <c r="AX2284">
        <v>0.13</v>
      </c>
      <c r="AY2284">
        <v>1155767385.4318199</v>
      </c>
      <c r="AZ2284">
        <v>1155767.3854318198</v>
      </c>
      <c r="BA2284">
        <v>49227.235199826697</v>
      </c>
      <c r="BB2284">
        <v>0.20313958237563592</v>
      </c>
      <c r="BC2284">
        <v>21504</v>
      </c>
      <c r="BD2284">
        <v>7189</v>
      </c>
      <c r="BE2284">
        <v>14315</v>
      </c>
      <c r="BF2284">
        <v>0.63557252586245172</v>
      </c>
      <c r="BG2284">
        <v>238537</v>
      </c>
      <c r="BH2284">
        <v>10.794506290162005</v>
      </c>
      <c r="BI2284">
        <v>3597</v>
      </c>
      <c r="BJ2284">
        <v>30</v>
      </c>
      <c r="BK2284">
        <v>1</v>
      </c>
      <c r="BL2284">
        <v>2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22688</v>
      </c>
      <c r="BU2284">
        <v>0.77</v>
      </c>
      <c r="BV2284">
        <v>0.57091250000000004</v>
      </c>
      <c r="BW2284">
        <v>105</v>
      </c>
      <c r="BX2284">
        <v>1.5426660000000001</v>
      </c>
      <c r="BY2284">
        <v>-0.33494289999999999</v>
      </c>
      <c r="BZ2284">
        <v>32</v>
      </c>
      <c r="CA2284">
        <v>1</v>
      </c>
      <c r="CB2284">
        <v>2</v>
      </c>
      <c r="CC2284">
        <v>0</v>
      </c>
      <c r="CD2284">
        <v>0</v>
      </c>
      <c r="CE2284">
        <v>0</v>
      </c>
      <c r="CF2284">
        <v>0</v>
      </c>
      <c r="CG2284">
        <v>1</v>
      </c>
      <c r="CH2284">
        <v>2</v>
      </c>
      <c r="CI2284">
        <v>0</v>
      </c>
      <c r="CJ2284">
        <v>21935</v>
      </c>
      <c r="CK2284">
        <v>1.7323911556872578</v>
      </c>
      <c r="CL2284">
        <v>0.70301098122564643</v>
      </c>
      <c r="CM2284">
        <v>119</v>
      </c>
      <c r="CN2284">
        <v>0.38015655341952476</v>
      </c>
      <c r="CO2284">
        <v>1436</v>
      </c>
      <c r="CP2284">
        <v>-0.6171925882</v>
      </c>
      <c r="CQ2284">
        <v>-0.3254836968</v>
      </c>
      <c r="CR2284">
        <v>16995</v>
      </c>
      <c r="CS2284">
        <v>0.78799999999999992</v>
      </c>
      <c r="CT2284">
        <v>18266</v>
      </c>
      <c r="CU2284">
        <v>0.79194630872000005</v>
      </c>
      <c r="CV2284">
        <v>28</v>
      </c>
      <c r="CW2284">
        <v>5</v>
      </c>
      <c r="CX2284">
        <v>5</v>
      </c>
      <c r="CY2284">
        <v>509</v>
      </c>
      <c r="CZ2284">
        <v>612</v>
      </c>
      <c r="DA2284" s="2">
        <v>8343</v>
      </c>
      <c r="DB2284" s="2">
        <v>1255</v>
      </c>
      <c r="DC2284" s="2">
        <v>58.77</v>
      </c>
      <c r="DD2284" s="2">
        <v>10673</v>
      </c>
      <c r="DE2284">
        <v>168</v>
      </c>
      <c r="DF2284">
        <v>96</v>
      </c>
      <c r="DG2284">
        <v>9.0399999999999991</v>
      </c>
      <c r="DH2284">
        <v>13.56</v>
      </c>
      <c r="DI2284" s="2">
        <v>18.079999999999998</v>
      </c>
      <c r="DJ2284">
        <v>-0.21</v>
      </c>
      <c r="DK2284">
        <v>0.9442262372348782</v>
      </c>
      <c r="DL2284">
        <v>0</v>
      </c>
      <c r="DM2284">
        <v>0</v>
      </c>
      <c r="DN2284">
        <v>40.4</v>
      </c>
      <c r="DO2284">
        <v>0.113</v>
      </c>
      <c r="DP2284">
        <v>2916.9100000000003</v>
      </c>
      <c r="DQ2284" s="2">
        <v>0</v>
      </c>
      <c r="DR2284" s="2">
        <v>1416.1751091300002</v>
      </c>
      <c r="DS2284">
        <v>3.9705900878929737E-3</v>
      </c>
      <c r="DT2284">
        <v>5.9440273031392996</v>
      </c>
      <c r="DU2284">
        <v>2120030.06449056</v>
      </c>
      <c r="DV2284">
        <v>1</v>
      </c>
    </row>
    <row r="2285" spans="1:126" x14ac:dyDescent="0.15">
      <c r="A2285" t="s">
        <v>3771</v>
      </c>
      <c r="B2285" t="s">
        <v>3134</v>
      </c>
      <c r="C2285">
        <v>45</v>
      </c>
      <c r="D2285">
        <v>13</v>
      </c>
      <c r="E2285" t="s">
        <v>3783</v>
      </c>
      <c r="F2285">
        <v>45013</v>
      </c>
      <c r="G2285" t="s">
        <v>7269</v>
      </c>
      <c r="H2285">
        <v>66.099999999999994</v>
      </c>
      <c r="I2285">
        <v>18.899999999999999</v>
      </c>
      <c r="J2285">
        <v>0.2</v>
      </c>
      <c r="K2285">
        <v>1.1000000000000001</v>
      </c>
      <c r="L2285">
        <v>1.6</v>
      </c>
      <c r="M2285">
        <v>12.1</v>
      </c>
      <c r="N2285">
        <f t="shared" si="146"/>
        <v>4876.6399999999994</v>
      </c>
      <c r="O2285">
        <f t="shared" si="144"/>
        <v>5123.3600000000006</v>
      </c>
      <c r="P2285">
        <f t="shared" si="145"/>
        <v>6.1480320000000033</v>
      </c>
      <c r="Q2285" s="4">
        <v>45013</v>
      </c>
      <c r="R2285" s="5">
        <v>32.358150999999999</v>
      </c>
      <c r="S2285" s="5">
        <v>-80.689537999999999</v>
      </c>
      <c r="T2285">
        <v>3</v>
      </c>
      <c r="U2285">
        <v>-3.6990610095962939E-2</v>
      </c>
      <c r="V2285">
        <v>162316</v>
      </c>
      <c r="W2285">
        <v>168453</v>
      </c>
      <c r="X2285">
        <v>171420</v>
      </c>
      <c r="Y2285">
        <v>179896</v>
      </c>
      <c r="Z2285">
        <v>80093</v>
      </c>
      <c r="AA2285">
        <v>44005</v>
      </c>
      <c r="AB2285">
        <v>60485.585000000006</v>
      </c>
      <c r="AC2285">
        <v>57048</v>
      </c>
      <c r="AD2285">
        <v>8</v>
      </c>
      <c r="AE2285">
        <v>4.6669000116672503E-5</v>
      </c>
      <c r="AF2285">
        <v>34</v>
      </c>
      <c r="AG2285">
        <v>137</v>
      </c>
      <c r="AH2285">
        <v>0.24817518248175183</v>
      </c>
      <c r="AI2285" s="3">
        <v>42177</v>
      </c>
      <c r="AJ2285" s="3">
        <v>368809.48275544</v>
      </c>
      <c r="AK2285">
        <v>30</v>
      </c>
      <c r="AL2285">
        <v>590720</v>
      </c>
      <c r="AM2285">
        <v>408378</v>
      </c>
      <c r="AN2285">
        <v>13584</v>
      </c>
      <c r="AO2285">
        <v>421962</v>
      </c>
      <c r="AP2285">
        <v>8</v>
      </c>
      <c r="AQ2285">
        <v>2</v>
      </c>
      <c r="AR2285">
        <v>10</v>
      </c>
      <c r="AS2285">
        <v>5.9363739440674843E-2</v>
      </c>
      <c r="AT2285">
        <v>12</v>
      </c>
      <c r="AU2285">
        <v>65</v>
      </c>
      <c r="AV2285">
        <f t="shared" si="143"/>
        <v>77</v>
      </c>
      <c r="AW2285">
        <v>114473</v>
      </c>
      <c r="AX2285">
        <v>0.64</v>
      </c>
      <c r="AY2285">
        <v>3159358136.1356902</v>
      </c>
      <c r="AZ2285">
        <v>3159358.1361356904</v>
      </c>
      <c r="BA2285">
        <v>26116.7856181354</v>
      </c>
      <c r="BB2285">
        <v>0.38289551195978866</v>
      </c>
      <c r="BC2285">
        <v>226274</v>
      </c>
      <c r="BD2285">
        <v>248397</v>
      </c>
      <c r="BE2285">
        <v>-22123</v>
      </c>
      <c r="BF2285">
        <v>-0.13629586732053525</v>
      </c>
      <c r="BG2285">
        <v>3870447</v>
      </c>
      <c r="BH2285">
        <v>22.578736436821842</v>
      </c>
      <c r="BI2285">
        <v>17927</v>
      </c>
      <c r="BJ2285">
        <v>86</v>
      </c>
      <c r="BK2285">
        <v>24</v>
      </c>
      <c r="BL2285">
        <v>8</v>
      </c>
      <c r="BM2285">
        <v>1</v>
      </c>
      <c r="BN2285">
        <v>1</v>
      </c>
      <c r="BO2285">
        <v>0</v>
      </c>
      <c r="BP2285">
        <v>2</v>
      </c>
      <c r="BQ2285">
        <v>16</v>
      </c>
      <c r="BR2285">
        <v>29</v>
      </c>
      <c r="BS2285">
        <v>0</v>
      </c>
      <c r="BT2285">
        <v>155215</v>
      </c>
      <c r="BU2285">
        <v>0.74</v>
      </c>
      <c r="BV2285">
        <v>0.6024581</v>
      </c>
      <c r="BW2285">
        <v>679</v>
      </c>
      <c r="BX2285">
        <v>1.0759270000000001</v>
      </c>
      <c r="BY2285">
        <v>-0.56204350000000003</v>
      </c>
      <c r="BZ2285">
        <v>91</v>
      </c>
      <c r="CA2285">
        <v>13</v>
      </c>
      <c r="CB2285">
        <v>6</v>
      </c>
      <c r="CC2285">
        <v>1</v>
      </c>
      <c r="CD2285">
        <v>1</v>
      </c>
      <c r="CE2285">
        <v>2</v>
      </c>
      <c r="CF2285">
        <v>1</v>
      </c>
      <c r="CG2285">
        <v>29</v>
      </c>
      <c r="CH2285">
        <v>31</v>
      </c>
      <c r="CI2285">
        <v>0</v>
      </c>
      <c r="CJ2285">
        <v>175118</v>
      </c>
      <c r="CK2285">
        <v>0.99932616864057378</v>
      </c>
      <c r="CL2285">
        <v>0.68577496678580119</v>
      </c>
      <c r="CM2285">
        <v>701</v>
      </c>
      <c r="CN2285">
        <v>-0.58436704401105377</v>
      </c>
      <c r="CO2285">
        <v>27173.000000000004</v>
      </c>
      <c r="CP2285">
        <v>1.899688536</v>
      </c>
      <c r="CQ2285">
        <v>1.1144276710000001</v>
      </c>
      <c r="CR2285">
        <v>160129</v>
      </c>
      <c r="CS2285">
        <v>0.88400000000000001</v>
      </c>
      <c r="CT2285">
        <v>125470</v>
      </c>
      <c r="CU2285">
        <v>0.79715632733000008</v>
      </c>
      <c r="CV2285">
        <v>219</v>
      </c>
      <c r="CW2285">
        <v>181</v>
      </c>
      <c r="CX2285">
        <v>124</v>
      </c>
      <c r="CZ2285">
        <v>201</v>
      </c>
      <c r="DA2285" s="2">
        <v>104008</v>
      </c>
      <c r="DB2285" s="2">
        <v>15865</v>
      </c>
      <c r="DC2285" s="2">
        <v>234.52</v>
      </c>
      <c r="DD2285" s="2">
        <v>45255</v>
      </c>
      <c r="DE2285">
        <v>54</v>
      </c>
      <c r="DF2285">
        <v>50</v>
      </c>
      <c r="DG2285">
        <v>80.31</v>
      </c>
      <c r="DH2285">
        <v>2.91</v>
      </c>
      <c r="DI2285" s="2">
        <v>17.46</v>
      </c>
      <c r="DJ2285">
        <v>1.66</v>
      </c>
      <c r="DK2285">
        <v>0.99542404628114844</v>
      </c>
      <c r="DL2285">
        <v>7.2992700729927005E-3</v>
      </c>
      <c r="DM2285">
        <v>0</v>
      </c>
      <c r="DN2285">
        <v>16.3</v>
      </c>
      <c r="DO2285">
        <v>3.3000000000000002E-2</v>
      </c>
      <c r="DP2285">
        <v>276.85000000000002</v>
      </c>
      <c r="DQ2285" s="2">
        <v>0</v>
      </c>
      <c r="DR2285" s="2">
        <v>26489.877048200018</v>
      </c>
      <c r="DS2285">
        <v>4.5949981580657856E-2</v>
      </c>
      <c r="DV2285">
        <v>0</v>
      </c>
    </row>
    <row r="2286" spans="1:126" x14ac:dyDescent="0.15">
      <c r="A2286" t="s">
        <v>3771</v>
      </c>
      <c r="B2286" t="s">
        <v>3784</v>
      </c>
      <c r="C2286">
        <v>45</v>
      </c>
      <c r="D2286">
        <v>15</v>
      </c>
      <c r="E2286" t="s">
        <v>3785</v>
      </c>
      <c r="F2286">
        <v>45015</v>
      </c>
      <c r="G2286" t="s">
        <v>7270</v>
      </c>
      <c r="H2286">
        <v>63.9</v>
      </c>
      <c r="I2286">
        <v>24.8</v>
      </c>
      <c r="J2286">
        <v>0.5</v>
      </c>
      <c r="K2286">
        <v>2.2000000000000002</v>
      </c>
      <c r="L2286">
        <v>2.6</v>
      </c>
      <c r="M2286">
        <v>6</v>
      </c>
      <c r="N2286">
        <f t="shared" si="146"/>
        <v>4746.1000000000004</v>
      </c>
      <c r="O2286">
        <f t="shared" si="144"/>
        <v>5253.9</v>
      </c>
      <c r="P2286">
        <f t="shared" si="145"/>
        <v>6.3046800000000021</v>
      </c>
      <c r="Q2286" s="4">
        <v>45015</v>
      </c>
      <c r="R2286" s="5">
        <v>33.207700000000003</v>
      </c>
      <c r="S2286" s="5">
        <v>-79.953654999999998</v>
      </c>
      <c r="T2286">
        <v>2</v>
      </c>
      <c r="U2286">
        <v>7.7444215177105188E-2</v>
      </c>
      <c r="V2286">
        <v>179773</v>
      </c>
      <c r="W2286">
        <v>188835</v>
      </c>
      <c r="X2286">
        <v>193613</v>
      </c>
      <c r="Y2286">
        <v>202358</v>
      </c>
      <c r="Z2286">
        <v>103315</v>
      </c>
      <c r="AA2286">
        <v>44007</v>
      </c>
      <c r="AB2286">
        <v>78902.502000000008</v>
      </c>
      <c r="AC2286">
        <v>52506</v>
      </c>
      <c r="AD2286">
        <v>4</v>
      </c>
      <c r="AE2286">
        <v>2.0659769746866172E-5</v>
      </c>
      <c r="AF2286">
        <v>30</v>
      </c>
      <c r="AG2286">
        <v>373</v>
      </c>
      <c r="AH2286">
        <v>8.0428954423592491E-2</v>
      </c>
      <c r="AI2286" s="3">
        <v>75063</v>
      </c>
      <c r="AJ2286" s="3">
        <v>703309.26727499499</v>
      </c>
      <c r="AK2286">
        <v>35</v>
      </c>
      <c r="AL2286">
        <v>786707.2</v>
      </c>
      <c r="AM2286">
        <v>358896</v>
      </c>
      <c r="AN2286">
        <v>20444</v>
      </c>
      <c r="AO2286">
        <v>379340</v>
      </c>
      <c r="AP2286">
        <v>6</v>
      </c>
      <c r="AQ2286">
        <v>1</v>
      </c>
      <c r="AR2286">
        <v>7</v>
      </c>
      <c r="AS2286">
        <v>3.7069399210951356E-2</v>
      </c>
      <c r="AT2286">
        <v>7</v>
      </c>
      <c r="AU2286">
        <v>77</v>
      </c>
      <c r="AV2286">
        <f t="shared" si="143"/>
        <v>84</v>
      </c>
      <c r="AW2286">
        <v>175476</v>
      </c>
      <c r="AX2286">
        <v>0.89</v>
      </c>
      <c r="AY2286">
        <v>1608757210.5431299</v>
      </c>
      <c r="AZ2286">
        <v>1608757.2105431298</v>
      </c>
      <c r="BA2286">
        <v>11241.1900544898</v>
      </c>
      <c r="BB2286">
        <v>0.88958552889210685</v>
      </c>
      <c r="BC2286">
        <v>1380486</v>
      </c>
      <c r="BD2286">
        <v>1454025</v>
      </c>
      <c r="BE2286">
        <v>-73539</v>
      </c>
      <c r="BF2286">
        <v>-0.40906587752332108</v>
      </c>
      <c r="BG2286">
        <v>1056778</v>
      </c>
      <c r="BH2286">
        <v>5.4581975383884345</v>
      </c>
      <c r="BI2286">
        <v>15725</v>
      </c>
      <c r="BJ2286">
        <v>90</v>
      </c>
      <c r="BK2286">
        <v>14</v>
      </c>
      <c r="BL2286">
        <v>4</v>
      </c>
      <c r="BM2286">
        <v>0</v>
      </c>
      <c r="BN2286">
        <v>0</v>
      </c>
      <c r="BO2286">
        <v>5</v>
      </c>
      <c r="BP2286">
        <v>3</v>
      </c>
      <c r="BQ2286">
        <v>12</v>
      </c>
      <c r="BR2286">
        <v>6</v>
      </c>
      <c r="BS2286">
        <v>0</v>
      </c>
      <c r="BT2286">
        <v>173498</v>
      </c>
      <c r="BU2286">
        <v>0.75</v>
      </c>
      <c r="BV2286">
        <v>0.51694119999999999</v>
      </c>
      <c r="BW2286">
        <v>456</v>
      </c>
      <c r="BX2286">
        <v>0.77234320000000001</v>
      </c>
      <c r="BY2286">
        <v>-1.5053609999999999</v>
      </c>
      <c r="BZ2286">
        <v>105</v>
      </c>
      <c r="CA2286">
        <v>10</v>
      </c>
      <c r="CB2286">
        <v>3</v>
      </c>
      <c r="CC2286">
        <v>0</v>
      </c>
      <c r="CD2286">
        <v>0</v>
      </c>
      <c r="CE2286">
        <v>4</v>
      </c>
      <c r="CF2286">
        <v>2</v>
      </c>
      <c r="CG2286">
        <v>7</v>
      </c>
      <c r="CH2286">
        <v>2</v>
      </c>
      <c r="CI2286">
        <v>1</v>
      </c>
      <c r="CJ2286">
        <v>198209</v>
      </c>
      <c r="CK2286">
        <v>0.67605406414441327</v>
      </c>
      <c r="CL2286">
        <v>0.65682006433841233</v>
      </c>
      <c r="CM2286">
        <v>451</v>
      </c>
      <c r="CN2286">
        <v>-1.2959240129580081</v>
      </c>
      <c r="CO2286">
        <v>24547</v>
      </c>
      <c r="CP2286">
        <v>0.78019998300000004</v>
      </c>
      <c r="CQ2286">
        <v>0.30039885199999999</v>
      </c>
      <c r="CR2286">
        <v>176536</v>
      </c>
      <c r="CS2286">
        <v>0.86099999999999999</v>
      </c>
      <c r="CT2286">
        <v>142740</v>
      </c>
      <c r="CU2286">
        <v>0.81126924051999993</v>
      </c>
      <c r="CV2286">
        <v>177</v>
      </c>
      <c r="CW2286">
        <v>58</v>
      </c>
      <c r="CX2286">
        <v>72</v>
      </c>
      <c r="CY2286">
        <v>243</v>
      </c>
      <c r="CZ2286">
        <v>529</v>
      </c>
      <c r="DA2286" s="2">
        <v>67533</v>
      </c>
      <c r="DB2286" s="2">
        <v>17275</v>
      </c>
      <c r="DC2286" s="2">
        <v>93.8</v>
      </c>
      <c r="DD2286" s="2">
        <v>63311</v>
      </c>
      <c r="DE2286">
        <v>171</v>
      </c>
      <c r="DF2286">
        <v>64</v>
      </c>
      <c r="DG2286">
        <v>17.52</v>
      </c>
      <c r="DH2286">
        <v>3.09</v>
      </c>
      <c r="DI2286" s="2">
        <v>4.6399999999999997</v>
      </c>
      <c r="DJ2286">
        <v>0.71</v>
      </c>
      <c r="DK2286">
        <v>0.93522774203002812</v>
      </c>
      <c r="DL2286">
        <v>0</v>
      </c>
      <c r="DM2286">
        <v>0</v>
      </c>
      <c r="DN2286">
        <v>80.400000000000006</v>
      </c>
      <c r="DO2286">
        <v>0.106</v>
      </c>
      <c r="DP2286">
        <v>525.01</v>
      </c>
      <c r="DQ2286" s="2">
        <v>194555</v>
      </c>
      <c r="DR2286" s="2">
        <v>36966.174371289999</v>
      </c>
      <c r="DS2286">
        <v>5.8590355990778969E-2</v>
      </c>
      <c r="DT2286">
        <v>6.23357879421956</v>
      </c>
      <c r="DU2286">
        <v>4904001.319179846</v>
      </c>
      <c r="DV2286">
        <v>1</v>
      </c>
    </row>
    <row r="2287" spans="1:126" x14ac:dyDescent="0.15">
      <c r="A2287" t="s">
        <v>3771</v>
      </c>
      <c r="B2287" t="s">
        <v>118</v>
      </c>
      <c r="C2287">
        <v>45</v>
      </c>
      <c r="D2287">
        <v>17</v>
      </c>
      <c r="E2287" t="s">
        <v>3786</v>
      </c>
      <c r="F2287">
        <v>45017</v>
      </c>
      <c r="G2287" t="s">
        <v>7271</v>
      </c>
      <c r="H2287">
        <v>53.1</v>
      </c>
      <c r="I2287">
        <v>42.3</v>
      </c>
      <c r="J2287">
        <v>0.3</v>
      </c>
      <c r="K2287">
        <v>0.2</v>
      </c>
      <c r="L2287">
        <v>1.1000000000000001</v>
      </c>
      <c r="M2287">
        <v>3</v>
      </c>
      <c r="N2287">
        <f t="shared" si="146"/>
        <v>4619.24</v>
      </c>
      <c r="O2287">
        <f t="shared" si="144"/>
        <v>5380.76</v>
      </c>
      <c r="P2287">
        <f t="shared" si="145"/>
        <v>6.4569120000000026</v>
      </c>
      <c r="Q2287" s="4">
        <v>45017</v>
      </c>
      <c r="R2287" s="5">
        <v>33.674779999999998</v>
      </c>
      <c r="S2287" s="5">
        <v>-80.780347000000006</v>
      </c>
      <c r="T2287">
        <v>2</v>
      </c>
      <c r="U2287">
        <v>7.9117384302208493E-2</v>
      </c>
      <c r="V2287">
        <v>15134</v>
      </c>
      <c r="W2287">
        <v>15031</v>
      </c>
      <c r="X2287">
        <v>14958</v>
      </c>
      <c r="Y2287">
        <v>14757</v>
      </c>
      <c r="Z2287">
        <v>7800</v>
      </c>
      <c r="AA2287">
        <v>44009</v>
      </c>
      <c r="AB2287">
        <v>5948.009</v>
      </c>
      <c r="AC2287">
        <v>43531</v>
      </c>
      <c r="AD2287">
        <v>1</v>
      </c>
      <c r="AE2287">
        <v>6.6853857467575885E-5</v>
      </c>
      <c r="AF2287">
        <v>19</v>
      </c>
      <c r="AG2287">
        <v>412</v>
      </c>
      <c r="AH2287">
        <v>4.6116504854368932E-2</v>
      </c>
      <c r="AI2287" s="3">
        <v>118382</v>
      </c>
      <c r="AJ2287" s="3">
        <v>243936.90830864001</v>
      </c>
      <c r="AK2287">
        <v>100</v>
      </c>
      <c r="AL2287">
        <v>251110.40000000002</v>
      </c>
      <c r="AM2287">
        <v>435981</v>
      </c>
      <c r="AN2287">
        <v>63573</v>
      </c>
      <c r="AO2287">
        <v>499554</v>
      </c>
      <c r="AP2287">
        <v>3</v>
      </c>
      <c r="AQ2287">
        <v>2</v>
      </c>
      <c r="AR2287">
        <v>5</v>
      </c>
      <c r="AS2287">
        <v>0.33264586521189543</v>
      </c>
      <c r="AT2287">
        <v>6</v>
      </c>
      <c r="AU2287">
        <v>16</v>
      </c>
      <c r="AV2287">
        <f t="shared" si="143"/>
        <v>22</v>
      </c>
      <c r="AW2287">
        <v>10437</v>
      </c>
      <c r="AX2287">
        <v>0.75</v>
      </c>
      <c r="AY2287">
        <v>119200489.09130999</v>
      </c>
      <c r="AZ2287">
        <v>119200.48909131</v>
      </c>
      <c r="BA2287">
        <v>7839.1473728017399</v>
      </c>
      <c r="BB2287">
        <v>1.2756489353287872</v>
      </c>
      <c r="BC2287">
        <v>17258</v>
      </c>
      <c r="BD2287">
        <v>0</v>
      </c>
      <c r="BE2287">
        <v>17258</v>
      </c>
      <c r="BF2287">
        <v>1.1403462402537332</v>
      </c>
      <c r="BG2287">
        <v>86724</v>
      </c>
      <c r="BH2287">
        <v>5.7978339350180503</v>
      </c>
      <c r="BI2287">
        <v>2238</v>
      </c>
      <c r="BJ2287">
        <v>20</v>
      </c>
      <c r="BK2287">
        <v>0</v>
      </c>
      <c r="BL2287">
        <v>1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14621</v>
      </c>
      <c r="BU2287">
        <v>0.75</v>
      </c>
      <c r="BV2287">
        <v>0.67936779999999997</v>
      </c>
      <c r="BW2287">
        <v>55</v>
      </c>
      <c r="BX2287">
        <v>1.5046850000000001</v>
      </c>
      <c r="BY2287">
        <v>7.7047099999999993E-2</v>
      </c>
      <c r="BZ2287">
        <v>19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1</v>
      </c>
      <c r="CI2287">
        <v>0</v>
      </c>
      <c r="CJ2287">
        <v>14868</v>
      </c>
      <c r="CK2287">
        <v>1.4796879203658866</v>
      </c>
      <c r="CL2287">
        <v>0.75786011415304244</v>
      </c>
      <c r="CM2287">
        <v>56</v>
      </c>
      <c r="CN2287">
        <v>9.9632107866455377E-2</v>
      </c>
      <c r="CO2287">
        <v>1548</v>
      </c>
      <c r="CP2287">
        <v>-0.1004921173</v>
      </c>
      <c r="CQ2287">
        <v>0.36088907599999998</v>
      </c>
      <c r="CR2287">
        <v>12141</v>
      </c>
      <c r="CS2287">
        <v>0.82400000000000007</v>
      </c>
      <c r="CT2287">
        <v>12001</v>
      </c>
      <c r="CU2287">
        <v>0.79912467737000004</v>
      </c>
      <c r="CV2287">
        <v>3</v>
      </c>
      <c r="CW2287">
        <v>6</v>
      </c>
      <c r="CX2287">
        <v>2</v>
      </c>
      <c r="CY2287">
        <v>396</v>
      </c>
      <c r="CZ2287">
        <v>585</v>
      </c>
      <c r="DA2287" s="2">
        <v>6219</v>
      </c>
      <c r="DB2287" s="2">
        <v>1225</v>
      </c>
      <c r="DC2287" s="2">
        <v>92.99</v>
      </c>
      <c r="DD2287" s="2">
        <v>6851</v>
      </c>
      <c r="DE2287">
        <v>108</v>
      </c>
      <c r="DF2287">
        <v>65</v>
      </c>
      <c r="DH2287">
        <v>13.28</v>
      </c>
      <c r="DI2287" s="2">
        <v>26.57</v>
      </c>
      <c r="DJ2287">
        <v>0.2</v>
      </c>
      <c r="DK2287">
        <v>0.92909395009376428</v>
      </c>
      <c r="DL2287">
        <v>4.8543689320388345E-3</v>
      </c>
      <c r="DM2287">
        <v>0</v>
      </c>
      <c r="DN2287">
        <v>59</v>
      </c>
      <c r="DO2287">
        <v>0.23100000000000001</v>
      </c>
      <c r="DP2287">
        <v>3126.06</v>
      </c>
      <c r="DQ2287" s="2">
        <v>0</v>
      </c>
      <c r="DR2287" s="2">
        <v>7579.0974250300005</v>
      </c>
      <c r="DS2287">
        <v>3.0182334001048937E-2</v>
      </c>
      <c r="DT2287">
        <v>4.0102811417333397</v>
      </c>
      <c r="DU2287">
        <v>1007023.3016131157</v>
      </c>
      <c r="DV2287">
        <v>1</v>
      </c>
    </row>
    <row r="2288" spans="1:126" x14ac:dyDescent="0.15">
      <c r="A2288" t="s">
        <v>3771</v>
      </c>
      <c r="B2288" t="s">
        <v>3787</v>
      </c>
      <c r="C2288">
        <v>45</v>
      </c>
      <c r="D2288">
        <v>19</v>
      </c>
      <c r="E2288" t="s">
        <v>3788</v>
      </c>
      <c r="F2288">
        <v>45019</v>
      </c>
      <c r="G2288" t="s">
        <v>7272</v>
      </c>
      <c r="H2288">
        <v>62</v>
      </c>
      <c r="I2288">
        <v>29.5</v>
      </c>
      <c r="J2288">
        <v>0.2</v>
      </c>
      <c r="K2288">
        <v>1.3</v>
      </c>
      <c r="L2288">
        <v>1.5</v>
      </c>
      <c r="M2288">
        <v>5.4</v>
      </c>
      <c r="N2288">
        <f t="shared" si="146"/>
        <v>4747.3899999999994</v>
      </c>
      <c r="O2288">
        <f t="shared" si="144"/>
        <v>5252.6100000000006</v>
      </c>
      <c r="P2288">
        <f t="shared" si="145"/>
        <v>6.3031320000000033</v>
      </c>
      <c r="Q2288" s="4">
        <v>45019</v>
      </c>
      <c r="R2288" s="5">
        <v>32.800457999999999</v>
      </c>
      <c r="S2288" s="5">
        <v>-79.942480000000003</v>
      </c>
      <c r="T2288">
        <v>2</v>
      </c>
      <c r="U2288">
        <v>0.12545868714204175</v>
      </c>
      <c r="V2288">
        <v>352548</v>
      </c>
      <c r="W2288">
        <v>365674</v>
      </c>
      <c r="X2288">
        <v>372904</v>
      </c>
      <c r="Y2288">
        <v>389329</v>
      </c>
      <c r="Z2288">
        <v>205660</v>
      </c>
      <c r="AA2288">
        <v>45001</v>
      </c>
      <c r="AB2288">
        <v>163418.55900000001</v>
      </c>
      <c r="AC2288">
        <v>53437</v>
      </c>
      <c r="AD2288">
        <v>9</v>
      </c>
      <c r="AE2288">
        <v>2.4134897989831162E-5</v>
      </c>
      <c r="AF2288">
        <v>50</v>
      </c>
      <c r="AG2288">
        <v>359</v>
      </c>
      <c r="AH2288">
        <v>0.1392757660167131</v>
      </c>
      <c r="AI2288" s="3">
        <v>35436</v>
      </c>
      <c r="AJ2288" s="3">
        <v>586341.21976937004</v>
      </c>
      <c r="AK2288">
        <v>32</v>
      </c>
      <c r="AL2288">
        <v>868569.60000000009</v>
      </c>
      <c r="AM2288">
        <v>277770</v>
      </c>
      <c r="AN2288">
        <v>17617</v>
      </c>
      <c r="AO2288">
        <v>295387</v>
      </c>
      <c r="AP2288">
        <v>30</v>
      </c>
      <c r="AQ2288">
        <v>13</v>
      </c>
      <c r="AR2288">
        <v>43</v>
      </c>
      <c r="AS2288">
        <v>0.11759107839222915</v>
      </c>
      <c r="AT2288">
        <v>46</v>
      </c>
      <c r="AU2288">
        <v>236</v>
      </c>
      <c r="AV2288">
        <f t="shared" si="143"/>
        <v>282</v>
      </c>
      <c r="AW2288">
        <v>328123</v>
      </c>
      <c r="AX2288">
        <v>0.94</v>
      </c>
      <c r="AY2288">
        <v>1384494500.0341101</v>
      </c>
      <c r="AZ2288">
        <v>1384494.5000341102</v>
      </c>
      <c r="BA2288">
        <v>4439.5464266036597</v>
      </c>
      <c r="BB2288">
        <v>2.2524823572236401</v>
      </c>
      <c r="BC2288">
        <v>585584</v>
      </c>
      <c r="BD2288">
        <v>693891</v>
      </c>
      <c r="BE2288">
        <v>-108307</v>
      </c>
      <c r="BF2288">
        <v>-0.30721206757661368</v>
      </c>
      <c r="BG2288">
        <v>9941315</v>
      </c>
      <c r="BH2288">
        <v>26.659180378864264</v>
      </c>
      <c r="BI2288">
        <v>30156</v>
      </c>
      <c r="BJ2288">
        <v>262</v>
      </c>
      <c r="BK2288">
        <v>50</v>
      </c>
      <c r="BL2288">
        <v>21</v>
      </c>
      <c r="BM2288">
        <v>2</v>
      </c>
      <c r="BN2288">
        <v>8</v>
      </c>
      <c r="BO2288">
        <v>19</v>
      </c>
      <c r="BP2288">
        <v>4</v>
      </c>
      <c r="BQ2288">
        <v>42</v>
      </c>
      <c r="BR2288">
        <v>8</v>
      </c>
      <c r="BS2288">
        <v>1</v>
      </c>
      <c r="BT2288">
        <v>355276</v>
      </c>
      <c r="BU2288">
        <v>0.73</v>
      </c>
      <c r="BV2288">
        <v>0.5768856</v>
      </c>
      <c r="BW2288">
        <v>1863</v>
      </c>
      <c r="BX2288">
        <v>1.173735</v>
      </c>
      <c r="BY2288">
        <v>-0.48071469999999999</v>
      </c>
      <c r="BZ2288">
        <v>270</v>
      </c>
      <c r="CA2288">
        <v>40</v>
      </c>
      <c r="CB2288">
        <v>21</v>
      </c>
      <c r="CC2288">
        <v>3</v>
      </c>
      <c r="CD2288">
        <v>7</v>
      </c>
      <c r="CE2288">
        <v>18</v>
      </c>
      <c r="CF2288">
        <v>5</v>
      </c>
      <c r="CG2288">
        <v>55</v>
      </c>
      <c r="CH2288">
        <v>10</v>
      </c>
      <c r="CI2288">
        <v>1</v>
      </c>
      <c r="CJ2288">
        <v>380338</v>
      </c>
      <c r="CK2288">
        <v>1.1305733321414111</v>
      </c>
      <c r="CL2288">
        <v>0.66313855592144388</v>
      </c>
      <c r="CM2288">
        <v>1848</v>
      </c>
      <c r="CN2288">
        <v>-0.4084209811830582</v>
      </c>
      <c r="CO2288">
        <v>86987</v>
      </c>
      <c r="CP2288">
        <v>1.0454490439999999</v>
      </c>
      <c r="CQ2288">
        <v>0.963807054</v>
      </c>
      <c r="CR2288">
        <v>332342</v>
      </c>
      <c r="CS2288">
        <v>0.84400000000000008</v>
      </c>
      <c r="CT2288">
        <v>282743</v>
      </c>
      <c r="CU2288">
        <v>0.81195723252999996</v>
      </c>
      <c r="CV2288">
        <v>1134</v>
      </c>
      <c r="CW2288">
        <v>401</v>
      </c>
      <c r="CX2288">
        <v>482</v>
      </c>
      <c r="CY2288">
        <v>701</v>
      </c>
      <c r="CZ2288">
        <v>566</v>
      </c>
      <c r="DA2288" s="2">
        <v>326274</v>
      </c>
      <c r="DB2288" s="2">
        <v>46955</v>
      </c>
      <c r="DC2288" s="2">
        <v>310.62</v>
      </c>
      <c r="DD2288" s="2">
        <v>122313</v>
      </c>
      <c r="DE2288">
        <v>207</v>
      </c>
      <c r="DF2288">
        <v>45</v>
      </c>
      <c r="DG2288">
        <v>97.91</v>
      </c>
      <c r="DH2288">
        <v>4.83</v>
      </c>
      <c r="DI2288" s="2">
        <v>16.36</v>
      </c>
      <c r="DJ2288">
        <v>1.45</v>
      </c>
      <c r="DK2288">
        <v>0.89431651427926406</v>
      </c>
      <c r="DL2288">
        <v>5.5710306406685237E-3</v>
      </c>
      <c r="DM2288">
        <v>0</v>
      </c>
      <c r="DN2288">
        <v>18.100000000000001</v>
      </c>
      <c r="DO2288">
        <v>2.6000000000000002E-2</v>
      </c>
      <c r="DP2288">
        <v>234.29</v>
      </c>
      <c r="DQ2288" s="2">
        <f>63998+961+15</f>
        <v>64974</v>
      </c>
      <c r="DR2288" s="2">
        <v>35229.160572100009</v>
      </c>
      <c r="DS2288">
        <v>4.2155587662073862E-2</v>
      </c>
      <c r="DT2288">
        <v>8.5697627355348907</v>
      </c>
      <c r="DU2288">
        <v>7443435.3912984468</v>
      </c>
      <c r="DV2288">
        <v>1</v>
      </c>
    </row>
    <row r="2289" spans="1:126" x14ac:dyDescent="0.15">
      <c r="A2289" t="s">
        <v>3771</v>
      </c>
      <c r="B2289" t="s">
        <v>122</v>
      </c>
      <c r="C2289">
        <v>45</v>
      </c>
      <c r="D2289">
        <v>21</v>
      </c>
      <c r="E2289" t="s">
        <v>3789</v>
      </c>
      <c r="F2289">
        <v>45021</v>
      </c>
      <c r="G2289" t="s">
        <v>7273</v>
      </c>
      <c r="H2289">
        <v>74</v>
      </c>
      <c r="I2289">
        <v>20.3</v>
      </c>
      <c r="J2289">
        <v>0.2</v>
      </c>
      <c r="K2289">
        <v>0.6</v>
      </c>
      <c r="L2289">
        <v>1.3</v>
      </c>
      <c r="M2289">
        <v>3.7</v>
      </c>
      <c r="N2289">
        <f t="shared" si="146"/>
        <v>5903.869999999999</v>
      </c>
      <c r="O2289">
        <f t="shared" si="144"/>
        <v>4096.130000000001</v>
      </c>
      <c r="P2289">
        <f t="shared" si="145"/>
        <v>4.9153560000000027</v>
      </c>
      <c r="Q2289" s="4">
        <v>45021</v>
      </c>
      <c r="R2289" s="5">
        <v>35.049796000000001</v>
      </c>
      <c r="S2289" s="5">
        <v>-81.607647</v>
      </c>
      <c r="T2289">
        <v>4</v>
      </c>
      <c r="U2289">
        <v>3.8161842839351749E-2</v>
      </c>
      <c r="V2289">
        <v>55351</v>
      </c>
      <c r="W2289">
        <v>55707</v>
      </c>
      <c r="X2289">
        <v>55863</v>
      </c>
      <c r="Y2289">
        <v>56516</v>
      </c>
      <c r="Z2289">
        <v>28713</v>
      </c>
      <c r="AA2289">
        <v>45003</v>
      </c>
      <c r="AB2289">
        <v>18653.131000000001</v>
      </c>
      <c r="AC2289">
        <v>35389</v>
      </c>
      <c r="AD2289">
        <v>1</v>
      </c>
      <c r="AE2289">
        <v>1.7900936218964253E-5</v>
      </c>
      <c r="AF2289">
        <v>17</v>
      </c>
      <c r="AG2289">
        <v>490</v>
      </c>
      <c r="AH2289">
        <v>3.4693877551020408E-2</v>
      </c>
      <c r="AI2289" s="3">
        <v>64601</v>
      </c>
      <c r="AJ2289" s="3">
        <v>251302.16342912</v>
      </c>
      <c r="AK2289">
        <v>59</v>
      </c>
      <c r="AL2289">
        <v>254272</v>
      </c>
      <c r="AM2289">
        <v>345574</v>
      </c>
      <c r="AN2289">
        <v>21385</v>
      </c>
      <c r="AO2289">
        <v>366959</v>
      </c>
      <c r="AP2289">
        <v>5</v>
      </c>
      <c r="AQ2289">
        <v>2</v>
      </c>
      <c r="AR2289">
        <v>7</v>
      </c>
      <c r="AS2289">
        <v>0.12565745777011866</v>
      </c>
      <c r="AT2289">
        <v>7</v>
      </c>
      <c r="AU2289">
        <v>50</v>
      </c>
      <c r="AV2289">
        <f t="shared" si="143"/>
        <v>57</v>
      </c>
      <c r="AW2289">
        <v>47664</v>
      </c>
      <c r="AX2289">
        <v>0.89</v>
      </c>
      <c r="AY2289">
        <v>277337899.74242997</v>
      </c>
      <c r="AZ2289">
        <v>277337.89974242996</v>
      </c>
      <c r="BA2289">
        <v>5252.7305308325203</v>
      </c>
      <c r="BB2289">
        <v>1.9037717509592238</v>
      </c>
      <c r="BC2289">
        <v>29051</v>
      </c>
      <c r="BD2289">
        <v>0</v>
      </c>
      <c r="BE2289">
        <v>29051</v>
      </c>
      <c r="BF2289">
        <v>0.52485049953930374</v>
      </c>
      <c r="BG2289">
        <v>484605</v>
      </c>
      <c r="BH2289">
        <v>8.6748831963911712</v>
      </c>
      <c r="BI2289">
        <v>7918</v>
      </c>
      <c r="BJ2289">
        <v>85</v>
      </c>
      <c r="BK2289">
        <v>3</v>
      </c>
      <c r="BL2289">
        <v>3</v>
      </c>
      <c r="BM2289">
        <v>0</v>
      </c>
      <c r="BN2289">
        <v>0</v>
      </c>
      <c r="BO2289">
        <v>0</v>
      </c>
      <c r="BP2289">
        <v>1</v>
      </c>
      <c r="BQ2289">
        <v>4</v>
      </c>
      <c r="BR2289">
        <v>2</v>
      </c>
      <c r="BS2289">
        <v>0</v>
      </c>
      <c r="BT2289">
        <v>54714</v>
      </c>
      <c r="BU2289">
        <v>0.73</v>
      </c>
      <c r="BV2289">
        <v>0.50492380000000003</v>
      </c>
      <c r="BW2289">
        <v>174</v>
      </c>
      <c r="BX2289">
        <v>1.7911319999999999</v>
      </c>
      <c r="BY2289">
        <v>-0.66018849999999996</v>
      </c>
      <c r="BZ2289">
        <v>87</v>
      </c>
      <c r="CA2289">
        <v>3</v>
      </c>
      <c r="CB2289">
        <v>3</v>
      </c>
      <c r="CC2289">
        <v>0</v>
      </c>
      <c r="CD2289">
        <v>0</v>
      </c>
      <c r="CE2289">
        <v>0</v>
      </c>
      <c r="CF2289">
        <v>0</v>
      </c>
      <c r="CG2289">
        <v>3</v>
      </c>
      <c r="CH2289">
        <v>2</v>
      </c>
      <c r="CI2289">
        <v>0</v>
      </c>
      <c r="CJ2289">
        <v>56039</v>
      </c>
      <c r="CK2289">
        <v>1.7487820981816236</v>
      </c>
      <c r="CL2289">
        <v>0.65820659062103926</v>
      </c>
      <c r="CM2289">
        <v>208</v>
      </c>
      <c r="CN2289">
        <v>-7.2074290797010276E-2</v>
      </c>
      <c r="CO2289">
        <v>4598</v>
      </c>
      <c r="CP2289">
        <v>-0.51002953760000003</v>
      </c>
      <c r="CQ2289">
        <v>-0.1798992449</v>
      </c>
      <c r="CR2289">
        <v>46674</v>
      </c>
      <c r="CS2289">
        <v>0.82900000000000007</v>
      </c>
      <c r="CT2289">
        <v>43727</v>
      </c>
      <c r="CU2289">
        <v>0.78699923072</v>
      </c>
      <c r="CV2289">
        <v>28</v>
      </c>
      <c r="CW2289">
        <v>12</v>
      </c>
      <c r="CX2289">
        <v>25</v>
      </c>
      <c r="CY2289">
        <v>213</v>
      </c>
      <c r="CZ2289">
        <v>701</v>
      </c>
      <c r="DA2289" s="2">
        <v>24208</v>
      </c>
      <c r="DB2289" s="2">
        <v>2955</v>
      </c>
      <c r="DC2289" s="2">
        <v>75.150000000000006</v>
      </c>
      <c r="DD2289" s="2">
        <v>13631</v>
      </c>
      <c r="DE2289">
        <v>198</v>
      </c>
      <c r="DF2289">
        <v>30</v>
      </c>
      <c r="DG2289">
        <v>23.26</v>
      </c>
      <c r="DH2289">
        <v>5.37</v>
      </c>
      <c r="DI2289" s="2">
        <v>5.37</v>
      </c>
      <c r="DJ2289">
        <v>-0.31</v>
      </c>
      <c r="DK2289">
        <v>0.94729183758765345</v>
      </c>
      <c r="DL2289">
        <v>0</v>
      </c>
      <c r="DM2289">
        <v>0</v>
      </c>
      <c r="DN2289">
        <v>24.6</v>
      </c>
      <c r="DO2289">
        <v>9.9000000000000005E-2</v>
      </c>
      <c r="DP2289">
        <v>402.1</v>
      </c>
      <c r="DQ2289" s="2">
        <v>0</v>
      </c>
      <c r="DR2289" s="2">
        <v>13.169583879999999</v>
      </c>
      <c r="DS2289">
        <v>4.9036629499905615E-5</v>
      </c>
      <c r="DT2289">
        <v>3.1228649120320502</v>
      </c>
      <c r="DU2289">
        <v>794057.10691221349</v>
      </c>
      <c r="DV2289">
        <v>0</v>
      </c>
    </row>
    <row r="2290" spans="1:126" x14ac:dyDescent="0.15">
      <c r="A2290" t="s">
        <v>3771</v>
      </c>
      <c r="B2290" t="s">
        <v>3687</v>
      </c>
      <c r="C2290">
        <v>45</v>
      </c>
      <c r="D2290">
        <v>23</v>
      </c>
      <c r="E2290" t="s">
        <v>3790</v>
      </c>
      <c r="F2290">
        <v>45023</v>
      </c>
      <c r="G2290" t="s">
        <v>7274</v>
      </c>
      <c r="H2290">
        <v>59.1</v>
      </c>
      <c r="I2290">
        <v>37.299999999999997</v>
      </c>
      <c r="J2290">
        <v>0.4</v>
      </c>
      <c r="K2290">
        <v>0.3</v>
      </c>
      <c r="L2290">
        <v>1.5</v>
      </c>
      <c r="M2290">
        <v>1.4</v>
      </c>
      <c r="N2290">
        <f t="shared" si="146"/>
        <v>4888.5599999999995</v>
      </c>
      <c r="O2290">
        <f t="shared" si="144"/>
        <v>5111.4400000000005</v>
      </c>
      <c r="P2290">
        <f t="shared" si="145"/>
        <v>6.1337280000000032</v>
      </c>
      <c r="Q2290" s="4">
        <v>45023</v>
      </c>
      <c r="R2290" s="5">
        <v>34.689342000000003</v>
      </c>
      <c r="S2290" s="5">
        <v>-81.161248999999998</v>
      </c>
      <c r="T2290">
        <v>1</v>
      </c>
      <c r="U2290">
        <v>0.11202888628812928</v>
      </c>
      <c r="V2290">
        <v>33028</v>
      </c>
      <c r="W2290">
        <v>32708</v>
      </c>
      <c r="X2290">
        <v>32556</v>
      </c>
      <c r="Y2290">
        <v>32390</v>
      </c>
      <c r="Z2290">
        <v>16730</v>
      </c>
      <c r="AA2290">
        <v>45005</v>
      </c>
      <c r="AB2290">
        <v>11658.573000000002</v>
      </c>
      <c r="AC2290">
        <v>31914</v>
      </c>
      <c r="AD2290">
        <v>0</v>
      </c>
      <c r="AE2290">
        <v>0</v>
      </c>
      <c r="AF2290">
        <v>36</v>
      </c>
      <c r="AG2290">
        <v>477</v>
      </c>
      <c r="AH2290">
        <v>7.5471698113207544E-2</v>
      </c>
      <c r="AI2290" s="3">
        <v>95506</v>
      </c>
      <c r="AJ2290" s="3">
        <v>371619.557108865</v>
      </c>
      <c r="AK2290">
        <v>90</v>
      </c>
      <c r="AL2290">
        <v>375161.60000000003</v>
      </c>
      <c r="AM2290">
        <v>156208</v>
      </c>
      <c r="AN2290">
        <v>31166</v>
      </c>
      <c r="AO2290">
        <v>187374</v>
      </c>
      <c r="AP2290">
        <v>2</v>
      </c>
      <c r="AQ2290">
        <v>0</v>
      </c>
      <c r="AR2290">
        <v>2</v>
      </c>
      <c r="AS2290">
        <v>6.1147119970649387E-2</v>
      </c>
      <c r="AT2290">
        <v>2</v>
      </c>
      <c r="AU2290">
        <v>40</v>
      </c>
      <c r="AV2290">
        <f t="shared" si="143"/>
        <v>42</v>
      </c>
      <c r="AW2290">
        <v>2784</v>
      </c>
      <c r="AX2290">
        <v>8.9999999999999969E-2</v>
      </c>
      <c r="AY2290">
        <v>477482877.75091302</v>
      </c>
      <c r="AZ2290">
        <v>477482.87775091303</v>
      </c>
      <c r="BA2290">
        <v>13787.289364414701</v>
      </c>
      <c r="BB2290">
        <v>0.72530573165528978</v>
      </c>
      <c r="BC2290">
        <v>11938</v>
      </c>
      <c r="BD2290">
        <v>10865</v>
      </c>
      <c r="BE2290">
        <v>1073</v>
      </c>
      <c r="BF2290">
        <v>3.2487586290420249E-2</v>
      </c>
      <c r="BG2290">
        <v>218485</v>
      </c>
      <c r="BH2290">
        <v>6.7110517262562972</v>
      </c>
      <c r="BI2290">
        <v>4593</v>
      </c>
      <c r="BJ2290">
        <v>45</v>
      </c>
      <c r="BK2290">
        <v>2</v>
      </c>
      <c r="BL2290">
        <v>3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2</v>
      </c>
      <c r="BS2290">
        <v>0</v>
      </c>
      <c r="BT2290">
        <v>32410</v>
      </c>
      <c r="BU2290">
        <v>0.75</v>
      </c>
      <c r="BV2290">
        <v>0.56374999999999997</v>
      </c>
      <c r="BW2290">
        <v>161</v>
      </c>
      <c r="BX2290">
        <v>1.6352979999999999</v>
      </c>
      <c r="BY2290">
        <v>-0.2343034</v>
      </c>
      <c r="BZ2290">
        <v>46</v>
      </c>
      <c r="CA2290">
        <v>3</v>
      </c>
      <c r="CB2290">
        <v>3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2</v>
      </c>
      <c r="CI2290">
        <v>0</v>
      </c>
      <c r="CJ2290">
        <v>32349</v>
      </c>
      <c r="CK2290">
        <v>1.7002071161396024</v>
      </c>
      <c r="CL2290">
        <v>0.70813467682477271</v>
      </c>
      <c r="CM2290">
        <v>161</v>
      </c>
      <c r="CN2290">
        <v>0.30172276637571949</v>
      </c>
      <c r="CO2290">
        <v>2275</v>
      </c>
      <c r="CP2290">
        <v>-0.8928120732</v>
      </c>
      <c r="CQ2290">
        <v>-0.88558193269999996</v>
      </c>
      <c r="CR2290">
        <v>25737</v>
      </c>
      <c r="CS2290">
        <v>0.8</v>
      </c>
      <c r="CT2290">
        <v>26323</v>
      </c>
      <c r="CU2290">
        <v>0.79314068285000006</v>
      </c>
      <c r="CV2290">
        <v>8</v>
      </c>
      <c r="CW2290">
        <v>6</v>
      </c>
      <c r="CX2290">
        <v>10</v>
      </c>
      <c r="CY2290">
        <v>204</v>
      </c>
      <c r="CZ2290">
        <v>729</v>
      </c>
      <c r="DA2290" s="2">
        <v>11685</v>
      </c>
      <c r="DB2290" s="2">
        <v>1840</v>
      </c>
      <c r="DC2290" s="2">
        <v>79.81</v>
      </c>
      <c r="DD2290" s="2">
        <v>12990</v>
      </c>
      <c r="DE2290">
        <v>242</v>
      </c>
      <c r="DF2290">
        <v>73</v>
      </c>
      <c r="DG2290">
        <v>12.28</v>
      </c>
      <c r="DH2290">
        <v>12.28</v>
      </c>
      <c r="DI2290" s="2">
        <v>9.2100000000000009</v>
      </c>
      <c r="DJ2290">
        <v>-0.04</v>
      </c>
      <c r="DK2290">
        <v>0.98049337214415844</v>
      </c>
      <c r="DL2290">
        <v>2.0964360587002098E-3</v>
      </c>
      <c r="DM2290">
        <v>0</v>
      </c>
      <c r="DN2290">
        <v>37.6</v>
      </c>
      <c r="DO2290">
        <v>0.10400000000000001</v>
      </c>
      <c r="DP2290">
        <v>1313.6399999999999</v>
      </c>
      <c r="DQ2290" s="2">
        <v>12647</v>
      </c>
      <c r="DR2290" s="2">
        <v>658.80017299999997</v>
      </c>
      <c r="DS2290">
        <v>1.756047962072877E-3</v>
      </c>
      <c r="DT2290">
        <v>4.6031753400432196</v>
      </c>
      <c r="DU2290">
        <v>1726934.6256511584</v>
      </c>
      <c r="DV2290">
        <v>1</v>
      </c>
    </row>
    <row r="2291" spans="1:126" x14ac:dyDescent="0.15">
      <c r="A2291" t="s">
        <v>3771</v>
      </c>
      <c r="B2291" t="s">
        <v>3791</v>
      </c>
      <c r="C2291">
        <v>45</v>
      </c>
      <c r="D2291">
        <v>25</v>
      </c>
      <c r="E2291" t="s">
        <v>3792</v>
      </c>
      <c r="F2291">
        <v>45025</v>
      </c>
      <c r="G2291" t="s">
        <v>7275</v>
      </c>
      <c r="H2291">
        <v>61.6</v>
      </c>
      <c r="I2291">
        <v>32.5</v>
      </c>
      <c r="J2291">
        <v>0.5</v>
      </c>
      <c r="K2291">
        <v>0.4</v>
      </c>
      <c r="L2291">
        <v>1.5</v>
      </c>
      <c r="M2291">
        <v>3.6</v>
      </c>
      <c r="N2291">
        <f t="shared" si="146"/>
        <v>4866.43</v>
      </c>
      <c r="O2291">
        <f t="shared" si="144"/>
        <v>5133.57</v>
      </c>
      <c r="P2291">
        <f t="shared" si="145"/>
        <v>6.1602840000000016</v>
      </c>
      <c r="Q2291" s="4">
        <v>45025</v>
      </c>
      <c r="R2291" s="5">
        <v>34.637017999999998</v>
      </c>
      <c r="S2291" s="5">
        <v>-80.159227000000001</v>
      </c>
      <c r="T2291">
        <v>6</v>
      </c>
      <c r="U2291">
        <v>0.12441316160702885</v>
      </c>
      <c r="V2291">
        <v>46462</v>
      </c>
      <c r="W2291">
        <v>46333</v>
      </c>
      <c r="X2291">
        <v>46192</v>
      </c>
      <c r="Y2291">
        <v>46185</v>
      </c>
      <c r="Z2291">
        <v>24128</v>
      </c>
      <c r="AA2291">
        <v>45007</v>
      </c>
      <c r="AB2291">
        <v>16235.298000000001</v>
      </c>
      <c r="AC2291">
        <v>32083</v>
      </c>
      <c r="AD2291">
        <v>3</v>
      </c>
      <c r="AE2291">
        <v>6.4946311049532388E-5</v>
      </c>
      <c r="AF2291">
        <v>28</v>
      </c>
      <c r="AG2291">
        <v>717</v>
      </c>
      <c r="AH2291">
        <v>3.9051603905160388E-2</v>
      </c>
      <c r="AI2291" s="3">
        <v>131021</v>
      </c>
      <c r="AJ2291" s="3">
        <v>511412.52271493501</v>
      </c>
      <c r="AK2291">
        <v>70</v>
      </c>
      <c r="AL2291">
        <v>515737.60000000003</v>
      </c>
      <c r="AM2291">
        <v>535631</v>
      </c>
      <c r="AN2291">
        <v>42836</v>
      </c>
      <c r="AO2291">
        <v>578467</v>
      </c>
      <c r="AP2291">
        <v>2</v>
      </c>
      <c r="AQ2291">
        <v>1</v>
      </c>
      <c r="AR2291">
        <v>3</v>
      </c>
      <c r="AS2291">
        <v>6.4748667256598974E-2</v>
      </c>
      <c r="AT2291">
        <v>4</v>
      </c>
      <c r="AU2291">
        <v>48</v>
      </c>
      <c r="AV2291">
        <f t="shared" si="143"/>
        <v>52</v>
      </c>
      <c r="AW2291">
        <v>15444</v>
      </c>
      <c r="AX2291">
        <v>0.35</v>
      </c>
      <c r="AY2291">
        <v>1505310265.20789</v>
      </c>
      <c r="AZ2291">
        <v>1505310.26520789</v>
      </c>
      <c r="BA2291">
        <v>35188.4661033296</v>
      </c>
      <c r="BB2291">
        <v>0.28418402696597739</v>
      </c>
      <c r="BC2291">
        <v>6742</v>
      </c>
      <c r="BD2291">
        <v>1585</v>
      </c>
      <c r="BE2291">
        <v>5157</v>
      </c>
      <c r="BF2291">
        <v>0.11099393052386897</v>
      </c>
      <c r="BG2291">
        <v>393707</v>
      </c>
      <c r="BH2291">
        <v>8.5232724281260825</v>
      </c>
      <c r="BI2291">
        <v>7157</v>
      </c>
      <c r="BJ2291">
        <v>40</v>
      </c>
      <c r="BK2291">
        <v>2</v>
      </c>
      <c r="BL2291">
        <v>3</v>
      </c>
      <c r="BM2291">
        <v>0</v>
      </c>
      <c r="BN2291">
        <v>0</v>
      </c>
      <c r="BO2291">
        <v>0</v>
      </c>
      <c r="BP2291">
        <v>0</v>
      </c>
      <c r="BQ2291">
        <v>3</v>
      </c>
      <c r="BR2291">
        <v>5</v>
      </c>
      <c r="BS2291">
        <v>0</v>
      </c>
      <c r="BT2291">
        <v>43037</v>
      </c>
      <c r="BU2291">
        <v>0.77</v>
      </c>
      <c r="BV2291">
        <v>0.50329190000000001</v>
      </c>
      <c r="BW2291">
        <v>143</v>
      </c>
      <c r="BX2291">
        <v>1.231498</v>
      </c>
      <c r="BY2291">
        <v>-1.1210439999999999</v>
      </c>
      <c r="BZ2291">
        <v>46</v>
      </c>
      <c r="CA2291">
        <v>1</v>
      </c>
      <c r="CB2291">
        <v>2</v>
      </c>
      <c r="CC2291">
        <v>0</v>
      </c>
      <c r="CD2291">
        <v>1</v>
      </c>
      <c r="CE2291">
        <v>0</v>
      </c>
      <c r="CF2291">
        <v>0</v>
      </c>
      <c r="CG2291">
        <v>2</v>
      </c>
      <c r="CH2291">
        <v>4</v>
      </c>
      <c r="CI2291">
        <v>0</v>
      </c>
      <c r="CJ2291">
        <v>46109</v>
      </c>
      <c r="CK2291">
        <v>1.2145134355548808</v>
      </c>
      <c r="CL2291">
        <v>0.68119868637110015</v>
      </c>
      <c r="CM2291">
        <v>169</v>
      </c>
      <c r="CN2291">
        <v>-0.47908205059189174</v>
      </c>
      <c r="CO2291">
        <v>3211.9999999999995</v>
      </c>
      <c r="CP2291">
        <v>-0.50762468260000004</v>
      </c>
      <c r="CQ2291">
        <v>-0.42509214740000001</v>
      </c>
      <c r="CR2291">
        <v>37497</v>
      </c>
      <c r="CS2291">
        <v>0.81599999999999995</v>
      </c>
      <c r="CT2291">
        <v>36008</v>
      </c>
      <c r="CU2291">
        <v>0.76730501765000003</v>
      </c>
      <c r="CV2291">
        <v>40</v>
      </c>
      <c r="CW2291">
        <v>14</v>
      </c>
      <c r="CX2291">
        <v>14</v>
      </c>
      <c r="CY2291">
        <v>600</v>
      </c>
      <c r="CZ2291">
        <v>1066</v>
      </c>
      <c r="DA2291" s="2">
        <v>19383</v>
      </c>
      <c r="DB2291" s="2">
        <v>2480</v>
      </c>
      <c r="DC2291" s="2">
        <v>62.77</v>
      </c>
      <c r="DD2291" s="2">
        <v>16675</v>
      </c>
      <c r="DE2291">
        <v>345</v>
      </c>
      <c r="DF2291">
        <v>66</v>
      </c>
      <c r="DG2291">
        <v>4.33</v>
      </c>
      <c r="DH2291">
        <v>10.82</v>
      </c>
      <c r="DI2291" s="2">
        <v>6.49</v>
      </c>
      <c r="DJ2291">
        <v>-0.38</v>
      </c>
      <c r="DK2291">
        <v>0.99126857526656031</v>
      </c>
      <c r="DL2291">
        <v>1.3947001394700139E-3</v>
      </c>
      <c r="DM2291">
        <v>0</v>
      </c>
      <c r="DN2291">
        <v>47.2</v>
      </c>
      <c r="DO2291">
        <v>9.3000000000000013E-2</v>
      </c>
      <c r="DP2291">
        <v>14314.93</v>
      </c>
      <c r="DQ2291" s="2">
        <v>0</v>
      </c>
      <c r="DR2291" s="2">
        <v>1333.2115839499997</v>
      </c>
      <c r="DS2291">
        <v>2.5850514852355146E-3</v>
      </c>
      <c r="DT2291">
        <v>5.7608974468510796</v>
      </c>
      <c r="DU2291">
        <v>2971111.4230851037</v>
      </c>
      <c r="DV2291">
        <v>1</v>
      </c>
    </row>
    <row r="2292" spans="1:126" x14ac:dyDescent="0.15">
      <c r="A2292" t="s">
        <v>3771</v>
      </c>
      <c r="B2292" t="s">
        <v>3793</v>
      </c>
      <c r="C2292">
        <v>45</v>
      </c>
      <c r="D2292">
        <v>27</v>
      </c>
      <c r="E2292" t="s">
        <v>3794</v>
      </c>
      <c r="F2292">
        <v>45027</v>
      </c>
      <c r="G2292" t="s">
        <v>7276</v>
      </c>
      <c r="H2292">
        <v>46.2</v>
      </c>
      <c r="I2292">
        <v>49.7</v>
      </c>
      <c r="J2292">
        <v>0.2</v>
      </c>
      <c r="K2292">
        <v>0.6</v>
      </c>
      <c r="L2292">
        <v>0.7</v>
      </c>
      <c r="M2292">
        <v>2.6</v>
      </c>
      <c r="N2292">
        <f t="shared" si="146"/>
        <v>4612.18</v>
      </c>
      <c r="O2292">
        <f t="shared" si="144"/>
        <v>5387.82</v>
      </c>
      <c r="P2292">
        <f t="shared" si="145"/>
        <v>6.465384000000002</v>
      </c>
      <c r="Q2292" s="4">
        <v>45027</v>
      </c>
      <c r="R2292" s="5">
        <v>33.664681999999999</v>
      </c>
      <c r="S2292" s="5">
        <v>-80.217889</v>
      </c>
      <c r="T2292">
        <v>6</v>
      </c>
      <c r="U2292">
        <v>0.10411589320926268</v>
      </c>
      <c r="V2292">
        <v>34746</v>
      </c>
      <c r="W2292">
        <v>34439</v>
      </c>
      <c r="X2292">
        <v>34178</v>
      </c>
      <c r="Y2292">
        <v>33992</v>
      </c>
      <c r="Z2292">
        <v>17026</v>
      </c>
      <c r="AA2292">
        <v>45009</v>
      </c>
      <c r="AB2292">
        <v>11017.111000000001</v>
      </c>
      <c r="AC2292">
        <v>33162</v>
      </c>
      <c r="AD2292">
        <v>2</v>
      </c>
      <c r="AE2292">
        <v>5.8517174790801098E-5</v>
      </c>
      <c r="AF2292">
        <v>21</v>
      </c>
      <c r="AG2292">
        <v>422</v>
      </c>
      <c r="AH2292">
        <v>4.9763033175355451E-2</v>
      </c>
      <c r="AI2292" s="3">
        <v>173865</v>
      </c>
      <c r="AJ2292" s="3">
        <v>388440.18028182501</v>
      </c>
      <c r="AK2292">
        <v>117</v>
      </c>
      <c r="AL2292">
        <v>445254.40000000002</v>
      </c>
      <c r="AM2292">
        <v>186749</v>
      </c>
      <c r="AN2292">
        <v>64450</v>
      </c>
      <c r="AO2292">
        <v>251199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20</v>
      </c>
      <c r="AV2292">
        <f t="shared" si="143"/>
        <v>20</v>
      </c>
      <c r="AW2292">
        <v>20498</v>
      </c>
      <c r="AX2292">
        <v>0.6</v>
      </c>
      <c r="AY2292">
        <v>228445849.593097</v>
      </c>
      <c r="AZ2292">
        <v>228445.84959309699</v>
      </c>
      <c r="BA2292">
        <v>7012.5708100440397</v>
      </c>
      <c r="BB2292">
        <v>1.4260105560256295</v>
      </c>
      <c r="BC2292">
        <v>7276</v>
      </c>
      <c r="BD2292">
        <v>15019</v>
      </c>
      <c r="BE2292">
        <v>-7743</v>
      </c>
      <c r="BF2292">
        <v>-0.22284579519944742</v>
      </c>
      <c r="BG2292">
        <v>300186</v>
      </c>
      <c r="BH2292">
        <v>8.7830183158757098</v>
      </c>
      <c r="BI2292">
        <v>5200</v>
      </c>
      <c r="BJ2292">
        <v>36</v>
      </c>
      <c r="BK2292">
        <v>1</v>
      </c>
      <c r="BL2292">
        <v>1</v>
      </c>
      <c r="BM2292">
        <v>0</v>
      </c>
      <c r="BN2292">
        <v>1</v>
      </c>
      <c r="BO2292">
        <v>0</v>
      </c>
      <c r="BP2292">
        <v>0</v>
      </c>
      <c r="BQ2292">
        <v>2</v>
      </c>
      <c r="BR2292">
        <v>5</v>
      </c>
      <c r="BS2292">
        <v>0</v>
      </c>
      <c r="BT2292">
        <v>32988</v>
      </c>
      <c r="BU2292">
        <v>0.71</v>
      </c>
      <c r="BV2292">
        <v>0.60258049999999996</v>
      </c>
      <c r="BW2292">
        <v>149</v>
      </c>
      <c r="BX2292">
        <v>1.3944460000000001</v>
      </c>
      <c r="BY2292">
        <v>-0.266156</v>
      </c>
      <c r="BZ2292">
        <v>35</v>
      </c>
      <c r="CA2292">
        <v>2</v>
      </c>
      <c r="CB2292">
        <v>1</v>
      </c>
      <c r="CC2292">
        <v>0</v>
      </c>
      <c r="CD2292">
        <v>2</v>
      </c>
      <c r="CE2292">
        <v>0</v>
      </c>
      <c r="CF2292">
        <v>0</v>
      </c>
      <c r="CG2292">
        <v>0</v>
      </c>
      <c r="CH2292">
        <v>6</v>
      </c>
      <c r="CI2292">
        <v>0</v>
      </c>
      <c r="CJ2292">
        <v>34051</v>
      </c>
      <c r="CK2292">
        <v>1.3509148042641919</v>
      </c>
      <c r="CL2292">
        <v>0.70890261944130184</v>
      </c>
      <c r="CM2292">
        <v>138</v>
      </c>
      <c r="CN2292">
        <v>-0.15404113131125724</v>
      </c>
      <c r="CO2292">
        <v>2428</v>
      </c>
      <c r="CP2292">
        <v>-0.22842265910000001</v>
      </c>
      <c r="CQ2292">
        <v>-0.35310088890000002</v>
      </c>
      <c r="CR2292">
        <v>26535</v>
      </c>
      <c r="CS2292">
        <v>0.79</v>
      </c>
      <c r="CT2292">
        <v>27276</v>
      </c>
      <c r="CU2292">
        <v>0.77613737501000002</v>
      </c>
      <c r="CV2292">
        <v>29</v>
      </c>
      <c r="CW2292">
        <v>10</v>
      </c>
      <c r="CX2292">
        <v>10</v>
      </c>
      <c r="CY2292">
        <v>674</v>
      </c>
      <c r="CZ2292">
        <v>643</v>
      </c>
      <c r="DA2292" s="2">
        <v>11291</v>
      </c>
      <c r="DB2292" s="2">
        <v>1685</v>
      </c>
      <c r="DC2292" s="2">
        <v>69.86</v>
      </c>
      <c r="DD2292" s="2">
        <v>17636</v>
      </c>
      <c r="DE2292">
        <v>154</v>
      </c>
      <c r="DF2292">
        <v>159</v>
      </c>
      <c r="DG2292">
        <v>2.91</v>
      </c>
      <c r="DH2292">
        <v>5.82</v>
      </c>
      <c r="DI2292" s="2">
        <v>5.82</v>
      </c>
      <c r="DJ2292">
        <v>1.1499999999999999</v>
      </c>
      <c r="DK2292">
        <v>0.89590774451442212</v>
      </c>
      <c r="DL2292">
        <v>0</v>
      </c>
      <c r="DM2292">
        <v>0</v>
      </c>
      <c r="DN2292">
        <v>93.9</v>
      </c>
      <c r="DO2292">
        <v>0.21</v>
      </c>
      <c r="DP2292">
        <v>5062.54</v>
      </c>
      <c r="DQ2292" s="2">
        <v>0</v>
      </c>
      <c r="DR2292" s="2">
        <v>14726.68996261</v>
      </c>
      <c r="DS2292">
        <v>3.30747861399611E-2</v>
      </c>
      <c r="DT2292">
        <v>5.23115936779155</v>
      </c>
      <c r="DU2292">
        <v>2329196.7256104061</v>
      </c>
      <c r="DV2292">
        <v>0</v>
      </c>
    </row>
    <row r="2293" spans="1:126" x14ac:dyDescent="0.15">
      <c r="A2293" t="s">
        <v>3771</v>
      </c>
      <c r="B2293" t="s">
        <v>3795</v>
      </c>
      <c r="C2293">
        <v>45</v>
      </c>
      <c r="D2293">
        <v>29</v>
      </c>
      <c r="E2293" t="s">
        <v>3796</v>
      </c>
      <c r="F2293">
        <v>45029</v>
      </c>
      <c r="G2293" t="s">
        <v>7277</v>
      </c>
      <c r="H2293">
        <v>55.9</v>
      </c>
      <c r="I2293">
        <v>38.799999999999997</v>
      </c>
      <c r="J2293">
        <v>0.8</v>
      </c>
      <c r="K2293">
        <v>0.3</v>
      </c>
      <c r="L2293">
        <v>1.3</v>
      </c>
      <c r="M2293">
        <v>2.8</v>
      </c>
      <c r="N2293">
        <f t="shared" si="146"/>
        <v>4640.51</v>
      </c>
      <c r="O2293">
        <f t="shared" si="144"/>
        <v>5359.49</v>
      </c>
      <c r="P2293">
        <f t="shared" si="145"/>
        <v>6.4313880000000019</v>
      </c>
      <c r="Q2293" s="4">
        <v>45029</v>
      </c>
      <c r="R2293" s="5">
        <v>32.835017999999998</v>
      </c>
      <c r="S2293" s="5">
        <v>-80.655243999999996</v>
      </c>
      <c r="T2293">
        <v>6</v>
      </c>
      <c r="U2293">
        <v>0.1578355174962538</v>
      </c>
      <c r="V2293">
        <v>38665</v>
      </c>
      <c r="W2293">
        <v>38247</v>
      </c>
      <c r="X2293">
        <v>38004</v>
      </c>
      <c r="Y2293">
        <v>37467</v>
      </c>
      <c r="Z2293">
        <v>19133</v>
      </c>
      <c r="AA2293">
        <v>45011</v>
      </c>
      <c r="AB2293">
        <v>13444.183000000001</v>
      </c>
      <c r="AC2293">
        <v>32804</v>
      </c>
      <c r="AD2293">
        <v>2</v>
      </c>
      <c r="AE2293">
        <v>5.2626039364277443E-5</v>
      </c>
      <c r="AF2293">
        <v>25</v>
      </c>
      <c r="AG2293">
        <v>530</v>
      </c>
      <c r="AH2293">
        <v>4.716981132075472E-2</v>
      </c>
      <c r="AI2293" s="3">
        <v>187722</v>
      </c>
      <c r="AJ2293" s="3">
        <v>676154.16591156507</v>
      </c>
      <c r="AK2293">
        <v>66</v>
      </c>
      <c r="AL2293">
        <v>724512</v>
      </c>
      <c r="AM2293">
        <v>245698</v>
      </c>
      <c r="AN2293">
        <v>47841</v>
      </c>
      <c r="AO2293">
        <v>293539</v>
      </c>
      <c r="AP2293">
        <v>1</v>
      </c>
      <c r="AQ2293">
        <v>2</v>
      </c>
      <c r="AR2293">
        <v>3</v>
      </c>
      <c r="AS2293">
        <v>7.8437524511726406E-2</v>
      </c>
      <c r="AT2293">
        <v>6</v>
      </c>
      <c r="AU2293">
        <v>23</v>
      </c>
      <c r="AV2293">
        <f t="shared" si="143"/>
        <v>29</v>
      </c>
      <c r="AW2293">
        <v>18403</v>
      </c>
      <c r="AX2293">
        <v>0.49</v>
      </c>
      <c r="AY2293">
        <v>393393271.86706901</v>
      </c>
      <c r="AZ2293">
        <v>393393.27186706901</v>
      </c>
      <c r="BA2293">
        <v>10310.499391421599</v>
      </c>
      <c r="BB2293">
        <v>0.9698851258669452</v>
      </c>
      <c r="BC2293">
        <v>22548</v>
      </c>
      <c r="BD2293">
        <v>24876</v>
      </c>
      <c r="BE2293">
        <v>-2328</v>
      </c>
      <c r="BF2293">
        <v>-6.0209491788439158E-2</v>
      </c>
      <c r="BG2293">
        <v>408870</v>
      </c>
      <c r="BH2293">
        <v>10.758604357436059</v>
      </c>
      <c r="BI2293">
        <v>5671</v>
      </c>
      <c r="BJ2293">
        <v>32</v>
      </c>
      <c r="BK2293">
        <v>7</v>
      </c>
      <c r="BL2293">
        <v>1</v>
      </c>
      <c r="BM2293">
        <v>0</v>
      </c>
      <c r="BN2293">
        <v>0</v>
      </c>
      <c r="BO2293">
        <v>0</v>
      </c>
      <c r="BP2293">
        <v>0</v>
      </c>
      <c r="BQ2293">
        <v>2</v>
      </c>
      <c r="BR2293">
        <v>1</v>
      </c>
      <c r="BS2293">
        <v>0</v>
      </c>
      <c r="BT2293">
        <v>39246</v>
      </c>
      <c r="BU2293">
        <v>0.72</v>
      </c>
      <c r="BV2293">
        <v>0.59065650000000003</v>
      </c>
      <c r="BW2293">
        <v>161</v>
      </c>
      <c r="BX2293">
        <v>1.095653</v>
      </c>
      <c r="BY2293">
        <v>-0.63308810000000004</v>
      </c>
      <c r="BZ2293">
        <v>32</v>
      </c>
      <c r="CA2293">
        <v>6</v>
      </c>
      <c r="CB2293">
        <v>2</v>
      </c>
      <c r="CC2293">
        <v>0</v>
      </c>
      <c r="CD2293">
        <v>0</v>
      </c>
      <c r="CE2293">
        <v>0</v>
      </c>
      <c r="CF2293">
        <v>0</v>
      </c>
      <c r="CG2293">
        <v>2</v>
      </c>
      <c r="CH2293">
        <v>1</v>
      </c>
      <c r="CI2293">
        <v>0</v>
      </c>
      <c r="CJ2293">
        <v>37776</v>
      </c>
      <c r="CK2293">
        <v>1.1382888606522659</v>
      </c>
      <c r="CL2293">
        <v>0.71579388353581896</v>
      </c>
      <c r="CM2293">
        <v>170</v>
      </c>
      <c r="CN2293">
        <v>-0.24307407876638756</v>
      </c>
      <c r="CO2293">
        <v>2658</v>
      </c>
      <c r="CP2293">
        <v>-0.80954191330000003</v>
      </c>
      <c r="CQ2293">
        <v>-0.51744782909999998</v>
      </c>
      <c r="CR2293">
        <v>30761</v>
      </c>
      <c r="CS2293">
        <v>0.81799999999999995</v>
      </c>
      <c r="CT2293">
        <v>29888</v>
      </c>
      <c r="CU2293">
        <v>0.76104072398</v>
      </c>
      <c r="CV2293">
        <v>34</v>
      </c>
      <c r="CW2293">
        <v>12</v>
      </c>
      <c r="CX2293">
        <v>21</v>
      </c>
      <c r="CY2293">
        <v>413</v>
      </c>
      <c r="CZ2293">
        <v>755</v>
      </c>
      <c r="DA2293" s="2">
        <v>16517</v>
      </c>
      <c r="DB2293" s="2">
        <v>2700</v>
      </c>
      <c r="DC2293" s="2">
        <v>87.33</v>
      </c>
      <c r="DD2293" s="2">
        <v>16038</v>
      </c>
      <c r="DE2293">
        <v>202</v>
      </c>
      <c r="DF2293">
        <v>107</v>
      </c>
      <c r="DG2293">
        <v>13.23</v>
      </c>
      <c r="DH2293">
        <v>5.29</v>
      </c>
      <c r="DI2293" s="2">
        <v>7.94</v>
      </c>
      <c r="DJ2293">
        <v>0.67</v>
      </c>
      <c r="DK2293">
        <v>0.96420238437689776</v>
      </c>
      <c r="DL2293">
        <v>0</v>
      </c>
      <c r="DM2293">
        <v>0</v>
      </c>
      <c r="DN2293">
        <v>59.2</v>
      </c>
      <c r="DO2293">
        <v>8.5999999999999993E-2</v>
      </c>
      <c r="DP2293">
        <v>5553.9299999999994</v>
      </c>
      <c r="DQ2293" s="2">
        <v>0</v>
      </c>
      <c r="DR2293" s="2">
        <v>61557.653358809992</v>
      </c>
      <c r="DS2293">
        <v>8.4519674533426944E-2</v>
      </c>
      <c r="DT2293">
        <v>7.5560624115941897</v>
      </c>
      <c r="DU2293">
        <v>5474457.8899489297</v>
      </c>
      <c r="DV2293">
        <v>0</v>
      </c>
    </row>
    <row r="2294" spans="1:126" x14ac:dyDescent="0.15">
      <c r="A2294" t="s">
        <v>3771</v>
      </c>
      <c r="B2294" t="s">
        <v>3797</v>
      </c>
      <c r="C2294">
        <v>45</v>
      </c>
      <c r="D2294">
        <v>31</v>
      </c>
      <c r="E2294" t="s">
        <v>3798</v>
      </c>
      <c r="F2294">
        <v>45031</v>
      </c>
      <c r="G2294" t="s">
        <v>7278</v>
      </c>
      <c r="H2294">
        <v>55.3</v>
      </c>
      <c r="I2294">
        <v>41.4</v>
      </c>
      <c r="J2294">
        <v>0.3</v>
      </c>
      <c r="K2294">
        <v>0.3</v>
      </c>
      <c r="L2294">
        <v>1</v>
      </c>
      <c r="M2294">
        <v>1.7</v>
      </c>
      <c r="N2294">
        <f t="shared" si="146"/>
        <v>4776.12</v>
      </c>
      <c r="O2294">
        <f t="shared" si="144"/>
        <v>5223.88</v>
      </c>
      <c r="P2294">
        <f t="shared" si="145"/>
        <v>6.2686560000000027</v>
      </c>
      <c r="Q2294" s="4">
        <v>45031</v>
      </c>
      <c r="R2294" s="5">
        <v>34.332185000000003</v>
      </c>
      <c r="S2294" s="5">
        <v>-79.962114999999997</v>
      </c>
      <c r="T2294">
        <v>3</v>
      </c>
      <c r="U2294">
        <v>8.7852624770115753E-2</v>
      </c>
      <c r="V2294">
        <v>68500</v>
      </c>
      <c r="W2294">
        <v>68161</v>
      </c>
      <c r="X2294">
        <v>67922</v>
      </c>
      <c r="Y2294">
        <v>67588</v>
      </c>
      <c r="Z2294">
        <v>35017</v>
      </c>
      <c r="AA2294">
        <v>45013</v>
      </c>
      <c r="AB2294">
        <v>24540.967000000001</v>
      </c>
      <c r="AC2294">
        <v>35409</v>
      </c>
      <c r="AD2294">
        <v>1</v>
      </c>
      <c r="AE2294">
        <v>1.4722770236447691E-5</v>
      </c>
      <c r="AF2294">
        <v>25</v>
      </c>
      <c r="AG2294">
        <v>385</v>
      </c>
      <c r="AH2294">
        <v>6.4935064935064929E-2</v>
      </c>
      <c r="AI2294" s="3">
        <v>176848</v>
      </c>
      <c r="AJ2294" s="3">
        <v>359133.25003001501</v>
      </c>
      <c r="AK2294">
        <v>81</v>
      </c>
      <c r="AL2294">
        <v>363232</v>
      </c>
      <c r="AM2294">
        <v>468091</v>
      </c>
      <c r="AN2294">
        <v>70222</v>
      </c>
      <c r="AO2294">
        <v>538313</v>
      </c>
      <c r="AP2294">
        <v>5</v>
      </c>
      <c r="AQ2294">
        <v>0</v>
      </c>
      <c r="AR2294">
        <v>5</v>
      </c>
      <c r="AS2294">
        <v>7.3355731283285167E-2</v>
      </c>
      <c r="AT2294">
        <v>5</v>
      </c>
      <c r="AU2294">
        <v>46</v>
      </c>
      <c r="AV2294">
        <f t="shared" si="143"/>
        <v>51</v>
      </c>
      <c r="AW2294">
        <v>56686</v>
      </c>
      <c r="AX2294">
        <v>0.86</v>
      </c>
      <c r="AY2294">
        <v>945966178.11561704</v>
      </c>
      <c r="AZ2294">
        <v>945966.17811561702</v>
      </c>
      <c r="BA2294">
        <v>14042.1720253437</v>
      </c>
      <c r="BB2294">
        <v>0.71214054221467471</v>
      </c>
      <c r="BC2294">
        <v>23911</v>
      </c>
      <c r="BD2294">
        <v>3854</v>
      </c>
      <c r="BE2294">
        <v>20057</v>
      </c>
      <c r="BF2294">
        <v>0.29280291970802919</v>
      </c>
      <c r="BG2294">
        <v>589784</v>
      </c>
      <c r="BH2294">
        <v>8.6832543211330648</v>
      </c>
      <c r="BI2294">
        <v>8835</v>
      </c>
      <c r="BJ2294">
        <v>74</v>
      </c>
      <c r="BK2294">
        <v>7</v>
      </c>
      <c r="BL2294">
        <v>2</v>
      </c>
      <c r="BM2294">
        <v>0</v>
      </c>
      <c r="BN2294">
        <v>0</v>
      </c>
      <c r="BO2294">
        <v>0</v>
      </c>
      <c r="BP2294">
        <v>0</v>
      </c>
      <c r="BQ2294">
        <v>6</v>
      </c>
      <c r="BR2294">
        <v>5</v>
      </c>
      <c r="BS2294">
        <v>0</v>
      </c>
      <c r="BT2294">
        <v>66445</v>
      </c>
      <c r="BU2294">
        <v>0.74</v>
      </c>
      <c r="BV2294">
        <v>0.57727050000000002</v>
      </c>
      <c r="BW2294">
        <v>261</v>
      </c>
      <c r="BX2294">
        <v>1.414704</v>
      </c>
      <c r="BY2294">
        <v>-0.4865969</v>
      </c>
      <c r="BZ2294">
        <v>74</v>
      </c>
      <c r="CA2294">
        <v>5</v>
      </c>
      <c r="CB2294">
        <v>2</v>
      </c>
      <c r="CC2294">
        <v>0</v>
      </c>
      <c r="CD2294">
        <v>0</v>
      </c>
      <c r="CE2294">
        <v>0</v>
      </c>
      <c r="CF2294">
        <v>0</v>
      </c>
      <c r="CG2294">
        <v>5</v>
      </c>
      <c r="CH2294">
        <v>6</v>
      </c>
      <c r="CI2294">
        <v>0</v>
      </c>
      <c r="CJ2294">
        <v>67768</v>
      </c>
      <c r="CK2294">
        <v>1.3575728957620115</v>
      </c>
      <c r="CL2294">
        <v>0.71751546882436934</v>
      </c>
      <c r="CM2294">
        <v>262</v>
      </c>
      <c r="CN2294">
        <v>-0.15545435269943392</v>
      </c>
      <c r="CO2294">
        <v>6081</v>
      </c>
      <c r="CP2294">
        <v>-0.87611328420000001</v>
      </c>
      <c r="CQ2294">
        <v>-0.27876634579999998</v>
      </c>
      <c r="CR2294">
        <v>54018</v>
      </c>
      <c r="CS2294">
        <v>0.80099999999999993</v>
      </c>
      <c r="CT2294">
        <v>55074</v>
      </c>
      <c r="CU2294">
        <v>0.78563091364999993</v>
      </c>
      <c r="CV2294">
        <v>77</v>
      </c>
      <c r="CW2294">
        <v>21</v>
      </c>
      <c r="CX2294">
        <v>34</v>
      </c>
      <c r="CY2294">
        <v>574</v>
      </c>
      <c r="CZ2294">
        <v>559</v>
      </c>
      <c r="DA2294" s="2">
        <v>27318</v>
      </c>
      <c r="DB2294" s="2">
        <v>4030</v>
      </c>
      <c r="DC2294" s="2">
        <v>66.239999999999995</v>
      </c>
      <c r="DD2294" s="2">
        <v>29478</v>
      </c>
      <c r="DE2294">
        <v>142</v>
      </c>
      <c r="DF2294">
        <v>52</v>
      </c>
      <c r="DG2294">
        <v>14.72</v>
      </c>
      <c r="DH2294">
        <v>5.89</v>
      </c>
      <c r="DI2294" s="2">
        <v>10.3</v>
      </c>
      <c r="DJ2294">
        <v>0.28000000000000003</v>
      </c>
      <c r="DK2294">
        <v>0.94403103229892338</v>
      </c>
      <c r="DL2294">
        <v>5.1948051948051948E-3</v>
      </c>
      <c r="DM2294">
        <v>0</v>
      </c>
      <c r="DN2294">
        <v>96.3</v>
      </c>
      <c r="DO2294">
        <v>0.26899999999999996</v>
      </c>
      <c r="DP2294">
        <v>1995.9</v>
      </c>
      <c r="DQ2294" s="2">
        <v>0</v>
      </c>
      <c r="DR2294" s="2">
        <v>6586.7741431300019</v>
      </c>
      <c r="DS2294">
        <v>1.8133792937385859E-2</v>
      </c>
      <c r="DT2294">
        <v>5.70303641459821</v>
      </c>
      <c r="DU2294">
        <v>2071525.3229473371</v>
      </c>
      <c r="DV2294">
        <v>0</v>
      </c>
    </row>
    <row r="2295" spans="1:126" x14ac:dyDescent="0.15">
      <c r="A2295" t="s">
        <v>3771</v>
      </c>
      <c r="B2295" t="s">
        <v>3799</v>
      </c>
      <c r="C2295">
        <v>45</v>
      </c>
      <c r="D2295">
        <v>33</v>
      </c>
      <c r="E2295" t="s">
        <v>3800</v>
      </c>
      <c r="F2295">
        <v>45033</v>
      </c>
      <c r="G2295" t="s">
        <v>7279</v>
      </c>
      <c r="H2295">
        <v>47.3</v>
      </c>
      <c r="I2295">
        <v>45.9</v>
      </c>
      <c r="J2295">
        <v>2.2999999999999998</v>
      </c>
      <c r="K2295">
        <v>0.2</v>
      </c>
      <c r="L2295">
        <v>1.6</v>
      </c>
      <c r="M2295">
        <v>2.6</v>
      </c>
      <c r="N2295">
        <f t="shared" si="146"/>
        <v>4358.75</v>
      </c>
      <c r="O2295">
        <f t="shared" si="144"/>
        <v>5641.25</v>
      </c>
      <c r="P2295">
        <f t="shared" si="145"/>
        <v>6.7695000000000025</v>
      </c>
      <c r="Q2295" s="4">
        <v>45033</v>
      </c>
      <c r="R2295" s="5">
        <v>34.390172</v>
      </c>
      <c r="S2295" s="5">
        <v>-79.374964000000006</v>
      </c>
      <c r="T2295">
        <v>6</v>
      </c>
      <c r="U2295">
        <v>7.4567713909509212E-2</v>
      </c>
      <c r="V2295">
        <v>31733</v>
      </c>
      <c r="W2295">
        <v>31529</v>
      </c>
      <c r="X2295">
        <v>31435</v>
      </c>
      <c r="Y2295">
        <v>31183</v>
      </c>
      <c r="Z2295">
        <v>15830</v>
      </c>
      <c r="AA2295">
        <v>45015</v>
      </c>
      <c r="AB2295">
        <v>10269.813</v>
      </c>
      <c r="AC2295">
        <v>28938</v>
      </c>
      <c r="AD2295">
        <v>0</v>
      </c>
      <c r="AE2295">
        <v>0</v>
      </c>
      <c r="AF2295">
        <v>10</v>
      </c>
      <c r="AG2295">
        <v>228</v>
      </c>
      <c r="AH2295">
        <v>4.3859649122807015E-2</v>
      </c>
      <c r="AI2295" s="3">
        <v>106749</v>
      </c>
      <c r="AJ2295" s="3">
        <v>259095.40218565502</v>
      </c>
      <c r="AK2295">
        <v>127</v>
      </c>
      <c r="AL2295">
        <v>260198.39999999999</v>
      </c>
      <c r="AM2295">
        <v>269318</v>
      </c>
      <c r="AN2295">
        <v>38570</v>
      </c>
      <c r="AO2295">
        <v>307888</v>
      </c>
      <c r="AP2295">
        <v>1</v>
      </c>
      <c r="AQ2295">
        <v>1</v>
      </c>
      <c r="AR2295">
        <v>2</v>
      </c>
      <c r="AS2295">
        <v>6.3433664245615154E-2</v>
      </c>
      <c r="AT2295">
        <v>2</v>
      </c>
      <c r="AU2295">
        <v>14</v>
      </c>
      <c r="AV2295">
        <f t="shared" si="143"/>
        <v>16</v>
      </c>
      <c r="AW2295">
        <v>23680</v>
      </c>
      <c r="AX2295">
        <v>0.78</v>
      </c>
      <c r="AY2295">
        <v>231504673.30717099</v>
      </c>
      <c r="AZ2295">
        <v>231504.67330717098</v>
      </c>
      <c r="BA2295">
        <v>7503.3422033635497</v>
      </c>
      <c r="BB2295">
        <v>1.3327394285065746</v>
      </c>
      <c r="BC2295">
        <v>13435</v>
      </c>
      <c r="BD2295">
        <v>1997</v>
      </c>
      <c r="BE2295">
        <v>11438</v>
      </c>
      <c r="BF2295">
        <v>0.36044496265717074</v>
      </c>
      <c r="BG2295">
        <v>278132</v>
      </c>
      <c r="BH2295">
        <v>8.8478447590265628</v>
      </c>
      <c r="BI2295">
        <v>4140</v>
      </c>
      <c r="BJ2295">
        <v>28</v>
      </c>
      <c r="BK2295">
        <v>0</v>
      </c>
      <c r="BL2295">
        <v>3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30912</v>
      </c>
      <c r="BU2295">
        <v>0.71</v>
      </c>
      <c r="BV2295">
        <v>0.5985724</v>
      </c>
      <c r="BW2295">
        <v>107</v>
      </c>
      <c r="BX2295">
        <v>1.0351969999999999</v>
      </c>
      <c r="BY2295">
        <v>-0.72794490000000001</v>
      </c>
      <c r="BZ2295">
        <v>27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31279</v>
      </c>
      <c r="CK2295">
        <v>0.89516928290546371</v>
      </c>
      <c r="CL2295">
        <v>0.65617920966524035</v>
      </c>
      <c r="CM2295">
        <v>125</v>
      </c>
      <c r="CN2295">
        <v>-0.79069736668484802</v>
      </c>
      <c r="CO2295">
        <v>1384</v>
      </c>
      <c r="CP2295">
        <v>-1.0667092319</v>
      </c>
      <c r="CQ2295">
        <v>-0.99667596169999995</v>
      </c>
      <c r="CR2295">
        <v>23934</v>
      </c>
      <c r="CS2295">
        <v>0.76800000000000002</v>
      </c>
      <c r="CT2295">
        <v>24752</v>
      </c>
      <c r="CU2295">
        <v>0.74987736415000006</v>
      </c>
      <c r="CV2295">
        <v>25</v>
      </c>
      <c r="CW2295">
        <v>8</v>
      </c>
      <c r="CX2295">
        <v>19</v>
      </c>
      <c r="CY2295">
        <v>455</v>
      </c>
      <c r="CZ2295">
        <v>314</v>
      </c>
      <c r="DA2295" s="2">
        <v>11530</v>
      </c>
      <c r="DB2295" s="2">
        <v>1285</v>
      </c>
      <c r="DC2295" s="2">
        <v>38.43</v>
      </c>
      <c r="DD2295" s="2">
        <v>16535</v>
      </c>
      <c r="DE2295">
        <v>63</v>
      </c>
      <c r="DF2295">
        <v>29</v>
      </c>
      <c r="DH2295">
        <v>12.81</v>
      </c>
      <c r="DI2295" s="2">
        <v>9.61</v>
      </c>
      <c r="DJ2295">
        <v>-0.68</v>
      </c>
      <c r="DK2295">
        <v>0.95404172404425336</v>
      </c>
      <c r="DL2295">
        <v>0</v>
      </c>
      <c r="DM2295">
        <v>0</v>
      </c>
      <c r="DN2295">
        <v>64.8</v>
      </c>
      <c r="DO2295">
        <v>0.25</v>
      </c>
      <c r="DP2295">
        <v>1711.49</v>
      </c>
      <c r="DQ2295" s="2">
        <v>0</v>
      </c>
      <c r="DR2295" s="2">
        <v>622.2182620399999</v>
      </c>
      <c r="DS2295">
        <v>2.3913236958267229E-3</v>
      </c>
      <c r="DT2295">
        <v>5.2188709159245503</v>
      </c>
      <c r="DU2295">
        <v>1357941.8621301025</v>
      </c>
      <c r="DV2295">
        <v>1</v>
      </c>
    </row>
    <row r="2296" spans="1:126" x14ac:dyDescent="0.15">
      <c r="A2296" t="s">
        <v>3771</v>
      </c>
      <c r="B2296" t="s">
        <v>2051</v>
      </c>
      <c r="C2296">
        <v>45</v>
      </c>
      <c r="D2296">
        <v>35</v>
      </c>
      <c r="E2296" t="s">
        <v>3801</v>
      </c>
      <c r="F2296">
        <v>45035</v>
      </c>
      <c r="G2296" t="s">
        <v>7280</v>
      </c>
      <c r="H2296">
        <v>65.5</v>
      </c>
      <c r="I2296">
        <v>25.5</v>
      </c>
      <c r="J2296">
        <v>0.6</v>
      </c>
      <c r="K2296">
        <v>1.5</v>
      </c>
      <c r="L2296">
        <v>2.4</v>
      </c>
      <c r="M2296">
        <v>4.4000000000000004</v>
      </c>
      <c r="N2296">
        <f t="shared" si="146"/>
        <v>4968.2299999999996</v>
      </c>
      <c r="O2296">
        <f t="shared" si="144"/>
        <v>5031.7700000000004</v>
      </c>
      <c r="P2296">
        <f t="shared" si="145"/>
        <v>6.0381240000000025</v>
      </c>
      <c r="Q2296" s="4">
        <v>45035</v>
      </c>
      <c r="R2296" s="5">
        <v>33.082186</v>
      </c>
      <c r="S2296" s="5">
        <v>-80.404696999999999</v>
      </c>
      <c r="T2296">
        <v>2</v>
      </c>
      <c r="U2296">
        <v>4.9403968007152389E-2</v>
      </c>
      <c r="V2296">
        <v>136836</v>
      </c>
      <c r="W2296">
        <v>142772</v>
      </c>
      <c r="X2296">
        <v>145715</v>
      </c>
      <c r="Y2296">
        <v>153374</v>
      </c>
      <c r="Z2296">
        <v>79011</v>
      </c>
      <c r="AA2296">
        <v>45017</v>
      </c>
      <c r="AB2296">
        <v>61012.396999999997</v>
      </c>
      <c r="AC2296">
        <v>54901</v>
      </c>
      <c r="AD2296">
        <v>1</v>
      </c>
      <c r="AE2296">
        <v>6.8627114572967782E-6</v>
      </c>
      <c r="AF2296">
        <v>25</v>
      </c>
      <c r="AG2296">
        <v>411</v>
      </c>
      <c r="AH2296">
        <v>6.0827250608272508E-2</v>
      </c>
      <c r="AI2296" s="3">
        <v>74529</v>
      </c>
      <c r="AJ2296" s="3">
        <v>366881.34023200005</v>
      </c>
      <c r="AK2296">
        <v>50</v>
      </c>
      <c r="AL2296">
        <v>369113.59999999998</v>
      </c>
      <c r="AM2296">
        <v>124212</v>
      </c>
      <c r="AN2296">
        <v>30453</v>
      </c>
      <c r="AO2296">
        <v>154665</v>
      </c>
      <c r="AP2296">
        <v>9</v>
      </c>
      <c r="AQ2296">
        <v>0</v>
      </c>
      <c r="AR2296">
        <v>9</v>
      </c>
      <c r="AS2296">
        <v>6.303757039195361E-2</v>
      </c>
      <c r="AT2296">
        <v>10</v>
      </c>
      <c r="AU2296">
        <v>81</v>
      </c>
      <c r="AV2296">
        <f t="shared" si="143"/>
        <v>91</v>
      </c>
      <c r="AW2296">
        <v>145105</v>
      </c>
      <c r="AX2296">
        <v>0.91</v>
      </c>
      <c r="AY2296">
        <v>629424368.43642998</v>
      </c>
      <c r="AZ2296">
        <v>629424.36843643</v>
      </c>
      <c r="BA2296">
        <v>6682.3739666635802</v>
      </c>
      <c r="BB2296">
        <v>1.4964741647036053</v>
      </c>
      <c r="BC2296">
        <v>161280</v>
      </c>
      <c r="BD2296">
        <v>196699</v>
      </c>
      <c r="BE2296">
        <v>-35419</v>
      </c>
      <c r="BF2296">
        <v>-0.25884270221286798</v>
      </c>
      <c r="BG2296">
        <v>1357764</v>
      </c>
      <c r="BH2296">
        <v>9.3179425591051022</v>
      </c>
      <c r="BI2296">
        <v>10732</v>
      </c>
      <c r="BJ2296">
        <v>69</v>
      </c>
      <c r="BK2296">
        <v>3</v>
      </c>
      <c r="BL2296">
        <v>2</v>
      </c>
      <c r="BM2296">
        <v>0</v>
      </c>
      <c r="BN2296">
        <v>0</v>
      </c>
      <c r="BO2296">
        <v>2</v>
      </c>
      <c r="BP2296">
        <v>1</v>
      </c>
      <c r="BQ2296">
        <v>7</v>
      </c>
      <c r="BR2296">
        <v>4</v>
      </c>
      <c r="BS2296">
        <v>0</v>
      </c>
      <c r="BT2296">
        <v>130417</v>
      </c>
      <c r="BU2296">
        <v>0.78</v>
      </c>
      <c r="BV2296">
        <v>0.55549079999999995</v>
      </c>
      <c r="BW2296">
        <v>433</v>
      </c>
      <c r="BX2296">
        <v>0.67475859999999999</v>
      </c>
      <c r="BY2296">
        <v>-1.304567</v>
      </c>
      <c r="BZ2296">
        <v>69</v>
      </c>
      <c r="CA2296">
        <v>4</v>
      </c>
      <c r="CB2296">
        <v>2</v>
      </c>
      <c r="CC2296">
        <v>0</v>
      </c>
      <c r="CD2296">
        <v>1</v>
      </c>
      <c r="CE2296">
        <v>1</v>
      </c>
      <c r="CF2296">
        <v>0</v>
      </c>
      <c r="CG2296">
        <v>6</v>
      </c>
      <c r="CH2296">
        <v>4</v>
      </c>
      <c r="CI2296">
        <v>0</v>
      </c>
      <c r="CJ2296">
        <v>148422</v>
      </c>
      <c r="CK2296">
        <v>0.58616647127784283</v>
      </c>
      <c r="CL2296">
        <v>0.65065632116821737</v>
      </c>
      <c r="CM2296">
        <v>452</v>
      </c>
      <c r="CN2296">
        <v>-1.2796719669939765</v>
      </c>
      <c r="CO2296">
        <v>20267</v>
      </c>
      <c r="CP2296">
        <v>1.10271495</v>
      </c>
      <c r="CQ2296">
        <v>0.80654056600000001</v>
      </c>
      <c r="CR2296">
        <v>133148</v>
      </c>
      <c r="CS2296">
        <v>0.86499999999999999</v>
      </c>
      <c r="CT2296">
        <v>112069</v>
      </c>
      <c r="CU2296">
        <v>0.82916861916000006</v>
      </c>
      <c r="CV2296">
        <v>187</v>
      </c>
      <c r="CW2296">
        <v>86</v>
      </c>
      <c r="CX2296">
        <v>60</v>
      </c>
      <c r="CY2296">
        <v>377</v>
      </c>
      <c r="CZ2296">
        <v>573</v>
      </c>
      <c r="DA2296" s="2">
        <v>52334</v>
      </c>
      <c r="DB2296" s="2">
        <v>15415</v>
      </c>
      <c r="DC2296" s="2">
        <v>121.74</v>
      </c>
      <c r="DD2296" s="2">
        <v>46483</v>
      </c>
      <c r="DE2296">
        <v>161</v>
      </c>
      <c r="DF2296">
        <v>62</v>
      </c>
      <c r="DG2296">
        <v>16.510000000000002</v>
      </c>
      <c r="DH2296">
        <v>2.06</v>
      </c>
      <c r="DI2296" s="2">
        <v>4.8099999999999996</v>
      </c>
      <c r="DJ2296">
        <v>-1.1100000000000001</v>
      </c>
      <c r="DK2296">
        <v>0.98087992593487094</v>
      </c>
      <c r="DL2296">
        <v>2.4330900243309003E-3</v>
      </c>
      <c r="DM2296">
        <v>0</v>
      </c>
      <c r="DN2296">
        <v>67.2</v>
      </c>
      <c r="DO2296">
        <v>0.17899999999999999</v>
      </c>
      <c r="DP2296">
        <v>1828.02</v>
      </c>
      <c r="DQ2296" s="2">
        <v>0</v>
      </c>
      <c r="DR2296" s="2">
        <v>31709.886422349984</v>
      </c>
      <c r="DS2296">
        <v>8.5879917002868067E-2</v>
      </c>
      <c r="DT2296">
        <v>6.0099167265434703</v>
      </c>
      <c r="DU2296">
        <v>2218341.9986346755</v>
      </c>
      <c r="DV2296">
        <v>1</v>
      </c>
    </row>
    <row r="2297" spans="1:126" x14ac:dyDescent="0.15">
      <c r="A2297" t="s">
        <v>3771</v>
      </c>
      <c r="B2297" t="s">
        <v>3802</v>
      </c>
      <c r="C2297">
        <v>45</v>
      </c>
      <c r="D2297">
        <v>37</v>
      </c>
      <c r="E2297" t="s">
        <v>3803</v>
      </c>
      <c r="F2297">
        <v>45037</v>
      </c>
      <c r="G2297" t="s">
        <v>7281</v>
      </c>
      <c r="H2297">
        <v>56.3</v>
      </c>
      <c r="I2297">
        <v>36.9</v>
      </c>
      <c r="J2297">
        <v>0.2</v>
      </c>
      <c r="K2297">
        <v>0.3</v>
      </c>
      <c r="L2297">
        <v>1</v>
      </c>
      <c r="M2297">
        <v>5.2</v>
      </c>
      <c r="N2297">
        <f t="shared" si="146"/>
        <v>4559.4699999999993</v>
      </c>
      <c r="O2297">
        <f t="shared" si="144"/>
        <v>5440.5300000000007</v>
      </c>
      <c r="P2297">
        <f t="shared" si="145"/>
        <v>6.5286360000000032</v>
      </c>
      <c r="Q2297" s="4">
        <v>45037</v>
      </c>
      <c r="R2297" s="5">
        <v>33.776497999999997</v>
      </c>
      <c r="S2297" s="5">
        <v>-81.968244999999996</v>
      </c>
      <c r="T2297">
        <v>2</v>
      </c>
      <c r="U2297">
        <v>0.18856407036459716</v>
      </c>
      <c r="V2297">
        <v>26763</v>
      </c>
      <c r="W2297">
        <v>26573</v>
      </c>
      <c r="X2297">
        <v>26466</v>
      </c>
      <c r="Y2297">
        <v>26709</v>
      </c>
      <c r="Z2297">
        <v>14992</v>
      </c>
      <c r="AA2297">
        <v>45019</v>
      </c>
      <c r="AB2297">
        <v>9178.4880000000012</v>
      </c>
      <c r="AC2297">
        <v>46637</v>
      </c>
      <c r="AD2297">
        <v>1</v>
      </c>
      <c r="AE2297">
        <v>3.7784327061135041E-5</v>
      </c>
      <c r="AF2297">
        <v>39</v>
      </c>
      <c r="AG2297">
        <v>389</v>
      </c>
      <c r="AH2297">
        <v>0.10025706940874037</v>
      </c>
      <c r="AI2297" s="3">
        <v>81499</v>
      </c>
      <c r="AJ2297" s="3">
        <v>320254.36906935502</v>
      </c>
      <c r="AK2297">
        <v>73</v>
      </c>
      <c r="AL2297">
        <v>324198.40000000002</v>
      </c>
      <c r="AM2297">
        <v>253431</v>
      </c>
      <c r="AN2297">
        <v>31236</v>
      </c>
      <c r="AO2297">
        <v>284667</v>
      </c>
      <c r="AP2297">
        <v>1</v>
      </c>
      <c r="AQ2297">
        <v>0</v>
      </c>
      <c r="AR2297">
        <v>1</v>
      </c>
      <c r="AS2297">
        <v>3.7632183042938319E-2</v>
      </c>
      <c r="AT2297">
        <v>1</v>
      </c>
      <c r="AU2297">
        <v>20</v>
      </c>
      <c r="AV2297">
        <f t="shared" si="143"/>
        <v>21</v>
      </c>
      <c r="AW2297">
        <v>11703</v>
      </c>
      <c r="AX2297">
        <v>0.43999999999999995</v>
      </c>
      <c r="AY2297">
        <v>385463681.421808</v>
      </c>
      <c r="AZ2297">
        <v>385463.68142180803</v>
      </c>
      <c r="BA2297">
        <v>15640.996893141901</v>
      </c>
      <c r="BB2297">
        <v>0.63934543739885874</v>
      </c>
      <c r="BC2297">
        <v>0</v>
      </c>
      <c r="BD2297">
        <v>1177</v>
      </c>
      <c r="BE2297">
        <v>-1177</v>
      </c>
      <c r="BF2297">
        <v>-4.3978627209206742E-2</v>
      </c>
      <c r="BG2297">
        <v>124836</v>
      </c>
      <c r="BH2297">
        <v>4.7168442530038543</v>
      </c>
      <c r="BI2297">
        <v>2939</v>
      </c>
      <c r="BJ2297">
        <v>25</v>
      </c>
      <c r="BK2297">
        <v>2</v>
      </c>
      <c r="BL2297">
        <v>2</v>
      </c>
      <c r="BM2297">
        <v>0</v>
      </c>
      <c r="BN2297">
        <v>0</v>
      </c>
      <c r="BO2297">
        <v>0</v>
      </c>
      <c r="BP2297">
        <v>0</v>
      </c>
      <c r="BQ2297">
        <v>1</v>
      </c>
      <c r="BR2297">
        <v>3</v>
      </c>
      <c r="BS2297">
        <v>0</v>
      </c>
      <c r="BT2297">
        <v>25752</v>
      </c>
      <c r="BU2297">
        <v>0.77</v>
      </c>
      <c r="BV2297">
        <v>0.56810340000000004</v>
      </c>
      <c r="BW2297">
        <v>3297</v>
      </c>
      <c r="BX2297">
        <v>1.2814540000000001</v>
      </c>
      <c r="BY2297">
        <v>17.553159999999998</v>
      </c>
      <c r="BZ2297">
        <v>25</v>
      </c>
      <c r="CA2297">
        <v>2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3</v>
      </c>
      <c r="CI2297">
        <v>0</v>
      </c>
      <c r="CJ2297">
        <v>26457</v>
      </c>
      <c r="CK2297">
        <v>1.1717125902407681</v>
      </c>
      <c r="CL2297">
        <v>0.72758100979653351</v>
      </c>
      <c r="CM2297">
        <v>3485</v>
      </c>
      <c r="CN2297">
        <v>21.808832462342405</v>
      </c>
      <c r="CO2297">
        <v>2664</v>
      </c>
      <c r="CP2297">
        <v>1.251859839</v>
      </c>
      <c r="CQ2297">
        <v>0.52084008100000001</v>
      </c>
      <c r="CR2297">
        <v>22324</v>
      </c>
      <c r="CS2297">
        <v>0.84299999999999997</v>
      </c>
      <c r="CT2297">
        <v>21732</v>
      </c>
      <c r="CU2297">
        <v>0.80095343373999994</v>
      </c>
      <c r="CV2297">
        <v>8</v>
      </c>
      <c r="CW2297">
        <v>6</v>
      </c>
      <c r="CX2297">
        <v>7</v>
      </c>
      <c r="CY2297">
        <v>454</v>
      </c>
      <c r="CZ2297">
        <v>575</v>
      </c>
      <c r="DA2297" s="2">
        <v>9745</v>
      </c>
      <c r="DB2297" s="2">
        <v>1580</v>
      </c>
      <c r="DC2297" s="2">
        <v>105.92</v>
      </c>
      <c r="DD2297" s="2">
        <v>10851</v>
      </c>
      <c r="DE2297">
        <v>157</v>
      </c>
      <c r="DF2297">
        <v>76</v>
      </c>
      <c r="DG2297">
        <v>11.35</v>
      </c>
      <c r="DH2297">
        <v>11.35</v>
      </c>
      <c r="DI2297" s="2">
        <v>22.7</v>
      </c>
      <c r="DJ2297">
        <v>-0.25</v>
      </c>
      <c r="DK2297">
        <v>0.98137400458901336</v>
      </c>
      <c r="DL2297">
        <v>1.0282776349614395E-2</v>
      </c>
      <c r="DM2297">
        <v>0</v>
      </c>
      <c r="DN2297">
        <v>102.6</v>
      </c>
      <c r="DO2297">
        <v>0.315</v>
      </c>
      <c r="DP2297">
        <v>1160.04</v>
      </c>
      <c r="DQ2297" s="2">
        <v>31113</v>
      </c>
      <c r="DR2297" s="2">
        <v>317.40268835000001</v>
      </c>
      <c r="DS2297">
        <v>9.7903960118156039E-4</v>
      </c>
      <c r="DT2297">
        <v>3.8056015176219899</v>
      </c>
      <c r="DU2297">
        <v>1233769.9230506211</v>
      </c>
      <c r="DV2297">
        <v>1</v>
      </c>
    </row>
    <row r="2298" spans="1:126" x14ac:dyDescent="0.15">
      <c r="A2298" t="s">
        <v>3771</v>
      </c>
      <c r="B2298" t="s">
        <v>629</v>
      </c>
      <c r="C2298">
        <v>45</v>
      </c>
      <c r="D2298">
        <v>39</v>
      </c>
      <c r="E2298" t="s">
        <v>3804</v>
      </c>
      <c r="F2298">
        <v>45039</v>
      </c>
      <c r="G2298" t="s">
        <v>7282</v>
      </c>
      <c r="H2298">
        <v>38</v>
      </c>
      <c r="I2298">
        <v>58.9</v>
      </c>
      <c r="J2298">
        <v>0.2</v>
      </c>
      <c r="K2298">
        <v>0.2</v>
      </c>
      <c r="L2298">
        <v>1.1000000000000001</v>
      </c>
      <c r="M2298">
        <v>1.6</v>
      </c>
      <c r="N2298">
        <f t="shared" si="146"/>
        <v>4917.0600000000004</v>
      </c>
      <c r="O2298">
        <f t="shared" si="144"/>
        <v>5082.9399999999996</v>
      </c>
      <c r="P2298">
        <f t="shared" si="145"/>
        <v>6.0995280000000021</v>
      </c>
      <c r="Q2298" s="4">
        <v>45039</v>
      </c>
      <c r="R2298" s="5">
        <v>34.395668999999998</v>
      </c>
      <c r="S2298" s="5">
        <v>-81.127001000000007</v>
      </c>
      <c r="T2298">
        <v>2</v>
      </c>
      <c r="U2298">
        <v>0.18264823646692482</v>
      </c>
      <c r="V2298">
        <v>23804</v>
      </c>
      <c r="W2298">
        <v>23382</v>
      </c>
      <c r="X2298">
        <v>23108</v>
      </c>
      <c r="Y2298">
        <v>22878</v>
      </c>
      <c r="Z2298">
        <v>12462</v>
      </c>
      <c r="AA2298">
        <v>45021</v>
      </c>
      <c r="AB2298">
        <v>8145.2289999999994</v>
      </c>
      <c r="AC2298">
        <v>36004</v>
      </c>
      <c r="AD2298">
        <v>0</v>
      </c>
      <c r="AE2298">
        <v>0</v>
      </c>
      <c r="AF2298">
        <v>10</v>
      </c>
      <c r="AG2298">
        <v>194</v>
      </c>
      <c r="AH2298">
        <v>5.1546391752577317E-2</v>
      </c>
      <c r="AI2298" s="3">
        <v>44512</v>
      </c>
      <c r="AJ2298" s="3">
        <v>439216.62410280004</v>
      </c>
      <c r="AK2298">
        <v>102</v>
      </c>
      <c r="AL2298">
        <v>454387.20000000001</v>
      </c>
      <c r="AM2298">
        <v>256180</v>
      </c>
      <c r="AN2298">
        <v>10036</v>
      </c>
      <c r="AO2298">
        <v>266216</v>
      </c>
      <c r="AP2298">
        <v>1</v>
      </c>
      <c r="AQ2298">
        <v>0</v>
      </c>
      <c r="AR2298">
        <v>1</v>
      </c>
      <c r="AS2298">
        <v>4.2767941151312973E-2</v>
      </c>
      <c r="AT2298">
        <v>1</v>
      </c>
      <c r="AU2298">
        <v>20</v>
      </c>
      <c r="AV2298">
        <f t="shared" si="143"/>
        <v>21</v>
      </c>
      <c r="AW2298">
        <v>224</v>
      </c>
      <c r="AX2298">
        <v>1.0000000000000009E-2</v>
      </c>
      <c r="AY2298">
        <v>248528411.715846</v>
      </c>
      <c r="AZ2298">
        <v>248528.41171584601</v>
      </c>
      <c r="BA2298">
        <v>10664.801387256301</v>
      </c>
      <c r="BB2298">
        <v>0.93766396924646989</v>
      </c>
      <c r="BC2298">
        <v>0</v>
      </c>
      <c r="BD2298">
        <v>7232</v>
      </c>
      <c r="BE2298">
        <v>-7232</v>
      </c>
      <c r="BF2298">
        <v>-0.30381448496051083</v>
      </c>
      <c r="BG2298">
        <v>187495</v>
      </c>
      <c r="BH2298">
        <v>8.1138566730136752</v>
      </c>
      <c r="BI2298">
        <v>3471</v>
      </c>
      <c r="BJ2298">
        <v>28</v>
      </c>
      <c r="BK2298">
        <v>0</v>
      </c>
      <c r="BL2298">
        <v>2</v>
      </c>
      <c r="BM2298">
        <v>0</v>
      </c>
      <c r="BN2298">
        <v>0</v>
      </c>
      <c r="BO2298">
        <v>1</v>
      </c>
      <c r="BP2298">
        <v>0</v>
      </c>
      <c r="BQ2298">
        <v>0</v>
      </c>
      <c r="BR2298">
        <v>1</v>
      </c>
      <c r="BS2298">
        <v>0</v>
      </c>
      <c r="BT2298">
        <v>23343</v>
      </c>
      <c r="BU2298">
        <v>0.75</v>
      </c>
      <c r="BV2298">
        <v>0.64758660000000001</v>
      </c>
      <c r="BW2298">
        <v>107</v>
      </c>
      <c r="BX2298">
        <v>1.3708610000000001</v>
      </c>
      <c r="BY2298">
        <v>-7.1823799999999993E-2</v>
      </c>
      <c r="BZ2298">
        <v>29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22890</v>
      </c>
      <c r="CK2298">
        <v>1.3106159895150722</v>
      </c>
      <c r="CL2298">
        <v>0.76176753121998075</v>
      </c>
      <c r="CM2298">
        <v>102</v>
      </c>
      <c r="CN2298">
        <v>8.3380061902423655E-2</v>
      </c>
      <c r="CO2298">
        <v>1818</v>
      </c>
      <c r="CP2298">
        <v>-0.34953415809999999</v>
      </c>
      <c r="CQ2298">
        <v>-0.33077406710000001</v>
      </c>
      <c r="CR2298">
        <v>17567</v>
      </c>
      <c r="CS2298">
        <v>0.77900000000000003</v>
      </c>
      <c r="CT2298">
        <v>19376</v>
      </c>
      <c r="CU2298">
        <v>0.80398173255000005</v>
      </c>
      <c r="CV2298">
        <v>20</v>
      </c>
      <c r="CW2298">
        <v>6</v>
      </c>
      <c r="CX2298">
        <v>10</v>
      </c>
      <c r="CY2298">
        <v>111</v>
      </c>
      <c r="CZ2298">
        <v>270</v>
      </c>
      <c r="DA2298" s="2">
        <v>13251</v>
      </c>
      <c r="DB2298" s="2">
        <v>1615</v>
      </c>
      <c r="DC2298" s="2">
        <v>86.55</v>
      </c>
      <c r="DD2298" s="2">
        <v>14073</v>
      </c>
      <c r="DE2298">
        <v>84</v>
      </c>
      <c r="DF2298">
        <v>18</v>
      </c>
      <c r="DG2298">
        <v>12.98</v>
      </c>
      <c r="DH2298">
        <v>12.98</v>
      </c>
      <c r="DI2298" s="2">
        <v>12.98</v>
      </c>
      <c r="DJ2298">
        <v>0.67</v>
      </c>
      <c r="DK2298">
        <v>0.98126347951114301</v>
      </c>
      <c r="DL2298">
        <v>0</v>
      </c>
      <c r="DM2298">
        <v>0</v>
      </c>
      <c r="DN2298">
        <v>68.8</v>
      </c>
      <c r="DO2298">
        <v>0.154</v>
      </c>
      <c r="DP2298">
        <v>12.36</v>
      </c>
      <c r="DQ2298" s="2">
        <v>11080</v>
      </c>
      <c r="DR2298" s="2">
        <v>4220.0524792400001</v>
      </c>
      <c r="DS2298">
        <v>9.2873518632835602E-3</v>
      </c>
      <c r="DT2298">
        <v>1.89816200895215</v>
      </c>
      <c r="DU2298">
        <v>862500.52039414237</v>
      </c>
      <c r="DV2298">
        <v>0</v>
      </c>
    </row>
    <row r="2299" spans="1:126" x14ac:dyDescent="0.15">
      <c r="A2299" t="s">
        <v>3771</v>
      </c>
      <c r="B2299" t="s">
        <v>3805</v>
      </c>
      <c r="C2299">
        <v>45</v>
      </c>
      <c r="D2299">
        <v>41</v>
      </c>
      <c r="E2299" t="s">
        <v>3806</v>
      </c>
      <c r="F2299">
        <v>45041</v>
      </c>
      <c r="G2299" t="s">
        <v>7283</v>
      </c>
      <c r="H2299">
        <v>54.1</v>
      </c>
      <c r="I2299">
        <v>41.1</v>
      </c>
      <c r="J2299">
        <v>0.3</v>
      </c>
      <c r="K2299">
        <v>1.2</v>
      </c>
      <c r="L2299">
        <v>1.1000000000000001</v>
      </c>
      <c r="M2299">
        <v>2.2000000000000002</v>
      </c>
      <c r="N2299">
        <f t="shared" si="146"/>
        <v>4623.6000000000004</v>
      </c>
      <c r="O2299">
        <f t="shared" si="144"/>
        <v>5376.4</v>
      </c>
      <c r="P2299">
        <f t="shared" si="145"/>
        <v>6.4516800000000023</v>
      </c>
      <c r="Q2299" s="4">
        <v>45041</v>
      </c>
      <c r="R2299" s="5">
        <v>34.028534999999998</v>
      </c>
      <c r="S2299" s="5">
        <v>-79.710233000000002</v>
      </c>
      <c r="T2299">
        <v>3</v>
      </c>
      <c r="U2299">
        <v>5.5160349904088322E-2</v>
      </c>
      <c r="V2299">
        <v>136714</v>
      </c>
      <c r="W2299">
        <v>138058</v>
      </c>
      <c r="X2299">
        <v>138330</v>
      </c>
      <c r="Y2299">
        <v>138719</v>
      </c>
      <c r="Z2299">
        <v>71662</v>
      </c>
      <c r="AA2299">
        <v>45023</v>
      </c>
      <c r="AB2299">
        <v>53555.16</v>
      </c>
      <c r="AC2299">
        <v>42080</v>
      </c>
      <c r="AD2299">
        <v>2</v>
      </c>
      <c r="AE2299">
        <v>1.445817971517386E-5</v>
      </c>
      <c r="AF2299">
        <v>30</v>
      </c>
      <c r="AG2299">
        <v>632</v>
      </c>
      <c r="AH2299">
        <v>4.746835443037975E-2</v>
      </c>
      <c r="AI2299" s="3">
        <v>156014</v>
      </c>
      <c r="AJ2299" s="3">
        <v>511975.54330297001</v>
      </c>
      <c r="AK2299">
        <v>72</v>
      </c>
      <c r="AL2299">
        <v>513952</v>
      </c>
      <c r="AM2299">
        <v>623493</v>
      </c>
      <c r="AN2299">
        <v>57715</v>
      </c>
      <c r="AO2299">
        <v>681208</v>
      </c>
      <c r="AP2299">
        <v>7</v>
      </c>
      <c r="AQ2299">
        <v>0</v>
      </c>
      <c r="AR2299">
        <v>7</v>
      </c>
      <c r="AS2299">
        <v>5.0703327586956212E-2</v>
      </c>
      <c r="AT2299">
        <v>7</v>
      </c>
      <c r="AU2299">
        <v>87</v>
      </c>
      <c r="AV2299">
        <f t="shared" si="143"/>
        <v>94</v>
      </c>
      <c r="AW2299">
        <v>127375</v>
      </c>
      <c r="AX2299">
        <v>0.89</v>
      </c>
      <c r="AY2299">
        <v>1460822879.7127099</v>
      </c>
      <c r="AZ2299">
        <v>1460822.8797127099</v>
      </c>
      <c r="BA2299">
        <v>11617.4967862749</v>
      </c>
      <c r="BB2299">
        <v>0.86077062761180734</v>
      </c>
      <c r="BC2299">
        <v>45946</v>
      </c>
      <c r="BD2299">
        <v>23761</v>
      </c>
      <c r="BE2299">
        <v>22185</v>
      </c>
      <c r="BF2299">
        <v>0.16227306640139269</v>
      </c>
      <c r="BG2299">
        <v>2248393</v>
      </c>
      <c r="BH2299">
        <v>16.253835032169452</v>
      </c>
      <c r="BI2299">
        <v>14185</v>
      </c>
      <c r="BJ2299">
        <v>118</v>
      </c>
      <c r="BK2299">
        <v>14</v>
      </c>
      <c r="BL2299">
        <v>7</v>
      </c>
      <c r="BM2299">
        <v>0</v>
      </c>
      <c r="BN2299">
        <v>1</v>
      </c>
      <c r="BO2299">
        <v>9</v>
      </c>
      <c r="BP2299">
        <v>2</v>
      </c>
      <c r="BQ2299">
        <v>7</v>
      </c>
      <c r="BR2299">
        <v>6</v>
      </c>
      <c r="BS2299">
        <v>1</v>
      </c>
      <c r="BT2299">
        <v>134208</v>
      </c>
      <c r="BU2299">
        <v>0.73</v>
      </c>
      <c r="BV2299">
        <v>0.58441960000000004</v>
      </c>
      <c r="BW2299">
        <v>575</v>
      </c>
      <c r="BX2299">
        <v>1.2294350000000001</v>
      </c>
      <c r="BY2299">
        <v>-0.53851729999999998</v>
      </c>
      <c r="BZ2299">
        <v>129</v>
      </c>
      <c r="CA2299">
        <v>11</v>
      </c>
      <c r="CB2299">
        <v>5</v>
      </c>
      <c r="CC2299">
        <v>0</v>
      </c>
      <c r="CD2299">
        <v>1</v>
      </c>
      <c r="CE2299">
        <v>9</v>
      </c>
      <c r="CF2299">
        <v>0</v>
      </c>
      <c r="CG2299">
        <v>8</v>
      </c>
      <c r="CH2299">
        <v>5</v>
      </c>
      <c r="CI2299">
        <v>0</v>
      </c>
      <c r="CJ2299">
        <v>138988</v>
      </c>
      <c r="CK2299">
        <v>1.2087374449592769</v>
      </c>
      <c r="CL2299">
        <v>0.69708199906451263</v>
      </c>
      <c r="CM2299">
        <v>573</v>
      </c>
      <c r="CN2299">
        <v>-0.32574752997472289</v>
      </c>
      <c r="CO2299">
        <v>16473</v>
      </c>
      <c r="CP2299">
        <v>-0.42633385540000002</v>
      </c>
      <c r="CQ2299">
        <v>0.14878838</v>
      </c>
      <c r="CR2299">
        <v>112830</v>
      </c>
      <c r="CS2299">
        <v>0.81099999999999994</v>
      </c>
      <c r="CT2299">
        <v>111148</v>
      </c>
      <c r="CU2299">
        <v>0.81147056339000001</v>
      </c>
      <c r="CV2299">
        <v>224</v>
      </c>
      <c r="CW2299">
        <v>81</v>
      </c>
      <c r="CX2299">
        <v>131</v>
      </c>
      <c r="CY2299">
        <v>507</v>
      </c>
      <c r="CZ2299">
        <v>875</v>
      </c>
      <c r="DA2299" s="2">
        <v>82855</v>
      </c>
      <c r="DB2299" s="2">
        <v>11275</v>
      </c>
      <c r="DC2299" s="2">
        <v>104.1</v>
      </c>
      <c r="DD2299" s="2">
        <v>62387</v>
      </c>
      <c r="DE2299">
        <v>214</v>
      </c>
      <c r="DF2299">
        <v>135</v>
      </c>
      <c r="DG2299">
        <v>28.92</v>
      </c>
      <c r="DH2299">
        <v>5.0599999999999996</v>
      </c>
      <c r="DI2299" s="2">
        <v>8.68</v>
      </c>
      <c r="DJ2299">
        <v>-0.56000000000000005</v>
      </c>
      <c r="DK2299">
        <v>0.92705141846244565</v>
      </c>
      <c r="DL2299">
        <v>0</v>
      </c>
      <c r="DM2299">
        <v>0</v>
      </c>
      <c r="DN2299">
        <v>151.80000000000001</v>
      </c>
      <c r="DO2299">
        <v>0.29699999999999999</v>
      </c>
      <c r="DP2299">
        <v>2872.16</v>
      </c>
      <c r="DQ2299" s="2">
        <v>0</v>
      </c>
      <c r="DR2299" s="2">
        <v>3575.7797398700004</v>
      </c>
      <c r="DS2299">
        <v>6.9933943762915804E-3</v>
      </c>
      <c r="DT2299">
        <v>5.11570278248844</v>
      </c>
      <c r="DU2299">
        <v>2629225.6764654987</v>
      </c>
      <c r="DV2299">
        <v>1</v>
      </c>
    </row>
    <row r="2300" spans="1:126" x14ac:dyDescent="0.15">
      <c r="A2300" t="s">
        <v>3771</v>
      </c>
      <c r="B2300" t="s">
        <v>3807</v>
      </c>
      <c r="C2300">
        <v>45</v>
      </c>
      <c r="D2300">
        <v>43</v>
      </c>
      <c r="E2300" t="s">
        <v>3808</v>
      </c>
      <c r="F2300">
        <v>45043</v>
      </c>
      <c r="G2300" t="s">
        <v>7284</v>
      </c>
      <c r="H2300">
        <v>62</v>
      </c>
      <c r="I2300">
        <v>33.5</v>
      </c>
      <c r="J2300">
        <v>0.2</v>
      </c>
      <c r="K2300">
        <v>0.4</v>
      </c>
      <c r="L2300">
        <v>0.8</v>
      </c>
      <c r="M2300">
        <v>3.1</v>
      </c>
      <c r="N2300">
        <f t="shared" si="146"/>
        <v>4976.7</v>
      </c>
      <c r="O2300">
        <f t="shared" si="144"/>
        <v>5023.3</v>
      </c>
      <c r="P2300">
        <f t="shared" si="145"/>
        <v>6.027960000000002</v>
      </c>
      <c r="Q2300" s="4">
        <v>45043</v>
      </c>
      <c r="R2300" s="5">
        <v>33.417530999999997</v>
      </c>
      <c r="S2300" s="5">
        <v>-79.296333000000004</v>
      </c>
      <c r="T2300">
        <v>4</v>
      </c>
      <c r="U2300">
        <v>9.3037981607169876E-2</v>
      </c>
      <c r="V2300">
        <v>60285</v>
      </c>
      <c r="W2300">
        <v>60389</v>
      </c>
      <c r="X2300">
        <v>60572</v>
      </c>
      <c r="Y2300">
        <v>61310</v>
      </c>
      <c r="Z2300">
        <v>29953</v>
      </c>
      <c r="AA2300">
        <v>45025</v>
      </c>
      <c r="AB2300">
        <v>20275.189999999999</v>
      </c>
      <c r="AC2300">
        <v>42835</v>
      </c>
      <c r="AD2300">
        <v>3</v>
      </c>
      <c r="AE2300">
        <v>4.9527834643069402E-5</v>
      </c>
      <c r="AF2300">
        <v>7</v>
      </c>
      <c r="AG2300">
        <v>209</v>
      </c>
      <c r="AH2300">
        <v>3.3492822966507178E-2</v>
      </c>
      <c r="AI2300" s="3">
        <v>66359</v>
      </c>
      <c r="AJ2300" s="3">
        <v>520673.49375812506</v>
      </c>
      <c r="AK2300">
        <v>80</v>
      </c>
      <c r="AL2300">
        <v>662457.59999999998</v>
      </c>
      <c r="AM2300">
        <v>694892</v>
      </c>
      <c r="AN2300">
        <v>14952</v>
      </c>
      <c r="AO2300">
        <v>709844</v>
      </c>
      <c r="AP2300">
        <v>3</v>
      </c>
      <c r="AQ2300">
        <v>0</v>
      </c>
      <c r="AR2300">
        <v>3</v>
      </c>
      <c r="AS2300">
        <v>4.9677921475765455E-2</v>
      </c>
      <c r="AT2300">
        <v>3</v>
      </c>
      <c r="AU2300">
        <v>44</v>
      </c>
      <c r="AV2300">
        <f t="shared" si="143"/>
        <v>47</v>
      </c>
      <c r="AW2300">
        <v>53117</v>
      </c>
      <c r="AX2300">
        <v>0.89</v>
      </c>
      <c r="AY2300">
        <v>2206278917.7512798</v>
      </c>
      <c r="AZ2300">
        <v>2206278.9177512797</v>
      </c>
      <c r="BA2300">
        <v>39246.575138833599</v>
      </c>
      <c r="BB2300">
        <v>0.25479930324175537</v>
      </c>
      <c r="BC2300">
        <v>158549</v>
      </c>
      <c r="BD2300">
        <v>117346</v>
      </c>
      <c r="BE2300">
        <v>41203</v>
      </c>
      <c r="BF2300">
        <v>0.68347018329601061</v>
      </c>
      <c r="BG2300">
        <v>1395191</v>
      </c>
      <c r="BH2300">
        <v>23.033596381166216</v>
      </c>
      <c r="BI2300">
        <v>9325</v>
      </c>
      <c r="BJ2300">
        <v>69</v>
      </c>
      <c r="BK2300">
        <v>12</v>
      </c>
      <c r="BL2300">
        <v>2</v>
      </c>
      <c r="BM2300">
        <v>0</v>
      </c>
      <c r="BN2300">
        <v>0</v>
      </c>
      <c r="BO2300">
        <v>3</v>
      </c>
      <c r="BP2300">
        <v>0</v>
      </c>
      <c r="BQ2300">
        <v>5</v>
      </c>
      <c r="BR2300">
        <v>14</v>
      </c>
      <c r="BS2300">
        <v>0</v>
      </c>
      <c r="BT2300">
        <v>60703</v>
      </c>
      <c r="BU2300">
        <v>0.73</v>
      </c>
      <c r="BV2300">
        <v>0.64226799999999995</v>
      </c>
      <c r="BW2300">
        <v>301</v>
      </c>
      <c r="BX2300">
        <v>1.729733</v>
      </c>
      <c r="BY2300">
        <v>0.2556464</v>
      </c>
      <c r="BZ2300">
        <v>77</v>
      </c>
      <c r="CA2300">
        <v>11</v>
      </c>
      <c r="CB2300">
        <v>2</v>
      </c>
      <c r="CC2300">
        <v>0</v>
      </c>
      <c r="CD2300">
        <v>0</v>
      </c>
      <c r="CE2300">
        <v>2</v>
      </c>
      <c r="CF2300">
        <v>0</v>
      </c>
      <c r="CG2300">
        <v>3</v>
      </c>
      <c r="CH2300">
        <v>18</v>
      </c>
      <c r="CI2300">
        <v>0</v>
      </c>
      <c r="CJ2300">
        <v>60727</v>
      </c>
      <c r="CK2300">
        <v>1.8607867999407184</v>
      </c>
      <c r="CL2300">
        <v>0.75351632841777394</v>
      </c>
      <c r="CM2300">
        <v>294</v>
      </c>
      <c r="CN2300">
        <v>0.61687113593911735</v>
      </c>
      <c r="CO2300">
        <v>7393</v>
      </c>
      <c r="CP2300">
        <v>4.3491278000000001E-2</v>
      </c>
      <c r="CQ2300">
        <v>0.20933185600000001</v>
      </c>
      <c r="CR2300">
        <v>50948</v>
      </c>
      <c r="CS2300">
        <v>0.82900000000000007</v>
      </c>
      <c r="CT2300">
        <v>47083</v>
      </c>
      <c r="CU2300">
        <v>0.76913065340999998</v>
      </c>
      <c r="CV2300">
        <v>42</v>
      </c>
      <c r="CW2300">
        <v>29</v>
      </c>
      <c r="CX2300">
        <v>37</v>
      </c>
      <c r="CY2300">
        <v>218</v>
      </c>
      <c r="CZ2300">
        <v>288</v>
      </c>
      <c r="DA2300" s="2">
        <v>32493</v>
      </c>
      <c r="DB2300" s="2">
        <v>4425</v>
      </c>
      <c r="DC2300" s="2">
        <v>188.62</v>
      </c>
      <c r="DD2300" s="2">
        <v>21806</v>
      </c>
      <c r="DE2300">
        <v>56</v>
      </c>
      <c r="DF2300">
        <v>39</v>
      </c>
      <c r="DG2300">
        <v>61.22</v>
      </c>
      <c r="DH2300">
        <v>8.27</v>
      </c>
      <c r="DI2300" s="2">
        <v>9.93</v>
      </c>
      <c r="DJ2300">
        <v>1.49</v>
      </c>
      <c r="DK2300">
        <v>0.98749227685769825</v>
      </c>
      <c r="DL2300">
        <v>0</v>
      </c>
      <c r="DM2300">
        <v>0</v>
      </c>
      <c r="DN2300">
        <v>72.599999999999994</v>
      </c>
      <c r="DO2300">
        <v>0.128</v>
      </c>
      <c r="DP2300">
        <v>1858.6</v>
      </c>
      <c r="DQ2300" s="2">
        <v>0</v>
      </c>
      <c r="DR2300" s="2">
        <v>65022.175819879994</v>
      </c>
      <c r="DS2300">
        <v>9.9074308712645484E-2</v>
      </c>
      <c r="DT2300">
        <v>3.8810069144914099</v>
      </c>
      <c r="DU2300">
        <v>2571002.5261573847</v>
      </c>
      <c r="DV2300">
        <v>1</v>
      </c>
    </row>
    <row r="2301" spans="1:126" x14ac:dyDescent="0.15">
      <c r="A2301" t="s">
        <v>3771</v>
      </c>
      <c r="B2301" t="s">
        <v>3809</v>
      </c>
      <c r="C2301">
        <v>45</v>
      </c>
      <c r="D2301">
        <v>45</v>
      </c>
      <c r="E2301" t="s">
        <v>3810</v>
      </c>
      <c r="F2301">
        <v>45045</v>
      </c>
      <c r="G2301" t="s">
        <v>7285</v>
      </c>
      <c r="H2301">
        <v>70.3</v>
      </c>
      <c r="I2301">
        <v>17.899999999999999</v>
      </c>
      <c r="J2301">
        <v>0.2</v>
      </c>
      <c r="K2301">
        <v>1.9</v>
      </c>
      <c r="L2301">
        <v>1.6</v>
      </c>
      <c r="M2301">
        <v>8.1</v>
      </c>
      <c r="N2301">
        <f t="shared" si="146"/>
        <v>5334.3199999999988</v>
      </c>
      <c r="O2301">
        <f t="shared" si="144"/>
        <v>4665.6800000000012</v>
      </c>
      <c r="P2301">
        <f t="shared" si="145"/>
        <v>5.5988160000000038</v>
      </c>
      <c r="Q2301" s="4">
        <v>45045</v>
      </c>
      <c r="R2301" s="5">
        <v>34.892645000000002</v>
      </c>
      <c r="S2301" s="5">
        <v>-82.372077000000004</v>
      </c>
      <c r="T2301">
        <v>2</v>
      </c>
      <c r="U2301">
        <v>7.6919319713517217E-2</v>
      </c>
      <c r="V2301">
        <v>452931</v>
      </c>
      <c r="W2301">
        <v>467087</v>
      </c>
      <c r="X2301">
        <v>474903</v>
      </c>
      <c r="Y2301">
        <v>490816</v>
      </c>
      <c r="Z2301">
        <v>251988</v>
      </c>
      <c r="AA2301">
        <v>45027</v>
      </c>
      <c r="AB2301">
        <v>194184.016</v>
      </c>
      <c r="AC2301">
        <v>50540</v>
      </c>
      <c r="AD2301">
        <v>8</v>
      </c>
      <c r="AE2301">
        <v>1.6845545300829853E-5</v>
      </c>
      <c r="AF2301">
        <v>86</v>
      </c>
      <c r="AG2301">
        <v>1101</v>
      </c>
      <c r="AH2301">
        <v>7.8110808356039965E-2</v>
      </c>
      <c r="AI2301" s="3">
        <v>72863</v>
      </c>
      <c r="AJ2301" s="3">
        <v>502499.53877062502</v>
      </c>
      <c r="AK2301">
        <v>32</v>
      </c>
      <c r="AL2301">
        <v>510086.40000000002</v>
      </c>
      <c r="AM2301">
        <v>195907</v>
      </c>
      <c r="AN2301">
        <v>42935</v>
      </c>
      <c r="AO2301">
        <v>238842</v>
      </c>
      <c r="AP2301">
        <v>28</v>
      </c>
      <c r="AQ2301">
        <v>4</v>
      </c>
      <c r="AR2301">
        <v>32</v>
      </c>
      <c r="AS2301">
        <v>6.8509720887115252E-2</v>
      </c>
      <c r="AT2301">
        <v>33</v>
      </c>
      <c r="AU2301">
        <v>492</v>
      </c>
      <c r="AV2301">
        <f t="shared" si="143"/>
        <v>525</v>
      </c>
      <c r="AW2301">
        <v>463221</v>
      </c>
      <c r="AX2301">
        <v>0.99</v>
      </c>
      <c r="AY2301">
        <v>1870522786.96173</v>
      </c>
      <c r="AZ2301">
        <v>1870522.7869617301</v>
      </c>
      <c r="BA2301">
        <v>4938.7280712919901</v>
      </c>
      <c r="BB2301">
        <v>2.0248128375660825</v>
      </c>
      <c r="BC2301">
        <v>662419</v>
      </c>
      <c r="BD2301">
        <v>607040</v>
      </c>
      <c r="BE2301">
        <v>55379</v>
      </c>
      <c r="BF2301">
        <v>0.12226807173719617</v>
      </c>
      <c r="BG2301">
        <v>10507203</v>
      </c>
      <c r="BH2301">
        <v>22.124945515189417</v>
      </c>
      <c r="BI2301">
        <v>39857</v>
      </c>
      <c r="BJ2301">
        <v>457</v>
      </c>
      <c r="BK2301">
        <v>28</v>
      </c>
      <c r="BL2301">
        <v>32</v>
      </c>
      <c r="BM2301">
        <v>5</v>
      </c>
      <c r="BN2301">
        <v>5</v>
      </c>
      <c r="BO2301">
        <v>5</v>
      </c>
      <c r="BP2301">
        <v>3</v>
      </c>
      <c r="BQ2301">
        <v>60</v>
      </c>
      <c r="BR2301">
        <v>17</v>
      </c>
      <c r="BS2301">
        <v>1</v>
      </c>
      <c r="BT2301">
        <v>451428</v>
      </c>
      <c r="BU2301">
        <v>0.78</v>
      </c>
      <c r="BV2301">
        <v>0.57602909999999996</v>
      </c>
      <c r="BW2301">
        <v>1818</v>
      </c>
      <c r="BX2301">
        <v>1.3579129999999999</v>
      </c>
      <c r="BY2301">
        <v>-0.55099600000000004</v>
      </c>
      <c r="BZ2301">
        <v>461</v>
      </c>
      <c r="CA2301">
        <v>25</v>
      </c>
      <c r="CB2301">
        <v>19</v>
      </c>
      <c r="CC2301">
        <v>1</v>
      </c>
      <c r="CD2301">
        <v>5</v>
      </c>
      <c r="CE2301">
        <v>4</v>
      </c>
      <c r="CF2301">
        <v>2</v>
      </c>
      <c r="CG2301">
        <v>66</v>
      </c>
      <c r="CH2301">
        <v>25</v>
      </c>
      <c r="CI2301">
        <v>3</v>
      </c>
      <c r="CJ2301">
        <v>482577</v>
      </c>
      <c r="CK2301">
        <v>1.2661191892692771</v>
      </c>
      <c r="CL2301">
        <v>0.67445311027168187</v>
      </c>
      <c r="CM2301">
        <v>1969</v>
      </c>
      <c r="CN2301">
        <v>-0.39216893521902646</v>
      </c>
      <c r="CO2301">
        <v>85654</v>
      </c>
      <c r="CP2301">
        <v>1.1931282080000001</v>
      </c>
      <c r="CQ2301">
        <v>0.80565699599999996</v>
      </c>
      <c r="CR2301">
        <v>431543</v>
      </c>
      <c r="CS2301">
        <v>0.871</v>
      </c>
      <c r="CT2301">
        <v>359627</v>
      </c>
      <c r="CU2301">
        <v>0.80980493781999996</v>
      </c>
      <c r="CV2301">
        <v>872</v>
      </c>
      <c r="CW2301">
        <v>301</v>
      </c>
      <c r="CX2301">
        <v>491</v>
      </c>
      <c r="CY2301">
        <v>605</v>
      </c>
      <c r="CZ2301">
        <v>1626</v>
      </c>
      <c r="DA2301" s="2">
        <v>343551</v>
      </c>
      <c r="DB2301" s="2">
        <v>56775</v>
      </c>
      <c r="DC2301" s="2">
        <v>203.05</v>
      </c>
      <c r="DD2301" s="2">
        <v>113027</v>
      </c>
      <c r="DE2301">
        <v>558</v>
      </c>
      <c r="DF2301">
        <v>94</v>
      </c>
      <c r="DG2301">
        <v>59.25</v>
      </c>
      <c r="DH2301">
        <v>2.5299999999999998</v>
      </c>
      <c r="DI2301" s="2">
        <v>6.33</v>
      </c>
      <c r="DJ2301">
        <v>1.83</v>
      </c>
      <c r="DK2301">
        <v>0.98202105320944788</v>
      </c>
      <c r="DL2301">
        <v>2.7247956403269754E-3</v>
      </c>
      <c r="DM2301">
        <v>0</v>
      </c>
      <c r="DN2301">
        <v>37.700000000000003</v>
      </c>
      <c r="DO2301">
        <v>7.4999999999999997E-2</v>
      </c>
      <c r="DP2301">
        <v>378.39</v>
      </c>
      <c r="DQ2301" s="2">
        <v>0</v>
      </c>
      <c r="DR2301" s="2">
        <v>18138.484628949998</v>
      </c>
      <c r="DS2301">
        <v>5.2331375048849049E-2</v>
      </c>
      <c r="DT2301">
        <v>2.89159486286517</v>
      </c>
      <c r="DU2301">
        <v>1474963.2138573884</v>
      </c>
      <c r="DV2301">
        <v>1</v>
      </c>
    </row>
    <row r="2302" spans="1:126" x14ac:dyDescent="0.15">
      <c r="A2302" t="s">
        <v>3771</v>
      </c>
      <c r="B2302" t="s">
        <v>1605</v>
      </c>
      <c r="C2302">
        <v>45</v>
      </c>
      <c r="D2302">
        <v>47</v>
      </c>
      <c r="E2302" t="s">
        <v>3811</v>
      </c>
      <c r="F2302">
        <v>45047</v>
      </c>
      <c r="G2302" t="s">
        <v>7286</v>
      </c>
      <c r="H2302">
        <v>61.3</v>
      </c>
      <c r="I2302">
        <v>31.2</v>
      </c>
      <c r="J2302">
        <v>0.2</v>
      </c>
      <c r="K2302">
        <v>0.8</v>
      </c>
      <c r="L2302">
        <v>1</v>
      </c>
      <c r="M2302">
        <v>5.4</v>
      </c>
      <c r="N2302">
        <f t="shared" si="146"/>
        <v>4761.9699999999993</v>
      </c>
      <c r="O2302">
        <f t="shared" si="144"/>
        <v>5238.0300000000007</v>
      </c>
      <c r="P2302">
        <f t="shared" si="145"/>
        <v>6.2856360000000029</v>
      </c>
      <c r="Q2302" s="4">
        <v>45047</v>
      </c>
      <c r="R2302" s="5">
        <v>34.155796000000002</v>
      </c>
      <c r="S2302" s="5">
        <v>-82.127876000000001</v>
      </c>
      <c r="T2302">
        <v>4</v>
      </c>
      <c r="U2302">
        <v>6.187514432924341E-2</v>
      </c>
      <c r="V2302">
        <v>69531</v>
      </c>
      <c r="W2302">
        <v>69708</v>
      </c>
      <c r="X2302">
        <v>69771</v>
      </c>
      <c r="Y2302">
        <v>69907</v>
      </c>
      <c r="Z2302">
        <v>34814</v>
      </c>
      <c r="AA2302">
        <v>45029</v>
      </c>
      <c r="AB2302">
        <v>25454.593999999997</v>
      </c>
      <c r="AC2302">
        <v>37060</v>
      </c>
      <c r="AD2302">
        <v>3</v>
      </c>
      <c r="AE2302">
        <v>4.2997807111837293E-5</v>
      </c>
      <c r="AF2302">
        <v>23</v>
      </c>
      <c r="AG2302">
        <v>476</v>
      </c>
      <c r="AH2302">
        <v>4.8319327731092439E-2</v>
      </c>
      <c r="AI2302" s="3">
        <v>85521</v>
      </c>
      <c r="AJ2302" s="3">
        <v>291027.11312980001</v>
      </c>
      <c r="AK2302">
        <v>60</v>
      </c>
      <c r="AL2302">
        <v>296288</v>
      </c>
      <c r="AM2302">
        <v>473496</v>
      </c>
      <c r="AN2302">
        <v>22274</v>
      </c>
      <c r="AO2302">
        <v>495770</v>
      </c>
      <c r="AP2302">
        <v>3</v>
      </c>
      <c r="AQ2302">
        <v>0</v>
      </c>
      <c r="AR2302">
        <v>3</v>
      </c>
      <c r="AS2302">
        <v>4.30366672404889E-2</v>
      </c>
      <c r="AT2302">
        <v>4</v>
      </c>
      <c r="AU2302">
        <v>57</v>
      </c>
      <c r="AV2302">
        <f t="shared" si="143"/>
        <v>61</v>
      </c>
      <c r="AW2302">
        <v>4213</v>
      </c>
      <c r="AX2302">
        <v>6.0000000000000053E-2</v>
      </c>
      <c r="AY2302">
        <v>2687625691.2294798</v>
      </c>
      <c r="AZ2302">
        <v>2687625.6912294799</v>
      </c>
      <c r="BA2302">
        <v>40756.634488469201</v>
      </c>
      <c r="BB2302">
        <v>0.24535882625021904</v>
      </c>
      <c r="BC2302">
        <v>331553</v>
      </c>
      <c r="BD2302">
        <v>169800</v>
      </c>
      <c r="BE2302">
        <v>161753</v>
      </c>
      <c r="BF2302">
        <v>2.3263436452805224</v>
      </c>
      <c r="BG2302">
        <v>881016</v>
      </c>
      <c r="BH2302">
        <v>12.627252010147483</v>
      </c>
      <c r="BI2302">
        <v>7132</v>
      </c>
      <c r="BJ2302">
        <v>83</v>
      </c>
      <c r="BK2302">
        <v>4</v>
      </c>
      <c r="BL2302">
        <v>6</v>
      </c>
      <c r="BM2302">
        <v>0</v>
      </c>
      <c r="BN2302">
        <v>2</v>
      </c>
      <c r="BO2302">
        <v>1</v>
      </c>
      <c r="BP2302">
        <v>1</v>
      </c>
      <c r="BQ2302">
        <v>4</v>
      </c>
      <c r="BR2302">
        <v>7</v>
      </c>
      <c r="BS2302">
        <v>0</v>
      </c>
      <c r="BT2302">
        <v>69671</v>
      </c>
      <c r="BU2302">
        <v>0.73</v>
      </c>
      <c r="BV2302">
        <v>0.56867100000000004</v>
      </c>
      <c r="BW2302">
        <v>343</v>
      </c>
      <c r="BX2302">
        <v>1.550143</v>
      </c>
      <c r="BY2302">
        <v>-0.26983020000000002</v>
      </c>
      <c r="BZ2302">
        <v>82</v>
      </c>
      <c r="CA2302">
        <v>7</v>
      </c>
      <c r="CB2302">
        <v>4</v>
      </c>
      <c r="CC2302">
        <v>0</v>
      </c>
      <c r="CD2302">
        <v>1</v>
      </c>
      <c r="CE2302">
        <v>2</v>
      </c>
      <c r="CF2302">
        <v>1</v>
      </c>
      <c r="CG2302">
        <v>4</v>
      </c>
      <c r="CH2302">
        <v>6</v>
      </c>
      <c r="CI2302">
        <v>0</v>
      </c>
      <c r="CJ2302">
        <v>69544</v>
      </c>
      <c r="CK2302">
        <v>1.5385942712527321</v>
      </c>
      <c r="CL2302">
        <v>0.71139341008336643</v>
      </c>
      <c r="CM2302">
        <v>361</v>
      </c>
      <c r="CN2302">
        <v>0.21410304030876581</v>
      </c>
      <c r="CO2302">
        <v>7938</v>
      </c>
      <c r="CP2302">
        <v>0.19617778</v>
      </c>
      <c r="CQ2302">
        <v>0.13670447799999999</v>
      </c>
      <c r="CR2302">
        <v>57368</v>
      </c>
      <c r="CS2302">
        <v>0.82099999999999995</v>
      </c>
      <c r="CT2302">
        <v>54026</v>
      </c>
      <c r="CU2302">
        <v>0.78069911104</v>
      </c>
      <c r="CV2302">
        <v>178</v>
      </c>
      <c r="CW2302">
        <v>37</v>
      </c>
      <c r="CX2302">
        <v>71</v>
      </c>
      <c r="CY2302">
        <v>501</v>
      </c>
      <c r="CZ2302">
        <v>692</v>
      </c>
      <c r="DA2302" s="2">
        <v>37323</v>
      </c>
      <c r="DB2302" s="2">
        <v>5870</v>
      </c>
      <c r="DC2302" s="2">
        <v>130.52000000000001</v>
      </c>
      <c r="DD2302" s="2">
        <v>25187</v>
      </c>
      <c r="DE2302">
        <v>226</v>
      </c>
      <c r="DF2302">
        <v>68</v>
      </c>
      <c r="DG2302">
        <v>34.42</v>
      </c>
      <c r="DH2302">
        <v>5.74</v>
      </c>
      <c r="DI2302" s="2">
        <v>14.34</v>
      </c>
      <c r="DJ2302">
        <v>-0.11</v>
      </c>
      <c r="DK2302">
        <v>0.9719250242630465</v>
      </c>
      <c r="DL2302">
        <v>0</v>
      </c>
      <c r="DM2302">
        <v>0</v>
      </c>
      <c r="DN2302">
        <v>80.3</v>
      </c>
      <c r="DO2302">
        <v>0.27699999999999997</v>
      </c>
      <c r="DP2302">
        <v>561.59999999999991</v>
      </c>
      <c r="DQ2302" s="2">
        <v>10951</v>
      </c>
      <c r="DR2302" s="2">
        <v>72.567423320000003</v>
      </c>
      <c r="DS2302">
        <v>2.4492274883795498E-4</v>
      </c>
      <c r="DT2302">
        <v>2.3290567377547702</v>
      </c>
      <c r="DU2302">
        <v>690071.56271588535</v>
      </c>
      <c r="DV2302">
        <v>1</v>
      </c>
    </row>
    <row r="2303" spans="1:126" x14ac:dyDescent="0.15">
      <c r="A2303" t="s">
        <v>3771</v>
      </c>
      <c r="B2303" t="s">
        <v>3812</v>
      </c>
      <c r="C2303">
        <v>45</v>
      </c>
      <c r="D2303">
        <v>49</v>
      </c>
      <c r="E2303" t="s">
        <v>3813</v>
      </c>
      <c r="F2303">
        <v>45049</v>
      </c>
      <c r="G2303" t="s">
        <v>7287</v>
      </c>
      <c r="H2303">
        <v>41.2</v>
      </c>
      <c r="I2303">
        <v>53.4</v>
      </c>
      <c r="J2303">
        <v>0.2</v>
      </c>
      <c r="K2303">
        <v>0.5</v>
      </c>
      <c r="L2303">
        <v>1.1000000000000001</v>
      </c>
      <c r="M2303">
        <v>3.5</v>
      </c>
      <c r="N2303">
        <f t="shared" si="146"/>
        <v>4562.75</v>
      </c>
      <c r="O2303">
        <f t="shared" si="144"/>
        <v>5437.25</v>
      </c>
      <c r="P2303">
        <f t="shared" si="145"/>
        <v>6.5247000000000019</v>
      </c>
      <c r="Q2303" s="4">
        <v>45049</v>
      </c>
      <c r="R2303" s="5">
        <v>32.778334999999998</v>
      </c>
      <c r="S2303" s="5">
        <v>-81.143816999999999</v>
      </c>
      <c r="T2303">
        <v>6</v>
      </c>
      <c r="U2303">
        <v>8.7863935773523541E-2</v>
      </c>
      <c r="V2303">
        <v>20987</v>
      </c>
      <c r="W2303">
        <v>20670</v>
      </c>
      <c r="X2303">
        <v>20473</v>
      </c>
      <c r="Y2303">
        <v>20031</v>
      </c>
      <c r="Z2303">
        <v>10797</v>
      </c>
      <c r="AA2303">
        <v>45031</v>
      </c>
      <c r="AB2303">
        <v>6970.5380000000005</v>
      </c>
      <c r="AC2303">
        <v>31410</v>
      </c>
      <c r="AD2303">
        <v>2</v>
      </c>
      <c r="AE2303">
        <v>9.7689640013676543E-5</v>
      </c>
      <c r="AF2303">
        <v>7</v>
      </c>
      <c r="AG2303">
        <v>323</v>
      </c>
      <c r="AH2303">
        <v>2.1671826625386997E-2</v>
      </c>
      <c r="AI2303" s="3">
        <v>139090</v>
      </c>
      <c r="AJ2303" s="3">
        <v>358332.537906955</v>
      </c>
      <c r="AK2303">
        <v>130</v>
      </c>
      <c r="AL2303">
        <v>360140.80000000005</v>
      </c>
      <c r="AM2303">
        <v>415723</v>
      </c>
      <c r="AN2303">
        <v>27687</v>
      </c>
      <c r="AO2303">
        <v>443410</v>
      </c>
      <c r="AP2303">
        <v>1</v>
      </c>
      <c r="AQ2303">
        <v>0</v>
      </c>
      <c r="AR2303">
        <v>1</v>
      </c>
      <c r="AS2303">
        <v>4.8379293662312528E-2</v>
      </c>
      <c r="AT2303">
        <v>1</v>
      </c>
      <c r="AU2303">
        <v>12</v>
      </c>
      <c r="AV2303">
        <f t="shared" si="143"/>
        <v>13</v>
      </c>
      <c r="AW2303">
        <v>8110</v>
      </c>
      <c r="AX2303">
        <v>0.41000000000000003</v>
      </c>
      <c r="AY2303">
        <v>580773363.73739302</v>
      </c>
      <c r="AZ2303">
        <v>580773.36373739305</v>
      </c>
      <c r="BA2303">
        <v>27094.500160306801</v>
      </c>
      <c r="BB2303">
        <v>0.36907859310318297</v>
      </c>
      <c r="BC2303">
        <v>3284</v>
      </c>
      <c r="BD2303">
        <v>1731</v>
      </c>
      <c r="BE2303">
        <v>1553</v>
      </c>
      <c r="BF2303">
        <v>7.39981893553152E-2</v>
      </c>
      <c r="BG2303">
        <v>293957</v>
      </c>
      <c r="BH2303">
        <v>14.358276754750159</v>
      </c>
      <c r="BI2303">
        <v>3372</v>
      </c>
      <c r="BJ2303">
        <v>29</v>
      </c>
      <c r="BK2303">
        <v>2</v>
      </c>
      <c r="BL2303">
        <v>2</v>
      </c>
      <c r="BM2303">
        <v>0</v>
      </c>
      <c r="BN2303">
        <v>0</v>
      </c>
      <c r="BO2303">
        <v>0</v>
      </c>
      <c r="BP2303">
        <v>0</v>
      </c>
      <c r="BQ2303">
        <v>1</v>
      </c>
      <c r="BR2303">
        <v>1</v>
      </c>
      <c r="BS2303">
        <v>0</v>
      </c>
      <c r="BT2303">
        <v>21014</v>
      </c>
      <c r="BU2303">
        <v>0.67</v>
      </c>
      <c r="BV2303">
        <v>0.58525289999999996</v>
      </c>
      <c r="BW2303">
        <v>93</v>
      </c>
      <c r="BX2303">
        <v>1.665556</v>
      </c>
      <c r="BY2303">
        <v>-0.1248981</v>
      </c>
      <c r="BZ2303">
        <v>23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>
        <v>0</v>
      </c>
      <c r="CJ2303">
        <v>20422</v>
      </c>
      <c r="CK2303">
        <v>1.2241700127313682</v>
      </c>
      <c r="CL2303">
        <v>0.71748110045982383</v>
      </c>
      <c r="CM2303">
        <v>99</v>
      </c>
      <c r="CN2303">
        <v>-8.1260229820158639E-2</v>
      </c>
      <c r="CO2303">
        <v>1147</v>
      </c>
      <c r="CP2303">
        <v>-0.2100127641</v>
      </c>
      <c r="CQ2303">
        <v>-0.34727321919999998</v>
      </c>
      <c r="CR2303">
        <v>15949</v>
      </c>
      <c r="CS2303">
        <v>0.80200000000000005</v>
      </c>
      <c r="CT2303">
        <v>16580</v>
      </c>
      <c r="CU2303">
        <v>0.78617980536999998</v>
      </c>
      <c r="CV2303">
        <v>13</v>
      </c>
      <c r="CW2303">
        <v>5</v>
      </c>
      <c r="CX2303">
        <v>7</v>
      </c>
      <c r="CY2303">
        <v>411</v>
      </c>
      <c r="CZ2303">
        <v>456</v>
      </c>
      <c r="DA2303" s="2">
        <v>6990</v>
      </c>
      <c r="DB2303" s="2">
        <v>960</v>
      </c>
      <c r="DC2303" s="2">
        <v>73.5</v>
      </c>
      <c r="DD2303" s="2">
        <v>11772</v>
      </c>
      <c r="DE2303">
        <v>82</v>
      </c>
      <c r="DF2303">
        <v>96</v>
      </c>
      <c r="DG2303">
        <v>9.8000000000000007</v>
      </c>
      <c r="DH2303">
        <v>14.7</v>
      </c>
      <c r="DI2303" s="2">
        <v>29.4</v>
      </c>
      <c r="DJ2303">
        <v>-0.69</v>
      </c>
      <c r="DK2303">
        <v>0.96381479617513843</v>
      </c>
      <c r="DL2303">
        <v>0</v>
      </c>
      <c r="DM2303">
        <v>0</v>
      </c>
      <c r="DN2303">
        <v>74.5</v>
      </c>
      <c r="DO2303">
        <v>0.20800000000000002</v>
      </c>
      <c r="DP2303">
        <v>2717.67</v>
      </c>
      <c r="DQ2303" s="2">
        <v>0</v>
      </c>
      <c r="DR2303" s="2">
        <v>22692.124880199997</v>
      </c>
      <c r="DS2303">
        <v>6.1506942991811003E-2</v>
      </c>
      <c r="DT2303">
        <v>5.0098338607626003</v>
      </c>
      <c r="DU2303">
        <v>1804245.5744821317</v>
      </c>
      <c r="DV2303">
        <v>1</v>
      </c>
    </row>
    <row r="2304" spans="1:126" x14ac:dyDescent="0.15">
      <c r="A2304" t="s">
        <v>3771</v>
      </c>
      <c r="B2304" t="s">
        <v>3814</v>
      </c>
      <c r="C2304">
        <v>45</v>
      </c>
      <c r="D2304">
        <v>51</v>
      </c>
      <c r="E2304" t="s">
        <v>3815</v>
      </c>
      <c r="F2304">
        <v>45051</v>
      </c>
      <c r="G2304" t="s">
        <v>7288</v>
      </c>
      <c r="H2304">
        <v>77.3</v>
      </c>
      <c r="I2304">
        <v>13.3</v>
      </c>
      <c r="J2304">
        <v>0.4</v>
      </c>
      <c r="K2304">
        <v>1</v>
      </c>
      <c r="L2304">
        <v>1.8</v>
      </c>
      <c r="M2304">
        <v>6.2</v>
      </c>
      <c r="N2304">
        <f t="shared" si="146"/>
        <v>6195.0199999999995</v>
      </c>
      <c r="O2304">
        <f t="shared" si="144"/>
        <v>3804.9800000000005</v>
      </c>
      <c r="P2304">
        <f t="shared" si="145"/>
        <v>4.5659760000000018</v>
      </c>
      <c r="Q2304" s="4">
        <v>45051</v>
      </c>
      <c r="R2304" s="5">
        <v>33.909269000000002</v>
      </c>
      <c r="S2304" s="5">
        <v>-78.976675</v>
      </c>
      <c r="T2304">
        <v>2</v>
      </c>
      <c r="U2304">
        <v>-6.0778804953833248E-4</v>
      </c>
      <c r="V2304">
        <v>270943</v>
      </c>
      <c r="W2304">
        <v>283280</v>
      </c>
      <c r="X2304">
        <v>290730</v>
      </c>
      <c r="Y2304">
        <v>309205</v>
      </c>
      <c r="Z2304">
        <v>151949</v>
      </c>
      <c r="AA2304">
        <v>45033</v>
      </c>
      <c r="AB2304">
        <v>113078.24999999999</v>
      </c>
      <c r="AC2304">
        <v>43299</v>
      </c>
      <c r="AD2304">
        <v>8</v>
      </c>
      <c r="AE2304">
        <v>2.7516940116259074E-5</v>
      </c>
      <c r="AF2304">
        <v>47</v>
      </c>
      <c r="AG2304">
        <v>938</v>
      </c>
      <c r="AH2304">
        <v>5.0106609808102345E-2</v>
      </c>
      <c r="AI2304" s="3">
        <v>177569</v>
      </c>
      <c r="AJ2304" s="3">
        <v>725709.72175011004</v>
      </c>
      <c r="AK2304">
        <v>58</v>
      </c>
      <c r="AL2304">
        <v>803200</v>
      </c>
      <c r="AM2304">
        <v>360285</v>
      </c>
      <c r="AN2304">
        <v>87858</v>
      </c>
      <c r="AO2304">
        <v>448143</v>
      </c>
      <c r="AP2304">
        <v>5</v>
      </c>
      <c r="AQ2304">
        <v>3</v>
      </c>
      <c r="AR2304">
        <v>8</v>
      </c>
      <c r="AS2304">
        <v>2.8240609997175942E-2</v>
      </c>
      <c r="AT2304">
        <v>9</v>
      </c>
      <c r="AU2304">
        <v>130</v>
      </c>
      <c r="AV2304">
        <f t="shared" si="143"/>
        <v>139</v>
      </c>
      <c r="AW2304">
        <v>172953</v>
      </c>
      <c r="AX2304">
        <v>0.99</v>
      </c>
      <c r="AY2304">
        <v>1470198770.9749801</v>
      </c>
      <c r="AZ2304">
        <v>1470198.7709749802</v>
      </c>
      <c r="BA2304">
        <v>7491.3423750781803</v>
      </c>
      <c r="BB2304">
        <v>1.3348742454046014</v>
      </c>
      <c r="BC2304">
        <v>500729</v>
      </c>
      <c r="BD2304">
        <v>183282</v>
      </c>
      <c r="BE2304">
        <v>317447</v>
      </c>
      <c r="BF2304">
        <v>1.17163757690732</v>
      </c>
      <c r="BG2304">
        <v>5715322</v>
      </c>
      <c r="BH2304">
        <v>19.658521652392253</v>
      </c>
      <c r="BI2304">
        <v>34426</v>
      </c>
      <c r="BJ2304">
        <v>170</v>
      </c>
      <c r="BK2304">
        <v>12</v>
      </c>
      <c r="BL2304">
        <v>23</v>
      </c>
      <c r="BM2304">
        <v>0</v>
      </c>
      <c r="BN2304">
        <v>0</v>
      </c>
      <c r="BO2304">
        <v>2</v>
      </c>
      <c r="BP2304">
        <v>2</v>
      </c>
      <c r="BQ2304">
        <v>31</v>
      </c>
      <c r="BR2304">
        <v>53</v>
      </c>
      <c r="BS2304">
        <v>1</v>
      </c>
      <c r="BT2304">
        <v>263868</v>
      </c>
      <c r="BU2304">
        <v>0.71</v>
      </c>
      <c r="BV2304">
        <v>0.51817349999999995</v>
      </c>
      <c r="BW2304">
        <v>823</v>
      </c>
      <c r="BX2304">
        <v>1.114193</v>
      </c>
      <c r="BY2304">
        <v>-1.1272120000000001</v>
      </c>
      <c r="BZ2304">
        <v>179</v>
      </c>
      <c r="CA2304">
        <v>10</v>
      </c>
      <c r="CB2304">
        <v>16</v>
      </c>
      <c r="CC2304">
        <v>2</v>
      </c>
      <c r="CD2304">
        <v>1</v>
      </c>
      <c r="CE2304">
        <v>3</v>
      </c>
      <c r="CF2304">
        <v>3</v>
      </c>
      <c r="CG2304">
        <v>24</v>
      </c>
      <c r="CH2304">
        <v>57</v>
      </c>
      <c r="CI2304">
        <v>1</v>
      </c>
      <c r="CJ2304">
        <v>298258</v>
      </c>
      <c r="CK2304">
        <v>0.99242937322720604</v>
      </c>
      <c r="CL2304">
        <v>0.65837399612214653</v>
      </c>
      <c r="CM2304">
        <v>917</v>
      </c>
      <c r="CN2304">
        <v>-0.8535857184587099</v>
      </c>
      <c r="CO2304">
        <v>35170</v>
      </c>
      <c r="CP2304">
        <v>0.46257641300000002</v>
      </c>
      <c r="CQ2304">
        <v>0.104092342</v>
      </c>
      <c r="CR2304">
        <v>268759</v>
      </c>
      <c r="CS2304">
        <v>0.85699999999999998</v>
      </c>
      <c r="CT2304">
        <v>199956</v>
      </c>
      <c r="CU2304">
        <v>0.74555737778999998</v>
      </c>
      <c r="CV2304">
        <v>406</v>
      </c>
      <c r="CW2304">
        <v>120</v>
      </c>
      <c r="CX2304">
        <v>179</v>
      </c>
      <c r="CY2304">
        <v>852</v>
      </c>
      <c r="CZ2304">
        <v>1295</v>
      </c>
      <c r="DA2304" s="2">
        <v>168304</v>
      </c>
      <c r="DB2304" s="2">
        <v>26490</v>
      </c>
      <c r="DC2304" s="2">
        <v>168.13</v>
      </c>
      <c r="DD2304" s="2">
        <v>56402</v>
      </c>
      <c r="DE2304">
        <v>407</v>
      </c>
      <c r="DF2304">
        <v>64</v>
      </c>
      <c r="DG2304">
        <v>61.8</v>
      </c>
      <c r="DH2304">
        <v>3.8</v>
      </c>
      <c r="DI2304" s="2">
        <v>5.18</v>
      </c>
      <c r="DJ2304">
        <v>0.88</v>
      </c>
      <c r="DK2304">
        <v>0.94031052717535157</v>
      </c>
      <c r="DL2304">
        <v>3.1982942430703624E-3</v>
      </c>
      <c r="DM2304">
        <v>0</v>
      </c>
      <c r="DN2304">
        <v>111.2</v>
      </c>
      <c r="DO2304">
        <v>0.14499999999999999</v>
      </c>
      <c r="DP2304">
        <v>4539.49</v>
      </c>
      <c r="DQ2304" s="2">
        <v>0</v>
      </c>
      <c r="DR2304" s="2">
        <v>7696.5233964500012</v>
      </c>
      <c r="DS2304">
        <v>9.6906780207444473E-3</v>
      </c>
      <c r="DT2304">
        <v>6.4401625628255603</v>
      </c>
      <c r="DU2304">
        <v>5172738.5704614902</v>
      </c>
      <c r="DV2304">
        <v>0</v>
      </c>
    </row>
    <row r="2305" spans="1:126" x14ac:dyDescent="0.15">
      <c r="A2305" t="s">
        <v>3771</v>
      </c>
      <c r="B2305" t="s">
        <v>904</v>
      </c>
      <c r="C2305">
        <v>45</v>
      </c>
      <c r="D2305">
        <v>53</v>
      </c>
      <c r="E2305" t="s">
        <v>3816</v>
      </c>
      <c r="F2305">
        <v>45053</v>
      </c>
      <c r="G2305" t="s">
        <v>7289</v>
      </c>
      <c r="H2305">
        <v>37.4</v>
      </c>
      <c r="I2305">
        <v>45.6</v>
      </c>
      <c r="J2305">
        <v>0.2</v>
      </c>
      <c r="K2305">
        <v>0.7</v>
      </c>
      <c r="L2305">
        <v>1</v>
      </c>
      <c r="M2305">
        <v>15.1</v>
      </c>
      <c r="N2305">
        <f t="shared" si="146"/>
        <v>3707.66</v>
      </c>
      <c r="O2305">
        <f t="shared" si="144"/>
        <v>6292.34</v>
      </c>
      <c r="P2305">
        <f t="shared" si="145"/>
        <v>7.5508080000000026</v>
      </c>
      <c r="Q2305" s="4">
        <v>45053</v>
      </c>
      <c r="R2305" s="5">
        <v>32.430590000000002</v>
      </c>
      <c r="S2305" s="5">
        <v>-81.021626999999995</v>
      </c>
      <c r="T2305">
        <v>3</v>
      </c>
      <c r="U2305">
        <v>-1.9157066771732911E-2</v>
      </c>
      <c r="V2305">
        <v>24792</v>
      </c>
      <c r="W2305">
        <v>26042</v>
      </c>
      <c r="X2305">
        <v>26549</v>
      </c>
      <c r="Y2305">
        <v>27605</v>
      </c>
      <c r="Z2305">
        <v>13740</v>
      </c>
      <c r="AA2305">
        <v>45035</v>
      </c>
      <c r="AB2305">
        <v>10440.615</v>
      </c>
      <c r="AC2305">
        <v>37141</v>
      </c>
      <c r="AD2305">
        <v>1</v>
      </c>
      <c r="AE2305">
        <v>3.7666202116840559E-5</v>
      </c>
      <c r="AF2305">
        <v>15</v>
      </c>
      <c r="AG2305">
        <v>115</v>
      </c>
      <c r="AH2305">
        <v>0.13043478260869565</v>
      </c>
      <c r="AI2305" s="3">
        <v>68602</v>
      </c>
      <c r="AJ2305" s="3">
        <v>419402.839068765</v>
      </c>
      <c r="AK2305">
        <v>74</v>
      </c>
      <c r="AL2305">
        <v>438937.60000000003</v>
      </c>
      <c r="AM2305">
        <v>250728</v>
      </c>
      <c r="AN2305">
        <v>7940</v>
      </c>
      <c r="AO2305">
        <v>258668</v>
      </c>
      <c r="AP2305">
        <v>3</v>
      </c>
      <c r="AQ2305">
        <v>1</v>
      </c>
      <c r="AR2305">
        <v>4</v>
      </c>
      <c r="AS2305">
        <v>0.1535980339451655</v>
      </c>
      <c r="AT2305">
        <v>3</v>
      </c>
      <c r="AU2305">
        <v>19</v>
      </c>
      <c r="AV2305">
        <f t="shared" si="143"/>
        <v>22</v>
      </c>
      <c r="AW2305">
        <v>1307</v>
      </c>
      <c r="AX2305">
        <v>5.0000000000000044E-2</v>
      </c>
      <c r="AY2305">
        <v>121066473.04183801</v>
      </c>
      <c r="AZ2305">
        <v>121066.47304183801</v>
      </c>
      <c r="BA2305">
        <v>5851.8073612340804</v>
      </c>
      <c r="BB2305">
        <v>1.7088737517653199</v>
      </c>
      <c r="BC2305">
        <v>8569</v>
      </c>
      <c r="BD2305">
        <v>19763</v>
      </c>
      <c r="BE2305">
        <v>-11194</v>
      </c>
      <c r="BF2305">
        <v>-0.45151661826395612</v>
      </c>
      <c r="BG2305">
        <v>212961</v>
      </c>
      <c r="BH2305">
        <v>8.0214320690044829</v>
      </c>
      <c r="BI2305">
        <v>3158</v>
      </c>
      <c r="BJ2305">
        <v>18</v>
      </c>
      <c r="BK2305">
        <v>1</v>
      </c>
      <c r="BL2305">
        <v>2</v>
      </c>
      <c r="BM2305">
        <v>0</v>
      </c>
      <c r="BN2305">
        <v>1</v>
      </c>
      <c r="BO2305">
        <v>0</v>
      </c>
      <c r="BP2305">
        <v>0</v>
      </c>
      <c r="BQ2305">
        <v>1</v>
      </c>
      <c r="BR2305">
        <v>1</v>
      </c>
      <c r="BS2305">
        <v>0</v>
      </c>
      <c r="BT2305">
        <v>23221</v>
      </c>
      <c r="BU2305">
        <v>0.68</v>
      </c>
      <c r="BV2305">
        <v>0.53260339999999995</v>
      </c>
      <c r="BW2305">
        <v>66</v>
      </c>
      <c r="BX2305">
        <v>1.033547</v>
      </c>
      <c r="BY2305">
        <v>-1.137677</v>
      </c>
      <c r="BZ2305">
        <v>21</v>
      </c>
      <c r="CA2305">
        <v>2</v>
      </c>
      <c r="CB2305">
        <v>2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0</v>
      </c>
      <c r="CJ2305">
        <v>27019</v>
      </c>
      <c r="CK2305">
        <v>0.99929679114697068</v>
      </c>
      <c r="CL2305">
        <v>0.69325492909028019</v>
      </c>
      <c r="CM2305">
        <v>72</v>
      </c>
      <c r="CN2305">
        <v>-0.76384616030949115</v>
      </c>
      <c r="CO2305">
        <v>1884.0000000000002</v>
      </c>
      <c r="CP2305">
        <v>-8.9298726800000006E-2</v>
      </c>
      <c r="CQ2305">
        <v>-0.82663146030000001</v>
      </c>
      <c r="CR2305">
        <v>23484</v>
      </c>
      <c r="CS2305">
        <v>0.83299999999999996</v>
      </c>
      <c r="CT2305">
        <v>17429</v>
      </c>
      <c r="CU2305">
        <v>0.72002522862999996</v>
      </c>
      <c r="CV2305">
        <v>11</v>
      </c>
      <c r="CW2305">
        <v>11</v>
      </c>
      <c r="CX2305">
        <v>7</v>
      </c>
      <c r="CZ2305">
        <v>178</v>
      </c>
      <c r="DA2305" s="2">
        <v>11470</v>
      </c>
      <c r="DB2305" s="2">
        <v>1025</v>
      </c>
      <c r="DC2305" s="2">
        <v>71.349999999999994</v>
      </c>
      <c r="DD2305" s="2">
        <v>13540</v>
      </c>
      <c r="DE2305">
        <v>51</v>
      </c>
      <c r="DF2305">
        <v>29</v>
      </c>
      <c r="DG2305">
        <v>11.27</v>
      </c>
      <c r="DH2305">
        <v>7.51</v>
      </c>
      <c r="DI2305" s="2">
        <v>11.27</v>
      </c>
      <c r="DJ2305">
        <v>0.59</v>
      </c>
      <c r="DK2305">
        <v>0.99517506778228038</v>
      </c>
      <c r="DL2305">
        <v>0</v>
      </c>
      <c r="DM2305">
        <v>0</v>
      </c>
      <c r="DN2305">
        <v>24.5</v>
      </c>
      <c r="DO2305">
        <v>5.7999999999999996E-2</v>
      </c>
      <c r="DP2305">
        <v>2804.59</v>
      </c>
      <c r="DQ2305" s="2">
        <v>0</v>
      </c>
      <c r="DR2305" s="2">
        <v>38436.818812960002</v>
      </c>
      <c r="DS2305">
        <v>8.511810863745041E-2</v>
      </c>
      <c r="DV2305">
        <v>1</v>
      </c>
    </row>
    <row r="2306" spans="1:126" x14ac:dyDescent="0.15">
      <c r="A2306" t="s">
        <v>3771</v>
      </c>
      <c r="B2306" t="s">
        <v>3817</v>
      </c>
      <c r="C2306">
        <v>45</v>
      </c>
      <c r="D2306">
        <v>55</v>
      </c>
      <c r="E2306" t="s">
        <v>3818</v>
      </c>
      <c r="F2306">
        <v>45055</v>
      </c>
      <c r="G2306" t="s">
        <v>7290</v>
      </c>
      <c r="H2306">
        <v>69.7</v>
      </c>
      <c r="I2306">
        <v>24.4</v>
      </c>
      <c r="J2306">
        <v>0.3</v>
      </c>
      <c r="K2306">
        <v>0.5</v>
      </c>
      <c r="L2306">
        <v>1.4</v>
      </c>
      <c r="M2306">
        <v>3.7</v>
      </c>
      <c r="N2306">
        <f t="shared" si="146"/>
        <v>5469.44</v>
      </c>
      <c r="O2306">
        <f t="shared" si="144"/>
        <v>4530.5600000000004</v>
      </c>
      <c r="P2306">
        <f t="shared" si="145"/>
        <v>5.4366720000000024</v>
      </c>
      <c r="Q2306" s="4">
        <v>45055</v>
      </c>
      <c r="R2306" s="5">
        <v>34.338355999999997</v>
      </c>
      <c r="S2306" s="5">
        <v>-80.590885</v>
      </c>
      <c r="T2306">
        <v>2</v>
      </c>
      <c r="U2306">
        <v>5.8611187068800426E-2</v>
      </c>
      <c r="V2306">
        <v>61583</v>
      </c>
      <c r="W2306">
        <v>62342</v>
      </c>
      <c r="X2306">
        <v>62722</v>
      </c>
      <c r="Y2306">
        <v>63626</v>
      </c>
      <c r="Z2306">
        <v>32766</v>
      </c>
      <c r="AA2306">
        <v>45037</v>
      </c>
      <c r="AB2306">
        <v>24421.232999999997</v>
      </c>
      <c r="AC2306">
        <v>43622</v>
      </c>
      <c r="AD2306">
        <v>1</v>
      </c>
      <c r="AE2306">
        <v>1.5943369152769364E-5</v>
      </c>
      <c r="AF2306">
        <v>22</v>
      </c>
      <c r="AG2306">
        <v>483</v>
      </c>
      <c r="AH2306">
        <v>4.5548654244306416E-2</v>
      </c>
      <c r="AI2306" s="3">
        <v>82877</v>
      </c>
      <c r="AJ2306" s="3">
        <v>464996.63432670501</v>
      </c>
      <c r="AK2306">
        <v>60</v>
      </c>
      <c r="AL2306">
        <v>473798.39999999997</v>
      </c>
      <c r="AM2306">
        <v>505580</v>
      </c>
      <c r="AN2306">
        <v>29352</v>
      </c>
      <c r="AO2306">
        <v>534932</v>
      </c>
      <c r="AP2306">
        <v>1</v>
      </c>
      <c r="AQ2306">
        <v>0</v>
      </c>
      <c r="AR2306">
        <v>1</v>
      </c>
      <c r="AS2306">
        <v>1.6040550511693563E-2</v>
      </c>
      <c r="AT2306">
        <v>1</v>
      </c>
      <c r="AU2306">
        <v>54</v>
      </c>
      <c r="AV2306">
        <f t="shared" si="143"/>
        <v>55</v>
      </c>
      <c r="AW2306">
        <v>29171</v>
      </c>
      <c r="AX2306">
        <v>0.44999999999999996</v>
      </c>
      <c r="AY2306">
        <v>490121981.63667399</v>
      </c>
      <c r="AZ2306">
        <v>490121.98163667397</v>
      </c>
      <c r="BA2306">
        <v>9297.2774546556993</v>
      </c>
      <c r="BB2306">
        <v>1.0755836909000072</v>
      </c>
      <c r="BC2306">
        <v>13500</v>
      </c>
      <c r="BD2306">
        <v>41979</v>
      </c>
      <c r="BE2306">
        <v>-28479</v>
      </c>
      <c r="BF2306">
        <v>-0.46244905249825441</v>
      </c>
      <c r="BG2306">
        <v>702630</v>
      </c>
      <c r="BH2306">
        <v>11.202289467810338</v>
      </c>
      <c r="BI2306">
        <v>8289</v>
      </c>
      <c r="BJ2306">
        <v>67</v>
      </c>
      <c r="BK2306">
        <v>5</v>
      </c>
      <c r="BL2306">
        <v>4</v>
      </c>
      <c r="BM2306">
        <v>1</v>
      </c>
      <c r="BN2306">
        <v>2</v>
      </c>
      <c r="BO2306">
        <v>0</v>
      </c>
      <c r="BP2306">
        <v>1</v>
      </c>
      <c r="BQ2306">
        <v>4</v>
      </c>
      <c r="BR2306">
        <v>3</v>
      </c>
      <c r="BS2306">
        <v>0</v>
      </c>
      <c r="BT2306">
        <v>60042</v>
      </c>
      <c r="BU2306">
        <v>0.77</v>
      </c>
      <c r="BV2306">
        <v>0.62776200000000004</v>
      </c>
      <c r="BW2306">
        <v>227</v>
      </c>
      <c r="BX2306">
        <v>1.4489860000000001</v>
      </c>
      <c r="BY2306">
        <v>-0.24266480000000001</v>
      </c>
      <c r="BZ2306">
        <v>64</v>
      </c>
      <c r="CA2306">
        <v>5</v>
      </c>
      <c r="CB2306">
        <v>2</v>
      </c>
      <c r="CC2306">
        <v>0</v>
      </c>
      <c r="CD2306">
        <v>2</v>
      </c>
      <c r="CE2306">
        <v>0</v>
      </c>
      <c r="CF2306">
        <v>0</v>
      </c>
      <c r="CG2306">
        <v>5</v>
      </c>
      <c r="CH2306">
        <v>4</v>
      </c>
      <c r="CI2306">
        <v>0</v>
      </c>
      <c r="CJ2306">
        <v>63147</v>
      </c>
      <c r="CK2306">
        <v>1.2985573344735299</v>
      </c>
      <c r="CL2306">
        <v>0.71432953325494608</v>
      </c>
      <c r="CM2306">
        <v>265</v>
      </c>
      <c r="CN2306">
        <v>-0.17523945213390732</v>
      </c>
      <c r="CO2306">
        <v>6668</v>
      </c>
      <c r="CP2306">
        <v>0.76478001100000004</v>
      </c>
      <c r="CQ2306">
        <v>0.28723552499999999</v>
      </c>
      <c r="CR2306">
        <v>54673</v>
      </c>
      <c r="CS2306">
        <v>0.85699999999999998</v>
      </c>
      <c r="CT2306">
        <v>49328</v>
      </c>
      <c r="CU2306">
        <v>0.81301369863000006</v>
      </c>
      <c r="CV2306">
        <v>67</v>
      </c>
      <c r="CW2306">
        <v>18</v>
      </c>
      <c r="CX2306">
        <v>41</v>
      </c>
      <c r="CY2306">
        <v>332</v>
      </c>
      <c r="CZ2306">
        <v>758</v>
      </c>
      <c r="DA2306" s="2">
        <v>26699</v>
      </c>
      <c r="DB2306" s="2">
        <v>5175</v>
      </c>
      <c r="DC2306" s="2">
        <v>97.58</v>
      </c>
      <c r="DD2306" s="2">
        <v>18252</v>
      </c>
      <c r="DE2306">
        <v>262</v>
      </c>
      <c r="DF2306">
        <v>42</v>
      </c>
      <c r="DG2306">
        <v>22.39</v>
      </c>
      <c r="DH2306">
        <v>6.4</v>
      </c>
      <c r="DI2306" s="2">
        <v>9.6</v>
      </c>
      <c r="DJ2306">
        <v>0.27</v>
      </c>
      <c r="DK2306">
        <v>0.98858549416605335</v>
      </c>
      <c r="DL2306">
        <v>0</v>
      </c>
      <c r="DM2306">
        <v>0</v>
      </c>
      <c r="DN2306">
        <v>56.7</v>
      </c>
      <c r="DO2306">
        <v>0.11900000000000001</v>
      </c>
      <c r="DP2306">
        <v>5393.829999999999</v>
      </c>
      <c r="DQ2306" s="2">
        <v>0</v>
      </c>
      <c r="DR2306" s="2">
        <v>7359.1831687800004</v>
      </c>
      <c r="DS2306">
        <v>1.5033557528274476E-2</v>
      </c>
      <c r="DT2306">
        <v>4.74933560653239</v>
      </c>
      <c r="DU2306">
        <v>2250227.6114380755</v>
      </c>
      <c r="DV2306">
        <v>1</v>
      </c>
    </row>
    <row r="2307" spans="1:126" x14ac:dyDescent="0.15">
      <c r="A2307" t="s">
        <v>3771</v>
      </c>
      <c r="B2307" t="s">
        <v>2840</v>
      </c>
      <c r="C2307">
        <v>45</v>
      </c>
      <c r="D2307">
        <v>57</v>
      </c>
      <c r="E2307" t="s">
        <v>3819</v>
      </c>
      <c r="F2307">
        <v>45057</v>
      </c>
      <c r="G2307" t="s">
        <v>7291</v>
      </c>
      <c r="H2307">
        <v>69.8</v>
      </c>
      <c r="I2307">
        <v>23.7</v>
      </c>
      <c r="J2307">
        <v>0.3</v>
      </c>
      <c r="K2307">
        <v>0.6</v>
      </c>
      <c r="L2307">
        <v>1.2</v>
      </c>
      <c r="M2307">
        <v>4.4000000000000004</v>
      </c>
      <c r="N2307">
        <f t="shared" si="146"/>
        <v>5454.9799999999987</v>
      </c>
      <c r="O2307">
        <f t="shared" si="144"/>
        <v>4545.0200000000013</v>
      </c>
      <c r="P2307">
        <f t="shared" si="145"/>
        <v>5.454024000000004</v>
      </c>
      <c r="Q2307" s="4">
        <v>45057</v>
      </c>
      <c r="R2307" s="5">
        <v>34.686818000000002</v>
      </c>
      <c r="S2307" s="5">
        <v>-80.703688</v>
      </c>
      <c r="T2307">
        <v>1</v>
      </c>
      <c r="U2307">
        <v>0.27153512149662462</v>
      </c>
      <c r="V2307">
        <v>76364</v>
      </c>
      <c r="W2307">
        <v>79515</v>
      </c>
      <c r="X2307">
        <v>81263</v>
      </c>
      <c r="Y2307">
        <v>86255</v>
      </c>
      <c r="Z2307">
        <v>42069</v>
      </c>
      <c r="AA2307">
        <v>45039</v>
      </c>
      <c r="AB2307">
        <v>29829.62</v>
      </c>
      <c r="AC2307">
        <v>44016</v>
      </c>
      <c r="AD2307">
        <v>1</v>
      </c>
      <c r="AE2307">
        <v>1.2305723391949596E-5</v>
      </c>
      <c r="AF2307">
        <v>38</v>
      </c>
      <c r="AG2307">
        <v>577</v>
      </c>
      <c r="AH2307">
        <v>6.5857885615251299E-2</v>
      </c>
      <c r="AI2307" s="3">
        <v>65079</v>
      </c>
      <c r="AJ2307" s="3">
        <v>351461.02748776</v>
      </c>
      <c r="AK2307">
        <v>50</v>
      </c>
      <c r="AL2307">
        <v>355404.80000000005</v>
      </c>
      <c r="AM2307">
        <v>104157</v>
      </c>
      <c r="AN2307">
        <v>26484</v>
      </c>
      <c r="AO2307">
        <v>130641</v>
      </c>
      <c r="AP2307">
        <v>4</v>
      </c>
      <c r="AQ2307">
        <v>0</v>
      </c>
      <c r="AR2307">
        <v>4</v>
      </c>
      <c r="AS2307">
        <v>5.0304973904294788E-2</v>
      </c>
      <c r="AT2307">
        <v>3</v>
      </c>
      <c r="AU2307">
        <v>44</v>
      </c>
      <c r="AV2307">
        <f t="shared" ref="AV2307:AV2370" si="147">AT2307+AU2307</f>
        <v>47</v>
      </c>
      <c r="AW2307">
        <v>76383</v>
      </c>
      <c r="AX2307">
        <v>0.9</v>
      </c>
      <c r="AY2307">
        <v>1567303420.2939899</v>
      </c>
      <c r="AZ2307">
        <v>1567303.4202939898</v>
      </c>
      <c r="BA2307">
        <v>25569.285994247501</v>
      </c>
      <c r="BB2307">
        <v>0.39109422149096262</v>
      </c>
      <c r="BC2307">
        <v>37228</v>
      </c>
      <c r="BD2307">
        <v>53070</v>
      </c>
      <c r="BE2307">
        <v>-15842</v>
      </c>
      <c r="BF2307">
        <v>-0.20745377402964749</v>
      </c>
      <c r="BG2307">
        <v>517762</v>
      </c>
      <c r="BH2307">
        <v>6.3714359548626067</v>
      </c>
      <c r="BI2307">
        <v>9239</v>
      </c>
      <c r="BJ2307">
        <v>87</v>
      </c>
      <c r="BK2307">
        <v>5</v>
      </c>
      <c r="BL2307">
        <v>3</v>
      </c>
      <c r="BM2307">
        <v>0</v>
      </c>
      <c r="BN2307">
        <v>1</v>
      </c>
      <c r="BO2307">
        <v>0</v>
      </c>
      <c r="BP2307">
        <v>1</v>
      </c>
      <c r="BQ2307">
        <v>3</v>
      </c>
      <c r="BR2307">
        <v>2</v>
      </c>
      <c r="BS2307">
        <v>0</v>
      </c>
      <c r="BT2307">
        <v>77767</v>
      </c>
      <c r="BU2307">
        <v>0.8</v>
      </c>
      <c r="BV2307">
        <v>0.49843169999999998</v>
      </c>
      <c r="BW2307">
        <v>204</v>
      </c>
      <c r="BX2307">
        <v>1.3116099999999999</v>
      </c>
      <c r="BY2307">
        <v>-1.2052430000000001</v>
      </c>
      <c r="BZ2307">
        <v>95</v>
      </c>
      <c r="CA2307">
        <v>4</v>
      </c>
      <c r="CB2307">
        <v>2</v>
      </c>
      <c r="CC2307">
        <v>1</v>
      </c>
      <c r="CD2307">
        <v>1</v>
      </c>
      <c r="CE2307">
        <v>0</v>
      </c>
      <c r="CF2307">
        <v>1</v>
      </c>
      <c r="CG2307">
        <v>6</v>
      </c>
      <c r="CH2307">
        <v>2</v>
      </c>
      <c r="CI2307">
        <v>0</v>
      </c>
      <c r="CJ2307">
        <v>83120</v>
      </c>
      <c r="CK2307">
        <v>1.347449470644851</v>
      </c>
      <c r="CL2307">
        <v>0.69860674915161347</v>
      </c>
      <c r="CM2307">
        <v>294</v>
      </c>
      <c r="CN2307">
        <v>-0.32080125511610452</v>
      </c>
      <c r="CO2307">
        <v>9476</v>
      </c>
      <c r="CP2307">
        <v>4.2358112000000003E-2</v>
      </c>
      <c r="CQ2307">
        <v>0.119007088</v>
      </c>
      <c r="CR2307">
        <v>73762</v>
      </c>
      <c r="CS2307">
        <v>0.84799999999999998</v>
      </c>
      <c r="CT2307">
        <v>60709</v>
      </c>
      <c r="CU2307">
        <v>0.79524178516999999</v>
      </c>
      <c r="CV2307">
        <v>33</v>
      </c>
      <c r="CW2307">
        <v>27</v>
      </c>
      <c r="CX2307">
        <v>36</v>
      </c>
      <c r="CY2307">
        <v>296</v>
      </c>
      <c r="CZ2307">
        <v>826</v>
      </c>
      <c r="DA2307" s="2">
        <v>32249</v>
      </c>
      <c r="DB2307" s="2">
        <v>5315</v>
      </c>
      <c r="DC2307" s="2">
        <v>78.3</v>
      </c>
      <c r="DD2307" s="2">
        <v>21291</v>
      </c>
      <c r="DE2307">
        <v>216</v>
      </c>
      <c r="DF2307">
        <v>56</v>
      </c>
      <c r="DG2307">
        <v>12.43</v>
      </c>
      <c r="DH2307">
        <v>4.97</v>
      </c>
      <c r="DI2307" s="2">
        <v>2.4900000000000002</v>
      </c>
      <c r="DJ2307">
        <v>0.09</v>
      </c>
      <c r="DK2307">
        <v>0.97373960878317123</v>
      </c>
      <c r="DL2307">
        <v>0</v>
      </c>
      <c r="DM2307">
        <v>0</v>
      </c>
      <c r="DN2307">
        <v>38.9</v>
      </c>
      <c r="DO2307">
        <v>0.113</v>
      </c>
      <c r="DP2307">
        <v>410.85999999999996</v>
      </c>
      <c r="DQ2307" s="2">
        <v>0</v>
      </c>
      <c r="DR2307" s="2">
        <v>62.911933019999999</v>
      </c>
      <c r="DS2307">
        <v>1.7701486593090467E-4</v>
      </c>
      <c r="DT2307">
        <v>3.6821650060381299</v>
      </c>
      <c r="DU2307">
        <v>1308659.1175379804</v>
      </c>
      <c r="DV2307">
        <v>1</v>
      </c>
    </row>
    <row r="2308" spans="1:126" x14ac:dyDescent="0.15">
      <c r="A2308" t="s">
        <v>3771</v>
      </c>
      <c r="B2308" t="s">
        <v>917</v>
      </c>
      <c r="C2308">
        <v>45</v>
      </c>
      <c r="D2308">
        <v>59</v>
      </c>
      <c r="E2308" t="s">
        <v>3820</v>
      </c>
      <c r="F2308">
        <v>45059</v>
      </c>
      <c r="G2308" t="s">
        <v>7292</v>
      </c>
      <c r="H2308">
        <v>69</v>
      </c>
      <c r="I2308">
        <v>25.3</v>
      </c>
      <c r="J2308">
        <v>0.2</v>
      </c>
      <c r="K2308">
        <v>0.3</v>
      </c>
      <c r="L2308">
        <v>1.2</v>
      </c>
      <c r="M2308">
        <v>4.0999999999999996</v>
      </c>
      <c r="N2308">
        <f t="shared" si="146"/>
        <v>5419.47</v>
      </c>
      <c r="O2308">
        <f t="shared" si="144"/>
        <v>4580.53</v>
      </c>
      <c r="P2308">
        <f t="shared" si="145"/>
        <v>5.4966360000000014</v>
      </c>
      <c r="Q2308" s="4">
        <v>45059</v>
      </c>
      <c r="R2308" s="5">
        <v>34.483676000000003</v>
      </c>
      <c r="S2308" s="5">
        <v>-82.005494999999996</v>
      </c>
      <c r="T2308">
        <v>2</v>
      </c>
      <c r="U2308">
        <v>3.7337185091609285E-2</v>
      </c>
      <c r="V2308">
        <v>66623</v>
      </c>
      <c r="W2308">
        <v>66390</v>
      </c>
      <c r="X2308">
        <v>66389</v>
      </c>
      <c r="Y2308">
        <v>66434</v>
      </c>
      <c r="Z2308">
        <v>34026</v>
      </c>
      <c r="AA2308">
        <v>45041</v>
      </c>
      <c r="AB2308">
        <v>24342.600000000002</v>
      </c>
      <c r="AC2308">
        <v>38515</v>
      </c>
      <c r="AD2308">
        <v>1</v>
      </c>
      <c r="AE2308">
        <v>1.5062736296675654E-5</v>
      </c>
      <c r="AF2308">
        <v>42</v>
      </c>
      <c r="AG2308">
        <v>826</v>
      </c>
      <c r="AH2308">
        <v>5.0847457627118647E-2</v>
      </c>
      <c r="AI2308" s="3">
        <v>122659</v>
      </c>
      <c r="AJ2308" s="3">
        <v>456845.21539004002</v>
      </c>
      <c r="AK2308">
        <v>68</v>
      </c>
      <c r="AL2308">
        <v>462092.79999999999</v>
      </c>
      <c r="AM2308">
        <v>274879</v>
      </c>
      <c r="AN2308">
        <v>38903</v>
      </c>
      <c r="AO2308">
        <v>313782</v>
      </c>
      <c r="AP2308">
        <v>2</v>
      </c>
      <c r="AQ2308">
        <v>0</v>
      </c>
      <c r="AR2308">
        <v>2</v>
      </c>
      <c r="AS2308">
        <v>3.0125018828136767E-2</v>
      </c>
      <c r="AT2308">
        <v>1</v>
      </c>
      <c r="AU2308">
        <v>74</v>
      </c>
      <c r="AV2308">
        <f t="shared" si="147"/>
        <v>75</v>
      </c>
      <c r="AW2308">
        <v>50378</v>
      </c>
      <c r="AX2308">
        <v>0.77</v>
      </c>
      <c r="AY2308">
        <v>605837015.06894398</v>
      </c>
      <c r="AZ2308">
        <v>605837.01506894396</v>
      </c>
      <c r="BA2308">
        <v>8676.1983055332203</v>
      </c>
      <c r="BB2308">
        <v>1.1525785427959305</v>
      </c>
      <c r="BC2308">
        <v>31432</v>
      </c>
      <c r="BD2308">
        <v>14927</v>
      </c>
      <c r="BE2308">
        <v>16505</v>
      </c>
      <c r="BF2308">
        <v>0.24773726791048137</v>
      </c>
      <c r="BG2308">
        <v>490447</v>
      </c>
      <c r="BH2308">
        <v>7.3874738284956845</v>
      </c>
      <c r="BI2308">
        <v>9217</v>
      </c>
      <c r="BJ2308">
        <v>77</v>
      </c>
      <c r="BK2308">
        <v>1</v>
      </c>
      <c r="BL2308">
        <v>2</v>
      </c>
      <c r="BM2308">
        <v>0</v>
      </c>
      <c r="BN2308">
        <v>1</v>
      </c>
      <c r="BO2308">
        <v>0</v>
      </c>
      <c r="BP2308">
        <v>1</v>
      </c>
      <c r="BQ2308">
        <v>5</v>
      </c>
      <c r="BR2308">
        <v>2</v>
      </c>
      <c r="BS2308">
        <v>0</v>
      </c>
      <c r="BT2308">
        <v>70045</v>
      </c>
      <c r="BU2308">
        <v>0.73</v>
      </c>
      <c r="BV2308">
        <v>0.4880504</v>
      </c>
      <c r="BW2308">
        <v>257</v>
      </c>
      <c r="BX2308">
        <v>1.2706120000000001</v>
      </c>
      <c r="BY2308">
        <v>-1.0898129999999999</v>
      </c>
      <c r="BZ2308">
        <v>79</v>
      </c>
      <c r="CA2308">
        <v>1</v>
      </c>
      <c r="CB2308">
        <v>3</v>
      </c>
      <c r="CC2308">
        <v>0</v>
      </c>
      <c r="CD2308">
        <v>1</v>
      </c>
      <c r="CE2308">
        <v>0</v>
      </c>
      <c r="CF2308">
        <v>1</v>
      </c>
      <c r="CG2308">
        <v>2</v>
      </c>
      <c r="CH2308">
        <v>2</v>
      </c>
      <c r="CI2308">
        <v>0</v>
      </c>
      <c r="CJ2308">
        <v>66498</v>
      </c>
      <c r="CK2308">
        <v>1.3383861168756956</v>
      </c>
      <c r="CL2308">
        <v>0.68872449394358182</v>
      </c>
      <c r="CM2308">
        <v>267</v>
      </c>
      <c r="CN2308">
        <v>-0.26215256750677268</v>
      </c>
      <c r="CO2308">
        <v>5000</v>
      </c>
      <c r="CP2308">
        <v>-0.56737379750000005</v>
      </c>
      <c r="CQ2308">
        <v>-0.21623218050000001</v>
      </c>
      <c r="CR2308">
        <v>55953</v>
      </c>
      <c r="CS2308">
        <v>0.83900000000000008</v>
      </c>
      <c r="CT2308">
        <v>53032</v>
      </c>
      <c r="CU2308">
        <v>0.78595189355000006</v>
      </c>
      <c r="CV2308">
        <v>37</v>
      </c>
      <c r="CW2308">
        <v>19</v>
      </c>
      <c r="CX2308">
        <v>35</v>
      </c>
      <c r="CY2308">
        <v>369</v>
      </c>
      <c r="CZ2308">
        <v>1225</v>
      </c>
      <c r="DA2308" s="2">
        <v>28011</v>
      </c>
      <c r="DB2308" s="2">
        <v>3825</v>
      </c>
      <c r="DC2308" s="2">
        <v>49.83</v>
      </c>
      <c r="DD2308" s="2">
        <v>19718</v>
      </c>
      <c r="DE2308">
        <v>356</v>
      </c>
      <c r="DF2308">
        <v>64</v>
      </c>
      <c r="DG2308">
        <v>15.1</v>
      </c>
      <c r="DH2308">
        <v>4.53</v>
      </c>
      <c r="DI2308" s="2">
        <v>13.59</v>
      </c>
      <c r="DJ2308">
        <v>-0.35</v>
      </c>
      <c r="DK2308">
        <v>0.98789326506819719</v>
      </c>
      <c r="DL2308">
        <v>3.6319612590799033E-3</v>
      </c>
      <c r="DM2308">
        <v>0</v>
      </c>
      <c r="DN2308">
        <v>101.2</v>
      </c>
      <c r="DO2308">
        <v>0.22</v>
      </c>
      <c r="DP2308">
        <v>3839.8879999999995</v>
      </c>
      <c r="DQ2308" s="2">
        <v>20941</v>
      </c>
      <c r="DR2308" s="2">
        <v>1024.6283884499999</v>
      </c>
      <c r="DS2308">
        <v>1.9916647924481837E-3</v>
      </c>
      <c r="DT2308">
        <v>1.9730761616616801</v>
      </c>
      <c r="DU2308">
        <v>911744.28815549833</v>
      </c>
      <c r="DV2308">
        <v>1</v>
      </c>
    </row>
    <row r="2309" spans="1:126" x14ac:dyDescent="0.15">
      <c r="A2309" t="s">
        <v>3771</v>
      </c>
      <c r="B2309" t="s">
        <v>184</v>
      </c>
      <c r="C2309">
        <v>45</v>
      </c>
      <c r="D2309">
        <v>61</v>
      </c>
      <c r="E2309" t="s">
        <v>3821</v>
      </c>
      <c r="F2309">
        <v>45061</v>
      </c>
      <c r="G2309" t="s">
        <v>7293</v>
      </c>
      <c r="H2309">
        <v>32.9</v>
      </c>
      <c r="I2309">
        <v>64.099999999999994</v>
      </c>
      <c r="J2309">
        <v>0.3</v>
      </c>
      <c r="K2309">
        <v>0.3</v>
      </c>
      <c r="L2309">
        <v>0.7</v>
      </c>
      <c r="M2309">
        <v>1.7</v>
      </c>
      <c r="N2309">
        <f t="shared" si="146"/>
        <v>5194.78</v>
      </c>
      <c r="O2309">
        <f t="shared" si="144"/>
        <v>4805.22</v>
      </c>
      <c r="P2309">
        <f t="shared" si="145"/>
        <v>5.7662640000000023</v>
      </c>
      <c r="Q2309" s="4">
        <v>45061</v>
      </c>
      <c r="R2309" s="5">
        <v>34.158639999999998</v>
      </c>
      <c r="S2309" s="5">
        <v>-80.251209000000003</v>
      </c>
      <c r="T2309">
        <v>6</v>
      </c>
      <c r="U2309">
        <v>0.1860065852087438</v>
      </c>
      <c r="V2309">
        <v>19160</v>
      </c>
      <c r="W2309">
        <v>18708</v>
      </c>
      <c r="X2309">
        <v>18461</v>
      </c>
      <c r="Y2309">
        <v>17811</v>
      </c>
      <c r="Z2309">
        <v>9632</v>
      </c>
      <c r="AA2309">
        <v>45043</v>
      </c>
      <c r="AB2309">
        <v>5770.7980000000007</v>
      </c>
      <c r="AC2309">
        <v>30954</v>
      </c>
      <c r="AD2309">
        <v>0</v>
      </c>
      <c r="AE2309">
        <v>0</v>
      </c>
      <c r="AF2309">
        <v>5</v>
      </c>
      <c r="AG2309">
        <v>386</v>
      </c>
      <c r="AH2309">
        <v>1.2953367875647668E-2</v>
      </c>
      <c r="AI2309" s="3">
        <v>142449</v>
      </c>
      <c r="AJ2309" s="3">
        <v>262517.52720700501</v>
      </c>
      <c r="AK2309">
        <v>101</v>
      </c>
      <c r="AL2309">
        <v>263251.20000000001</v>
      </c>
      <c r="AM2309">
        <v>204895</v>
      </c>
      <c r="AN2309">
        <v>58628</v>
      </c>
      <c r="AO2309">
        <v>263523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12</v>
      </c>
      <c r="AV2309">
        <f t="shared" si="147"/>
        <v>12</v>
      </c>
      <c r="AW2309">
        <v>8019</v>
      </c>
      <c r="AX2309">
        <v>0.45999999999999996</v>
      </c>
      <c r="AY2309">
        <v>134800880.64177001</v>
      </c>
      <c r="AZ2309">
        <v>134800.88064177</v>
      </c>
      <c r="BA2309">
        <v>6661.9194034577804</v>
      </c>
      <c r="BB2309">
        <v>1.50106889537115</v>
      </c>
      <c r="BC2309">
        <v>6034</v>
      </c>
      <c r="BD2309">
        <v>1105</v>
      </c>
      <c r="BE2309">
        <v>4929</v>
      </c>
      <c r="BF2309">
        <v>0.25725469728601252</v>
      </c>
      <c r="BG2309">
        <v>126748</v>
      </c>
      <c r="BH2309">
        <v>6.8657169167434047</v>
      </c>
      <c r="BI2309">
        <v>2747</v>
      </c>
      <c r="BJ2309">
        <v>10</v>
      </c>
      <c r="BK2309">
        <v>3</v>
      </c>
      <c r="BL2309">
        <v>2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1</v>
      </c>
      <c r="BS2309">
        <v>0</v>
      </c>
      <c r="BT2309">
        <v>19722</v>
      </c>
      <c r="BU2309">
        <v>0.73</v>
      </c>
      <c r="BV2309">
        <v>0.59124089999999996</v>
      </c>
      <c r="BW2309">
        <v>64</v>
      </c>
      <c r="BX2309">
        <v>0.86198149999999996</v>
      </c>
      <c r="BY2309">
        <v>-0.9489957</v>
      </c>
      <c r="BZ2309">
        <v>13</v>
      </c>
      <c r="CA2309">
        <v>2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1</v>
      </c>
      <c r="CI2309">
        <v>0</v>
      </c>
      <c r="CJ2309">
        <v>18379</v>
      </c>
      <c r="CK2309">
        <v>0.92496871429348715</v>
      </c>
      <c r="CL2309">
        <v>0.73672456575682377</v>
      </c>
      <c r="CM2309">
        <v>78</v>
      </c>
      <c r="CN2309">
        <v>-0.39570198868946815</v>
      </c>
      <c r="CO2309">
        <v>994.99999999999989</v>
      </c>
      <c r="CP2309">
        <v>-1.4136565533000001</v>
      </c>
      <c r="CQ2309">
        <v>-0.47864132910000001</v>
      </c>
      <c r="CR2309">
        <v>13586</v>
      </c>
      <c r="CS2309">
        <v>0.77</v>
      </c>
      <c r="CT2309">
        <v>14868</v>
      </c>
      <c r="CU2309">
        <v>0.77853857946000005</v>
      </c>
      <c r="CV2309">
        <v>17</v>
      </c>
      <c r="CW2309">
        <v>2</v>
      </c>
      <c r="CX2309">
        <v>2</v>
      </c>
      <c r="CY2309">
        <v>309</v>
      </c>
      <c r="CZ2309">
        <v>519</v>
      </c>
      <c r="DA2309" s="2">
        <v>5189</v>
      </c>
      <c r="DB2309" s="2">
        <v>910</v>
      </c>
      <c r="DC2309" s="2">
        <v>49.05</v>
      </c>
      <c r="DD2309" s="2">
        <v>12387</v>
      </c>
      <c r="DE2309">
        <v>142</v>
      </c>
      <c r="DF2309">
        <v>68</v>
      </c>
      <c r="DG2309">
        <v>5.45</v>
      </c>
      <c r="DH2309">
        <v>10.9</v>
      </c>
      <c r="DI2309" s="2">
        <v>21.8</v>
      </c>
      <c r="DJ2309">
        <v>-1</v>
      </c>
      <c r="DK2309">
        <v>0.93227751686568527</v>
      </c>
      <c r="DL2309">
        <v>0</v>
      </c>
      <c r="DM2309">
        <v>0</v>
      </c>
      <c r="DN2309">
        <v>77.400000000000006</v>
      </c>
      <c r="DO2309">
        <v>0.29600000000000004</v>
      </c>
      <c r="DP2309">
        <v>7789.4299999999994</v>
      </c>
      <c r="DQ2309" s="2">
        <v>0</v>
      </c>
      <c r="DR2309" s="2">
        <v>3755.0089470200001</v>
      </c>
      <c r="DS2309">
        <v>1.4263975648525511E-2</v>
      </c>
      <c r="DT2309">
        <v>4.8247186421777899</v>
      </c>
      <c r="DU2309">
        <v>1270112.9722156739</v>
      </c>
      <c r="DV2309">
        <v>1</v>
      </c>
    </row>
    <row r="2310" spans="1:126" x14ac:dyDescent="0.15">
      <c r="A2310" t="s">
        <v>3771</v>
      </c>
      <c r="B2310" t="s">
        <v>3822</v>
      </c>
      <c r="C2310">
        <v>45</v>
      </c>
      <c r="D2310">
        <v>63</v>
      </c>
      <c r="E2310" t="s">
        <v>3823</v>
      </c>
      <c r="F2310">
        <v>45063</v>
      </c>
      <c r="G2310" t="s">
        <v>7294</v>
      </c>
      <c r="H2310">
        <v>77</v>
      </c>
      <c r="I2310">
        <v>14.1</v>
      </c>
      <c r="J2310">
        <v>0.4</v>
      </c>
      <c r="K2310">
        <v>1.4</v>
      </c>
      <c r="L2310">
        <v>1.6</v>
      </c>
      <c r="M2310">
        <v>5.5</v>
      </c>
      <c r="N2310">
        <f t="shared" si="146"/>
        <v>6162.7400000000007</v>
      </c>
      <c r="O2310">
        <f t="shared" si="144"/>
        <v>3837.2599999999993</v>
      </c>
      <c r="P2310">
        <f t="shared" si="145"/>
        <v>4.604712000000001</v>
      </c>
      <c r="Q2310" s="4">
        <v>45063</v>
      </c>
      <c r="R2310" s="5">
        <v>33.892589000000001</v>
      </c>
      <c r="S2310" s="5">
        <v>-81.272830999999996</v>
      </c>
      <c r="T2310">
        <v>2</v>
      </c>
      <c r="U2310">
        <v>6.217795431696603E-2</v>
      </c>
      <c r="V2310">
        <v>262424</v>
      </c>
      <c r="W2310">
        <v>270263</v>
      </c>
      <c r="X2310">
        <v>273843</v>
      </c>
      <c r="Y2310">
        <v>281582</v>
      </c>
      <c r="Z2310">
        <v>148182</v>
      </c>
      <c r="AA2310">
        <v>45045</v>
      </c>
      <c r="AB2310">
        <v>117916.834</v>
      </c>
      <c r="AC2310">
        <v>53857</v>
      </c>
      <c r="AD2310">
        <v>7</v>
      </c>
      <c r="AE2310">
        <v>2.5562092147690466E-5</v>
      </c>
      <c r="AF2310">
        <v>69</v>
      </c>
      <c r="AG2310">
        <v>1011</v>
      </c>
      <c r="AH2310">
        <v>6.8249258160237386E-2</v>
      </c>
      <c r="AI2310" s="3">
        <v>107700</v>
      </c>
      <c r="AJ2310" s="3">
        <v>447402.31353770505</v>
      </c>
      <c r="AK2310">
        <v>39</v>
      </c>
      <c r="AL2310">
        <v>486073.59999999998</v>
      </c>
      <c r="AM2310">
        <v>214076</v>
      </c>
      <c r="AN2310">
        <v>64816</v>
      </c>
      <c r="AO2310">
        <v>278892</v>
      </c>
      <c r="AP2310">
        <v>14</v>
      </c>
      <c r="AQ2310">
        <v>1</v>
      </c>
      <c r="AR2310">
        <v>15</v>
      </c>
      <c r="AS2310">
        <v>5.5501492990161438E-2</v>
      </c>
      <c r="AT2310">
        <v>13</v>
      </c>
      <c r="AU2310">
        <v>172</v>
      </c>
      <c r="AV2310">
        <f t="shared" si="147"/>
        <v>185</v>
      </c>
      <c r="AW2310">
        <v>260739</v>
      </c>
      <c r="AX2310">
        <v>0.9</v>
      </c>
      <c r="AY2310">
        <v>1106542639.9955599</v>
      </c>
      <c r="AZ2310">
        <v>1106542.6399955598</v>
      </c>
      <c r="BA2310">
        <v>5132.9736980515299</v>
      </c>
      <c r="BB2310">
        <v>1.9481884358371031</v>
      </c>
      <c r="BC2310">
        <v>141161</v>
      </c>
      <c r="BD2310">
        <v>37959</v>
      </c>
      <c r="BE2310">
        <v>103202</v>
      </c>
      <c r="BF2310">
        <v>0.39326433557906287</v>
      </c>
      <c r="BG2310">
        <v>3914128</v>
      </c>
      <c r="BH2310">
        <v>14.293328659122198</v>
      </c>
      <c r="BI2310">
        <v>26289</v>
      </c>
      <c r="BJ2310">
        <v>206</v>
      </c>
      <c r="BK2310">
        <v>14</v>
      </c>
      <c r="BL2310">
        <v>24</v>
      </c>
      <c r="BM2310">
        <v>2</v>
      </c>
      <c r="BN2310">
        <v>11</v>
      </c>
      <c r="BO2310">
        <v>4</v>
      </c>
      <c r="BP2310">
        <v>3</v>
      </c>
      <c r="BQ2310">
        <v>28</v>
      </c>
      <c r="BR2310">
        <v>12</v>
      </c>
      <c r="BS2310">
        <v>0</v>
      </c>
      <c r="BT2310">
        <v>255607</v>
      </c>
      <c r="BU2310">
        <v>0.78</v>
      </c>
      <c r="BV2310">
        <v>0.58475319999999997</v>
      </c>
      <c r="BW2310">
        <v>848</v>
      </c>
      <c r="BX2310">
        <v>1.1893260000000001</v>
      </c>
      <c r="BY2310">
        <v>-0.74482300000000001</v>
      </c>
      <c r="BZ2310">
        <v>226</v>
      </c>
      <c r="CA2310">
        <v>16</v>
      </c>
      <c r="CB2310">
        <v>17</v>
      </c>
      <c r="CC2310">
        <v>3</v>
      </c>
      <c r="CD2310">
        <v>13</v>
      </c>
      <c r="CE2310">
        <v>5</v>
      </c>
      <c r="CF2310">
        <v>3</v>
      </c>
      <c r="CG2310">
        <v>30</v>
      </c>
      <c r="CH2310">
        <v>10</v>
      </c>
      <c r="CI2310">
        <v>0</v>
      </c>
      <c r="CJ2310">
        <v>277488</v>
      </c>
      <c r="CK2310">
        <v>1.1640142997174654</v>
      </c>
      <c r="CL2310">
        <v>0.69278323880762271</v>
      </c>
      <c r="CM2310">
        <v>919</v>
      </c>
      <c r="CN2310">
        <v>-0.54126379167166538</v>
      </c>
      <c r="CO2310">
        <v>45107</v>
      </c>
      <c r="CP2310">
        <v>1.193520964</v>
      </c>
      <c r="CQ2310">
        <v>0.84848099300000002</v>
      </c>
      <c r="CR2310">
        <v>250483</v>
      </c>
      <c r="CS2310">
        <v>0.88400000000000001</v>
      </c>
      <c r="CT2310">
        <v>215188</v>
      </c>
      <c r="CU2310">
        <v>0.80424636861999999</v>
      </c>
      <c r="CV2310">
        <v>408</v>
      </c>
      <c r="CW2310">
        <v>117</v>
      </c>
      <c r="CX2310">
        <v>165</v>
      </c>
      <c r="CY2310">
        <v>1053</v>
      </c>
      <c r="CZ2310">
        <v>1490</v>
      </c>
      <c r="DA2310" s="2">
        <v>154183</v>
      </c>
      <c r="DB2310" s="2">
        <v>32050</v>
      </c>
      <c r="DC2310" s="2">
        <v>153.79</v>
      </c>
      <c r="DD2310" s="2">
        <v>55042</v>
      </c>
      <c r="DE2310">
        <v>485</v>
      </c>
      <c r="DF2310">
        <v>60</v>
      </c>
      <c r="DG2310">
        <v>30.32</v>
      </c>
      <c r="DH2310">
        <v>4.0199999999999996</v>
      </c>
      <c r="DI2310" s="2">
        <v>1.83</v>
      </c>
      <c r="DJ2310">
        <v>0.99</v>
      </c>
      <c r="DK2310">
        <v>0.98257195914577533</v>
      </c>
      <c r="DL2310">
        <v>2.967359050445104E-3</v>
      </c>
      <c r="DM2310">
        <v>0</v>
      </c>
      <c r="DN2310">
        <v>43.8</v>
      </c>
      <c r="DO2310">
        <v>0.09</v>
      </c>
      <c r="DP2310">
        <v>2090.84</v>
      </c>
      <c r="DQ2310" s="2">
        <v>0</v>
      </c>
      <c r="DR2310" s="2">
        <v>1147.89841817</v>
      </c>
      <c r="DS2310">
        <v>2.361573407087507E-3</v>
      </c>
      <c r="DT2310">
        <v>8.3955034207247508</v>
      </c>
      <c r="DU2310">
        <v>4080832.5715239942</v>
      </c>
      <c r="DV2310">
        <v>0</v>
      </c>
    </row>
    <row r="2311" spans="1:126" x14ac:dyDescent="0.15">
      <c r="A2311" t="s">
        <v>3771</v>
      </c>
      <c r="B2311" t="s">
        <v>3827</v>
      </c>
      <c r="C2311">
        <v>45</v>
      </c>
      <c r="D2311">
        <v>65</v>
      </c>
      <c r="E2311" t="s">
        <v>3828</v>
      </c>
      <c r="F2311">
        <v>45065</v>
      </c>
      <c r="G2311" t="s">
        <v>7295</v>
      </c>
      <c r="H2311">
        <v>48.3</v>
      </c>
      <c r="I2311">
        <v>49.5</v>
      </c>
      <c r="J2311">
        <v>0.1</v>
      </c>
      <c r="K2311">
        <v>0.3</v>
      </c>
      <c r="L2311">
        <v>1</v>
      </c>
      <c r="M2311">
        <v>0.8</v>
      </c>
      <c r="N2311">
        <f t="shared" si="146"/>
        <v>4784.88</v>
      </c>
      <c r="O2311">
        <f t="shared" si="144"/>
        <v>5215.12</v>
      </c>
      <c r="P2311">
        <f t="shared" si="145"/>
        <v>6.2581440000000024</v>
      </c>
      <c r="Q2311" s="4">
        <v>45065</v>
      </c>
      <c r="R2311" s="5">
        <v>33.897604999999999</v>
      </c>
      <c r="S2311" s="5">
        <v>-82.316192000000001</v>
      </c>
      <c r="T2311">
        <v>8</v>
      </c>
      <c r="U2311">
        <v>0.12317525201219102</v>
      </c>
      <c r="V2311">
        <v>10140</v>
      </c>
      <c r="W2311">
        <v>10003</v>
      </c>
      <c r="X2311">
        <v>9895</v>
      </c>
      <c r="Y2311">
        <v>9662</v>
      </c>
      <c r="Z2311">
        <v>5133</v>
      </c>
      <c r="AA2311">
        <v>45051</v>
      </c>
      <c r="AB2311">
        <v>2718.2440000000001</v>
      </c>
      <c r="AC2311">
        <v>38712</v>
      </c>
      <c r="AD2311">
        <v>1</v>
      </c>
      <c r="AE2311">
        <v>1.0106114199090449E-4</v>
      </c>
      <c r="AF2311">
        <v>8</v>
      </c>
      <c r="AG2311">
        <v>93</v>
      </c>
      <c r="AH2311">
        <v>8.6021505376344093E-2</v>
      </c>
      <c r="AI2311" s="3">
        <v>30043</v>
      </c>
      <c r="AJ2311" s="3">
        <v>229842.68553532002</v>
      </c>
      <c r="AK2311">
        <v>149</v>
      </c>
      <c r="AL2311">
        <v>316230.40000000002</v>
      </c>
      <c r="AM2311">
        <v>142648</v>
      </c>
      <c r="AN2311">
        <v>3979</v>
      </c>
      <c r="AO2311">
        <v>146627</v>
      </c>
      <c r="AP2311">
        <v>0</v>
      </c>
      <c r="AQ2311">
        <v>0</v>
      </c>
      <c r="AR2311">
        <v>0</v>
      </c>
      <c r="AS2311">
        <v>0</v>
      </c>
      <c r="AT2311">
        <v>2</v>
      </c>
      <c r="AU2311">
        <v>16</v>
      </c>
      <c r="AV2311">
        <f t="shared" si="147"/>
        <v>18</v>
      </c>
      <c r="AW2311">
        <v>5420</v>
      </c>
      <c r="AX2311">
        <v>0.57000000000000006</v>
      </c>
      <c r="AY2311">
        <v>843271243.69387901</v>
      </c>
      <c r="AZ2311">
        <v>843271.24369387899</v>
      </c>
      <c r="BA2311">
        <v>23861.439085178801</v>
      </c>
      <c r="BB2311">
        <v>0.4190862070096753</v>
      </c>
      <c r="BC2311">
        <v>0</v>
      </c>
      <c r="BD2311">
        <v>6258</v>
      </c>
      <c r="BE2311">
        <v>-6258</v>
      </c>
      <c r="BF2311">
        <v>-0.61715976331360944</v>
      </c>
      <c r="BG2311">
        <v>351511</v>
      </c>
      <c r="BH2311">
        <v>35.524103082364832</v>
      </c>
      <c r="BI2311">
        <v>1670</v>
      </c>
      <c r="BJ2311">
        <v>32</v>
      </c>
      <c r="BK2311">
        <v>1</v>
      </c>
      <c r="BL2311">
        <v>2</v>
      </c>
      <c r="BM2311">
        <v>0</v>
      </c>
      <c r="BN2311">
        <v>0</v>
      </c>
      <c r="BO2311">
        <v>1</v>
      </c>
      <c r="BP2311">
        <v>0</v>
      </c>
      <c r="BQ2311">
        <v>1</v>
      </c>
      <c r="BR2311">
        <v>2</v>
      </c>
      <c r="BS2311">
        <v>0</v>
      </c>
      <c r="BT2311">
        <v>33468</v>
      </c>
      <c r="BU2311">
        <v>0.7</v>
      </c>
      <c r="BV2311">
        <v>0.59183280000000005</v>
      </c>
      <c r="BW2311">
        <v>133</v>
      </c>
      <c r="BX2311">
        <v>1.165292</v>
      </c>
      <c r="BY2311">
        <v>-0.57673099999999999</v>
      </c>
      <c r="BZ2311">
        <v>30</v>
      </c>
      <c r="CA2311">
        <v>2</v>
      </c>
      <c r="CB2311">
        <v>1</v>
      </c>
      <c r="CC2311">
        <v>0</v>
      </c>
      <c r="CD2311">
        <v>0</v>
      </c>
      <c r="CE2311">
        <v>1</v>
      </c>
      <c r="CF2311">
        <v>0</v>
      </c>
      <c r="CG2311">
        <v>1</v>
      </c>
      <c r="CH2311">
        <v>1</v>
      </c>
      <c r="CI2311">
        <v>0</v>
      </c>
      <c r="CJ2311">
        <v>31941</v>
      </c>
      <c r="CK2311">
        <v>1.1270780501549731</v>
      </c>
      <c r="CL2311">
        <v>0.69213005726953625</v>
      </c>
      <c r="CM2311">
        <v>129</v>
      </c>
      <c r="CN2311">
        <v>-0.4232598057589132</v>
      </c>
      <c r="CO2311">
        <v>689</v>
      </c>
      <c r="CP2311">
        <v>-0.15400727210000001</v>
      </c>
      <c r="CQ2311">
        <v>-2.5084018699999999E-2</v>
      </c>
      <c r="CR2311">
        <v>7786</v>
      </c>
      <c r="CS2311">
        <v>0.7609999999999999</v>
      </c>
      <c r="CT2311">
        <v>8274</v>
      </c>
      <c r="CU2311">
        <v>0.77565053255999994</v>
      </c>
      <c r="CV2311">
        <v>6</v>
      </c>
      <c r="CW2311">
        <v>1</v>
      </c>
      <c r="CX2311">
        <v>4</v>
      </c>
      <c r="CY2311">
        <v>38</v>
      </c>
      <c r="CZ2311">
        <v>141</v>
      </c>
      <c r="DA2311" s="2">
        <v>2839</v>
      </c>
      <c r="DB2311" s="2">
        <v>540</v>
      </c>
      <c r="DC2311" s="2">
        <v>56.12</v>
      </c>
      <c r="DD2311" s="2">
        <v>4977</v>
      </c>
      <c r="DE2311">
        <v>41</v>
      </c>
      <c r="DF2311">
        <v>6</v>
      </c>
      <c r="DG2311">
        <v>10.050000000000001</v>
      </c>
      <c r="DH2311">
        <v>10.050000000000001</v>
      </c>
      <c r="DI2311" s="2">
        <v>40.21</v>
      </c>
      <c r="DJ2311">
        <v>0.81</v>
      </c>
      <c r="DK2311">
        <v>1</v>
      </c>
      <c r="DL2311">
        <v>0</v>
      </c>
      <c r="DM2311">
        <v>0</v>
      </c>
      <c r="DN2311">
        <v>41.6</v>
      </c>
      <c r="DO2311">
        <v>0.16399999999999998</v>
      </c>
      <c r="DP2311">
        <v>73</v>
      </c>
      <c r="DQ2311" s="2">
        <v>49615</v>
      </c>
      <c r="DR2311" s="2">
        <v>0</v>
      </c>
      <c r="DS2311">
        <v>0</v>
      </c>
      <c r="DT2311">
        <v>1.0101813630005501</v>
      </c>
      <c r="DU2311">
        <v>319450.05649420916</v>
      </c>
      <c r="DV2311">
        <v>1</v>
      </c>
    </row>
    <row r="2312" spans="1:126" x14ac:dyDescent="0.15">
      <c r="A2312" t="s">
        <v>3771</v>
      </c>
      <c r="B2312" t="s">
        <v>196</v>
      </c>
      <c r="C2312">
        <v>45</v>
      </c>
      <c r="D2312">
        <v>67</v>
      </c>
      <c r="E2312" t="s">
        <v>3824</v>
      </c>
      <c r="F2312">
        <v>45067</v>
      </c>
      <c r="G2312" t="s">
        <v>7296</v>
      </c>
      <c r="H2312">
        <v>40</v>
      </c>
      <c r="I2312">
        <v>55.5</v>
      </c>
      <c r="J2312">
        <v>0.4</v>
      </c>
      <c r="K2312">
        <v>0.5</v>
      </c>
      <c r="L2312">
        <v>1.1000000000000001</v>
      </c>
      <c r="M2312">
        <v>2.4</v>
      </c>
      <c r="N2312">
        <f t="shared" si="146"/>
        <v>4687.63</v>
      </c>
      <c r="O2312">
        <f t="shared" si="144"/>
        <v>5312.37</v>
      </c>
      <c r="P2312">
        <f t="shared" si="145"/>
        <v>6.3748440000000022</v>
      </c>
      <c r="Q2312" s="4">
        <v>45067</v>
      </c>
      <c r="R2312" s="5">
        <v>34.083620000000003</v>
      </c>
      <c r="S2312" s="5">
        <v>-79.354000999999997</v>
      </c>
      <c r="T2312">
        <v>6</v>
      </c>
      <c r="U2312">
        <v>0.22130670662600299</v>
      </c>
      <c r="V2312">
        <v>33038</v>
      </c>
      <c r="W2312">
        <v>32411</v>
      </c>
      <c r="X2312">
        <v>32167</v>
      </c>
      <c r="Y2312">
        <v>31747</v>
      </c>
      <c r="Z2312">
        <v>16495</v>
      </c>
      <c r="AA2312">
        <v>45047</v>
      </c>
      <c r="AB2312">
        <v>11323.203</v>
      </c>
      <c r="AC2312">
        <v>29874</v>
      </c>
      <c r="AD2312">
        <v>1</v>
      </c>
      <c r="AE2312">
        <v>3.108776074859328E-5</v>
      </c>
      <c r="AF2312">
        <v>16</v>
      </c>
      <c r="AG2312">
        <v>275</v>
      </c>
      <c r="AH2312">
        <v>5.8181818181818182E-2</v>
      </c>
      <c r="AI2312" s="3">
        <v>80213</v>
      </c>
      <c r="AJ2312" s="3">
        <v>313122.25776348001</v>
      </c>
      <c r="AK2312">
        <v>70</v>
      </c>
      <c r="AL2312">
        <v>310592</v>
      </c>
      <c r="AM2312">
        <v>267849</v>
      </c>
      <c r="AN2312">
        <v>29499</v>
      </c>
      <c r="AO2312">
        <v>297348</v>
      </c>
      <c r="AP2312">
        <v>2</v>
      </c>
      <c r="AQ2312">
        <v>0</v>
      </c>
      <c r="AR2312">
        <v>2</v>
      </c>
      <c r="AS2312">
        <v>6.1707445003239637E-2</v>
      </c>
      <c r="AT2312">
        <v>0</v>
      </c>
      <c r="AU2312">
        <v>4</v>
      </c>
      <c r="AV2312">
        <f t="shared" si="147"/>
        <v>4</v>
      </c>
      <c r="AW2312">
        <v>21337</v>
      </c>
      <c r="AX2312">
        <v>0.71</v>
      </c>
      <c r="AY2312">
        <v>580875706.70262003</v>
      </c>
      <c r="AZ2312">
        <v>580875.70670262002</v>
      </c>
      <c r="BA2312">
        <v>20044.4557866262</v>
      </c>
      <c r="BB2312">
        <v>0.49889107025155899</v>
      </c>
      <c r="BC2312">
        <v>8879</v>
      </c>
      <c r="BD2312">
        <v>2491</v>
      </c>
      <c r="BE2312">
        <v>6388</v>
      </c>
      <c r="BF2312">
        <v>0.19335310854167928</v>
      </c>
      <c r="BG2312">
        <v>178919</v>
      </c>
      <c r="BH2312">
        <v>5.5621910653775606</v>
      </c>
      <c r="BI2312">
        <v>4504</v>
      </c>
      <c r="BJ2312">
        <v>14</v>
      </c>
      <c r="BK2312">
        <v>1</v>
      </c>
      <c r="BL2312">
        <v>2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3</v>
      </c>
      <c r="BS2312">
        <v>0</v>
      </c>
      <c r="BT2312">
        <v>28783</v>
      </c>
      <c r="BU2312">
        <v>0.69</v>
      </c>
      <c r="BV2312">
        <v>0.48415239999999998</v>
      </c>
      <c r="BW2312">
        <v>96</v>
      </c>
      <c r="BX2312">
        <v>0.7295973</v>
      </c>
      <c r="BY2312">
        <v>-1.5627</v>
      </c>
      <c r="BZ2312">
        <v>13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1</v>
      </c>
      <c r="CI2312">
        <v>0</v>
      </c>
      <c r="CJ2312">
        <v>27889</v>
      </c>
      <c r="CK2312">
        <v>0.60955932446484273</v>
      </c>
      <c r="CL2312">
        <v>0.55799071242496323</v>
      </c>
      <c r="CM2312">
        <v>93</v>
      </c>
      <c r="CN2312">
        <v>-1.5594898018529575</v>
      </c>
      <c r="CO2312">
        <v>2635</v>
      </c>
      <c r="CP2312">
        <v>-1.6429608386000001</v>
      </c>
      <c r="CQ2312">
        <v>-0.77159104329999995</v>
      </c>
      <c r="CR2312">
        <v>23937</v>
      </c>
      <c r="CS2312">
        <v>0.80799999999999994</v>
      </c>
      <c r="CT2312">
        <v>7980</v>
      </c>
      <c r="CU2312">
        <v>0.82001795332000005</v>
      </c>
      <c r="CV2312">
        <v>28</v>
      </c>
      <c r="CW2312">
        <v>6</v>
      </c>
      <c r="CX2312">
        <v>12</v>
      </c>
      <c r="CY2312">
        <v>280</v>
      </c>
      <c r="CZ2312">
        <v>380</v>
      </c>
      <c r="DA2312" s="2">
        <v>9772</v>
      </c>
      <c r="DB2312" s="2">
        <v>1740</v>
      </c>
      <c r="DC2312" s="2">
        <v>46.42</v>
      </c>
      <c r="DD2312" s="2">
        <v>19075</v>
      </c>
      <c r="DE2312">
        <v>69</v>
      </c>
      <c r="DF2312">
        <v>78</v>
      </c>
      <c r="DG2312">
        <v>6.24</v>
      </c>
      <c r="DH2312">
        <v>12.47</v>
      </c>
      <c r="DI2312" s="2">
        <v>3.12</v>
      </c>
      <c r="DJ2312">
        <v>-0.15</v>
      </c>
      <c r="DK2312">
        <v>0.98101305274706097</v>
      </c>
      <c r="DL2312">
        <v>0</v>
      </c>
      <c r="DM2312">
        <v>0</v>
      </c>
      <c r="DN2312">
        <v>37.799999999999997</v>
      </c>
      <c r="DO2312">
        <v>0.11900000000000001</v>
      </c>
      <c r="DP2312">
        <v>2918.47</v>
      </c>
      <c r="DQ2312" s="2">
        <v>0</v>
      </c>
      <c r="DR2312" s="2">
        <v>1835.8403624800001</v>
      </c>
      <c r="DS2312">
        <v>5.8053744291908689E-3</v>
      </c>
      <c r="DT2312">
        <v>6.5402087692164299</v>
      </c>
      <c r="DU2312">
        <v>2031336.5220484694</v>
      </c>
      <c r="DV2312">
        <v>1</v>
      </c>
    </row>
    <row r="2313" spans="1:126" x14ac:dyDescent="0.15">
      <c r="A2313" t="s">
        <v>3771</v>
      </c>
      <c r="B2313" t="s">
        <v>3825</v>
      </c>
      <c r="C2313">
        <v>45</v>
      </c>
      <c r="D2313">
        <v>69</v>
      </c>
      <c r="E2313" t="s">
        <v>3826</v>
      </c>
      <c r="F2313">
        <v>45069</v>
      </c>
      <c r="G2313" t="s">
        <v>7297</v>
      </c>
      <c r="H2313">
        <v>40.299999999999997</v>
      </c>
      <c r="I2313">
        <v>50.6</v>
      </c>
      <c r="J2313">
        <v>4.4000000000000004</v>
      </c>
      <c r="K2313">
        <v>0.3</v>
      </c>
      <c r="L2313">
        <v>1.7</v>
      </c>
      <c r="M2313">
        <v>2.8</v>
      </c>
      <c r="N2313">
        <f t="shared" si="146"/>
        <v>4214.63</v>
      </c>
      <c r="O2313">
        <f t="shared" si="144"/>
        <v>5785.37</v>
      </c>
      <c r="P2313">
        <f t="shared" si="145"/>
        <v>6.9424440000000027</v>
      </c>
      <c r="Q2313" s="4">
        <v>45069</v>
      </c>
      <c r="R2313" s="5">
        <v>34.601669999999999</v>
      </c>
      <c r="S2313" s="5">
        <v>-79.679434999999998</v>
      </c>
      <c r="T2313">
        <v>6</v>
      </c>
      <c r="U2313">
        <v>0.10308313962610914</v>
      </c>
      <c r="V2313">
        <v>28750</v>
      </c>
      <c r="W2313">
        <v>28294</v>
      </c>
      <c r="X2313">
        <v>27993</v>
      </c>
      <c r="Y2313">
        <v>27579</v>
      </c>
      <c r="Z2313">
        <v>15687</v>
      </c>
      <c r="AA2313">
        <v>45049</v>
      </c>
      <c r="AB2313">
        <v>9251.1010000000006</v>
      </c>
      <c r="AC2313">
        <v>30767</v>
      </c>
      <c r="AD2313">
        <v>1</v>
      </c>
      <c r="AE2313">
        <v>3.5723216518415315E-5</v>
      </c>
      <c r="AF2313">
        <v>6</v>
      </c>
      <c r="AG2313">
        <v>224</v>
      </c>
      <c r="AH2313">
        <v>2.6785714285714284E-2</v>
      </c>
      <c r="AI2313" s="3">
        <v>113301</v>
      </c>
      <c r="AJ2313" s="3">
        <v>306997.99484112504</v>
      </c>
      <c r="AK2313">
        <v>150</v>
      </c>
      <c r="AL2313">
        <v>252089.59999999998</v>
      </c>
      <c r="AM2313">
        <v>220903</v>
      </c>
      <c r="AN2313">
        <v>27714</v>
      </c>
      <c r="AO2313">
        <v>248617</v>
      </c>
      <c r="AP2313" t="e">
        <v>#N/A</v>
      </c>
      <c r="AQ2313" t="e">
        <v>#N/A</v>
      </c>
      <c r="AR2313" t="e">
        <v>#N/A</v>
      </c>
      <c r="AS2313" t="e">
        <v>#N/A</v>
      </c>
      <c r="AT2313">
        <v>2</v>
      </c>
      <c r="AU2313">
        <v>11</v>
      </c>
      <c r="AV2313">
        <f t="shared" si="147"/>
        <v>13</v>
      </c>
      <c r="AW2313">
        <v>274</v>
      </c>
      <c r="AX2313">
        <v>1.0000000000000009E-2</v>
      </c>
      <c r="AY2313">
        <v>436835482.44518602</v>
      </c>
      <c r="AZ2313">
        <v>436835.482445186</v>
      </c>
      <c r="BA2313">
        <v>43671.249547221101</v>
      </c>
      <c r="BB2313">
        <v>0.22898360142379584</v>
      </c>
      <c r="BC2313">
        <v>16732</v>
      </c>
      <c r="BD2313">
        <v>3000</v>
      </c>
      <c r="BE2313">
        <v>13732</v>
      </c>
      <c r="BF2313">
        <v>0.47763478260869563</v>
      </c>
      <c r="BG2313">
        <v>93358</v>
      </c>
      <c r="BH2313">
        <v>3.3350480477262172</v>
      </c>
      <c r="BI2313">
        <v>3932</v>
      </c>
      <c r="BJ2313">
        <v>6</v>
      </c>
      <c r="BK2313">
        <v>0</v>
      </c>
      <c r="BL2313">
        <v>3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10140</v>
      </c>
      <c r="BU2313">
        <v>0.73</v>
      </c>
      <c r="BV2313">
        <v>0.61669019999999997</v>
      </c>
      <c r="BW2313">
        <v>61</v>
      </c>
      <c r="BX2313">
        <v>0.98619319999999999</v>
      </c>
      <c r="BY2313">
        <v>-0.31294549999999999</v>
      </c>
      <c r="BZ2313">
        <v>7</v>
      </c>
      <c r="CA2313">
        <v>0</v>
      </c>
      <c r="CB2313">
        <v>3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9861</v>
      </c>
      <c r="CK2313">
        <v>1.0140959334753068</v>
      </c>
      <c r="CL2313">
        <v>0.77222388506435202</v>
      </c>
      <c r="CM2313">
        <v>58</v>
      </c>
      <c r="CN2313">
        <v>0.1137643217482221</v>
      </c>
      <c r="CO2313">
        <v>1303</v>
      </c>
      <c r="CP2313">
        <v>-1.3006139893999999</v>
      </c>
      <c r="CQ2313">
        <v>-1.2708142435000001</v>
      </c>
      <c r="CR2313">
        <v>20724</v>
      </c>
      <c r="CS2313">
        <v>0.75900000000000001</v>
      </c>
      <c r="CT2313">
        <v>7980</v>
      </c>
      <c r="CU2313">
        <v>0.78840503672999995</v>
      </c>
      <c r="CV2313">
        <v>52</v>
      </c>
      <c r="CW2313">
        <v>6</v>
      </c>
      <c r="CX2313">
        <v>10</v>
      </c>
      <c r="CY2313">
        <v>318</v>
      </c>
      <c r="CZ2313">
        <v>338</v>
      </c>
      <c r="DA2313" s="2">
        <v>9317</v>
      </c>
      <c r="DB2313" s="2">
        <v>1060</v>
      </c>
      <c r="DC2313" s="2">
        <v>90.48</v>
      </c>
      <c r="DD2313" s="2">
        <v>16432</v>
      </c>
      <c r="DE2313">
        <v>77</v>
      </c>
      <c r="DF2313">
        <v>55</v>
      </c>
      <c r="DH2313">
        <v>7.14</v>
      </c>
      <c r="DI2313" s="2">
        <v>10.71</v>
      </c>
      <c r="DJ2313">
        <v>0.27</v>
      </c>
      <c r="DL2313">
        <v>0</v>
      </c>
      <c r="DM2313">
        <v>0</v>
      </c>
      <c r="DN2313">
        <v>66.7</v>
      </c>
      <c r="DO2313">
        <v>0.21899999999999997</v>
      </c>
      <c r="DP2313">
        <v>5108.76</v>
      </c>
      <c r="DQ2313" s="2">
        <v>0</v>
      </c>
      <c r="DR2313" s="2">
        <v>940.23114265000004</v>
      </c>
      <c r="DS2313">
        <v>3.0272201819341771E-3</v>
      </c>
      <c r="DT2313">
        <v>5.0740561722568396</v>
      </c>
      <c r="DU2313">
        <v>1279116.7908417576</v>
      </c>
      <c r="DV2313">
        <v>1</v>
      </c>
    </row>
    <row r="2314" spans="1:126" x14ac:dyDescent="0.15">
      <c r="A2314" t="s">
        <v>3771</v>
      </c>
      <c r="B2314" t="s">
        <v>3829</v>
      </c>
      <c r="C2314">
        <v>45</v>
      </c>
      <c r="D2314">
        <v>71</v>
      </c>
      <c r="E2314" t="s">
        <v>3830</v>
      </c>
      <c r="F2314">
        <v>45071</v>
      </c>
      <c r="G2314" t="s">
        <v>7298</v>
      </c>
      <c r="H2314">
        <v>60.5</v>
      </c>
      <c r="I2314">
        <v>30.7</v>
      </c>
      <c r="J2314">
        <v>0.3</v>
      </c>
      <c r="K2314">
        <v>0.3</v>
      </c>
      <c r="L2314">
        <v>1</v>
      </c>
      <c r="M2314">
        <v>7.2</v>
      </c>
      <c r="N2314">
        <f t="shared" si="146"/>
        <v>4655.76</v>
      </c>
      <c r="O2314">
        <f t="shared" si="144"/>
        <v>5344.24</v>
      </c>
      <c r="P2314">
        <f t="shared" si="145"/>
        <v>6.4130880000000019</v>
      </c>
      <c r="Q2314" s="4">
        <v>45071</v>
      </c>
      <c r="R2314" s="5">
        <v>34.289729999999999</v>
      </c>
      <c r="S2314" s="5">
        <v>-81.600053000000003</v>
      </c>
      <c r="T2314">
        <v>6</v>
      </c>
      <c r="U2314">
        <v>9.1802078467184897E-2</v>
      </c>
      <c r="V2314">
        <v>37432</v>
      </c>
      <c r="W2314">
        <v>37593</v>
      </c>
      <c r="X2314">
        <v>37690</v>
      </c>
      <c r="Y2314">
        <v>37841</v>
      </c>
      <c r="Z2314">
        <v>18915</v>
      </c>
      <c r="AA2314">
        <v>45053</v>
      </c>
      <c r="AB2314">
        <v>14182.832</v>
      </c>
      <c r="AC2314">
        <v>40127</v>
      </c>
      <c r="AD2314">
        <v>1</v>
      </c>
      <c r="AE2314">
        <v>2.6532236667551075E-5</v>
      </c>
      <c r="AF2314">
        <v>32</v>
      </c>
      <c r="AG2314">
        <v>594</v>
      </c>
      <c r="AH2314">
        <v>5.387205387205387E-2</v>
      </c>
      <c r="AI2314" s="3">
        <v>104493</v>
      </c>
      <c r="AJ2314" s="3">
        <v>403227.29362961004</v>
      </c>
      <c r="AK2314">
        <v>75</v>
      </c>
      <c r="AL2314">
        <v>414284.80000000005</v>
      </c>
      <c r="AM2314">
        <v>506256</v>
      </c>
      <c r="AN2314">
        <v>39773</v>
      </c>
      <c r="AO2314">
        <v>546029</v>
      </c>
      <c r="AP2314">
        <v>5</v>
      </c>
      <c r="AQ2314">
        <v>0</v>
      </c>
      <c r="AR2314">
        <v>5</v>
      </c>
      <c r="AS2314">
        <v>0.13300348469129891</v>
      </c>
      <c r="AT2314">
        <v>4</v>
      </c>
      <c r="AU2314">
        <v>37</v>
      </c>
      <c r="AV2314">
        <f t="shared" si="147"/>
        <v>41</v>
      </c>
      <c r="AW2314">
        <v>22099</v>
      </c>
      <c r="AX2314">
        <v>0.61</v>
      </c>
      <c r="AY2314">
        <v>284399185.87961203</v>
      </c>
      <c r="AZ2314">
        <v>284399.18587961205</v>
      </c>
      <c r="BA2314">
        <v>7871.4025979686303</v>
      </c>
      <c r="BB2314">
        <v>1.2704216148949992</v>
      </c>
      <c r="BC2314">
        <v>34615</v>
      </c>
      <c r="BD2314">
        <v>22553</v>
      </c>
      <c r="BE2314">
        <v>12062</v>
      </c>
      <c r="BF2314">
        <v>0.32223765761914941</v>
      </c>
      <c r="BG2314">
        <v>482599</v>
      </c>
      <c r="BH2314">
        <v>12.804430883523482</v>
      </c>
      <c r="BI2314">
        <v>5294</v>
      </c>
      <c r="BJ2314">
        <v>43</v>
      </c>
      <c r="BK2314">
        <v>1</v>
      </c>
      <c r="BL2314">
        <v>3</v>
      </c>
      <c r="BM2314">
        <v>0</v>
      </c>
      <c r="BN2314">
        <v>0</v>
      </c>
      <c r="BO2314">
        <v>0</v>
      </c>
      <c r="BP2314">
        <v>0</v>
      </c>
      <c r="BQ2314">
        <v>2</v>
      </c>
      <c r="BR2314">
        <v>2</v>
      </c>
      <c r="BS2314">
        <v>0</v>
      </c>
      <c r="BT2314">
        <v>38763</v>
      </c>
      <c r="BU2314">
        <v>0.75</v>
      </c>
      <c r="BV2314">
        <v>0.56906710000000005</v>
      </c>
      <c r="BW2314">
        <v>181</v>
      </c>
      <c r="BX2314">
        <v>1.315688</v>
      </c>
      <c r="BY2314">
        <v>-0.50558910000000001</v>
      </c>
      <c r="BZ2314">
        <v>45</v>
      </c>
      <c r="CA2314">
        <v>1</v>
      </c>
      <c r="CB2314">
        <v>3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2</v>
      </c>
      <c r="CI2314">
        <v>0</v>
      </c>
      <c r="CJ2314">
        <v>37807</v>
      </c>
      <c r="CK2314">
        <v>1.3754066707223529</v>
      </c>
      <c r="CL2314">
        <v>0.728979045920642</v>
      </c>
      <c r="CM2314">
        <v>171</v>
      </c>
      <c r="CN2314">
        <v>1.76652673522084E-2</v>
      </c>
      <c r="CO2314">
        <v>3046</v>
      </c>
      <c r="CP2314">
        <v>8.8336219999999993E-3</v>
      </c>
      <c r="CQ2314">
        <v>0.20260383000000001</v>
      </c>
      <c r="CR2314">
        <v>32502</v>
      </c>
      <c r="CS2314">
        <v>0.85299999999999998</v>
      </c>
      <c r="CT2314">
        <v>28972</v>
      </c>
      <c r="CU2314">
        <v>0.78185893331</v>
      </c>
      <c r="CV2314">
        <v>21</v>
      </c>
      <c r="CW2314">
        <v>10</v>
      </c>
      <c r="CX2314">
        <v>26</v>
      </c>
      <c r="CY2314">
        <v>435</v>
      </c>
      <c r="CZ2314">
        <v>865</v>
      </c>
      <c r="DA2314" s="2">
        <v>17694</v>
      </c>
      <c r="DB2314" s="2">
        <v>3100</v>
      </c>
      <c r="DC2314" s="2">
        <v>85.29</v>
      </c>
      <c r="DD2314" s="2">
        <v>14435</v>
      </c>
      <c r="DE2314">
        <v>219</v>
      </c>
      <c r="DF2314">
        <v>45</v>
      </c>
      <c r="DG2314">
        <v>23.99</v>
      </c>
      <c r="DH2314">
        <v>5.33</v>
      </c>
      <c r="DI2314" s="2">
        <v>2.67</v>
      </c>
      <c r="DJ2314">
        <v>0.18</v>
      </c>
      <c r="DK2314">
        <v>0.99460250925899341</v>
      </c>
      <c r="DL2314">
        <v>5.0505050505050509E-3</v>
      </c>
      <c r="DM2314">
        <v>0</v>
      </c>
      <c r="DN2314">
        <v>78</v>
      </c>
      <c r="DO2314">
        <v>0.193</v>
      </c>
      <c r="DP2314">
        <v>2450.6000000000004</v>
      </c>
      <c r="DQ2314" s="2">
        <v>58972</v>
      </c>
      <c r="DR2314" s="2">
        <v>0</v>
      </c>
      <c r="DS2314">
        <v>0</v>
      </c>
      <c r="DT2314">
        <v>8.1284662053638197</v>
      </c>
      <c r="DU2314">
        <v>3367499.9961959096</v>
      </c>
      <c r="DV2314">
        <v>1</v>
      </c>
    </row>
    <row r="2315" spans="1:126" x14ac:dyDescent="0.15">
      <c r="A2315" t="s">
        <v>3771</v>
      </c>
      <c r="B2315" t="s">
        <v>947</v>
      </c>
      <c r="C2315">
        <v>45</v>
      </c>
      <c r="D2315">
        <v>73</v>
      </c>
      <c r="E2315" t="s">
        <v>3831</v>
      </c>
      <c r="F2315">
        <v>45073</v>
      </c>
      <c r="G2315" t="s">
        <v>7299</v>
      </c>
      <c r="H2315">
        <v>85.9</v>
      </c>
      <c r="I2315">
        <v>7.5</v>
      </c>
      <c r="J2315">
        <v>0.2</v>
      </c>
      <c r="K2315">
        <v>0.6</v>
      </c>
      <c r="L2315">
        <v>1.3</v>
      </c>
      <c r="M2315">
        <v>4.5</v>
      </c>
      <c r="N2315">
        <f t="shared" si="146"/>
        <v>7457.4000000000005</v>
      </c>
      <c r="O2315">
        <f t="shared" si="144"/>
        <v>2542.5999999999995</v>
      </c>
      <c r="P2315">
        <f t="shared" si="145"/>
        <v>3.0511200000000005</v>
      </c>
      <c r="Q2315" s="4">
        <v>45073</v>
      </c>
      <c r="R2315" s="5">
        <v>34.748770999999998</v>
      </c>
      <c r="S2315" s="5">
        <v>-83.061543</v>
      </c>
      <c r="T2315">
        <v>4</v>
      </c>
      <c r="U2315">
        <v>0.11665766042044109</v>
      </c>
      <c r="V2315">
        <v>74038</v>
      </c>
      <c r="W2315">
        <v>74656</v>
      </c>
      <c r="X2315">
        <v>74949</v>
      </c>
      <c r="Y2315">
        <v>75812</v>
      </c>
      <c r="Z2315">
        <v>37935</v>
      </c>
      <c r="AA2315">
        <v>45055</v>
      </c>
      <c r="AB2315">
        <v>26515.724999999999</v>
      </c>
      <c r="AC2315">
        <v>41237</v>
      </c>
      <c r="AD2315">
        <v>2</v>
      </c>
      <c r="AE2315">
        <v>2.6684812339057225E-5</v>
      </c>
      <c r="AF2315">
        <v>60</v>
      </c>
      <c r="AG2315">
        <v>884</v>
      </c>
      <c r="AH2315">
        <v>6.7873303167420809E-2</v>
      </c>
      <c r="AI2315" s="3">
        <v>67871</v>
      </c>
      <c r="AJ2315" s="3">
        <v>400832.46366107004</v>
      </c>
      <c r="AK2315">
        <v>33</v>
      </c>
      <c r="AL2315">
        <v>431123.20000000001</v>
      </c>
      <c r="AM2315">
        <v>256343</v>
      </c>
      <c r="AN2315">
        <v>43876</v>
      </c>
      <c r="AO2315">
        <v>300219</v>
      </c>
      <c r="AP2315">
        <v>3</v>
      </c>
      <c r="AQ2315">
        <v>1</v>
      </c>
      <c r="AR2315">
        <v>4</v>
      </c>
      <c r="AS2315">
        <v>5.3579082726103726E-2</v>
      </c>
      <c r="AT2315">
        <v>2</v>
      </c>
      <c r="AU2315">
        <v>72</v>
      </c>
      <c r="AV2315">
        <f t="shared" si="147"/>
        <v>74</v>
      </c>
      <c r="AW2315">
        <v>13618</v>
      </c>
      <c r="AX2315">
        <v>0.18000000000000005</v>
      </c>
      <c r="AY2315">
        <v>1150274051.54563</v>
      </c>
      <c r="AZ2315">
        <v>1150274.05154563</v>
      </c>
      <c r="BA2315">
        <v>17358.256109141301</v>
      </c>
      <c r="BB2315">
        <v>0.57609473769278841</v>
      </c>
      <c r="BC2315">
        <v>69515</v>
      </c>
      <c r="BD2315">
        <v>23242</v>
      </c>
      <c r="BE2315">
        <v>46273</v>
      </c>
      <c r="BF2315">
        <v>0.62498987006672246</v>
      </c>
      <c r="BG2315">
        <v>1174932</v>
      </c>
      <c r="BH2315">
        <v>15.676419965576592</v>
      </c>
      <c r="BI2315">
        <v>11254</v>
      </c>
      <c r="BJ2315">
        <v>92</v>
      </c>
      <c r="BK2315">
        <v>2</v>
      </c>
      <c r="BL2315">
        <v>7</v>
      </c>
      <c r="BM2315">
        <v>1</v>
      </c>
      <c r="BN2315">
        <v>0</v>
      </c>
      <c r="BO2315">
        <v>0</v>
      </c>
      <c r="BP2315">
        <v>1</v>
      </c>
      <c r="BQ2315">
        <v>2</v>
      </c>
      <c r="BR2315">
        <v>4</v>
      </c>
      <c r="BS2315">
        <v>0</v>
      </c>
      <c r="BT2315">
        <v>71514</v>
      </c>
      <c r="BU2315">
        <v>0.72</v>
      </c>
      <c r="BV2315">
        <v>0.55602790000000002</v>
      </c>
      <c r="BW2315">
        <v>275</v>
      </c>
      <c r="BX2315">
        <v>1.5241769999999999</v>
      </c>
      <c r="BY2315">
        <v>-0.50665510000000002</v>
      </c>
      <c r="BZ2315">
        <v>99</v>
      </c>
      <c r="CA2315">
        <v>0</v>
      </c>
      <c r="CB2315">
        <v>5</v>
      </c>
      <c r="CC2315">
        <v>0</v>
      </c>
      <c r="CD2315">
        <v>1</v>
      </c>
      <c r="CE2315">
        <v>0</v>
      </c>
      <c r="CF2315">
        <v>1</v>
      </c>
      <c r="CG2315">
        <v>5</v>
      </c>
      <c r="CH2315">
        <v>6</v>
      </c>
      <c r="CI2315">
        <v>0</v>
      </c>
      <c r="CJ2315">
        <v>75232</v>
      </c>
      <c r="CK2315">
        <v>1.5551892811569545</v>
      </c>
      <c r="CL2315">
        <v>0.67439303307529908</v>
      </c>
      <c r="CM2315">
        <v>338</v>
      </c>
      <c r="CN2315">
        <v>-4.027680956303515E-2</v>
      </c>
      <c r="CO2315">
        <v>8270</v>
      </c>
      <c r="CP2315">
        <v>0.301392296</v>
      </c>
      <c r="CQ2315">
        <v>0.464431712</v>
      </c>
      <c r="CR2315">
        <v>66273</v>
      </c>
      <c r="CS2315">
        <v>0.87400000000000011</v>
      </c>
      <c r="CT2315">
        <v>58268</v>
      </c>
      <c r="CU2315">
        <v>0.7910557521699999</v>
      </c>
      <c r="CV2315">
        <v>50</v>
      </c>
      <c r="CW2315">
        <v>34</v>
      </c>
      <c r="CX2315">
        <v>44</v>
      </c>
      <c r="CY2315">
        <v>404</v>
      </c>
      <c r="CZ2315">
        <v>1386</v>
      </c>
      <c r="DA2315" s="2">
        <v>33141</v>
      </c>
      <c r="DB2315" s="2">
        <v>6120</v>
      </c>
      <c r="DC2315" s="2">
        <v>142.58000000000001</v>
      </c>
      <c r="DD2315" s="2">
        <v>8844</v>
      </c>
      <c r="DE2315">
        <v>444</v>
      </c>
      <c r="DF2315">
        <v>59</v>
      </c>
      <c r="DG2315">
        <v>27.98</v>
      </c>
      <c r="DH2315">
        <v>6.66</v>
      </c>
      <c r="DI2315" s="2">
        <v>14.66</v>
      </c>
      <c r="DJ2315">
        <v>3.55</v>
      </c>
      <c r="DK2315">
        <v>0.97412738872272397</v>
      </c>
      <c r="DL2315">
        <v>5.6561085972850677E-3</v>
      </c>
      <c r="DM2315">
        <v>0</v>
      </c>
      <c r="DN2315">
        <v>30.7</v>
      </c>
      <c r="DO2315">
        <v>6.9000000000000006E-2</v>
      </c>
      <c r="DP2315">
        <v>238.42000000000002</v>
      </c>
      <c r="DQ2315" s="2">
        <v>84574</v>
      </c>
      <c r="DR2315" s="2">
        <v>5980.731815539998</v>
      </c>
      <c r="DS2315">
        <v>1.4352827578146108E-2</v>
      </c>
      <c r="DT2315">
        <v>3.7470103536146202</v>
      </c>
      <c r="DU2315">
        <v>1615423.0940834666</v>
      </c>
      <c r="DV2315">
        <v>0</v>
      </c>
    </row>
    <row r="2316" spans="1:126" x14ac:dyDescent="0.15">
      <c r="A2316" t="s">
        <v>3771</v>
      </c>
      <c r="B2316" t="s">
        <v>3832</v>
      </c>
      <c r="C2316">
        <v>45</v>
      </c>
      <c r="D2316">
        <v>75</v>
      </c>
      <c r="E2316" t="s">
        <v>3833</v>
      </c>
      <c r="F2316">
        <v>45075</v>
      </c>
      <c r="G2316" t="s">
        <v>7300</v>
      </c>
      <c r="H2316">
        <v>33.700000000000003</v>
      </c>
      <c r="I2316">
        <v>61.9</v>
      </c>
      <c r="J2316">
        <v>0.5</v>
      </c>
      <c r="K2316">
        <v>0.8</v>
      </c>
      <c r="L2316">
        <v>1.1000000000000001</v>
      </c>
      <c r="M2316">
        <v>1.9</v>
      </c>
      <c r="N2316">
        <f t="shared" si="146"/>
        <v>4973.01</v>
      </c>
      <c r="O2316">
        <f t="shared" si="144"/>
        <v>5026.99</v>
      </c>
      <c r="P2316">
        <f t="shared" si="145"/>
        <v>6.0323880000000019</v>
      </c>
      <c r="Q2316" s="4">
        <v>45075</v>
      </c>
      <c r="R2316" s="5">
        <v>33.436135</v>
      </c>
      <c r="S2316" s="5">
        <v>-80.802913000000004</v>
      </c>
      <c r="T2316">
        <v>4</v>
      </c>
      <c r="U2316">
        <v>8.332792963530912E-2</v>
      </c>
      <c r="V2316">
        <v>92229</v>
      </c>
      <c r="W2316">
        <v>91262</v>
      </c>
      <c r="X2316">
        <v>90575</v>
      </c>
      <c r="Y2316">
        <v>89115</v>
      </c>
      <c r="Z2316">
        <v>44571</v>
      </c>
      <c r="AA2316">
        <v>45057</v>
      </c>
      <c r="AB2316">
        <v>30697.266000000003</v>
      </c>
      <c r="AC2316">
        <v>34218</v>
      </c>
      <c r="AD2316">
        <v>4</v>
      </c>
      <c r="AE2316">
        <v>4.4162296439414846E-5</v>
      </c>
      <c r="AF2316">
        <v>56</v>
      </c>
      <c r="AG2316">
        <v>1056</v>
      </c>
      <c r="AH2316">
        <v>5.3030303030303032E-2</v>
      </c>
      <c r="AI2316" s="3">
        <v>283128</v>
      </c>
      <c r="AJ2316" s="3">
        <v>707875.83711150009</v>
      </c>
      <c r="AK2316">
        <v>75</v>
      </c>
      <c r="AL2316">
        <v>721811.2</v>
      </c>
      <c r="AM2316">
        <v>333599</v>
      </c>
      <c r="AN2316">
        <v>131535</v>
      </c>
      <c r="AO2316">
        <v>465134</v>
      </c>
      <c r="AP2316">
        <v>5</v>
      </c>
      <c r="AQ2316">
        <v>0</v>
      </c>
      <c r="AR2316">
        <v>5</v>
      </c>
      <c r="AS2316">
        <v>5.4787315640682871E-2</v>
      </c>
      <c r="AT2316">
        <v>5</v>
      </c>
      <c r="AU2316">
        <v>67</v>
      </c>
      <c r="AV2316">
        <f t="shared" si="147"/>
        <v>72</v>
      </c>
      <c r="AW2316">
        <v>49518</v>
      </c>
      <c r="AX2316">
        <v>0.57000000000000006</v>
      </c>
      <c r="AY2316">
        <v>970438067.67221403</v>
      </c>
      <c r="AZ2316">
        <v>970438.06767221401</v>
      </c>
      <c r="BA2316">
        <v>10586.9619786359</v>
      </c>
      <c r="BB2316">
        <v>0.94455803470151611</v>
      </c>
      <c r="BC2316">
        <v>79420</v>
      </c>
      <c r="BD2316">
        <v>70979</v>
      </c>
      <c r="BE2316">
        <v>8441</v>
      </c>
      <c r="BF2316">
        <v>9.1522189333073115E-2</v>
      </c>
      <c r="BG2316">
        <v>944641</v>
      </c>
      <c r="BH2316">
        <v>10.42937896770632</v>
      </c>
      <c r="BI2316">
        <v>12558</v>
      </c>
      <c r="BJ2316">
        <v>106</v>
      </c>
      <c r="BK2316">
        <v>6</v>
      </c>
      <c r="BL2316">
        <v>3</v>
      </c>
      <c r="BM2316">
        <v>0</v>
      </c>
      <c r="BN2316">
        <v>1</v>
      </c>
      <c r="BO2316">
        <v>1</v>
      </c>
      <c r="BP2316">
        <v>0</v>
      </c>
      <c r="BQ2316">
        <v>5</v>
      </c>
      <c r="BR2316">
        <v>7</v>
      </c>
      <c r="BS2316">
        <v>0</v>
      </c>
      <c r="BT2316">
        <v>90112</v>
      </c>
      <c r="BU2316">
        <v>0.7</v>
      </c>
      <c r="BV2316">
        <v>0.57741690000000001</v>
      </c>
      <c r="BW2316">
        <v>451</v>
      </c>
      <c r="BX2316">
        <v>1.4315519999999999</v>
      </c>
      <c r="BY2316">
        <v>-0.2870568</v>
      </c>
      <c r="BZ2316">
        <v>110</v>
      </c>
      <c r="CA2316">
        <v>5</v>
      </c>
      <c r="CB2316">
        <v>3</v>
      </c>
      <c r="CC2316">
        <v>0</v>
      </c>
      <c r="CD2316">
        <v>1</v>
      </c>
      <c r="CE2316">
        <v>2</v>
      </c>
      <c r="CF2316">
        <v>0</v>
      </c>
      <c r="CG2316">
        <v>5</v>
      </c>
      <c r="CH2316">
        <v>4</v>
      </c>
      <c r="CI2316">
        <v>0</v>
      </c>
      <c r="CJ2316">
        <v>89924</v>
      </c>
      <c r="CK2316">
        <v>1.4456652284151061</v>
      </c>
      <c r="CL2316">
        <v>0.7111511326272657</v>
      </c>
      <c r="CM2316">
        <v>430</v>
      </c>
      <c r="CN2316">
        <v>6.995445871474526E-2</v>
      </c>
      <c r="CO2316">
        <v>9121</v>
      </c>
      <c r="CP2316">
        <v>-0.96579767760000002</v>
      </c>
      <c r="CQ2316">
        <v>-0.32982997739999997</v>
      </c>
      <c r="CR2316">
        <v>67078</v>
      </c>
      <c r="CS2316">
        <v>0.75800000000000001</v>
      </c>
      <c r="CT2316">
        <v>72861</v>
      </c>
      <c r="CU2316">
        <v>0.78029178791999998</v>
      </c>
      <c r="CV2316">
        <v>120</v>
      </c>
      <c r="CW2316">
        <v>30</v>
      </c>
      <c r="CX2316">
        <v>43</v>
      </c>
      <c r="CY2316">
        <v>1124</v>
      </c>
      <c r="CZ2316">
        <v>1558</v>
      </c>
      <c r="DA2316" s="2">
        <v>39817</v>
      </c>
      <c r="DB2316" s="2">
        <v>5755</v>
      </c>
      <c r="DC2316" s="2">
        <v>72.569999999999993</v>
      </c>
      <c r="DD2316" s="2">
        <v>59508</v>
      </c>
      <c r="DE2316">
        <v>382</v>
      </c>
      <c r="DF2316">
        <v>300</v>
      </c>
      <c r="DG2316">
        <v>20.89</v>
      </c>
      <c r="DH2316">
        <v>7.7</v>
      </c>
      <c r="DI2316" s="2">
        <v>6.6</v>
      </c>
      <c r="DJ2316">
        <v>0.25</v>
      </c>
      <c r="DK2316">
        <v>0.92976321663699812</v>
      </c>
      <c r="DL2316">
        <v>0</v>
      </c>
      <c r="DM2316">
        <v>0</v>
      </c>
      <c r="DN2316">
        <v>169</v>
      </c>
      <c r="DO2316">
        <v>0.22399999999999998</v>
      </c>
      <c r="DP2316">
        <v>20685.900000000001</v>
      </c>
      <c r="DQ2316" s="2">
        <v>0</v>
      </c>
      <c r="DR2316" s="2">
        <v>11609.243563810001</v>
      </c>
      <c r="DS2316">
        <v>1.5210735185528488E-2</v>
      </c>
      <c r="DT2316">
        <v>6.30864340622343</v>
      </c>
      <c r="DU2316">
        <v>4553649.4674182208</v>
      </c>
      <c r="DV2316">
        <v>1</v>
      </c>
    </row>
    <row r="2317" spans="1:126" x14ac:dyDescent="0.15">
      <c r="A2317" t="s">
        <v>3771</v>
      </c>
      <c r="B2317" t="s">
        <v>210</v>
      </c>
      <c r="C2317">
        <v>45</v>
      </c>
      <c r="D2317">
        <v>77</v>
      </c>
      <c r="E2317" t="s">
        <v>3834</v>
      </c>
      <c r="F2317">
        <v>45077</v>
      </c>
      <c r="G2317" t="s">
        <v>7301</v>
      </c>
      <c r="H2317">
        <v>87.2</v>
      </c>
      <c r="I2317">
        <v>6.5</v>
      </c>
      <c r="J2317">
        <v>0.2</v>
      </c>
      <c r="K2317">
        <v>1.6</v>
      </c>
      <c r="L2317">
        <v>1.4</v>
      </c>
      <c r="M2317">
        <v>3.1</v>
      </c>
      <c r="N2317">
        <f t="shared" si="146"/>
        <v>7660.26</v>
      </c>
      <c r="O2317">
        <f t="shared" si="144"/>
        <v>2339.7399999999998</v>
      </c>
      <c r="P2317">
        <f t="shared" si="145"/>
        <v>2.8076880000000006</v>
      </c>
      <c r="Q2317" s="4">
        <v>45077</v>
      </c>
      <c r="R2317" s="5">
        <v>34.885379999999998</v>
      </c>
      <c r="S2317" s="5">
        <v>-82.723376000000002</v>
      </c>
      <c r="T2317">
        <v>2</v>
      </c>
      <c r="U2317">
        <v>9.9301159084545801E-2</v>
      </c>
      <c r="V2317">
        <v>119167</v>
      </c>
      <c r="W2317">
        <v>119577</v>
      </c>
      <c r="X2317">
        <v>120124</v>
      </c>
      <c r="Y2317">
        <v>121336</v>
      </c>
      <c r="Z2317">
        <v>56603</v>
      </c>
      <c r="AA2317">
        <v>45059</v>
      </c>
      <c r="AB2317">
        <v>41844.137999999992</v>
      </c>
      <c r="AC2317">
        <v>41459</v>
      </c>
      <c r="AD2317">
        <v>5</v>
      </c>
      <c r="AE2317">
        <v>4.1623655555925541E-5</v>
      </c>
      <c r="AF2317">
        <v>38</v>
      </c>
      <c r="AG2317">
        <v>727</v>
      </c>
      <c r="AH2317">
        <v>5.2269601100412656E-2</v>
      </c>
      <c r="AI2317" s="3">
        <v>44975</v>
      </c>
      <c r="AJ2317" s="3">
        <v>317662.38810630003</v>
      </c>
      <c r="AK2317">
        <v>27</v>
      </c>
      <c r="AL2317">
        <v>327596.79999999999</v>
      </c>
      <c r="AM2317">
        <v>186412</v>
      </c>
      <c r="AN2317">
        <v>30095</v>
      </c>
      <c r="AO2317">
        <v>216507</v>
      </c>
      <c r="AP2317">
        <v>2</v>
      </c>
      <c r="AQ2317">
        <v>1</v>
      </c>
      <c r="AR2317">
        <v>3</v>
      </c>
      <c r="AS2317">
        <v>2.508843673950676E-2</v>
      </c>
      <c r="AT2317">
        <v>2</v>
      </c>
      <c r="AU2317">
        <v>98</v>
      </c>
      <c r="AV2317">
        <f t="shared" si="147"/>
        <v>100</v>
      </c>
      <c r="AW2317">
        <v>82593</v>
      </c>
      <c r="AX2317">
        <v>0.66999999999999993</v>
      </c>
      <c r="AY2317">
        <v>705955438.785532</v>
      </c>
      <c r="AZ2317">
        <v>705955.43878553202</v>
      </c>
      <c r="BA2317">
        <v>6366.3852978909599</v>
      </c>
      <c r="BB2317">
        <v>1.5707500460760324</v>
      </c>
      <c r="BC2317">
        <v>42025</v>
      </c>
      <c r="BD2317">
        <v>23670</v>
      </c>
      <c r="BE2317">
        <v>18355</v>
      </c>
      <c r="BF2317">
        <v>0.15402754118170298</v>
      </c>
      <c r="BG2317">
        <v>1767580</v>
      </c>
      <c r="BH2317">
        <v>14.714628217508574</v>
      </c>
      <c r="BI2317">
        <v>13232</v>
      </c>
      <c r="BJ2317">
        <v>123</v>
      </c>
      <c r="BK2317">
        <v>3</v>
      </c>
      <c r="BL2317">
        <v>6</v>
      </c>
      <c r="BM2317">
        <v>1</v>
      </c>
      <c r="BN2317">
        <v>2</v>
      </c>
      <c r="BO2317">
        <v>1</v>
      </c>
      <c r="BP2317">
        <v>1</v>
      </c>
      <c r="BQ2317">
        <v>10</v>
      </c>
      <c r="BR2317">
        <v>6</v>
      </c>
      <c r="BS2317">
        <v>0</v>
      </c>
      <c r="BT2317">
        <v>118144</v>
      </c>
      <c r="BU2317">
        <v>0.76</v>
      </c>
      <c r="BV2317">
        <v>0.48784919999999998</v>
      </c>
      <c r="BW2317">
        <v>435</v>
      </c>
      <c r="BX2317">
        <v>1.2950299999999999</v>
      </c>
      <c r="BY2317">
        <v>-1.089982</v>
      </c>
      <c r="BZ2317">
        <v>131</v>
      </c>
      <c r="CA2317">
        <v>5</v>
      </c>
      <c r="CB2317">
        <v>5</v>
      </c>
      <c r="CC2317">
        <v>0</v>
      </c>
      <c r="CD2317">
        <v>3</v>
      </c>
      <c r="CE2317">
        <v>1</v>
      </c>
      <c r="CF2317">
        <v>1</v>
      </c>
      <c r="CG2317">
        <v>14</v>
      </c>
      <c r="CH2317">
        <v>6</v>
      </c>
      <c r="CI2317">
        <v>0</v>
      </c>
      <c r="CJ2317">
        <v>120622</v>
      </c>
      <c r="CK2317">
        <v>1.3762000298453019</v>
      </c>
      <c r="CL2317">
        <v>0.71051523234592162</v>
      </c>
      <c r="CM2317">
        <v>486</v>
      </c>
      <c r="CN2317">
        <v>-0.14697502437037388</v>
      </c>
      <c r="CO2317">
        <v>12872</v>
      </c>
      <c r="CP2317">
        <v>0.67936586099999996</v>
      </c>
      <c r="CQ2317">
        <v>0.75550779400000001</v>
      </c>
      <c r="CR2317">
        <v>105731</v>
      </c>
      <c r="CS2317">
        <v>0.86599999999999999</v>
      </c>
      <c r="CT2317">
        <v>95214</v>
      </c>
      <c r="CU2317">
        <v>0.80604315357</v>
      </c>
      <c r="CV2317">
        <v>110</v>
      </c>
      <c r="CW2317">
        <v>61</v>
      </c>
      <c r="CX2317">
        <v>84</v>
      </c>
      <c r="CY2317">
        <v>464</v>
      </c>
      <c r="CZ2317">
        <v>1071</v>
      </c>
      <c r="DA2317" s="2">
        <v>50089</v>
      </c>
      <c r="DB2317" s="2">
        <v>11625</v>
      </c>
      <c r="DC2317" s="2">
        <v>117.67</v>
      </c>
      <c r="DD2317" s="2">
        <v>13574</v>
      </c>
      <c r="DE2317">
        <v>347</v>
      </c>
      <c r="DF2317">
        <v>23</v>
      </c>
      <c r="DG2317">
        <v>30.04</v>
      </c>
      <c r="DH2317">
        <v>3.34</v>
      </c>
      <c r="DI2317" s="2">
        <v>10.01</v>
      </c>
      <c r="DJ2317">
        <v>3.02</v>
      </c>
      <c r="DK2317">
        <v>0.97474152306837136</v>
      </c>
      <c r="DL2317">
        <v>5.5020632737276479E-3</v>
      </c>
      <c r="DM2317">
        <v>0</v>
      </c>
      <c r="DN2317">
        <v>16</v>
      </c>
      <c r="DO2317">
        <v>4.9000000000000002E-2</v>
      </c>
      <c r="DP2317">
        <v>0</v>
      </c>
      <c r="DQ2317" s="2">
        <v>0</v>
      </c>
      <c r="DR2317" s="2">
        <v>2780.1066679800006</v>
      </c>
      <c r="DS2317">
        <v>8.1703746274697422E-3</v>
      </c>
      <c r="DT2317">
        <v>2.57508188184153</v>
      </c>
      <c r="DU2317">
        <v>843588.58422926324</v>
      </c>
      <c r="DV2317">
        <v>1</v>
      </c>
    </row>
    <row r="2318" spans="1:126" x14ac:dyDescent="0.15">
      <c r="A2318" t="s">
        <v>3771</v>
      </c>
      <c r="B2318" t="s">
        <v>1233</v>
      </c>
      <c r="C2318">
        <v>45</v>
      </c>
      <c r="D2318">
        <v>79</v>
      </c>
      <c r="E2318" t="s">
        <v>3835</v>
      </c>
      <c r="F2318">
        <v>45079</v>
      </c>
      <c r="G2318" t="s">
        <v>7302</v>
      </c>
      <c r="H2318">
        <v>45.3</v>
      </c>
      <c r="I2318">
        <v>45.4</v>
      </c>
      <c r="J2318">
        <v>0.3</v>
      </c>
      <c r="K2318">
        <v>2.2000000000000002</v>
      </c>
      <c r="L2318">
        <v>2</v>
      </c>
      <c r="M2318">
        <v>4.8</v>
      </c>
      <c r="N2318">
        <f t="shared" si="146"/>
        <v>4145.22</v>
      </c>
      <c r="O2318">
        <f t="shared" si="144"/>
        <v>5854.78</v>
      </c>
      <c r="P2318">
        <f t="shared" si="145"/>
        <v>7.025736000000002</v>
      </c>
      <c r="Q2318" s="4">
        <v>45079</v>
      </c>
      <c r="R2318" s="5">
        <v>34.029094999999998</v>
      </c>
      <c r="S2318" s="5">
        <v>-80.898037000000002</v>
      </c>
      <c r="T2318">
        <v>2</v>
      </c>
      <c r="U2318">
        <v>5.0358350121170257E-2</v>
      </c>
      <c r="V2318">
        <v>384596</v>
      </c>
      <c r="W2318">
        <v>393707</v>
      </c>
      <c r="X2318">
        <v>397899</v>
      </c>
      <c r="Y2318">
        <v>406101</v>
      </c>
      <c r="Z2318">
        <v>202080</v>
      </c>
      <c r="AA2318">
        <v>45061</v>
      </c>
      <c r="AB2318">
        <v>159303.20000000001</v>
      </c>
      <c r="AC2318">
        <v>49131</v>
      </c>
      <c r="AD2318">
        <v>20</v>
      </c>
      <c r="AE2318">
        <v>5.0264011721567536E-5</v>
      </c>
      <c r="AF2318">
        <v>36</v>
      </c>
      <c r="AG2318">
        <v>398</v>
      </c>
      <c r="AH2318">
        <v>9.0452261306532666E-2</v>
      </c>
      <c r="AI2318" s="3">
        <v>60836</v>
      </c>
      <c r="AJ2318" s="3">
        <v>484576.36545842001</v>
      </c>
      <c r="AK2318">
        <v>48</v>
      </c>
      <c r="AL2318">
        <v>493913.59999999998</v>
      </c>
      <c r="AM2318">
        <v>255414</v>
      </c>
      <c r="AN2318">
        <v>27324</v>
      </c>
      <c r="AO2318">
        <v>282738</v>
      </c>
      <c r="AP2318">
        <v>13</v>
      </c>
      <c r="AQ2318">
        <v>3</v>
      </c>
      <c r="AR2318">
        <v>16</v>
      </c>
      <c r="AS2318">
        <v>4.0639358710919539E-2</v>
      </c>
      <c r="AT2318">
        <v>14</v>
      </c>
      <c r="AU2318">
        <v>174</v>
      </c>
      <c r="AV2318">
        <f t="shared" si="147"/>
        <v>188</v>
      </c>
      <c r="AW2318">
        <v>333745</v>
      </c>
      <c r="AX2318">
        <v>0.97</v>
      </c>
      <c r="AY2318">
        <v>977514084.83149505</v>
      </c>
      <c r="AZ2318">
        <v>977514.08483149507</v>
      </c>
      <c r="BA2318">
        <v>3046.69523470065</v>
      </c>
      <c r="BB2318">
        <v>3.2822449341515907</v>
      </c>
      <c r="BC2318">
        <v>2715489</v>
      </c>
      <c r="BD2318">
        <v>2499253</v>
      </c>
      <c r="BE2318">
        <v>216236</v>
      </c>
      <c r="BF2318">
        <v>0.56224193699362446</v>
      </c>
      <c r="BG2318">
        <v>13276671</v>
      </c>
      <c r="BH2318">
        <v>33.366937338369787</v>
      </c>
      <c r="BI2318">
        <v>24761</v>
      </c>
      <c r="BJ2318">
        <v>314</v>
      </c>
      <c r="BK2318">
        <v>43</v>
      </c>
      <c r="BL2318">
        <v>51</v>
      </c>
      <c r="BM2318">
        <v>17</v>
      </c>
      <c r="BN2318">
        <v>23</v>
      </c>
      <c r="BO2318">
        <v>4</v>
      </c>
      <c r="BP2318">
        <v>2</v>
      </c>
      <c r="BQ2318">
        <v>34</v>
      </c>
      <c r="BR2318">
        <v>8</v>
      </c>
      <c r="BS2318">
        <v>1</v>
      </c>
      <c r="BT2318">
        <v>372023</v>
      </c>
      <c r="BU2318">
        <v>0.77</v>
      </c>
      <c r="BV2318">
        <v>0.59533510000000001</v>
      </c>
      <c r="BW2318">
        <v>2599</v>
      </c>
      <c r="BX2318">
        <v>1.335939</v>
      </c>
      <c r="BY2318">
        <v>-2.8496E-2</v>
      </c>
      <c r="BZ2318">
        <v>332</v>
      </c>
      <c r="CA2318">
        <v>39</v>
      </c>
      <c r="CB2318">
        <v>48</v>
      </c>
      <c r="CC2318">
        <v>14</v>
      </c>
      <c r="CD2318">
        <v>24</v>
      </c>
      <c r="CE2318">
        <v>3</v>
      </c>
      <c r="CF2318">
        <v>1</v>
      </c>
      <c r="CG2318">
        <v>35</v>
      </c>
      <c r="CH2318">
        <v>9</v>
      </c>
      <c r="CI2318">
        <v>2</v>
      </c>
      <c r="CJ2318">
        <v>401591</v>
      </c>
      <c r="CK2318">
        <v>1.2624784917988698</v>
      </c>
      <c r="CL2318">
        <v>0.65034876451142321</v>
      </c>
      <c r="CM2318">
        <v>2256</v>
      </c>
      <c r="CN2318">
        <v>-0.22540881141417918</v>
      </c>
      <c r="CO2318">
        <v>75788</v>
      </c>
      <c r="CP2318">
        <v>0.79237248299999996</v>
      </c>
      <c r="CQ2318">
        <v>0.66207914800000001</v>
      </c>
      <c r="CR2318">
        <v>335151</v>
      </c>
      <c r="CS2318">
        <v>0.81700000000000006</v>
      </c>
      <c r="CT2318">
        <v>320368</v>
      </c>
      <c r="CU2318">
        <v>0.83800916233</v>
      </c>
      <c r="CV2318">
        <v>1098</v>
      </c>
      <c r="CW2318">
        <v>336</v>
      </c>
      <c r="CX2318">
        <v>339</v>
      </c>
      <c r="CY2318">
        <v>466</v>
      </c>
      <c r="CZ2318">
        <v>613</v>
      </c>
      <c r="DA2318" s="2">
        <v>280796</v>
      </c>
      <c r="DB2318" s="2">
        <v>47515</v>
      </c>
      <c r="DC2318" s="2">
        <v>177.08</v>
      </c>
      <c r="DD2318" s="2">
        <v>211284</v>
      </c>
      <c r="DE2318">
        <v>227</v>
      </c>
      <c r="DF2318">
        <v>70</v>
      </c>
      <c r="DG2318">
        <v>57.86</v>
      </c>
      <c r="DH2318">
        <v>2.76</v>
      </c>
      <c r="DI2318" s="2">
        <v>10.52</v>
      </c>
      <c r="DJ2318">
        <v>0.56000000000000005</v>
      </c>
      <c r="DK2318">
        <v>0.97800644355315935</v>
      </c>
      <c r="DL2318">
        <v>2.0100502512562814E-2</v>
      </c>
      <c r="DM2318">
        <v>0</v>
      </c>
      <c r="DN2318">
        <v>71.400000000000006</v>
      </c>
      <c r="DO2318">
        <v>0.158</v>
      </c>
      <c r="DP2318">
        <v>1397.85</v>
      </c>
      <c r="DQ2318" s="2">
        <v>0</v>
      </c>
      <c r="DR2318" s="2">
        <v>10268.56447449</v>
      </c>
      <c r="DS2318">
        <v>2.0790206267048712E-2</v>
      </c>
      <c r="DT2318">
        <v>6.4792341465286301</v>
      </c>
      <c r="DU2318">
        <v>3200181.8625548831</v>
      </c>
      <c r="DV2318">
        <v>1</v>
      </c>
    </row>
    <row r="2319" spans="1:126" x14ac:dyDescent="0.15">
      <c r="A2319" t="s">
        <v>3771</v>
      </c>
      <c r="B2319" t="s">
        <v>3836</v>
      </c>
      <c r="C2319">
        <v>45</v>
      </c>
      <c r="D2319">
        <v>81</v>
      </c>
      <c r="E2319" t="s">
        <v>3837</v>
      </c>
      <c r="F2319">
        <v>45081</v>
      </c>
      <c r="G2319" t="s">
        <v>7303</v>
      </c>
      <c r="H2319">
        <v>58.1</v>
      </c>
      <c r="I2319">
        <v>26.1</v>
      </c>
      <c r="J2319">
        <v>0.2</v>
      </c>
      <c r="K2319">
        <v>0.2</v>
      </c>
      <c r="L2319">
        <v>1</v>
      </c>
      <c r="M2319">
        <v>14.4</v>
      </c>
      <c r="N2319">
        <f t="shared" si="146"/>
        <v>4265.26</v>
      </c>
      <c r="O2319">
        <f t="shared" si="144"/>
        <v>5734.74</v>
      </c>
      <c r="P2319">
        <f t="shared" si="145"/>
        <v>6.8816880000000022</v>
      </c>
      <c r="Q2319" s="4">
        <v>45081</v>
      </c>
      <c r="R2319" s="5">
        <v>34.005277999999997</v>
      </c>
      <c r="S2319" s="5">
        <v>-81.727902999999998</v>
      </c>
      <c r="T2319">
        <v>2</v>
      </c>
      <c r="U2319">
        <v>2.2979617200011827E-2</v>
      </c>
      <c r="V2319">
        <v>19758</v>
      </c>
      <c r="W2319">
        <v>19973</v>
      </c>
      <c r="X2319">
        <v>20000</v>
      </c>
      <c r="Y2319">
        <v>20203</v>
      </c>
      <c r="Z2319">
        <v>10250</v>
      </c>
      <c r="AA2319">
        <v>45063</v>
      </c>
      <c r="AB2319">
        <v>7186.81</v>
      </c>
      <c r="AC2319">
        <v>38827</v>
      </c>
      <c r="AD2319">
        <v>2</v>
      </c>
      <c r="AE2319">
        <v>1E-4</v>
      </c>
      <c r="AF2319">
        <v>23</v>
      </c>
      <c r="AG2319">
        <v>587</v>
      </c>
      <c r="AH2319">
        <v>3.9182282793867124E-2</v>
      </c>
      <c r="AI2319" s="3">
        <v>107948</v>
      </c>
      <c r="AJ2319" s="3">
        <v>289777.71664351999</v>
      </c>
      <c r="AK2319">
        <v>95</v>
      </c>
      <c r="AL2319">
        <v>294809.59999999998</v>
      </c>
      <c r="AM2319">
        <v>586547</v>
      </c>
      <c r="AN2319">
        <v>47958</v>
      </c>
      <c r="AO2319">
        <v>634505</v>
      </c>
      <c r="AP2319">
        <v>5</v>
      </c>
      <c r="AQ2319">
        <v>0</v>
      </c>
      <c r="AR2319">
        <v>5</v>
      </c>
      <c r="AS2319">
        <v>0.25033795624092525</v>
      </c>
      <c r="AT2319">
        <v>5</v>
      </c>
      <c r="AU2319">
        <v>4</v>
      </c>
      <c r="AV2319">
        <f t="shared" si="147"/>
        <v>9</v>
      </c>
      <c r="AW2319">
        <v>1842</v>
      </c>
      <c r="AX2319">
        <v>9.9999999999999978E-2</v>
      </c>
      <c r="AY2319">
        <v>529157053.17210698</v>
      </c>
      <c r="AZ2319">
        <v>529157.05317210697</v>
      </c>
      <c r="BA2319">
        <v>27637.707497167699</v>
      </c>
      <c r="BB2319">
        <v>0.36182451098828639</v>
      </c>
      <c r="BC2319">
        <v>19860</v>
      </c>
      <c r="BD2319">
        <v>245</v>
      </c>
      <c r="BE2319">
        <v>19615</v>
      </c>
      <c r="BF2319">
        <v>0.99276242534669501</v>
      </c>
      <c r="BG2319">
        <v>143174</v>
      </c>
      <c r="BH2319">
        <v>7.1586999999999996</v>
      </c>
      <c r="BI2319">
        <v>2825</v>
      </c>
      <c r="BJ2319">
        <v>20</v>
      </c>
      <c r="BK2319">
        <v>0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3</v>
      </c>
      <c r="BS2319">
        <v>0</v>
      </c>
      <c r="BT2319">
        <v>19094</v>
      </c>
      <c r="BU2319">
        <v>0.73</v>
      </c>
      <c r="BV2319">
        <v>0.59726460000000003</v>
      </c>
      <c r="BW2319">
        <v>54</v>
      </c>
      <c r="BX2319">
        <v>1.309312</v>
      </c>
      <c r="BY2319">
        <v>-0.62275449999999999</v>
      </c>
      <c r="BZ2319">
        <v>24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0</v>
      </c>
      <c r="CJ2319">
        <v>20027</v>
      </c>
      <c r="CK2319">
        <v>1.3481799570579716</v>
      </c>
      <c r="CL2319">
        <v>0.75660394027740963</v>
      </c>
      <c r="CM2319">
        <v>56</v>
      </c>
      <c r="CN2319">
        <v>-0.1844253911570557</v>
      </c>
      <c r="CO2319">
        <v>1408</v>
      </c>
      <c r="CP2319">
        <v>0.61325816700000002</v>
      </c>
      <c r="CQ2319">
        <v>-1.98353592E-2</v>
      </c>
      <c r="CR2319">
        <v>17233</v>
      </c>
      <c r="CS2319">
        <v>0.8590000000000001</v>
      </c>
      <c r="CT2319">
        <v>14819</v>
      </c>
      <c r="CU2319">
        <v>0.74729876874000001</v>
      </c>
      <c r="CV2319">
        <v>11</v>
      </c>
      <c r="CW2319">
        <v>6</v>
      </c>
      <c r="CX2319">
        <v>2</v>
      </c>
      <c r="CY2319">
        <v>861</v>
      </c>
      <c r="CZ2319">
        <v>861</v>
      </c>
      <c r="DA2319" s="2">
        <v>6609</v>
      </c>
      <c r="DB2319" s="2">
        <v>1145</v>
      </c>
      <c r="DC2319" s="2">
        <v>69.680000000000007</v>
      </c>
      <c r="DD2319" s="2">
        <v>7540</v>
      </c>
      <c r="DE2319">
        <v>236</v>
      </c>
      <c r="DF2319">
        <v>63</v>
      </c>
      <c r="DG2319">
        <v>14.93</v>
      </c>
      <c r="DH2319">
        <v>4.9800000000000004</v>
      </c>
      <c r="DI2319" s="2">
        <v>9.9499999999999993</v>
      </c>
      <c r="DJ2319">
        <v>0.02</v>
      </c>
      <c r="DK2319">
        <v>0.98594693741431061</v>
      </c>
      <c r="DL2319">
        <v>1.7035775127768314E-3</v>
      </c>
      <c r="DM2319">
        <v>0</v>
      </c>
      <c r="DN2319">
        <v>162.80000000000001</v>
      </c>
      <c r="DO2319">
        <v>0.56100000000000005</v>
      </c>
      <c r="DP2319">
        <v>2916.18</v>
      </c>
      <c r="DQ2319" s="2">
        <v>4480</v>
      </c>
      <c r="DR2319" s="2">
        <v>146.20981039999998</v>
      </c>
      <c r="DS2319">
        <v>4.9594645313178409E-4</v>
      </c>
      <c r="DT2319">
        <v>4.6937349449005703</v>
      </c>
      <c r="DU2319">
        <v>1383758.1216121591</v>
      </c>
      <c r="DV2319">
        <v>0</v>
      </c>
    </row>
    <row r="2320" spans="1:126" x14ac:dyDescent="0.15">
      <c r="A2320" t="s">
        <v>3771</v>
      </c>
      <c r="B2320" t="s">
        <v>3838</v>
      </c>
      <c r="C2320">
        <v>45</v>
      </c>
      <c r="D2320">
        <v>83</v>
      </c>
      <c r="E2320" t="s">
        <v>3839</v>
      </c>
      <c r="F2320">
        <v>45083</v>
      </c>
      <c r="G2320" t="s">
        <v>7304</v>
      </c>
      <c r="H2320">
        <v>70.099999999999994</v>
      </c>
      <c r="I2320">
        <v>20.399999999999999</v>
      </c>
      <c r="J2320">
        <v>0.2</v>
      </c>
      <c r="K2320">
        <v>2</v>
      </c>
      <c r="L2320">
        <v>1.4</v>
      </c>
      <c r="M2320">
        <v>5.9</v>
      </c>
      <c r="N2320">
        <f t="shared" si="146"/>
        <v>5370.98</v>
      </c>
      <c r="O2320">
        <f t="shared" si="144"/>
        <v>4629.0200000000004</v>
      </c>
      <c r="P2320">
        <f t="shared" si="145"/>
        <v>5.5548240000000026</v>
      </c>
      <c r="Q2320" s="4">
        <v>45083</v>
      </c>
      <c r="R2320" s="5">
        <v>34.93329</v>
      </c>
      <c r="S2320" s="5">
        <v>-81.991060000000004</v>
      </c>
      <c r="T2320">
        <v>2</v>
      </c>
      <c r="U2320">
        <v>6.8453073023314173E-2</v>
      </c>
      <c r="V2320">
        <v>284540</v>
      </c>
      <c r="W2320">
        <v>288728</v>
      </c>
      <c r="X2320">
        <v>291240</v>
      </c>
      <c r="Y2320">
        <v>296801</v>
      </c>
      <c r="Z2320">
        <v>150633</v>
      </c>
      <c r="AA2320">
        <v>45065</v>
      </c>
      <c r="AB2320">
        <v>111891.79500000001</v>
      </c>
      <c r="AC2320">
        <v>43907</v>
      </c>
      <c r="AD2320">
        <v>5</v>
      </c>
      <c r="AE2320">
        <v>1.7167971432495537E-5</v>
      </c>
      <c r="AF2320">
        <v>131</v>
      </c>
      <c r="AG2320">
        <v>1338</v>
      </c>
      <c r="AH2320">
        <v>9.7907324364723464E-2</v>
      </c>
      <c r="AI2320" s="3">
        <v>101849</v>
      </c>
      <c r="AJ2320" s="3">
        <v>517096.23819461506</v>
      </c>
      <c r="AK2320">
        <v>40</v>
      </c>
      <c r="AL2320">
        <v>524294.40000000002</v>
      </c>
      <c r="AM2320">
        <v>240870</v>
      </c>
      <c r="AN2320">
        <v>51576</v>
      </c>
      <c r="AO2320">
        <v>292446</v>
      </c>
      <c r="AP2320">
        <v>14</v>
      </c>
      <c r="AQ2320">
        <v>2</v>
      </c>
      <c r="AR2320">
        <v>16</v>
      </c>
      <c r="AS2320">
        <v>5.5415477542877727E-2</v>
      </c>
      <c r="AT2320">
        <v>16</v>
      </c>
      <c r="AU2320">
        <v>384</v>
      </c>
      <c r="AV2320">
        <f t="shared" si="147"/>
        <v>400</v>
      </c>
      <c r="AW2320">
        <v>284592</v>
      </c>
      <c r="AX2320">
        <v>0.96</v>
      </c>
      <c r="AY2320">
        <v>1189236780.99546</v>
      </c>
      <c r="AZ2320">
        <v>1189236.78099546</v>
      </c>
      <c r="BA2320">
        <v>4674.2515004385004</v>
      </c>
      <c r="BB2320">
        <v>2.1393799625591137</v>
      </c>
      <c r="BC2320">
        <v>65768</v>
      </c>
      <c r="BD2320">
        <v>28050</v>
      </c>
      <c r="BE2320">
        <v>37718</v>
      </c>
      <c r="BF2320">
        <v>0.13255781260982638</v>
      </c>
      <c r="BG2320">
        <v>5004392</v>
      </c>
      <c r="BH2320">
        <v>17.18305177860184</v>
      </c>
      <c r="BI2320">
        <v>28794</v>
      </c>
      <c r="BJ2320">
        <v>314</v>
      </c>
      <c r="BK2320">
        <v>13</v>
      </c>
      <c r="BL2320">
        <v>10</v>
      </c>
      <c r="BM2320">
        <v>0</v>
      </c>
      <c r="BN2320">
        <v>4</v>
      </c>
      <c r="BO2320">
        <v>3</v>
      </c>
      <c r="BP2320">
        <v>3</v>
      </c>
      <c r="BQ2320">
        <v>31</v>
      </c>
      <c r="BR2320">
        <v>11</v>
      </c>
      <c r="BS2320">
        <v>0</v>
      </c>
      <c r="BT2320">
        <v>286822</v>
      </c>
      <c r="BU2320">
        <v>0.72</v>
      </c>
      <c r="BV2320">
        <v>0.50696370000000002</v>
      </c>
      <c r="BW2320">
        <v>998</v>
      </c>
      <c r="BX2320">
        <v>1.3562419999999999</v>
      </c>
      <c r="BY2320">
        <v>-0.945631</v>
      </c>
      <c r="BZ2320">
        <v>321</v>
      </c>
      <c r="CA2320">
        <v>15</v>
      </c>
      <c r="CB2320">
        <v>6</v>
      </c>
      <c r="CC2320">
        <v>1</v>
      </c>
      <c r="CD2320">
        <v>4</v>
      </c>
      <c r="CE2320">
        <v>4</v>
      </c>
      <c r="CF2320">
        <v>3</v>
      </c>
      <c r="CG2320">
        <v>33</v>
      </c>
      <c r="CH2320">
        <v>8</v>
      </c>
      <c r="CI2320">
        <v>0</v>
      </c>
      <c r="CJ2320">
        <v>293536</v>
      </c>
      <c r="CK2320">
        <v>1.3456611795486753</v>
      </c>
      <c r="CL2320">
        <v>0.68554569327403492</v>
      </c>
      <c r="CM2320">
        <v>1047</v>
      </c>
      <c r="CN2320">
        <v>-0.34270618663284297</v>
      </c>
      <c r="CO2320">
        <v>35630</v>
      </c>
      <c r="CP2320">
        <v>0.27548616500000001</v>
      </c>
      <c r="CQ2320">
        <v>0.41325537000000001</v>
      </c>
      <c r="CR2320">
        <v>255292</v>
      </c>
      <c r="CS2320">
        <v>0.85499999999999998</v>
      </c>
      <c r="CT2320">
        <v>221372</v>
      </c>
      <c r="CU2320">
        <v>0.79469123049000001</v>
      </c>
      <c r="CV2320">
        <v>270</v>
      </c>
      <c r="CW2320">
        <v>140</v>
      </c>
      <c r="CX2320">
        <v>195</v>
      </c>
      <c r="CY2320">
        <v>1056</v>
      </c>
      <c r="CZ2320">
        <v>1946</v>
      </c>
      <c r="DA2320" s="2">
        <v>166325</v>
      </c>
      <c r="DB2320" s="2">
        <v>25235</v>
      </c>
      <c r="DC2320" s="2">
        <v>116.51</v>
      </c>
      <c r="DD2320" s="2">
        <v>78635</v>
      </c>
      <c r="DE2320">
        <v>591</v>
      </c>
      <c r="DF2320">
        <v>89</v>
      </c>
      <c r="DG2320">
        <v>26.81</v>
      </c>
      <c r="DH2320">
        <v>4.12</v>
      </c>
      <c r="DI2320" s="2">
        <v>4.8099999999999996</v>
      </c>
      <c r="DJ2320">
        <v>0.52</v>
      </c>
      <c r="DK2320">
        <v>0.97193885065145458</v>
      </c>
      <c r="DL2320">
        <v>0</v>
      </c>
      <c r="DM2320">
        <v>0</v>
      </c>
      <c r="DN2320">
        <v>68.3</v>
      </c>
      <c r="DO2320">
        <v>0.13500000000000001</v>
      </c>
      <c r="DP2320">
        <v>1715.0900000000001</v>
      </c>
      <c r="DQ2320" s="2">
        <v>0</v>
      </c>
      <c r="DR2320" s="2">
        <v>3578.6050759200007</v>
      </c>
      <c r="DS2320">
        <v>6.0091111486138124E-3</v>
      </c>
      <c r="DT2320">
        <v>4.9220032513955596</v>
      </c>
      <c r="DU2320">
        <v>2580578.7414884842</v>
      </c>
      <c r="DV2320">
        <v>0</v>
      </c>
    </row>
    <row r="2321" spans="1:126" x14ac:dyDescent="0.15">
      <c r="A2321" t="s">
        <v>3771</v>
      </c>
      <c r="B2321" t="s">
        <v>222</v>
      </c>
      <c r="C2321">
        <v>45</v>
      </c>
      <c r="D2321">
        <v>85</v>
      </c>
      <c r="E2321" t="s">
        <v>3840</v>
      </c>
      <c r="F2321">
        <v>45085</v>
      </c>
      <c r="G2321" t="s">
        <v>7305</v>
      </c>
      <c r="H2321">
        <v>46.9</v>
      </c>
      <c r="I2321">
        <v>46.6</v>
      </c>
      <c r="J2321">
        <v>0.3</v>
      </c>
      <c r="K2321">
        <v>1.1000000000000001</v>
      </c>
      <c r="L2321">
        <v>1.8</v>
      </c>
      <c r="M2321">
        <v>3.3</v>
      </c>
      <c r="N2321">
        <f t="shared" si="146"/>
        <v>4386.6000000000004</v>
      </c>
      <c r="O2321">
        <f t="shared" si="144"/>
        <v>5613.4</v>
      </c>
      <c r="P2321">
        <f t="shared" si="145"/>
        <v>6.7360800000000021</v>
      </c>
      <c r="Q2321" s="4">
        <v>45085</v>
      </c>
      <c r="R2321" s="5">
        <v>33.916252999999998</v>
      </c>
      <c r="S2321" s="5">
        <v>-80.382288000000003</v>
      </c>
      <c r="T2321">
        <v>3</v>
      </c>
      <c r="U2321">
        <v>0.13700520123730636</v>
      </c>
      <c r="V2321">
        <v>107279</v>
      </c>
      <c r="W2321">
        <v>107782</v>
      </c>
      <c r="X2321">
        <v>107777</v>
      </c>
      <c r="Y2321">
        <v>107276</v>
      </c>
      <c r="Z2321">
        <v>54121</v>
      </c>
      <c r="AA2321">
        <v>45067</v>
      </c>
      <c r="AB2321">
        <v>39601.163999999997</v>
      </c>
      <c r="AC2321">
        <v>41332</v>
      </c>
      <c r="AD2321">
        <v>3</v>
      </c>
      <c r="AE2321">
        <v>2.7835252419347357E-5</v>
      </c>
      <c r="AF2321">
        <v>31</v>
      </c>
      <c r="AG2321">
        <v>515</v>
      </c>
      <c r="AH2321">
        <v>6.0194174757281553E-2</v>
      </c>
      <c r="AI2321" s="3">
        <v>176002</v>
      </c>
      <c r="AJ2321" s="3">
        <v>425647.65364800004</v>
      </c>
      <c r="AK2321">
        <v>61</v>
      </c>
      <c r="AL2321">
        <v>436531.20000000001</v>
      </c>
      <c r="AM2321">
        <v>205889</v>
      </c>
      <c r="AN2321">
        <v>54092</v>
      </c>
      <c r="AO2321">
        <v>259981</v>
      </c>
      <c r="AP2321">
        <v>10</v>
      </c>
      <c r="AQ2321">
        <v>0</v>
      </c>
      <c r="AR2321">
        <v>10</v>
      </c>
      <c r="AS2321">
        <v>9.2779870479300808E-2</v>
      </c>
      <c r="AT2321">
        <v>10</v>
      </c>
      <c r="AU2321">
        <v>62</v>
      </c>
      <c r="AV2321">
        <f t="shared" si="147"/>
        <v>72</v>
      </c>
      <c r="AW2321">
        <v>96175</v>
      </c>
      <c r="AX2321">
        <v>0.92</v>
      </c>
      <c r="AY2321">
        <v>707754201.44746304</v>
      </c>
      <c r="AZ2321">
        <v>707754.20144746301</v>
      </c>
      <c r="BA2321">
        <v>6768.5343200152201</v>
      </c>
      <c r="BB2321">
        <v>1.4774247314413429</v>
      </c>
      <c r="BC2321">
        <v>60902</v>
      </c>
      <c r="BD2321">
        <v>48743</v>
      </c>
      <c r="BE2321">
        <v>12159</v>
      </c>
      <c r="BF2321">
        <v>0.11333998266203078</v>
      </c>
      <c r="BG2321">
        <v>895607</v>
      </c>
      <c r="BH2321">
        <v>8.3098156378448085</v>
      </c>
      <c r="BI2321">
        <v>10515</v>
      </c>
      <c r="BJ2321">
        <v>91</v>
      </c>
      <c r="BK2321">
        <v>11</v>
      </c>
      <c r="BL2321">
        <v>4</v>
      </c>
      <c r="BM2321">
        <v>0</v>
      </c>
      <c r="BN2321">
        <v>0</v>
      </c>
      <c r="BO2321">
        <v>0</v>
      </c>
      <c r="BP2321">
        <v>1</v>
      </c>
      <c r="BQ2321">
        <v>6</v>
      </c>
      <c r="BR2321">
        <v>3</v>
      </c>
      <c r="BS2321">
        <v>0</v>
      </c>
      <c r="BT2321">
        <v>104495</v>
      </c>
      <c r="BU2321">
        <v>0.75</v>
      </c>
      <c r="BV2321">
        <v>0.57869329999999997</v>
      </c>
      <c r="BW2321">
        <v>437</v>
      </c>
      <c r="BX2321">
        <v>1.110101</v>
      </c>
      <c r="BY2321">
        <v>-0.69166859999999997</v>
      </c>
      <c r="BZ2321">
        <v>99</v>
      </c>
      <c r="CA2321">
        <v>7</v>
      </c>
      <c r="CB2321">
        <v>3</v>
      </c>
      <c r="CC2321">
        <v>0</v>
      </c>
      <c r="CD2321">
        <v>1</v>
      </c>
      <c r="CE2321">
        <v>1</v>
      </c>
      <c r="CF2321">
        <v>1</v>
      </c>
      <c r="CG2321">
        <v>4</v>
      </c>
      <c r="CH2321">
        <v>4</v>
      </c>
      <c r="CI2321">
        <v>0</v>
      </c>
      <c r="CJ2321">
        <v>107940</v>
      </c>
      <c r="CK2321">
        <v>1.1117287381878822</v>
      </c>
      <c r="CL2321">
        <v>0.70330176758291585</v>
      </c>
      <c r="CM2321">
        <v>418</v>
      </c>
      <c r="CN2321">
        <v>-0.43739201964067997</v>
      </c>
      <c r="CO2321">
        <v>10851</v>
      </c>
      <c r="CP2321">
        <v>0.21395997999999999</v>
      </c>
      <c r="CQ2321">
        <v>2.6582910000000001E-2</v>
      </c>
      <c r="CR2321">
        <v>86790</v>
      </c>
      <c r="CS2321">
        <v>0.80799999999999994</v>
      </c>
      <c r="CT2321">
        <v>86467</v>
      </c>
      <c r="CU2321">
        <v>0.78395401070999993</v>
      </c>
      <c r="CV2321">
        <v>132</v>
      </c>
      <c r="CW2321">
        <v>44</v>
      </c>
      <c r="CX2321">
        <v>57</v>
      </c>
      <c r="CY2321">
        <v>542</v>
      </c>
      <c r="CZ2321">
        <v>763</v>
      </c>
      <c r="DA2321" s="2">
        <v>55163</v>
      </c>
      <c r="DB2321" s="2">
        <v>6325</v>
      </c>
      <c r="DC2321" s="2">
        <v>98.04</v>
      </c>
      <c r="DD2321" s="2">
        <v>55074</v>
      </c>
      <c r="DE2321">
        <v>200</v>
      </c>
      <c r="DF2321">
        <v>248</v>
      </c>
      <c r="DG2321">
        <v>21.27</v>
      </c>
      <c r="DH2321">
        <v>3.7</v>
      </c>
      <c r="DI2321" s="2">
        <v>7.4</v>
      </c>
      <c r="DJ2321">
        <v>0.45</v>
      </c>
      <c r="DK2321">
        <v>0.95469937841615438</v>
      </c>
      <c r="DL2321">
        <v>1.1650485436893204E-2</v>
      </c>
      <c r="DM2321">
        <v>0</v>
      </c>
      <c r="DN2321">
        <v>79</v>
      </c>
      <c r="DO2321">
        <v>0.17699999999999999</v>
      </c>
      <c r="DP2321">
        <v>14116.86</v>
      </c>
      <c r="DQ2321" s="2">
        <v>0</v>
      </c>
      <c r="DR2321" s="2">
        <v>8555.9586136300022</v>
      </c>
      <c r="DS2321">
        <v>1.9599890752945492E-2</v>
      </c>
      <c r="DT2321">
        <v>4.9367173442677501</v>
      </c>
      <c r="DU2321">
        <v>2155031.1463540141</v>
      </c>
      <c r="DV2321">
        <v>0</v>
      </c>
    </row>
    <row r="2322" spans="1:126" x14ac:dyDescent="0.15">
      <c r="A2322" t="s">
        <v>3771</v>
      </c>
      <c r="B2322" t="s">
        <v>390</v>
      </c>
      <c r="C2322">
        <v>45</v>
      </c>
      <c r="D2322">
        <v>87</v>
      </c>
      <c r="E2322" t="s">
        <v>3841</v>
      </c>
      <c r="F2322">
        <v>45087</v>
      </c>
      <c r="G2322" t="s">
        <v>7306</v>
      </c>
      <c r="H2322">
        <v>66.099999999999994</v>
      </c>
      <c r="I2322">
        <v>31.2</v>
      </c>
      <c r="J2322">
        <v>0.2</v>
      </c>
      <c r="K2322">
        <v>0.3</v>
      </c>
      <c r="L2322">
        <v>1.3</v>
      </c>
      <c r="M2322">
        <v>1</v>
      </c>
      <c r="N2322">
        <f t="shared" si="146"/>
        <v>5345.4699999999984</v>
      </c>
      <c r="O2322">
        <f t="shared" si="144"/>
        <v>4654.5300000000016</v>
      </c>
      <c r="P2322">
        <f t="shared" si="145"/>
        <v>5.5854360000000041</v>
      </c>
      <c r="Q2322" s="4">
        <v>45087</v>
      </c>
      <c r="R2322" s="5">
        <v>34.690396999999997</v>
      </c>
      <c r="S2322" s="5">
        <v>-81.615896000000006</v>
      </c>
      <c r="T2322">
        <v>2</v>
      </c>
      <c r="U2322">
        <v>9.7342507942041884E-2</v>
      </c>
      <c r="V2322">
        <v>28804</v>
      </c>
      <c r="W2322">
        <v>28329</v>
      </c>
      <c r="X2322">
        <v>28125</v>
      </c>
      <c r="Y2322">
        <v>27731</v>
      </c>
      <c r="Z2322">
        <v>14625</v>
      </c>
      <c r="AA2322">
        <v>45069</v>
      </c>
      <c r="AB2322">
        <v>10263.111000000001</v>
      </c>
      <c r="AC2322">
        <v>34033</v>
      </c>
      <c r="AD2322">
        <v>1</v>
      </c>
      <c r="AE2322">
        <v>3.5555555555555553E-5</v>
      </c>
      <c r="AF2322">
        <v>17</v>
      </c>
      <c r="AG2322">
        <v>264</v>
      </c>
      <c r="AH2322">
        <v>6.4393939393939392E-2</v>
      </c>
      <c r="AI2322" s="3">
        <v>47312</v>
      </c>
      <c r="AJ2322" s="3">
        <v>329068.85819619003</v>
      </c>
      <c r="AK2322">
        <v>89</v>
      </c>
      <c r="AL2322">
        <v>330214.40000000002</v>
      </c>
      <c r="AM2322">
        <v>53085</v>
      </c>
      <c r="AN2322">
        <v>11437</v>
      </c>
      <c r="AO2322">
        <v>64522</v>
      </c>
      <c r="AP2322">
        <v>1</v>
      </c>
      <c r="AQ2322">
        <v>0</v>
      </c>
      <c r="AR2322">
        <v>1</v>
      </c>
      <c r="AS2322">
        <v>3.5299516396625367E-2</v>
      </c>
      <c r="AT2322">
        <v>2</v>
      </c>
      <c r="AU2322">
        <v>25</v>
      </c>
      <c r="AV2322">
        <f t="shared" si="147"/>
        <v>27</v>
      </c>
      <c r="AW2322">
        <v>23267</v>
      </c>
      <c r="AX2322">
        <v>0.85</v>
      </c>
      <c r="AY2322">
        <v>807309787.22175205</v>
      </c>
      <c r="AZ2322">
        <v>807309.78722175199</v>
      </c>
      <c r="BA2322">
        <v>27046.0925768569</v>
      </c>
      <c r="BB2322">
        <v>0.36973917661425554</v>
      </c>
      <c r="BC2322">
        <v>10144</v>
      </c>
      <c r="BD2322">
        <v>3885</v>
      </c>
      <c r="BE2322">
        <v>6259</v>
      </c>
      <c r="BF2322">
        <v>0.21729620885988057</v>
      </c>
      <c r="BG2322">
        <v>279689</v>
      </c>
      <c r="BH2322">
        <v>9.9444977777777783</v>
      </c>
      <c r="BI2322">
        <v>4547</v>
      </c>
      <c r="BJ2322">
        <v>49</v>
      </c>
      <c r="BK2322">
        <v>2</v>
      </c>
      <c r="BL2322">
        <v>3</v>
      </c>
      <c r="BM2322">
        <v>0</v>
      </c>
      <c r="BN2322">
        <v>0</v>
      </c>
      <c r="BO2322">
        <v>1</v>
      </c>
      <c r="BP2322">
        <v>0</v>
      </c>
      <c r="BQ2322">
        <v>2</v>
      </c>
      <c r="BR2322">
        <v>1</v>
      </c>
      <c r="BS2322">
        <v>0</v>
      </c>
      <c r="BT2322">
        <v>27362</v>
      </c>
      <c r="BU2322">
        <v>0.69</v>
      </c>
      <c r="BV2322">
        <v>0.63113030000000003</v>
      </c>
      <c r="BW2322">
        <v>105</v>
      </c>
      <c r="BX2322">
        <v>2.1197279999999998</v>
      </c>
      <c r="BY2322">
        <v>0.37222759999999999</v>
      </c>
      <c r="BZ2322">
        <v>47</v>
      </c>
      <c r="CA2322">
        <v>2</v>
      </c>
      <c r="CB2322">
        <v>2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1</v>
      </c>
      <c r="CI2322">
        <v>0</v>
      </c>
      <c r="CJ2322">
        <v>27947</v>
      </c>
      <c r="CK2322">
        <v>1.9322288617740722</v>
      </c>
      <c r="CL2322">
        <v>0.72571031768994854</v>
      </c>
      <c r="CM2322">
        <v>127</v>
      </c>
      <c r="CN2322">
        <v>0.52925140987216368</v>
      </c>
      <c r="CO2322">
        <v>1868</v>
      </c>
      <c r="CP2322">
        <v>-0.55956013459999998</v>
      </c>
      <c r="CQ2322">
        <v>-0.54834873049999999</v>
      </c>
      <c r="CR2322">
        <v>22727</v>
      </c>
      <c r="CS2322">
        <v>0.82200000000000006</v>
      </c>
      <c r="CT2322">
        <v>23562</v>
      </c>
      <c r="CU2322">
        <v>0.81333574268000008</v>
      </c>
      <c r="CV2322">
        <v>24</v>
      </c>
      <c r="CW2322">
        <v>5</v>
      </c>
      <c r="CX2322">
        <v>13</v>
      </c>
      <c r="CY2322">
        <v>96</v>
      </c>
      <c r="CZ2322">
        <v>398</v>
      </c>
      <c r="DA2322" s="2">
        <v>9859</v>
      </c>
      <c r="DB2322" s="2">
        <v>1520</v>
      </c>
      <c r="DC2322" s="2">
        <v>85.62</v>
      </c>
      <c r="DD2322" s="2">
        <v>9422</v>
      </c>
      <c r="DE2322">
        <v>97</v>
      </c>
      <c r="DF2322">
        <v>34</v>
      </c>
      <c r="DG2322">
        <v>39.24</v>
      </c>
      <c r="DH2322">
        <v>7.14</v>
      </c>
      <c r="DI2322" s="2">
        <v>3.57</v>
      </c>
      <c r="DJ2322">
        <v>-0.8</v>
      </c>
      <c r="DK2322">
        <v>0.98820595197835648</v>
      </c>
      <c r="DL2322">
        <v>0</v>
      </c>
      <c r="DM2322">
        <v>0</v>
      </c>
      <c r="DN2322">
        <v>27.4</v>
      </c>
      <c r="DO2322">
        <v>8.199999999999999E-2</v>
      </c>
      <c r="DP2322">
        <v>614.45000000000005</v>
      </c>
      <c r="DQ2322" s="2">
        <v>62314</v>
      </c>
      <c r="DR2322" s="2">
        <v>850.80908609000005</v>
      </c>
      <c r="DS2322">
        <v>1.6190644049199549E-3</v>
      </c>
      <c r="DT2322">
        <v>2.0189562734825701</v>
      </c>
      <c r="DU2322">
        <v>666688.4344742829</v>
      </c>
      <c r="DV2322">
        <v>1</v>
      </c>
    </row>
    <row r="2323" spans="1:126" x14ac:dyDescent="0.15">
      <c r="A2323" t="s">
        <v>3771</v>
      </c>
      <c r="B2323" t="s">
        <v>3842</v>
      </c>
      <c r="C2323">
        <v>45</v>
      </c>
      <c r="D2323">
        <v>89</v>
      </c>
      <c r="E2323" t="s">
        <v>3843</v>
      </c>
      <c r="F2323">
        <v>45089</v>
      </c>
      <c r="G2323" t="s">
        <v>7307</v>
      </c>
      <c r="H2323">
        <v>31.2</v>
      </c>
      <c r="I2323">
        <v>65.400000000000006</v>
      </c>
      <c r="J2323">
        <v>0.3</v>
      </c>
      <c r="K2323">
        <v>0.4</v>
      </c>
      <c r="L2323">
        <v>0.7</v>
      </c>
      <c r="M2323">
        <v>2</v>
      </c>
      <c r="N2323">
        <f t="shared" si="146"/>
        <v>5255.34</v>
      </c>
      <c r="O2323">
        <f t="shared" si="144"/>
        <v>4744.66</v>
      </c>
      <c r="P2323">
        <f t="shared" si="145"/>
        <v>5.6935920000000015</v>
      </c>
      <c r="Q2323" s="4">
        <v>45089</v>
      </c>
      <c r="R2323" s="5">
        <v>33.626463000000001</v>
      </c>
      <c r="S2323" s="5">
        <v>-79.716475000000003</v>
      </c>
      <c r="T2323">
        <v>6</v>
      </c>
      <c r="U2323">
        <v>0.20470767027941728</v>
      </c>
      <c r="V2323">
        <v>34361</v>
      </c>
      <c r="W2323">
        <v>33560</v>
      </c>
      <c r="X2323">
        <v>33238</v>
      </c>
      <c r="Y2323">
        <v>32479</v>
      </c>
      <c r="Z2323">
        <v>17260</v>
      </c>
      <c r="AA2323">
        <v>45071</v>
      </c>
      <c r="AB2323">
        <v>10616.449000000002</v>
      </c>
      <c r="AC2323">
        <v>28297</v>
      </c>
      <c r="AD2323">
        <v>1</v>
      </c>
      <c r="AE2323">
        <v>3.0086046091822612E-5</v>
      </c>
      <c r="AF2323">
        <v>34</v>
      </c>
      <c r="AG2323">
        <v>679</v>
      </c>
      <c r="AH2323">
        <v>5.0073637702503684E-2</v>
      </c>
      <c r="AI2323" s="3">
        <v>224437</v>
      </c>
      <c r="AJ2323" s="3">
        <v>597861.83531901508</v>
      </c>
      <c r="AK2323">
        <v>120</v>
      </c>
      <c r="AL2323">
        <v>599660.80000000005</v>
      </c>
      <c r="AM2323">
        <v>283308</v>
      </c>
      <c r="AN2323">
        <v>56592</v>
      </c>
      <c r="AO2323">
        <v>339900</v>
      </c>
      <c r="AP2323">
        <v>4</v>
      </c>
      <c r="AQ2323">
        <v>0</v>
      </c>
      <c r="AR2323">
        <v>4</v>
      </c>
      <c r="AS2323">
        <v>0.11918951132300357</v>
      </c>
      <c r="AT2323">
        <v>4</v>
      </c>
      <c r="AU2323">
        <v>25</v>
      </c>
      <c r="AV2323">
        <f t="shared" si="147"/>
        <v>29</v>
      </c>
      <c r="AW2323">
        <v>16757</v>
      </c>
      <c r="AX2323">
        <v>0.53</v>
      </c>
      <c r="AY2323">
        <v>1405319996.5639701</v>
      </c>
      <c r="AZ2323">
        <v>1405319.9965639701</v>
      </c>
      <c r="BA2323">
        <v>37635.978903358096</v>
      </c>
      <c r="BB2323">
        <v>0.2657031992094071</v>
      </c>
      <c r="BC2323">
        <v>12899</v>
      </c>
      <c r="BD2323">
        <v>11213</v>
      </c>
      <c r="BE2323">
        <v>1686</v>
      </c>
      <c r="BF2323">
        <v>4.9067256482640202E-2</v>
      </c>
      <c r="BG2323">
        <v>297713</v>
      </c>
      <c r="BH2323">
        <v>8.9570070401347852</v>
      </c>
      <c r="BI2323">
        <v>5016</v>
      </c>
      <c r="BJ2323">
        <v>31</v>
      </c>
      <c r="BK2323">
        <v>2</v>
      </c>
      <c r="BL2323">
        <v>2</v>
      </c>
      <c r="BM2323">
        <v>0</v>
      </c>
      <c r="BN2323">
        <v>0</v>
      </c>
      <c r="BO2323">
        <v>0</v>
      </c>
      <c r="BP2323">
        <v>0</v>
      </c>
      <c r="BQ2323">
        <v>2</v>
      </c>
      <c r="BR2323">
        <v>1</v>
      </c>
      <c r="BS2323">
        <v>0</v>
      </c>
      <c r="BT2323">
        <v>34445</v>
      </c>
      <c r="BU2323">
        <v>0.7</v>
      </c>
      <c r="BV2323">
        <v>0.60621590000000003</v>
      </c>
      <c r="BW2323">
        <v>148</v>
      </c>
      <c r="BX2323">
        <v>1.103208</v>
      </c>
      <c r="BY2323">
        <v>-0.5051485</v>
      </c>
      <c r="BZ2323">
        <v>33</v>
      </c>
      <c r="CA2323">
        <v>1</v>
      </c>
      <c r="CB2323">
        <v>2</v>
      </c>
      <c r="CC2323">
        <v>0</v>
      </c>
      <c r="CD2323">
        <v>0</v>
      </c>
      <c r="CE2323">
        <v>0</v>
      </c>
      <c r="CF2323">
        <v>0</v>
      </c>
      <c r="CG2323">
        <v>1</v>
      </c>
      <c r="CH2323">
        <v>1</v>
      </c>
      <c r="CI2323">
        <v>0</v>
      </c>
      <c r="CJ2323">
        <v>32761</v>
      </c>
      <c r="CK2323">
        <v>1.1599157534873783</v>
      </c>
      <c r="CL2323">
        <v>0.74146163991086456</v>
      </c>
      <c r="CM2323">
        <v>134</v>
      </c>
      <c r="CN2323">
        <v>-0.18159894838070234</v>
      </c>
      <c r="CO2323">
        <v>2087</v>
      </c>
      <c r="CP2323">
        <v>-0.92255683720000004</v>
      </c>
      <c r="CQ2323">
        <v>-0.45822133809999999</v>
      </c>
      <c r="CR2323">
        <v>24385</v>
      </c>
      <c r="CS2323">
        <v>0.75700000000000001</v>
      </c>
      <c r="CT2323">
        <v>26492</v>
      </c>
      <c r="CU2323">
        <v>0.79631321546</v>
      </c>
      <c r="CV2323">
        <v>36</v>
      </c>
      <c r="CW2323">
        <v>4</v>
      </c>
      <c r="CX2323">
        <v>3</v>
      </c>
      <c r="CY2323">
        <v>613</v>
      </c>
      <c r="CZ2323">
        <v>958</v>
      </c>
      <c r="DA2323" s="2">
        <v>13398</v>
      </c>
      <c r="DB2323" s="2">
        <v>1085</v>
      </c>
      <c r="DC2323" s="2">
        <v>60.48</v>
      </c>
      <c r="DD2323" s="2">
        <v>22602</v>
      </c>
      <c r="DE2323">
        <v>208</v>
      </c>
      <c r="DF2323">
        <v>196</v>
      </c>
      <c r="DG2323">
        <v>3.02</v>
      </c>
      <c r="DH2323">
        <v>12.1</v>
      </c>
      <c r="DI2323" s="2">
        <v>9.07</v>
      </c>
      <c r="DJ2323">
        <v>-0.88</v>
      </c>
      <c r="DK2323">
        <v>0.97368526579842007</v>
      </c>
      <c r="DL2323">
        <v>1.4727540500736377E-3</v>
      </c>
      <c r="DM2323">
        <v>0</v>
      </c>
      <c r="DN2323">
        <v>193</v>
      </c>
      <c r="DO2323">
        <v>0.32700000000000001</v>
      </c>
      <c r="DP2323">
        <v>13614.580000000002</v>
      </c>
      <c r="DQ2323" s="2">
        <v>0</v>
      </c>
      <c r="DR2323" s="2">
        <v>12422.769467330003</v>
      </c>
      <c r="DS2323">
        <v>2.0729751060232719E-2</v>
      </c>
      <c r="DT2323">
        <v>5.0814366432385398</v>
      </c>
      <c r="DU2323">
        <v>3047138.3626337377</v>
      </c>
      <c r="DV2323">
        <v>1</v>
      </c>
    </row>
    <row r="2324" spans="1:126" x14ac:dyDescent="0.15">
      <c r="A2324" t="s">
        <v>3771</v>
      </c>
      <c r="B2324" t="s">
        <v>2033</v>
      </c>
      <c r="C2324">
        <v>45</v>
      </c>
      <c r="D2324">
        <v>91</v>
      </c>
      <c r="E2324" t="s">
        <v>3844</v>
      </c>
      <c r="F2324">
        <v>45091</v>
      </c>
      <c r="G2324" t="s">
        <v>7308</v>
      </c>
      <c r="H2324">
        <v>72.7</v>
      </c>
      <c r="I2324">
        <v>18.8</v>
      </c>
      <c r="J2324">
        <v>0.8</v>
      </c>
      <c r="K2324">
        <v>1.5</v>
      </c>
      <c r="L2324">
        <v>1.7</v>
      </c>
      <c r="M2324">
        <v>4.5</v>
      </c>
      <c r="N2324">
        <f t="shared" si="146"/>
        <v>5664.76</v>
      </c>
      <c r="O2324">
        <f t="shared" si="144"/>
        <v>4335.24</v>
      </c>
      <c r="P2324">
        <f t="shared" si="145"/>
        <v>5.202288000000002</v>
      </c>
      <c r="Q2324" s="4">
        <v>45091</v>
      </c>
      <c r="R2324" s="5">
        <v>34.970188</v>
      </c>
      <c r="S2324" s="5">
        <v>-81.183187000000004</v>
      </c>
      <c r="T2324">
        <v>1</v>
      </c>
      <c r="U2324">
        <v>3.98723448326707E-2</v>
      </c>
      <c r="V2324">
        <v>226576</v>
      </c>
      <c r="W2324">
        <v>235285</v>
      </c>
      <c r="X2324">
        <v>240076</v>
      </c>
      <c r="Y2324">
        <v>250640</v>
      </c>
      <c r="Z2324">
        <v>128188</v>
      </c>
      <c r="AA2324">
        <v>45073</v>
      </c>
      <c r="AB2324">
        <v>102425.41899999999</v>
      </c>
      <c r="AC2324">
        <v>54117</v>
      </c>
      <c r="AD2324">
        <v>4</v>
      </c>
      <c r="AE2324">
        <v>1.666139055965611E-5</v>
      </c>
      <c r="AF2324">
        <v>52</v>
      </c>
      <c r="AG2324">
        <v>1004</v>
      </c>
      <c r="AH2324">
        <v>5.1792828685258967E-2</v>
      </c>
      <c r="AI2324" s="3">
        <v>123929</v>
      </c>
      <c r="AJ2324" s="3">
        <v>435644.70131229504</v>
      </c>
      <c r="AK2324">
        <v>52</v>
      </c>
      <c r="AL2324">
        <v>445292.79999999999</v>
      </c>
      <c r="AM2324">
        <v>307983</v>
      </c>
      <c r="AN2324">
        <v>48822</v>
      </c>
      <c r="AO2324">
        <v>356805</v>
      </c>
      <c r="AP2324">
        <v>8</v>
      </c>
      <c r="AQ2324">
        <v>1</v>
      </c>
      <c r="AR2324">
        <v>9</v>
      </c>
      <c r="AS2324">
        <v>3.8251482244936991E-2</v>
      </c>
      <c r="AT2324">
        <v>9</v>
      </c>
      <c r="AU2324">
        <v>209</v>
      </c>
      <c r="AV2324">
        <f t="shared" si="147"/>
        <v>218</v>
      </c>
      <c r="AW2324">
        <v>251951</v>
      </c>
      <c r="AX2324">
        <v>0.94</v>
      </c>
      <c r="AY2324">
        <v>1394548770.52862</v>
      </c>
      <c r="AZ2324">
        <v>1394548.7705286201</v>
      </c>
      <c r="BA2324">
        <v>8495.0456837017591</v>
      </c>
      <c r="BB2324">
        <v>1.1771567066655784</v>
      </c>
      <c r="BC2324">
        <v>317701</v>
      </c>
      <c r="BD2324">
        <v>77175</v>
      </c>
      <c r="BE2324">
        <v>240526</v>
      </c>
      <c r="BF2324">
        <v>1.0615687451451168</v>
      </c>
      <c r="BG2324">
        <v>2473088</v>
      </c>
      <c r="BH2324">
        <v>10.301271264099702</v>
      </c>
      <c r="BI2324">
        <v>18554</v>
      </c>
      <c r="BJ2324">
        <v>204</v>
      </c>
      <c r="BK2324">
        <v>16</v>
      </c>
      <c r="BL2324">
        <v>12</v>
      </c>
      <c r="BM2324">
        <v>2</v>
      </c>
      <c r="BN2324">
        <v>0</v>
      </c>
      <c r="BO2324">
        <v>3</v>
      </c>
      <c r="BP2324">
        <v>1</v>
      </c>
      <c r="BQ2324">
        <v>19</v>
      </c>
      <c r="BR2324">
        <v>9</v>
      </c>
      <c r="BS2324">
        <v>1</v>
      </c>
      <c r="BT2324">
        <v>227003</v>
      </c>
      <c r="BU2324">
        <v>0.81</v>
      </c>
      <c r="BV2324">
        <v>0.57335179999999997</v>
      </c>
      <c r="BW2324">
        <v>772</v>
      </c>
      <c r="BX2324">
        <v>1.176196</v>
      </c>
      <c r="BY2324">
        <v>-0.82198629999999995</v>
      </c>
      <c r="BZ2324">
        <v>228</v>
      </c>
      <c r="CA2324">
        <v>20</v>
      </c>
      <c r="CB2324">
        <v>8</v>
      </c>
      <c r="CC2324">
        <v>1</v>
      </c>
      <c r="CD2324">
        <v>0</v>
      </c>
      <c r="CE2324">
        <v>5</v>
      </c>
      <c r="CF2324">
        <v>1</v>
      </c>
      <c r="CG2324">
        <v>27</v>
      </c>
      <c r="CH2324">
        <v>7</v>
      </c>
      <c r="CI2324">
        <v>1</v>
      </c>
      <c r="CJ2324">
        <v>245124</v>
      </c>
      <c r="CK2324">
        <v>1.2157112318663208</v>
      </c>
      <c r="CL2324">
        <v>0.69911189557622144</v>
      </c>
      <c r="CM2324">
        <v>825</v>
      </c>
      <c r="CN2324">
        <v>-0.46989611156874339</v>
      </c>
      <c r="CO2324">
        <v>40086</v>
      </c>
      <c r="CP2324">
        <v>1.356894523</v>
      </c>
      <c r="CQ2324">
        <v>0.63491182800000001</v>
      </c>
      <c r="CR2324">
        <v>219705</v>
      </c>
      <c r="CS2324">
        <v>0.86599999999999999</v>
      </c>
      <c r="CT2324">
        <v>184206</v>
      </c>
      <c r="CU2324">
        <v>0.82610845667999999</v>
      </c>
      <c r="CV2324">
        <v>381</v>
      </c>
      <c r="CW2324">
        <v>112</v>
      </c>
      <c r="CX2324">
        <v>112</v>
      </c>
      <c r="CY2324">
        <v>1053</v>
      </c>
      <c r="CZ2324">
        <v>1477</v>
      </c>
      <c r="DA2324" s="2">
        <v>118546</v>
      </c>
      <c r="DB2324" s="2">
        <v>29640</v>
      </c>
      <c r="DC2324" s="2">
        <v>142.88</v>
      </c>
      <c r="DD2324" s="2">
        <v>59539</v>
      </c>
      <c r="DE2324">
        <v>443</v>
      </c>
      <c r="DF2324">
        <v>99</v>
      </c>
      <c r="DG2324">
        <v>35.090000000000003</v>
      </c>
      <c r="DH2324">
        <v>2.5099999999999998</v>
      </c>
      <c r="DI2324" s="2">
        <v>7.52</v>
      </c>
      <c r="DJ2324">
        <v>0.45</v>
      </c>
      <c r="DK2324">
        <v>0.94950334465702135</v>
      </c>
      <c r="DL2324">
        <v>0</v>
      </c>
      <c r="DM2324">
        <v>0</v>
      </c>
      <c r="DN2324">
        <v>37.9</v>
      </c>
      <c r="DO2324">
        <v>8.4000000000000005E-2</v>
      </c>
      <c r="DP2324">
        <v>682.82999999999993</v>
      </c>
      <c r="DQ2324" s="2">
        <v>0</v>
      </c>
      <c r="DR2324" s="2">
        <v>0.72973456999999997</v>
      </c>
      <c r="DS2324">
        <v>1.6387746998154923E-6</v>
      </c>
      <c r="DT2324">
        <v>4.6119266779924297</v>
      </c>
      <c r="DU2324">
        <v>2053657.7438379473</v>
      </c>
      <c r="DV2324">
        <v>0</v>
      </c>
    </row>
    <row r="2325" spans="1:126" x14ac:dyDescent="0.15">
      <c r="A2325" t="s">
        <v>3845</v>
      </c>
      <c r="B2325" t="s">
        <v>3846</v>
      </c>
      <c r="C2325">
        <v>46</v>
      </c>
      <c r="D2325">
        <v>3</v>
      </c>
      <c r="E2325" t="s">
        <v>3847</v>
      </c>
      <c r="F2325">
        <v>46003</v>
      </c>
      <c r="G2325" t="s">
        <v>7309</v>
      </c>
      <c r="H2325">
        <v>93.4</v>
      </c>
      <c r="I2325">
        <v>0.3</v>
      </c>
      <c r="J2325">
        <v>1.4</v>
      </c>
      <c r="K2325">
        <v>0.7</v>
      </c>
      <c r="L2325">
        <v>0.5</v>
      </c>
      <c r="M2325">
        <v>3.7</v>
      </c>
      <c r="N2325">
        <f t="shared" si="146"/>
        <v>8740.0400000000009</v>
      </c>
      <c r="O2325">
        <f t="shared" si="144"/>
        <v>1259.9599999999991</v>
      </c>
      <c r="P2325">
        <f t="shared" si="145"/>
        <v>1.5119519999999995</v>
      </c>
      <c r="Q2325" s="4">
        <v>46003</v>
      </c>
      <c r="R2325" s="5">
        <v>43.724719</v>
      </c>
      <c r="S2325" s="5">
        <v>-98.577586999999994</v>
      </c>
      <c r="T2325">
        <v>9</v>
      </c>
      <c r="U2325">
        <v>9.1357112935199061E-2</v>
      </c>
      <c r="V2325">
        <v>2726</v>
      </c>
      <c r="W2325">
        <v>2729</v>
      </c>
      <c r="X2325">
        <v>2729</v>
      </c>
      <c r="Y2325">
        <v>2742</v>
      </c>
      <c r="Z2325">
        <v>1260</v>
      </c>
      <c r="AA2325">
        <v>45075</v>
      </c>
      <c r="AB2325">
        <v>1084.6599999999999</v>
      </c>
      <c r="AC2325">
        <v>48750</v>
      </c>
      <c r="AD2325">
        <v>0</v>
      </c>
      <c r="AE2325">
        <v>0</v>
      </c>
      <c r="AF2325">
        <v>3</v>
      </c>
      <c r="AG2325">
        <v>442</v>
      </c>
      <c r="AH2325">
        <v>6.7873303167420816E-3</v>
      </c>
      <c r="AI2325" s="3">
        <v>442007</v>
      </c>
      <c r="AJ2325" s="3">
        <v>453391.65243506501</v>
      </c>
      <c r="AK2325">
        <v>425</v>
      </c>
      <c r="AL2325">
        <v>456051.20000000001</v>
      </c>
      <c r="AM2325">
        <v>1043576</v>
      </c>
      <c r="AN2325">
        <v>100054</v>
      </c>
      <c r="AO2325">
        <v>1143630</v>
      </c>
      <c r="AP2325">
        <v>2</v>
      </c>
      <c r="AQ2325">
        <v>0</v>
      </c>
      <c r="AR2325">
        <v>2</v>
      </c>
      <c r="AS2325">
        <v>0.73286918285086111</v>
      </c>
      <c r="AT2325">
        <v>2</v>
      </c>
      <c r="AU2325">
        <v>2</v>
      </c>
      <c r="AV2325">
        <f t="shared" si="147"/>
        <v>4</v>
      </c>
      <c r="AW2325">
        <v>1914</v>
      </c>
      <c r="AX2325">
        <v>0.88</v>
      </c>
      <c r="AY2325">
        <v>25923715.421481598</v>
      </c>
      <c r="AZ2325">
        <v>25923.715421481596</v>
      </c>
      <c r="BA2325">
        <v>8528.5487689483798</v>
      </c>
      <c r="BB2325">
        <v>1.1725324285427119</v>
      </c>
      <c r="BC2325">
        <v>1917</v>
      </c>
      <c r="BD2325">
        <v>0</v>
      </c>
      <c r="BE2325">
        <v>1917</v>
      </c>
      <c r="BF2325">
        <v>0.70322817314746877</v>
      </c>
      <c r="BG2325">
        <v>139633</v>
      </c>
      <c r="BH2325">
        <v>51.166361304507149</v>
      </c>
      <c r="BI2325">
        <v>538</v>
      </c>
      <c r="BJ2325">
        <v>6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1</v>
      </c>
      <c r="BS2325">
        <v>0</v>
      </c>
      <c r="BT2325">
        <v>2868</v>
      </c>
      <c r="BU2325">
        <v>0.68</v>
      </c>
      <c r="BV2325">
        <v>0.6870404</v>
      </c>
      <c r="BW2325">
        <v>36</v>
      </c>
      <c r="BX2325">
        <v>2.7894000000000001</v>
      </c>
      <c r="BY2325">
        <v>2.4783780000000002</v>
      </c>
      <c r="BZ2325">
        <v>5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1</v>
      </c>
      <c r="CI2325">
        <v>0</v>
      </c>
      <c r="CJ2325">
        <v>2743</v>
      </c>
      <c r="CK2325">
        <v>2.5519504192489975</v>
      </c>
      <c r="CL2325">
        <v>0.69033530571992108</v>
      </c>
      <c r="CM2325">
        <v>29</v>
      </c>
      <c r="CN2325">
        <v>1.9848694396941358</v>
      </c>
      <c r="CO2325">
        <v>268</v>
      </c>
      <c r="CP2325">
        <v>0</v>
      </c>
      <c r="CQ2325">
        <v>0</v>
      </c>
      <c r="CR2325">
        <v>2483</v>
      </c>
      <c r="CS2325">
        <v>0.91</v>
      </c>
      <c r="CT2325">
        <v>2164</v>
      </c>
      <c r="CU2325">
        <v>0.84772263766</v>
      </c>
      <c r="CW2325">
        <v>0</v>
      </c>
      <c r="CY2325">
        <v>272</v>
      </c>
      <c r="CZ2325">
        <v>638</v>
      </c>
      <c r="DA2325" s="2">
        <v>1722</v>
      </c>
      <c r="DB2325" s="2">
        <v>160</v>
      </c>
      <c r="DC2325" s="2">
        <v>36.76</v>
      </c>
      <c r="DD2325" s="2">
        <v>180</v>
      </c>
      <c r="DE2325">
        <v>147</v>
      </c>
      <c r="DF2325">
        <v>6</v>
      </c>
      <c r="DG2325">
        <v>36.76</v>
      </c>
      <c r="DH2325">
        <v>73.53</v>
      </c>
      <c r="DI2325" s="2">
        <v>36.76</v>
      </c>
      <c r="DJ2325">
        <v>-2.83</v>
      </c>
      <c r="DK2325">
        <v>0.92524552778575908</v>
      </c>
      <c r="DL2325">
        <v>0</v>
      </c>
      <c r="DM2325">
        <v>0</v>
      </c>
      <c r="DN2325">
        <v>1.6</v>
      </c>
      <c r="DO2325">
        <v>3.0000000000000001E-3</v>
      </c>
      <c r="DP2325">
        <v>17091.09</v>
      </c>
      <c r="DQ2325" s="2">
        <v>0</v>
      </c>
      <c r="DR2325" s="2">
        <v>1949.8600002400003</v>
      </c>
      <c r="DS2325">
        <v>3.8722213895514366E-3</v>
      </c>
      <c r="DT2325">
        <v>5.3181348717412797</v>
      </c>
      <c r="DU2325">
        <v>2425341.7900194568</v>
      </c>
      <c r="DV2325">
        <v>1</v>
      </c>
    </row>
    <row r="2326" spans="1:126" x14ac:dyDescent="0.15">
      <c r="A2326" t="s">
        <v>3845</v>
      </c>
      <c r="B2326" t="s">
        <v>3848</v>
      </c>
      <c r="C2326">
        <v>46</v>
      </c>
      <c r="D2326">
        <v>5</v>
      </c>
      <c r="E2326" t="s">
        <v>3849</v>
      </c>
      <c r="F2326">
        <v>46005</v>
      </c>
      <c r="G2326" t="s">
        <v>7310</v>
      </c>
      <c r="H2326">
        <v>85.8</v>
      </c>
      <c r="I2326">
        <v>0.7</v>
      </c>
      <c r="J2326">
        <v>0.9</v>
      </c>
      <c r="K2326">
        <v>3.6</v>
      </c>
      <c r="L2326">
        <v>1.2</v>
      </c>
      <c r="M2326">
        <v>7.7</v>
      </c>
      <c r="N2326">
        <f t="shared" si="146"/>
        <v>7436.6299999999992</v>
      </c>
      <c r="O2326">
        <f t="shared" si="144"/>
        <v>2563.3700000000008</v>
      </c>
      <c r="P2326">
        <f t="shared" si="145"/>
        <v>3.0760440000000022</v>
      </c>
      <c r="Q2326" s="4">
        <v>46005</v>
      </c>
      <c r="R2326" s="5">
        <v>44.418264999999998</v>
      </c>
      <c r="S2326" s="5">
        <v>-98.279421999999997</v>
      </c>
      <c r="T2326">
        <v>7</v>
      </c>
      <c r="U2326">
        <v>0.14644185927693637</v>
      </c>
      <c r="V2326">
        <v>17372</v>
      </c>
      <c r="W2326">
        <v>17922</v>
      </c>
      <c r="X2326">
        <v>18168</v>
      </c>
      <c r="Y2326">
        <v>18160</v>
      </c>
      <c r="Z2326">
        <v>9228</v>
      </c>
      <c r="AA2326">
        <v>45077</v>
      </c>
      <c r="AB2326">
        <v>7680.0850000000009</v>
      </c>
      <c r="AC2326">
        <v>46267</v>
      </c>
      <c r="AD2326">
        <v>1</v>
      </c>
      <c r="AE2326">
        <v>5.5041831792162041E-5</v>
      </c>
      <c r="AF2326">
        <v>25</v>
      </c>
      <c r="AG2326">
        <v>754</v>
      </c>
      <c r="AH2326">
        <v>3.3156498673740056E-2</v>
      </c>
      <c r="AI2326" s="3">
        <v>793756</v>
      </c>
      <c r="AJ2326" s="3">
        <v>805570.56417962001</v>
      </c>
      <c r="AK2326">
        <v>326</v>
      </c>
      <c r="AL2326">
        <v>809555.20000000007</v>
      </c>
      <c r="AM2326">
        <v>2273027</v>
      </c>
      <c r="AN2326">
        <v>222749</v>
      </c>
      <c r="AO2326">
        <v>2495776</v>
      </c>
      <c r="AP2326">
        <v>8</v>
      </c>
      <c r="AQ2326">
        <v>0</v>
      </c>
      <c r="AR2326">
        <v>8</v>
      </c>
      <c r="AS2326">
        <v>0.44637875237138713</v>
      </c>
      <c r="AT2326">
        <v>8</v>
      </c>
      <c r="AU2326">
        <v>26</v>
      </c>
      <c r="AV2326">
        <f t="shared" si="147"/>
        <v>34</v>
      </c>
      <c r="AW2326">
        <v>13829</v>
      </c>
      <c r="AX2326">
        <v>0.84</v>
      </c>
      <c r="AY2326">
        <v>1291703953.21381</v>
      </c>
      <c r="AZ2326">
        <v>1291703.95321381</v>
      </c>
      <c r="BA2326">
        <v>75422.178290115902</v>
      </c>
      <c r="BB2326">
        <v>0.13258699532032084</v>
      </c>
      <c r="BC2326">
        <v>1200</v>
      </c>
      <c r="BD2326">
        <v>1974</v>
      </c>
      <c r="BE2326">
        <v>-774</v>
      </c>
      <c r="BF2326">
        <v>-4.4554455445544552E-2</v>
      </c>
      <c r="BG2326">
        <v>348451</v>
      </c>
      <c r="BH2326">
        <v>19.179381329810656</v>
      </c>
      <c r="BI2326">
        <v>2309</v>
      </c>
      <c r="BJ2326">
        <v>23</v>
      </c>
      <c r="BK2326">
        <v>8</v>
      </c>
      <c r="BL2326">
        <v>6</v>
      </c>
      <c r="BM2326">
        <v>0</v>
      </c>
      <c r="BN2326">
        <v>0</v>
      </c>
      <c r="BO2326">
        <v>1</v>
      </c>
      <c r="BP2326">
        <v>2</v>
      </c>
      <c r="BQ2326">
        <v>4</v>
      </c>
      <c r="BR2326">
        <v>1</v>
      </c>
      <c r="BS2326">
        <v>0</v>
      </c>
      <c r="BT2326">
        <v>16266</v>
      </c>
      <c r="BU2326">
        <v>0.84</v>
      </c>
      <c r="BV2326">
        <v>0.62659410000000004</v>
      </c>
      <c r="BW2326">
        <v>189</v>
      </c>
      <c r="BX2326">
        <v>2.7665069999999998</v>
      </c>
      <c r="BY2326">
        <v>1.904177</v>
      </c>
      <c r="BZ2326">
        <v>22</v>
      </c>
      <c r="CA2326">
        <v>5</v>
      </c>
      <c r="CB2326">
        <v>5</v>
      </c>
      <c r="CC2326">
        <v>0</v>
      </c>
      <c r="CD2326">
        <v>0</v>
      </c>
      <c r="CE2326">
        <v>1</v>
      </c>
      <c r="CF2326">
        <v>2</v>
      </c>
      <c r="CG2326">
        <v>3</v>
      </c>
      <c r="CH2326">
        <v>1</v>
      </c>
      <c r="CI2326">
        <v>0</v>
      </c>
      <c r="CJ2326">
        <v>18304</v>
      </c>
      <c r="CK2326">
        <v>2.1306818181818179</v>
      </c>
      <c r="CL2326">
        <v>0.60243861977438617</v>
      </c>
      <c r="CM2326">
        <v>149</v>
      </c>
      <c r="CN2326">
        <v>0.7673792137799329</v>
      </c>
      <c r="CO2326">
        <v>1906</v>
      </c>
      <c r="CP2326">
        <v>-2.5698392E-3</v>
      </c>
      <c r="CQ2326">
        <v>0.18993575200000001</v>
      </c>
      <c r="CR2326">
        <v>16102</v>
      </c>
      <c r="CS2326">
        <v>0.873</v>
      </c>
      <c r="CT2326">
        <v>14888</v>
      </c>
      <c r="CU2326">
        <v>0.82151825380999999</v>
      </c>
      <c r="CV2326">
        <v>50</v>
      </c>
      <c r="CW2326">
        <v>10</v>
      </c>
      <c r="CX2326">
        <v>11</v>
      </c>
      <c r="CY2326">
        <v>591</v>
      </c>
      <c r="CZ2326">
        <v>1153</v>
      </c>
      <c r="DA2326" s="2">
        <v>11788</v>
      </c>
      <c r="DB2326" s="2">
        <v>1460</v>
      </c>
      <c r="DC2326" s="2">
        <v>88.5</v>
      </c>
      <c r="DD2326" s="2">
        <v>2198</v>
      </c>
      <c r="DE2326">
        <v>280</v>
      </c>
      <c r="DF2326">
        <v>35</v>
      </c>
      <c r="DG2326">
        <v>38.72</v>
      </c>
      <c r="DH2326">
        <v>11.06</v>
      </c>
      <c r="DI2326" s="2">
        <v>16.59</v>
      </c>
      <c r="DJ2326">
        <v>-3.25</v>
      </c>
      <c r="DK2326">
        <v>0.96020817480434795</v>
      </c>
      <c r="DL2326">
        <v>0</v>
      </c>
      <c r="DM2326">
        <v>0</v>
      </c>
      <c r="DN2326">
        <v>74</v>
      </c>
      <c r="DO2326">
        <v>0.09</v>
      </c>
      <c r="DP2326">
        <v>26027.56</v>
      </c>
      <c r="DQ2326" s="2">
        <v>0</v>
      </c>
      <c r="DR2326" s="2">
        <v>6845.8316349200013</v>
      </c>
      <c r="DS2326">
        <v>8.4562886226818151E-3</v>
      </c>
      <c r="DT2326">
        <v>4.1537034475273202</v>
      </c>
      <c r="DU2326">
        <v>3362652.2252036696</v>
      </c>
      <c r="DV2326">
        <v>0</v>
      </c>
    </row>
    <row r="2327" spans="1:126" x14ac:dyDescent="0.15">
      <c r="A2327" t="s">
        <v>3845</v>
      </c>
      <c r="B2327" t="s">
        <v>3850</v>
      </c>
      <c r="C2327">
        <v>46</v>
      </c>
      <c r="D2327">
        <v>7</v>
      </c>
      <c r="E2327" t="s">
        <v>3851</v>
      </c>
      <c r="F2327">
        <v>46007</v>
      </c>
      <c r="G2327" t="s">
        <v>7311</v>
      </c>
      <c r="H2327">
        <v>33.299999999999997</v>
      </c>
      <c r="I2327">
        <v>0.1</v>
      </c>
      <c r="J2327">
        <v>60.4</v>
      </c>
      <c r="K2327">
        <v>0.4</v>
      </c>
      <c r="L2327">
        <v>3.9</v>
      </c>
      <c r="M2327">
        <v>2</v>
      </c>
      <c r="N2327">
        <f t="shared" si="146"/>
        <v>4776.4299999999994</v>
      </c>
      <c r="O2327">
        <f t="shared" si="144"/>
        <v>5223.5700000000006</v>
      </c>
      <c r="P2327">
        <f t="shared" si="145"/>
        <v>6.2682840000000031</v>
      </c>
      <c r="Q2327" s="4">
        <v>46007</v>
      </c>
      <c r="R2327" s="5">
        <v>43.186912</v>
      </c>
      <c r="S2327" s="5">
        <v>-101.677181</v>
      </c>
      <c r="T2327">
        <v>9</v>
      </c>
      <c r="U2327">
        <v>-3.7391120101949803E-2</v>
      </c>
      <c r="V2327">
        <v>3432</v>
      </c>
      <c r="W2327">
        <v>3440</v>
      </c>
      <c r="X2327">
        <v>3438</v>
      </c>
      <c r="Y2327">
        <v>3401</v>
      </c>
      <c r="Z2327">
        <v>1548</v>
      </c>
      <c r="AA2327">
        <v>45079</v>
      </c>
      <c r="AB2327">
        <v>1109.2139999999999</v>
      </c>
      <c r="AC2327">
        <v>42171</v>
      </c>
      <c r="AD2327">
        <v>0</v>
      </c>
      <c r="AE2327">
        <v>0</v>
      </c>
      <c r="AF2327">
        <v>5</v>
      </c>
      <c r="AG2327">
        <v>219</v>
      </c>
      <c r="AH2327">
        <v>2.2831050228310501E-2</v>
      </c>
      <c r="AI2327" s="3">
        <v>606496</v>
      </c>
      <c r="AJ2327" s="3">
        <v>758212.78319184005</v>
      </c>
      <c r="AK2327">
        <v>1440</v>
      </c>
      <c r="AL2327">
        <v>762048</v>
      </c>
      <c r="AM2327">
        <v>1170711</v>
      </c>
      <c r="AN2327">
        <v>43441</v>
      </c>
      <c r="AO2327">
        <v>1214152</v>
      </c>
      <c r="AP2327">
        <v>1</v>
      </c>
      <c r="AQ2327">
        <v>0</v>
      </c>
      <c r="AR2327">
        <v>1</v>
      </c>
      <c r="AS2327">
        <v>0.29069767441860467</v>
      </c>
      <c r="AT2327">
        <v>1</v>
      </c>
      <c r="AU2327">
        <v>0</v>
      </c>
      <c r="AV2327">
        <f t="shared" si="147"/>
        <v>1</v>
      </c>
      <c r="AW2327">
        <v>2522</v>
      </c>
      <c r="AX2327">
        <v>0.97</v>
      </c>
      <c r="AY2327">
        <v>247581545.26212001</v>
      </c>
      <c r="AZ2327">
        <v>247581.54526211999</v>
      </c>
      <c r="BA2327">
        <v>70077.095720226105</v>
      </c>
      <c r="BB2327">
        <v>0.14269997774913115</v>
      </c>
      <c r="BC2327">
        <v>1545</v>
      </c>
      <c r="BD2327">
        <v>122</v>
      </c>
      <c r="BE2327">
        <v>1423</v>
      </c>
      <c r="BF2327">
        <v>0.41462703962703962</v>
      </c>
      <c r="BG2327">
        <v>45833</v>
      </c>
      <c r="BH2327">
        <v>13.331297265852239</v>
      </c>
      <c r="BI2327">
        <v>425</v>
      </c>
      <c r="BJ2327">
        <v>3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3348</v>
      </c>
      <c r="BU2327">
        <v>0.76</v>
      </c>
      <c r="BV2327">
        <v>0.52705060000000004</v>
      </c>
      <c r="BW2327">
        <v>34</v>
      </c>
      <c r="BX2327">
        <v>1.1947430000000001</v>
      </c>
      <c r="BY2327">
        <v>-1.89947E-2</v>
      </c>
      <c r="BZ2327">
        <v>5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  <c r="CJ2327">
        <v>3432</v>
      </c>
      <c r="CK2327">
        <v>1.7482517482517483</v>
      </c>
      <c r="CL2327">
        <v>0.53873712494402148</v>
      </c>
      <c r="CM2327">
        <v>26</v>
      </c>
      <c r="CN2327">
        <v>9.1859390231483679E-2</v>
      </c>
      <c r="CO2327">
        <v>295</v>
      </c>
      <c r="CP2327">
        <v>-0.94719629989999998</v>
      </c>
      <c r="CQ2327">
        <v>-0.92142115979999994</v>
      </c>
      <c r="CR2327">
        <v>2773</v>
      </c>
      <c r="CS2327">
        <v>0.81</v>
      </c>
      <c r="CT2327">
        <v>2704</v>
      </c>
      <c r="CU2327">
        <v>0.72466960351999998</v>
      </c>
      <c r="CV2327">
        <v>1</v>
      </c>
      <c r="CW2327">
        <v>2</v>
      </c>
      <c r="CX2327">
        <v>1</v>
      </c>
      <c r="CY2327">
        <v>194</v>
      </c>
      <c r="CZ2327">
        <v>368</v>
      </c>
      <c r="DA2327" s="2">
        <v>1435</v>
      </c>
      <c r="DB2327" s="2">
        <v>130</v>
      </c>
      <c r="DC2327" s="2">
        <v>57.94</v>
      </c>
      <c r="DD2327" s="2">
        <v>2362</v>
      </c>
      <c r="DE2327">
        <v>85</v>
      </c>
      <c r="DF2327">
        <v>78</v>
      </c>
      <c r="DH2327">
        <v>86.91</v>
      </c>
      <c r="DJ2327">
        <v>0.5</v>
      </c>
      <c r="DK2327">
        <v>0.97621748535851849</v>
      </c>
      <c r="DL2327">
        <v>4.5662100456621002E-3</v>
      </c>
      <c r="DM2327">
        <v>0</v>
      </c>
      <c r="DN2327">
        <v>5.8</v>
      </c>
      <c r="DO2327">
        <v>8.0000000000000002E-3</v>
      </c>
      <c r="DP2327">
        <v>4529.0199999999995</v>
      </c>
      <c r="DQ2327" s="2">
        <v>0</v>
      </c>
      <c r="DR2327" s="2">
        <v>213.26769284</v>
      </c>
      <c r="DS2327">
        <v>2.798616337718622E-4</v>
      </c>
      <c r="DT2327">
        <v>6.3607578475210698</v>
      </c>
      <c r="DU2327">
        <v>4847202.7961877361</v>
      </c>
      <c r="DV2327">
        <v>1</v>
      </c>
    </row>
    <row r="2328" spans="1:126" x14ac:dyDescent="0.15">
      <c r="A2328" t="s">
        <v>3845</v>
      </c>
      <c r="B2328" t="s">
        <v>3852</v>
      </c>
      <c r="C2328">
        <v>46</v>
      </c>
      <c r="D2328">
        <v>9</v>
      </c>
      <c r="E2328" t="s">
        <v>3853</v>
      </c>
      <c r="F2328">
        <v>46009</v>
      </c>
      <c r="G2328" t="s">
        <v>7312</v>
      </c>
      <c r="H2328">
        <v>88.9</v>
      </c>
      <c r="I2328">
        <v>0.9</v>
      </c>
      <c r="J2328">
        <v>7</v>
      </c>
      <c r="K2328">
        <v>0.1</v>
      </c>
      <c r="L2328">
        <v>1.2</v>
      </c>
      <c r="M2328">
        <v>1.8</v>
      </c>
      <c r="N2328">
        <f t="shared" si="146"/>
        <v>7957.7100000000009</v>
      </c>
      <c r="O2328">
        <f t="shared" si="144"/>
        <v>2042.2899999999991</v>
      </c>
      <c r="P2328">
        <f t="shared" si="145"/>
        <v>2.4507479999999999</v>
      </c>
      <c r="Q2328" s="4">
        <v>46009</v>
      </c>
      <c r="R2328" s="5">
        <v>42.985799</v>
      </c>
      <c r="S2328" s="5">
        <v>-97.884198999999995</v>
      </c>
      <c r="T2328">
        <v>9</v>
      </c>
      <c r="U2328">
        <v>7.4665279104663376E-2</v>
      </c>
      <c r="V2328">
        <v>7041</v>
      </c>
      <c r="W2328">
        <v>7032</v>
      </c>
      <c r="X2328">
        <v>7013</v>
      </c>
      <c r="Y2328">
        <v>6946</v>
      </c>
      <c r="Z2328">
        <v>3648</v>
      </c>
      <c r="AA2328">
        <v>45081</v>
      </c>
      <c r="AB2328">
        <v>2178.2640000000001</v>
      </c>
      <c r="AC2328">
        <v>45254</v>
      </c>
      <c r="AD2328">
        <v>0</v>
      </c>
      <c r="AE2328">
        <v>0</v>
      </c>
      <c r="AF2328">
        <v>8</v>
      </c>
      <c r="AG2328">
        <v>671</v>
      </c>
      <c r="AH2328">
        <v>1.1922503725782414E-2</v>
      </c>
      <c r="AI2328" s="3">
        <v>351596</v>
      </c>
      <c r="AJ2328" s="3">
        <v>360768.108076845</v>
      </c>
      <c r="AK2328">
        <v>320</v>
      </c>
      <c r="AL2328">
        <v>372076.79999999999</v>
      </c>
      <c r="AM2328">
        <v>350101</v>
      </c>
      <c r="AN2328">
        <v>127140</v>
      </c>
      <c r="AO2328">
        <v>477241</v>
      </c>
      <c r="AP2328">
        <v>2</v>
      </c>
      <c r="AQ2328">
        <v>0</v>
      </c>
      <c r="AR2328">
        <v>2</v>
      </c>
      <c r="AS2328">
        <v>0.2844141069397042</v>
      </c>
      <c r="AT2328">
        <v>2</v>
      </c>
      <c r="AU2328">
        <v>8</v>
      </c>
      <c r="AV2328">
        <f t="shared" si="147"/>
        <v>10</v>
      </c>
      <c r="AW2328">
        <v>4188</v>
      </c>
      <c r="AX2328">
        <v>0.67999999999999994</v>
      </c>
      <c r="AY2328">
        <v>549443842.56342697</v>
      </c>
      <c r="AZ2328">
        <v>549443.84256342694</v>
      </c>
      <c r="BA2328">
        <v>75782.828016420302</v>
      </c>
      <c r="BB2328">
        <v>0.13195601512565938</v>
      </c>
      <c r="BC2328">
        <v>1821</v>
      </c>
      <c r="BD2328">
        <v>0</v>
      </c>
      <c r="BE2328">
        <v>1821</v>
      </c>
      <c r="BF2328">
        <v>0.25862803579037069</v>
      </c>
      <c r="BG2328">
        <v>171645</v>
      </c>
      <c r="BH2328">
        <v>24.475260230999574</v>
      </c>
      <c r="BI2328">
        <v>1245</v>
      </c>
      <c r="BJ2328">
        <v>13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3</v>
      </c>
      <c r="BS2328">
        <v>0</v>
      </c>
      <c r="BT2328">
        <v>6995</v>
      </c>
      <c r="BU2328">
        <v>0.85</v>
      </c>
      <c r="BV2328">
        <v>0.54807530000000004</v>
      </c>
      <c r="BW2328">
        <v>76</v>
      </c>
      <c r="BX2328">
        <v>2.573267</v>
      </c>
      <c r="BY2328">
        <v>1.2302470000000001</v>
      </c>
      <c r="BZ2328">
        <v>12</v>
      </c>
      <c r="CA2328">
        <v>3</v>
      </c>
      <c r="CB2328">
        <v>0</v>
      </c>
      <c r="CC2328">
        <v>0</v>
      </c>
      <c r="CD2328">
        <v>0</v>
      </c>
      <c r="CE2328">
        <v>0</v>
      </c>
      <c r="CF2328">
        <v>1</v>
      </c>
      <c r="CG2328">
        <v>0</v>
      </c>
      <c r="CH2328">
        <v>3</v>
      </c>
      <c r="CI2328">
        <v>0</v>
      </c>
      <c r="CJ2328">
        <v>7008</v>
      </c>
      <c r="CK2328">
        <v>2.7111872146118721</v>
      </c>
      <c r="CL2328">
        <v>0.72809095215537656</v>
      </c>
      <c r="CM2328">
        <v>54</v>
      </c>
      <c r="CN2328">
        <v>1.7283697577400696</v>
      </c>
      <c r="CO2328">
        <v>670</v>
      </c>
      <c r="CP2328">
        <v>0.72678967000000005</v>
      </c>
      <c r="CQ2328">
        <v>0.124252287</v>
      </c>
      <c r="CR2328">
        <v>6255</v>
      </c>
      <c r="CS2328">
        <v>0.89599999999999991</v>
      </c>
      <c r="CT2328">
        <v>5964</v>
      </c>
      <c r="CU2328">
        <v>0.86138613860999991</v>
      </c>
      <c r="CV2328">
        <v>1</v>
      </c>
      <c r="CW2328">
        <v>4</v>
      </c>
      <c r="CX2328">
        <v>5</v>
      </c>
      <c r="CY2328">
        <v>310</v>
      </c>
      <c r="CZ2328">
        <v>944</v>
      </c>
      <c r="DA2328" s="2">
        <v>3492</v>
      </c>
      <c r="DB2328" s="2">
        <v>410</v>
      </c>
      <c r="DC2328" s="2">
        <v>42.58</v>
      </c>
      <c r="DD2328" s="2">
        <v>673</v>
      </c>
      <c r="DE2328">
        <v>202</v>
      </c>
      <c r="DF2328">
        <v>24</v>
      </c>
      <c r="DG2328">
        <v>14.19</v>
      </c>
      <c r="DH2328">
        <v>42.58</v>
      </c>
      <c r="DI2328" s="2">
        <v>42.58</v>
      </c>
      <c r="DJ2328">
        <v>-1.59</v>
      </c>
      <c r="DK2328">
        <v>0.97729780771112296</v>
      </c>
      <c r="DL2328">
        <v>2.9806259314456036E-3</v>
      </c>
      <c r="DM2328">
        <v>0</v>
      </c>
      <c r="DN2328">
        <v>192.1</v>
      </c>
      <c r="DO2328">
        <v>0.50600000000000001</v>
      </c>
      <c r="DP2328">
        <v>9976.1999999999989</v>
      </c>
      <c r="DQ2328" s="2">
        <v>0</v>
      </c>
      <c r="DR2328" s="2">
        <v>303.23112364999997</v>
      </c>
      <c r="DS2328">
        <v>6.3439570335102862E-4</v>
      </c>
      <c r="DT2328">
        <v>4.2666249398251699</v>
      </c>
      <c r="DU2328">
        <v>1587512.1544103418</v>
      </c>
      <c r="DV2328">
        <v>1</v>
      </c>
    </row>
    <row r="2329" spans="1:126" x14ac:dyDescent="0.15">
      <c r="A2329" t="s">
        <v>3845</v>
      </c>
      <c r="B2329" t="s">
        <v>3854</v>
      </c>
      <c r="C2329">
        <v>46</v>
      </c>
      <c r="D2329">
        <v>11</v>
      </c>
      <c r="E2329" t="s">
        <v>3855</v>
      </c>
      <c r="F2329">
        <v>46011</v>
      </c>
      <c r="G2329" t="s">
        <v>7313</v>
      </c>
      <c r="H2329">
        <v>92.3</v>
      </c>
      <c r="I2329">
        <v>0.8</v>
      </c>
      <c r="J2329">
        <v>0.9</v>
      </c>
      <c r="K2329">
        <v>2.7</v>
      </c>
      <c r="L2329">
        <v>1.4</v>
      </c>
      <c r="M2329">
        <v>2</v>
      </c>
      <c r="N2329">
        <f t="shared" si="146"/>
        <v>8533.989999999998</v>
      </c>
      <c r="O2329">
        <f t="shared" si="144"/>
        <v>1466.010000000002</v>
      </c>
      <c r="P2329">
        <f t="shared" si="145"/>
        <v>1.7592120000000031</v>
      </c>
      <c r="Q2329" s="4">
        <v>46011</v>
      </c>
      <c r="R2329" s="5">
        <v>44.376674999999999</v>
      </c>
      <c r="S2329" s="5">
        <v>-96.797797000000003</v>
      </c>
      <c r="T2329">
        <v>5</v>
      </c>
      <c r="U2329">
        <v>0.11462129897993668</v>
      </c>
      <c r="V2329">
        <v>31973</v>
      </c>
      <c r="W2329">
        <v>32647</v>
      </c>
      <c r="X2329">
        <v>33046</v>
      </c>
      <c r="Y2329">
        <v>33808</v>
      </c>
      <c r="Z2329">
        <v>13947</v>
      </c>
      <c r="AA2329">
        <v>45083</v>
      </c>
      <c r="AB2329">
        <v>12024.923000000001</v>
      </c>
      <c r="AC2329">
        <v>50082</v>
      </c>
      <c r="AD2329">
        <v>1</v>
      </c>
      <c r="AE2329">
        <v>3.0260848514192338E-5</v>
      </c>
      <c r="AF2329">
        <v>41</v>
      </c>
      <c r="AG2329">
        <v>1023</v>
      </c>
      <c r="AH2329">
        <v>4.0078201368523948E-2</v>
      </c>
      <c r="AI2329" s="3">
        <v>449020</v>
      </c>
      <c r="AJ2329" s="3">
        <v>507011.82433362503</v>
      </c>
      <c r="AK2329">
        <v>140</v>
      </c>
      <c r="AL2329">
        <v>515084.80000000005</v>
      </c>
      <c r="AM2329">
        <v>1726948</v>
      </c>
      <c r="AN2329">
        <v>200306</v>
      </c>
      <c r="AO2329">
        <v>1927254</v>
      </c>
      <c r="AP2329">
        <v>2</v>
      </c>
      <c r="AQ2329">
        <v>0</v>
      </c>
      <c r="AR2329">
        <v>2</v>
      </c>
      <c r="AS2329">
        <v>6.1261371642111068E-2</v>
      </c>
      <c r="AT2329">
        <v>5</v>
      </c>
      <c r="AU2329">
        <v>34</v>
      </c>
      <c r="AV2329">
        <f t="shared" si="147"/>
        <v>39</v>
      </c>
      <c r="AW2329">
        <v>31512</v>
      </c>
      <c r="AX2329">
        <v>0.96</v>
      </c>
      <c r="AY2329">
        <v>158966735.89062899</v>
      </c>
      <c r="AZ2329">
        <v>158966.735890629</v>
      </c>
      <c r="BA2329">
        <v>5626.4847366435197</v>
      </c>
      <c r="BB2329">
        <v>1.7773086515054692</v>
      </c>
      <c r="BC2329">
        <v>38990</v>
      </c>
      <c r="BD2329">
        <v>22184</v>
      </c>
      <c r="BE2329">
        <v>16806</v>
      </c>
      <c r="BF2329">
        <v>0.52563100115722639</v>
      </c>
      <c r="BG2329">
        <v>1167123</v>
      </c>
      <c r="BH2329">
        <v>35.318132300429703</v>
      </c>
      <c r="BI2329">
        <v>2818</v>
      </c>
      <c r="BJ2329">
        <v>37</v>
      </c>
      <c r="BK2329">
        <v>9</v>
      </c>
      <c r="BL2329">
        <v>3</v>
      </c>
      <c r="BM2329">
        <v>2</v>
      </c>
      <c r="BN2329">
        <v>1</v>
      </c>
      <c r="BO2329">
        <v>1</v>
      </c>
      <c r="BP2329">
        <v>1</v>
      </c>
      <c r="BQ2329">
        <v>2</v>
      </c>
      <c r="BR2329">
        <v>3</v>
      </c>
      <c r="BS2329">
        <v>0</v>
      </c>
      <c r="BT2329">
        <v>30056</v>
      </c>
      <c r="BU2329">
        <v>0.81</v>
      </c>
      <c r="BV2329">
        <v>0.58176890000000003</v>
      </c>
      <c r="BW2329">
        <v>267</v>
      </c>
      <c r="BX2329">
        <v>1.9630019999999999</v>
      </c>
      <c r="BY2329">
        <v>0.6529606</v>
      </c>
      <c r="BZ2329">
        <v>35</v>
      </c>
      <c r="CA2329">
        <v>8</v>
      </c>
      <c r="CB2329">
        <v>4</v>
      </c>
      <c r="CC2329">
        <v>0</v>
      </c>
      <c r="CD2329">
        <v>1</v>
      </c>
      <c r="CE2329">
        <v>0</v>
      </c>
      <c r="CF2329">
        <v>1</v>
      </c>
      <c r="CG2329">
        <v>5</v>
      </c>
      <c r="CH2329">
        <v>3</v>
      </c>
      <c r="CI2329">
        <v>0</v>
      </c>
      <c r="CJ2329">
        <v>33394</v>
      </c>
      <c r="CK2329">
        <v>1.7068934539138767</v>
      </c>
      <c r="CL2329">
        <v>0.58374917616043687</v>
      </c>
      <c r="CM2329">
        <v>257</v>
      </c>
      <c r="CN2329">
        <v>0.2437806894604759</v>
      </c>
      <c r="CO2329">
        <v>6017</v>
      </c>
      <c r="CP2329">
        <v>0.98418618499999999</v>
      </c>
      <c r="CQ2329">
        <v>0.61370925700000001</v>
      </c>
      <c r="CR2329">
        <v>29447</v>
      </c>
      <c r="CS2329">
        <v>0.8640000000000001</v>
      </c>
      <c r="CT2329">
        <v>27785</v>
      </c>
      <c r="CU2329">
        <v>0.87827472856</v>
      </c>
      <c r="CV2329">
        <v>36</v>
      </c>
      <c r="CW2329">
        <v>13</v>
      </c>
      <c r="CX2329">
        <v>18</v>
      </c>
      <c r="CY2329">
        <v>1032</v>
      </c>
      <c r="CZ2329">
        <v>1554</v>
      </c>
      <c r="DA2329" s="2">
        <v>24579</v>
      </c>
      <c r="DB2329" s="2">
        <v>4050</v>
      </c>
      <c r="DC2329" s="2">
        <v>163.80000000000001</v>
      </c>
      <c r="DD2329" s="2">
        <v>2412</v>
      </c>
      <c r="DE2329">
        <v>438</v>
      </c>
      <c r="DF2329">
        <v>39</v>
      </c>
      <c r="DG2329">
        <v>63.7</v>
      </c>
      <c r="DH2329">
        <v>6.07</v>
      </c>
      <c r="DI2329" s="2">
        <v>36.4</v>
      </c>
      <c r="DJ2329">
        <v>-2.06</v>
      </c>
      <c r="DK2329">
        <v>0.94804685760099772</v>
      </c>
      <c r="DL2329">
        <v>3.9100684261974585E-3</v>
      </c>
      <c r="DM2329">
        <v>0</v>
      </c>
      <c r="DN2329">
        <v>231.9</v>
      </c>
      <c r="DO2329">
        <v>0.44799999999999995</v>
      </c>
      <c r="DP2329">
        <v>26589.96</v>
      </c>
      <c r="DQ2329" s="2">
        <v>0</v>
      </c>
      <c r="DR2329" s="2">
        <v>12518.729870979996</v>
      </c>
      <c r="DS2329">
        <v>2.4304219007610872E-2</v>
      </c>
      <c r="DT2329">
        <v>4.0296384959401097</v>
      </c>
      <c r="DU2329">
        <v>2075605.5387536124</v>
      </c>
      <c r="DV2329">
        <v>0</v>
      </c>
    </row>
    <row r="2330" spans="1:126" x14ac:dyDescent="0.15">
      <c r="A2330" t="s">
        <v>3845</v>
      </c>
      <c r="B2330" t="s">
        <v>1120</v>
      </c>
      <c r="C2330">
        <v>46</v>
      </c>
      <c r="D2330">
        <v>13</v>
      </c>
      <c r="E2330" t="s">
        <v>3856</v>
      </c>
      <c r="F2330">
        <v>46013</v>
      </c>
      <c r="G2330" t="s">
        <v>7314</v>
      </c>
      <c r="H2330">
        <v>92.6</v>
      </c>
      <c r="I2330">
        <v>0.5</v>
      </c>
      <c r="J2330">
        <v>3</v>
      </c>
      <c r="K2330">
        <v>1</v>
      </c>
      <c r="L2330">
        <v>1.6</v>
      </c>
      <c r="M2330">
        <v>1.4</v>
      </c>
      <c r="N2330">
        <f t="shared" si="146"/>
        <v>8589.529999999997</v>
      </c>
      <c r="O2330">
        <f t="shared" ref="O2330:O2393" si="148">10000-N2330</f>
        <v>1410.470000000003</v>
      </c>
      <c r="P2330">
        <f t="shared" ref="P2330:P2393" si="149">O2330/833.333333333333</f>
        <v>1.6925640000000042</v>
      </c>
      <c r="Q2330" s="4">
        <v>46013</v>
      </c>
      <c r="R2330" s="5">
        <v>45.589253999999997</v>
      </c>
      <c r="S2330" s="5">
        <v>-98.352175000000003</v>
      </c>
      <c r="T2330">
        <v>5</v>
      </c>
      <c r="U2330">
        <v>2.2152780670865634E-2</v>
      </c>
      <c r="V2330">
        <v>36562</v>
      </c>
      <c r="W2330">
        <v>37528</v>
      </c>
      <c r="X2330">
        <v>38060</v>
      </c>
      <c r="Y2330">
        <v>38505</v>
      </c>
      <c r="Z2330">
        <v>19227</v>
      </c>
      <c r="AA2330">
        <v>45085</v>
      </c>
      <c r="AB2330">
        <v>16735.006999999998</v>
      </c>
      <c r="AC2330">
        <v>53100</v>
      </c>
      <c r="AD2330">
        <v>1</v>
      </c>
      <c r="AE2330">
        <v>2.6274303730951129E-5</v>
      </c>
      <c r="AF2330">
        <v>18</v>
      </c>
      <c r="AG2330">
        <v>1056</v>
      </c>
      <c r="AH2330">
        <v>1.7045454545454544E-2</v>
      </c>
      <c r="AI2330" s="3">
        <v>1078794</v>
      </c>
      <c r="AJ2330" s="3">
        <v>1096337.7332278301</v>
      </c>
      <c r="AK2330">
        <v>250</v>
      </c>
      <c r="AL2330">
        <v>1108070.3999999999</v>
      </c>
      <c r="AM2330">
        <v>845995</v>
      </c>
      <c r="AN2330">
        <v>336539</v>
      </c>
      <c r="AO2330">
        <v>1182534</v>
      </c>
      <c r="AP2330">
        <v>3</v>
      </c>
      <c r="AQ2330">
        <v>0</v>
      </c>
      <c r="AR2330">
        <v>3</v>
      </c>
      <c r="AS2330">
        <v>7.9940311234278402E-2</v>
      </c>
      <c r="AT2330">
        <v>2</v>
      </c>
      <c r="AU2330">
        <v>36</v>
      </c>
      <c r="AV2330">
        <f t="shared" si="147"/>
        <v>38</v>
      </c>
      <c r="AY2330">
        <v>3930682003.9749999</v>
      </c>
      <c r="AZ2330">
        <v>3930682.0039749998</v>
      </c>
      <c r="BA2330">
        <v>110626.764832086</v>
      </c>
      <c r="BB2330">
        <v>9.0394038144190739E-2</v>
      </c>
      <c r="BC2330">
        <v>11413</v>
      </c>
      <c r="BD2330">
        <v>0</v>
      </c>
      <c r="BE2330">
        <v>11413</v>
      </c>
      <c r="BF2330">
        <v>0.31215469613259667</v>
      </c>
      <c r="BG2330">
        <v>1326238</v>
      </c>
      <c r="BH2330">
        <v>34.845980031529166</v>
      </c>
      <c r="BI2330">
        <v>4267</v>
      </c>
      <c r="BJ2330">
        <v>39</v>
      </c>
      <c r="BK2330">
        <v>12</v>
      </c>
      <c r="BL2330">
        <v>3</v>
      </c>
      <c r="BM2330">
        <v>0</v>
      </c>
      <c r="BN2330">
        <v>1</v>
      </c>
      <c r="BO2330">
        <v>4</v>
      </c>
      <c r="BP2330">
        <v>3</v>
      </c>
      <c r="BQ2330">
        <v>7</v>
      </c>
      <c r="BR2330">
        <v>3</v>
      </c>
      <c r="BS2330">
        <v>0</v>
      </c>
      <c r="BT2330">
        <v>35204</v>
      </c>
      <c r="BU2330">
        <v>0.81</v>
      </c>
      <c r="BV2330">
        <v>0.63915789999999995</v>
      </c>
      <c r="BW2330">
        <v>335</v>
      </c>
      <c r="BX2330">
        <v>2.0452219999999999</v>
      </c>
      <c r="BY2330">
        <v>1.1054040000000001</v>
      </c>
      <c r="BZ2330">
        <v>39</v>
      </c>
      <c r="CA2330">
        <v>8</v>
      </c>
      <c r="CB2330">
        <v>3</v>
      </c>
      <c r="CC2330">
        <v>1</v>
      </c>
      <c r="CD2330">
        <v>0</v>
      </c>
      <c r="CE2330">
        <v>3</v>
      </c>
      <c r="CF2330">
        <v>3</v>
      </c>
      <c r="CG2330">
        <v>4</v>
      </c>
      <c r="CH2330">
        <v>4</v>
      </c>
      <c r="CI2330">
        <v>1</v>
      </c>
      <c r="CJ2330">
        <v>38602</v>
      </c>
      <c r="CK2330">
        <v>1.7097559711932024</v>
      </c>
      <c r="CL2330">
        <v>0.62871229017490315</v>
      </c>
      <c r="CM2330">
        <v>285</v>
      </c>
      <c r="CN2330">
        <v>0.3773301106431714</v>
      </c>
      <c r="CO2330">
        <v>5949</v>
      </c>
      <c r="CP2330">
        <v>0.42681539200000002</v>
      </c>
      <c r="CQ2330">
        <v>0.38183295</v>
      </c>
      <c r="CR2330">
        <v>34645</v>
      </c>
      <c r="CS2330">
        <v>0.89</v>
      </c>
      <c r="CT2330">
        <v>32540</v>
      </c>
      <c r="CU2330">
        <v>0.88750945579000007</v>
      </c>
      <c r="CV2330">
        <v>127</v>
      </c>
      <c r="CW2330">
        <v>21</v>
      </c>
      <c r="CX2330">
        <v>27</v>
      </c>
      <c r="CY2330">
        <v>942</v>
      </c>
      <c r="CZ2330">
        <v>1833</v>
      </c>
      <c r="DA2330" s="2">
        <v>29395</v>
      </c>
      <c r="DB2330" s="2">
        <v>4020</v>
      </c>
      <c r="DC2330" s="2">
        <v>176.75</v>
      </c>
      <c r="DD2330" s="2">
        <v>3045</v>
      </c>
      <c r="DE2330">
        <v>653</v>
      </c>
      <c r="DF2330">
        <v>209</v>
      </c>
      <c r="DG2330">
        <v>68.59</v>
      </c>
      <c r="DH2330">
        <v>7.91</v>
      </c>
      <c r="DI2330" s="2">
        <v>13.19</v>
      </c>
      <c r="DJ2330">
        <v>-2.72</v>
      </c>
      <c r="DK2330">
        <v>0.90051761504049888</v>
      </c>
      <c r="DL2330">
        <v>9.46969696969697E-4</v>
      </c>
      <c r="DM2330">
        <v>0</v>
      </c>
      <c r="DN2330">
        <v>352.6</v>
      </c>
      <c r="DO2330">
        <v>0.31900000000000001</v>
      </c>
      <c r="DP2330">
        <v>76336.670000000013</v>
      </c>
      <c r="DQ2330" s="2">
        <v>0</v>
      </c>
      <c r="DR2330" s="2">
        <v>28962.510372419994</v>
      </c>
      <c r="DS2330">
        <v>2.613779339584903E-2</v>
      </c>
      <c r="DT2330">
        <v>3.11253724981907</v>
      </c>
      <c r="DU2330">
        <v>3448910.3954219166</v>
      </c>
      <c r="DV2330">
        <v>0</v>
      </c>
    </row>
    <row r="2331" spans="1:126" x14ac:dyDescent="0.15">
      <c r="A2331" t="s">
        <v>3845</v>
      </c>
      <c r="B2331" t="s">
        <v>3857</v>
      </c>
      <c r="C2331">
        <v>46</v>
      </c>
      <c r="D2331">
        <v>15</v>
      </c>
      <c r="E2331" t="s">
        <v>3858</v>
      </c>
      <c r="F2331">
        <v>46015</v>
      </c>
      <c r="G2331" t="s">
        <v>7315</v>
      </c>
      <c r="H2331">
        <v>87.8</v>
      </c>
      <c r="I2331">
        <v>0.2</v>
      </c>
      <c r="J2331">
        <v>8.1</v>
      </c>
      <c r="K2331">
        <v>0.2</v>
      </c>
      <c r="L2331">
        <v>2.2999999999999998</v>
      </c>
      <c r="M2331">
        <v>1.4</v>
      </c>
      <c r="N2331">
        <f t="shared" si="146"/>
        <v>7781.7799999999988</v>
      </c>
      <c r="O2331">
        <f t="shared" si="148"/>
        <v>2218.2200000000012</v>
      </c>
      <c r="P2331">
        <f t="shared" si="149"/>
        <v>2.6618640000000022</v>
      </c>
      <c r="Q2331" s="4">
        <v>46015</v>
      </c>
      <c r="R2331" s="5">
        <v>43.729872999999998</v>
      </c>
      <c r="S2331" s="5">
        <v>-99.092909000000006</v>
      </c>
      <c r="T2331">
        <v>9</v>
      </c>
      <c r="U2331">
        <v>0.1272192318378127</v>
      </c>
      <c r="V2331">
        <v>5236</v>
      </c>
      <c r="W2331">
        <v>5311</v>
      </c>
      <c r="X2331">
        <v>5330</v>
      </c>
      <c r="Y2331">
        <v>5240</v>
      </c>
      <c r="Z2331">
        <v>2636</v>
      </c>
      <c r="AA2331">
        <v>45087</v>
      </c>
      <c r="AB2331">
        <v>2178.4009999999998</v>
      </c>
      <c r="AC2331">
        <v>49531</v>
      </c>
      <c r="AD2331">
        <v>1</v>
      </c>
      <c r="AE2331">
        <v>1.876172607879925E-4</v>
      </c>
      <c r="AF2331">
        <v>15</v>
      </c>
      <c r="AG2331">
        <v>407</v>
      </c>
      <c r="AH2331">
        <v>3.6855036855036855E-2</v>
      </c>
      <c r="AI2331" s="3">
        <v>513888</v>
      </c>
      <c r="AJ2331" s="3">
        <v>523032.62273758004</v>
      </c>
      <c r="AK2331">
        <v>382</v>
      </c>
      <c r="AL2331">
        <v>541798.39999999991</v>
      </c>
      <c r="AM2331">
        <v>715081</v>
      </c>
      <c r="AN2331">
        <v>99549</v>
      </c>
      <c r="AO2331">
        <v>814630</v>
      </c>
      <c r="AP2331">
        <v>1</v>
      </c>
      <c r="AQ2331">
        <v>0</v>
      </c>
      <c r="AR2331">
        <v>1</v>
      </c>
      <c r="AS2331">
        <v>0.18828845791752966</v>
      </c>
      <c r="AT2331">
        <v>1</v>
      </c>
      <c r="AU2331">
        <v>4</v>
      </c>
      <c r="AV2331">
        <f t="shared" si="147"/>
        <v>5</v>
      </c>
      <c r="AW2331">
        <v>4233</v>
      </c>
      <c r="AX2331">
        <v>0.85</v>
      </c>
      <c r="AY2331">
        <v>28401235.670421001</v>
      </c>
      <c r="AZ2331">
        <v>28401.235670421</v>
      </c>
      <c r="BA2331">
        <v>5294.5135493142998</v>
      </c>
      <c r="BB2331">
        <v>1.8887476454366829</v>
      </c>
      <c r="BC2331">
        <v>2919</v>
      </c>
      <c r="BD2331">
        <v>0</v>
      </c>
      <c r="BE2331">
        <v>2919</v>
      </c>
      <c r="BF2331">
        <v>0.55748663101604279</v>
      </c>
      <c r="BG2331">
        <v>230758</v>
      </c>
      <c r="BH2331">
        <v>43.294183864915574</v>
      </c>
      <c r="BI2331">
        <v>864</v>
      </c>
      <c r="BJ2331">
        <v>6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2</v>
      </c>
      <c r="BR2331">
        <v>1</v>
      </c>
      <c r="BS2331">
        <v>0</v>
      </c>
      <c r="BT2331">
        <v>5275</v>
      </c>
      <c r="BU2331">
        <v>0.69</v>
      </c>
      <c r="BV2331">
        <v>0.63948609999999995</v>
      </c>
      <c r="BW2331">
        <v>69</v>
      </c>
      <c r="BX2331">
        <v>1.8957349999999999</v>
      </c>
      <c r="BY2331">
        <v>1.5930470000000001</v>
      </c>
      <c r="BZ2331">
        <v>7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1</v>
      </c>
      <c r="CG2331">
        <v>1</v>
      </c>
      <c r="CH2331">
        <v>1</v>
      </c>
      <c r="CI2331">
        <v>0</v>
      </c>
      <c r="CJ2331">
        <v>5329</v>
      </c>
      <c r="CK2331">
        <v>2.2518296115593919</v>
      </c>
      <c r="CL2331">
        <v>0.64982245288172635</v>
      </c>
      <c r="CM2331">
        <v>60</v>
      </c>
      <c r="CN2331">
        <v>1.6633615738839427</v>
      </c>
      <c r="CO2331">
        <v>718.99999999999989</v>
      </c>
      <c r="CP2331">
        <v>0.191102943</v>
      </c>
      <c r="CQ2331">
        <v>1.7817999000000001E-2</v>
      </c>
      <c r="CR2331">
        <v>4631</v>
      </c>
      <c r="CS2331">
        <v>0.878</v>
      </c>
      <c r="CT2331">
        <v>4362</v>
      </c>
      <c r="CU2331">
        <v>0.82698730795000008</v>
      </c>
      <c r="CV2331">
        <v>6</v>
      </c>
      <c r="CW2331">
        <v>2</v>
      </c>
      <c r="CX2331">
        <v>9</v>
      </c>
      <c r="CY2331">
        <v>307</v>
      </c>
      <c r="CZ2331">
        <v>613</v>
      </c>
      <c r="DA2331" s="2">
        <v>3485</v>
      </c>
      <c r="DB2331" s="2">
        <v>440</v>
      </c>
      <c r="DC2331" s="2">
        <v>204.99</v>
      </c>
      <c r="DD2331" s="2">
        <v>736</v>
      </c>
      <c r="DE2331">
        <v>137</v>
      </c>
      <c r="DF2331">
        <v>20</v>
      </c>
      <c r="DG2331">
        <v>55.91</v>
      </c>
      <c r="DH2331">
        <v>37.270000000000003</v>
      </c>
      <c r="DI2331" s="2">
        <v>74.540000000000006</v>
      </c>
      <c r="DJ2331">
        <v>-1.54</v>
      </c>
      <c r="DK2331">
        <v>0.93191512547481159</v>
      </c>
      <c r="DL2331">
        <v>0</v>
      </c>
      <c r="DM2331">
        <v>0</v>
      </c>
      <c r="DN2331">
        <v>20.399999999999999</v>
      </c>
      <c r="DO2331">
        <v>3.7999999999999999E-2</v>
      </c>
      <c r="DP2331">
        <v>9621.44</v>
      </c>
      <c r="DQ2331" s="2">
        <v>0</v>
      </c>
      <c r="DR2331" s="2">
        <v>2152.8707736600004</v>
      </c>
      <c r="DS2331">
        <v>3.9735669900763824E-3</v>
      </c>
      <c r="DT2331">
        <v>7.0038114475474602</v>
      </c>
      <c r="DU2331">
        <v>3794653.8361828974</v>
      </c>
      <c r="DV2331">
        <v>0</v>
      </c>
    </row>
    <row r="2332" spans="1:126" x14ac:dyDescent="0.15">
      <c r="A2332" t="s">
        <v>3845</v>
      </c>
      <c r="B2332" t="s">
        <v>2774</v>
      </c>
      <c r="C2332">
        <v>46</v>
      </c>
      <c r="D2332">
        <v>17</v>
      </c>
      <c r="E2332" t="s">
        <v>3859</v>
      </c>
      <c r="F2332">
        <v>46017</v>
      </c>
      <c r="G2332" t="s">
        <v>7316</v>
      </c>
      <c r="H2332">
        <v>14.8</v>
      </c>
      <c r="I2332">
        <v>0.2</v>
      </c>
      <c r="J2332">
        <v>82.4</v>
      </c>
      <c r="K2332">
        <v>0.1</v>
      </c>
      <c r="L2332">
        <v>0.7</v>
      </c>
      <c r="M2332">
        <v>1.8</v>
      </c>
      <c r="N2332">
        <f t="shared" ref="N2332:N2395" si="150">H2332^2+I2332^2+J2332^2+K2332^2+L2332^2+M2332^2</f>
        <v>7012.5800000000008</v>
      </c>
      <c r="O2332">
        <f t="shared" si="148"/>
        <v>2987.4199999999992</v>
      </c>
      <c r="P2332">
        <f t="shared" si="149"/>
        <v>3.5849040000000003</v>
      </c>
      <c r="Q2332" s="4">
        <v>46017</v>
      </c>
      <c r="R2332" s="5">
        <v>44.044305999999999</v>
      </c>
      <c r="S2332" s="5">
        <v>-99.203997999999999</v>
      </c>
      <c r="T2332">
        <v>9</v>
      </c>
      <c r="U2332">
        <v>4.2036027148530185E-2</v>
      </c>
      <c r="V2332">
        <v>1950</v>
      </c>
      <c r="W2332">
        <v>2013</v>
      </c>
      <c r="X2332">
        <v>2038</v>
      </c>
      <c r="Y2332">
        <v>2097</v>
      </c>
      <c r="Z2332">
        <v>858</v>
      </c>
      <c r="AA2332">
        <v>45089</v>
      </c>
      <c r="AB2332">
        <v>598.928</v>
      </c>
      <c r="AC2332">
        <v>31163</v>
      </c>
      <c r="AD2332">
        <v>0</v>
      </c>
      <c r="AE2332">
        <v>0</v>
      </c>
      <c r="AF2332">
        <v>2</v>
      </c>
      <c r="AG2332">
        <v>78</v>
      </c>
      <c r="AH2332">
        <v>2.564102564102564E-2</v>
      </c>
      <c r="AI2332" s="3">
        <v>296175</v>
      </c>
      <c r="AJ2332" s="3">
        <v>301688.82604704</v>
      </c>
      <c r="AK2332">
        <v>1468</v>
      </c>
      <c r="AL2332">
        <v>311974.39999999997</v>
      </c>
      <c r="AM2332">
        <v>655137</v>
      </c>
      <c r="AN2332">
        <v>29695</v>
      </c>
      <c r="AO2332">
        <v>684832</v>
      </c>
      <c r="AP2332">
        <v>1</v>
      </c>
      <c r="AQ2332">
        <v>0</v>
      </c>
      <c r="AR2332">
        <v>1</v>
      </c>
      <c r="AS2332">
        <v>0.49677098857426727</v>
      </c>
      <c r="AT2332">
        <v>1</v>
      </c>
      <c r="AU2332">
        <v>0</v>
      </c>
      <c r="AV2332">
        <f t="shared" si="147"/>
        <v>1</v>
      </c>
      <c r="AW2332">
        <v>409</v>
      </c>
      <c r="AX2332">
        <v>0.20999999999999996</v>
      </c>
      <c r="AY2332">
        <v>54454412.508096002</v>
      </c>
      <c r="AZ2332">
        <v>54454.412508096</v>
      </c>
      <c r="BA2332">
        <v>26744.6511756531</v>
      </c>
      <c r="BB2332">
        <v>0.37390654057598871</v>
      </c>
      <c r="BC2332">
        <v>390</v>
      </c>
      <c r="BD2332">
        <v>0</v>
      </c>
      <c r="BE2332">
        <v>390</v>
      </c>
      <c r="BF2332">
        <v>0.2</v>
      </c>
      <c r="BG2332">
        <v>0</v>
      </c>
      <c r="BH2332">
        <v>0</v>
      </c>
      <c r="BI2332">
        <v>198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2067</v>
      </c>
      <c r="BU2332">
        <v>0.53</v>
      </c>
      <c r="BV2332">
        <v>0.46822989999999998</v>
      </c>
      <c r="BW2332">
        <v>14</v>
      </c>
      <c r="BX2332">
        <v>0</v>
      </c>
      <c r="BY2332">
        <v>-1.612031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2084</v>
      </c>
      <c r="CK2332">
        <v>0</v>
      </c>
      <c r="CL2332">
        <v>0.5875343721356554</v>
      </c>
      <c r="CM2332">
        <v>11</v>
      </c>
      <c r="CN2332">
        <v>-1.591993893781021</v>
      </c>
      <c r="CO2332">
        <v>80</v>
      </c>
      <c r="CP2332">
        <v>-2.0715930725999998</v>
      </c>
      <c r="CQ2332">
        <v>-1.4697430630999999</v>
      </c>
      <c r="CR2332">
        <v>1655</v>
      </c>
      <c r="CS2332">
        <v>0.78400000000000003</v>
      </c>
      <c r="CT2332">
        <v>1578</v>
      </c>
      <c r="CU2332">
        <v>0.72820993439999993</v>
      </c>
      <c r="CV2332">
        <v>3</v>
      </c>
      <c r="CW2332">
        <v>3</v>
      </c>
      <c r="CX2332">
        <v>1</v>
      </c>
      <c r="CY2332">
        <v>76</v>
      </c>
      <c r="CZ2332">
        <v>141</v>
      </c>
      <c r="DA2332" s="2">
        <v>699</v>
      </c>
      <c r="DB2332" s="2">
        <v>60</v>
      </c>
      <c r="DC2332" s="2">
        <v>0</v>
      </c>
      <c r="DD2332" s="2">
        <v>1661</v>
      </c>
      <c r="DE2332">
        <v>28</v>
      </c>
      <c r="DF2332">
        <v>32</v>
      </c>
      <c r="DJ2332">
        <v>-1.59</v>
      </c>
      <c r="DK2332">
        <v>0.95235249430235502</v>
      </c>
      <c r="DL2332">
        <v>0</v>
      </c>
      <c r="DM2332">
        <v>0</v>
      </c>
      <c r="DN2332">
        <v>10.1</v>
      </c>
      <c r="DO2332">
        <v>3.2000000000000001E-2</v>
      </c>
      <c r="DP2332">
        <v>2346.11</v>
      </c>
      <c r="DQ2332" s="2">
        <v>0</v>
      </c>
      <c r="DR2332" s="2">
        <v>39.139734279999999</v>
      </c>
      <c r="DS2332">
        <v>1.2545942345333465E-4</v>
      </c>
      <c r="DT2332">
        <v>7.8034911072579902</v>
      </c>
      <c r="DU2332">
        <v>2434489.4560921467</v>
      </c>
      <c r="DV2332">
        <v>0</v>
      </c>
    </row>
    <row r="2333" spans="1:126" x14ac:dyDescent="0.15">
      <c r="A2333" t="s">
        <v>3845</v>
      </c>
      <c r="B2333" t="s">
        <v>408</v>
      </c>
      <c r="C2333">
        <v>46</v>
      </c>
      <c r="D2333">
        <v>19</v>
      </c>
      <c r="E2333" t="s">
        <v>3860</v>
      </c>
      <c r="F2333">
        <v>46019</v>
      </c>
      <c r="G2333" t="s">
        <v>7317</v>
      </c>
      <c r="H2333">
        <v>92.6</v>
      </c>
      <c r="I2333">
        <v>0.2</v>
      </c>
      <c r="J2333">
        <v>1.7</v>
      </c>
      <c r="K2333">
        <v>0.2</v>
      </c>
      <c r="L2333">
        <v>2.2999999999999998</v>
      </c>
      <c r="M2333">
        <v>3</v>
      </c>
      <c r="N2333">
        <f t="shared" si="150"/>
        <v>8592.02</v>
      </c>
      <c r="O2333">
        <f t="shared" si="148"/>
        <v>1407.9799999999996</v>
      </c>
      <c r="P2333">
        <f t="shared" si="149"/>
        <v>1.6895760000000002</v>
      </c>
      <c r="Q2333" s="4">
        <v>46019</v>
      </c>
      <c r="R2333" s="5">
        <v>44.896225999999999</v>
      </c>
      <c r="S2333" s="5">
        <v>-103.501436</v>
      </c>
      <c r="T2333">
        <v>6</v>
      </c>
      <c r="U2333">
        <v>-1.0663588112705092E-3</v>
      </c>
      <c r="V2333">
        <v>10122</v>
      </c>
      <c r="W2333">
        <v>10259</v>
      </c>
      <c r="X2333">
        <v>10292</v>
      </c>
      <c r="Y2333">
        <v>10208</v>
      </c>
      <c r="Z2333">
        <v>5159</v>
      </c>
      <c r="AA2333">
        <v>45091</v>
      </c>
      <c r="AB2333">
        <v>4155.5959999999995</v>
      </c>
      <c r="AC2333">
        <v>41920</v>
      </c>
      <c r="AD2333">
        <v>1</v>
      </c>
      <c r="AE2333">
        <v>9.7162844928099494E-5</v>
      </c>
      <c r="AF2333">
        <v>23</v>
      </c>
      <c r="AG2333">
        <v>659</v>
      </c>
      <c r="AH2333">
        <v>3.490136570561457E-2</v>
      </c>
      <c r="AI2333" s="3">
        <v>1134603</v>
      </c>
      <c r="AJ2333" s="3">
        <v>1439992.6962211351</v>
      </c>
      <c r="AK2333">
        <v>209</v>
      </c>
      <c r="AL2333">
        <v>1450515.2</v>
      </c>
      <c r="AM2333">
        <v>980079</v>
      </c>
      <c r="AN2333">
        <v>65686</v>
      </c>
      <c r="AO2333">
        <v>1045765</v>
      </c>
      <c r="AP2333">
        <v>3</v>
      </c>
      <c r="AQ2333">
        <v>1</v>
      </c>
      <c r="AR2333">
        <v>4</v>
      </c>
      <c r="AS2333">
        <v>0.38990154985866066</v>
      </c>
      <c r="AT2333">
        <v>4</v>
      </c>
      <c r="AU2333">
        <v>14</v>
      </c>
      <c r="AV2333">
        <f t="shared" si="147"/>
        <v>18</v>
      </c>
      <c r="AW2333">
        <v>7417</v>
      </c>
      <c r="AX2333">
        <v>0.66999999999999993</v>
      </c>
      <c r="AY2333">
        <v>182956853.849062</v>
      </c>
      <c r="AZ2333">
        <v>182956.853849062</v>
      </c>
      <c r="BA2333">
        <v>20267.627663968698</v>
      </c>
      <c r="BB2333">
        <v>0.49339765688402498</v>
      </c>
      <c r="BC2333">
        <v>4305</v>
      </c>
      <c r="BD2333">
        <v>0</v>
      </c>
      <c r="BE2333">
        <v>4305</v>
      </c>
      <c r="BF2333">
        <v>0.42531120331950206</v>
      </c>
      <c r="BG2333">
        <v>277211</v>
      </c>
      <c r="BH2333">
        <v>26.934609405363389</v>
      </c>
      <c r="BI2333">
        <v>1362</v>
      </c>
      <c r="BJ2333">
        <v>7</v>
      </c>
      <c r="BK2333">
        <v>2</v>
      </c>
      <c r="BL2333">
        <v>1</v>
      </c>
      <c r="BM2333">
        <v>0</v>
      </c>
      <c r="BN2333">
        <v>0</v>
      </c>
      <c r="BO2333">
        <v>1</v>
      </c>
      <c r="BP2333">
        <v>1</v>
      </c>
      <c r="BQ2333">
        <v>2</v>
      </c>
      <c r="BR2333">
        <v>2</v>
      </c>
      <c r="BS2333">
        <v>0</v>
      </c>
      <c r="BT2333">
        <v>9577</v>
      </c>
      <c r="BU2333">
        <v>0.67</v>
      </c>
      <c r="BV2333">
        <v>0.58622589999999997</v>
      </c>
      <c r="BW2333">
        <v>66</v>
      </c>
      <c r="BX2333">
        <v>1.670669</v>
      </c>
      <c r="BY2333">
        <v>0.24606500000000001</v>
      </c>
      <c r="BZ2333">
        <v>7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1</v>
      </c>
      <c r="CG2333">
        <v>1</v>
      </c>
      <c r="CH2333">
        <v>2</v>
      </c>
      <c r="CI2333">
        <v>0</v>
      </c>
      <c r="CJ2333">
        <v>10307</v>
      </c>
      <c r="CK2333">
        <v>1.261278742602115</v>
      </c>
      <c r="CL2333">
        <v>0.61882352941176466</v>
      </c>
      <c r="CM2333">
        <v>70</v>
      </c>
      <c r="CN2333">
        <v>-0.11871059660684045</v>
      </c>
      <c r="CO2333">
        <v>1037</v>
      </c>
      <c r="CP2333">
        <v>0.31793548100000002</v>
      </c>
      <c r="CQ2333">
        <v>0.220481081</v>
      </c>
      <c r="CR2333">
        <v>9133</v>
      </c>
      <c r="CS2333">
        <v>0.88800000000000001</v>
      </c>
      <c r="CT2333">
        <v>8432</v>
      </c>
      <c r="CU2333">
        <v>0.82146507666000002</v>
      </c>
      <c r="CV2333">
        <v>1</v>
      </c>
      <c r="CW2333">
        <v>5</v>
      </c>
      <c r="CX2333">
        <v>3</v>
      </c>
      <c r="CY2333">
        <v>353</v>
      </c>
      <c r="CZ2333">
        <v>1096</v>
      </c>
      <c r="DA2333" s="2">
        <v>5411</v>
      </c>
      <c r="DB2333" s="2">
        <v>865</v>
      </c>
      <c r="DC2333" s="2">
        <v>87.12</v>
      </c>
      <c r="DD2333" s="2">
        <v>556</v>
      </c>
      <c r="DE2333">
        <v>392</v>
      </c>
      <c r="DF2333">
        <v>34</v>
      </c>
      <c r="DH2333">
        <v>19.36</v>
      </c>
      <c r="DI2333" s="2">
        <v>19.36</v>
      </c>
      <c r="DJ2333">
        <v>0.43</v>
      </c>
      <c r="DK2333">
        <v>0.97101100561165443</v>
      </c>
      <c r="DL2333">
        <v>1.5174506828528073E-3</v>
      </c>
      <c r="DM2333">
        <v>0</v>
      </c>
      <c r="DN2333">
        <v>0</v>
      </c>
      <c r="DO2333">
        <v>0</v>
      </c>
      <c r="DP2333">
        <v>10283.42</v>
      </c>
      <c r="DQ2333" s="2">
        <v>0</v>
      </c>
      <c r="DR2333" s="2">
        <v>0</v>
      </c>
      <c r="DS2333">
        <v>0</v>
      </c>
      <c r="DV2333">
        <v>0</v>
      </c>
    </row>
    <row r="2334" spans="1:126" x14ac:dyDescent="0.15">
      <c r="A2334" t="s">
        <v>3845</v>
      </c>
      <c r="B2334" t="s">
        <v>1752</v>
      </c>
      <c r="C2334">
        <v>46</v>
      </c>
      <c r="D2334">
        <v>21</v>
      </c>
      <c r="E2334" t="s">
        <v>3861</v>
      </c>
      <c r="F2334">
        <v>46021</v>
      </c>
      <c r="G2334" t="s">
        <v>7318</v>
      </c>
      <c r="H2334">
        <v>97.5</v>
      </c>
      <c r="I2334">
        <v>0.1</v>
      </c>
      <c r="J2334">
        <v>0.3</v>
      </c>
      <c r="K2334">
        <v>0.3</v>
      </c>
      <c r="L2334">
        <v>0.4</v>
      </c>
      <c r="M2334">
        <v>1.4</v>
      </c>
      <c r="N2334">
        <f t="shared" si="150"/>
        <v>9508.56</v>
      </c>
      <c r="O2334">
        <f t="shared" si="148"/>
        <v>491.44000000000051</v>
      </c>
      <c r="P2334">
        <f t="shared" si="149"/>
        <v>0.58972800000000081</v>
      </c>
      <c r="Q2334" s="4">
        <v>46021</v>
      </c>
      <c r="R2334" s="5">
        <v>45.785575000000001</v>
      </c>
      <c r="S2334" s="5">
        <v>-100.002107</v>
      </c>
      <c r="T2334">
        <v>9</v>
      </c>
      <c r="U2334">
        <v>3.3834244757924355E-2</v>
      </c>
      <c r="V2334">
        <v>1419</v>
      </c>
      <c r="W2334">
        <v>1440</v>
      </c>
      <c r="X2334">
        <v>1548</v>
      </c>
      <c r="Y2334">
        <v>1414</v>
      </c>
      <c r="Z2334">
        <v>716</v>
      </c>
      <c r="AA2334">
        <v>46003</v>
      </c>
      <c r="AB2334">
        <v>591.86099999999999</v>
      </c>
      <c r="AC2334">
        <v>45170</v>
      </c>
      <c r="AD2334">
        <v>0</v>
      </c>
      <c r="AE2334">
        <v>0</v>
      </c>
      <c r="AF2334">
        <v>2</v>
      </c>
      <c r="AG2334">
        <v>242</v>
      </c>
      <c r="AH2334">
        <v>8.2644628099173556E-3</v>
      </c>
      <c r="AI2334" s="3">
        <v>360341</v>
      </c>
      <c r="AJ2334" s="3">
        <v>469552.42173653503</v>
      </c>
      <c r="AK2334">
        <v>645</v>
      </c>
      <c r="AL2334">
        <v>493689.59999999998</v>
      </c>
      <c r="AM2334">
        <v>1913077</v>
      </c>
      <c r="AN2334">
        <v>77843</v>
      </c>
      <c r="AO2334">
        <v>1990920</v>
      </c>
      <c r="AP2334">
        <v>1</v>
      </c>
      <c r="AQ2334">
        <v>0</v>
      </c>
      <c r="AR2334">
        <v>1</v>
      </c>
      <c r="AS2334">
        <v>0.69444444444444442</v>
      </c>
      <c r="AT2334">
        <v>1</v>
      </c>
      <c r="AU2334">
        <v>1</v>
      </c>
      <c r="AV2334">
        <f t="shared" si="147"/>
        <v>2</v>
      </c>
      <c r="AW2334">
        <v>723</v>
      </c>
      <c r="AX2334">
        <v>0.77</v>
      </c>
      <c r="AY2334">
        <v>206981514.47056499</v>
      </c>
      <c r="AZ2334">
        <v>206981.51447056499</v>
      </c>
      <c r="BA2334">
        <v>115396.650907149</v>
      </c>
      <c r="BB2334">
        <v>8.6657627594809897E-2</v>
      </c>
      <c r="BC2334">
        <v>2215</v>
      </c>
      <c r="BD2334">
        <v>0</v>
      </c>
      <c r="BE2334">
        <v>2215</v>
      </c>
      <c r="BF2334">
        <v>1.5609584214235377</v>
      </c>
      <c r="BG2334">
        <v>64925</v>
      </c>
      <c r="BH2334">
        <v>41.941214470284237</v>
      </c>
      <c r="BI2334">
        <v>418</v>
      </c>
      <c r="BJ2334">
        <v>5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1344</v>
      </c>
      <c r="BU2334">
        <v>0.59</v>
      </c>
      <c r="BV2334">
        <v>0.77355070000000004</v>
      </c>
      <c r="BW2334">
        <v>18</v>
      </c>
      <c r="BX2334">
        <v>3.7202380000000002</v>
      </c>
      <c r="BY2334">
        <v>3.8484929999999999</v>
      </c>
      <c r="BZ2334">
        <v>5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1375</v>
      </c>
      <c r="CK2334">
        <v>3.6363636363636362</v>
      </c>
      <c r="CL2334">
        <v>0.61677115987460818</v>
      </c>
      <c r="CM2334">
        <v>9</v>
      </c>
      <c r="CN2334">
        <v>1.9912289359409308</v>
      </c>
      <c r="CO2334">
        <v>193</v>
      </c>
      <c r="CP2334">
        <v>0</v>
      </c>
      <c r="CQ2334">
        <v>0</v>
      </c>
      <c r="CR2334">
        <v>1237</v>
      </c>
      <c r="CS2334">
        <v>0.89</v>
      </c>
      <c r="CT2334">
        <v>1183</v>
      </c>
      <c r="CU2334">
        <v>0.87897310513000004</v>
      </c>
      <c r="CW2334">
        <v>0</v>
      </c>
      <c r="CX2334">
        <v>0</v>
      </c>
      <c r="CY2334">
        <v>277</v>
      </c>
      <c r="CZ2334">
        <v>370</v>
      </c>
      <c r="DA2334" s="2">
        <v>903</v>
      </c>
      <c r="DB2334" s="2">
        <v>75</v>
      </c>
      <c r="DC2334" s="2">
        <v>74.959999999999994</v>
      </c>
      <c r="DD2334" s="2">
        <v>76</v>
      </c>
      <c r="DE2334">
        <v>76</v>
      </c>
      <c r="DF2334">
        <v>6</v>
      </c>
      <c r="DJ2334">
        <v>-1.45</v>
      </c>
      <c r="DK2334">
        <v>0.99017597220410669</v>
      </c>
      <c r="DL2334">
        <v>0</v>
      </c>
      <c r="DM2334">
        <v>0</v>
      </c>
      <c r="DN2334">
        <v>20.6</v>
      </c>
      <c r="DO2334">
        <v>0.04</v>
      </c>
      <c r="DP2334">
        <v>15094.490000000002</v>
      </c>
      <c r="DQ2334" s="2">
        <v>0</v>
      </c>
      <c r="DR2334" s="2">
        <v>2199.1216888799995</v>
      </c>
      <c r="DS2334">
        <v>4.4544632113690469E-3</v>
      </c>
      <c r="DT2334">
        <v>5.7177454447692204</v>
      </c>
      <c r="DU2334">
        <v>2822791.4615299385</v>
      </c>
      <c r="DV2334">
        <v>1</v>
      </c>
    </row>
    <row r="2335" spans="1:126" x14ac:dyDescent="0.15">
      <c r="A2335" t="s">
        <v>3845</v>
      </c>
      <c r="B2335" t="s">
        <v>3862</v>
      </c>
      <c r="C2335">
        <v>46</v>
      </c>
      <c r="D2335">
        <v>23</v>
      </c>
      <c r="E2335" t="s">
        <v>3863</v>
      </c>
      <c r="F2335">
        <v>46023</v>
      </c>
      <c r="G2335" t="s">
        <v>7319</v>
      </c>
      <c r="H2335">
        <v>64.599999999999994</v>
      </c>
      <c r="I2335">
        <v>0.1</v>
      </c>
      <c r="J2335">
        <v>31</v>
      </c>
      <c r="K2335">
        <v>0.2</v>
      </c>
      <c r="L2335">
        <v>2.4</v>
      </c>
      <c r="M2335">
        <v>1.7</v>
      </c>
      <c r="N2335">
        <f t="shared" si="150"/>
        <v>5142.8599999999997</v>
      </c>
      <c r="O2335">
        <f t="shared" si="148"/>
        <v>4857.1400000000003</v>
      </c>
      <c r="P2335">
        <f t="shared" si="149"/>
        <v>5.8285680000000024</v>
      </c>
      <c r="Q2335" s="4">
        <v>46023</v>
      </c>
      <c r="R2335" s="5">
        <v>43.206184999999998</v>
      </c>
      <c r="S2335" s="5">
        <v>-98.595142999999993</v>
      </c>
      <c r="T2335">
        <v>9</v>
      </c>
      <c r="U2335">
        <v>0.11437311642349619</v>
      </c>
      <c r="V2335">
        <v>9127</v>
      </c>
      <c r="W2335">
        <v>9209</v>
      </c>
      <c r="X2335">
        <v>9239</v>
      </c>
      <c r="Y2335">
        <v>9361</v>
      </c>
      <c r="Z2335">
        <v>4094</v>
      </c>
      <c r="AA2335">
        <v>46005</v>
      </c>
      <c r="AB2335">
        <v>3137.1910000000003</v>
      </c>
      <c r="AC2335">
        <v>43109</v>
      </c>
      <c r="AD2335">
        <v>1</v>
      </c>
      <c r="AE2335">
        <v>1.0823682216690118E-4</v>
      </c>
      <c r="AF2335">
        <v>12</v>
      </c>
      <c r="AG2335">
        <v>759</v>
      </c>
      <c r="AH2335">
        <v>1.5810276679841896E-2</v>
      </c>
      <c r="AI2335" s="3">
        <v>692319</v>
      </c>
      <c r="AJ2335" s="3">
        <v>702390.41993485007</v>
      </c>
      <c r="AK2335">
        <v>365</v>
      </c>
      <c r="AL2335">
        <v>736172.8</v>
      </c>
      <c r="AM2335">
        <v>933972</v>
      </c>
      <c r="AN2335">
        <v>200711</v>
      </c>
      <c r="AO2335">
        <v>1134683</v>
      </c>
      <c r="AP2335">
        <v>1</v>
      </c>
      <c r="AQ2335">
        <v>0</v>
      </c>
      <c r="AR2335">
        <v>1</v>
      </c>
      <c r="AS2335">
        <v>0.1085894233901618</v>
      </c>
      <c r="AT2335">
        <v>1</v>
      </c>
      <c r="AU2335">
        <v>8</v>
      </c>
      <c r="AV2335">
        <f t="shared" si="147"/>
        <v>9</v>
      </c>
      <c r="AW2335">
        <v>2434</v>
      </c>
      <c r="AX2335">
        <v>0.31000000000000005</v>
      </c>
      <c r="AY2335">
        <v>553247834.67044604</v>
      </c>
      <c r="AZ2335">
        <v>553247.834670446</v>
      </c>
      <c r="BA2335">
        <v>59139.931180246502</v>
      </c>
      <c r="BB2335">
        <v>0.16909049098352905</v>
      </c>
      <c r="BC2335">
        <v>5311</v>
      </c>
      <c r="BD2335">
        <v>192</v>
      </c>
      <c r="BE2335">
        <v>5119</v>
      </c>
      <c r="BF2335">
        <v>0.56086337241152628</v>
      </c>
      <c r="BG2335">
        <v>309131</v>
      </c>
      <c r="BH2335">
        <v>33.45935707327633</v>
      </c>
      <c r="BI2335">
        <v>1398</v>
      </c>
      <c r="BJ2335">
        <v>13</v>
      </c>
      <c r="BK2335">
        <v>3</v>
      </c>
      <c r="BL2335">
        <v>1</v>
      </c>
      <c r="BM2335">
        <v>0</v>
      </c>
      <c r="BN2335">
        <v>1</v>
      </c>
      <c r="BO2335">
        <v>0</v>
      </c>
      <c r="BP2335">
        <v>2</v>
      </c>
      <c r="BQ2335">
        <v>0</v>
      </c>
      <c r="BR2335">
        <v>2</v>
      </c>
      <c r="BS2335">
        <v>0</v>
      </c>
      <c r="BT2335">
        <v>8984</v>
      </c>
      <c r="BU2335">
        <v>0.61</v>
      </c>
      <c r="BV2335">
        <v>0.63072779999999995</v>
      </c>
      <c r="BW2335">
        <v>106</v>
      </c>
      <c r="BX2335">
        <v>2.448798</v>
      </c>
      <c r="BY2335">
        <v>1.8555440000000001</v>
      </c>
      <c r="BZ2335">
        <v>15</v>
      </c>
      <c r="CA2335">
        <v>2</v>
      </c>
      <c r="CB2335">
        <v>1</v>
      </c>
      <c r="CC2335">
        <v>1</v>
      </c>
      <c r="CD2335">
        <v>0</v>
      </c>
      <c r="CE2335">
        <v>0</v>
      </c>
      <c r="CF2335">
        <v>1</v>
      </c>
      <c r="CG2335">
        <v>1</v>
      </c>
      <c r="CH2335">
        <v>2</v>
      </c>
      <c r="CI2335">
        <v>0</v>
      </c>
      <c r="CJ2335">
        <v>9248</v>
      </c>
      <c r="CK2335">
        <v>2.4870242214532872</v>
      </c>
      <c r="CL2335">
        <v>0.56935410679171083</v>
      </c>
      <c r="CM2335">
        <v>85</v>
      </c>
      <c r="CN2335">
        <v>1.2139571724437612</v>
      </c>
      <c r="CO2335">
        <v>780</v>
      </c>
      <c r="CP2335">
        <v>6.3458670999999994E-2</v>
      </c>
      <c r="CQ2335">
        <v>-0.3537123425</v>
      </c>
      <c r="CR2335">
        <v>8083</v>
      </c>
      <c r="CS2335">
        <v>0.8590000000000001</v>
      </c>
      <c r="CT2335">
        <v>7402</v>
      </c>
      <c r="CU2335">
        <v>0.76391267123000006</v>
      </c>
      <c r="CW2335">
        <v>4</v>
      </c>
      <c r="CX2335">
        <v>8</v>
      </c>
      <c r="CY2335">
        <v>556</v>
      </c>
      <c r="CZ2335">
        <v>1138</v>
      </c>
      <c r="DA2335" s="2">
        <v>5642</v>
      </c>
      <c r="DB2335" s="2">
        <v>520</v>
      </c>
      <c r="DC2335" s="2">
        <v>97.39</v>
      </c>
      <c r="DD2335" s="2">
        <v>3335</v>
      </c>
      <c r="DE2335">
        <v>226</v>
      </c>
      <c r="DF2335">
        <v>64</v>
      </c>
      <c r="DG2335">
        <v>21.64</v>
      </c>
      <c r="DH2335">
        <v>43.29</v>
      </c>
      <c r="DI2335" s="2">
        <v>64.930000000000007</v>
      </c>
      <c r="DJ2335">
        <v>-1.23</v>
      </c>
      <c r="DK2335">
        <v>0.91957031368487652</v>
      </c>
      <c r="DL2335">
        <v>0</v>
      </c>
      <c r="DM2335">
        <v>0</v>
      </c>
      <c r="DN2335">
        <v>32.4</v>
      </c>
      <c r="DO2335">
        <v>4.4999999999999998E-2</v>
      </c>
      <c r="DP2335">
        <v>19970.240000000002</v>
      </c>
      <c r="DQ2335" s="2">
        <v>0</v>
      </c>
      <c r="DR2335" s="2">
        <v>6951.0046234299998</v>
      </c>
      <c r="DS2335">
        <v>9.442085482390887E-3</v>
      </c>
      <c r="DT2335">
        <v>5.4351512828867001</v>
      </c>
      <c r="DU2335">
        <v>4001210.5383462943</v>
      </c>
      <c r="DV2335">
        <v>0</v>
      </c>
    </row>
    <row r="2336" spans="1:126" x14ac:dyDescent="0.15">
      <c r="A2336" t="s">
        <v>3845</v>
      </c>
      <c r="B2336" t="s">
        <v>286</v>
      </c>
      <c r="C2336">
        <v>46</v>
      </c>
      <c r="D2336">
        <v>25</v>
      </c>
      <c r="E2336" t="s">
        <v>3864</v>
      </c>
      <c r="F2336">
        <v>46025</v>
      </c>
      <c r="G2336" t="s">
        <v>7320</v>
      </c>
      <c r="H2336">
        <v>97.4</v>
      </c>
      <c r="I2336">
        <v>0.2</v>
      </c>
      <c r="J2336">
        <v>0.1</v>
      </c>
      <c r="K2336">
        <v>0.1</v>
      </c>
      <c r="L2336">
        <v>0.6</v>
      </c>
      <c r="M2336">
        <v>1.7</v>
      </c>
      <c r="N2336">
        <f t="shared" si="150"/>
        <v>9490.0700000000015</v>
      </c>
      <c r="O2336">
        <f t="shared" si="148"/>
        <v>509.92999999999847</v>
      </c>
      <c r="P2336">
        <f t="shared" si="149"/>
        <v>0.61191599999999835</v>
      </c>
      <c r="Q2336" s="4">
        <v>46025</v>
      </c>
      <c r="R2336" s="5">
        <v>44.855210999999997</v>
      </c>
      <c r="S2336" s="5">
        <v>-97.724912000000003</v>
      </c>
      <c r="T2336">
        <v>9</v>
      </c>
      <c r="U2336">
        <v>0.15617150617189815</v>
      </c>
      <c r="V2336">
        <v>3653</v>
      </c>
      <c r="W2336">
        <v>3631</v>
      </c>
      <c r="X2336">
        <v>3625</v>
      </c>
      <c r="Y2336">
        <v>3644</v>
      </c>
      <c r="Z2336">
        <v>1746</v>
      </c>
      <c r="AA2336">
        <v>46007</v>
      </c>
      <c r="AB2336">
        <v>1460.961</v>
      </c>
      <c r="AC2336">
        <v>49600</v>
      </c>
      <c r="AD2336">
        <v>0</v>
      </c>
      <c r="AE2336">
        <v>0</v>
      </c>
      <c r="AF2336">
        <v>20</v>
      </c>
      <c r="AG2336">
        <v>597</v>
      </c>
      <c r="AH2336">
        <v>3.350083752093802E-2</v>
      </c>
      <c r="AI2336" s="3">
        <v>608805</v>
      </c>
      <c r="AJ2336" s="3">
        <v>612865.48381304007</v>
      </c>
      <c r="AK2336">
        <v>475</v>
      </c>
      <c r="AL2336">
        <v>619443.19999999995</v>
      </c>
      <c r="AM2336">
        <v>1026287</v>
      </c>
      <c r="AN2336">
        <v>177423</v>
      </c>
      <c r="AO2336">
        <v>1203710</v>
      </c>
      <c r="AP2336">
        <v>1</v>
      </c>
      <c r="AQ2336">
        <v>0</v>
      </c>
      <c r="AR2336">
        <v>1</v>
      </c>
      <c r="AS2336">
        <v>0.27540622418066651</v>
      </c>
      <c r="AT2336">
        <v>1</v>
      </c>
      <c r="AU2336">
        <v>6</v>
      </c>
      <c r="AV2336">
        <f t="shared" si="147"/>
        <v>7</v>
      </c>
      <c r="AW2336">
        <v>1641</v>
      </c>
      <c r="AX2336">
        <v>0.57000000000000006</v>
      </c>
      <c r="AY2336">
        <v>220754077.230223</v>
      </c>
      <c r="AZ2336">
        <v>220754.07723022299</v>
      </c>
      <c r="BA2336">
        <v>53260.380360208001</v>
      </c>
      <c r="BB2336">
        <v>0.18775682660109613</v>
      </c>
      <c r="BC2336">
        <v>3616</v>
      </c>
      <c r="BD2336">
        <v>243</v>
      </c>
      <c r="BE2336">
        <v>3373</v>
      </c>
      <c r="BF2336">
        <v>0.92335067068163157</v>
      </c>
      <c r="BG2336">
        <v>111987</v>
      </c>
      <c r="BH2336">
        <v>30.892965517241379</v>
      </c>
      <c r="BI2336">
        <v>658</v>
      </c>
      <c r="BJ2336">
        <v>6</v>
      </c>
      <c r="BK2336">
        <v>0</v>
      </c>
      <c r="BL2336">
        <v>1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0</v>
      </c>
      <c r="BT2336">
        <v>3431</v>
      </c>
      <c r="BU2336">
        <v>0.87</v>
      </c>
      <c r="BV2336">
        <v>0.71402279999999996</v>
      </c>
      <c r="BW2336">
        <v>54</v>
      </c>
      <c r="BX2336">
        <v>2.3316810000000001</v>
      </c>
      <c r="BY2336">
        <v>2.5896729999999999</v>
      </c>
      <c r="BZ2336">
        <v>4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3662</v>
      </c>
      <c r="CK2336">
        <v>1.6384489350081921</v>
      </c>
      <c r="CL2336">
        <v>0.62341663813762405</v>
      </c>
      <c r="CM2336">
        <v>47</v>
      </c>
      <c r="CN2336">
        <v>1.2132505617496729</v>
      </c>
      <c r="CO2336">
        <v>375</v>
      </c>
      <c r="CP2336">
        <v>0.23574421600000001</v>
      </c>
      <c r="CQ2336">
        <v>0.14164945200000001</v>
      </c>
      <c r="CR2336">
        <v>3229</v>
      </c>
      <c r="CS2336">
        <v>0.88200000000000001</v>
      </c>
      <c r="CT2336">
        <v>2995</v>
      </c>
      <c r="CU2336">
        <v>0.83127775036999996</v>
      </c>
      <c r="CW2336">
        <v>2</v>
      </c>
      <c r="CY2336">
        <v>557</v>
      </c>
      <c r="CZ2336">
        <v>859</v>
      </c>
      <c r="DA2336" s="2">
        <v>2180</v>
      </c>
      <c r="DB2336" s="2">
        <v>240</v>
      </c>
      <c r="DC2336" s="2">
        <v>55.4</v>
      </c>
      <c r="DD2336" s="2">
        <v>185</v>
      </c>
      <c r="DE2336">
        <v>193</v>
      </c>
      <c r="DF2336">
        <v>26</v>
      </c>
      <c r="DH2336">
        <v>27.7</v>
      </c>
      <c r="DI2336" s="2">
        <v>55.4</v>
      </c>
      <c r="DJ2336">
        <v>-2.27</v>
      </c>
      <c r="DK2336">
        <v>0.91161044997987861</v>
      </c>
      <c r="DL2336">
        <v>0</v>
      </c>
      <c r="DM2336">
        <v>0</v>
      </c>
      <c r="DN2336">
        <v>339.2</v>
      </c>
      <c r="DO2336">
        <v>0.54200000000000004</v>
      </c>
      <c r="DP2336">
        <v>26287.4</v>
      </c>
      <c r="DQ2336" s="2">
        <v>0</v>
      </c>
      <c r="DR2336" s="2">
        <v>20808.405357120002</v>
      </c>
      <c r="DS2336">
        <v>3.3592125704651213E-2</v>
      </c>
      <c r="DT2336">
        <v>4.0108068615147001</v>
      </c>
      <c r="DU2336">
        <v>2484467.0368786226</v>
      </c>
      <c r="DV2336">
        <v>1</v>
      </c>
    </row>
    <row r="2337" spans="1:126" x14ac:dyDescent="0.15">
      <c r="A2337" t="s">
        <v>3845</v>
      </c>
      <c r="B2337" t="s">
        <v>130</v>
      </c>
      <c r="C2337">
        <v>46</v>
      </c>
      <c r="D2337">
        <v>27</v>
      </c>
      <c r="E2337" t="s">
        <v>3865</v>
      </c>
      <c r="F2337">
        <v>46027</v>
      </c>
      <c r="G2337" t="s">
        <v>7321</v>
      </c>
      <c r="H2337">
        <v>90</v>
      </c>
      <c r="I2337">
        <v>1.3</v>
      </c>
      <c r="J2337">
        <v>2.9</v>
      </c>
      <c r="K2337">
        <v>1.7</v>
      </c>
      <c r="L2337">
        <v>2.1</v>
      </c>
      <c r="M2337">
        <v>2</v>
      </c>
      <c r="N2337">
        <f t="shared" si="150"/>
        <v>8121.4</v>
      </c>
      <c r="O2337">
        <f t="shared" si="148"/>
        <v>1878.6000000000004</v>
      </c>
      <c r="P2337">
        <f t="shared" si="149"/>
        <v>2.2543200000000012</v>
      </c>
      <c r="Q2337" s="4">
        <v>46027</v>
      </c>
      <c r="R2337" s="5">
        <v>42.916150000000002</v>
      </c>
      <c r="S2337" s="5">
        <v>-96.980468000000002</v>
      </c>
      <c r="T2337">
        <v>6</v>
      </c>
      <c r="U2337">
        <v>0.1429631632270171</v>
      </c>
      <c r="V2337">
        <v>13966</v>
      </c>
      <c r="W2337">
        <v>13968</v>
      </c>
      <c r="X2337">
        <v>14011</v>
      </c>
      <c r="Y2337">
        <v>13790</v>
      </c>
      <c r="Z2337">
        <v>5570</v>
      </c>
      <c r="AA2337">
        <v>46009</v>
      </c>
      <c r="AB2337">
        <v>4378.5339999999997</v>
      </c>
      <c r="AC2337">
        <v>36608</v>
      </c>
      <c r="AD2337">
        <v>3</v>
      </c>
      <c r="AE2337">
        <v>2.1411747912354579E-4</v>
      </c>
      <c r="AF2337">
        <v>18</v>
      </c>
      <c r="AG2337">
        <v>461</v>
      </c>
      <c r="AH2337">
        <v>3.9045553145336226E-2</v>
      </c>
      <c r="AI2337" s="3">
        <v>258692</v>
      </c>
      <c r="AJ2337" s="3">
        <v>263800.06838114501</v>
      </c>
      <c r="AK2337">
        <v>260</v>
      </c>
      <c r="AL2337">
        <v>266707.20000000001</v>
      </c>
      <c r="AM2337">
        <v>1729542</v>
      </c>
      <c r="AN2337">
        <v>128742</v>
      </c>
      <c r="AO2337">
        <v>1858284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7</v>
      </c>
      <c r="AV2337">
        <f t="shared" si="147"/>
        <v>8</v>
      </c>
      <c r="AW2337">
        <v>10941</v>
      </c>
      <c r="AX2337">
        <v>0.78</v>
      </c>
      <c r="AY2337">
        <v>161290719.96665701</v>
      </c>
      <c r="AZ2337">
        <v>161290.71996665702</v>
      </c>
      <c r="BA2337">
        <v>11973.2888073579</v>
      </c>
      <c r="BB2337">
        <v>0.8351924154585445</v>
      </c>
      <c r="BC2337">
        <v>3064</v>
      </c>
      <c r="BD2337">
        <v>0</v>
      </c>
      <c r="BE2337">
        <v>3064</v>
      </c>
      <c r="BF2337">
        <v>0.2193899470141773</v>
      </c>
      <c r="BG2337">
        <v>287589</v>
      </c>
      <c r="BH2337">
        <v>20.525943901220469</v>
      </c>
      <c r="BI2337">
        <v>1179</v>
      </c>
      <c r="BJ2337">
        <v>19</v>
      </c>
      <c r="BK2337">
        <v>2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2</v>
      </c>
      <c r="BR2337">
        <v>0</v>
      </c>
      <c r="BS2337">
        <v>0</v>
      </c>
      <c r="BT2337">
        <v>13490</v>
      </c>
      <c r="BU2337">
        <v>0.82</v>
      </c>
      <c r="BV2337">
        <v>0.55657599999999996</v>
      </c>
      <c r="BW2337">
        <v>144</v>
      </c>
      <c r="BX2337">
        <v>1.7049669999999999</v>
      </c>
      <c r="BY2337">
        <v>0.57422949999999995</v>
      </c>
      <c r="BZ2337">
        <v>18</v>
      </c>
      <c r="CA2337">
        <v>2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13991</v>
      </c>
      <c r="CK2337">
        <v>1.5009649060110071</v>
      </c>
      <c r="CL2337">
        <v>0.57560761024964258</v>
      </c>
      <c r="CM2337">
        <v>112</v>
      </c>
      <c r="CN2337">
        <v>7.4900733573363618E-2</v>
      </c>
      <c r="CO2337">
        <v>2709</v>
      </c>
      <c r="CP2337">
        <v>0.63628455900000003</v>
      </c>
      <c r="CQ2337">
        <v>0.49699462100000003</v>
      </c>
      <c r="CR2337">
        <v>11614</v>
      </c>
      <c r="CS2337">
        <v>0.83200000000000007</v>
      </c>
      <c r="CT2337">
        <v>11773</v>
      </c>
      <c r="CU2337">
        <v>0.85127026682000007</v>
      </c>
      <c r="CV2337">
        <v>6</v>
      </c>
      <c r="CW2337">
        <v>9</v>
      </c>
      <c r="CX2337">
        <v>9</v>
      </c>
      <c r="CY2337">
        <v>262</v>
      </c>
      <c r="CZ2337">
        <v>664</v>
      </c>
      <c r="DA2337" s="2">
        <v>8898</v>
      </c>
      <c r="DB2337" s="2">
        <v>1890</v>
      </c>
      <c r="DC2337" s="2">
        <v>193.76</v>
      </c>
      <c r="DD2337" s="2">
        <v>1387</v>
      </c>
      <c r="DE2337">
        <v>136</v>
      </c>
      <c r="DF2337">
        <v>13</v>
      </c>
      <c r="DG2337">
        <v>28.7</v>
      </c>
      <c r="DH2337">
        <v>14.35</v>
      </c>
      <c r="DI2337" s="2">
        <v>35.880000000000003</v>
      </c>
      <c r="DJ2337">
        <v>-1.87</v>
      </c>
      <c r="DK2337">
        <v>0.92234781129683174</v>
      </c>
      <c r="DL2337">
        <v>4.3383947939262474E-3</v>
      </c>
      <c r="DM2337">
        <v>0</v>
      </c>
      <c r="DN2337">
        <v>187</v>
      </c>
      <c r="DO2337">
        <v>0.69599999999999995</v>
      </c>
      <c r="DP2337">
        <v>7245.6499999999987</v>
      </c>
      <c r="DQ2337" s="2">
        <v>0</v>
      </c>
      <c r="DR2337" s="2">
        <v>1117.36341227</v>
      </c>
      <c r="DS2337">
        <v>3.8820464737753611E-3</v>
      </c>
      <c r="DT2337">
        <v>2.5778661056152798</v>
      </c>
      <c r="DU2337">
        <v>687535.45100355556</v>
      </c>
      <c r="DV2337">
        <v>1</v>
      </c>
    </row>
    <row r="2338" spans="1:126" x14ac:dyDescent="0.15">
      <c r="A2338" t="s">
        <v>3845</v>
      </c>
      <c r="B2338" t="s">
        <v>3866</v>
      </c>
      <c r="C2338">
        <v>46</v>
      </c>
      <c r="D2338">
        <v>29</v>
      </c>
      <c r="E2338" t="s">
        <v>3867</v>
      </c>
      <c r="F2338">
        <v>46029</v>
      </c>
      <c r="G2338" t="s">
        <v>7322</v>
      </c>
      <c r="H2338">
        <v>94.6</v>
      </c>
      <c r="I2338">
        <v>0.3</v>
      </c>
      <c r="J2338">
        <v>1.9</v>
      </c>
      <c r="K2338">
        <v>0.4</v>
      </c>
      <c r="L2338">
        <v>1.1000000000000001</v>
      </c>
      <c r="M2338">
        <v>1.6</v>
      </c>
      <c r="N2338">
        <f t="shared" si="150"/>
        <v>8956.7899999999972</v>
      </c>
      <c r="O2338">
        <f t="shared" si="148"/>
        <v>1043.2100000000028</v>
      </c>
      <c r="P2338">
        <f t="shared" si="149"/>
        <v>1.2518520000000037</v>
      </c>
      <c r="Q2338" s="4">
        <v>46029</v>
      </c>
      <c r="R2338" s="5">
        <v>44.966284999999999</v>
      </c>
      <c r="S2338" s="5">
        <v>-97.198836999999997</v>
      </c>
      <c r="T2338">
        <v>5</v>
      </c>
      <c r="U2338">
        <v>7.5064866354263821E-2</v>
      </c>
      <c r="V2338">
        <v>27284</v>
      </c>
      <c r="W2338">
        <v>27598</v>
      </c>
      <c r="X2338">
        <v>27750</v>
      </c>
      <c r="Y2338">
        <v>27887</v>
      </c>
      <c r="Z2338">
        <v>14270</v>
      </c>
      <c r="AA2338">
        <v>46011</v>
      </c>
      <c r="AB2338">
        <v>12726.122000000001</v>
      </c>
      <c r="AC2338">
        <v>48912</v>
      </c>
      <c r="AD2338">
        <v>2</v>
      </c>
      <c r="AE2338">
        <v>7.2072072072072076E-5</v>
      </c>
      <c r="AF2338">
        <v>21</v>
      </c>
      <c r="AG2338">
        <v>713</v>
      </c>
      <c r="AH2338">
        <v>2.9453015427769985E-2</v>
      </c>
      <c r="AI2338" s="3">
        <v>369235</v>
      </c>
      <c r="AJ2338" s="3">
        <v>440370.27308499505</v>
      </c>
      <c r="AK2338">
        <v>160</v>
      </c>
      <c r="AL2338">
        <v>458963.20000000001</v>
      </c>
      <c r="AM2338">
        <v>1068260</v>
      </c>
      <c r="AN2338">
        <v>120393</v>
      </c>
      <c r="AO2338">
        <v>1188653</v>
      </c>
      <c r="AP2338">
        <v>3</v>
      </c>
      <c r="AQ2338">
        <v>0</v>
      </c>
      <c r="AR2338">
        <v>3</v>
      </c>
      <c r="AS2338">
        <v>0.10870352924124937</v>
      </c>
      <c r="AT2338">
        <v>4</v>
      </c>
      <c r="AU2338">
        <v>72</v>
      </c>
      <c r="AV2338">
        <f t="shared" si="147"/>
        <v>76</v>
      </c>
      <c r="AW2338">
        <v>24480</v>
      </c>
      <c r="AX2338">
        <v>0.85</v>
      </c>
      <c r="AY2338">
        <v>175023176.59343499</v>
      </c>
      <c r="AZ2338">
        <v>175023.176593435</v>
      </c>
      <c r="BA2338">
        <v>6763.1388355326899</v>
      </c>
      <c r="BB2338">
        <v>1.4786033886309187</v>
      </c>
      <c r="BC2338">
        <v>10637</v>
      </c>
      <c r="BD2338">
        <v>0</v>
      </c>
      <c r="BE2338">
        <v>10637</v>
      </c>
      <c r="BF2338">
        <v>0.38986219029467822</v>
      </c>
      <c r="BG2338">
        <v>1063354</v>
      </c>
      <c r="BH2338">
        <v>38.319063063063062</v>
      </c>
      <c r="BI2338">
        <v>3403</v>
      </c>
      <c r="BJ2338">
        <v>25</v>
      </c>
      <c r="BK2338">
        <v>6</v>
      </c>
      <c r="BL2338">
        <v>7</v>
      </c>
      <c r="BM2338">
        <v>0</v>
      </c>
      <c r="BN2338">
        <v>1</v>
      </c>
      <c r="BO2338">
        <v>2</v>
      </c>
      <c r="BP2338">
        <v>1</v>
      </c>
      <c r="BQ2338">
        <v>5</v>
      </c>
      <c r="BR2338">
        <v>2</v>
      </c>
      <c r="BS2338">
        <v>0</v>
      </c>
      <c r="BT2338">
        <v>26168</v>
      </c>
      <c r="BU2338">
        <v>0.81</v>
      </c>
      <c r="BV2338">
        <v>0.61376109999999995</v>
      </c>
      <c r="BW2338">
        <v>189</v>
      </c>
      <c r="BX2338">
        <v>1.8725160000000001</v>
      </c>
      <c r="BY2338">
        <v>0.50101329999999999</v>
      </c>
      <c r="BZ2338">
        <v>27</v>
      </c>
      <c r="CA2338">
        <v>8</v>
      </c>
      <c r="CB2338">
        <v>4</v>
      </c>
      <c r="CC2338">
        <v>0</v>
      </c>
      <c r="CD2338">
        <v>1</v>
      </c>
      <c r="CE2338">
        <v>3</v>
      </c>
      <c r="CF2338">
        <v>2</v>
      </c>
      <c r="CG2338">
        <v>6</v>
      </c>
      <c r="CH2338">
        <v>3</v>
      </c>
      <c r="CI2338">
        <v>0</v>
      </c>
      <c r="CJ2338">
        <v>27960</v>
      </c>
      <c r="CK2338">
        <v>1.9313304721030042</v>
      </c>
      <c r="CL2338">
        <v>0.62047057556668284</v>
      </c>
      <c r="CM2338">
        <v>161</v>
      </c>
      <c r="CN2338">
        <v>0.26144595681268434</v>
      </c>
      <c r="CO2338">
        <v>2931</v>
      </c>
      <c r="CP2338">
        <v>0.52454250800000002</v>
      </c>
      <c r="CQ2338">
        <v>0.35069462400000001</v>
      </c>
      <c r="CR2338">
        <v>24749</v>
      </c>
      <c r="CS2338">
        <v>0.88500000000000001</v>
      </c>
      <c r="CT2338">
        <v>23955</v>
      </c>
      <c r="CU2338">
        <v>0.88163314033000006</v>
      </c>
      <c r="CV2338">
        <v>53</v>
      </c>
      <c r="CW2338">
        <v>23</v>
      </c>
      <c r="CX2338">
        <v>28</v>
      </c>
      <c r="CY2338">
        <v>748</v>
      </c>
      <c r="CZ2338">
        <v>1043</v>
      </c>
      <c r="DA2338" s="2">
        <v>21422</v>
      </c>
      <c r="DB2338" s="2">
        <v>3545</v>
      </c>
      <c r="DC2338" s="2">
        <v>172.33</v>
      </c>
      <c r="DD2338" s="2">
        <v>1499</v>
      </c>
      <c r="DE2338">
        <v>266</v>
      </c>
      <c r="DF2338">
        <v>12</v>
      </c>
      <c r="DG2338">
        <v>86.17</v>
      </c>
      <c r="DH2338">
        <v>10.77</v>
      </c>
      <c r="DI2338" s="2">
        <v>21.54</v>
      </c>
      <c r="DJ2338">
        <v>-1.73</v>
      </c>
      <c r="DK2338">
        <v>0.91612929435183554</v>
      </c>
      <c r="DL2338">
        <v>1.4025245441795231E-3</v>
      </c>
      <c r="DM2338">
        <v>0</v>
      </c>
      <c r="DN2338">
        <v>254.4</v>
      </c>
      <c r="DO2338">
        <v>0.54899999999999993</v>
      </c>
      <c r="DP2338">
        <v>16601.95</v>
      </c>
      <c r="DQ2338" s="2">
        <v>0</v>
      </c>
      <c r="DR2338" s="2">
        <v>7388.2367324999996</v>
      </c>
      <c r="DS2338">
        <v>1.5768931727934317E-2</v>
      </c>
      <c r="DT2338">
        <v>4.8377594685521998</v>
      </c>
      <c r="DU2338">
        <v>2220353.5665170169</v>
      </c>
      <c r="DV2338">
        <v>0</v>
      </c>
    </row>
    <row r="2339" spans="1:126" x14ac:dyDescent="0.15">
      <c r="A2339" t="s">
        <v>3845</v>
      </c>
      <c r="B2339" t="s">
        <v>3868</v>
      </c>
      <c r="C2339">
        <v>46</v>
      </c>
      <c r="D2339">
        <v>31</v>
      </c>
      <c r="E2339" t="s">
        <v>3869</v>
      </c>
      <c r="F2339">
        <v>46031</v>
      </c>
      <c r="G2339" t="s">
        <v>7323</v>
      </c>
      <c r="H2339">
        <v>29.7</v>
      </c>
      <c r="I2339">
        <v>0.1</v>
      </c>
      <c r="J2339">
        <v>65.099999999999994</v>
      </c>
      <c r="K2339">
        <v>0.3</v>
      </c>
      <c r="L2339">
        <v>2.2999999999999998</v>
      </c>
      <c r="M2339">
        <v>2.6</v>
      </c>
      <c r="N2339">
        <f t="shared" si="150"/>
        <v>5132.2499999999991</v>
      </c>
      <c r="O2339">
        <f t="shared" si="148"/>
        <v>4867.7500000000009</v>
      </c>
      <c r="P2339">
        <f t="shared" si="149"/>
        <v>5.841300000000003</v>
      </c>
      <c r="Q2339" s="4">
        <v>46031</v>
      </c>
      <c r="R2339" s="5">
        <v>45.685670999999999</v>
      </c>
      <c r="S2339" s="5">
        <v>-101.179665</v>
      </c>
      <c r="T2339">
        <v>9</v>
      </c>
      <c r="U2339">
        <v>-3.2337054080940883E-2</v>
      </c>
      <c r="V2339">
        <v>4046</v>
      </c>
      <c r="W2339">
        <v>4122</v>
      </c>
      <c r="X2339">
        <v>4149</v>
      </c>
      <c r="Y2339">
        <v>4176</v>
      </c>
      <c r="Z2339">
        <v>1882</v>
      </c>
      <c r="AA2339">
        <v>46013</v>
      </c>
      <c r="AB2339">
        <v>1346.8429999999998</v>
      </c>
      <c r="AC2339">
        <v>31676</v>
      </c>
      <c r="AD2339">
        <v>0</v>
      </c>
      <c r="AE2339">
        <v>0</v>
      </c>
      <c r="AF2339">
        <v>1</v>
      </c>
      <c r="AG2339">
        <v>323</v>
      </c>
      <c r="AH2339">
        <v>3.0959752321981426E-3</v>
      </c>
      <c r="AI2339" s="3">
        <v>1242269</v>
      </c>
      <c r="AJ2339" s="3">
        <v>1580599.5359980902</v>
      </c>
      <c r="AK2339">
        <v>1920</v>
      </c>
      <c r="AL2339">
        <v>1618892.8</v>
      </c>
      <c r="AM2339">
        <v>1541407</v>
      </c>
      <c r="AN2339">
        <v>77750</v>
      </c>
      <c r="AO2339">
        <v>1619157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f t="shared" si="147"/>
        <v>0</v>
      </c>
      <c r="AW2339">
        <v>2876</v>
      </c>
      <c r="AX2339">
        <v>0.83</v>
      </c>
      <c r="AY2339">
        <v>485270487.39324999</v>
      </c>
      <c r="AZ2339">
        <v>485270.48739324999</v>
      </c>
      <c r="BA2339">
        <v>117397.201018887</v>
      </c>
      <c r="BB2339">
        <v>8.5180906471451462E-2</v>
      </c>
      <c r="BC2339">
        <v>3058</v>
      </c>
      <c r="BD2339">
        <v>0</v>
      </c>
      <c r="BE2339">
        <v>3058</v>
      </c>
      <c r="BF2339">
        <v>0.75580820563519524</v>
      </c>
      <c r="BG2339">
        <v>47751</v>
      </c>
      <c r="BH2339">
        <v>11.509038322487346</v>
      </c>
      <c r="BI2339">
        <v>492</v>
      </c>
      <c r="BJ2339">
        <v>3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4093</v>
      </c>
      <c r="BU2339">
        <v>0.76</v>
      </c>
      <c r="BV2339">
        <v>0.51805449999999997</v>
      </c>
      <c r="BW2339">
        <v>33</v>
      </c>
      <c r="BX2339">
        <v>0.73295869999999996</v>
      </c>
      <c r="BY2339">
        <v>-0.74032909999999996</v>
      </c>
      <c r="BZ2339">
        <v>3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4195</v>
      </c>
      <c r="CK2339">
        <v>0.71513706793802145</v>
      </c>
      <c r="CL2339">
        <v>0.43399638336347196</v>
      </c>
      <c r="CM2339">
        <v>20</v>
      </c>
      <c r="CN2339">
        <v>-1.7523945213390733</v>
      </c>
      <c r="CO2339">
        <v>285</v>
      </c>
      <c r="CP2339">
        <v>-1.7117443934000001</v>
      </c>
      <c r="CQ2339">
        <v>-1.3470067439</v>
      </c>
      <c r="CR2339">
        <v>3327</v>
      </c>
      <c r="CS2339">
        <v>0.78900000000000003</v>
      </c>
      <c r="CT2339">
        <v>3172</v>
      </c>
      <c r="CU2339">
        <v>0.71751662970999996</v>
      </c>
      <c r="CV2339">
        <v>4</v>
      </c>
      <c r="CW2339">
        <v>2</v>
      </c>
      <c r="CY2339">
        <v>393</v>
      </c>
      <c r="CZ2339">
        <v>522</v>
      </c>
      <c r="DA2339" s="2">
        <v>1508</v>
      </c>
      <c r="DB2339" s="2">
        <v>185</v>
      </c>
      <c r="DC2339" s="2">
        <v>23.72</v>
      </c>
      <c r="DD2339" s="2">
        <v>2863</v>
      </c>
      <c r="DE2339">
        <v>144</v>
      </c>
      <c r="DF2339">
        <v>87</v>
      </c>
      <c r="DG2339">
        <v>23.72</v>
      </c>
      <c r="DH2339">
        <v>23.72</v>
      </c>
      <c r="DJ2339">
        <v>-0.71</v>
      </c>
      <c r="DK2339">
        <v>0.91145315547598793</v>
      </c>
      <c r="DL2339">
        <v>9.2879256965944269E-3</v>
      </c>
      <c r="DM2339">
        <v>0</v>
      </c>
      <c r="DN2339">
        <v>30.2</v>
      </c>
      <c r="DO2339">
        <v>1.9E-2</v>
      </c>
      <c r="DP2339">
        <v>2547.06</v>
      </c>
      <c r="DQ2339" s="2">
        <v>31045</v>
      </c>
      <c r="DR2339" s="2">
        <v>0</v>
      </c>
      <c r="DS2339">
        <v>0</v>
      </c>
      <c r="DT2339">
        <v>6.6190859022912703</v>
      </c>
      <c r="DU2339">
        <v>10715590.509800842</v>
      </c>
      <c r="DV2339">
        <v>0</v>
      </c>
    </row>
    <row r="2340" spans="1:126" x14ac:dyDescent="0.15">
      <c r="A2340" t="s">
        <v>3845</v>
      </c>
      <c r="B2340" t="s">
        <v>544</v>
      </c>
      <c r="C2340">
        <v>46</v>
      </c>
      <c r="D2340">
        <v>33</v>
      </c>
      <c r="E2340" t="s">
        <v>3870</v>
      </c>
      <c r="F2340">
        <v>46033</v>
      </c>
      <c r="G2340" t="s">
        <v>7324</v>
      </c>
      <c r="H2340">
        <v>92.8</v>
      </c>
      <c r="I2340">
        <v>0.2</v>
      </c>
      <c r="J2340">
        <v>2.8</v>
      </c>
      <c r="K2340">
        <v>0.3</v>
      </c>
      <c r="L2340">
        <v>1.7</v>
      </c>
      <c r="M2340">
        <v>2.2000000000000002</v>
      </c>
      <c r="N2340">
        <f t="shared" si="150"/>
        <v>8627.5400000000009</v>
      </c>
      <c r="O2340">
        <f t="shared" si="148"/>
        <v>1372.4599999999991</v>
      </c>
      <c r="P2340">
        <f t="shared" si="149"/>
        <v>1.6469519999999995</v>
      </c>
      <c r="Q2340" s="4">
        <v>46033</v>
      </c>
      <c r="R2340" s="5">
        <v>43.684942999999997</v>
      </c>
      <c r="S2340" s="5">
        <v>-103.46225</v>
      </c>
      <c r="T2340">
        <v>3</v>
      </c>
      <c r="U2340">
        <v>0.14064416303592828</v>
      </c>
      <c r="V2340">
        <v>8219</v>
      </c>
      <c r="W2340">
        <v>8358</v>
      </c>
      <c r="X2340">
        <v>8394</v>
      </c>
      <c r="Y2340">
        <v>8450</v>
      </c>
      <c r="Z2340">
        <v>4477</v>
      </c>
      <c r="AA2340">
        <v>46015</v>
      </c>
      <c r="AB2340">
        <v>3371.9370000000004</v>
      </c>
      <c r="AC2340">
        <v>52218</v>
      </c>
      <c r="AD2340">
        <v>1</v>
      </c>
      <c r="AE2340">
        <v>1.1913271384322135E-4</v>
      </c>
      <c r="AF2340">
        <v>25</v>
      </c>
      <c r="AG2340">
        <v>446</v>
      </c>
      <c r="AH2340">
        <v>5.6053811659192827E-2</v>
      </c>
      <c r="AI2340" s="3">
        <v>623206</v>
      </c>
      <c r="AJ2340" s="3">
        <v>996497.11100369506</v>
      </c>
      <c r="AK2340">
        <v>120</v>
      </c>
      <c r="AL2340">
        <v>997900.80000000005</v>
      </c>
      <c r="AM2340">
        <v>1147795</v>
      </c>
      <c r="AN2340">
        <v>33949</v>
      </c>
      <c r="AO2340">
        <v>1181744</v>
      </c>
      <c r="AP2340">
        <v>1</v>
      </c>
      <c r="AQ2340">
        <v>0</v>
      </c>
      <c r="AR2340">
        <v>1</v>
      </c>
      <c r="AS2340">
        <v>0.11964584828906435</v>
      </c>
      <c r="AT2340">
        <v>1</v>
      </c>
      <c r="AU2340">
        <v>7</v>
      </c>
      <c r="AV2340">
        <f t="shared" si="147"/>
        <v>8</v>
      </c>
      <c r="AW2340">
        <v>5748</v>
      </c>
      <c r="AX2340">
        <v>0.73</v>
      </c>
      <c r="AY2340">
        <v>351812761.42644</v>
      </c>
      <c r="AZ2340">
        <v>351812.76142643997</v>
      </c>
      <c r="BA2340">
        <v>47941.628541273501</v>
      </c>
      <c r="BB2340">
        <v>0.20858699014345924</v>
      </c>
      <c r="BC2340">
        <v>6230</v>
      </c>
      <c r="BD2340">
        <v>4523</v>
      </c>
      <c r="BE2340">
        <v>1707</v>
      </c>
      <c r="BF2340">
        <v>0.20768949993916536</v>
      </c>
      <c r="BG2340">
        <v>81396</v>
      </c>
      <c r="BH2340">
        <v>9.6969263759828443</v>
      </c>
      <c r="BI2340">
        <v>1562</v>
      </c>
      <c r="BJ2340">
        <v>8</v>
      </c>
      <c r="BK2340">
        <v>3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0</v>
      </c>
      <c r="BT2340">
        <v>7924</v>
      </c>
      <c r="BU2340">
        <v>0.63</v>
      </c>
      <c r="BV2340">
        <v>0.72881629999999997</v>
      </c>
      <c r="BW2340">
        <v>90</v>
      </c>
      <c r="BX2340">
        <v>1.7667839999999999</v>
      </c>
      <c r="BY2340">
        <v>1.7361599999999999</v>
      </c>
      <c r="BZ2340">
        <v>9</v>
      </c>
      <c r="CA2340">
        <v>2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1</v>
      </c>
      <c r="CI2340">
        <v>0</v>
      </c>
      <c r="CJ2340">
        <v>8445</v>
      </c>
      <c r="CK2340">
        <v>1.6577856719952635</v>
      </c>
      <c r="CL2340">
        <v>0.72540523190499118</v>
      </c>
      <c r="CM2340">
        <v>79</v>
      </c>
      <c r="CN2340">
        <v>1.1341101640117792</v>
      </c>
      <c r="CO2340">
        <v>1222.0000000000002</v>
      </c>
      <c r="CP2340">
        <v>-0.2268294139</v>
      </c>
      <c r="CQ2340">
        <v>0.42613786799999998</v>
      </c>
      <c r="CR2340">
        <v>7576</v>
      </c>
      <c r="CS2340">
        <v>0.89500000000000002</v>
      </c>
      <c r="CT2340">
        <v>7044</v>
      </c>
      <c r="CU2340">
        <v>0.86479222658999999</v>
      </c>
      <c r="CV2340">
        <v>4</v>
      </c>
      <c r="CW2340">
        <v>2</v>
      </c>
      <c r="CX2340">
        <v>4</v>
      </c>
      <c r="CY2340">
        <v>237</v>
      </c>
      <c r="CZ2340">
        <v>754</v>
      </c>
      <c r="DA2340" s="2">
        <v>4435</v>
      </c>
      <c r="DB2340" s="2">
        <v>895</v>
      </c>
      <c r="DC2340" s="2">
        <v>295.23</v>
      </c>
      <c r="DD2340" s="2">
        <v>554</v>
      </c>
      <c r="DE2340">
        <v>283</v>
      </c>
      <c r="DF2340">
        <v>11</v>
      </c>
      <c r="DG2340">
        <v>118.09</v>
      </c>
      <c r="DH2340">
        <v>23.62</v>
      </c>
      <c r="DI2340" s="2">
        <v>82.66</v>
      </c>
      <c r="DJ2340">
        <v>0.97</v>
      </c>
      <c r="DK2340">
        <v>0.92520771622866271</v>
      </c>
      <c r="DL2340">
        <v>0</v>
      </c>
      <c r="DM2340">
        <v>0</v>
      </c>
      <c r="DN2340">
        <v>0</v>
      </c>
      <c r="DO2340">
        <v>0</v>
      </c>
      <c r="DP2340">
        <v>137.43</v>
      </c>
      <c r="DQ2340" s="2">
        <f>313365+54435</f>
        <v>367800</v>
      </c>
      <c r="DR2340" s="2">
        <v>16482.119253470002</v>
      </c>
      <c r="DS2340">
        <v>7.7843483838494158E-3</v>
      </c>
      <c r="DV2340">
        <v>0</v>
      </c>
    </row>
    <row r="2341" spans="1:126" x14ac:dyDescent="0.15">
      <c r="A2341" t="s">
        <v>3845</v>
      </c>
      <c r="B2341" t="s">
        <v>3871</v>
      </c>
      <c r="C2341">
        <v>46</v>
      </c>
      <c r="D2341">
        <v>35</v>
      </c>
      <c r="E2341" t="s">
        <v>3872</v>
      </c>
      <c r="F2341">
        <v>46035</v>
      </c>
      <c r="G2341" t="s">
        <v>7325</v>
      </c>
      <c r="H2341">
        <v>93.8</v>
      </c>
      <c r="I2341">
        <v>0.4</v>
      </c>
      <c r="J2341">
        <v>2.4</v>
      </c>
      <c r="K2341">
        <v>0.5</v>
      </c>
      <c r="L2341">
        <v>1.4</v>
      </c>
      <c r="M2341">
        <v>1.5</v>
      </c>
      <c r="N2341">
        <f t="shared" si="150"/>
        <v>8808.8199999999979</v>
      </c>
      <c r="O2341">
        <f t="shared" si="148"/>
        <v>1191.1800000000021</v>
      </c>
      <c r="P2341">
        <f t="shared" si="149"/>
        <v>1.4294160000000031</v>
      </c>
      <c r="Q2341" s="4">
        <v>46035</v>
      </c>
      <c r="R2341" s="5">
        <v>43.680439</v>
      </c>
      <c r="S2341" s="5">
        <v>-98.155867999999998</v>
      </c>
      <c r="T2341">
        <v>7</v>
      </c>
      <c r="U2341">
        <v>0.14259339695687612</v>
      </c>
      <c r="V2341">
        <v>19513</v>
      </c>
      <c r="W2341">
        <v>19730</v>
      </c>
      <c r="X2341">
        <v>19787</v>
      </c>
      <c r="Y2341">
        <v>19720</v>
      </c>
      <c r="Z2341">
        <v>9689</v>
      </c>
      <c r="AA2341">
        <v>46017</v>
      </c>
      <c r="AB2341">
        <v>8252.7129999999997</v>
      </c>
      <c r="AC2341">
        <v>49991</v>
      </c>
      <c r="AD2341">
        <v>0</v>
      </c>
      <c r="AE2341">
        <v>0</v>
      </c>
      <c r="AF2341">
        <v>8</v>
      </c>
      <c r="AG2341">
        <v>427</v>
      </c>
      <c r="AH2341">
        <v>1.873536299765808E-2</v>
      </c>
      <c r="AI2341" s="3">
        <v>275291</v>
      </c>
      <c r="AJ2341" s="3">
        <v>278720.31177162501</v>
      </c>
      <c r="AK2341">
        <v>165</v>
      </c>
      <c r="AL2341">
        <v>279558.40000000002</v>
      </c>
      <c r="AM2341">
        <v>2099196</v>
      </c>
      <c r="AN2341">
        <v>91993</v>
      </c>
      <c r="AO2341">
        <v>2191189</v>
      </c>
      <c r="AP2341">
        <v>3</v>
      </c>
      <c r="AQ2341">
        <v>0</v>
      </c>
      <c r="AR2341">
        <v>3</v>
      </c>
      <c r="AS2341">
        <v>0.15205271160669032</v>
      </c>
      <c r="AT2341">
        <v>3</v>
      </c>
      <c r="AU2341">
        <v>38</v>
      </c>
      <c r="AV2341">
        <f t="shared" si="147"/>
        <v>41</v>
      </c>
      <c r="AW2341">
        <v>17816</v>
      </c>
      <c r="AX2341">
        <v>0.91</v>
      </c>
      <c r="AY2341">
        <v>66099642.072370999</v>
      </c>
      <c r="AZ2341">
        <v>66099.642072371003</v>
      </c>
      <c r="BA2341">
        <v>3529.22387100777</v>
      </c>
      <c r="BB2341">
        <v>2.833484178249225</v>
      </c>
      <c r="BC2341">
        <v>4981</v>
      </c>
      <c r="BD2341">
        <v>0</v>
      </c>
      <c r="BE2341">
        <v>4981</v>
      </c>
      <c r="BF2341">
        <v>0.2552657202890381</v>
      </c>
      <c r="BG2341">
        <v>631080</v>
      </c>
      <c r="BH2341">
        <v>31.893667559508767</v>
      </c>
      <c r="BI2341">
        <v>2391</v>
      </c>
      <c r="BJ2341">
        <v>19</v>
      </c>
      <c r="BK2341">
        <v>5</v>
      </c>
      <c r="BL2341">
        <v>4</v>
      </c>
      <c r="BM2341">
        <v>0</v>
      </c>
      <c r="BN2341">
        <v>0</v>
      </c>
      <c r="BO2341">
        <v>0</v>
      </c>
      <c r="BP2341">
        <v>2</v>
      </c>
      <c r="BQ2341">
        <v>3</v>
      </c>
      <c r="BR2341">
        <v>1</v>
      </c>
      <c r="BS2341">
        <v>0</v>
      </c>
      <c r="BT2341">
        <v>18929</v>
      </c>
      <c r="BU2341">
        <v>0.78</v>
      </c>
      <c r="BV2341">
        <v>0.58887029999999996</v>
      </c>
      <c r="BW2341">
        <v>192</v>
      </c>
      <c r="BX2341">
        <v>1.7961860000000001</v>
      </c>
      <c r="BY2341">
        <v>0.76175369999999998</v>
      </c>
      <c r="BZ2341">
        <v>20</v>
      </c>
      <c r="CA2341">
        <v>4</v>
      </c>
      <c r="CB2341">
        <v>3</v>
      </c>
      <c r="CC2341">
        <v>0</v>
      </c>
      <c r="CD2341">
        <v>0</v>
      </c>
      <c r="CE2341">
        <v>0</v>
      </c>
      <c r="CF2341">
        <v>2</v>
      </c>
      <c r="CG2341">
        <v>3</v>
      </c>
      <c r="CH2341">
        <v>1</v>
      </c>
      <c r="CI2341">
        <v>0</v>
      </c>
      <c r="CJ2341">
        <v>19861</v>
      </c>
      <c r="CK2341">
        <v>1.6615477569105281</v>
      </c>
      <c r="CL2341">
        <v>0.63266925946503694</v>
      </c>
      <c r="CM2341">
        <v>184</v>
      </c>
      <c r="CN2341">
        <v>0.68611898395977422</v>
      </c>
      <c r="CO2341">
        <v>3038</v>
      </c>
      <c r="CP2341">
        <v>0.33957290099999998</v>
      </c>
      <c r="CQ2341">
        <v>0.49639100600000002</v>
      </c>
      <c r="CR2341">
        <v>17488</v>
      </c>
      <c r="CS2341">
        <v>0.88</v>
      </c>
      <c r="CT2341">
        <v>16781</v>
      </c>
      <c r="CU2341">
        <v>0.87212455174000003</v>
      </c>
      <c r="CV2341">
        <v>22</v>
      </c>
      <c r="CW2341">
        <v>17</v>
      </c>
      <c r="CX2341">
        <v>18</v>
      </c>
      <c r="CY2341">
        <v>321</v>
      </c>
      <c r="CZ2341">
        <v>605</v>
      </c>
      <c r="DA2341" s="2">
        <v>16479</v>
      </c>
      <c r="DB2341" s="2">
        <v>1765</v>
      </c>
      <c r="DC2341" s="2">
        <v>136.21</v>
      </c>
      <c r="DD2341" s="2">
        <v>1187</v>
      </c>
      <c r="DE2341">
        <v>163</v>
      </c>
      <c r="DF2341">
        <v>4</v>
      </c>
      <c r="DG2341">
        <v>80.709999999999994</v>
      </c>
      <c r="DH2341">
        <v>5.04</v>
      </c>
      <c r="DI2341" s="2">
        <v>40.36</v>
      </c>
      <c r="DJ2341">
        <v>-3.29</v>
      </c>
      <c r="DK2341">
        <v>0.91028765924058541</v>
      </c>
      <c r="DL2341">
        <v>0</v>
      </c>
      <c r="DM2341">
        <v>0</v>
      </c>
      <c r="DN2341">
        <v>2.2999999999999998</v>
      </c>
      <c r="DO2341">
        <v>8.0000000000000002E-3</v>
      </c>
      <c r="DP2341">
        <v>10777.9</v>
      </c>
      <c r="DQ2341" s="2">
        <v>0</v>
      </c>
      <c r="DR2341" s="2">
        <v>764.06927999999994</v>
      </c>
      <c r="DS2341">
        <v>2.7331341516380835E-3</v>
      </c>
      <c r="DT2341">
        <v>3.8763756962547902</v>
      </c>
      <c r="DU2341">
        <v>1083673.3874438752</v>
      </c>
      <c r="DV2341">
        <v>1</v>
      </c>
    </row>
    <row r="2342" spans="1:126" x14ac:dyDescent="0.15">
      <c r="A2342" t="s">
        <v>3845</v>
      </c>
      <c r="B2342" t="s">
        <v>3873</v>
      </c>
      <c r="C2342">
        <v>46</v>
      </c>
      <c r="D2342">
        <v>37</v>
      </c>
      <c r="E2342" t="s">
        <v>3874</v>
      </c>
      <c r="F2342">
        <v>46037</v>
      </c>
      <c r="G2342" t="s">
        <v>7326</v>
      </c>
      <c r="H2342">
        <v>87.6</v>
      </c>
      <c r="I2342">
        <v>0.1</v>
      </c>
      <c r="J2342">
        <v>9.4</v>
      </c>
      <c r="K2342">
        <v>0.2</v>
      </c>
      <c r="L2342">
        <v>1.6</v>
      </c>
      <c r="M2342">
        <v>1.1000000000000001</v>
      </c>
      <c r="N2342">
        <f t="shared" si="150"/>
        <v>7765.94</v>
      </c>
      <c r="O2342">
        <f t="shared" si="148"/>
        <v>2234.0600000000004</v>
      </c>
      <c r="P2342">
        <f t="shared" si="149"/>
        <v>2.6808720000000013</v>
      </c>
      <c r="Q2342" s="4">
        <v>46037</v>
      </c>
      <c r="R2342" s="5">
        <v>45.355034000000003</v>
      </c>
      <c r="S2342" s="5">
        <v>-97.581429999999997</v>
      </c>
      <c r="T2342">
        <v>9</v>
      </c>
      <c r="U2342">
        <v>0.22603333827213409</v>
      </c>
      <c r="V2342">
        <v>5673</v>
      </c>
      <c r="W2342">
        <v>5664</v>
      </c>
      <c r="X2342">
        <v>5618</v>
      </c>
      <c r="Y2342">
        <v>5501</v>
      </c>
      <c r="Z2342">
        <v>2666</v>
      </c>
      <c r="AA2342">
        <v>46019</v>
      </c>
      <c r="AB2342">
        <v>2233.739</v>
      </c>
      <c r="AC2342">
        <v>39216</v>
      </c>
      <c r="AD2342">
        <v>0</v>
      </c>
      <c r="AE2342">
        <v>0</v>
      </c>
      <c r="AF2342">
        <v>7</v>
      </c>
      <c r="AG2342">
        <v>693</v>
      </c>
      <c r="AH2342">
        <v>1.0101010101010102E-2</v>
      </c>
      <c r="AI2342" s="3">
        <v>570125</v>
      </c>
      <c r="AJ2342" s="3">
        <v>657834.48272715509</v>
      </c>
      <c r="AK2342">
        <v>260</v>
      </c>
      <c r="AL2342">
        <v>698425.6</v>
      </c>
      <c r="AM2342">
        <v>1295743</v>
      </c>
      <c r="AN2342">
        <v>146528</v>
      </c>
      <c r="AO2342">
        <v>1442271</v>
      </c>
      <c r="AP2342">
        <v>1</v>
      </c>
      <c r="AQ2342">
        <v>0</v>
      </c>
      <c r="AR2342">
        <v>1</v>
      </c>
      <c r="AS2342">
        <v>0.17655367231638419</v>
      </c>
      <c r="AT2342">
        <v>1</v>
      </c>
      <c r="AU2342">
        <v>10</v>
      </c>
      <c r="AV2342">
        <f t="shared" si="147"/>
        <v>11</v>
      </c>
      <c r="AW2342">
        <v>3689</v>
      </c>
      <c r="AX2342">
        <v>0.89</v>
      </c>
      <c r="AY2342">
        <v>239384385.830026</v>
      </c>
      <c r="AZ2342">
        <v>239384.385830026</v>
      </c>
      <c r="BA2342">
        <v>37991.505635556197</v>
      </c>
      <c r="BB2342">
        <v>0.2632167331278657</v>
      </c>
      <c r="BC2342">
        <v>2655</v>
      </c>
      <c r="BD2342">
        <v>0</v>
      </c>
      <c r="BE2342">
        <v>2655</v>
      </c>
      <c r="BF2342">
        <v>0.46800634584875728</v>
      </c>
      <c r="BG2342">
        <v>154887</v>
      </c>
      <c r="BH2342">
        <v>27.569775720897116</v>
      </c>
      <c r="BI2342">
        <v>1210</v>
      </c>
      <c r="BJ2342">
        <v>10</v>
      </c>
      <c r="BK2342">
        <v>3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5509</v>
      </c>
      <c r="BU2342">
        <v>0.54</v>
      </c>
      <c r="BV2342">
        <v>0.74241369999999995</v>
      </c>
      <c r="BW2342">
        <v>80</v>
      </c>
      <c r="BX2342">
        <v>2.541296</v>
      </c>
      <c r="BY2342">
        <v>2.9490129999999999</v>
      </c>
      <c r="BZ2342">
        <v>9</v>
      </c>
      <c r="CA2342">
        <v>3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5558</v>
      </c>
      <c r="CK2342">
        <v>2.3389708528247573</v>
      </c>
      <c r="CL2342">
        <v>0.66015625</v>
      </c>
      <c r="CM2342">
        <v>68</v>
      </c>
      <c r="CN2342">
        <v>2.0060677605167858</v>
      </c>
      <c r="CO2342">
        <v>457</v>
      </c>
      <c r="CP2342">
        <v>0.37712409000000002</v>
      </c>
      <c r="CQ2342">
        <v>-4.8573295099999997E-2</v>
      </c>
      <c r="CR2342">
        <v>4709</v>
      </c>
      <c r="CS2342">
        <v>0.85400000000000009</v>
      </c>
      <c r="CT2342">
        <v>4544</v>
      </c>
      <c r="CU2342">
        <v>0.81486486486000009</v>
      </c>
      <c r="CW2342">
        <v>1</v>
      </c>
      <c r="CX2342">
        <v>2</v>
      </c>
      <c r="CY2342">
        <v>564</v>
      </c>
      <c r="CZ2342">
        <v>974</v>
      </c>
      <c r="DA2342" s="2">
        <v>3506</v>
      </c>
      <c r="DB2342" s="2">
        <v>335</v>
      </c>
      <c r="DC2342" s="2">
        <v>125.09</v>
      </c>
      <c r="DD2342" s="2">
        <v>663</v>
      </c>
      <c r="DE2342">
        <v>238</v>
      </c>
      <c r="DF2342">
        <v>19</v>
      </c>
      <c r="DG2342">
        <v>17.87</v>
      </c>
      <c r="DH2342">
        <v>35.74</v>
      </c>
      <c r="DI2342" s="2">
        <v>53.61</v>
      </c>
      <c r="DJ2342">
        <v>-1.21</v>
      </c>
      <c r="DK2342">
        <v>0.92372374479280861</v>
      </c>
      <c r="DL2342">
        <v>1.443001443001443E-3</v>
      </c>
      <c r="DM2342">
        <v>0</v>
      </c>
      <c r="DN2342">
        <v>295.89999999999998</v>
      </c>
      <c r="DO2342">
        <v>0.41799999999999998</v>
      </c>
      <c r="DP2342">
        <v>44884.25</v>
      </c>
      <c r="DQ2342" s="2">
        <v>0</v>
      </c>
      <c r="DR2342" s="2">
        <v>31105.946441969998</v>
      </c>
      <c r="DS2342">
        <v>4.4226477582564185E-2</v>
      </c>
      <c r="DT2342">
        <v>3.9054717399390002</v>
      </c>
      <c r="DU2342">
        <v>2727681.4432499399</v>
      </c>
      <c r="DV2342">
        <v>0</v>
      </c>
    </row>
    <row r="2343" spans="1:126" x14ac:dyDescent="0.15">
      <c r="A2343" t="s">
        <v>3845</v>
      </c>
      <c r="B2343" t="s">
        <v>2795</v>
      </c>
      <c r="C2343">
        <v>46</v>
      </c>
      <c r="D2343">
        <v>39</v>
      </c>
      <c r="E2343" t="s">
        <v>3875</v>
      </c>
      <c r="F2343">
        <v>46039</v>
      </c>
      <c r="G2343" t="s">
        <v>7327</v>
      </c>
      <c r="H2343">
        <v>96.7</v>
      </c>
      <c r="I2343">
        <v>0.3</v>
      </c>
      <c r="J2343">
        <v>0.3</v>
      </c>
      <c r="K2343">
        <v>0.1</v>
      </c>
      <c r="L2343">
        <v>0.7</v>
      </c>
      <c r="M2343">
        <v>2</v>
      </c>
      <c r="N2343">
        <f t="shared" si="150"/>
        <v>9355.5700000000015</v>
      </c>
      <c r="O2343">
        <f t="shared" si="148"/>
        <v>644.42999999999847</v>
      </c>
      <c r="P2343">
        <f t="shared" si="149"/>
        <v>0.77331599999999845</v>
      </c>
      <c r="Q2343" s="4">
        <v>46039</v>
      </c>
      <c r="R2343" s="5">
        <v>44.75629</v>
      </c>
      <c r="S2343" s="5">
        <v>-96.690239000000005</v>
      </c>
      <c r="T2343">
        <v>9</v>
      </c>
      <c r="U2343">
        <v>0.18799907924113188</v>
      </c>
      <c r="V2343">
        <v>4376</v>
      </c>
      <c r="W2343">
        <v>4340</v>
      </c>
      <c r="X2343">
        <v>4341</v>
      </c>
      <c r="Y2343">
        <v>4305</v>
      </c>
      <c r="Z2343">
        <v>2176</v>
      </c>
      <c r="AA2343">
        <v>46021</v>
      </c>
      <c r="AB2343">
        <v>1835.1079999999997</v>
      </c>
      <c r="AC2343">
        <v>53152</v>
      </c>
      <c r="AD2343">
        <v>0</v>
      </c>
      <c r="AE2343">
        <v>0</v>
      </c>
      <c r="AF2343">
        <v>13</v>
      </c>
      <c r="AG2343">
        <v>664</v>
      </c>
      <c r="AH2343">
        <v>1.9578313253012049E-2</v>
      </c>
      <c r="AI2343" s="3">
        <v>341853</v>
      </c>
      <c r="AJ2343" s="3">
        <v>398518.60209366999</v>
      </c>
      <c r="AK2343">
        <v>172</v>
      </c>
      <c r="AL2343">
        <v>407520</v>
      </c>
      <c r="AM2343">
        <v>856457</v>
      </c>
      <c r="AN2343">
        <v>121864</v>
      </c>
      <c r="AO2343">
        <v>978321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4</v>
      </c>
      <c r="AV2343">
        <f t="shared" si="147"/>
        <v>4</v>
      </c>
      <c r="AW2343">
        <v>2726</v>
      </c>
      <c r="AX2343">
        <v>0.78</v>
      </c>
      <c r="AY2343">
        <v>72317733.736018598</v>
      </c>
      <c r="AZ2343">
        <v>72317.733736018592</v>
      </c>
      <c r="BA2343">
        <v>16047.588835467401</v>
      </c>
      <c r="BB2343">
        <v>0.62314657376431593</v>
      </c>
      <c r="BC2343">
        <v>2809</v>
      </c>
      <c r="BD2343">
        <v>0</v>
      </c>
      <c r="BE2343">
        <v>2809</v>
      </c>
      <c r="BF2343">
        <v>0.64191042047531988</v>
      </c>
      <c r="BG2343">
        <v>99518</v>
      </c>
      <c r="BH2343">
        <v>22.925132457958995</v>
      </c>
      <c r="BI2343">
        <v>748</v>
      </c>
      <c r="BJ2343">
        <v>7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0</v>
      </c>
      <c r="BT2343">
        <v>4203</v>
      </c>
      <c r="BU2343">
        <v>0.85</v>
      </c>
      <c r="BV2343">
        <v>0.66407190000000005</v>
      </c>
      <c r="BW2343">
        <v>49</v>
      </c>
      <c r="BX2343">
        <v>2.1413280000000001</v>
      </c>
      <c r="BY2343">
        <v>1.5967739999999999</v>
      </c>
      <c r="BZ2343">
        <v>8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1</v>
      </c>
      <c r="CG2343">
        <v>0</v>
      </c>
      <c r="CH2343">
        <v>1</v>
      </c>
      <c r="CI2343">
        <v>0</v>
      </c>
      <c r="CJ2343">
        <v>4320</v>
      </c>
      <c r="CK2343">
        <v>2.5462962962962967</v>
      </c>
      <c r="CL2343">
        <v>0.68637369585836228</v>
      </c>
      <c r="CM2343">
        <v>46</v>
      </c>
      <c r="CN2343">
        <v>1.9170348130616557</v>
      </c>
      <c r="CO2343">
        <v>471</v>
      </c>
      <c r="CP2343">
        <v>-7.0022495000000001E-3</v>
      </c>
      <c r="CQ2343">
        <v>6.5579077E-2</v>
      </c>
      <c r="CR2343">
        <v>3903</v>
      </c>
      <c r="CS2343">
        <v>0.90099999999999991</v>
      </c>
      <c r="CT2343">
        <v>3628</v>
      </c>
      <c r="CU2343">
        <v>0.86658354114999991</v>
      </c>
      <c r="CW2343">
        <v>1</v>
      </c>
      <c r="CX2343">
        <v>1</v>
      </c>
      <c r="CY2343">
        <v>606</v>
      </c>
      <c r="CZ2343">
        <v>1005</v>
      </c>
      <c r="DA2343" s="2">
        <v>2861</v>
      </c>
      <c r="DB2343" s="2">
        <v>310</v>
      </c>
      <c r="DC2343" s="2">
        <v>162.04</v>
      </c>
      <c r="DD2343" s="2">
        <v>43</v>
      </c>
      <c r="DE2343">
        <v>248</v>
      </c>
      <c r="DF2343">
        <v>18</v>
      </c>
      <c r="DG2343">
        <v>23.15</v>
      </c>
      <c r="DH2343">
        <v>46.3</v>
      </c>
      <c r="DI2343" s="2">
        <v>23.15</v>
      </c>
      <c r="DJ2343">
        <v>-1.68</v>
      </c>
      <c r="DK2343">
        <v>0.95679721985765809</v>
      </c>
      <c r="DL2343">
        <v>1.0542168674698794E-2</v>
      </c>
      <c r="DM2343">
        <v>0</v>
      </c>
      <c r="DN2343">
        <v>218</v>
      </c>
      <c r="DO2343">
        <v>0.54100000000000004</v>
      </c>
      <c r="DP2343">
        <v>21931.910000000003</v>
      </c>
      <c r="DQ2343" s="2">
        <v>0</v>
      </c>
      <c r="DR2343" s="2">
        <v>12819.426276039996</v>
      </c>
      <c r="DS2343">
        <v>3.1457174566452681E-2</v>
      </c>
      <c r="DT2343">
        <v>5.0959199970692097</v>
      </c>
      <c r="DU2343">
        <v>2076689.3172056444</v>
      </c>
      <c r="DV2343">
        <v>1</v>
      </c>
    </row>
    <row r="2344" spans="1:126" x14ac:dyDescent="0.15">
      <c r="A2344" t="s">
        <v>3845</v>
      </c>
      <c r="B2344" t="s">
        <v>3527</v>
      </c>
      <c r="C2344">
        <v>46</v>
      </c>
      <c r="D2344">
        <v>41</v>
      </c>
      <c r="E2344" t="s">
        <v>3876</v>
      </c>
      <c r="F2344">
        <v>46041</v>
      </c>
      <c r="G2344" t="s">
        <v>7328</v>
      </c>
      <c r="H2344">
        <v>20.9</v>
      </c>
      <c r="I2344">
        <v>0.1</v>
      </c>
      <c r="J2344">
        <v>73.8</v>
      </c>
      <c r="K2344">
        <v>0.1</v>
      </c>
      <c r="L2344">
        <v>3.2</v>
      </c>
      <c r="M2344">
        <v>1.8</v>
      </c>
      <c r="N2344">
        <f t="shared" si="150"/>
        <v>5896.7499999999991</v>
      </c>
      <c r="O2344">
        <f t="shared" si="148"/>
        <v>4103.2500000000009</v>
      </c>
      <c r="P2344">
        <f t="shared" si="149"/>
        <v>4.9239000000000033</v>
      </c>
      <c r="Q2344" s="4">
        <v>46041</v>
      </c>
      <c r="R2344" s="5">
        <v>45.148049</v>
      </c>
      <c r="S2344" s="5">
        <v>-100.837953</v>
      </c>
      <c r="T2344">
        <v>9</v>
      </c>
      <c r="U2344">
        <v>0.11388857864975607</v>
      </c>
      <c r="V2344">
        <v>5358</v>
      </c>
      <c r="W2344">
        <v>5510</v>
      </c>
      <c r="X2344">
        <v>5579</v>
      </c>
      <c r="Y2344">
        <v>5698</v>
      </c>
      <c r="Z2344">
        <v>2518</v>
      </c>
      <c r="AA2344">
        <v>46023</v>
      </c>
      <c r="AB2344">
        <v>1920.9010000000001</v>
      </c>
      <c r="AC2344">
        <v>37206</v>
      </c>
      <c r="AD2344">
        <v>0</v>
      </c>
      <c r="AE2344">
        <v>0</v>
      </c>
      <c r="AF2344">
        <v>5</v>
      </c>
      <c r="AG2344">
        <v>342</v>
      </c>
      <c r="AH2344">
        <v>1.4619883040935672E-2</v>
      </c>
      <c r="AI2344" s="3">
        <v>1181719</v>
      </c>
      <c r="AJ2344" s="3">
        <v>1473580.1067891251</v>
      </c>
      <c r="AK2344">
        <v>1238</v>
      </c>
      <c r="AL2344">
        <v>1565331.2</v>
      </c>
      <c r="AM2344">
        <v>3147312</v>
      </c>
      <c r="AN2344">
        <v>58662</v>
      </c>
      <c r="AO2344">
        <v>3205974</v>
      </c>
      <c r="AP2344">
        <v>1</v>
      </c>
      <c r="AQ2344">
        <v>0</v>
      </c>
      <c r="AR2344">
        <v>1</v>
      </c>
      <c r="AS2344">
        <v>0.18148820326678766</v>
      </c>
      <c r="AT2344">
        <v>1</v>
      </c>
      <c r="AU2344">
        <v>1</v>
      </c>
      <c r="AV2344">
        <f t="shared" si="147"/>
        <v>2</v>
      </c>
      <c r="AW2344">
        <v>47</v>
      </c>
      <c r="AX2344">
        <v>1.0000000000000009E-2</v>
      </c>
      <c r="AY2344">
        <v>813120686.63640499</v>
      </c>
      <c r="AZ2344">
        <v>813120.68663640495</v>
      </c>
      <c r="BA2344">
        <v>134101.514859385</v>
      </c>
      <c r="BB2344">
        <v>7.4570373127296224E-2</v>
      </c>
      <c r="BC2344">
        <v>1166</v>
      </c>
      <c r="BD2344">
        <v>865</v>
      </c>
      <c r="BE2344">
        <v>301</v>
      </c>
      <c r="BF2344">
        <v>5.6177678238148565E-2</v>
      </c>
      <c r="BG2344">
        <v>85128</v>
      </c>
      <c r="BH2344">
        <v>15.258648503316007</v>
      </c>
      <c r="BI2344">
        <v>650</v>
      </c>
      <c r="BJ2344">
        <v>8</v>
      </c>
      <c r="BK2344">
        <v>1</v>
      </c>
      <c r="BL2344">
        <v>2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5969</v>
      </c>
      <c r="BU2344">
        <v>0.76</v>
      </c>
      <c r="BV2344">
        <v>0.53356239999999999</v>
      </c>
      <c r="BW2344">
        <v>50</v>
      </c>
      <c r="BX2344">
        <v>1.8428549999999999</v>
      </c>
      <c r="BY2344">
        <v>0.26994370000000001</v>
      </c>
      <c r="BZ2344">
        <v>7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5677</v>
      </c>
      <c r="CK2344">
        <v>1.4091949973577593</v>
      </c>
      <c r="CL2344">
        <v>0.57809640024405129</v>
      </c>
      <c r="CM2344">
        <v>41</v>
      </c>
      <c r="CN2344">
        <v>-0.11093787897186874</v>
      </c>
      <c r="CO2344">
        <v>363</v>
      </c>
      <c r="CP2344">
        <v>-1.2112287229000001</v>
      </c>
      <c r="CQ2344">
        <v>-1.4619164982999999</v>
      </c>
      <c r="CR2344">
        <v>4455</v>
      </c>
      <c r="CS2344">
        <v>0.77700000000000002</v>
      </c>
      <c r="CT2344">
        <v>4115</v>
      </c>
      <c r="CU2344">
        <v>0.70963541666999996</v>
      </c>
      <c r="CV2344">
        <v>2</v>
      </c>
      <c r="CW2344">
        <v>4</v>
      </c>
      <c r="CX2344">
        <v>1</v>
      </c>
      <c r="CY2344">
        <v>379</v>
      </c>
      <c r="CZ2344">
        <v>551</v>
      </c>
      <c r="DA2344" s="2">
        <v>3031</v>
      </c>
      <c r="DB2344" s="2">
        <v>325</v>
      </c>
      <c r="DC2344" s="2">
        <v>71.61</v>
      </c>
      <c r="DD2344" s="2">
        <v>4368</v>
      </c>
      <c r="DE2344">
        <v>176</v>
      </c>
      <c r="DF2344">
        <v>261</v>
      </c>
      <c r="DG2344">
        <v>53.71</v>
      </c>
      <c r="DH2344">
        <v>53.71</v>
      </c>
      <c r="DI2344" s="2">
        <v>17.899999999999999</v>
      </c>
      <c r="DJ2344">
        <v>0.62</v>
      </c>
      <c r="DK2344">
        <v>0.85933711821507486</v>
      </c>
      <c r="DL2344">
        <v>1.1695906432748537E-2</v>
      </c>
      <c r="DM2344">
        <v>0</v>
      </c>
      <c r="DN2344">
        <v>0</v>
      </c>
      <c r="DO2344">
        <v>0</v>
      </c>
      <c r="DP2344">
        <v>3568.26</v>
      </c>
      <c r="DQ2344" s="2">
        <v>0</v>
      </c>
      <c r="DR2344" s="2">
        <v>0</v>
      </c>
      <c r="DS2344">
        <v>0</v>
      </c>
      <c r="DV2344">
        <v>0</v>
      </c>
    </row>
    <row r="2345" spans="1:126" x14ac:dyDescent="0.15">
      <c r="A2345" t="s">
        <v>3845</v>
      </c>
      <c r="B2345" t="s">
        <v>551</v>
      </c>
      <c r="C2345">
        <v>46</v>
      </c>
      <c r="D2345">
        <v>43</v>
      </c>
      <c r="E2345" t="s">
        <v>3877</v>
      </c>
      <c r="F2345">
        <v>46043</v>
      </c>
      <c r="G2345" t="s">
        <v>7329</v>
      </c>
      <c r="H2345">
        <v>96.3</v>
      </c>
      <c r="I2345">
        <v>0.4</v>
      </c>
      <c r="J2345">
        <v>1.8</v>
      </c>
      <c r="K2345">
        <v>0.1</v>
      </c>
      <c r="L2345">
        <v>0.7</v>
      </c>
      <c r="M2345">
        <v>0.8</v>
      </c>
      <c r="N2345">
        <f t="shared" si="150"/>
        <v>9278.2299999999977</v>
      </c>
      <c r="O2345">
        <f t="shared" si="148"/>
        <v>721.77000000000226</v>
      </c>
      <c r="P2345">
        <f t="shared" si="149"/>
        <v>0.866124000000003</v>
      </c>
      <c r="Q2345" s="4">
        <v>46043</v>
      </c>
      <c r="R2345" s="5">
        <v>43.391506</v>
      </c>
      <c r="S2345" s="5">
        <v>-98.358433000000005</v>
      </c>
      <c r="T2345">
        <v>9</v>
      </c>
      <c r="U2345">
        <v>0.28960693078361632</v>
      </c>
      <c r="V2345">
        <v>2992</v>
      </c>
      <c r="W2345">
        <v>2990</v>
      </c>
      <c r="X2345">
        <v>2973</v>
      </c>
      <c r="Y2345">
        <v>2952</v>
      </c>
      <c r="Z2345">
        <v>1391</v>
      </c>
      <c r="AA2345">
        <v>46025</v>
      </c>
      <c r="AB2345">
        <v>1170.827</v>
      </c>
      <c r="AC2345">
        <v>52500</v>
      </c>
      <c r="AD2345">
        <v>0</v>
      </c>
      <c r="AE2345">
        <v>0</v>
      </c>
      <c r="AF2345">
        <v>8</v>
      </c>
      <c r="AG2345">
        <v>434</v>
      </c>
      <c r="AH2345">
        <v>1.8433179723502304E-2</v>
      </c>
      <c r="AI2345" s="3">
        <v>269738</v>
      </c>
      <c r="AJ2345" s="3">
        <v>276352.11057920003</v>
      </c>
      <c r="AK2345">
        <v>390</v>
      </c>
      <c r="AL2345">
        <v>277862.40000000002</v>
      </c>
      <c r="AM2345">
        <v>459488</v>
      </c>
      <c r="AN2345">
        <v>91497</v>
      </c>
      <c r="AO2345">
        <v>550985</v>
      </c>
      <c r="AP2345">
        <v>2</v>
      </c>
      <c r="AQ2345">
        <v>0</v>
      </c>
      <c r="AR2345">
        <v>2</v>
      </c>
      <c r="AS2345">
        <v>0.66889632107023411</v>
      </c>
      <c r="AT2345">
        <v>2</v>
      </c>
      <c r="AU2345">
        <v>7</v>
      </c>
      <c r="AV2345">
        <f t="shared" si="147"/>
        <v>9</v>
      </c>
      <c r="AY2345">
        <v>126227684.349144</v>
      </c>
      <c r="AZ2345">
        <v>126227.68434914399</v>
      </c>
      <c r="BA2345">
        <v>36425.693050738497</v>
      </c>
      <c r="BB2345">
        <v>0.27453149583374253</v>
      </c>
      <c r="BC2345">
        <v>1448</v>
      </c>
      <c r="BD2345">
        <v>484</v>
      </c>
      <c r="BE2345">
        <v>964</v>
      </c>
      <c r="BF2345">
        <v>0.32219251336898397</v>
      </c>
      <c r="BG2345">
        <v>77364</v>
      </c>
      <c r="BH2345">
        <v>26.022199798183653</v>
      </c>
      <c r="BI2345">
        <v>638</v>
      </c>
      <c r="BJ2345">
        <v>6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2933</v>
      </c>
      <c r="BU2345">
        <v>0.85</v>
      </c>
      <c r="BV2345">
        <v>0.7491468</v>
      </c>
      <c r="BW2345">
        <v>42</v>
      </c>
      <c r="BX2345">
        <v>2.045687</v>
      </c>
      <c r="BY2345">
        <v>2.3470810000000002</v>
      </c>
      <c r="BZ2345">
        <v>6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2948</v>
      </c>
      <c r="CK2345">
        <v>2.0352781546811398</v>
      </c>
      <c r="CL2345">
        <v>0.70534223706176957</v>
      </c>
      <c r="CM2345">
        <v>42</v>
      </c>
      <c r="CN2345">
        <v>2.1579890597457783</v>
      </c>
      <c r="CO2345">
        <v>330</v>
      </c>
      <c r="CP2345">
        <v>-1.6707033100000001E-2</v>
      </c>
      <c r="CQ2345">
        <v>0.204175683</v>
      </c>
      <c r="CR2345">
        <v>2657</v>
      </c>
      <c r="CS2345">
        <v>0.89200000000000002</v>
      </c>
      <c r="CT2345">
        <v>2459</v>
      </c>
      <c r="CU2345">
        <v>0.82838709677</v>
      </c>
      <c r="CW2345">
        <v>1</v>
      </c>
      <c r="CX2345">
        <v>3</v>
      </c>
      <c r="CY2345">
        <v>274</v>
      </c>
      <c r="CZ2345">
        <v>631</v>
      </c>
      <c r="DA2345" s="2">
        <v>2174</v>
      </c>
      <c r="DB2345" s="2">
        <v>130</v>
      </c>
      <c r="DC2345" s="2">
        <v>132.32</v>
      </c>
      <c r="DD2345" s="2">
        <v>131</v>
      </c>
      <c r="DE2345">
        <v>149</v>
      </c>
      <c r="DF2345">
        <v>4</v>
      </c>
      <c r="DG2345">
        <v>33.08</v>
      </c>
      <c r="DH2345">
        <v>33.08</v>
      </c>
      <c r="DI2345" s="2">
        <v>33.08</v>
      </c>
      <c r="DJ2345">
        <v>-3.59</v>
      </c>
      <c r="DK2345">
        <v>0.95686555101617121</v>
      </c>
      <c r="DL2345">
        <v>0</v>
      </c>
      <c r="DM2345">
        <v>0</v>
      </c>
      <c r="DN2345">
        <v>2.4</v>
      </c>
      <c r="DO2345">
        <v>9.0000000000000011E-3</v>
      </c>
      <c r="DP2345">
        <v>7953.81</v>
      </c>
      <c r="DQ2345" s="2">
        <v>0</v>
      </c>
      <c r="DR2345" s="2">
        <v>1954.4371655899997</v>
      </c>
      <c r="DS2345">
        <v>7.0338301362710461E-3</v>
      </c>
      <c r="DT2345">
        <v>3.9493259426155598</v>
      </c>
      <c r="DU2345">
        <v>1097369.1847974218</v>
      </c>
      <c r="DV2345">
        <v>0</v>
      </c>
    </row>
    <row r="2346" spans="1:126" x14ac:dyDescent="0.15">
      <c r="A2346" t="s">
        <v>3845</v>
      </c>
      <c r="B2346" t="s">
        <v>3878</v>
      </c>
      <c r="C2346">
        <v>46</v>
      </c>
      <c r="D2346">
        <v>45</v>
      </c>
      <c r="E2346" t="s">
        <v>3879</v>
      </c>
      <c r="F2346">
        <v>46045</v>
      </c>
      <c r="G2346" t="s">
        <v>7330</v>
      </c>
      <c r="H2346">
        <v>97</v>
      </c>
      <c r="I2346">
        <v>0.1</v>
      </c>
      <c r="J2346">
        <v>0.4</v>
      </c>
      <c r="K2346">
        <v>0.1</v>
      </c>
      <c r="L2346">
        <v>0.9</v>
      </c>
      <c r="M2346">
        <v>1.4</v>
      </c>
      <c r="N2346">
        <f t="shared" si="150"/>
        <v>9411.9499999999989</v>
      </c>
      <c r="O2346">
        <f t="shared" si="148"/>
        <v>588.05000000000109</v>
      </c>
      <c r="P2346">
        <f t="shared" si="149"/>
        <v>0.70566000000000162</v>
      </c>
      <c r="Q2346" s="4">
        <v>46045</v>
      </c>
      <c r="R2346" s="5">
        <v>45.411679999999997</v>
      </c>
      <c r="S2346" s="5">
        <v>-99.205361999999994</v>
      </c>
      <c r="T2346">
        <v>9</v>
      </c>
      <c r="U2346">
        <v>-4.7894884887893667E-2</v>
      </c>
      <c r="V2346">
        <v>4050</v>
      </c>
      <c r="W2346">
        <v>4036</v>
      </c>
      <c r="X2346">
        <v>4018</v>
      </c>
      <c r="Y2346">
        <v>3997</v>
      </c>
      <c r="Z2346">
        <v>1901</v>
      </c>
      <c r="AA2346">
        <v>46027</v>
      </c>
      <c r="AB2346">
        <v>1637.9909999999998</v>
      </c>
      <c r="AC2346">
        <v>56000</v>
      </c>
      <c r="AD2346">
        <v>0</v>
      </c>
      <c r="AE2346">
        <v>0</v>
      </c>
      <c r="AF2346">
        <v>7</v>
      </c>
      <c r="AG2346">
        <v>422</v>
      </c>
      <c r="AH2346">
        <v>1.6587677725118485E-2</v>
      </c>
      <c r="AI2346" s="3">
        <v>696981</v>
      </c>
      <c r="AJ2346" s="3">
        <v>720609.60551576002</v>
      </c>
      <c r="AK2346">
        <v>1033</v>
      </c>
      <c r="AL2346">
        <v>736787.2</v>
      </c>
      <c r="AM2346">
        <v>1527912</v>
      </c>
      <c r="AN2346">
        <v>190486</v>
      </c>
      <c r="AO2346">
        <v>1718398</v>
      </c>
      <c r="AP2346">
        <v>3</v>
      </c>
      <c r="AQ2346">
        <v>0</v>
      </c>
      <c r="AR2346">
        <v>3</v>
      </c>
      <c r="AS2346">
        <v>0.74331020812685833</v>
      </c>
      <c r="AT2346">
        <v>2</v>
      </c>
      <c r="AU2346">
        <v>2</v>
      </c>
      <c r="AV2346">
        <f t="shared" si="147"/>
        <v>4</v>
      </c>
      <c r="AW2346">
        <v>3122</v>
      </c>
      <c r="AX2346">
        <v>0.92999999999999994</v>
      </c>
      <c r="AY2346">
        <v>650578296.41531396</v>
      </c>
      <c r="AZ2346">
        <v>650578.29641531396</v>
      </c>
      <c r="BA2346">
        <v>150849.773612363</v>
      </c>
      <c r="BB2346">
        <v>6.629111705329363E-2</v>
      </c>
      <c r="BC2346">
        <v>2475</v>
      </c>
      <c r="BD2346">
        <v>0</v>
      </c>
      <c r="BE2346">
        <v>2475</v>
      </c>
      <c r="BF2346">
        <v>0.61111111111111116</v>
      </c>
      <c r="BG2346">
        <v>159741</v>
      </c>
      <c r="BH2346">
        <v>39.756346441015431</v>
      </c>
      <c r="BI2346">
        <v>742</v>
      </c>
      <c r="BJ2346">
        <v>4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</v>
      </c>
      <c r="BS2346">
        <v>0</v>
      </c>
      <c r="BT2346">
        <v>3935</v>
      </c>
      <c r="BU2346">
        <v>0.7</v>
      </c>
      <c r="BV2346">
        <v>0.65779469999999995</v>
      </c>
      <c r="BW2346">
        <v>53</v>
      </c>
      <c r="BX2346">
        <v>1.270648</v>
      </c>
      <c r="BY2346">
        <v>1.2387550000000001</v>
      </c>
      <c r="BZ2346">
        <v>5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3979</v>
      </c>
      <c r="CK2346">
        <v>1.5079165619502388</v>
      </c>
      <c r="CL2346">
        <v>0.65805574439157033</v>
      </c>
      <c r="CM2346">
        <v>40</v>
      </c>
      <c r="CN2346">
        <v>0.81754857306020479</v>
      </c>
      <c r="CO2346">
        <v>531</v>
      </c>
      <c r="CP2346">
        <v>0.54082169899999999</v>
      </c>
      <c r="CQ2346">
        <v>0.35705772000000002</v>
      </c>
      <c r="CR2346">
        <v>3599</v>
      </c>
      <c r="CS2346">
        <v>0.9</v>
      </c>
      <c r="CT2346">
        <v>3443</v>
      </c>
      <c r="CU2346">
        <v>0.88322813344999995</v>
      </c>
      <c r="CW2346">
        <v>0</v>
      </c>
      <c r="CX2346">
        <v>1</v>
      </c>
      <c r="CY2346">
        <v>375</v>
      </c>
      <c r="CZ2346">
        <v>650</v>
      </c>
      <c r="DA2346" s="2">
        <v>2500</v>
      </c>
      <c r="DB2346" s="2">
        <v>310</v>
      </c>
      <c r="DC2346" s="2">
        <v>148.47999999999999</v>
      </c>
      <c r="DD2346" s="2">
        <v>113</v>
      </c>
      <c r="DE2346">
        <v>154</v>
      </c>
      <c r="DF2346">
        <v>9</v>
      </c>
      <c r="DG2346">
        <v>24.75</v>
      </c>
      <c r="DH2346">
        <v>49.49</v>
      </c>
      <c r="DI2346" s="2">
        <v>24.75</v>
      </c>
      <c r="DJ2346">
        <v>-2.68</v>
      </c>
      <c r="DK2346">
        <v>0.88940014146727098</v>
      </c>
      <c r="DL2346">
        <v>0</v>
      </c>
      <c r="DM2346">
        <v>0</v>
      </c>
      <c r="DN2346">
        <v>0</v>
      </c>
      <c r="DO2346">
        <v>0</v>
      </c>
      <c r="DP2346">
        <v>16452.740000000002</v>
      </c>
      <c r="DQ2346" s="2">
        <v>0</v>
      </c>
      <c r="DR2346" s="2">
        <v>9949.6844935400022</v>
      </c>
      <c r="DS2346">
        <v>1.3504151119633321E-2</v>
      </c>
      <c r="DT2346">
        <v>4.6260952380617404</v>
      </c>
      <c r="DU2346">
        <v>3408447.7573848427</v>
      </c>
      <c r="DV2346">
        <v>1</v>
      </c>
    </row>
    <row r="2347" spans="1:126" x14ac:dyDescent="0.15">
      <c r="A2347" t="s">
        <v>3845</v>
      </c>
      <c r="B2347" t="s">
        <v>3880</v>
      </c>
      <c r="C2347">
        <v>46</v>
      </c>
      <c r="D2347">
        <v>47</v>
      </c>
      <c r="E2347" t="s">
        <v>3881</v>
      </c>
      <c r="F2347">
        <v>46047</v>
      </c>
      <c r="G2347" t="s">
        <v>7331</v>
      </c>
      <c r="H2347">
        <v>87.4</v>
      </c>
      <c r="I2347">
        <v>0.6</v>
      </c>
      <c r="J2347">
        <v>6.7</v>
      </c>
      <c r="K2347">
        <v>0.4</v>
      </c>
      <c r="L2347">
        <v>2.7</v>
      </c>
      <c r="M2347">
        <v>2.2000000000000002</v>
      </c>
      <c r="N2347">
        <f t="shared" si="150"/>
        <v>7696.3000000000011</v>
      </c>
      <c r="O2347">
        <f t="shared" si="148"/>
        <v>2303.6999999999989</v>
      </c>
      <c r="P2347">
        <f t="shared" si="149"/>
        <v>2.7644399999999996</v>
      </c>
      <c r="Q2347" s="4">
        <v>46047</v>
      </c>
      <c r="R2347" s="5">
        <v>43.221618999999997</v>
      </c>
      <c r="S2347" s="5">
        <v>-103.512609</v>
      </c>
      <c r="T2347">
        <v>6</v>
      </c>
      <c r="U2347">
        <v>0.16179580184713602</v>
      </c>
      <c r="V2347">
        <v>7028</v>
      </c>
      <c r="W2347">
        <v>6957</v>
      </c>
      <c r="X2347">
        <v>6906</v>
      </c>
      <c r="Y2347">
        <v>6798</v>
      </c>
      <c r="Z2347">
        <v>3559</v>
      </c>
      <c r="AA2347">
        <v>46029</v>
      </c>
      <c r="AB2347">
        <v>2498.027</v>
      </c>
      <c r="AC2347">
        <v>45997</v>
      </c>
      <c r="AD2347">
        <v>1</v>
      </c>
      <c r="AE2347">
        <v>1.4480162177816391E-4</v>
      </c>
      <c r="AF2347">
        <v>20</v>
      </c>
      <c r="AG2347">
        <v>327</v>
      </c>
      <c r="AH2347">
        <v>6.1162079510703363E-2</v>
      </c>
      <c r="AI2347" s="3">
        <v>1088818</v>
      </c>
      <c r="AJ2347" s="3">
        <v>1113473.765423575</v>
      </c>
      <c r="AK2347">
        <v>621</v>
      </c>
      <c r="AL2347">
        <v>1119513.6000000001</v>
      </c>
      <c r="AM2347">
        <v>1197150</v>
      </c>
      <c r="AN2347">
        <v>36669</v>
      </c>
      <c r="AO2347">
        <v>1233819</v>
      </c>
      <c r="AP2347">
        <v>2</v>
      </c>
      <c r="AQ2347">
        <v>0</v>
      </c>
      <c r="AR2347">
        <v>2</v>
      </c>
      <c r="AS2347">
        <v>0.28748023573379333</v>
      </c>
      <c r="AT2347">
        <v>1</v>
      </c>
      <c r="AU2347">
        <v>5</v>
      </c>
      <c r="AV2347">
        <f t="shared" si="147"/>
        <v>6</v>
      </c>
      <c r="AY2347">
        <v>610928941.10085106</v>
      </c>
      <c r="AZ2347">
        <v>610928.94110085105</v>
      </c>
      <c r="BA2347">
        <v>82256.356520433197</v>
      </c>
      <c r="BB2347">
        <v>0.12157115173847888</v>
      </c>
      <c r="BC2347">
        <v>4259</v>
      </c>
      <c r="BD2347">
        <v>47</v>
      </c>
      <c r="BE2347">
        <v>4212</v>
      </c>
      <c r="BF2347">
        <v>0.59931701764371093</v>
      </c>
      <c r="BG2347">
        <v>132083</v>
      </c>
      <c r="BH2347">
        <v>19.125832609325226</v>
      </c>
      <c r="BI2347">
        <v>1265</v>
      </c>
      <c r="BJ2347">
        <v>11</v>
      </c>
      <c r="BK2347">
        <v>4</v>
      </c>
      <c r="BL2347">
        <v>1</v>
      </c>
      <c r="BM2347">
        <v>0</v>
      </c>
      <c r="BN2347">
        <v>0</v>
      </c>
      <c r="BO2347">
        <v>0</v>
      </c>
      <c r="BP2347">
        <v>0</v>
      </c>
      <c r="BQ2347">
        <v>2</v>
      </c>
      <c r="BR2347">
        <v>0</v>
      </c>
      <c r="BS2347">
        <v>0</v>
      </c>
      <c r="BT2347">
        <v>7241</v>
      </c>
      <c r="BU2347">
        <v>0.63</v>
      </c>
      <c r="BV2347">
        <v>0.65968130000000003</v>
      </c>
      <c r="BW2347">
        <v>99</v>
      </c>
      <c r="BX2347">
        <v>2.4858440000000002</v>
      </c>
      <c r="BY2347">
        <v>2.294721</v>
      </c>
      <c r="BZ2347">
        <v>11</v>
      </c>
      <c r="CA2347">
        <v>2</v>
      </c>
      <c r="CB2347">
        <v>1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6864</v>
      </c>
      <c r="CK2347">
        <v>2.3310023310023311</v>
      </c>
      <c r="CL2347">
        <v>0.59462201927955349</v>
      </c>
      <c r="CM2347">
        <v>86</v>
      </c>
      <c r="CN2347">
        <v>1.7481548571745433</v>
      </c>
      <c r="CO2347">
        <v>883</v>
      </c>
      <c r="CP2347">
        <v>-0.30058911020000001</v>
      </c>
      <c r="CQ2347">
        <v>0.135191334</v>
      </c>
      <c r="CR2347">
        <v>5907</v>
      </c>
      <c r="CS2347">
        <v>0.86199999999999999</v>
      </c>
      <c r="CT2347">
        <v>5911</v>
      </c>
      <c r="CU2347">
        <v>0.84787895163000004</v>
      </c>
      <c r="CV2347">
        <v>31</v>
      </c>
      <c r="CW2347">
        <v>5</v>
      </c>
      <c r="CX2347">
        <v>6</v>
      </c>
      <c r="CY2347">
        <v>244</v>
      </c>
      <c r="CZ2347">
        <v>532</v>
      </c>
      <c r="DA2347" s="2">
        <v>4163</v>
      </c>
      <c r="DB2347" s="2">
        <v>460</v>
      </c>
      <c r="DC2347" s="2">
        <v>219.33</v>
      </c>
      <c r="DD2347" s="2">
        <v>891</v>
      </c>
      <c r="DE2347">
        <v>196</v>
      </c>
      <c r="DF2347">
        <v>23</v>
      </c>
      <c r="DG2347">
        <v>87.73</v>
      </c>
      <c r="DH2347">
        <v>29.24</v>
      </c>
      <c r="DI2347" s="2">
        <v>87.73</v>
      </c>
      <c r="DJ2347">
        <v>1.89</v>
      </c>
      <c r="DK2347">
        <v>0.98309083795455254</v>
      </c>
      <c r="DL2347">
        <v>1.834862385321101E-2</v>
      </c>
      <c r="DM2347">
        <v>0</v>
      </c>
      <c r="DN2347">
        <v>2.9</v>
      </c>
      <c r="DO2347">
        <v>3.0000000000000001E-3</v>
      </c>
      <c r="DP2347">
        <v>264.70999999999998</v>
      </c>
      <c r="DQ2347" s="2">
        <f>46876+233684</f>
        <v>280560</v>
      </c>
      <c r="DR2347" s="2">
        <v>14299.198870530001</v>
      </c>
      <c r="DS2347">
        <v>1.0842672094856462E-2</v>
      </c>
      <c r="DV2347">
        <v>0</v>
      </c>
    </row>
    <row r="2348" spans="1:126" x14ac:dyDescent="0.15">
      <c r="A2348" t="s">
        <v>3845</v>
      </c>
      <c r="B2348" t="s">
        <v>3882</v>
      </c>
      <c r="C2348">
        <v>46</v>
      </c>
      <c r="D2348">
        <v>49</v>
      </c>
      <c r="E2348" t="s">
        <v>3883</v>
      </c>
      <c r="F2348">
        <v>46049</v>
      </c>
      <c r="G2348" t="s">
        <v>7332</v>
      </c>
      <c r="H2348">
        <v>98.3</v>
      </c>
      <c r="I2348">
        <v>0.1</v>
      </c>
      <c r="J2348">
        <v>0.1</v>
      </c>
      <c r="K2348">
        <v>0.1</v>
      </c>
      <c r="L2348">
        <v>0.6</v>
      </c>
      <c r="M2348">
        <v>0.8</v>
      </c>
      <c r="N2348">
        <f t="shared" si="150"/>
        <v>9663.92</v>
      </c>
      <c r="O2348">
        <f t="shared" si="148"/>
        <v>336.07999999999993</v>
      </c>
      <c r="P2348">
        <f t="shared" si="149"/>
        <v>0.40329600000000004</v>
      </c>
      <c r="Q2348" s="4">
        <v>46049</v>
      </c>
      <c r="R2348" s="5">
        <v>45.065475999999997</v>
      </c>
      <c r="S2348" s="5">
        <v>-99.153564000000003</v>
      </c>
      <c r="T2348">
        <v>9</v>
      </c>
      <c r="U2348">
        <v>-9.0384629434447153E-3</v>
      </c>
      <c r="V2348">
        <v>2374</v>
      </c>
      <c r="W2348">
        <v>2371</v>
      </c>
      <c r="X2348">
        <v>2359</v>
      </c>
      <c r="Y2348">
        <v>2306</v>
      </c>
      <c r="Z2348">
        <v>1046</v>
      </c>
      <c r="AA2348">
        <v>46031</v>
      </c>
      <c r="AB2348">
        <v>833.19399999999996</v>
      </c>
      <c r="AC2348">
        <v>43679</v>
      </c>
      <c r="AD2348">
        <v>0</v>
      </c>
      <c r="AE2348">
        <v>0</v>
      </c>
      <c r="AF2348">
        <v>7</v>
      </c>
      <c r="AG2348">
        <v>280</v>
      </c>
      <c r="AH2348">
        <v>2.5000000000000001E-2</v>
      </c>
      <c r="AI2348" s="3">
        <v>615620</v>
      </c>
      <c r="AJ2348" s="3">
        <v>628323.63599303504</v>
      </c>
      <c r="AK2348">
        <v>1535</v>
      </c>
      <c r="AL2348">
        <v>643692.80000000005</v>
      </c>
      <c r="AM2348">
        <v>876186</v>
      </c>
      <c r="AN2348">
        <v>156623</v>
      </c>
      <c r="AO2348">
        <v>1032809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f t="shared" si="147"/>
        <v>2</v>
      </c>
      <c r="AW2348">
        <v>1568</v>
      </c>
      <c r="AX2348">
        <v>0.98</v>
      </c>
      <c r="AY2348">
        <v>353610318.38805598</v>
      </c>
      <c r="AZ2348">
        <v>353610.31838805595</v>
      </c>
      <c r="BA2348">
        <v>138514.17035314301</v>
      </c>
      <c r="BB2348">
        <v>7.219477959911913E-2</v>
      </c>
      <c r="BC2348">
        <v>4762</v>
      </c>
      <c r="BD2348">
        <v>7128</v>
      </c>
      <c r="BE2348">
        <v>-2366</v>
      </c>
      <c r="BF2348">
        <v>-0.9966301600673968</v>
      </c>
      <c r="BG2348">
        <v>66112</v>
      </c>
      <c r="BH2348">
        <v>28.025434506146674</v>
      </c>
      <c r="BI2348">
        <v>511</v>
      </c>
      <c r="BJ2348">
        <v>3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2210</v>
      </c>
      <c r="BU2348">
        <v>0.68</v>
      </c>
      <c r="BV2348">
        <v>0.67230679999999998</v>
      </c>
      <c r="BW2348">
        <v>58</v>
      </c>
      <c r="BX2348">
        <v>1.809955</v>
      </c>
      <c r="BY2348">
        <v>3.6316380000000001</v>
      </c>
      <c r="BZ2348">
        <v>3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2345</v>
      </c>
      <c r="CK2348">
        <v>2.1321961620469083</v>
      </c>
      <c r="CL2348">
        <v>0.68719512195121957</v>
      </c>
      <c r="CM2348">
        <v>34</v>
      </c>
      <c r="CN2348">
        <v>2.2738732135762652</v>
      </c>
      <c r="CO2348">
        <v>314</v>
      </c>
      <c r="CP2348">
        <v>0.28074207400000001</v>
      </c>
      <c r="CQ2348">
        <v>0.16235330000000001</v>
      </c>
      <c r="CR2348">
        <v>2077</v>
      </c>
      <c r="CS2348">
        <v>0.89</v>
      </c>
      <c r="CT2348">
        <v>1959</v>
      </c>
      <c r="CU2348">
        <v>0.89913995309000005</v>
      </c>
      <c r="CW2348">
        <v>0</v>
      </c>
      <c r="CX2348">
        <v>1</v>
      </c>
      <c r="CY2348">
        <v>328</v>
      </c>
      <c r="CZ2348">
        <v>422</v>
      </c>
      <c r="DA2348" s="2">
        <v>1343</v>
      </c>
      <c r="DB2348" s="2">
        <v>145</v>
      </c>
      <c r="DC2348" s="2">
        <v>125.73</v>
      </c>
      <c r="DD2348" s="2">
        <v>66</v>
      </c>
      <c r="DE2348">
        <v>85</v>
      </c>
      <c r="DF2348">
        <v>11</v>
      </c>
      <c r="DG2348">
        <v>83.82</v>
      </c>
      <c r="DH2348">
        <v>41.91</v>
      </c>
      <c r="DI2348" s="2">
        <v>41.91</v>
      </c>
      <c r="DJ2348">
        <v>-2.3199999999999998</v>
      </c>
      <c r="DK2348">
        <v>0.93409570839154021</v>
      </c>
      <c r="DL2348">
        <v>7.1428571428571426E-3</v>
      </c>
      <c r="DM2348">
        <v>0</v>
      </c>
      <c r="DN2348">
        <v>8</v>
      </c>
      <c r="DO2348">
        <v>1.2E-2</v>
      </c>
      <c r="DP2348">
        <v>6798.87</v>
      </c>
      <c r="DQ2348" s="2">
        <v>0</v>
      </c>
      <c r="DR2348" s="2">
        <v>2643.2933782800001</v>
      </c>
      <c r="DS2348">
        <v>4.1064522058331231E-3</v>
      </c>
      <c r="DT2348">
        <v>4.3887570776754696</v>
      </c>
      <c r="DU2348">
        <v>2825011.3318487406</v>
      </c>
      <c r="DV2348">
        <v>0</v>
      </c>
    </row>
    <row r="2349" spans="1:126" x14ac:dyDescent="0.15">
      <c r="A2349" t="s">
        <v>3845</v>
      </c>
      <c r="B2349" t="s">
        <v>316</v>
      </c>
      <c r="C2349">
        <v>46</v>
      </c>
      <c r="D2349">
        <v>51</v>
      </c>
      <c r="E2349" t="s">
        <v>3884</v>
      </c>
      <c r="F2349">
        <v>46051</v>
      </c>
      <c r="G2349" t="s">
        <v>7333</v>
      </c>
      <c r="H2349">
        <v>96.1</v>
      </c>
      <c r="I2349">
        <v>0.1</v>
      </c>
      <c r="J2349">
        <v>0.5</v>
      </c>
      <c r="K2349">
        <v>0.3</v>
      </c>
      <c r="L2349">
        <v>0.7</v>
      </c>
      <c r="M2349">
        <v>2.2999999999999998</v>
      </c>
      <c r="N2349">
        <f t="shared" si="150"/>
        <v>9241.34</v>
      </c>
      <c r="O2349">
        <f t="shared" si="148"/>
        <v>758.65999999999985</v>
      </c>
      <c r="P2349">
        <f t="shared" si="149"/>
        <v>0.9103920000000002</v>
      </c>
      <c r="Q2349" s="4">
        <v>46051</v>
      </c>
      <c r="R2349" s="5">
        <v>45.172637000000002</v>
      </c>
      <c r="S2349" s="5">
        <v>-96.772261</v>
      </c>
      <c r="T2349">
        <v>7</v>
      </c>
      <c r="U2349">
        <v>-0.10012891403908693</v>
      </c>
      <c r="V2349">
        <v>7324</v>
      </c>
      <c r="W2349">
        <v>7281</v>
      </c>
      <c r="X2349">
        <v>7227</v>
      </c>
      <c r="Y2349">
        <v>7091</v>
      </c>
      <c r="Z2349">
        <v>3613</v>
      </c>
      <c r="AA2349">
        <v>46033</v>
      </c>
      <c r="AB2349">
        <v>3092.1000000000004</v>
      </c>
      <c r="AC2349">
        <v>51272</v>
      </c>
      <c r="AD2349">
        <v>0</v>
      </c>
      <c r="AE2349">
        <v>0</v>
      </c>
      <c r="AF2349">
        <v>7</v>
      </c>
      <c r="AG2349">
        <v>618</v>
      </c>
      <c r="AH2349">
        <v>1.1326860841423949E-2</v>
      </c>
      <c r="AI2349" s="3">
        <v>428624</v>
      </c>
      <c r="AJ2349" s="3">
        <v>436127.78689230001</v>
      </c>
      <c r="AK2349">
        <v>294</v>
      </c>
      <c r="AL2349">
        <v>440288</v>
      </c>
      <c r="AM2349">
        <v>1075496</v>
      </c>
      <c r="AN2349">
        <v>161891</v>
      </c>
      <c r="AO2349">
        <v>1237387</v>
      </c>
      <c r="AP2349">
        <v>4</v>
      </c>
      <c r="AQ2349">
        <v>0</v>
      </c>
      <c r="AR2349">
        <v>4</v>
      </c>
      <c r="AS2349">
        <v>0.54937508583985717</v>
      </c>
      <c r="AT2349">
        <v>4</v>
      </c>
      <c r="AU2349">
        <v>10</v>
      </c>
      <c r="AV2349">
        <f t="shared" si="147"/>
        <v>14</v>
      </c>
      <c r="AW2349">
        <v>3950</v>
      </c>
      <c r="AX2349">
        <v>0.63</v>
      </c>
      <c r="AY2349">
        <v>250641818.57926199</v>
      </c>
      <c r="AZ2349">
        <v>250641.81857926198</v>
      </c>
      <c r="BA2349">
        <v>31798.582281109801</v>
      </c>
      <c r="BB2349">
        <v>0.31447942903858889</v>
      </c>
      <c r="BC2349">
        <v>20369</v>
      </c>
      <c r="BD2349">
        <v>16808</v>
      </c>
      <c r="BE2349">
        <v>3561</v>
      </c>
      <c r="BF2349">
        <v>0.48620972146368102</v>
      </c>
      <c r="BG2349">
        <v>265934</v>
      </c>
      <c r="BH2349">
        <v>36.797287947972876</v>
      </c>
      <c r="BI2349">
        <v>1196</v>
      </c>
      <c r="BJ2349">
        <v>14</v>
      </c>
      <c r="BK2349">
        <v>4</v>
      </c>
      <c r="BL2349">
        <v>1</v>
      </c>
      <c r="BM2349">
        <v>0</v>
      </c>
      <c r="BN2349">
        <v>0</v>
      </c>
      <c r="BO2349">
        <v>0</v>
      </c>
      <c r="BP2349">
        <v>1</v>
      </c>
      <c r="BQ2349">
        <v>1</v>
      </c>
      <c r="BR2349">
        <v>0</v>
      </c>
      <c r="BS2349">
        <v>0</v>
      </c>
      <c r="BT2349">
        <v>7068</v>
      </c>
      <c r="BU2349">
        <v>0.73</v>
      </c>
      <c r="BV2349">
        <v>0.68588819999999995</v>
      </c>
      <c r="BW2349">
        <v>70</v>
      </c>
      <c r="BX2349">
        <v>2.9711379999999998</v>
      </c>
      <c r="BY2349">
        <v>2.1944819999999998</v>
      </c>
      <c r="BZ2349">
        <v>16</v>
      </c>
      <c r="CA2349">
        <v>5</v>
      </c>
      <c r="CB2349">
        <v>0</v>
      </c>
      <c r="CC2349">
        <v>0</v>
      </c>
      <c r="CD2349">
        <v>0</v>
      </c>
      <c r="CE2349">
        <v>0</v>
      </c>
      <c r="CF2349">
        <v>1</v>
      </c>
      <c r="CG2349">
        <v>1</v>
      </c>
      <c r="CH2349">
        <v>1</v>
      </c>
      <c r="CI2349">
        <v>0</v>
      </c>
      <c r="CJ2349">
        <v>7221</v>
      </c>
      <c r="CK2349">
        <v>3.3236393851267136</v>
      </c>
      <c r="CL2349">
        <v>0.64588930682428802</v>
      </c>
      <c r="CM2349">
        <v>60</v>
      </c>
      <c r="CN2349">
        <v>2.085914768948768</v>
      </c>
      <c r="CO2349">
        <v>650</v>
      </c>
      <c r="CP2349">
        <v>-0.2122180699</v>
      </c>
      <c r="CQ2349">
        <v>0.26260361599999998</v>
      </c>
      <c r="CR2349">
        <v>6392</v>
      </c>
      <c r="CS2349">
        <v>0.89800000000000002</v>
      </c>
      <c r="CT2349">
        <v>6284</v>
      </c>
      <c r="CU2349">
        <v>0.86461833893000006</v>
      </c>
      <c r="CW2349">
        <v>4</v>
      </c>
      <c r="CX2349">
        <v>6</v>
      </c>
      <c r="CY2349">
        <v>584</v>
      </c>
      <c r="CZ2349">
        <v>947</v>
      </c>
      <c r="DA2349" s="2">
        <v>5988</v>
      </c>
      <c r="DB2349" s="2">
        <v>590</v>
      </c>
      <c r="DC2349" s="2">
        <v>123.61</v>
      </c>
      <c r="DD2349" s="2">
        <v>173</v>
      </c>
      <c r="DE2349">
        <v>209</v>
      </c>
      <c r="DF2349">
        <v>29</v>
      </c>
      <c r="DG2349">
        <v>41.2</v>
      </c>
      <c r="DH2349">
        <v>68.67</v>
      </c>
      <c r="DI2349" s="2">
        <v>54.94</v>
      </c>
      <c r="DJ2349">
        <v>-2.4900000000000002</v>
      </c>
      <c r="DK2349">
        <v>0.91213977752062414</v>
      </c>
      <c r="DL2349">
        <v>6.4724919093851136E-3</v>
      </c>
      <c r="DM2349">
        <v>0</v>
      </c>
      <c r="DN2349">
        <v>215.7</v>
      </c>
      <c r="DO2349">
        <v>0.49399999999999999</v>
      </c>
      <c r="DP2349">
        <v>9834.8000000000011</v>
      </c>
      <c r="DQ2349" s="2">
        <v>0</v>
      </c>
      <c r="DR2349" s="2">
        <v>18862.438836979996</v>
      </c>
      <c r="DS2349">
        <v>4.2841138060698683E-2</v>
      </c>
      <c r="DT2349">
        <v>4.6429301336637803</v>
      </c>
      <c r="DU2349">
        <v>2044226.4226905585</v>
      </c>
      <c r="DV2349">
        <v>0</v>
      </c>
    </row>
    <row r="2350" spans="1:126" x14ac:dyDescent="0.15">
      <c r="A2350" t="s">
        <v>3845</v>
      </c>
      <c r="B2350" t="s">
        <v>3885</v>
      </c>
      <c r="C2350">
        <v>46</v>
      </c>
      <c r="D2350">
        <v>53</v>
      </c>
      <c r="E2350" t="s">
        <v>3886</v>
      </c>
      <c r="F2350">
        <v>46053</v>
      </c>
      <c r="G2350" t="s">
        <v>7334</v>
      </c>
      <c r="H2350">
        <v>89.4</v>
      </c>
      <c r="I2350">
        <v>0.1</v>
      </c>
      <c r="J2350">
        <v>7.3</v>
      </c>
      <c r="K2350">
        <v>0.3</v>
      </c>
      <c r="L2350">
        <v>2</v>
      </c>
      <c r="M2350">
        <v>0.9</v>
      </c>
      <c r="N2350">
        <f t="shared" si="150"/>
        <v>8050.5600000000013</v>
      </c>
      <c r="O2350">
        <f t="shared" si="148"/>
        <v>1949.4399999999987</v>
      </c>
      <c r="P2350">
        <f t="shared" si="149"/>
        <v>2.3393279999999992</v>
      </c>
      <c r="Q2350" s="4">
        <v>46053</v>
      </c>
      <c r="R2350" s="5">
        <v>43.179098000000003</v>
      </c>
      <c r="S2350" s="5">
        <v>-99.202152999999996</v>
      </c>
      <c r="T2350">
        <v>9</v>
      </c>
      <c r="U2350">
        <v>1.6283637990094413E-2</v>
      </c>
      <c r="V2350">
        <v>4251</v>
      </c>
      <c r="W2350">
        <v>4235</v>
      </c>
      <c r="X2350">
        <v>4226</v>
      </c>
      <c r="Y2350">
        <v>4191</v>
      </c>
      <c r="Z2350">
        <v>1991</v>
      </c>
      <c r="AA2350">
        <v>46035</v>
      </c>
      <c r="AB2350">
        <v>1608.2489999999998</v>
      </c>
      <c r="AC2350">
        <v>37540</v>
      </c>
      <c r="AD2350">
        <v>1</v>
      </c>
      <c r="AE2350">
        <v>2.3663038334122101E-4</v>
      </c>
      <c r="AF2350">
        <v>10</v>
      </c>
      <c r="AG2350">
        <v>505</v>
      </c>
      <c r="AH2350">
        <v>1.9801980198019802E-2</v>
      </c>
      <c r="AI2350" s="3">
        <v>634932</v>
      </c>
      <c r="AJ2350" s="3">
        <v>649567.10532135004</v>
      </c>
      <c r="AK2350">
        <v>560</v>
      </c>
      <c r="AL2350">
        <v>674246.4</v>
      </c>
      <c r="AM2350">
        <v>2812375</v>
      </c>
      <c r="AN2350">
        <v>79048</v>
      </c>
      <c r="AO2350">
        <v>2891423</v>
      </c>
      <c r="AP2350">
        <v>1</v>
      </c>
      <c r="AQ2350">
        <v>0</v>
      </c>
      <c r="AR2350">
        <v>1</v>
      </c>
      <c r="AS2350">
        <v>0.23612750885478156</v>
      </c>
      <c r="AT2350">
        <v>1</v>
      </c>
      <c r="AU2350">
        <v>5</v>
      </c>
      <c r="AV2350">
        <f t="shared" si="147"/>
        <v>6</v>
      </c>
      <c r="AW2350">
        <v>4226</v>
      </c>
      <c r="AX2350">
        <v>1</v>
      </c>
      <c r="AY2350">
        <v>310192562.72303599</v>
      </c>
      <c r="AZ2350">
        <v>310192.56272303598</v>
      </c>
      <c r="BA2350">
        <v>64914.637344602903</v>
      </c>
      <c r="BB2350">
        <v>0.15404846131873853</v>
      </c>
      <c r="BC2350">
        <v>2314</v>
      </c>
      <c r="BD2350">
        <v>0</v>
      </c>
      <c r="BE2350">
        <v>2314</v>
      </c>
      <c r="BF2350">
        <v>0.54434250764525993</v>
      </c>
      <c r="BG2350">
        <v>160140</v>
      </c>
      <c r="BH2350">
        <v>37.893989588263132</v>
      </c>
      <c r="BI2350">
        <v>894</v>
      </c>
      <c r="BJ2350">
        <v>8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1</v>
      </c>
      <c r="BS2350">
        <v>0</v>
      </c>
      <c r="BT2350">
        <v>4003</v>
      </c>
      <c r="BU2350">
        <v>0.61</v>
      </c>
      <c r="BV2350">
        <v>0.67926240000000004</v>
      </c>
      <c r="BW2350">
        <v>76</v>
      </c>
      <c r="BX2350">
        <v>2.7479390000000001</v>
      </c>
      <c r="BY2350">
        <v>3.397481</v>
      </c>
      <c r="BZ2350">
        <v>8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1</v>
      </c>
      <c r="CG2350">
        <v>0</v>
      </c>
      <c r="CH2350">
        <v>2</v>
      </c>
      <c r="CI2350">
        <v>0</v>
      </c>
      <c r="CJ2350">
        <v>4221</v>
      </c>
      <c r="CK2350">
        <v>3.0798389007344231</v>
      </c>
      <c r="CL2350">
        <v>0.69499192245557351</v>
      </c>
      <c r="CM2350">
        <v>59</v>
      </c>
      <c r="CN2350">
        <v>3.0914217866364697</v>
      </c>
      <c r="CO2350">
        <v>399</v>
      </c>
      <c r="CP2350">
        <v>0.44561067900000001</v>
      </c>
      <c r="CQ2350">
        <v>8.5340277000000006E-2</v>
      </c>
      <c r="CR2350">
        <v>3631</v>
      </c>
      <c r="CS2350">
        <v>0.86599999999999999</v>
      </c>
      <c r="CT2350">
        <v>3375</v>
      </c>
      <c r="CU2350">
        <v>0.80063006301000006</v>
      </c>
      <c r="CW2350">
        <v>2</v>
      </c>
      <c r="CX2350">
        <v>3</v>
      </c>
      <c r="CY2350">
        <v>422</v>
      </c>
      <c r="CZ2350">
        <v>738</v>
      </c>
      <c r="DA2350" s="2">
        <v>2896</v>
      </c>
      <c r="DB2350" s="2">
        <v>340</v>
      </c>
      <c r="DC2350" s="2">
        <v>94.3</v>
      </c>
      <c r="DD2350" s="2">
        <v>482</v>
      </c>
      <c r="DE2350">
        <v>172</v>
      </c>
      <c r="DF2350">
        <v>19</v>
      </c>
      <c r="DG2350">
        <v>47.15</v>
      </c>
      <c r="DH2350">
        <v>47.15</v>
      </c>
      <c r="DJ2350">
        <v>-0.64</v>
      </c>
      <c r="DK2350">
        <v>0.91943546710513879</v>
      </c>
      <c r="DL2350">
        <v>0</v>
      </c>
      <c r="DM2350">
        <v>0</v>
      </c>
      <c r="DN2350">
        <v>11.2</v>
      </c>
      <c r="DO2350">
        <v>1.7000000000000001E-2</v>
      </c>
      <c r="DP2350">
        <v>8530.51</v>
      </c>
      <c r="DQ2350" s="2">
        <v>0</v>
      </c>
      <c r="DR2350" s="2">
        <v>320.55797231000003</v>
      </c>
      <c r="DS2350">
        <v>4.7543149256859215E-4</v>
      </c>
      <c r="DT2350">
        <v>7.0155284515575698</v>
      </c>
      <c r="DU2350">
        <v>4730194.8025602661</v>
      </c>
      <c r="DV2350">
        <v>0</v>
      </c>
    </row>
    <row r="2351" spans="1:126" x14ac:dyDescent="0.15">
      <c r="A2351" t="s">
        <v>3845</v>
      </c>
      <c r="B2351" t="s">
        <v>3887</v>
      </c>
      <c r="C2351">
        <v>46</v>
      </c>
      <c r="D2351">
        <v>55</v>
      </c>
      <c r="E2351" t="s">
        <v>3888</v>
      </c>
      <c r="F2351">
        <v>46055</v>
      </c>
      <c r="G2351" t="s">
        <v>7335</v>
      </c>
      <c r="H2351">
        <v>94.1</v>
      </c>
      <c r="I2351">
        <v>0.1</v>
      </c>
      <c r="J2351">
        <v>1.9</v>
      </c>
      <c r="K2351">
        <v>0.4</v>
      </c>
      <c r="L2351">
        <v>2.6</v>
      </c>
      <c r="M2351">
        <v>0.9</v>
      </c>
      <c r="N2351">
        <f t="shared" si="150"/>
        <v>8866.16</v>
      </c>
      <c r="O2351">
        <f t="shared" si="148"/>
        <v>1133.8400000000001</v>
      </c>
      <c r="P2351">
        <f t="shared" si="149"/>
        <v>1.3606080000000007</v>
      </c>
      <c r="Q2351" s="4">
        <v>46055</v>
      </c>
      <c r="R2351" s="5">
        <v>44.282885</v>
      </c>
      <c r="S2351" s="5">
        <v>-101.59546</v>
      </c>
      <c r="T2351">
        <v>8</v>
      </c>
      <c r="U2351">
        <v>-1.3452418832869519E-2</v>
      </c>
      <c r="V2351">
        <v>1852</v>
      </c>
      <c r="W2351">
        <v>2092</v>
      </c>
      <c r="X2351">
        <v>2083</v>
      </c>
      <c r="Y2351">
        <v>1849</v>
      </c>
      <c r="Z2351">
        <v>1009</v>
      </c>
      <c r="AA2351">
        <v>46037</v>
      </c>
      <c r="AB2351">
        <v>831.02800000000002</v>
      </c>
      <c r="AC2351">
        <v>41518</v>
      </c>
      <c r="AD2351">
        <v>0</v>
      </c>
      <c r="AE2351">
        <v>0</v>
      </c>
      <c r="AF2351">
        <v>0</v>
      </c>
      <c r="AG2351">
        <v>287</v>
      </c>
      <c r="AH2351">
        <v>0</v>
      </c>
      <c r="AI2351" s="3">
        <v>1133464</v>
      </c>
      <c r="AJ2351" s="3">
        <v>1158743.5064432002</v>
      </c>
      <c r="AK2351">
        <v>2400</v>
      </c>
      <c r="AL2351">
        <v>1169516.7999999998</v>
      </c>
      <c r="AM2351">
        <v>658558</v>
      </c>
      <c r="AN2351">
        <v>53436</v>
      </c>
      <c r="AO2351">
        <v>711994</v>
      </c>
      <c r="AP2351">
        <v>1</v>
      </c>
      <c r="AQ2351">
        <v>0</v>
      </c>
      <c r="AR2351">
        <v>1</v>
      </c>
      <c r="AS2351">
        <v>0.47801147227533458</v>
      </c>
      <c r="AT2351">
        <v>1</v>
      </c>
      <c r="AU2351">
        <v>4</v>
      </c>
      <c r="AV2351">
        <f t="shared" si="147"/>
        <v>5</v>
      </c>
      <c r="AW2351">
        <v>1584</v>
      </c>
      <c r="AX2351">
        <v>0.99</v>
      </c>
      <c r="AY2351">
        <v>69205486.286593497</v>
      </c>
      <c r="AZ2351">
        <v>69205.486286593499</v>
      </c>
      <c r="BA2351">
        <v>31464.3975996175</v>
      </c>
      <c r="BB2351">
        <v>0.31781952819340059</v>
      </c>
      <c r="BC2351">
        <v>862</v>
      </c>
      <c r="BD2351">
        <v>0</v>
      </c>
      <c r="BE2351">
        <v>862</v>
      </c>
      <c r="BF2351">
        <v>0.46544276457883371</v>
      </c>
      <c r="BG2351">
        <v>171710</v>
      </c>
      <c r="BH2351">
        <v>82.433989438310135</v>
      </c>
      <c r="BI2351">
        <v>425</v>
      </c>
      <c r="BJ2351">
        <v>5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1777</v>
      </c>
      <c r="BU2351">
        <v>0.6</v>
      </c>
      <c r="BV2351">
        <v>0.77643099999999998</v>
      </c>
      <c r="BW2351">
        <v>42</v>
      </c>
      <c r="BX2351">
        <v>3.376477</v>
      </c>
      <c r="BY2351">
        <v>5.0856240000000001</v>
      </c>
      <c r="BZ2351">
        <v>4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0</v>
      </c>
      <c r="CH2351">
        <v>1</v>
      </c>
      <c r="CI2351">
        <v>0</v>
      </c>
      <c r="CJ2351">
        <v>1847</v>
      </c>
      <c r="CK2351">
        <v>3.2485110990795887</v>
      </c>
      <c r="CL2351">
        <v>0.77391920623671151</v>
      </c>
      <c r="CM2351">
        <v>30</v>
      </c>
      <c r="CN2351">
        <v>3.9633793831414765</v>
      </c>
      <c r="CO2351">
        <v>221</v>
      </c>
      <c r="CP2351">
        <v>0</v>
      </c>
      <c r="CQ2351">
        <v>0</v>
      </c>
      <c r="CR2351">
        <v>1631</v>
      </c>
      <c r="CS2351">
        <v>0.88900000000000001</v>
      </c>
      <c r="CT2351">
        <v>1456</v>
      </c>
      <c r="CU2351">
        <v>0.83366533865000003</v>
      </c>
      <c r="CW2351">
        <v>1</v>
      </c>
      <c r="CX2351">
        <v>1</v>
      </c>
      <c r="CY2351">
        <v>329</v>
      </c>
      <c r="CZ2351">
        <v>473</v>
      </c>
      <c r="DA2351" s="2">
        <v>1607</v>
      </c>
      <c r="DB2351" s="2">
        <v>165</v>
      </c>
      <c r="DC2351" s="2">
        <v>105.6</v>
      </c>
      <c r="DD2351" s="2">
        <v>229</v>
      </c>
      <c r="DE2351">
        <v>132</v>
      </c>
      <c r="DF2351">
        <v>29</v>
      </c>
      <c r="DG2351">
        <v>52.8</v>
      </c>
      <c r="DH2351">
        <v>105.6</v>
      </c>
      <c r="DI2351" s="2">
        <v>105.6</v>
      </c>
      <c r="DJ2351">
        <v>-0.3</v>
      </c>
      <c r="DK2351">
        <v>0.95838509207173761</v>
      </c>
      <c r="DL2351">
        <v>0</v>
      </c>
      <c r="DM2351">
        <v>0</v>
      </c>
      <c r="DN2351">
        <v>0</v>
      </c>
      <c r="DO2351">
        <v>0</v>
      </c>
      <c r="DP2351">
        <v>31815.52</v>
      </c>
      <c r="DQ2351" s="2">
        <v>0</v>
      </c>
      <c r="DR2351" s="2">
        <v>0</v>
      </c>
      <c r="DS2351">
        <v>0</v>
      </c>
      <c r="DT2351">
        <v>7.4281205136787198</v>
      </c>
      <c r="DU2351">
        <v>8687311.7331718914</v>
      </c>
      <c r="DV2351">
        <v>0</v>
      </c>
    </row>
    <row r="2352" spans="1:126" x14ac:dyDescent="0.15">
      <c r="A2352" t="s">
        <v>3845</v>
      </c>
      <c r="B2352" t="s">
        <v>3889</v>
      </c>
      <c r="C2352">
        <v>46</v>
      </c>
      <c r="D2352">
        <v>57</v>
      </c>
      <c r="E2352" t="s">
        <v>3890</v>
      </c>
      <c r="F2352">
        <v>46057</v>
      </c>
      <c r="G2352" t="s">
        <v>7336</v>
      </c>
      <c r="H2352">
        <v>96.2</v>
      </c>
      <c r="I2352">
        <v>0.2</v>
      </c>
      <c r="J2352">
        <v>0.3</v>
      </c>
      <c r="K2352">
        <v>0.2</v>
      </c>
      <c r="L2352">
        <v>0.6</v>
      </c>
      <c r="M2352">
        <v>2.5</v>
      </c>
      <c r="N2352">
        <f t="shared" si="150"/>
        <v>9261.220000000003</v>
      </c>
      <c r="O2352">
        <f t="shared" si="148"/>
        <v>738.77999999999702</v>
      </c>
      <c r="P2352">
        <f t="shared" si="149"/>
        <v>0.88653599999999677</v>
      </c>
      <c r="Q2352" s="4">
        <v>46057</v>
      </c>
      <c r="R2352" s="5">
        <v>44.680619</v>
      </c>
      <c r="S2352" s="5">
        <v>-97.178597999999994</v>
      </c>
      <c r="T2352">
        <v>9</v>
      </c>
      <c r="U2352">
        <v>-2.425729332127578E-2</v>
      </c>
      <c r="V2352">
        <v>5875</v>
      </c>
      <c r="W2352">
        <v>5949</v>
      </c>
      <c r="X2352">
        <v>5982</v>
      </c>
      <c r="Y2352">
        <v>5933</v>
      </c>
      <c r="Z2352">
        <v>2628</v>
      </c>
      <c r="AA2352">
        <v>46039</v>
      </c>
      <c r="AB2352">
        <v>2265.4360000000001</v>
      </c>
      <c r="AC2352">
        <v>58602</v>
      </c>
      <c r="AD2352">
        <v>1</v>
      </c>
      <c r="AE2352">
        <v>1.6716817118020728E-4</v>
      </c>
      <c r="AF2352">
        <v>23</v>
      </c>
      <c r="AG2352">
        <v>489</v>
      </c>
      <c r="AH2352">
        <v>4.7034764826175871E-2</v>
      </c>
      <c r="AI2352" s="3">
        <v>311102</v>
      </c>
      <c r="AJ2352" s="3">
        <v>324629.54249258502</v>
      </c>
      <c r="AK2352">
        <v>160</v>
      </c>
      <c r="AL2352">
        <v>344313.59999999998</v>
      </c>
      <c r="AM2352">
        <v>1542692</v>
      </c>
      <c r="AN2352">
        <v>139806</v>
      </c>
      <c r="AO2352">
        <v>1682498</v>
      </c>
      <c r="AP2352">
        <v>1</v>
      </c>
      <c r="AQ2352">
        <v>0</v>
      </c>
      <c r="AR2352">
        <v>1</v>
      </c>
      <c r="AS2352">
        <v>0.16809547823163556</v>
      </c>
      <c r="AT2352">
        <v>1</v>
      </c>
      <c r="AU2352">
        <v>5</v>
      </c>
      <c r="AV2352">
        <f t="shared" si="147"/>
        <v>6</v>
      </c>
      <c r="AW2352">
        <v>2362</v>
      </c>
      <c r="AX2352">
        <v>0.42000000000000004</v>
      </c>
      <c r="AY2352">
        <v>124706537.692783</v>
      </c>
      <c r="AZ2352">
        <v>124706.53769278299</v>
      </c>
      <c r="BA2352">
        <v>22415.037342048599</v>
      </c>
      <c r="BB2352">
        <v>0.44612908055436951</v>
      </c>
      <c r="BC2352">
        <v>2852</v>
      </c>
      <c r="BD2352">
        <v>0</v>
      </c>
      <c r="BE2352">
        <v>2852</v>
      </c>
      <c r="BF2352">
        <v>0.48544680851063832</v>
      </c>
      <c r="BG2352">
        <v>154591</v>
      </c>
      <c r="BH2352">
        <v>25.842694750919424</v>
      </c>
      <c r="BI2352">
        <v>771</v>
      </c>
      <c r="BJ2352">
        <v>6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</v>
      </c>
      <c r="BS2352">
        <v>0</v>
      </c>
      <c r="BT2352">
        <v>5754</v>
      </c>
      <c r="BU2352">
        <v>0.86</v>
      </c>
      <c r="BV2352">
        <v>0.68208519999999995</v>
      </c>
      <c r="BW2352">
        <v>65</v>
      </c>
      <c r="BX2352">
        <v>1.216545</v>
      </c>
      <c r="BY2352">
        <v>0.89198230000000001</v>
      </c>
      <c r="BZ2352">
        <v>6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1</v>
      </c>
      <c r="CI2352">
        <v>0</v>
      </c>
      <c r="CJ2352">
        <v>5998</v>
      </c>
      <c r="CK2352">
        <v>1.1670556852284095</v>
      </c>
      <c r="CL2352">
        <v>0.71560338201383555</v>
      </c>
      <c r="CM2352">
        <v>55</v>
      </c>
      <c r="CN2352">
        <v>0.53985057028348871</v>
      </c>
      <c r="CO2352">
        <v>561</v>
      </c>
      <c r="CP2352">
        <v>0.69303117400000003</v>
      </c>
      <c r="CQ2352">
        <v>0.10936341400000001</v>
      </c>
      <c r="CR2352">
        <v>5477</v>
      </c>
      <c r="CS2352">
        <v>0.90400000000000003</v>
      </c>
      <c r="CT2352">
        <v>4964</v>
      </c>
      <c r="CU2352">
        <v>0.86069326356999998</v>
      </c>
      <c r="CX2352">
        <v>1</v>
      </c>
      <c r="CY2352">
        <v>494</v>
      </c>
      <c r="CZ2352">
        <v>749</v>
      </c>
      <c r="DA2352" s="2">
        <v>3081</v>
      </c>
      <c r="DB2352" s="2">
        <v>425</v>
      </c>
      <c r="DC2352" s="2">
        <v>150.97999999999999</v>
      </c>
      <c r="DD2352" s="2">
        <v>179</v>
      </c>
      <c r="DE2352">
        <v>205</v>
      </c>
      <c r="DF2352">
        <v>17</v>
      </c>
      <c r="DG2352">
        <v>16.78</v>
      </c>
      <c r="DI2352" s="2">
        <v>100.65</v>
      </c>
      <c r="DJ2352">
        <v>-1.37</v>
      </c>
      <c r="DK2352">
        <v>0.90957628044821315</v>
      </c>
      <c r="DL2352">
        <v>2.0449897750511249E-3</v>
      </c>
      <c r="DM2352">
        <v>0</v>
      </c>
      <c r="DN2352">
        <v>221.4</v>
      </c>
      <c r="DO2352">
        <v>0.65700000000000003</v>
      </c>
      <c r="DP2352">
        <v>15907.289999999999</v>
      </c>
      <c r="DQ2352" s="2">
        <v>0</v>
      </c>
      <c r="DR2352" s="2">
        <v>3036.1985656100005</v>
      </c>
      <c r="DS2352">
        <v>8.8181359695411118E-3</v>
      </c>
      <c r="DT2352">
        <v>3.5741064890159602</v>
      </c>
      <c r="DU2352">
        <v>1230613.4720164456</v>
      </c>
      <c r="DV2352">
        <v>1</v>
      </c>
    </row>
    <row r="2353" spans="1:126" x14ac:dyDescent="0.15">
      <c r="A2353" t="s">
        <v>3845</v>
      </c>
      <c r="B2353" t="s">
        <v>3891</v>
      </c>
      <c r="C2353">
        <v>46</v>
      </c>
      <c r="D2353">
        <v>59</v>
      </c>
      <c r="E2353" t="s">
        <v>3892</v>
      </c>
      <c r="F2353">
        <v>46059</v>
      </c>
      <c r="G2353" t="s">
        <v>7337</v>
      </c>
      <c r="H2353">
        <v>98.2</v>
      </c>
      <c r="I2353">
        <v>0.1</v>
      </c>
      <c r="J2353">
        <v>0.2</v>
      </c>
      <c r="K2353">
        <v>0.3</v>
      </c>
      <c r="L2353">
        <v>0.7</v>
      </c>
      <c r="M2353">
        <v>0.6</v>
      </c>
      <c r="N2353">
        <f t="shared" si="150"/>
        <v>9644.2300000000014</v>
      </c>
      <c r="O2353">
        <f t="shared" si="148"/>
        <v>355.76999999999862</v>
      </c>
      <c r="P2353">
        <f t="shared" si="149"/>
        <v>0.42692399999999847</v>
      </c>
      <c r="Q2353" s="4">
        <v>46059</v>
      </c>
      <c r="R2353" s="5">
        <v>44.546712999999997</v>
      </c>
      <c r="S2353" s="5">
        <v>-99.004575000000003</v>
      </c>
      <c r="T2353">
        <v>9</v>
      </c>
      <c r="U2353">
        <v>2.2086519112995692E-2</v>
      </c>
      <c r="V2353">
        <v>3394</v>
      </c>
      <c r="W2353">
        <v>3344</v>
      </c>
      <c r="X2353">
        <v>3375</v>
      </c>
      <c r="Y2353">
        <v>3299</v>
      </c>
      <c r="Z2353">
        <v>1569</v>
      </c>
      <c r="AA2353">
        <v>46041</v>
      </c>
      <c r="AB2353">
        <v>1324.9399999999998</v>
      </c>
      <c r="AC2353">
        <v>47163</v>
      </c>
      <c r="AD2353">
        <v>0</v>
      </c>
      <c r="AE2353">
        <v>0</v>
      </c>
      <c r="AF2353">
        <v>3</v>
      </c>
      <c r="AG2353">
        <v>415</v>
      </c>
      <c r="AH2353">
        <v>7.2289156626506026E-3</v>
      </c>
      <c r="AI2353" s="3">
        <v>905141</v>
      </c>
      <c r="AJ2353" s="3">
        <v>919452.31150178006</v>
      </c>
      <c r="AK2353">
        <v>1140</v>
      </c>
      <c r="AL2353">
        <v>921817.59999999998</v>
      </c>
      <c r="AM2353">
        <v>991008</v>
      </c>
      <c r="AN2353">
        <v>179117</v>
      </c>
      <c r="AO2353">
        <v>1170125</v>
      </c>
      <c r="AP2353">
        <v>2</v>
      </c>
      <c r="AQ2353">
        <v>0</v>
      </c>
      <c r="AR2353">
        <v>2</v>
      </c>
      <c r="AS2353">
        <v>0.59808612440191389</v>
      </c>
      <c r="AT2353">
        <v>3</v>
      </c>
      <c r="AU2353">
        <v>4</v>
      </c>
      <c r="AV2353">
        <f t="shared" si="147"/>
        <v>7</v>
      </c>
      <c r="AW2353">
        <v>2157</v>
      </c>
      <c r="AX2353">
        <v>0.75</v>
      </c>
      <c r="AY2353">
        <v>333969723.75235301</v>
      </c>
      <c r="AZ2353">
        <v>333969.72375235299</v>
      </c>
      <c r="BA2353">
        <v>87066.788145150495</v>
      </c>
      <c r="BB2353">
        <v>0.11485435736217618</v>
      </c>
      <c r="BC2353">
        <v>5689</v>
      </c>
      <c r="BD2353">
        <v>3500</v>
      </c>
      <c r="BE2353">
        <v>2189</v>
      </c>
      <c r="BF2353">
        <v>0.64496169711255158</v>
      </c>
      <c r="BG2353">
        <v>142804</v>
      </c>
      <c r="BH2353">
        <v>42.312296296296296</v>
      </c>
      <c r="BI2353">
        <v>660</v>
      </c>
      <c r="BJ2353">
        <v>6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3238</v>
      </c>
      <c r="BU2353">
        <v>0.87</v>
      </c>
      <c r="BV2353">
        <v>0.76087780000000005</v>
      </c>
      <c r="BW2353">
        <v>59</v>
      </c>
      <c r="BX2353">
        <v>2.4706610000000002</v>
      </c>
      <c r="BY2353">
        <v>3.3048540000000002</v>
      </c>
      <c r="BZ2353">
        <v>6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3354</v>
      </c>
      <c r="CK2353">
        <v>2.3852116875372689</v>
      </c>
      <c r="CL2353">
        <v>0.68393782383419688</v>
      </c>
      <c r="CM2353">
        <v>57</v>
      </c>
      <c r="CN2353">
        <v>2.8518807613405239</v>
      </c>
      <c r="CO2353">
        <v>381</v>
      </c>
      <c r="CP2353">
        <v>0.28951263500000002</v>
      </c>
      <c r="CQ2353">
        <v>0.36868483899999999</v>
      </c>
      <c r="CR2353">
        <v>2988</v>
      </c>
      <c r="CS2353">
        <v>0.89200000000000002</v>
      </c>
      <c r="CT2353">
        <v>2837</v>
      </c>
      <c r="CU2353">
        <v>0.88457330416000002</v>
      </c>
      <c r="CW2353">
        <v>1</v>
      </c>
      <c r="CX2353">
        <v>2</v>
      </c>
      <c r="CY2353">
        <v>532</v>
      </c>
      <c r="CZ2353">
        <v>629</v>
      </c>
      <c r="DA2353" s="2">
        <v>2464</v>
      </c>
      <c r="DB2353" s="2">
        <v>250</v>
      </c>
      <c r="DC2353" s="2">
        <v>117.96</v>
      </c>
      <c r="DD2353" s="2">
        <v>41</v>
      </c>
      <c r="DE2353">
        <v>129</v>
      </c>
      <c r="DF2353">
        <v>22</v>
      </c>
      <c r="DH2353">
        <v>29.49</v>
      </c>
      <c r="DI2353" s="2">
        <v>29.49</v>
      </c>
      <c r="DJ2353">
        <v>-3.2</v>
      </c>
      <c r="DK2353">
        <v>0.97894250729996768</v>
      </c>
      <c r="DL2353">
        <v>2.4096385542168677E-3</v>
      </c>
      <c r="DM2353">
        <v>0</v>
      </c>
      <c r="DN2353">
        <v>63.3</v>
      </c>
      <c r="DO2353">
        <v>6.8000000000000005E-2</v>
      </c>
      <c r="DP2353">
        <v>18270.18</v>
      </c>
      <c r="DQ2353" s="2">
        <v>0</v>
      </c>
      <c r="DR2353" s="2">
        <v>4879.0399140600002</v>
      </c>
      <c r="DS2353">
        <v>5.1264812511957894E-3</v>
      </c>
      <c r="DT2353">
        <v>5.68075696971274</v>
      </c>
      <c r="DU2353">
        <v>5236621.7560038706</v>
      </c>
      <c r="DV2353">
        <v>0</v>
      </c>
    </row>
    <row r="2354" spans="1:126" x14ac:dyDescent="0.15">
      <c r="A2354" t="s">
        <v>3845</v>
      </c>
      <c r="B2354" t="s">
        <v>3893</v>
      </c>
      <c r="C2354">
        <v>46</v>
      </c>
      <c r="D2354">
        <v>61</v>
      </c>
      <c r="E2354" t="s">
        <v>3894</v>
      </c>
      <c r="F2354">
        <v>46061</v>
      </c>
      <c r="G2354" t="s">
        <v>7338</v>
      </c>
      <c r="H2354">
        <v>98.4</v>
      </c>
      <c r="I2354">
        <v>0</v>
      </c>
      <c r="J2354">
        <v>0.3</v>
      </c>
      <c r="K2354">
        <v>0.3</v>
      </c>
      <c r="L2354">
        <v>0.5</v>
      </c>
      <c r="M2354">
        <v>0.5</v>
      </c>
      <c r="N2354">
        <f t="shared" si="150"/>
        <v>9683.2400000000016</v>
      </c>
      <c r="O2354">
        <f t="shared" si="148"/>
        <v>316.7599999999984</v>
      </c>
      <c r="P2354">
        <f t="shared" si="149"/>
        <v>0.38011199999999823</v>
      </c>
      <c r="Q2354" s="4">
        <v>46061</v>
      </c>
      <c r="R2354" s="5">
        <v>43.680612000000004</v>
      </c>
      <c r="S2354" s="5">
        <v>-97.796845000000005</v>
      </c>
      <c r="T2354">
        <v>8</v>
      </c>
      <c r="U2354">
        <v>0.23033739448404164</v>
      </c>
      <c r="V2354">
        <v>3366</v>
      </c>
      <c r="W2354">
        <v>3392</v>
      </c>
      <c r="X2354">
        <v>3386</v>
      </c>
      <c r="Y2354">
        <v>3386</v>
      </c>
      <c r="Z2354">
        <v>1595</v>
      </c>
      <c r="AA2354">
        <v>46043</v>
      </c>
      <c r="AB2354">
        <v>1370.6649999999997</v>
      </c>
      <c r="AC2354">
        <v>60741</v>
      </c>
      <c r="AD2354">
        <v>0</v>
      </c>
      <c r="AE2354">
        <v>0</v>
      </c>
      <c r="AF2354">
        <v>6</v>
      </c>
      <c r="AG2354">
        <v>370</v>
      </c>
      <c r="AH2354">
        <v>1.6216216216216217E-2</v>
      </c>
      <c r="AI2354" s="3">
        <v>274069</v>
      </c>
      <c r="AJ2354" s="3">
        <v>278088.90116826503</v>
      </c>
      <c r="AK2354">
        <v>334</v>
      </c>
      <c r="AL2354">
        <v>278828.79999999999</v>
      </c>
      <c r="AM2354">
        <v>1089343</v>
      </c>
      <c r="AN2354">
        <v>117143</v>
      </c>
      <c r="AO2354">
        <v>1206486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5</v>
      </c>
      <c r="AV2354">
        <f t="shared" si="147"/>
        <v>5</v>
      </c>
      <c r="AW2354">
        <v>2034</v>
      </c>
      <c r="AX2354">
        <v>0.75</v>
      </c>
      <c r="AY2354">
        <v>24366933.521472201</v>
      </c>
      <c r="AZ2354">
        <v>24366.933521472201</v>
      </c>
      <c r="BA2354">
        <v>7774.5052075550502</v>
      </c>
      <c r="BB2354">
        <v>1.2862554893245521</v>
      </c>
      <c r="BC2354">
        <v>1950</v>
      </c>
      <c r="BD2354">
        <v>3085</v>
      </c>
      <c r="BE2354">
        <v>-1135</v>
      </c>
      <c r="BF2354">
        <v>-0.33719548425430779</v>
      </c>
      <c r="BG2354">
        <v>86605</v>
      </c>
      <c r="BH2354">
        <v>25.577377436503248</v>
      </c>
      <c r="BI2354">
        <v>474</v>
      </c>
      <c r="BJ2354">
        <v>3</v>
      </c>
      <c r="BK2354">
        <v>2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3553</v>
      </c>
      <c r="BU2354">
        <v>0.84</v>
      </c>
      <c r="BV2354">
        <v>0.91597589999999995</v>
      </c>
      <c r="BW2354">
        <v>31</v>
      </c>
      <c r="BX2354">
        <v>1.4072610000000001</v>
      </c>
      <c r="BY2354">
        <v>1.878763</v>
      </c>
      <c r="BZ2354">
        <v>3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0</v>
      </c>
      <c r="CJ2354">
        <v>3399</v>
      </c>
      <c r="CK2354">
        <v>1.4710208884966167</v>
      </c>
      <c r="CL2354">
        <v>0.63246073298429317</v>
      </c>
      <c r="CM2354">
        <v>20</v>
      </c>
      <c r="CN2354">
        <v>-9.115277953739534E-2</v>
      </c>
      <c r="CO2354">
        <v>446</v>
      </c>
      <c r="CP2354">
        <v>-0.1924934603</v>
      </c>
      <c r="CQ2354">
        <v>0.34316617100000002</v>
      </c>
      <c r="CR2354">
        <v>3025</v>
      </c>
      <c r="CS2354">
        <v>0.89500000000000002</v>
      </c>
      <c r="CT2354">
        <v>2841</v>
      </c>
      <c r="CU2354">
        <v>0.85870158211000003</v>
      </c>
      <c r="CW2354">
        <v>0</v>
      </c>
      <c r="CY2354">
        <v>181</v>
      </c>
      <c r="CZ2354">
        <v>571</v>
      </c>
      <c r="DA2354" s="2">
        <v>1512</v>
      </c>
      <c r="DB2354" s="2">
        <v>210</v>
      </c>
      <c r="DC2354" s="2">
        <v>0</v>
      </c>
      <c r="DD2354" s="2">
        <v>213</v>
      </c>
      <c r="DE2354">
        <v>134</v>
      </c>
      <c r="DF2354">
        <v>55</v>
      </c>
      <c r="DH2354">
        <v>29.37</v>
      </c>
      <c r="DJ2354">
        <v>-3.42</v>
      </c>
      <c r="DK2354">
        <v>0.94386450127522636</v>
      </c>
      <c r="DL2354">
        <v>0</v>
      </c>
      <c r="DM2354">
        <v>0</v>
      </c>
      <c r="DN2354">
        <v>175.4</v>
      </c>
      <c r="DO2354">
        <v>0.61899999999999999</v>
      </c>
      <c r="DP2354">
        <v>11871.76</v>
      </c>
      <c r="DQ2354" s="2">
        <v>0</v>
      </c>
      <c r="DR2354" s="2">
        <v>1550.3261727200002</v>
      </c>
      <c r="DS2354">
        <v>5.5601482520741038E-3</v>
      </c>
      <c r="DT2354">
        <v>3.2893063552532902</v>
      </c>
      <c r="DU2354">
        <v>917153.34386764851</v>
      </c>
      <c r="DV2354">
        <v>1</v>
      </c>
    </row>
    <row r="2355" spans="1:126" x14ac:dyDescent="0.15">
      <c r="A2355" t="s">
        <v>3845</v>
      </c>
      <c r="B2355" t="s">
        <v>2992</v>
      </c>
      <c r="C2355">
        <v>46</v>
      </c>
      <c r="D2355">
        <v>63</v>
      </c>
      <c r="E2355" t="s">
        <v>3895</v>
      </c>
      <c r="F2355">
        <v>46063</v>
      </c>
      <c r="G2355" t="s">
        <v>7339</v>
      </c>
      <c r="H2355">
        <v>95.4</v>
      </c>
      <c r="I2355">
        <v>0.1</v>
      </c>
      <c r="J2355">
        <v>1.4</v>
      </c>
      <c r="K2355">
        <v>0.1</v>
      </c>
      <c r="L2355">
        <v>1.4</v>
      </c>
      <c r="M2355">
        <v>1.6</v>
      </c>
      <c r="N2355">
        <f t="shared" si="150"/>
        <v>9107.66</v>
      </c>
      <c r="O2355">
        <f t="shared" si="148"/>
        <v>892.34000000000015</v>
      </c>
      <c r="P2355">
        <f t="shared" si="149"/>
        <v>1.0708080000000006</v>
      </c>
      <c r="Q2355" s="4">
        <v>46063</v>
      </c>
      <c r="R2355" s="5">
        <v>45.596612</v>
      </c>
      <c r="S2355" s="5">
        <v>-103.473867</v>
      </c>
      <c r="T2355">
        <v>9</v>
      </c>
      <c r="U2355">
        <v>0.27815531705223634</v>
      </c>
      <c r="V2355">
        <v>1367</v>
      </c>
      <c r="W2355">
        <v>1263</v>
      </c>
      <c r="X2355">
        <v>1328</v>
      </c>
      <c r="Y2355">
        <v>1269</v>
      </c>
      <c r="Z2355">
        <v>675</v>
      </c>
      <c r="AA2355">
        <v>46045</v>
      </c>
      <c r="AB2355">
        <v>550.96400000000006</v>
      </c>
      <c r="AC2355">
        <v>52396</v>
      </c>
      <c r="AD2355">
        <v>0</v>
      </c>
      <c r="AE2355">
        <v>0</v>
      </c>
      <c r="AF2355">
        <v>11</v>
      </c>
      <c r="AG2355">
        <v>250</v>
      </c>
      <c r="AH2355">
        <v>4.3999999999999997E-2</v>
      </c>
      <c r="AI2355" s="3">
        <v>1467327</v>
      </c>
      <c r="AJ2355" s="3">
        <v>1709753.6945791051</v>
      </c>
      <c r="AK2355">
        <v>3900</v>
      </c>
      <c r="AL2355">
        <v>1713689.5999999999</v>
      </c>
      <c r="AM2355">
        <v>1008953</v>
      </c>
      <c r="AN2355">
        <v>53219</v>
      </c>
      <c r="AO2355">
        <v>1062172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f t="shared" si="147"/>
        <v>0</v>
      </c>
      <c r="AW2355">
        <v>113</v>
      </c>
      <c r="AX2355">
        <v>0.12</v>
      </c>
      <c r="AY2355">
        <v>157570974.95407999</v>
      </c>
      <c r="AZ2355">
        <v>157570.97495407998</v>
      </c>
      <c r="BA2355">
        <v>116731.32023667901</v>
      </c>
      <c r="BB2355">
        <v>8.5666811441217877E-2</v>
      </c>
      <c r="BC2355">
        <v>5222</v>
      </c>
      <c r="BD2355">
        <v>0</v>
      </c>
      <c r="BE2355">
        <v>5222</v>
      </c>
      <c r="BF2355">
        <v>3.8200438917337234</v>
      </c>
      <c r="BG2355">
        <v>45975</v>
      </c>
      <c r="BH2355">
        <v>34.619728915662648</v>
      </c>
      <c r="BI2355">
        <v>245</v>
      </c>
      <c r="BJ2355">
        <v>1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1123</v>
      </c>
      <c r="BU2355">
        <v>0.57999999999999996</v>
      </c>
      <c r="BV2355">
        <v>0.79869429999999997</v>
      </c>
      <c r="BW2355">
        <v>18</v>
      </c>
      <c r="BX2355">
        <v>0.89047189999999998</v>
      </c>
      <c r="BY2355">
        <v>2.1153279999999999</v>
      </c>
      <c r="BZ2355">
        <v>2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1254</v>
      </c>
      <c r="CK2355">
        <v>2.3923444976076556</v>
      </c>
      <c r="CL2355">
        <v>0.73532338308457712</v>
      </c>
      <c r="CM2355">
        <v>15</v>
      </c>
      <c r="CN2355">
        <v>2.302844252033887</v>
      </c>
      <c r="CO2355">
        <v>210</v>
      </c>
      <c r="CP2355">
        <v>0</v>
      </c>
      <c r="CQ2355">
        <v>0</v>
      </c>
      <c r="CR2355">
        <v>1117</v>
      </c>
      <c r="CS2355">
        <v>0.879</v>
      </c>
      <c r="CT2355">
        <v>1007</v>
      </c>
      <c r="CU2355">
        <v>0.81630012937000007</v>
      </c>
      <c r="CW2355">
        <v>0</v>
      </c>
      <c r="CX2355">
        <v>0</v>
      </c>
      <c r="CY2355">
        <v>354</v>
      </c>
      <c r="CZ2355">
        <v>442</v>
      </c>
      <c r="DA2355" s="2">
        <v>1131</v>
      </c>
      <c r="DB2355" s="2">
        <v>65</v>
      </c>
      <c r="DC2355" s="2">
        <v>79.239999999999995</v>
      </c>
      <c r="DD2355" s="2">
        <v>65</v>
      </c>
      <c r="DE2355">
        <v>152</v>
      </c>
      <c r="DF2355">
        <v>13</v>
      </c>
      <c r="DG2355">
        <v>79.239999999999995</v>
      </c>
      <c r="DH2355">
        <v>158.47999999999999</v>
      </c>
      <c r="DJ2355">
        <v>-0.65</v>
      </c>
      <c r="DK2355">
        <v>0.93243905414403194</v>
      </c>
      <c r="DL2355">
        <v>0</v>
      </c>
      <c r="DM2355">
        <v>0</v>
      </c>
      <c r="DN2355">
        <v>0</v>
      </c>
      <c r="DO2355">
        <v>0</v>
      </c>
      <c r="DP2355">
        <v>2147.81</v>
      </c>
      <c r="DQ2355" s="2">
        <v>74006</v>
      </c>
      <c r="DR2355" s="2">
        <v>0</v>
      </c>
      <c r="DS2355">
        <v>0</v>
      </c>
      <c r="DV2355">
        <v>1</v>
      </c>
    </row>
    <row r="2356" spans="1:126" x14ac:dyDescent="0.15">
      <c r="A2356" t="s">
        <v>3845</v>
      </c>
      <c r="B2356" t="s">
        <v>3541</v>
      </c>
      <c r="C2356">
        <v>46</v>
      </c>
      <c r="D2356">
        <v>65</v>
      </c>
      <c r="E2356" t="s">
        <v>3896</v>
      </c>
      <c r="F2356">
        <v>46065</v>
      </c>
      <c r="G2356" t="s">
        <v>7340</v>
      </c>
      <c r="H2356">
        <v>85</v>
      </c>
      <c r="I2356">
        <v>0.5</v>
      </c>
      <c r="J2356">
        <v>10.199999999999999</v>
      </c>
      <c r="K2356">
        <v>0.5</v>
      </c>
      <c r="L2356">
        <v>2</v>
      </c>
      <c r="M2356">
        <v>1.8</v>
      </c>
      <c r="N2356">
        <f t="shared" si="150"/>
        <v>7336.78</v>
      </c>
      <c r="O2356">
        <f t="shared" si="148"/>
        <v>2663.2200000000003</v>
      </c>
      <c r="P2356">
        <f t="shared" si="149"/>
        <v>3.1958640000000016</v>
      </c>
      <c r="Q2356" s="4">
        <v>46065</v>
      </c>
      <c r="R2356" s="5">
        <v>44.384452000000003</v>
      </c>
      <c r="S2356" s="5">
        <v>-99.975684000000001</v>
      </c>
      <c r="T2356">
        <v>7</v>
      </c>
      <c r="U2356">
        <v>9.2542347842090131E-2</v>
      </c>
      <c r="V2356">
        <v>17064</v>
      </c>
      <c r="W2356">
        <v>17379</v>
      </c>
      <c r="X2356">
        <v>17466</v>
      </c>
      <c r="Y2356">
        <v>17554</v>
      </c>
      <c r="Z2356">
        <v>9550</v>
      </c>
      <c r="AA2356">
        <v>46047</v>
      </c>
      <c r="AB2356">
        <v>8118.3980000000001</v>
      </c>
      <c r="AC2356">
        <v>59177</v>
      </c>
      <c r="AD2356">
        <v>3</v>
      </c>
      <c r="AE2356">
        <v>1.7176228100309173E-4</v>
      </c>
      <c r="AF2356">
        <v>18</v>
      </c>
      <c r="AG2356">
        <v>338</v>
      </c>
      <c r="AH2356">
        <v>5.3254437869822487E-2</v>
      </c>
      <c r="AI2356" s="3">
        <v>430930</v>
      </c>
      <c r="AJ2356" s="3">
        <v>474589.37175526004</v>
      </c>
      <c r="AK2356">
        <v>181</v>
      </c>
      <c r="AL2356">
        <v>512224</v>
      </c>
      <c r="AM2356">
        <v>1282485</v>
      </c>
      <c r="AN2356">
        <v>72173</v>
      </c>
      <c r="AO2356">
        <v>1354658</v>
      </c>
      <c r="AP2356">
        <v>2</v>
      </c>
      <c r="AQ2356">
        <v>1</v>
      </c>
      <c r="AR2356">
        <v>3</v>
      </c>
      <c r="AS2356">
        <v>0.17262213015708613</v>
      </c>
      <c r="AT2356">
        <v>2</v>
      </c>
      <c r="AU2356">
        <v>5</v>
      </c>
      <c r="AV2356">
        <f t="shared" si="147"/>
        <v>7</v>
      </c>
      <c r="AW2356">
        <v>16309</v>
      </c>
      <c r="AX2356">
        <v>0.91</v>
      </c>
      <c r="AY2356">
        <v>857397299.14071298</v>
      </c>
      <c r="AZ2356">
        <v>857397.29914071294</v>
      </c>
      <c r="BA2356">
        <v>52039.219385987002</v>
      </c>
      <c r="BB2356">
        <v>0.19216275951081571</v>
      </c>
      <c r="BC2356">
        <v>13328</v>
      </c>
      <c r="BD2356">
        <v>18670</v>
      </c>
      <c r="BE2356">
        <v>-5342</v>
      </c>
      <c r="BF2356">
        <v>-0.31305672761368963</v>
      </c>
      <c r="BG2356">
        <v>887388</v>
      </c>
      <c r="BH2356">
        <v>50.806595671590522</v>
      </c>
      <c r="BI2356">
        <v>1964</v>
      </c>
      <c r="BJ2356">
        <v>13</v>
      </c>
      <c r="BK2356">
        <v>8</v>
      </c>
      <c r="BL2356">
        <v>21</v>
      </c>
      <c r="BM2356">
        <v>2</v>
      </c>
      <c r="BN2356">
        <v>11</v>
      </c>
      <c r="BO2356">
        <v>4</v>
      </c>
      <c r="BP2356">
        <v>3</v>
      </c>
      <c r="BQ2356">
        <v>3</v>
      </c>
      <c r="BR2356">
        <v>1</v>
      </c>
      <c r="BS2356">
        <v>0</v>
      </c>
      <c r="BT2356">
        <v>16969</v>
      </c>
      <c r="BU2356">
        <v>0.8</v>
      </c>
      <c r="BV2356">
        <v>0.66745489999999996</v>
      </c>
      <c r="BW2356">
        <v>271</v>
      </c>
      <c r="BX2356">
        <v>3.889446</v>
      </c>
      <c r="BY2356">
        <v>3.67455</v>
      </c>
      <c r="BZ2356">
        <v>14</v>
      </c>
      <c r="CA2356">
        <v>8</v>
      </c>
      <c r="CB2356">
        <v>18</v>
      </c>
      <c r="CC2356">
        <v>3</v>
      </c>
      <c r="CD2356">
        <v>7</v>
      </c>
      <c r="CE2356">
        <v>3</v>
      </c>
      <c r="CF2356">
        <v>1</v>
      </c>
      <c r="CG2356">
        <v>3</v>
      </c>
      <c r="CH2356">
        <v>0</v>
      </c>
      <c r="CI2356">
        <v>0</v>
      </c>
      <c r="CJ2356">
        <v>17617</v>
      </c>
      <c r="CK2356">
        <v>3.2355111539989783</v>
      </c>
      <c r="CL2356">
        <v>0.64985257789465301</v>
      </c>
      <c r="CM2356">
        <v>236</v>
      </c>
      <c r="CN2356">
        <v>2.8773187463277039</v>
      </c>
      <c r="CO2356">
        <v>3361</v>
      </c>
      <c r="CP2356">
        <v>0.55554087399999996</v>
      </c>
      <c r="CQ2356">
        <v>0.49647956500000001</v>
      </c>
      <c r="CR2356">
        <v>15605</v>
      </c>
      <c r="CS2356">
        <v>0.88800000000000001</v>
      </c>
      <c r="CT2356">
        <v>14999</v>
      </c>
      <c r="CU2356">
        <v>0.87326270774999992</v>
      </c>
      <c r="CV2356">
        <v>30</v>
      </c>
      <c r="CW2356">
        <v>11</v>
      </c>
      <c r="CX2356">
        <v>12</v>
      </c>
      <c r="CY2356">
        <v>287</v>
      </c>
      <c r="CZ2356">
        <v>494</v>
      </c>
      <c r="DA2356" s="2">
        <v>14188</v>
      </c>
      <c r="DB2356" s="2">
        <v>2925</v>
      </c>
      <c r="DC2356" s="2">
        <v>177.06</v>
      </c>
      <c r="DD2356" s="2">
        <v>2917</v>
      </c>
      <c r="DE2356">
        <v>123</v>
      </c>
      <c r="DF2356">
        <v>9</v>
      </c>
      <c r="DG2356">
        <v>79.959999999999994</v>
      </c>
      <c r="DH2356">
        <v>5.71</v>
      </c>
      <c r="DI2356" s="2">
        <v>22.85</v>
      </c>
      <c r="DJ2356">
        <v>7.0000000000000007E-2</v>
      </c>
      <c r="DK2356">
        <v>0.91313206321212259</v>
      </c>
      <c r="DL2356">
        <v>2.9585798816568047E-3</v>
      </c>
      <c r="DM2356">
        <v>0</v>
      </c>
      <c r="DN2356">
        <v>19.7</v>
      </c>
      <c r="DO2356">
        <v>3.7999999999999999E-2</v>
      </c>
      <c r="DP2356">
        <v>13128.880000000001</v>
      </c>
      <c r="DQ2356" s="2">
        <v>0</v>
      </c>
      <c r="DR2356" s="2">
        <v>136.32864319999999</v>
      </c>
      <c r="DS2356">
        <v>2.6615044043621538E-4</v>
      </c>
      <c r="DT2356">
        <v>5.8770783777606601</v>
      </c>
      <c r="DU2356">
        <v>3010380.5949700763</v>
      </c>
      <c r="DV2356">
        <v>1</v>
      </c>
    </row>
    <row r="2357" spans="1:126" x14ac:dyDescent="0.15">
      <c r="A2357" t="s">
        <v>3845</v>
      </c>
      <c r="B2357" t="s">
        <v>3897</v>
      </c>
      <c r="C2357">
        <v>46</v>
      </c>
      <c r="D2357">
        <v>67</v>
      </c>
      <c r="E2357" t="s">
        <v>3898</v>
      </c>
      <c r="F2357">
        <v>46067</v>
      </c>
      <c r="G2357" t="s">
        <v>7341</v>
      </c>
      <c r="H2357">
        <v>96.6</v>
      </c>
      <c r="I2357">
        <v>0.4</v>
      </c>
      <c r="J2357">
        <v>0.5</v>
      </c>
      <c r="K2357">
        <v>0.2</v>
      </c>
      <c r="L2357">
        <v>0.7</v>
      </c>
      <c r="M2357">
        <v>1.6</v>
      </c>
      <c r="N2357">
        <f t="shared" si="150"/>
        <v>9335.06</v>
      </c>
      <c r="O2357">
        <f t="shared" si="148"/>
        <v>664.94000000000051</v>
      </c>
      <c r="P2357">
        <f t="shared" si="149"/>
        <v>0.79792800000000086</v>
      </c>
      <c r="Q2357" s="4">
        <v>46067</v>
      </c>
      <c r="R2357" s="5">
        <v>43.336709999999997</v>
      </c>
      <c r="S2357" s="5">
        <v>-97.749382999999995</v>
      </c>
      <c r="T2357">
        <v>8</v>
      </c>
      <c r="U2357">
        <v>0.14256242117208934</v>
      </c>
      <c r="V2357">
        <v>7283</v>
      </c>
      <c r="W2357">
        <v>7221</v>
      </c>
      <c r="X2357">
        <v>7226</v>
      </c>
      <c r="Y2357">
        <v>7268</v>
      </c>
      <c r="Z2357">
        <v>3342</v>
      </c>
      <c r="AA2357">
        <v>46049</v>
      </c>
      <c r="AB2357">
        <v>2933.5230000000001</v>
      </c>
      <c r="AC2357">
        <v>45075</v>
      </c>
      <c r="AD2357">
        <v>0</v>
      </c>
      <c r="AE2357">
        <v>0</v>
      </c>
      <c r="AF2357">
        <v>28</v>
      </c>
      <c r="AG2357">
        <v>802</v>
      </c>
      <c r="AH2357">
        <v>3.4912718204488775E-2</v>
      </c>
      <c r="AI2357" s="3">
        <v>513352</v>
      </c>
      <c r="AJ2357" s="3">
        <v>520257.64470730501</v>
      </c>
      <c r="AK2357">
        <v>289</v>
      </c>
      <c r="AL2357">
        <v>521248</v>
      </c>
      <c r="AM2357">
        <v>1111170</v>
      </c>
      <c r="AN2357">
        <v>211126</v>
      </c>
      <c r="AO2357">
        <v>1322296</v>
      </c>
      <c r="AP2357">
        <v>3</v>
      </c>
      <c r="AQ2357">
        <v>0</v>
      </c>
      <c r="AR2357">
        <v>3</v>
      </c>
      <c r="AS2357">
        <v>0.41545492314083921</v>
      </c>
      <c r="AT2357">
        <v>4</v>
      </c>
      <c r="AU2357">
        <v>10</v>
      </c>
      <c r="AV2357">
        <f t="shared" si="147"/>
        <v>14</v>
      </c>
      <c r="AW2357">
        <v>7226</v>
      </c>
      <c r="AX2357">
        <v>1</v>
      </c>
      <c r="AY2357">
        <v>308543051.26045001</v>
      </c>
      <c r="AZ2357">
        <v>308543.05126044998</v>
      </c>
      <c r="BA2357">
        <v>38089.514716117599</v>
      </c>
      <c r="BB2357">
        <v>0.2625394435852052</v>
      </c>
      <c r="BC2357">
        <v>6000</v>
      </c>
      <c r="BD2357">
        <v>1000</v>
      </c>
      <c r="BE2357">
        <v>5000</v>
      </c>
      <c r="BF2357">
        <v>0.68653027598517091</v>
      </c>
      <c r="BG2357">
        <v>350984</v>
      </c>
      <c r="BH2357">
        <v>48.572377525601993</v>
      </c>
      <c r="BI2357">
        <v>1472</v>
      </c>
      <c r="BJ2357">
        <v>21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2</v>
      </c>
      <c r="BS2357">
        <v>0</v>
      </c>
      <c r="BT2357">
        <v>7124</v>
      </c>
      <c r="BU2357">
        <v>0.85</v>
      </c>
      <c r="BV2357">
        <v>0.63442940000000003</v>
      </c>
      <c r="BW2357">
        <v>83</v>
      </c>
      <c r="BX2357">
        <v>3.3688940000000001</v>
      </c>
      <c r="BY2357">
        <v>2.4222800000000002</v>
      </c>
      <c r="BZ2357">
        <v>19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2</v>
      </c>
      <c r="CI2357">
        <v>0</v>
      </c>
      <c r="CJ2357">
        <v>7228</v>
      </c>
      <c r="CK2357">
        <v>3.1820697288323188</v>
      </c>
      <c r="CL2357">
        <v>0.64573906485671195</v>
      </c>
      <c r="CM2357">
        <v>74</v>
      </c>
      <c r="CN2357">
        <v>2.249141839283173</v>
      </c>
      <c r="CO2357">
        <v>904.00000000000011</v>
      </c>
      <c r="CP2357">
        <v>0.98330177399999996</v>
      </c>
      <c r="CQ2357">
        <v>0.52563724000000001</v>
      </c>
      <c r="CR2357">
        <v>6501</v>
      </c>
      <c r="CS2357">
        <v>0.89</v>
      </c>
      <c r="CT2357">
        <v>6161</v>
      </c>
      <c r="CU2357">
        <v>0.8526371587599999</v>
      </c>
      <c r="CV2357">
        <v>1</v>
      </c>
      <c r="CW2357">
        <v>3</v>
      </c>
      <c r="CX2357">
        <v>8</v>
      </c>
      <c r="CY2357">
        <v>561</v>
      </c>
      <c r="CZ2357">
        <v>1230</v>
      </c>
      <c r="DA2357" s="2">
        <v>4696</v>
      </c>
      <c r="DB2357" s="2">
        <v>545</v>
      </c>
      <c r="DC2357" s="2">
        <v>111.97</v>
      </c>
      <c r="DD2357" s="2">
        <v>267</v>
      </c>
      <c r="DE2357">
        <v>278</v>
      </c>
      <c r="DF2357">
        <v>67</v>
      </c>
      <c r="DG2357">
        <v>14</v>
      </c>
      <c r="DH2357">
        <v>41.99</v>
      </c>
      <c r="DJ2357">
        <v>-3.33</v>
      </c>
      <c r="DK2357">
        <v>0.9667771821284421</v>
      </c>
      <c r="DL2357">
        <v>0</v>
      </c>
      <c r="DM2357">
        <v>0</v>
      </c>
      <c r="DN2357">
        <v>371.2</v>
      </c>
      <c r="DO2357">
        <v>0.69700000000000006</v>
      </c>
      <c r="DP2357">
        <v>22796.199999999997</v>
      </c>
      <c r="DQ2357" s="2">
        <v>0</v>
      </c>
      <c r="DR2357" s="2">
        <v>2165.9589675099996</v>
      </c>
      <c r="DS2357">
        <v>4.1553390809862109E-3</v>
      </c>
      <c r="DT2357">
        <v>3.70763286203035</v>
      </c>
      <c r="DU2357">
        <v>1932596.2140675958</v>
      </c>
      <c r="DV2357">
        <v>0</v>
      </c>
    </row>
    <row r="2358" spans="1:126" x14ac:dyDescent="0.15">
      <c r="A2358" t="s">
        <v>3845</v>
      </c>
      <c r="B2358" t="s">
        <v>3203</v>
      </c>
      <c r="C2358">
        <v>46</v>
      </c>
      <c r="D2358">
        <v>69</v>
      </c>
      <c r="E2358" t="s">
        <v>3899</v>
      </c>
      <c r="F2358">
        <v>46069</v>
      </c>
      <c r="G2358" t="s">
        <v>7342</v>
      </c>
      <c r="H2358">
        <v>88.9</v>
      </c>
      <c r="I2358">
        <v>0.1</v>
      </c>
      <c r="J2358">
        <v>8</v>
      </c>
      <c r="K2358">
        <v>0.2</v>
      </c>
      <c r="L2358">
        <v>1.8</v>
      </c>
      <c r="M2358">
        <v>1.1000000000000001</v>
      </c>
      <c r="N2358">
        <f t="shared" si="150"/>
        <v>7971.7100000000009</v>
      </c>
      <c r="O2358">
        <f t="shared" si="148"/>
        <v>2028.2899999999991</v>
      </c>
      <c r="P2358">
        <f t="shared" si="149"/>
        <v>2.4339479999999996</v>
      </c>
      <c r="Q2358" s="4">
        <v>46069</v>
      </c>
      <c r="R2358" s="5">
        <v>44.537300999999999</v>
      </c>
      <c r="S2358" s="5">
        <v>-99.492148</v>
      </c>
      <c r="T2358">
        <v>9</v>
      </c>
      <c r="U2358">
        <v>0.13088971646313841</v>
      </c>
      <c r="V2358">
        <v>1437</v>
      </c>
      <c r="W2358">
        <v>1460</v>
      </c>
      <c r="X2358">
        <v>1413</v>
      </c>
      <c r="Y2358">
        <v>1388</v>
      </c>
      <c r="Z2358">
        <v>694</v>
      </c>
      <c r="AA2358">
        <v>46051</v>
      </c>
      <c r="AB2358">
        <v>592.05600000000004</v>
      </c>
      <c r="AC2358">
        <v>51776</v>
      </c>
      <c r="AD2358">
        <v>1</v>
      </c>
      <c r="AE2358">
        <v>7.0771408351026188E-4</v>
      </c>
      <c r="AF2358">
        <v>11</v>
      </c>
      <c r="AG2358">
        <v>207</v>
      </c>
      <c r="AH2358">
        <v>5.3140096618357488E-2</v>
      </c>
      <c r="AI2358" s="3">
        <v>514618</v>
      </c>
      <c r="AJ2358" s="3">
        <v>550742.44962129998</v>
      </c>
      <c r="AK2358">
        <v>1200</v>
      </c>
      <c r="AL2358">
        <v>554662.40000000002</v>
      </c>
      <c r="AM2358">
        <v>1189676</v>
      </c>
      <c r="AN2358">
        <v>65647</v>
      </c>
      <c r="AO2358">
        <v>1255323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f t="shared" si="147"/>
        <v>0</v>
      </c>
      <c r="AY2358">
        <v>122188633.044561</v>
      </c>
      <c r="AZ2358">
        <v>122188.63304456099</v>
      </c>
      <c r="BA2358">
        <v>72667.403505309703</v>
      </c>
      <c r="BB2358">
        <v>0.13761328350295762</v>
      </c>
      <c r="BC2358">
        <v>1488</v>
      </c>
      <c r="BD2358">
        <v>0</v>
      </c>
      <c r="BE2358">
        <v>1488</v>
      </c>
      <c r="BF2358">
        <v>1.0354906054279749</v>
      </c>
      <c r="BG2358">
        <v>56625</v>
      </c>
      <c r="BH2358">
        <v>40.074309978768575</v>
      </c>
      <c r="BI2358">
        <v>301</v>
      </c>
      <c r="BJ2358">
        <v>2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1</v>
      </c>
      <c r="BQ2358">
        <v>0</v>
      </c>
      <c r="BR2358">
        <v>0</v>
      </c>
      <c r="BS2358">
        <v>0</v>
      </c>
      <c r="BT2358">
        <v>1393</v>
      </c>
      <c r="BU2358">
        <v>0.65</v>
      </c>
      <c r="BV2358">
        <v>0.70340499999999995</v>
      </c>
      <c r="BW2358">
        <v>27</v>
      </c>
      <c r="BX2358">
        <v>2.8715000000000002</v>
      </c>
      <c r="BY2358">
        <v>3.6506069999999999</v>
      </c>
      <c r="BZ2358">
        <v>3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1396</v>
      </c>
      <c r="CK2358">
        <v>3.5816618911174789</v>
      </c>
      <c r="CL2358">
        <v>0.69478672985781986</v>
      </c>
      <c r="CM2358">
        <v>17</v>
      </c>
      <c r="CN2358">
        <v>3.2157852687960173</v>
      </c>
      <c r="CO2358">
        <v>140</v>
      </c>
      <c r="CP2358">
        <v>0</v>
      </c>
      <c r="CQ2358">
        <v>0</v>
      </c>
      <c r="CR2358">
        <v>1267</v>
      </c>
      <c r="CS2358">
        <v>0.90799999999999992</v>
      </c>
      <c r="CT2358">
        <v>1168</v>
      </c>
      <c r="CU2358">
        <v>0.85528031291000006</v>
      </c>
      <c r="CW2358">
        <v>0</v>
      </c>
      <c r="CX2358">
        <v>0</v>
      </c>
      <c r="CY2358">
        <v>255</v>
      </c>
      <c r="CZ2358">
        <v>298</v>
      </c>
      <c r="DA2358" s="2">
        <v>937</v>
      </c>
      <c r="DB2358" s="2">
        <v>110</v>
      </c>
      <c r="DC2358" s="2">
        <v>71.89</v>
      </c>
      <c r="DD2358" s="2">
        <v>165</v>
      </c>
      <c r="DE2358">
        <v>78</v>
      </c>
      <c r="DF2358">
        <v>0</v>
      </c>
      <c r="DG2358">
        <v>71.89</v>
      </c>
      <c r="DH2358">
        <v>71.89</v>
      </c>
      <c r="DJ2358">
        <v>-2.39</v>
      </c>
      <c r="DK2358">
        <v>0.92582264903287492</v>
      </c>
      <c r="DL2358">
        <v>0</v>
      </c>
      <c r="DM2358">
        <v>0</v>
      </c>
      <c r="DN2358">
        <v>32.299999999999997</v>
      </c>
      <c r="DO2358">
        <v>5.9000000000000004E-2</v>
      </c>
      <c r="DP2358">
        <v>6157.48</v>
      </c>
      <c r="DQ2358" s="2">
        <v>0</v>
      </c>
      <c r="DR2358" s="2">
        <v>0</v>
      </c>
      <c r="DS2358">
        <v>0</v>
      </c>
      <c r="DT2358">
        <v>7.2391643389425004</v>
      </c>
      <c r="DU2358">
        <v>4015292.266232261</v>
      </c>
      <c r="DV2358">
        <v>1</v>
      </c>
    </row>
    <row r="2359" spans="1:126" x14ac:dyDescent="0.15">
      <c r="A2359" t="s">
        <v>3845</v>
      </c>
      <c r="B2359" t="s">
        <v>174</v>
      </c>
      <c r="C2359">
        <v>46</v>
      </c>
      <c r="D2359">
        <v>71</v>
      </c>
      <c r="E2359" t="s">
        <v>3900</v>
      </c>
      <c r="F2359">
        <v>46071</v>
      </c>
      <c r="G2359" t="s">
        <v>7343</v>
      </c>
      <c r="H2359">
        <v>42.6</v>
      </c>
      <c r="I2359">
        <v>0.2</v>
      </c>
      <c r="J2359">
        <v>51</v>
      </c>
      <c r="K2359">
        <v>0</v>
      </c>
      <c r="L2359">
        <v>4.9000000000000004</v>
      </c>
      <c r="M2359">
        <v>1.3</v>
      </c>
      <c r="N2359">
        <f t="shared" si="150"/>
        <v>4441.5</v>
      </c>
      <c r="O2359">
        <f t="shared" si="148"/>
        <v>5558.5</v>
      </c>
      <c r="P2359">
        <f t="shared" si="149"/>
        <v>6.6702000000000021</v>
      </c>
      <c r="Q2359" s="4">
        <v>46071</v>
      </c>
      <c r="R2359" s="5">
        <v>43.676735000000001</v>
      </c>
      <c r="S2359" s="5">
        <v>-101.62632000000001</v>
      </c>
      <c r="T2359">
        <v>8</v>
      </c>
      <c r="U2359">
        <v>-9.209289048693331E-2</v>
      </c>
      <c r="V2359">
        <v>3067</v>
      </c>
      <c r="W2359">
        <v>3180</v>
      </c>
      <c r="X2359">
        <v>3237</v>
      </c>
      <c r="Y2359">
        <v>3282</v>
      </c>
      <c r="Z2359">
        <v>1367</v>
      </c>
      <c r="AA2359">
        <v>46053</v>
      </c>
      <c r="AB2359">
        <v>1090.9590000000001</v>
      </c>
      <c r="AC2359">
        <v>45074</v>
      </c>
      <c r="AD2359">
        <v>0</v>
      </c>
      <c r="AE2359">
        <v>0</v>
      </c>
      <c r="AF2359">
        <v>1</v>
      </c>
      <c r="AG2359">
        <v>299</v>
      </c>
      <c r="AH2359">
        <v>3.3444816053511705E-3</v>
      </c>
      <c r="AI2359" s="3">
        <v>1157939</v>
      </c>
      <c r="AJ2359" s="3">
        <v>1192902.7034019951</v>
      </c>
      <c r="AK2359">
        <v>1520</v>
      </c>
      <c r="AL2359">
        <v>1197702.4000000001</v>
      </c>
      <c r="AM2359">
        <v>1577363</v>
      </c>
      <c r="AN2359">
        <v>53668</v>
      </c>
      <c r="AO2359">
        <v>1631031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f t="shared" si="147"/>
        <v>1</v>
      </c>
      <c r="AY2359">
        <v>55281705.846132196</v>
      </c>
      <c r="AZ2359">
        <v>55281.705846132194</v>
      </c>
      <c r="BA2359">
        <v>18921.8460299859</v>
      </c>
      <c r="BB2359">
        <v>0.52848966132335939</v>
      </c>
      <c r="BC2359">
        <v>612</v>
      </c>
      <c r="BD2359">
        <v>0</v>
      </c>
      <c r="BE2359">
        <v>612</v>
      </c>
      <c r="BF2359">
        <v>0.19954352787740462</v>
      </c>
      <c r="BG2359">
        <v>28368</v>
      </c>
      <c r="BH2359">
        <v>8.7636700648748835</v>
      </c>
      <c r="BI2359">
        <v>469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2658</v>
      </c>
      <c r="BU2359">
        <v>0.56999999999999995</v>
      </c>
      <c r="BV2359">
        <v>0.60653100000000004</v>
      </c>
      <c r="BW2359">
        <v>22</v>
      </c>
      <c r="BX2359">
        <v>0.37622270000000002</v>
      </c>
      <c r="BY2359">
        <v>-0.41008109999999998</v>
      </c>
      <c r="BZ2359">
        <v>2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3278</v>
      </c>
      <c r="CK2359">
        <v>0.91519219035997557</v>
      </c>
      <c r="CL2359">
        <v>0.5842577918647649</v>
      </c>
      <c r="CM2359">
        <v>19</v>
      </c>
      <c r="CN2359">
        <v>-0.70873052617060106</v>
      </c>
      <c r="CO2359">
        <v>245.99999999999997</v>
      </c>
      <c r="CP2359">
        <v>-0.98608156459999996</v>
      </c>
      <c r="CQ2359">
        <v>-0.61027085849999996</v>
      </c>
      <c r="CR2359">
        <v>2791</v>
      </c>
      <c r="CS2359">
        <v>0.83400000000000007</v>
      </c>
      <c r="CT2359">
        <v>2349</v>
      </c>
      <c r="CU2359">
        <v>0.6919431279599999</v>
      </c>
      <c r="CW2359">
        <v>1</v>
      </c>
      <c r="CY2359">
        <v>296</v>
      </c>
      <c r="CZ2359">
        <v>463</v>
      </c>
      <c r="DA2359" s="2">
        <v>1405</v>
      </c>
      <c r="DB2359" s="2">
        <v>170</v>
      </c>
      <c r="DC2359" s="2">
        <v>124.38</v>
      </c>
      <c r="DD2359" s="2">
        <v>1771</v>
      </c>
      <c r="DE2359">
        <v>119</v>
      </c>
      <c r="DF2359">
        <v>115</v>
      </c>
      <c r="DG2359">
        <v>62.19</v>
      </c>
      <c r="DH2359">
        <v>124.38</v>
      </c>
      <c r="DI2359" s="2">
        <v>93.28</v>
      </c>
      <c r="DJ2359">
        <v>-0.75</v>
      </c>
      <c r="DK2359">
        <v>0.97689601956579752</v>
      </c>
      <c r="DL2359">
        <v>3.3444816053511705E-3</v>
      </c>
      <c r="DM2359">
        <v>0</v>
      </c>
      <c r="DN2359">
        <v>0</v>
      </c>
      <c r="DO2359">
        <v>0</v>
      </c>
      <c r="DP2359">
        <v>6120.0199999999995</v>
      </c>
      <c r="DQ2359" s="2">
        <v>106587</v>
      </c>
      <c r="DR2359" s="2">
        <v>0.91968329000000004</v>
      </c>
      <c r="DS2359">
        <v>7.6789509424043896E-7</v>
      </c>
      <c r="DV2359">
        <v>1</v>
      </c>
    </row>
    <row r="2360" spans="1:126" x14ac:dyDescent="0.15">
      <c r="A2360" t="s">
        <v>3845</v>
      </c>
      <c r="B2360" t="s">
        <v>3901</v>
      </c>
      <c r="C2360">
        <v>46</v>
      </c>
      <c r="D2360">
        <v>73</v>
      </c>
      <c r="E2360" t="s">
        <v>3902</v>
      </c>
      <c r="F2360">
        <v>46073</v>
      </c>
      <c r="G2360" t="s">
        <v>7344</v>
      </c>
      <c r="H2360">
        <v>94.6</v>
      </c>
      <c r="I2360">
        <v>0</v>
      </c>
      <c r="J2360">
        <v>0.2</v>
      </c>
      <c r="K2360">
        <v>0.2</v>
      </c>
      <c r="L2360">
        <v>0.8</v>
      </c>
      <c r="M2360">
        <v>4.0999999999999996</v>
      </c>
      <c r="N2360">
        <f t="shared" si="150"/>
        <v>8966.6899999999987</v>
      </c>
      <c r="O2360">
        <f t="shared" si="148"/>
        <v>1033.3100000000013</v>
      </c>
      <c r="P2360">
        <f t="shared" si="149"/>
        <v>1.2399720000000021</v>
      </c>
      <c r="Q2360" s="4">
        <v>46073</v>
      </c>
      <c r="R2360" s="5">
        <v>44.063409999999998</v>
      </c>
      <c r="S2360" s="5">
        <v>-98.623170000000002</v>
      </c>
      <c r="T2360">
        <v>9</v>
      </c>
      <c r="U2360">
        <v>-5.3647589621131975E-2</v>
      </c>
      <c r="V2360">
        <v>2047</v>
      </c>
      <c r="W2360">
        <v>2051</v>
      </c>
      <c r="X2360">
        <v>2031</v>
      </c>
      <c r="Y2360">
        <v>2020</v>
      </c>
      <c r="Z2360">
        <v>992</v>
      </c>
      <c r="AA2360">
        <v>46055</v>
      </c>
      <c r="AB2360">
        <v>840.95699999999999</v>
      </c>
      <c r="AC2360">
        <v>53125</v>
      </c>
      <c r="AD2360">
        <v>0</v>
      </c>
      <c r="AE2360">
        <v>0</v>
      </c>
      <c r="AF2360">
        <v>5</v>
      </c>
      <c r="AG2360">
        <v>233</v>
      </c>
      <c r="AH2360">
        <v>2.1459227467811159E-2</v>
      </c>
      <c r="AI2360" s="3">
        <v>332835</v>
      </c>
      <c r="AJ2360" s="3">
        <v>336756.69159682002</v>
      </c>
      <c r="AK2360">
        <v>329</v>
      </c>
      <c r="AL2360">
        <v>340908.79999999999</v>
      </c>
      <c r="AM2360">
        <v>702810</v>
      </c>
      <c r="AN2360">
        <v>70127</v>
      </c>
      <c r="AO2360">
        <v>772937</v>
      </c>
      <c r="AP2360">
        <v>2</v>
      </c>
      <c r="AQ2360">
        <v>0</v>
      </c>
      <c r="AR2360">
        <v>2</v>
      </c>
      <c r="AS2360">
        <v>0.97513408093612863</v>
      </c>
      <c r="AT2360">
        <v>2</v>
      </c>
      <c r="AU2360">
        <v>0</v>
      </c>
      <c r="AV2360">
        <f t="shared" si="147"/>
        <v>2</v>
      </c>
      <c r="AY2360">
        <v>97543249.386890396</v>
      </c>
      <c r="AZ2360">
        <v>97543.249386890398</v>
      </c>
      <c r="BA2360">
        <v>42243.706794652899</v>
      </c>
      <c r="BB2360">
        <v>0.23672165060254075</v>
      </c>
      <c r="BC2360">
        <v>1816</v>
      </c>
      <c r="BD2360">
        <v>1408</v>
      </c>
      <c r="BE2360">
        <v>408</v>
      </c>
      <c r="BF2360">
        <v>0.19931607230092818</v>
      </c>
      <c r="BG2360">
        <v>78947</v>
      </c>
      <c r="BH2360">
        <v>38.870999507631709</v>
      </c>
      <c r="BI2360">
        <v>372</v>
      </c>
      <c r="BJ2360">
        <v>4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0</v>
      </c>
      <c r="BT2360">
        <v>1953</v>
      </c>
      <c r="BU2360">
        <v>0.66</v>
      </c>
      <c r="BV2360">
        <v>0.67625460000000004</v>
      </c>
      <c r="BW2360">
        <v>32</v>
      </c>
      <c r="BX2360">
        <v>2.5601639999999999</v>
      </c>
      <c r="BY2360">
        <v>2.8165490000000002</v>
      </c>
      <c r="BZ2360">
        <v>4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1</v>
      </c>
      <c r="CG2360">
        <v>0</v>
      </c>
      <c r="CH2360">
        <v>1</v>
      </c>
      <c r="CI2360">
        <v>0</v>
      </c>
      <c r="CJ2360">
        <v>2005</v>
      </c>
      <c r="CK2360">
        <v>2.9925187032418954</v>
      </c>
      <c r="CL2360">
        <v>0.68064952638700948</v>
      </c>
      <c r="CM2360">
        <v>29</v>
      </c>
      <c r="CN2360">
        <v>3.0200541065335478</v>
      </c>
      <c r="CO2360">
        <v>210</v>
      </c>
      <c r="CP2360">
        <v>0</v>
      </c>
      <c r="CQ2360">
        <v>0</v>
      </c>
      <c r="CR2360">
        <v>1787</v>
      </c>
      <c r="CS2360">
        <v>0.89800000000000002</v>
      </c>
      <c r="CT2360">
        <v>1701</v>
      </c>
      <c r="CU2360">
        <v>0.85919540229999991</v>
      </c>
      <c r="CW2360">
        <v>5</v>
      </c>
      <c r="CX2360">
        <v>2</v>
      </c>
      <c r="CY2360">
        <v>221</v>
      </c>
      <c r="CZ2360">
        <v>309</v>
      </c>
      <c r="DA2360" s="2">
        <v>2053</v>
      </c>
      <c r="DB2360" s="2">
        <v>150</v>
      </c>
      <c r="DC2360" s="2">
        <v>96.81</v>
      </c>
      <c r="DD2360" s="2">
        <v>32</v>
      </c>
      <c r="DE2360">
        <v>56</v>
      </c>
      <c r="DF2360">
        <v>4</v>
      </c>
      <c r="DH2360">
        <v>48.4</v>
      </c>
      <c r="DI2360" s="2">
        <v>96.81</v>
      </c>
      <c r="DJ2360">
        <v>-2.91</v>
      </c>
      <c r="DK2360">
        <v>0.91316718494148752</v>
      </c>
      <c r="DL2360">
        <v>0</v>
      </c>
      <c r="DM2360">
        <v>0</v>
      </c>
      <c r="DN2360">
        <v>5.4</v>
      </c>
      <c r="DO2360">
        <v>1.6E-2</v>
      </c>
      <c r="DP2360">
        <v>9025.9500000000007</v>
      </c>
      <c r="DQ2360" s="2">
        <v>0</v>
      </c>
      <c r="DR2360" s="2">
        <v>2889.7645112100004</v>
      </c>
      <c r="DS2360">
        <v>8.0899780939257069E-3</v>
      </c>
      <c r="DT2360">
        <v>6.0335743822466199</v>
      </c>
      <c r="DU2360">
        <v>2056898.6023624365</v>
      </c>
      <c r="DV2360">
        <v>0</v>
      </c>
    </row>
    <row r="2361" spans="1:126" x14ac:dyDescent="0.15">
      <c r="A2361" t="s">
        <v>3845</v>
      </c>
      <c r="B2361" t="s">
        <v>912</v>
      </c>
      <c r="C2361">
        <v>46</v>
      </c>
      <c r="D2361">
        <v>75</v>
      </c>
      <c r="E2361" t="s">
        <v>3903</v>
      </c>
      <c r="F2361">
        <v>46075</v>
      </c>
      <c r="G2361" t="s">
        <v>7345</v>
      </c>
      <c r="H2361">
        <v>94.3</v>
      </c>
      <c r="I2361">
        <v>0.1</v>
      </c>
      <c r="J2361">
        <v>2</v>
      </c>
      <c r="K2361">
        <v>0</v>
      </c>
      <c r="L2361">
        <v>2.2999999999999998</v>
      </c>
      <c r="M2361">
        <v>1.3</v>
      </c>
      <c r="N2361">
        <f t="shared" si="150"/>
        <v>8903.4800000000014</v>
      </c>
      <c r="O2361">
        <f t="shared" si="148"/>
        <v>1096.5199999999986</v>
      </c>
      <c r="P2361">
        <f t="shared" si="149"/>
        <v>1.3158239999999988</v>
      </c>
      <c r="Q2361" s="4">
        <v>46075</v>
      </c>
      <c r="R2361" s="5">
        <v>43.951990000000002</v>
      </c>
      <c r="S2361" s="5">
        <v>-100.686139</v>
      </c>
      <c r="T2361">
        <v>9</v>
      </c>
      <c r="U2361">
        <v>-4.1218503177663929E-2</v>
      </c>
      <c r="V2361">
        <v>1084</v>
      </c>
      <c r="W2361">
        <v>805</v>
      </c>
      <c r="X2361">
        <v>781</v>
      </c>
      <c r="Y2361">
        <v>918</v>
      </c>
      <c r="Z2361">
        <v>440</v>
      </c>
      <c r="AA2361">
        <v>46057</v>
      </c>
      <c r="AB2361">
        <v>397.98500000000001</v>
      </c>
      <c r="AC2361">
        <v>35972</v>
      </c>
      <c r="AD2361">
        <v>0</v>
      </c>
      <c r="AE2361">
        <v>0</v>
      </c>
      <c r="AF2361">
        <v>3</v>
      </c>
      <c r="AG2361">
        <v>163</v>
      </c>
      <c r="AH2361">
        <v>1.8404907975460124E-2</v>
      </c>
      <c r="AI2361" s="3">
        <v>612384</v>
      </c>
      <c r="AJ2361" s="3">
        <v>620592.67016754998</v>
      </c>
      <c r="AK2361">
        <v>1360</v>
      </c>
      <c r="AL2361">
        <v>621920</v>
      </c>
      <c r="AM2361">
        <v>812157</v>
      </c>
      <c r="AN2361">
        <v>38433</v>
      </c>
      <c r="AO2361">
        <v>850590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f t="shared" si="147"/>
        <v>0</v>
      </c>
      <c r="AW2361">
        <v>396</v>
      </c>
      <c r="AX2361">
        <v>0.99</v>
      </c>
      <c r="AY2361">
        <v>5086816.9227618696</v>
      </c>
      <c r="AZ2361">
        <v>5086.81692276187</v>
      </c>
      <c r="BA2361">
        <v>4280.2921699151802</v>
      </c>
      <c r="BB2361">
        <v>2.336289113693415</v>
      </c>
      <c r="BC2361">
        <v>1708</v>
      </c>
      <c r="BD2361">
        <v>0</v>
      </c>
      <c r="BE2361">
        <v>1708</v>
      </c>
      <c r="BF2361">
        <v>1.5756457564575646</v>
      </c>
      <c r="BG2361">
        <v>55252</v>
      </c>
      <c r="BH2361">
        <v>70.745198463508316</v>
      </c>
      <c r="BI2361">
        <v>212</v>
      </c>
      <c r="BJ2361">
        <v>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1037</v>
      </c>
      <c r="BU2361">
        <v>0.56999999999999995</v>
      </c>
      <c r="BV2361">
        <v>0.75633289999999997</v>
      </c>
      <c r="BW2361">
        <v>22</v>
      </c>
      <c r="BX2361">
        <v>0.96432019999999996</v>
      </c>
      <c r="BY2361">
        <v>2.7251530000000002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965</v>
      </c>
      <c r="CK2361">
        <v>1.0362694300518134</v>
      </c>
      <c r="CL2361">
        <v>0.77284263959390864</v>
      </c>
      <c r="CM2361">
        <v>20</v>
      </c>
      <c r="CN2361">
        <v>2.7579015390267756</v>
      </c>
      <c r="CO2361">
        <v>64</v>
      </c>
      <c r="CP2361">
        <v>0</v>
      </c>
      <c r="CQ2361">
        <v>0</v>
      </c>
      <c r="CR2361">
        <v>834</v>
      </c>
      <c r="CS2361">
        <v>0.88300000000000001</v>
      </c>
      <c r="CT2361">
        <v>823</v>
      </c>
      <c r="CU2361">
        <v>0.77837837838000001</v>
      </c>
      <c r="CV2361">
        <v>0</v>
      </c>
      <c r="CW2361">
        <v>2</v>
      </c>
      <c r="CX2361">
        <v>0</v>
      </c>
      <c r="CY2361">
        <v>152</v>
      </c>
      <c r="CZ2361">
        <v>263</v>
      </c>
      <c r="DA2361" s="2">
        <v>855</v>
      </c>
      <c r="DB2361" s="2">
        <v>50</v>
      </c>
      <c r="DC2361" s="2">
        <v>99.9</v>
      </c>
      <c r="DD2361" s="2">
        <v>43</v>
      </c>
      <c r="DE2361">
        <v>73</v>
      </c>
      <c r="DF2361">
        <v>12</v>
      </c>
      <c r="DG2361">
        <v>99.9</v>
      </c>
      <c r="DI2361" s="2">
        <v>99.9</v>
      </c>
      <c r="DJ2361">
        <v>-1.48</v>
      </c>
      <c r="DK2361">
        <v>0.96501051627736845</v>
      </c>
      <c r="DL2361">
        <v>0</v>
      </c>
      <c r="DM2361">
        <v>0</v>
      </c>
      <c r="DN2361">
        <v>0</v>
      </c>
      <c r="DO2361">
        <v>0</v>
      </c>
      <c r="DP2361">
        <v>6754.48</v>
      </c>
      <c r="DQ2361" s="2">
        <v>19871</v>
      </c>
      <c r="DR2361" s="2">
        <v>0</v>
      </c>
      <c r="DS2361">
        <v>0</v>
      </c>
      <c r="DT2361">
        <v>7.1559733386825997</v>
      </c>
      <c r="DU2361">
        <v>4450442.9387934823</v>
      </c>
      <c r="DV2361">
        <v>1</v>
      </c>
    </row>
    <row r="2362" spans="1:126" x14ac:dyDescent="0.15">
      <c r="A2362" t="s">
        <v>3845</v>
      </c>
      <c r="B2362" t="s">
        <v>3904</v>
      </c>
      <c r="C2362">
        <v>46</v>
      </c>
      <c r="D2362">
        <v>77</v>
      </c>
      <c r="E2362" t="s">
        <v>3905</v>
      </c>
      <c r="F2362">
        <v>46077</v>
      </c>
      <c r="G2362" t="s">
        <v>7346</v>
      </c>
      <c r="H2362">
        <v>96.9</v>
      </c>
      <c r="I2362">
        <v>0.1</v>
      </c>
      <c r="J2362">
        <v>0.5</v>
      </c>
      <c r="K2362">
        <v>0.3</v>
      </c>
      <c r="L2362">
        <v>0.9</v>
      </c>
      <c r="M2362">
        <v>1.4</v>
      </c>
      <c r="N2362">
        <f t="shared" si="150"/>
        <v>9392.73</v>
      </c>
      <c r="O2362">
        <f t="shared" si="148"/>
        <v>607.27000000000044</v>
      </c>
      <c r="P2362">
        <f t="shared" si="149"/>
        <v>0.72872400000000082</v>
      </c>
      <c r="Q2362" s="4">
        <v>46077</v>
      </c>
      <c r="R2362" s="5">
        <v>44.362969</v>
      </c>
      <c r="S2362" s="5">
        <v>-97.499313000000001</v>
      </c>
      <c r="T2362">
        <v>9</v>
      </c>
      <c r="U2362">
        <v>3.0227078287870621E-2</v>
      </c>
      <c r="V2362">
        <v>5159</v>
      </c>
      <c r="W2362">
        <v>5141</v>
      </c>
      <c r="X2362">
        <v>5107</v>
      </c>
      <c r="Y2362">
        <v>4954</v>
      </c>
      <c r="Z2362">
        <v>2568</v>
      </c>
      <c r="AA2362">
        <v>46059</v>
      </c>
      <c r="AB2362">
        <v>2208.6309999999999</v>
      </c>
      <c r="AC2362">
        <v>53828</v>
      </c>
      <c r="AD2362">
        <v>0</v>
      </c>
      <c r="AE2362">
        <v>0</v>
      </c>
      <c r="AF2362">
        <v>6</v>
      </c>
      <c r="AG2362">
        <v>518</v>
      </c>
      <c r="AH2362">
        <v>1.1583011583011582E-2</v>
      </c>
      <c r="AI2362" s="3">
        <v>521142</v>
      </c>
      <c r="AJ2362" s="3">
        <v>532630.75595091505</v>
      </c>
      <c r="AK2362">
        <v>415</v>
      </c>
      <c r="AL2362">
        <v>552787.19999999995</v>
      </c>
      <c r="AM2362">
        <v>677023</v>
      </c>
      <c r="AN2362">
        <v>167936</v>
      </c>
      <c r="AO2362">
        <v>844959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11</v>
      </c>
      <c r="AV2362">
        <f t="shared" si="147"/>
        <v>11</v>
      </c>
      <c r="AW2362">
        <v>2795</v>
      </c>
      <c r="AX2362">
        <v>0.62</v>
      </c>
      <c r="AY2362">
        <v>282986985.17320001</v>
      </c>
      <c r="AZ2362">
        <v>282986.98517320002</v>
      </c>
      <c r="BA2362">
        <v>49862.010700914798</v>
      </c>
      <c r="BB2362">
        <v>0.20055348469564493</v>
      </c>
      <c r="BC2362">
        <v>2545</v>
      </c>
      <c r="BD2362">
        <v>0</v>
      </c>
      <c r="BE2362">
        <v>2545</v>
      </c>
      <c r="BF2362">
        <v>0.49331265749176195</v>
      </c>
      <c r="BG2362">
        <v>181523</v>
      </c>
      <c r="BH2362">
        <v>35.543959271588015</v>
      </c>
      <c r="BI2362">
        <v>1016</v>
      </c>
      <c r="BJ2362">
        <v>11</v>
      </c>
      <c r="BK2362">
        <v>0</v>
      </c>
      <c r="BL2362">
        <v>1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2</v>
      </c>
      <c r="BS2362">
        <v>0</v>
      </c>
      <c r="BT2362">
        <v>5308</v>
      </c>
      <c r="BU2362">
        <v>0.84</v>
      </c>
      <c r="BV2362">
        <v>0.64162249999999998</v>
      </c>
      <c r="BW2362">
        <v>88</v>
      </c>
      <c r="BX2362">
        <v>2.825923</v>
      </c>
      <c r="BY2362">
        <v>2.7564069999999998</v>
      </c>
      <c r="BZ2362">
        <v>11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1</v>
      </c>
      <c r="CG2362">
        <v>0</v>
      </c>
      <c r="CH2362">
        <v>1</v>
      </c>
      <c r="CI2362">
        <v>0</v>
      </c>
      <c r="CJ2362">
        <v>5076</v>
      </c>
      <c r="CK2362">
        <v>2.7580772261623325</v>
      </c>
      <c r="CL2362">
        <v>0.7214384508990318</v>
      </c>
      <c r="CM2362">
        <v>65</v>
      </c>
      <c r="CN2362">
        <v>2.6278851713145217</v>
      </c>
      <c r="CO2362">
        <v>615</v>
      </c>
      <c r="CP2362">
        <v>0.70880969800000004</v>
      </c>
      <c r="CQ2362">
        <v>0.36099102700000002</v>
      </c>
      <c r="CR2362">
        <v>4460</v>
      </c>
      <c r="CS2362">
        <v>0.89800000000000002</v>
      </c>
      <c r="CT2362">
        <v>4432</v>
      </c>
      <c r="CU2362">
        <v>0.89134244655000006</v>
      </c>
      <c r="CW2362">
        <v>3</v>
      </c>
      <c r="CX2362">
        <v>2</v>
      </c>
      <c r="CY2362">
        <v>512</v>
      </c>
      <c r="CZ2362">
        <v>748</v>
      </c>
      <c r="DA2362" s="2">
        <v>3275</v>
      </c>
      <c r="DB2362" s="2">
        <v>395</v>
      </c>
      <c r="DC2362" s="2">
        <v>118.46</v>
      </c>
      <c r="DD2362" s="2">
        <v>194</v>
      </c>
      <c r="DE2362">
        <v>180</v>
      </c>
      <c r="DF2362">
        <v>8</v>
      </c>
      <c r="DG2362">
        <v>59.23</v>
      </c>
      <c r="DH2362">
        <v>39.49</v>
      </c>
      <c r="DI2362" s="2">
        <v>59.23</v>
      </c>
      <c r="DJ2362">
        <v>-1.92</v>
      </c>
      <c r="DK2362">
        <v>0.93690011551554087</v>
      </c>
      <c r="DL2362">
        <v>3.8610038610038611E-3</v>
      </c>
      <c r="DM2362">
        <v>0</v>
      </c>
      <c r="DN2362">
        <v>283.10000000000002</v>
      </c>
      <c r="DO2362">
        <v>0.502</v>
      </c>
      <c r="DP2362">
        <v>7529.2699999999995</v>
      </c>
      <c r="DQ2362" s="2">
        <v>0</v>
      </c>
      <c r="DR2362" s="2">
        <v>6785.4514227500003</v>
      </c>
      <c r="DS2362">
        <v>1.2274982037140475E-2</v>
      </c>
      <c r="DT2362">
        <v>3.6351312998830898</v>
      </c>
      <c r="DU2362">
        <v>2009454.0528947334</v>
      </c>
      <c r="DV2362">
        <v>0</v>
      </c>
    </row>
    <row r="2363" spans="1:126" x14ac:dyDescent="0.15">
      <c r="A2363" t="s">
        <v>3845</v>
      </c>
      <c r="B2363" t="s">
        <v>434</v>
      </c>
      <c r="C2363">
        <v>46</v>
      </c>
      <c r="D2363">
        <v>79</v>
      </c>
      <c r="E2363" t="s">
        <v>3906</v>
      </c>
      <c r="F2363">
        <v>46079</v>
      </c>
      <c r="G2363" t="s">
        <v>7347</v>
      </c>
      <c r="H2363">
        <v>95.6</v>
      </c>
      <c r="I2363">
        <v>0.5</v>
      </c>
      <c r="J2363">
        <v>0.6</v>
      </c>
      <c r="K2363">
        <v>0.7</v>
      </c>
      <c r="L2363">
        <v>1</v>
      </c>
      <c r="M2363">
        <v>1.6</v>
      </c>
      <c r="N2363">
        <f t="shared" si="150"/>
        <v>9144.0199999999986</v>
      </c>
      <c r="O2363">
        <f t="shared" si="148"/>
        <v>855.98000000000138</v>
      </c>
      <c r="P2363">
        <f t="shared" si="149"/>
        <v>1.0271760000000021</v>
      </c>
      <c r="Q2363" s="4">
        <v>46079</v>
      </c>
      <c r="R2363" s="5">
        <v>44.028449999999999</v>
      </c>
      <c r="S2363" s="5">
        <v>-97.123222999999996</v>
      </c>
      <c r="T2363">
        <v>6</v>
      </c>
      <c r="U2363">
        <v>-0.14385628557410576</v>
      </c>
      <c r="V2363">
        <v>11364</v>
      </c>
      <c r="W2363">
        <v>11831</v>
      </c>
      <c r="X2363">
        <v>12086</v>
      </c>
      <c r="Y2363">
        <v>12340</v>
      </c>
      <c r="Z2363">
        <v>5832</v>
      </c>
      <c r="AA2363">
        <v>46061</v>
      </c>
      <c r="AB2363">
        <v>4945.2030000000004</v>
      </c>
      <c r="AC2363">
        <v>54535</v>
      </c>
      <c r="AD2363">
        <v>0</v>
      </c>
      <c r="AE2363">
        <v>0</v>
      </c>
      <c r="AF2363">
        <v>8</v>
      </c>
      <c r="AG2363">
        <v>502</v>
      </c>
      <c r="AH2363">
        <v>1.5936254980079681E-2</v>
      </c>
      <c r="AI2363" s="3">
        <v>261757</v>
      </c>
      <c r="AJ2363" s="3">
        <v>360496.86067124002</v>
      </c>
      <c r="AK2363">
        <v>160</v>
      </c>
      <c r="AL2363">
        <v>368064</v>
      </c>
      <c r="AM2363">
        <v>616304</v>
      </c>
      <c r="AN2363">
        <v>119278</v>
      </c>
      <c r="AO2363">
        <v>735582</v>
      </c>
      <c r="AP2363">
        <v>2</v>
      </c>
      <c r="AQ2363">
        <v>0</v>
      </c>
      <c r="AR2363">
        <v>2</v>
      </c>
      <c r="AS2363">
        <v>0.1690474178006931</v>
      </c>
      <c r="AT2363">
        <v>3</v>
      </c>
      <c r="AU2363">
        <v>20</v>
      </c>
      <c r="AV2363">
        <f t="shared" si="147"/>
        <v>23</v>
      </c>
      <c r="AW2363">
        <v>10308</v>
      </c>
      <c r="AX2363">
        <v>0.86</v>
      </c>
      <c r="AY2363">
        <v>303820896.45630503</v>
      </c>
      <c r="AZ2363">
        <v>303820.89645630505</v>
      </c>
      <c r="BA2363">
        <v>27100.180787723701</v>
      </c>
      <c r="BB2363">
        <v>0.36900122838036448</v>
      </c>
      <c r="BC2363">
        <v>3937</v>
      </c>
      <c r="BD2363">
        <v>2130</v>
      </c>
      <c r="BE2363">
        <v>1807</v>
      </c>
      <c r="BF2363">
        <v>0.15901091165082717</v>
      </c>
      <c r="BG2363">
        <v>272977</v>
      </c>
      <c r="BH2363">
        <v>22.586215455899389</v>
      </c>
      <c r="BI2363">
        <v>1708</v>
      </c>
      <c r="BJ2363">
        <v>10</v>
      </c>
      <c r="BK2363">
        <v>2</v>
      </c>
      <c r="BL2363">
        <v>1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4</v>
      </c>
      <c r="BS2363">
        <v>0</v>
      </c>
      <c r="BT2363">
        <v>11994</v>
      </c>
      <c r="BU2363">
        <v>0.82</v>
      </c>
      <c r="BV2363">
        <v>0.66033889999999995</v>
      </c>
      <c r="BW2363">
        <v>119</v>
      </c>
      <c r="BX2363">
        <v>1.50075</v>
      </c>
      <c r="BY2363">
        <v>0.83263869999999995</v>
      </c>
      <c r="BZ2363">
        <v>14</v>
      </c>
      <c r="CA2363">
        <v>2</v>
      </c>
      <c r="CB2363">
        <v>1</v>
      </c>
      <c r="CC2363">
        <v>0</v>
      </c>
      <c r="CD2363">
        <v>1</v>
      </c>
      <c r="CE2363">
        <v>1</v>
      </c>
      <c r="CF2363">
        <v>1</v>
      </c>
      <c r="CG2363">
        <v>1</v>
      </c>
      <c r="CH2363">
        <v>2</v>
      </c>
      <c r="CI2363">
        <v>0</v>
      </c>
      <c r="CJ2363">
        <v>12327</v>
      </c>
      <c r="CK2363">
        <v>1.8658229901841488</v>
      </c>
      <c r="CL2363">
        <v>0.67967989618254565</v>
      </c>
      <c r="CM2363">
        <v>100</v>
      </c>
      <c r="CN2363">
        <v>0.85075927568235654</v>
      </c>
      <c r="CO2363">
        <v>2040</v>
      </c>
      <c r="CP2363">
        <v>0.12930493900000001</v>
      </c>
      <c r="CQ2363">
        <v>0.25813424000000001</v>
      </c>
      <c r="CR2363">
        <v>11212</v>
      </c>
      <c r="CS2363">
        <v>0.88099999999999989</v>
      </c>
      <c r="CT2363">
        <v>9978</v>
      </c>
      <c r="CU2363">
        <v>0.89152493926000009</v>
      </c>
      <c r="CV2363">
        <v>9</v>
      </c>
      <c r="CW2363">
        <v>6</v>
      </c>
      <c r="CX2363">
        <v>5</v>
      </c>
      <c r="CY2363">
        <v>425</v>
      </c>
      <c r="CZ2363">
        <v>748</v>
      </c>
      <c r="DA2363" s="2">
        <v>7839</v>
      </c>
      <c r="DB2363" s="2">
        <v>1120</v>
      </c>
      <c r="DC2363" s="2">
        <v>99.54</v>
      </c>
      <c r="DD2363" s="2">
        <v>496</v>
      </c>
      <c r="DE2363">
        <v>208</v>
      </c>
      <c r="DF2363">
        <v>31</v>
      </c>
      <c r="DG2363">
        <v>58.07</v>
      </c>
      <c r="DH2363">
        <v>8.3000000000000007</v>
      </c>
      <c r="DI2363" s="2">
        <v>41.48</v>
      </c>
      <c r="DJ2363">
        <v>-1.86</v>
      </c>
      <c r="DK2363">
        <v>0.95539756338894466</v>
      </c>
      <c r="DL2363">
        <v>7.9681274900398405E-3</v>
      </c>
      <c r="DM2363">
        <v>0</v>
      </c>
      <c r="DN2363">
        <v>218.2</v>
      </c>
      <c r="DO2363">
        <v>0.58499999999999996</v>
      </c>
      <c r="DP2363">
        <v>8521.880000000001</v>
      </c>
      <c r="DQ2363" s="2">
        <v>0</v>
      </c>
      <c r="DR2363" s="2">
        <v>3783.1894097400009</v>
      </c>
      <c r="DS2363">
        <v>1.0278618655164865E-2</v>
      </c>
      <c r="DT2363">
        <v>3.0540941426480099</v>
      </c>
      <c r="DU2363">
        <v>1124102.1065195971</v>
      </c>
      <c r="DV2363">
        <v>0</v>
      </c>
    </row>
    <row r="2364" spans="1:126" x14ac:dyDescent="0.15">
      <c r="A2364" t="s">
        <v>3845</v>
      </c>
      <c r="B2364" t="s">
        <v>182</v>
      </c>
      <c r="C2364">
        <v>46</v>
      </c>
      <c r="D2364">
        <v>81</v>
      </c>
      <c r="E2364" t="s">
        <v>3907</v>
      </c>
      <c r="F2364">
        <v>46081</v>
      </c>
      <c r="G2364" t="s">
        <v>7348</v>
      </c>
      <c r="H2364">
        <v>92.7</v>
      </c>
      <c r="I2364">
        <v>0.4</v>
      </c>
      <c r="J2364">
        <v>1.9</v>
      </c>
      <c r="K2364">
        <v>0.7</v>
      </c>
      <c r="L2364">
        <v>1.8</v>
      </c>
      <c r="M2364">
        <v>2.5</v>
      </c>
      <c r="N2364">
        <f t="shared" si="150"/>
        <v>8607.0400000000009</v>
      </c>
      <c r="O2364">
        <f t="shared" si="148"/>
        <v>1392.9599999999991</v>
      </c>
      <c r="P2364">
        <f t="shared" si="149"/>
        <v>1.6715519999999995</v>
      </c>
      <c r="Q2364" s="4">
        <v>46081</v>
      </c>
      <c r="R2364" s="5">
        <v>44.348571999999997</v>
      </c>
      <c r="S2364" s="5">
        <v>-103.805791</v>
      </c>
      <c r="T2364">
        <v>6</v>
      </c>
      <c r="U2364">
        <v>0.11461181408687614</v>
      </c>
      <c r="V2364">
        <v>24063</v>
      </c>
      <c r="W2364">
        <v>24478</v>
      </c>
      <c r="X2364">
        <v>24645</v>
      </c>
      <c r="Y2364">
        <v>24796</v>
      </c>
      <c r="Z2364">
        <v>12537</v>
      </c>
      <c r="AA2364">
        <v>46063</v>
      </c>
      <c r="AB2364">
        <v>10148.490999999998</v>
      </c>
      <c r="AC2364">
        <v>45548</v>
      </c>
      <c r="AD2364">
        <v>4</v>
      </c>
      <c r="AE2364">
        <v>1.6230472712517753E-4</v>
      </c>
      <c r="AF2364">
        <v>15</v>
      </c>
      <c r="AG2364">
        <v>312</v>
      </c>
      <c r="AH2364">
        <v>4.807692307692308E-2</v>
      </c>
      <c r="AI2364" s="3">
        <v>158746</v>
      </c>
      <c r="AJ2364" s="3">
        <v>512023.60226021003</v>
      </c>
      <c r="AK2364">
        <v>94</v>
      </c>
      <c r="AL2364">
        <v>512217.60000000003</v>
      </c>
      <c r="AM2364">
        <v>877421</v>
      </c>
      <c r="AN2364">
        <v>24012</v>
      </c>
      <c r="AO2364">
        <v>901433</v>
      </c>
      <c r="AP2364">
        <v>4</v>
      </c>
      <c r="AQ2364">
        <v>2</v>
      </c>
      <c r="AR2364">
        <v>6</v>
      </c>
      <c r="AS2364">
        <v>0.24511806520140533</v>
      </c>
      <c r="AT2364">
        <v>6</v>
      </c>
      <c r="AU2364">
        <v>34</v>
      </c>
      <c r="AV2364">
        <f t="shared" si="147"/>
        <v>40</v>
      </c>
      <c r="AW2364">
        <v>22486</v>
      </c>
      <c r="AX2364">
        <v>0.87</v>
      </c>
      <c r="AY2364">
        <v>122653723.777344</v>
      </c>
      <c r="AZ2364">
        <v>122653.723777344</v>
      </c>
      <c r="BA2364">
        <v>5608.9828884728304</v>
      </c>
      <c r="BB2364">
        <v>1.782854431692289</v>
      </c>
      <c r="BC2364">
        <v>53507</v>
      </c>
      <c r="BD2364">
        <v>38000</v>
      </c>
      <c r="BE2364">
        <v>15507</v>
      </c>
      <c r="BF2364">
        <v>0.64443336242363791</v>
      </c>
      <c r="BG2364">
        <v>540806</v>
      </c>
      <c r="BH2364">
        <v>21.943842564414688</v>
      </c>
      <c r="BI2364">
        <v>3237</v>
      </c>
      <c r="BJ2364">
        <v>24</v>
      </c>
      <c r="BK2364">
        <v>7</v>
      </c>
      <c r="BL2364">
        <v>5</v>
      </c>
      <c r="BM2364">
        <v>0</v>
      </c>
      <c r="BN2364">
        <v>0</v>
      </c>
      <c r="BO2364">
        <v>0</v>
      </c>
      <c r="BP2364">
        <v>2</v>
      </c>
      <c r="BQ2364">
        <v>5</v>
      </c>
      <c r="BR2364">
        <v>4</v>
      </c>
      <c r="BS2364">
        <v>0</v>
      </c>
      <c r="BT2364">
        <v>23498</v>
      </c>
      <c r="BU2364">
        <v>0.68</v>
      </c>
      <c r="BV2364">
        <v>0.63996390000000003</v>
      </c>
      <c r="BW2364">
        <v>216</v>
      </c>
      <c r="BX2364">
        <v>2.0001699999999998</v>
      </c>
      <c r="BY2364">
        <v>1.114914</v>
      </c>
      <c r="BZ2364">
        <v>27</v>
      </c>
      <c r="CA2364">
        <v>6</v>
      </c>
      <c r="CB2364">
        <v>5</v>
      </c>
      <c r="CC2364">
        <v>0</v>
      </c>
      <c r="CD2364">
        <v>0</v>
      </c>
      <c r="CE2364">
        <v>0</v>
      </c>
      <c r="CF2364">
        <v>2</v>
      </c>
      <c r="CG2364">
        <v>5</v>
      </c>
      <c r="CH2364">
        <v>3</v>
      </c>
      <c r="CI2364">
        <v>0</v>
      </c>
      <c r="CJ2364">
        <v>24717</v>
      </c>
      <c r="CK2364">
        <v>1.9419832503944654</v>
      </c>
      <c r="CL2364">
        <v>0.60062394247038919</v>
      </c>
      <c r="CM2364">
        <v>196</v>
      </c>
      <c r="CN2364">
        <v>0.61051163969232225</v>
      </c>
      <c r="CO2364">
        <v>3910</v>
      </c>
      <c r="CP2364">
        <v>0.122050771</v>
      </c>
      <c r="CQ2364">
        <v>0.49402735599999997</v>
      </c>
      <c r="CR2364">
        <v>21757</v>
      </c>
      <c r="CS2364">
        <v>0.875</v>
      </c>
      <c r="CT2364">
        <v>20550</v>
      </c>
      <c r="CU2364">
        <v>0.84693877550999996</v>
      </c>
      <c r="CV2364">
        <v>40</v>
      </c>
      <c r="CW2364">
        <v>16</v>
      </c>
      <c r="CX2364">
        <v>18</v>
      </c>
      <c r="CY2364">
        <v>220</v>
      </c>
      <c r="CZ2364">
        <v>529</v>
      </c>
      <c r="DA2364" s="2">
        <v>17093</v>
      </c>
      <c r="DB2364" s="2">
        <v>2975</v>
      </c>
      <c r="DC2364" s="2">
        <v>224.81</v>
      </c>
      <c r="DD2364" s="2">
        <v>1651</v>
      </c>
      <c r="DE2364">
        <v>202</v>
      </c>
      <c r="DF2364">
        <v>27</v>
      </c>
      <c r="DG2364">
        <v>112.4</v>
      </c>
      <c r="DH2364">
        <v>16.059999999999999</v>
      </c>
      <c r="DI2364" s="2">
        <v>72.260000000000005</v>
      </c>
      <c r="DJ2364">
        <v>1.76</v>
      </c>
      <c r="DK2364">
        <v>0.9051881622214103</v>
      </c>
      <c r="DL2364">
        <v>0</v>
      </c>
      <c r="DM2364">
        <v>0</v>
      </c>
      <c r="DN2364">
        <v>0.8</v>
      </c>
      <c r="DO2364">
        <v>2E-3</v>
      </c>
      <c r="DP2364">
        <v>30.560000000000002</v>
      </c>
      <c r="DQ2364" s="2">
        <v>274782</v>
      </c>
      <c r="DR2364" s="2">
        <v>1322.4113152599998</v>
      </c>
      <c r="DS2364">
        <v>1.1401235110476485E-3</v>
      </c>
      <c r="DT2364">
        <v>3.1764230593723002</v>
      </c>
      <c r="DU2364">
        <v>1627019.7960563372</v>
      </c>
      <c r="DV2364">
        <v>0</v>
      </c>
    </row>
    <row r="2365" spans="1:126" x14ac:dyDescent="0.15">
      <c r="A2365" t="s">
        <v>3845</v>
      </c>
      <c r="B2365" t="s">
        <v>337</v>
      </c>
      <c r="C2365">
        <v>46</v>
      </c>
      <c r="D2365">
        <v>83</v>
      </c>
      <c r="E2365" t="s">
        <v>3908</v>
      </c>
      <c r="F2365">
        <v>46083</v>
      </c>
      <c r="G2365" t="s">
        <v>7349</v>
      </c>
      <c r="H2365">
        <v>95.3</v>
      </c>
      <c r="I2365">
        <v>0.7</v>
      </c>
      <c r="J2365">
        <v>0.5</v>
      </c>
      <c r="K2365">
        <v>1</v>
      </c>
      <c r="L2365">
        <v>1.3</v>
      </c>
      <c r="M2365">
        <v>1.2</v>
      </c>
      <c r="N2365">
        <f t="shared" si="150"/>
        <v>9086.9600000000009</v>
      </c>
      <c r="O2365">
        <f t="shared" si="148"/>
        <v>913.03999999999905</v>
      </c>
      <c r="P2365">
        <f t="shared" si="149"/>
        <v>1.0956479999999993</v>
      </c>
      <c r="Q2365" s="4">
        <v>46083</v>
      </c>
      <c r="R2365" s="5">
        <v>43.279420000000002</v>
      </c>
      <c r="S2365" s="5">
        <v>-96.722285999999997</v>
      </c>
      <c r="T2365">
        <v>3</v>
      </c>
      <c r="U2365">
        <v>5.3861138453587573E-2</v>
      </c>
      <c r="V2365">
        <v>45055</v>
      </c>
      <c r="W2365">
        <v>48326</v>
      </c>
      <c r="X2365">
        <v>49874</v>
      </c>
      <c r="Y2365">
        <v>52993</v>
      </c>
      <c r="Z2365">
        <v>27079</v>
      </c>
      <c r="AA2365">
        <v>46065</v>
      </c>
      <c r="AB2365">
        <v>23964.686999999998</v>
      </c>
      <c r="AC2365">
        <v>76094</v>
      </c>
      <c r="AD2365">
        <v>0</v>
      </c>
      <c r="AE2365">
        <v>0</v>
      </c>
      <c r="AF2365">
        <v>26</v>
      </c>
      <c r="AG2365">
        <v>899</v>
      </c>
      <c r="AH2365">
        <v>2.8921023359288096E-2</v>
      </c>
      <c r="AI2365" s="3">
        <v>365530</v>
      </c>
      <c r="AJ2365" s="3">
        <v>369467.04176279501</v>
      </c>
      <c r="AK2365">
        <v>150</v>
      </c>
      <c r="AL2365">
        <v>370329.59999999998</v>
      </c>
      <c r="AM2365">
        <v>526677</v>
      </c>
      <c r="AN2365">
        <v>178570</v>
      </c>
      <c r="AO2365">
        <v>705247</v>
      </c>
      <c r="AP2365">
        <v>3</v>
      </c>
      <c r="AQ2365">
        <v>0</v>
      </c>
      <c r="AR2365">
        <v>3</v>
      </c>
      <c r="AS2365">
        <v>6.2078384306584446E-2</v>
      </c>
      <c r="AT2365">
        <v>4</v>
      </c>
      <c r="AU2365">
        <v>65</v>
      </c>
      <c r="AV2365">
        <f t="shared" si="147"/>
        <v>69</v>
      </c>
      <c r="AW2365">
        <v>50232</v>
      </c>
      <c r="AX2365">
        <v>0.92</v>
      </c>
      <c r="AY2365">
        <v>166791211.791989</v>
      </c>
      <c r="AZ2365">
        <v>166791.21179198899</v>
      </c>
      <c r="BA2365">
        <v>7049.1483555456398</v>
      </c>
      <c r="BB2365">
        <v>1.4186110854274889</v>
      </c>
      <c r="BC2365">
        <v>30418</v>
      </c>
      <c r="BD2365">
        <v>34027</v>
      </c>
      <c r="BE2365">
        <v>-3609</v>
      </c>
      <c r="BF2365">
        <v>-8.0102097436466541E-2</v>
      </c>
      <c r="BG2365">
        <v>2649222</v>
      </c>
      <c r="BH2365">
        <v>53.118298111240328</v>
      </c>
      <c r="BI2365">
        <v>3563</v>
      </c>
      <c r="BJ2365">
        <v>35</v>
      </c>
      <c r="BK2365">
        <v>2</v>
      </c>
      <c r="BL2365">
        <v>4</v>
      </c>
      <c r="BM2365">
        <v>0</v>
      </c>
      <c r="BN2365">
        <v>0</v>
      </c>
      <c r="BO2365">
        <v>0</v>
      </c>
      <c r="BP2365">
        <v>0</v>
      </c>
      <c r="BQ2365">
        <v>7</v>
      </c>
      <c r="BR2365">
        <v>4</v>
      </c>
      <c r="BS2365">
        <v>1</v>
      </c>
      <c r="BT2365">
        <v>41218</v>
      </c>
      <c r="BU2365">
        <v>0.85</v>
      </c>
      <c r="BV2365">
        <v>0.73133539999999997</v>
      </c>
      <c r="BW2365">
        <v>204</v>
      </c>
      <c r="BX2365">
        <v>1.285846</v>
      </c>
      <c r="BY2365">
        <v>0.27488499999999999</v>
      </c>
      <c r="BZ2365">
        <v>43</v>
      </c>
      <c r="CA2365">
        <v>3</v>
      </c>
      <c r="CB2365">
        <v>2</v>
      </c>
      <c r="CC2365">
        <v>0</v>
      </c>
      <c r="CD2365">
        <v>1</v>
      </c>
      <c r="CE2365">
        <v>0</v>
      </c>
      <c r="CF2365">
        <v>0</v>
      </c>
      <c r="CG2365">
        <v>7</v>
      </c>
      <c r="CH2365">
        <v>4</v>
      </c>
      <c r="CI2365">
        <v>2</v>
      </c>
      <c r="CJ2365">
        <v>51517</v>
      </c>
      <c r="CK2365">
        <v>1.2034862278471186</v>
      </c>
      <c r="CL2365">
        <v>0.67895583323023634</v>
      </c>
      <c r="CM2365">
        <v>189</v>
      </c>
      <c r="CN2365">
        <v>-0.52571835640172204</v>
      </c>
      <c r="CO2365">
        <v>11576</v>
      </c>
      <c r="CP2365">
        <v>0.96141317100000001</v>
      </c>
      <c r="CQ2365">
        <v>0.85351320399999997</v>
      </c>
      <c r="CR2365">
        <v>48829</v>
      </c>
      <c r="CS2365">
        <v>0.91700000000000004</v>
      </c>
      <c r="CT2365">
        <v>41270</v>
      </c>
      <c r="CU2365">
        <v>0.92710280373800003</v>
      </c>
      <c r="CV2365">
        <v>127</v>
      </c>
      <c r="CW2365">
        <v>49</v>
      </c>
      <c r="CX2365">
        <v>81</v>
      </c>
      <c r="CY2365">
        <v>601</v>
      </c>
      <c r="CZ2365">
        <v>1310</v>
      </c>
      <c r="DA2365" s="2">
        <v>29872</v>
      </c>
      <c r="DB2365" s="2">
        <v>6895</v>
      </c>
      <c r="DC2365" s="2">
        <v>158.44999999999999</v>
      </c>
      <c r="DD2365" s="2">
        <v>2494</v>
      </c>
      <c r="DE2365">
        <v>289</v>
      </c>
      <c r="DF2365">
        <v>24</v>
      </c>
      <c r="DG2365">
        <v>44.13</v>
      </c>
      <c r="DH2365">
        <v>10.029999999999999</v>
      </c>
      <c r="DI2365" s="2">
        <v>10.029999999999999</v>
      </c>
      <c r="DJ2365">
        <v>-3.91</v>
      </c>
      <c r="DK2365">
        <v>0.91893688616529423</v>
      </c>
      <c r="DL2365">
        <v>2.2246941045606229E-3</v>
      </c>
      <c r="DM2365">
        <v>0</v>
      </c>
      <c r="DN2365">
        <v>211.3</v>
      </c>
      <c r="DO2365">
        <v>0.56399999999999995</v>
      </c>
      <c r="DP2365">
        <v>8381.7000000000007</v>
      </c>
      <c r="DQ2365" s="2">
        <v>0</v>
      </c>
      <c r="DR2365" s="2">
        <v>458.69175283999999</v>
      </c>
      <c r="DS2365">
        <v>1.2386006233776614E-3</v>
      </c>
      <c r="DT2365">
        <v>2.6434449376790798</v>
      </c>
      <c r="DU2365">
        <v>978945.90639271855</v>
      </c>
      <c r="DV2365">
        <v>0</v>
      </c>
    </row>
    <row r="2366" spans="1:126" x14ac:dyDescent="0.15">
      <c r="A2366" t="s">
        <v>3845</v>
      </c>
      <c r="B2366" t="s">
        <v>3909</v>
      </c>
      <c r="C2366">
        <v>46</v>
      </c>
      <c r="D2366">
        <v>85</v>
      </c>
      <c r="E2366" t="s">
        <v>3910</v>
      </c>
      <c r="F2366">
        <v>46085</v>
      </c>
      <c r="G2366" t="s">
        <v>7350</v>
      </c>
      <c r="H2366">
        <v>58.1</v>
      </c>
      <c r="I2366">
        <v>0.1</v>
      </c>
      <c r="J2366">
        <v>37.799999999999997</v>
      </c>
      <c r="K2366">
        <v>0.3</v>
      </c>
      <c r="L2366">
        <v>2.6</v>
      </c>
      <c r="M2366">
        <v>1.1000000000000001</v>
      </c>
      <c r="N2366">
        <f t="shared" si="150"/>
        <v>4812.5200000000004</v>
      </c>
      <c r="O2366">
        <f t="shared" si="148"/>
        <v>5187.4799999999996</v>
      </c>
      <c r="P2366">
        <f t="shared" si="149"/>
        <v>6.2249760000000016</v>
      </c>
      <c r="Q2366" s="4">
        <v>46085</v>
      </c>
      <c r="R2366" s="5">
        <v>43.894812000000002</v>
      </c>
      <c r="S2366" s="5">
        <v>-99.841925000000003</v>
      </c>
      <c r="T2366">
        <v>9</v>
      </c>
      <c r="U2366">
        <v>7.1018764354083011E-2</v>
      </c>
      <c r="V2366">
        <v>3752</v>
      </c>
      <c r="W2366">
        <v>3831</v>
      </c>
      <c r="X2366">
        <v>3837</v>
      </c>
      <c r="Y2366">
        <v>3881</v>
      </c>
      <c r="Z2366">
        <v>1844</v>
      </c>
      <c r="AA2366">
        <v>46067</v>
      </c>
      <c r="AB2366">
        <v>1469.722</v>
      </c>
      <c r="AC2366">
        <v>43030</v>
      </c>
      <c r="AD2366">
        <v>0</v>
      </c>
      <c r="AE2366">
        <v>0</v>
      </c>
      <c r="AF2366">
        <v>6</v>
      </c>
      <c r="AG2366">
        <v>430</v>
      </c>
      <c r="AH2366">
        <v>1.3953488372093023E-2</v>
      </c>
      <c r="AI2366" s="3">
        <v>1028579</v>
      </c>
      <c r="AJ2366" s="3">
        <v>1050918.1771417002</v>
      </c>
      <c r="AK2366">
        <v>1108</v>
      </c>
      <c r="AL2366">
        <v>1092595.2</v>
      </c>
      <c r="AM2366">
        <v>775003</v>
      </c>
      <c r="AN2366">
        <v>109093</v>
      </c>
      <c r="AO2366">
        <v>884096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f t="shared" si="147"/>
        <v>0</v>
      </c>
      <c r="AW2366">
        <v>2427</v>
      </c>
      <c r="AX2366">
        <v>0.75</v>
      </c>
      <c r="AY2366">
        <v>43367029.661015198</v>
      </c>
      <c r="AZ2366">
        <v>43367.0296610152</v>
      </c>
      <c r="BA2366">
        <v>11136.507927393501</v>
      </c>
      <c r="BB2366">
        <v>0.8979475491955673</v>
      </c>
      <c r="BC2366">
        <v>2361</v>
      </c>
      <c r="BD2366">
        <v>0</v>
      </c>
      <c r="BE2366">
        <v>2361</v>
      </c>
      <c r="BF2366">
        <v>0.62926439232409381</v>
      </c>
      <c r="BG2366">
        <v>65979</v>
      </c>
      <c r="BH2366">
        <v>17.19546520719312</v>
      </c>
      <c r="BI2366">
        <v>642</v>
      </c>
      <c r="BJ2366">
        <v>2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3891</v>
      </c>
      <c r="BU2366">
        <v>0.63</v>
      </c>
      <c r="BV2366">
        <v>0.6134579</v>
      </c>
      <c r="BW2366">
        <v>34</v>
      </c>
      <c r="BX2366">
        <v>0.77100999999999997</v>
      </c>
      <c r="BY2366">
        <v>-3.3189799999999998E-2</v>
      </c>
      <c r="BZ2366">
        <v>2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3859</v>
      </c>
      <c r="CK2366">
        <v>0.77740347240217667</v>
      </c>
      <c r="CL2366">
        <v>0.60137983901878111</v>
      </c>
      <c r="CM2366">
        <v>36</v>
      </c>
      <c r="CN2366">
        <v>-0.17241300935755396</v>
      </c>
      <c r="CO2366">
        <v>392</v>
      </c>
      <c r="CP2366">
        <v>0.44543435100000001</v>
      </c>
      <c r="CQ2366">
        <v>-0.53486342490000005</v>
      </c>
      <c r="CR2366">
        <v>3346</v>
      </c>
      <c r="CS2366">
        <v>0.86199999999999999</v>
      </c>
      <c r="CT2366">
        <v>2889</v>
      </c>
      <c r="CU2366">
        <v>0.76047058824000002</v>
      </c>
      <c r="CW2366">
        <v>0</v>
      </c>
      <c r="CX2366">
        <v>1</v>
      </c>
      <c r="CY2366">
        <v>401</v>
      </c>
      <c r="CZ2366">
        <v>637</v>
      </c>
      <c r="DA2366" s="2">
        <v>2411</v>
      </c>
      <c r="DB2366" s="2">
        <v>260</v>
      </c>
      <c r="DC2366" s="2">
        <v>77.08</v>
      </c>
      <c r="DD2366" s="2">
        <v>1623</v>
      </c>
      <c r="DE2366">
        <v>144</v>
      </c>
      <c r="DF2366">
        <v>36</v>
      </c>
      <c r="DH2366">
        <v>51.39</v>
      </c>
      <c r="DI2366" s="2">
        <v>25.69</v>
      </c>
      <c r="DJ2366">
        <v>-1.28</v>
      </c>
      <c r="DK2366">
        <v>0.93554700222345588</v>
      </c>
      <c r="DL2366">
        <v>4.6511627906976744E-3</v>
      </c>
      <c r="DM2366">
        <v>0</v>
      </c>
      <c r="DN2366">
        <v>0</v>
      </c>
      <c r="DO2366">
        <v>0</v>
      </c>
      <c r="DP2366">
        <v>69079.959999999992</v>
      </c>
      <c r="DQ2366" s="2">
        <v>60473</v>
      </c>
      <c r="DR2366" s="2">
        <v>94.134534930000001</v>
      </c>
      <c r="DS2366">
        <v>8.6157214729389253E-5</v>
      </c>
      <c r="DT2366">
        <v>7.3298771357964503</v>
      </c>
      <c r="DU2366">
        <v>8008588.5751609495</v>
      </c>
      <c r="DV2366">
        <v>1</v>
      </c>
    </row>
    <row r="2367" spans="1:126" x14ac:dyDescent="0.15">
      <c r="A2367" t="s">
        <v>3845</v>
      </c>
      <c r="B2367" t="s">
        <v>3912</v>
      </c>
      <c r="C2367">
        <v>46</v>
      </c>
      <c r="D2367">
        <v>87</v>
      </c>
      <c r="E2367" t="s">
        <v>3913</v>
      </c>
      <c r="F2367">
        <v>46087</v>
      </c>
      <c r="G2367" t="s">
        <v>7351</v>
      </c>
      <c r="H2367">
        <v>97</v>
      </c>
      <c r="I2367">
        <v>0.1</v>
      </c>
      <c r="J2367">
        <v>0.4</v>
      </c>
      <c r="K2367">
        <v>0.1</v>
      </c>
      <c r="L2367">
        <v>0.5</v>
      </c>
      <c r="M2367">
        <v>1.8</v>
      </c>
      <c r="N2367">
        <f t="shared" si="150"/>
        <v>9412.67</v>
      </c>
      <c r="O2367">
        <f t="shared" si="148"/>
        <v>587.32999999999993</v>
      </c>
      <c r="P2367">
        <f t="shared" si="149"/>
        <v>0.7047960000000002</v>
      </c>
      <c r="Q2367" s="4">
        <v>46087</v>
      </c>
      <c r="R2367" s="5">
        <v>43.678924000000002</v>
      </c>
      <c r="S2367" s="5">
        <v>-97.362036000000003</v>
      </c>
      <c r="T2367">
        <v>3</v>
      </c>
      <c r="U2367">
        <v>-0.17760616092599357</v>
      </c>
      <c r="V2367">
        <v>5592</v>
      </c>
      <c r="W2367">
        <v>5615</v>
      </c>
      <c r="X2367">
        <v>5613</v>
      </c>
      <c r="Y2367">
        <v>5468</v>
      </c>
      <c r="Z2367">
        <v>2687</v>
      </c>
      <c r="AA2367">
        <v>46071</v>
      </c>
      <c r="AB2367">
        <v>2335.1570000000002</v>
      </c>
      <c r="AC2367">
        <v>56954</v>
      </c>
      <c r="AD2367">
        <v>1</v>
      </c>
      <c r="AE2367">
        <v>1.7815784785319794E-4</v>
      </c>
      <c r="AF2367">
        <v>22</v>
      </c>
      <c r="AG2367">
        <v>568</v>
      </c>
      <c r="AH2367">
        <v>3.873239436619718E-2</v>
      </c>
      <c r="AI2367" s="3">
        <v>362890</v>
      </c>
      <c r="AJ2367" s="3">
        <v>367490.128125505</v>
      </c>
      <c r="AK2367">
        <v>253</v>
      </c>
      <c r="AL2367">
        <v>566828.79999999993</v>
      </c>
      <c r="AM2367">
        <v>445118</v>
      </c>
      <c r="AN2367">
        <v>158415</v>
      </c>
      <c r="AO2367">
        <v>603533</v>
      </c>
      <c r="AP2367">
        <v>0</v>
      </c>
      <c r="AQ2367">
        <v>0</v>
      </c>
      <c r="AR2367">
        <v>0</v>
      </c>
      <c r="AS2367">
        <v>0</v>
      </c>
      <c r="AT2367">
        <v>2</v>
      </c>
      <c r="AU2367">
        <v>6</v>
      </c>
      <c r="AV2367">
        <f t="shared" si="147"/>
        <v>8</v>
      </c>
      <c r="AW2367">
        <v>3577</v>
      </c>
      <c r="AX2367">
        <v>0.98</v>
      </c>
      <c r="AY2367">
        <v>244831998.238906</v>
      </c>
      <c r="AZ2367">
        <v>244831.998238906</v>
      </c>
      <c r="BA2367">
        <v>53679.432335023201</v>
      </c>
      <c r="BB2367">
        <v>0.18629109074008388</v>
      </c>
      <c r="BC2367">
        <v>2303</v>
      </c>
      <c r="BD2367">
        <v>0</v>
      </c>
      <c r="BE2367">
        <v>2303</v>
      </c>
      <c r="BF2367">
        <v>0.41183834048640916</v>
      </c>
      <c r="BG2367">
        <v>106811</v>
      </c>
      <c r="BH2367">
        <v>19.029217887047924</v>
      </c>
      <c r="BI2367">
        <v>906</v>
      </c>
      <c r="BJ2367">
        <v>11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4160</v>
      </c>
      <c r="BU2367">
        <v>0.56000000000000005</v>
      </c>
      <c r="BV2367">
        <v>0.65014839999999996</v>
      </c>
      <c r="BW2367">
        <v>54</v>
      </c>
      <c r="BX2367">
        <v>3.125</v>
      </c>
      <c r="BY2367">
        <v>2.7016979999999999</v>
      </c>
      <c r="BZ2367">
        <v>10</v>
      </c>
      <c r="CA2367">
        <v>0</v>
      </c>
      <c r="CB2367">
        <v>1</v>
      </c>
      <c r="CC2367">
        <v>1</v>
      </c>
      <c r="CD2367">
        <v>0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4698</v>
      </c>
      <c r="CK2367">
        <v>2.7671349510429972</v>
      </c>
      <c r="CL2367">
        <v>0.65104849279161203</v>
      </c>
      <c r="CM2367">
        <v>49</v>
      </c>
      <c r="CN2367">
        <v>2.0336255775862311</v>
      </c>
      <c r="CO2367">
        <v>692</v>
      </c>
      <c r="CP2367">
        <v>0.50786734099999997</v>
      </c>
      <c r="CQ2367">
        <v>0.47352319100000001</v>
      </c>
      <c r="CR2367">
        <v>5089</v>
      </c>
      <c r="CS2367">
        <v>0.86900000000000011</v>
      </c>
      <c r="CT2367">
        <v>3234</v>
      </c>
      <c r="CU2367">
        <v>0.83291770574000001</v>
      </c>
      <c r="CW2367">
        <v>1</v>
      </c>
      <c r="CX2367">
        <v>1</v>
      </c>
      <c r="CY2367">
        <v>378</v>
      </c>
      <c r="CZ2367">
        <v>890</v>
      </c>
      <c r="DA2367" s="2">
        <v>3012</v>
      </c>
      <c r="DB2367" s="2">
        <v>455</v>
      </c>
      <c r="DC2367" s="2">
        <v>125.97</v>
      </c>
      <c r="DD2367" s="2">
        <v>180</v>
      </c>
      <c r="DE2367">
        <v>224</v>
      </c>
      <c r="DF2367">
        <v>14</v>
      </c>
      <c r="DH2367">
        <v>35.369999999999997</v>
      </c>
      <c r="DI2367" s="2">
        <v>35.369999999999997</v>
      </c>
      <c r="DJ2367">
        <v>-3.05</v>
      </c>
      <c r="DK2367">
        <v>0.92151616192234564</v>
      </c>
      <c r="DL2367">
        <v>5.2816901408450703E-3</v>
      </c>
      <c r="DM2367">
        <v>0</v>
      </c>
      <c r="DN2367">
        <v>213.3</v>
      </c>
      <c r="DO2367">
        <v>0.57499999999999996</v>
      </c>
      <c r="DP2367">
        <v>13035.59</v>
      </c>
      <c r="DQ2367" s="2">
        <v>0</v>
      </c>
      <c r="DR2367" s="2">
        <v>2635.8867322999999</v>
      </c>
      <c r="DS2367">
        <v>7.1353086120294722E-3</v>
      </c>
      <c r="DT2367">
        <v>2.9955789956297201</v>
      </c>
      <c r="DU2367">
        <v>1697980.4473979992</v>
      </c>
      <c r="DV2367">
        <v>0</v>
      </c>
    </row>
    <row r="2368" spans="1:126" x14ac:dyDescent="0.15">
      <c r="A2368" t="s">
        <v>3845</v>
      </c>
      <c r="B2368" t="s">
        <v>1638</v>
      </c>
      <c r="C2368">
        <v>46</v>
      </c>
      <c r="D2368">
        <v>89</v>
      </c>
      <c r="E2368" t="s">
        <v>3914</v>
      </c>
      <c r="F2368">
        <v>46089</v>
      </c>
      <c r="G2368" t="s">
        <v>7352</v>
      </c>
      <c r="H2368">
        <v>97.8</v>
      </c>
      <c r="I2368">
        <v>0</v>
      </c>
      <c r="J2368">
        <v>0</v>
      </c>
      <c r="K2368">
        <v>0.2</v>
      </c>
      <c r="L2368">
        <v>0.9</v>
      </c>
      <c r="M2368">
        <v>1</v>
      </c>
      <c r="N2368">
        <f t="shared" si="150"/>
        <v>9566.69</v>
      </c>
      <c r="O2368">
        <f t="shared" si="148"/>
        <v>433.30999999999949</v>
      </c>
      <c r="P2368">
        <f t="shared" si="149"/>
        <v>0.51997199999999955</v>
      </c>
      <c r="Q2368" s="4">
        <v>46089</v>
      </c>
      <c r="R2368" s="5">
        <v>45.784249000000003</v>
      </c>
      <c r="S2368" s="5">
        <v>-99.211421000000001</v>
      </c>
      <c r="T2368">
        <v>9</v>
      </c>
      <c r="U2368">
        <v>0.18978250243805289</v>
      </c>
      <c r="V2368">
        <v>2485</v>
      </c>
      <c r="W2368">
        <v>2401</v>
      </c>
      <c r="X2368">
        <v>2263</v>
      </c>
      <c r="Y2368">
        <v>2398</v>
      </c>
      <c r="Z2368">
        <v>1051</v>
      </c>
      <c r="AA2368">
        <v>46073</v>
      </c>
      <c r="AB2368">
        <v>826.81599999999992</v>
      </c>
      <c r="AC2368">
        <v>36375</v>
      </c>
      <c r="AD2368">
        <v>0</v>
      </c>
      <c r="AE2368">
        <v>0</v>
      </c>
      <c r="AF2368">
        <v>12</v>
      </c>
      <c r="AG2368">
        <v>398</v>
      </c>
      <c r="AH2368">
        <v>3.015075376884422E-2</v>
      </c>
      <c r="AI2368" s="3">
        <v>572789</v>
      </c>
      <c r="AJ2368" s="3">
        <v>727450.53150200006</v>
      </c>
      <c r="AK2368">
        <v>582</v>
      </c>
      <c r="AL2368">
        <v>369414.40000000002</v>
      </c>
      <c r="AM2368">
        <v>1031455</v>
      </c>
      <c r="AN2368">
        <v>109066</v>
      </c>
      <c r="AO2368">
        <v>1140521</v>
      </c>
      <c r="AP2368" t="e">
        <v>#N/A</v>
      </c>
      <c r="AQ2368" t="e">
        <v>#N/A</v>
      </c>
      <c r="AR2368" t="e">
        <v>#N/A</v>
      </c>
      <c r="AS2368" t="e">
        <v>#N/A</v>
      </c>
      <c r="AT2368">
        <v>0</v>
      </c>
      <c r="AU2368">
        <v>8</v>
      </c>
      <c r="AV2368">
        <f t="shared" si="147"/>
        <v>8</v>
      </c>
      <c r="AW2368">
        <v>1298</v>
      </c>
      <c r="AX2368">
        <v>0.67999999999999994</v>
      </c>
      <c r="AY2368">
        <v>51042862.449542999</v>
      </c>
      <c r="AZ2368">
        <v>51042.862449542998</v>
      </c>
      <c r="BA2368">
        <v>8759.8781994790206</v>
      </c>
      <c r="BB2368">
        <v>1.1415683839753312</v>
      </c>
      <c r="BC2368">
        <v>1230</v>
      </c>
      <c r="BD2368">
        <v>0</v>
      </c>
      <c r="BE2368">
        <v>1230</v>
      </c>
      <c r="BF2368">
        <v>0.49496981891348091</v>
      </c>
      <c r="BG2368">
        <v>134250</v>
      </c>
      <c r="BH2368">
        <v>59.323906319045513</v>
      </c>
      <c r="BI2368">
        <v>589</v>
      </c>
      <c r="BJ2368">
        <v>8</v>
      </c>
      <c r="BK2368">
        <v>1</v>
      </c>
      <c r="BL2368">
        <v>1</v>
      </c>
      <c r="BM2368">
        <v>0</v>
      </c>
      <c r="BN2368">
        <v>0</v>
      </c>
      <c r="BO2368">
        <v>0</v>
      </c>
      <c r="BP2368">
        <v>0</v>
      </c>
      <c r="BQ2368">
        <v>1</v>
      </c>
      <c r="BR2368">
        <v>1</v>
      </c>
      <c r="BS2368">
        <v>0</v>
      </c>
      <c r="BT2368">
        <v>5619</v>
      </c>
      <c r="BU2368">
        <v>0.84</v>
      </c>
      <c r="BV2368">
        <v>0.69572409999999996</v>
      </c>
      <c r="BW2368">
        <v>46</v>
      </c>
      <c r="BX2368">
        <v>2.1356109999999999</v>
      </c>
      <c r="BY2368">
        <v>1.2517020000000001</v>
      </c>
      <c r="BZ2368">
        <v>9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0</v>
      </c>
      <c r="CJ2368">
        <v>5643</v>
      </c>
      <c r="CK2368">
        <v>1.9493177387914229</v>
      </c>
      <c r="CL2368">
        <v>0.65178348715390366</v>
      </c>
      <c r="CM2368">
        <v>36</v>
      </c>
      <c r="CN2368">
        <v>0.5038134248849836</v>
      </c>
      <c r="CO2368">
        <v>203</v>
      </c>
      <c r="CP2368">
        <v>0</v>
      </c>
      <c r="CQ2368">
        <v>0</v>
      </c>
      <c r="CR2368">
        <v>2105</v>
      </c>
      <c r="CS2368">
        <v>0.8859999999999999</v>
      </c>
      <c r="CT2368">
        <v>2960</v>
      </c>
      <c r="CU2368">
        <v>0.81281864530000003</v>
      </c>
      <c r="CW2368">
        <v>1</v>
      </c>
      <c r="CX2368">
        <v>2</v>
      </c>
      <c r="CY2368">
        <v>337</v>
      </c>
      <c r="CZ2368">
        <v>694</v>
      </c>
      <c r="DA2368" s="2">
        <v>1370</v>
      </c>
      <c r="DB2368" s="2">
        <v>140</v>
      </c>
      <c r="DC2368" s="2">
        <v>88.43</v>
      </c>
      <c r="DD2368" s="2">
        <v>149</v>
      </c>
      <c r="DE2368">
        <v>145</v>
      </c>
      <c r="DF2368">
        <v>53</v>
      </c>
      <c r="DG2368">
        <v>40.700000000000003</v>
      </c>
      <c r="DH2368">
        <v>81.400000000000006</v>
      </c>
      <c r="DI2368" s="2">
        <v>40.700000000000003</v>
      </c>
      <c r="DJ2368">
        <v>-1.98</v>
      </c>
      <c r="DK2368">
        <v>0.9763158859545138</v>
      </c>
      <c r="DL2368">
        <v>2.5125628140703518E-3</v>
      </c>
      <c r="DM2368">
        <v>0</v>
      </c>
      <c r="DN2368">
        <v>4.8</v>
      </c>
      <c r="DO2368">
        <v>6.0000000000000001E-3</v>
      </c>
      <c r="DP2368">
        <v>11282.17</v>
      </c>
      <c r="DQ2368" s="2">
        <v>0</v>
      </c>
      <c r="DR2368" s="2">
        <v>24910.278998319998</v>
      </c>
      <c r="DS2368">
        <v>3.2288148157040245E-2</v>
      </c>
      <c r="DT2368">
        <v>6.5164305549264601</v>
      </c>
      <c r="DU2368">
        <v>2407263.2835898255</v>
      </c>
      <c r="DV2368">
        <v>1</v>
      </c>
    </row>
    <row r="2369" spans="1:126" x14ac:dyDescent="0.15">
      <c r="A2369" t="s">
        <v>3845</v>
      </c>
      <c r="B2369" t="s">
        <v>198</v>
      </c>
      <c r="C2369">
        <v>46</v>
      </c>
      <c r="D2369">
        <v>91</v>
      </c>
      <c r="E2369" t="s">
        <v>3911</v>
      </c>
      <c r="F2369">
        <v>46091</v>
      </c>
      <c r="G2369" t="s">
        <v>7353</v>
      </c>
      <c r="H2369">
        <v>84.6</v>
      </c>
      <c r="I2369">
        <v>0.1</v>
      </c>
      <c r="J2369">
        <v>7.4</v>
      </c>
      <c r="K2369">
        <v>0.2</v>
      </c>
      <c r="L2369">
        <v>0.9</v>
      </c>
      <c r="M2369">
        <v>6.8</v>
      </c>
      <c r="N2369">
        <f t="shared" si="150"/>
        <v>7259.0199999999995</v>
      </c>
      <c r="O2369">
        <f t="shared" si="148"/>
        <v>2740.9800000000005</v>
      </c>
      <c r="P2369">
        <f t="shared" si="149"/>
        <v>3.2891760000000017</v>
      </c>
      <c r="Q2369" s="4">
        <v>46091</v>
      </c>
      <c r="R2369" s="5">
        <v>45.737043999999997</v>
      </c>
      <c r="S2369" s="5">
        <v>-97.580870000000004</v>
      </c>
      <c r="T2369">
        <v>9</v>
      </c>
      <c r="U2369">
        <v>0.12154707415986606</v>
      </c>
      <c r="V2369">
        <v>4631</v>
      </c>
      <c r="W2369">
        <v>4668</v>
      </c>
      <c r="X2369">
        <v>4701</v>
      </c>
      <c r="Y2369">
        <v>4766</v>
      </c>
      <c r="Z2369">
        <v>2313</v>
      </c>
      <c r="AA2369">
        <v>46069</v>
      </c>
      <c r="AB2369">
        <v>1889.9829999999999</v>
      </c>
      <c r="AC2369">
        <v>51788</v>
      </c>
      <c r="AD2369">
        <v>0</v>
      </c>
      <c r="AE2369">
        <v>0</v>
      </c>
      <c r="AF2369">
        <v>7</v>
      </c>
      <c r="AG2369">
        <v>518</v>
      </c>
      <c r="AH2369">
        <v>1.3513513513513514E-2</v>
      </c>
      <c r="AI2369" s="3">
        <v>532218</v>
      </c>
      <c r="AJ2369" s="3">
        <v>536373.54517708498</v>
      </c>
      <c r="AK2369">
        <v>320</v>
      </c>
      <c r="AL2369">
        <v>737228.80000000005</v>
      </c>
      <c r="AM2369">
        <v>499507</v>
      </c>
      <c r="AN2369">
        <v>169980</v>
      </c>
      <c r="AO2369">
        <v>669487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5</v>
      </c>
      <c r="AV2369">
        <f t="shared" si="147"/>
        <v>5</v>
      </c>
      <c r="AW2369">
        <v>3112</v>
      </c>
      <c r="AX2369">
        <v>0.8</v>
      </c>
      <c r="AY2369">
        <v>365166380.49622601</v>
      </c>
      <c r="AZ2369">
        <v>365166.38049622602</v>
      </c>
      <c r="BA2369">
        <v>124524.280104019</v>
      </c>
      <c r="BB2369">
        <v>8.0305623864251136E-2</v>
      </c>
      <c r="BC2369">
        <v>12218</v>
      </c>
      <c r="BD2369">
        <v>10437</v>
      </c>
      <c r="BE2369">
        <v>1781</v>
      </c>
      <c r="BF2369">
        <v>0.38458216367955084</v>
      </c>
      <c r="BG2369">
        <v>60030</v>
      </c>
      <c r="BH2369">
        <v>12.769623484365029</v>
      </c>
      <c r="BI2369">
        <v>724</v>
      </c>
      <c r="BJ2369">
        <v>7</v>
      </c>
      <c r="BK2369">
        <v>2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2439</v>
      </c>
      <c r="BU2369">
        <v>0.62</v>
      </c>
      <c r="BV2369">
        <v>0.68922309999999998</v>
      </c>
      <c r="BW2369">
        <v>31</v>
      </c>
      <c r="BX2369">
        <v>4.100041</v>
      </c>
      <c r="BY2369">
        <v>3.5984389999999999</v>
      </c>
      <c r="BZ2369">
        <v>6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2426</v>
      </c>
      <c r="CK2369">
        <v>3.2976092333058533</v>
      </c>
      <c r="CL2369">
        <v>0.61518987341772147</v>
      </c>
      <c r="CM2369">
        <v>28</v>
      </c>
      <c r="CN2369">
        <v>2.5331993383066846</v>
      </c>
      <c r="CO2369">
        <v>529</v>
      </c>
      <c r="CP2369">
        <v>0.30159339600000001</v>
      </c>
      <c r="CQ2369">
        <v>-6.2722142100000003E-2</v>
      </c>
      <c r="CR2369">
        <v>4239</v>
      </c>
      <c r="CS2369">
        <v>0.90900000000000003</v>
      </c>
      <c r="CT2369">
        <v>3751</v>
      </c>
      <c r="CU2369">
        <v>0.88465330265999997</v>
      </c>
      <c r="CW2369">
        <v>1</v>
      </c>
      <c r="CX2369">
        <v>1</v>
      </c>
      <c r="CY2369">
        <v>549</v>
      </c>
      <c r="CZ2369">
        <v>813</v>
      </c>
      <c r="DA2369" s="2">
        <v>2826</v>
      </c>
      <c r="DB2369" s="2">
        <v>300</v>
      </c>
      <c r="DC2369" s="2">
        <v>81.400000000000006</v>
      </c>
      <c r="DD2369" s="2">
        <v>668</v>
      </c>
      <c r="DE2369">
        <v>174</v>
      </c>
      <c r="DF2369">
        <v>37</v>
      </c>
      <c r="DG2369">
        <v>41.99</v>
      </c>
      <c r="DH2369">
        <v>41.99</v>
      </c>
      <c r="DI2369" s="2">
        <v>41.99</v>
      </c>
      <c r="DJ2369">
        <v>-1.65</v>
      </c>
      <c r="DK2369">
        <v>0.92985205310605801</v>
      </c>
      <c r="DL2369">
        <v>1.9305019305019305E-3</v>
      </c>
      <c r="DM2369">
        <v>0</v>
      </c>
      <c r="DN2369">
        <v>194.8</v>
      </c>
      <c r="DO2369">
        <v>0.33700000000000002</v>
      </c>
      <c r="DP2369">
        <v>44919.35</v>
      </c>
      <c r="DQ2369" s="2">
        <v>0</v>
      </c>
      <c r="DR2369" s="2">
        <v>25314.670845049986</v>
      </c>
      <c r="DS2369">
        <v>4.4660171463786896E-2</v>
      </c>
      <c r="DT2369">
        <v>4.2723901651738503</v>
      </c>
      <c r="DU2369">
        <v>3149729.0746029196</v>
      </c>
      <c r="DV2369">
        <v>0</v>
      </c>
    </row>
    <row r="2370" spans="1:126" x14ac:dyDescent="0.15">
      <c r="A2370" t="s">
        <v>3845</v>
      </c>
      <c r="B2370" t="s">
        <v>1640</v>
      </c>
      <c r="C2370">
        <v>46</v>
      </c>
      <c r="D2370">
        <v>93</v>
      </c>
      <c r="E2370" t="s">
        <v>3915</v>
      </c>
      <c r="F2370">
        <v>46093</v>
      </c>
      <c r="G2370" t="s">
        <v>7354</v>
      </c>
      <c r="H2370">
        <v>90.2</v>
      </c>
      <c r="I2370">
        <v>1.2</v>
      </c>
      <c r="J2370">
        <v>2.2000000000000002</v>
      </c>
      <c r="K2370">
        <v>0.6</v>
      </c>
      <c r="L2370">
        <v>2.7</v>
      </c>
      <c r="M2370">
        <v>3</v>
      </c>
      <c r="N2370">
        <f t="shared" si="150"/>
        <v>8158.97</v>
      </c>
      <c r="O2370">
        <f t="shared" si="148"/>
        <v>1841.0299999999997</v>
      </c>
      <c r="P2370">
        <f t="shared" si="149"/>
        <v>2.2092360000000006</v>
      </c>
      <c r="Q2370" s="4">
        <v>46093</v>
      </c>
      <c r="R2370" s="5">
        <v>44.605282000000003</v>
      </c>
      <c r="S2370" s="5">
        <v>-102.714169</v>
      </c>
      <c r="T2370">
        <v>3</v>
      </c>
      <c r="U2370">
        <v>5.1109758175451499E-2</v>
      </c>
      <c r="V2370">
        <v>25456</v>
      </c>
      <c r="W2370">
        <v>26108</v>
      </c>
      <c r="X2370">
        <v>26381</v>
      </c>
      <c r="Y2370">
        <v>26800</v>
      </c>
      <c r="Z2370">
        <v>13609</v>
      </c>
      <c r="AA2370">
        <v>46075</v>
      </c>
      <c r="AB2370">
        <v>10772.708000000001</v>
      </c>
      <c r="AC2370">
        <v>52473</v>
      </c>
      <c r="AD2370">
        <v>2</v>
      </c>
      <c r="AE2370">
        <v>7.5812137523217462E-5</v>
      </c>
      <c r="AF2370">
        <v>54</v>
      </c>
      <c r="AG2370">
        <v>891</v>
      </c>
      <c r="AH2370">
        <v>6.0606060606060608E-2</v>
      </c>
      <c r="AI2370" s="3">
        <v>2032553</v>
      </c>
      <c r="AJ2370" s="3">
        <v>2221390.7529588649</v>
      </c>
      <c r="AK2370">
        <v>500</v>
      </c>
      <c r="AL2370">
        <v>2228908.7999999998</v>
      </c>
      <c r="AM2370">
        <v>439585</v>
      </c>
      <c r="AN2370">
        <v>104903</v>
      </c>
      <c r="AO2370">
        <v>544488</v>
      </c>
      <c r="AP2370">
        <v>2</v>
      </c>
      <c r="AQ2370">
        <v>0</v>
      </c>
      <c r="AR2370">
        <v>2</v>
      </c>
      <c r="AS2370">
        <v>7.6604872069863647E-2</v>
      </c>
      <c r="AT2370">
        <v>3</v>
      </c>
      <c r="AU2370">
        <v>32</v>
      </c>
      <c r="AV2370">
        <f t="shared" si="147"/>
        <v>35</v>
      </c>
      <c r="AW2370">
        <v>22047</v>
      </c>
      <c r="AX2370">
        <v>0.86</v>
      </c>
      <c r="AY2370">
        <v>196221669.217114</v>
      </c>
      <c r="AZ2370">
        <v>196221.66921711399</v>
      </c>
      <c r="BA2370">
        <v>8254.5796212138102</v>
      </c>
      <c r="BB2370">
        <v>1.2114487301449679</v>
      </c>
      <c r="BC2370">
        <v>3425</v>
      </c>
      <c r="BD2370">
        <v>111</v>
      </c>
      <c r="BE2370">
        <v>3314</v>
      </c>
      <c r="BF2370">
        <v>0.13018541797611566</v>
      </c>
      <c r="BG2370">
        <v>300855</v>
      </c>
      <c r="BH2370">
        <v>11.404230317273795</v>
      </c>
      <c r="BI2370">
        <v>3015</v>
      </c>
      <c r="BJ2370">
        <v>17</v>
      </c>
      <c r="BK2370">
        <v>4</v>
      </c>
      <c r="BL2370">
        <v>3</v>
      </c>
      <c r="BM2370">
        <v>0</v>
      </c>
      <c r="BN2370">
        <v>2</v>
      </c>
      <c r="BO2370">
        <v>0</v>
      </c>
      <c r="BP2370">
        <v>1</v>
      </c>
      <c r="BQ2370">
        <v>1</v>
      </c>
      <c r="BR2370">
        <v>1</v>
      </c>
      <c r="BS2370">
        <v>0</v>
      </c>
      <c r="BT2370">
        <v>23916</v>
      </c>
      <c r="BU2370">
        <v>0.76</v>
      </c>
      <c r="BV2370">
        <v>0.65726580000000001</v>
      </c>
      <c r="BW2370">
        <v>143</v>
      </c>
      <c r="BX2370">
        <v>1.212577</v>
      </c>
      <c r="BY2370">
        <v>4.9573600000000002E-2</v>
      </c>
      <c r="BZ2370">
        <v>20</v>
      </c>
      <c r="CA2370">
        <v>3</v>
      </c>
      <c r="CB2370">
        <v>2</v>
      </c>
      <c r="CC2370">
        <v>0</v>
      </c>
      <c r="CD2370">
        <v>2</v>
      </c>
      <c r="CE2370">
        <v>0</v>
      </c>
      <c r="CF2370">
        <v>2</v>
      </c>
      <c r="CG2370">
        <v>4</v>
      </c>
      <c r="CH2370">
        <v>1</v>
      </c>
      <c r="CI2370">
        <v>0</v>
      </c>
      <c r="CJ2370">
        <v>26903</v>
      </c>
      <c r="CK2370">
        <v>1.2637995762554364</v>
      </c>
      <c r="CL2370">
        <v>0.58980370774263902</v>
      </c>
      <c r="CM2370">
        <v>134</v>
      </c>
      <c r="CN2370">
        <v>-0.58083399054061213</v>
      </c>
      <c r="CO2370">
        <v>3310</v>
      </c>
      <c r="CP2370">
        <v>9.9553019000000006E-2</v>
      </c>
      <c r="CQ2370">
        <v>0.41303687100000003</v>
      </c>
      <c r="CR2370">
        <v>24146</v>
      </c>
      <c r="CS2370">
        <v>0.8909999999999999</v>
      </c>
      <c r="CT2370">
        <v>21892</v>
      </c>
      <c r="CU2370">
        <v>0.85469554962000005</v>
      </c>
      <c r="CV2370">
        <v>38</v>
      </c>
      <c r="CW2370">
        <v>16</v>
      </c>
      <c r="CX2370">
        <v>14</v>
      </c>
      <c r="CY2370">
        <v>689</v>
      </c>
      <c r="CZ2370">
        <v>1451</v>
      </c>
      <c r="DA2370" s="2">
        <v>12430</v>
      </c>
      <c r="DB2370" s="2">
        <v>2190</v>
      </c>
      <c r="DC2370" s="2">
        <v>147.05000000000001</v>
      </c>
      <c r="DD2370" s="2">
        <v>2559</v>
      </c>
      <c r="DE2370">
        <v>493</v>
      </c>
      <c r="DF2370">
        <v>51</v>
      </c>
      <c r="DG2370">
        <v>44.11</v>
      </c>
      <c r="DH2370">
        <v>14.7</v>
      </c>
      <c r="DI2370" s="2">
        <v>14.7</v>
      </c>
      <c r="DJ2370">
        <v>-1.66</v>
      </c>
      <c r="DK2370">
        <v>0.9505907103037412</v>
      </c>
      <c r="DL2370">
        <v>1.1223344556677891E-3</v>
      </c>
      <c r="DM2370">
        <v>0</v>
      </c>
      <c r="DN2370">
        <v>21.1</v>
      </c>
      <c r="DO2370">
        <v>0.01</v>
      </c>
      <c r="DP2370">
        <v>15972.51</v>
      </c>
      <c r="DQ2370" s="2">
        <v>45382</v>
      </c>
      <c r="DR2370" s="2">
        <v>12867.55464737</v>
      </c>
      <c r="DS2370">
        <v>7.8045232805913373E-4</v>
      </c>
      <c r="DT2370">
        <v>5.1229231804040003</v>
      </c>
      <c r="DU2370">
        <v>11418528.558526462</v>
      </c>
      <c r="DV2370">
        <v>0</v>
      </c>
    </row>
    <row r="2371" spans="1:126" x14ac:dyDescent="0.15">
      <c r="A2371" t="s">
        <v>3845</v>
      </c>
      <c r="B2371" t="s">
        <v>3916</v>
      </c>
      <c r="C2371">
        <v>46</v>
      </c>
      <c r="D2371">
        <v>95</v>
      </c>
      <c r="E2371" t="s">
        <v>3917</v>
      </c>
      <c r="F2371">
        <v>46095</v>
      </c>
      <c r="G2371" t="s">
        <v>7355</v>
      </c>
      <c r="H2371">
        <v>39.299999999999997</v>
      </c>
      <c r="I2371">
        <v>0.1</v>
      </c>
      <c r="J2371">
        <v>53.3</v>
      </c>
      <c r="K2371">
        <v>0.2</v>
      </c>
      <c r="L2371">
        <v>5.6</v>
      </c>
      <c r="M2371">
        <v>1.5</v>
      </c>
      <c r="N2371">
        <f t="shared" si="150"/>
        <v>4419.0399999999991</v>
      </c>
      <c r="O2371">
        <f t="shared" si="148"/>
        <v>5580.9600000000009</v>
      </c>
      <c r="P2371">
        <f t="shared" si="149"/>
        <v>6.6971520000000035</v>
      </c>
      <c r="Q2371" s="4">
        <v>46095</v>
      </c>
      <c r="R2371" s="5">
        <v>43.584690000000002</v>
      </c>
      <c r="S2371" s="5">
        <v>-100.760955</v>
      </c>
      <c r="T2371">
        <v>9</v>
      </c>
      <c r="U2371">
        <v>-0.22086786604554229</v>
      </c>
      <c r="V2371">
        <v>2057</v>
      </c>
      <c r="W2371">
        <v>2084</v>
      </c>
      <c r="X2371">
        <v>2086</v>
      </c>
      <c r="Y2371">
        <v>2026</v>
      </c>
      <c r="Z2371">
        <v>933</v>
      </c>
      <c r="AA2371">
        <v>46077</v>
      </c>
      <c r="AB2371">
        <v>654.88</v>
      </c>
      <c r="AC2371">
        <v>30938</v>
      </c>
      <c r="AD2371">
        <v>1</v>
      </c>
      <c r="AE2371">
        <v>4.7938638542665386E-4</v>
      </c>
      <c r="AF2371">
        <v>12</v>
      </c>
      <c r="AG2371">
        <v>229</v>
      </c>
      <c r="AH2371">
        <v>5.2401746724890827E-2</v>
      </c>
      <c r="AI2371" s="3">
        <v>698784</v>
      </c>
      <c r="AJ2371" s="3">
        <v>836665.11773136002</v>
      </c>
      <c r="AK2371">
        <v>1660</v>
      </c>
      <c r="AL2371">
        <v>838316.79999999993</v>
      </c>
      <c r="AM2371">
        <v>1138744</v>
      </c>
      <c r="AN2371">
        <v>39905</v>
      </c>
      <c r="AO2371">
        <v>1178649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f t="shared" ref="AV2371:AV2434" si="151">AT2371+AU2371</f>
        <v>0</v>
      </c>
      <c r="AY2371">
        <v>76464243.650888607</v>
      </c>
      <c r="AZ2371">
        <v>76464.243650888602</v>
      </c>
      <c r="BA2371">
        <v>36760.308901610697</v>
      </c>
      <c r="BB2371">
        <v>0.27203253451338211</v>
      </c>
      <c r="BC2371">
        <v>763</v>
      </c>
      <c r="BD2371">
        <v>0</v>
      </c>
      <c r="BE2371">
        <v>763</v>
      </c>
      <c r="BF2371">
        <v>0.37092853670393777</v>
      </c>
      <c r="BG2371">
        <v>0</v>
      </c>
      <c r="BH2371">
        <v>0</v>
      </c>
      <c r="BI2371">
        <v>342</v>
      </c>
      <c r="BJ2371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2042</v>
      </c>
      <c r="BU2371">
        <v>0.43</v>
      </c>
      <c r="BV2371">
        <v>0.62490730000000005</v>
      </c>
      <c r="BW2371">
        <v>18</v>
      </c>
      <c r="BX2371">
        <v>0.48971599999999998</v>
      </c>
      <c r="BY2371">
        <v>-5.0866300000000003E-2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2101</v>
      </c>
      <c r="CK2371">
        <v>0</v>
      </c>
      <c r="CL2371">
        <v>0.5734526472781506</v>
      </c>
      <c r="CM2371">
        <v>11</v>
      </c>
      <c r="CN2371">
        <v>-1.6223781536268196</v>
      </c>
      <c r="CO2371">
        <v>157</v>
      </c>
      <c r="CP2371">
        <v>-0.88875185960000003</v>
      </c>
      <c r="CQ2371">
        <v>-1.0084471857999999</v>
      </c>
      <c r="CR2371">
        <v>1670</v>
      </c>
      <c r="CS2371">
        <v>0.81799999999999995</v>
      </c>
      <c r="CT2371">
        <v>1639</v>
      </c>
      <c r="CU2371">
        <v>0.73193046660999994</v>
      </c>
      <c r="CW2371">
        <v>0</v>
      </c>
      <c r="CY2371">
        <v>243</v>
      </c>
      <c r="CZ2371">
        <v>374</v>
      </c>
      <c r="DA2371" s="2">
        <v>783</v>
      </c>
      <c r="DB2371" s="2">
        <v>95</v>
      </c>
      <c r="DC2371" s="2">
        <v>96.11</v>
      </c>
      <c r="DD2371" s="2">
        <v>1264</v>
      </c>
      <c r="DE2371">
        <v>115</v>
      </c>
      <c r="DF2371">
        <v>59</v>
      </c>
      <c r="DI2371" s="2">
        <v>48.05</v>
      </c>
      <c r="DJ2371">
        <v>-0.76</v>
      </c>
      <c r="DK2371">
        <v>0.92501402436232083</v>
      </c>
      <c r="DL2371">
        <v>3.4934497816593885E-2</v>
      </c>
      <c r="DM2371">
        <v>0</v>
      </c>
      <c r="DN2371">
        <v>1.9</v>
      </c>
      <c r="DO2371">
        <v>2E-3</v>
      </c>
      <c r="DP2371">
        <v>828.5100000000001</v>
      </c>
      <c r="DQ2371" s="2">
        <v>0</v>
      </c>
      <c r="DR2371" s="2">
        <v>0</v>
      </c>
      <c r="DS2371">
        <v>0</v>
      </c>
      <c r="DV2371">
        <v>1</v>
      </c>
    </row>
    <row r="2372" spans="1:126" x14ac:dyDescent="0.15">
      <c r="A2372" t="s">
        <v>3845</v>
      </c>
      <c r="B2372" t="s">
        <v>3918</v>
      </c>
      <c r="C2372">
        <v>46</v>
      </c>
      <c r="D2372">
        <v>97</v>
      </c>
      <c r="E2372" t="s">
        <v>3919</v>
      </c>
      <c r="F2372">
        <v>46097</v>
      </c>
      <c r="G2372" t="s">
        <v>7356</v>
      </c>
      <c r="H2372">
        <v>97.1</v>
      </c>
      <c r="I2372">
        <v>0.1</v>
      </c>
      <c r="J2372">
        <v>0.2</v>
      </c>
      <c r="K2372">
        <v>0.4</v>
      </c>
      <c r="L2372">
        <v>0.9</v>
      </c>
      <c r="M2372">
        <v>1.3</v>
      </c>
      <c r="N2372">
        <f t="shared" si="150"/>
        <v>9431.119999999999</v>
      </c>
      <c r="O2372">
        <f t="shared" si="148"/>
        <v>568.88000000000102</v>
      </c>
      <c r="P2372">
        <f t="shared" si="149"/>
        <v>0.68265600000000148</v>
      </c>
      <c r="Q2372" s="4">
        <v>46097</v>
      </c>
      <c r="R2372" s="5">
        <v>44.021540999999999</v>
      </c>
      <c r="S2372" s="5">
        <v>-97.608121999999995</v>
      </c>
      <c r="T2372">
        <v>8</v>
      </c>
      <c r="U2372">
        <v>2.9924507827998797E-2</v>
      </c>
      <c r="V2372">
        <v>2365</v>
      </c>
      <c r="W2372">
        <v>2340</v>
      </c>
      <c r="X2372">
        <v>2306</v>
      </c>
      <c r="Y2372">
        <v>2210</v>
      </c>
      <c r="Z2372">
        <v>1095</v>
      </c>
      <c r="AA2372">
        <v>46079</v>
      </c>
      <c r="AB2372">
        <v>984.86300000000006</v>
      </c>
      <c r="AC2372">
        <v>44938</v>
      </c>
      <c r="AD2372">
        <v>0</v>
      </c>
      <c r="AE2372">
        <v>0</v>
      </c>
      <c r="AF2372">
        <v>10</v>
      </c>
      <c r="AG2372">
        <v>486</v>
      </c>
      <c r="AH2372">
        <v>2.0576131687242798E-2</v>
      </c>
      <c r="AI2372" s="3">
        <v>357311</v>
      </c>
      <c r="AJ2372" s="3">
        <v>364946.75246884499</v>
      </c>
      <c r="AK2372">
        <v>287</v>
      </c>
      <c r="AL2372">
        <v>366099.19999999995</v>
      </c>
      <c r="AM2372">
        <v>1026605</v>
      </c>
      <c r="AN2372">
        <v>126468</v>
      </c>
      <c r="AO2372">
        <v>1153073</v>
      </c>
      <c r="AP2372">
        <v>1</v>
      </c>
      <c r="AQ2372">
        <v>0</v>
      </c>
      <c r="AR2372">
        <v>1</v>
      </c>
      <c r="AS2372">
        <v>0.42735042735042739</v>
      </c>
      <c r="AT2372">
        <v>1</v>
      </c>
      <c r="AU2372">
        <v>4</v>
      </c>
      <c r="AV2372">
        <f t="shared" si="151"/>
        <v>5</v>
      </c>
      <c r="AY2372">
        <v>112485056.163876</v>
      </c>
      <c r="AZ2372">
        <v>112485.056163876</v>
      </c>
      <c r="BA2372">
        <v>39044.951000711502</v>
      </c>
      <c r="BB2372">
        <v>0.25611506081331165</v>
      </c>
      <c r="BC2372">
        <v>3549</v>
      </c>
      <c r="BD2372">
        <v>0</v>
      </c>
      <c r="BE2372">
        <v>3549</v>
      </c>
      <c r="BF2372">
        <v>1.5006342494714588</v>
      </c>
      <c r="BG2372">
        <v>60877</v>
      </c>
      <c r="BH2372">
        <v>26.399392888117955</v>
      </c>
      <c r="BI2372">
        <v>475</v>
      </c>
      <c r="BJ2372">
        <v>4</v>
      </c>
      <c r="BK2372">
        <v>0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1</v>
      </c>
      <c r="BR2372">
        <v>0</v>
      </c>
      <c r="BS2372">
        <v>0</v>
      </c>
      <c r="BT2372">
        <v>2420</v>
      </c>
      <c r="BU2372">
        <v>0.85</v>
      </c>
      <c r="BV2372">
        <v>0.62978290000000003</v>
      </c>
      <c r="BW2372">
        <v>34</v>
      </c>
      <c r="BX2372">
        <v>2.479339</v>
      </c>
      <c r="BY2372">
        <v>2.0414530000000002</v>
      </c>
      <c r="BZ2372">
        <v>5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2309</v>
      </c>
      <c r="CK2372">
        <v>2.59852750108272</v>
      </c>
      <c r="CL2372">
        <v>0.63687150837988826</v>
      </c>
      <c r="CM2372">
        <v>23</v>
      </c>
      <c r="CN2372">
        <v>1.6407500316731163</v>
      </c>
      <c r="CO2372">
        <v>250</v>
      </c>
      <c r="CP2372">
        <v>0.46918438899999998</v>
      </c>
      <c r="CQ2372">
        <v>0.36729665</v>
      </c>
      <c r="CR2372">
        <v>1986</v>
      </c>
      <c r="CS2372">
        <v>0.89500000000000002</v>
      </c>
      <c r="CT2372">
        <v>2027</v>
      </c>
      <c r="CU2372">
        <v>0.88366533864999997</v>
      </c>
      <c r="CW2372">
        <v>4</v>
      </c>
      <c r="CX2372">
        <v>1</v>
      </c>
      <c r="CY2372">
        <v>445</v>
      </c>
      <c r="CZ2372">
        <v>711</v>
      </c>
      <c r="DA2372" s="2">
        <v>1615</v>
      </c>
      <c r="DB2372" s="2">
        <v>170</v>
      </c>
      <c r="DC2372" s="2">
        <v>257.18</v>
      </c>
      <c r="DD2372" s="2">
        <v>85</v>
      </c>
      <c r="DE2372">
        <v>143</v>
      </c>
      <c r="DF2372">
        <v>5</v>
      </c>
      <c r="DH2372">
        <v>42.86</v>
      </c>
      <c r="DI2372" s="2">
        <v>85.73</v>
      </c>
      <c r="DJ2372">
        <v>-3.45</v>
      </c>
      <c r="DK2372">
        <v>0.93747743562330854</v>
      </c>
      <c r="DL2372">
        <v>0</v>
      </c>
      <c r="DM2372">
        <v>0</v>
      </c>
      <c r="DN2372">
        <v>99.7</v>
      </c>
      <c r="DO2372">
        <v>0.26400000000000001</v>
      </c>
      <c r="DP2372">
        <v>23182.48</v>
      </c>
      <c r="DQ2372" s="2">
        <v>0</v>
      </c>
      <c r="DR2372" s="2">
        <v>4183.2569667699991</v>
      </c>
      <c r="DS2372">
        <v>1.1346843343271986E-2</v>
      </c>
      <c r="DT2372">
        <v>3.7755225761172202</v>
      </c>
      <c r="DU2372">
        <v>1382215.7946984533</v>
      </c>
      <c r="DV2372">
        <v>1</v>
      </c>
    </row>
    <row r="2373" spans="1:126" x14ac:dyDescent="0.15">
      <c r="A2373" t="s">
        <v>3845</v>
      </c>
      <c r="B2373" t="s">
        <v>3920</v>
      </c>
      <c r="C2373">
        <v>46</v>
      </c>
      <c r="D2373">
        <v>99</v>
      </c>
      <c r="E2373" t="s">
        <v>3921</v>
      </c>
      <c r="F2373">
        <v>46099</v>
      </c>
      <c r="G2373" t="s">
        <v>7357</v>
      </c>
      <c r="H2373">
        <v>86.2</v>
      </c>
      <c r="I2373">
        <v>3.7</v>
      </c>
      <c r="J2373">
        <v>2.2999999999999998</v>
      </c>
      <c r="K2373">
        <v>1.5</v>
      </c>
      <c r="L2373">
        <v>2.1</v>
      </c>
      <c r="M2373">
        <v>4.0999999999999996</v>
      </c>
      <c r="N2373">
        <f t="shared" si="150"/>
        <v>7472.89</v>
      </c>
      <c r="O2373">
        <f t="shared" si="148"/>
        <v>2527.1099999999997</v>
      </c>
      <c r="P2373">
        <f t="shared" si="149"/>
        <v>3.0325320000000007</v>
      </c>
      <c r="Q2373" s="4">
        <v>46099</v>
      </c>
      <c r="R2373" s="5">
        <v>43.667471999999997</v>
      </c>
      <c r="S2373" s="5">
        <v>-96.795726000000002</v>
      </c>
      <c r="T2373">
        <v>3</v>
      </c>
      <c r="U2373">
        <v>6.1128728554915114E-2</v>
      </c>
      <c r="V2373">
        <v>170342</v>
      </c>
      <c r="W2373">
        <v>176014</v>
      </c>
      <c r="X2373">
        <v>178942</v>
      </c>
      <c r="Y2373">
        <v>183880</v>
      </c>
      <c r="Z2373">
        <v>95593</v>
      </c>
      <c r="AA2373">
        <v>46081</v>
      </c>
      <c r="AB2373">
        <v>82228.407999999996</v>
      </c>
      <c r="AC2373">
        <v>53525</v>
      </c>
      <c r="AD2373">
        <v>5</v>
      </c>
      <c r="AE2373">
        <v>2.7942014731030165E-5</v>
      </c>
      <c r="AF2373">
        <v>37</v>
      </c>
      <c r="AG2373">
        <v>1157</v>
      </c>
      <c r="AH2373">
        <v>3.1979256698357821E-2</v>
      </c>
      <c r="AI2373" s="3">
        <v>407896</v>
      </c>
      <c r="AJ2373" s="3">
        <v>516582.97096280503</v>
      </c>
      <c r="AK2373">
        <v>80</v>
      </c>
      <c r="AL2373">
        <v>520793.59999999998</v>
      </c>
      <c r="AM2373">
        <v>1629330</v>
      </c>
      <c r="AN2373">
        <v>221215</v>
      </c>
      <c r="AO2373">
        <v>1850545</v>
      </c>
      <c r="AP2373">
        <v>19</v>
      </c>
      <c r="AQ2373">
        <v>2</v>
      </c>
      <c r="AR2373">
        <v>21</v>
      </c>
      <c r="AS2373">
        <v>0.11930869135409683</v>
      </c>
      <c r="AT2373">
        <v>22</v>
      </c>
      <c r="AU2373">
        <v>159</v>
      </c>
      <c r="AV2373">
        <f t="shared" si="151"/>
        <v>181</v>
      </c>
      <c r="AW2373">
        <v>164150</v>
      </c>
      <c r="AX2373">
        <v>0.98</v>
      </c>
      <c r="AY2373">
        <v>370764252.00645101</v>
      </c>
      <c r="AZ2373">
        <v>370764.25200645102</v>
      </c>
      <c r="BA2373">
        <v>2492.9310505589501</v>
      </c>
      <c r="BB2373">
        <v>4.0113423906200127</v>
      </c>
      <c r="BC2373">
        <v>47616</v>
      </c>
      <c r="BD2373">
        <v>68199</v>
      </c>
      <c r="BE2373">
        <v>-20583</v>
      </c>
      <c r="BF2373">
        <v>-0.12083338225452325</v>
      </c>
      <c r="BG2373">
        <v>434455196</v>
      </c>
      <c r="BH2373">
        <v>2427.9106973209196</v>
      </c>
      <c r="BI2373">
        <v>13259</v>
      </c>
      <c r="BJ2373">
        <v>132</v>
      </c>
      <c r="BK2373">
        <v>28</v>
      </c>
      <c r="BL2373">
        <v>18</v>
      </c>
      <c r="BM2373">
        <v>11</v>
      </c>
      <c r="BN2373">
        <v>8</v>
      </c>
      <c r="BO2373">
        <v>16</v>
      </c>
      <c r="BP2373">
        <v>7</v>
      </c>
      <c r="BQ2373">
        <v>20</v>
      </c>
      <c r="BR2373">
        <v>10</v>
      </c>
      <c r="BS2373">
        <v>3</v>
      </c>
      <c r="BT2373">
        <v>183048</v>
      </c>
      <c r="BU2373">
        <v>0.81</v>
      </c>
      <c r="BV2373">
        <v>0.60243809999999998</v>
      </c>
      <c r="BW2373">
        <v>1069</v>
      </c>
      <c r="BX2373">
        <v>1.3821509999999999</v>
      </c>
      <c r="BY2373">
        <v>-0.15079429999999999</v>
      </c>
      <c r="BZ2373">
        <v>146</v>
      </c>
      <c r="CA2373">
        <v>28</v>
      </c>
      <c r="CB2373">
        <v>16</v>
      </c>
      <c r="CC2373">
        <v>10</v>
      </c>
      <c r="CD2373">
        <v>8</v>
      </c>
      <c r="CE2373">
        <v>15</v>
      </c>
      <c r="CF2373">
        <v>6</v>
      </c>
      <c r="CG2373">
        <v>28</v>
      </c>
      <c r="CH2373">
        <v>9</v>
      </c>
      <c r="CI2373">
        <v>4</v>
      </c>
      <c r="CJ2373">
        <v>182649</v>
      </c>
      <c r="CK2373">
        <v>1.478245158747105</v>
      </c>
      <c r="CL2373">
        <v>0.63304291760349163</v>
      </c>
      <c r="CM2373">
        <v>1055</v>
      </c>
      <c r="CN2373">
        <v>-9.0446168843307015E-2</v>
      </c>
      <c r="CO2373">
        <v>29637</v>
      </c>
      <c r="CP2373">
        <v>0.26641048699999997</v>
      </c>
      <c r="CQ2373">
        <v>0.32121375000000002</v>
      </c>
      <c r="CR2373">
        <v>163937</v>
      </c>
      <c r="CS2373">
        <v>0.879</v>
      </c>
      <c r="CT2373">
        <v>149560</v>
      </c>
      <c r="CU2373">
        <v>0.88166800350000007</v>
      </c>
      <c r="CV2373">
        <v>272</v>
      </c>
      <c r="CW2373">
        <v>98</v>
      </c>
      <c r="CX2373">
        <v>167</v>
      </c>
      <c r="CY2373">
        <v>936</v>
      </c>
      <c r="CZ2373">
        <v>1683</v>
      </c>
      <c r="DA2373" s="2">
        <v>157376</v>
      </c>
      <c r="DB2373" s="2">
        <v>20325</v>
      </c>
      <c r="DC2373" s="2">
        <v>218.77</v>
      </c>
      <c r="DD2373" s="2">
        <v>23620</v>
      </c>
      <c r="DE2373">
        <v>424</v>
      </c>
      <c r="DF2373">
        <v>15</v>
      </c>
      <c r="DG2373">
        <v>70.14</v>
      </c>
      <c r="DH2373">
        <v>7.79</v>
      </c>
      <c r="DI2373" s="2">
        <v>11.13</v>
      </c>
      <c r="DJ2373">
        <v>-2.58</v>
      </c>
      <c r="DK2373">
        <v>0.90071733971404477</v>
      </c>
      <c r="DL2373">
        <v>6.0501296456352636E-3</v>
      </c>
      <c r="DM2373">
        <v>0</v>
      </c>
      <c r="DN2373">
        <v>224</v>
      </c>
      <c r="DO2373">
        <v>0.439</v>
      </c>
      <c r="DP2373">
        <v>6411.5599999999995</v>
      </c>
      <c r="DQ2373" s="2">
        <v>0</v>
      </c>
      <c r="DR2373" s="2">
        <v>153.90248723000002</v>
      </c>
      <c r="DS2373">
        <v>2.9551664548421865E-4</v>
      </c>
      <c r="DT2373">
        <v>3.1758602581462201</v>
      </c>
      <c r="DU2373">
        <v>1653967.6969368991</v>
      </c>
      <c r="DV2373">
        <v>0</v>
      </c>
    </row>
    <row r="2374" spans="1:126" x14ac:dyDescent="0.15">
      <c r="A2374" t="s">
        <v>3845</v>
      </c>
      <c r="B2374" t="s">
        <v>3922</v>
      </c>
      <c r="C2374">
        <v>46</v>
      </c>
      <c r="D2374">
        <v>101</v>
      </c>
      <c r="E2374" t="s">
        <v>3923</v>
      </c>
      <c r="F2374">
        <v>46101</v>
      </c>
      <c r="G2374" t="s">
        <v>7358</v>
      </c>
      <c r="H2374">
        <v>80.599999999999994</v>
      </c>
      <c r="I2374">
        <v>0.5</v>
      </c>
      <c r="J2374">
        <v>13.7</v>
      </c>
      <c r="K2374">
        <v>1.1000000000000001</v>
      </c>
      <c r="L2374">
        <v>2.4</v>
      </c>
      <c r="M2374">
        <v>1.7</v>
      </c>
      <c r="N2374">
        <f t="shared" si="150"/>
        <v>6694.1599999999989</v>
      </c>
      <c r="O2374">
        <f t="shared" si="148"/>
        <v>3305.8400000000011</v>
      </c>
      <c r="P2374">
        <f t="shared" si="149"/>
        <v>3.9670080000000025</v>
      </c>
      <c r="Q2374" s="4">
        <v>46101</v>
      </c>
      <c r="R2374" s="5">
        <v>44.012428999999997</v>
      </c>
      <c r="S2374" s="5">
        <v>-96.676053999999993</v>
      </c>
      <c r="T2374">
        <v>8</v>
      </c>
      <c r="U2374">
        <v>7.5341091387298401E-2</v>
      </c>
      <c r="V2374">
        <v>6474</v>
      </c>
      <c r="W2374">
        <v>6445</v>
      </c>
      <c r="X2374">
        <v>6439</v>
      </c>
      <c r="Y2374">
        <v>6467</v>
      </c>
      <c r="Z2374">
        <v>3234</v>
      </c>
      <c r="AA2374">
        <v>46083</v>
      </c>
      <c r="AB2374">
        <v>2795.9440000000004</v>
      </c>
      <c r="AC2374">
        <v>52446</v>
      </c>
      <c r="AD2374">
        <v>0</v>
      </c>
      <c r="AE2374">
        <v>0</v>
      </c>
      <c r="AF2374">
        <v>12</v>
      </c>
      <c r="AG2374">
        <v>513</v>
      </c>
      <c r="AH2374">
        <v>2.3391812865497075E-2</v>
      </c>
      <c r="AI2374" s="3">
        <v>254391</v>
      </c>
      <c r="AJ2374" s="3">
        <v>332405.72457939002</v>
      </c>
      <c r="AK2374">
        <v>160</v>
      </c>
      <c r="AL2374">
        <v>333523.20000000001</v>
      </c>
      <c r="AM2374">
        <v>1143999</v>
      </c>
      <c r="AN2374">
        <v>111165</v>
      </c>
      <c r="AO2374">
        <v>1255164</v>
      </c>
      <c r="AP2374">
        <v>2</v>
      </c>
      <c r="AQ2374">
        <v>0</v>
      </c>
      <c r="AR2374">
        <v>2</v>
      </c>
      <c r="AS2374">
        <v>0.3103180760279286</v>
      </c>
      <c r="AT2374">
        <v>4</v>
      </c>
      <c r="AU2374">
        <v>7</v>
      </c>
      <c r="AV2374">
        <f t="shared" si="151"/>
        <v>11</v>
      </c>
      <c r="AW2374">
        <v>3788</v>
      </c>
      <c r="AX2374">
        <v>0.69</v>
      </c>
      <c r="AY2374">
        <v>71039377.564844906</v>
      </c>
      <c r="AZ2374">
        <v>71039.377564844908</v>
      </c>
      <c r="BA2374">
        <v>10802.769858846999</v>
      </c>
      <c r="BB2374">
        <v>0.92568851606242775</v>
      </c>
      <c r="BC2374">
        <v>3548</v>
      </c>
      <c r="BD2374">
        <v>0</v>
      </c>
      <c r="BE2374">
        <v>3548</v>
      </c>
      <c r="BF2374">
        <v>0.54803830707445167</v>
      </c>
      <c r="BG2374">
        <v>134067</v>
      </c>
      <c r="BH2374">
        <v>20.82109023140239</v>
      </c>
      <c r="BI2374">
        <v>955</v>
      </c>
      <c r="BJ2374">
        <v>10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6375</v>
      </c>
      <c r="BU2374">
        <v>0.78</v>
      </c>
      <c r="BV2374">
        <v>0.66340469999999996</v>
      </c>
      <c r="BW2374">
        <v>49</v>
      </c>
      <c r="BX2374">
        <v>1.568627</v>
      </c>
      <c r="BY2374">
        <v>0.60170869999999999</v>
      </c>
      <c r="BZ2374">
        <v>9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6399</v>
      </c>
      <c r="CK2374">
        <v>1.7190185966557276</v>
      </c>
      <c r="CL2374">
        <v>0.62420251080469236</v>
      </c>
      <c r="CM2374">
        <v>38</v>
      </c>
      <c r="CN2374">
        <v>0.12860314632407716</v>
      </c>
      <c r="CO2374">
        <v>859.00000000000011</v>
      </c>
      <c r="CP2374">
        <v>0.28875962100000002</v>
      </c>
      <c r="CQ2374">
        <v>0.10171586000000001</v>
      </c>
      <c r="CR2374">
        <v>5640</v>
      </c>
      <c r="CS2374">
        <v>0.878</v>
      </c>
      <c r="CT2374">
        <v>5477</v>
      </c>
      <c r="CU2374">
        <v>0.83993444413999996</v>
      </c>
      <c r="CV2374">
        <v>4</v>
      </c>
      <c r="CW2374">
        <v>3</v>
      </c>
      <c r="CX2374">
        <v>3</v>
      </c>
      <c r="CY2374">
        <v>451</v>
      </c>
      <c r="CZ2374">
        <v>748</v>
      </c>
      <c r="DA2374" s="2">
        <v>3408</v>
      </c>
      <c r="DB2374" s="2">
        <v>500</v>
      </c>
      <c r="DC2374" s="2">
        <v>124.92</v>
      </c>
      <c r="DD2374" s="2">
        <v>1294</v>
      </c>
      <c r="DE2374">
        <v>172</v>
      </c>
      <c r="DF2374">
        <v>21</v>
      </c>
      <c r="DG2374">
        <v>62.46</v>
      </c>
      <c r="DH2374">
        <v>31.23</v>
      </c>
      <c r="DI2374" s="2">
        <v>31.23</v>
      </c>
      <c r="DJ2374">
        <v>-2.96</v>
      </c>
      <c r="DK2374">
        <v>0.96210950859110578</v>
      </c>
      <c r="DL2374">
        <v>0</v>
      </c>
      <c r="DM2374">
        <v>0</v>
      </c>
      <c r="DN2374">
        <v>265.7</v>
      </c>
      <c r="DO2374">
        <v>0.80599999999999994</v>
      </c>
      <c r="DP2374">
        <v>13050.88</v>
      </c>
      <c r="DQ2374" s="2">
        <v>0</v>
      </c>
      <c r="DR2374" s="2">
        <v>5557.3804573499983</v>
      </c>
      <c r="DS2374">
        <v>1.6662661824226946E-2</v>
      </c>
      <c r="DT2374">
        <v>2.6776455668596899</v>
      </c>
      <c r="DU2374">
        <v>893056.91792485781</v>
      </c>
      <c r="DV2374">
        <v>0</v>
      </c>
    </row>
    <row r="2375" spans="1:126" x14ac:dyDescent="0.15">
      <c r="A2375" t="s">
        <v>3845</v>
      </c>
      <c r="B2375" t="s">
        <v>3924</v>
      </c>
      <c r="C2375">
        <v>46</v>
      </c>
      <c r="D2375">
        <v>102</v>
      </c>
      <c r="E2375">
        <v>46102</v>
      </c>
      <c r="F2375">
        <v>46102</v>
      </c>
      <c r="Q2375" s="4">
        <v>46102</v>
      </c>
      <c r="R2375" s="5">
        <v>43.333629999999999</v>
      </c>
      <c r="S2375" s="5">
        <v>-102.561699</v>
      </c>
      <c r="T2375">
        <v>3</v>
      </c>
      <c r="U2375">
        <v>0.18661793194114748</v>
      </c>
      <c r="V2375">
        <v>14069</v>
      </c>
      <c r="W2375">
        <v>14234</v>
      </c>
      <c r="X2375">
        <v>14373</v>
      </c>
      <c r="Y2375">
        <v>14364</v>
      </c>
      <c r="Z2375">
        <v>6272</v>
      </c>
      <c r="AA2375">
        <v>46085</v>
      </c>
      <c r="AB2375">
        <v>3648.8020000000001</v>
      </c>
      <c r="AC2375">
        <v>26369</v>
      </c>
      <c r="AD2375">
        <v>0</v>
      </c>
      <c r="AE2375">
        <v>0</v>
      </c>
      <c r="AF2375">
        <v>3</v>
      </c>
      <c r="AG2375">
        <v>174</v>
      </c>
      <c r="AH2375">
        <v>1.7241379310344827E-2</v>
      </c>
      <c r="AI2375" s="3">
        <v>1101176</v>
      </c>
      <c r="AJ2375" s="3">
        <v>1340050.1236632052</v>
      </c>
      <c r="AK2375">
        <v>1817</v>
      </c>
      <c r="AL2375">
        <v>1341900.7999999998</v>
      </c>
      <c r="AM2375">
        <v>769937</v>
      </c>
      <c r="AN2375">
        <v>27122</v>
      </c>
      <c r="AO2375">
        <v>797059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f t="shared" si="151"/>
        <v>0</v>
      </c>
      <c r="AW2375">
        <v>107661</v>
      </c>
      <c r="AX2375">
        <v>0.94</v>
      </c>
      <c r="AY2375">
        <v>1082313476.8139801</v>
      </c>
      <c r="AZ2375">
        <v>1082313.4768139801</v>
      </c>
      <c r="BA2375">
        <v>86508.648792014093</v>
      </c>
      <c r="BB2375">
        <v>0.11559537849264309</v>
      </c>
      <c r="BG2375">
        <v>0</v>
      </c>
      <c r="BH2375">
        <v>0</v>
      </c>
      <c r="BI2375">
        <v>1343</v>
      </c>
      <c r="BJ2375">
        <v>2</v>
      </c>
      <c r="BK2375">
        <v>1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13727</v>
      </c>
      <c r="BU2375">
        <v>0.76</v>
      </c>
      <c r="BV2375">
        <v>0.41848839999999998</v>
      </c>
      <c r="BW2375">
        <v>57</v>
      </c>
      <c r="BX2375">
        <v>0.2913965</v>
      </c>
      <c r="BY2375">
        <v>-2.1763629999999998</v>
      </c>
      <c r="BZ2375">
        <v>1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14234</v>
      </c>
      <c r="CK2375">
        <v>0.14050864128143881</v>
      </c>
      <c r="CL2375">
        <v>0.36195189319829668</v>
      </c>
      <c r="CM2375">
        <v>36</v>
      </c>
      <c r="CN2375">
        <v>-2.952926090595156</v>
      </c>
      <c r="CO2375">
        <v>663.97558232931726</v>
      </c>
      <c r="CP2375">
        <v>2.0416402E-2</v>
      </c>
      <c r="CQ2375">
        <v>0.19240938799999999</v>
      </c>
      <c r="CR2375">
        <v>96222</v>
      </c>
      <c r="CS2375">
        <v>0.88099999999999989</v>
      </c>
      <c r="CT2375">
        <v>265941</v>
      </c>
      <c r="CU2375">
        <v>0.8448219536099999</v>
      </c>
      <c r="CV2375">
        <v>263</v>
      </c>
      <c r="CW2375">
        <v>85</v>
      </c>
      <c r="CX2375">
        <v>94</v>
      </c>
      <c r="CY2375">
        <v>180</v>
      </c>
      <c r="CZ2375">
        <v>291</v>
      </c>
      <c r="DA2375" s="2">
        <v>77784</v>
      </c>
      <c r="DB2375" s="2">
        <v>420</v>
      </c>
      <c r="DD2375" s="2">
        <v>13654</v>
      </c>
      <c r="DE2375">
        <v>93</v>
      </c>
      <c r="DF2375">
        <v>180</v>
      </c>
      <c r="DG2375">
        <v>62.46</v>
      </c>
      <c r="DH2375">
        <v>31.23</v>
      </c>
      <c r="DI2375" s="2">
        <v>31.23</v>
      </c>
      <c r="DJ2375">
        <v>1.27</v>
      </c>
      <c r="DK2375">
        <v>0.95406910430303604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s="2">
        <v>0</v>
      </c>
      <c r="DR2375" s="2">
        <v>0</v>
      </c>
      <c r="DS2375">
        <v>0</v>
      </c>
      <c r="DV2375">
        <v>0</v>
      </c>
    </row>
    <row r="2376" spans="1:126" s="2" customFormat="1" x14ac:dyDescent="0.15">
      <c r="A2376" s="2" t="s">
        <v>3845</v>
      </c>
      <c r="B2376" s="2" t="s">
        <v>2342</v>
      </c>
      <c r="C2376" s="2">
        <v>46</v>
      </c>
      <c r="D2376" s="2">
        <v>103</v>
      </c>
      <c r="E2376" s="2" t="s">
        <v>3925</v>
      </c>
      <c r="F2376" s="2">
        <v>46103</v>
      </c>
      <c r="G2376" t="s">
        <v>7359</v>
      </c>
      <c r="H2376">
        <v>81.7</v>
      </c>
      <c r="I2376">
        <v>1</v>
      </c>
      <c r="J2376">
        <v>9</v>
      </c>
      <c r="K2376">
        <v>1</v>
      </c>
      <c r="L2376">
        <v>3.3</v>
      </c>
      <c r="M2376">
        <v>4</v>
      </c>
      <c r="N2376">
        <f t="shared" si="150"/>
        <v>6784.7800000000007</v>
      </c>
      <c r="O2376">
        <f t="shared" si="148"/>
        <v>3215.2199999999993</v>
      </c>
      <c r="P2376">
        <f t="shared" si="149"/>
        <v>3.8582640000000006</v>
      </c>
      <c r="Q2376" s="4">
        <v>46103</v>
      </c>
      <c r="R2376" s="5">
        <v>44.002349000000002</v>
      </c>
      <c r="S2376" s="5">
        <v>-102.823801</v>
      </c>
      <c r="T2376" s="2">
        <v>8</v>
      </c>
      <c r="U2376" s="2">
        <v>4.9296982977706141E-2</v>
      </c>
      <c r="V2376" s="2">
        <v>101240</v>
      </c>
      <c r="W2376" s="2">
        <v>104574</v>
      </c>
      <c r="X2376" s="2">
        <v>108702</v>
      </c>
      <c r="Y2376" s="2">
        <v>108107</v>
      </c>
      <c r="Z2376" s="2">
        <v>56158</v>
      </c>
      <c r="AA2376">
        <v>46087</v>
      </c>
      <c r="AB2376" s="2">
        <v>45645.108999999997</v>
      </c>
      <c r="AC2376" s="2">
        <v>50890</v>
      </c>
      <c r="AD2376" s="2">
        <v>2</v>
      </c>
      <c r="AE2376" s="2">
        <v>1.8398925502750639E-5</v>
      </c>
      <c r="AF2376" s="2">
        <v>31</v>
      </c>
      <c r="AG2376" s="2">
        <v>599</v>
      </c>
      <c r="AH2376" s="2">
        <v>5.1752921535893157E-2</v>
      </c>
      <c r="AI2376" s="3">
        <v>1074103</v>
      </c>
      <c r="AJ2376" s="3">
        <v>1777018.527170805</v>
      </c>
      <c r="AK2376" s="2">
        <v>250</v>
      </c>
      <c r="AL2376" s="2">
        <v>1782054.4</v>
      </c>
      <c r="AM2376" s="2">
        <v>1687238</v>
      </c>
      <c r="AN2376" s="2">
        <v>66306</v>
      </c>
      <c r="AO2376" s="2">
        <v>1753544</v>
      </c>
      <c r="AP2376" s="2">
        <v>0</v>
      </c>
      <c r="AQ2376" s="2">
        <v>0</v>
      </c>
      <c r="AR2376" s="2">
        <v>0</v>
      </c>
      <c r="AS2376" s="2">
        <v>0</v>
      </c>
      <c r="AT2376" s="2">
        <v>12</v>
      </c>
      <c r="AU2376" s="2">
        <v>117</v>
      </c>
      <c r="AV2376">
        <f t="shared" si="151"/>
        <v>129</v>
      </c>
      <c r="AW2376" s="2">
        <v>208</v>
      </c>
      <c r="AX2376" s="2">
        <v>8.9999999999999969E-2</v>
      </c>
      <c r="AY2376" s="2">
        <v>452427114.83461702</v>
      </c>
      <c r="AZ2376" s="2">
        <v>452427.11483461701</v>
      </c>
      <c r="BA2376" s="2">
        <v>5081.9089229916899</v>
      </c>
      <c r="BB2376" s="2">
        <v>1.9677645057269264</v>
      </c>
      <c r="BC2376" s="2">
        <v>102926</v>
      </c>
      <c r="BD2376" s="2">
        <v>96457</v>
      </c>
      <c r="BE2376" s="2">
        <v>6469</v>
      </c>
      <c r="BF2376" s="2">
        <v>6.3897668905570915E-2</v>
      </c>
      <c r="BG2376" s="2">
        <v>2153082</v>
      </c>
      <c r="BH2376" s="2">
        <v>19.807197659656676</v>
      </c>
      <c r="BI2376" s="2">
        <v>10131</v>
      </c>
      <c r="BJ2376" s="2">
        <v>73</v>
      </c>
      <c r="BK2376" s="2">
        <v>24</v>
      </c>
      <c r="BL2376" s="2">
        <v>11</v>
      </c>
      <c r="BM2376" s="2">
        <v>1</v>
      </c>
      <c r="BN2376" s="2">
        <v>3</v>
      </c>
      <c r="BO2376" s="2">
        <v>8</v>
      </c>
      <c r="BP2376" s="2">
        <v>2</v>
      </c>
      <c r="BQ2376" s="2">
        <v>13</v>
      </c>
      <c r="BR2376" s="2">
        <v>5</v>
      </c>
      <c r="BS2376" s="2">
        <v>0</v>
      </c>
      <c r="BT2376" s="2">
        <v>100850</v>
      </c>
      <c r="BU2376" s="2">
        <v>0.76</v>
      </c>
      <c r="BV2376" s="2">
        <v>0.62931740000000003</v>
      </c>
      <c r="BW2376" s="2">
        <v>735</v>
      </c>
      <c r="BX2376" s="2">
        <v>1.3882000000000001</v>
      </c>
      <c r="BY2376" s="2">
        <v>0.23843520000000001</v>
      </c>
      <c r="BZ2376" s="2">
        <v>78</v>
      </c>
      <c r="CA2376" s="2">
        <v>24</v>
      </c>
      <c r="CB2376" s="2">
        <v>7</v>
      </c>
      <c r="CC2376" s="2">
        <v>2</v>
      </c>
      <c r="CD2376" s="2">
        <v>2</v>
      </c>
      <c r="CE2376" s="2">
        <v>8</v>
      </c>
      <c r="CF2376" s="2">
        <v>2</v>
      </c>
      <c r="CG2376" s="2">
        <v>14</v>
      </c>
      <c r="CH2376" s="2">
        <v>5</v>
      </c>
      <c r="CI2376" s="2">
        <v>1</v>
      </c>
      <c r="CJ2376" s="2">
        <v>108277</v>
      </c>
      <c r="CK2376" s="2">
        <v>1.3206867571136991</v>
      </c>
      <c r="CL2376" s="2">
        <v>0.61860374523498152</v>
      </c>
      <c r="CM2376" s="2">
        <v>673</v>
      </c>
      <c r="CN2376" s="2">
        <v>-0.19785099434473408</v>
      </c>
      <c r="CO2376" s="2">
        <v>15749.357816395102</v>
      </c>
      <c r="CP2376" s="2">
        <v>0.14774715099999999</v>
      </c>
      <c r="CQ2376" s="2">
        <v>0.14544586400000001</v>
      </c>
      <c r="CR2376" s="2">
        <v>2649</v>
      </c>
      <c r="CS2376" s="2">
        <v>0.878</v>
      </c>
      <c r="CT2376" s="2">
        <v>86459</v>
      </c>
      <c r="CU2376" s="2">
        <v>0.80477611940000005</v>
      </c>
      <c r="CV2376" s="2">
        <v>5</v>
      </c>
      <c r="CW2376" s="2">
        <v>1</v>
      </c>
      <c r="CY2376" s="2">
        <v>379</v>
      </c>
      <c r="CZ2376" s="2">
        <v>947</v>
      </c>
      <c r="DA2376" s="2">
        <v>49655</v>
      </c>
      <c r="DB2376" s="2">
        <v>11725</v>
      </c>
      <c r="DC2376" s="2">
        <v>243.95</v>
      </c>
      <c r="DD2376" s="2">
        <v>18479</v>
      </c>
      <c r="DE2376" s="2">
        <v>326</v>
      </c>
      <c r="DF2376" s="2">
        <v>35</v>
      </c>
      <c r="DG2376" s="2">
        <v>105.9</v>
      </c>
      <c r="DH2376" s="2">
        <v>6.62</v>
      </c>
      <c r="DI2376" s="2">
        <v>19.86</v>
      </c>
      <c r="DJ2376" s="2">
        <v>-0.73</v>
      </c>
      <c r="DK2376" s="2">
        <v>0.90223563289554165</v>
      </c>
      <c r="DL2376" s="2">
        <v>0</v>
      </c>
      <c r="DM2376" s="2">
        <v>644</v>
      </c>
      <c r="DN2376" s="2">
        <v>0</v>
      </c>
      <c r="DO2376" s="2">
        <v>0</v>
      </c>
      <c r="DP2376" s="2">
        <v>2659.02</v>
      </c>
      <c r="DQ2376" s="2">
        <f>395280+201873</f>
        <v>597153</v>
      </c>
      <c r="DR2376" s="2">
        <v>5028.6464959200002</v>
      </c>
      <c r="DS2376" s="2">
        <v>2.4331351223407477E-3</v>
      </c>
      <c r="DT2376" s="2">
        <v>4.9779977500952004</v>
      </c>
      <c r="DU2376" s="2">
        <v>8871062.7937472519</v>
      </c>
      <c r="DV2376" s="2">
        <v>0</v>
      </c>
    </row>
    <row r="2377" spans="1:126" x14ac:dyDescent="0.15">
      <c r="A2377" t="s">
        <v>3845</v>
      </c>
      <c r="B2377" t="s">
        <v>2860</v>
      </c>
      <c r="C2377">
        <v>46</v>
      </c>
      <c r="D2377">
        <v>105</v>
      </c>
      <c r="E2377" t="s">
        <v>3926</v>
      </c>
      <c r="F2377">
        <v>46105</v>
      </c>
      <c r="G2377" t="s">
        <v>7360</v>
      </c>
      <c r="H2377">
        <v>96.7</v>
      </c>
      <c r="I2377">
        <v>0.1</v>
      </c>
      <c r="J2377">
        <v>1.2</v>
      </c>
      <c r="K2377">
        <v>0.1</v>
      </c>
      <c r="L2377">
        <v>1.3</v>
      </c>
      <c r="M2377">
        <v>0.7</v>
      </c>
      <c r="N2377">
        <f t="shared" si="150"/>
        <v>9354.5300000000025</v>
      </c>
      <c r="O2377">
        <f t="shared" si="148"/>
        <v>645.46999999999753</v>
      </c>
      <c r="P2377">
        <f t="shared" si="149"/>
        <v>0.77456399999999737</v>
      </c>
      <c r="Q2377" s="4">
        <v>46105</v>
      </c>
      <c r="R2377" s="5">
        <v>45.483387</v>
      </c>
      <c r="S2377" s="5">
        <v>-102.467995</v>
      </c>
      <c r="T2377">
        <v>9</v>
      </c>
      <c r="U2377">
        <v>0.1009513260366896</v>
      </c>
      <c r="V2377">
        <v>2890</v>
      </c>
      <c r="W2377">
        <v>3024</v>
      </c>
      <c r="X2377">
        <v>3019</v>
      </c>
      <c r="Y2377">
        <v>2975</v>
      </c>
      <c r="Z2377">
        <v>1457</v>
      </c>
      <c r="AA2377">
        <v>46089</v>
      </c>
      <c r="AB2377">
        <v>1276.982</v>
      </c>
      <c r="AC2377">
        <v>39773</v>
      </c>
      <c r="AD2377">
        <v>0</v>
      </c>
      <c r="AE2377">
        <v>0</v>
      </c>
      <c r="AF2377">
        <v>2</v>
      </c>
      <c r="AG2377">
        <v>437</v>
      </c>
      <c r="AH2377">
        <v>4.5766590389016018E-3</v>
      </c>
      <c r="AI2377" s="3">
        <v>1630875</v>
      </c>
      <c r="AJ2377" s="3">
        <v>1837075.4307121101</v>
      </c>
      <c r="AK2377">
        <v>2000</v>
      </c>
      <c r="AL2377">
        <v>1850144</v>
      </c>
      <c r="AM2377">
        <v>1988306</v>
      </c>
      <c r="AN2377">
        <v>77710</v>
      </c>
      <c r="AO2377">
        <v>2066016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4</v>
      </c>
      <c r="AV2377">
        <f t="shared" si="151"/>
        <v>4</v>
      </c>
      <c r="AY2377">
        <v>362105341.24286199</v>
      </c>
      <c r="AZ2377">
        <v>362105.34124286199</v>
      </c>
      <c r="BA2377">
        <v>119763.315077341</v>
      </c>
      <c r="BB2377">
        <v>8.3498022692025345E-2</v>
      </c>
      <c r="BC2377">
        <v>1973</v>
      </c>
      <c r="BD2377">
        <v>0</v>
      </c>
      <c r="BE2377">
        <v>1973</v>
      </c>
      <c r="BF2377">
        <v>0.68269896193771629</v>
      </c>
      <c r="BG2377">
        <v>125556</v>
      </c>
      <c r="BH2377">
        <v>41.588605498509438</v>
      </c>
      <c r="BI2377">
        <v>639</v>
      </c>
      <c r="BJ2377">
        <v>4</v>
      </c>
      <c r="BK2377">
        <v>1</v>
      </c>
      <c r="BL2377">
        <v>1</v>
      </c>
      <c r="BM2377">
        <v>0</v>
      </c>
      <c r="BN2377">
        <v>1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2869</v>
      </c>
      <c r="BU2377">
        <v>0.84</v>
      </c>
      <c r="BV2377">
        <v>0.72547329999999999</v>
      </c>
      <c r="BW2377">
        <v>58</v>
      </c>
      <c r="BX2377">
        <v>3.136981</v>
      </c>
      <c r="BY2377">
        <v>3.967851</v>
      </c>
      <c r="BZ2377">
        <v>4</v>
      </c>
      <c r="CA2377">
        <v>1</v>
      </c>
      <c r="CB2377">
        <v>1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1</v>
      </c>
      <c r="CI2377">
        <v>0</v>
      </c>
      <c r="CJ2377">
        <v>3045</v>
      </c>
      <c r="CK2377">
        <v>2.6272577996715927</v>
      </c>
      <c r="CL2377">
        <v>0.64845024469820556</v>
      </c>
      <c r="CM2377">
        <v>50</v>
      </c>
      <c r="CN2377">
        <v>2.8342154939883155</v>
      </c>
      <c r="CO2377">
        <v>309.61250000000001</v>
      </c>
      <c r="CP2377">
        <v>0.297455207</v>
      </c>
      <c r="CQ2377">
        <v>0.52646780199999998</v>
      </c>
      <c r="CR2377">
        <v>2070</v>
      </c>
      <c r="CS2377">
        <v>0.89300000000000002</v>
      </c>
      <c r="CT2377">
        <v>2150</v>
      </c>
      <c r="CU2377">
        <v>0.85547201337000001</v>
      </c>
      <c r="CV2377">
        <v>1</v>
      </c>
      <c r="CW2377">
        <v>1</v>
      </c>
      <c r="CY2377">
        <v>480</v>
      </c>
      <c r="CZ2377">
        <v>723</v>
      </c>
      <c r="DA2377" s="2">
        <v>1710</v>
      </c>
      <c r="DB2377" s="2">
        <v>190</v>
      </c>
      <c r="DC2377" s="2">
        <v>197.56</v>
      </c>
      <c r="DD2377" s="2">
        <v>100</v>
      </c>
      <c r="DE2377">
        <v>224</v>
      </c>
      <c r="DF2377">
        <v>14</v>
      </c>
      <c r="DG2377">
        <v>65.849999999999994</v>
      </c>
      <c r="DH2377">
        <v>65.849999999999994</v>
      </c>
      <c r="DI2377" s="2">
        <v>32.93</v>
      </c>
      <c r="DJ2377">
        <v>-1.38</v>
      </c>
      <c r="DK2377">
        <v>0.94608722311642524</v>
      </c>
      <c r="DL2377">
        <v>0</v>
      </c>
      <c r="DM2377">
        <v>0</v>
      </c>
      <c r="DN2377">
        <v>0</v>
      </c>
      <c r="DO2377">
        <v>3.7000000000000005E-2</v>
      </c>
      <c r="DP2377">
        <v>43208.67</v>
      </c>
      <c r="DQ2377" s="2">
        <v>123620</v>
      </c>
      <c r="DR2377" s="2">
        <v>3832.0681172300001</v>
      </c>
      <c r="DS2377">
        <v>6.6642252197311814E-3</v>
      </c>
      <c r="DT2377">
        <v>6.5140701345188701</v>
      </c>
      <c r="DU2377">
        <v>12051967.774959281</v>
      </c>
      <c r="DV2377">
        <v>1</v>
      </c>
    </row>
    <row r="2378" spans="1:126" x14ac:dyDescent="0.15">
      <c r="A2378" t="s">
        <v>3845</v>
      </c>
      <c r="B2378" t="s">
        <v>3742</v>
      </c>
      <c r="C2378">
        <v>46</v>
      </c>
      <c r="D2378">
        <v>107</v>
      </c>
      <c r="E2378" t="s">
        <v>3927</v>
      </c>
      <c r="F2378">
        <v>46107</v>
      </c>
      <c r="G2378" t="s">
        <v>7361</v>
      </c>
      <c r="H2378">
        <v>97</v>
      </c>
      <c r="I2378">
        <v>0.1</v>
      </c>
      <c r="J2378">
        <v>0.9</v>
      </c>
      <c r="K2378">
        <v>0.3</v>
      </c>
      <c r="L2378">
        <v>0.9</v>
      </c>
      <c r="M2378">
        <v>0.7</v>
      </c>
      <c r="N2378">
        <f t="shared" si="150"/>
        <v>9411.2099999999991</v>
      </c>
      <c r="O2378">
        <f t="shared" si="148"/>
        <v>588.79000000000087</v>
      </c>
      <c r="P2378">
        <f t="shared" si="149"/>
        <v>0.70654800000000129</v>
      </c>
      <c r="Q2378" s="4">
        <v>46107</v>
      </c>
      <c r="R2378" s="5">
        <v>45.052712999999997</v>
      </c>
      <c r="S2378" s="5">
        <v>-99.962002999999996</v>
      </c>
      <c r="T2378">
        <v>9</v>
      </c>
      <c r="U2378">
        <v>0.19967785979177502</v>
      </c>
      <c r="V2378">
        <v>2327</v>
      </c>
      <c r="W2378">
        <v>2312</v>
      </c>
      <c r="X2378">
        <v>2320</v>
      </c>
      <c r="Y2378">
        <v>2297</v>
      </c>
      <c r="Z2378">
        <v>1016</v>
      </c>
      <c r="AA2378">
        <v>46091</v>
      </c>
      <c r="AB2378">
        <v>882.90999999999985</v>
      </c>
      <c r="AC2378">
        <v>46081</v>
      </c>
      <c r="AD2378">
        <v>0</v>
      </c>
      <c r="AE2378">
        <v>0</v>
      </c>
      <c r="AF2378">
        <v>1</v>
      </c>
      <c r="AG2378">
        <v>247</v>
      </c>
      <c r="AH2378">
        <v>4.048582995951417E-3</v>
      </c>
      <c r="AI2378" s="3">
        <v>538023</v>
      </c>
      <c r="AJ2378" s="3">
        <v>551150.98584674997</v>
      </c>
      <c r="AK2378">
        <v>730</v>
      </c>
      <c r="AL2378">
        <v>575020.80000000005</v>
      </c>
      <c r="AM2378">
        <v>1658858</v>
      </c>
      <c r="AN2378">
        <v>120865</v>
      </c>
      <c r="AO2378">
        <v>1779723</v>
      </c>
      <c r="AP2378">
        <v>2</v>
      </c>
      <c r="AQ2378">
        <v>0</v>
      </c>
      <c r="AR2378">
        <v>2</v>
      </c>
      <c r="AS2378">
        <v>0.86505190311418689</v>
      </c>
      <c r="AT2378">
        <v>2</v>
      </c>
      <c r="AU2378">
        <v>1</v>
      </c>
      <c r="AV2378">
        <f t="shared" si="151"/>
        <v>3</v>
      </c>
      <c r="AW2378">
        <v>5116</v>
      </c>
      <c r="AX2378">
        <v>0.59000000000000008</v>
      </c>
      <c r="AY2378">
        <v>355507230.73715502</v>
      </c>
      <c r="AZ2378">
        <v>355507.23073715501</v>
      </c>
      <c r="BA2378">
        <v>131782.71690073001</v>
      </c>
      <c r="BB2378">
        <v>7.5882484708012607E-2</v>
      </c>
      <c r="BC2378">
        <v>1523</v>
      </c>
      <c r="BD2378">
        <v>0</v>
      </c>
      <c r="BE2378">
        <v>1523</v>
      </c>
      <c r="BF2378">
        <v>0.65449076063601208</v>
      </c>
      <c r="BG2378">
        <v>155596</v>
      </c>
      <c r="BH2378">
        <v>67.067241379310346</v>
      </c>
      <c r="BI2378">
        <v>569</v>
      </c>
      <c r="BJ2378">
        <v>6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1</v>
      </c>
      <c r="BS2378">
        <v>0</v>
      </c>
      <c r="BT2378">
        <v>2053</v>
      </c>
      <c r="BU2378">
        <v>0.57999999999999996</v>
      </c>
      <c r="BV2378">
        <v>0.82474230000000004</v>
      </c>
      <c r="BW2378">
        <v>37</v>
      </c>
      <c r="BX2378">
        <v>4.3838290000000004</v>
      </c>
      <c r="BY2378">
        <v>5.3260420000000002</v>
      </c>
      <c r="BZ2378">
        <v>5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2334</v>
      </c>
      <c r="CK2378">
        <v>2.9991431019708656</v>
      </c>
      <c r="CL2378">
        <v>0.69153730595893836</v>
      </c>
      <c r="CM2378">
        <v>29</v>
      </c>
      <c r="CN2378">
        <v>2.74730237861545</v>
      </c>
      <c r="CO2378">
        <v>223.48409893992934</v>
      </c>
      <c r="CP2378">
        <v>2.0651501999999999E-2</v>
      </c>
      <c r="CQ2378">
        <v>-0.39460156489999998</v>
      </c>
      <c r="CR2378">
        <v>8851</v>
      </c>
      <c r="CS2378">
        <v>0.85799999999999998</v>
      </c>
      <c r="CT2378">
        <v>1992</v>
      </c>
      <c r="CU2378">
        <v>0.78316559926999996</v>
      </c>
      <c r="CV2378">
        <v>3</v>
      </c>
      <c r="CW2378">
        <v>5</v>
      </c>
      <c r="CX2378">
        <v>4</v>
      </c>
      <c r="CY2378">
        <v>216</v>
      </c>
      <c r="CZ2378">
        <v>394</v>
      </c>
      <c r="DA2378" s="2">
        <v>5657</v>
      </c>
      <c r="DB2378" s="2">
        <v>130</v>
      </c>
      <c r="DC2378" s="2">
        <v>83.54</v>
      </c>
      <c r="DD2378" s="2">
        <v>158</v>
      </c>
      <c r="DE2378">
        <v>84</v>
      </c>
      <c r="DF2378">
        <v>12</v>
      </c>
      <c r="DG2378">
        <v>41.77</v>
      </c>
      <c r="DH2378">
        <v>41.77</v>
      </c>
      <c r="DI2378" s="2">
        <v>83.54</v>
      </c>
      <c r="DJ2378">
        <v>-1.68</v>
      </c>
      <c r="DK2378">
        <v>0.91762433947991073</v>
      </c>
      <c r="DL2378">
        <v>0</v>
      </c>
      <c r="DM2378">
        <v>0</v>
      </c>
      <c r="DN2378">
        <v>22.7</v>
      </c>
      <c r="DO2378">
        <v>0.48599999999999999</v>
      </c>
      <c r="DP2378">
        <v>13619.250000000002</v>
      </c>
      <c r="DQ2378" s="2">
        <v>0</v>
      </c>
      <c r="DR2378" s="2">
        <v>98.312136659999993</v>
      </c>
      <c r="DS2378">
        <v>1.3529230296305551E-4</v>
      </c>
      <c r="DT2378">
        <v>4.8363000499609798</v>
      </c>
      <c r="DU2378">
        <v>2780973.123768603</v>
      </c>
      <c r="DV2378">
        <v>0</v>
      </c>
    </row>
    <row r="2379" spans="1:126" x14ac:dyDescent="0.15">
      <c r="A2379" t="s">
        <v>3845</v>
      </c>
      <c r="B2379" t="s">
        <v>3928</v>
      </c>
      <c r="C2379">
        <v>46</v>
      </c>
      <c r="D2379">
        <v>109</v>
      </c>
      <c r="E2379" t="s">
        <v>3929</v>
      </c>
      <c r="F2379">
        <v>46109</v>
      </c>
      <c r="G2379" t="s">
        <v>7362</v>
      </c>
      <c r="H2379">
        <v>61.5</v>
      </c>
      <c r="I2379">
        <v>0.1</v>
      </c>
      <c r="J2379">
        <v>34.1</v>
      </c>
      <c r="K2379">
        <v>0.2</v>
      </c>
      <c r="L2379">
        <v>2.9</v>
      </c>
      <c r="M2379">
        <v>1.2</v>
      </c>
      <c r="N2379">
        <f t="shared" si="150"/>
        <v>4954.96</v>
      </c>
      <c r="O2379">
        <f t="shared" si="148"/>
        <v>5045.04</v>
      </c>
      <c r="P2379">
        <f t="shared" si="149"/>
        <v>6.0540480000000025</v>
      </c>
      <c r="Q2379" s="4">
        <v>46109</v>
      </c>
      <c r="R2379" s="5">
        <v>45.623396999999997</v>
      </c>
      <c r="S2379" s="5">
        <v>-96.947551000000004</v>
      </c>
      <c r="T2379">
        <v>9</v>
      </c>
      <c r="U2379">
        <v>-4.2494435723618405E-2</v>
      </c>
      <c r="V2379">
        <v>10158</v>
      </c>
      <c r="W2379">
        <v>10303</v>
      </c>
      <c r="X2379">
        <v>10311</v>
      </c>
      <c r="Y2379">
        <v>10211</v>
      </c>
      <c r="Z2379">
        <v>4599</v>
      </c>
      <c r="AA2379">
        <v>46093</v>
      </c>
      <c r="AB2379">
        <v>3710.8989999999999</v>
      </c>
      <c r="AC2379">
        <v>48614</v>
      </c>
      <c r="AD2379">
        <v>1</v>
      </c>
      <c r="AE2379">
        <v>9.6983803704781305E-5</v>
      </c>
      <c r="AF2379">
        <v>11</v>
      </c>
      <c r="AG2379">
        <v>876</v>
      </c>
      <c r="AH2379">
        <v>1.2557077625570776E-2</v>
      </c>
      <c r="AI2379" s="3">
        <v>623105</v>
      </c>
      <c r="AJ2379" s="3">
        <v>704670.02756004501</v>
      </c>
      <c r="AK2379">
        <v>240</v>
      </c>
      <c r="AL2379">
        <v>726668.80000000005</v>
      </c>
      <c r="AM2379">
        <v>1445914</v>
      </c>
      <c r="AN2379">
        <v>197770</v>
      </c>
      <c r="AO2379">
        <v>1643684</v>
      </c>
      <c r="AP2379">
        <v>0</v>
      </c>
      <c r="AQ2379">
        <v>0</v>
      </c>
      <c r="AR2379">
        <v>0</v>
      </c>
      <c r="AS2379">
        <v>0</v>
      </c>
      <c r="AT2379">
        <v>4</v>
      </c>
      <c r="AU2379">
        <v>8</v>
      </c>
      <c r="AV2379">
        <f t="shared" si="151"/>
        <v>12</v>
      </c>
      <c r="AW2379">
        <v>1405</v>
      </c>
      <c r="AX2379">
        <v>0.91</v>
      </c>
      <c r="AY2379">
        <v>98085257.5144611</v>
      </c>
      <c r="AZ2379">
        <v>98085.257514461104</v>
      </c>
      <c r="BA2379">
        <v>9832.5326665541106</v>
      </c>
      <c r="BB2379">
        <v>1.0170319630887714</v>
      </c>
      <c r="BC2379">
        <v>626</v>
      </c>
      <c r="BD2379">
        <v>5862</v>
      </c>
      <c r="BE2379">
        <v>-5236</v>
      </c>
      <c r="BF2379">
        <v>-0.51545579838550892</v>
      </c>
      <c r="BG2379">
        <v>286284</v>
      </c>
      <c r="BH2379">
        <v>27.764911259819609</v>
      </c>
      <c r="BI2379">
        <v>1647</v>
      </c>
      <c r="BJ2379">
        <v>12</v>
      </c>
      <c r="BK2379">
        <v>1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9933</v>
      </c>
      <c r="BU2379">
        <v>0.53</v>
      </c>
      <c r="BV2379">
        <v>0.63043780000000005</v>
      </c>
      <c r="BW2379">
        <v>107</v>
      </c>
      <c r="BX2379">
        <v>1.5101180000000001</v>
      </c>
      <c r="BY2379">
        <v>1.0098020000000001</v>
      </c>
      <c r="BZ2379">
        <v>10</v>
      </c>
      <c r="CA2379">
        <v>2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10344</v>
      </c>
      <c r="CK2379">
        <v>1.3534416086620262</v>
      </c>
      <c r="CL2379">
        <v>0.58906574394463673</v>
      </c>
      <c r="CM2379">
        <v>86</v>
      </c>
      <c r="CN2379">
        <v>0.15404113131125724</v>
      </c>
      <c r="CO2379">
        <v>818.71658097686384</v>
      </c>
      <c r="CP2379">
        <v>-7.9224853200000001E-2</v>
      </c>
      <c r="CQ2379">
        <v>0.114313504</v>
      </c>
      <c r="CR2379">
        <v>2105</v>
      </c>
      <c r="CS2379">
        <v>0.8909999999999999</v>
      </c>
      <c r="CT2379">
        <v>8248</v>
      </c>
      <c r="CU2379">
        <v>0.83138686130999995</v>
      </c>
      <c r="CW2379">
        <v>0</v>
      </c>
      <c r="CY2379">
        <v>700</v>
      </c>
      <c r="CZ2379">
        <v>1224</v>
      </c>
      <c r="DA2379" s="2">
        <v>1375</v>
      </c>
      <c r="DB2379" s="2">
        <v>690</v>
      </c>
      <c r="DC2379" s="2">
        <v>126.82</v>
      </c>
      <c r="DD2379" s="2">
        <v>4135</v>
      </c>
      <c r="DE2379">
        <v>241</v>
      </c>
      <c r="DF2379">
        <v>27</v>
      </c>
      <c r="DG2379">
        <v>29.27</v>
      </c>
      <c r="DH2379">
        <v>29.27</v>
      </c>
      <c r="DI2379" s="2">
        <v>39.020000000000003</v>
      </c>
      <c r="DJ2379">
        <v>-3.47</v>
      </c>
      <c r="DK2379">
        <v>0.96537822678360785</v>
      </c>
      <c r="DL2379">
        <v>1.1415525114155251E-3</v>
      </c>
      <c r="DM2379">
        <v>1470</v>
      </c>
      <c r="DN2379">
        <v>363.9</v>
      </c>
      <c r="DO2379">
        <v>0.01</v>
      </c>
      <c r="DP2379">
        <v>45371.48</v>
      </c>
      <c r="DQ2379" s="2">
        <v>0</v>
      </c>
      <c r="DR2379" s="2">
        <v>18886.780260260006</v>
      </c>
      <c r="DS2379">
        <v>5.1750272511232286E-2</v>
      </c>
      <c r="DT2379">
        <v>3.9003305427664499</v>
      </c>
      <c r="DU2379">
        <v>2834248.515115445</v>
      </c>
      <c r="DV2379">
        <v>0</v>
      </c>
    </row>
    <row r="2380" spans="1:126" x14ac:dyDescent="0.15">
      <c r="A2380" t="s">
        <v>3845</v>
      </c>
      <c r="B2380" t="s">
        <v>3930</v>
      </c>
      <c r="C2380">
        <v>46</v>
      </c>
      <c r="D2380">
        <v>111</v>
      </c>
      <c r="E2380" t="s">
        <v>3931</v>
      </c>
      <c r="F2380">
        <v>46111</v>
      </c>
      <c r="G2380" t="s">
        <v>7363</v>
      </c>
      <c r="H2380">
        <v>97.5</v>
      </c>
      <c r="I2380">
        <v>0</v>
      </c>
      <c r="J2380">
        <v>0.3</v>
      </c>
      <c r="K2380">
        <v>0.2</v>
      </c>
      <c r="L2380">
        <v>0.9</v>
      </c>
      <c r="M2380">
        <v>1.2</v>
      </c>
      <c r="N2380">
        <f t="shared" si="150"/>
        <v>9508.630000000001</v>
      </c>
      <c r="O2380">
        <f t="shared" si="148"/>
        <v>491.36999999999898</v>
      </c>
      <c r="P2380">
        <f t="shared" si="149"/>
        <v>0.58964399999999895</v>
      </c>
      <c r="Q2380" s="4">
        <v>46111</v>
      </c>
      <c r="R2380" s="5">
        <v>44.021031999999998</v>
      </c>
      <c r="S2380" s="5">
        <v>-98.092105000000004</v>
      </c>
      <c r="T2380">
        <v>6</v>
      </c>
      <c r="U2380">
        <v>-0.14334349750225117</v>
      </c>
      <c r="V2380">
        <v>2357</v>
      </c>
      <c r="W2380">
        <v>2341</v>
      </c>
      <c r="X2380">
        <v>2355</v>
      </c>
      <c r="Y2380">
        <v>2345</v>
      </c>
      <c r="Z2380">
        <v>1214</v>
      </c>
      <c r="AA2380">
        <v>46095</v>
      </c>
      <c r="AB2380">
        <v>1077.0500000000002</v>
      </c>
      <c r="AC2380">
        <v>50541</v>
      </c>
      <c r="AD2380">
        <v>0</v>
      </c>
      <c r="AE2380">
        <v>0</v>
      </c>
      <c r="AF2380">
        <v>7</v>
      </c>
      <c r="AG2380">
        <v>402</v>
      </c>
      <c r="AH2380">
        <v>1.7412935323383085E-2</v>
      </c>
      <c r="AI2380" s="3">
        <v>360237</v>
      </c>
      <c r="AJ2380" s="3">
        <v>364377.68349172501</v>
      </c>
      <c r="AK2380">
        <v>331</v>
      </c>
      <c r="AL2380">
        <v>364960</v>
      </c>
      <c r="AM2380">
        <v>1357864</v>
      </c>
      <c r="AN2380">
        <v>108563</v>
      </c>
      <c r="AO2380">
        <v>1466427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f t="shared" si="151"/>
        <v>1</v>
      </c>
      <c r="AW2380">
        <v>13160</v>
      </c>
      <c r="AX2380">
        <v>0.97</v>
      </c>
      <c r="AY2380">
        <v>94457579.117221996</v>
      </c>
      <c r="AZ2380">
        <v>94457.579117221991</v>
      </c>
      <c r="BA2380">
        <v>35047.687232011798</v>
      </c>
      <c r="BB2380">
        <v>0.2853255318618062</v>
      </c>
      <c r="BC2380">
        <v>1867</v>
      </c>
      <c r="BD2380">
        <v>0</v>
      </c>
      <c r="BE2380">
        <v>1867</v>
      </c>
      <c r="BF2380">
        <v>0.79210861264319055</v>
      </c>
      <c r="BG2380">
        <v>48695</v>
      </c>
      <c r="BH2380">
        <v>20.677282377919319</v>
      </c>
      <c r="BI2380">
        <v>509</v>
      </c>
      <c r="BJ2380">
        <v>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2432</v>
      </c>
      <c r="BU2380">
        <v>0.82</v>
      </c>
      <c r="BV2380">
        <v>0.62248579999999998</v>
      </c>
      <c r="BW2380">
        <v>28</v>
      </c>
      <c r="BX2380">
        <v>0.8223684</v>
      </c>
      <c r="BY2380">
        <v>0.33150289999999999</v>
      </c>
      <c r="BZ2380">
        <v>2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2333</v>
      </c>
      <c r="CK2380">
        <v>0.85726532361765961</v>
      </c>
      <c r="CL2380">
        <v>0.61568194367752627</v>
      </c>
      <c r="CM2380">
        <v>20</v>
      </c>
      <c r="CN2380">
        <v>-0.23954102529594587</v>
      </c>
      <c r="CO2380">
        <v>214.5811138014528</v>
      </c>
      <c r="CP2380">
        <v>-2.1921732888999999</v>
      </c>
      <c r="CQ2380">
        <v>-1.7692887160999999</v>
      </c>
      <c r="CR2380">
        <v>10703</v>
      </c>
      <c r="CS2380">
        <v>0.73799999999999999</v>
      </c>
      <c r="CT2380">
        <v>1864</v>
      </c>
      <c r="CU2380">
        <v>0.72648449815999994</v>
      </c>
      <c r="CV2380">
        <v>10</v>
      </c>
      <c r="CW2380">
        <v>4</v>
      </c>
      <c r="CX2380">
        <v>6</v>
      </c>
      <c r="CY2380">
        <v>333</v>
      </c>
      <c r="CZ2380">
        <v>622</v>
      </c>
      <c r="DA2380" s="2">
        <v>1375</v>
      </c>
      <c r="DB2380" s="2">
        <v>185</v>
      </c>
      <c r="DC2380" s="2">
        <v>86.06</v>
      </c>
      <c r="DD2380" s="2">
        <v>28</v>
      </c>
      <c r="DE2380">
        <v>146</v>
      </c>
      <c r="DF2380">
        <v>16</v>
      </c>
      <c r="DH2380">
        <v>43.03</v>
      </c>
      <c r="DJ2380">
        <v>-0.1</v>
      </c>
      <c r="DK2380">
        <v>0.9158248597451123</v>
      </c>
      <c r="DL2380">
        <v>0</v>
      </c>
      <c r="DN2380">
        <v>3.6</v>
      </c>
      <c r="DO2380">
        <v>0</v>
      </c>
      <c r="DP2380">
        <v>20957.89</v>
      </c>
      <c r="DQ2380" s="2">
        <v>0</v>
      </c>
      <c r="DR2380" s="2">
        <v>4405.3520710000003</v>
      </c>
      <c r="DS2380">
        <v>1.2070761231469477E-2</v>
      </c>
      <c r="DT2380">
        <v>4.9623652460434498</v>
      </c>
      <c r="DU2380">
        <v>1811064.8201960174</v>
      </c>
      <c r="DV2380">
        <v>1</v>
      </c>
    </row>
    <row r="2381" spans="1:126" x14ac:dyDescent="0.15">
      <c r="A2381" t="s">
        <v>3845</v>
      </c>
      <c r="B2381" t="s">
        <v>3932</v>
      </c>
      <c r="C2381">
        <v>46</v>
      </c>
      <c r="D2381">
        <v>115</v>
      </c>
      <c r="E2381" t="s">
        <v>3933</v>
      </c>
      <c r="F2381">
        <v>46115</v>
      </c>
      <c r="G2381" t="s">
        <v>7364</v>
      </c>
      <c r="H2381">
        <v>96.6</v>
      </c>
      <c r="I2381">
        <v>0.3</v>
      </c>
      <c r="J2381">
        <v>1.2</v>
      </c>
      <c r="K2381">
        <v>0.1</v>
      </c>
      <c r="L2381">
        <v>0.8</v>
      </c>
      <c r="M2381">
        <v>1.1000000000000001</v>
      </c>
      <c r="N2381">
        <f t="shared" si="150"/>
        <v>9334.9499999999989</v>
      </c>
      <c r="O2381">
        <f t="shared" si="148"/>
        <v>665.05000000000109</v>
      </c>
      <c r="P2381">
        <f t="shared" si="149"/>
        <v>0.79806000000000155</v>
      </c>
      <c r="Q2381" s="4">
        <v>46115</v>
      </c>
      <c r="R2381" s="5">
        <v>44.923772</v>
      </c>
      <c r="S2381" s="5">
        <v>-98.339614999999995</v>
      </c>
      <c r="T2381">
        <v>9</v>
      </c>
      <c r="U2381">
        <v>1.5305434532856469E-2</v>
      </c>
      <c r="V2381">
        <v>6483</v>
      </c>
      <c r="W2381">
        <v>6552</v>
      </c>
      <c r="X2381">
        <v>6570</v>
      </c>
      <c r="Y2381">
        <v>6457</v>
      </c>
      <c r="Z2381">
        <v>3215</v>
      </c>
      <c r="AA2381">
        <v>46097</v>
      </c>
      <c r="AB2381">
        <v>2635.9790000000003</v>
      </c>
      <c r="AC2381">
        <v>48217</v>
      </c>
      <c r="AD2381">
        <v>0</v>
      </c>
      <c r="AE2381">
        <v>0</v>
      </c>
      <c r="AF2381">
        <v>4</v>
      </c>
      <c r="AG2381">
        <v>675</v>
      </c>
      <c r="AH2381">
        <v>5.9259259259259256E-3</v>
      </c>
      <c r="AI2381" s="3">
        <v>945045</v>
      </c>
      <c r="AJ2381" s="3">
        <v>962510.204793785</v>
      </c>
      <c r="AK2381">
        <v>745</v>
      </c>
      <c r="AL2381">
        <v>966515.20000000007</v>
      </c>
      <c r="AM2381">
        <v>342734</v>
      </c>
      <c r="AN2381">
        <v>287340</v>
      </c>
      <c r="AO2381">
        <v>630074</v>
      </c>
      <c r="AP2381">
        <v>4</v>
      </c>
      <c r="AQ2381">
        <v>0</v>
      </c>
      <c r="AR2381">
        <v>4</v>
      </c>
      <c r="AS2381">
        <v>0.61050061050061055</v>
      </c>
      <c r="AT2381">
        <v>4</v>
      </c>
      <c r="AU2381">
        <v>2</v>
      </c>
      <c r="AV2381">
        <f t="shared" si="151"/>
        <v>6</v>
      </c>
      <c r="AW2381">
        <v>6570</v>
      </c>
      <c r="AX2381">
        <v>1</v>
      </c>
      <c r="AY2381">
        <v>796843006.16357195</v>
      </c>
      <c r="AZ2381">
        <v>796843.00616357196</v>
      </c>
      <c r="BA2381">
        <v>107069.399055791</v>
      </c>
      <c r="BB2381">
        <v>9.3397367391492195E-2</v>
      </c>
      <c r="BC2381">
        <v>8096</v>
      </c>
      <c r="BD2381">
        <v>6795</v>
      </c>
      <c r="BE2381">
        <v>1301</v>
      </c>
      <c r="BF2381">
        <v>0.20067869813358014</v>
      </c>
      <c r="BG2381">
        <v>222338</v>
      </c>
      <c r="BH2381">
        <v>33.841400304414002</v>
      </c>
      <c r="BI2381">
        <v>1097</v>
      </c>
      <c r="BJ2381">
        <v>9</v>
      </c>
      <c r="BK2381">
        <v>2</v>
      </c>
      <c r="BL2381">
        <v>1</v>
      </c>
      <c r="BM2381">
        <v>0</v>
      </c>
      <c r="BN2381">
        <v>0</v>
      </c>
      <c r="BO2381">
        <v>0</v>
      </c>
      <c r="BP2381">
        <v>1</v>
      </c>
      <c r="BQ2381">
        <v>1</v>
      </c>
      <c r="BR2381">
        <v>1</v>
      </c>
      <c r="BS2381">
        <v>0</v>
      </c>
      <c r="BT2381">
        <v>6554</v>
      </c>
      <c r="BU2381">
        <v>0.87</v>
      </c>
      <c r="BV2381">
        <v>0.62030359999999996</v>
      </c>
      <c r="BW2381">
        <v>74</v>
      </c>
      <c r="BX2381">
        <v>2.2886790000000001</v>
      </c>
      <c r="BY2381">
        <v>1.4223539999999999</v>
      </c>
      <c r="BZ2381">
        <v>11</v>
      </c>
      <c r="CA2381">
        <v>2</v>
      </c>
      <c r="CB2381">
        <v>1</v>
      </c>
      <c r="CC2381">
        <v>0</v>
      </c>
      <c r="CD2381">
        <v>0</v>
      </c>
      <c r="CE2381">
        <v>0</v>
      </c>
      <c r="CF2381">
        <v>1</v>
      </c>
      <c r="CG2381">
        <v>1</v>
      </c>
      <c r="CH2381">
        <v>1</v>
      </c>
      <c r="CI2381">
        <v>0</v>
      </c>
      <c r="CJ2381">
        <v>6580</v>
      </c>
      <c r="CK2381">
        <v>2.5835866261398177</v>
      </c>
      <c r="CL2381">
        <v>0.6577979666882976</v>
      </c>
      <c r="CM2381">
        <v>64</v>
      </c>
      <c r="CN2381">
        <v>1.6661880166602963</v>
      </c>
      <c r="CO2381">
        <v>810</v>
      </c>
      <c r="CP2381">
        <v>-0.38111252610000002</v>
      </c>
      <c r="CQ2381">
        <v>0.15574939500000001</v>
      </c>
      <c r="CR2381">
        <v>5784</v>
      </c>
      <c r="CS2381">
        <v>0.8859999999999999</v>
      </c>
      <c r="CT2381">
        <v>5686</v>
      </c>
      <c r="CU2381">
        <v>0.86981441047999997</v>
      </c>
      <c r="CV2381">
        <v>2</v>
      </c>
      <c r="CW2381">
        <v>4</v>
      </c>
      <c r="CX2381">
        <v>2</v>
      </c>
      <c r="CY2381">
        <v>586</v>
      </c>
      <c r="CZ2381">
        <v>1057</v>
      </c>
      <c r="DA2381" s="2">
        <v>4109</v>
      </c>
      <c r="DB2381" s="2">
        <v>460</v>
      </c>
      <c r="DC2381" s="2">
        <v>90.77</v>
      </c>
      <c r="DD2381" s="2">
        <v>276</v>
      </c>
      <c r="DE2381">
        <v>229</v>
      </c>
      <c r="DF2381">
        <v>55</v>
      </c>
      <c r="DG2381">
        <v>15.13</v>
      </c>
      <c r="DH2381">
        <v>30.26</v>
      </c>
      <c r="DI2381" s="2">
        <v>15.13</v>
      </c>
      <c r="DJ2381">
        <v>-3.62</v>
      </c>
      <c r="DK2381">
        <v>0.92927320921225975</v>
      </c>
      <c r="DL2381">
        <v>1.4814814814814814E-3</v>
      </c>
      <c r="DM2381">
        <v>490</v>
      </c>
      <c r="DN2381">
        <v>263.2</v>
      </c>
      <c r="DO2381">
        <v>0.26700000000000002</v>
      </c>
      <c r="DP2381">
        <v>36332.36</v>
      </c>
      <c r="DQ2381" s="2">
        <v>0</v>
      </c>
      <c r="DR2381" s="2">
        <v>6181.1387824599979</v>
      </c>
      <c r="DS2381">
        <v>6.3952867142266362E-3</v>
      </c>
      <c r="DT2381">
        <v>4.1100428528133897</v>
      </c>
      <c r="DU2381">
        <v>3972418.8898955043</v>
      </c>
      <c r="DV2381">
        <v>0</v>
      </c>
    </row>
    <row r="2382" spans="1:126" x14ac:dyDescent="0.15">
      <c r="A2382" t="s">
        <v>3845</v>
      </c>
      <c r="B2382" t="s">
        <v>3934</v>
      </c>
      <c r="C2382">
        <v>46</v>
      </c>
      <c r="D2382">
        <v>117</v>
      </c>
      <c r="E2382" t="s">
        <v>3935</v>
      </c>
      <c r="F2382">
        <v>46117</v>
      </c>
      <c r="G2382" t="s">
        <v>7365</v>
      </c>
      <c r="H2382">
        <v>89.5</v>
      </c>
      <c r="I2382">
        <v>0.3</v>
      </c>
      <c r="J2382">
        <v>6.6</v>
      </c>
      <c r="K2382">
        <v>0.1</v>
      </c>
      <c r="L2382">
        <v>2.7</v>
      </c>
      <c r="M2382">
        <v>0.7</v>
      </c>
      <c r="N2382">
        <f t="shared" si="150"/>
        <v>8061.6900000000005</v>
      </c>
      <c r="O2382">
        <f t="shared" si="148"/>
        <v>1938.3099999999995</v>
      </c>
      <c r="P2382">
        <f t="shared" si="149"/>
        <v>2.3259720000000002</v>
      </c>
      <c r="Q2382" s="4">
        <v>46117</v>
      </c>
      <c r="R2382" s="5">
        <v>44.415546999999997</v>
      </c>
      <c r="S2382" s="5">
        <v>-100.749163</v>
      </c>
      <c r="T2382">
        <v>9</v>
      </c>
      <c r="U2382">
        <v>0.35169243119539328</v>
      </c>
      <c r="V2382">
        <v>2940</v>
      </c>
      <c r="W2382">
        <v>2984</v>
      </c>
      <c r="X2382">
        <v>2962</v>
      </c>
      <c r="Y2382">
        <v>2975</v>
      </c>
      <c r="Z2382">
        <v>1517</v>
      </c>
      <c r="AA2382">
        <v>46099</v>
      </c>
      <c r="AB2382">
        <v>1343.1410000000001</v>
      </c>
      <c r="AC2382">
        <v>56829</v>
      </c>
      <c r="AD2382">
        <v>0</v>
      </c>
      <c r="AE2382">
        <v>0</v>
      </c>
      <c r="AF2382">
        <v>2</v>
      </c>
      <c r="AG2382">
        <v>183</v>
      </c>
      <c r="AH2382">
        <v>1.092896174863388E-2</v>
      </c>
      <c r="AI2382" s="3">
        <v>791140</v>
      </c>
      <c r="AJ2382" s="3">
        <v>924435.15120892006</v>
      </c>
      <c r="AK2382">
        <v>1490</v>
      </c>
      <c r="AL2382">
        <v>970918.39999999991</v>
      </c>
      <c r="AM2382">
        <v>714021</v>
      </c>
      <c r="AN2382">
        <v>45538</v>
      </c>
      <c r="AO2382">
        <v>759559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</v>
      </c>
      <c r="AV2382">
        <f t="shared" si="151"/>
        <v>2</v>
      </c>
      <c r="AW2382">
        <v>2423</v>
      </c>
      <c r="AX2382">
        <v>0.87</v>
      </c>
      <c r="AY2382">
        <v>141528421.618893</v>
      </c>
      <c r="AZ2382">
        <v>141528.42161889299</v>
      </c>
      <c r="BA2382">
        <v>50842.744729427002</v>
      </c>
      <c r="BB2382">
        <v>0.19668489679732326</v>
      </c>
      <c r="BC2382">
        <v>2648</v>
      </c>
      <c r="BD2382">
        <v>0</v>
      </c>
      <c r="BE2382">
        <v>2648</v>
      </c>
      <c r="BF2382">
        <v>0.90068027210884349</v>
      </c>
      <c r="BG2382">
        <v>61459</v>
      </c>
      <c r="BH2382">
        <v>20.749155975692101</v>
      </c>
      <c r="BI2382">
        <v>484</v>
      </c>
      <c r="BJ2382">
        <v>2</v>
      </c>
      <c r="BK2382">
        <v>2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2792</v>
      </c>
      <c r="BU2382">
        <v>0.7</v>
      </c>
      <c r="BV2382">
        <v>0.75719159999999996</v>
      </c>
      <c r="BW2382">
        <v>24</v>
      </c>
      <c r="BX2382">
        <v>2.148997</v>
      </c>
      <c r="BY2382">
        <v>1.733066</v>
      </c>
      <c r="BZ2382">
        <v>2</v>
      </c>
      <c r="CA2382">
        <v>2</v>
      </c>
      <c r="CB2382">
        <v>3</v>
      </c>
      <c r="CC2382">
        <v>0</v>
      </c>
      <c r="CD2382">
        <v>0</v>
      </c>
      <c r="CE2382">
        <v>1</v>
      </c>
      <c r="CF2382">
        <v>0</v>
      </c>
      <c r="CG2382">
        <v>0</v>
      </c>
      <c r="CH2382">
        <v>1</v>
      </c>
      <c r="CI2382">
        <v>0</v>
      </c>
      <c r="CJ2382">
        <v>2965</v>
      </c>
      <c r="CK2382">
        <v>3.0354131534569984</v>
      </c>
      <c r="CL2382">
        <v>0.70287539936102239</v>
      </c>
      <c r="CM2382">
        <v>32</v>
      </c>
      <c r="CN2382">
        <v>2.5021084677667975</v>
      </c>
      <c r="CO2382">
        <v>401</v>
      </c>
      <c r="CP2382">
        <v>0.19433668100000001</v>
      </c>
      <c r="CQ2382">
        <v>0.28621963299999997</v>
      </c>
      <c r="CR2382">
        <v>2664</v>
      </c>
      <c r="CS2382">
        <v>0.90300000000000002</v>
      </c>
      <c r="CT2382">
        <v>2473</v>
      </c>
      <c r="CU2382">
        <v>0.84576271185999996</v>
      </c>
      <c r="CW2382">
        <v>1</v>
      </c>
      <c r="CX2382">
        <v>1</v>
      </c>
      <c r="CY2382">
        <v>169</v>
      </c>
      <c r="CZ2382">
        <v>328</v>
      </c>
      <c r="DA2382" s="2">
        <v>2118</v>
      </c>
      <c r="DB2382" s="2">
        <v>395</v>
      </c>
      <c r="DC2382" s="2">
        <v>301.91000000000003</v>
      </c>
      <c r="DD2382" s="2">
        <v>317</v>
      </c>
      <c r="DE2382">
        <v>118</v>
      </c>
      <c r="DF2382">
        <v>25</v>
      </c>
      <c r="DG2382">
        <v>100.64</v>
      </c>
      <c r="DI2382" s="2">
        <v>100.64</v>
      </c>
      <c r="DJ2382">
        <v>-0.15</v>
      </c>
      <c r="DK2382">
        <v>0.87620775084055924</v>
      </c>
      <c r="DL2382">
        <v>0</v>
      </c>
      <c r="DN2382">
        <v>0</v>
      </c>
      <c r="DO2382">
        <v>0</v>
      </c>
      <c r="DP2382">
        <v>26712.690000000002</v>
      </c>
      <c r="DQ2382" s="2">
        <v>35546</v>
      </c>
      <c r="DR2382" s="2">
        <v>1863.9859504599999</v>
      </c>
      <c r="DS2382">
        <v>1.9198135203947111E-3</v>
      </c>
      <c r="DT2382">
        <v>5.49569495751952</v>
      </c>
      <c r="DU2382">
        <v>5335871.3550429195</v>
      </c>
      <c r="DV2382">
        <v>1</v>
      </c>
    </row>
    <row r="2383" spans="1:126" x14ac:dyDescent="0.15">
      <c r="A2383" t="s">
        <v>3845</v>
      </c>
      <c r="B2383" t="s">
        <v>3936</v>
      </c>
      <c r="C2383">
        <v>46</v>
      </c>
      <c r="D2383">
        <v>119</v>
      </c>
      <c r="E2383" t="s">
        <v>3937</v>
      </c>
      <c r="F2383">
        <v>46119</v>
      </c>
      <c r="G2383" t="s">
        <v>7366</v>
      </c>
      <c r="H2383">
        <v>96.4</v>
      </c>
      <c r="I2383">
        <v>0.1</v>
      </c>
      <c r="J2383">
        <v>1.2</v>
      </c>
      <c r="K2383">
        <v>0</v>
      </c>
      <c r="L2383">
        <v>1.5</v>
      </c>
      <c r="M2383">
        <v>0.9</v>
      </c>
      <c r="N2383">
        <f t="shared" si="150"/>
        <v>9297.4700000000012</v>
      </c>
      <c r="O2383">
        <f t="shared" si="148"/>
        <v>702.52999999999884</v>
      </c>
      <c r="P2383">
        <f t="shared" si="149"/>
        <v>0.8430359999999989</v>
      </c>
      <c r="Q2383" s="4">
        <v>46119</v>
      </c>
      <c r="R2383" s="5">
        <v>44.722324999999998</v>
      </c>
      <c r="S2383" s="5">
        <v>-100.131399</v>
      </c>
      <c r="T2383">
        <v>9</v>
      </c>
      <c r="U2383">
        <v>-0.10666542980721959</v>
      </c>
      <c r="V2383">
        <v>1382</v>
      </c>
      <c r="W2383">
        <v>1461</v>
      </c>
      <c r="X2383">
        <v>1469</v>
      </c>
      <c r="Y2383">
        <v>1406</v>
      </c>
      <c r="Z2383">
        <v>723</v>
      </c>
      <c r="AA2383">
        <v>46101</v>
      </c>
      <c r="AB2383">
        <v>635.96100000000001</v>
      </c>
      <c r="AC2383">
        <v>60417</v>
      </c>
      <c r="AD2383">
        <v>0</v>
      </c>
      <c r="AE2383">
        <v>0</v>
      </c>
      <c r="AF2383">
        <v>0</v>
      </c>
      <c r="AG2383">
        <v>191</v>
      </c>
      <c r="AH2383">
        <v>0</v>
      </c>
      <c r="AI2383" s="3">
        <v>628233</v>
      </c>
      <c r="AJ2383" s="3">
        <v>644364.91174123506</v>
      </c>
      <c r="AK2383">
        <v>1600</v>
      </c>
      <c r="AL2383">
        <v>685068.80000000005</v>
      </c>
      <c r="AM2383">
        <v>560607</v>
      </c>
      <c r="AN2383">
        <v>113650</v>
      </c>
      <c r="AO2383">
        <v>674257</v>
      </c>
      <c r="AP2383">
        <v>1</v>
      </c>
      <c r="AQ2383">
        <v>0</v>
      </c>
      <c r="AR2383">
        <v>1</v>
      </c>
      <c r="AS2383">
        <v>0.68446269678302529</v>
      </c>
      <c r="AT2383">
        <v>1</v>
      </c>
      <c r="AU2383">
        <v>1</v>
      </c>
      <c r="AV2383">
        <f t="shared" si="151"/>
        <v>2</v>
      </c>
      <c r="AY2383">
        <v>140735991.81517401</v>
      </c>
      <c r="AZ2383">
        <v>140735.99181517403</v>
      </c>
      <c r="BA2383">
        <v>90675.773986016196</v>
      </c>
      <c r="BB2383">
        <v>0.11028303989489162</v>
      </c>
      <c r="BC2383">
        <v>1863</v>
      </c>
      <c r="BD2383">
        <v>0</v>
      </c>
      <c r="BE2383">
        <v>1863</v>
      </c>
      <c r="BF2383">
        <v>1.3480463096960926</v>
      </c>
      <c r="BG2383">
        <v>92282</v>
      </c>
      <c r="BH2383">
        <v>62.819605173587476</v>
      </c>
      <c r="BI2383">
        <v>306</v>
      </c>
      <c r="BJ2383">
        <v>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1348</v>
      </c>
      <c r="BU2383">
        <v>0.56000000000000005</v>
      </c>
      <c r="BV2383">
        <v>0.79865770000000003</v>
      </c>
      <c r="BW2383">
        <v>16</v>
      </c>
      <c r="BX2383">
        <v>4.4510379999999996</v>
      </c>
      <c r="BY2383">
        <v>4.3565860000000001</v>
      </c>
      <c r="BZ2383">
        <v>4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1426</v>
      </c>
      <c r="CK2383">
        <v>2.8050490883590462</v>
      </c>
      <c r="CL2383">
        <v>0.72711111111111115</v>
      </c>
      <c r="CM2383">
        <v>12</v>
      </c>
      <c r="CN2383">
        <v>2.0336255775862311</v>
      </c>
      <c r="CO2383">
        <v>202</v>
      </c>
      <c r="CP2383">
        <v>0</v>
      </c>
      <c r="CQ2383">
        <v>0</v>
      </c>
      <c r="CR2383">
        <v>1296</v>
      </c>
      <c r="CS2383">
        <v>0.90900000000000003</v>
      </c>
      <c r="CT2383">
        <v>1173</v>
      </c>
      <c r="CU2383">
        <v>0.86744186047000005</v>
      </c>
      <c r="CW2383">
        <v>0</v>
      </c>
      <c r="CX2383">
        <v>0</v>
      </c>
      <c r="CY2383">
        <v>326</v>
      </c>
      <c r="CZ2383">
        <v>313</v>
      </c>
      <c r="DA2383" s="2">
        <v>1126</v>
      </c>
      <c r="DB2383" s="2">
        <v>140</v>
      </c>
      <c r="DC2383" s="2">
        <v>0</v>
      </c>
      <c r="DD2383" s="2">
        <v>29</v>
      </c>
      <c r="DE2383">
        <v>81</v>
      </c>
      <c r="DF2383">
        <v>18</v>
      </c>
      <c r="DH2383">
        <v>69.59</v>
      </c>
      <c r="DJ2383">
        <v>0.2</v>
      </c>
      <c r="DK2383">
        <v>0.94232394668856934</v>
      </c>
      <c r="DL2383">
        <v>0</v>
      </c>
      <c r="DM2383">
        <v>0</v>
      </c>
      <c r="DN2383">
        <v>123.5</v>
      </c>
      <c r="DO2383">
        <v>0.187</v>
      </c>
      <c r="DP2383">
        <v>20494.810000000005</v>
      </c>
      <c r="DQ2383" s="2">
        <v>0</v>
      </c>
      <c r="DR2383" s="2">
        <v>1588.8592971</v>
      </c>
      <c r="DS2383">
        <v>2.3192715571414141E-3</v>
      </c>
      <c r="DT2383">
        <v>4.3538239295760501</v>
      </c>
      <c r="DU2383">
        <v>2982668.9348459495</v>
      </c>
      <c r="DV2383">
        <v>1</v>
      </c>
    </row>
    <row r="2384" spans="1:126" x14ac:dyDescent="0.15">
      <c r="A2384" t="s">
        <v>3845</v>
      </c>
      <c r="B2384" t="s">
        <v>1882</v>
      </c>
      <c r="C2384">
        <v>46</v>
      </c>
      <c r="D2384">
        <v>121</v>
      </c>
      <c r="E2384" t="s">
        <v>3938</v>
      </c>
      <c r="F2384">
        <v>46121</v>
      </c>
      <c r="G2384" t="s">
        <v>7367</v>
      </c>
      <c r="H2384">
        <v>9.5</v>
      </c>
      <c r="I2384">
        <v>0.2</v>
      </c>
      <c r="J2384">
        <v>86.3</v>
      </c>
      <c r="K2384">
        <v>0.2</v>
      </c>
      <c r="L2384">
        <v>1.5</v>
      </c>
      <c r="M2384">
        <v>2.4</v>
      </c>
      <c r="N2384">
        <f t="shared" si="150"/>
        <v>7546.03</v>
      </c>
      <c r="O2384">
        <f t="shared" si="148"/>
        <v>2453.9700000000003</v>
      </c>
      <c r="P2384">
        <f t="shared" si="149"/>
        <v>2.9447640000000015</v>
      </c>
      <c r="Q2384" s="4">
        <v>46121</v>
      </c>
      <c r="R2384" s="5">
        <v>43.208793999999997</v>
      </c>
      <c r="S2384" s="5">
        <v>-100.70766399999999</v>
      </c>
      <c r="T2384">
        <v>9</v>
      </c>
      <c r="U2384">
        <v>9.0591667208365881E-2</v>
      </c>
      <c r="V2384">
        <v>9711</v>
      </c>
      <c r="W2384">
        <v>9859</v>
      </c>
      <c r="X2384">
        <v>9942</v>
      </c>
      <c r="Y2384">
        <v>9993</v>
      </c>
      <c r="Z2384">
        <v>4149</v>
      </c>
      <c r="AA2384">
        <v>46103</v>
      </c>
      <c r="AB2384">
        <v>2822.2069999999999</v>
      </c>
      <c r="AC2384">
        <v>31128</v>
      </c>
      <c r="AD2384">
        <v>0</v>
      </c>
      <c r="AE2384">
        <v>0</v>
      </c>
      <c r="AF2384">
        <v>0</v>
      </c>
      <c r="AG2384">
        <v>231</v>
      </c>
      <c r="AH2384">
        <v>0</v>
      </c>
      <c r="AI2384" s="3">
        <v>859955</v>
      </c>
      <c r="AJ2384" s="3">
        <v>888614.71082560509</v>
      </c>
      <c r="AK2384">
        <v>1280</v>
      </c>
      <c r="AL2384">
        <v>890240</v>
      </c>
      <c r="AM2384">
        <v>506371</v>
      </c>
      <c r="AN2384">
        <v>37723</v>
      </c>
      <c r="AO2384">
        <v>544094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f t="shared" si="151"/>
        <v>2</v>
      </c>
      <c r="AW2384">
        <v>10680</v>
      </c>
      <c r="AX2384">
        <v>0.96</v>
      </c>
      <c r="AY2384">
        <v>637536069.57910395</v>
      </c>
      <c r="AZ2384">
        <v>637536.06957910396</v>
      </c>
      <c r="BA2384">
        <v>70464.237623743</v>
      </c>
      <c r="BB2384">
        <v>0.14191596102120446</v>
      </c>
      <c r="BC2384">
        <v>1428</v>
      </c>
      <c r="BD2384">
        <v>0</v>
      </c>
      <c r="BE2384">
        <v>1428</v>
      </c>
      <c r="BF2384">
        <v>0.14704973741118318</v>
      </c>
      <c r="BG2384">
        <v>115093</v>
      </c>
      <c r="BH2384">
        <v>11.576443371555019</v>
      </c>
      <c r="BI2384">
        <v>925</v>
      </c>
      <c r="BJ2384">
        <v>2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10095</v>
      </c>
      <c r="BU2384">
        <v>0.76</v>
      </c>
      <c r="BV2384">
        <v>0.46937760000000001</v>
      </c>
      <c r="BW2384">
        <v>28</v>
      </c>
      <c r="BX2384">
        <v>0.29717680000000002</v>
      </c>
      <c r="BY2384">
        <v>-2.1133410000000001</v>
      </c>
      <c r="BZ2384">
        <v>3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1</v>
      </c>
      <c r="CI2384">
        <v>0</v>
      </c>
      <c r="CJ2384">
        <v>9930</v>
      </c>
      <c r="CK2384">
        <v>0.50352467270896273</v>
      </c>
      <c r="CL2384">
        <v>0.42647309991460292</v>
      </c>
      <c r="CM2384">
        <v>26</v>
      </c>
      <c r="CN2384">
        <v>-2.3452408936791871</v>
      </c>
      <c r="CO2384">
        <v>595</v>
      </c>
      <c r="CP2384">
        <v>-1.9166524098</v>
      </c>
      <c r="CQ2384">
        <v>-1.5049533395000001</v>
      </c>
      <c r="CR2384">
        <v>7649</v>
      </c>
      <c r="CS2384">
        <v>0.7659999999999999</v>
      </c>
      <c r="CT2384">
        <v>8216</v>
      </c>
      <c r="CU2384">
        <v>0.75247917493000005</v>
      </c>
      <c r="CV2384">
        <v>6</v>
      </c>
      <c r="CW2384">
        <v>2</v>
      </c>
      <c r="CX2384">
        <v>1</v>
      </c>
      <c r="CY2384">
        <v>245</v>
      </c>
      <c r="CZ2384">
        <v>359</v>
      </c>
      <c r="DA2384" s="2">
        <v>3458</v>
      </c>
      <c r="DB2384" s="2">
        <v>410</v>
      </c>
      <c r="DC2384" s="2">
        <v>20.04</v>
      </c>
      <c r="DD2384" s="2">
        <v>8928</v>
      </c>
      <c r="DE2384">
        <v>106</v>
      </c>
      <c r="DF2384">
        <v>120</v>
      </c>
      <c r="DG2384">
        <v>10.02</v>
      </c>
      <c r="DH2384">
        <v>10.02</v>
      </c>
      <c r="DI2384" s="2">
        <v>10.02</v>
      </c>
      <c r="DJ2384">
        <v>-0.98</v>
      </c>
      <c r="DK2384">
        <v>0.85986824892000158</v>
      </c>
      <c r="DL2384">
        <v>8.658008658008658E-3</v>
      </c>
      <c r="DN2384">
        <v>5.8</v>
      </c>
      <c r="DO2384">
        <v>6.9999999999999993E-3</v>
      </c>
      <c r="DP2384">
        <v>291.28999999999996</v>
      </c>
      <c r="DQ2384" s="2">
        <v>0</v>
      </c>
      <c r="DR2384" s="2">
        <v>0</v>
      </c>
      <c r="DS2384">
        <v>0</v>
      </c>
      <c r="DV2384">
        <v>0</v>
      </c>
    </row>
    <row r="2385" spans="1:126" x14ac:dyDescent="0.15">
      <c r="A2385" t="s">
        <v>3845</v>
      </c>
      <c r="B2385" t="s">
        <v>3939</v>
      </c>
      <c r="C2385">
        <v>46</v>
      </c>
      <c r="D2385">
        <v>123</v>
      </c>
      <c r="E2385" t="s">
        <v>3940</v>
      </c>
      <c r="F2385">
        <v>46123</v>
      </c>
      <c r="G2385" t="s">
        <v>7368</v>
      </c>
      <c r="H2385">
        <v>82.8</v>
      </c>
      <c r="I2385">
        <v>0.1</v>
      </c>
      <c r="J2385">
        <v>13.6</v>
      </c>
      <c r="K2385">
        <v>0.2</v>
      </c>
      <c r="L2385">
        <v>2.1</v>
      </c>
      <c r="M2385">
        <v>1.1000000000000001</v>
      </c>
      <c r="N2385">
        <f t="shared" si="150"/>
        <v>7046.4699999999993</v>
      </c>
      <c r="O2385">
        <f t="shared" si="148"/>
        <v>2953.5300000000007</v>
      </c>
      <c r="P2385">
        <f t="shared" si="149"/>
        <v>3.5442360000000019</v>
      </c>
      <c r="Q2385" s="4">
        <v>46123</v>
      </c>
      <c r="R2385" s="5">
        <v>43.349729000000004</v>
      </c>
      <c r="S2385" s="5">
        <v>-99.876219000000006</v>
      </c>
      <c r="T2385">
        <v>7</v>
      </c>
      <c r="U2385">
        <v>0.12285243973119764</v>
      </c>
      <c r="V2385">
        <v>5608</v>
      </c>
      <c r="W2385">
        <v>5549</v>
      </c>
      <c r="X2385">
        <v>5504</v>
      </c>
      <c r="Y2385">
        <v>5420</v>
      </c>
      <c r="Z2385">
        <v>2729</v>
      </c>
      <c r="AA2385">
        <v>46105</v>
      </c>
      <c r="AB2385">
        <v>2220.6060000000002</v>
      </c>
      <c r="AC2385">
        <v>37153</v>
      </c>
      <c r="AD2385">
        <v>0</v>
      </c>
      <c r="AE2385">
        <v>0</v>
      </c>
      <c r="AF2385">
        <v>11</v>
      </c>
      <c r="AG2385">
        <v>629</v>
      </c>
      <c r="AH2385">
        <v>1.7488076311605722E-2</v>
      </c>
      <c r="AI2385" s="3">
        <v>1018904</v>
      </c>
      <c r="AJ2385" s="3">
        <v>1031968.22794429</v>
      </c>
      <c r="AK2385">
        <v>770</v>
      </c>
      <c r="AL2385">
        <v>1035206.4</v>
      </c>
      <c r="AM2385">
        <v>681718</v>
      </c>
      <c r="AN2385">
        <v>141181</v>
      </c>
      <c r="AO2385">
        <v>822899</v>
      </c>
      <c r="AP2385">
        <v>2</v>
      </c>
      <c r="AQ2385">
        <v>0</v>
      </c>
      <c r="AR2385">
        <v>2</v>
      </c>
      <c r="AS2385">
        <v>0.36042530185619026</v>
      </c>
      <c r="AT2385">
        <v>2</v>
      </c>
      <c r="AU2385">
        <v>4</v>
      </c>
      <c r="AV2385">
        <f t="shared" si="151"/>
        <v>6</v>
      </c>
      <c r="AY2385">
        <v>378878089.999641</v>
      </c>
      <c r="AZ2385">
        <v>378878.089999641</v>
      </c>
      <c r="BA2385">
        <v>58926.977383040998</v>
      </c>
      <c r="BB2385">
        <v>0.16970156020386631</v>
      </c>
      <c r="BC2385">
        <v>4839</v>
      </c>
      <c r="BD2385">
        <v>0</v>
      </c>
      <c r="BE2385">
        <v>4839</v>
      </c>
      <c r="BF2385">
        <v>0.86287446504992871</v>
      </c>
      <c r="BG2385">
        <v>221644</v>
      </c>
      <c r="BH2385">
        <v>40.269622093023258</v>
      </c>
      <c r="BI2385">
        <v>1074</v>
      </c>
      <c r="BJ2385">
        <v>6</v>
      </c>
      <c r="BK2385">
        <v>3</v>
      </c>
      <c r="BL2385">
        <v>1</v>
      </c>
      <c r="BM2385">
        <v>0</v>
      </c>
      <c r="BN2385">
        <v>0</v>
      </c>
      <c r="BO2385">
        <v>0</v>
      </c>
      <c r="BP2385">
        <v>1</v>
      </c>
      <c r="BQ2385">
        <v>3</v>
      </c>
      <c r="BR2385">
        <v>1</v>
      </c>
      <c r="BS2385">
        <v>0</v>
      </c>
      <c r="BT2385">
        <v>5541</v>
      </c>
      <c r="BU2385">
        <v>0.61</v>
      </c>
      <c r="BV2385">
        <v>0.64713929999999997</v>
      </c>
      <c r="BW2385">
        <v>91</v>
      </c>
      <c r="BX2385">
        <v>2.707093</v>
      </c>
      <c r="BY2385">
        <v>2.8242029999999998</v>
      </c>
      <c r="BZ2385">
        <v>5</v>
      </c>
      <c r="CA2385">
        <v>5</v>
      </c>
      <c r="CB2385">
        <v>1</v>
      </c>
      <c r="CC2385">
        <v>0</v>
      </c>
      <c r="CD2385">
        <v>0</v>
      </c>
      <c r="CE2385">
        <v>0</v>
      </c>
      <c r="CF2385">
        <v>2</v>
      </c>
      <c r="CG2385">
        <v>1</v>
      </c>
      <c r="CH2385">
        <v>1</v>
      </c>
      <c r="CI2385">
        <v>0</v>
      </c>
      <c r="CJ2385">
        <v>5499</v>
      </c>
      <c r="CK2385">
        <v>2.7277686852154939</v>
      </c>
      <c r="CL2385">
        <v>0.65268008731506189</v>
      </c>
      <c r="CM2385">
        <v>74</v>
      </c>
      <c r="CN2385">
        <v>2.5105877960958578</v>
      </c>
      <c r="CO2385">
        <v>657</v>
      </c>
      <c r="CP2385">
        <v>-0.3472493861</v>
      </c>
      <c r="CQ2385">
        <v>-1.34552488E-2</v>
      </c>
      <c r="CR2385">
        <v>4634</v>
      </c>
      <c r="CS2385">
        <v>0.85499999999999998</v>
      </c>
      <c r="CT2385">
        <v>4475</v>
      </c>
      <c r="CU2385">
        <v>0.79176353371000008</v>
      </c>
      <c r="CV2385">
        <v>19</v>
      </c>
      <c r="CW2385">
        <v>5</v>
      </c>
      <c r="CX2385">
        <v>4</v>
      </c>
      <c r="CY2385">
        <v>646</v>
      </c>
      <c r="CZ2385">
        <v>1035</v>
      </c>
      <c r="DA2385" s="2">
        <v>3850</v>
      </c>
      <c r="DB2385" s="2">
        <v>290</v>
      </c>
      <c r="DC2385" s="2">
        <v>163.69999999999999</v>
      </c>
      <c r="DD2385" s="2">
        <v>991</v>
      </c>
      <c r="DE2385">
        <v>258</v>
      </c>
      <c r="DF2385">
        <v>39</v>
      </c>
      <c r="DG2385">
        <v>72.75</v>
      </c>
      <c r="DH2385">
        <v>36.380000000000003</v>
      </c>
      <c r="DI2385" s="2">
        <v>54.57</v>
      </c>
      <c r="DJ2385">
        <v>-2.25</v>
      </c>
      <c r="DK2385">
        <v>0.95036136868635313</v>
      </c>
      <c r="DL2385">
        <v>3.1796502384737681E-3</v>
      </c>
      <c r="DN2385">
        <v>0</v>
      </c>
      <c r="DO2385">
        <v>0</v>
      </c>
      <c r="DP2385">
        <v>22568.179999999997</v>
      </c>
      <c r="DQ2385" s="2">
        <v>0</v>
      </c>
      <c r="DR2385" s="2">
        <v>0</v>
      </c>
      <c r="DS2385">
        <v>0</v>
      </c>
      <c r="DT2385">
        <v>8.6692038034956198</v>
      </c>
      <c r="DU2385">
        <v>8974415.2602830082</v>
      </c>
      <c r="DV2385">
        <v>1</v>
      </c>
    </row>
    <row r="2386" spans="1:126" x14ac:dyDescent="0.15">
      <c r="A2386" t="s">
        <v>3845</v>
      </c>
      <c r="B2386" t="s">
        <v>1006</v>
      </c>
      <c r="C2386">
        <v>46</v>
      </c>
      <c r="D2386">
        <v>125</v>
      </c>
      <c r="E2386" t="s">
        <v>3941</v>
      </c>
      <c r="F2386">
        <v>46125</v>
      </c>
      <c r="G2386" t="s">
        <v>7369</v>
      </c>
      <c r="H2386">
        <v>96.8</v>
      </c>
      <c r="I2386">
        <v>0.2</v>
      </c>
      <c r="J2386">
        <v>0.6</v>
      </c>
      <c r="K2386">
        <v>0.2</v>
      </c>
      <c r="L2386">
        <v>0.8</v>
      </c>
      <c r="M2386">
        <v>1.3</v>
      </c>
      <c r="N2386">
        <f t="shared" si="150"/>
        <v>9373.010000000002</v>
      </c>
      <c r="O2386">
        <f t="shared" si="148"/>
        <v>626.98999999999796</v>
      </c>
      <c r="P2386">
        <f t="shared" si="149"/>
        <v>0.75238799999999784</v>
      </c>
      <c r="Q2386" s="4">
        <v>46125</v>
      </c>
      <c r="R2386" s="5">
        <v>43.308669999999999</v>
      </c>
      <c r="S2386" s="5">
        <v>-97.150184999999993</v>
      </c>
      <c r="T2386">
        <v>3</v>
      </c>
      <c r="U2386">
        <v>0.3245025677502551</v>
      </c>
      <c r="V2386">
        <v>8344</v>
      </c>
      <c r="W2386">
        <v>8339</v>
      </c>
      <c r="X2386">
        <v>8302</v>
      </c>
      <c r="Y2386">
        <v>8128</v>
      </c>
      <c r="Z2386">
        <v>4181</v>
      </c>
      <c r="AA2386">
        <v>46107</v>
      </c>
      <c r="AB2386">
        <v>3523.576</v>
      </c>
      <c r="AC2386">
        <v>53378</v>
      </c>
      <c r="AD2386">
        <v>0</v>
      </c>
      <c r="AE2386">
        <v>0</v>
      </c>
      <c r="AF2386">
        <v>29</v>
      </c>
      <c r="AG2386">
        <v>794</v>
      </c>
      <c r="AH2386">
        <v>3.6523929471032744E-2</v>
      </c>
      <c r="AI2386" s="3">
        <v>384377</v>
      </c>
      <c r="AJ2386" s="3">
        <v>394916.84804625</v>
      </c>
      <c r="AK2386">
        <v>203</v>
      </c>
      <c r="AL2386">
        <v>395200</v>
      </c>
      <c r="AM2386">
        <v>920106</v>
      </c>
      <c r="AN2386">
        <v>197563</v>
      </c>
      <c r="AO2386">
        <v>1117669</v>
      </c>
      <c r="AP2386">
        <v>1</v>
      </c>
      <c r="AQ2386">
        <v>0</v>
      </c>
      <c r="AR2386">
        <v>1</v>
      </c>
      <c r="AS2386">
        <v>0.1199184554502938</v>
      </c>
      <c r="AT2386">
        <v>1</v>
      </c>
      <c r="AU2386">
        <v>10</v>
      </c>
      <c r="AV2386">
        <f t="shared" si="151"/>
        <v>11</v>
      </c>
      <c r="AW2386">
        <v>6222</v>
      </c>
      <c r="AX2386">
        <v>0.89</v>
      </c>
      <c r="AY2386">
        <v>204445390.13298699</v>
      </c>
      <c r="AZ2386">
        <v>204445.390132987</v>
      </c>
      <c r="BA2386">
        <v>23264.1243652673</v>
      </c>
      <c r="BB2386">
        <v>0.42984639537646757</v>
      </c>
      <c r="BC2386">
        <v>5046</v>
      </c>
      <c r="BD2386">
        <v>3064</v>
      </c>
      <c r="BE2386">
        <v>1982</v>
      </c>
      <c r="BF2386">
        <v>0.23753595397890701</v>
      </c>
      <c r="BG2386">
        <v>197387</v>
      </c>
      <c r="BH2386">
        <v>23.775837147675258</v>
      </c>
      <c r="BI2386">
        <v>1376</v>
      </c>
      <c r="BJ2386">
        <v>21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1</v>
      </c>
      <c r="BR2386">
        <v>1</v>
      </c>
      <c r="BS2386">
        <v>0</v>
      </c>
      <c r="BT2386">
        <v>8237</v>
      </c>
      <c r="BU2386">
        <v>0.84</v>
      </c>
      <c r="BV2386">
        <v>0.662304</v>
      </c>
      <c r="BW2386">
        <v>92</v>
      </c>
      <c r="BX2386">
        <v>2.9136820000000001</v>
      </c>
      <c r="BY2386">
        <v>2.138401</v>
      </c>
      <c r="BZ2386">
        <v>20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0</v>
      </c>
      <c r="CH2386">
        <v>1</v>
      </c>
      <c r="CI2386">
        <v>0</v>
      </c>
      <c r="CJ2386">
        <v>8253</v>
      </c>
      <c r="CK2386">
        <v>2.6656973221858715</v>
      </c>
      <c r="CL2386">
        <v>0.68488693671709777</v>
      </c>
      <c r="CM2386">
        <v>87</v>
      </c>
      <c r="CN2386">
        <v>2.0032413177404327</v>
      </c>
      <c r="CO2386">
        <v>925</v>
      </c>
      <c r="CP2386">
        <v>0.218466622</v>
      </c>
      <c r="CQ2386">
        <v>0.34705603099999999</v>
      </c>
      <c r="CR2386">
        <v>7369</v>
      </c>
      <c r="CS2386">
        <v>0.89900000000000002</v>
      </c>
      <c r="CT2386">
        <v>7218</v>
      </c>
      <c r="CU2386">
        <v>0.87147470397999993</v>
      </c>
      <c r="CV2386">
        <v>1</v>
      </c>
      <c r="CW2386">
        <v>1</v>
      </c>
      <c r="CX2386">
        <v>2</v>
      </c>
      <c r="CY2386">
        <v>589</v>
      </c>
      <c r="CZ2386">
        <v>1183</v>
      </c>
      <c r="DA2386" s="2">
        <v>4236</v>
      </c>
      <c r="DB2386" s="2">
        <v>660</v>
      </c>
      <c r="DC2386" s="2">
        <v>143.52000000000001</v>
      </c>
      <c r="DD2386" s="2">
        <v>224</v>
      </c>
      <c r="DE2386">
        <v>264</v>
      </c>
      <c r="DF2386">
        <v>19</v>
      </c>
      <c r="DG2386">
        <v>23.92</v>
      </c>
      <c r="DH2386">
        <v>59.8</v>
      </c>
      <c r="DI2386" s="2">
        <v>23.92</v>
      </c>
      <c r="DJ2386">
        <v>-3.48</v>
      </c>
      <c r="DK2386">
        <v>0.9053221186491387</v>
      </c>
      <c r="DL2386">
        <v>7.556675062972292E-3</v>
      </c>
      <c r="DN2386">
        <v>290.60000000000002</v>
      </c>
      <c r="DO2386">
        <v>0.73599999999999999</v>
      </c>
      <c r="DP2386">
        <v>9613.07</v>
      </c>
      <c r="DQ2386" s="2">
        <v>0</v>
      </c>
      <c r="DR2386" s="2">
        <v>941.82366870999988</v>
      </c>
      <c r="DS2386">
        <v>2.3831598130227734E-3</v>
      </c>
      <c r="DT2386">
        <v>3.10930038083877</v>
      </c>
      <c r="DU2386">
        <v>1228795.5105074819</v>
      </c>
      <c r="DV2386">
        <v>0</v>
      </c>
    </row>
    <row r="2387" spans="1:126" x14ac:dyDescent="0.15">
      <c r="A2387" t="s">
        <v>3845</v>
      </c>
      <c r="B2387" t="s">
        <v>390</v>
      </c>
      <c r="C2387">
        <v>46</v>
      </c>
      <c r="D2387">
        <v>127</v>
      </c>
      <c r="E2387" t="s">
        <v>3942</v>
      </c>
      <c r="F2387">
        <v>46127</v>
      </c>
      <c r="G2387" t="s">
        <v>7370</v>
      </c>
      <c r="H2387">
        <v>94.5</v>
      </c>
      <c r="I2387">
        <v>0.6</v>
      </c>
      <c r="J2387">
        <v>0.5</v>
      </c>
      <c r="K2387">
        <v>0.9</v>
      </c>
      <c r="L2387">
        <v>1.3</v>
      </c>
      <c r="M2387">
        <v>2.1</v>
      </c>
      <c r="N2387">
        <f t="shared" si="150"/>
        <v>8937.77</v>
      </c>
      <c r="O2387">
        <f t="shared" si="148"/>
        <v>1062.2299999999996</v>
      </c>
      <c r="P2387">
        <f t="shared" si="149"/>
        <v>1.2746759999999999</v>
      </c>
      <c r="Q2387" s="4">
        <v>46127</v>
      </c>
      <c r="R2387" s="5">
        <v>42.831105999999998</v>
      </c>
      <c r="S2387" s="5">
        <v>-96.650829000000002</v>
      </c>
      <c r="T2387">
        <v>3</v>
      </c>
      <c r="U2387">
        <v>0.18441636995183197</v>
      </c>
      <c r="V2387">
        <v>14377</v>
      </c>
      <c r="W2387">
        <v>14751</v>
      </c>
      <c r="X2387">
        <v>14842</v>
      </c>
      <c r="Y2387">
        <v>14872</v>
      </c>
      <c r="Z2387">
        <v>7762</v>
      </c>
      <c r="AA2387">
        <v>46109</v>
      </c>
      <c r="AB2387">
        <v>6451.2150000000001</v>
      </c>
      <c r="AC2387">
        <v>64471</v>
      </c>
      <c r="AD2387">
        <v>0</v>
      </c>
      <c r="AE2387">
        <v>0</v>
      </c>
      <c r="AF2387">
        <v>5</v>
      </c>
      <c r="AG2387">
        <v>527</v>
      </c>
      <c r="AH2387">
        <v>9.4876660341555973E-3</v>
      </c>
      <c r="AI2387" s="3">
        <v>288491</v>
      </c>
      <c r="AJ2387" s="3">
        <v>294869.33123034501</v>
      </c>
      <c r="AK2387">
        <v>300</v>
      </c>
      <c r="AL2387">
        <v>298950.40000000002</v>
      </c>
      <c r="AM2387">
        <v>225286</v>
      </c>
      <c r="AN2387">
        <v>148299</v>
      </c>
      <c r="AO2387">
        <v>373585</v>
      </c>
      <c r="AP2387">
        <v>3</v>
      </c>
      <c r="AQ2387">
        <v>1</v>
      </c>
      <c r="AR2387">
        <v>4</v>
      </c>
      <c r="AS2387">
        <v>0.27116805640295572</v>
      </c>
      <c r="AT2387">
        <v>5</v>
      </c>
      <c r="AU2387">
        <v>16</v>
      </c>
      <c r="AV2387">
        <f t="shared" si="151"/>
        <v>21</v>
      </c>
      <c r="AW2387">
        <v>11269</v>
      </c>
      <c r="AX2387">
        <v>0.73</v>
      </c>
      <c r="AY2387">
        <v>53835123.693005599</v>
      </c>
      <c r="AZ2387">
        <v>53835.123693005597</v>
      </c>
      <c r="BA2387">
        <v>4306.1953152450596</v>
      </c>
      <c r="BB2387">
        <v>2.3222355856914758</v>
      </c>
      <c r="BC2387">
        <v>4152</v>
      </c>
      <c r="BD2387">
        <v>620</v>
      </c>
      <c r="BE2387">
        <v>3532</v>
      </c>
      <c r="BF2387">
        <v>0.24567016762885163</v>
      </c>
      <c r="BG2387">
        <v>458561</v>
      </c>
      <c r="BH2387">
        <v>30.896173022503707</v>
      </c>
      <c r="BI2387">
        <v>1525</v>
      </c>
      <c r="BJ2387">
        <v>17</v>
      </c>
      <c r="BK2387">
        <v>2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2</v>
      </c>
      <c r="BR2387">
        <v>2</v>
      </c>
      <c r="BS2387">
        <v>0</v>
      </c>
      <c r="BT2387">
        <v>14589</v>
      </c>
      <c r="BU2387">
        <v>0.82</v>
      </c>
      <c r="BV2387">
        <v>0.72160789999999997</v>
      </c>
      <c r="BW2387">
        <v>104</v>
      </c>
      <c r="BX2387">
        <v>1.6450750000000001</v>
      </c>
      <c r="BY2387">
        <v>0.85172899999999996</v>
      </c>
      <c r="BZ2387">
        <v>19</v>
      </c>
      <c r="CA2387">
        <v>2</v>
      </c>
      <c r="CB2387">
        <v>0</v>
      </c>
      <c r="CC2387">
        <v>1</v>
      </c>
      <c r="CD2387">
        <v>0</v>
      </c>
      <c r="CE2387">
        <v>1</v>
      </c>
      <c r="CF2387">
        <v>0</v>
      </c>
      <c r="CG2387">
        <v>0</v>
      </c>
      <c r="CH2387">
        <v>1</v>
      </c>
      <c r="CI2387">
        <v>0</v>
      </c>
      <c r="CJ2387">
        <v>15020</v>
      </c>
      <c r="CK2387">
        <v>1.5978695073235687</v>
      </c>
      <c r="CL2387">
        <v>0.63184162368990182</v>
      </c>
      <c r="CM2387">
        <v>111</v>
      </c>
      <c r="CN2387">
        <v>0.28759055249395271</v>
      </c>
      <c r="CO2387">
        <v>2729</v>
      </c>
      <c r="CP2387">
        <v>0.30476201000000003</v>
      </c>
      <c r="CQ2387">
        <v>0.62889932299999995</v>
      </c>
      <c r="CR2387">
        <v>13519</v>
      </c>
      <c r="CS2387">
        <v>0.90599999999999992</v>
      </c>
      <c r="CT2387">
        <v>13227</v>
      </c>
      <c r="CU2387">
        <v>0.91361607142900003</v>
      </c>
      <c r="CV2387">
        <v>2</v>
      </c>
      <c r="CW2387">
        <v>9</v>
      </c>
      <c r="CX2387">
        <v>11</v>
      </c>
      <c r="CY2387">
        <v>459</v>
      </c>
      <c r="CZ2387">
        <v>771</v>
      </c>
      <c r="DA2387" s="2">
        <v>13093</v>
      </c>
      <c r="DB2387" s="2">
        <v>1915</v>
      </c>
      <c r="DC2387" s="2">
        <v>101.15</v>
      </c>
      <c r="DD2387" s="2">
        <v>846</v>
      </c>
      <c r="DE2387">
        <v>152</v>
      </c>
      <c r="DF2387">
        <v>9</v>
      </c>
      <c r="DG2387">
        <v>67.44</v>
      </c>
      <c r="DH2387">
        <v>26.97</v>
      </c>
      <c r="DI2387" s="2">
        <v>6.74</v>
      </c>
      <c r="DJ2387">
        <v>-1.78</v>
      </c>
      <c r="DK2387">
        <v>0.91880162639389096</v>
      </c>
      <c r="DL2387">
        <v>9.4876660341555973E-3</v>
      </c>
      <c r="DN2387">
        <v>123.8</v>
      </c>
      <c r="DO2387">
        <v>0.40500000000000003</v>
      </c>
      <c r="DP2387">
        <v>9224.3499999999985</v>
      </c>
      <c r="DQ2387" s="2">
        <v>0</v>
      </c>
      <c r="DR2387" s="2">
        <v>2501.3476621499999</v>
      </c>
      <c r="DS2387">
        <v>8.3670954205662222E-3</v>
      </c>
      <c r="DT2387">
        <v>2.5578758983483301</v>
      </c>
      <c r="DU2387">
        <v>764678.02296159265</v>
      </c>
      <c r="DV2387">
        <v>0</v>
      </c>
    </row>
    <row r="2388" spans="1:126" x14ac:dyDescent="0.15">
      <c r="A2388" t="s">
        <v>3845</v>
      </c>
      <c r="B2388" t="s">
        <v>3943</v>
      </c>
      <c r="C2388">
        <v>46</v>
      </c>
      <c r="D2388">
        <v>129</v>
      </c>
      <c r="E2388" t="s">
        <v>3944</v>
      </c>
      <c r="F2388">
        <v>46129</v>
      </c>
      <c r="G2388" t="s">
        <v>7371</v>
      </c>
      <c r="H2388">
        <v>82.2</v>
      </c>
      <c r="I2388">
        <v>0.1</v>
      </c>
      <c r="J2388">
        <v>14.1</v>
      </c>
      <c r="K2388">
        <v>0.2</v>
      </c>
      <c r="L2388">
        <v>2.6</v>
      </c>
      <c r="M2388">
        <v>0.7</v>
      </c>
      <c r="N2388">
        <f t="shared" si="150"/>
        <v>6962.9500000000007</v>
      </c>
      <c r="O2388">
        <f t="shared" si="148"/>
        <v>3037.0499999999993</v>
      </c>
      <c r="P2388">
        <f t="shared" si="149"/>
        <v>3.6444600000000005</v>
      </c>
      <c r="Q2388" s="4">
        <v>46129</v>
      </c>
      <c r="R2388" s="5">
        <v>45.427605</v>
      </c>
      <c r="S2388" s="5">
        <v>-100.027856</v>
      </c>
      <c r="T2388">
        <v>7</v>
      </c>
      <c r="U2388">
        <v>0.11866598509567536</v>
      </c>
      <c r="V2388">
        <v>5443</v>
      </c>
      <c r="W2388">
        <v>5498</v>
      </c>
      <c r="X2388">
        <v>5495</v>
      </c>
      <c r="Y2388">
        <v>5432</v>
      </c>
      <c r="Z2388">
        <v>2611</v>
      </c>
      <c r="AA2388">
        <v>46111</v>
      </c>
      <c r="AB2388">
        <v>2130.3689999999997</v>
      </c>
      <c r="AC2388">
        <v>43221</v>
      </c>
      <c r="AD2388">
        <v>0</v>
      </c>
      <c r="AE2388">
        <v>0</v>
      </c>
      <c r="AF2388">
        <v>7</v>
      </c>
      <c r="AG2388">
        <v>256</v>
      </c>
      <c r="AH2388">
        <v>2.734375E-2</v>
      </c>
      <c r="AI2388" s="3">
        <v>444739</v>
      </c>
      <c r="AJ2388" s="3">
        <v>453523.65716159</v>
      </c>
      <c r="AK2388">
        <v>480</v>
      </c>
      <c r="AL2388">
        <v>476320</v>
      </c>
      <c r="AM2388">
        <v>1370247</v>
      </c>
      <c r="AN2388">
        <v>88048</v>
      </c>
      <c r="AO2388">
        <v>1458295</v>
      </c>
      <c r="AP2388">
        <v>1</v>
      </c>
      <c r="AQ2388">
        <v>0</v>
      </c>
      <c r="AR2388">
        <v>1</v>
      </c>
      <c r="AS2388">
        <v>0.18188432157148052</v>
      </c>
      <c r="AT2388">
        <v>1</v>
      </c>
      <c r="AU2388">
        <v>3</v>
      </c>
      <c r="AV2388">
        <f t="shared" si="151"/>
        <v>4</v>
      </c>
      <c r="AW2388">
        <v>3465</v>
      </c>
      <c r="AX2388">
        <v>0.99</v>
      </c>
      <c r="AY2388">
        <v>868621771.00512195</v>
      </c>
      <c r="AZ2388">
        <v>868621.77100512199</v>
      </c>
      <c r="BA2388">
        <v>145933.813299809</v>
      </c>
      <c r="BB2388">
        <v>6.8524215011471143E-2</v>
      </c>
      <c r="BC2388">
        <v>4631</v>
      </c>
      <c r="BD2388">
        <v>0</v>
      </c>
      <c r="BE2388">
        <v>4631</v>
      </c>
      <c r="BF2388">
        <v>0.85081756384346863</v>
      </c>
      <c r="BG2388">
        <v>275387</v>
      </c>
      <c r="BH2388">
        <v>50.115923566878983</v>
      </c>
      <c r="BI2388">
        <v>969</v>
      </c>
      <c r="BJ2388">
        <v>9</v>
      </c>
      <c r="BK2388">
        <v>2</v>
      </c>
      <c r="BL2388">
        <v>3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1</v>
      </c>
      <c r="BS2388">
        <v>0</v>
      </c>
      <c r="BT2388">
        <v>5228</v>
      </c>
      <c r="BU2388">
        <v>0.63</v>
      </c>
      <c r="BV2388">
        <v>0.64887360000000005</v>
      </c>
      <c r="BW2388">
        <v>66</v>
      </c>
      <c r="BX2388">
        <v>3.0604439999999999</v>
      </c>
      <c r="BY2388">
        <v>2.5435810000000001</v>
      </c>
      <c r="BZ2388">
        <v>8</v>
      </c>
      <c r="CA2388">
        <v>1</v>
      </c>
      <c r="CB2388">
        <v>3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0</v>
      </c>
      <c r="CJ2388">
        <v>5508</v>
      </c>
      <c r="CK2388">
        <v>2.541757443718228</v>
      </c>
      <c r="CL2388">
        <v>0.58465922583709329</v>
      </c>
      <c r="CM2388">
        <v>58</v>
      </c>
      <c r="CN2388">
        <v>1.5503038628298091</v>
      </c>
      <c r="CO2388">
        <v>635</v>
      </c>
      <c r="CP2388">
        <v>-0.14725343390000001</v>
      </c>
      <c r="CQ2388">
        <v>1.4649405000000001E-2</v>
      </c>
      <c r="CR2388">
        <v>4693</v>
      </c>
      <c r="CS2388">
        <v>0.8640000000000001</v>
      </c>
      <c r="CT2388">
        <v>4588</v>
      </c>
      <c r="CU2388">
        <v>0.85284974092999999</v>
      </c>
      <c r="CV2388">
        <v>8</v>
      </c>
      <c r="CW2388">
        <v>3</v>
      </c>
      <c r="CX2388">
        <v>5</v>
      </c>
      <c r="CY2388">
        <v>228</v>
      </c>
      <c r="CZ2388">
        <v>397</v>
      </c>
      <c r="DA2388" s="2">
        <v>3435</v>
      </c>
      <c r="DB2388" s="2">
        <v>515</v>
      </c>
      <c r="DC2388" s="2">
        <v>181.03</v>
      </c>
      <c r="DD2388" s="2">
        <v>978</v>
      </c>
      <c r="DE2388">
        <v>112</v>
      </c>
      <c r="DF2388">
        <v>16</v>
      </c>
      <c r="DG2388">
        <v>90.51</v>
      </c>
      <c r="DH2388">
        <v>36.21</v>
      </c>
      <c r="DI2388" s="2">
        <v>54.31</v>
      </c>
      <c r="DJ2388">
        <v>-1.45</v>
      </c>
      <c r="DK2388">
        <v>0.95920753520604218</v>
      </c>
      <c r="DL2388">
        <v>1.5625E-2</v>
      </c>
      <c r="DN2388">
        <v>28.3</v>
      </c>
      <c r="DO2388">
        <v>0.06</v>
      </c>
      <c r="DP2388">
        <v>16640.18</v>
      </c>
      <c r="DQ2388" s="2">
        <v>0</v>
      </c>
      <c r="DR2388" s="2">
        <v>336.08591281999998</v>
      </c>
      <c r="DS2388">
        <v>7.055884968632432E-4</v>
      </c>
      <c r="DT2388">
        <v>5.9549359275203901</v>
      </c>
      <c r="DU2388">
        <v>2836455.0809965124</v>
      </c>
      <c r="DV2388">
        <v>0</v>
      </c>
    </row>
    <row r="2389" spans="1:126" x14ac:dyDescent="0.15">
      <c r="A2389" t="s">
        <v>3845</v>
      </c>
      <c r="B2389" t="s">
        <v>3945</v>
      </c>
      <c r="C2389">
        <v>46</v>
      </c>
      <c r="D2389">
        <v>135</v>
      </c>
      <c r="E2389" t="s">
        <v>3946</v>
      </c>
      <c r="F2389">
        <v>46135</v>
      </c>
      <c r="G2389" t="s">
        <v>7372</v>
      </c>
      <c r="H2389">
        <v>91.6</v>
      </c>
      <c r="I2389">
        <v>1.5</v>
      </c>
      <c r="J2389">
        <v>2.4</v>
      </c>
      <c r="K2389">
        <v>0.5</v>
      </c>
      <c r="L2389">
        <v>1.3</v>
      </c>
      <c r="M2389">
        <v>2.7</v>
      </c>
      <c r="N2389">
        <f t="shared" si="150"/>
        <v>8407.8000000000011</v>
      </c>
      <c r="O2389">
        <f t="shared" si="148"/>
        <v>1592.1999999999989</v>
      </c>
      <c r="P2389">
        <f t="shared" si="149"/>
        <v>1.9106399999999994</v>
      </c>
      <c r="Q2389" s="4">
        <v>46135</v>
      </c>
      <c r="R2389" s="5">
        <v>43.006602999999998</v>
      </c>
      <c r="S2389" s="5">
        <v>-97.388361000000003</v>
      </c>
      <c r="T2389">
        <v>7</v>
      </c>
      <c r="U2389">
        <v>0.12120490342546859</v>
      </c>
      <c r="V2389">
        <v>22434</v>
      </c>
      <c r="W2389">
        <v>22580</v>
      </c>
      <c r="X2389">
        <v>22636</v>
      </c>
      <c r="Y2389">
        <v>22682</v>
      </c>
      <c r="Z2389">
        <v>12029</v>
      </c>
      <c r="AA2389">
        <v>46113</v>
      </c>
      <c r="AB2389">
        <v>9178.6650000000009</v>
      </c>
      <c r="AC2389">
        <v>48176</v>
      </c>
      <c r="AD2389">
        <v>1</v>
      </c>
      <c r="AE2389">
        <v>4.4177416504682808E-5</v>
      </c>
      <c r="AF2389">
        <v>9</v>
      </c>
      <c r="AG2389">
        <v>692</v>
      </c>
      <c r="AH2389">
        <v>1.300578034682081E-2</v>
      </c>
      <c r="AI2389" s="3">
        <v>327796</v>
      </c>
      <c r="AJ2389" s="3">
        <v>333545.17960328003</v>
      </c>
      <c r="AK2389">
        <v>226</v>
      </c>
      <c r="AL2389">
        <v>340902.39999999997</v>
      </c>
      <c r="AM2389">
        <v>751022</v>
      </c>
      <c r="AN2389">
        <v>153323</v>
      </c>
      <c r="AO2389">
        <v>904345</v>
      </c>
      <c r="AP2389">
        <v>5</v>
      </c>
      <c r="AQ2389">
        <v>0</v>
      </c>
      <c r="AR2389">
        <v>5</v>
      </c>
      <c r="AS2389">
        <v>0.22143489813994688</v>
      </c>
      <c r="AT2389">
        <v>4</v>
      </c>
      <c r="AU2389">
        <v>27</v>
      </c>
      <c r="AV2389">
        <f t="shared" si="151"/>
        <v>31</v>
      </c>
      <c r="AW2389">
        <v>20252</v>
      </c>
      <c r="AX2389">
        <v>0.89</v>
      </c>
      <c r="AY2389">
        <v>1055698832.7369</v>
      </c>
      <c r="AZ2389">
        <v>1055698.8327369001</v>
      </c>
      <c r="BA2389">
        <v>48694.1077664525</v>
      </c>
      <c r="BB2389">
        <v>0.20536365607030257</v>
      </c>
      <c r="BC2389">
        <v>4397</v>
      </c>
      <c r="BD2389">
        <v>6718</v>
      </c>
      <c r="BE2389">
        <v>-2321</v>
      </c>
      <c r="BF2389">
        <v>-0.1034590353927075</v>
      </c>
      <c r="BG2389">
        <v>858017</v>
      </c>
      <c r="BH2389">
        <v>37.904974377098426</v>
      </c>
      <c r="BI2389">
        <v>2869</v>
      </c>
      <c r="BJ2389">
        <v>24</v>
      </c>
      <c r="BK2389">
        <v>7</v>
      </c>
      <c r="BL2389">
        <v>5</v>
      </c>
      <c r="BM2389">
        <v>0</v>
      </c>
      <c r="BN2389">
        <v>0</v>
      </c>
      <c r="BO2389">
        <v>1</v>
      </c>
      <c r="BP2389">
        <v>1</v>
      </c>
      <c r="BQ2389">
        <v>5</v>
      </c>
      <c r="BR2389">
        <v>2</v>
      </c>
      <c r="BS2389">
        <v>0</v>
      </c>
      <c r="BT2389">
        <v>21986</v>
      </c>
      <c r="BU2389">
        <v>0.83</v>
      </c>
      <c r="BV2389">
        <v>0.59812310000000002</v>
      </c>
      <c r="BW2389">
        <v>181</v>
      </c>
      <c r="BX2389">
        <v>2.0467569999999999</v>
      </c>
      <c r="BY2389">
        <v>0.69433420000000001</v>
      </c>
      <c r="BZ2389">
        <v>23</v>
      </c>
      <c r="CA2389">
        <v>6</v>
      </c>
      <c r="CB2389">
        <v>4</v>
      </c>
      <c r="CC2389">
        <v>0</v>
      </c>
      <c r="CD2389">
        <v>0</v>
      </c>
      <c r="CE2389">
        <v>0</v>
      </c>
      <c r="CF2389">
        <v>1</v>
      </c>
      <c r="CG2389">
        <v>4</v>
      </c>
      <c r="CH2389">
        <v>2</v>
      </c>
      <c r="CI2389">
        <v>0</v>
      </c>
      <c r="CJ2389">
        <v>22695</v>
      </c>
      <c r="CK2389">
        <v>1.7625027539105529</v>
      </c>
      <c r="CL2389">
        <v>0.64951810367283147</v>
      </c>
      <c r="CM2389">
        <v>167</v>
      </c>
      <c r="CN2389">
        <v>0.49957376072045351</v>
      </c>
      <c r="CO2389">
        <v>3353</v>
      </c>
      <c r="CP2389">
        <v>0.24302432900000001</v>
      </c>
      <c r="CQ2389">
        <v>0.34756048699999997</v>
      </c>
      <c r="CR2389">
        <v>20082</v>
      </c>
      <c r="CS2389">
        <v>0.88400000000000001</v>
      </c>
      <c r="CT2389">
        <v>19607</v>
      </c>
      <c r="CU2389">
        <v>0.87053171565999998</v>
      </c>
      <c r="CV2389">
        <v>106</v>
      </c>
      <c r="CW2389">
        <v>12</v>
      </c>
      <c r="CX2389">
        <v>23</v>
      </c>
      <c r="CY2389">
        <v>401</v>
      </c>
      <c r="CZ2389">
        <v>955</v>
      </c>
      <c r="DA2389" s="2">
        <v>16668</v>
      </c>
      <c r="DB2389" s="2">
        <v>2295</v>
      </c>
      <c r="DC2389" s="2">
        <v>123.37</v>
      </c>
      <c r="DD2389" s="2">
        <v>1743</v>
      </c>
      <c r="DE2389">
        <v>213</v>
      </c>
      <c r="DF2389">
        <v>2</v>
      </c>
      <c r="DG2389">
        <v>66.09</v>
      </c>
      <c r="DH2389">
        <v>4.41</v>
      </c>
      <c r="DI2389" s="2">
        <v>17.62</v>
      </c>
      <c r="DJ2389">
        <v>-1.76</v>
      </c>
      <c r="DK2389">
        <v>0.948574723303518</v>
      </c>
      <c r="DL2389">
        <v>7.2254335260115606E-3</v>
      </c>
      <c r="DM2389">
        <v>1021</v>
      </c>
      <c r="DN2389">
        <v>210.3</v>
      </c>
      <c r="DO2389">
        <v>0.61199999999999999</v>
      </c>
      <c r="DP2389">
        <v>10990.74</v>
      </c>
      <c r="DQ2389" s="2">
        <v>0</v>
      </c>
      <c r="DR2389" s="2">
        <v>330.72376964</v>
      </c>
      <c r="DS2389">
        <v>9.7014098855566883E-4</v>
      </c>
      <c r="DT2389">
        <v>3.6503814308090798</v>
      </c>
      <c r="DU2389">
        <v>1244423.7906782492</v>
      </c>
      <c r="DV2389">
        <v>0</v>
      </c>
    </row>
    <row r="2390" spans="1:126" x14ac:dyDescent="0.15">
      <c r="A2390" t="s">
        <v>3845</v>
      </c>
      <c r="B2390" t="s">
        <v>3947</v>
      </c>
      <c r="C2390">
        <v>46</v>
      </c>
      <c r="D2390">
        <v>137</v>
      </c>
      <c r="E2390" t="s">
        <v>3948</v>
      </c>
      <c r="F2390">
        <v>46137</v>
      </c>
      <c r="G2390" t="s">
        <v>7373</v>
      </c>
      <c r="H2390">
        <v>21.7</v>
      </c>
      <c r="I2390">
        <v>0.2</v>
      </c>
      <c r="J2390">
        <v>72.2</v>
      </c>
      <c r="K2390">
        <v>0.1</v>
      </c>
      <c r="L2390">
        <v>2.7</v>
      </c>
      <c r="M2390">
        <v>3.1</v>
      </c>
      <c r="N2390">
        <f t="shared" si="150"/>
        <v>5700.68</v>
      </c>
      <c r="O2390">
        <f t="shared" si="148"/>
        <v>4299.32</v>
      </c>
      <c r="P2390">
        <f t="shared" si="149"/>
        <v>5.1591840000000015</v>
      </c>
      <c r="Q2390" s="4">
        <v>46137</v>
      </c>
      <c r="R2390" s="5">
        <v>44.989764000000001</v>
      </c>
      <c r="S2390" s="5">
        <v>-101.660827</v>
      </c>
      <c r="T2390">
        <v>8</v>
      </c>
      <c r="U2390">
        <v>9.7059487402475987E-4</v>
      </c>
      <c r="V2390">
        <v>2796</v>
      </c>
      <c r="W2390">
        <v>2837</v>
      </c>
      <c r="X2390">
        <v>2833</v>
      </c>
      <c r="Y2390">
        <v>2839</v>
      </c>
      <c r="Z2390">
        <v>1316</v>
      </c>
      <c r="AA2390">
        <v>46115</v>
      </c>
      <c r="AB2390">
        <v>1053.1569999999999</v>
      </c>
      <c r="AC2390">
        <v>35119</v>
      </c>
      <c r="AD2390">
        <v>0</v>
      </c>
      <c r="AE2390">
        <v>0</v>
      </c>
      <c r="AF2390">
        <v>2</v>
      </c>
      <c r="AG2390">
        <v>240</v>
      </c>
      <c r="AH2390">
        <v>8.3333333333333332E-3</v>
      </c>
      <c r="AI2390" s="3">
        <v>1108230</v>
      </c>
      <c r="AJ2390" s="3">
        <v>1255284.982862385</v>
      </c>
      <c r="AK2390">
        <v>3035</v>
      </c>
      <c r="AL2390">
        <v>1261574.3999999999</v>
      </c>
      <c r="AM2390">
        <v>726235</v>
      </c>
      <c r="AN2390">
        <v>39144</v>
      </c>
      <c r="AO2390">
        <v>765379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f t="shared" si="151"/>
        <v>1</v>
      </c>
      <c r="AW2390">
        <v>303</v>
      </c>
      <c r="AX2390">
        <v>0.10999999999999999</v>
      </c>
      <c r="AY2390">
        <v>269211658.07151198</v>
      </c>
      <c r="AZ2390">
        <v>269211.65807151201</v>
      </c>
      <c r="BA2390">
        <v>109873.196668551</v>
      </c>
      <c r="BB2390">
        <v>9.101400799474782E-2</v>
      </c>
      <c r="BC2390">
        <v>937</v>
      </c>
      <c r="BD2390">
        <v>0</v>
      </c>
      <c r="BE2390">
        <v>937</v>
      </c>
      <c r="BF2390">
        <v>0.33512160228898424</v>
      </c>
      <c r="BG2390">
        <v>486883</v>
      </c>
      <c r="BH2390">
        <v>171.86127779738794</v>
      </c>
      <c r="BI2390">
        <v>308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1</v>
      </c>
      <c r="BR2390">
        <v>0</v>
      </c>
      <c r="BS2390">
        <v>0</v>
      </c>
      <c r="BT2390">
        <v>2552</v>
      </c>
      <c r="BU2390">
        <v>0.76</v>
      </c>
      <c r="BV2390">
        <v>0.51712130000000001</v>
      </c>
      <c r="BW2390">
        <v>11</v>
      </c>
      <c r="BX2390">
        <v>0.39184950000000002</v>
      </c>
      <c r="BY2390">
        <v>-1.567699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>
        <v>0</v>
      </c>
      <c r="CJ2390">
        <v>2823</v>
      </c>
      <c r="CK2390">
        <v>0.35423308537017356</v>
      </c>
      <c r="CL2390">
        <v>0.4318955732122588</v>
      </c>
      <c r="CM2390">
        <v>8</v>
      </c>
      <c r="CN2390">
        <v>-2.4194350165584622</v>
      </c>
      <c r="CO2390">
        <v>178</v>
      </c>
      <c r="CP2390">
        <v>-0.47255012870000002</v>
      </c>
      <c r="CQ2390">
        <v>-1.0429606068999999</v>
      </c>
      <c r="CR2390">
        <v>2233</v>
      </c>
      <c r="CS2390">
        <v>0.79799999999999993</v>
      </c>
      <c r="CT2390">
        <v>2209</v>
      </c>
      <c r="CU2390">
        <v>0.70804741109999991</v>
      </c>
      <c r="CW2390">
        <v>0</v>
      </c>
      <c r="CY2390">
        <v>209</v>
      </c>
      <c r="CZ2390">
        <v>386</v>
      </c>
      <c r="DA2390" s="2">
        <v>671</v>
      </c>
      <c r="DB2390" s="2">
        <v>80</v>
      </c>
      <c r="DC2390" s="2">
        <v>0</v>
      </c>
      <c r="DD2390" s="2">
        <v>2128</v>
      </c>
      <c r="DE2390">
        <v>125</v>
      </c>
      <c r="DF2390">
        <v>158</v>
      </c>
      <c r="DI2390" s="2">
        <v>35.29</v>
      </c>
      <c r="DJ2390">
        <v>-0.55000000000000004</v>
      </c>
      <c r="DK2390">
        <v>0.82820262941808109</v>
      </c>
      <c r="DL2390">
        <v>0</v>
      </c>
      <c r="DM2390">
        <v>0</v>
      </c>
      <c r="DN2390">
        <v>0</v>
      </c>
      <c r="DO2390">
        <v>0</v>
      </c>
      <c r="DP2390">
        <v>3020.8599999999997</v>
      </c>
      <c r="DQ2390" s="2">
        <v>118</v>
      </c>
      <c r="DR2390" s="2">
        <v>0</v>
      </c>
      <c r="DS2390">
        <v>0</v>
      </c>
      <c r="DT2390">
        <v>5.3881448676249901</v>
      </c>
      <c r="DU2390">
        <v>6797545.6284870757</v>
      </c>
      <c r="DV2390">
        <v>0</v>
      </c>
    </row>
    <row r="2391" spans="1:126" x14ac:dyDescent="0.15">
      <c r="A2391" t="s">
        <v>3949</v>
      </c>
      <c r="B2391" t="s">
        <v>1550</v>
      </c>
      <c r="C2391">
        <v>47</v>
      </c>
      <c r="D2391">
        <v>1</v>
      </c>
      <c r="E2391" t="s">
        <v>3950</v>
      </c>
      <c r="F2391">
        <v>47001</v>
      </c>
      <c r="G2391" t="s">
        <v>7374</v>
      </c>
      <c r="H2391">
        <v>90.7</v>
      </c>
      <c r="I2391">
        <v>3.7</v>
      </c>
      <c r="J2391">
        <v>0.3</v>
      </c>
      <c r="K2391">
        <v>1.1000000000000001</v>
      </c>
      <c r="L2391">
        <v>1.9</v>
      </c>
      <c r="M2391">
        <v>2.4</v>
      </c>
      <c r="N2391">
        <f t="shared" si="150"/>
        <v>8250.85</v>
      </c>
      <c r="O2391">
        <f t="shared" si="148"/>
        <v>1749.1499999999996</v>
      </c>
      <c r="P2391">
        <f t="shared" si="149"/>
        <v>2.0989800000000005</v>
      </c>
      <c r="Q2391" s="4">
        <v>47001</v>
      </c>
      <c r="R2391" s="5">
        <v>36.116731000000001</v>
      </c>
      <c r="S2391" s="5">
        <v>-84.195418000000004</v>
      </c>
      <c r="T2391">
        <v>2</v>
      </c>
      <c r="U2391">
        <v>3.9272635443125842E-2</v>
      </c>
      <c r="V2391">
        <v>75039</v>
      </c>
      <c r="W2391">
        <v>75346</v>
      </c>
      <c r="X2391">
        <v>75430</v>
      </c>
      <c r="Y2391">
        <v>75459</v>
      </c>
      <c r="Z2391">
        <v>39406</v>
      </c>
      <c r="AA2391">
        <v>46117</v>
      </c>
      <c r="AB2391">
        <v>27579.159</v>
      </c>
      <c r="AC2391">
        <v>42880</v>
      </c>
      <c r="AD2391">
        <v>2</v>
      </c>
      <c r="AE2391">
        <v>2.6514649343762429E-5</v>
      </c>
      <c r="AF2391">
        <v>42</v>
      </c>
      <c r="AG2391">
        <v>441</v>
      </c>
      <c r="AH2391">
        <v>9.5238095238095233E-2</v>
      </c>
      <c r="AI2391" s="3">
        <v>35845</v>
      </c>
      <c r="AJ2391" s="3">
        <v>215783.67448318502</v>
      </c>
      <c r="AK2391">
        <v>48</v>
      </c>
      <c r="AL2391">
        <v>220691.19999999998</v>
      </c>
      <c r="AM2391">
        <v>887879</v>
      </c>
      <c r="AN2391">
        <v>27198</v>
      </c>
      <c r="AO2391">
        <v>915077</v>
      </c>
      <c r="AP2391">
        <v>1</v>
      </c>
      <c r="AQ2391">
        <v>0</v>
      </c>
      <c r="AR2391">
        <v>1</v>
      </c>
      <c r="AS2391">
        <v>1.3272104690361797E-2</v>
      </c>
      <c r="AT2391">
        <v>1</v>
      </c>
      <c r="AU2391">
        <v>87</v>
      </c>
      <c r="AV2391">
        <f t="shared" si="151"/>
        <v>88</v>
      </c>
      <c r="AW2391">
        <v>68136</v>
      </c>
      <c r="AX2391">
        <v>0.96</v>
      </c>
      <c r="AY2391">
        <v>771696168.11295795</v>
      </c>
      <c r="AZ2391">
        <v>771696.16811295797</v>
      </c>
      <c r="BA2391">
        <v>10724.2422799571</v>
      </c>
      <c r="BB2391">
        <v>0.93246681107618579</v>
      </c>
      <c r="BC2391">
        <v>39946</v>
      </c>
      <c r="BD2391">
        <v>59360</v>
      </c>
      <c r="BE2391">
        <v>-19414</v>
      </c>
      <c r="BF2391">
        <v>-0.25871879955756338</v>
      </c>
      <c r="BG2391">
        <v>928827</v>
      </c>
      <c r="BH2391">
        <v>12.313761103009412</v>
      </c>
      <c r="BI2391">
        <v>9782</v>
      </c>
      <c r="BJ2391">
        <v>84</v>
      </c>
      <c r="BK2391">
        <v>12</v>
      </c>
      <c r="BL2391">
        <v>4</v>
      </c>
      <c r="BM2391">
        <v>1</v>
      </c>
      <c r="BN2391">
        <v>1</v>
      </c>
      <c r="BO2391">
        <v>13</v>
      </c>
      <c r="BP2391">
        <v>1</v>
      </c>
      <c r="BQ2391">
        <v>4</v>
      </c>
      <c r="BR2391">
        <v>0</v>
      </c>
      <c r="BS2391">
        <v>0</v>
      </c>
      <c r="BT2391">
        <v>74849</v>
      </c>
      <c r="BU2391">
        <v>0.8</v>
      </c>
      <c r="BV2391">
        <v>0.54447000000000001</v>
      </c>
      <c r="BW2391">
        <v>453</v>
      </c>
      <c r="BX2391">
        <v>1.6032280000000001</v>
      </c>
      <c r="BY2391">
        <v>-0.23363700000000001</v>
      </c>
      <c r="BZ2391">
        <v>83</v>
      </c>
      <c r="CA2391">
        <v>11</v>
      </c>
      <c r="CB2391">
        <v>4</v>
      </c>
      <c r="CC2391">
        <v>0</v>
      </c>
      <c r="CD2391">
        <v>1</v>
      </c>
      <c r="CE2391">
        <v>12</v>
      </c>
      <c r="CF2391">
        <v>0</v>
      </c>
      <c r="CG2391">
        <v>6</v>
      </c>
      <c r="CH2391">
        <v>1</v>
      </c>
      <c r="CI2391">
        <v>0</v>
      </c>
      <c r="CJ2391">
        <v>75382</v>
      </c>
      <c r="CK2391">
        <v>1.5653604308720914</v>
      </c>
      <c r="CL2391">
        <v>0.60320527161422843</v>
      </c>
      <c r="CM2391">
        <v>402</v>
      </c>
      <c r="CN2391">
        <v>-0.20774354406197076</v>
      </c>
      <c r="CO2391">
        <v>9362</v>
      </c>
      <c r="CP2391">
        <v>0.23866040299999999</v>
      </c>
      <c r="CQ2391">
        <v>0.51976823000000005</v>
      </c>
      <c r="CR2391">
        <v>64699</v>
      </c>
      <c r="CS2391">
        <v>0.85299999999999998</v>
      </c>
      <c r="CT2391">
        <v>64534</v>
      </c>
      <c r="CU2391">
        <v>0.84215786434999995</v>
      </c>
      <c r="CV2391">
        <v>65</v>
      </c>
      <c r="CW2391">
        <v>50</v>
      </c>
      <c r="CX2391">
        <v>52</v>
      </c>
      <c r="CY2391">
        <v>153</v>
      </c>
      <c r="CZ2391">
        <v>644</v>
      </c>
      <c r="DA2391" s="2">
        <v>48451</v>
      </c>
      <c r="DB2391" s="2">
        <v>7625</v>
      </c>
      <c r="DC2391" s="2">
        <v>135.02000000000001</v>
      </c>
      <c r="DD2391" s="2">
        <v>6110</v>
      </c>
      <c r="DE2391">
        <v>168</v>
      </c>
      <c r="DF2391">
        <v>11</v>
      </c>
      <c r="DG2391">
        <v>30.45</v>
      </c>
      <c r="DH2391">
        <v>6.62</v>
      </c>
      <c r="DI2391" s="2">
        <v>18.53</v>
      </c>
      <c r="DJ2391">
        <v>1.36</v>
      </c>
      <c r="DK2391">
        <v>0.9482494071697587</v>
      </c>
      <c r="DL2391">
        <v>0</v>
      </c>
      <c r="DM2391">
        <v>0</v>
      </c>
      <c r="DN2391">
        <v>4.5</v>
      </c>
      <c r="DO2391">
        <v>0.02</v>
      </c>
      <c r="DP2391">
        <v>4.6399999999999997</v>
      </c>
      <c r="DQ2391" s="2">
        <v>0</v>
      </c>
      <c r="DR2391" s="2">
        <v>158.38884774000002</v>
      </c>
      <c r="DS2391">
        <v>7.1769440028963548E-4</v>
      </c>
      <c r="DT2391">
        <v>1.6071758662273901</v>
      </c>
      <c r="DU2391">
        <v>354689.57052876218</v>
      </c>
      <c r="DV2391">
        <v>1</v>
      </c>
    </row>
    <row r="2392" spans="1:126" x14ac:dyDescent="0.15">
      <c r="A2392" t="s">
        <v>3949</v>
      </c>
      <c r="B2392" t="s">
        <v>3671</v>
      </c>
      <c r="C2392">
        <v>47</v>
      </c>
      <c r="D2392">
        <v>3</v>
      </c>
      <c r="E2392" t="s">
        <v>3951</v>
      </c>
      <c r="F2392">
        <v>47003</v>
      </c>
      <c r="G2392" t="s">
        <v>7375</v>
      </c>
      <c r="H2392">
        <v>78.5</v>
      </c>
      <c r="I2392">
        <v>7.6</v>
      </c>
      <c r="J2392">
        <v>0.2</v>
      </c>
      <c r="K2392">
        <v>0.8</v>
      </c>
      <c r="L2392">
        <v>1.6</v>
      </c>
      <c r="M2392">
        <v>11.3</v>
      </c>
      <c r="N2392">
        <f t="shared" si="150"/>
        <v>6350.9400000000005</v>
      </c>
      <c r="O2392">
        <f t="shared" si="148"/>
        <v>3649.0599999999995</v>
      </c>
      <c r="P2392">
        <f t="shared" si="149"/>
        <v>4.3788720000000012</v>
      </c>
      <c r="Q2392" s="4">
        <v>47003</v>
      </c>
      <c r="R2392" s="5">
        <v>35.513660000000002</v>
      </c>
      <c r="S2392" s="5">
        <v>-86.458293999999995</v>
      </c>
      <c r="T2392">
        <v>4</v>
      </c>
      <c r="U2392">
        <v>7.8239563336274645E-2</v>
      </c>
      <c r="V2392">
        <v>45060</v>
      </c>
      <c r="W2392">
        <v>45660</v>
      </c>
      <c r="X2392">
        <v>45986</v>
      </c>
      <c r="Y2392">
        <v>46892</v>
      </c>
      <c r="Z2392">
        <v>23354</v>
      </c>
      <c r="AA2392">
        <v>46119</v>
      </c>
      <c r="AB2392">
        <v>17208.343000000001</v>
      </c>
      <c r="AC2392">
        <v>41984</v>
      </c>
      <c r="AD2392">
        <v>0</v>
      </c>
      <c r="AE2392">
        <v>0</v>
      </c>
      <c r="AF2392">
        <v>41</v>
      </c>
      <c r="AG2392">
        <v>1411</v>
      </c>
      <c r="AH2392">
        <v>2.9057406094968107E-2</v>
      </c>
      <c r="AI2392" s="3">
        <v>232381</v>
      </c>
      <c r="AJ2392" s="3">
        <v>303128.008316205</v>
      </c>
      <c r="AK2392">
        <v>77</v>
      </c>
      <c r="AL2392">
        <v>303929.59999999998</v>
      </c>
      <c r="AM2392">
        <v>298089</v>
      </c>
      <c r="AN2392">
        <v>87491</v>
      </c>
      <c r="AO2392">
        <v>385580</v>
      </c>
      <c r="AP2392">
        <v>3</v>
      </c>
      <c r="AQ2392">
        <v>0</v>
      </c>
      <c r="AR2392">
        <v>3</v>
      </c>
      <c r="AS2392">
        <v>6.5703022339027597E-2</v>
      </c>
      <c r="AT2392">
        <v>4</v>
      </c>
      <c r="AU2392">
        <v>49</v>
      </c>
      <c r="AV2392">
        <f t="shared" si="151"/>
        <v>53</v>
      </c>
      <c r="AW2392">
        <v>34293</v>
      </c>
      <c r="AX2392">
        <v>0.72</v>
      </c>
      <c r="AY2392">
        <v>859247576.50977397</v>
      </c>
      <c r="AZ2392">
        <v>859247.57650977396</v>
      </c>
      <c r="BA2392">
        <v>22835.4977001732</v>
      </c>
      <c r="BB2392">
        <v>0.43791469453823872</v>
      </c>
      <c r="BC2392">
        <v>27519</v>
      </c>
      <c r="BD2392">
        <v>66634</v>
      </c>
      <c r="BE2392">
        <v>-39115</v>
      </c>
      <c r="BF2392">
        <v>-0.86806480248557483</v>
      </c>
      <c r="BG2392">
        <v>661984</v>
      </c>
      <c r="BH2392">
        <v>14.395337711477406</v>
      </c>
      <c r="BI2392">
        <v>4446</v>
      </c>
      <c r="BJ2392">
        <v>33</v>
      </c>
      <c r="BK2392">
        <v>2</v>
      </c>
      <c r="BL2392">
        <v>2</v>
      </c>
      <c r="BM2392">
        <v>0</v>
      </c>
      <c r="BN2392">
        <v>1</v>
      </c>
      <c r="BO2392">
        <v>1</v>
      </c>
      <c r="BP2392">
        <v>1</v>
      </c>
      <c r="BQ2392">
        <v>4</v>
      </c>
      <c r="BR2392">
        <v>2</v>
      </c>
      <c r="BS2392">
        <v>0</v>
      </c>
      <c r="BT2392">
        <v>45947</v>
      </c>
      <c r="BU2392">
        <v>0.79</v>
      </c>
      <c r="BV2392">
        <v>0.4693118</v>
      </c>
      <c r="BW2392">
        <v>138</v>
      </c>
      <c r="BX2392">
        <v>1.0011540000000001</v>
      </c>
      <c r="BY2392">
        <v>-1.5392920000000001</v>
      </c>
      <c r="BZ2392">
        <v>33</v>
      </c>
      <c r="CA2392">
        <v>1</v>
      </c>
      <c r="CB2392">
        <v>2</v>
      </c>
      <c r="CC2392">
        <v>0</v>
      </c>
      <c r="CD2392">
        <v>1</v>
      </c>
      <c r="CE2392">
        <v>1</v>
      </c>
      <c r="CF2392">
        <v>1</v>
      </c>
      <c r="CG2392">
        <v>2</v>
      </c>
      <c r="CH2392">
        <v>2</v>
      </c>
      <c r="CI2392">
        <v>0</v>
      </c>
      <c r="CJ2392">
        <v>46428</v>
      </c>
      <c r="CK2392">
        <v>0.92616524511070908</v>
      </c>
      <c r="CL2392">
        <v>0.59466469062615779</v>
      </c>
      <c r="CM2392">
        <v>133</v>
      </c>
      <c r="CN2392">
        <v>-1.2401017681250297</v>
      </c>
      <c r="CO2392">
        <v>3225.9999999999995</v>
      </c>
      <c r="CP2392">
        <v>0.41092941399999999</v>
      </c>
      <c r="CQ2392">
        <v>-0.31994071280000003</v>
      </c>
      <c r="CR2392">
        <v>40423</v>
      </c>
      <c r="CS2392">
        <v>0.85199999999999998</v>
      </c>
      <c r="CT2392">
        <v>35147</v>
      </c>
      <c r="CU2392">
        <v>0.76436865022000011</v>
      </c>
      <c r="CV2392">
        <v>31</v>
      </c>
      <c r="CW2392">
        <v>12</v>
      </c>
      <c r="CX2392">
        <v>17</v>
      </c>
      <c r="CY2392">
        <v>866</v>
      </c>
      <c r="CZ2392">
        <v>2138</v>
      </c>
      <c r="DA2392" s="2">
        <v>25459</v>
      </c>
      <c r="DB2392" s="2">
        <v>2880</v>
      </c>
      <c r="DC2392" s="2">
        <v>87.14</v>
      </c>
      <c r="DD2392" s="2">
        <v>7450</v>
      </c>
      <c r="DE2392">
        <v>664</v>
      </c>
      <c r="DF2392">
        <v>86</v>
      </c>
      <c r="DG2392">
        <v>21.79</v>
      </c>
      <c r="DH2392">
        <v>4.3600000000000003</v>
      </c>
      <c r="DI2392" s="2">
        <v>6.54</v>
      </c>
      <c r="DJ2392">
        <v>-0.55000000000000004</v>
      </c>
      <c r="DK2392">
        <v>0.97561332466940065</v>
      </c>
      <c r="DL2392">
        <v>7.0871722182849046E-4</v>
      </c>
      <c r="DM2392">
        <v>0</v>
      </c>
      <c r="DN2392">
        <v>66.8</v>
      </c>
      <c r="DO2392">
        <v>0.22399999999999998</v>
      </c>
      <c r="DP2392">
        <v>132.84</v>
      </c>
      <c r="DQ2392" s="2">
        <v>0</v>
      </c>
      <c r="DR2392" s="2">
        <v>284.01882734000003</v>
      </c>
      <c r="DS2392">
        <v>9.3449172572102209E-4</v>
      </c>
      <c r="DT2392">
        <v>3.96791273494485</v>
      </c>
      <c r="DU2392">
        <v>1205966.1303666942</v>
      </c>
      <c r="DV2392">
        <v>1</v>
      </c>
    </row>
    <row r="2393" spans="1:126" x14ac:dyDescent="0.15">
      <c r="A2393" t="s">
        <v>3949</v>
      </c>
      <c r="B2393" t="s">
        <v>275</v>
      </c>
      <c r="C2393">
        <v>47</v>
      </c>
      <c r="D2393">
        <v>5</v>
      </c>
      <c r="E2393" t="s">
        <v>3952</v>
      </c>
      <c r="F2393">
        <v>47005</v>
      </c>
      <c r="G2393" t="s">
        <v>7376</v>
      </c>
      <c r="H2393">
        <v>94.4</v>
      </c>
      <c r="I2393">
        <v>1.9</v>
      </c>
      <c r="J2393">
        <v>0.4</v>
      </c>
      <c r="K2393">
        <v>0.4</v>
      </c>
      <c r="L2393">
        <v>1.1000000000000001</v>
      </c>
      <c r="M2393">
        <v>1.8</v>
      </c>
      <c r="N2393">
        <f t="shared" si="150"/>
        <v>8919.74</v>
      </c>
      <c r="O2393">
        <f t="shared" si="148"/>
        <v>1080.2600000000002</v>
      </c>
      <c r="P2393">
        <f t="shared" si="149"/>
        <v>1.2963120000000008</v>
      </c>
      <c r="Q2393" s="4">
        <v>47005</v>
      </c>
      <c r="R2393" s="5">
        <v>36.069253000000003</v>
      </c>
      <c r="S2393" s="5">
        <v>-88.071212000000003</v>
      </c>
      <c r="T2393">
        <v>7</v>
      </c>
      <c r="U2393">
        <v>0.17184611623270102</v>
      </c>
      <c r="V2393">
        <v>16420</v>
      </c>
      <c r="W2393">
        <v>16345</v>
      </c>
      <c r="X2393">
        <v>16261</v>
      </c>
      <c r="Y2393">
        <v>16192</v>
      </c>
      <c r="Z2393">
        <v>8320</v>
      </c>
      <c r="AA2393">
        <v>46121</v>
      </c>
      <c r="AB2393">
        <v>5537.8319999999994</v>
      </c>
      <c r="AC2393">
        <v>33240</v>
      </c>
      <c r="AD2393">
        <v>0</v>
      </c>
      <c r="AE2393">
        <v>0</v>
      </c>
      <c r="AF2393">
        <v>30</v>
      </c>
      <c r="AG2393">
        <v>463</v>
      </c>
      <c r="AH2393">
        <v>6.4794816414686832E-2</v>
      </c>
      <c r="AI2393" s="3">
        <v>87902</v>
      </c>
      <c r="AJ2393" s="3">
        <v>252353.64734327502</v>
      </c>
      <c r="AK2393">
        <v>100</v>
      </c>
      <c r="AL2393">
        <v>279187.20000000001</v>
      </c>
      <c r="AM2393">
        <v>221594</v>
      </c>
      <c r="AN2393">
        <v>31119</v>
      </c>
      <c r="AO2393">
        <v>252713</v>
      </c>
      <c r="AP2393">
        <v>1</v>
      </c>
      <c r="AQ2393">
        <v>0</v>
      </c>
      <c r="AR2393">
        <v>1</v>
      </c>
      <c r="AS2393">
        <v>6.11807892321811E-2</v>
      </c>
      <c r="AT2393">
        <v>1</v>
      </c>
      <c r="AU2393">
        <v>19</v>
      </c>
      <c r="AV2393">
        <f t="shared" si="151"/>
        <v>20</v>
      </c>
      <c r="AW2393">
        <v>5893</v>
      </c>
      <c r="AX2393">
        <v>0.38</v>
      </c>
      <c r="AY2393">
        <v>421292662.35761702</v>
      </c>
      <c r="AZ2393">
        <v>421292.66235761699</v>
      </c>
      <c r="BA2393">
        <v>25470.438970536001</v>
      </c>
      <c r="BB2393">
        <v>0.39261200058498869</v>
      </c>
      <c r="BC2393">
        <v>13155</v>
      </c>
      <c r="BD2393">
        <v>16382</v>
      </c>
      <c r="BE2393">
        <v>-3227</v>
      </c>
      <c r="BF2393">
        <v>-0.19652862362971985</v>
      </c>
      <c r="BG2393">
        <v>367010</v>
      </c>
      <c r="BH2393">
        <v>22.569952647438658</v>
      </c>
      <c r="BI2393">
        <v>2893</v>
      </c>
      <c r="BJ2393">
        <v>16</v>
      </c>
      <c r="BK2393">
        <v>1</v>
      </c>
      <c r="BL2393">
        <v>3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16025</v>
      </c>
      <c r="BU2393">
        <v>0.77</v>
      </c>
      <c r="BV2393">
        <v>0.5011215</v>
      </c>
      <c r="BW2393">
        <v>74</v>
      </c>
      <c r="BX2393">
        <v>1.310452</v>
      </c>
      <c r="BY2393">
        <v>-0.87916240000000001</v>
      </c>
      <c r="BZ2393">
        <v>21</v>
      </c>
      <c r="CA2393">
        <v>1</v>
      </c>
      <c r="CB2393">
        <v>2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0</v>
      </c>
      <c r="CJ2393">
        <v>16115</v>
      </c>
      <c r="CK2393">
        <v>1.5513496742165684</v>
      </c>
      <c r="CL2393">
        <v>0.5100770113059151</v>
      </c>
      <c r="CM2393">
        <v>69</v>
      </c>
      <c r="CN2393">
        <v>-0.77585854210899297</v>
      </c>
      <c r="CO2393">
        <v>1016</v>
      </c>
      <c r="CP2393">
        <v>-0.96905201299999999</v>
      </c>
      <c r="CQ2393">
        <v>-0.29070698350000002</v>
      </c>
      <c r="CR2393">
        <v>13519</v>
      </c>
      <c r="CS2393">
        <v>0.84</v>
      </c>
      <c r="CT2393">
        <v>13497</v>
      </c>
      <c r="CU2393">
        <v>0.80732860520000005</v>
      </c>
      <c r="CV2393">
        <v>5</v>
      </c>
      <c r="CW2393">
        <v>3</v>
      </c>
      <c r="CX2393">
        <v>3</v>
      </c>
      <c r="CY2393">
        <v>179</v>
      </c>
      <c r="CZ2393">
        <v>676</v>
      </c>
      <c r="DA2393" s="2">
        <v>6630</v>
      </c>
      <c r="DB2393" s="2">
        <v>880</v>
      </c>
      <c r="DC2393" s="2">
        <v>73.66</v>
      </c>
      <c r="DD2393" s="2">
        <v>781</v>
      </c>
      <c r="DE2393">
        <v>217</v>
      </c>
      <c r="DF2393">
        <v>7</v>
      </c>
      <c r="DG2393">
        <v>6.14</v>
      </c>
      <c r="DH2393">
        <v>12.28</v>
      </c>
      <c r="DJ2393">
        <v>1.1299999999999999</v>
      </c>
      <c r="DK2393">
        <v>0.98806625560283046</v>
      </c>
      <c r="DL2393">
        <v>0</v>
      </c>
      <c r="DM2393">
        <v>0</v>
      </c>
      <c r="DN2393">
        <v>57.7</v>
      </c>
      <c r="DO2393">
        <v>0.21</v>
      </c>
      <c r="DP2393">
        <v>3900.2000000000003</v>
      </c>
      <c r="DQ2393" s="2">
        <v>0</v>
      </c>
      <c r="DR2393" s="2">
        <v>26408.3263066</v>
      </c>
      <c r="DS2393">
        <v>9.4590032446329908E-2</v>
      </c>
      <c r="DT2393">
        <v>4.0984439234444201</v>
      </c>
      <c r="DU2393">
        <v>1144233.0833434621</v>
      </c>
      <c r="DV2393">
        <v>1</v>
      </c>
    </row>
    <row r="2394" spans="1:126" x14ac:dyDescent="0.15">
      <c r="A2394" t="s">
        <v>3949</v>
      </c>
      <c r="B2394" t="s">
        <v>3953</v>
      </c>
      <c r="C2394">
        <v>47</v>
      </c>
      <c r="D2394">
        <v>7</v>
      </c>
      <c r="E2394" t="s">
        <v>3954</v>
      </c>
      <c r="F2394">
        <v>47007</v>
      </c>
      <c r="G2394" t="s">
        <v>7377</v>
      </c>
      <c r="H2394">
        <v>92.7</v>
      </c>
      <c r="I2394">
        <v>3.6</v>
      </c>
      <c r="J2394">
        <v>0.4</v>
      </c>
      <c r="K2394">
        <v>0.1</v>
      </c>
      <c r="L2394">
        <v>1.1000000000000001</v>
      </c>
      <c r="M2394">
        <v>2</v>
      </c>
      <c r="N2394">
        <f t="shared" si="150"/>
        <v>8611.6299999999992</v>
      </c>
      <c r="O2394">
        <f t="shared" ref="O2394:O2457" si="152">10000-N2394</f>
        <v>1388.3700000000008</v>
      </c>
      <c r="P2394">
        <f t="shared" ref="P2394:P2457" si="153">O2394/833.333333333333</f>
        <v>1.6660440000000016</v>
      </c>
      <c r="Q2394" s="4">
        <v>47007</v>
      </c>
      <c r="R2394" s="5">
        <v>35.593561000000001</v>
      </c>
      <c r="S2394" s="5">
        <v>-85.205910000000003</v>
      </c>
      <c r="T2394">
        <v>8</v>
      </c>
      <c r="U2394">
        <v>2.1323305311814051E-2</v>
      </c>
      <c r="V2394">
        <v>12898</v>
      </c>
      <c r="W2394">
        <v>13240</v>
      </c>
      <c r="X2394">
        <v>13686</v>
      </c>
      <c r="Y2394">
        <v>14483</v>
      </c>
      <c r="Z2394">
        <v>7612</v>
      </c>
      <c r="AA2394">
        <v>46123</v>
      </c>
      <c r="AB2394">
        <v>4206.8729999999996</v>
      </c>
      <c r="AC2394">
        <v>37013</v>
      </c>
      <c r="AD2394">
        <v>0</v>
      </c>
      <c r="AE2394">
        <v>0</v>
      </c>
      <c r="AF2394">
        <v>39</v>
      </c>
      <c r="AG2394">
        <v>579</v>
      </c>
      <c r="AH2394">
        <v>6.7357512953367879E-2</v>
      </c>
      <c r="AI2394" s="3">
        <v>102255</v>
      </c>
      <c r="AJ2394" s="3">
        <v>260111.57380689002</v>
      </c>
      <c r="AK2394">
        <v>92</v>
      </c>
      <c r="AL2394">
        <v>260307.20000000001</v>
      </c>
      <c r="AM2394">
        <v>216621</v>
      </c>
      <c r="AN2394">
        <v>43293</v>
      </c>
      <c r="AO2394">
        <v>259914</v>
      </c>
      <c r="AP2394">
        <v>1</v>
      </c>
      <c r="AQ2394">
        <v>0</v>
      </c>
      <c r="AR2394">
        <v>1</v>
      </c>
      <c r="AS2394">
        <v>7.5528700906344406E-2</v>
      </c>
      <c r="AT2394">
        <v>1</v>
      </c>
      <c r="AU2394">
        <v>6</v>
      </c>
      <c r="AV2394">
        <f t="shared" si="151"/>
        <v>7</v>
      </c>
      <c r="AW2394">
        <v>126</v>
      </c>
      <c r="AX2394">
        <v>1.0000000000000009E-2</v>
      </c>
      <c r="AY2394">
        <v>382255829.10394698</v>
      </c>
      <c r="AZ2394">
        <v>382255.82910394698</v>
      </c>
      <c r="BA2394">
        <v>30909.095791131302</v>
      </c>
      <c r="BB2394">
        <v>0.32352936066377214</v>
      </c>
      <c r="BC2394">
        <v>4722</v>
      </c>
      <c r="BD2394">
        <v>18829</v>
      </c>
      <c r="BE2394">
        <v>-14107</v>
      </c>
      <c r="BF2394">
        <v>-1.0937354628624594</v>
      </c>
      <c r="BG2394">
        <v>114214</v>
      </c>
      <c r="BH2394">
        <v>8.3453163817039311</v>
      </c>
      <c r="BI2394">
        <v>1902</v>
      </c>
      <c r="BJ2394">
        <v>6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12967</v>
      </c>
      <c r="BU2394">
        <v>0.79</v>
      </c>
      <c r="BV2394">
        <v>0.46044269999999998</v>
      </c>
      <c r="BW2394">
        <v>41</v>
      </c>
      <c r="BX2394">
        <v>0.53983190000000003</v>
      </c>
      <c r="BY2394">
        <v>-1.929216</v>
      </c>
      <c r="BZ2394">
        <v>6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14526</v>
      </c>
      <c r="CK2394">
        <v>0.41305245766212312</v>
      </c>
      <c r="CL2394">
        <v>0.50527413933001042</v>
      </c>
      <c r="CM2394">
        <v>35</v>
      </c>
      <c r="CN2394">
        <v>-2.1480965100285414</v>
      </c>
      <c r="CO2394">
        <v>754</v>
      </c>
      <c r="CP2394">
        <v>0.52451499700000004</v>
      </c>
      <c r="CQ2394">
        <v>-0.2410647088</v>
      </c>
      <c r="CR2394">
        <v>12392</v>
      </c>
      <c r="CS2394">
        <v>0.84099999999999997</v>
      </c>
      <c r="CT2394">
        <v>10473</v>
      </c>
      <c r="CU2394">
        <v>0.79393939394000002</v>
      </c>
      <c r="CV2394">
        <v>3</v>
      </c>
      <c r="CW2394">
        <v>3</v>
      </c>
      <c r="CY2394">
        <v>593</v>
      </c>
      <c r="CZ2394">
        <v>918</v>
      </c>
      <c r="DA2394" s="2">
        <v>3516</v>
      </c>
      <c r="DB2394" s="2">
        <v>385</v>
      </c>
      <c r="DC2394" s="2">
        <v>77.88</v>
      </c>
      <c r="DD2394" s="2">
        <v>1026</v>
      </c>
      <c r="DE2394">
        <v>255</v>
      </c>
      <c r="DF2394">
        <v>18</v>
      </c>
      <c r="DG2394">
        <v>7.79</v>
      </c>
      <c r="DH2394">
        <v>7.79</v>
      </c>
      <c r="DI2394" s="2">
        <v>15.58</v>
      </c>
      <c r="DJ2394">
        <v>-0.56000000000000005</v>
      </c>
      <c r="DK2394">
        <v>0.97322380323700552</v>
      </c>
      <c r="DL2394">
        <v>1.7271157167530224E-3</v>
      </c>
      <c r="DM2394">
        <v>0</v>
      </c>
      <c r="DN2394">
        <v>52.6</v>
      </c>
      <c r="DO2394">
        <v>0.20899999999999999</v>
      </c>
      <c r="DP2394">
        <v>147.31</v>
      </c>
      <c r="DQ2394" s="2">
        <v>0</v>
      </c>
      <c r="DR2394" s="2">
        <v>6026.6939098700004</v>
      </c>
      <c r="DS2394">
        <v>7.1410593224966498E-4</v>
      </c>
      <c r="DT2394">
        <v>3.3612364195303601</v>
      </c>
      <c r="DU2394">
        <v>874954.04090597341</v>
      </c>
      <c r="DV2394">
        <v>0</v>
      </c>
    </row>
    <row r="2395" spans="1:126" x14ac:dyDescent="0.15">
      <c r="A2395" t="s">
        <v>3949</v>
      </c>
      <c r="B2395" t="s">
        <v>112</v>
      </c>
      <c r="C2395">
        <v>47</v>
      </c>
      <c r="D2395">
        <v>9</v>
      </c>
      <c r="E2395" t="s">
        <v>3955</v>
      </c>
      <c r="F2395">
        <v>47009</v>
      </c>
      <c r="G2395" t="s">
        <v>7378</v>
      </c>
      <c r="H2395">
        <v>92.1</v>
      </c>
      <c r="I2395">
        <v>2.7</v>
      </c>
      <c r="J2395">
        <v>0.3</v>
      </c>
      <c r="K2395">
        <v>0.7</v>
      </c>
      <c r="L2395">
        <v>1.5</v>
      </c>
      <c r="M2395">
        <v>2.8</v>
      </c>
      <c r="N2395">
        <f t="shared" si="150"/>
        <v>8500.3700000000008</v>
      </c>
      <c r="O2395">
        <f t="shared" si="152"/>
        <v>1499.6299999999992</v>
      </c>
      <c r="P2395">
        <f t="shared" si="153"/>
        <v>1.7995559999999997</v>
      </c>
      <c r="Q2395" s="4">
        <v>47009</v>
      </c>
      <c r="R2395" s="5">
        <v>35.688184999999997</v>
      </c>
      <c r="S2395" s="5">
        <v>-83.922972999999999</v>
      </c>
      <c r="T2395">
        <v>2</v>
      </c>
      <c r="U2395">
        <v>0.10959606167780137</v>
      </c>
      <c r="V2395">
        <v>123086</v>
      </c>
      <c r="W2395">
        <v>124435</v>
      </c>
      <c r="X2395">
        <v>125188</v>
      </c>
      <c r="Y2395">
        <v>126832</v>
      </c>
      <c r="Z2395">
        <v>65951</v>
      </c>
      <c r="AA2395">
        <v>46125</v>
      </c>
      <c r="AB2395">
        <v>49336.669000000002</v>
      </c>
      <c r="AC2395">
        <v>48286</v>
      </c>
      <c r="AD2395">
        <v>1</v>
      </c>
      <c r="AE2395">
        <v>7.9879860689522957E-6</v>
      </c>
      <c r="AF2395">
        <v>77</v>
      </c>
      <c r="AG2395">
        <v>980</v>
      </c>
      <c r="AH2395">
        <v>7.857142857142857E-2</v>
      </c>
      <c r="AI2395" s="3">
        <v>100717</v>
      </c>
      <c r="AJ2395" s="3">
        <v>357568.95059199003</v>
      </c>
      <c r="AK2395">
        <v>46</v>
      </c>
      <c r="AL2395">
        <v>362662.39999999997</v>
      </c>
      <c r="AM2395">
        <v>287366</v>
      </c>
      <c r="AN2395">
        <v>58206</v>
      </c>
      <c r="AO2395">
        <v>345572</v>
      </c>
      <c r="AP2395">
        <v>2</v>
      </c>
      <c r="AQ2395">
        <v>1</v>
      </c>
      <c r="AR2395">
        <v>3</v>
      </c>
      <c r="AS2395">
        <v>2.4108972555952908E-2</v>
      </c>
      <c r="AT2395">
        <v>4</v>
      </c>
      <c r="AU2395">
        <v>99</v>
      </c>
      <c r="AV2395">
        <f t="shared" si="151"/>
        <v>103</v>
      </c>
      <c r="AW2395">
        <v>113134</v>
      </c>
      <c r="AX2395">
        <v>0.97</v>
      </c>
      <c r="AY2395">
        <v>1109216732.8461699</v>
      </c>
      <c r="AZ2395">
        <v>1109216.73284617</v>
      </c>
      <c r="BA2395">
        <v>10500.0291368211</v>
      </c>
      <c r="BB2395">
        <v>0.95237830959272129</v>
      </c>
      <c r="BC2395">
        <v>963543</v>
      </c>
      <c r="BD2395">
        <v>1082126</v>
      </c>
      <c r="BE2395">
        <v>-118583</v>
      </c>
      <c r="BF2395">
        <v>-0.96341582308304763</v>
      </c>
      <c r="BG2395">
        <v>1895187</v>
      </c>
      <c r="BH2395">
        <v>15.138727354059494</v>
      </c>
      <c r="BI2395">
        <v>14189</v>
      </c>
      <c r="BJ2395">
        <v>116</v>
      </c>
      <c r="BK2395">
        <v>5</v>
      </c>
      <c r="BL2395">
        <v>3</v>
      </c>
      <c r="BM2395">
        <v>0</v>
      </c>
      <c r="BN2395">
        <v>2</v>
      </c>
      <c r="BO2395">
        <v>2</v>
      </c>
      <c r="BP2395">
        <v>1</v>
      </c>
      <c r="BQ2395">
        <v>7</v>
      </c>
      <c r="BR2395">
        <v>7</v>
      </c>
      <c r="BS2395">
        <v>0</v>
      </c>
      <c r="BT2395">
        <v>122784</v>
      </c>
      <c r="BU2395">
        <v>0.8</v>
      </c>
      <c r="BV2395">
        <v>0.54418149999999998</v>
      </c>
      <c r="BW2395">
        <v>338</v>
      </c>
      <c r="BX2395">
        <v>1.164647</v>
      </c>
      <c r="BY2395">
        <v>-1.068943</v>
      </c>
      <c r="BZ2395">
        <v>121</v>
      </c>
      <c r="CA2395">
        <v>4</v>
      </c>
      <c r="CB2395">
        <v>4</v>
      </c>
      <c r="CC2395">
        <v>0</v>
      </c>
      <c r="CD2395">
        <v>2</v>
      </c>
      <c r="CE2395">
        <v>2</v>
      </c>
      <c r="CF2395">
        <v>1</v>
      </c>
      <c r="CG2395">
        <v>7</v>
      </c>
      <c r="CH2395">
        <v>5</v>
      </c>
      <c r="CI2395">
        <v>0</v>
      </c>
      <c r="CJ2395">
        <v>126124</v>
      </c>
      <c r="CK2395">
        <v>1.1575909422473121</v>
      </c>
      <c r="CL2395">
        <v>0.65167438782263398</v>
      </c>
      <c r="CM2395">
        <v>345</v>
      </c>
      <c r="CN2395">
        <v>-0.8232014586129115</v>
      </c>
      <c r="CO2395">
        <v>16103</v>
      </c>
      <c r="CP2395">
        <v>1.0187042470000001</v>
      </c>
      <c r="CQ2395">
        <v>0.719338005</v>
      </c>
      <c r="CR2395">
        <v>111103</v>
      </c>
      <c r="CS2395">
        <v>0.87</v>
      </c>
      <c r="CT2395">
        <v>104623</v>
      </c>
      <c r="CU2395">
        <v>0.84004459427</v>
      </c>
      <c r="CV2395">
        <v>143</v>
      </c>
      <c r="CW2395">
        <v>70</v>
      </c>
      <c r="CX2395">
        <v>88</v>
      </c>
      <c r="CY2395">
        <v>497</v>
      </c>
      <c r="CZ2395">
        <v>1493</v>
      </c>
      <c r="DA2395" s="2">
        <v>64609</v>
      </c>
      <c r="DB2395" s="2">
        <v>12000</v>
      </c>
      <c r="DC2395" s="2">
        <v>136.69</v>
      </c>
      <c r="DD2395" s="2">
        <v>7261</v>
      </c>
      <c r="DE2395">
        <v>406</v>
      </c>
      <c r="DF2395">
        <v>46</v>
      </c>
      <c r="DG2395">
        <v>31.18</v>
      </c>
      <c r="DH2395">
        <v>1.6</v>
      </c>
      <c r="DI2395" s="2">
        <v>10.39</v>
      </c>
      <c r="DJ2395">
        <v>1.25</v>
      </c>
      <c r="DK2395">
        <v>0.96926040291112725</v>
      </c>
      <c r="DL2395">
        <v>4.0816326530612249E-3</v>
      </c>
      <c r="DM2395">
        <v>0</v>
      </c>
      <c r="DN2395">
        <v>26.9</v>
      </c>
      <c r="DO2395">
        <v>7.2999999999999995E-2</v>
      </c>
      <c r="DP2395">
        <v>709</v>
      </c>
      <c r="DQ2395" s="2">
        <v>0</v>
      </c>
      <c r="DR2395" s="2">
        <v>27.280201080000001</v>
      </c>
      <c r="DS2395">
        <v>7.5221722371825704E-5</v>
      </c>
      <c r="DT2395">
        <v>3.31933363411208</v>
      </c>
      <c r="DU2395">
        <v>1203797.5021478087</v>
      </c>
      <c r="DV2395">
        <v>1</v>
      </c>
    </row>
    <row r="2396" spans="1:126" x14ac:dyDescent="0.15">
      <c r="A2396" t="s">
        <v>3949</v>
      </c>
      <c r="B2396" t="s">
        <v>279</v>
      </c>
      <c r="C2396">
        <v>47</v>
      </c>
      <c r="D2396">
        <v>11</v>
      </c>
      <c r="E2396" t="s">
        <v>3956</v>
      </c>
      <c r="F2396">
        <v>47011</v>
      </c>
      <c r="G2396" t="s">
        <v>7379</v>
      </c>
      <c r="H2396">
        <v>88.5</v>
      </c>
      <c r="I2396">
        <v>4.2</v>
      </c>
      <c r="J2396">
        <v>0.2</v>
      </c>
      <c r="K2396">
        <v>0.8</v>
      </c>
      <c r="L2396">
        <v>1.5</v>
      </c>
      <c r="M2396">
        <v>4.7</v>
      </c>
      <c r="N2396">
        <f t="shared" ref="N2396:N2459" si="154">H2396^2+I2396^2+J2396^2+K2396^2+L2396^2+M2396^2</f>
        <v>7874.9100000000008</v>
      </c>
      <c r="O2396">
        <f t="shared" si="152"/>
        <v>2125.0899999999992</v>
      </c>
      <c r="P2396">
        <f t="shared" si="153"/>
        <v>2.5501079999999998</v>
      </c>
      <c r="Q2396" s="4">
        <v>47011</v>
      </c>
      <c r="R2396" s="5">
        <v>35.153914</v>
      </c>
      <c r="S2396" s="5">
        <v>-84.859414000000001</v>
      </c>
      <c r="T2396">
        <v>3</v>
      </c>
      <c r="U2396">
        <v>8.1499181467074189E-2</v>
      </c>
      <c r="V2396">
        <v>99229</v>
      </c>
      <c r="W2396">
        <v>101004</v>
      </c>
      <c r="X2396">
        <v>102062</v>
      </c>
      <c r="Y2396">
        <v>103802</v>
      </c>
      <c r="Z2396">
        <v>52636</v>
      </c>
      <c r="AA2396">
        <v>46127</v>
      </c>
      <c r="AB2396">
        <v>38672.078000000001</v>
      </c>
      <c r="AC2396">
        <v>42114</v>
      </c>
      <c r="AD2396">
        <v>1</v>
      </c>
      <c r="AE2396">
        <v>9.7979659422703852E-6</v>
      </c>
      <c r="AF2396">
        <v>66</v>
      </c>
      <c r="AG2396">
        <v>807</v>
      </c>
      <c r="AH2396">
        <v>8.1784386617100371E-2</v>
      </c>
      <c r="AI2396" s="3">
        <v>86585</v>
      </c>
      <c r="AJ2396" s="3">
        <v>210407.22616364501</v>
      </c>
      <c r="AK2396">
        <v>48</v>
      </c>
      <c r="AL2396">
        <v>212172.79999999999</v>
      </c>
      <c r="AM2396">
        <v>793543</v>
      </c>
      <c r="AN2396">
        <v>46383</v>
      </c>
      <c r="AO2396">
        <v>839926</v>
      </c>
      <c r="AP2396">
        <v>9</v>
      </c>
      <c r="AQ2396">
        <v>3</v>
      </c>
      <c r="AR2396">
        <v>12</v>
      </c>
      <c r="AS2396">
        <v>0.11880717595342759</v>
      </c>
      <c r="AT2396">
        <v>13</v>
      </c>
      <c r="AU2396">
        <v>98</v>
      </c>
      <c r="AV2396">
        <f t="shared" si="151"/>
        <v>111</v>
      </c>
      <c r="AW2396">
        <v>117435</v>
      </c>
      <c r="AX2396">
        <v>0.97</v>
      </c>
      <c r="AY2396">
        <v>501576145.63777</v>
      </c>
      <c r="AZ2396">
        <v>501576.14563777001</v>
      </c>
      <c r="BA2396">
        <v>5703.0125473479002</v>
      </c>
      <c r="BB2396">
        <v>1.7534592317617028</v>
      </c>
      <c r="BC2396">
        <v>61132</v>
      </c>
      <c r="BD2396">
        <v>77952</v>
      </c>
      <c r="BE2396">
        <v>-16820</v>
      </c>
      <c r="BF2396">
        <v>-0.16950689818500639</v>
      </c>
      <c r="BG2396">
        <v>1521376</v>
      </c>
      <c r="BH2396">
        <v>14.906390233387549</v>
      </c>
      <c r="BI2396">
        <v>10244</v>
      </c>
      <c r="BJ2396">
        <v>120</v>
      </c>
      <c r="BK2396">
        <v>9</v>
      </c>
      <c r="BL2396">
        <v>5</v>
      </c>
      <c r="BM2396">
        <v>0</v>
      </c>
      <c r="BN2396">
        <v>0</v>
      </c>
      <c r="BO2396">
        <v>1</v>
      </c>
      <c r="BP2396">
        <v>2</v>
      </c>
      <c r="BQ2396">
        <v>9</v>
      </c>
      <c r="BR2396">
        <v>3</v>
      </c>
      <c r="BS2396">
        <v>0</v>
      </c>
      <c r="BT2396">
        <v>97710</v>
      </c>
      <c r="BU2396">
        <v>0.76</v>
      </c>
      <c r="BV2396">
        <v>0.51425299999999996</v>
      </c>
      <c r="BW2396">
        <v>375</v>
      </c>
      <c r="BX2396">
        <v>1.524921</v>
      </c>
      <c r="BY2396">
        <v>-0.74854830000000006</v>
      </c>
      <c r="BZ2396">
        <v>131</v>
      </c>
      <c r="CA2396">
        <v>11</v>
      </c>
      <c r="CB2396">
        <v>1</v>
      </c>
      <c r="CC2396">
        <v>0</v>
      </c>
      <c r="CD2396">
        <v>0</v>
      </c>
      <c r="CE2396">
        <v>1</v>
      </c>
      <c r="CF2396">
        <v>1</v>
      </c>
      <c r="CG2396">
        <v>8</v>
      </c>
      <c r="CH2396">
        <v>2</v>
      </c>
      <c r="CI2396">
        <v>0</v>
      </c>
      <c r="CJ2396">
        <v>103058</v>
      </c>
      <c r="CK2396">
        <v>1.5040074521143432</v>
      </c>
      <c r="CL2396">
        <v>0.57260452822978691</v>
      </c>
      <c r="CM2396">
        <v>379</v>
      </c>
      <c r="CN2396">
        <v>-0.66138760966668253</v>
      </c>
      <c r="CO2396">
        <v>11207</v>
      </c>
      <c r="CP2396">
        <v>0.65834143000000001</v>
      </c>
      <c r="CQ2396">
        <v>0.24429543300000001</v>
      </c>
      <c r="CR2396">
        <v>89251</v>
      </c>
      <c r="CS2396">
        <v>0.85299999999999998</v>
      </c>
      <c r="CT2396">
        <v>82459</v>
      </c>
      <c r="CU2396">
        <v>0.80721270006000001</v>
      </c>
      <c r="CV2396">
        <v>61</v>
      </c>
      <c r="CW2396">
        <v>47</v>
      </c>
      <c r="CX2396">
        <v>55</v>
      </c>
      <c r="CY2396">
        <v>548</v>
      </c>
      <c r="CZ2396">
        <v>1228</v>
      </c>
      <c r="DA2396" s="2">
        <v>58170</v>
      </c>
      <c r="DB2396" s="2">
        <v>8275</v>
      </c>
      <c r="DC2396" s="2">
        <v>150.22</v>
      </c>
      <c r="DD2396" s="2">
        <v>8471</v>
      </c>
      <c r="DE2396">
        <v>365</v>
      </c>
      <c r="DF2396">
        <v>25</v>
      </c>
      <c r="DG2396">
        <v>29.46</v>
      </c>
      <c r="DH2396">
        <v>2.95</v>
      </c>
      <c r="DI2396" s="2">
        <v>4.91</v>
      </c>
      <c r="DJ2396">
        <v>-0.17</v>
      </c>
      <c r="DK2396">
        <v>0.97707455101922969</v>
      </c>
      <c r="DL2396">
        <v>0</v>
      </c>
      <c r="DM2396">
        <v>0</v>
      </c>
      <c r="DN2396">
        <v>44.8</v>
      </c>
      <c r="DO2396">
        <v>0.20800000000000002</v>
      </c>
      <c r="DP2396">
        <v>317.79000000000002</v>
      </c>
      <c r="DQ2396" s="2">
        <v>0</v>
      </c>
      <c r="DR2396" s="2">
        <v>579.91203871000005</v>
      </c>
      <c r="DS2396">
        <v>2.7332062963518421E-3</v>
      </c>
      <c r="DT2396">
        <v>3.61126145084308</v>
      </c>
      <c r="DU2396">
        <v>766211.45355743857</v>
      </c>
      <c r="DV2396">
        <v>1</v>
      </c>
    </row>
    <row r="2397" spans="1:126" x14ac:dyDescent="0.15">
      <c r="A2397" t="s">
        <v>3949</v>
      </c>
      <c r="B2397" t="s">
        <v>1752</v>
      </c>
      <c r="C2397">
        <v>47</v>
      </c>
      <c r="D2397">
        <v>13</v>
      </c>
      <c r="E2397" t="s">
        <v>3957</v>
      </c>
      <c r="F2397">
        <v>47013</v>
      </c>
      <c r="G2397" t="s">
        <v>7380</v>
      </c>
      <c r="H2397">
        <v>97</v>
      </c>
      <c r="I2397">
        <v>0.3</v>
      </c>
      <c r="J2397">
        <v>0.2</v>
      </c>
      <c r="K2397">
        <v>0.3</v>
      </c>
      <c r="L2397">
        <v>1</v>
      </c>
      <c r="M2397">
        <v>1.2</v>
      </c>
      <c r="N2397">
        <f t="shared" si="154"/>
        <v>9411.6600000000017</v>
      </c>
      <c r="O2397">
        <f t="shared" si="152"/>
        <v>588.33999999999833</v>
      </c>
      <c r="P2397">
        <f t="shared" si="153"/>
        <v>0.7060079999999983</v>
      </c>
      <c r="Q2397" s="4">
        <v>47013</v>
      </c>
      <c r="R2397" s="5">
        <v>36.401592000000001</v>
      </c>
      <c r="S2397" s="5">
        <v>-84.159249000000003</v>
      </c>
      <c r="T2397">
        <v>2</v>
      </c>
      <c r="U2397">
        <v>0.13822438074556878</v>
      </c>
      <c r="V2397">
        <v>40629</v>
      </c>
      <c r="W2397">
        <v>40361</v>
      </c>
      <c r="X2397">
        <v>40176</v>
      </c>
      <c r="Y2397">
        <v>39687</v>
      </c>
      <c r="Z2397">
        <v>21036</v>
      </c>
      <c r="AA2397">
        <v>46129</v>
      </c>
      <c r="AB2397">
        <v>12558.564999999999</v>
      </c>
      <c r="AC2397">
        <v>32028</v>
      </c>
      <c r="AD2397">
        <v>0</v>
      </c>
      <c r="AE2397">
        <v>0</v>
      </c>
      <c r="AF2397">
        <v>18</v>
      </c>
      <c r="AG2397">
        <v>370</v>
      </c>
      <c r="AH2397">
        <v>4.8648648648648651E-2</v>
      </c>
      <c r="AI2397" s="3">
        <v>33487</v>
      </c>
      <c r="AJ2397" s="3">
        <v>307294.88260284503</v>
      </c>
      <c r="AK2397">
        <v>62</v>
      </c>
      <c r="AL2397">
        <v>318892.79999999999</v>
      </c>
      <c r="AM2397">
        <v>213345</v>
      </c>
      <c r="AN2397">
        <v>21637</v>
      </c>
      <c r="AO2397">
        <v>234982</v>
      </c>
      <c r="AP2397">
        <v>1</v>
      </c>
      <c r="AQ2397">
        <v>0</v>
      </c>
      <c r="AR2397">
        <v>1</v>
      </c>
      <c r="AS2397">
        <v>2.4776393052699391E-2</v>
      </c>
      <c r="AT2397">
        <v>1</v>
      </c>
      <c r="AU2397">
        <v>33</v>
      </c>
      <c r="AV2397">
        <f t="shared" si="151"/>
        <v>34</v>
      </c>
      <c r="AW2397">
        <v>34589</v>
      </c>
      <c r="AX2397">
        <v>0.85</v>
      </c>
      <c r="AY2397">
        <v>356183766.60077697</v>
      </c>
      <c r="AZ2397">
        <v>356183.76660077699</v>
      </c>
      <c r="BA2397">
        <v>8899.5254625410507</v>
      </c>
      <c r="BB2397">
        <v>1.1236554175940001</v>
      </c>
      <c r="BC2397">
        <v>27642</v>
      </c>
      <c r="BD2397">
        <v>53913</v>
      </c>
      <c r="BE2397">
        <v>-26271</v>
      </c>
      <c r="BF2397">
        <v>-0.64660710330059812</v>
      </c>
      <c r="BG2397">
        <v>519405</v>
      </c>
      <c r="BH2397">
        <v>12.92824074074074</v>
      </c>
      <c r="BI2397">
        <v>6297</v>
      </c>
      <c r="BJ2397">
        <v>35</v>
      </c>
      <c r="BK2397">
        <v>1</v>
      </c>
      <c r="BL2397">
        <v>2</v>
      </c>
      <c r="BM2397">
        <v>0</v>
      </c>
      <c r="BN2397">
        <v>0</v>
      </c>
      <c r="BO2397">
        <v>1</v>
      </c>
      <c r="BP2397">
        <v>0</v>
      </c>
      <c r="BQ2397">
        <v>4</v>
      </c>
      <c r="BR2397">
        <v>2</v>
      </c>
      <c r="BS2397">
        <v>0</v>
      </c>
      <c r="BT2397">
        <v>40970</v>
      </c>
      <c r="BU2397">
        <v>0.75</v>
      </c>
      <c r="BV2397">
        <v>0.39305279999999998</v>
      </c>
      <c r="BW2397">
        <v>97</v>
      </c>
      <c r="BX2397">
        <v>1.098365</v>
      </c>
      <c r="BY2397">
        <v>-1.9185680000000001</v>
      </c>
      <c r="BZ2397">
        <v>38</v>
      </c>
      <c r="CA2397">
        <v>0</v>
      </c>
      <c r="CB2397">
        <v>1</v>
      </c>
      <c r="CC2397">
        <v>0</v>
      </c>
      <c r="CD2397">
        <v>0</v>
      </c>
      <c r="CE2397">
        <v>1</v>
      </c>
      <c r="CF2397">
        <v>0</v>
      </c>
      <c r="CG2397">
        <v>2</v>
      </c>
      <c r="CH2397">
        <v>2</v>
      </c>
      <c r="CI2397">
        <v>0</v>
      </c>
      <c r="CJ2397">
        <v>39910</v>
      </c>
      <c r="CK2397">
        <v>1.1024805813079428</v>
      </c>
      <c r="CL2397">
        <v>0.4882388541456526</v>
      </c>
      <c r="CM2397">
        <v>90</v>
      </c>
      <c r="CN2397">
        <v>-1.6117789932154944</v>
      </c>
      <c r="CO2397">
        <v>2194</v>
      </c>
      <c r="CP2397">
        <v>-1.4184876919</v>
      </c>
      <c r="CQ2397">
        <v>-0.4998350412</v>
      </c>
      <c r="CR2397">
        <v>32962</v>
      </c>
      <c r="CS2397">
        <v>0.83200000000000007</v>
      </c>
      <c r="CT2397">
        <v>33925</v>
      </c>
      <c r="CU2397">
        <v>0.80725231120000007</v>
      </c>
      <c r="CV2397">
        <v>11</v>
      </c>
      <c r="CW2397">
        <v>10</v>
      </c>
      <c r="CX2397">
        <v>19</v>
      </c>
      <c r="CY2397">
        <v>147</v>
      </c>
      <c r="CZ2397">
        <v>536</v>
      </c>
      <c r="DA2397" s="2">
        <v>13594</v>
      </c>
      <c r="DB2397" s="2">
        <v>1920</v>
      </c>
      <c r="DC2397" s="2">
        <v>84.5</v>
      </c>
      <c r="DD2397" s="2">
        <v>844</v>
      </c>
      <c r="DE2397">
        <v>130</v>
      </c>
      <c r="DF2397">
        <v>6</v>
      </c>
      <c r="DG2397">
        <v>12.43</v>
      </c>
      <c r="DH2397">
        <v>9.94</v>
      </c>
      <c r="DI2397" s="2">
        <v>2.4900000000000002</v>
      </c>
      <c r="DJ2397">
        <v>1.87</v>
      </c>
      <c r="DK2397">
        <v>0.93507928449846212</v>
      </c>
      <c r="DL2397">
        <v>2.7027027027027029E-3</v>
      </c>
      <c r="DM2397">
        <v>0</v>
      </c>
      <c r="DN2397">
        <v>6.4</v>
      </c>
      <c r="DO2397">
        <v>2.1000000000000001E-2</v>
      </c>
      <c r="DP2397">
        <v>0</v>
      </c>
      <c r="DQ2397" s="2">
        <v>0</v>
      </c>
      <c r="DR2397" s="2">
        <v>194.22597891000001</v>
      </c>
      <c r="DS2397">
        <v>7.9105189661541432E-5</v>
      </c>
      <c r="DT2397">
        <v>1.7787645194406101</v>
      </c>
      <c r="DU2397">
        <v>567235.19814507058</v>
      </c>
      <c r="DV2397">
        <v>1</v>
      </c>
    </row>
    <row r="2398" spans="1:126" x14ac:dyDescent="0.15">
      <c r="A2398" t="s">
        <v>3949</v>
      </c>
      <c r="B2398" t="s">
        <v>3958</v>
      </c>
      <c r="C2398">
        <v>47</v>
      </c>
      <c r="D2398">
        <v>15</v>
      </c>
      <c r="E2398" t="s">
        <v>3959</v>
      </c>
      <c r="F2398">
        <v>47015</v>
      </c>
      <c r="G2398" t="s">
        <v>7381</v>
      </c>
      <c r="H2398">
        <v>95.6</v>
      </c>
      <c r="I2398">
        <v>1.2</v>
      </c>
      <c r="J2398">
        <v>0.2</v>
      </c>
      <c r="K2398">
        <v>0.1</v>
      </c>
      <c r="L2398">
        <v>1.4</v>
      </c>
      <c r="M2398">
        <v>1.5</v>
      </c>
      <c r="N2398">
        <f t="shared" si="154"/>
        <v>9145.06</v>
      </c>
      <c r="O2398">
        <f t="shared" si="152"/>
        <v>854.94000000000051</v>
      </c>
      <c r="P2398">
        <f t="shared" si="153"/>
        <v>1.0259280000000011</v>
      </c>
      <c r="Q2398" s="4">
        <v>47015</v>
      </c>
      <c r="R2398" s="5">
        <v>35.808394</v>
      </c>
      <c r="S2398" s="5">
        <v>-86.062404000000001</v>
      </c>
      <c r="T2398">
        <v>1</v>
      </c>
      <c r="U2398">
        <v>9.5397751466927153E-2</v>
      </c>
      <c r="V2398">
        <v>13797</v>
      </c>
      <c r="W2398">
        <v>13786</v>
      </c>
      <c r="X2398">
        <v>13787</v>
      </c>
      <c r="Y2398">
        <v>13754</v>
      </c>
      <c r="Z2398">
        <v>7335</v>
      </c>
      <c r="AA2398">
        <v>46135</v>
      </c>
      <c r="AB2398">
        <v>5202.7299999999996</v>
      </c>
      <c r="AC2398">
        <v>41533</v>
      </c>
      <c r="AD2398">
        <v>0</v>
      </c>
      <c r="AE2398">
        <v>0</v>
      </c>
      <c r="AF2398">
        <v>34</v>
      </c>
      <c r="AG2398">
        <v>717</v>
      </c>
      <c r="AH2398">
        <v>4.7419804741980473E-2</v>
      </c>
      <c r="AI2398" s="3">
        <v>96262</v>
      </c>
      <c r="AJ2398" s="3">
        <v>170006.19322928501</v>
      </c>
      <c r="AK2398">
        <v>76</v>
      </c>
      <c r="AL2398">
        <v>170067.20000000001</v>
      </c>
      <c r="AM2398">
        <v>896459</v>
      </c>
      <c r="AN2398">
        <v>39643</v>
      </c>
      <c r="AO2398">
        <v>936102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13</v>
      </c>
      <c r="AV2398">
        <f t="shared" si="151"/>
        <v>13</v>
      </c>
      <c r="AW2398">
        <v>144</v>
      </c>
      <c r="AX2398">
        <v>1.0000000000000009E-2</v>
      </c>
      <c r="AY2398">
        <v>300523734.54646701</v>
      </c>
      <c r="AZ2398">
        <v>300523.73454646702</v>
      </c>
      <c r="BA2398">
        <v>23482.7808895036</v>
      </c>
      <c r="BB2398">
        <v>0.42584394271931514</v>
      </c>
      <c r="BC2398">
        <v>7396</v>
      </c>
      <c r="BD2398">
        <v>10352</v>
      </c>
      <c r="BE2398">
        <v>-2956</v>
      </c>
      <c r="BF2398">
        <v>-0.21424947452344711</v>
      </c>
      <c r="BG2398">
        <v>158882</v>
      </c>
      <c r="BH2398">
        <v>11.524044389642416</v>
      </c>
      <c r="BI2398">
        <v>1827</v>
      </c>
      <c r="BJ2398">
        <v>8</v>
      </c>
      <c r="BK2398">
        <v>0</v>
      </c>
      <c r="BL2398">
        <v>2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13860</v>
      </c>
      <c r="BU2398">
        <v>0.78</v>
      </c>
      <c r="BV2398">
        <v>0.51186569999999998</v>
      </c>
      <c r="BW2398">
        <v>45</v>
      </c>
      <c r="BX2398">
        <v>0.72150069999999999</v>
      </c>
      <c r="BY2398">
        <v>-1.501617</v>
      </c>
      <c r="BZ2398">
        <v>10</v>
      </c>
      <c r="CA2398">
        <v>0</v>
      </c>
      <c r="CB2398">
        <v>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13718</v>
      </c>
      <c r="CK2398">
        <v>0.80186616124799537</v>
      </c>
      <c r="CL2398">
        <v>0.58859036572375434</v>
      </c>
      <c r="CM2398">
        <v>41</v>
      </c>
      <c r="CN2398">
        <v>-1.3517462577909869</v>
      </c>
      <c r="CO2398">
        <v>1049</v>
      </c>
      <c r="CP2398">
        <v>0.22513348999999999</v>
      </c>
      <c r="CQ2398">
        <v>-3.6321643200000003E-2</v>
      </c>
      <c r="CR2398">
        <v>11950</v>
      </c>
      <c r="CS2398">
        <v>0.86299999999999999</v>
      </c>
      <c r="CT2398">
        <v>11341</v>
      </c>
      <c r="CU2398">
        <v>0.81281558066999993</v>
      </c>
      <c r="CV2398">
        <v>5</v>
      </c>
      <c r="CW2398">
        <v>3</v>
      </c>
      <c r="CX2398">
        <v>3</v>
      </c>
      <c r="CY2398">
        <v>325</v>
      </c>
      <c r="CZ2398">
        <v>1090</v>
      </c>
      <c r="DA2398" s="2">
        <v>4398</v>
      </c>
      <c r="DB2398" s="2">
        <v>635</v>
      </c>
      <c r="DC2398" s="2">
        <v>87.11</v>
      </c>
      <c r="DD2398" s="2">
        <v>662</v>
      </c>
      <c r="DE2398">
        <v>361</v>
      </c>
      <c r="DF2398">
        <v>14</v>
      </c>
      <c r="DG2398">
        <v>7.26</v>
      </c>
      <c r="DH2398">
        <v>14.52</v>
      </c>
      <c r="DI2398" s="2">
        <v>14.52</v>
      </c>
      <c r="DJ2398">
        <v>-2.75</v>
      </c>
      <c r="DK2398">
        <v>0.98777295298248535</v>
      </c>
      <c r="DL2398">
        <v>0</v>
      </c>
      <c r="DM2398">
        <v>0</v>
      </c>
      <c r="DN2398">
        <v>40.1</v>
      </c>
      <c r="DO2398">
        <v>0.24399999999999999</v>
      </c>
      <c r="DP2398">
        <v>46.559999999999995</v>
      </c>
      <c r="DQ2398" s="2">
        <v>0</v>
      </c>
      <c r="DR2398" s="2">
        <v>1823.9663295</v>
      </c>
      <c r="DS2398">
        <v>0</v>
      </c>
      <c r="DT2398">
        <v>4.3262035808524901</v>
      </c>
      <c r="DU2398">
        <v>735745.32962555671</v>
      </c>
      <c r="DV2398">
        <v>1</v>
      </c>
    </row>
    <row r="2399" spans="1:126" x14ac:dyDescent="0.15">
      <c r="A2399" t="s">
        <v>3949</v>
      </c>
      <c r="B2399" t="s">
        <v>282</v>
      </c>
      <c r="C2399">
        <v>47</v>
      </c>
      <c r="D2399">
        <v>17</v>
      </c>
      <c r="E2399" t="s">
        <v>3960</v>
      </c>
      <c r="F2399">
        <v>47017</v>
      </c>
      <c r="G2399" t="s">
        <v>7382</v>
      </c>
      <c r="H2399">
        <v>85.7</v>
      </c>
      <c r="I2399">
        <v>10</v>
      </c>
      <c r="J2399">
        <v>0.4</v>
      </c>
      <c r="K2399">
        <v>0.2</v>
      </c>
      <c r="L2399">
        <v>1.6</v>
      </c>
      <c r="M2399">
        <v>2.1</v>
      </c>
      <c r="N2399">
        <f t="shared" si="154"/>
        <v>7451.6600000000008</v>
      </c>
      <c r="O2399">
        <f t="shared" si="152"/>
        <v>2548.3399999999992</v>
      </c>
      <c r="P2399">
        <f t="shared" si="153"/>
        <v>3.0580080000000001</v>
      </c>
      <c r="Q2399" s="4">
        <v>47017</v>
      </c>
      <c r="R2399" s="5">
        <v>35.965747999999998</v>
      </c>
      <c r="S2399" s="5">
        <v>-88.452378999999993</v>
      </c>
      <c r="T2399">
        <v>6</v>
      </c>
      <c r="U2399">
        <v>0.11230375070914579</v>
      </c>
      <c r="V2399">
        <v>28486</v>
      </c>
      <c r="W2399">
        <v>28511</v>
      </c>
      <c r="X2399">
        <v>28353</v>
      </c>
      <c r="Y2399">
        <v>27953</v>
      </c>
      <c r="Z2399">
        <v>14077</v>
      </c>
      <c r="AA2399">
        <v>46137</v>
      </c>
      <c r="AB2399">
        <v>9676.8810000000012</v>
      </c>
      <c r="AC2399">
        <v>35508</v>
      </c>
      <c r="AD2399">
        <v>0</v>
      </c>
      <c r="AE2399">
        <v>0</v>
      </c>
      <c r="AF2399">
        <v>26</v>
      </c>
      <c r="AG2399">
        <v>732</v>
      </c>
      <c r="AH2399">
        <v>3.5519125683060107E-2</v>
      </c>
      <c r="AI2399" s="3">
        <v>177931</v>
      </c>
      <c r="AJ2399" s="3">
        <v>383528.49890732503</v>
      </c>
      <c r="AK2399">
        <v>84</v>
      </c>
      <c r="AL2399">
        <v>383929.59999999998</v>
      </c>
      <c r="AM2399">
        <v>417278</v>
      </c>
      <c r="AN2399">
        <v>67625</v>
      </c>
      <c r="AO2399">
        <v>484903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20</v>
      </c>
      <c r="AV2399">
        <f t="shared" si="151"/>
        <v>20</v>
      </c>
      <c r="AW2399">
        <v>18758</v>
      </c>
      <c r="AX2399">
        <v>0.7</v>
      </c>
      <c r="AY2399">
        <v>753992273.38207102</v>
      </c>
      <c r="AZ2399">
        <v>753992.27338207106</v>
      </c>
      <c r="BA2399">
        <v>25410.2973805689</v>
      </c>
      <c r="BB2399">
        <v>0.39354124236448096</v>
      </c>
      <c r="BC2399">
        <v>16183</v>
      </c>
      <c r="BD2399">
        <v>10687</v>
      </c>
      <c r="BE2399">
        <v>5496</v>
      </c>
      <c r="BF2399">
        <v>0.1929368812750123</v>
      </c>
      <c r="BG2399">
        <v>510648</v>
      </c>
      <c r="BH2399">
        <v>18.010369273092795</v>
      </c>
      <c r="BI2399">
        <v>4349</v>
      </c>
      <c r="BJ2399">
        <v>32</v>
      </c>
      <c r="BK2399">
        <v>2</v>
      </c>
      <c r="BL2399">
        <v>2</v>
      </c>
      <c r="BM2399">
        <v>0</v>
      </c>
      <c r="BN2399">
        <v>0</v>
      </c>
      <c r="BO2399">
        <v>3</v>
      </c>
      <c r="BP2399">
        <v>0</v>
      </c>
      <c r="BQ2399">
        <v>1</v>
      </c>
      <c r="BR2399">
        <v>2</v>
      </c>
      <c r="BS2399">
        <v>0</v>
      </c>
      <c r="BT2399">
        <v>28517</v>
      </c>
      <c r="BU2399">
        <v>0.79</v>
      </c>
      <c r="BV2399">
        <v>0.51859109999999997</v>
      </c>
      <c r="BW2399">
        <v>120</v>
      </c>
      <c r="BX2399">
        <v>1.4728060000000001</v>
      </c>
      <c r="BY2399">
        <v>-0.7340314</v>
      </c>
      <c r="BZ2399">
        <v>33</v>
      </c>
      <c r="CA2399">
        <v>2</v>
      </c>
      <c r="CB2399">
        <v>1</v>
      </c>
      <c r="CC2399">
        <v>0</v>
      </c>
      <c r="CD2399">
        <v>0</v>
      </c>
      <c r="CE2399">
        <v>1</v>
      </c>
      <c r="CF2399">
        <v>0</v>
      </c>
      <c r="CG2399">
        <v>2</v>
      </c>
      <c r="CH2399">
        <v>2</v>
      </c>
      <c r="CI2399">
        <v>0</v>
      </c>
      <c r="CJ2399">
        <v>28207</v>
      </c>
      <c r="CK2399">
        <v>1.4535399014429042</v>
      </c>
      <c r="CL2399">
        <v>0.55631889259164313</v>
      </c>
      <c r="CM2399">
        <v>106</v>
      </c>
      <c r="CN2399">
        <v>-0.77020565655628626</v>
      </c>
      <c r="CO2399">
        <v>2204</v>
      </c>
      <c r="CP2399">
        <v>-0.3003685083</v>
      </c>
      <c r="CQ2399">
        <v>-0.1114765657</v>
      </c>
      <c r="CR2399">
        <v>23010</v>
      </c>
      <c r="CS2399">
        <v>0.82799999999999996</v>
      </c>
      <c r="CT2399">
        <v>23871</v>
      </c>
      <c r="CU2399">
        <v>0.82973907576000006</v>
      </c>
      <c r="CV2399">
        <v>8</v>
      </c>
      <c r="CW2399">
        <v>7</v>
      </c>
      <c r="CX2399">
        <v>13</v>
      </c>
      <c r="CY2399">
        <v>326</v>
      </c>
      <c r="CZ2399">
        <v>1103</v>
      </c>
      <c r="DA2399" s="2">
        <v>11748</v>
      </c>
      <c r="DB2399" s="2">
        <v>1715</v>
      </c>
      <c r="DC2399" s="2">
        <v>59.62</v>
      </c>
      <c r="DD2399" s="2">
        <v>3771</v>
      </c>
      <c r="DE2399">
        <v>322</v>
      </c>
      <c r="DF2399">
        <v>60</v>
      </c>
      <c r="DG2399">
        <v>14.03</v>
      </c>
      <c r="DH2399">
        <v>7.01</v>
      </c>
      <c r="DI2399" s="2">
        <v>7.01</v>
      </c>
      <c r="DJ2399">
        <v>-1.91</v>
      </c>
      <c r="DK2399">
        <v>0.98248197334921961</v>
      </c>
      <c r="DL2399">
        <v>0</v>
      </c>
      <c r="DM2399">
        <v>0</v>
      </c>
      <c r="DN2399">
        <v>138.4</v>
      </c>
      <c r="DO2399">
        <v>0.35</v>
      </c>
      <c r="DP2399">
        <v>10152.869999999999</v>
      </c>
      <c r="DQ2399" s="2">
        <v>0</v>
      </c>
      <c r="DR2399" s="2">
        <v>22.337709320000002</v>
      </c>
      <c r="DS2399">
        <v>4.7507885548709189E-3</v>
      </c>
      <c r="DT2399">
        <v>4.4923034323731903</v>
      </c>
      <c r="DU2399">
        <v>1724728.2598696658</v>
      </c>
      <c r="DV2399">
        <v>1</v>
      </c>
    </row>
    <row r="2400" spans="1:126" x14ac:dyDescent="0.15">
      <c r="A2400" t="s">
        <v>3949</v>
      </c>
      <c r="B2400" t="s">
        <v>1757</v>
      </c>
      <c r="C2400">
        <v>47</v>
      </c>
      <c r="D2400">
        <v>19</v>
      </c>
      <c r="E2400" t="s">
        <v>3961</v>
      </c>
      <c r="F2400">
        <v>47019</v>
      </c>
      <c r="G2400" t="s">
        <v>7383</v>
      </c>
      <c r="H2400">
        <v>95.5</v>
      </c>
      <c r="I2400">
        <v>1.3</v>
      </c>
      <c r="J2400">
        <v>0.2</v>
      </c>
      <c r="K2400">
        <v>0.3</v>
      </c>
      <c r="L2400">
        <v>1.1000000000000001</v>
      </c>
      <c r="M2400">
        <v>1.5</v>
      </c>
      <c r="N2400">
        <f t="shared" si="154"/>
        <v>9125.5300000000007</v>
      </c>
      <c r="O2400">
        <f t="shared" si="152"/>
        <v>874.46999999999935</v>
      </c>
      <c r="P2400">
        <f t="shared" si="153"/>
        <v>1.0493639999999995</v>
      </c>
      <c r="Q2400" s="4">
        <v>47019</v>
      </c>
      <c r="R2400" s="5">
        <v>36.284744000000003</v>
      </c>
      <c r="S2400" s="5">
        <v>-82.126593</v>
      </c>
      <c r="T2400">
        <v>3</v>
      </c>
      <c r="U2400">
        <v>0.10723048917334238</v>
      </c>
      <c r="V2400">
        <v>57531</v>
      </c>
      <c r="W2400">
        <v>57298</v>
      </c>
      <c r="X2400">
        <v>56941</v>
      </c>
      <c r="Y2400">
        <v>56366</v>
      </c>
      <c r="Z2400">
        <v>30156</v>
      </c>
      <c r="AA2400">
        <v>47001</v>
      </c>
      <c r="AB2400">
        <v>20176.525000000001</v>
      </c>
      <c r="AC2400">
        <v>33213</v>
      </c>
      <c r="AD2400">
        <v>0</v>
      </c>
      <c r="AE2400">
        <v>0</v>
      </c>
      <c r="AF2400">
        <v>15</v>
      </c>
      <c r="AG2400">
        <v>493</v>
      </c>
      <c r="AH2400">
        <v>3.0425963488843813E-2</v>
      </c>
      <c r="AI2400" s="3">
        <v>40266</v>
      </c>
      <c r="AJ2400" s="3">
        <v>218369.49758964</v>
      </c>
      <c r="AK2400">
        <v>45</v>
      </c>
      <c r="AL2400">
        <v>222489.59999999998</v>
      </c>
      <c r="AM2400">
        <v>489053</v>
      </c>
      <c r="AN2400">
        <v>24537</v>
      </c>
      <c r="AO2400">
        <v>513590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35</v>
      </c>
      <c r="AV2400">
        <f t="shared" si="151"/>
        <v>35</v>
      </c>
      <c r="AW2400">
        <v>50681</v>
      </c>
      <c r="AX2400">
        <v>0.92</v>
      </c>
      <c r="AY2400">
        <v>509016844.67026299</v>
      </c>
      <c r="AZ2400">
        <v>509016.844670263</v>
      </c>
      <c r="BA2400">
        <v>9011.3846060265605</v>
      </c>
      <c r="BB2400">
        <v>1.1097073798528454</v>
      </c>
      <c r="BC2400">
        <v>21856</v>
      </c>
      <c r="BD2400">
        <v>32365</v>
      </c>
      <c r="BE2400">
        <v>-10509</v>
      </c>
      <c r="BF2400">
        <v>-0.18266673619439955</v>
      </c>
      <c r="BG2400">
        <v>644365</v>
      </c>
      <c r="BH2400">
        <v>11.316362550710384</v>
      </c>
      <c r="BI2400">
        <v>8987</v>
      </c>
      <c r="BJ2400">
        <v>78</v>
      </c>
      <c r="BK2400">
        <v>5</v>
      </c>
      <c r="BL2400">
        <v>2</v>
      </c>
      <c r="BM2400">
        <v>0</v>
      </c>
      <c r="BN2400">
        <v>1</v>
      </c>
      <c r="BO2400">
        <v>2</v>
      </c>
      <c r="BP2400">
        <v>0</v>
      </c>
      <c r="BQ2400">
        <v>3</v>
      </c>
      <c r="BR2400">
        <v>1</v>
      </c>
      <c r="BS2400">
        <v>0</v>
      </c>
      <c r="BT2400">
        <v>59043</v>
      </c>
      <c r="BU2400">
        <v>0.78</v>
      </c>
      <c r="BV2400">
        <v>0.4546385</v>
      </c>
      <c r="BW2400">
        <v>134</v>
      </c>
      <c r="BX2400">
        <v>1.5581860000000001</v>
      </c>
      <c r="BY2400">
        <v>-1.271344</v>
      </c>
      <c r="BZ2400">
        <v>76</v>
      </c>
      <c r="CA2400">
        <v>4</v>
      </c>
      <c r="CB2400">
        <v>1</v>
      </c>
      <c r="CC2400">
        <v>0</v>
      </c>
      <c r="CD2400">
        <v>1</v>
      </c>
      <c r="CE2400">
        <v>1</v>
      </c>
      <c r="CF2400">
        <v>0</v>
      </c>
      <c r="CG2400">
        <v>0</v>
      </c>
      <c r="CH2400">
        <v>1</v>
      </c>
      <c r="CI2400">
        <v>0</v>
      </c>
      <c r="CJ2400">
        <v>56358</v>
      </c>
      <c r="CK2400">
        <v>1.4904716278079422</v>
      </c>
      <c r="CL2400">
        <v>0.59440680409398872</v>
      </c>
      <c r="CM2400">
        <v>113</v>
      </c>
      <c r="CN2400">
        <v>-0.87973031413997826</v>
      </c>
      <c r="CO2400">
        <v>5253</v>
      </c>
      <c r="CP2400">
        <v>-0.26514057940000002</v>
      </c>
      <c r="CQ2400">
        <v>1.158284E-2</v>
      </c>
      <c r="CR2400">
        <v>47226</v>
      </c>
      <c r="CS2400">
        <v>0.83799999999999997</v>
      </c>
      <c r="CT2400">
        <v>47290</v>
      </c>
      <c r="CU2400">
        <v>0.80686531165000008</v>
      </c>
      <c r="CV2400">
        <v>16</v>
      </c>
      <c r="CW2400">
        <v>17</v>
      </c>
      <c r="CX2400">
        <v>24</v>
      </c>
      <c r="CY2400">
        <v>275</v>
      </c>
      <c r="CZ2400">
        <v>726</v>
      </c>
      <c r="DA2400" s="2">
        <v>16815</v>
      </c>
      <c r="DB2400" s="2">
        <v>3680</v>
      </c>
      <c r="DC2400" s="2">
        <v>78.48</v>
      </c>
      <c r="DD2400" s="2">
        <v>1879</v>
      </c>
      <c r="DE2400">
        <v>172</v>
      </c>
      <c r="DF2400">
        <v>15</v>
      </c>
      <c r="DG2400">
        <v>15.7</v>
      </c>
      <c r="DH2400">
        <v>1.74</v>
      </c>
      <c r="DI2400" s="2">
        <v>5.23</v>
      </c>
      <c r="DJ2400">
        <v>2.93</v>
      </c>
      <c r="DK2400">
        <v>0.96257388367357077</v>
      </c>
      <c r="DL2400">
        <v>4.0567951318458417E-3</v>
      </c>
      <c r="DM2400">
        <v>0</v>
      </c>
      <c r="DN2400">
        <v>2.6</v>
      </c>
      <c r="DO2400">
        <v>1.2E-2</v>
      </c>
      <c r="DP2400">
        <v>0</v>
      </c>
      <c r="DQ2400" s="2">
        <v>86354</v>
      </c>
      <c r="DR2400" s="2">
        <v>580.32777698000007</v>
      </c>
      <c r="DS2400">
        <v>1.1100170754916186E-4</v>
      </c>
      <c r="DT2400">
        <v>2.1327751444776002</v>
      </c>
      <c r="DU2400">
        <v>474520.28878476343</v>
      </c>
      <c r="DV2400">
        <v>1</v>
      </c>
    </row>
    <row r="2401" spans="1:126" x14ac:dyDescent="0.15">
      <c r="A2401" t="s">
        <v>3949</v>
      </c>
      <c r="B2401" t="s">
        <v>3962</v>
      </c>
      <c r="C2401">
        <v>47</v>
      </c>
      <c r="D2401">
        <v>21</v>
      </c>
      <c r="E2401" t="s">
        <v>3963</v>
      </c>
      <c r="F2401">
        <v>47021</v>
      </c>
      <c r="G2401" t="s">
        <v>7384</v>
      </c>
      <c r="H2401">
        <v>94.4</v>
      </c>
      <c r="I2401">
        <v>1.4</v>
      </c>
      <c r="J2401">
        <v>0.3</v>
      </c>
      <c r="K2401">
        <v>0.4</v>
      </c>
      <c r="L2401">
        <v>1.2</v>
      </c>
      <c r="M2401">
        <v>2.2999999999999998</v>
      </c>
      <c r="N2401">
        <f t="shared" si="154"/>
        <v>8920.3000000000011</v>
      </c>
      <c r="O2401">
        <f t="shared" si="152"/>
        <v>1079.6999999999989</v>
      </c>
      <c r="P2401">
        <f t="shared" si="153"/>
        <v>1.2956399999999992</v>
      </c>
      <c r="Q2401" s="4">
        <v>47021</v>
      </c>
      <c r="R2401" s="5">
        <v>36.255169000000002</v>
      </c>
      <c r="S2401" s="5">
        <v>-87.100808000000001</v>
      </c>
      <c r="T2401">
        <v>1</v>
      </c>
      <c r="U2401">
        <v>8.541197212836471E-2</v>
      </c>
      <c r="V2401">
        <v>39103</v>
      </c>
      <c r="W2401">
        <v>39324</v>
      </c>
      <c r="X2401">
        <v>39422</v>
      </c>
      <c r="Y2401">
        <v>39571</v>
      </c>
      <c r="Z2401">
        <v>21755</v>
      </c>
      <c r="AA2401">
        <v>47003</v>
      </c>
      <c r="AB2401">
        <v>16804.848000000002</v>
      </c>
      <c r="AC2401">
        <v>51857</v>
      </c>
      <c r="AD2401">
        <v>1</v>
      </c>
      <c r="AE2401">
        <v>2.5366546598346101E-5</v>
      </c>
      <c r="AF2401">
        <v>38</v>
      </c>
      <c r="AG2401">
        <v>415</v>
      </c>
      <c r="AH2401">
        <v>9.1566265060240959E-2</v>
      </c>
      <c r="AI2401" s="3">
        <v>52404</v>
      </c>
      <c r="AJ2401" s="3">
        <v>193559.39500045002</v>
      </c>
      <c r="AK2401">
        <v>64</v>
      </c>
      <c r="AL2401">
        <v>196582.40000000002</v>
      </c>
      <c r="AM2401">
        <v>884794</v>
      </c>
      <c r="AN2401">
        <v>29700</v>
      </c>
      <c r="AO2401">
        <v>914494</v>
      </c>
      <c r="AP2401">
        <v>2</v>
      </c>
      <c r="AQ2401">
        <v>0</v>
      </c>
      <c r="AR2401">
        <v>2</v>
      </c>
      <c r="AS2401">
        <v>5.085952598921778E-2</v>
      </c>
      <c r="AT2401">
        <v>3</v>
      </c>
      <c r="AU2401">
        <v>42</v>
      </c>
      <c r="AV2401">
        <f t="shared" si="151"/>
        <v>45</v>
      </c>
      <c r="AW2401">
        <v>32755</v>
      </c>
      <c r="AX2401">
        <v>0.84</v>
      </c>
      <c r="AY2401">
        <v>265245930.199725</v>
      </c>
      <c r="AZ2401">
        <v>265245.93019972503</v>
      </c>
      <c r="BA2401">
        <v>7482.7054026524902</v>
      </c>
      <c r="BB2401">
        <v>1.336415034655136</v>
      </c>
      <c r="BC2401">
        <v>23337</v>
      </c>
      <c r="BD2401">
        <v>28082</v>
      </c>
      <c r="BE2401">
        <v>-4745</v>
      </c>
      <c r="BF2401">
        <v>-0.1213461882719996</v>
      </c>
      <c r="BG2401">
        <v>416806</v>
      </c>
      <c r="BH2401">
        <v>10.572928821470246</v>
      </c>
      <c r="BI2401">
        <v>3707</v>
      </c>
      <c r="BJ2401">
        <v>22</v>
      </c>
      <c r="BK2401">
        <v>0</v>
      </c>
      <c r="BL2401">
        <v>3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4</v>
      </c>
      <c r="BS2401">
        <v>0</v>
      </c>
      <c r="BT2401">
        <v>39876</v>
      </c>
      <c r="BU2401">
        <v>0.8</v>
      </c>
      <c r="BV2401">
        <v>0.5537839</v>
      </c>
      <c r="BW2401">
        <v>105</v>
      </c>
      <c r="BX2401">
        <v>0.75233220000000001</v>
      </c>
      <c r="BY2401">
        <v>-1.3659589999999999</v>
      </c>
      <c r="BZ2401">
        <v>24</v>
      </c>
      <c r="CA2401">
        <v>0</v>
      </c>
      <c r="CB2401">
        <v>2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3</v>
      </c>
      <c r="CI2401">
        <v>0</v>
      </c>
      <c r="CJ2401">
        <v>39714</v>
      </c>
      <c r="CK2401">
        <v>0.75540111799365461</v>
      </c>
      <c r="CL2401">
        <v>0.61405921371946282</v>
      </c>
      <c r="CM2401">
        <v>106</v>
      </c>
      <c r="CN2401">
        <v>-1.3510396470968984</v>
      </c>
      <c r="CO2401">
        <v>4538</v>
      </c>
      <c r="CP2401">
        <v>0.31616305099999997</v>
      </c>
      <c r="CQ2401">
        <v>0.46600173900000003</v>
      </c>
      <c r="CR2401">
        <v>35141</v>
      </c>
      <c r="CS2401">
        <v>0.88300000000000001</v>
      </c>
      <c r="CT2401">
        <v>32847</v>
      </c>
      <c r="CU2401">
        <v>0.83382646941000005</v>
      </c>
      <c r="CV2401">
        <v>22</v>
      </c>
      <c r="CW2401">
        <v>5</v>
      </c>
      <c r="CX2401">
        <v>16</v>
      </c>
      <c r="CY2401">
        <v>228</v>
      </c>
      <c r="CZ2401">
        <v>630</v>
      </c>
      <c r="DA2401" s="2">
        <v>14505</v>
      </c>
      <c r="DB2401" s="2">
        <v>4715</v>
      </c>
      <c r="DC2401" s="2">
        <v>167.12</v>
      </c>
      <c r="DD2401" s="2">
        <v>2050</v>
      </c>
      <c r="DE2401">
        <v>179</v>
      </c>
      <c r="DF2401">
        <v>9</v>
      </c>
      <c r="DG2401">
        <v>15.19</v>
      </c>
      <c r="DH2401">
        <v>5.0599999999999996</v>
      </c>
      <c r="DI2401" s="2">
        <v>7.6</v>
      </c>
      <c r="DJ2401">
        <v>-0.23</v>
      </c>
      <c r="DK2401">
        <v>0.98194794290512177</v>
      </c>
      <c r="DL2401">
        <v>4.8192771084337354E-3</v>
      </c>
      <c r="DM2401">
        <v>0</v>
      </c>
      <c r="DN2401">
        <v>13.1</v>
      </c>
      <c r="DO2401">
        <v>7.0999999999999994E-2</v>
      </c>
      <c r="DP2401">
        <v>109.78</v>
      </c>
      <c r="DQ2401" s="2">
        <v>0</v>
      </c>
      <c r="DR2401" s="2">
        <v>236.19644568000001</v>
      </c>
      <c r="DS2401">
        <v>2.952084215787425E-3</v>
      </c>
      <c r="DT2401">
        <v>3.98555227790259</v>
      </c>
      <c r="DU2401">
        <v>783489.43211555819</v>
      </c>
      <c r="DV2401">
        <v>1</v>
      </c>
    </row>
    <row r="2402" spans="1:126" x14ac:dyDescent="0.15">
      <c r="A2402" t="s">
        <v>3949</v>
      </c>
      <c r="B2402" t="s">
        <v>3687</v>
      </c>
      <c r="C2402">
        <v>47</v>
      </c>
      <c r="D2402">
        <v>23</v>
      </c>
      <c r="E2402" t="s">
        <v>3964</v>
      </c>
      <c r="F2402">
        <v>47023</v>
      </c>
      <c r="G2402" t="s">
        <v>7385</v>
      </c>
      <c r="H2402">
        <v>86.6</v>
      </c>
      <c r="I2402">
        <v>9.1</v>
      </c>
      <c r="J2402">
        <v>0.4</v>
      </c>
      <c r="K2402">
        <v>0.3</v>
      </c>
      <c r="L2402">
        <v>1.6</v>
      </c>
      <c r="M2402">
        <v>2</v>
      </c>
      <c r="N2402">
        <f t="shared" si="154"/>
        <v>7589.1799999999994</v>
      </c>
      <c r="O2402">
        <f t="shared" si="152"/>
        <v>2410.8200000000006</v>
      </c>
      <c r="P2402">
        <f t="shared" si="153"/>
        <v>2.892984000000002</v>
      </c>
      <c r="Q2402" s="4">
        <v>47023</v>
      </c>
      <c r="R2402" s="5">
        <v>35.420253000000002</v>
      </c>
      <c r="S2402" s="5">
        <v>-88.611352999999994</v>
      </c>
      <c r="T2402">
        <v>3</v>
      </c>
      <c r="U2402">
        <v>8.4061643807210332E-2</v>
      </c>
      <c r="V2402">
        <v>17043</v>
      </c>
      <c r="W2402">
        <v>17270</v>
      </c>
      <c r="X2402">
        <v>17324</v>
      </c>
      <c r="Y2402">
        <v>17083</v>
      </c>
      <c r="Z2402">
        <v>8092</v>
      </c>
      <c r="AA2402">
        <v>47005</v>
      </c>
      <c r="AB2402">
        <v>6246.6900000000005</v>
      </c>
      <c r="AC2402">
        <v>40167</v>
      </c>
      <c r="AD2402">
        <v>0</v>
      </c>
      <c r="AE2402">
        <v>0</v>
      </c>
      <c r="AF2402">
        <v>13</v>
      </c>
      <c r="AG2402">
        <v>391</v>
      </c>
      <c r="AH2402">
        <v>3.3248081841432228E-2</v>
      </c>
      <c r="AI2402" s="3">
        <v>60889</v>
      </c>
      <c r="AJ2402" s="3">
        <v>182870.55687315002</v>
      </c>
      <c r="AK2402">
        <v>98</v>
      </c>
      <c r="AL2402">
        <v>184806.39999999999</v>
      </c>
      <c r="AM2402">
        <v>207118</v>
      </c>
      <c r="AN2402">
        <v>20371</v>
      </c>
      <c r="AO2402">
        <v>227489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19</v>
      </c>
      <c r="AV2402">
        <f t="shared" si="151"/>
        <v>19</v>
      </c>
      <c r="AW2402">
        <v>8744</v>
      </c>
      <c r="AX2402">
        <v>0.51</v>
      </c>
      <c r="AY2402">
        <v>467890781.83410197</v>
      </c>
      <c r="AZ2402">
        <v>467890.781834102</v>
      </c>
      <c r="BA2402">
        <v>30066.413887095001</v>
      </c>
      <c r="BB2402">
        <v>0.33259703127722073</v>
      </c>
      <c r="BC2402">
        <v>6569</v>
      </c>
      <c r="BD2402">
        <v>12087</v>
      </c>
      <c r="BE2402">
        <v>-5518</v>
      </c>
      <c r="BF2402">
        <v>-0.32376928944434663</v>
      </c>
      <c r="BG2402">
        <v>199485</v>
      </c>
      <c r="BH2402">
        <v>11.514950357885015</v>
      </c>
      <c r="BI2402">
        <v>2128</v>
      </c>
      <c r="BJ2402">
        <v>14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1</v>
      </c>
      <c r="BR2402">
        <v>1</v>
      </c>
      <c r="BS2402">
        <v>0</v>
      </c>
      <c r="BT2402">
        <v>16312</v>
      </c>
      <c r="BU2402">
        <v>0.81</v>
      </c>
      <c r="BV2402">
        <v>0.51018960000000002</v>
      </c>
      <c r="BW2402">
        <v>49</v>
      </c>
      <c r="BX2402">
        <v>1.1034820000000001</v>
      </c>
      <c r="BY2402">
        <v>-1.2618529999999999</v>
      </c>
      <c r="BZ2402">
        <v>15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17379</v>
      </c>
      <c r="CK2402">
        <v>0.97819207089015481</v>
      </c>
      <c r="CL2402">
        <v>0.62281383598911777</v>
      </c>
      <c r="CM2402">
        <v>36</v>
      </c>
      <c r="CN2402">
        <v>-1.2217298900787328</v>
      </c>
      <c r="CO2402">
        <v>1572</v>
      </c>
      <c r="CP2402">
        <v>0.743713917</v>
      </c>
      <c r="CQ2402">
        <v>0.209614203</v>
      </c>
      <c r="CR2402">
        <v>14751</v>
      </c>
      <c r="CS2402">
        <v>0.84299999999999997</v>
      </c>
      <c r="CT2402">
        <v>14265</v>
      </c>
      <c r="CU2402">
        <v>0.82819198995999999</v>
      </c>
      <c r="CV2402">
        <v>12</v>
      </c>
      <c r="CW2402">
        <v>5</v>
      </c>
      <c r="CX2402">
        <v>4</v>
      </c>
      <c r="CY2402">
        <v>101</v>
      </c>
      <c r="CZ2402">
        <v>546</v>
      </c>
      <c r="DA2402" s="2">
        <v>5787</v>
      </c>
      <c r="DB2402" s="2">
        <v>1005</v>
      </c>
      <c r="DC2402" s="2">
        <v>75.05</v>
      </c>
      <c r="DD2402" s="2">
        <v>2339</v>
      </c>
      <c r="DE2402">
        <v>151</v>
      </c>
      <c r="DF2402">
        <v>36</v>
      </c>
      <c r="DG2402">
        <v>11.55</v>
      </c>
      <c r="DH2402">
        <v>5.77</v>
      </c>
      <c r="DJ2402">
        <v>-2.0099999999999998</v>
      </c>
      <c r="DK2402">
        <v>0.98594163149337322</v>
      </c>
      <c r="DL2402">
        <v>0</v>
      </c>
      <c r="DM2402">
        <v>0</v>
      </c>
      <c r="DN2402">
        <v>25.3</v>
      </c>
      <c r="DO2402">
        <v>0.13699999999999998</v>
      </c>
      <c r="DP2402">
        <v>2472.75</v>
      </c>
      <c r="DQ2402" s="2">
        <v>0</v>
      </c>
      <c r="DR2402" s="2">
        <v>448.46900288999996</v>
      </c>
      <c r="DS2402">
        <v>2.4266908308646236E-3</v>
      </c>
      <c r="DT2402">
        <v>4.4841824334643601</v>
      </c>
      <c r="DU2402">
        <v>828705.61247178784</v>
      </c>
      <c r="DV2402">
        <v>1</v>
      </c>
    </row>
    <row r="2403" spans="1:126" x14ac:dyDescent="0.15">
      <c r="A2403" t="s">
        <v>3949</v>
      </c>
      <c r="B2403" t="s">
        <v>1922</v>
      </c>
      <c r="C2403">
        <v>47</v>
      </c>
      <c r="D2403">
        <v>25</v>
      </c>
      <c r="E2403" t="s">
        <v>3965</v>
      </c>
      <c r="F2403">
        <v>47025</v>
      </c>
      <c r="G2403" t="s">
        <v>7386</v>
      </c>
      <c r="H2403">
        <v>96.4</v>
      </c>
      <c r="I2403">
        <v>0.9</v>
      </c>
      <c r="J2403">
        <v>0.3</v>
      </c>
      <c r="K2403">
        <v>0.5</v>
      </c>
      <c r="L2403">
        <v>1.1000000000000001</v>
      </c>
      <c r="M2403">
        <v>0.8</v>
      </c>
      <c r="N2403">
        <f t="shared" si="154"/>
        <v>9295.9599999999991</v>
      </c>
      <c r="O2403">
        <f t="shared" si="152"/>
        <v>704.04000000000087</v>
      </c>
      <c r="P2403">
        <f t="shared" si="153"/>
        <v>0.84484800000000138</v>
      </c>
      <c r="Q2403" s="4">
        <v>47025</v>
      </c>
      <c r="R2403" s="5">
        <v>36.501542000000001</v>
      </c>
      <c r="S2403" s="5">
        <v>-83.660722000000007</v>
      </c>
      <c r="T2403">
        <v>6</v>
      </c>
      <c r="U2403">
        <v>6.8018448496175637E-2</v>
      </c>
      <c r="V2403">
        <v>32025</v>
      </c>
      <c r="W2403">
        <v>31841</v>
      </c>
      <c r="X2403">
        <v>31748</v>
      </c>
      <c r="Y2403">
        <v>31517</v>
      </c>
      <c r="Z2403">
        <v>16736</v>
      </c>
      <c r="AA2403">
        <v>47007</v>
      </c>
      <c r="AB2403">
        <v>10564.175999999999</v>
      </c>
      <c r="AC2403">
        <v>34899</v>
      </c>
      <c r="AD2403">
        <v>1</v>
      </c>
      <c r="AE2403">
        <v>3.1498047121078492E-5</v>
      </c>
      <c r="AF2403">
        <v>32</v>
      </c>
      <c r="AG2403">
        <v>945</v>
      </c>
      <c r="AH2403">
        <v>3.3862433862433865E-2</v>
      </c>
      <c r="AI2403" s="3">
        <v>121481</v>
      </c>
      <c r="AJ2403" s="3">
        <v>278134.56147727004</v>
      </c>
      <c r="AK2403">
        <v>68</v>
      </c>
      <c r="AL2403">
        <v>282598.40000000002</v>
      </c>
      <c r="AM2403">
        <v>859546</v>
      </c>
      <c r="AN2403">
        <v>49717</v>
      </c>
      <c r="AO2403">
        <v>909263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24</v>
      </c>
      <c r="AV2403">
        <f t="shared" si="151"/>
        <v>25</v>
      </c>
      <c r="AW2403">
        <v>17520</v>
      </c>
      <c r="AX2403">
        <v>0.53</v>
      </c>
      <c r="AY2403">
        <v>1191732221.9892099</v>
      </c>
      <c r="AZ2403">
        <v>1191732.22198921</v>
      </c>
      <c r="BA2403">
        <v>39951.057606483097</v>
      </c>
      <c r="BB2403">
        <v>0.25030626469265838</v>
      </c>
      <c r="BC2403">
        <v>12328</v>
      </c>
      <c r="BD2403">
        <v>54699</v>
      </c>
      <c r="BE2403">
        <v>-42371</v>
      </c>
      <c r="BF2403">
        <v>-1.3230601092896175</v>
      </c>
      <c r="BG2403">
        <v>585052</v>
      </c>
      <c r="BH2403">
        <v>18.427995464281214</v>
      </c>
      <c r="BI2403">
        <v>4973</v>
      </c>
      <c r="BJ2403">
        <v>17</v>
      </c>
      <c r="BK2403">
        <v>1</v>
      </c>
      <c r="BL2403">
        <v>1</v>
      </c>
      <c r="BM2403">
        <v>0</v>
      </c>
      <c r="BN2403">
        <v>0</v>
      </c>
      <c r="BO2403">
        <v>0</v>
      </c>
      <c r="BP2403">
        <v>1</v>
      </c>
      <c r="BQ2403">
        <v>1</v>
      </c>
      <c r="BR2403">
        <v>1</v>
      </c>
      <c r="BS2403">
        <v>0</v>
      </c>
      <c r="BT2403">
        <v>31243</v>
      </c>
      <c r="BU2403">
        <v>0.77</v>
      </c>
      <c r="BV2403">
        <v>0.42390460000000002</v>
      </c>
      <c r="BW2403">
        <v>84</v>
      </c>
      <c r="BX2403">
        <v>0.7041577</v>
      </c>
      <c r="BY2403">
        <v>-2.0412539999999999</v>
      </c>
      <c r="BZ2403">
        <v>18</v>
      </c>
      <c r="CA2403">
        <v>2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1</v>
      </c>
      <c r="CH2403">
        <v>1</v>
      </c>
      <c r="CI2403">
        <v>0</v>
      </c>
      <c r="CJ2403">
        <v>31624</v>
      </c>
      <c r="CK2403">
        <v>0.75891727801669617</v>
      </c>
      <c r="CL2403">
        <v>0.56061690994216473</v>
      </c>
      <c r="CM2403">
        <v>80</v>
      </c>
      <c r="CN2403">
        <v>-1.581394733369696</v>
      </c>
      <c r="CO2403">
        <v>2593</v>
      </c>
      <c r="CP2403">
        <v>-0.95506828349999995</v>
      </c>
      <c r="CQ2403">
        <v>-0.36715245689999998</v>
      </c>
      <c r="CR2403">
        <v>26419</v>
      </c>
      <c r="CS2403">
        <v>0.83400000000000007</v>
      </c>
      <c r="CT2403">
        <v>26933</v>
      </c>
      <c r="CU2403">
        <v>0.81990572102000003</v>
      </c>
      <c r="CV2403">
        <v>6</v>
      </c>
      <c r="CW2403">
        <v>7</v>
      </c>
      <c r="CX2403">
        <v>15</v>
      </c>
      <c r="CY2403">
        <v>504</v>
      </c>
      <c r="CZ2403">
        <v>1329</v>
      </c>
      <c r="DA2403" s="2">
        <v>13545</v>
      </c>
      <c r="DB2403" s="2">
        <v>1880</v>
      </c>
      <c r="DC2403" s="2">
        <v>69.709999999999994</v>
      </c>
      <c r="DD2403" s="2">
        <v>1175</v>
      </c>
      <c r="DE2403">
        <v>345</v>
      </c>
      <c r="DF2403">
        <v>19</v>
      </c>
      <c r="DG2403">
        <v>19.010000000000002</v>
      </c>
      <c r="DH2403">
        <v>3.17</v>
      </c>
      <c r="DI2403" s="2">
        <v>6.34</v>
      </c>
      <c r="DJ2403">
        <v>1.57</v>
      </c>
      <c r="DK2403">
        <v>0.93645919938097311</v>
      </c>
      <c r="DL2403">
        <v>0</v>
      </c>
      <c r="DM2403">
        <v>0</v>
      </c>
      <c r="DN2403">
        <v>10.8</v>
      </c>
      <c r="DO2403">
        <v>3.7999999999999999E-2</v>
      </c>
      <c r="DP2403">
        <v>23.85</v>
      </c>
      <c r="DQ2403" s="2">
        <v>0</v>
      </c>
      <c r="DR2403" s="2">
        <v>43.843807169999998</v>
      </c>
      <c r="DS2403">
        <v>1.5959758774511816E-4</v>
      </c>
      <c r="DT2403">
        <v>2.3061634414271102</v>
      </c>
      <c r="DU2403">
        <v>651718.09868579509</v>
      </c>
      <c r="DV2403">
        <v>1</v>
      </c>
    </row>
    <row r="2404" spans="1:126" x14ac:dyDescent="0.15">
      <c r="A2404" t="s">
        <v>3949</v>
      </c>
      <c r="B2404" t="s">
        <v>130</v>
      </c>
      <c r="C2404">
        <v>47</v>
      </c>
      <c r="D2404">
        <v>27</v>
      </c>
      <c r="E2404" t="s">
        <v>3966</v>
      </c>
      <c r="F2404">
        <v>47027</v>
      </c>
      <c r="G2404" t="s">
        <v>7387</v>
      </c>
      <c r="H2404">
        <v>95.7</v>
      </c>
      <c r="I2404">
        <v>1.3</v>
      </c>
      <c r="J2404">
        <v>0.2</v>
      </c>
      <c r="K2404">
        <v>0.1</v>
      </c>
      <c r="L2404">
        <v>1.1000000000000001</v>
      </c>
      <c r="M2404">
        <v>1.6</v>
      </c>
      <c r="N2404">
        <f t="shared" si="154"/>
        <v>9164</v>
      </c>
      <c r="O2404">
        <f t="shared" si="152"/>
        <v>836</v>
      </c>
      <c r="P2404">
        <f t="shared" si="153"/>
        <v>1.0032000000000003</v>
      </c>
      <c r="Q2404" s="4">
        <v>47027</v>
      </c>
      <c r="R2404" s="5">
        <v>36.545788000000002</v>
      </c>
      <c r="S2404" s="5">
        <v>-85.545816000000002</v>
      </c>
      <c r="T2404">
        <v>9</v>
      </c>
      <c r="U2404">
        <v>0.14776101898494237</v>
      </c>
      <c r="V2404">
        <v>7842</v>
      </c>
      <c r="W2404">
        <v>7802</v>
      </c>
      <c r="X2404">
        <v>7780</v>
      </c>
      <c r="Y2404">
        <v>7683</v>
      </c>
      <c r="Z2404">
        <v>3834</v>
      </c>
      <c r="AA2404">
        <v>47009</v>
      </c>
      <c r="AB2404">
        <v>2395.9320000000002</v>
      </c>
      <c r="AC2404">
        <v>28804</v>
      </c>
      <c r="AD2404">
        <v>0</v>
      </c>
      <c r="AE2404">
        <v>0</v>
      </c>
      <c r="AF2404">
        <v>12</v>
      </c>
      <c r="AG2404">
        <v>424</v>
      </c>
      <c r="AH2404">
        <v>2.8301886792452831E-2</v>
      </c>
      <c r="AI2404" s="3">
        <v>79745</v>
      </c>
      <c r="AJ2404" s="3">
        <v>151383.05571488501</v>
      </c>
      <c r="AK2404">
        <v>106</v>
      </c>
      <c r="AL2404">
        <v>165926.39999999999</v>
      </c>
      <c r="AM2404">
        <v>344784</v>
      </c>
      <c r="AN2404">
        <v>28426</v>
      </c>
      <c r="AO2404">
        <v>373210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9</v>
      </c>
      <c r="AV2404">
        <f t="shared" si="151"/>
        <v>10</v>
      </c>
      <c r="AW2404">
        <v>6346</v>
      </c>
      <c r="AX2404">
        <v>0.82000000000000006</v>
      </c>
      <c r="AY2404">
        <v>323528921.76716202</v>
      </c>
      <c r="AZ2404">
        <v>323528.92176716204</v>
      </c>
      <c r="BA2404">
        <v>40887.370201112797</v>
      </c>
      <c r="BB2404">
        <v>0.24457430132613026</v>
      </c>
      <c r="BC2404">
        <v>5333</v>
      </c>
      <c r="BD2404">
        <v>7084</v>
      </c>
      <c r="BE2404">
        <v>-1751</v>
      </c>
      <c r="BF2404">
        <v>-0.22328487630706453</v>
      </c>
      <c r="BG2404">
        <v>105145</v>
      </c>
      <c r="BH2404">
        <v>13.514781491002571</v>
      </c>
      <c r="BI2404">
        <v>1585</v>
      </c>
      <c r="BJ2404">
        <v>3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7895</v>
      </c>
      <c r="BU2404">
        <v>0.76</v>
      </c>
      <c r="BV2404">
        <v>0.48212559999999999</v>
      </c>
      <c r="BW2404">
        <v>21</v>
      </c>
      <c r="BX2404">
        <v>0.50664980000000004</v>
      </c>
      <c r="BY2404">
        <v>-1.897737</v>
      </c>
      <c r="BZ2404">
        <v>5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7740</v>
      </c>
      <c r="CK2404">
        <v>0.64599483204134367</v>
      </c>
      <c r="CL2404">
        <v>0.44430439577753267</v>
      </c>
      <c r="CM2404">
        <v>18</v>
      </c>
      <c r="CN2404">
        <v>-2.1940262051442834</v>
      </c>
      <c r="CO2404">
        <v>564</v>
      </c>
      <c r="CP2404">
        <v>-0.27238631740000002</v>
      </c>
      <c r="CQ2404">
        <v>-9.6983635400000004E-2</v>
      </c>
      <c r="CR2404">
        <v>6501</v>
      </c>
      <c r="CS2404">
        <v>0.83700000000000008</v>
      </c>
      <c r="CT2404">
        <v>6376</v>
      </c>
      <c r="CU2404">
        <v>0.8028234205</v>
      </c>
      <c r="CW2404">
        <v>1</v>
      </c>
      <c r="CX2404">
        <v>2</v>
      </c>
      <c r="CY2404">
        <v>322</v>
      </c>
      <c r="CZ2404">
        <v>609</v>
      </c>
      <c r="DA2404" s="2">
        <v>3070</v>
      </c>
      <c r="DB2404" s="2">
        <v>390</v>
      </c>
      <c r="DC2404" s="2">
        <v>77.180000000000007</v>
      </c>
      <c r="DD2404" s="2">
        <v>265</v>
      </c>
      <c r="DE2404">
        <v>140</v>
      </c>
      <c r="DF2404">
        <v>10</v>
      </c>
      <c r="DG2404">
        <v>12.86</v>
      </c>
      <c r="DH2404">
        <v>12.86</v>
      </c>
      <c r="DI2404" s="2">
        <v>12.86</v>
      </c>
      <c r="DJ2404">
        <v>1.29</v>
      </c>
      <c r="DK2404">
        <v>0.94887453758856355</v>
      </c>
      <c r="DL2404">
        <v>0</v>
      </c>
      <c r="DM2404">
        <v>0</v>
      </c>
      <c r="DN2404">
        <v>9.4</v>
      </c>
      <c r="DO2404">
        <v>5.5999999999999994E-2</v>
      </c>
      <c r="DP2404">
        <v>70.300000000000011</v>
      </c>
      <c r="DQ2404" s="2">
        <v>0</v>
      </c>
      <c r="DR2404" s="2">
        <v>0</v>
      </c>
      <c r="DS2404">
        <v>0</v>
      </c>
      <c r="DT2404">
        <v>2.46823570208339</v>
      </c>
      <c r="DU2404">
        <v>409545.46439816942</v>
      </c>
      <c r="DV2404">
        <v>1</v>
      </c>
    </row>
    <row r="2405" spans="1:126" x14ac:dyDescent="0.15">
      <c r="A2405" t="s">
        <v>3949</v>
      </c>
      <c r="B2405" t="s">
        <v>3967</v>
      </c>
      <c r="C2405">
        <v>47</v>
      </c>
      <c r="D2405">
        <v>29</v>
      </c>
      <c r="E2405" t="s">
        <v>3968</v>
      </c>
      <c r="F2405">
        <v>47029</v>
      </c>
      <c r="G2405" t="s">
        <v>7388</v>
      </c>
      <c r="H2405">
        <v>94.2</v>
      </c>
      <c r="I2405">
        <v>1.8</v>
      </c>
      <c r="J2405">
        <v>0.3</v>
      </c>
      <c r="K2405">
        <v>0.3</v>
      </c>
      <c r="L2405">
        <v>1.6</v>
      </c>
      <c r="M2405">
        <v>1.8</v>
      </c>
      <c r="N2405">
        <f t="shared" si="154"/>
        <v>8882.86</v>
      </c>
      <c r="O2405">
        <f t="shared" si="152"/>
        <v>1117.1399999999994</v>
      </c>
      <c r="P2405">
        <f t="shared" si="153"/>
        <v>1.3405679999999998</v>
      </c>
      <c r="Q2405" s="4">
        <v>47029</v>
      </c>
      <c r="R2405" s="5">
        <v>35.916198000000001</v>
      </c>
      <c r="S2405" s="5">
        <v>-83.119224000000003</v>
      </c>
      <c r="T2405">
        <v>6</v>
      </c>
      <c r="U2405">
        <v>0.15512255276355594</v>
      </c>
      <c r="V2405">
        <v>35631</v>
      </c>
      <c r="W2405">
        <v>35453</v>
      </c>
      <c r="X2405">
        <v>35321</v>
      </c>
      <c r="Y2405">
        <v>35068</v>
      </c>
      <c r="Z2405">
        <v>18605</v>
      </c>
      <c r="AA2405">
        <v>47011</v>
      </c>
      <c r="AB2405">
        <v>12383.52</v>
      </c>
      <c r="AC2405">
        <v>31187</v>
      </c>
      <c r="AD2405">
        <v>1</v>
      </c>
      <c r="AE2405">
        <v>2.831176920245746E-5</v>
      </c>
      <c r="AF2405">
        <v>30</v>
      </c>
      <c r="AG2405">
        <v>625</v>
      </c>
      <c r="AH2405">
        <v>4.8000000000000001E-2</v>
      </c>
      <c r="AI2405" s="3">
        <v>61059</v>
      </c>
      <c r="AJ2405" s="3">
        <v>278134.74730023002</v>
      </c>
      <c r="AK2405">
        <v>63</v>
      </c>
      <c r="AL2405">
        <v>283628.79999999999</v>
      </c>
      <c r="AM2405">
        <v>813063</v>
      </c>
      <c r="AN2405">
        <v>30907</v>
      </c>
      <c r="AO2405">
        <v>843970</v>
      </c>
      <c r="AP2405">
        <v>1</v>
      </c>
      <c r="AQ2405">
        <v>0</v>
      </c>
      <c r="AR2405">
        <v>1</v>
      </c>
      <c r="AS2405">
        <v>2.8206357713028513E-2</v>
      </c>
      <c r="AT2405">
        <v>2</v>
      </c>
      <c r="AU2405">
        <v>28</v>
      </c>
      <c r="AV2405">
        <f t="shared" si="151"/>
        <v>30</v>
      </c>
      <c r="AW2405">
        <v>23238</v>
      </c>
      <c r="AX2405">
        <v>0.65</v>
      </c>
      <c r="AY2405">
        <v>193106155.957362</v>
      </c>
      <c r="AZ2405">
        <v>193106.155957362</v>
      </c>
      <c r="BA2405">
        <v>5749.3674671447998</v>
      </c>
      <c r="BB2405">
        <v>1.7393217701157151</v>
      </c>
      <c r="BC2405">
        <v>20904</v>
      </c>
      <c r="BD2405">
        <v>37587</v>
      </c>
      <c r="BE2405">
        <v>-16683</v>
      </c>
      <c r="BF2405">
        <v>-0.4682158794308327</v>
      </c>
      <c r="BG2405">
        <v>483611</v>
      </c>
      <c r="BH2405">
        <v>13.691883015769655</v>
      </c>
      <c r="BI2405">
        <v>5786</v>
      </c>
      <c r="BJ2405">
        <v>36</v>
      </c>
      <c r="BK2405">
        <v>0</v>
      </c>
      <c r="BL2405">
        <v>1</v>
      </c>
      <c r="BM2405">
        <v>0</v>
      </c>
      <c r="BN2405">
        <v>0</v>
      </c>
      <c r="BO2405">
        <v>2</v>
      </c>
      <c r="BP2405">
        <v>1</v>
      </c>
      <c r="BQ2405">
        <v>3</v>
      </c>
      <c r="BR2405">
        <v>1</v>
      </c>
      <c r="BS2405">
        <v>0</v>
      </c>
      <c r="BT2405">
        <v>36047</v>
      </c>
      <c r="BU2405">
        <v>0.78</v>
      </c>
      <c r="BV2405">
        <v>0.44766860000000003</v>
      </c>
      <c r="BW2405">
        <v>112</v>
      </c>
      <c r="BX2405">
        <v>1.220629</v>
      </c>
      <c r="BY2405">
        <v>-1.453214</v>
      </c>
      <c r="BZ2405">
        <v>34</v>
      </c>
      <c r="CA2405">
        <v>0</v>
      </c>
      <c r="CB2405">
        <v>0</v>
      </c>
      <c r="CC2405">
        <v>0</v>
      </c>
      <c r="CD2405">
        <v>0</v>
      </c>
      <c r="CE2405">
        <v>2</v>
      </c>
      <c r="CF2405">
        <v>0</v>
      </c>
      <c r="CG2405">
        <v>2</v>
      </c>
      <c r="CH2405">
        <v>1</v>
      </c>
      <c r="CI2405">
        <v>0</v>
      </c>
      <c r="CJ2405">
        <v>35285</v>
      </c>
      <c r="CK2405">
        <v>1.1052855320957913</v>
      </c>
      <c r="CL2405">
        <v>0.5413299305260173</v>
      </c>
      <c r="CM2405">
        <v>81</v>
      </c>
      <c r="CN2405">
        <v>-1.394142899436287</v>
      </c>
      <c r="CO2405">
        <v>2056</v>
      </c>
      <c r="CP2405">
        <v>-0.94783683370000005</v>
      </c>
      <c r="CQ2405">
        <v>-0.51642210730000004</v>
      </c>
      <c r="CR2405">
        <v>28842</v>
      </c>
      <c r="CS2405">
        <v>0.82200000000000006</v>
      </c>
      <c r="CT2405">
        <v>29217</v>
      </c>
      <c r="CU2405">
        <v>0.81429718116999994</v>
      </c>
      <c r="CV2405">
        <v>11</v>
      </c>
      <c r="CW2405">
        <v>7</v>
      </c>
      <c r="CX2405">
        <v>19</v>
      </c>
      <c r="CY2405">
        <v>625</v>
      </c>
      <c r="CZ2405">
        <v>909</v>
      </c>
      <c r="DA2405" s="2">
        <v>11684</v>
      </c>
      <c r="DB2405" s="2">
        <v>1885</v>
      </c>
      <c r="DC2405" s="2">
        <v>87.38</v>
      </c>
      <c r="DD2405" s="2">
        <v>1695</v>
      </c>
      <c r="DE2405">
        <v>245</v>
      </c>
      <c r="DF2405">
        <v>22</v>
      </c>
      <c r="DG2405">
        <v>19.73</v>
      </c>
      <c r="DH2405">
        <v>11.27</v>
      </c>
      <c r="DI2405" s="2">
        <v>2.82</v>
      </c>
      <c r="DJ2405">
        <v>1.31</v>
      </c>
      <c r="DK2405">
        <v>0.96775250167870419</v>
      </c>
      <c r="DL2405">
        <v>1.6000000000000001E-3</v>
      </c>
      <c r="DM2405">
        <v>0</v>
      </c>
      <c r="DN2405">
        <v>25</v>
      </c>
      <c r="DO2405">
        <v>8.8000000000000009E-2</v>
      </c>
      <c r="DP2405">
        <v>0</v>
      </c>
      <c r="DQ2405" s="2">
        <v>54333</v>
      </c>
      <c r="DR2405" s="2">
        <v>0</v>
      </c>
      <c r="DS2405">
        <v>0</v>
      </c>
      <c r="DT2405">
        <v>2.7563327989967199</v>
      </c>
      <c r="DU2405">
        <v>781775.36418008083</v>
      </c>
      <c r="DV2405">
        <v>1</v>
      </c>
    </row>
    <row r="2406" spans="1:126" x14ac:dyDescent="0.15">
      <c r="A2406" t="s">
        <v>3949</v>
      </c>
      <c r="B2406" t="s">
        <v>134</v>
      </c>
      <c r="C2406">
        <v>47</v>
      </c>
      <c r="D2406">
        <v>31</v>
      </c>
      <c r="E2406" t="s">
        <v>3969</v>
      </c>
      <c r="F2406">
        <v>47031</v>
      </c>
      <c r="G2406" t="s">
        <v>7389</v>
      </c>
      <c r="H2406">
        <v>90</v>
      </c>
      <c r="I2406">
        <v>3.4</v>
      </c>
      <c r="J2406">
        <v>0.3</v>
      </c>
      <c r="K2406">
        <v>0.9</v>
      </c>
      <c r="L2406">
        <v>1.6</v>
      </c>
      <c r="M2406">
        <v>3.8</v>
      </c>
      <c r="N2406">
        <f t="shared" si="154"/>
        <v>8129.4600000000009</v>
      </c>
      <c r="O2406">
        <f t="shared" si="152"/>
        <v>1870.5399999999991</v>
      </c>
      <c r="P2406">
        <f t="shared" si="153"/>
        <v>2.2446479999999998</v>
      </c>
      <c r="Q2406" s="4">
        <v>47031</v>
      </c>
      <c r="R2406" s="5">
        <v>35.488759000000002</v>
      </c>
      <c r="S2406" s="5">
        <v>-86.078219000000004</v>
      </c>
      <c r="T2406">
        <v>4</v>
      </c>
      <c r="U2406">
        <v>0.13085160555007239</v>
      </c>
      <c r="V2406">
        <v>52853</v>
      </c>
      <c r="W2406">
        <v>53151</v>
      </c>
      <c r="X2406">
        <v>53448</v>
      </c>
      <c r="Y2406">
        <v>54094</v>
      </c>
      <c r="Z2406">
        <v>27416</v>
      </c>
      <c r="AA2406">
        <v>47013</v>
      </c>
      <c r="AB2406">
        <v>19479.638999999999</v>
      </c>
      <c r="AC2406">
        <v>41590</v>
      </c>
      <c r="AD2406">
        <v>2</v>
      </c>
      <c r="AE2406">
        <v>3.7419547971860503E-5</v>
      </c>
      <c r="AF2406">
        <v>49</v>
      </c>
      <c r="AG2406">
        <v>895</v>
      </c>
      <c r="AH2406">
        <v>5.4748603351955305E-2</v>
      </c>
      <c r="AI2406" s="3">
        <v>144840</v>
      </c>
      <c r="AJ2406" s="3">
        <v>274535.44626414502</v>
      </c>
      <c r="AK2406">
        <v>54</v>
      </c>
      <c r="AL2406">
        <v>278073.59999999998</v>
      </c>
      <c r="AM2406">
        <v>159013</v>
      </c>
      <c r="AN2406">
        <v>71825</v>
      </c>
      <c r="AO2406">
        <v>230838</v>
      </c>
      <c r="AP2406">
        <v>3</v>
      </c>
      <c r="AQ2406">
        <v>3</v>
      </c>
      <c r="AR2406">
        <v>6</v>
      </c>
      <c r="AS2406">
        <v>0.11288592876897895</v>
      </c>
      <c r="AT2406">
        <v>8</v>
      </c>
      <c r="AU2406">
        <v>68</v>
      </c>
      <c r="AV2406">
        <f t="shared" si="151"/>
        <v>76</v>
      </c>
      <c r="AW2406">
        <v>46095</v>
      </c>
      <c r="AX2406">
        <v>0.84</v>
      </c>
      <c r="AY2406">
        <v>446458651.04708999</v>
      </c>
      <c r="AZ2406">
        <v>446458.65104709001</v>
      </c>
      <c r="BA2406">
        <v>9374.7882232299198</v>
      </c>
      <c r="BB2406">
        <v>1.0666907627012694</v>
      </c>
      <c r="BC2406">
        <v>55696</v>
      </c>
      <c r="BD2406">
        <v>80770</v>
      </c>
      <c r="BE2406">
        <v>-25074</v>
      </c>
      <c r="BF2406">
        <v>-0.47441015647172347</v>
      </c>
      <c r="BG2406">
        <v>943194</v>
      </c>
      <c r="BH2406">
        <v>17.646946564885496</v>
      </c>
      <c r="BI2406">
        <v>6159</v>
      </c>
      <c r="BJ2406">
        <v>53</v>
      </c>
      <c r="BK2406">
        <v>2</v>
      </c>
      <c r="BL2406">
        <v>2</v>
      </c>
      <c r="BM2406">
        <v>0</v>
      </c>
      <c r="BN2406">
        <v>0</v>
      </c>
      <c r="BO2406">
        <v>3</v>
      </c>
      <c r="BP2406">
        <v>1</v>
      </c>
      <c r="BQ2406">
        <v>3</v>
      </c>
      <c r="BR2406">
        <v>2</v>
      </c>
      <c r="BS2406">
        <v>0</v>
      </c>
      <c r="BT2406">
        <v>52521</v>
      </c>
      <c r="BU2406">
        <v>0.78</v>
      </c>
      <c r="BV2406">
        <v>0.52382269999999997</v>
      </c>
      <c r="BW2406">
        <v>204</v>
      </c>
      <c r="BX2406">
        <v>1.25664</v>
      </c>
      <c r="BY2406">
        <v>-0.92023189999999999</v>
      </c>
      <c r="BZ2406">
        <v>50</v>
      </c>
      <c r="CA2406">
        <v>2</v>
      </c>
      <c r="CB2406">
        <v>2</v>
      </c>
      <c r="CC2406">
        <v>0</v>
      </c>
      <c r="CD2406">
        <v>0</v>
      </c>
      <c r="CE2406">
        <v>2</v>
      </c>
      <c r="CF2406">
        <v>1</v>
      </c>
      <c r="CG2406">
        <v>6</v>
      </c>
      <c r="CH2406">
        <v>2</v>
      </c>
      <c r="CI2406">
        <v>0</v>
      </c>
      <c r="CJ2406">
        <v>53638</v>
      </c>
      <c r="CK2406">
        <v>1.2118274357731458</v>
      </c>
      <c r="CL2406">
        <v>0.60233314568086571</v>
      </c>
      <c r="CM2406">
        <v>205</v>
      </c>
      <c r="CN2406">
        <v>-0.78292464904987624</v>
      </c>
      <c r="CO2406">
        <v>5182</v>
      </c>
      <c r="CP2406">
        <v>0.18796307400000001</v>
      </c>
      <c r="CQ2406">
        <v>0.116923605</v>
      </c>
      <c r="CR2406">
        <v>46247</v>
      </c>
      <c r="CS2406">
        <v>0.84900000000000009</v>
      </c>
      <c r="CT2406">
        <v>43974</v>
      </c>
      <c r="CU2406">
        <v>0.81556688947</v>
      </c>
      <c r="CV2406">
        <v>112</v>
      </c>
      <c r="CW2406">
        <v>43</v>
      </c>
      <c r="CX2406">
        <v>39</v>
      </c>
      <c r="CY2406">
        <v>447</v>
      </c>
      <c r="CZ2406">
        <v>1370</v>
      </c>
      <c r="DA2406" s="2">
        <v>33022</v>
      </c>
      <c r="DB2406" s="2">
        <v>4355</v>
      </c>
      <c r="DC2406" s="2">
        <v>133.07</v>
      </c>
      <c r="DD2406" s="2">
        <v>4917</v>
      </c>
      <c r="DE2406">
        <v>420</v>
      </c>
      <c r="DF2406">
        <v>48</v>
      </c>
      <c r="DG2406">
        <v>28.11</v>
      </c>
      <c r="DH2406">
        <v>3.75</v>
      </c>
      <c r="DI2406" s="2">
        <v>14.99</v>
      </c>
      <c r="DJ2406">
        <v>-0.89</v>
      </c>
      <c r="DK2406">
        <v>0.93869096934548468</v>
      </c>
      <c r="DL2406">
        <v>2.2346368715083797E-3</v>
      </c>
      <c r="DM2406">
        <v>0</v>
      </c>
      <c r="DN2406">
        <v>124.4</v>
      </c>
      <c r="DO2406">
        <v>0.46600000000000003</v>
      </c>
      <c r="DP2406">
        <v>183.20999999999998</v>
      </c>
      <c r="DQ2406" s="2">
        <v>0</v>
      </c>
      <c r="DR2406" s="2">
        <v>469.54669966000006</v>
      </c>
      <c r="DS2406">
        <v>1.6885679603691256E-3</v>
      </c>
      <c r="DT2406">
        <v>4.4732634031516003</v>
      </c>
      <c r="DU2406">
        <v>1243896.4582626168</v>
      </c>
      <c r="DV2406">
        <v>1</v>
      </c>
    </row>
    <row r="2407" spans="1:126" x14ac:dyDescent="0.15">
      <c r="A2407" t="s">
        <v>3949</v>
      </c>
      <c r="B2407" t="s">
        <v>3970</v>
      </c>
      <c r="C2407">
        <v>47</v>
      </c>
      <c r="D2407">
        <v>33</v>
      </c>
      <c r="E2407" t="s">
        <v>3971</v>
      </c>
      <c r="F2407">
        <v>47033</v>
      </c>
      <c r="G2407" t="s">
        <v>7390</v>
      </c>
      <c r="H2407">
        <v>77.099999999999994</v>
      </c>
      <c r="I2407">
        <v>12.6</v>
      </c>
      <c r="J2407">
        <v>0.1</v>
      </c>
      <c r="K2407">
        <v>0.2</v>
      </c>
      <c r="L2407">
        <v>1.3</v>
      </c>
      <c r="M2407">
        <v>8.6999999999999993</v>
      </c>
      <c r="N2407">
        <f t="shared" si="154"/>
        <v>6180.5999999999985</v>
      </c>
      <c r="O2407">
        <f t="shared" si="152"/>
        <v>3819.4000000000015</v>
      </c>
      <c r="P2407">
        <f t="shared" si="153"/>
        <v>4.5832800000000038</v>
      </c>
      <c r="Q2407" s="4">
        <v>47033</v>
      </c>
      <c r="R2407" s="5">
        <v>35.818795000000001</v>
      </c>
      <c r="S2407" s="5">
        <v>-89.132493999999994</v>
      </c>
      <c r="T2407">
        <v>3</v>
      </c>
      <c r="U2407">
        <v>0.11544774278881639</v>
      </c>
      <c r="V2407">
        <v>14567</v>
      </c>
      <c r="W2407">
        <v>14599</v>
      </c>
      <c r="X2407">
        <v>14600</v>
      </c>
      <c r="Y2407">
        <v>14578</v>
      </c>
      <c r="Z2407">
        <v>7388</v>
      </c>
      <c r="AA2407">
        <v>47015</v>
      </c>
      <c r="AB2407">
        <v>5199.1569999999992</v>
      </c>
      <c r="AC2407">
        <v>35464</v>
      </c>
      <c r="AD2407">
        <v>1</v>
      </c>
      <c r="AE2407">
        <v>6.8493150684931502E-5</v>
      </c>
      <c r="AF2407">
        <v>5</v>
      </c>
      <c r="AG2407">
        <v>369</v>
      </c>
      <c r="AH2407">
        <v>1.3550135501355014E-2</v>
      </c>
      <c r="AI2407" s="3">
        <v>130550</v>
      </c>
      <c r="AJ2407" s="3">
        <v>169941.87056226001</v>
      </c>
      <c r="AK2407">
        <v>85</v>
      </c>
      <c r="AL2407">
        <v>169913.60000000001</v>
      </c>
      <c r="AM2407">
        <v>1023644</v>
      </c>
      <c r="AN2407">
        <v>55431</v>
      </c>
      <c r="AO2407">
        <v>1079075</v>
      </c>
      <c r="AP2407">
        <v>1</v>
      </c>
      <c r="AQ2407">
        <v>0</v>
      </c>
      <c r="AR2407">
        <v>1</v>
      </c>
      <c r="AS2407">
        <v>6.8497842317966989E-2</v>
      </c>
      <c r="AT2407">
        <v>0</v>
      </c>
      <c r="AU2407">
        <v>12</v>
      </c>
      <c r="AV2407">
        <f t="shared" si="151"/>
        <v>12</v>
      </c>
      <c r="AW2407">
        <v>9132</v>
      </c>
      <c r="AX2407">
        <v>0.66999999999999993</v>
      </c>
      <c r="AY2407">
        <v>291863339.13396001</v>
      </c>
      <c r="AZ2407">
        <v>291863.33913396002</v>
      </c>
      <c r="BA2407">
        <v>20191.672382522</v>
      </c>
      <c r="BB2407">
        <v>0.49525367738514037</v>
      </c>
      <c r="BC2407">
        <v>4241</v>
      </c>
      <c r="BD2407">
        <v>17662</v>
      </c>
      <c r="BE2407">
        <v>-13421</v>
      </c>
      <c r="BF2407">
        <v>-0.92132903137227984</v>
      </c>
      <c r="BG2407">
        <v>219375</v>
      </c>
      <c r="BH2407">
        <v>15.025684931506849</v>
      </c>
      <c r="BI2407">
        <v>1820</v>
      </c>
      <c r="BJ2407">
        <v>19</v>
      </c>
      <c r="BK2407">
        <v>0</v>
      </c>
      <c r="BL2407">
        <v>2</v>
      </c>
      <c r="BM2407">
        <v>0</v>
      </c>
      <c r="BN2407">
        <v>0</v>
      </c>
      <c r="BO2407">
        <v>0</v>
      </c>
      <c r="BP2407">
        <v>0</v>
      </c>
      <c r="BQ2407">
        <v>1</v>
      </c>
      <c r="BR2407">
        <v>1</v>
      </c>
      <c r="BS2407">
        <v>0</v>
      </c>
      <c r="BT2407">
        <v>14492</v>
      </c>
      <c r="BU2407">
        <v>0.8</v>
      </c>
      <c r="BV2407">
        <v>0.56001849999999997</v>
      </c>
      <c r="BW2407">
        <v>35</v>
      </c>
      <c r="BX2407">
        <v>1.587083</v>
      </c>
      <c r="BY2407">
        <v>-0.70061980000000001</v>
      </c>
      <c r="BZ2407">
        <v>24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I2407">
        <v>0</v>
      </c>
      <c r="CJ2407">
        <v>14635</v>
      </c>
      <c r="CK2407">
        <v>1.7765630338230269</v>
      </c>
      <c r="CL2407">
        <v>0.61423304658697353</v>
      </c>
      <c r="CM2407">
        <v>35</v>
      </c>
      <c r="CN2407">
        <v>-0.48120188267415681</v>
      </c>
      <c r="CO2407">
        <v>1013.9999999999999</v>
      </c>
      <c r="CP2407">
        <v>-1.28541395E-2</v>
      </c>
      <c r="CQ2407">
        <v>-0.14459785489999999</v>
      </c>
      <c r="CR2407">
        <v>12291</v>
      </c>
      <c r="CS2407">
        <v>0.84200000000000008</v>
      </c>
      <c r="CT2407">
        <v>11712</v>
      </c>
      <c r="CU2407">
        <v>0.77622787481</v>
      </c>
      <c r="CV2407">
        <v>1</v>
      </c>
      <c r="CW2407">
        <v>6</v>
      </c>
      <c r="CX2407">
        <v>1</v>
      </c>
      <c r="CY2407">
        <v>328</v>
      </c>
      <c r="CZ2407">
        <v>518</v>
      </c>
      <c r="DA2407" s="2">
        <v>6043</v>
      </c>
      <c r="DB2407" s="2">
        <v>920</v>
      </c>
      <c r="DC2407" s="2">
        <v>68.540000000000006</v>
      </c>
      <c r="DD2407" s="2">
        <v>2847</v>
      </c>
      <c r="DE2407">
        <v>111</v>
      </c>
      <c r="DF2407">
        <v>36</v>
      </c>
      <c r="DG2407">
        <v>13.71</v>
      </c>
      <c r="DH2407">
        <v>6.85</v>
      </c>
      <c r="DI2407" s="2">
        <v>13.71</v>
      </c>
      <c r="DJ2407">
        <v>-2.21</v>
      </c>
      <c r="DK2407">
        <v>0.91057066258138641</v>
      </c>
      <c r="DL2407">
        <v>0</v>
      </c>
      <c r="DM2407">
        <v>0</v>
      </c>
      <c r="DN2407">
        <v>82.8</v>
      </c>
      <c r="DO2407">
        <v>0.48</v>
      </c>
      <c r="DP2407">
        <v>4981.43</v>
      </c>
      <c r="DQ2407" s="2">
        <v>0</v>
      </c>
      <c r="DR2407" s="2">
        <v>1480.0345668799998</v>
      </c>
      <c r="DS2407">
        <v>8.7105224013736982E-3</v>
      </c>
      <c r="DT2407">
        <v>4.2128933368513701</v>
      </c>
      <c r="DU2407">
        <v>715827.87328042893</v>
      </c>
      <c r="DV2407">
        <v>1</v>
      </c>
    </row>
    <row r="2408" spans="1:126" x14ac:dyDescent="0.15">
      <c r="A2408" t="s">
        <v>3949</v>
      </c>
      <c r="B2408" t="s">
        <v>1140</v>
      </c>
      <c r="C2408">
        <v>47</v>
      </c>
      <c r="D2408">
        <v>35</v>
      </c>
      <c r="E2408" t="s">
        <v>3972</v>
      </c>
      <c r="F2408">
        <v>47035</v>
      </c>
      <c r="G2408" t="s">
        <v>7391</v>
      </c>
      <c r="H2408">
        <v>95.8</v>
      </c>
      <c r="I2408">
        <v>0.3</v>
      </c>
      <c r="J2408">
        <v>0.3</v>
      </c>
      <c r="K2408">
        <v>0.4</v>
      </c>
      <c r="L2408">
        <v>0.9</v>
      </c>
      <c r="M2408">
        <v>2.2999999999999998</v>
      </c>
      <c r="N2408">
        <f t="shared" si="154"/>
        <v>9184.08</v>
      </c>
      <c r="O2408">
        <f t="shared" si="152"/>
        <v>815.92000000000007</v>
      </c>
      <c r="P2408">
        <f t="shared" si="153"/>
        <v>0.97910400000000042</v>
      </c>
      <c r="Q2408" s="4">
        <v>47035</v>
      </c>
      <c r="R2408" s="5">
        <v>35.952398000000002</v>
      </c>
      <c r="S2408" s="5">
        <v>-84.994760999999997</v>
      </c>
      <c r="T2408">
        <v>4</v>
      </c>
      <c r="U2408">
        <v>0.11541478357870635</v>
      </c>
      <c r="V2408">
        <v>56144</v>
      </c>
      <c r="W2408">
        <v>57064</v>
      </c>
      <c r="X2408">
        <v>57455</v>
      </c>
      <c r="Y2408">
        <v>58122</v>
      </c>
      <c r="Z2408">
        <v>26880</v>
      </c>
      <c r="AA2408">
        <v>47017</v>
      </c>
      <c r="AB2408">
        <v>17713.376</v>
      </c>
      <c r="AC2408">
        <v>38576</v>
      </c>
      <c r="AD2408">
        <v>1</v>
      </c>
      <c r="AE2408">
        <v>1.7404925593943086E-5</v>
      </c>
      <c r="AF2408">
        <v>73</v>
      </c>
      <c r="AG2408">
        <v>764</v>
      </c>
      <c r="AH2408">
        <v>9.5549738219895292E-2</v>
      </c>
      <c r="AI2408" s="3">
        <v>129110</v>
      </c>
      <c r="AJ2408" s="3">
        <v>435856.12113793002</v>
      </c>
      <c r="AK2408">
        <v>71</v>
      </c>
      <c r="AL2408">
        <v>438380.80000000005</v>
      </c>
      <c r="AM2408">
        <v>834291</v>
      </c>
      <c r="AN2408">
        <v>53516</v>
      </c>
      <c r="AO2408">
        <v>887807</v>
      </c>
      <c r="AP2408">
        <v>6</v>
      </c>
      <c r="AQ2408">
        <v>2</v>
      </c>
      <c r="AR2408">
        <v>8</v>
      </c>
      <c r="AS2408">
        <v>0.14019346698443852</v>
      </c>
      <c r="AT2408">
        <v>8</v>
      </c>
      <c r="AU2408">
        <v>46</v>
      </c>
      <c r="AV2408">
        <f t="shared" si="151"/>
        <v>54</v>
      </c>
      <c r="AW2408">
        <v>32798</v>
      </c>
      <c r="AX2408">
        <v>0.56000000000000005</v>
      </c>
      <c r="AY2408">
        <v>359769888.66797101</v>
      </c>
      <c r="AZ2408">
        <v>359769.88866797101</v>
      </c>
      <c r="BA2408">
        <v>7690.8624684021397</v>
      </c>
      <c r="BB2408">
        <v>1.3002442887367882</v>
      </c>
      <c r="BC2408">
        <v>27809</v>
      </c>
      <c r="BD2408">
        <v>72789</v>
      </c>
      <c r="BE2408">
        <v>-44980</v>
      </c>
      <c r="BF2408">
        <v>-0.8011541749786264</v>
      </c>
      <c r="BG2408">
        <v>1005782</v>
      </c>
      <c r="BH2408">
        <v>17.505560873727266</v>
      </c>
      <c r="BI2408">
        <v>9602</v>
      </c>
      <c r="BJ2408">
        <v>42</v>
      </c>
      <c r="BK2408">
        <v>3</v>
      </c>
      <c r="BL2408">
        <v>2</v>
      </c>
      <c r="BM2408">
        <v>0</v>
      </c>
      <c r="BN2408">
        <v>0</v>
      </c>
      <c r="BO2408">
        <v>2</v>
      </c>
      <c r="BP2408">
        <v>2</v>
      </c>
      <c r="BQ2408">
        <v>3</v>
      </c>
      <c r="BR2408">
        <v>4</v>
      </c>
      <c r="BS2408">
        <v>0</v>
      </c>
      <c r="BT2408">
        <v>54109</v>
      </c>
      <c r="BU2408">
        <v>0.8</v>
      </c>
      <c r="BV2408">
        <v>0.59891459999999996</v>
      </c>
      <c r="BW2408">
        <v>216</v>
      </c>
      <c r="BX2408">
        <v>1.0719099999999999</v>
      </c>
      <c r="BY2408">
        <v>-0.68054309999999996</v>
      </c>
      <c r="BZ2408">
        <v>50</v>
      </c>
      <c r="CA2408">
        <v>2</v>
      </c>
      <c r="CB2408">
        <v>1</v>
      </c>
      <c r="CC2408">
        <v>0</v>
      </c>
      <c r="CD2408">
        <v>0</v>
      </c>
      <c r="CE2408">
        <v>2</v>
      </c>
      <c r="CF2408">
        <v>1</v>
      </c>
      <c r="CG2408">
        <v>3</v>
      </c>
      <c r="CH2408">
        <v>2</v>
      </c>
      <c r="CI2408">
        <v>0</v>
      </c>
      <c r="CJ2408">
        <v>57915</v>
      </c>
      <c r="CK2408">
        <v>1.0532677199343865</v>
      </c>
      <c r="CL2408">
        <v>0.62342889596760254</v>
      </c>
      <c r="CM2408">
        <v>210</v>
      </c>
      <c r="CN2408">
        <v>-0.87973031413997826</v>
      </c>
      <c r="CO2408">
        <v>4351</v>
      </c>
      <c r="CP2408">
        <v>0.135558076</v>
      </c>
      <c r="CQ2408">
        <v>0.44056968200000002</v>
      </c>
      <c r="CR2408">
        <v>50399</v>
      </c>
      <c r="CS2408">
        <v>0.86299999999999999</v>
      </c>
      <c r="CT2408">
        <v>45308</v>
      </c>
      <c r="CU2408">
        <v>0.80144605117000001</v>
      </c>
      <c r="CV2408">
        <v>16</v>
      </c>
      <c r="CW2408">
        <v>17</v>
      </c>
      <c r="CX2408">
        <v>40</v>
      </c>
      <c r="CY2408">
        <v>589</v>
      </c>
      <c r="CZ2408">
        <v>1115</v>
      </c>
      <c r="DA2408" s="2">
        <v>26566</v>
      </c>
      <c r="DB2408" s="2">
        <v>3265</v>
      </c>
      <c r="DC2408" s="2">
        <v>130.51</v>
      </c>
      <c r="DD2408" s="2">
        <v>1724</v>
      </c>
      <c r="DE2408">
        <v>320</v>
      </c>
      <c r="DF2408">
        <v>42</v>
      </c>
      <c r="DG2408">
        <v>15.66</v>
      </c>
      <c r="DH2408">
        <v>1.74</v>
      </c>
      <c r="DI2408" s="2">
        <v>6.96</v>
      </c>
      <c r="DJ2408">
        <v>0.54</v>
      </c>
      <c r="DK2408">
        <v>0.99120904654945396</v>
      </c>
      <c r="DL2408">
        <v>0</v>
      </c>
      <c r="DM2408">
        <v>0</v>
      </c>
      <c r="DN2408">
        <v>70.599999999999994</v>
      </c>
      <c r="DO2408">
        <v>0.157</v>
      </c>
      <c r="DP2408">
        <v>1019.54</v>
      </c>
      <c r="DQ2408" s="2">
        <v>0</v>
      </c>
      <c r="DR2408" s="2">
        <v>2953.46392371</v>
      </c>
      <c r="DS2408">
        <v>1.57686297126813E-3</v>
      </c>
      <c r="DT2408">
        <v>2.7696996378268399</v>
      </c>
      <c r="DU2408">
        <v>1214183.1429902404</v>
      </c>
      <c r="DV2408">
        <v>1</v>
      </c>
    </row>
    <row r="2409" spans="1:126" x14ac:dyDescent="0.15">
      <c r="A2409" t="s">
        <v>3949</v>
      </c>
      <c r="B2409" t="s">
        <v>3170</v>
      </c>
      <c r="C2409">
        <v>47</v>
      </c>
      <c r="D2409">
        <v>37</v>
      </c>
      <c r="E2409" t="s">
        <v>3973</v>
      </c>
      <c r="F2409">
        <v>47037</v>
      </c>
      <c r="G2409" t="s">
        <v>7392</v>
      </c>
      <c r="H2409">
        <v>57.4</v>
      </c>
      <c r="I2409">
        <v>27.5</v>
      </c>
      <c r="J2409">
        <v>0.2</v>
      </c>
      <c r="K2409">
        <v>3</v>
      </c>
      <c r="L2409">
        <v>2.1</v>
      </c>
      <c r="M2409">
        <v>9.8000000000000007</v>
      </c>
      <c r="N2409">
        <f t="shared" si="154"/>
        <v>4160.5</v>
      </c>
      <c r="O2409">
        <f t="shared" si="152"/>
        <v>5839.5</v>
      </c>
      <c r="P2409">
        <f t="shared" si="153"/>
        <v>7.0074000000000023</v>
      </c>
      <c r="Q2409" s="4">
        <v>47037</v>
      </c>
      <c r="R2409" s="5">
        <v>36.169128999999998</v>
      </c>
      <c r="S2409" s="5">
        <v>-86.784790000000001</v>
      </c>
      <c r="T2409">
        <v>1</v>
      </c>
      <c r="U2409">
        <v>0.18063446032791103</v>
      </c>
      <c r="V2409">
        <v>629113</v>
      </c>
      <c r="W2409">
        <v>648048</v>
      </c>
      <c r="X2409">
        <v>658506</v>
      </c>
      <c r="Y2409">
        <v>681285</v>
      </c>
      <c r="Z2409">
        <v>374741</v>
      </c>
      <c r="AA2409">
        <v>47019</v>
      </c>
      <c r="AB2409">
        <v>301264.68200000003</v>
      </c>
      <c r="AC2409">
        <v>48368</v>
      </c>
      <c r="AD2409">
        <v>12</v>
      </c>
      <c r="AE2409">
        <v>1.8223068582518609E-5</v>
      </c>
      <c r="AF2409">
        <v>32</v>
      </c>
      <c r="AG2409">
        <v>360</v>
      </c>
      <c r="AH2409">
        <v>8.8888888888888892E-2</v>
      </c>
      <c r="AI2409" s="3">
        <v>34823</v>
      </c>
      <c r="AJ2409" s="3">
        <v>322458.90668976004</v>
      </c>
      <c r="AK2409">
        <v>50</v>
      </c>
      <c r="AL2409">
        <v>336742.39999999997</v>
      </c>
      <c r="AM2409">
        <v>358502</v>
      </c>
      <c r="AN2409">
        <v>21133</v>
      </c>
      <c r="AO2409">
        <v>379635</v>
      </c>
      <c r="AP2409">
        <v>45</v>
      </c>
      <c r="AQ2409">
        <v>16</v>
      </c>
      <c r="AR2409">
        <v>61</v>
      </c>
      <c r="AS2409">
        <v>9.4128829963212604E-2</v>
      </c>
      <c r="AT2409">
        <v>59</v>
      </c>
      <c r="AU2409">
        <v>480</v>
      </c>
      <c r="AV2409">
        <f t="shared" si="151"/>
        <v>539</v>
      </c>
      <c r="AW2409">
        <v>627000</v>
      </c>
      <c r="AX2409">
        <v>0.96</v>
      </c>
      <c r="AY2409">
        <v>1132358699.9763501</v>
      </c>
      <c r="AZ2409">
        <v>1132358.6999763502</v>
      </c>
      <c r="BA2409">
        <v>1989.16628519903</v>
      </c>
      <c r="BB2409">
        <v>5.0272317977676915</v>
      </c>
      <c r="BC2409">
        <v>4011484</v>
      </c>
      <c r="BD2409">
        <v>4895022</v>
      </c>
      <c r="BE2409">
        <v>-883538</v>
      </c>
      <c r="BF2409">
        <v>-1.4044186020635403</v>
      </c>
      <c r="BG2409">
        <v>30240708</v>
      </c>
      <c r="BH2409">
        <v>45.923207988993269</v>
      </c>
      <c r="BI2409">
        <v>41340</v>
      </c>
      <c r="BJ2409">
        <v>551</v>
      </c>
      <c r="BK2409">
        <v>63</v>
      </c>
      <c r="BL2409">
        <v>62</v>
      </c>
      <c r="BM2409">
        <v>7</v>
      </c>
      <c r="BN2409">
        <v>49</v>
      </c>
      <c r="BO2409">
        <v>47</v>
      </c>
      <c r="BP2409">
        <v>8</v>
      </c>
      <c r="BQ2409">
        <v>59</v>
      </c>
      <c r="BR2409">
        <v>7</v>
      </c>
      <c r="BS2409">
        <v>5</v>
      </c>
      <c r="BT2409">
        <v>635710</v>
      </c>
      <c r="BU2409">
        <v>0.73</v>
      </c>
      <c r="BV2409">
        <v>0.55458030000000003</v>
      </c>
      <c r="BW2409">
        <v>3728</v>
      </c>
      <c r="BX2409">
        <v>1.349672</v>
      </c>
      <c r="BY2409">
        <v>-0.36370249999999998</v>
      </c>
      <c r="BZ2409">
        <v>570</v>
      </c>
      <c r="CA2409">
        <v>71</v>
      </c>
      <c r="CB2409">
        <v>63</v>
      </c>
      <c r="CC2409">
        <v>10</v>
      </c>
      <c r="CD2409">
        <v>44</v>
      </c>
      <c r="CE2409">
        <v>45</v>
      </c>
      <c r="CF2409">
        <v>5</v>
      </c>
      <c r="CG2409">
        <v>81</v>
      </c>
      <c r="CH2409">
        <v>8</v>
      </c>
      <c r="CI2409">
        <v>4</v>
      </c>
      <c r="CJ2409">
        <v>669094</v>
      </c>
      <c r="CK2409">
        <v>1.3465970401767164</v>
      </c>
      <c r="CL2409">
        <v>0.66300336547182936</v>
      </c>
      <c r="CM2409">
        <v>3517</v>
      </c>
      <c r="CN2409">
        <v>-0.14626841367628554</v>
      </c>
      <c r="CO2409">
        <v>146157</v>
      </c>
      <c r="CP2409">
        <v>0.71996428899999998</v>
      </c>
      <c r="CQ2409">
        <v>0.14495861900000001</v>
      </c>
      <c r="CR2409">
        <v>566839</v>
      </c>
      <c r="CS2409">
        <v>0.82700000000000007</v>
      </c>
      <c r="CT2409">
        <v>504549</v>
      </c>
      <c r="CU2409">
        <v>0.80276038635999991</v>
      </c>
      <c r="CV2409">
        <v>1810</v>
      </c>
      <c r="CW2409">
        <v>491</v>
      </c>
      <c r="CX2409">
        <v>620</v>
      </c>
      <c r="CY2409">
        <v>216</v>
      </c>
      <c r="CZ2409">
        <v>541</v>
      </c>
      <c r="DA2409" s="2">
        <v>601333</v>
      </c>
      <c r="DB2409" s="2">
        <v>89005</v>
      </c>
      <c r="DC2409" s="2">
        <v>403.13</v>
      </c>
      <c r="DD2409" s="2">
        <v>247598</v>
      </c>
      <c r="DE2409">
        <v>151</v>
      </c>
      <c r="DF2409">
        <v>36</v>
      </c>
      <c r="DG2409">
        <v>170.21</v>
      </c>
      <c r="DH2409">
        <v>3.49</v>
      </c>
      <c r="DI2409" s="2">
        <v>8.81</v>
      </c>
      <c r="DJ2409">
        <v>0.33</v>
      </c>
      <c r="DK2409">
        <v>0.96436263389139365</v>
      </c>
      <c r="DL2409">
        <v>0</v>
      </c>
      <c r="DM2409">
        <v>0</v>
      </c>
      <c r="DN2409">
        <v>30.4</v>
      </c>
      <c r="DO2409">
        <v>8.5999999999999993E-2</v>
      </c>
      <c r="DP2409">
        <v>11.6</v>
      </c>
      <c r="DQ2409" s="2">
        <v>0</v>
      </c>
      <c r="DR2409" s="2">
        <v>1193.8754354799999</v>
      </c>
      <c r="DS2409">
        <v>3.4974991316368549E-3</v>
      </c>
      <c r="DT2409">
        <v>1.78711117146511</v>
      </c>
      <c r="DU2409">
        <v>601796.10494597256</v>
      </c>
      <c r="DV2409">
        <v>1</v>
      </c>
    </row>
    <row r="2410" spans="1:126" x14ac:dyDescent="0.15">
      <c r="A2410" t="s">
        <v>3949</v>
      </c>
      <c r="B2410" t="s">
        <v>843</v>
      </c>
      <c r="C2410">
        <v>47</v>
      </c>
      <c r="D2410">
        <v>39</v>
      </c>
      <c r="E2410" t="s">
        <v>3975</v>
      </c>
      <c r="F2410">
        <v>47039</v>
      </c>
      <c r="G2410" t="s">
        <v>7393</v>
      </c>
      <c r="H2410">
        <v>93.1</v>
      </c>
      <c r="I2410">
        <v>2.9</v>
      </c>
      <c r="J2410">
        <v>0.2</v>
      </c>
      <c r="K2410">
        <v>0.2</v>
      </c>
      <c r="L2410">
        <v>1</v>
      </c>
      <c r="M2410">
        <v>2.6</v>
      </c>
      <c r="N2410">
        <f t="shared" si="154"/>
        <v>8683.86</v>
      </c>
      <c r="O2410">
        <f t="shared" si="152"/>
        <v>1316.1399999999994</v>
      </c>
      <c r="P2410">
        <f t="shared" si="153"/>
        <v>1.5793679999999999</v>
      </c>
      <c r="Q2410" s="4">
        <v>47039</v>
      </c>
      <c r="R2410" s="5">
        <v>35.603135999999999</v>
      </c>
      <c r="S2410" s="5">
        <v>-88.110292000000001</v>
      </c>
      <c r="T2410">
        <v>9</v>
      </c>
      <c r="U2410">
        <v>9.5646498401006766E-2</v>
      </c>
      <c r="V2410">
        <v>11732</v>
      </c>
      <c r="W2410">
        <v>11675</v>
      </c>
      <c r="X2410">
        <v>11686</v>
      </c>
      <c r="Y2410">
        <v>11600</v>
      </c>
      <c r="Z2410">
        <v>5810</v>
      </c>
      <c r="AA2410">
        <v>47023</v>
      </c>
      <c r="AB2410">
        <v>4094.8319999999999</v>
      </c>
      <c r="AC2410">
        <v>37263</v>
      </c>
      <c r="AD2410">
        <v>0</v>
      </c>
      <c r="AE2410">
        <v>0</v>
      </c>
      <c r="AF2410">
        <v>5</v>
      </c>
      <c r="AG2410">
        <v>405</v>
      </c>
      <c r="AH2410">
        <v>1.2345679012345678E-2</v>
      </c>
      <c r="AI2410" s="3">
        <v>77269</v>
      </c>
      <c r="AJ2410" s="3">
        <v>213660.35928786002</v>
      </c>
      <c r="AK2410">
        <v>117</v>
      </c>
      <c r="AL2410">
        <v>210560</v>
      </c>
      <c r="AM2410">
        <v>512672</v>
      </c>
      <c r="AN2410">
        <v>24496</v>
      </c>
      <c r="AO2410">
        <v>537168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15</v>
      </c>
      <c r="AV2410">
        <f t="shared" si="151"/>
        <v>16</v>
      </c>
      <c r="AW2410">
        <v>5656</v>
      </c>
      <c r="AX2410">
        <v>0.52</v>
      </c>
      <c r="AY2410">
        <v>294278290.61728501</v>
      </c>
      <c r="AZ2410">
        <v>294278.29061728501</v>
      </c>
      <c r="BA2410">
        <v>16991.493678890602</v>
      </c>
      <c r="BB2410">
        <v>0.58852977783957328</v>
      </c>
      <c r="BC2410">
        <v>6570</v>
      </c>
      <c r="BD2410">
        <v>15139</v>
      </c>
      <c r="BE2410">
        <v>-8569</v>
      </c>
      <c r="BF2410">
        <v>-0.73039549948857829</v>
      </c>
      <c r="BG2410">
        <v>229981</v>
      </c>
      <c r="BH2410">
        <v>19.680044497689543</v>
      </c>
      <c r="BI2410">
        <v>2037</v>
      </c>
      <c r="BJ2410">
        <v>15</v>
      </c>
      <c r="BK2410">
        <v>1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2</v>
      </c>
      <c r="BS2410">
        <v>0</v>
      </c>
      <c r="BT2410">
        <v>18954</v>
      </c>
      <c r="BU2410">
        <v>0.77</v>
      </c>
      <c r="BV2410">
        <v>0.49086360000000001</v>
      </c>
      <c r="BW2410">
        <v>52</v>
      </c>
      <c r="BX2410">
        <v>1.002427</v>
      </c>
      <c r="BY2410">
        <v>-1.4523360000000001</v>
      </c>
      <c r="BZ2410">
        <v>18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19211</v>
      </c>
      <c r="CK2410">
        <v>0.9890167091770341</v>
      </c>
      <c r="CL2410">
        <v>0.49169282597044639</v>
      </c>
      <c r="CM2410">
        <v>57</v>
      </c>
      <c r="CN2410">
        <v>-1.5835145654519609</v>
      </c>
      <c r="CO2410">
        <v>841</v>
      </c>
      <c r="CP2410">
        <v>-0.68674375909999996</v>
      </c>
      <c r="CQ2410">
        <v>-3.46415188E-2</v>
      </c>
      <c r="CR2410">
        <v>9790</v>
      </c>
      <c r="CS2410">
        <v>0.85499999999999998</v>
      </c>
      <c r="CT2410">
        <v>515873</v>
      </c>
      <c r="CU2410">
        <v>0.77956051622</v>
      </c>
      <c r="CV2410">
        <v>12</v>
      </c>
      <c r="CW2410">
        <v>6</v>
      </c>
      <c r="CX2410">
        <v>6</v>
      </c>
      <c r="CY2410">
        <v>135</v>
      </c>
      <c r="CZ2410">
        <v>610</v>
      </c>
      <c r="DA2410" s="2">
        <v>5691</v>
      </c>
      <c r="DB2410" s="2">
        <v>610</v>
      </c>
      <c r="DC2410" s="2">
        <v>140.88999999999999</v>
      </c>
      <c r="DD2410" s="2">
        <v>689</v>
      </c>
      <c r="DE2410">
        <v>163</v>
      </c>
      <c r="DF2410">
        <v>18</v>
      </c>
      <c r="DG2410">
        <v>25.73</v>
      </c>
      <c r="DH2410">
        <v>17.149999999999999</v>
      </c>
      <c r="DJ2410">
        <v>0.34</v>
      </c>
      <c r="DK2410">
        <v>0.99066896167932805</v>
      </c>
      <c r="DL2410">
        <v>0</v>
      </c>
      <c r="DM2410">
        <v>0</v>
      </c>
      <c r="DN2410">
        <v>39.6</v>
      </c>
      <c r="DO2410">
        <v>0.182</v>
      </c>
      <c r="DP2410">
        <v>806.3</v>
      </c>
      <c r="DQ2410" s="2">
        <v>0</v>
      </c>
      <c r="DR2410" s="2">
        <v>2746.0830660299994</v>
      </c>
      <c r="DS2410">
        <v>1.2439492033574291E-2</v>
      </c>
      <c r="DT2410">
        <v>3.25972901337351</v>
      </c>
      <c r="DU2410">
        <v>686368.54105592624</v>
      </c>
      <c r="DV2410">
        <v>1</v>
      </c>
    </row>
    <row r="2411" spans="1:126" x14ac:dyDescent="0.15">
      <c r="A2411" t="s">
        <v>3949</v>
      </c>
      <c r="B2411" t="s">
        <v>152</v>
      </c>
      <c r="C2411">
        <v>47</v>
      </c>
      <c r="D2411">
        <v>41</v>
      </c>
      <c r="E2411" t="s">
        <v>3974</v>
      </c>
      <c r="F2411">
        <v>47041</v>
      </c>
      <c r="G2411" t="s">
        <v>7394</v>
      </c>
      <c r="H2411">
        <v>90.7</v>
      </c>
      <c r="I2411">
        <v>1.2</v>
      </c>
      <c r="J2411">
        <v>0.2</v>
      </c>
      <c r="K2411">
        <v>0.3</v>
      </c>
      <c r="L2411">
        <v>1</v>
      </c>
      <c r="M2411">
        <v>6.6</v>
      </c>
      <c r="N2411">
        <f t="shared" si="154"/>
        <v>8272.6200000000008</v>
      </c>
      <c r="O2411">
        <f t="shared" si="152"/>
        <v>1727.3799999999992</v>
      </c>
      <c r="P2411">
        <f t="shared" si="153"/>
        <v>2.0728559999999998</v>
      </c>
      <c r="Q2411" s="4">
        <v>47041</v>
      </c>
      <c r="R2411" s="5">
        <v>35.982219000000001</v>
      </c>
      <c r="S2411" s="5">
        <v>-85.833596</v>
      </c>
      <c r="T2411">
        <v>6</v>
      </c>
      <c r="U2411">
        <v>6.8272980923573576E-2</v>
      </c>
      <c r="V2411">
        <v>18770</v>
      </c>
      <c r="W2411">
        <v>18968</v>
      </c>
      <c r="X2411">
        <v>19038</v>
      </c>
      <c r="Y2411">
        <v>19274</v>
      </c>
      <c r="Z2411">
        <v>9929</v>
      </c>
      <c r="AA2411">
        <v>47021</v>
      </c>
      <c r="AB2411">
        <v>6595.9259999999995</v>
      </c>
      <c r="AC2411">
        <v>38319</v>
      </c>
      <c r="AD2411">
        <v>0</v>
      </c>
      <c r="AE2411">
        <v>0</v>
      </c>
      <c r="AF2411">
        <v>40</v>
      </c>
      <c r="AG2411">
        <v>637</v>
      </c>
      <c r="AH2411">
        <v>6.2794348508634218E-2</v>
      </c>
      <c r="AI2411" s="3">
        <v>89551</v>
      </c>
      <c r="AJ2411" s="3">
        <v>194783.32954042501</v>
      </c>
      <c r="AK2411">
        <v>71</v>
      </c>
      <c r="AL2411">
        <v>220755.20000000001</v>
      </c>
      <c r="AM2411">
        <v>491492</v>
      </c>
      <c r="AN2411">
        <v>41201</v>
      </c>
      <c r="AO2411">
        <v>532693</v>
      </c>
      <c r="AP2411" t="e">
        <v>#N/A</v>
      </c>
      <c r="AQ2411" t="e">
        <v>#N/A</v>
      </c>
      <c r="AR2411" t="e">
        <v>#N/A</v>
      </c>
      <c r="AS2411" t="e">
        <v>#N/A</v>
      </c>
      <c r="AT2411">
        <v>0</v>
      </c>
      <c r="AU2411">
        <v>18</v>
      </c>
      <c r="AV2411">
        <f t="shared" si="151"/>
        <v>18</v>
      </c>
      <c r="AW2411">
        <v>14301</v>
      </c>
      <c r="AX2411">
        <v>0.76</v>
      </c>
      <c r="AY2411">
        <v>292100749.95548701</v>
      </c>
      <c r="AZ2411">
        <v>292100.74995548703</v>
      </c>
      <c r="BA2411">
        <v>25000.632927398099</v>
      </c>
      <c r="BB2411">
        <v>0.39998987341800601</v>
      </c>
      <c r="BC2411">
        <v>15697</v>
      </c>
      <c r="BD2411">
        <v>8292</v>
      </c>
      <c r="BE2411">
        <v>7405</v>
      </c>
      <c r="BF2411">
        <v>0.39451251997868941</v>
      </c>
      <c r="BG2411">
        <v>380946</v>
      </c>
      <c r="BH2411">
        <v>20.009769933816578</v>
      </c>
      <c r="BI2411">
        <v>2458</v>
      </c>
      <c r="BJ2411">
        <v>11</v>
      </c>
      <c r="BK2411">
        <v>2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11525</v>
      </c>
      <c r="BU2411">
        <v>0.75</v>
      </c>
      <c r="BV2411">
        <v>0.534748</v>
      </c>
      <c r="BW2411">
        <v>51</v>
      </c>
      <c r="BX2411">
        <v>1.2147509999999999</v>
      </c>
      <c r="BY2411">
        <v>-0.79774929999999999</v>
      </c>
      <c r="BZ2411">
        <v>9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1</v>
      </c>
      <c r="CH2411">
        <v>1</v>
      </c>
      <c r="CI2411">
        <v>0</v>
      </c>
      <c r="CJ2411">
        <v>11730</v>
      </c>
      <c r="CK2411">
        <v>1.0230179028132991</v>
      </c>
      <c r="CL2411">
        <v>0.56185567010309279</v>
      </c>
      <c r="CM2411">
        <v>54</v>
      </c>
      <c r="CN2411">
        <v>-0.97370953645372704</v>
      </c>
      <c r="CO2411">
        <v>1493</v>
      </c>
      <c r="CP2411">
        <v>-0.84646788920000005</v>
      </c>
      <c r="CQ2411">
        <v>-4.5468025099999997E-2</v>
      </c>
      <c r="CR2411">
        <v>16432</v>
      </c>
      <c r="CS2411">
        <v>0.84</v>
      </c>
      <c r="CT2411">
        <v>14866</v>
      </c>
      <c r="CU2411">
        <v>0.80546792850000004</v>
      </c>
      <c r="CV2411">
        <v>5</v>
      </c>
      <c r="CW2411">
        <v>4</v>
      </c>
      <c r="CX2411">
        <v>9</v>
      </c>
      <c r="CY2411">
        <v>987</v>
      </c>
      <c r="CZ2411">
        <v>947</v>
      </c>
      <c r="DA2411" s="2">
        <v>8610</v>
      </c>
      <c r="DB2411" s="2">
        <v>1445</v>
      </c>
      <c r="DC2411" s="2">
        <v>60.03</v>
      </c>
      <c r="DD2411" s="2">
        <v>990</v>
      </c>
      <c r="DE2411">
        <v>273</v>
      </c>
      <c r="DF2411">
        <v>8</v>
      </c>
      <c r="DG2411">
        <v>20.87</v>
      </c>
      <c r="DH2411">
        <v>15.65</v>
      </c>
      <c r="DJ2411">
        <v>1.23</v>
      </c>
      <c r="DK2411">
        <v>0.95499771080166607</v>
      </c>
      <c r="DL2411">
        <v>1.5698587127158557E-3</v>
      </c>
      <c r="DM2411">
        <v>0</v>
      </c>
      <c r="DN2411">
        <v>28.2</v>
      </c>
      <c r="DO2411">
        <v>0.11800000000000001</v>
      </c>
      <c r="DP2411">
        <v>152.54</v>
      </c>
      <c r="DQ2411" s="2">
        <v>0</v>
      </c>
      <c r="DR2411" s="2">
        <v>0</v>
      </c>
      <c r="DS2411">
        <v>0</v>
      </c>
      <c r="DT2411">
        <v>3.37579280268274</v>
      </c>
      <c r="DU2411">
        <v>745223.81531478884</v>
      </c>
      <c r="DV2411">
        <v>1</v>
      </c>
    </row>
    <row r="2412" spans="1:126" x14ac:dyDescent="0.15">
      <c r="A2412" t="s">
        <v>3949</v>
      </c>
      <c r="B2412" t="s">
        <v>3976</v>
      </c>
      <c r="C2412">
        <v>47</v>
      </c>
      <c r="D2412">
        <v>43</v>
      </c>
      <c r="E2412" t="s">
        <v>3977</v>
      </c>
      <c r="F2412">
        <v>47043</v>
      </c>
      <c r="G2412" t="s">
        <v>7395</v>
      </c>
      <c r="H2412">
        <v>90.4</v>
      </c>
      <c r="I2412">
        <v>4.0999999999999996</v>
      </c>
      <c r="J2412">
        <v>0.3</v>
      </c>
      <c r="K2412">
        <v>0.4</v>
      </c>
      <c r="L2412">
        <v>1.6</v>
      </c>
      <c r="M2412">
        <v>3.2</v>
      </c>
      <c r="N2412">
        <f t="shared" si="154"/>
        <v>8202.0200000000023</v>
      </c>
      <c r="O2412">
        <f t="shared" si="152"/>
        <v>1797.9799999999977</v>
      </c>
      <c r="P2412">
        <f t="shared" si="153"/>
        <v>2.1575759999999979</v>
      </c>
      <c r="Q2412" s="4">
        <v>47043</v>
      </c>
      <c r="R2412" s="5">
        <v>36.145533</v>
      </c>
      <c r="S2412" s="5">
        <v>-87.364154999999997</v>
      </c>
      <c r="T2412">
        <v>1</v>
      </c>
      <c r="U2412">
        <v>8.6992826539711382E-2</v>
      </c>
      <c r="V2412">
        <v>49704</v>
      </c>
      <c r="W2412">
        <v>50115</v>
      </c>
      <c r="X2412">
        <v>50472</v>
      </c>
      <c r="Y2412">
        <v>51327</v>
      </c>
      <c r="Z2412">
        <v>26584</v>
      </c>
      <c r="AA2412">
        <v>47025</v>
      </c>
      <c r="AB2412">
        <v>19218.900999999998</v>
      </c>
      <c r="AC2412">
        <v>44680</v>
      </c>
      <c r="AD2412">
        <v>1</v>
      </c>
      <c r="AE2412">
        <v>1.9812965604691711E-5</v>
      </c>
      <c r="AF2412">
        <v>69</v>
      </c>
      <c r="AG2412">
        <v>1143</v>
      </c>
      <c r="AH2412">
        <v>6.0367454068241469E-2</v>
      </c>
      <c r="AI2412" s="3">
        <v>148512</v>
      </c>
      <c r="AJ2412" s="3">
        <v>313532.813083885</v>
      </c>
      <c r="AK2412">
        <v>74</v>
      </c>
      <c r="AL2412">
        <v>314457.59999999998</v>
      </c>
      <c r="AM2412">
        <v>291286</v>
      </c>
      <c r="AN2412">
        <v>60433</v>
      </c>
      <c r="AO2412">
        <v>351719</v>
      </c>
      <c r="AP2412">
        <v>2</v>
      </c>
      <c r="AQ2412">
        <v>0</v>
      </c>
      <c r="AR2412">
        <v>2</v>
      </c>
      <c r="AS2412">
        <v>3.9908211114436792E-2</v>
      </c>
      <c r="AT2412">
        <v>2</v>
      </c>
      <c r="AU2412">
        <v>40</v>
      </c>
      <c r="AV2412">
        <f t="shared" si="151"/>
        <v>42</v>
      </c>
      <c r="AW2412">
        <v>38160</v>
      </c>
      <c r="AX2412">
        <v>0.75</v>
      </c>
      <c r="AY2412">
        <v>470410772.487786</v>
      </c>
      <c r="AZ2412">
        <v>470410.77248778602</v>
      </c>
      <c r="BA2412">
        <v>10873.9852780334</v>
      </c>
      <c r="BB2412">
        <v>0.91962603813719124</v>
      </c>
      <c r="BC2412">
        <v>22888</v>
      </c>
      <c r="BD2412">
        <v>71618</v>
      </c>
      <c r="BE2412">
        <v>-48730</v>
      </c>
      <c r="BF2412">
        <v>-0.98040399163045233</v>
      </c>
      <c r="BG2412">
        <v>873779</v>
      </c>
      <c r="BH2412">
        <v>17.312153273101917</v>
      </c>
      <c r="BI2412">
        <v>5502</v>
      </c>
      <c r="BJ2412">
        <v>40</v>
      </c>
      <c r="BK2412">
        <v>1</v>
      </c>
      <c r="BL2412">
        <v>2</v>
      </c>
      <c r="BM2412">
        <v>1</v>
      </c>
      <c r="BN2412">
        <v>0</v>
      </c>
      <c r="BO2412">
        <v>0</v>
      </c>
      <c r="BP2412">
        <v>2</v>
      </c>
      <c r="BQ2412">
        <v>5</v>
      </c>
      <c r="BR2412">
        <v>1</v>
      </c>
      <c r="BS2412">
        <v>0</v>
      </c>
      <c r="BT2412">
        <v>48230</v>
      </c>
      <c r="BU2412">
        <v>0.8</v>
      </c>
      <c r="BV2412">
        <v>0.54667410000000005</v>
      </c>
      <c r="BW2412">
        <v>165</v>
      </c>
      <c r="BX2412">
        <v>1.0781670000000001</v>
      </c>
      <c r="BY2412">
        <v>-1.0270220000000001</v>
      </c>
      <c r="BZ2412">
        <v>39</v>
      </c>
      <c r="CA2412">
        <v>2</v>
      </c>
      <c r="CB2412">
        <v>1</v>
      </c>
      <c r="CC2412">
        <v>1</v>
      </c>
      <c r="CD2412">
        <v>0</v>
      </c>
      <c r="CE2412">
        <v>1</v>
      </c>
      <c r="CF2412">
        <v>2</v>
      </c>
      <c r="CG2412">
        <v>4</v>
      </c>
      <c r="CH2412">
        <v>1</v>
      </c>
      <c r="CI2412">
        <v>0</v>
      </c>
      <c r="CJ2412">
        <v>50592</v>
      </c>
      <c r="CK2412">
        <v>1.0080645161290323</v>
      </c>
      <c r="CL2412">
        <v>0.57569399612653327</v>
      </c>
      <c r="CM2412">
        <v>163</v>
      </c>
      <c r="CN2412">
        <v>-1.186399355374316</v>
      </c>
      <c r="CO2412">
        <v>4242</v>
      </c>
      <c r="CP2412">
        <v>0.16598200099999999</v>
      </c>
      <c r="CQ2412">
        <v>0.35433915500000002</v>
      </c>
      <c r="CR2412">
        <v>44727</v>
      </c>
      <c r="CS2412">
        <v>0.86499999999999999</v>
      </c>
      <c r="CT2412">
        <v>42000</v>
      </c>
      <c r="CU2412">
        <v>0.82662268361000002</v>
      </c>
      <c r="CV2412">
        <v>43</v>
      </c>
      <c r="CW2412">
        <v>31</v>
      </c>
      <c r="CX2412">
        <v>16</v>
      </c>
      <c r="CY2412">
        <v>626</v>
      </c>
      <c r="CZ2412">
        <v>1713</v>
      </c>
      <c r="DA2412" s="2">
        <v>24396</v>
      </c>
      <c r="DB2412" s="2">
        <v>3940</v>
      </c>
      <c r="DC2412" s="2">
        <v>109.42</v>
      </c>
      <c r="DD2412" s="2">
        <v>3886</v>
      </c>
      <c r="DE2412">
        <v>539</v>
      </c>
      <c r="DF2412">
        <v>31</v>
      </c>
      <c r="DG2412">
        <v>25.86</v>
      </c>
      <c r="DH2412">
        <v>1.99</v>
      </c>
      <c r="DI2412" s="2">
        <v>5.97</v>
      </c>
      <c r="DJ2412">
        <v>-0.83</v>
      </c>
      <c r="DK2412">
        <v>0.92888116785175612</v>
      </c>
      <c r="DL2412">
        <v>8.7489063867016625E-4</v>
      </c>
      <c r="DM2412">
        <v>0</v>
      </c>
      <c r="DN2412">
        <v>30.3</v>
      </c>
      <c r="DO2412">
        <v>9.9000000000000005E-2</v>
      </c>
      <c r="DP2412">
        <v>480.9</v>
      </c>
      <c r="DQ2412" s="2">
        <v>0</v>
      </c>
      <c r="DR2412" s="2">
        <v>815.67808451999997</v>
      </c>
      <c r="DS2412">
        <v>2.5896088910040017E-3</v>
      </c>
      <c r="DT2412">
        <v>2.24074786241456</v>
      </c>
      <c r="DU2412">
        <v>704620.19502001267</v>
      </c>
      <c r="DV2412">
        <v>0</v>
      </c>
    </row>
    <row r="2413" spans="1:126" x14ac:dyDescent="0.15">
      <c r="A2413" t="s">
        <v>3949</v>
      </c>
      <c r="B2413" t="s">
        <v>3978</v>
      </c>
      <c r="C2413">
        <v>47</v>
      </c>
      <c r="D2413">
        <v>45</v>
      </c>
      <c r="E2413" t="s">
        <v>3979</v>
      </c>
      <c r="F2413">
        <v>47045</v>
      </c>
      <c r="G2413" t="s">
        <v>7396</v>
      </c>
      <c r="H2413">
        <v>81</v>
      </c>
      <c r="I2413">
        <v>14.2</v>
      </c>
      <c r="J2413">
        <v>0.2</v>
      </c>
      <c r="K2413">
        <v>0.5</v>
      </c>
      <c r="L2413">
        <v>1.6</v>
      </c>
      <c r="M2413">
        <v>2.6</v>
      </c>
      <c r="N2413">
        <f t="shared" si="154"/>
        <v>6772.2500000000009</v>
      </c>
      <c r="O2413">
        <f t="shared" si="152"/>
        <v>3227.7499999999991</v>
      </c>
      <c r="P2413">
        <f t="shared" si="153"/>
        <v>3.8733000000000004</v>
      </c>
      <c r="Q2413" s="4">
        <v>47045</v>
      </c>
      <c r="R2413" s="5">
        <v>36.054195999999997</v>
      </c>
      <c r="S2413" s="5">
        <v>-89.398306000000005</v>
      </c>
      <c r="T2413">
        <v>5</v>
      </c>
      <c r="U2413">
        <v>9.1620218533447012E-2</v>
      </c>
      <c r="V2413">
        <v>38234</v>
      </c>
      <c r="W2413">
        <v>38156</v>
      </c>
      <c r="X2413">
        <v>38054</v>
      </c>
      <c r="Y2413">
        <v>37782</v>
      </c>
      <c r="Z2413">
        <v>19470</v>
      </c>
      <c r="AA2413">
        <v>47027</v>
      </c>
      <c r="AB2413">
        <v>14303.438999999998</v>
      </c>
      <c r="AC2413">
        <v>42468</v>
      </c>
      <c r="AD2413">
        <v>1</v>
      </c>
      <c r="AE2413">
        <v>2.6278446418247754E-5</v>
      </c>
      <c r="AF2413">
        <v>22</v>
      </c>
      <c r="AG2413">
        <v>449</v>
      </c>
      <c r="AH2413">
        <v>4.8997772828507792E-2</v>
      </c>
      <c r="AI2413" s="3">
        <v>211702</v>
      </c>
      <c r="AJ2413" s="3">
        <v>327889.27233188</v>
      </c>
      <c r="AK2413">
        <v>97</v>
      </c>
      <c r="AL2413">
        <v>336972.79999999999</v>
      </c>
      <c r="AM2413">
        <v>488396</v>
      </c>
      <c r="AN2413">
        <v>84836</v>
      </c>
      <c r="AO2413">
        <v>573232</v>
      </c>
      <c r="AP2413">
        <v>1</v>
      </c>
      <c r="AQ2413">
        <v>3</v>
      </c>
      <c r="AR2413">
        <v>4</v>
      </c>
      <c r="AS2413">
        <v>0.1048327916972429</v>
      </c>
      <c r="AT2413">
        <v>4</v>
      </c>
      <c r="AU2413">
        <v>38</v>
      </c>
      <c r="AV2413">
        <f t="shared" si="151"/>
        <v>42</v>
      </c>
      <c r="AW2413">
        <v>35166</v>
      </c>
      <c r="AX2413">
        <v>0.91</v>
      </c>
      <c r="AY2413">
        <v>177963178.17098001</v>
      </c>
      <c r="AZ2413">
        <v>177963.17817098001</v>
      </c>
      <c r="BA2413">
        <v>4784.1894902153699</v>
      </c>
      <c r="BB2413">
        <v>2.0902182115595571</v>
      </c>
      <c r="BC2413">
        <v>32964</v>
      </c>
      <c r="BD2413">
        <v>49284</v>
      </c>
      <c r="BE2413">
        <v>-16320</v>
      </c>
      <c r="BF2413">
        <v>-0.42684521629962863</v>
      </c>
      <c r="BG2413">
        <v>667944</v>
      </c>
      <c r="BH2413">
        <v>17.552530614390076</v>
      </c>
      <c r="BI2413">
        <v>4004</v>
      </c>
      <c r="BJ2413">
        <v>50</v>
      </c>
      <c r="BK2413">
        <v>1</v>
      </c>
      <c r="BL2413">
        <v>1</v>
      </c>
      <c r="BM2413">
        <v>0</v>
      </c>
      <c r="BN2413">
        <v>0</v>
      </c>
      <c r="BO2413">
        <v>0</v>
      </c>
      <c r="BP2413">
        <v>1</v>
      </c>
      <c r="BQ2413">
        <v>3</v>
      </c>
      <c r="BR2413">
        <v>2</v>
      </c>
      <c r="BS2413">
        <v>0</v>
      </c>
      <c r="BT2413">
        <v>37811</v>
      </c>
      <c r="BU2413">
        <v>0.77</v>
      </c>
      <c r="BV2413">
        <v>0.50830169999999997</v>
      </c>
      <c r="BW2413">
        <v>142</v>
      </c>
      <c r="BX2413">
        <v>1.5339449999999999</v>
      </c>
      <c r="BY2413">
        <v>-0.79076930000000001</v>
      </c>
      <c r="BZ2413">
        <v>48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1</v>
      </c>
      <c r="CG2413">
        <v>4</v>
      </c>
      <c r="CH2413">
        <v>2</v>
      </c>
      <c r="CI2413">
        <v>0</v>
      </c>
      <c r="CJ2413">
        <v>37868</v>
      </c>
      <c r="CK2413">
        <v>1.4788211682687229</v>
      </c>
      <c r="CL2413">
        <v>0.60656674431893098</v>
      </c>
      <c r="CM2413">
        <v>119</v>
      </c>
      <c r="CN2413">
        <v>-0.64018928884403237</v>
      </c>
      <c r="CO2413">
        <v>4158</v>
      </c>
      <c r="CP2413">
        <v>0.23658188899999999</v>
      </c>
      <c r="CQ2413">
        <v>-0.54634060380000005</v>
      </c>
      <c r="CR2413">
        <v>31353</v>
      </c>
      <c r="CS2413">
        <v>0.82799999999999996</v>
      </c>
      <c r="CT2413">
        <v>32575</v>
      </c>
      <c r="CU2413">
        <v>0.84253341080999999</v>
      </c>
      <c r="CV2413">
        <v>13</v>
      </c>
      <c r="CW2413">
        <v>18</v>
      </c>
      <c r="CX2413">
        <v>20</v>
      </c>
      <c r="CY2413">
        <v>382</v>
      </c>
      <c r="CZ2413">
        <v>615</v>
      </c>
      <c r="DA2413" s="2">
        <v>21720</v>
      </c>
      <c r="DB2413" s="2">
        <v>2565</v>
      </c>
      <c r="DC2413" s="2">
        <v>75.89</v>
      </c>
      <c r="DD2413" s="2">
        <v>6850</v>
      </c>
      <c r="DE2413">
        <v>134</v>
      </c>
      <c r="DF2413">
        <v>8</v>
      </c>
      <c r="DG2413">
        <v>13.08</v>
      </c>
      <c r="DH2413">
        <v>7.85</v>
      </c>
      <c r="DJ2413">
        <v>-0.39</v>
      </c>
      <c r="DK2413">
        <v>0.92523452777961479</v>
      </c>
      <c r="DL2413">
        <v>0</v>
      </c>
      <c r="DM2413">
        <v>0</v>
      </c>
      <c r="DN2413">
        <v>157.5</v>
      </c>
      <c r="DO2413">
        <v>0.48700000000000004</v>
      </c>
      <c r="DP2413">
        <v>3602.82</v>
      </c>
      <c r="DQ2413" s="2">
        <v>0</v>
      </c>
      <c r="DR2413" s="2">
        <v>8428.0397580399986</v>
      </c>
      <c r="DS2413">
        <v>2.4973169570017221E-2</v>
      </c>
      <c r="DT2413">
        <v>3.8239883991184001</v>
      </c>
      <c r="DU2413">
        <v>1288580.0780184448</v>
      </c>
      <c r="DV2413">
        <v>1</v>
      </c>
    </row>
    <row r="2414" spans="1:126" x14ac:dyDescent="0.15">
      <c r="A2414" t="s">
        <v>3949</v>
      </c>
      <c r="B2414" t="s">
        <v>160</v>
      </c>
      <c r="C2414">
        <v>47</v>
      </c>
      <c r="D2414">
        <v>47</v>
      </c>
      <c r="E2414" t="s">
        <v>3980</v>
      </c>
      <c r="F2414">
        <v>47047</v>
      </c>
      <c r="G2414" t="s">
        <v>7397</v>
      </c>
      <c r="H2414">
        <v>68.2</v>
      </c>
      <c r="I2414">
        <v>28</v>
      </c>
      <c r="J2414">
        <v>0.3</v>
      </c>
      <c r="K2414">
        <v>0.5</v>
      </c>
      <c r="L2414">
        <v>0.9</v>
      </c>
      <c r="M2414">
        <v>2.2000000000000002</v>
      </c>
      <c r="N2414">
        <f t="shared" si="154"/>
        <v>5441.2300000000014</v>
      </c>
      <c r="O2414">
        <f t="shared" si="152"/>
        <v>4558.7699999999986</v>
      </c>
      <c r="P2414">
        <f t="shared" si="153"/>
        <v>5.4705240000000002</v>
      </c>
      <c r="Q2414" s="4">
        <v>47047</v>
      </c>
      <c r="R2414" s="5">
        <v>35.196992999999999</v>
      </c>
      <c r="S2414" s="5">
        <v>-89.413803000000001</v>
      </c>
      <c r="T2414">
        <v>1</v>
      </c>
      <c r="U2414">
        <v>0.13879003127037928</v>
      </c>
      <c r="V2414">
        <v>38370</v>
      </c>
      <c r="W2414">
        <v>38664</v>
      </c>
      <c r="X2414">
        <v>38814</v>
      </c>
      <c r="Y2414">
        <v>39218</v>
      </c>
      <c r="Z2414">
        <v>20981</v>
      </c>
      <c r="AA2414">
        <v>47029</v>
      </c>
      <c r="AB2414">
        <v>15331.472999999998</v>
      </c>
      <c r="AC2414">
        <v>54890</v>
      </c>
      <c r="AD2414">
        <v>1</v>
      </c>
      <c r="AE2414">
        <v>2.5763899623847067E-5</v>
      </c>
      <c r="AF2414">
        <v>20</v>
      </c>
      <c r="AG2414">
        <v>745</v>
      </c>
      <c r="AH2414">
        <v>2.6845637583892617E-2</v>
      </c>
      <c r="AI2414" s="3">
        <v>229022</v>
      </c>
      <c r="AJ2414" s="3">
        <v>451059.08403074503</v>
      </c>
      <c r="AK2414">
        <v>84</v>
      </c>
      <c r="AL2414">
        <v>452012.79999999999</v>
      </c>
      <c r="AM2414">
        <v>94740</v>
      </c>
      <c r="AN2414">
        <v>84425</v>
      </c>
      <c r="AO2414">
        <v>179165</v>
      </c>
      <c r="AP2414">
        <v>2</v>
      </c>
      <c r="AQ2414">
        <v>0</v>
      </c>
      <c r="AR2414">
        <v>2</v>
      </c>
      <c r="AS2414">
        <v>5.1727705358990274E-2</v>
      </c>
      <c r="AT2414">
        <v>2</v>
      </c>
      <c r="AU2414">
        <v>43</v>
      </c>
      <c r="AV2414">
        <f t="shared" si="151"/>
        <v>45</v>
      </c>
      <c r="AW2414">
        <v>32755</v>
      </c>
      <c r="AX2414">
        <v>0.79</v>
      </c>
      <c r="AY2414">
        <v>431172162.67412502</v>
      </c>
      <c r="AZ2414">
        <v>431172.16267412499</v>
      </c>
      <c r="BA2414">
        <v>14850.4013803652</v>
      </c>
      <c r="BB2414">
        <v>0.67338247255873707</v>
      </c>
      <c r="BC2414">
        <v>7177</v>
      </c>
      <c r="BD2414">
        <v>21750</v>
      </c>
      <c r="BE2414">
        <v>-14573</v>
      </c>
      <c r="BF2414">
        <v>-0.3798019285900443</v>
      </c>
      <c r="BG2414">
        <v>668664</v>
      </c>
      <c r="BH2414">
        <v>17.227392178080073</v>
      </c>
      <c r="BI2414">
        <v>4356</v>
      </c>
      <c r="BJ2414">
        <v>33</v>
      </c>
      <c r="BK2414">
        <v>1</v>
      </c>
      <c r="BL2414">
        <v>2</v>
      </c>
      <c r="BM2414">
        <v>0</v>
      </c>
      <c r="BN2414">
        <v>0</v>
      </c>
      <c r="BO2414">
        <v>0</v>
      </c>
      <c r="BP2414">
        <v>0</v>
      </c>
      <c r="BQ2414">
        <v>2</v>
      </c>
      <c r="BR2414">
        <v>2</v>
      </c>
      <c r="BS2414">
        <v>0</v>
      </c>
      <c r="BT2414">
        <v>38785</v>
      </c>
      <c r="BU2414">
        <v>0.8</v>
      </c>
      <c r="BV2414">
        <v>0.66729050000000001</v>
      </c>
      <c r="BW2414">
        <v>96</v>
      </c>
      <c r="BX2414">
        <v>1.0313270000000001</v>
      </c>
      <c r="BY2414">
        <v>-0.58512810000000004</v>
      </c>
      <c r="BZ2414">
        <v>37</v>
      </c>
      <c r="CA2414">
        <v>1</v>
      </c>
      <c r="CB2414">
        <v>2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0</v>
      </c>
      <c r="CJ2414">
        <v>38999</v>
      </c>
      <c r="CK2414">
        <v>1.0769506910433599</v>
      </c>
      <c r="CL2414">
        <v>0.71061898711199856</v>
      </c>
      <c r="CM2414">
        <v>81</v>
      </c>
      <c r="CN2414">
        <v>-0.76667260308584451</v>
      </c>
      <c r="CO2414">
        <v>4954</v>
      </c>
      <c r="CP2414">
        <v>0.63034332699999995</v>
      </c>
      <c r="CQ2414">
        <v>0.18259895300000001</v>
      </c>
      <c r="CR2414">
        <v>33025</v>
      </c>
      <c r="CS2414">
        <v>0.84099999999999997</v>
      </c>
      <c r="CT2414">
        <v>32730</v>
      </c>
      <c r="CU2414">
        <v>0.85074371686999994</v>
      </c>
      <c r="CV2414">
        <v>2</v>
      </c>
      <c r="CW2414">
        <v>11</v>
      </c>
      <c r="CX2414">
        <v>13</v>
      </c>
      <c r="CY2414">
        <v>553</v>
      </c>
      <c r="CZ2414">
        <v>1136</v>
      </c>
      <c r="DA2414" s="2">
        <v>14953</v>
      </c>
      <c r="DB2414" s="2">
        <v>4170</v>
      </c>
      <c r="DC2414" s="2">
        <v>116.31</v>
      </c>
      <c r="DD2414" s="2">
        <v>11799</v>
      </c>
      <c r="DE2414">
        <v>359</v>
      </c>
      <c r="DF2414">
        <v>160</v>
      </c>
      <c r="DG2414">
        <v>5.17</v>
      </c>
      <c r="DH2414">
        <v>2.58</v>
      </c>
      <c r="DI2414" s="2">
        <v>2.58</v>
      </c>
      <c r="DJ2414">
        <v>-1.18</v>
      </c>
      <c r="DK2414">
        <v>0.94004069478041408</v>
      </c>
      <c r="DL2414">
        <v>0</v>
      </c>
      <c r="DM2414">
        <v>0</v>
      </c>
      <c r="DN2414">
        <v>176.6</v>
      </c>
      <c r="DO2414">
        <v>0.39600000000000002</v>
      </c>
      <c r="DP2414">
        <v>13760.630000000001</v>
      </c>
      <c r="DQ2414" s="2">
        <v>0</v>
      </c>
      <c r="DR2414" s="2">
        <v>2148.3808869599998</v>
      </c>
      <c r="DS2414">
        <v>6.6203727205174298E-3</v>
      </c>
      <c r="DT2414">
        <v>4.8761922664383697</v>
      </c>
      <c r="DU2414">
        <v>2204101.3196911532</v>
      </c>
      <c r="DV2414">
        <v>1</v>
      </c>
    </row>
    <row r="2415" spans="1:126" x14ac:dyDescent="0.15">
      <c r="A2415" t="s">
        <v>3949</v>
      </c>
      <c r="B2415" t="s">
        <v>3981</v>
      </c>
      <c r="C2415">
        <v>47</v>
      </c>
      <c r="D2415">
        <v>49</v>
      </c>
      <c r="E2415" t="s">
        <v>3982</v>
      </c>
      <c r="F2415">
        <v>47049</v>
      </c>
      <c r="G2415" t="s">
        <v>7398</v>
      </c>
      <c r="H2415">
        <v>97.6</v>
      </c>
      <c r="I2415">
        <v>0.1</v>
      </c>
      <c r="J2415">
        <v>0.2</v>
      </c>
      <c r="K2415">
        <v>0.2</v>
      </c>
      <c r="L2415">
        <v>0.8</v>
      </c>
      <c r="M2415">
        <v>1.1000000000000001</v>
      </c>
      <c r="N2415">
        <f t="shared" si="154"/>
        <v>9527.6999999999989</v>
      </c>
      <c r="O2415">
        <f t="shared" si="152"/>
        <v>472.30000000000109</v>
      </c>
      <c r="P2415">
        <f t="shared" si="153"/>
        <v>0.56676000000000148</v>
      </c>
      <c r="Q2415" s="4">
        <v>47049</v>
      </c>
      <c r="R2415" s="5">
        <v>36.369888000000003</v>
      </c>
      <c r="S2415" s="5">
        <v>-84.937764000000001</v>
      </c>
      <c r="T2415">
        <v>9</v>
      </c>
      <c r="U2415">
        <v>7.6650774968470795E-2</v>
      </c>
      <c r="V2415">
        <v>17945</v>
      </c>
      <c r="W2415">
        <v>17922</v>
      </c>
      <c r="X2415">
        <v>17931</v>
      </c>
      <c r="Y2415">
        <v>17860</v>
      </c>
      <c r="Z2415">
        <v>9149</v>
      </c>
      <c r="AA2415">
        <v>47031</v>
      </c>
      <c r="AB2415">
        <v>5433.46</v>
      </c>
      <c r="AC2415">
        <v>30259</v>
      </c>
      <c r="AD2415">
        <v>0</v>
      </c>
      <c r="AE2415">
        <v>0</v>
      </c>
      <c r="AF2415">
        <v>29</v>
      </c>
      <c r="AG2415">
        <v>536</v>
      </c>
      <c r="AH2415">
        <v>5.4104477611940295E-2</v>
      </c>
      <c r="AI2415" s="3">
        <v>90842</v>
      </c>
      <c r="AJ2415" s="3">
        <v>319116.62327075005</v>
      </c>
      <c r="AK2415">
        <v>75</v>
      </c>
      <c r="AL2415">
        <v>319360</v>
      </c>
      <c r="AM2415">
        <v>149373</v>
      </c>
      <c r="AN2415">
        <v>37600</v>
      </c>
      <c r="AO2415">
        <v>186973</v>
      </c>
      <c r="AP2415">
        <v>1</v>
      </c>
      <c r="AQ2415">
        <v>0</v>
      </c>
      <c r="AR2415">
        <v>1</v>
      </c>
      <c r="AS2415">
        <v>5.5797344046423392E-2</v>
      </c>
      <c r="AT2415">
        <v>1</v>
      </c>
      <c r="AU2415">
        <v>16</v>
      </c>
      <c r="AV2415">
        <f t="shared" si="151"/>
        <v>17</v>
      </c>
      <c r="AW2415">
        <v>17989</v>
      </c>
      <c r="AX2415">
        <v>0.92999999999999994</v>
      </c>
      <c r="AY2415">
        <v>646319689.50328898</v>
      </c>
      <c r="AZ2415">
        <v>646319.68950328894</v>
      </c>
      <c r="BA2415">
        <v>38724.941822582703</v>
      </c>
      <c r="BB2415">
        <v>0.25823150479643675</v>
      </c>
      <c r="BC2415">
        <v>10477</v>
      </c>
      <c r="BD2415">
        <v>8090</v>
      </c>
      <c r="BE2415">
        <v>2387</v>
      </c>
      <c r="BF2415">
        <v>0.13301755363611034</v>
      </c>
      <c r="BG2415">
        <v>336733</v>
      </c>
      <c r="BH2415">
        <v>18.779376498800961</v>
      </c>
      <c r="BI2415">
        <v>3262</v>
      </c>
      <c r="BJ2415">
        <v>11</v>
      </c>
      <c r="BK2415">
        <v>1</v>
      </c>
      <c r="BL2415">
        <v>2</v>
      </c>
      <c r="BM2415">
        <v>1</v>
      </c>
      <c r="BN2415">
        <v>0</v>
      </c>
      <c r="BO2415">
        <v>0</v>
      </c>
      <c r="BP2415">
        <v>0</v>
      </c>
      <c r="BQ2415">
        <v>1</v>
      </c>
      <c r="BR2415">
        <v>0</v>
      </c>
      <c r="BS2415">
        <v>0</v>
      </c>
      <c r="BT2415">
        <v>17677</v>
      </c>
      <c r="BU2415">
        <v>0.79</v>
      </c>
      <c r="BV2415">
        <v>0.49143150000000002</v>
      </c>
      <c r="BW2415">
        <v>61</v>
      </c>
      <c r="BX2415">
        <v>0.90513100000000002</v>
      </c>
      <c r="BY2415">
        <v>-1.436833</v>
      </c>
      <c r="BZ2415">
        <v>12</v>
      </c>
      <c r="CA2415">
        <v>1</v>
      </c>
      <c r="CB2415">
        <v>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17862</v>
      </c>
      <c r="CK2415">
        <v>0.83977158212966074</v>
      </c>
      <c r="CL2415">
        <v>0.54553366563810424</v>
      </c>
      <c r="CM2415">
        <v>55</v>
      </c>
      <c r="CN2415">
        <v>-1.4831758468914173</v>
      </c>
      <c r="CO2415">
        <v>1006.0000000000001</v>
      </c>
      <c r="CP2415">
        <v>-1.233260558</v>
      </c>
      <c r="CQ2415">
        <v>-0.3441581796</v>
      </c>
      <c r="CR2415">
        <v>15047</v>
      </c>
      <c r="CS2415">
        <v>0.84</v>
      </c>
      <c r="CT2415">
        <v>14697</v>
      </c>
      <c r="CU2415">
        <v>0.79791847355000001</v>
      </c>
      <c r="CV2415">
        <v>4</v>
      </c>
      <c r="CW2415">
        <v>2</v>
      </c>
      <c r="CX2415">
        <v>9</v>
      </c>
      <c r="CY2415">
        <v>448</v>
      </c>
      <c r="CZ2415">
        <v>813</v>
      </c>
      <c r="DA2415" s="2">
        <v>7757</v>
      </c>
      <c r="DB2415" s="2">
        <v>705</v>
      </c>
      <c r="DC2415" s="2">
        <v>44.67</v>
      </c>
      <c r="DD2415" s="2">
        <v>377</v>
      </c>
      <c r="DE2415">
        <v>241</v>
      </c>
      <c r="DF2415">
        <v>10</v>
      </c>
      <c r="DG2415">
        <v>16.75</v>
      </c>
      <c r="DH2415">
        <v>5.58</v>
      </c>
      <c r="DI2415" s="2">
        <v>11.17</v>
      </c>
      <c r="DJ2415">
        <v>-0.05</v>
      </c>
      <c r="DK2415">
        <v>0.97495651791021776</v>
      </c>
      <c r="DL2415">
        <v>1.8656716417910447E-3</v>
      </c>
      <c r="DM2415">
        <v>0</v>
      </c>
      <c r="DN2415">
        <v>73.8</v>
      </c>
      <c r="DO2415">
        <v>0.253</v>
      </c>
      <c r="DP2415">
        <v>183.11</v>
      </c>
      <c r="DQ2415" s="2">
        <v>0</v>
      </c>
      <c r="DR2415" s="2">
        <v>1972.2901888399999</v>
      </c>
      <c r="DS2415">
        <v>2.2884100970754009E-3</v>
      </c>
      <c r="DT2415">
        <v>2.7703535325257</v>
      </c>
      <c r="DU2415">
        <v>884740.10414740758</v>
      </c>
      <c r="DV2415">
        <v>1</v>
      </c>
    </row>
    <row r="2416" spans="1:126" x14ac:dyDescent="0.15">
      <c r="A2416" t="s">
        <v>3949</v>
      </c>
      <c r="B2416" t="s">
        <v>162</v>
      </c>
      <c r="C2416">
        <v>47</v>
      </c>
      <c r="D2416">
        <v>51</v>
      </c>
      <c r="E2416" t="s">
        <v>3983</v>
      </c>
      <c r="F2416">
        <v>47051</v>
      </c>
      <c r="G2416" t="s">
        <v>7399</v>
      </c>
      <c r="H2416">
        <v>89.7</v>
      </c>
      <c r="I2416">
        <v>5.0999999999999996</v>
      </c>
      <c r="J2416">
        <v>0.3</v>
      </c>
      <c r="K2416">
        <v>0.7</v>
      </c>
      <c r="L2416">
        <v>1.6</v>
      </c>
      <c r="M2416">
        <v>2.5</v>
      </c>
      <c r="N2416">
        <f t="shared" si="154"/>
        <v>8081.4900000000007</v>
      </c>
      <c r="O2416">
        <f t="shared" si="152"/>
        <v>1918.5099999999993</v>
      </c>
      <c r="P2416">
        <f t="shared" si="153"/>
        <v>2.3022119999999999</v>
      </c>
      <c r="Q2416" s="4">
        <v>47051</v>
      </c>
      <c r="R2416" s="5">
        <v>35.155926000000001</v>
      </c>
      <c r="S2416" s="5">
        <v>-86.099203000000003</v>
      </c>
      <c r="T2416">
        <v>6</v>
      </c>
      <c r="U2416">
        <v>0.13193724665499593</v>
      </c>
      <c r="V2416">
        <v>40972</v>
      </c>
      <c r="W2416">
        <v>41069</v>
      </c>
      <c r="X2416">
        <v>41138</v>
      </c>
      <c r="Y2416">
        <v>41324</v>
      </c>
      <c r="Z2416">
        <v>20351</v>
      </c>
      <c r="AA2416">
        <v>47033</v>
      </c>
      <c r="AB2416">
        <v>14855.745999999999</v>
      </c>
      <c r="AC2416">
        <v>42773</v>
      </c>
      <c r="AD2416">
        <v>2</v>
      </c>
      <c r="AE2416">
        <v>4.8616850600418107E-5</v>
      </c>
      <c r="AF2416">
        <v>56</v>
      </c>
      <c r="AG2416">
        <v>861</v>
      </c>
      <c r="AH2416">
        <v>6.5040650406504072E-2</v>
      </c>
      <c r="AI2416" s="3">
        <v>125339</v>
      </c>
      <c r="AJ2416" s="3">
        <v>354869.52985756501</v>
      </c>
      <c r="AK2416">
        <v>53</v>
      </c>
      <c r="AL2416">
        <v>367596.79999999999</v>
      </c>
      <c r="AM2416">
        <v>190088</v>
      </c>
      <c r="AN2416">
        <v>71131</v>
      </c>
      <c r="AO2416">
        <v>261219</v>
      </c>
      <c r="AP2416">
        <v>5</v>
      </c>
      <c r="AQ2416">
        <v>0</v>
      </c>
      <c r="AR2416">
        <v>5</v>
      </c>
      <c r="AS2416">
        <v>0.12174632934817015</v>
      </c>
      <c r="AT2416">
        <v>4</v>
      </c>
      <c r="AU2416">
        <v>39</v>
      </c>
      <c r="AV2416">
        <f t="shared" si="151"/>
        <v>43</v>
      </c>
      <c r="AW2416">
        <v>30619</v>
      </c>
      <c r="AX2416">
        <v>0.77</v>
      </c>
      <c r="AY2416">
        <v>831855274.47762799</v>
      </c>
      <c r="AZ2416">
        <v>831855.27447762794</v>
      </c>
      <c r="BA2416">
        <v>21199.9644185791</v>
      </c>
      <c r="BB2416">
        <v>0.47169890489232413</v>
      </c>
      <c r="BC2416">
        <v>46654</v>
      </c>
      <c r="BD2416">
        <v>58812</v>
      </c>
      <c r="BE2416">
        <v>-12158</v>
      </c>
      <c r="BF2416">
        <v>-0.29673923655179146</v>
      </c>
      <c r="BG2416">
        <v>523879</v>
      </c>
      <c r="BH2416">
        <v>12.734673537848218</v>
      </c>
      <c r="BI2416">
        <v>5894</v>
      </c>
      <c r="BJ2416">
        <v>36</v>
      </c>
      <c r="BK2416">
        <v>2</v>
      </c>
      <c r="BL2416">
        <v>3</v>
      </c>
      <c r="BM2416">
        <v>1</v>
      </c>
      <c r="BN2416">
        <v>0</v>
      </c>
      <c r="BO2416">
        <v>1</v>
      </c>
      <c r="BP2416">
        <v>0</v>
      </c>
      <c r="BQ2416">
        <v>4</v>
      </c>
      <c r="BR2416">
        <v>2</v>
      </c>
      <c r="BS2416">
        <v>0</v>
      </c>
      <c r="BT2416">
        <v>41310</v>
      </c>
      <c r="BU2416">
        <v>0.79</v>
      </c>
      <c r="BV2416">
        <v>0.53703020000000001</v>
      </c>
      <c r="BW2416">
        <v>161</v>
      </c>
      <c r="BX2416">
        <v>1.186153</v>
      </c>
      <c r="BY2416">
        <v>-0.9136339</v>
      </c>
      <c r="BZ2416">
        <v>42</v>
      </c>
      <c r="CA2416">
        <v>1</v>
      </c>
      <c r="CB2416">
        <v>2</v>
      </c>
      <c r="CC2416">
        <v>0</v>
      </c>
      <c r="CD2416">
        <v>0</v>
      </c>
      <c r="CE2416">
        <v>1</v>
      </c>
      <c r="CF2416">
        <v>0</v>
      </c>
      <c r="CG2416">
        <v>4</v>
      </c>
      <c r="CH2416">
        <v>2</v>
      </c>
      <c r="CI2416">
        <v>0</v>
      </c>
      <c r="CJ2416">
        <v>41378</v>
      </c>
      <c r="CK2416">
        <v>1.2567064623713085</v>
      </c>
      <c r="CL2416">
        <v>0.63463128469624785</v>
      </c>
      <c r="CM2416">
        <v>138</v>
      </c>
      <c r="CN2416">
        <v>-0.69742475506518764</v>
      </c>
      <c r="CO2416">
        <v>3894.0000000000005</v>
      </c>
      <c r="CP2416">
        <v>0.243047609</v>
      </c>
      <c r="CQ2416">
        <v>0.158991303</v>
      </c>
      <c r="CR2416">
        <v>35969</v>
      </c>
      <c r="CS2416">
        <v>0.86699999999999999</v>
      </c>
      <c r="CT2416">
        <v>34621</v>
      </c>
      <c r="CU2416">
        <v>0.83360648666999992</v>
      </c>
      <c r="CV2416">
        <v>18</v>
      </c>
      <c r="CW2416">
        <v>12</v>
      </c>
      <c r="CX2416">
        <v>30</v>
      </c>
      <c r="CY2416">
        <v>692</v>
      </c>
      <c r="CZ2416">
        <v>1198</v>
      </c>
      <c r="DA2416" s="2">
        <v>18392</v>
      </c>
      <c r="DB2416" s="2">
        <v>3530</v>
      </c>
      <c r="DC2416" s="2">
        <v>80.239999999999995</v>
      </c>
      <c r="DD2416" s="2">
        <v>4073</v>
      </c>
      <c r="DE2416">
        <v>313</v>
      </c>
      <c r="DF2416">
        <v>58</v>
      </c>
      <c r="DG2416">
        <v>19.45</v>
      </c>
      <c r="DH2416">
        <v>2.4300000000000002</v>
      </c>
      <c r="DI2416" s="2">
        <v>14.59</v>
      </c>
      <c r="DJ2416">
        <v>1.68</v>
      </c>
      <c r="DK2416">
        <v>0.98765747293340456</v>
      </c>
      <c r="DL2416">
        <v>2.3228803716608595E-3</v>
      </c>
      <c r="DM2416">
        <v>0</v>
      </c>
      <c r="DN2416">
        <v>122.6</v>
      </c>
      <c r="DO2416">
        <v>0.32600000000000001</v>
      </c>
      <c r="DP2416">
        <v>584.39</v>
      </c>
      <c r="DQ2416" s="2">
        <v>0</v>
      </c>
      <c r="DR2416" s="2">
        <v>5263.6205989199998</v>
      </c>
      <c r="DS2416">
        <v>1.4327951957643918E-2</v>
      </c>
      <c r="DT2416">
        <v>5.1013847668322896</v>
      </c>
      <c r="DU2416">
        <v>1875252.7158562958</v>
      </c>
      <c r="DV2416">
        <v>1</v>
      </c>
    </row>
    <row r="2417" spans="1:126" x14ac:dyDescent="0.15">
      <c r="A2417" t="s">
        <v>3949</v>
      </c>
      <c r="B2417" t="s">
        <v>1305</v>
      </c>
      <c r="C2417">
        <v>47</v>
      </c>
      <c r="D2417">
        <v>53</v>
      </c>
      <c r="E2417" t="s">
        <v>3984</v>
      </c>
      <c r="F2417">
        <v>47053</v>
      </c>
      <c r="G2417" t="s">
        <v>7400</v>
      </c>
      <c r="H2417">
        <v>77.599999999999994</v>
      </c>
      <c r="I2417">
        <v>18.7</v>
      </c>
      <c r="J2417">
        <v>0.2</v>
      </c>
      <c r="K2417">
        <v>0.2</v>
      </c>
      <c r="L2417">
        <v>1.2</v>
      </c>
      <c r="M2417">
        <v>2</v>
      </c>
      <c r="N2417">
        <f t="shared" si="154"/>
        <v>6376.9699999999984</v>
      </c>
      <c r="O2417">
        <f t="shared" si="152"/>
        <v>3623.0300000000016</v>
      </c>
      <c r="P2417">
        <f t="shared" si="153"/>
        <v>4.3476360000000032</v>
      </c>
      <c r="Q2417" s="4">
        <v>47053</v>
      </c>
      <c r="R2417" s="5">
        <v>35.991632000000003</v>
      </c>
      <c r="S2417" s="5">
        <v>-88.933812000000003</v>
      </c>
      <c r="T2417">
        <v>4</v>
      </c>
      <c r="U2417">
        <v>0.12378810676386888</v>
      </c>
      <c r="V2417">
        <v>49594</v>
      </c>
      <c r="W2417">
        <v>49632</v>
      </c>
      <c r="X2417">
        <v>49572</v>
      </c>
      <c r="Y2417">
        <v>49196</v>
      </c>
      <c r="Z2417">
        <v>25012</v>
      </c>
      <c r="AA2417">
        <v>47035</v>
      </c>
      <c r="AB2417">
        <v>18157.235000000001</v>
      </c>
      <c r="AC2417">
        <v>38457</v>
      </c>
      <c r="AD2417">
        <v>1</v>
      </c>
      <c r="AE2417">
        <v>2.0172678124747842E-5</v>
      </c>
      <c r="AF2417">
        <v>39</v>
      </c>
      <c r="AG2417">
        <v>830</v>
      </c>
      <c r="AH2417">
        <v>4.6987951807228916E-2</v>
      </c>
      <c r="AI2417" s="3">
        <v>286178</v>
      </c>
      <c r="AJ2417" s="3">
        <v>385757.22242381499</v>
      </c>
      <c r="AK2417">
        <v>65</v>
      </c>
      <c r="AL2417">
        <v>386329.59999999998</v>
      </c>
      <c r="AM2417">
        <v>399977</v>
      </c>
      <c r="AN2417">
        <v>127130</v>
      </c>
      <c r="AO2417">
        <v>527107</v>
      </c>
      <c r="AP2417">
        <v>4</v>
      </c>
      <c r="AQ2417">
        <v>1</v>
      </c>
      <c r="AR2417">
        <v>5</v>
      </c>
      <c r="AS2417">
        <v>0.10074145712443586</v>
      </c>
      <c r="AT2417">
        <v>4</v>
      </c>
      <c r="AU2417">
        <v>54</v>
      </c>
      <c r="AV2417">
        <f t="shared" si="151"/>
        <v>58</v>
      </c>
      <c r="AW2417">
        <v>37872</v>
      </c>
      <c r="AX2417">
        <v>0.75</v>
      </c>
      <c r="AY2417">
        <v>1144822089.3947699</v>
      </c>
      <c r="AZ2417">
        <v>1144822.0893947699</v>
      </c>
      <c r="BA2417">
        <v>23886.9788079842</v>
      </c>
      <c r="BB2417">
        <v>0.41863812415898777</v>
      </c>
      <c r="BC2417">
        <v>7924</v>
      </c>
      <c r="BD2417">
        <v>15245</v>
      </c>
      <c r="BE2417">
        <v>-7321</v>
      </c>
      <c r="BF2417">
        <v>-0.14761866354800984</v>
      </c>
      <c r="BG2417">
        <v>754799</v>
      </c>
      <c r="BH2417">
        <v>15.226317275881547</v>
      </c>
      <c r="BI2417">
        <v>6194</v>
      </c>
      <c r="BJ2417">
        <v>83</v>
      </c>
      <c r="BK2417">
        <v>3</v>
      </c>
      <c r="BL2417">
        <v>3</v>
      </c>
      <c r="BM2417">
        <v>0</v>
      </c>
      <c r="BN2417">
        <v>0</v>
      </c>
      <c r="BO2417">
        <v>3</v>
      </c>
      <c r="BP2417">
        <v>0</v>
      </c>
      <c r="BQ2417">
        <v>6</v>
      </c>
      <c r="BR2417">
        <v>2</v>
      </c>
      <c r="BS2417">
        <v>0</v>
      </c>
      <c r="BT2417">
        <v>49468</v>
      </c>
      <c r="BU2417">
        <v>0.8</v>
      </c>
      <c r="BV2417">
        <v>0.56152080000000004</v>
      </c>
      <c r="BW2417">
        <v>192</v>
      </c>
      <c r="BX2417">
        <v>2.021509</v>
      </c>
      <c r="BY2417">
        <v>-0.1314545</v>
      </c>
      <c r="BZ2417">
        <v>82</v>
      </c>
      <c r="CA2417">
        <v>3</v>
      </c>
      <c r="CB2417">
        <v>3</v>
      </c>
      <c r="CC2417">
        <v>0</v>
      </c>
      <c r="CD2417">
        <v>0</v>
      </c>
      <c r="CE2417">
        <v>2</v>
      </c>
      <c r="CF2417">
        <v>0</v>
      </c>
      <c r="CG2417">
        <v>6</v>
      </c>
      <c r="CH2417">
        <v>3</v>
      </c>
      <c r="CI2417">
        <v>0</v>
      </c>
      <c r="CJ2417">
        <v>49501</v>
      </c>
      <c r="CK2417">
        <v>1.9999595967758228</v>
      </c>
      <c r="CL2417">
        <v>0.62318197661522867</v>
      </c>
      <c r="CM2417">
        <v>179</v>
      </c>
      <c r="CN2417">
        <v>-3.2504091928063458E-2</v>
      </c>
      <c r="CO2417">
        <v>4486</v>
      </c>
      <c r="CP2417">
        <v>-0.41718811430000002</v>
      </c>
      <c r="CQ2417">
        <v>-0.294074903</v>
      </c>
      <c r="CR2417">
        <v>40529</v>
      </c>
      <c r="CS2417">
        <v>0.82099999999999995</v>
      </c>
      <c r="CT2417">
        <v>41808</v>
      </c>
      <c r="CU2417">
        <v>0.83698850896999999</v>
      </c>
      <c r="CV2417">
        <v>10</v>
      </c>
      <c r="CW2417">
        <v>17</v>
      </c>
      <c r="CX2417">
        <v>27</v>
      </c>
      <c r="CY2417">
        <v>587</v>
      </c>
      <c r="CZ2417">
        <v>1205</v>
      </c>
      <c r="DA2417" s="2">
        <v>20970</v>
      </c>
      <c r="DB2417" s="2">
        <v>3555</v>
      </c>
      <c r="DC2417" s="2">
        <v>88.97</v>
      </c>
      <c r="DD2417" s="2">
        <v>10460</v>
      </c>
      <c r="DE2417">
        <v>300</v>
      </c>
      <c r="DF2417">
        <v>57</v>
      </c>
      <c r="DG2417">
        <v>20.22</v>
      </c>
      <c r="DH2417">
        <v>6.07</v>
      </c>
      <c r="DI2417" s="2">
        <v>12.13</v>
      </c>
      <c r="DJ2417">
        <v>-1.86</v>
      </c>
      <c r="DK2417">
        <v>0.95385040079950245</v>
      </c>
      <c r="DL2417">
        <v>3.6144578313253013E-3</v>
      </c>
      <c r="DM2417">
        <v>0</v>
      </c>
      <c r="DN2417">
        <v>130.69999999999999</v>
      </c>
      <c r="DO2417">
        <v>0.34299999999999997</v>
      </c>
      <c r="DP2417">
        <v>6891.4400000000005</v>
      </c>
      <c r="DQ2417" s="2">
        <v>0</v>
      </c>
      <c r="DR2417" s="2">
        <v>2851.8219774899999</v>
      </c>
      <c r="DS2417">
        <v>7.209247107824771E-3</v>
      </c>
      <c r="DT2417">
        <v>4.3003476422827003</v>
      </c>
      <c r="DU2417">
        <v>1661351.5845040185</v>
      </c>
      <c r="DV2417">
        <v>1</v>
      </c>
    </row>
    <row r="2418" spans="1:126" x14ac:dyDescent="0.15">
      <c r="A2418" t="s">
        <v>3949</v>
      </c>
      <c r="B2418" t="s">
        <v>3985</v>
      </c>
      <c r="C2418">
        <v>47</v>
      </c>
      <c r="D2418">
        <v>55</v>
      </c>
      <c r="E2418" t="s">
        <v>3986</v>
      </c>
      <c r="F2418">
        <v>47055</v>
      </c>
      <c r="G2418" t="s">
        <v>7401</v>
      </c>
      <c r="H2418">
        <v>85.5</v>
      </c>
      <c r="I2418">
        <v>10.199999999999999</v>
      </c>
      <c r="J2418">
        <v>0.3</v>
      </c>
      <c r="K2418">
        <v>0.4</v>
      </c>
      <c r="L2418">
        <v>2</v>
      </c>
      <c r="M2418">
        <v>1.6</v>
      </c>
      <c r="N2418">
        <f t="shared" si="154"/>
        <v>7421.1</v>
      </c>
      <c r="O2418">
        <f t="shared" si="152"/>
        <v>2578.8999999999996</v>
      </c>
      <c r="P2418">
        <f t="shared" si="153"/>
        <v>3.0946800000000008</v>
      </c>
      <c r="Q2418" s="4">
        <v>47055</v>
      </c>
      <c r="R2418" s="5">
        <v>35.202722999999999</v>
      </c>
      <c r="S2418" s="5">
        <v>-87.035319000000001</v>
      </c>
      <c r="T2418">
        <v>6</v>
      </c>
      <c r="U2418">
        <v>0.20660567525623652</v>
      </c>
      <c r="V2418">
        <v>29439</v>
      </c>
      <c r="W2418">
        <v>29064</v>
      </c>
      <c r="X2418">
        <v>28949</v>
      </c>
      <c r="Y2418">
        <v>28950</v>
      </c>
      <c r="Z2418">
        <v>14985</v>
      </c>
      <c r="AA2418">
        <v>47037</v>
      </c>
      <c r="AB2418">
        <v>10560.638000000001</v>
      </c>
      <c r="AC2418">
        <v>41093</v>
      </c>
      <c r="AD2418">
        <v>1</v>
      </c>
      <c r="AE2418">
        <v>3.4543507547756398E-5</v>
      </c>
      <c r="AF2418">
        <v>55</v>
      </c>
      <c r="AG2418">
        <v>1692</v>
      </c>
      <c r="AH2418">
        <v>3.2505910165484632E-2</v>
      </c>
      <c r="AI2418" s="3">
        <v>270089</v>
      </c>
      <c r="AJ2418" s="3">
        <v>390993.00597500004</v>
      </c>
      <c r="AK2418">
        <v>90</v>
      </c>
      <c r="AL2418">
        <v>391180.80000000005</v>
      </c>
      <c r="AM2418">
        <v>121384</v>
      </c>
      <c r="AN2418">
        <v>105336</v>
      </c>
      <c r="AO2418">
        <v>226720</v>
      </c>
      <c r="AP2418">
        <v>2</v>
      </c>
      <c r="AQ2418">
        <v>1</v>
      </c>
      <c r="AR2418">
        <v>3</v>
      </c>
      <c r="AS2418">
        <v>0.10322047894302229</v>
      </c>
      <c r="AT2418">
        <v>3</v>
      </c>
      <c r="AU2418">
        <v>39</v>
      </c>
      <c r="AV2418">
        <f t="shared" si="151"/>
        <v>42</v>
      </c>
      <c r="AW2418">
        <v>13644</v>
      </c>
      <c r="AX2418">
        <v>0.49</v>
      </c>
      <c r="AY2418">
        <v>426530839.48375499</v>
      </c>
      <c r="AZ2418">
        <v>426530.839483755</v>
      </c>
      <c r="BA2418">
        <v>14457.694988655299</v>
      </c>
      <c r="BB2418">
        <v>0.69167318911118447</v>
      </c>
      <c r="BC2418">
        <v>26791</v>
      </c>
      <c r="BD2418">
        <v>13617</v>
      </c>
      <c r="BE2418">
        <v>13174</v>
      </c>
      <c r="BF2418">
        <v>0.44750161350589357</v>
      </c>
      <c r="BG2418">
        <v>666108</v>
      </c>
      <c r="BH2418">
        <v>23.009706725620919</v>
      </c>
      <c r="BI2418">
        <v>4253</v>
      </c>
      <c r="BJ2418">
        <v>28</v>
      </c>
      <c r="BK2418">
        <v>3</v>
      </c>
      <c r="BL2418">
        <v>1</v>
      </c>
      <c r="BM2418">
        <v>0</v>
      </c>
      <c r="BN2418">
        <v>0</v>
      </c>
      <c r="BO2418">
        <v>0</v>
      </c>
      <c r="BP2418">
        <v>0</v>
      </c>
      <c r="BQ2418">
        <v>2</v>
      </c>
      <c r="BR2418">
        <v>1</v>
      </c>
      <c r="BS2418">
        <v>0</v>
      </c>
      <c r="BT2418">
        <v>29082</v>
      </c>
      <c r="BU2418">
        <v>0.8</v>
      </c>
      <c r="BV2418">
        <v>0.51197930000000003</v>
      </c>
      <c r="BW2418">
        <v>117</v>
      </c>
      <c r="BX2418">
        <v>1.2034940000000001</v>
      </c>
      <c r="BY2418">
        <v>-1.0165519999999999</v>
      </c>
      <c r="BZ2418">
        <v>25</v>
      </c>
      <c r="CA2418">
        <v>3</v>
      </c>
      <c r="CB2418">
        <v>1</v>
      </c>
      <c r="CC2418">
        <v>1</v>
      </c>
      <c r="CD2418">
        <v>0</v>
      </c>
      <c r="CE2418">
        <v>0</v>
      </c>
      <c r="CF2418">
        <v>0</v>
      </c>
      <c r="CG2418">
        <v>1</v>
      </c>
      <c r="CH2418">
        <v>1</v>
      </c>
      <c r="CI2418">
        <v>0</v>
      </c>
      <c r="CJ2418">
        <v>28811</v>
      </c>
      <c r="CK2418">
        <v>1.1106868904237963</v>
      </c>
      <c r="CL2418">
        <v>0.55777077630287697</v>
      </c>
      <c r="CM2418">
        <v>105</v>
      </c>
      <c r="CN2418">
        <v>-1.0952465758369208</v>
      </c>
      <c r="CO2418">
        <v>2360</v>
      </c>
      <c r="CP2418">
        <v>0.38893707300000002</v>
      </c>
      <c r="CQ2418">
        <v>-0.1051308744</v>
      </c>
      <c r="CR2418">
        <v>24516</v>
      </c>
      <c r="CS2418">
        <v>0.84799999999999998</v>
      </c>
      <c r="CT2418">
        <v>24582</v>
      </c>
      <c r="CU2418">
        <v>0.82626321974000005</v>
      </c>
      <c r="CV2418">
        <v>13</v>
      </c>
      <c r="CW2418">
        <v>9</v>
      </c>
      <c r="CX2418">
        <v>14</v>
      </c>
      <c r="CY2418">
        <v>804</v>
      </c>
      <c r="CZ2418">
        <v>2586</v>
      </c>
      <c r="DA2418" s="2">
        <v>15582</v>
      </c>
      <c r="DB2418" s="2">
        <v>2220</v>
      </c>
      <c r="DC2418" s="2">
        <v>62.62</v>
      </c>
      <c r="DD2418" s="2">
        <v>4024</v>
      </c>
      <c r="DE2418">
        <v>814</v>
      </c>
      <c r="DF2418">
        <v>147</v>
      </c>
      <c r="DG2418">
        <v>31.31</v>
      </c>
      <c r="DH2418">
        <v>17.39</v>
      </c>
      <c r="DI2418" s="2">
        <v>13.91</v>
      </c>
      <c r="DJ2418">
        <v>-1.46</v>
      </c>
      <c r="DK2418">
        <v>0.97252757424404546</v>
      </c>
      <c r="DL2418">
        <v>5.9101654846335696E-4</v>
      </c>
      <c r="DM2418">
        <v>0</v>
      </c>
      <c r="DN2418">
        <v>110.1</v>
      </c>
      <c r="DO2418">
        <v>0.28399999999999997</v>
      </c>
      <c r="DP2418">
        <v>1946.73</v>
      </c>
      <c r="DQ2418" s="2">
        <v>0</v>
      </c>
      <c r="DR2418" s="2">
        <v>3113.7856561799995</v>
      </c>
      <c r="DS2418">
        <v>7.9599655666021934E-3</v>
      </c>
      <c r="DT2418">
        <v>3.8162119965833199</v>
      </c>
      <c r="DU2418">
        <v>1492828.8617930606</v>
      </c>
      <c r="DV2418">
        <v>0</v>
      </c>
    </row>
    <row r="2419" spans="1:126" x14ac:dyDescent="0.15">
      <c r="A2419" t="s">
        <v>3949</v>
      </c>
      <c r="B2419" t="s">
        <v>3987</v>
      </c>
      <c r="C2419">
        <v>47</v>
      </c>
      <c r="D2419">
        <v>57</v>
      </c>
      <c r="E2419" t="s">
        <v>3988</v>
      </c>
      <c r="F2419">
        <v>47057</v>
      </c>
      <c r="G2419" t="s">
        <v>7402</v>
      </c>
      <c r="H2419">
        <v>96</v>
      </c>
      <c r="I2419">
        <v>0.4</v>
      </c>
      <c r="J2419">
        <v>0.2</v>
      </c>
      <c r="K2419">
        <v>0.1</v>
      </c>
      <c r="L2419">
        <v>0.9</v>
      </c>
      <c r="M2419">
        <v>2.2999999999999998</v>
      </c>
      <c r="N2419">
        <f t="shared" si="154"/>
        <v>9222.3100000000013</v>
      </c>
      <c r="O2419">
        <f t="shared" si="152"/>
        <v>777.68999999999869</v>
      </c>
      <c r="P2419">
        <f t="shared" si="153"/>
        <v>0.93322799999999873</v>
      </c>
      <c r="Q2419" s="4">
        <v>47057</v>
      </c>
      <c r="R2419" s="5">
        <v>36.277509000000002</v>
      </c>
      <c r="S2419" s="5">
        <v>-83.509546</v>
      </c>
      <c r="T2419">
        <v>2</v>
      </c>
      <c r="U2419">
        <v>0.15201769419722125</v>
      </c>
      <c r="V2419">
        <v>22613</v>
      </c>
      <c r="W2419">
        <v>22724</v>
      </c>
      <c r="X2419">
        <v>22736</v>
      </c>
      <c r="Y2419">
        <v>22851</v>
      </c>
      <c r="Z2419">
        <v>12169</v>
      </c>
      <c r="AA2419">
        <v>47039</v>
      </c>
      <c r="AB2419">
        <v>8085.0400000000009</v>
      </c>
      <c r="AC2419">
        <v>35391</v>
      </c>
      <c r="AD2419">
        <v>0</v>
      </c>
      <c r="AE2419">
        <v>0</v>
      </c>
      <c r="AF2419">
        <v>54</v>
      </c>
      <c r="AG2419">
        <v>885</v>
      </c>
      <c r="AH2419">
        <v>6.1016949152542375E-2</v>
      </c>
      <c r="AI2419" s="3">
        <v>85222</v>
      </c>
      <c r="AJ2419" s="3">
        <v>179578.45973832501</v>
      </c>
      <c r="AK2419">
        <v>60</v>
      </c>
      <c r="AL2419">
        <v>193574.39999999999</v>
      </c>
      <c r="AM2419">
        <v>414220</v>
      </c>
      <c r="AN2419">
        <v>43542</v>
      </c>
      <c r="AO2419">
        <v>457762</v>
      </c>
      <c r="AP2419">
        <v>1</v>
      </c>
      <c r="AQ2419">
        <v>0</v>
      </c>
      <c r="AR2419">
        <v>1</v>
      </c>
      <c r="AS2419">
        <v>4.4006336912515404E-2</v>
      </c>
      <c r="AT2419">
        <v>1</v>
      </c>
      <c r="AU2419">
        <v>26</v>
      </c>
      <c r="AV2419">
        <f t="shared" si="151"/>
        <v>27</v>
      </c>
      <c r="AW2419">
        <v>15048</v>
      </c>
      <c r="AX2419">
        <v>0.65</v>
      </c>
      <c r="AY2419">
        <v>456161087.75612003</v>
      </c>
      <c r="AZ2419">
        <v>456161.08775612002</v>
      </c>
      <c r="BA2419">
        <v>22147.239882832801</v>
      </c>
      <c r="BB2419">
        <v>0.45152353308600751</v>
      </c>
      <c r="BC2419">
        <v>13939</v>
      </c>
      <c r="BD2419">
        <v>25436</v>
      </c>
      <c r="BE2419">
        <v>-11497</v>
      </c>
      <c r="BF2419">
        <v>-0.50842435767036664</v>
      </c>
      <c r="BG2419">
        <v>175656</v>
      </c>
      <c r="BH2419">
        <v>7.7258972554539058</v>
      </c>
      <c r="BI2419">
        <v>3857</v>
      </c>
      <c r="BJ2419">
        <v>19</v>
      </c>
      <c r="BK2419">
        <v>0</v>
      </c>
      <c r="BL2419">
        <v>1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</v>
      </c>
      <c r="BS2419">
        <v>0</v>
      </c>
      <c r="BT2419">
        <v>22857</v>
      </c>
      <c r="BU2419">
        <v>0.8</v>
      </c>
      <c r="BV2419">
        <v>0.4241859</v>
      </c>
      <c r="BW2419">
        <v>45</v>
      </c>
      <c r="BX2419">
        <v>0.91875569999999995</v>
      </c>
      <c r="BY2419">
        <v>-1.994891</v>
      </c>
      <c r="BZ2419">
        <v>17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1</v>
      </c>
      <c r="CJ2419">
        <v>22815</v>
      </c>
      <c r="CK2419">
        <v>0.87661626123164593</v>
      </c>
      <c r="CL2419">
        <v>0.5609095831077423</v>
      </c>
      <c r="CM2419">
        <v>45</v>
      </c>
      <c r="CN2419">
        <v>-1.581394733369696</v>
      </c>
      <c r="CO2419">
        <v>1470</v>
      </c>
      <c r="CP2419">
        <v>-0.1017363567</v>
      </c>
      <c r="CQ2419">
        <v>-0.1180810362</v>
      </c>
      <c r="CR2419">
        <v>19526</v>
      </c>
      <c r="CS2419">
        <v>0.85400000000000009</v>
      </c>
      <c r="CT2419">
        <v>18430</v>
      </c>
      <c r="CU2419">
        <v>0.80385643099999993</v>
      </c>
      <c r="CV2419">
        <v>3</v>
      </c>
      <c r="CW2419">
        <v>3</v>
      </c>
      <c r="CX2419">
        <v>5</v>
      </c>
      <c r="CY2419">
        <v>608</v>
      </c>
      <c r="CZ2419">
        <v>1347</v>
      </c>
      <c r="DA2419" s="2">
        <v>7125</v>
      </c>
      <c r="DB2419" s="2">
        <v>1175</v>
      </c>
      <c r="DC2419" s="2">
        <v>44.05</v>
      </c>
      <c r="DD2419" s="2">
        <v>614</v>
      </c>
      <c r="DE2419">
        <v>343</v>
      </c>
      <c r="DF2419">
        <v>20</v>
      </c>
      <c r="DH2419">
        <v>17.62</v>
      </c>
      <c r="DI2419" s="2">
        <v>4.4000000000000004</v>
      </c>
      <c r="DJ2419">
        <v>1.45</v>
      </c>
      <c r="DK2419">
        <v>0.98146018633686138</v>
      </c>
      <c r="DL2419">
        <v>3.3898305084745762E-3</v>
      </c>
      <c r="DM2419">
        <v>0</v>
      </c>
      <c r="DN2419">
        <v>9.3000000000000007</v>
      </c>
      <c r="DO2419">
        <v>4.8000000000000001E-2</v>
      </c>
      <c r="DP2419">
        <v>50</v>
      </c>
      <c r="DQ2419" s="2">
        <v>0</v>
      </c>
      <c r="DR2419" s="2">
        <v>301.98607995999998</v>
      </c>
      <c r="DS2419">
        <v>1.5600620800839367E-3</v>
      </c>
      <c r="DT2419">
        <v>2.27250178280006</v>
      </c>
      <c r="DU2419">
        <v>439898.1691044519</v>
      </c>
      <c r="DV2419">
        <v>1</v>
      </c>
    </row>
    <row r="2420" spans="1:126" x14ac:dyDescent="0.15">
      <c r="A2420" t="s">
        <v>3949</v>
      </c>
      <c r="B2420" t="s">
        <v>166</v>
      </c>
      <c r="C2420">
        <v>47</v>
      </c>
      <c r="D2420">
        <v>59</v>
      </c>
      <c r="E2420" t="s">
        <v>3989</v>
      </c>
      <c r="F2420">
        <v>47059</v>
      </c>
      <c r="G2420" t="s">
        <v>7403</v>
      </c>
      <c r="H2420">
        <v>93.9</v>
      </c>
      <c r="I2420">
        <v>2</v>
      </c>
      <c r="J2420">
        <v>0.2</v>
      </c>
      <c r="K2420">
        <v>0.4</v>
      </c>
      <c r="L2420">
        <v>1.1000000000000001</v>
      </c>
      <c r="M2420">
        <v>2.5</v>
      </c>
      <c r="N2420">
        <f t="shared" si="154"/>
        <v>8828.8700000000008</v>
      </c>
      <c r="O2420">
        <f t="shared" si="152"/>
        <v>1171.1299999999992</v>
      </c>
      <c r="P2420">
        <f t="shared" si="153"/>
        <v>1.4053559999999996</v>
      </c>
      <c r="Q2420" s="4">
        <v>47059</v>
      </c>
      <c r="R2420" s="5">
        <v>36.179513999999998</v>
      </c>
      <c r="S2420" s="5">
        <v>-82.847485000000006</v>
      </c>
      <c r="T2420">
        <v>4</v>
      </c>
      <c r="U2420">
        <v>7.4379539875225817E-2</v>
      </c>
      <c r="V2420">
        <v>68755</v>
      </c>
      <c r="W2420">
        <v>68596</v>
      </c>
      <c r="X2420">
        <v>68576</v>
      </c>
      <c r="Y2420">
        <v>68500</v>
      </c>
      <c r="Z2420">
        <v>35871</v>
      </c>
      <c r="AA2420">
        <v>47041</v>
      </c>
      <c r="AB2420">
        <v>24821.17</v>
      </c>
      <c r="AC2420">
        <v>35196</v>
      </c>
      <c r="AD2420">
        <v>2</v>
      </c>
      <c r="AE2420">
        <v>2.9164722351843211E-5</v>
      </c>
      <c r="AF2420">
        <v>117</v>
      </c>
      <c r="AG2420">
        <v>2529</v>
      </c>
      <c r="AH2420">
        <v>4.6263345195729534E-2</v>
      </c>
      <c r="AI2420" s="3">
        <v>226003</v>
      </c>
      <c r="AJ2420" s="3">
        <v>398171.70917573001</v>
      </c>
      <c r="AK2420">
        <v>50</v>
      </c>
      <c r="AL2420">
        <v>399532.79999999999</v>
      </c>
      <c r="AM2420">
        <v>110540</v>
      </c>
      <c r="AN2420">
        <v>141975</v>
      </c>
      <c r="AO2420">
        <v>252515</v>
      </c>
      <c r="AP2420">
        <v>3</v>
      </c>
      <c r="AQ2420">
        <v>1</v>
      </c>
      <c r="AR2420">
        <v>4</v>
      </c>
      <c r="AS2420">
        <v>5.8312438043034577E-2</v>
      </c>
      <c r="AT2420">
        <v>4</v>
      </c>
      <c r="AU2420">
        <v>89</v>
      </c>
      <c r="AV2420">
        <f t="shared" si="151"/>
        <v>93</v>
      </c>
      <c r="AW2420">
        <v>62244</v>
      </c>
      <c r="AX2420">
        <v>0.94</v>
      </c>
      <c r="AY2420">
        <v>838524821.30458403</v>
      </c>
      <c r="AZ2420">
        <v>838524.82130458404</v>
      </c>
      <c r="BA2420">
        <v>13330.8469743142</v>
      </c>
      <c r="BB2420">
        <v>0.75013988377992369</v>
      </c>
      <c r="BC2420">
        <v>21752</v>
      </c>
      <c r="BD2420">
        <v>36080</v>
      </c>
      <c r="BE2420">
        <v>-14328</v>
      </c>
      <c r="BF2420">
        <v>-0.20839211693695003</v>
      </c>
      <c r="BG2420">
        <v>869279</v>
      </c>
      <c r="BH2420">
        <v>12.676140340643958</v>
      </c>
      <c r="BI2420">
        <v>10290</v>
      </c>
      <c r="BJ2420">
        <v>57</v>
      </c>
      <c r="BK2420">
        <v>7</v>
      </c>
      <c r="BL2420">
        <v>1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6</v>
      </c>
      <c r="BS2420">
        <v>0</v>
      </c>
      <c r="BT2420">
        <v>66282</v>
      </c>
      <c r="BU2420">
        <v>0.78</v>
      </c>
      <c r="BV2420">
        <v>0.47349429999999998</v>
      </c>
      <c r="BW2420">
        <v>269</v>
      </c>
      <c r="BX2420">
        <v>1.131529</v>
      </c>
      <c r="BY2420">
        <v>-1.2522770000000001</v>
      </c>
      <c r="BZ2420">
        <v>59</v>
      </c>
      <c r="CA2420">
        <v>5</v>
      </c>
      <c r="CB2420">
        <v>0</v>
      </c>
      <c r="CC2420">
        <v>0</v>
      </c>
      <c r="CD2420">
        <v>2</v>
      </c>
      <c r="CE2420">
        <v>1</v>
      </c>
      <c r="CF2420">
        <v>1</v>
      </c>
      <c r="CG2420">
        <v>1</v>
      </c>
      <c r="CH2420">
        <v>6</v>
      </c>
      <c r="CI2420">
        <v>0</v>
      </c>
      <c r="CJ2420">
        <v>68413</v>
      </c>
      <c r="CK2420">
        <v>1.0962828702147251</v>
      </c>
      <c r="CL2420">
        <v>0.57992231124059235</v>
      </c>
      <c r="CM2420">
        <v>263</v>
      </c>
      <c r="CN2420">
        <v>-0.97512275784190361</v>
      </c>
      <c r="CO2420">
        <v>5744</v>
      </c>
      <c r="CP2420">
        <v>-0.29363243169999997</v>
      </c>
      <c r="CQ2420">
        <v>-0.18178252289999999</v>
      </c>
      <c r="CR2420">
        <v>57580</v>
      </c>
      <c r="CS2420">
        <v>0.84</v>
      </c>
      <c r="CT2420">
        <v>56792</v>
      </c>
      <c r="CU2420">
        <v>0.81535776614</v>
      </c>
      <c r="CV2420">
        <v>71</v>
      </c>
      <c r="CW2420">
        <v>27</v>
      </c>
      <c r="CX2420">
        <v>40</v>
      </c>
      <c r="CY2420">
        <v>1508</v>
      </c>
      <c r="CZ2420">
        <v>3786</v>
      </c>
      <c r="DA2420" s="2">
        <v>35767</v>
      </c>
      <c r="DB2420" s="2">
        <v>4600</v>
      </c>
      <c r="DC2420" s="2">
        <v>98.14</v>
      </c>
      <c r="DD2420" s="2">
        <v>3223</v>
      </c>
      <c r="DE2420">
        <v>1144</v>
      </c>
      <c r="DF2420">
        <v>43</v>
      </c>
      <c r="DG2420">
        <v>17.579999999999998</v>
      </c>
      <c r="DH2420">
        <v>4.3899999999999997</v>
      </c>
      <c r="DI2420" s="2">
        <v>19.04</v>
      </c>
      <c r="DJ2420">
        <v>0.14000000000000001</v>
      </c>
      <c r="DK2420">
        <v>0.97401361928823948</v>
      </c>
      <c r="DL2420">
        <v>1.1862396204033216E-3</v>
      </c>
      <c r="DM2420">
        <v>0</v>
      </c>
      <c r="DN2420">
        <v>69.599999999999994</v>
      </c>
      <c r="DO2420">
        <v>0.16899999999999998</v>
      </c>
      <c r="DP2420">
        <v>444.26000000000005</v>
      </c>
      <c r="DQ2420" s="2">
        <v>38562</v>
      </c>
      <c r="DR2420" s="2">
        <v>1551.2288992800002</v>
      </c>
      <c r="DS2420">
        <v>3.8798231698107641E-3</v>
      </c>
      <c r="DT2420">
        <v>2.9034966433934501</v>
      </c>
      <c r="DU2420">
        <v>1160042.1437255866</v>
      </c>
      <c r="DV2420">
        <v>0</v>
      </c>
    </row>
    <row r="2421" spans="1:126" x14ac:dyDescent="0.15">
      <c r="A2421" t="s">
        <v>3949</v>
      </c>
      <c r="B2421" t="s">
        <v>1161</v>
      </c>
      <c r="C2421">
        <v>47</v>
      </c>
      <c r="D2421">
        <v>61</v>
      </c>
      <c r="E2421" t="s">
        <v>3990</v>
      </c>
      <c r="F2421">
        <v>47061</v>
      </c>
      <c r="G2421" t="s">
        <v>7404</v>
      </c>
      <c r="H2421">
        <v>97.2</v>
      </c>
      <c r="I2421">
        <v>0.3</v>
      </c>
      <c r="J2421">
        <v>0.5</v>
      </c>
      <c r="K2421">
        <v>0.2</v>
      </c>
      <c r="L2421">
        <v>1.1000000000000001</v>
      </c>
      <c r="M2421">
        <v>0.8</v>
      </c>
      <c r="N2421">
        <f t="shared" si="154"/>
        <v>9450.07</v>
      </c>
      <c r="O2421">
        <f t="shared" si="152"/>
        <v>549.93000000000029</v>
      </c>
      <c r="P2421">
        <f t="shared" si="153"/>
        <v>0.65991600000000061</v>
      </c>
      <c r="Q2421" s="4">
        <v>47061</v>
      </c>
      <c r="R2421" s="5">
        <v>35.393386</v>
      </c>
      <c r="S2421" s="5">
        <v>-85.710379000000003</v>
      </c>
      <c r="T2421">
        <v>8</v>
      </c>
      <c r="U2421">
        <v>0.16627657554728567</v>
      </c>
      <c r="V2421">
        <v>13751</v>
      </c>
      <c r="W2421">
        <v>13574</v>
      </c>
      <c r="X2421">
        <v>13524</v>
      </c>
      <c r="Y2421">
        <v>13334</v>
      </c>
      <c r="Z2421">
        <v>6770</v>
      </c>
      <c r="AA2421">
        <v>47043</v>
      </c>
      <c r="AB2421">
        <v>4026.268</v>
      </c>
      <c r="AC2421">
        <v>27373</v>
      </c>
      <c r="AD2421">
        <v>1</v>
      </c>
      <c r="AE2421">
        <v>7.3942620526471452E-5</v>
      </c>
      <c r="AF2421">
        <v>30</v>
      </c>
      <c r="AG2421">
        <v>278</v>
      </c>
      <c r="AH2421">
        <v>0.1079136690647482</v>
      </c>
      <c r="AI2421" s="3">
        <v>33075</v>
      </c>
      <c r="AJ2421" s="3">
        <v>230684.641706825</v>
      </c>
      <c r="AK2421">
        <v>60</v>
      </c>
      <c r="AL2421">
        <v>231148.80000000002</v>
      </c>
      <c r="AM2421">
        <v>99271</v>
      </c>
      <c r="AN2421">
        <v>13917</v>
      </c>
      <c r="AO2421">
        <v>113188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12</v>
      </c>
      <c r="AV2421">
        <f t="shared" si="151"/>
        <v>13</v>
      </c>
      <c r="AW2421">
        <v>10404</v>
      </c>
      <c r="AX2421">
        <v>0.83</v>
      </c>
      <c r="AY2421">
        <v>221771131.199846</v>
      </c>
      <c r="AZ2421">
        <v>221771.13119984599</v>
      </c>
      <c r="BA2421">
        <v>15574.7143298844</v>
      </c>
      <c r="BB2421">
        <v>0.64206635115048194</v>
      </c>
      <c r="BC2421">
        <v>11085</v>
      </c>
      <c r="BD2421">
        <v>7300</v>
      </c>
      <c r="BE2421">
        <v>3785</v>
      </c>
      <c r="BF2421">
        <v>0.27525270889389863</v>
      </c>
      <c r="BG2421">
        <v>115916</v>
      </c>
      <c r="BH2421">
        <v>8.5711328009464651</v>
      </c>
      <c r="BI2421">
        <v>2265</v>
      </c>
      <c r="BJ2421">
        <v>12</v>
      </c>
      <c r="BK2421">
        <v>1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14130</v>
      </c>
      <c r="BU2421">
        <v>0.75</v>
      </c>
      <c r="BV2421">
        <v>0.42825439999999998</v>
      </c>
      <c r="BW2421">
        <v>55</v>
      </c>
      <c r="BX2421">
        <v>1.061571</v>
      </c>
      <c r="BY2421">
        <v>-1.5437270000000001</v>
      </c>
      <c r="BZ2421">
        <v>12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0</v>
      </c>
      <c r="CI2421">
        <v>0</v>
      </c>
      <c r="CJ2421">
        <v>13444</v>
      </c>
      <c r="CK2421">
        <v>1.0413567390657541</v>
      </c>
      <c r="CL2421">
        <v>0.58945464663327773</v>
      </c>
      <c r="CM2421">
        <v>51</v>
      </c>
      <c r="CN2421">
        <v>-0.98360208617096367</v>
      </c>
      <c r="CO2421">
        <v>676</v>
      </c>
      <c r="CP2421">
        <v>-2.1409368161</v>
      </c>
      <c r="CQ2421">
        <v>-0.58602236630000004</v>
      </c>
      <c r="CR2421">
        <v>11061</v>
      </c>
      <c r="CS2421">
        <v>0.82400000000000007</v>
      </c>
      <c r="CT2421">
        <v>11413</v>
      </c>
      <c r="CU2421">
        <v>0.79131561892000013</v>
      </c>
      <c r="CV2421">
        <v>5</v>
      </c>
      <c r="CY2421">
        <v>252</v>
      </c>
      <c r="CZ2421">
        <v>439</v>
      </c>
      <c r="DA2421" s="2">
        <v>4575</v>
      </c>
      <c r="DB2421" s="2">
        <v>455</v>
      </c>
      <c r="DC2421" s="2">
        <v>81.489999999999995</v>
      </c>
      <c r="DD2421" s="2">
        <v>2448</v>
      </c>
      <c r="DE2421">
        <v>136</v>
      </c>
      <c r="DF2421">
        <v>8</v>
      </c>
      <c r="DG2421">
        <v>22.23</v>
      </c>
      <c r="DH2421">
        <v>37.04</v>
      </c>
      <c r="DI2421" s="2">
        <v>29.63</v>
      </c>
      <c r="DJ2421">
        <v>0.02</v>
      </c>
      <c r="DK2421">
        <v>0.96350718065003782</v>
      </c>
      <c r="DL2421">
        <v>0</v>
      </c>
      <c r="DM2421">
        <v>0</v>
      </c>
      <c r="DN2421">
        <v>39.799999999999997</v>
      </c>
      <c r="DO2421">
        <v>0.188</v>
      </c>
      <c r="DP2421">
        <v>131.6</v>
      </c>
      <c r="DQ2421" s="2">
        <v>0</v>
      </c>
      <c r="DR2421" s="2">
        <v>1218.2196473500001</v>
      </c>
      <c r="DS2421">
        <v>5.2702785483913391E-3</v>
      </c>
      <c r="DT2421">
        <v>3.6947809622069498</v>
      </c>
      <c r="DU2421">
        <v>854044.18567698193</v>
      </c>
      <c r="DV2421">
        <v>1</v>
      </c>
    </row>
    <row r="2422" spans="1:126" x14ac:dyDescent="0.15">
      <c r="A2422" t="s">
        <v>3949</v>
      </c>
      <c r="B2422" t="s">
        <v>3991</v>
      </c>
      <c r="C2422">
        <v>47</v>
      </c>
      <c r="D2422">
        <v>63</v>
      </c>
      <c r="E2422" t="s">
        <v>3992</v>
      </c>
      <c r="F2422">
        <v>47063</v>
      </c>
      <c r="G2422" t="s">
        <v>7405</v>
      </c>
      <c r="H2422">
        <v>82.9</v>
      </c>
      <c r="I2422">
        <v>3.8</v>
      </c>
      <c r="J2422">
        <v>0.2</v>
      </c>
      <c r="K2422">
        <v>0.7</v>
      </c>
      <c r="L2422">
        <v>1.7</v>
      </c>
      <c r="M2422">
        <v>10.7</v>
      </c>
      <c r="N2422">
        <f t="shared" si="154"/>
        <v>7004.76</v>
      </c>
      <c r="O2422">
        <f t="shared" si="152"/>
        <v>2995.24</v>
      </c>
      <c r="P2422">
        <f t="shared" si="153"/>
        <v>3.594288000000001</v>
      </c>
      <c r="Q2422" s="4">
        <v>47063</v>
      </c>
      <c r="R2422" s="5">
        <v>36.218397000000003</v>
      </c>
      <c r="S2422" s="5">
        <v>-83.266070999999997</v>
      </c>
      <c r="T2422">
        <v>3</v>
      </c>
      <c r="U2422">
        <v>0.14022738701588527</v>
      </c>
      <c r="V2422">
        <v>62528</v>
      </c>
      <c r="W2422">
        <v>62863</v>
      </c>
      <c r="X2422">
        <v>62999</v>
      </c>
      <c r="Y2422">
        <v>63384</v>
      </c>
      <c r="Z2422">
        <v>32690</v>
      </c>
      <c r="AA2422">
        <v>47045</v>
      </c>
      <c r="AB2422">
        <v>22636.576999999997</v>
      </c>
      <c r="AC2422">
        <v>37617</v>
      </c>
      <c r="AD2422">
        <v>1</v>
      </c>
      <c r="AE2422">
        <v>1.587326782964809E-5</v>
      </c>
      <c r="AF2422">
        <v>42</v>
      </c>
      <c r="AG2422">
        <v>569</v>
      </c>
      <c r="AH2422">
        <v>7.3813708260105443E-2</v>
      </c>
      <c r="AI2422" s="3">
        <v>58837</v>
      </c>
      <c r="AJ2422" s="3">
        <v>103150.98832582</v>
      </c>
      <c r="AK2422">
        <v>50</v>
      </c>
      <c r="AL2422">
        <v>112499.2</v>
      </c>
      <c r="AM2422">
        <v>137586</v>
      </c>
      <c r="AN2422">
        <v>34602</v>
      </c>
      <c r="AO2422">
        <v>172188</v>
      </c>
      <c r="AP2422">
        <v>6</v>
      </c>
      <c r="AQ2422">
        <v>0</v>
      </c>
      <c r="AR2422">
        <v>6</v>
      </c>
      <c r="AS2422">
        <v>9.5445651655186675E-2</v>
      </c>
      <c r="AT2422">
        <v>6</v>
      </c>
      <c r="AU2422">
        <v>79</v>
      </c>
      <c r="AV2422">
        <f t="shared" si="151"/>
        <v>85</v>
      </c>
      <c r="AW2422">
        <v>56399</v>
      </c>
      <c r="AX2422">
        <v>0.98</v>
      </c>
      <c r="AY2422">
        <v>484199135.824889</v>
      </c>
      <c r="AZ2422">
        <v>484199.135824889</v>
      </c>
      <c r="BA2422">
        <v>8407.9026373015404</v>
      </c>
      <c r="BB2422">
        <v>1.1893572548800864</v>
      </c>
      <c r="BC2422">
        <v>34163</v>
      </c>
      <c r="BD2422">
        <v>43130</v>
      </c>
      <c r="BE2422">
        <v>-8967</v>
      </c>
      <c r="BF2422">
        <v>-0.14340775332650973</v>
      </c>
      <c r="BG2422">
        <v>852993</v>
      </c>
      <c r="BH2422">
        <v>13.539786345815013</v>
      </c>
      <c r="BI2422">
        <v>7180</v>
      </c>
      <c r="BJ2422">
        <v>71</v>
      </c>
      <c r="BK2422">
        <v>8</v>
      </c>
      <c r="BL2422">
        <v>2</v>
      </c>
      <c r="BM2422">
        <v>0</v>
      </c>
      <c r="BN2422">
        <v>0</v>
      </c>
      <c r="BO2422">
        <v>4</v>
      </c>
      <c r="BP2422">
        <v>1</v>
      </c>
      <c r="BQ2422">
        <v>3</v>
      </c>
      <c r="BR2422">
        <v>3</v>
      </c>
      <c r="BS2422">
        <v>0</v>
      </c>
      <c r="BT2422">
        <v>63033</v>
      </c>
      <c r="BU2422">
        <v>0.76</v>
      </c>
      <c r="BV2422">
        <v>0.47599950000000002</v>
      </c>
      <c r="BW2422">
        <v>257</v>
      </c>
      <c r="BX2422">
        <v>1.4595530000000001</v>
      </c>
      <c r="BY2422">
        <v>-0.96154459999999997</v>
      </c>
      <c r="BZ2422">
        <v>69</v>
      </c>
      <c r="CA2422">
        <v>7</v>
      </c>
      <c r="CB2422">
        <v>2</v>
      </c>
      <c r="CC2422">
        <v>0</v>
      </c>
      <c r="CD2422">
        <v>0</v>
      </c>
      <c r="CE2422">
        <v>3</v>
      </c>
      <c r="CF2422">
        <v>1</v>
      </c>
      <c r="CG2422">
        <v>1</v>
      </c>
      <c r="CH2422">
        <v>3</v>
      </c>
      <c r="CI2422">
        <v>0</v>
      </c>
      <c r="CJ2422">
        <v>62994</v>
      </c>
      <c r="CK2422">
        <v>1.3652093850207956</v>
      </c>
      <c r="CL2422">
        <v>0.62457518785271104</v>
      </c>
      <c r="CM2422">
        <v>232</v>
      </c>
      <c r="CN2422">
        <v>-0.5709414408233755</v>
      </c>
      <c r="CO2422">
        <v>4998</v>
      </c>
      <c r="CP2422">
        <v>-0.18379373099999999</v>
      </c>
      <c r="CQ2422">
        <v>-2.8410846100000001E-2</v>
      </c>
      <c r="CR2422">
        <v>54142</v>
      </c>
      <c r="CS2422">
        <v>0.85299999999999998</v>
      </c>
      <c r="CT2422">
        <v>50273</v>
      </c>
      <c r="CU2422">
        <v>0.78863747090000003</v>
      </c>
      <c r="CV2422">
        <v>90</v>
      </c>
      <c r="CW2422">
        <v>38</v>
      </c>
      <c r="CX2422">
        <v>40</v>
      </c>
      <c r="CY2422">
        <v>572</v>
      </c>
      <c r="CZ2422">
        <v>804</v>
      </c>
      <c r="DA2422" s="2">
        <v>38306</v>
      </c>
      <c r="DB2422" s="2">
        <v>4360</v>
      </c>
      <c r="DC2422" s="2">
        <v>90.37</v>
      </c>
      <c r="DD2422" s="2">
        <v>7182</v>
      </c>
      <c r="DE2422">
        <v>201</v>
      </c>
      <c r="DF2422">
        <v>18</v>
      </c>
      <c r="DG2422">
        <v>28.54</v>
      </c>
      <c r="DH2422">
        <v>3.17</v>
      </c>
      <c r="DI2422" s="2">
        <v>7.93</v>
      </c>
      <c r="DJ2422">
        <v>1.52</v>
      </c>
      <c r="DK2422">
        <v>0.95013341944694663</v>
      </c>
      <c r="DL2422">
        <v>0</v>
      </c>
      <c r="DM2422">
        <v>0</v>
      </c>
      <c r="DN2422">
        <v>4.2</v>
      </c>
      <c r="DO2422">
        <v>3.7000000000000005E-2</v>
      </c>
      <c r="DP2422">
        <v>115.83999999999999</v>
      </c>
      <c r="DQ2422" s="2">
        <v>0</v>
      </c>
      <c r="DR2422" s="2">
        <v>134.19748003999999</v>
      </c>
      <c r="DS2422">
        <v>1.1928749718664667E-3</v>
      </c>
      <c r="DT2422">
        <v>3.35869268197894</v>
      </c>
      <c r="DU2422">
        <v>377850.23976848513</v>
      </c>
      <c r="DV2422">
        <v>1</v>
      </c>
    </row>
    <row r="2423" spans="1:126" x14ac:dyDescent="0.15">
      <c r="A2423" t="s">
        <v>3949</v>
      </c>
      <c r="B2423" t="s">
        <v>692</v>
      </c>
      <c r="C2423">
        <v>47</v>
      </c>
      <c r="D2423">
        <v>65</v>
      </c>
      <c r="E2423" t="s">
        <v>3993</v>
      </c>
      <c r="F2423">
        <v>47065</v>
      </c>
      <c r="G2423" t="s">
        <v>7406</v>
      </c>
      <c r="H2423">
        <v>72</v>
      </c>
      <c r="I2423">
        <v>20.100000000000001</v>
      </c>
      <c r="J2423">
        <v>0.2</v>
      </c>
      <c r="K2423">
        <v>1.7</v>
      </c>
      <c r="L2423">
        <v>1.5</v>
      </c>
      <c r="M2423">
        <v>4.5</v>
      </c>
      <c r="N2423">
        <f t="shared" si="154"/>
        <v>5613.4400000000005</v>
      </c>
      <c r="O2423">
        <f t="shared" si="152"/>
        <v>4386.5599999999995</v>
      </c>
      <c r="P2423">
        <f t="shared" si="153"/>
        <v>5.263872000000001</v>
      </c>
      <c r="Q2423" s="4">
        <v>47065</v>
      </c>
      <c r="R2423" s="5">
        <v>35.160761999999998</v>
      </c>
      <c r="S2423" s="5">
        <v>-85.197710999999998</v>
      </c>
      <c r="T2423">
        <v>2</v>
      </c>
      <c r="U2423">
        <v>9.8203057727264426E-2</v>
      </c>
      <c r="V2423">
        <v>337023</v>
      </c>
      <c r="W2423">
        <v>344772</v>
      </c>
      <c r="X2423">
        <v>348121</v>
      </c>
      <c r="Y2423">
        <v>353748</v>
      </c>
      <c r="Z2423">
        <v>185762</v>
      </c>
      <c r="AA2423">
        <v>47047</v>
      </c>
      <c r="AB2423">
        <v>142571.791</v>
      </c>
      <c r="AC2423">
        <v>48248</v>
      </c>
      <c r="AD2423">
        <v>7</v>
      </c>
      <c r="AE2423">
        <v>2.0107950971070403E-5</v>
      </c>
      <c r="AF2423">
        <v>62</v>
      </c>
      <c r="AG2423">
        <v>561</v>
      </c>
      <c r="AH2423">
        <v>0.11051693404634581</v>
      </c>
      <c r="AI2423" s="3">
        <v>52307</v>
      </c>
      <c r="AJ2423" s="3">
        <v>347167.09353985504</v>
      </c>
      <c r="AK2423">
        <v>45</v>
      </c>
      <c r="AL2423">
        <v>368486.40000000002</v>
      </c>
      <c r="AM2423">
        <v>583043</v>
      </c>
      <c r="AN2423">
        <v>32340</v>
      </c>
      <c r="AO2423">
        <v>615383</v>
      </c>
      <c r="AP2423">
        <v>32</v>
      </c>
      <c r="AQ2423">
        <v>7</v>
      </c>
      <c r="AR2423">
        <v>39</v>
      </c>
      <c r="AS2423">
        <v>0.11311823465942711</v>
      </c>
      <c r="AT2423">
        <v>35</v>
      </c>
      <c r="AU2423">
        <v>356</v>
      </c>
      <c r="AV2423">
        <f t="shared" si="151"/>
        <v>391</v>
      </c>
      <c r="AW2423">
        <v>480843</v>
      </c>
      <c r="AX2423">
        <v>0.99</v>
      </c>
      <c r="AY2423">
        <v>919858020.088081</v>
      </c>
      <c r="AZ2423">
        <v>919858.02008808102</v>
      </c>
      <c r="BA2423">
        <v>2965.6985221286</v>
      </c>
      <c r="BB2423">
        <v>3.3718869013100505</v>
      </c>
      <c r="BC2423">
        <v>374342</v>
      </c>
      <c r="BD2423">
        <v>480914</v>
      </c>
      <c r="BE2423">
        <v>-106572</v>
      </c>
      <c r="BF2423">
        <v>-0.31621580722977366</v>
      </c>
      <c r="BG2423">
        <v>7590427</v>
      </c>
      <c r="BH2423">
        <v>21.803990566498431</v>
      </c>
      <c r="BI2423">
        <v>32443</v>
      </c>
      <c r="BJ2423">
        <v>344</v>
      </c>
      <c r="BK2423">
        <v>38</v>
      </c>
      <c r="BL2423">
        <v>17</v>
      </c>
      <c r="BM2423">
        <v>6</v>
      </c>
      <c r="BN2423">
        <v>5</v>
      </c>
      <c r="BO2423">
        <v>31</v>
      </c>
      <c r="BP2423">
        <v>3</v>
      </c>
      <c r="BQ2423">
        <v>36</v>
      </c>
      <c r="BR2423">
        <v>11</v>
      </c>
      <c r="BS2423">
        <v>1</v>
      </c>
      <c r="BT2423">
        <v>337175</v>
      </c>
      <c r="BU2423">
        <v>0.75</v>
      </c>
      <c r="BV2423">
        <v>0.57018729999999995</v>
      </c>
      <c r="BW2423">
        <v>1740</v>
      </c>
      <c r="BX2423">
        <v>1.4591829999999999</v>
      </c>
      <c r="BY2423">
        <v>-0.31338739999999998</v>
      </c>
      <c r="BZ2423">
        <v>377</v>
      </c>
      <c r="CA2423">
        <v>33</v>
      </c>
      <c r="CB2423">
        <v>14</v>
      </c>
      <c r="CC2423">
        <v>3</v>
      </c>
      <c r="CD2423">
        <v>7</v>
      </c>
      <c r="CE2423">
        <v>27</v>
      </c>
      <c r="CF2423">
        <v>2</v>
      </c>
      <c r="CG2423">
        <v>51</v>
      </c>
      <c r="CH2423">
        <v>10</v>
      </c>
      <c r="CI2423">
        <v>1</v>
      </c>
      <c r="CJ2423">
        <v>350800</v>
      </c>
      <c r="CK2423">
        <v>1.4965792474344357</v>
      </c>
      <c r="CL2423">
        <v>0.63457838906868036</v>
      </c>
      <c r="CM2423">
        <v>1617</v>
      </c>
      <c r="CN2423">
        <v>-0.24802035362500593</v>
      </c>
      <c r="CO2423">
        <v>56286.000000000007</v>
      </c>
      <c r="CP2423">
        <v>0.35357144499999998</v>
      </c>
      <c r="CQ2423">
        <v>0.58564748799999999</v>
      </c>
      <c r="CR2423">
        <v>298618</v>
      </c>
      <c r="CS2423">
        <v>0.83900000000000008</v>
      </c>
      <c r="CT2423">
        <v>281751</v>
      </c>
      <c r="CU2423">
        <v>0.83812756248999998</v>
      </c>
      <c r="CV2423">
        <v>608</v>
      </c>
      <c r="CW2423">
        <v>253</v>
      </c>
      <c r="CX2423">
        <v>374</v>
      </c>
      <c r="CY2423">
        <v>257</v>
      </c>
      <c r="CZ2423">
        <v>866</v>
      </c>
      <c r="DA2423" s="2">
        <v>249837</v>
      </c>
      <c r="DB2423" s="2">
        <v>39950</v>
      </c>
      <c r="DC2423" s="2">
        <v>227.72</v>
      </c>
      <c r="DD2423" s="2">
        <v>86682</v>
      </c>
      <c r="DE2423">
        <v>292</v>
      </c>
      <c r="DF2423">
        <v>38</v>
      </c>
      <c r="DG2423">
        <v>57.07</v>
      </c>
      <c r="DH2423">
        <v>2.29</v>
      </c>
      <c r="DI2423" s="2">
        <v>11.47</v>
      </c>
      <c r="DJ2423">
        <v>1.1599999999999999</v>
      </c>
      <c r="DK2423">
        <v>0.97159080046647672</v>
      </c>
      <c r="DL2423">
        <v>1.7825311942959001E-3</v>
      </c>
      <c r="DM2423">
        <v>0</v>
      </c>
      <c r="DN2423">
        <v>68.2</v>
      </c>
      <c r="DO2423">
        <v>0.184</v>
      </c>
      <c r="DP2423">
        <v>208.2</v>
      </c>
      <c r="DQ2423" s="2">
        <v>0</v>
      </c>
      <c r="DR2423" s="2">
        <v>2434.6904581899994</v>
      </c>
      <c r="DS2423">
        <v>5.2963735322093296E-3</v>
      </c>
      <c r="DT2423">
        <v>2.19573634947497</v>
      </c>
      <c r="DU2423">
        <v>809098.98276717367</v>
      </c>
      <c r="DV2423">
        <v>1</v>
      </c>
    </row>
    <row r="2424" spans="1:126" x14ac:dyDescent="0.15">
      <c r="A2424" t="s">
        <v>3949</v>
      </c>
      <c r="B2424" t="s">
        <v>889</v>
      </c>
      <c r="C2424">
        <v>47</v>
      </c>
      <c r="D2424">
        <v>67</v>
      </c>
      <c r="E2424" t="s">
        <v>3994</v>
      </c>
      <c r="F2424">
        <v>47067</v>
      </c>
      <c r="G2424" t="s">
        <v>7407</v>
      </c>
      <c r="H2424">
        <v>97.9</v>
      </c>
      <c r="I2424">
        <v>0.4</v>
      </c>
      <c r="J2424">
        <v>0.3</v>
      </c>
      <c r="K2424">
        <v>0.1</v>
      </c>
      <c r="L2424">
        <v>1.2</v>
      </c>
      <c r="M2424">
        <v>0.2</v>
      </c>
      <c r="N2424">
        <f t="shared" si="154"/>
        <v>9586.1500000000033</v>
      </c>
      <c r="O2424">
        <f t="shared" si="152"/>
        <v>413.84999999999673</v>
      </c>
      <c r="P2424">
        <f t="shared" si="153"/>
        <v>0.49661999999999623</v>
      </c>
      <c r="Q2424" s="4">
        <v>47067</v>
      </c>
      <c r="R2424" s="5">
        <v>36.521352999999998</v>
      </c>
      <c r="S2424" s="5">
        <v>-83.227492999999996</v>
      </c>
      <c r="T2424">
        <v>8</v>
      </c>
      <c r="U2424">
        <v>0.16116729659857626</v>
      </c>
      <c r="V2424">
        <v>6759</v>
      </c>
      <c r="W2424">
        <v>6706</v>
      </c>
      <c r="X2424">
        <v>6642</v>
      </c>
      <c r="Y2424">
        <v>6579</v>
      </c>
      <c r="Z2424">
        <v>3555</v>
      </c>
      <c r="AA2424">
        <v>47049</v>
      </c>
      <c r="AB2424">
        <v>2056.3789999999999</v>
      </c>
      <c r="AC2424">
        <v>26898</v>
      </c>
      <c r="AD2424">
        <v>0</v>
      </c>
      <c r="AE2424">
        <v>0</v>
      </c>
      <c r="AF2424">
        <v>24</v>
      </c>
      <c r="AG2424">
        <v>457</v>
      </c>
      <c r="AH2424">
        <v>5.2516411378555797E-2</v>
      </c>
      <c r="AI2424" s="3">
        <v>64395</v>
      </c>
      <c r="AJ2424" s="3">
        <v>142288.12687644502</v>
      </c>
      <c r="AK2424">
        <v>84</v>
      </c>
      <c r="AL2424">
        <v>143046.39999999999</v>
      </c>
      <c r="AM2424">
        <v>458317</v>
      </c>
      <c r="AN2424">
        <v>20288</v>
      </c>
      <c r="AO2424">
        <v>478605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f t="shared" si="151"/>
        <v>0</v>
      </c>
      <c r="AW2424">
        <v>1232</v>
      </c>
      <c r="AX2424">
        <v>0.18999999999999995</v>
      </c>
      <c r="AY2424">
        <v>245192205.43945199</v>
      </c>
      <c r="AZ2424">
        <v>245192.20543945199</v>
      </c>
      <c r="BA2424">
        <v>36358.9162384425</v>
      </c>
      <c r="BB2424">
        <v>0.27503570058083687</v>
      </c>
      <c r="BC2424">
        <v>8356</v>
      </c>
      <c r="BD2424">
        <v>15051</v>
      </c>
      <c r="BE2424">
        <v>-6695</v>
      </c>
      <c r="BF2424">
        <v>-0.99053114366030481</v>
      </c>
      <c r="BG2424">
        <v>68866</v>
      </c>
      <c r="BH2424">
        <v>10.368262571514604</v>
      </c>
      <c r="BI2424">
        <v>1374</v>
      </c>
      <c r="BJ2424">
        <v>1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6588</v>
      </c>
      <c r="BU2424">
        <v>0.73</v>
      </c>
      <c r="BV2424">
        <v>0.42037140000000001</v>
      </c>
      <c r="BW2424">
        <v>14</v>
      </c>
      <c r="BX2424">
        <v>0.30358230000000003</v>
      </c>
      <c r="BY2424">
        <v>-2.4340459999999999</v>
      </c>
      <c r="BZ2424">
        <v>2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6619</v>
      </c>
      <c r="CK2424">
        <v>0.30216044719746182</v>
      </c>
      <c r="CL2424">
        <v>0.41721044045676997</v>
      </c>
      <c r="CM2424">
        <v>13</v>
      </c>
      <c r="CN2424">
        <v>-2.6667487594893799</v>
      </c>
      <c r="CO2424">
        <v>356</v>
      </c>
      <c r="CP2424">
        <v>-1.2743900532000001</v>
      </c>
      <c r="CQ2424">
        <v>-0.83611240740000004</v>
      </c>
      <c r="CR2424">
        <v>5362</v>
      </c>
      <c r="CS2424">
        <v>0.82</v>
      </c>
      <c r="CT2424">
        <v>5576</v>
      </c>
      <c r="CU2424">
        <v>0.82162849872999999</v>
      </c>
      <c r="CW2424">
        <v>1</v>
      </c>
      <c r="CX2424">
        <v>1</v>
      </c>
      <c r="CY2424">
        <v>232</v>
      </c>
      <c r="CZ2424">
        <v>646</v>
      </c>
      <c r="DA2424" s="2">
        <v>1743</v>
      </c>
      <c r="DB2424" s="2">
        <v>290</v>
      </c>
      <c r="DC2424" s="2">
        <v>29.94</v>
      </c>
      <c r="DD2424" s="2">
        <v>173</v>
      </c>
      <c r="DE2424">
        <v>163</v>
      </c>
      <c r="DF2424">
        <v>4</v>
      </c>
      <c r="DH2424">
        <v>14.97</v>
      </c>
      <c r="DI2424" s="2">
        <v>14.97</v>
      </c>
      <c r="DJ2424">
        <v>0.38</v>
      </c>
      <c r="DK2424">
        <v>0.99052721484587314</v>
      </c>
      <c r="DL2424">
        <v>1.0940919037199124E-2</v>
      </c>
      <c r="DM2424">
        <v>0</v>
      </c>
      <c r="DN2424">
        <v>4.5</v>
      </c>
      <c r="DO2424">
        <v>3.2000000000000001E-2</v>
      </c>
      <c r="DP2424">
        <v>1.8</v>
      </c>
      <c r="DQ2424" s="2">
        <v>0</v>
      </c>
      <c r="DR2424" s="2">
        <v>0</v>
      </c>
      <c r="DS2424">
        <v>0</v>
      </c>
      <c r="DT2424">
        <v>1.37745080168617</v>
      </c>
      <c r="DU2424">
        <v>197039.37835832054</v>
      </c>
      <c r="DV2424">
        <v>1</v>
      </c>
    </row>
    <row r="2425" spans="1:126" x14ac:dyDescent="0.15">
      <c r="A2425" t="s">
        <v>3949</v>
      </c>
      <c r="B2425" t="s">
        <v>3995</v>
      </c>
      <c r="C2425">
        <v>47</v>
      </c>
      <c r="D2425">
        <v>69</v>
      </c>
      <c r="E2425" t="s">
        <v>3996</v>
      </c>
      <c r="F2425">
        <v>47069</v>
      </c>
      <c r="G2425" t="s">
        <v>7408</v>
      </c>
      <c r="H2425">
        <v>55.8</v>
      </c>
      <c r="I2425">
        <v>41.2</v>
      </c>
      <c r="J2425">
        <v>0.2</v>
      </c>
      <c r="K2425">
        <v>0.5</v>
      </c>
      <c r="L2425">
        <v>0.9</v>
      </c>
      <c r="M2425">
        <v>1.4</v>
      </c>
      <c r="N2425">
        <f t="shared" si="154"/>
        <v>4814.1400000000003</v>
      </c>
      <c r="O2425">
        <f t="shared" si="152"/>
        <v>5185.8599999999997</v>
      </c>
      <c r="P2425">
        <f t="shared" si="153"/>
        <v>6.2230320000000017</v>
      </c>
      <c r="Q2425" s="4">
        <v>47069</v>
      </c>
      <c r="R2425" s="5">
        <v>35.218784999999997</v>
      </c>
      <c r="S2425" s="5">
        <v>-88.988697000000002</v>
      </c>
      <c r="T2425">
        <v>6</v>
      </c>
      <c r="U2425">
        <v>0.16878693358674318</v>
      </c>
      <c r="V2425">
        <v>27193</v>
      </c>
      <c r="W2425">
        <v>26560</v>
      </c>
      <c r="X2425">
        <v>26253</v>
      </c>
      <c r="Y2425">
        <v>25783</v>
      </c>
      <c r="Z2425">
        <v>14412</v>
      </c>
      <c r="AA2425">
        <v>47051</v>
      </c>
      <c r="AB2425">
        <v>8093.5280000000012</v>
      </c>
      <c r="AC2425">
        <v>31801</v>
      </c>
      <c r="AD2425">
        <v>0</v>
      </c>
      <c r="AE2425">
        <v>0</v>
      </c>
      <c r="AF2425">
        <v>26</v>
      </c>
      <c r="AG2425">
        <v>579</v>
      </c>
      <c r="AH2425">
        <v>4.4905008635578586E-2</v>
      </c>
      <c r="AI2425" s="3">
        <v>153804</v>
      </c>
      <c r="AJ2425" s="3">
        <v>427356.94070925005</v>
      </c>
      <c r="AK2425">
        <v>108</v>
      </c>
      <c r="AL2425">
        <v>429081.60000000003</v>
      </c>
      <c r="AM2425">
        <v>530938</v>
      </c>
      <c r="AN2425">
        <v>42837</v>
      </c>
      <c r="AO2425">
        <v>573775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24</v>
      </c>
      <c r="AV2425">
        <f t="shared" si="151"/>
        <v>24</v>
      </c>
      <c r="AW2425">
        <v>11956</v>
      </c>
      <c r="AX2425">
        <v>0.47</v>
      </c>
      <c r="AY2425">
        <v>916034288.01471901</v>
      </c>
      <c r="AZ2425">
        <v>916034.28801471903</v>
      </c>
      <c r="BA2425">
        <v>32488.1078031793</v>
      </c>
      <c r="BB2425">
        <v>0.30780493775083434</v>
      </c>
      <c r="BC2425">
        <v>11794</v>
      </c>
      <c r="BD2425">
        <v>5300</v>
      </c>
      <c r="BE2425">
        <v>6494</v>
      </c>
      <c r="BF2425">
        <v>0.23881145883131688</v>
      </c>
      <c r="BG2425">
        <v>312915</v>
      </c>
      <c r="BH2425">
        <v>11.919209233230488</v>
      </c>
      <c r="BI2425">
        <v>3127</v>
      </c>
      <c r="BJ2425">
        <v>39</v>
      </c>
      <c r="BK2425">
        <v>1</v>
      </c>
      <c r="BL2425">
        <v>2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2</v>
      </c>
      <c r="BS2425">
        <v>0</v>
      </c>
      <c r="BT2425">
        <v>27613</v>
      </c>
      <c r="BU2425">
        <v>0.76</v>
      </c>
      <c r="BV2425">
        <v>0.51200619999999997</v>
      </c>
      <c r="BW2425">
        <v>93</v>
      </c>
      <c r="BX2425">
        <v>1.629667</v>
      </c>
      <c r="BY2425">
        <v>-0.74553170000000002</v>
      </c>
      <c r="BZ2425">
        <v>38</v>
      </c>
      <c r="CA2425">
        <v>0</v>
      </c>
      <c r="CB2425">
        <v>2</v>
      </c>
      <c r="CC2425">
        <v>0</v>
      </c>
      <c r="CD2425">
        <v>0</v>
      </c>
      <c r="CE2425">
        <v>0</v>
      </c>
      <c r="CF2425">
        <v>0</v>
      </c>
      <c r="CG2425">
        <v>3</v>
      </c>
      <c r="CH2425">
        <v>1</v>
      </c>
      <c r="CI2425">
        <v>0</v>
      </c>
      <c r="CJ2425">
        <v>25941</v>
      </c>
      <c r="CK2425">
        <v>1.6961566631972553</v>
      </c>
      <c r="CL2425">
        <v>0.62726835716860951</v>
      </c>
      <c r="CM2425">
        <v>77</v>
      </c>
      <c r="CN2425">
        <v>-0.38580943897223141</v>
      </c>
      <c r="CO2425">
        <v>1375</v>
      </c>
      <c r="CP2425">
        <v>-0.40546410710000003</v>
      </c>
      <c r="CQ2425">
        <v>-0.6198324811</v>
      </c>
      <c r="CR2425">
        <v>19737</v>
      </c>
      <c r="CS2425">
        <v>0.77500000000000002</v>
      </c>
      <c r="CT2425">
        <v>22788</v>
      </c>
      <c r="CU2425">
        <v>0.82339431983</v>
      </c>
      <c r="CV2425">
        <v>28</v>
      </c>
      <c r="CW2425">
        <v>7</v>
      </c>
      <c r="CX2425">
        <v>7</v>
      </c>
      <c r="CY2425">
        <v>263</v>
      </c>
      <c r="CZ2425">
        <v>845</v>
      </c>
      <c r="DA2425" s="2">
        <v>10122</v>
      </c>
      <c r="DB2425" s="2">
        <v>1305</v>
      </c>
      <c r="DC2425" s="2">
        <v>76.03</v>
      </c>
      <c r="DD2425" s="2">
        <v>11499</v>
      </c>
      <c r="DE2425">
        <v>239</v>
      </c>
      <c r="DF2425">
        <v>133</v>
      </c>
      <c r="DG2425">
        <v>19.010000000000002</v>
      </c>
      <c r="DH2425">
        <v>15.21</v>
      </c>
      <c r="DI2425" s="2">
        <v>7.6</v>
      </c>
      <c r="DJ2425">
        <v>-1.05</v>
      </c>
      <c r="DK2425">
        <v>0.96310239005487508</v>
      </c>
      <c r="DL2425">
        <v>0</v>
      </c>
      <c r="DM2425">
        <v>0</v>
      </c>
      <c r="DN2425">
        <v>85.7</v>
      </c>
      <c r="DO2425">
        <v>0.20399999999999999</v>
      </c>
      <c r="DP2425">
        <v>9260.7199999999993</v>
      </c>
      <c r="DQ2425" s="2">
        <v>0</v>
      </c>
      <c r="DR2425" s="2">
        <v>4953.8500978700004</v>
      </c>
      <c r="DS2425">
        <v>1.1789518047892057E-2</v>
      </c>
      <c r="DT2425">
        <v>5.3909668769463499</v>
      </c>
      <c r="DU2425">
        <v>2313164.693107143</v>
      </c>
      <c r="DV2425">
        <v>1</v>
      </c>
    </row>
    <row r="2426" spans="1:126" x14ac:dyDescent="0.15">
      <c r="A2426" t="s">
        <v>3949</v>
      </c>
      <c r="B2426" t="s">
        <v>1165</v>
      </c>
      <c r="C2426">
        <v>47</v>
      </c>
      <c r="D2426">
        <v>71</v>
      </c>
      <c r="E2426" t="s">
        <v>3997</v>
      </c>
      <c r="F2426">
        <v>47071</v>
      </c>
      <c r="G2426" t="s">
        <v>7409</v>
      </c>
      <c r="H2426">
        <v>92.6</v>
      </c>
      <c r="I2426">
        <v>3.4</v>
      </c>
      <c r="J2426">
        <v>0.3</v>
      </c>
      <c r="K2426">
        <v>0.4</v>
      </c>
      <c r="L2426">
        <v>1.4</v>
      </c>
      <c r="M2426">
        <v>1.9</v>
      </c>
      <c r="N2426">
        <f t="shared" si="154"/>
        <v>8592.1399999999976</v>
      </c>
      <c r="O2426">
        <f t="shared" si="152"/>
        <v>1407.8600000000024</v>
      </c>
      <c r="P2426">
        <f t="shared" si="153"/>
        <v>1.6894320000000036</v>
      </c>
      <c r="Q2426" s="4">
        <v>47071</v>
      </c>
      <c r="R2426" s="5">
        <v>35.201892999999998</v>
      </c>
      <c r="S2426" s="5">
        <v>-88.185695999999993</v>
      </c>
      <c r="T2426">
        <v>6</v>
      </c>
      <c r="U2426">
        <v>0.15327867740962925</v>
      </c>
      <c r="V2426">
        <v>25987</v>
      </c>
      <c r="W2426">
        <v>25969</v>
      </c>
      <c r="X2426">
        <v>25900</v>
      </c>
      <c r="Y2426">
        <v>25741</v>
      </c>
      <c r="Z2426">
        <v>13263</v>
      </c>
      <c r="AA2426">
        <v>47053</v>
      </c>
      <c r="AB2426">
        <v>8699.0390000000007</v>
      </c>
      <c r="AC2426">
        <v>35290</v>
      </c>
      <c r="AD2426">
        <v>2</v>
      </c>
      <c r="AE2426">
        <v>7.7220077220077225E-5</v>
      </c>
      <c r="AF2426">
        <v>25</v>
      </c>
      <c r="AG2426">
        <v>589</v>
      </c>
      <c r="AH2426">
        <v>4.2444821731748725E-2</v>
      </c>
      <c r="AI2426" s="3">
        <v>126166</v>
      </c>
      <c r="AJ2426" s="3">
        <v>369493.55588219</v>
      </c>
      <c r="AK2426">
        <v>99</v>
      </c>
      <c r="AL2426">
        <v>381670.40000000002</v>
      </c>
      <c r="AM2426">
        <v>262434</v>
      </c>
      <c r="AN2426">
        <v>39225</v>
      </c>
      <c r="AO2426">
        <v>301659</v>
      </c>
      <c r="AP2426">
        <v>2</v>
      </c>
      <c r="AQ2426">
        <v>0</v>
      </c>
      <c r="AR2426">
        <v>2</v>
      </c>
      <c r="AS2426">
        <v>7.7014902383611222E-2</v>
      </c>
      <c r="AT2426">
        <v>2</v>
      </c>
      <c r="AU2426">
        <v>26</v>
      </c>
      <c r="AV2426">
        <f t="shared" si="151"/>
        <v>28</v>
      </c>
      <c r="AW2426">
        <v>15665</v>
      </c>
      <c r="AX2426">
        <v>0.63</v>
      </c>
      <c r="AY2426">
        <v>930980629.52238595</v>
      </c>
      <c r="AZ2426">
        <v>930980.62952238601</v>
      </c>
      <c r="BA2426">
        <v>36356.120330202197</v>
      </c>
      <c r="BB2426">
        <v>0.27505685175358713</v>
      </c>
      <c r="BC2426">
        <v>24433</v>
      </c>
      <c r="BD2426">
        <v>55493</v>
      </c>
      <c r="BE2426">
        <v>-31060</v>
      </c>
      <c r="BF2426">
        <v>-1.1952129911109401</v>
      </c>
      <c r="BG2426">
        <v>534496</v>
      </c>
      <c r="BH2426">
        <v>20.636911196911196</v>
      </c>
      <c r="BI2426">
        <v>3856</v>
      </c>
      <c r="BJ2426">
        <v>28</v>
      </c>
      <c r="BK2426">
        <v>1</v>
      </c>
      <c r="BL2426">
        <v>1</v>
      </c>
      <c r="BM2426">
        <v>0</v>
      </c>
      <c r="BN2426">
        <v>0</v>
      </c>
      <c r="BO2426">
        <v>3</v>
      </c>
      <c r="BP2426">
        <v>1</v>
      </c>
      <c r="BQ2426">
        <v>4</v>
      </c>
      <c r="BR2426">
        <v>4</v>
      </c>
      <c r="BS2426">
        <v>0</v>
      </c>
      <c r="BT2426">
        <v>26258</v>
      </c>
      <c r="BU2426">
        <v>0.76</v>
      </c>
      <c r="BV2426">
        <v>0.48832120000000001</v>
      </c>
      <c r="BW2426">
        <v>95</v>
      </c>
      <c r="BX2426">
        <v>1.599513</v>
      </c>
      <c r="BY2426">
        <v>-0.85424849999999997</v>
      </c>
      <c r="BZ2426">
        <v>28</v>
      </c>
      <c r="CA2426">
        <v>2</v>
      </c>
      <c r="CB2426">
        <v>1</v>
      </c>
      <c r="CC2426">
        <v>0</v>
      </c>
      <c r="CD2426">
        <v>0</v>
      </c>
      <c r="CE2426">
        <v>2</v>
      </c>
      <c r="CF2426">
        <v>1</v>
      </c>
      <c r="CG2426">
        <v>4</v>
      </c>
      <c r="CH2426">
        <v>3</v>
      </c>
      <c r="CI2426">
        <v>0</v>
      </c>
      <c r="CJ2426">
        <v>25843</v>
      </c>
      <c r="CK2426">
        <v>1.586503114963433</v>
      </c>
      <c r="CL2426">
        <v>0.63814909400462116</v>
      </c>
      <c r="CM2426">
        <v>96</v>
      </c>
      <c r="CN2426">
        <v>-0.3102020947047795</v>
      </c>
      <c r="CO2426">
        <v>1653</v>
      </c>
      <c r="CP2426">
        <v>-0.63816291800000002</v>
      </c>
      <c r="CQ2426">
        <v>-0.19336228620000001</v>
      </c>
      <c r="CR2426">
        <v>21516</v>
      </c>
      <c r="CS2426">
        <v>0.83700000000000008</v>
      </c>
      <c r="CT2426">
        <v>21361</v>
      </c>
      <c r="CU2426">
        <v>0.81242532855000005</v>
      </c>
      <c r="CV2426">
        <v>22</v>
      </c>
      <c r="CW2426">
        <v>6</v>
      </c>
      <c r="CX2426">
        <v>14</v>
      </c>
      <c r="CY2426">
        <v>212</v>
      </c>
      <c r="CZ2426">
        <v>877</v>
      </c>
      <c r="DA2426" s="2">
        <v>11709</v>
      </c>
      <c r="DB2426" s="2">
        <v>1635</v>
      </c>
      <c r="DC2426" s="2">
        <v>69.14</v>
      </c>
      <c r="DD2426" s="2">
        <v>1528</v>
      </c>
      <c r="DE2426">
        <v>228</v>
      </c>
      <c r="DF2426">
        <v>21</v>
      </c>
      <c r="DG2426">
        <v>34.57</v>
      </c>
      <c r="DH2426">
        <v>3.84</v>
      </c>
      <c r="DI2426" s="2">
        <v>15.36</v>
      </c>
      <c r="DJ2426">
        <v>0.44</v>
      </c>
      <c r="DK2426">
        <v>0.9708875608325539</v>
      </c>
      <c r="DL2426">
        <v>0</v>
      </c>
      <c r="DM2426">
        <v>0</v>
      </c>
      <c r="DN2426">
        <v>86.8</v>
      </c>
      <c r="DO2426">
        <v>0.22600000000000001</v>
      </c>
      <c r="DP2426">
        <v>3822.9500000000003</v>
      </c>
      <c r="DQ2426" s="2">
        <v>0</v>
      </c>
      <c r="DR2426" s="2">
        <v>1058.6602498100001</v>
      </c>
      <c r="DS2426">
        <v>2.6117409745911656E-3</v>
      </c>
      <c r="DT2426">
        <v>4.1290762099355804</v>
      </c>
      <c r="DU2426">
        <v>1575946.1686765971</v>
      </c>
      <c r="DV2426">
        <v>1</v>
      </c>
    </row>
    <row r="2427" spans="1:126" x14ac:dyDescent="0.15">
      <c r="A2427" t="s">
        <v>3949</v>
      </c>
      <c r="B2427" t="s">
        <v>3998</v>
      </c>
      <c r="C2427">
        <v>47</v>
      </c>
      <c r="D2427">
        <v>73</v>
      </c>
      <c r="E2427" t="s">
        <v>3999</v>
      </c>
      <c r="F2427">
        <v>47073</v>
      </c>
      <c r="G2427" t="s">
        <v>7410</v>
      </c>
      <c r="H2427">
        <v>95.8</v>
      </c>
      <c r="I2427">
        <v>1.3</v>
      </c>
      <c r="J2427">
        <v>0.2</v>
      </c>
      <c r="K2427">
        <v>0.5</v>
      </c>
      <c r="L2427">
        <v>1.1000000000000001</v>
      </c>
      <c r="M2427">
        <v>1.2</v>
      </c>
      <c r="N2427">
        <f t="shared" si="154"/>
        <v>9182.27</v>
      </c>
      <c r="O2427">
        <f t="shared" si="152"/>
        <v>817.72999999999956</v>
      </c>
      <c r="P2427">
        <f t="shared" si="153"/>
        <v>0.98127599999999982</v>
      </c>
      <c r="Q2427" s="4">
        <v>47073</v>
      </c>
      <c r="R2427" s="5">
        <v>36.452210999999998</v>
      </c>
      <c r="S2427" s="5">
        <v>-82.931386000000003</v>
      </c>
      <c r="T2427">
        <v>2</v>
      </c>
      <c r="U2427">
        <v>0.11792157770755775</v>
      </c>
      <c r="V2427">
        <v>56725</v>
      </c>
      <c r="W2427">
        <v>56741</v>
      </c>
      <c r="X2427">
        <v>56595</v>
      </c>
      <c r="Y2427">
        <v>56242</v>
      </c>
      <c r="Z2427">
        <v>29907</v>
      </c>
      <c r="AA2427">
        <v>47055</v>
      </c>
      <c r="AB2427">
        <v>19815.169999999998</v>
      </c>
      <c r="AC2427">
        <v>36927</v>
      </c>
      <c r="AD2427">
        <v>1</v>
      </c>
      <c r="AE2427">
        <v>1.7669405424507466E-5</v>
      </c>
      <c r="AF2427">
        <v>66</v>
      </c>
      <c r="AG2427">
        <v>1437</v>
      </c>
      <c r="AH2427">
        <v>4.5929018789144051E-2</v>
      </c>
      <c r="AI2427" s="3">
        <v>133351</v>
      </c>
      <c r="AJ2427" s="3">
        <v>311708.92564257502</v>
      </c>
      <c r="AK2427">
        <v>59</v>
      </c>
      <c r="AL2427">
        <v>319782.40000000002</v>
      </c>
      <c r="AM2427">
        <v>627888</v>
      </c>
      <c r="AN2427">
        <v>65728</v>
      </c>
      <c r="AO2427">
        <v>693616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42</v>
      </c>
      <c r="AV2427">
        <f t="shared" si="151"/>
        <v>42</v>
      </c>
      <c r="AW2427">
        <v>40875</v>
      </c>
      <c r="AX2427">
        <v>0.72</v>
      </c>
      <c r="AY2427">
        <v>705406271.19613397</v>
      </c>
      <c r="AZ2427">
        <v>705406.27119613392</v>
      </c>
      <c r="BA2427">
        <v>13214.5363049875</v>
      </c>
      <c r="BB2427">
        <v>0.75674240618081678</v>
      </c>
      <c r="BC2427">
        <v>29080</v>
      </c>
      <c r="BD2427">
        <v>85616</v>
      </c>
      <c r="BE2427">
        <v>-56536</v>
      </c>
      <c r="BF2427">
        <v>-0.99666813574261792</v>
      </c>
      <c r="BG2427">
        <v>412054</v>
      </c>
      <c r="BH2427">
        <v>7.2807491827899993</v>
      </c>
      <c r="BI2427">
        <v>9124</v>
      </c>
      <c r="BJ2427">
        <v>43</v>
      </c>
      <c r="BK2427">
        <v>3</v>
      </c>
      <c r="BL2427">
        <v>2</v>
      </c>
      <c r="BM2427">
        <v>0</v>
      </c>
      <c r="BN2427">
        <v>0</v>
      </c>
      <c r="BO2427">
        <v>1</v>
      </c>
      <c r="BP2427">
        <v>1</v>
      </c>
      <c r="BQ2427">
        <v>3</v>
      </c>
      <c r="BR2427">
        <v>2</v>
      </c>
      <c r="BS2427">
        <v>0</v>
      </c>
      <c r="BT2427">
        <v>57784</v>
      </c>
      <c r="BU2427">
        <v>0.82</v>
      </c>
      <c r="BV2427">
        <v>0.46827360000000001</v>
      </c>
      <c r="BW2427">
        <v>108</v>
      </c>
      <c r="BX2427">
        <v>0.95182060000000002</v>
      </c>
      <c r="BY2427">
        <v>-1.77092</v>
      </c>
      <c r="BZ2427">
        <v>44</v>
      </c>
      <c r="CA2427">
        <v>2</v>
      </c>
      <c r="CB2427">
        <v>1</v>
      </c>
      <c r="CC2427">
        <v>0</v>
      </c>
      <c r="CD2427">
        <v>0</v>
      </c>
      <c r="CE2427">
        <v>1</v>
      </c>
      <c r="CF2427">
        <v>1</v>
      </c>
      <c r="CG2427">
        <v>1</v>
      </c>
      <c r="CH2427">
        <v>1</v>
      </c>
      <c r="CI2427">
        <v>0</v>
      </c>
      <c r="CJ2427">
        <v>56558</v>
      </c>
      <c r="CK2427">
        <v>0.90172919834506171</v>
      </c>
      <c r="CL2427">
        <v>0.55231001004352198</v>
      </c>
      <c r="CM2427">
        <v>106</v>
      </c>
      <c r="CN2427">
        <v>-1.6188451001563777</v>
      </c>
      <c r="CO2427">
        <v>4000.9999999999995</v>
      </c>
      <c r="CP2427">
        <v>-0.1572442963</v>
      </c>
      <c r="CQ2427">
        <v>0.10057793499999999</v>
      </c>
      <c r="CR2427">
        <v>48421</v>
      </c>
      <c r="CS2427">
        <v>0.85799999999999998</v>
      </c>
      <c r="CT2427">
        <v>47989</v>
      </c>
      <c r="CU2427">
        <v>0.84159588006999997</v>
      </c>
      <c r="CV2427">
        <v>7</v>
      </c>
      <c r="CW2427">
        <v>9</v>
      </c>
      <c r="CX2427">
        <v>17</v>
      </c>
      <c r="CY2427">
        <v>920</v>
      </c>
      <c r="CZ2427">
        <v>2133</v>
      </c>
      <c r="DA2427" s="2">
        <v>18670</v>
      </c>
      <c r="DB2427" s="2">
        <v>3720</v>
      </c>
      <c r="DC2427" s="2">
        <v>73.94</v>
      </c>
      <c r="DD2427" s="2">
        <v>2151</v>
      </c>
      <c r="DE2427">
        <v>618</v>
      </c>
      <c r="DF2427">
        <v>42</v>
      </c>
      <c r="DG2427">
        <v>10.56</v>
      </c>
      <c r="DH2427">
        <v>7.04</v>
      </c>
      <c r="DI2427" s="2">
        <v>7.04</v>
      </c>
      <c r="DJ2427">
        <v>1.21</v>
      </c>
      <c r="DK2427">
        <v>0.9686691513374478</v>
      </c>
      <c r="DL2427">
        <v>6.9589422407794019E-4</v>
      </c>
      <c r="DM2427">
        <v>0</v>
      </c>
      <c r="DN2427">
        <v>22.4</v>
      </c>
      <c r="DO2427">
        <v>7.0000000000000007E-2</v>
      </c>
      <c r="DP2427">
        <v>0</v>
      </c>
      <c r="DQ2427" s="2">
        <v>0</v>
      </c>
      <c r="DR2427" s="2">
        <v>1034.8637193799998</v>
      </c>
      <c r="DS2427">
        <v>3.2361521183267117E-3</v>
      </c>
      <c r="DT2427">
        <v>2.3140253997235698</v>
      </c>
      <c r="DU2427">
        <v>739984.59598456253</v>
      </c>
      <c r="DV2427">
        <v>1</v>
      </c>
    </row>
    <row r="2428" spans="1:126" x14ac:dyDescent="0.15">
      <c r="A2428" t="s">
        <v>3949</v>
      </c>
      <c r="B2428" t="s">
        <v>3196</v>
      </c>
      <c r="C2428">
        <v>47</v>
      </c>
      <c r="D2428">
        <v>75</v>
      </c>
      <c r="E2428" t="s">
        <v>4000</v>
      </c>
      <c r="F2428">
        <v>47075</v>
      </c>
      <c r="G2428" t="s">
        <v>7411</v>
      </c>
      <c r="H2428">
        <v>44.8</v>
      </c>
      <c r="I2428">
        <v>50.2</v>
      </c>
      <c r="J2428">
        <v>0.1</v>
      </c>
      <c r="K2428">
        <v>0.1</v>
      </c>
      <c r="L2428">
        <v>0.9</v>
      </c>
      <c r="M2428">
        <v>3.8</v>
      </c>
      <c r="N2428">
        <f t="shared" si="154"/>
        <v>4542.3500000000004</v>
      </c>
      <c r="O2428">
        <f t="shared" si="152"/>
        <v>5457.65</v>
      </c>
      <c r="P2428">
        <f t="shared" si="153"/>
        <v>6.5491800000000016</v>
      </c>
      <c r="Q2428" s="4">
        <v>47075</v>
      </c>
      <c r="R2428" s="5">
        <v>35.585317000000003</v>
      </c>
      <c r="S2428" s="5">
        <v>-89.281654000000003</v>
      </c>
      <c r="T2428">
        <v>6</v>
      </c>
      <c r="U2428">
        <v>8.4539417090833915E-2</v>
      </c>
      <c r="V2428">
        <v>18673</v>
      </c>
      <c r="W2428">
        <v>18389</v>
      </c>
      <c r="X2428">
        <v>18248</v>
      </c>
      <c r="Y2428">
        <v>17973</v>
      </c>
      <c r="Z2428">
        <v>9464</v>
      </c>
      <c r="AA2428">
        <v>47057</v>
      </c>
      <c r="AB2428">
        <v>6535.3710000000001</v>
      </c>
      <c r="AC2428">
        <v>34182</v>
      </c>
      <c r="AD2428">
        <v>0</v>
      </c>
      <c r="AE2428">
        <v>0</v>
      </c>
      <c r="AF2428">
        <v>9</v>
      </c>
      <c r="AG2428">
        <v>413</v>
      </c>
      <c r="AH2428">
        <v>2.1791767554479417E-2</v>
      </c>
      <c r="AI2428" s="3">
        <v>219384</v>
      </c>
      <c r="AJ2428" s="3">
        <v>341187.17428509501</v>
      </c>
      <c r="AK2428">
        <v>99</v>
      </c>
      <c r="AL2428">
        <v>341881.60000000003</v>
      </c>
      <c r="AM2428">
        <v>805432</v>
      </c>
      <c r="AN2428">
        <v>87040</v>
      </c>
      <c r="AO2428">
        <v>892472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14</v>
      </c>
      <c r="AV2428">
        <f t="shared" si="151"/>
        <v>15</v>
      </c>
      <c r="AW2428">
        <v>11630</v>
      </c>
      <c r="AX2428">
        <v>0.67999999999999994</v>
      </c>
      <c r="AY2428">
        <v>156519669.95965201</v>
      </c>
      <c r="AZ2428">
        <v>156519.669959652</v>
      </c>
      <c r="BA2428">
        <v>7863.9975904951998</v>
      </c>
      <c r="BB2428">
        <v>1.2716178870764754</v>
      </c>
      <c r="BC2428">
        <v>12774</v>
      </c>
      <c r="BD2428">
        <v>19373</v>
      </c>
      <c r="BE2428">
        <v>-6599</v>
      </c>
      <c r="BF2428">
        <v>-0.35339795426551707</v>
      </c>
      <c r="BG2428">
        <v>225221</v>
      </c>
      <c r="BH2428">
        <v>12.342229285401141</v>
      </c>
      <c r="BI2428">
        <v>2028</v>
      </c>
      <c r="BJ2428">
        <v>37</v>
      </c>
      <c r="BK2428">
        <v>2</v>
      </c>
      <c r="BL2428">
        <v>2</v>
      </c>
      <c r="BM2428">
        <v>0</v>
      </c>
      <c r="BN2428">
        <v>0</v>
      </c>
      <c r="BO2428">
        <v>0</v>
      </c>
      <c r="BP2428">
        <v>0</v>
      </c>
      <c r="BQ2428">
        <v>2</v>
      </c>
      <c r="BR2428">
        <v>1</v>
      </c>
      <c r="BS2428">
        <v>0</v>
      </c>
      <c r="BT2428">
        <v>18881</v>
      </c>
      <c r="BU2428">
        <v>0.79</v>
      </c>
      <c r="BV2428">
        <v>0.57125769999999998</v>
      </c>
      <c r="BW2428">
        <v>71</v>
      </c>
      <c r="BX2428">
        <v>2.3303850000000002</v>
      </c>
      <c r="BY2428">
        <v>0.1537357</v>
      </c>
      <c r="BZ2428">
        <v>38</v>
      </c>
      <c r="CA2428">
        <v>2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1</v>
      </c>
      <c r="CI2428">
        <v>0</v>
      </c>
      <c r="CJ2428">
        <v>18196</v>
      </c>
      <c r="CK2428">
        <v>2.3081996043086392</v>
      </c>
      <c r="CL2428">
        <v>0.62600281200893226</v>
      </c>
      <c r="CM2428">
        <v>57</v>
      </c>
      <c r="CN2428">
        <v>0.17594606282799566</v>
      </c>
      <c r="CO2428">
        <v>1247</v>
      </c>
      <c r="CP2428">
        <v>-0.4297769219</v>
      </c>
      <c r="CQ2428">
        <v>-0.55714054599999996</v>
      </c>
      <c r="CR2428">
        <v>13633</v>
      </c>
      <c r="CS2428">
        <v>0.7609999999999999</v>
      </c>
      <c r="CT2428">
        <v>15387</v>
      </c>
      <c r="CU2428">
        <v>0.82057635829999998</v>
      </c>
      <c r="CW2428">
        <v>4</v>
      </c>
      <c r="CX2428">
        <v>6</v>
      </c>
      <c r="CY2428">
        <v>461</v>
      </c>
      <c r="CZ2428">
        <v>588</v>
      </c>
      <c r="DA2428" s="2">
        <v>7625</v>
      </c>
      <c r="DB2428" s="2">
        <v>815</v>
      </c>
      <c r="DC2428" s="2">
        <v>38.409999999999997</v>
      </c>
      <c r="DD2428" s="2">
        <v>9817</v>
      </c>
      <c r="DE2428">
        <v>160</v>
      </c>
      <c r="DF2428">
        <v>113</v>
      </c>
      <c r="DG2428">
        <v>5.49</v>
      </c>
      <c r="DH2428">
        <v>5.49</v>
      </c>
      <c r="DI2428" s="2">
        <v>27.44</v>
      </c>
      <c r="DJ2428">
        <v>-1.7</v>
      </c>
      <c r="DK2428">
        <v>0.89218448018087004</v>
      </c>
      <c r="DL2428">
        <v>0</v>
      </c>
      <c r="DM2428">
        <v>0</v>
      </c>
      <c r="DN2428">
        <v>165.5</v>
      </c>
      <c r="DO2428">
        <v>0.496</v>
      </c>
      <c r="DP2428">
        <v>10327.64</v>
      </c>
      <c r="DQ2428" s="2">
        <v>0</v>
      </c>
      <c r="DR2428" s="2">
        <v>1939.1516413699999</v>
      </c>
      <c r="DS2428">
        <v>5.6719872262303668E-3</v>
      </c>
      <c r="DT2428">
        <v>4.0150876670120397</v>
      </c>
      <c r="DU2428">
        <v>1372684.5957383434</v>
      </c>
      <c r="DV2428">
        <v>1</v>
      </c>
    </row>
    <row r="2429" spans="1:126" x14ac:dyDescent="0.15">
      <c r="A2429" t="s">
        <v>3949</v>
      </c>
      <c r="B2429" t="s">
        <v>1167</v>
      </c>
      <c r="C2429">
        <v>47</v>
      </c>
      <c r="D2429">
        <v>77</v>
      </c>
      <c r="E2429" t="s">
        <v>4001</v>
      </c>
      <c r="F2429">
        <v>47077</v>
      </c>
      <c r="G2429" t="s">
        <v>7412</v>
      </c>
      <c r="H2429">
        <v>88.2</v>
      </c>
      <c r="I2429">
        <v>7.8</v>
      </c>
      <c r="J2429">
        <v>0.1</v>
      </c>
      <c r="K2429">
        <v>0.3</v>
      </c>
      <c r="L2429">
        <v>1.7</v>
      </c>
      <c r="M2429">
        <v>1.9</v>
      </c>
      <c r="N2429">
        <f t="shared" si="154"/>
        <v>7846.6800000000012</v>
      </c>
      <c r="O2429">
        <f t="shared" si="152"/>
        <v>2153.3199999999988</v>
      </c>
      <c r="P2429">
        <f t="shared" si="153"/>
        <v>2.5839839999999996</v>
      </c>
      <c r="Q2429" s="4">
        <v>47077</v>
      </c>
      <c r="R2429" s="5">
        <v>35.653993999999997</v>
      </c>
      <c r="S2429" s="5">
        <v>-88.387674000000004</v>
      </c>
      <c r="T2429">
        <v>6</v>
      </c>
      <c r="U2429">
        <v>0.11854723366814159</v>
      </c>
      <c r="V2429">
        <v>27835</v>
      </c>
      <c r="W2429">
        <v>27963</v>
      </c>
      <c r="X2429">
        <v>28013</v>
      </c>
      <c r="Y2429">
        <v>27964</v>
      </c>
      <c r="Z2429">
        <v>14527</v>
      </c>
      <c r="AA2429">
        <v>47059</v>
      </c>
      <c r="AB2429">
        <v>10013.744999999999</v>
      </c>
      <c r="AC2429">
        <v>38745</v>
      </c>
      <c r="AD2429">
        <v>0</v>
      </c>
      <c r="AE2429">
        <v>0</v>
      </c>
      <c r="AF2429">
        <v>29</v>
      </c>
      <c r="AG2429">
        <v>844</v>
      </c>
      <c r="AH2429">
        <v>3.4360189573459717E-2</v>
      </c>
      <c r="AI2429" s="3">
        <v>162261</v>
      </c>
      <c r="AJ2429" s="3">
        <v>332805.13917087001</v>
      </c>
      <c r="AK2429">
        <v>100</v>
      </c>
      <c r="AL2429">
        <v>336608</v>
      </c>
      <c r="AM2429">
        <v>375376</v>
      </c>
      <c r="AN2429">
        <v>54517</v>
      </c>
      <c r="AO2429">
        <v>429893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32</v>
      </c>
      <c r="AV2429">
        <f t="shared" si="151"/>
        <v>32</v>
      </c>
      <c r="AW2429">
        <v>18053</v>
      </c>
      <c r="AX2429">
        <v>0.65</v>
      </c>
      <c r="AY2429">
        <v>394151298.83281398</v>
      </c>
      <c r="AZ2429">
        <v>394151.29883281398</v>
      </c>
      <c r="BA2429">
        <v>15413.3431204962</v>
      </c>
      <c r="BB2429">
        <v>0.64878851536772064</v>
      </c>
      <c r="BC2429">
        <v>16867</v>
      </c>
      <c r="BD2429">
        <v>31350</v>
      </c>
      <c r="BE2429">
        <v>-14483</v>
      </c>
      <c r="BF2429">
        <v>-0.52031614873360876</v>
      </c>
      <c r="BG2429">
        <v>510240</v>
      </c>
      <c r="BH2429">
        <v>18.214400456930711</v>
      </c>
      <c r="BI2429">
        <v>3894</v>
      </c>
      <c r="BJ2429">
        <v>16</v>
      </c>
      <c r="BK2429">
        <v>1</v>
      </c>
      <c r="BL2429">
        <v>1</v>
      </c>
      <c r="BM2429">
        <v>0</v>
      </c>
      <c r="BN2429">
        <v>0</v>
      </c>
      <c r="BO2429">
        <v>0</v>
      </c>
      <c r="BP2429">
        <v>1</v>
      </c>
      <c r="BQ2429">
        <v>2</v>
      </c>
      <c r="BR2429">
        <v>1</v>
      </c>
      <c r="BS2429">
        <v>0</v>
      </c>
      <c r="BT2429">
        <v>27037</v>
      </c>
      <c r="BU2429">
        <v>0.78</v>
      </c>
      <c r="BV2429">
        <v>0.53027259999999998</v>
      </c>
      <c r="BW2429">
        <v>74</v>
      </c>
      <c r="BX2429">
        <v>0.81369970000000003</v>
      </c>
      <c r="BY2429">
        <v>-1.4086190000000001</v>
      </c>
      <c r="BZ2429">
        <v>17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4</v>
      </c>
      <c r="CH2429">
        <v>1</v>
      </c>
      <c r="CI2429">
        <v>0</v>
      </c>
      <c r="CJ2429">
        <v>28017</v>
      </c>
      <c r="CK2429">
        <v>0.82093014955205768</v>
      </c>
      <c r="CL2429">
        <v>0.54786683376014822</v>
      </c>
      <c r="CM2429">
        <v>60</v>
      </c>
      <c r="CN2429">
        <v>-1.6492293600021761</v>
      </c>
      <c r="CO2429">
        <v>2105</v>
      </c>
      <c r="CP2429">
        <v>0.34928083700000001</v>
      </c>
      <c r="CQ2429">
        <v>-0.18007556259999999</v>
      </c>
      <c r="CR2429">
        <v>23435</v>
      </c>
      <c r="CS2429">
        <v>0.83599999999999997</v>
      </c>
      <c r="CT2429">
        <v>23409</v>
      </c>
      <c r="CU2429">
        <v>0.8283100107600001</v>
      </c>
      <c r="CV2429">
        <v>12</v>
      </c>
      <c r="CW2429">
        <v>8</v>
      </c>
      <c r="CX2429">
        <v>8</v>
      </c>
      <c r="CY2429">
        <v>384</v>
      </c>
      <c r="CZ2429">
        <v>1205</v>
      </c>
      <c r="DA2429" s="2">
        <v>12511</v>
      </c>
      <c r="DB2429" s="2">
        <v>1880</v>
      </c>
      <c r="DC2429" s="2">
        <v>35.65</v>
      </c>
      <c r="DD2429" s="2">
        <v>3081</v>
      </c>
      <c r="DE2429">
        <v>339</v>
      </c>
      <c r="DF2429">
        <v>24</v>
      </c>
      <c r="DG2429">
        <v>32.090000000000003</v>
      </c>
      <c r="DH2429">
        <v>3.57</v>
      </c>
      <c r="DI2429" s="2">
        <v>10.7</v>
      </c>
      <c r="DJ2429">
        <v>0.82</v>
      </c>
      <c r="DK2429">
        <v>0.96771867546730272</v>
      </c>
      <c r="DL2429">
        <v>1.1848341232227489E-3</v>
      </c>
      <c r="DM2429">
        <v>0</v>
      </c>
      <c r="DN2429">
        <v>93.6</v>
      </c>
      <c r="DO2429">
        <v>0.27399999999999997</v>
      </c>
      <c r="DP2429">
        <v>6143.6599999999989</v>
      </c>
      <c r="DQ2429" s="2">
        <v>0</v>
      </c>
      <c r="DR2429" s="2">
        <v>414.19120070999998</v>
      </c>
      <c r="DS2429">
        <v>1.1366177678358803E-3</v>
      </c>
      <c r="DT2429">
        <v>4.3676512646237402</v>
      </c>
      <c r="DU2429">
        <v>1470186.3568824679</v>
      </c>
      <c r="DV2429">
        <v>1</v>
      </c>
    </row>
    <row r="2430" spans="1:126" x14ac:dyDescent="0.15">
      <c r="A2430" t="s">
        <v>3949</v>
      </c>
      <c r="B2430" t="s">
        <v>170</v>
      </c>
      <c r="C2430">
        <v>47</v>
      </c>
      <c r="D2430">
        <v>79</v>
      </c>
      <c r="E2430" t="s">
        <v>4002</v>
      </c>
      <c r="F2430">
        <v>47079</v>
      </c>
      <c r="G2430" t="s">
        <v>7413</v>
      </c>
      <c r="H2430">
        <v>88.2</v>
      </c>
      <c r="I2430">
        <v>8</v>
      </c>
      <c r="J2430">
        <v>0.3</v>
      </c>
      <c r="K2430">
        <v>0.3</v>
      </c>
      <c r="L2430">
        <v>1.5</v>
      </c>
      <c r="M2430">
        <v>1.7</v>
      </c>
      <c r="N2430">
        <f t="shared" si="154"/>
        <v>7848.5600000000013</v>
      </c>
      <c r="O2430">
        <f t="shared" si="152"/>
        <v>2151.4399999999987</v>
      </c>
      <c r="P2430">
        <f t="shared" si="153"/>
        <v>2.5817279999999996</v>
      </c>
      <c r="Q2430" s="4">
        <v>47079</v>
      </c>
      <c r="R2430" s="5">
        <v>36.325294999999997</v>
      </c>
      <c r="S2430" s="5">
        <v>-88.300287999999995</v>
      </c>
      <c r="T2430">
        <v>7</v>
      </c>
      <c r="U2430">
        <v>0.19882432105523942</v>
      </c>
      <c r="V2430">
        <v>32271</v>
      </c>
      <c r="W2430">
        <v>32279</v>
      </c>
      <c r="X2430">
        <v>32269</v>
      </c>
      <c r="Y2430">
        <v>32145</v>
      </c>
      <c r="Z2430">
        <v>16404</v>
      </c>
      <c r="AA2430">
        <v>47061</v>
      </c>
      <c r="AB2430">
        <v>11204.153</v>
      </c>
      <c r="AC2430">
        <v>38234</v>
      </c>
      <c r="AD2430">
        <v>1</v>
      </c>
      <c r="AE2430">
        <v>3.0989494561343705E-5</v>
      </c>
      <c r="AF2430">
        <v>34</v>
      </c>
      <c r="AG2430">
        <v>826</v>
      </c>
      <c r="AH2430">
        <v>4.1162227602905568E-2</v>
      </c>
      <c r="AI2430" s="3">
        <v>204557</v>
      </c>
      <c r="AJ2430" s="3">
        <v>359577.20826300501</v>
      </c>
      <c r="AK2430">
        <v>86</v>
      </c>
      <c r="AL2430">
        <v>379833.59999999998</v>
      </c>
      <c r="AM2430">
        <v>461279</v>
      </c>
      <c r="AN2430">
        <v>81331</v>
      </c>
      <c r="AO2430">
        <v>542610</v>
      </c>
      <c r="AP2430">
        <v>4</v>
      </c>
      <c r="AQ2430">
        <v>2</v>
      </c>
      <c r="AR2430">
        <v>6</v>
      </c>
      <c r="AS2430">
        <v>0.1858793642925741</v>
      </c>
      <c r="AT2430">
        <v>6</v>
      </c>
      <c r="AU2430">
        <v>37</v>
      </c>
      <c r="AV2430">
        <f t="shared" si="151"/>
        <v>43</v>
      </c>
      <c r="AW2430">
        <v>27416</v>
      </c>
      <c r="AX2430">
        <v>0.86</v>
      </c>
      <c r="AY2430">
        <v>1360161657.90414</v>
      </c>
      <c r="AZ2430">
        <v>1360161.65790414</v>
      </c>
      <c r="BA2430">
        <v>43701.067121148597</v>
      </c>
      <c r="BB2430">
        <v>0.22882736415286808</v>
      </c>
      <c r="BC2430">
        <v>33895</v>
      </c>
      <c r="BD2430">
        <v>45398</v>
      </c>
      <c r="BE2430">
        <v>-11503</v>
      </c>
      <c r="BF2430">
        <v>-0.35645006352452668</v>
      </c>
      <c r="BG2430">
        <v>580896</v>
      </c>
      <c r="BH2430">
        <v>18.001673432706312</v>
      </c>
      <c r="BI2430">
        <v>4734</v>
      </c>
      <c r="BJ2430">
        <v>34</v>
      </c>
      <c r="BK2430">
        <v>8</v>
      </c>
      <c r="BL2430">
        <v>3</v>
      </c>
      <c r="BM2430">
        <v>0</v>
      </c>
      <c r="BN2430">
        <v>1</v>
      </c>
      <c r="BO2430">
        <v>2</v>
      </c>
      <c r="BP2430">
        <v>1</v>
      </c>
      <c r="BQ2430">
        <v>1</v>
      </c>
      <c r="BR2430">
        <v>3</v>
      </c>
      <c r="BS2430">
        <v>0</v>
      </c>
      <c r="BT2430">
        <v>31876</v>
      </c>
      <c r="BU2430">
        <v>0.77</v>
      </c>
      <c r="BV2430">
        <v>0.54030880000000003</v>
      </c>
      <c r="BW2430">
        <v>144</v>
      </c>
      <c r="BX2430">
        <v>1.662693</v>
      </c>
      <c r="BY2430">
        <v>-0.41230169999999999</v>
      </c>
      <c r="BZ2430">
        <v>40</v>
      </c>
      <c r="CA2430">
        <v>8</v>
      </c>
      <c r="CB2430">
        <v>3</v>
      </c>
      <c r="CC2430">
        <v>0</v>
      </c>
      <c r="CD2430">
        <v>0</v>
      </c>
      <c r="CE2430">
        <v>2</v>
      </c>
      <c r="CF2430">
        <v>0</v>
      </c>
      <c r="CG2430">
        <v>2</v>
      </c>
      <c r="CH2430">
        <v>3</v>
      </c>
      <c r="CI2430">
        <v>0</v>
      </c>
      <c r="CJ2430">
        <v>32261</v>
      </c>
      <c r="CK2430">
        <v>1.7978363968878832</v>
      </c>
      <c r="CL2430">
        <v>0.5283042342304981</v>
      </c>
      <c r="CM2430">
        <v>146</v>
      </c>
      <c r="CN2430">
        <v>-0.43739201964067997</v>
      </c>
      <c r="CO2430">
        <v>2752</v>
      </c>
      <c r="CP2430">
        <v>-0.75085032289999998</v>
      </c>
      <c r="CQ2430">
        <v>-0.2252480603</v>
      </c>
      <c r="CR2430">
        <v>26927</v>
      </c>
      <c r="CS2430">
        <v>0.83799999999999997</v>
      </c>
      <c r="CT2430">
        <v>26817</v>
      </c>
      <c r="CU2430">
        <v>0.81186985667</v>
      </c>
      <c r="CV2430">
        <v>52</v>
      </c>
      <c r="CW2430">
        <v>15</v>
      </c>
      <c r="CX2430">
        <v>19</v>
      </c>
      <c r="CY2430">
        <v>648</v>
      </c>
      <c r="CZ2430">
        <v>1277</v>
      </c>
      <c r="DA2430" s="2">
        <v>16691</v>
      </c>
      <c r="DB2430" s="2">
        <v>1910</v>
      </c>
      <c r="DC2430" s="2">
        <v>117.98</v>
      </c>
      <c r="DD2430" s="2">
        <v>3388</v>
      </c>
      <c r="DE2430">
        <v>383</v>
      </c>
      <c r="DF2430">
        <v>42</v>
      </c>
      <c r="DG2430">
        <v>37.26</v>
      </c>
      <c r="DH2430">
        <v>3.1</v>
      </c>
      <c r="DI2430" s="2">
        <v>9.31</v>
      </c>
      <c r="DJ2430">
        <v>0.06</v>
      </c>
      <c r="DK2430">
        <v>0.96342339787931974</v>
      </c>
      <c r="DL2430">
        <v>0</v>
      </c>
      <c r="DM2430">
        <v>0</v>
      </c>
      <c r="DN2430">
        <v>109.4</v>
      </c>
      <c r="DO2430">
        <v>0.29199999999999998</v>
      </c>
      <c r="DP2430">
        <v>5702.74</v>
      </c>
      <c r="DQ2430" s="2">
        <v>0</v>
      </c>
      <c r="DR2430" s="2">
        <v>20654.67016908</v>
      </c>
      <c r="DS2430">
        <v>5.437820697978378E-2</v>
      </c>
      <c r="DT2430">
        <v>4.2839911608926897</v>
      </c>
      <c r="DU2430">
        <v>1627203.7850100494</v>
      </c>
      <c r="DV2430">
        <v>1</v>
      </c>
    </row>
    <row r="2431" spans="1:126" x14ac:dyDescent="0.15">
      <c r="A2431" t="s">
        <v>3949</v>
      </c>
      <c r="B2431" t="s">
        <v>1800</v>
      </c>
      <c r="C2431">
        <v>47</v>
      </c>
      <c r="D2431">
        <v>81</v>
      </c>
      <c r="E2431" t="s">
        <v>4003</v>
      </c>
      <c r="F2431">
        <v>47081</v>
      </c>
      <c r="G2431" t="s">
        <v>7414</v>
      </c>
      <c r="H2431">
        <v>91.8</v>
      </c>
      <c r="I2431">
        <v>4.5</v>
      </c>
      <c r="J2431">
        <v>0.5</v>
      </c>
      <c r="K2431">
        <v>0.2</v>
      </c>
      <c r="L2431">
        <v>1.3</v>
      </c>
      <c r="M2431">
        <v>1.8</v>
      </c>
      <c r="N2431">
        <f t="shared" si="154"/>
        <v>8452.7100000000009</v>
      </c>
      <c r="O2431">
        <f t="shared" si="152"/>
        <v>1547.2899999999991</v>
      </c>
      <c r="P2431">
        <f t="shared" si="153"/>
        <v>1.8567479999999996</v>
      </c>
      <c r="Q2431" s="4">
        <v>47081</v>
      </c>
      <c r="R2431" s="5">
        <v>35.802326999999998</v>
      </c>
      <c r="S2431" s="5">
        <v>-87.467116000000004</v>
      </c>
      <c r="T2431">
        <v>1</v>
      </c>
      <c r="U2431">
        <v>0.1371690078591378</v>
      </c>
      <c r="V2431">
        <v>24481</v>
      </c>
      <c r="W2431">
        <v>24354</v>
      </c>
      <c r="X2431">
        <v>24283</v>
      </c>
      <c r="Y2431">
        <v>24366</v>
      </c>
      <c r="Z2431">
        <v>13211</v>
      </c>
      <c r="AA2431">
        <v>47063</v>
      </c>
      <c r="AB2431">
        <v>8356.3679999999986</v>
      </c>
      <c r="AC2431">
        <v>36334</v>
      </c>
      <c r="AD2431">
        <v>2</v>
      </c>
      <c r="AE2431">
        <v>8.2362146357534079E-5</v>
      </c>
      <c r="AF2431">
        <v>35</v>
      </c>
      <c r="AG2431">
        <v>639</v>
      </c>
      <c r="AH2431">
        <v>5.4773082942097026E-2</v>
      </c>
      <c r="AI2431" s="3">
        <v>120875</v>
      </c>
      <c r="AJ2431" s="3">
        <v>391986.50941906002</v>
      </c>
      <c r="AK2431">
        <v>98</v>
      </c>
      <c r="AL2431">
        <v>392160</v>
      </c>
      <c r="AM2431">
        <v>209899</v>
      </c>
      <c r="AN2431">
        <v>36117</v>
      </c>
      <c r="AO2431">
        <v>246016</v>
      </c>
      <c r="AP2431">
        <v>2</v>
      </c>
      <c r="AQ2431">
        <v>0</v>
      </c>
      <c r="AR2431">
        <v>2</v>
      </c>
      <c r="AS2431">
        <v>8.2122033341545539E-2</v>
      </c>
      <c r="AT2431">
        <v>3</v>
      </c>
      <c r="AU2431">
        <v>24</v>
      </c>
      <c r="AV2431">
        <f t="shared" si="151"/>
        <v>27</v>
      </c>
      <c r="AW2431">
        <v>8327</v>
      </c>
      <c r="AX2431">
        <v>0.35</v>
      </c>
      <c r="AY2431">
        <v>316647365.08874702</v>
      </c>
      <c r="AZ2431">
        <v>316647.365088747</v>
      </c>
      <c r="BA2431">
        <v>14248.5919488053</v>
      </c>
      <c r="BB2431">
        <v>0.70182373359624972</v>
      </c>
      <c r="BC2431">
        <v>19807</v>
      </c>
      <c r="BD2431">
        <v>32628</v>
      </c>
      <c r="BE2431">
        <v>-12821</v>
      </c>
      <c r="BF2431">
        <v>-0.52371226665577386</v>
      </c>
      <c r="BG2431">
        <v>212271</v>
      </c>
      <c r="BH2431">
        <v>8.7415475847300588</v>
      </c>
      <c r="BI2431">
        <v>2996</v>
      </c>
      <c r="BJ2431">
        <v>9</v>
      </c>
      <c r="BK2431">
        <v>0</v>
      </c>
      <c r="BL2431">
        <v>2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</v>
      </c>
      <c r="BS2431">
        <v>0</v>
      </c>
      <c r="BT2431">
        <v>23805</v>
      </c>
      <c r="BU2431">
        <v>0.81</v>
      </c>
      <c r="BV2431">
        <v>0.46184779999999998</v>
      </c>
      <c r="BW2431">
        <v>70</v>
      </c>
      <c r="BX2431">
        <v>0.50409579999999998</v>
      </c>
      <c r="BY2431">
        <v>-1.9966429999999999</v>
      </c>
      <c r="BZ2431">
        <v>10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24388</v>
      </c>
      <c r="CK2431">
        <v>0.49204526816467109</v>
      </c>
      <c r="CL2431">
        <v>0.5344112478031634</v>
      </c>
      <c r="CM2431">
        <v>68</v>
      </c>
      <c r="CN2431">
        <v>-1.8986629350153588</v>
      </c>
      <c r="CO2431">
        <v>1435</v>
      </c>
      <c r="CP2431">
        <v>-0.28165436170000002</v>
      </c>
      <c r="CQ2431">
        <v>-0.22422112599999999</v>
      </c>
      <c r="CR2431">
        <v>20893</v>
      </c>
      <c r="CS2431">
        <v>0.85699999999999998</v>
      </c>
      <c r="CT2431">
        <v>20270</v>
      </c>
      <c r="CU2431">
        <v>0.80825451419000005</v>
      </c>
      <c r="CV2431">
        <v>11</v>
      </c>
      <c r="CW2431">
        <v>6</v>
      </c>
      <c r="CX2431">
        <v>5</v>
      </c>
      <c r="CY2431">
        <v>255</v>
      </c>
      <c r="CZ2431">
        <v>1001</v>
      </c>
      <c r="DA2431" s="2">
        <v>7167</v>
      </c>
      <c r="DB2431" s="2">
        <v>1715</v>
      </c>
      <c r="DC2431" s="2">
        <v>70.05</v>
      </c>
      <c r="DD2431" s="2">
        <v>1918</v>
      </c>
      <c r="DE2431">
        <v>291</v>
      </c>
      <c r="DF2431">
        <v>32</v>
      </c>
      <c r="DG2431">
        <v>4.12</v>
      </c>
      <c r="DH2431">
        <v>8.24</v>
      </c>
      <c r="DI2431" s="2">
        <v>4.12</v>
      </c>
      <c r="DJ2431">
        <v>-2.1800000000000002</v>
      </c>
      <c r="DK2431">
        <v>0.96960496380558425</v>
      </c>
      <c r="DL2431">
        <v>9.3896713615023476E-3</v>
      </c>
      <c r="DM2431">
        <v>0</v>
      </c>
      <c r="DN2431">
        <v>22.5</v>
      </c>
      <c r="DO2431">
        <v>5.9000000000000004E-2</v>
      </c>
      <c r="DP2431">
        <v>286.93</v>
      </c>
      <c r="DQ2431" s="2">
        <v>0</v>
      </c>
      <c r="DR2431" s="2">
        <v>5001.7043637999996</v>
      </c>
      <c r="DS2431">
        <v>1.2744631569434671E-2</v>
      </c>
      <c r="DT2431">
        <v>3.0985974411814801</v>
      </c>
      <c r="DU2431">
        <v>1215145.9725337292</v>
      </c>
      <c r="DV2431">
        <v>1</v>
      </c>
    </row>
    <row r="2432" spans="1:126" x14ac:dyDescent="0.15">
      <c r="A2432" t="s">
        <v>3949</v>
      </c>
      <c r="B2432" t="s">
        <v>172</v>
      </c>
      <c r="C2432">
        <v>47</v>
      </c>
      <c r="D2432">
        <v>83</v>
      </c>
      <c r="E2432" t="s">
        <v>4004</v>
      </c>
      <c r="F2432">
        <v>47083</v>
      </c>
      <c r="G2432" t="s">
        <v>7415</v>
      </c>
      <c r="H2432">
        <v>94.1</v>
      </c>
      <c r="I2432">
        <v>2.2999999999999998</v>
      </c>
      <c r="J2432">
        <v>0.2</v>
      </c>
      <c r="K2432">
        <v>0.3</v>
      </c>
      <c r="L2432">
        <v>1.6</v>
      </c>
      <c r="M2432">
        <v>1.5</v>
      </c>
      <c r="N2432">
        <f t="shared" si="154"/>
        <v>8865.0400000000009</v>
      </c>
      <c r="O2432">
        <f t="shared" si="152"/>
        <v>1134.9599999999991</v>
      </c>
      <c r="P2432">
        <f t="shared" si="153"/>
        <v>1.3619519999999994</v>
      </c>
      <c r="Q2432" s="4">
        <v>47083</v>
      </c>
      <c r="R2432" s="5">
        <v>36.285781999999998</v>
      </c>
      <c r="S2432" s="5">
        <v>-87.705597999999995</v>
      </c>
      <c r="T2432">
        <v>8</v>
      </c>
      <c r="U2432">
        <v>0.14354250576873048</v>
      </c>
      <c r="V2432">
        <v>8375</v>
      </c>
      <c r="W2432">
        <v>8356</v>
      </c>
      <c r="X2432">
        <v>8290</v>
      </c>
      <c r="Y2432">
        <v>8122</v>
      </c>
      <c r="Z2432">
        <v>4167</v>
      </c>
      <c r="AA2432">
        <v>47065</v>
      </c>
      <c r="AB2432">
        <v>2682.3160000000003</v>
      </c>
      <c r="AC2432">
        <v>39401</v>
      </c>
      <c r="AD2432">
        <v>0</v>
      </c>
      <c r="AE2432">
        <v>0</v>
      </c>
      <c r="AF2432">
        <v>11</v>
      </c>
      <c r="AG2432">
        <v>338</v>
      </c>
      <c r="AH2432">
        <v>3.2544378698224852E-2</v>
      </c>
      <c r="AI2432" s="3">
        <v>50320</v>
      </c>
      <c r="AJ2432" s="3">
        <v>128185.48449446</v>
      </c>
      <c r="AK2432">
        <v>75</v>
      </c>
      <c r="AL2432">
        <v>132441.60000000001</v>
      </c>
      <c r="AM2432">
        <v>686026</v>
      </c>
      <c r="AN2432">
        <v>19344</v>
      </c>
      <c r="AO2432">
        <v>705370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7</v>
      </c>
      <c r="AV2432">
        <f t="shared" si="151"/>
        <v>7</v>
      </c>
      <c r="AW2432">
        <v>82</v>
      </c>
      <c r="AX2432">
        <v>1.0000000000000009E-2</v>
      </c>
      <c r="AY2432">
        <v>320710028.186414</v>
      </c>
      <c r="AZ2432">
        <v>320710.02818641398</v>
      </c>
      <c r="BA2432">
        <v>40275.440257756498</v>
      </c>
      <c r="BB2432">
        <v>0.24829027158987138</v>
      </c>
      <c r="BC2432">
        <v>9111</v>
      </c>
      <c r="BD2432">
        <v>10866</v>
      </c>
      <c r="BE2432">
        <v>-1755</v>
      </c>
      <c r="BF2432">
        <v>-0.20955223880597015</v>
      </c>
      <c r="BG2432">
        <v>115107</v>
      </c>
      <c r="BH2432">
        <v>13.885042219541617</v>
      </c>
      <c r="BI2432">
        <v>1039</v>
      </c>
      <c r="BJ2432">
        <v>7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0</v>
      </c>
      <c r="BS2432">
        <v>0</v>
      </c>
      <c r="BT2432">
        <v>8154</v>
      </c>
      <c r="BU2432">
        <v>0.79</v>
      </c>
      <c r="BV2432">
        <v>0.53983579999999998</v>
      </c>
      <c r="BW2432">
        <v>38</v>
      </c>
      <c r="BX2432">
        <v>0.98111360000000003</v>
      </c>
      <c r="BY2432">
        <v>-0.95072820000000002</v>
      </c>
      <c r="BZ2432">
        <v>9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0</v>
      </c>
      <c r="CG2432">
        <v>0</v>
      </c>
      <c r="CH2432">
        <v>0</v>
      </c>
      <c r="CI2432">
        <v>0</v>
      </c>
      <c r="CJ2432">
        <v>8258</v>
      </c>
      <c r="CK2432">
        <v>1.2109469605231289</v>
      </c>
      <c r="CL2432">
        <v>0.55797235023041469</v>
      </c>
      <c r="CM2432">
        <v>31</v>
      </c>
      <c r="CN2432">
        <v>-0.982188864782787</v>
      </c>
      <c r="CO2432">
        <v>432</v>
      </c>
      <c r="CP2432">
        <v>0.65993459499999996</v>
      </c>
      <c r="CQ2432">
        <v>-8.9083331099999996E-2</v>
      </c>
      <c r="CR2432">
        <v>6749</v>
      </c>
      <c r="CS2432">
        <v>0.83299999999999996</v>
      </c>
      <c r="CT2432">
        <v>6893</v>
      </c>
      <c r="CU2432">
        <v>0.82432152475999998</v>
      </c>
      <c r="CV2432">
        <v>6</v>
      </c>
      <c r="CW2432">
        <v>1</v>
      </c>
      <c r="CX2432">
        <v>3</v>
      </c>
      <c r="CY2432">
        <v>111</v>
      </c>
      <c r="CZ2432">
        <v>472</v>
      </c>
      <c r="DA2432" s="2">
        <v>2732</v>
      </c>
      <c r="DB2432" s="2">
        <v>405</v>
      </c>
      <c r="DC2432" s="2">
        <v>72.36</v>
      </c>
      <c r="DD2432" s="2">
        <v>473</v>
      </c>
      <c r="DE2432">
        <v>130</v>
      </c>
      <c r="DF2432">
        <v>10</v>
      </c>
      <c r="DH2432">
        <v>12.06</v>
      </c>
      <c r="DI2432" s="2">
        <v>12.06</v>
      </c>
      <c r="DJ2432">
        <v>0.56000000000000005</v>
      </c>
      <c r="DK2432">
        <v>0.92700715421303659</v>
      </c>
      <c r="DL2432">
        <v>0</v>
      </c>
      <c r="DM2432">
        <v>0</v>
      </c>
      <c r="DN2432">
        <v>13.1</v>
      </c>
      <c r="DO2432">
        <v>0.10099999999999999</v>
      </c>
      <c r="DP2432">
        <v>9.6</v>
      </c>
      <c r="DQ2432" s="2">
        <v>0</v>
      </c>
      <c r="DR2432" s="2">
        <v>65.076791650000004</v>
      </c>
      <c r="DS2432">
        <v>4.9136216757348142E-4</v>
      </c>
      <c r="DT2432">
        <v>1.4801824006858999</v>
      </c>
      <c r="DU2432">
        <v>196037.72543868169</v>
      </c>
      <c r="DV2432">
        <v>1</v>
      </c>
    </row>
    <row r="2433" spans="1:126" x14ac:dyDescent="0.15">
      <c r="A2433" t="s">
        <v>3949</v>
      </c>
      <c r="B2433" t="s">
        <v>2432</v>
      </c>
      <c r="C2433">
        <v>47</v>
      </c>
      <c r="D2433">
        <v>85</v>
      </c>
      <c r="E2433" t="s">
        <v>4005</v>
      </c>
      <c r="F2433">
        <v>47085</v>
      </c>
      <c r="G2433" t="s">
        <v>7416</v>
      </c>
      <c r="H2433">
        <v>94.4</v>
      </c>
      <c r="I2433">
        <v>2.5</v>
      </c>
      <c r="J2433">
        <v>0.4</v>
      </c>
      <c r="K2433">
        <v>0.2</v>
      </c>
      <c r="L2433">
        <v>1.1000000000000001</v>
      </c>
      <c r="M2433">
        <v>1.5</v>
      </c>
      <c r="N2433">
        <f t="shared" si="154"/>
        <v>8921.27</v>
      </c>
      <c r="O2433">
        <f t="shared" si="152"/>
        <v>1078.7299999999996</v>
      </c>
      <c r="P2433">
        <f t="shared" si="153"/>
        <v>1.294476</v>
      </c>
      <c r="Q2433" s="4">
        <v>47085</v>
      </c>
      <c r="R2433" s="5">
        <v>36.040821999999999</v>
      </c>
      <c r="S2433" s="5">
        <v>-87.790452999999999</v>
      </c>
      <c r="T2433">
        <v>6</v>
      </c>
      <c r="U2433">
        <v>0.17293731759335657</v>
      </c>
      <c r="V2433">
        <v>18428</v>
      </c>
      <c r="W2433">
        <v>18322</v>
      </c>
      <c r="X2433">
        <v>18240</v>
      </c>
      <c r="Y2433">
        <v>18146</v>
      </c>
      <c r="Z2433">
        <v>9397</v>
      </c>
      <c r="AA2433">
        <v>47067</v>
      </c>
      <c r="AB2433">
        <v>6468.2000000000007</v>
      </c>
      <c r="AC2433">
        <v>41949</v>
      </c>
      <c r="AD2433">
        <v>0</v>
      </c>
      <c r="AE2433">
        <v>0</v>
      </c>
      <c r="AF2433">
        <v>32</v>
      </c>
      <c r="AG2433">
        <v>598</v>
      </c>
      <c r="AH2433">
        <v>5.3511705685618728E-2</v>
      </c>
      <c r="AI2433" s="3">
        <v>123488</v>
      </c>
      <c r="AJ2433" s="3">
        <v>339686.82290291501</v>
      </c>
      <c r="AK2433">
        <v>100</v>
      </c>
      <c r="AL2433">
        <v>356320</v>
      </c>
      <c r="AM2433">
        <v>470919</v>
      </c>
      <c r="AN2433">
        <v>39630</v>
      </c>
      <c r="AO2433">
        <v>510549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20</v>
      </c>
      <c r="AV2433">
        <f t="shared" si="151"/>
        <v>20</v>
      </c>
      <c r="AW2433">
        <v>7001</v>
      </c>
      <c r="AX2433">
        <v>0.39</v>
      </c>
      <c r="AY2433">
        <v>353100802.124578</v>
      </c>
      <c r="AZ2433">
        <v>353100.80212457798</v>
      </c>
      <c r="BA2433">
        <v>19702.8219747433</v>
      </c>
      <c r="BB2433">
        <v>0.5075415091715707</v>
      </c>
      <c r="BC2433">
        <v>11864</v>
      </c>
      <c r="BD2433">
        <v>5062</v>
      </c>
      <c r="BE2433">
        <v>6802</v>
      </c>
      <c r="BF2433">
        <v>0.36911222053397003</v>
      </c>
      <c r="BG2433">
        <v>268395</v>
      </c>
      <c r="BH2433">
        <v>14.714638157894736</v>
      </c>
      <c r="BI2433">
        <v>2661</v>
      </c>
      <c r="BJ2433">
        <v>17</v>
      </c>
      <c r="BK2433">
        <v>1</v>
      </c>
      <c r="BL2433">
        <v>2</v>
      </c>
      <c r="BM2433">
        <v>0</v>
      </c>
      <c r="BN2433">
        <v>0</v>
      </c>
      <c r="BO2433">
        <v>1</v>
      </c>
      <c r="BP2433">
        <v>0</v>
      </c>
      <c r="BQ2433">
        <v>1</v>
      </c>
      <c r="BR2433">
        <v>2</v>
      </c>
      <c r="BS2433">
        <v>0</v>
      </c>
      <c r="BT2433">
        <v>18274</v>
      </c>
      <c r="BU2433">
        <v>0.79</v>
      </c>
      <c r="BV2433">
        <v>0.53942500000000004</v>
      </c>
      <c r="BW2433">
        <v>91</v>
      </c>
      <c r="BX2433">
        <v>1.3133410000000001</v>
      </c>
      <c r="BY2433">
        <v>-0.64112400000000003</v>
      </c>
      <c r="BZ2433">
        <v>20</v>
      </c>
      <c r="CA2433">
        <v>1</v>
      </c>
      <c r="CB2433">
        <v>1</v>
      </c>
      <c r="CC2433">
        <v>0</v>
      </c>
      <c r="CD2433">
        <v>0</v>
      </c>
      <c r="CE2433">
        <v>2</v>
      </c>
      <c r="CF2433">
        <v>0</v>
      </c>
      <c r="CG2433">
        <v>0</v>
      </c>
      <c r="CH2433">
        <v>2</v>
      </c>
      <c r="CI2433">
        <v>0</v>
      </c>
      <c r="CJ2433">
        <v>18128</v>
      </c>
      <c r="CK2433">
        <v>1.4342453662842014</v>
      </c>
      <c r="CL2433">
        <v>0.54150228814896639</v>
      </c>
      <c r="CM2433">
        <v>93</v>
      </c>
      <c r="CN2433">
        <v>-0.61192486108049893</v>
      </c>
      <c r="CO2433">
        <v>1306</v>
      </c>
      <c r="CP2433">
        <v>0.20739754899999999</v>
      </c>
      <c r="CQ2433">
        <v>0.16166789100000001</v>
      </c>
      <c r="CR2433">
        <v>15515</v>
      </c>
      <c r="CS2433">
        <v>0.85699999999999998</v>
      </c>
      <c r="CT2433">
        <v>15443</v>
      </c>
      <c r="CU2433">
        <v>0.82950173594999999</v>
      </c>
      <c r="CV2433">
        <v>9</v>
      </c>
      <c r="CW2433">
        <v>4</v>
      </c>
      <c r="CX2433">
        <v>6</v>
      </c>
      <c r="CY2433">
        <v>414</v>
      </c>
      <c r="CZ2433">
        <v>919</v>
      </c>
      <c r="DA2433" s="2">
        <v>8669</v>
      </c>
      <c r="DB2433" s="2">
        <v>925</v>
      </c>
      <c r="DC2433" s="2">
        <v>93.19</v>
      </c>
      <c r="DD2433" s="2">
        <v>894</v>
      </c>
      <c r="DE2433">
        <v>277</v>
      </c>
      <c r="DF2433">
        <v>40</v>
      </c>
      <c r="DG2433">
        <v>54.82</v>
      </c>
      <c r="DH2433">
        <v>5.48</v>
      </c>
      <c r="DI2433" s="2">
        <v>21.93</v>
      </c>
      <c r="DJ2433">
        <v>0.61</v>
      </c>
      <c r="DK2433">
        <v>0.9679644985747603</v>
      </c>
      <c r="DL2433">
        <v>0</v>
      </c>
      <c r="DM2433">
        <v>0</v>
      </c>
      <c r="DN2433">
        <v>56.5</v>
      </c>
      <c r="DO2433">
        <v>0.16500000000000001</v>
      </c>
      <c r="DP2433">
        <v>386.06</v>
      </c>
      <c r="DQ2433" s="2">
        <v>0</v>
      </c>
      <c r="DR2433" s="2">
        <v>1383.4602847399999</v>
      </c>
      <c r="DS2433">
        <v>3.8826342304498765E-3</v>
      </c>
      <c r="DT2433">
        <v>3.4190948394937499</v>
      </c>
      <c r="DU2433">
        <v>1218291.8732084129</v>
      </c>
      <c r="DV2433">
        <v>1</v>
      </c>
    </row>
    <row r="2434" spans="1:126" x14ac:dyDescent="0.15">
      <c r="A2434" t="s">
        <v>3949</v>
      </c>
      <c r="B2434" t="s">
        <v>174</v>
      </c>
      <c r="C2434">
        <v>47</v>
      </c>
      <c r="D2434">
        <v>87</v>
      </c>
      <c r="E2434" t="s">
        <v>4006</v>
      </c>
      <c r="F2434">
        <v>47087</v>
      </c>
      <c r="G2434" t="s">
        <v>7417</v>
      </c>
      <c r="H2434">
        <v>96.8</v>
      </c>
      <c r="I2434">
        <v>0.2</v>
      </c>
      <c r="J2434">
        <v>0.4</v>
      </c>
      <c r="K2434">
        <v>0.1</v>
      </c>
      <c r="L2434">
        <v>1</v>
      </c>
      <c r="M2434">
        <v>1.4</v>
      </c>
      <c r="N2434">
        <f t="shared" si="154"/>
        <v>9373.41</v>
      </c>
      <c r="O2434">
        <f t="shared" si="152"/>
        <v>626.59000000000015</v>
      </c>
      <c r="P2434">
        <f t="shared" si="153"/>
        <v>0.75190800000000046</v>
      </c>
      <c r="Q2434" s="4">
        <v>47087</v>
      </c>
      <c r="R2434" s="5">
        <v>36.35425</v>
      </c>
      <c r="S2434" s="5">
        <v>-85.674127999999996</v>
      </c>
      <c r="T2434">
        <v>8</v>
      </c>
      <c r="U2434">
        <v>9.5189649207462285E-2</v>
      </c>
      <c r="V2434">
        <v>11526</v>
      </c>
      <c r="W2434">
        <v>11555</v>
      </c>
      <c r="X2434">
        <v>11496</v>
      </c>
      <c r="Y2434">
        <v>11523</v>
      </c>
      <c r="Z2434">
        <v>6066</v>
      </c>
      <c r="AA2434">
        <v>47069</v>
      </c>
      <c r="AB2434">
        <v>3774.5129999999995</v>
      </c>
      <c r="AC2434">
        <v>31534</v>
      </c>
      <c r="AD2434">
        <v>0</v>
      </c>
      <c r="AE2434">
        <v>0</v>
      </c>
      <c r="AF2434">
        <v>28</v>
      </c>
      <c r="AG2434">
        <v>499</v>
      </c>
      <c r="AH2434">
        <v>5.6112224448897796E-2</v>
      </c>
      <c r="AI2434" s="3">
        <v>73726</v>
      </c>
      <c r="AJ2434" s="3">
        <v>197520.42538578002</v>
      </c>
      <c r="AK2434">
        <v>89</v>
      </c>
      <c r="AL2434">
        <v>204524.79999999999</v>
      </c>
      <c r="AM2434">
        <v>125121</v>
      </c>
      <c r="AN2434">
        <v>23278</v>
      </c>
      <c r="AO2434">
        <v>148399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6</v>
      </c>
      <c r="AV2434">
        <f t="shared" si="151"/>
        <v>6</v>
      </c>
      <c r="AW2434">
        <v>9891</v>
      </c>
      <c r="AX2434">
        <v>0.9</v>
      </c>
      <c r="AY2434">
        <v>218557282.469704</v>
      </c>
      <c r="AZ2434">
        <v>218557.28246970399</v>
      </c>
      <c r="BA2434">
        <v>19914.0384089779</v>
      </c>
      <c r="BB2434">
        <v>0.50215831639109787</v>
      </c>
      <c r="BC2434">
        <v>8899</v>
      </c>
      <c r="BD2434">
        <v>0</v>
      </c>
      <c r="BE2434">
        <v>8899</v>
      </c>
      <c r="BF2434">
        <v>0.77208051362137775</v>
      </c>
      <c r="BG2434">
        <v>132904</v>
      </c>
      <c r="BH2434">
        <v>11.560890744606819</v>
      </c>
      <c r="BI2434">
        <v>1856</v>
      </c>
      <c r="BJ2434">
        <v>3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1</v>
      </c>
      <c r="BS2434">
        <v>0</v>
      </c>
      <c r="BT2434">
        <v>10875</v>
      </c>
      <c r="BU2434">
        <v>0.79</v>
      </c>
      <c r="BV2434">
        <v>0.52227900000000005</v>
      </c>
      <c r="BW2434">
        <v>20</v>
      </c>
      <c r="BX2434">
        <v>0.45977010000000001</v>
      </c>
      <c r="BY2434">
        <v>-1.8703129999999999</v>
      </c>
      <c r="BZ2434">
        <v>3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11478</v>
      </c>
      <c r="CK2434">
        <v>0.2613695765812859</v>
      </c>
      <c r="CL2434">
        <v>0.49714828897338403</v>
      </c>
      <c r="CM2434">
        <v>26</v>
      </c>
      <c r="CN2434">
        <v>-2.3431210615969222</v>
      </c>
      <c r="CO2434">
        <v>572</v>
      </c>
      <c r="CP2434">
        <v>8.7259650000000005E-3</v>
      </c>
      <c r="CQ2434">
        <v>-0.1760418362</v>
      </c>
      <c r="CR2434">
        <v>9679</v>
      </c>
      <c r="CS2434">
        <v>0.84099999999999997</v>
      </c>
      <c r="CT2434">
        <v>9440</v>
      </c>
      <c r="CU2434">
        <v>0.81501379409999997</v>
      </c>
      <c r="CW2434">
        <v>4</v>
      </c>
      <c r="CX2434">
        <v>2</v>
      </c>
      <c r="CY2434">
        <v>208</v>
      </c>
      <c r="CZ2434">
        <v>703</v>
      </c>
      <c r="DA2434" s="2">
        <v>3126</v>
      </c>
      <c r="DB2434" s="2">
        <v>490</v>
      </c>
      <c r="DC2434" s="2">
        <v>43.41</v>
      </c>
      <c r="DD2434" s="2">
        <v>379</v>
      </c>
      <c r="DE2434">
        <v>190</v>
      </c>
      <c r="DF2434">
        <v>12</v>
      </c>
      <c r="DG2434">
        <v>8.68</v>
      </c>
      <c r="DH2434">
        <v>8.68</v>
      </c>
      <c r="DI2434" s="2">
        <v>8.68</v>
      </c>
      <c r="DJ2434">
        <v>0.86</v>
      </c>
      <c r="DK2434">
        <v>0.98304533000569672</v>
      </c>
      <c r="DL2434">
        <v>4.0080160320641279E-3</v>
      </c>
      <c r="DM2434">
        <v>0</v>
      </c>
      <c r="DN2434">
        <v>6.4</v>
      </c>
      <c r="DO2434">
        <v>3.2000000000000001E-2</v>
      </c>
      <c r="DP2434">
        <v>29.89</v>
      </c>
      <c r="DQ2434" s="2">
        <v>0</v>
      </c>
      <c r="DR2434" s="2">
        <v>619.56107460999999</v>
      </c>
      <c r="DS2434">
        <v>3.4819435245212319E-3</v>
      </c>
      <c r="DT2434">
        <v>1.8974805884761301</v>
      </c>
      <c r="DU2434">
        <v>388081.83786196279</v>
      </c>
      <c r="DV2434">
        <v>1</v>
      </c>
    </row>
    <row r="2435" spans="1:126" x14ac:dyDescent="0.15">
      <c r="A2435" t="s">
        <v>3949</v>
      </c>
      <c r="B2435" t="s">
        <v>176</v>
      </c>
      <c r="C2435">
        <v>47</v>
      </c>
      <c r="D2435">
        <v>89</v>
      </c>
      <c r="E2435" t="s">
        <v>4007</v>
      </c>
      <c r="F2435">
        <v>47089</v>
      </c>
      <c r="G2435" t="s">
        <v>7418</v>
      </c>
      <c r="H2435">
        <v>92.9</v>
      </c>
      <c r="I2435">
        <v>2</v>
      </c>
      <c r="J2435">
        <v>0.3</v>
      </c>
      <c r="K2435">
        <v>0.4</v>
      </c>
      <c r="L2435">
        <v>1.3</v>
      </c>
      <c r="M2435">
        <v>3.1</v>
      </c>
      <c r="N2435">
        <f t="shared" si="154"/>
        <v>8645.9600000000028</v>
      </c>
      <c r="O2435">
        <f t="shared" si="152"/>
        <v>1354.0399999999972</v>
      </c>
      <c r="P2435">
        <f t="shared" si="153"/>
        <v>1.6248479999999972</v>
      </c>
      <c r="Q2435" s="4">
        <v>47089</v>
      </c>
      <c r="R2435" s="5">
        <v>36.048479</v>
      </c>
      <c r="S2435" s="5">
        <v>-83.440966000000003</v>
      </c>
      <c r="T2435">
        <v>3</v>
      </c>
      <c r="U2435">
        <v>0.11987861206809822</v>
      </c>
      <c r="V2435">
        <v>51541</v>
      </c>
      <c r="W2435">
        <v>52166</v>
      </c>
      <c r="X2435">
        <v>52490</v>
      </c>
      <c r="Y2435">
        <v>52987</v>
      </c>
      <c r="Z2435">
        <v>26773</v>
      </c>
      <c r="AA2435">
        <v>47071</v>
      </c>
      <c r="AB2435">
        <v>19487.297000000002</v>
      </c>
      <c r="AC2435">
        <v>42417</v>
      </c>
      <c r="AD2435">
        <v>2</v>
      </c>
      <c r="AE2435">
        <v>3.8102495713469231E-5</v>
      </c>
      <c r="AF2435">
        <v>57</v>
      </c>
      <c r="AG2435">
        <v>981</v>
      </c>
      <c r="AH2435">
        <v>5.8103975535168197E-2</v>
      </c>
      <c r="AI2435" s="3">
        <v>95578</v>
      </c>
      <c r="AJ2435" s="3">
        <v>175902.92137343</v>
      </c>
      <c r="AK2435">
        <v>55</v>
      </c>
      <c r="AL2435">
        <v>201177.59999999998</v>
      </c>
      <c r="AM2435">
        <v>210899</v>
      </c>
      <c r="AN2435">
        <v>54222</v>
      </c>
      <c r="AO2435">
        <v>265121</v>
      </c>
      <c r="AP2435">
        <v>5</v>
      </c>
      <c r="AQ2435">
        <v>0</v>
      </c>
      <c r="AR2435">
        <v>5</v>
      </c>
      <c r="AS2435">
        <v>9.5847870260322821E-2</v>
      </c>
      <c r="AT2435">
        <v>4</v>
      </c>
      <c r="AU2435">
        <v>39</v>
      </c>
      <c r="AV2435">
        <f t="shared" ref="AV2435:AV2498" si="155">AT2435+AU2435</f>
        <v>43</v>
      </c>
      <c r="AW2435">
        <v>38649</v>
      </c>
      <c r="AX2435">
        <v>0.7</v>
      </c>
      <c r="AY2435">
        <v>299918470.47482401</v>
      </c>
      <c r="AZ2435">
        <v>299918.47047482402</v>
      </c>
      <c r="BA2435">
        <v>6662.0709088353296</v>
      </c>
      <c r="BB2435">
        <v>1.5010347588372055</v>
      </c>
      <c r="BC2435">
        <v>43558</v>
      </c>
      <c r="BD2435">
        <v>69215</v>
      </c>
      <c r="BE2435">
        <v>-25657</v>
      </c>
      <c r="BF2435">
        <v>-0.49779786965716616</v>
      </c>
      <c r="BG2435">
        <v>574899</v>
      </c>
      <c r="BH2435">
        <v>10.952543341588875</v>
      </c>
      <c r="BI2435">
        <v>6483</v>
      </c>
      <c r="BJ2435">
        <v>42</v>
      </c>
      <c r="BK2435">
        <v>3</v>
      </c>
      <c r="BL2435">
        <v>3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5</v>
      </c>
      <c r="BS2435">
        <v>0</v>
      </c>
      <c r="BT2435">
        <v>51722</v>
      </c>
      <c r="BU2435">
        <v>0.8</v>
      </c>
      <c r="BV2435">
        <v>0.46579199999999998</v>
      </c>
      <c r="BW2435">
        <v>189</v>
      </c>
      <c r="BX2435">
        <v>1.0440430000000001</v>
      </c>
      <c r="BY2435">
        <v>-1.4344730000000001</v>
      </c>
      <c r="BZ2435">
        <v>46</v>
      </c>
      <c r="CA2435">
        <v>3</v>
      </c>
      <c r="CB2435">
        <v>1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3</v>
      </c>
      <c r="CI2435">
        <v>0</v>
      </c>
      <c r="CJ2435">
        <v>52680</v>
      </c>
      <c r="CK2435">
        <v>1.006074411541382</v>
      </c>
      <c r="CL2435">
        <v>0.568252427184466</v>
      </c>
      <c r="CM2435">
        <v>178</v>
      </c>
      <c r="CN2435">
        <v>-1.1920522409270227</v>
      </c>
      <c r="CO2435">
        <v>4250</v>
      </c>
      <c r="CP2435">
        <v>0.17772728500000001</v>
      </c>
      <c r="CQ2435">
        <v>4.2524898999999998E-2</v>
      </c>
      <c r="CR2435">
        <v>45820</v>
      </c>
      <c r="CS2435">
        <v>0.85799999999999998</v>
      </c>
      <c r="CT2435">
        <v>42573</v>
      </c>
      <c r="CU2435">
        <v>0.82814136125999993</v>
      </c>
      <c r="CV2435">
        <v>17</v>
      </c>
      <c r="CW2435">
        <v>12</v>
      </c>
      <c r="CX2435">
        <v>18</v>
      </c>
      <c r="CY2435">
        <v>519</v>
      </c>
      <c r="CZ2435">
        <v>1423</v>
      </c>
      <c r="DA2435" s="2">
        <v>19044</v>
      </c>
      <c r="DB2435" s="2">
        <v>3990</v>
      </c>
      <c r="DC2435" s="2">
        <v>70.989999999999995</v>
      </c>
      <c r="DD2435" s="2">
        <v>2729</v>
      </c>
      <c r="DE2435">
        <v>419</v>
      </c>
      <c r="DF2435">
        <v>26</v>
      </c>
      <c r="DG2435">
        <v>15.35</v>
      </c>
      <c r="DH2435">
        <v>7.67</v>
      </c>
      <c r="DI2435" s="2">
        <v>5.76</v>
      </c>
      <c r="DJ2435">
        <v>1.39</v>
      </c>
      <c r="DK2435">
        <v>0.95135909937433305</v>
      </c>
      <c r="DL2435">
        <v>1.0193679918450561E-3</v>
      </c>
      <c r="DM2435">
        <v>0</v>
      </c>
      <c r="DN2435">
        <v>10.7</v>
      </c>
      <c r="DO2435">
        <v>5.4000000000000006E-2</v>
      </c>
      <c r="DP2435">
        <v>1.1000000000000001</v>
      </c>
      <c r="DQ2435" s="2">
        <v>0</v>
      </c>
      <c r="DR2435" s="2">
        <v>1101.4308948299999</v>
      </c>
      <c r="DS2435">
        <v>5.4749214632643008E-3</v>
      </c>
      <c r="DT2435">
        <v>3.2018686463896202</v>
      </c>
      <c r="DU2435">
        <v>644144.24979591242</v>
      </c>
      <c r="DV2435">
        <v>1</v>
      </c>
    </row>
    <row r="2436" spans="1:126" x14ac:dyDescent="0.15">
      <c r="A2436" t="s">
        <v>3949</v>
      </c>
      <c r="B2436" t="s">
        <v>331</v>
      </c>
      <c r="C2436">
        <v>47</v>
      </c>
      <c r="D2436">
        <v>91</v>
      </c>
      <c r="E2436" t="s">
        <v>4008</v>
      </c>
      <c r="F2436">
        <v>47091</v>
      </c>
      <c r="G2436" t="s">
        <v>7419</v>
      </c>
      <c r="H2436">
        <v>95.2</v>
      </c>
      <c r="I2436">
        <v>2</v>
      </c>
      <c r="J2436">
        <v>0.2</v>
      </c>
      <c r="K2436">
        <v>0.2</v>
      </c>
      <c r="L2436">
        <v>0.9</v>
      </c>
      <c r="M2436">
        <v>1.5</v>
      </c>
      <c r="N2436">
        <f t="shared" si="154"/>
        <v>9070.1800000000021</v>
      </c>
      <c r="O2436">
        <f t="shared" si="152"/>
        <v>929.81999999999789</v>
      </c>
      <c r="P2436">
        <f t="shared" si="153"/>
        <v>1.1157839999999979</v>
      </c>
      <c r="Q2436" s="4">
        <v>47091</v>
      </c>
      <c r="R2436" s="5">
        <v>36.453203000000002</v>
      </c>
      <c r="S2436" s="5">
        <v>-81.861247000000006</v>
      </c>
      <c r="T2436">
        <v>6</v>
      </c>
      <c r="U2436">
        <v>0.22481708452038343</v>
      </c>
      <c r="V2436">
        <v>18199</v>
      </c>
      <c r="W2436">
        <v>18089</v>
      </c>
      <c r="X2436">
        <v>18017</v>
      </c>
      <c r="Y2436">
        <v>17835</v>
      </c>
      <c r="Z2436">
        <v>9848</v>
      </c>
      <c r="AA2436">
        <v>47073</v>
      </c>
      <c r="AB2436">
        <v>5477.1039999999994</v>
      </c>
      <c r="AC2436">
        <v>30763</v>
      </c>
      <c r="AD2436">
        <v>4</v>
      </c>
      <c r="AE2436">
        <v>2.2201254370871954E-4</v>
      </c>
      <c r="AF2436">
        <v>26</v>
      </c>
      <c r="AG2436">
        <v>476</v>
      </c>
      <c r="AH2436">
        <v>5.4621848739495799E-2</v>
      </c>
      <c r="AI2436" s="3">
        <v>47384</v>
      </c>
      <c r="AJ2436" s="3">
        <v>191023.58026258001</v>
      </c>
      <c r="AK2436">
        <v>57</v>
      </c>
      <c r="AL2436">
        <v>193766.39999999999</v>
      </c>
      <c r="AM2436">
        <v>372466</v>
      </c>
      <c r="AN2436">
        <v>26634</v>
      </c>
      <c r="AO2436">
        <v>399100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15</v>
      </c>
      <c r="AV2436">
        <f t="shared" si="155"/>
        <v>15</v>
      </c>
      <c r="AW2436">
        <v>15478</v>
      </c>
      <c r="AX2436">
        <v>0.92999999999999994</v>
      </c>
      <c r="AY2436">
        <v>499261048.33397001</v>
      </c>
      <c r="AZ2436">
        <v>499261.04833397001</v>
      </c>
      <c r="BA2436">
        <v>28541.979130381998</v>
      </c>
      <c r="BB2436">
        <v>0.35036112787831625</v>
      </c>
      <c r="BC2436">
        <v>11469</v>
      </c>
      <c r="BD2436">
        <v>13537</v>
      </c>
      <c r="BE2436">
        <v>-2068</v>
      </c>
      <c r="BF2436">
        <v>-0.11363261717676795</v>
      </c>
      <c r="BG2436">
        <v>248238</v>
      </c>
      <c r="BH2436">
        <v>13.77798745629128</v>
      </c>
      <c r="BI2436">
        <v>3210</v>
      </c>
      <c r="BJ2436">
        <v>27</v>
      </c>
      <c r="BK2436">
        <v>0</v>
      </c>
      <c r="BL2436">
        <v>1</v>
      </c>
      <c r="BM2436">
        <v>0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18006</v>
      </c>
      <c r="BU2436">
        <v>0.77</v>
      </c>
      <c r="BV2436">
        <v>0.44246780000000002</v>
      </c>
      <c r="BW2436">
        <v>65</v>
      </c>
      <c r="BX2436">
        <v>1.610574</v>
      </c>
      <c r="BY2436">
        <v>-1.088401</v>
      </c>
      <c r="BZ2436">
        <v>28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1</v>
      </c>
      <c r="CI2436">
        <v>0</v>
      </c>
      <c r="CJ2436">
        <v>17917</v>
      </c>
      <c r="CK2436">
        <v>1.7302003683652396</v>
      </c>
      <c r="CL2436">
        <v>0.54916215976593674</v>
      </c>
      <c r="CM2436">
        <v>57</v>
      </c>
      <c r="CN2436">
        <v>-0.6444289530085624</v>
      </c>
      <c r="CO2436">
        <v>981</v>
      </c>
      <c r="CP2436">
        <v>-0.33423355510000002</v>
      </c>
      <c r="CQ2436">
        <v>-0.1286621621</v>
      </c>
      <c r="CR2436">
        <v>15080</v>
      </c>
      <c r="CS2436">
        <v>0.84799999999999998</v>
      </c>
      <c r="CT2436">
        <v>15105</v>
      </c>
      <c r="CU2436">
        <v>0.81730870712000003</v>
      </c>
      <c r="CV2436">
        <v>13</v>
      </c>
      <c r="CW2436">
        <v>4</v>
      </c>
      <c r="CX2436">
        <v>6</v>
      </c>
      <c r="CY2436">
        <v>219</v>
      </c>
      <c r="CZ2436">
        <v>705</v>
      </c>
      <c r="DA2436" s="2">
        <v>6459</v>
      </c>
      <c r="DB2436" s="2">
        <v>820</v>
      </c>
      <c r="DC2436" s="2">
        <v>72.31</v>
      </c>
      <c r="DD2436" s="2">
        <v>1189</v>
      </c>
      <c r="DE2436">
        <v>197</v>
      </c>
      <c r="DF2436">
        <v>4</v>
      </c>
      <c r="DG2436">
        <v>22.25</v>
      </c>
      <c r="DH2436">
        <v>5.56</v>
      </c>
      <c r="DI2436" s="2">
        <v>11.13</v>
      </c>
      <c r="DJ2436">
        <v>0.74</v>
      </c>
      <c r="DK2436">
        <v>0.96072513928752323</v>
      </c>
      <c r="DL2436">
        <v>6.3025210084033615E-3</v>
      </c>
      <c r="DM2436">
        <v>0</v>
      </c>
      <c r="DN2436">
        <v>6.2</v>
      </c>
      <c r="DO2436">
        <v>0.03</v>
      </c>
      <c r="DP2436">
        <v>0.47</v>
      </c>
      <c r="DQ2436" s="2">
        <v>52604</v>
      </c>
      <c r="DR2436" s="2">
        <v>255.66390543</v>
      </c>
      <c r="DS2436">
        <v>1.3194491168855901E-3</v>
      </c>
      <c r="DT2436">
        <v>2.3149709660143398</v>
      </c>
      <c r="DU2436">
        <v>448563.59018912097</v>
      </c>
      <c r="DV2436">
        <v>0</v>
      </c>
    </row>
    <row r="2437" spans="1:126" x14ac:dyDescent="0.15">
      <c r="A2437" t="s">
        <v>3949</v>
      </c>
      <c r="B2437" t="s">
        <v>1186</v>
      </c>
      <c r="C2437">
        <v>47</v>
      </c>
      <c r="D2437">
        <v>93</v>
      </c>
      <c r="E2437" t="s">
        <v>4009</v>
      </c>
      <c r="F2437">
        <v>47093</v>
      </c>
      <c r="G2437" t="s">
        <v>7420</v>
      </c>
      <c r="H2437">
        <v>83.9</v>
      </c>
      <c r="I2437">
        <v>8.6999999999999993</v>
      </c>
      <c r="J2437">
        <v>0.2</v>
      </c>
      <c r="K2437">
        <v>1.9</v>
      </c>
      <c r="L2437">
        <v>1.8</v>
      </c>
      <c r="M2437">
        <v>3.5</v>
      </c>
      <c r="N2437">
        <f t="shared" si="154"/>
        <v>7134.04</v>
      </c>
      <c r="O2437">
        <f t="shared" si="152"/>
        <v>2865.96</v>
      </c>
      <c r="P2437">
        <f t="shared" si="153"/>
        <v>3.4391520000000013</v>
      </c>
      <c r="Q2437" s="4">
        <v>47093</v>
      </c>
      <c r="R2437" s="5">
        <v>35.992725999999998</v>
      </c>
      <c r="S2437" s="5">
        <v>-83.937720999999996</v>
      </c>
      <c r="T2437">
        <v>2</v>
      </c>
      <c r="U2437">
        <v>0.10546811703643517</v>
      </c>
      <c r="V2437">
        <v>433207</v>
      </c>
      <c r="W2437">
        <v>440732</v>
      </c>
      <c r="X2437">
        <v>444348</v>
      </c>
      <c r="Y2437">
        <v>451321</v>
      </c>
      <c r="Z2437">
        <v>232082</v>
      </c>
      <c r="AA2437">
        <v>47075</v>
      </c>
      <c r="AB2437">
        <v>182917.74699999997</v>
      </c>
      <c r="AC2437">
        <v>48701</v>
      </c>
      <c r="AD2437">
        <v>9</v>
      </c>
      <c r="AE2437">
        <v>2.0254395203759217E-5</v>
      </c>
      <c r="AF2437">
        <v>84</v>
      </c>
      <c r="AG2437">
        <v>912</v>
      </c>
      <c r="AH2437">
        <v>9.2105263157894732E-2</v>
      </c>
      <c r="AI2437" s="3">
        <v>65347</v>
      </c>
      <c r="AJ2437" s="3">
        <v>325257.88429895003</v>
      </c>
      <c r="AK2437">
        <v>40</v>
      </c>
      <c r="AL2437">
        <v>336518.39999999997</v>
      </c>
      <c r="AM2437">
        <v>223950</v>
      </c>
      <c r="AN2437">
        <v>45055</v>
      </c>
      <c r="AO2437">
        <v>269005</v>
      </c>
      <c r="AP2437">
        <v>22</v>
      </c>
      <c r="AQ2437">
        <v>4</v>
      </c>
      <c r="AR2437">
        <v>26</v>
      </c>
      <c r="AS2437">
        <v>5.8992766579236355E-2</v>
      </c>
      <c r="AT2437">
        <v>33</v>
      </c>
      <c r="AU2437">
        <v>322</v>
      </c>
      <c r="AV2437">
        <f t="shared" si="155"/>
        <v>355</v>
      </c>
      <c r="AW2437">
        <v>420371</v>
      </c>
      <c r="AX2437">
        <v>0.98</v>
      </c>
      <c r="AY2437">
        <v>1143699140.9024501</v>
      </c>
      <c r="AZ2437">
        <v>1143699.1409024501</v>
      </c>
      <c r="BA2437">
        <v>2996.3560612536598</v>
      </c>
      <c r="BB2437">
        <v>3.3373870780283874</v>
      </c>
      <c r="BC2437">
        <v>196225</v>
      </c>
      <c r="BD2437">
        <v>669016</v>
      </c>
      <c r="BE2437">
        <v>-472791</v>
      </c>
      <c r="BF2437">
        <v>-1.0913743314397044</v>
      </c>
      <c r="BG2437">
        <v>11396838</v>
      </c>
      <c r="BH2437">
        <v>25.648451213913418</v>
      </c>
      <c r="BI2437">
        <v>41379</v>
      </c>
      <c r="BJ2437">
        <v>392</v>
      </c>
      <c r="BK2437">
        <v>35</v>
      </c>
      <c r="BL2437">
        <v>13</v>
      </c>
      <c r="BM2437">
        <v>2</v>
      </c>
      <c r="BN2437">
        <v>10</v>
      </c>
      <c r="BO2437">
        <v>29</v>
      </c>
      <c r="BP2437">
        <v>0</v>
      </c>
      <c r="BQ2437">
        <v>41</v>
      </c>
      <c r="BR2437">
        <v>13</v>
      </c>
      <c r="BS2437">
        <v>1</v>
      </c>
      <c r="BT2437">
        <v>435725</v>
      </c>
      <c r="BU2437">
        <v>0.79</v>
      </c>
      <c r="BV2437">
        <v>0.55632090000000001</v>
      </c>
      <c r="BW2437">
        <v>1914</v>
      </c>
      <c r="BX2437">
        <v>1.2301340000000001</v>
      </c>
      <c r="BY2437">
        <v>-0.70703360000000004</v>
      </c>
      <c r="BZ2437">
        <v>395</v>
      </c>
      <c r="CA2437">
        <v>39</v>
      </c>
      <c r="CB2437">
        <v>12</v>
      </c>
      <c r="CC2437">
        <v>0</v>
      </c>
      <c r="CD2437">
        <v>7</v>
      </c>
      <c r="CE2437">
        <v>27</v>
      </c>
      <c r="CF2437">
        <v>0</v>
      </c>
      <c r="CG2437">
        <v>44</v>
      </c>
      <c r="CH2437">
        <v>13</v>
      </c>
      <c r="CI2437">
        <v>1</v>
      </c>
      <c r="CJ2437">
        <v>448617</v>
      </c>
      <c r="CK2437">
        <v>1.1992412235826997</v>
      </c>
      <c r="CL2437">
        <v>0.60046712706413075</v>
      </c>
      <c r="CM2437">
        <v>1805</v>
      </c>
      <c r="CN2437">
        <v>-0.77091226725037454</v>
      </c>
      <c r="CO2437">
        <v>85665</v>
      </c>
      <c r="CP2437">
        <v>0.69531884700000002</v>
      </c>
      <c r="CQ2437">
        <v>0.937794821</v>
      </c>
      <c r="CR2437">
        <v>387664</v>
      </c>
      <c r="CS2437">
        <v>0.85599999999999998</v>
      </c>
      <c r="CT2437">
        <v>370392</v>
      </c>
      <c r="CU2437">
        <v>0.85068213094</v>
      </c>
      <c r="CV2437">
        <v>1464</v>
      </c>
      <c r="CW2437">
        <v>261</v>
      </c>
      <c r="CX2437">
        <v>507</v>
      </c>
      <c r="CY2437">
        <v>481</v>
      </c>
      <c r="CZ2437">
        <v>1398</v>
      </c>
      <c r="DA2437" s="2">
        <v>310222</v>
      </c>
      <c r="DB2437" s="2">
        <v>61335</v>
      </c>
      <c r="DC2437" s="2">
        <v>235.03</v>
      </c>
      <c r="DD2437" s="2">
        <v>63542</v>
      </c>
      <c r="DE2437">
        <v>459</v>
      </c>
      <c r="DF2437">
        <v>44</v>
      </c>
      <c r="DG2437">
        <v>64.099999999999994</v>
      </c>
      <c r="DH2437">
        <v>4.2699999999999996</v>
      </c>
      <c r="DI2437" s="2">
        <v>8.32</v>
      </c>
      <c r="DJ2437">
        <v>0.62</v>
      </c>
      <c r="DK2437">
        <v>0.9453838737815049</v>
      </c>
      <c r="DL2437">
        <v>1.0964912280701754E-3</v>
      </c>
      <c r="DM2437">
        <v>0</v>
      </c>
      <c r="DN2437">
        <v>19.3</v>
      </c>
      <c r="DO2437">
        <v>5.5999999999999994E-2</v>
      </c>
      <c r="DP2437">
        <v>114.64</v>
      </c>
      <c r="DQ2437" s="2">
        <v>0</v>
      </c>
      <c r="DR2437" s="2">
        <v>459.87289786999997</v>
      </c>
      <c r="DS2437">
        <v>1.366560617261493E-3</v>
      </c>
      <c r="DT2437">
        <v>1.97846076143338</v>
      </c>
      <c r="DU2437">
        <v>665788.44990034273</v>
      </c>
      <c r="DV2437">
        <v>1</v>
      </c>
    </row>
    <row r="2438" spans="1:126" x14ac:dyDescent="0.15">
      <c r="A2438" t="s">
        <v>3949</v>
      </c>
      <c r="B2438" t="s">
        <v>434</v>
      </c>
      <c r="C2438">
        <v>47</v>
      </c>
      <c r="D2438">
        <v>95</v>
      </c>
      <c r="E2438" t="s">
        <v>4010</v>
      </c>
      <c r="F2438">
        <v>47095</v>
      </c>
      <c r="G2438" t="s">
        <v>7421</v>
      </c>
      <c r="H2438">
        <v>69.099999999999994</v>
      </c>
      <c r="I2438">
        <v>27.6</v>
      </c>
      <c r="J2438">
        <v>0.3</v>
      </c>
      <c r="K2438">
        <v>0.1</v>
      </c>
      <c r="L2438">
        <v>1.2</v>
      </c>
      <c r="M2438">
        <v>1.7</v>
      </c>
      <c r="N2438">
        <f t="shared" si="154"/>
        <v>5541</v>
      </c>
      <c r="O2438">
        <f t="shared" si="152"/>
        <v>4459</v>
      </c>
      <c r="P2438">
        <f t="shared" si="153"/>
        <v>5.3508000000000022</v>
      </c>
      <c r="Q2438" s="4">
        <v>47095</v>
      </c>
      <c r="R2438" s="5">
        <v>36.333905000000001</v>
      </c>
      <c r="S2438" s="5">
        <v>-89.485535999999996</v>
      </c>
      <c r="T2438">
        <v>9</v>
      </c>
      <c r="U2438">
        <v>8.7997341511925287E-2</v>
      </c>
      <c r="V2438">
        <v>7780</v>
      </c>
      <c r="W2438">
        <v>7725</v>
      </c>
      <c r="X2438">
        <v>7687</v>
      </c>
      <c r="Y2438">
        <v>7574</v>
      </c>
      <c r="Z2438">
        <v>4596</v>
      </c>
      <c r="AA2438">
        <v>47077</v>
      </c>
      <c r="AB2438">
        <v>1642.1350000000002</v>
      </c>
      <c r="AC2438">
        <v>30086</v>
      </c>
      <c r="AD2438">
        <v>0</v>
      </c>
      <c r="AE2438">
        <v>0</v>
      </c>
      <c r="AF2438">
        <v>0</v>
      </c>
      <c r="AG2438">
        <v>60</v>
      </c>
      <c r="AH2438">
        <v>0</v>
      </c>
      <c r="AI2438" s="3">
        <v>79747</v>
      </c>
      <c r="AJ2438" s="3">
        <v>106102.252545725</v>
      </c>
      <c r="AK2438">
        <v>263</v>
      </c>
      <c r="AL2438">
        <v>124038.39999999999</v>
      </c>
      <c r="AM2438">
        <v>324119</v>
      </c>
      <c r="AN2438">
        <v>36687</v>
      </c>
      <c r="AO2438">
        <v>360806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f t="shared" si="155"/>
        <v>0</v>
      </c>
      <c r="AW2438">
        <v>4078</v>
      </c>
      <c r="AX2438">
        <v>0.56000000000000005</v>
      </c>
      <c r="AY2438">
        <v>153276981.70218</v>
      </c>
      <c r="AZ2438">
        <v>153276.98170218</v>
      </c>
      <c r="BA2438">
        <v>19225.8987114581</v>
      </c>
      <c r="BB2438">
        <v>0.52013173220559406</v>
      </c>
      <c r="BC2438">
        <v>5886</v>
      </c>
      <c r="BD2438">
        <v>11879</v>
      </c>
      <c r="BE2438">
        <v>-5993</v>
      </c>
      <c r="BF2438">
        <v>-0.7703084832904884</v>
      </c>
      <c r="BG2438">
        <v>40593</v>
      </c>
      <c r="BH2438">
        <v>5.2807337062573172</v>
      </c>
      <c r="BI2438">
        <v>606</v>
      </c>
      <c r="BJ2438">
        <v>9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7303</v>
      </c>
      <c r="BU2438">
        <v>0.75</v>
      </c>
      <c r="BV2438">
        <v>0.3652685</v>
      </c>
      <c r="BW2438">
        <v>19</v>
      </c>
      <c r="BX2438">
        <v>1.3693</v>
      </c>
      <c r="BY2438">
        <v>-1.8106169999999999</v>
      </c>
      <c r="BZ2438">
        <v>8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7664</v>
      </c>
      <c r="CK2438">
        <v>1.0438413361169101</v>
      </c>
      <c r="CL2438">
        <v>0.49525391551969628</v>
      </c>
      <c r="CM2438">
        <v>14</v>
      </c>
      <c r="CN2438">
        <v>-1.7099978796937729</v>
      </c>
      <c r="CO2438">
        <v>377</v>
      </c>
      <c r="CP2438">
        <v>-0.39027194320000003</v>
      </c>
      <c r="CQ2438">
        <v>-0.70101361240000004</v>
      </c>
      <c r="CR2438">
        <v>5846</v>
      </c>
      <c r="CS2438">
        <v>0.77599999999999991</v>
      </c>
      <c r="CT2438">
        <v>6582</v>
      </c>
      <c r="CU2438">
        <v>0.82758620689999995</v>
      </c>
      <c r="CV2438">
        <v>1</v>
      </c>
      <c r="CW2438">
        <v>1</v>
      </c>
      <c r="CY2438">
        <v>189</v>
      </c>
      <c r="CZ2438">
        <v>85</v>
      </c>
      <c r="DA2438" s="2">
        <v>2411</v>
      </c>
      <c r="DB2438" s="2">
        <v>225</v>
      </c>
      <c r="DC2438" s="2">
        <v>12.93</v>
      </c>
      <c r="DD2438" s="2">
        <v>2406</v>
      </c>
      <c r="DE2438">
        <v>16</v>
      </c>
      <c r="DF2438">
        <v>0</v>
      </c>
      <c r="DH2438">
        <v>25.87</v>
      </c>
      <c r="DJ2438">
        <v>-0.36</v>
      </c>
      <c r="DK2438">
        <v>0.84315397444417972</v>
      </c>
      <c r="DL2438">
        <v>0</v>
      </c>
      <c r="DM2438">
        <v>0</v>
      </c>
      <c r="DN2438">
        <v>64.2</v>
      </c>
      <c r="DO2438">
        <v>0.53400000000000003</v>
      </c>
      <c r="DP2438">
        <v>193.68</v>
      </c>
      <c r="DQ2438" s="2">
        <v>0</v>
      </c>
      <c r="DR2438" s="2">
        <v>11573.105027669999</v>
      </c>
      <c r="DS2438">
        <v>8.393321744301506E-2</v>
      </c>
      <c r="DT2438">
        <v>3.10928658093767</v>
      </c>
      <c r="DU2438">
        <v>385670.93264097907</v>
      </c>
      <c r="DV2438">
        <v>1</v>
      </c>
    </row>
    <row r="2439" spans="1:126" x14ac:dyDescent="0.15">
      <c r="A2439" t="s">
        <v>3949</v>
      </c>
      <c r="B2439" t="s">
        <v>180</v>
      </c>
      <c r="C2439">
        <v>47</v>
      </c>
      <c r="D2439">
        <v>97</v>
      </c>
      <c r="E2439" t="s">
        <v>4011</v>
      </c>
      <c r="F2439">
        <v>47097</v>
      </c>
      <c r="G2439" t="s">
        <v>7422</v>
      </c>
      <c r="H2439">
        <v>61.2</v>
      </c>
      <c r="I2439">
        <v>34.799999999999997</v>
      </c>
      <c r="J2439">
        <v>0.6</v>
      </c>
      <c r="K2439">
        <v>0.2</v>
      </c>
      <c r="L2439">
        <v>1.2</v>
      </c>
      <c r="M2439">
        <v>2</v>
      </c>
      <c r="N2439">
        <f t="shared" si="154"/>
        <v>4962.32</v>
      </c>
      <c r="O2439">
        <f t="shared" si="152"/>
        <v>5037.68</v>
      </c>
      <c r="P2439">
        <f t="shared" si="153"/>
        <v>6.0452160000000026</v>
      </c>
      <c r="Q2439" s="4">
        <v>47097</v>
      </c>
      <c r="R2439" s="5">
        <v>35.762951000000001</v>
      </c>
      <c r="S2439" s="5">
        <v>-89.627731999999995</v>
      </c>
      <c r="T2439">
        <v>6</v>
      </c>
      <c r="U2439">
        <v>4.1541811780706046E-2</v>
      </c>
      <c r="V2439">
        <v>27772</v>
      </c>
      <c r="W2439">
        <v>27619</v>
      </c>
      <c r="X2439">
        <v>27427</v>
      </c>
      <c r="Y2439">
        <v>26940</v>
      </c>
      <c r="Z2439">
        <v>14740</v>
      </c>
      <c r="AA2439">
        <v>47079</v>
      </c>
      <c r="AB2439">
        <v>8460.3350000000009</v>
      </c>
      <c r="AC2439">
        <v>30281</v>
      </c>
      <c r="AD2439">
        <v>0</v>
      </c>
      <c r="AE2439">
        <v>0</v>
      </c>
      <c r="AF2439">
        <v>17</v>
      </c>
      <c r="AG2439">
        <v>457</v>
      </c>
      <c r="AH2439">
        <v>3.7199124726477024E-2</v>
      </c>
      <c r="AI2439" s="3">
        <v>200806</v>
      </c>
      <c r="AJ2439" s="3">
        <v>302058.47708837502</v>
      </c>
      <c r="AK2439">
        <v>82</v>
      </c>
      <c r="AL2439">
        <v>324588.79999999999</v>
      </c>
      <c r="AM2439">
        <v>915686</v>
      </c>
      <c r="AN2439">
        <v>71106</v>
      </c>
      <c r="AO2439">
        <v>986792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13</v>
      </c>
      <c r="AV2439">
        <f t="shared" si="155"/>
        <v>13</v>
      </c>
      <c r="AW2439">
        <v>17791</v>
      </c>
      <c r="AX2439">
        <v>0.65</v>
      </c>
      <c r="AY2439">
        <v>790808900.72823703</v>
      </c>
      <c r="AZ2439">
        <v>790808.900728237</v>
      </c>
      <c r="BA2439">
        <v>29023.881894721198</v>
      </c>
      <c r="BB2439">
        <v>0.34454384965709145</v>
      </c>
      <c r="BC2439">
        <v>13847</v>
      </c>
      <c r="BD2439">
        <v>16871</v>
      </c>
      <c r="BE2439">
        <v>-3024</v>
      </c>
      <c r="BF2439">
        <v>-0.10888664842287196</v>
      </c>
      <c r="BG2439">
        <v>373943</v>
      </c>
      <c r="BH2439">
        <v>13.634119663105698</v>
      </c>
      <c r="BI2439">
        <v>2829</v>
      </c>
      <c r="BJ2439">
        <v>17</v>
      </c>
      <c r="BK2439">
        <v>1</v>
      </c>
      <c r="BL2439">
        <v>1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1</v>
      </c>
      <c r="BS2439">
        <v>0</v>
      </c>
      <c r="BT2439">
        <v>26471</v>
      </c>
      <c r="BU2439">
        <v>0.74</v>
      </c>
      <c r="BV2439">
        <v>0.45990940000000002</v>
      </c>
      <c r="BW2439">
        <v>63</v>
      </c>
      <c r="BX2439">
        <v>0.79332100000000005</v>
      </c>
      <c r="BY2439">
        <v>-1.8104910000000001</v>
      </c>
      <c r="BZ2439">
        <v>20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  <c r="CI2439">
        <v>0</v>
      </c>
      <c r="CJ2439">
        <v>27335</v>
      </c>
      <c r="CK2439">
        <v>0.80482897384305829</v>
      </c>
      <c r="CL2439">
        <v>0.60156466352810856</v>
      </c>
      <c r="CM2439">
        <v>53</v>
      </c>
      <c r="CN2439">
        <v>-1.4633907474569436</v>
      </c>
      <c r="CO2439">
        <v>1287</v>
      </c>
      <c r="CP2439">
        <v>-0.84960891989999998</v>
      </c>
      <c r="CQ2439">
        <v>-1.1235897333</v>
      </c>
      <c r="CR2439">
        <v>20636</v>
      </c>
      <c r="CS2439">
        <v>0.77200000000000002</v>
      </c>
      <c r="CT2439">
        <v>23245</v>
      </c>
      <c r="CU2439">
        <v>0.82021557860000005</v>
      </c>
      <c r="CV2439">
        <v>3</v>
      </c>
      <c r="CW2439">
        <v>5</v>
      </c>
      <c r="CX2439">
        <v>3</v>
      </c>
      <c r="CY2439">
        <v>398</v>
      </c>
      <c r="CZ2439">
        <v>642</v>
      </c>
      <c r="DA2439" s="2">
        <v>8776</v>
      </c>
      <c r="DB2439" s="2">
        <v>1225</v>
      </c>
      <c r="DC2439" s="2">
        <v>28.78</v>
      </c>
      <c r="DD2439" s="2">
        <v>10450</v>
      </c>
      <c r="DE2439">
        <v>159</v>
      </c>
      <c r="DF2439">
        <v>44</v>
      </c>
      <c r="DG2439">
        <v>10.79</v>
      </c>
      <c r="DH2439">
        <v>7.2</v>
      </c>
      <c r="DI2439" s="2">
        <v>10.79</v>
      </c>
      <c r="DJ2439">
        <v>0.05</v>
      </c>
      <c r="DK2439">
        <v>0.86330587731442288</v>
      </c>
      <c r="DL2439">
        <v>2.1881838074398249E-3</v>
      </c>
      <c r="DM2439">
        <v>0</v>
      </c>
      <c r="DN2439">
        <v>130.80000000000001</v>
      </c>
      <c r="DO2439">
        <v>0.4</v>
      </c>
      <c r="DP2439">
        <v>7046.33</v>
      </c>
      <c r="DQ2439" s="2">
        <v>0</v>
      </c>
      <c r="DR2439" s="2">
        <v>98.283215810000002</v>
      </c>
      <c r="DS2439">
        <v>3.0279299780645543E-4</v>
      </c>
      <c r="DT2439">
        <v>3.74518650672763</v>
      </c>
      <c r="DU2439">
        <v>1215645.5939949134</v>
      </c>
      <c r="DV2439">
        <v>1</v>
      </c>
    </row>
    <row r="2440" spans="1:126" x14ac:dyDescent="0.15">
      <c r="A2440" t="s">
        <v>3949</v>
      </c>
      <c r="B2440" t="s">
        <v>182</v>
      </c>
      <c r="C2440">
        <v>47</v>
      </c>
      <c r="D2440">
        <v>99</v>
      </c>
      <c r="E2440" t="s">
        <v>4012</v>
      </c>
      <c r="F2440">
        <v>47099</v>
      </c>
      <c r="G2440" t="s">
        <v>7423</v>
      </c>
      <c r="H2440">
        <v>94.8</v>
      </c>
      <c r="I2440">
        <v>1.5</v>
      </c>
      <c r="J2440">
        <v>0.3</v>
      </c>
      <c r="K2440">
        <v>0.3</v>
      </c>
      <c r="L2440">
        <v>1.4</v>
      </c>
      <c r="M2440">
        <v>1.6</v>
      </c>
      <c r="N2440">
        <f t="shared" si="154"/>
        <v>8993.989999999998</v>
      </c>
      <c r="O2440">
        <f t="shared" si="152"/>
        <v>1006.010000000002</v>
      </c>
      <c r="P2440">
        <f t="shared" si="153"/>
        <v>1.2072120000000028</v>
      </c>
      <c r="Q2440" s="4">
        <v>47099</v>
      </c>
      <c r="R2440" s="5">
        <v>35.220475999999998</v>
      </c>
      <c r="S2440" s="5">
        <v>-87.396546000000001</v>
      </c>
      <c r="T2440">
        <v>6</v>
      </c>
      <c r="U2440">
        <v>0.12824566723141134</v>
      </c>
      <c r="V2440">
        <v>41779</v>
      </c>
      <c r="W2440">
        <v>42084</v>
      </c>
      <c r="X2440">
        <v>42226</v>
      </c>
      <c r="Y2440">
        <v>42449</v>
      </c>
      <c r="Z2440">
        <v>21099</v>
      </c>
      <c r="AA2440">
        <v>47081</v>
      </c>
      <c r="AB2440">
        <v>15129.641</v>
      </c>
      <c r="AC2440">
        <v>37814</v>
      </c>
      <c r="AD2440">
        <v>2</v>
      </c>
      <c r="AE2440">
        <v>4.7364183204660632E-5</v>
      </c>
      <c r="AF2440">
        <v>120</v>
      </c>
      <c r="AG2440">
        <v>1559</v>
      </c>
      <c r="AH2440">
        <v>7.6972418216805644E-2</v>
      </c>
      <c r="AI2440" s="3">
        <v>235763</v>
      </c>
      <c r="AJ2440" s="3">
        <v>394961.936554285</v>
      </c>
      <c r="AK2440">
        <v>70</v>
      </c>
      <c r="AL2440">
        <v>395494.40000000002</v>
      </c>
      <c r="AM2440">
        <v>275466</v>
      </c>
      <c r="AN2440">
        <v>86649</v>
      </c>
      <c r="AO2440">
        <v>362115</v>
      </c>
      <c r="AP2440">
        <v>1</v>
      </c>
      <c r="AQ2440">
        <v>0</v>
      </c>
      <c r="AR2440">
        <v>1</v>
      </c>
      <c r="AS2440">
        <v>2.3761999809904E-2</v>
      </c>
      <c r="AT2440">
        <v>2</v>
      </c>
      <c r="AU2440">
        <v>44</v>
      </c>
      <c r="AV2440">
        <f t="shared" si="155"/>
        <v>46</v>
      </c>
      <c r="AW2440">
        <v>18655</v>
      </c>
      <c r="AX2440">
        <v>0.45999999999999996</v>
      </c>
      <c r="AY2440">
        <v>1718754526.86361</v>
      </c>
      <c r="AZ2440">
        <v>1718754.5268636101</v>
      </c>
      <c r="BA2440">
        <v>42899.923102414403</v>
      </c>
      <c r="BB2440">
        <v>0.2331006509295398</v>
      </c>
      <c r="BC2440">
        <v>15906</v>
      </c>
      <c r="BD2440">
        <v>45856</v>
      </c>
      <c r="BE2440">
        <v>-29950</v>
      </c>
      <c r="BF2440">
        <v>-0.71686732568993994</v>
      </c>
      <c r="BG2440">
        <v>616325</v>
      </c>
      <c r="BH2440">
        <v>14.595865106806233</v>
      </c>
      <c r="BI2440">
        <v>5728</v>
      </c>
      <c r="BJ2440">
        <v>37</v>
      </c>
      <c r="BK2440">
        <v>4</v>
      </c>
      <c r="BL2440">
        <v>2</v>
      </c>
      <c r="BM2440">
        <v>0</v>
      </c>
      <c r="BN2440">
        <v>0</v>
      </c>
      <c r="BO2440">
        <v>0</v>
      </c>
      <c r="BP2440">
        <v>1</v>
      </c>
      <c r="BQ2440">
        <v>3</v>
      </c>
      <c r="BR2440">
        <v>2</v>
      </c>
      <c r="BS2440">
        <v>0</v>
      </c>
      <c r="BT2440">
        <v>41314</v>
      </c>
      <c r="BU2440">
        <v>0.77</v>
      </c>
      <c r="BV2440">
        <v>0.52018050000000005</v>
      </c>
      <c r="BW2440">
        <v>123</v>
      </c>
      <c r="BX2440">
        <v>1.1860390000000001</v>
      </c>
      <c r="BY2440">
        <v>-1.121451</v>
      </c>
      <c r="BZ2440">
        <v>42</v>
      </c>
      <c r="CA2440">
        <v>3</v>
      </c>
      <c r="CB2440">
        <v>1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2</v>
      </c>
      <c r="CI2440">
        <v>0</v>
      </c>
      <c r="CJ2440">
        <v>42323</v>
      </c>
      <c r="CK2440">
        <v>1.1813907331710889</v>
      </c>
      <c r="CL2440">
        <v>0.56827601657891791</v>
      </c>
      <c r="CM2440">
        <v>114</v>
      </c>
      <c r="CN2440">
        <v>-1.1425894923408393</v>
      </c>
      <c r="CO2440">
        <v>2873</v>
      </c>
      <c r="CP2440">
        <v>7.2125879999999998E-3</v>
      </c>
      <c r="CQ2440">
        <v>3.4318463E-2</v>
      </c>
      <c r="CR2440">
        <v>36154</v>
      </c>
      <c r="CS2440">
        <v>0.84799999999999998</v>
      </c>
      <c r="CT2440">
        <v>34384</v>
      </c>
      <c r="CU2440">
        <v>0.80724679500000007</v>
      </c>
      <c r="CV2440">
        <v>24</v>
      </c>
      <c r="CW2440">
        <v>12</v>
      </c>
      <c r="CX2440">
        <v>17</v>
      </c>
      <c r="CY2440">
        <v>869</v>
      </c>
      <c r="CZ2440">
        <v>2359</v>
      </c>
      <c r="DA2440" s="2">
        <v>17633</v>
      </c>
      <c r="DB2440" s="2">
        <v>2380</v>
      </c>
      <c r="DC2440" s="2">
        <v>80.97</v>
      </c>
      <c r="DD2440" s="2">
        <v>2069</v>
      </c>
      <c r="DE2440">
        <v>676</v>
      </c>
      <c r="DF2440">
        <v>105</v>
      </c>
      <c r="DG2440">
        <v>16.670000000000002</v>
      </c>
      <c r="DH2440">
        <v>4.76</v>
      </c>
      <c r="DI2440" s="2">
        <v>16.670000000000002</v>
      </c>
      <c r="DJ2440">
        <v>-0.89</v>
      </c>
      <c r="DK2440">
        <v>0.98481101784419101</v>
      </c>
      <c r="DL2440">
        <v>0</v>
      </c>
      <c r="DM2440">
        <v>0</v>
      </c>
      <c r="DN2440">
        <v>144.80000000000001</v>
      </c>
      <c r="DO2440">
        <v>0.37799999999999995</v>
      </c>
      <c r="DP2440">
        <v>6069.77</v>
      </c>
      <c r="DQ2440" s="2">
        <v>0</v>
      </c>
      <c r="DR2440" s="2">
        <v>635.81384815999991</v>
      </c>
      <c r="DS2440">
        <v>1.7148462851398151E-3</v>
      </c>
      <c r="DT2440">
        <v>4.7738125648313998</v>
      </c>
      <c r="DU2440">
        <v>1888016.1360404557</v>
      </c>
      <c r="DV2440">
        <v>0</v>
      </c>
    </row>
    <row r="2441" spans="1:126" x14ac:dyDescent="0.15">
      <c r="A2441" t="s">
        <v>3949</v>
      </c>
      <c r="B2441" t="s">
        <v>1088</v>
      </c>
      <c r="C2441">
        <v>47</v>
      </c>
      <c r="D2441">
        <v>101</v>
      </c>
      <c r="E2441" t="s">
        <v>4013</v>
      </c>
      <c r="F2441">
        <v>47101</v>
      </c>
      <c r="G2441" t="s">
        <v>7424</v>
      </c>
      <c r="H2441">
        <v>94.6</v>
      </c>
      <c r="I2441">
        <v>1.6</v>
      </c>
      <c r="J2441">
        <v>0.3</v>
      </c>
      <c r="K2441">
        <v>0.4</v>
      </c>
      <c r="L2441">
        <v>1.3</v>
      </c>
      <c r="M2441">
        <v>1.8</v>
      </c>
      <c r="N2441">
        <f t="shared" si="154"/>
        <v>8956.8999999999978</v>
      </c>
      <c r="O2441">
        <f t="shared" si="152"/>
        <v>1043.1000000000022</v>
      </c>
      <c r="P2441">
        <f t="shared" si="153"/>
        <v>1.2517200000000031</v>
      </c>
      <c r="Q2441" s="4">
        <v>47101</v>
      </c>
      <c r="R2441" s="5">
        <v>35.523243999999998</v>
      </c>
      <c r="S2441" s="5">
        <v>-87.496983</v>
      </c>
      <c r="T2441">
        <v>6</v>
      </c>
      <c r="U2441">
        <v>0.20904952154774645</v>
      </c>
      <c r="V2441">
        <v>12050</v>
      </c>
      <c r="W2441">
        <v>12010</v>
      </c>
      <c r="X2441">
        <v>11944</v>
      </c>
      <c r="Y2441">
        <v>11883</v>
      </c>
      <c r="Z2441">
        <v>6130</v>
      </c>
      <c r="AA2441">
        <v>47083</v>
      </c>
      <c r="AB2441">
        <v>4258.7179999999989</v>
      </c>
      <c r="AC2441">
        <v>36621</v>
      </c>
      <c r="AD2441">
        <v>1</v>
      </c>
      <c r="AE2441">
        <v>8.3724045545880774E-5</v>
      </c>
      <c r="AF2441">
        <v>12</v>
      </c>
      <c r="AG2441">
        <v>222</v>
      </c>
      <c r="AH2441">
        <v>5.4054054054054057E-2</v>
      </c>
      <c r="AI2441" s="3">
        <v>30725</v>
      </c>
      <c r="AJ2441" s="3">
        <v>180536.90812577002</v>
      </c>
      <c r="AK2441">
        <v>77</v>
      </c>
      <c r="AL2441">
        <v>180800</v>
      </c>
      <c r="AM2441">
        <v>295743</v>
      </c>
      <c r="AN2441">
        <v>9943</v>
      </c>
      <c r="AO2441">
        <v>305686</v>
      </c>
      <c r="AP2441">
        <v>2</v>
      </c>
      <c r="AQ2441">
        <v>2</v>
      </c>
      <c r="AR2441">
        <v>4</v>
      </c>
      <c r="AS2441">
        <v>0.33305578684429643</v>
      </c>
      <c r="AT2441">
        <v>4</v>
      </c>
      <c r="AU2441">
        <v>15</v>
      </c>
      <c r="AV2441">
        <f t="shared" si="155"/>
        <v>19</v>
      </c>
      <c r="AW2441">
        <v>7320</v>
      </c>
      <c r="AX2441">
        <v>0.61</v>
      </c>
      <c r="AY2441">
        <v>456216330.29331303</v>
      </c>
      <c r="AZ2441">
        <v>456216.33029331302</v>
      </c>
      <c r="BA2441">
        <v>40230.129824235199</v>
      </c>
      <c r="BB2441">
        <v>0.24856991622174329</v>
      </c>
      <c r="BC2441">
        <v>8916</v>
      </c>
      <c r="BD2441">
        <v>915</v>
      </c>
      <c r="BE2441">
        <v>8001</v>
      </c>
      <c r="BF2441">
        <v>0.66398340248962651</v>
      </c>
      <c r="BG2441">
        <v>165671</v>
      </c>
      <c r="BH2441">
        <v>13.870646349631615</v>
      </c>
      <c r="BI2441">
        <v>1986</v>
      </c>
      <c r="BJ2441">
        <v>10</v>
      </c>
      <c r="BK2441">
        <v>0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11521</v>
      </c>
      <c r="BU2441">
        <v>0.81</v>
      </c>
      <c r="BV2441">
        <v>0.55195249999999996</v>
      </c>
      <c r="BW2441">
        <v>45</v>
      </c>
      <c r="BX2441">
        <v>0.95477820000000002</v>
      </c>
      <c r="BY2441">
        <v>-1.034009</v>
      </c>
      <c r="BZ2441">
        <v>11</v>
      </c>
      <c r="CA2441">
        <v>1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11872</v>
      </c>
      <c r="CK2441">
        <v>1.0950134770889488</v>
      </c>
      <c r="CL2441">
        <v>0.56725075528700908</v>
      </c>
      <c r="CM2441">
        <v>40</v>
      </c>
      <c r="CN2441">
        <v>-1.121391171518189</v>
      </c>
      <c r="CO2441">
        <v>855</v>
      </c>
      <c r="CP2441">
        <v>0.102682695</v>
      </c>
      <c r="CQ2441">
        <v>-0.3940757533</v>
      </c>
      <c r="CR2441">
        <v>10014</v>
      </c>
      <c r="CS2441">
        <v>0.84699999999999998</v>
      </c>
      <c r="CT2441">
        <v>9797</v>
      </c>
      <c r="CU2441">
        <v>0.79176790053000001</v>
      </c>
      <c r="CV2441">
        <v>4</v>
      </c>
      <c r="CW2441">
        <v>4</v>
      </c>
      <c r="CX2441">
        <v>3</v>
      </c>
      <c r="CY2441">
        <v>85</v>
      </c>
      <c r="CZ2441">
        <v>336</v>
      </c>
      <c r="DA2441" s="2">
        <v>4321</v>
      </c>
      <c r="DB2441" s="2">
        <v>595</v>
      </c>
      <c r="DC2441" s="2">
        <v>83.61</v>
      </c>
      <c r="DD2441" s="2">
        <v>681</v>
      </c>
      <c r="DE2441">
        <v>104</v>
      </c>
      <c r="DF2441">
        <v>9</v>
      </c>
      <c r="DG2441">
        <v>8.36</v>
      </c>
      <c r="DH2441">
        <v>8.36</v>
      </c>
      <c r="DI2441" s="2">
        <v>16.72</v>
      </c>
      <c r="DJ2441">
        <v>-0.8</v>
      </c>
      <c r="DL2441">
        <v>4.5045045045045045E-3</v>
      </c>
      <c r="DM2441">
        <v>0</v>
      </c>
      <c r="DN2441">
        <v>19.399999999999999</v>
      </c>
      <c r="DO2441">
        <v>0.11</v>
      </c>
      <c r="DP2441">
        <v>17.899999999999999</v>
      </c>
      <c r="DQ2441" s="2">
        <v>0</v>
      </c>
      <c r="DR2441" s="2">
        <v>3410.5596600400004</v>
      </c>
      <c r="DS2441">
        <v>1.1195805056692478E-2</v>
      </c>
      <c r="DT2441">
        <v>1.5683958223562</v>
      </c>
      <c r="DU2441">
        <v>283565.96468200098</v>
      </c>
      <c r="DV2441">
        <v>1</v>
      </c>
    </row>
    <row r="2442" spans="1:126" x14ac:dyDescent="0.15">
      <c r="A2442" t="s">
        <v>3949</v>
      </c>
      <c r="B2442" t="s">
        <v>337</v>
      </c>
      <c r="C2442">
        <v>47</v>
      </c>
      <c r="D2442">
        <v>103</v>
      </c>
      <c r="E2442" t="s">
        <v>4014</v>
      </c>
      <c r="F2442">
        <v>47103</v>
      </c>
      <c r="G2442" t="s">
        <v>7425</v>
      </c>
      <c r="H2442">
        <v>88.1</v>
      </c>
      <c r="I2442">
        <v>6.8</v>
      </c>
      <c r="J2442">
        <v>0.4</v>
      </c>
      <c r="K2442">
        <v>0.3</v>
      </c>
      <c r="L2442">
        <v>1.7</v>
      </c>
      <c r="M2442">
        <v>2.7</v>
      </c>
      <c r="N2442">
        <f t="shared" si="154"/>
        <v>7818.2799999999988</v>
      </c>
      <c r="O2442">
        <f t="shared" si="152"/>
        <v>2181.7200000000012</v>
      </c>
      <c r="P2442">
        <f t="shared" si="153"/>
        <v>2.6180640000000022</v>
      </c>
      <c r="Q2442" s="4">
        <v>47103</v>
      </c>
      <c r="R2442" s="5">
        <v>35.142789999999998</v>
      </c>
      <c r="S2442" s="5">
        <v>-86.593414999999993</v>
      </c>
      <c r="T2442">
        <v>6</v>
      </c>
      <c r="U2442">
        <v>0.13498478862658683</v>
      </c>
      <c r="V2442">
        <v>33295</v>
      </c>
      <c r="W2442">
        <v>33498</v>
      </c>
      <c r="X2442">
        <v>33550</v>
      </c>
      <c r="Y2442">
        <v>33554</v>
      </c>
      <c r="Z2442">
        <v>17311</v>
      </c>
      <c r="AA2442">
        <v>47085</v>
      </c>
      <c r="AB2442">
        <v>12449.143999999998</v>
      </c>
      <c r="AC2442">
        <v>40389</v>
      </c>
      <c r="AD2442">
        <v>0</v>
      </c>
      <c r="AE2442">
        <v>0</v>
      </c>
      <c r="AF2442">
        <v>74</v>
      </c>
      <c r="AG2442">
        <v>1595</v>
      </c>
      <c r="AH2442">
        <v>4.6394984326018809E-2</v>
      </c>
      <c r="AI2442" s="3">
        <v>265906</v>
      </c>
      <c r="AJ2442" s="3">
        <v>365015.96237856004</v>
      </c>
      <c r="AK2442">
        <v>85</v>
      </c>
      <c r="AL2442">
        <v>365235.19999999995</v>
      </c>
      <c r="AM2442">
        <v>147915</v>
      </c>
      <c r="AN2442">
        <v>112035</v>
      </c>
      <c r="AO2442">
        <v>259950</v>
      </c>
      <c r="AP2442">
        <v>2</v>
      </c>
      <c r="AQ2442">
        <v>0</v>
      </c>
      <c r="AR2442">
        <v>2</v>
      </c>
      <c r="AS2442">
        <v>5.9705057018329455E-2</v>
      </c>
      <c r="AT2442">
        <v>2</v>
      </c>
      <c r="AU2442">
        <v>30</v>
      </c>
      <c r="AV2442">
        <f t="shared" si="155"/>
        <v>32</v>
      </c>
      <c r="AW2442">
        <v>23905</v>
      </c>
      <c r="AX2442">
        <v>0.71</v>
      </c>
      <c r="AY2442">
        <v>823528983.89557099</v>
      </c>
      <c r="AZ2442">
        <v>823528.98389557097</v>
      </c>
      <c r="BA2442">
        <v>26364.136081110999</v>
      </c>
      <c r="BB2442">
        <v>0.37930315521185076</v>
      </c>
      <c r="BC2442">
        <v>26824</v>
      </c>
      <c r="BD2442">
        <v>38352</v>
      </c>
      <c r="BE2442">
        <v>-11528</v>
      </c>
      <c r="BF2442">
        <v>-0.34623817389998496</v>
      </c>
      <c r="BG2442">
        <v>514562</v>
      </c>
      <c r="BH2442">
        <v>15.337168405365126</v>
      </c>
      <c r="BI2442">
        <v>4945</v>
      </c>
      <c r="BJ2442">
        <v>30</v>
      </c>
      <c r="BK2442">
        <v>2</v>
      </c>
      <c r="BL2442">
        <v>3</v>
      </c>
      <c r="BM2442">
        <v>0</v>
      </c>
      <c r="BN2442">
        <v>0</v>
      </c>
      <c r="BO2442">
        <v>1</v>
      </c>
      <c r="BP2442">
        <v>0</v>
      </c>
      <c r="BQ2442">
        <v>5</v>
      </c>
      <c r="BR2442">
        <v>1</v>
      </c>
      <c r="BS2442">
        <v>0</v>
      </c>
      <c r="BT2442">
        <v>33374</v>
      </c>
      <c r="BU2442">
        <v>0.78</v>
      </c>
      <c r="BV2442">
        <v>0.51313109999999995</v>
      </c>
      <c r="BW2442">
        <v>96</v>
      </c>
      <c r="BX2442">
        <v>1.2584649999999999</v>
      </c>
      <c r="BY2442">
        <v>-1.1214519999999999</v>
      </c>
      <c r="BZ2442">
        <v>25</v>
      </c>
      <c r="CA2442">
        <v>1</v>
      </c>
      <c r="CB2442">
        <v>2</v>
      </c>
      <c r="CC2442">
        <v>0</v>
      </c>
      <c r="CD2442">
        <v>0</v>
      </c>
      <c r="CE2442">
        <v>1</v>
      </c>
      <c r="CF2442">
        <v>0</v>
      </c>
      <c r="CG2442">
        <v>3</v>
      </c>
      <c r="CH2442">
        <v>0</v>
      </c>
      <c r="CI2442">
        <v>0</v>
      </c>
      <c r="CJ2442">
        <v>33589</v>
      </c>
      <c r="CK2442">
        <v>0.95269284587216052</v>
      </c>
      <c r="CL2442">
        <v>0.64385888290386761</v>
      </c>
      <c r="CM2442">
        <v>96</v>
      </c>
      <c r="CN2442">
        <v>-1.0111599032404088</v>
      </c>
      <c r="CO2442">
        <v>2975</v>
      </c>
      <c r="CP2442">
        <v>-0.28095950089999999</v>
      </c>
      <c r="CQ2442">
        <v>0.36936308800000001</v>
      </c>
      <c r="CR2442">
        <v>29273</v>
      </c>
      <c r="CS2442">
        <v>0.86599999999999999</v>
      </c>
      <c r="CT2442">
        <v>28267</v>
      </c>
      <c r="CU2442">
        <v>0.82089250518000001</v>
      </c>
      <c r="CV2442">
        <v>11</v>
      </c>
      <c r="CW2442">
        <v>9</v>
      </c>
      <c r="CX2442">
        <v>19</v>
      </c>
      <c r="CY2442">
        <v>955</v>
      </c>
      <c r="CZ2442">
        <v>2447</v>
      </c>
      <c r="DA2442" s="2">
        <v>15594</v>
      </c>
      <c r="DB2442" s="2">
        <v>2610</v>
      </c>
      <c r="DC2442" s="2">
        <v>92.17</v>
      </c>
      <c r="DD2442" s="2">
        <v>3590</v>
      </c>
      <c r="DE2442">
        <v>729</v>
      </c>
      <c r="DF2442">
        <v>86</v>
      </c>
      <c r="DG2442">
        <v>20.81</v>
      </c>
      <c r="DH2442">
        <v>2.97</v>
      </c>
      <c r="DI2442" s="2">
        <v>5.95</v>
      </c>
      <c r="DJ2442">
        <v>-1.2</v>
      </c>
      <c r="DK2442">
        <v>0.95533760050544181</v>
      </c>
      <c r="DL2442">
        <v>0</v>
      </c>
      <c r="DM2442">
        <v>28</v>
      </c>
      <c r="DN2442">
        <v>114.8</v>
      </c>
      <c r="DO2442">
        <v>0.32899999999999996</v>
      </c>
      <c r="DP2442">
        <v>576.37</v>
      </c>
      <c r="DQ2442" s="2">
        <v>0</v>
      </c>
      <c r="DR2442" s="2">
        <v>771.58726059999992</v>
      </c>
      <c r="DS2442">
        <v>2.360934777630963E-3</v>
      </c>
      <c r="DT2442">
        <v>5.4868075605121298</v>
      </c>
      <c r="DU2442">
        <v>2003975.2567251595</v>
      </c>
      <c r="DV2442">
        <v>1</v>
      </c>
    </row>
    <row r="2443" spans="1:126" x14ac:dyDescent="0.15">
      <c r="A2443" t="s">
        <v>3949</v>
      </c>
      <c r="B2443" t="s">
        <v>4015</v>
      </c>
      <c r="C2443">
        <v>47</v>
      </c>
      <c r="D2443">
        <v>105</v>
      </c>
      <c r="E2443" t="s">
        <v>4016</v>
      </c>
      <c r="F2443">
        <v>47105</v>
      </c>
      <c r="G2443" t="s">
        <v>7426</v>
      </c>
      <c r="H2443">
        <v>90.2</v>
      </c>
      <c r="I2443">
        <v>1.1000000000000001</v>
      </c>
      <c r="J2443">
        <v>0.2</v>
      </c>
      <c r="K2443">
        <v>0.6</v>
      </c>
      <c r="L2443">
        <v>1</v>
      </c>
      <c r="M2443">
        <v>7</v>
      </c>
      <c r="N2443">
        <f t="shared" si="154"/>
        <v>8187.6500000000005</v>
      </c>
      <c r="O2443">
        <f t="shared" si="152"/>
        <v>1812.3499999999995</v>
      </c>
      <c r="P2443">
        <f t="shared" si="153"/>
        <v>2.17482</v>
      </c>
      <c r="Q2443" s="4">
        <v>47105</v>
      </c>
      <c r="R2443" s="5">
        <v>35.737450000000003</v>
      </c>
      <c r="S2443" s="5">
        <v>-84.316203999999999</v>
      </c>
      <c r="T2443">
        <v>2</v>
      </c>
      <c r="U2443">
        <v>0.10471380207779288</v>
      </c>
      <c r="V2443">
        <v>48586</v>
      </c>
      <c r="W2443">
        <v>49749</v>
      </c>
      <c r="X2443">
        <v>50229</v>
      </c>
      <c r="Y2443">
        <v>50852</v>
      </c>
      <c r="Z2443">
        <v>24752</v>
      </c>
      <c r="AA2443">
        <v>47087</v>
      </c>
      <c r="AB2443">
        <v>17606.849999999999</v>
      </c>
      <c r="AC2443">
        <v>51107</v>
      </c>
      <c r="AD2443">
        <v>0</v>
      </c>
      <c r="AE2443">
        <v>0</v>
      </c>
      <c r="AF2443">
        <v>51</v>
      </c>
      <c r="AG2443">
        <v>685</v>
      </c>
      <c r="AH2443">
        <v>7.4452554744525543E-2</v>
      </c>
      <c r="AI2443" s="3">
        <v>69381</v>
      </c>
      <c r="AJ2443" s="3">
        <v>146720.776428465</v>
      </c>
      <c r="AK2443">
        <v>50</v>
      </c>
      <c r="AL2443">
        <v>158105.60000000001</v>
      </c>
      <c r="AM2443">
        <v>469715</v>
      </c>
      <c r="AN2443">
        <v>53072</v>
      </c>
      <c r="AO2443">
        <v>522787</v>
      </c>
      <c r="AP2443">
        <v>4</v>
      </c>
      <c r="AQ2443">
        <v>1</v>
      </c>
      <c r="AR2443">
        <v>5</v>
      </c>
      <c r="AS2443">
        <v>0.10050453275442722</v>
      </c>
      <c r="AT2443">
        <v>5</v>
      </c>
      <c r="AU2443">
        <v>40</v>
      </c>
      <c r="AV2443">
        <f t="shared" si="155"/>
        <v>45</v>
      </c>
      <c r="AW2443">
        <v>45598</v>
      </c>
      <c r="AX2443">
        <v>0.92</v>
      </c>
      <c r="AY2443">
        <v>237775761.810794</v>
      </c>
      <c r="AZ2443">
        <v>237775.76181079401</v>
      </c>
      <c r="BA2443">
        <v>6051.5419819323197</v>
      </c>
      <c r="BB2443">
        <v>1.6524713915653768</v>
      </c>
      <c r="BC2443">
        <v>36699</v>
      </c>
      <c r="BD2443">
        <v>32257</v>
      </c>
      <c r="BE2443">
        <v>4442</v>
      </c>
      <c r="BF2443">
        <v>9.1425513522413862E-2</v>
      </c>
      <c r="BG2443">
        <v>659980</v>
      </c>
      <c r="BH2443">
        <v>13.139421449760098</v>
      </c>
      <c r="BI2443">
        <v>6742</v>
      </c>
      <c r="BJ2443">
        <v>51</v>
      </c>
      <c r="BK2443">
        <v>2</v>
      </c>
      <c r="BL2443">
        <v>2</v>
      </c>
      <c r="BM2443">
        <v>0</v>
      </c>
      <c r="BN2443">
        <v>0</v>
      </c>
      <c r="BO2443">
        <v>1</v>
      </c>
      <c r="BP2443">
        <v>0</v>
      </c>
      <c r="BQ2443">
        <v>2</v>
      </c>
      <c r="BR2443">
        <v>4</v>
      </c>
      <c r="BS2443">
        <v>0</v>
      </c>
      <c r="BT2443">
        <v>46725</v>
      </c>
      <c r="BU2443">
        <v>0.81</v>
      </c>
      <c r="BV2443">
        <v>0.60704899999999995</v>
      </c>
      <c r="BW2443">
        <v>147</v>
      </c>
      <c r="BX2443">
        <v>1.326913</v>
      </c>
      <c r="BY2443">
        <v>-0.56656830000000002</v>
      </c>
      <c r="BZ2443">
        <v>52</v>
      </c>
      <c r="CA2443">
        <v>1</v>
      </c>
      <c r="CB2443">
        <v>2</v>
      </c>
      <c r="CC2443">
        <v>0</v>
      </c>
      <c r="CD2443">
        <v>1</v>
      </c>
      <c r="CE2443">
        <v>1</v>
      </c>
      <c r="CF2443">
        <v>0</v>
      </c>
      <c r="CG2443">
        <v>5</v>
      </c>
      <c r="CH2443">
        <v>6</v>
      </c>
      <c r="CI2443">
        <v>0</v>
      </c>
      <c r="CJ2443">
        <v>50722</v>
      </c>
      <c r="CK2443">
        <v>1.340641141910808</v>
      </c>
      <c r="CL2443">
        <v>0.66619382488757428</v>
      </c>
      <c r="CM2443">
        <v>146</v>
      </c>
      <c r="CN2443">
        <v>-0.57800754776425878</v>
      </c>
      <c r="CO2443">
        <v>5485</v>
      </c>
      <c r="CP2443">
        <v>0.913108382</v>
      </c>
      <c r="CQ2443">
        <v>0.53816304199999998</v>
      </c>
      <c r="CR2443">
        <v>45060</v>
      </c>
      <c r="CS2443">
        <v>0.878</v>
      </c>
      <c r="CT2443">
        <v>40424</v>
      </c>
      <c r="CU2443">
        <v>0.80898716627</v>
      </c>
      <c r="CV2443">
        <v>27</v>
      </c>
      <c r="CW2443">
        <v>27</v>
      </c>
      <c r="CX2443">
        <v>26</v>
      </c>
      <c r="CY2443">
        <v>663</v>
      </c>
      <c r="CZ2443">
        <v>1016</v>
      </c>
      <c r="DA2443" s="2">
        <v>21517</v>
      </c>
      <c r="DB2443" s="2">
        <v>4010</v>
      </c>
      <c r="DC2443" s="2">
        <v>136.77000000000001</v>
      </c>
      <c r="DD2443" s="2">
        <v>2160</v>
      </c>
      <c r="DE2443">
        <v>300</v>
      </c>
      <c r="DF2443">
        <v>33</v>
      </c>
      <c r="DG2443">
        <v>17.84</v>
      </c>
      <c r="DH2443">
        <v>9.91</v>
      </c>
      <c r="DI2443" s="2">
        <v>7.93</v>
      </c>
      <c r="DJ2443">
        <v>1.1399999999999999</v>
      </c>
      <c r="DK2443">
        <v>0.95527594009887429</v>
      </c>
      <c r="DL2443">
        <v>5.8394160583941602E-3</v>
      </c>
      <c r="DN2443">
        <v>9.6</v>
      </c>
      <c r="DO2443">
        <v>5.9000000000000004E-2</v>
      </c>
      <c r="DP2443">
        <v>74.94</v>
      </c>
      <c r="DQ2443" s="2">
        <v>0</v>
      </c>
      <c r="DR2443" s="2">
        <v>0</v>
      </c>
      <c r="DS2443">
        <v>0</v>
      </c>
      <c r="DT2443">
        <v>4.6413136217098199</v>
      </c>
      <c r="DU2443">
        <v>733817.67494860408</v>
      </c>
      <c r="DV2443">
        <v>1</v>
      </c>
    </row>
    <row r="2444" spans="1:126" x14ac:dyDescent="0.15">
      <c r="A2444" t="s">
        <v>3949</v>
      </c>
      <c r="B2444" t="s">
        <v>4023</v>
      </c>
      <c r="C2444">
        <v>47</v>
      </c>
      <c r="D2444">
        <v>107</v>
      </c>
      <c r="E2444" t="s">
        <v>4024</v>
      </c>
      <c r="F2444">
        <v>47107</v>
      </c>
      <c r="G2444" t="s">
        <v>7427</v>
      </c>
      <c r="H2444">
        <v>90.4</v>
      </c>
      <c r="I2444">
        <v>3.9</v>
      </c>
      <c r="J2444">
        <v>0.3</v>
      </c>
      <c r="K2444">
        <v>0.7</v>
      </c>
      <c r="L2444">
        <v>1.8</v>
      </c>
      <c r="M2444">
        <v>2.8</v>
      </c>
      <c r="N2444">
        <f t="shared" si="154"/>
        <v>8199.0300000000007</v>
      </c>
      <c r="O2444">
        <f t="shared" si="152"/>
        <v>1800.9699999999993</v>
      </c>
      <c r="P2444">
        <f t="shared" si="153"/>
        <v>2.1611639999999999</v>
      </c>
      <c r="Q2444" s="4">
        <v>47107</v>
      </c>
      <c r="R2444" s="5">
        <v>35.424470999999997</v>
      </c>
      <c r="S2444" s="5">
        <v>-84.619962000000001</v>
      </c>
      <c r="T2444">
        <v>4</v>
      </c>
      <c r="U2444">
        <v>0.11844321398835328</v>
      </c>
      <c r="V2444">
        <v>52325</v>
      </c>
      <c r="W2444">
        <v>52409</v>
      </c>
      <c r="X2444">
        <v>52506</v>
      </c>
      <c r="Y2444">
        <v>52439</v>
      </c>
      <c r="Z2444">
        <v>26913</v>
      </c>
      <c r="AA2444">
        <v>47099</v>
      </c>
      <c r="AB2444">
        <v>18201.358999999997</v>
      </c>
      <c r="AC2444">
        <v>38535</v>
      </c>
      <c r="AD2444">
        <v>1</v>
      </c>
      <c r="AE2444">
        <v>1.9045442425627548E-5</v>
      </c>
      <c r="AF2444">
        <v>68</v>
      </c>
      <c r="AG2444">
        <v>1043</v>
      </c>
      <c r="AH2444">
        <v>6.5196548418024927E-2</v>
      </c>
      <c r="AI2444" s="3">
        <v>122365</v>
      </c>
      <c r="AJ2444" s="3">
        <v>275277.20457051502</v>
      </c>
      <c r="AK2444">
        <v>55</v>
      </c>
      <c r="AL2444">
        <v>196608</v>
      </c>
      <c r="AM2444">
        <v>516146</v>
      </c>
      <c r="AN2444">
        <v>64505</v>
      </c>
      <c r="AO2444">
        <v>580651</v>
      </c>
      <c r="AP2444">
        <v>1</v>
      </c>
      <c r="AQ2444">
        <v>1</v>
      </c>
      <c r="AR2444">
        <v>2</v>
      </c>
      <c r="AS2444">
        <v>3.8161384495029482E-2</v>
      </c>
      <c r="AT2444">
        <v>3</v>
      </c>
      <c r="AU2444">
        <v>39</v>
      </c>
      <c r="AV2444">
        <f t="shared" si="155"/>
        <v>42</v>
      </c>
      <c r="AW2444">
        <v>35317</v>
      </c>
      <c r="AX2444">
        <v>0.69</v>
      </c>
      <c r="AY2444">
        <v>775546819.82655394</v>
      </c>
      <c r="AZ2444">
        <v>775546.81982655392</v>
      </c>
      <c r="BA2444">
        <v>38066.449850045901</v>
      </c>
      <c r="BB2444">
        <v>0.26269851902115166</v>
      </c>
      <c r="BC2444">
        <v>49513</v>
      </c>
      <c r="BD2444">
        <v>12414</v>
      </c>
      <c r="BE2444">
        <v>37099</v>
      </c>
      <c r="BF2444">
        <v>0.70901098901098902</v>
      </c>
      <c r="BG2444">
        <v>484266</v>
      </c>
      <c r="BH2444">
        <v>9.2230602216889501</v>
      </c>
      <c r="BI2444">
        <v>7003</v>
      </c>
      <c r="BJ2444">
        <v>8</v>
      </c>
      <c r="BK2444">
        <v>1</v>
      </c>
      <c r="BL2444">
        <v>2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22057</v>
      </c>
      <c r="BU2444">
        <v>0.8</v>
      </c>
      <c r="BV2444">
        <v>0.44517030000000002</v>
      </c>
      <c r="BW2444">
        <v>46</v>
      </c>
      <c r="BX2444">
        <v>0.544045</v>
      </c>
      <c r="BY2444">
        <v>-2.1689180000000001</v>
      </c>
      <c r="BZ2444">
        <v>8</v>
      </c>
      <c r="CA2444">
        <v>1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23012</v>
      </c>
      <c r="CK2444">
        <v>0.47801147227533458</v>
      </c>
      <c r="CL2444">
        <v>0.51591452480573818</v>
      </c>
      <c r="CM2444">
        <v>41</v>
      </c>
      <c r="CN2444">
        <v>-2.1579890597457783</v>
      </c>
      <c r="CO2444">
        <v>4632</v>
      </c>
      <c r="CP2444">
        <v>-0.3317186459</v>
      </c>
      <c r="CQ2444">
        <v>4.4578326000000001E-2</v>
      </c>
      <c r="CR2444">
        <v>44909</v>
      </c>
      <c r="CS2444">
        <v>0.86299999999999999</v>
      </c>
      <c r="CT2444">
        <v>40666</v>
      </c>
      <c r="CU2444">
        <v>0.81674731747999996</v>
      </c>
      <c r="CV2444">
        <v>28</v>
      </c>
      <c r="CW2444">
        <v>21</v>
      </c>
      <c r="CX2444">
        <v>26</v>
      </c>
      <c r="CY2444">
        <v>642</v>
      </c>
      <c r="CZ2444">
        <v>1640</v>
      </c>
      <c r="DA2444" s="2">
        <v>24211</v>
      </c>
      <c r="DB2444" s="2">
        <v>3820</v>
      </c>
      <c r="DC2444" s="2">
        <v>83.7</v>
      </c>
      <c r="DD2444" s="2">
        <v>3885</v>
      </c>
      <c r="DE2444">
        <v>530</v>
      </c>
      <c r="DF2444">
        <v>67</v>
      </c>
      <c r="DG2444">
        <v>36.299999999999997</v>
      </c>
      <c r="DH2444">
        <v>9.5500000000000007</v>
      </c>
      <c r="DI2444" s="2">
        <v>13.37</v>
      </c>
      <c r="DJ2444">
        <v>-0.35</v>
      </c>
      <c r="DK2444">
        <v>0.98430106648142857</v>
      </c>
      <c r="DL2444">
        <v>2.8763183125599234E-3</v>
      </c>
      <c r="DN2444">
        <v>30.1</v>
      </c>
      <c r="DO2444">
        <v>0.11</v>
      </c>
      <c r="DP2444">
        <v>85.6</v>
      </c>
      <c r="DQ2444" s="2">
        <v>3554</v>
      </c>
      <c r="DR2444" s="2">
        <v>808.40592539999989</v>
      </c>
      <c r="DS2444">
        <v>2.9222983741988679E-3</v>
      </c>
      <c r="DT2444">
        <v>3.67166351283847</v>
      </c>
      <c r="DU2444">
        <v>721878.41993214586</v>
      </c>
      <c r="DV2444">
        <v>1</v>
      </c>
    </row>
    <row r="2445" spans="1:126" x14ac:dyDescent="0.15">
      <c r="A2445" t="s">
        <v>3949</v>
      </c>
      <c r="B2445" t="s">
        <v>4025</v>
      </c>
      <c r="C2445">
        <v>47</v>
      </c>
      <c r="D2445">
        <v>109</v>
      </c>
      <c r="E2445" t="s">
        <v>4026</v>
      </c>
      <c r="F2445">
        <v>47109</v>
      </c>
      <c r="G2445" t="s">
        <v>7428</v>
      </c>
      <c r="H2445">
        <v>91</v>
      </c>
      <c r="I2445">
        <v>5.9</v>
      </c>
      <c r="J2445">
        <v>0.2</v>
      </c>
      <c r="K2445">
        <v>0.2</v>
      </c>
      <c r="L2445">
        <v>1.3</v>
      </c>
      <c r="M2445">
        <v>1.5</v>
      </c>
      <c r="N2445">
        <f t="shared" si="154"/>
        <v>8319.8300000000017</v>
      </c>
      <c r="O2445">
        <f t="shared" si="152"/>
        <v>1680.1699999999983</v>
      </c>
      <c r="P2445">
        <f t="shared" si="153"/>
        <v>2.0162039999999988</v>
      </c>
      <c r="Q2445" s="4">
        <v>47109</v>
      </c>
      <c r="R2445" s="5">
        <v>35.175227999999997</v>
      </c>
      <c r="S2445" s="5">
        <v>-88.563629000000006</v>
      </c>
      <c r="T2445">
        <v>6</v>
      </c>
      <c r="U2445">
        <v>0.15873463982699121</v>
      </c>
      <c r="V2445">
        <v>26001</v>
      </c>
      <c r="W2445">
        <v>26138</v>
      </c>
      <c r="X2445">
        <v>26103</v>
      </c>
      <c r="Y2445">
        <v>25860</v>
      </c>
      <c r="Z2445">
        <v>13228</v>
      </c>
      <c r="AA2445">
        <v>47101</v>
      </c>
      <c r="AB2445">
        <v>8133.3939999999993</v>
      </c>
      <c r="AC2445">
        <v>32557</v>
      </c>
      <c r="AD2445">
        <v>1</v>
      </c>
      <c r="AE2445">
        <v>3.8309772823047157E-5</v>
      </c>
      <c r="AF2445">
        <v>31</v>
      </c>
      <c r="AG2445">
        <v>658</v>
      </c>
      <c r="AH2445">
        <v>4.7112462006079027E-2</v>
      </c>
      <c r="AI2445" s="3">
        <v>129982</v>
      </c>
      <c r="AJ2445" s="3">
        <v>360218.49787716003</v>
      </c>
      <c r="AK2445">
        <v>100</v>
      </c>
      <c r="AL2445">
        <v>357555.19999999995</v>
      </c>
      <c r="AM2445">
        <v>225759</v>
      </c>
      <c r="AN2445">
        <v>38758</v>
      </c>
      <c r="AO2445">
        <v>264517</v>
      </c>
      <c r="AP2445">
        <v>6</v>
      </c>
      <c r="AQ2445">
        <v>2</v>
      </c>
      <c r="AR2445">
        <v>8</v>
      </c>
      <c r="AS2445">
        <v>0.30606779401637463</v>
      </c>
      <c r="AT2445">
        <v>3</v>
      </c>
      <c r="AU2445">
        <v>78</v>
      </c>
      <c r="AV2445">
        <f t="shared" si="155"/>
        <v>81</v>
      </c>
      <c r="AW2445">
        <v>12651</v>
      </c>
      <c r="AX2445">
        <v>0.5</v>
      </c>
      <c r="AY2445">
        <v>514529079.245</v>
      </c>
      <c r="AZ2445">
        <v>514529.07924500003</v>
      </c>
      <c r="BA2445">
        <v>5598.5992698587897</v>
      </c>
      <c r="BB2445">
        <v>1.786161058862894</v>
      </c>
      <c r="BC2445">
        <v>7989</v>
      </c>
      <c r="BD2445">
        <v>8519</v>
      </c>
      <c r="BE2445">
        <v>-530</v>
      </c>
      <c r="BF2445">
        <v>-2.0383831391100341E-2</v>
      </c>
      <c r="BG2445">
        <v>1742679</v>
      </c>
      <c r="BH2445">
        <v>66.761636593494998</v>
      </c>
      <c r="BI2445">
        <v>4038</v>
      </c>
      <c r="BJ2445">
        <v>126</v>
      </c>
      <c r="BK2445">
        <v>10</v>
      </c>
      <c r="BL2445">
        <v>5</v>
      </c>
      <c r="BM2445">
        <v>1</v>
      </c>
      <c r="BN2445">
        <v>1</v>
      </c>
      <c r="BO2445">
        <v>6</v>
      </c>
      <c r="BP2445">
        <v>2</v>
      </c>
      <c r="BQ2445">
        <v>12</v>
      </c>
      <c r="BR2445">
        <v>8</v>
      </c>
      <c r="BS2445">
        <v>0</v>
      </c>
      <c r="BT2445">
        <v>97317</v>
      </c>
      <c r="BU2445">
        <v>0.76</v>
      </c>
      <c r="BV2445">
        <v>0.60632799999999998</v>
      </c>
      <c r="BW2445">
        <v>419</v>
      </c>
      <c r="BX2445">
        <v>1.757144</v>
      </c>
      <c r="BY2445">
        <v>-2.3002000000000002E-2</v>
      </c>
      <c r="BZ2445">
        <v>128</v>
      </c>
      <c r="CA2445">
        <v>11</v>
      </c>
      <c r="CB2445">
        <v>5</v>
      </c>
      <c r="CC2445">
        <v>2</v>
      </c>
      <c r="CD2445">
        <v>1</v>
      </c>
      <c r="CE2445">
        <v>5</v>
      </c>
      <c r="CF2445">
        <v>2</v>
      </c>
      <c r="CG2445">
        <v>13</v>
      </c>
      <c r="CH2445">
        <v>6</v>
      </c>
      <c r="CI2445">
        <v>1</v>
      </c>
      <c r="CJ2445">
        <v>98089</v>
      </c>
      <c r="CK2445">
        <v>1.7738992139791414</v>
      </c>
      <c r="CL2445">
        <v>0.62320282953866879</v>
      </c>
      <c r="CM2445">
        <v>357</v>
      </c>
      <c r="CN2445">
        <v>-0.21692948308511914</v>
      </c>
      <c r="CO2445">
        <v>1718</v>
      </c>
      <c r="CP2445">
        <v>-0.50490380209999997</v>
      </c>
      <c r="CQ2445">
        <v>-0.16601637890000001</v>
      </c>
      <c r="CR2445">
        <v>21386</v>
      </c>
      <c r="CS2445">
        <v>0.85400000000000009</v>
      </c>
      <c r="CT2445">
        <v>40424</v>
      </c>
      <c r="CU2445">
        <v>0.83376335455000006</v>
      </c>
      <c r="CV2445">
        <v>36</v>
      </c>
      <c r="CW2445">
        <v>12</v>
      </c>
      <c r="CX2445">
        <v>9</v>
      </c>
      <c r="CY2445">
        <v>213</v>
      </c>
      <c r="CZ2445">
        <v>924</v>
      </c>
      <c r="DA2445" s="2">
        <v>9491</v>
      </c>
      <c r="DB2445" s="2">
        <v>1490</v>
      </c>
      <c r="DC2445" s="2">
        <v>126.6</v>
      </c>
      <c r="DD2445" s="2">
        <v>2167</v>
      </c>
      <c r="DE2445">
        <v>254</v>
      </c>
      <c r="DF2445">
        <v>35</v>
      </c>
      <c r="DG2445">
        <v>3.83</v>
      </c>
      <c r="DH2445">
        <v>7.65</v>
      </c>
      <c r="DI2445" s="2">
        <v>15.3</v>
      </c>
      <c r="DJ2445">
        <v>-1.69</v>
      </c>
      <c r="DK2445">
        <v>0.95794033019956615</v>
      </c>
      <c r="DL2445">
        <v>4.559270516717325E-3</v>
      </c>
      <c r="DN2445">
        <v>76.5</v>
      </c>
      <c r="DO2445">
        <v>0.21199999999999999</v>
      </c>
      <c r="DP2445">
        <v>6260.41</v>
      </c>
      <c r="DQ2445" s="2">
        <v>0</v>
      </c>
      <c r="DR2445" s="2">
        <v>978.84884594999994</v>
      </c>
      <c r="DS2445">
        <v>2.7269238217465163E-3</v>
      </c>
      <c r="DT2445">
        <v>4.3936773135648401</v>
      </c>
      <c r="DU2445">
        <v>1570982.170587139</v>
      </c>
      <c r="DV2445">
        <v>0</v>
      </c>
    </row>
    <row r="2446" spans="1:126" x14ac:dyDescent="0.15">
      <c r="A2446" t="s">
        <v>3949</v>
      </c>
      <c r="B2446" t="s">
        <v>190</v>
      </c>
      <c r="C2446">
        <v>47</v>
      </c>
      <c r="D2446">
        <v>111</v>
      </c>
      <c r="E2446" t="s">
        <v>4017</v>
      </c>
      <c r="F2446">
        <v>47111</v>
      </c>
      <c r="G2446" t="s">
        <v>7429</v>
      </c>
      <c r="H2446">
        <v>94.2</v>
      </c>
      <c r="I2446">
        <v>0.4</v>
      </c>
      <c r="J2446">
        <v>0.3</v>
      </c>
      <c r="K2446">
        <v>0.2</v>
      </c>
      <c r="L2446">
        <v>0.8</v>
      </c>
      <c r="M2446">
        <v>4.0999999999999996</v>
      </c>
      <c r="N2446">
        <f t="shared" si="154"/>
        <v>8891.380000000001</v>
      </c>
      <c r="O2446">
        <f t="shared" si="152"/>
        <v>1108.619999999999</v>
      </c>
      <c r="P2446">
        <f t="shared" si="153"/>
        <v>1.3303439999999993</v>
      </c>
      <c r="Q2446" s="4">
        <v>47111</v>
      </c>
      <c r="R2446" s="5">
        <v>36.537756999999999</v>
      </c>
      <c r="S2446" s="5">
        <v>-86.000960000000006</v>
      </c>
      <c r="T2446">
        <v>1</v>
      </c>
      <c r="U2446">
        <v>7.5153606530756339E-2</v>
      </c>
      <c r="V2446">
        <v>22265</v>
      </c>
      <c r="W2446">
        <v>22582</v>
      </c>
      <c r="X2446">
        <v>22761</v>
      </c>
      <c r="Y2446">
        <v>23120</v>
      </c>
      <c r="Z2446">
        <v>11843</v>
      </c>
      <c r="AA2446">
        <v>47089</v>
      </c>
      <c r="AB2446">
        <v>8548.7749999999996</v>
      </c>
      <c r="AC2446">
        <v>33509</v>
      </c>
      <c r="AD2446">
        <v>0</v>
      </c>
      <c r="AE2446">
        <v>0</v>
      </c>
      <c r="AF2446">
        <v>33</v>
      </c>
      <c r="AG2446">
        <v>879</v>
      </c>
      <c r="AH2446">
        <v>3.7542662116040959E-2</v>
      </c>
      <c r="AI2446" s="3">
        <v>121860</v>
      </c>
      <c r="AJ2446" s="3">
        <v>196571.62867253</v>
      </c>
      <c r="AK2446">
        <v>80</v>
      </c>
      <c r="AL2446">
        <v>328832</v>
      </c>
      <c r="AM2446">
        <v>501189</v>
      </c>
      <c r="AN2446">
        <v>49749</v>
      </c>
      <c r="AO2446">
        <v>550938</v>
      </c>
      <c r="AP2446">
        <v>2</v>
      </c>
      <c r="AQ2446">
        <v>0</v>
      </c>
      <c r="AR2446">
        <v>2</v>
      </c>
      <c r="AS2446">
        <v>8.8566114604552298E-2</v>
      </c>
      <c r="AT2446">
        <v>3</v>
      </c>
      <c r="AU2446">
        <v>62</v>
      </c>
      <c r="AV2446">
        <f t="shared" si="155"/>
        <v>65</v>
      </c>
      <c r="AW2446">
        <v>8874</v>
      </c>
      <c r="AX2446">
        <v>0.39</v>
      </c>
      <c r="AY2446">
        <v>237232405.30788699</v>
      </c>
      <c r="AZ2446">
        <v>237232.40530788698</v>
      </c>
      <c r="BA2446">
        <v>8479.5146970159294</v>
      </c>
      <c r="BB2446">
        <v>1.1793127740575946</v>
      </c>
      <c r="BC2446">
        <v>8780</v>
      </c>
      <c r="BD2446">
        <v>14761</v>
      </c>
      <c r="BE2446">
        <v>-5981</v>
      </c>
      <c r="BF2446">
        <v>-0.26862789130922976</v>
      </c>
      <c r="BG2446">
        <v>359411</v>
      </c>
      <c r="BH2446">
        <v>15.790650674399192</v>
      </c>
      <c r="BI2446">
        <v>2965</v>
      </c>
      <c r="BJ2446">
        <v>21</v>
      </c>
      <c r="BK2446">
        <v>0</v>
      </c>
      <c r="BL2446">
        <v>2</v>
      </c>
      <c r="BM2446">
        <v>0</v>
      </c>
      <c r="BN2446">
        <v>1</v>
      </c>
      <c r="BO2446">
        <v>0</v>
      </c>
      <c r="BP2446">
        <v>0</v>
      </c>
      <c r="BQ2446">
        <v>2</v>
      </c>
      <c r="BR2446">
        <v>0</v>
      </c>
      <c r="BS2446">
        <v>0</v>
      </c>
      <c r="BT2446">
        <v>28068</v>
      </c>
      <c r="BU2446">
        <v>0.73</v>
      </c>
      <c r="BV2446">
        <v>0.51946219999999999</v>
      </c>
      <c r="BW2446">
        <v>64</v>
      </c>
      <c r="BX2446">
        <v>0.92632179999999997</v>
      </c>
      <c r="BY2446">
        <v>-1.4071309999999999</v>
      </c>
      <c r="BZ2446">
        <v>19</v>
      </c>
      <c r="CA2446">
        <v>0</v>
      </c>
      <c r="CB2446">
        <v>1</v>
      </c>
      <c r="CC2446">
        <v>1</v>
      </c>
      <c r="CD2446">
        <v>1</v>
      </c>
      <c r="CE2446">
        <v>0</v>
      </c>
      <c r="CF2446">
        <v>0</v>
      </c>
      <c r="CG2446">
        <v>1</v>
      </c>
      <c r="CH2446">
        <v>1</v>
      </c>
      <c r="CI2446">
        <v>0</v>
      </c>
      <c r="CJ2446">
        <v>28396</v>
      </c>
      <c r="CK2446">
        <v>0.8451894633046908</v>
      </c>
      <c r="CL2446">
        <v>0.51359352642226275</v>
      </c>
      <c r="CM2446">
        <v>49</v>
      </c>
      <c r="CN2446">
        <v>-1.8230555907479069</v>
      </c>
      <c r="CO2446">
        <v>1315</v>
      </c>
      <c r="CP2446">
        <v>-0.97462167919999998</v>
      </c>
      <c r="CQ2446">
        <v>-0.65178203030000004</v>
      </c>
      <c r="CR2446">
        <v>19907</v>
      </c>
      <c r="CS2446">
        <v>0.85199999999999998</v>
      </c>
      <c r="CT2446">
        <v>17701</v>
      </c>
      <c r="CU2446">
        <v>0.83294034044999998</v>
      </c>
      <c r="CV2446">
        <v>1</v>
      </c>
      <c r="CW2446">
        <v>4</v>
      </c>
      <c r="CX2446">
        <v>4</v>
      </c>
      <c r="CY2446">
        <v>640</v>
      </c>
      <c r="CZ2446">
        <v>1271</v>
      </c>
      <c r="DA2446" s="2">
        <v>8332</v>
      </c>
      <c r="DB2446" s="2">
        <v>1155</v>
      </c>
      <c r="DC2446" s="2">
        <v>88.11</v>
      </c>
      <c r="DD2446" s="2">
        <v>842</v>
      </c>
      <c r="DE2446">
        <v>324</v>
      </c>
      <c r="DF2446">
        <v>12</v>
      </c>
      <c r="DG2446">
        <v>17.62</v>
      </c>
      <c r="DH2446">
        <v>8.81</v>
      </c>
      <c r="DI2446" s="2">
        <v>4.41</v>
      </c>
      <c r="DJ2446">
        <v>-2.11</v>
      </c>
      <c r="DK2446">
        <v>0.98600853438371905</v>
      </c>
      <c r="DL2446">
        <v>3.4129692832764505E-3</v>
      </c>
      <c r="DN2446">
        <v>29.7</v>
      </c>
      <c r="DO2446">
        <v>0.157</v>
      </c>
      <c r="DP2446">
        <v>30.61</v>
      </c>
      <c r="DQ2446" s="2">
        <v>0</v>
      </c>
      <c r="DR2446" s="2">
        <v>121.29553076000001</v>
      </c>
      <c r="DS2446">
        <v>6.1694097268168125E-4</v>
      </c>
      <c r="DT2446">
        <v>4.3818873736734396</v>
      </c>
      <c r="DU2446">
        <v>1440904.7888597846</v>
      </c>
      <c r="DV2446">
        <v>1</v>
      </c>
    </row>
    <row r="2447" spans="1:126" x14ac:dyDescent="0.15">
      <c r="A2447" t="s">
        <v>3949</v>
      </c>
      <c r="B2447" t="s">
        <v>192</v>
      </c>
      <c r="C2447">
        <v>47</v>
      </c>
      <c r="D2447">
        <v>113</v>
      </c>
      <c r="E2447" t="s">
        <v>4018</v>
      </c>
      <c r="F2447">
        <v>47113</v>
      </c>
      <c r="G2447" t="s">
        <v>7430</v>
      </c>
      <c r="H2447">
        <v>58.1</v>
      </c>
      <c r="I2447">
        <v>36.1</v>
      </c>
      <c r="J2447">
        <v>0.1</v>
      </c>
      <c r="K2447">
        <v>0.9</v>
      </c>
      <c r="L2447">
        <v>1.4</v>
      </c>
      <c r="M2447">
        <v>3.4</v>
      </c>
      <c r="N2447">
        <f t="shared" si="154"/>
        <v>4693.1600000000008</v>
      </c>
      <c r="O2447">
        <f t="shared" si="152"/>
        <v>5306.8399999999992</v>
      </c>
      <c r="P2447">
        <f t="shared" si="153"/>
        <v>6.368208000000001</v>
      </c>
      <c r="Q2447" s="4">
        <v>47113</v>
      </c>
      <c r="R2447" s="5">
        <v>35.606056000000002</v>
      </c>
      <c r="S2447" s="5">
        <v>-88.833423999999994</v>
      </c>
      <c r="T2447">
        <v>3</v>
      </c>
      <c r="U2447">
        <v>4.3179455864002368E-2</v>
      </c>
      <c r="V2447">
        <v>97976</v>
      </c>
      <c r="W2447">
        <v>98364</v>
      </c>
      <c r="X2447">
        <v>98184</v>
      </c>
      <c r="Y2447">
        <v>97523</v>
      </c>
      <c r="Z2447">
        <v>50168</v>
      </c>
      <c r="AA2447">
        <v>47091</v>
      </c>
      <c r="AB2447">
        <v>37094.881999999998</v>
      </c>
      <c r="AC2447">
        <v>42544</v>
      </c>
      <c r="AD2447">
        <v>2</v>
      </c>
      <c r="AE2447">
        <v>2.0369917705532471E-5</v>
      </c>
      <c r="AF2447">
        <v>27</v>
      </c>
      <c r="AG2447">
        <v>592</v>
      </c>
      <c r="AH2447">
        <v>4.5608108108108107E-2</v>
      </c>
      <c r="AI2447" s="3">
        <v>165946</v>
      </c>
      <c r="AJ2447" s="3">
        <v>356549.04842657002</v>
      </c>
      <c r="AK2447">
        <v>100</v>
      </c>
      <c r="AL2447">
        <v>240723.20000000001</v>
      </c>
      <c r="AM2447">
        <v>376161</v>
      </c>
      <c r="AN2447">
        <v>59853</v>
      </c>
      <c r="AO2447">
        <v>436014</v>
      </c>
      <c r="AP2447">
        <v>3</v>
      </c>
      <c r="AQ2447">
        <v>0</v>
      </c>
      <c r="AR2447">
        <v>3</v>
      </c>
      <c r="AS2447">
        <v>3.0498963035256801E-2</v>
      </c>
      <c r="AT2447">
        <v>2</v>
      </c>
      <c r="AU2447">
        <v>40</v>
      </c>
      <c r="AV2447">
        <f t="shared" si="155"/>
        <v>42</v>
      </c>
      <c r="AW2447">
        <v>88176</v>
      </c>
      <c r="AX2447">
        <v>0.96</v>
      </c>
      <c r="AY2447">
        <v>272470508.51954198</v>
      </c>
      <c r="AZ2447">
        <v>272470.508519542</v>
      </c>
      <c r="BA2447">
        <v>10167.1317635818</v>
      </c>
      <c r="BB2447">
        <v>0.98356156215261625</v>
      </c>
      <c r="BC2447">
        <v>325650</v>
      </c>
      <c r="BD2447">
        <v>353174</v>
      </c>
      <c r="BE2447">
        <v>-27524</v>
      </c>
      <c r="BF2447">
        <v>-0.28092594104678698</v>
      </c>
      <c r="BG2447">
        <v>483583</v>
      </c>
      <c r="BH2447">
        <v>4.9252729568972544</v>
      </c>
      <c r="BI2447">
        <v>9092</v>
      </c>
      <c r="BJ2447">
        <v>22</v>
      </c>
      <c r="BK2447">
        <v>2</v>
      </c>
      <c r="BL2447">
        <v>3</v>
      </c>
      <c r="BM2447">
        <v>0</v>
      </c>
      <c r="BN2447">
        <v>0</v>
      </c>
      <c r="BO2447">
        <v>2</v>
      </c>
      <c r="BP2447">
        <v>1</v>
      </c>
      <c r="BQ2447">
        <v>2</v>
      </c>
      <c r="BR2447">
        <v>3</v>
      </c>
      <c r="BS2447">
        <v>0</v>
      </c>
      <c r="BT2447">
        <v>30279</v>
      </c>
      <c r="BU2447">
        <v>0.8</v>
      </c>
      <c r="BV2447">
        <v>0.49960169999999998</v>
      </c>
      <c r="BW2447">
        <v>90</v>
      </c>
      <c r="BX2447">
        <v>1.1559170000000001</v>
      </c>
      <c r="BY2447">
        <v>-1.272113</v>
      </c>
      <c r="BZ2447">
        <v>24</v>
      </c>
      <c r="CA2447">
        <v>2</v>
      </c>
      <c r="CB2447">
        <v>2</v>
      </c>
      <c r="CC2447">
        <v>1</v>
      </c>
      <c r="CD2447">
        <v>0</v>
      </c>
      <c r="CE2447">
        <v>0</v>
      </c>
      <c r="CF2447">
        <v>0</v>
      </c>
      <c r="CG2447">
        <v>2</v>
      </c>
      <c r="CH2447">
        <v>0</v>
      </c>
      <c r="CI2447">
        <v>0</v>
      </c>
      <c r="CJ2447">
        <v>31301</v>
      </c>
      <c r="CK2447">
        <v>0.99038369381169933</v>
      </c>
      <c r="CL2447">
        <v>0.58394041535283248</v>
      </c>
      <c r="CM2447">
        <v>86</v>
      </c>
      <c r="CN2447">
        <v>-1.2507009285363546</v>
      </c>
      <c r="CO2447">
        <v>12908</v>
      </c>
      <c r="CP2447">
        <v>0.44979390200000002</v>
      </c>
      <c r="CQ2447">
        <v>0.24232784700000001</v>
      </c>
      <c r="CR2447">
        <v>78390</v>
      </c>
      <c r="CS2447">
        <v>0.82099999999999995</v>
      </c>
      <c r="CT2447">
        <v>82398</v>
      </c>
      <c r="CU2447">
        <v>0.81282186715999993</v>
      </c>
      <c r="CV2447">
        <v>212</v>
      </c>
      <c r="CW2447">
        <v>65</v>
      </c>
      <c r="CX2447">
        <v>137</v>
      </c>
      <c r="CY2447">
        <v>380</v>
      </c>
      <c r="CZ2447">
        <v>819</v>
      </c>
      <c r="DA2447" s="2">
        <v>71842</v>
      </c>
      <c r="DB2447" s="2">
        <v>8330</v>
      </c>
      <c r="DC2447" s="2">
        <v>93.16</v>
      </c>
      <c r="DD2447" s="2">
        <v>39372</v>
      </c>
      <c r="DE2447">
        <v>224</v>
      </c>
      <c r="DF2447">
        <v>119</v>
      </c>
      <c r="DG2447">
        <v>35.450000000000003</v>
      </c>
      <c r="DH2447">
        <v>2.0299999999999998</v>
      </c>
      <c r="DI2447" s="2">
        <v>10.130000000000001</v>
      </c>
      <c r="DJ2447">
        <v>-1.44</v>
      </c>
      <c r="DK2447">
        <v>0.93393634073734833</v>
      </c>
      <c r="DL2447">
        <v>0</v>
      </c>
      <c r="DM2447">
        <v>0</v>
      </c>
      <c r="DN2447">
        <v>128.4</v>
      </c>
      <c r="DO2447">
        <v>0.36299999999999999</v>
      </c>
      <c r="DP2447">
        <v>9463.58</v>
      </c>
      <c r="DQ2447" s="2">
        <v>0</v>
      </c>
      <c r="DR2447" s="2">
        <v>1173.4968525500001</v>
      </c>
      <c r="DS2447">
        <v>3.28200487590305E-3</v>
      </c>
      <c r="DT2447">
        <v>4.4715247859419698</v>
      </c>
      <c r="DU2447">
        <v>1076399.7553512661</v>
      </c>
      <c r="DV2447">
        <v>1</v>
      </c>
    </row>
    <row r="2448" spans="1:126" x14ac:dyDescent="0.15">
      <c r="A2448" t="s">
        <v>3949</v>
      </c>
      <c r="B2448" t="s">
        <v>196</v>
      </c>
      <c r="C2448">
        <v>47</v>
      </c>
      <c r="D2448">
        <v>115</v>
      </c>
      <c r="E2448" t="s">
        <v>4019</v>
      </c>
      <c r="F2448">
        <v>47115</v>
      </c>
      <c r="G2448" t="s">
        <v>7431</v>
      </c>
      <c r="H2448">
        <v>93.2</v>
      </c>
      <c r="I2448">
        <v>3.6</v>
      </c>
      <c r="J2448">
        <v>0.4</v>
      </c>
      <c r="K2448">
        <v>0.4</v>
      </c>
      <c r="L2448">
        <v>1.1000000000000001</v>
      </c>
      <c r="M2448">
        <v>1.3</v>
      </c>
      <c r="N2448">
        <f t="shared" si="154"/>
        <v>8702.4199999999983</v>
      </c>
      <c r="O2448">
        <f t="shared" si="152"/>
        <v>1297.5800000000017</v>
      </c>
      <c r="P2448">
        <f t="shared" si="153"/>
        <v>1.5570960000000027</v>
      </c>
      <c r="Q2448" s="4">
        <v>47115</v>
      </c>
      <c r="R2448" s="5">
        <v>35.133422000000003</v>
      </c>
      <c r="S2448" s="5">
        <v>-85.618398999999997</v>
      </c>
      <c r="T2448">
        <v>2</v>
      </c>
      <c r="U2448">
        <v>7.8621741379651777E-2</v>
      </c>
      <c r="V2448">
        <v>28184</v>
      </c>
      <c r="W2448">
        <v>28261</v>
      </c>
      <c r="X2448">
        <v>28306</v>
      </c>
      <c r="Y2448">
        <v>28376</v>
      </c>
      <c r="Z2448">
        <v>15076</v>
      </c>
      <c r="AA2448">
        <v>47093</v>
      </c>
      <c r="AB2448">
        <v>10608.004000000001</v>
      </c>
      <c r="AC2448">
        <v>41348</v>
      </c>
      <c r="AD2448">
        <v>1</v>
      </c>
      <c r="AE2448">
        <v>3.532819896841659E-5</v>
      </c>
      <c r="AF2448">
        <v>17</v>
      </c>
      <c r="AG2448">
        <v>280</v>
      </c>
      <c r="AH2448">
        <v>6.0714285714285714E-2</v>
      </c>
      <c r="AI2448" s="3">
        <v>50768</v>
      </c>
      <c r="AJ2448" s="3">
        <v>318821.63302832504</v>
      </c>
      <c r="AK2448">
        <v>83</v>
      </c>
      <c r="AL2448">
        <v>393964.80000000005</v>
      </c>
      <c r="AM2448">
        <v>501424</v>
      </c>
      <c r="AN2448">
        <v>24831</v>
      </c>
      <c r="AO2448">
        <v>526255</v>
      </c>
      <c r="AP2448">
        <v>1</v>
      </c>
      <c r="AQ2448">
        <v>0</v>
      </c>
      <c r="AR2448">
        <v>1</v>
      </c>
      <c r="AS2448">
        <v>3.5384452071759671E-2</v>
      </c>
      <c r="AT2448">
        <v>2</v>
      </c>
      <c r="AU2448">
        <v>30</v>
      </c>
      <c r="AV2448">
        <f t="shared" si="155"/>
        <v>32</v>
      </c>
      <c r="AW2448">
        <v>23671</v>
      </c>
      <c r="AX2448">
        <v>0.87</v>
      </c>
      <c r="AY2448">
        <v>1017940074.46982</v>
      </c>
      <c r="AZ2448">
        <v>1017940.07446982</v>
      </c>
      <c r="BA2448">
        <v>14664.544808815701</v>
      </c>
      <c r="BB2448">
        <v>0.68191683617676457</v>
      </c>
      <c r="BC2448">
        <v>16368</v>
      </c>
      <c r="BD2448">
        <v>41214</v>
      </c>
      <c r="BE2448">
        <v>-24846</v>
      </c>
      <c r="BF2448">
        <v>-0.88156400794777179</v>
      </c>
      <c r="BG2448">
        <v>1491067</v>
      </c>
      <c r="BH2448">
        <v>52.676711651240019</v>
      </c>
      <c r="BI2448">
        <v>3865</v>
      </c>
      <c r="BJ2448">
        <v>71</v>
      </c>
      <c r="BK2448">
        <v>4</v>
      </c>
      <c r="BL2448">
        <v>7</v>
      </c>
      <c r="BM2448">
        <v>0</v>
      </c>
      <c r="BN2448">
        <v>0</v>
      </c>
      <c r="BO2448">
        <v>5</v>
      </c>
      <c r="BP2448">
        <v>0</v>
      </c>
      <c r="BQ2448">
        <v>9</v>
      </c>
      <c r="BR2448">
        <v>3</v>
      </c>
      <c r="BS2448">
        <v>0</v>
      </c>
      <c r="BT2448">
        <v>84302</v>
      </c>
      <c r="BU2448">
        <v>0.79</v>
      </c>
      <c r="BV2448">
        <v>0.54585280000000003</v>
      </c>
      <c r="BW2448">
        <v>359</v>
      </c>
      <c r="BX2448">
        <v>1.1743490000000001</v>
      </c>
      <c r="BY2448">
        <v>-0.82483300000000004</v>
      </c>
      <c r="BZ2448">
        <v>74</v>
      </c>
      <c r="CA2448">
        <v>3</v>
      </c>
      <c r="CB2448">
        <v>4</v>
      </c>
      <c r="CC2448">
        <v>0</v>
      </c>
      <c r="CD2448">
        <v>0</v>
      </c>
      <c r="CE2448">
        <v>4</v>
      </c>
      <c r="CF2448">
        <v>0</v>
      </c>
      <c r="CG2448">
        <v>6</v>
      </c>
      <c r="CH2448">
        <v>4</v>
      </c>
      <c r="CI2448">
        <v>0</v>
      </c>
      <c r="CJ2448">
        <v>85598</v>
      </c>
      <c r="CK2448">
        <v>1.1098390149302555</v>
      </c>
      <c r="CL2448">
        <v>0.72096985583224116</v>
      </c>
      <c r="CM2448">
        <v>342</v>
      </c>
      <c r="CN2448">
        <v>-0.3589582325968747</v>
      </c>
      <c r="CO2448">
        <v>2057</v>
      </c>
      <c r="CP2448">
        <v>-0.97607498349999999</v>
      </c>
      <c r="CQ2448">
        <v>-0.1043204212</v>
      </c>
      <c r="CR2448">
        <v>24187</v>
      </c>
      <c r="CS2448">
        <v>0.85499999999999998</v>
      </c>
      <c r="CT2448">
        <v>23449</v>
      </c>
      <c r="CU2448">
        <v>0.78337347638999999</v>
      </c>
      <c r="CV2448">
        <v>8</v>
      </c>
      <c r="CW2448">
        <v>6</v>
      </c>
      <c r="CX2448">
        <v>19</v>
      </c>
      <c r="CY2448">
        <v>167</v>
      </c>
      <c r="CZ2448">
        <v>431</v>
      </c>
      <c r="DA2448" s="2">
        <v>10621</v>
      </c>
      <c r="DB2448" s="2">
        <v>1805</v>
      </c>
      <c r="DC2448" s="2">
        <v>144.46</v>
      </c>
      <c r="DD2448" s="2">
        <v>1840</v>
      </c>
      <c r="DE2448">
        <v>121</v>
      </c>
      <c r="DF2448">
        <v>21</v>
      </c>
      <c r="DG2448">
        <v>14.1</v>
      </c>
      <c r="DH2448">
        <v>14.1</v>
      </c>
      <c r="DI2448" s="2">
        <v>7.05</v>
      </c>
      <c r="DJ2448">
        <v>0.83</v>
      </c>
      <c r="DK2448">
        <v>0.95784746296879919</v>
      </c>
      <c r="DL2448">
        <v>0</v>
      </c>
      <c r="DM2448">
        <v>0</v>
      </c>
      <c r="DN2448">
        <v>41.9</v>
      </c>
      <c r="DO2448">
        <v>0.128</v>
      </c>
      <c r="DP2448">
        <v>83.14</v>
      </c>
      <c r="DQ2448" s="2">
        <v>0</v>
      </c>
      <c r="DR2448" s="2">
        <v>8599.7408247799995</v>
      </c>
      <c r="DS2448">
        <v>2.5703366913352108E-2</v>
      </c>
      <c r="DT2448">
        <v>3.8446673447295399</v>
      </c>
      <c r="DU2448">
        <v>1514663.6015329044</v>
      </c>
      <c r="DV2448">
        <v>1</v>
      </c>
    </row>
    <row r="2449" spans="1:126" x14ac:dyDescent="0.15">
      <c r="A2449" t="s">
        <v>3949</v>
      </c>
      <c r="B2449" t="s">
        <v>198</v>
      </c>
      <c r="C2449">
        <v>47</v>
      </c>
      <c r="D2449">
        <v>117</v>
      </c>
      <c r="E2449" t="s">
        <v>4020</v>
      </c>
      <c r="F2449">
        <v>47117</v>
      </c>
      <c r="G2449" t="s">
        <v>7432</v>
      </c>
      <c r="H2449">
        <v>86.8</v>
      </c>
      <c r="I2449">
        <v>6.5</v>
      </c>
      <c r="J2449">
        <v>0.3</v>
      </c>
      <c r="K2449">
        <v>0.4</v>
      </c>
      <c r="L2449">
        <v>1.5</v>
      </c>
      <c r="M2449">
        <v>4.5</v>
      </c>
      <c r="N2449">
        <f t="shared" si="154"/>
        <v>7599.24</v>
      </c>
      <c r="O2449">
        <f t="shared" si="152"/>
        <v>2400.7600000000002</v>
      </c>
      <c r="P2449">
        <f t="shared" si="153"/>
        <v>2.8809120000000012</v>
      </c>
      <c r="Q2449" s="4">
        <v>47117</v>
      </c>
      <c r="R2449" s="5">
        <v>35.468342999999997</v>
      </c>
      <c r="S2449" s="5">
        <v>-86.765865000000005</v>
      </c>
      <c r="T2449">
        <v>6</v>
      </c>
      <c r="U2449">
        <v>0.12381021729518663</v>
      </c>
      <c r="V2449">
        <v>30585</v>
      </c>
      <c r="W2449">
        <v>30977</v>
      </c>
      <c r="X2449">
        <v>31159</v>
      </c>
      <c r="Y2449">
        <v>31543</v>
      </c>
      <c r="Z2449">
        <v>16743</v>
      </c>
      <c r="AA2449">
        <v>47095</v>
      </c>
      <c r="AB2449">
        <v>12202.534</v>
      </c>
      <c r="AC2449">
        <v>42661</v>
      </c>
      <c r="AD2449">
        <v>2</v>
      </c>
      <c r="AE2449">
        <v>6.4186912288584355E-5</v>
      </c>
      <c r="AF2449">
        <v>48</v>
      </c>
      <c r="AG2449">
        <v>1025</v>
      </c>
      <c r="AH2449">
        <v>4.6829268292682927E-2</v>
      </c>
      <c r="AI2449" s="3">
        <v>162073</v>
      </c>
      <c r="AJ2449" s="3">
        <v>240295.35775386501</v>
      </c>
      <c r="AK2449">
        <v>79</v>
      </c>
      <c r="AL2449">
        <v>276633.59999999998</v>
      </c>
      <c r="AM2449">
        <v>186157</v>
      </c>
      <c r="AN2449">
        <v>55546</v>
      </c>
      <c r="AO2449">
        <v>241703</v>
      </c>
      <c r="AP2449">
        <v>3</v>
      </c>
      <c r="AQ2449">
        <v>0</v>
      </c>
      <c r="AR2449">
        <v>3</v>
      </c>
      <c r="AS2449">
        <v>9.6846047067178878E-2</v>
      </c>
      <c r="AT2449">
        <v>8</v>
      </c>
      <c r="AU2449">
        <v>92</v>
      </c>
      <c r="AV2449">
        <f t="shared" si="155"/>
        <v>100</v>
      </c>
      <c r="AW2449">
        <v>20453</v>
      </c>
      <c r="AX2449">
        <v>0.64</v>
      </c>
      <c r="AY2449">
        <v>401046600.45046502</v>
      </c>
      <c r="AZ2449">
        <v>401046.60045046505</v>
      </c>
      <c r="BA2449">
        <v>8191.4177587566701</v>
      </c>
      <c r="BB2449">
        <v>1.2207898918731064</v>
      </c>
      <c r="BC2449">
        <v>18484</v>
      </c>
      <c r="BD2449">
        <v>41659</v>
      </c>
      <c r="BE2449">
        <v>-23175</v>
      </c>
      <c r="BF2449">
        <v>-0.7577243746934772</v>
      </c>
      <c r="BG2449">
        <v>948822</v>
      </c>
      <c r="BH2449">
        <v>30.450977245739594</v>
      </c>
      <c r="BI2449">
        <v>3695</v>
      </c>
      <c r="BJ2449">
        <v>68</v>
      </c>
      <c r="BK2449">
        <v>4</v>
      </c>
      <c r="BL2449">
        <v>2</v>
      </c>
      <c r="BM2449">
        <v>0</v>
      </c>
      <c r="BN2449">
        <v>0</v>
      </c>
      <c r="BO2449">
        <v>2</v>
      </c>
      <c r="BP2449">
        <v>2</v>
      </c>
      <c r="BQ2449">
        <v>1</v>
      </c>
      <c r="BR2449">
        <v>5</v>
      </c>
      <c r="BS2449">
        <v>0</v>
      </c>
      <c r="BT2449">
        <v>52739</v>
      </c>
      <c r="BU2449">
        <v>0.76</v>
      </c>
      <c r="BV2449">
        <v>0.46263510000000002</v>
      </c>
      <c r="BW2449">
        <v>174</v>
      </c>
      <c r="BX2449">
        <v>1.592749</v>
      </c>
      <c r="BY2449">
        <v>-1.0380290000000001</v>
      </c>
      <c r="BZ2449">
        <v>67</v>
      </c>
      <c r="CA2449">
        <v>5</v>
      </c>
      <c r="CB2449">
        <v>2</v>
      </c>
      <c r="CC2449">
        <v>0</v>
      </c>
      <c r="CD2449">
        <v>0</v>
      </c>
      <c r="CE2449">
        <v>3</v>
      </c>
      <c r="CF2449">
        <v>1</v>
      </c>
      <c r="CG2449">
        <v>0</v>
      </c>
      <c r="CH2449">
        <v>4</v>
      </c>
      <c r="CI2449">
        <v>0</v>
      </c>
      <c r="CJ2449">
        <v>52684</v>
      </c>
      <c r="CK2449">
        <v>1.5564497760230809</v>
      </c>
      <c r="CL2449">
        <v>0.57876289998052832</v>
      </c>
      <c r="CM2449">
        <v>163</v>
      </c>
      <c r="CN2449">
        <v>-0.68965203743021586</v>
      </c>
      <c r="CO2449">
        <v>2405</v>
      </c>
      <c r="CP2449">
        <v>0.29922904900000002</v>
      </c>
      <c r="CQ2449">
        <v>-3.179382E-2</v>
      </c>
      <c r="CR2449">
        <v>27302</v>
      </c>
      <c r="CS2449">
        <v>0.80500000000000005</v>
      </c>
      <c r="CT2449">
        <v>24988</v>
      </c>
      <c r="CU2449">
        <v>0.84063462404000011</v>
      </c>
      <c r="CV2449">
        <v>12</v>
      </c>
      <c r="CW2449">
        <v>9</v>
      </c>
      <c r="CX2449">
        <v>5</v>
      </c>
      <c r="CY2449">
        <v>509</v>
      </c>
      <c r="CZ2449">
        <v>1630</v>
      </c>
      <c r="DA2449" s="2">
        <v>13101</v>
      </c>
      <c r="DB2449" s="2">
        <v>2205</v>
      </c>
      <c r="DC2449" s="2">
        <v>95.53</v>
      </c>
      <c r="DD2449" s="2">
        <v>3303</v>
      </c>
      <c r="DE2449">
        <v>522</v>
      </c>
      <c r="DF2449">
        <v>51</v>
      </c>
      <c r="DG2449">
        <v>6.42</v>
      </c>
      <c r="DH2449">
        <v>3.21</v>
      </c>
      <c r="DI2449" s="2">
        <v>6.42</v>
      </c>
      <c r="DJ2449">
        <v>-0.89</v>
      </c>
      <c r="DK2449">
        <v>0.98138493148149286</v>
      </c>
      <c r="DL2449">
        <v>0</v>
      </c>
      <c r="DM2449">
        <v>0</v>
      </c>
      <c r="DN2449">
        <v>53.4</v>
      </c>
      <c r="DO2449">
        <v>0.222</v>
      </c>
      <c r="DP2449">
        <v>5.33</v>
      </c>
      <c r="DQ2449" s="2">
        <v>0</v>
      </c>
      <c r="DR2449" s="2">
        <v>884.46035743999994</v>
      </c>
      <c r="DS2449">
        <v>3.6741799707913489E-3</v>
      </c>
      <c r="DT2449">
        <v>3.8608563962261599</v>
      </c>
      <c r="DU2449">
        <v>1068042.603971069</v>
      </c>
      <c r="DV2449">
        <v>1</v>
      </c>
    </row>
    <row r="2450" spans="1:126" x14ac:dyDescent="0.15">
      <c r="A2450" t="s">
        <v>3949</v>
      </c>
      <c r="B2450" t="s">
        <v>4021</v>
      </c>
      <c r="C2450">
        <v>47</v>
      </c>
      <c r="D2450">
        <v>119</v>
      </c>
      <c r="E2450" t="s">
        <v>4022</v>
      </c>
      <c r="F2450">
        <v>47119</v>
      </c>
      <c r="G2450" t="s">
        <v>7433</v>
      </c>
      <c r="H2450">
        <v>80.2</v>
      </c>
      <c r="I2450">
        <v>12.4</v>
      </c>
      <c r="J2450">
        <v>0.3</v>
      </c>
      <c r="K2450">
        <v>0.6</v>
      </c>
      <c r="L2450">
        <v>1.7</v>
      </c>
      <c r="M2450">
        <v>4.8</v>
      </c>
      <c r="N2450">
        <f t="shared" si="154"/>
        <v>6612.1800000000012</v>
      </c>
      <c r="O2450">
        <f t="shared" si="152"/>
        <v>3387.8199999999988</v>
      </c>
      <c r="P2450">
        <f t="shared" si="153"/>
        <v>4.0653839999999999</v>
      </c>
      <c r="Q2450" s="4">
        <v>47119</v>
      </c>
      <c r="R2450" s="5">
        <v>35.615696</v>
      </c>
      <c r="S2450" s="5">
        <v>-87.077763000000004</v>
      </c>
      <c r="T2450">
        <v>1</v>
      </c>
      <c r="U2450">
        <v>9.4070148064900452E-2</v>
      </c>
      <c r="V2450">
        <v>80965</v>
      </c>
      <c r="W2450">
        <v>82729</v>
      </c>
      <c r="X2450">
        <v>84089</v>
      </c>
      <c r="Y2450">
        <v>87390</v>
      </c>
      <c r="Z2450">
        <v>45274</v>
      </c>
      <c r="AA2450">
        <v>47097</v>
      </c>
      <c r="AB2450">
        <v>34448.498</v>
      </c>
      <c r="AC2450">
        <v>47692</v>
      </c>
      <c r="AD2450">
        <v>0</v>
      </c>
      <c r="AE2450">
        <v>0</v>
      </c>
      <c r="AF2450">
        <v>57</v>
      </c>
      <c r="AG2450">
        <v>1513</v>
      </c>
      <c r="AH2450">
        <v>3.767349636483807E-2</v>
      </c>
      <c r="AI2450" s="3">
        <v>242464</v>
      </c>
      <c r="AJ2450" s="3">
        <v>392407.96528233</v>
      </c>
      <c r="AK2450">
        <v>71</v>
      </c>
      <c r="AL2450">
        <v>358956.79999999999</v>
      </c>
      <c r="AM2450">
        <v>498559</v>
      </c>
      <c r="AN2450">
        <v>89561</v>
      </c>
      <c r="AO2450">
        <v>588120</v>
      </c>
      <c r="AP2450">
        <v>2</v>
      </c>
      <c r="AQ2450">
        <v>0</v>
      </c>
      <c r="AR2450">
        <v>2</v>
      </c>
      <c r="AS2450">
        <v>2.4175319416407791E-2</v>
      </c>
      <c r="AT2450">
        <v>2</v>
      </c>
      <c r="AU2450">
        <v>25</v>
      </c>
      <c r="AV2450">
        <f t="shared" si="155"/>
        <v>27</v>
      </c>
      <c r="AW2450">
        <v>84349</v>
      </c>
      <c r="AX2450">
        <v>0.94</v>
      </c>
      <c r="AY2450">
        <v>568847773.55579603</v>
      </c>
      <c r="AZ2450">
        <v>568847.77355579601</v>
      </c>
      <c r="BA2450">
        <v>22904.022623883498</v>
      </c>
      <c r="BB2450">
        <v>0.43660452856749959</v>
      </c>
      <c r="BC2450">
        <v>90725</v>
      </c>
      <c r="BD2450">
        <v>120071</v>
      </c>
      <c r="BE2450">
        <v>-29346</v>
      </c>
      <c r="BF2450">
        <v>-0.36245291175199162</v>
      </c>
      <c r="BG2450">
        <v>319528</v>
      </c>
      <c r="BH2450">
        <v>3.7998786999488638</v>
      </c>
      <c r="BI2450">
        <v>7836</v>
      </c>
      <c r="BJ2450">
        <v>30</v>
      </c>
      <c r="BK2450">
        <v>1</v>
      </c>
      <c r="BL2450">
        <v>2</v>
      </c>
      <c r="BM2450">
        <v>0</v>
      </c>
      <c r="BN2450">
        <v>0</v>
      </c>
      <c r="BO2450">
        <v>0</v>
      </c>
      <c r="BP2450">
        <v>0</v>
      </c>
      <c r="BQ2450">
        <v>3</v>
      </c>
      <c r="BR2450">
        <v>1</v>
      </c>
      <c r="BS2450">
        <v>0</v>
      </c>
      <c r="BT2450">
        <v>25796</v>
      </c>
      <c r="BU2450">
        <v>0.78</v>
      </c>
      <c r="BV2450">
        <v>0.5280437</v>
      </c>
      <c r="BW2450">
        <v>109</v>
      </c>
      <c r="BX2450">
        <v>1.434331</v>
      </c>
      <c r="BY2450">
        <v>-0.70687250000000001</v>
      </c>
      <c r="BZ2450">
        <v>29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0</v>
      </c>
      <c r="CJ2450">
        <v>26149</v>
      </c>
      <c r="CK2450">
        <v>1.1855137863780643</v>
      </c>
      <c r="CL2450">
        <v>0.62345757537209001</v>
      </c>
      <c r="CM2450">
        <v>98</v>
      </c>
      <c r="CN2450">
        <v>-0.73275528976960447</v>
      </c>
      <c r="CO2450">
        <v>9298</v>
      </c>
      <c r="CP2450">
        <v>0.28113555899999998</v>
      </c>
      <c r="CQ2450">
        <v>6.7034115000000005E-2</v>
      </c>
      <c r="CR2450">
        <v>75707</v>
      </c>
      <c r="CS2450">
        <v>0.84799999999999998</v>
      </c>
      <c r="CT2450">
        <v>68173</v>
      </c>
      <c r="CU2450">
        <v>0.81518574588999992</v>
      </c>
      <c r="CV2450">
        <v>196</v>
      </c>
      <c r="CW2450">
        <v>50</v>
      </c>
      <c r="CX2450">
        <v>57</v>
      </c>
      <c r="CY2450">
        <v>738</v>
      </c>
      <c r="CZ2450">
        <v>2234</v>
      </c>
      <c r="DA2450" s="2">
        <v>46486</v>
      </c>
      <c r="DB2450" s="2">
        <v>6945</v>
      </c>
      <c r="DC2450" s="2">
        <v>68.86</v>
      </c>
      <c r="DD2450" s="2">
        <v>13370</v>
      </c>
      <c r="DE2450">
        <v>684</v>
      </c>
      <c r="DF2450">
        <v>85</v>
      </c>
      <c r="DG2450">
        <v>31.04</v>
      </c>
      <c r="DH2450">
        <v>3.58</v>
      </c>
      <c r="DI2450" s="2">
        <v>10.74</v>
      </c>
      <c r="DJ2450">
        <v>-0.19</v>
      </c>
      <c r="DK2450">
        <v>0.95450871057146625</v>
      </c>
      <c r="DL2450">
        <v>6.6093853271645734E-4</v>
      </c>
      <c r="DN2450">
        <v>112.5</v>
      </c>
      <c r="DO2450">
        <v>0.29199999999999998</v>
      </c>
      <c r="DP2450">
        <v>865.24999999999989</v>
      </c>
      <c r="DQ2450" s="2">
        <v>0</v>
      </c>
      <c r="DR2450" s="2">
        <v>2705.6553028499998</v>
      </c>
      <c r="DS2450">
        <v>6.5013603284285798E-3</v>
      </c>
      <c r="DT2450">
        <v>4.2691233509902604</v>
      </c>
      <c r="DU2450">
        <v>1532430.8568767407</v>
      </c>
      <c r="DV2450">
        <v>1</v>
      </c>
    </row>
    <row r="2451" spans="1:126" x14ac:dyDescent="0.15">
      <c r="A2451" t="s">
        <v>3949</v>
      </c>
      <c r="B2451" t="s">
        <v>3444</v>
      </c>
      <c r="C2451">
        <v>47</v>
      </c>
      <c r="D2451">
        <v>121</v>
      </c>
      <c r="E2451" t="s">
        <v>4027</v>
      </c>
      <c r="F2451">
        <v>47121</v>
      </c>
      <c r="G2451" t="s">
        <v>7434</v>
      </c>
      <c r="H2451">
        <v>95.8</v>
      </c>
      <c r="I2451">
        <v>1</v>
      </c>
      <c r="J2451">
        <v>0.5</v>
      </c>
      <c r="K2451">
        <v>0.2</v>
      </c>
      <c r="L2451">
        <v>1.1000000000000001</v>
      </c>
      <c r="M2451">
        <v>1.5</v>
      </c>
      <c r="N2451">
        <f t="shared" si="154"/>
        <v>9182.39</v>
      </c>
      <c r="O2451">
        <f t="shared" si="152"/>
        <v>817.61000000000058</v>
      </c>
      <c r="P2451">
        <f t="shared" si="153"/>
        <v>0.981132000000001</v>
      </c>
      <c r="Q2451" s="4">
        <v>47121</v>
      </c>
      <c r="R2451" s="5">
        <v>35.512203</v>
      </c>
      <c r="S2451" s="5">
        <v>-84.816102000000001</v>
      </c>
      <c r="T2451">
        <v>8</v>
      </c>
      <c r="U2451">
        <v>0.1994922719332991</v>
      </c>
      <c r="V2451">
        <v>11696</v>
      </c>
      <c r="W2451">
        <v>11694</v>
      </c>
      <c r="X2451">
        <v>11716</v>
      </c>
      <c r="Y2451">
        <v>11785</v>
      </c>
      <c r="Z2451">
        <v>6172</v>
      </c>
      <c r="AA2451">
        <v>47103</v>
      </c>
      <c r="AB2451">
        <v>3677.9639999999995</v>
      </c>
      <c r="AC2451">
        <v>34424</v>
      </c>
      <c r="AD2451">
        <v>0</v>
      </c>
      <c r="AE2451">
        <v>0</v>
      </c>
      <c r="AF2451">
        <v>13</v>
      </c>
      <c r="AG2451">
        <v>317</v>
      </c>
      <c r="AH2451">
        <v>4.1009463722397478E-2</v>
      </c>
      <c r="AI2451" s="3">
        <v>52881</v>
      </c>
      <c r="AJ2451" s="3">
        <v>124881.76403464501</v>
      </c>
      <c r="AK2451">
        <v>95</v>
      </c>
      <c r="AL2451">
        <v>138745.60000000001</v>
      </c>
      <c r="AM2451">
        <v>158965</v>
      </c>
      <c r="AN2451">
        <v>18312</v>
      </c>
      <c r="AO2451">
        <v>177277</v>
      </c>
      <c r="AP2451">
        <v>1</v>
      </c>
      <c r="AQ2451">
        <v>0</v>
      </c>
      <c r="AR2451">
        <v>1</v>
      </c>
      <c r="AS2451">
        <v>8.5513938772019835E-2</v>
      </c>
      <c r="AT2451">
        <v>1</v>
      </c>
      <c r="AU2451">
        <v>10</v>
      </c>
      <c r="AV2451">
        <f t="shared" si="155"/>
        <v>11</v>
      </c>
      <c r="AW2451">
        <v>4907</v>
      </c>
      <c r="AX2451">
        <v>0.43000000000000005</v>
      </c>
      <c r="AY2451">
        <v>160638398.921711</v>
      </c>
      <c r="AZ2451">
        <v>160638.39892171099</v>
      </c>
      <c r="BA2451">
        <v>14473.321442132299</v>
      </c>
      <c r="BB2451">
        <v>0.69092640828729768</v>
      </c>
      <c r="BC2451">
        <v>6880</v>
      </c>
      <c r="BD2451">
        <v>3765</v>
      </c>
      <c r="BE2451">
        <v>3115</v>
      </c>
      <c r="BF2451">
        <v>0.26633036935704513</v>
      </c>
      <c r="BG2451">
        <v>86988</v>
      </c>
      <c r="BH2451">
        <v>7.4247183339023559</v>
      </c>
      <c r="BI2451">
        <v>1890</v>
      </c>
      <c r="BJ2451">
        <v>9</v>
      </c>
      <c r="BK2451">
        <v>1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12108</v>
      </c>
      <c r="BU2451">
        <v>0.76</v>
      </c>
      <c r="BV2451">
        <v>0.46755679999999999</v>
      </c>
      <c r="BW2451">
        <v>41</v>
      </c>
      <c r="BX2451">
        <v>0.99108019999999997</v>
      </c>
      <c r="BY2451">
        <v>-1.479652</v>
      </c>
      <c r="BZ2451">
        <v>10</v>
      </c>
      <c r="CA2451">
        <v>1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11724</v>
      </c>
      <c r="CK2451">
        <v>1.1088365745479358</v>
      </c>
      <c r="CL2451">
        <v>0.50885750962772791</v>
      </c>
      <c r="CM2451">
        <v>34</v>
      </c>
      <c r="CN2451">
        <v>-1.413221388176672</v>
      </c>
      <c r="CO2451">
        <v>509.00000000000006</v>
      </c>
      <c r="CP2451">
        <v>-0.96234013240000005</v>
      </c>
      <c r="CQ2451">
        <v>-0.1291247988</v>
      </c>
      <c r="CR2451">
        <v>9970</v>
      </c>
      <c r="CS2451">
        <v>0.84099999999999997</v>
      </c>
      <c r="CT2451">
        <v>9766</v>
      </c>
      <c r="CU2451">
        <v>0.82164038768000003</v>
      </c>
      <c r="CW2451">
        <v>1</v>
      </c>
      <c r="CX2451">
        <v>6</v>
      </c>
      <c r="CY2451">
        <v>144</v>
      </c>
      <c r="CZ2451">
        <v>461</v>
      </c>
      <c r="DA2451" s="2">
        <v>3220</v>
      </c>
      <c r="DB2451" s="2">
        <v>770</v>
      </c>
      <c r="DC2451" s="2">
        <v>42.92</v>
      </c>
      <c r="DD2451" s="2">
        <v>445</v>
      </c>
      <c r="DE2451">
        <v>125</v>
      </c>
      <c r="DF2451">
        <v>12</v>
      </c>
      <c r="DG2451">
        <v>17.170000000000002</v>
      </c>
      <c r="DH2451">
        <v>8.58</v>
      </c>
      <c r="DJ2451">
        <v>1.3</v>
      </c>
      <c r="DK2451">
        <v>0.98010627635634728</v>
      </c>
      <c r="DL2451">
        <v>0</v>
      </c>
      <c r="DM2451">
        <v>22</v>
      </c>
      <c r="DN2451">
        <v>22.2</v>
      </c>
      <c r="DO2451">
        <v>0.16200000000000001</v>
      </c>
      <c r="DP2451">
        <v>569.31999999999994</v>
      </c>
      <c r="DQ2451" s="2">
        <v>0</v>
      </c>
      <c r="DR2451" s="2">
        <v>224.30474529999998</v>
      </c>
      <c r="DS2451">
        <v>1.6166620414874418E-3</v>
      </c>
      <c r="DT2451">
        <v>2.25509210312276</v>
      </c>
      <c r="DU2451">
        <v>312884.1069030292</v>
      </c>
      <c r="DV2451">
        <v>1</v>
      </c>
    </row>
    <row r="2452" spans="1:126" x14ac:dyDescent="0.15">
      <c r="A2452" t="s">
        <v>3949</v>
      </c>
      <c r="B2452" t="s">
        <v>202</v>
      </c>
      <c r="C2452">
        <v>47</v>
      </c>
      <c r="D2452">
        <v>123</v>
      </c>
      <c r="E2452" t="s">
        <v>4028</v>
      </c>
      <c r="F2452">
        <v>47123</v>
      </c>
      <c r="G2452" t="s">
        <v>7435</v>
      </c>
      <c r="H2452">
        <v>92.4</v>
      </c>
      <c r="I2452">
        <v>2</v>
      </c>
      <c r="J2452">
        <v>0.4</v>
      </c>
      <c r="K2452">
        <v>0.3</v>
      </c>
      <c r="L2452">
        <v>1.5</v>
      </c>
      <c r="M2452">
        <v>3.3</v>
      </c>
      <c r="N2452">
        <f t="shared" si="154"/>
        <v>8555.15</v>
      </c>
      <c r="O2452">
        <f t="shared" si="152"/>
        <v>1444.8500000000004</v>
      </c>
      <c r="P2452">
        <f t="shared" si="153"/>
        <v>1.733820000000001</v>
      </c>
      <c r="Q2452" s="4">
        <v>47123</v>
      </c>
      <c r="R2452" s="5">
        <v>35.447817999999998</v>
      </c>
      <c r="S2452" s="5">
        <v>-84.249705000000006</v>
      </c>
      <c r="T2452">
        <v>6</v>
      </c>
      <c r="U2452">
        <v>6.2458812123348501E-2</v>
      </c>
      <c r="V2452">
        <v>44680</v>
      </c>
      <c r="W2452">
        <v>45002</v>
      </c>
      <c r="X2452">
        <v>45293</v>
      </c>
      <c r="Y2452">
        <v>45693</v>
      </c>
      <c r="Z2452">
        <v>23194</v>
      </c>
      <c r="AA2452">
        <v>47105</v>
      </c>
      <c r="AB2452">
        <v>14999.422999999999</v>
      </c>
      <c r="AC2452">
        <v>35291</v>
      </c>
      <c r="AD2452">
        <v>1</v>
      </c>
      <c r="AE2452">
        <v>2.207846687126046E-5</v>
      </c>
      <c r="AF2452">
        <v>60</v>
      </c>
      <c r="AG2452">
        <v>872</v>
      </c>
      <c r="AH2452">
        <v>6.8807339449541288E-2</v>
      </c>
      <c r="AI2452" s="3">
        <v>110628</v>
      </c>
      <c r="AJ2452" s="3">
        <v>406764.2503213</v>
      </c>
      <c r="AK2452">
        <v>62</v>
      </c>
      <c r="AL2452">
        <v>417843.20000000001</v>
      </c>
      <c r="AM2452">
        <v>201770</v>
      </c>
      <c r="AN2452">
        <v>54211</v>
      </c>
      <c r="AO2452">
        <v>255981</v>
      </c>
      <c r="AP2452">
        <v>3</v>
      </c>
      <c r="AQ2452">
        <v>0</v>
      </c>
      <c r="AR2452">
        <v>3</v>
      </c>
      <c r="AS2452">
        <v>6.6663703835385085E-2</v>
      </c>
      <c r="AT2452">
        <v>3</v>
      </c>
      <c r="AU2452">
        <v>49</v>
      </c>
      <c r="AV2452">
        <f t="shared" si="155"/>
        <v>52</v>
      </c>
      <c r="AW2452">
        <v>30359</v>
      </c>
      <c r="AX2452">
        <v>0.65</v>
      </c>
      <c r="AY2452">
        <v>657098125.77992105</v>
      </c>
      <c r="AZ2452">
        <v>657098.12577992107</v>
      </c>
      <c r="BA2452">
        <v>16883.350414786299</v>
      </c>
      <c r="BB2452">
        <v>0.59229949946676952</v>
      </c>
      <c r="BC2452">
        <v>33906</v>
      </c>
      <c r="BD2452">
        <v>63991</v>
      </c>
      <c r="BE2452">
        <v>-30085</v>
      </c>
      <c r="BF2452">
        <v>-0.6733437779767234</v>
      </c>
      <c r="BG2452">
        <v>628472</v>
      </c>
      <c r="BH2452">
        <v>13.875698231514804</v>
      </c>
      <c r="BI2452">
        <v>6529</v>
      </c>
      <c r="BJ2452">
        <v>41</v>
      </c>
      <c r="BK2452">
        <v>2</v>
      </c>
      <c r="BL2452">
        <v>2</v>
      </c>
      <c r="BM2452">
        <v>0</v>
      </c>
      <c r="BN2452">
        <v>0</v>
      </c>
      <c r="BO2452">
        <v>1</v>
      </c>
      <c r="BP2452">
        <v>0</v>
      </c>
      <c r="BQ2452">
        <v>3</v>
      </c>
      <c r="BR2452">
        <v>1</v>
      </c>
      <c r="BS2452">
        <v>0</v>
      </c>
      <c r="BT2452">
        <v>45830</v>
      </c>
      <c r="BU2452">
        <v>0.78</v>
      </c>
      <c r="BV2452">
        <v>0.48114370000000001</v>
      </c>
      <c r="BW2452">
        <v>151</v>
      </c>
      <c r="BX2452">
        <v>1.0909880000000001</v>
      </c>
      <c r="BY2452">
        <v>-1.3574679999999999</v>
      </c>
      <c r="BZ2452">
        <v>41</v>
      </c>
      <c r="CA2452">
        <v>1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2</v>
      </c>
      <c r="CH2452">
        <v>2</v>
      </c>
      <c r="CI2452">
        <v>0</v>
      </c>
      <c r="CJ2452">
        <v>45386</v>
      </c>
      <c r="CK2452">
        <v>1.0575948530383819</v>
      </c>
      <c r="CL2452">
        <v>0.5238049437337694</v>
      </c>
      <c r="CM2452">
        <v>136</v>
      </c>
      <c r="CN2452">
        <v>-1.387783403189492</v>
      </c>
      <c r="CO2452">
        <v>2747</v>
      </c>
      <c r="CP2452">
        <v>0.41847691100000001</v>
      </c>
      <c r="CQ2452">
        <v>-0.50239845719999998</v>
      </c>
      <c r="CR2452">
        <v>39131</v>
      </c>
      <c r="CS2452">
        <v>0.85199999999999998</v>
      </c>
      <c r="CT2452">
        <v>36593</v>
      </c>
      <c r="CU2452">
        <v>0.79286497108999998</v>
      </c>
      <c r="CV2452">
        <v>16</v>
      </c>
      <c r="CW2452">
        <v>16</v>
      </c>
      <c r="CX2452">
        <v>13</v>
      </c>
      <c r="CY2452">
        <v>477</v>
      </c>
      <c r="CZ2452">
        <v>1319</v>
      </c>
      <c r="DA2452" s="2">
        <v>19486</v>
      </c>
      <c r="DB2452" s="2">
        <v>2195</v>
      </c>
      <c r="DC2452" s="2">
        <v>86.16</v>
      </c>
      <c r="DD2452" s="2">
        <v>2219</v>
      </c>
      <c r="DE2452">
        <v>377</v>
      </c>
      <c r="DF2452">
        <v>27</v>
      </c>
      <c r="DG2452">
        <v>13.26</v>
      </c>
      <c r="DH2452">
        <v>8.84</v>
      </c>
      <c r="DI2452" s="2">
        <v>11.05</v>
      </c>
      <c r="DJ2452">
        <v>1.51</v>
      </c>
      <c r="DK2452">
        <v>0.97459051957913001</v>
      </c>
      <c r="DL2452">
        <v>1.1467889908256881E-3</v>
      </c>
      <c r="DN2452">
        <v>33.299999999999997</v>
      </c>
      <c r="DO2452">
        <v>7.9000000000000001E-2</v>
      </c>
      <c r="DP2452">
        <v>555.88</v>
      </c>
      <c r="DQ2452" s="2">
        <v>154461</v>
      </c>
      <c r="DR2452" s="2">
        <v>4678.3032555099999</v>
      </c>
      <c r="DS2452">
        <v>1.1196314809043201E-2</v>
      </c>
      <c r="DT2452">
        <v>4.2193124957736297</v>
      </c>
      <c r="DU2452">
        <v>1763011.03503404</v>
      </c>
      <c r="DV2452">
        <v>1</v>
      </c>
    </row>
    <row r="2453" spans="1:126" x14ac:dyDescent="0.15">
      <c r="A2453" t="s">
        <v>3949</v>
      </c>
      <c r="B2453" t="s">
        <v>204</v>
      </c>
      <c r="C2453">
        <v>47</v>
      </c>
      <c r="D2453">
        <v>125</v>
      </c>
      <c r="E2453" t="s">
        <v>4029</v>
      </c>
      <c r="F2453">
        <v>47125</v>
      </c>
      <c r="G2453" t="s">
        <v>7436</v>
      </c>
      <c r="H2453">
        <v>67.099999999999994</v>
      </c>
      <c r="I2453">
        <v>18.600000000000001</v>
      </c>
      <c r="J2453">
        <v>0.5</v>
      </c>
      <c r="K2453">
        <v>2</v>
      </c>
      <c r="L2453">
        <v>3.9</v>
      </c>
      <c r="M2453">
        <v>8</v>
      </c>
      <c r="N2453">
        <f t="shared" si="154"/>
        <v>4931.829999999999</v>
      </c>
      <c r="O2453">
        <f t="shared" si="152"/>
        <v>5068.170000000001</v>
      </c>
      <c r="P2453">
        <f t="shared" si="153"/>
        <v>6.0818040000000035</v>
      </c>
      <c r="Q2453" s="4">
        <v>47125</v>
      </c>
      <c r="R2453" s="5">
        <v>36.500354000000002</v>
      </c>
      <c r="S2453" s="5">
        <v>-87.380887000000001</v>
      </c>
      <c r="T2453">
        <v>2</v>
      </c>
      <c r="U2453">
        <v>-2.4644951527573612E-2</v>
      </c>
      <c r="V2453">
        <v>173138</v>
      </c>
      <c r="W2453">
        <v>182015</v>
      </c>
      <c r="X2453">
        <v>185980</v>
      </c>
      <c r="Y2453">
        <v>192542</v>
      </c>
      <c r="Z2453">
        <v>97350</v>
      </c>
      <c r="AA2453">
        <v>47107</v>
      </c>
      <c r="AB2453">
        <v>73394.062999999995</v>
      </c>
      <c r="AC2453">
        <v>50344</v>
      </c>
      <c r="AD2453">
        <v>2</v>
      </c>
      <c r="AE2453">
        <v>1.0753844499408539E-5</v>
      </c>
      <c r="AF2453">
        <v>58</v>
      </c>
      <c r="AG2453">
        <v>783</v>
      </c>
      <c r="AH2453">
        <v>7.407407407407407E-2</v>
      </c>
      <c r="AI2453" s="3">
        <v>147371</v>
      </c>
      <c r="AJ2453" s="3">
        <v>345066.12825046503</v>
      </c>
      <c r="AK2453">
        <v>70</v>
      </c>
      <c r="AL2453">
        <v>348076.79999999999</v>
      </c>
      <c r="AM2453">
        <v>238770</v>
      </c>
      <c r="AN2453">
        <v>62604</v>
      </c>
      <c r="AO2453">
        <v>301374</v>
      </c>
      <c r="AP2453">
        <v>2</v>
      </c>
      <c r="AQ2453">
        <v>1</v>
      </c>
      <c r="AR2453">
        <v>3</v>
      </c>
      <c r="AS2453">
        <v>1.6482158063895833E-2</v>
      </c>
      <c r="AT2453">
        <v>5</v>
      </c>
      <c r="AU2453">
        <v>72</v>
      </c>
      <c r="AV2453">
        <f t="shared" si="155"/>
        <v>77</v>
      </c>
      <c r="AW2453">
        <v>181890</v>
      </c>
      <c r="AX2453">
        <v>0.94</v>
      </c>
      <c r="AY2453">
        <v>1202933325.0822699</v>
      </c>
      <c r="AZ2453">
        <v>1202933.32508227</v>
      </c>
      <c r="BA2453">
        <v>8900.4772980298094</v>
      </c>
      <c r="BB2453">
        <v>1.1235352515548327</v>
      </c>
      <c r="BC2453">
        <v>257659</v>
      </c>
      <c r="BD2453">
        <v>452516</v>
      </c>
      <c r="BE2453">
        <v>-194857</v>
      </c>
      <c r="BF2453">
        <v>-1.1254432880130301</v>
      </c>
      <c r="BG2453">
        <v>2331197</v>
      </c>
      <c r="BH2453">
        <v>12.534665017743844</v>
      </c>
      <c r="BI2453">
        <v>10733</v>
      </c>
      <c r="BJ2453">
        <v>99</v>
      </c>
      <c r="BK2453">
        <v>5</v>
      </c>
      <c r="BL2453">
        <v>2</v>
      </c>
      <c r="BM2453">
        <v>1</v>
      </c>
      <c r="BN2453">
        <v>0</v>
      </c>
      <c r="BO2453">
        <v>6</v>
      </c>
      <c r="BP2453">
        <v>3</v>
      </c>
      <c r="BQ2453">
        <v>10</v>
      </c>
      <c r="BR2453">
        <v>2</v>
      </c>
      <c r="BS2453">
        <v>0</v>
      </c>
      <c r="BT2453">
        <v>160978</v>
      </c>
      <c r="BU2453">
        <v>0.73</v>
      </c>
      <c r="BV2453">
        <v>0.51050960000000001</v>
      </c>
      <c r="BW2453">
        <v>393</v>
      </c>
      <c r="BX2453">
        <v>0.7951397</v>
      </c>
      <c r="BY2453">
        <v>-1.533922</v>
      </c>
      <c r="BZ2453">
        <v>104</v>
      </c>
      <c r="CA2453">
        <v>5</v>
      </c>
      <c r="CB2453">
        <v>2</v>
      </c>
      <c r="CC2453">
        <v>0</v>
      </c>
      <c r="CD2453">
        <v>0</v>
      </c>
      <c r="CE2453">
        <v>7</v>
      </c>
      <c r="CF2453">
        <v>2</v>
      </c>
      <c r="CG2453">
        <v>16</v>
      </c>
      <c r="CH2453">
        <v>2</v>
      </c>
      <c r="CI2453">
        <v>0</v>
      </c>
      <c r="CJ2453">
        <v>189795</v>
      </c>
      <c r="CK2453">
        <v>0.72710029242076968</v>
      </c>
      <c r="CL2453">
        <v>0.54415162313505894</v>
      </c>
      <c r="CM2453">
        <v>390</v>
      </c>
      <c r="CN2453">
        <v>-1.746035025092278</v>
      </c>
      <c r="CO2453">
        <v>24922</v>
      </c>
      <c r="CP2453">
        <v>0.80494407899999998</v>
      </c>
      <c r="CQ2453">
        <v>7.5517416000000004E-2</v>
      </c>
      <c r="CR2453">
        <v>164169</v>
      </c>
      <c r="CS2453">
        <v>0.83900000000000008</v>
      </c>
      <c r="CT2453">
        <v>149418</v>
      </c>
      <c r="CU2453">
        <v>0.84972366437999991</v>
      </c>
      <c r="CV2453">
        <v>318</v>
      </c>
      <c r="CW2453">
        <v>80</v>
      </c>
      <c r="CX2453">
        <v>78</v>
      </c>
      <c r="CY2453">
        <v>673</v>
      </c>
      <c r="CZ2453">
        <v>1148</v>
      </c>
      <c r="DA2453" s="2">
        <v>71001</v>
      </c>
      <c r="DB2453" s="2">
        <v>13445</v>
      </c>
      <c r="DC2453" s="2">
        <v>89.62</v>
      </c>
      <c r="DD2453" s="2">
        <v>52632</v>
      </c>
      <c r="DE2453">
        <v>296</v>
      </c>
      <c r="DF2453">
        <v>69</v>
      </c>
      <c r="DG2453">
        <v>22.27</v>
      </c>
      <c r="DH2453">
        <v>0.54</v>
      </c>
      <c r="DI2453" s="2">
        <v>4.8899999999999997</v>
      </c>
      <c r="DJ2453">
        <v>-0.51</v>
      </c>
      <c r="DK2453">
        <v>0.90234849461562994</v>
      </c>
      <c r="DL2453">
        <v>2.554278416347382E-3</v>
      </c>
      <c r="DM2453">
        <v>0</v>
      </c>
      <c r="DN2453">
        <v>83.1</v>
      </c>
      <c r="DO2453">
        <v>0.24399999999999999</v>
      </c>
      <c r="DP2453">
        <v>1150.22</v>
      </c>
      <c r="DQ2453" s="2">
        <v>0</v>
      </c>
      <c r="DR2453" s="2">
        <v>2613.4787756599999</v>
      </c>
      <c r="DS2453">
        <v>6.2691854969963521E-3</v>
      </c>
      <c r="DT2453">
        <v>4.7008328210815096</v>
      </c>
      <c r="DU2453">
        <v>1636250.8456970244</v>
      </c>
      <c r="DV2453">
        <v>1</v>
      </c>
    </row>
    <row r="2454" spans="1:126" x14ac:dyDescent="0.15">
      <c r="A2454" t="s">
        <v>3949</v>
      </c>
      <c r="B2454" t="s">
        <v>3224</v>
      </c>
      <c r="C2454">
        <v>47</v>
      </c>
      <c r="D2454">
        <v>127</v>
      </c>
      <c r="E2454" t="s">
        <v>4030</v>
      </c>
      <c r="F2454">
        <v>47127</v>
      </c>
      <c r="G2454" t="s">
        <v>7437</v>
      </c>
      <c r="H2454">
        <v>94.9</v>
      </c>
      <c r="I2454">
        <v>2.2999999999999998</v>
      </c>
      <c r="J2454">
        <v>0.3</v>
      </c>
      <c r="K2454">
        <v>0.4</v>
      </c>
      <c r="L2454">
        <v>1.1000000000000001</v>
      </c>
      <c r="M2454">
        <v>1.1000000000000001</v>
      </c>
      <c r="N2454">
        <f t="shared" si="154"/>
        <v>9013.9699999999993</v>
      </c>
      <c r="O2454">
        <f t="shared" si="152"/>
        <v>986.03000000000065</v>
      </c>
      <c r="P2454">
        <f t="shared" si="153"/>
        <v>1.1832360000000013</v>
      </c>
      <c r="Q2454" s="4">
        <v>47127</v>
      </c>
      <c r="R2454" s="5">
        <v>35.288888</v>
      </c>
      <c r="S2454" s="5">
        <v>-86.358683999999997</v>
      </c>
      <c r="T2454">
        <v>9</v>
      </c>
      <c r="U2454">
        <v>0.1976094366092348</v>
      </c>
      <c r="V2454">
        <v>6349</v>
      </c>
      <c r="W2454">
        <v>6348</v>
      </c>
      <c r="X2454">
        <v>6351</v>
      </c>
      <c r="Y2454">
        <v>6256</v>
      </c>
      <c r="Z2454">
        <v>3299</v>
      </c>
      <c r="AA2454">
        <v>47109</v>
      </c>
      <c r="AB2454">
        <v>2679.4059999999999</v>
      </c>
      <c r="AC2454">
        <v>49427</v>
      </c>
      <c r="AD2454">
        <v>0</v>
      </c>
      <c r="AE2454">
        <v>0</v>
      </c>
      <c r="AF2454">
        <v>8</v>
      </c>
      <c r="AG2454">
        <v>358</v>
      </c>
      <c r="AH2454">
        <v>2.23463687150838E-2</v>
      </c>
      <c r="AI2454" s="3">
        <v>58699</v>
      </c>
      <c r="AJ2454" s="3">
        <v>82702.303318720005</v>
      </c>
      <c r="AK2454">
        <v>91</v>
      </c>
      <c r="AL2454">
        <v>83443.199999999997</v>
      </c>
      <c r="AM2454">
        <v>329139</v>
      </c>
      <c r="AN2454">
        <v>24985</v>
      </c>
      <c r="AO2454">
        <v>354124</v>
      </c>
      <c r="AP2454">
        <v>1</v>
      </c>
      <c r="AQ2454">
        <v>2</v>
      </c>
      <c r="AR2454">
        <v>3</v>
      </c>
      <c r="AS2454">
        <v>0.47258979206049151</v>
      </c>
      <c r="AT2454">
        <v>4</v>
      </c>
      <c r="AU2454">
        <v>2</v>
      </c>
      <c r="AV2454">
        <f t="shared" si="155"/>
        <v>6</v>
      </c>
      <c r="AW2454">
        <v>2781</v>
      </c>
      <c r="AX2454">
        <v>0.43000000000000005</v>
      </c>
      <c r="AY2454">
        <v>178276112.69960499</v>
      </c>
      <c r="AZ2454">
        <v>178276.112699605</v>
      </c>
      <c r="BA2454">
        <v>29940.978424190402</v>
      </c>
      <c r="BB2454">
        <v>0.3339904213658107</v>
      </c>
      <c r="BC2454">
        <v>3487</v>
      </c>
      <c r="BD2454">
        <v>10029</v>
      </c>
      <c r="BE2454">
        <v>-6542</v>
      </c>
      <c r="BF2454">
        <v>-1.0303984879508583</v>
      </c>
      <c r="BG2454">
        <v>52903</v>
      </c>
      <c r="BH2454">
        <v>8.3298693119193832</v>
      </c>
      <c r="BI2454">
        <v>988</v>
      </c>
      <c r="BJ2454">
        <v>4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6096</v>
      </c>
      <c r="BU2454">
        <v>0.81</v>
      </c>
      <c r="BV2454">
        <v>0.59600240000000004</v>
      </c>
      <c r="BW2454">
        <v>13</v>
      </c>
      <c r="BX2454">
        <v>0.82020999999999999</v>
      </c>
      <c r="BY2454">
        <v>-1.175821</v>
      </c>
      <c r="BZ2454">
        <v>4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6336</v>
      </c>
      <c r="CK2454">
        <v>0.78914141414141414</v>
      </c>
      <c r="CL2454">
        <v>0.6100697471665214</v>
      </c>
      <c r="CM2454">
        <v>12</v>
      </c>
      <c r="CN2454">
        <v>-1.4746965185623571</v>
      </c>
      <c r="CO2454">
        <v>635</v>
      </c>
      <c r="CP2454">
        <v>0.93847292999999998</v>
      </c>
      <c r="CQ2454">
        <v>0.53903014599999999</v>
      </c>
      <c r="CR2454">
        <v>5582</v>
      </c>
      <c r="CS2454">
        <v>0.88400000000000001</v>
      </c>
      <c r="CT2454">
        <v>5378</v>
      </c>
      <c r="CU2454">
        <v>0.83939638911000003</v>
      </c>
      <c r="CV2454">
        <v>1</v>
      </c>
      <c r="CY2454">
        <v>130</v>
      </c>
      <c r="CZ2454">
        <v>552</v>
      </c>
      <c r="DA2454" s="2">
        <v>2824</v>
      </c>
      <c r="DB2454" s="2">
        <v>420</v>
      </c>
      <c r="DC2454" s="2">
        <v>63.48</v>
      </c>
      <c r="DD2454" s="2">
        <v>356</v>
      </c>
      <c r="DE2454">
        <v>160</v>
      </c>
      <c r="DF2454">
        <v>19</v>
      </c>
      <c r="DG2454">
        <v>31.74</v>
      </c>
      <c r="DH2454">
        <v>15.87</v>
      </c>
      <c r="DI2454" s="2">
        <v>31.74</v>
      </c>
      <c r="DJ2454">
        <v>0.37</v>
      </c>
      <c r="DK2454">
        <v>0.97500809213104145</v>
      </c>
      <c r="DL2454">
        <v>0</v>
      </c>
      <c r="DN2454">
        <v>13.2</v>
      </c>
      <c r="DO2454">
        <v>0.16300000000000001</v>
      </c>
      <c r="DP2454">
        <v>0</v>
      </c>
      <c r="DQ2454" s="2">
        <v>0</v>
      </c>
      <c r="DR2454" s="2">
        <v>0</v>
      </c>
      <c r="DS2454">
        <v>0</v>
      </c>
      <c r="DT2454">
        <v>1.6942061349212301</v>
      </c>
      <c r="DU2454">
        <v>141369.98135745918</v>
      </c>
      <c r="DV2454">
        <v>1</v>
      </c>
    </row>
    <row r="2455" spans="1:126" x14ac:dyDescent="0.15">
      <c r="A2455" t="s">
        <v>3949</v>
      </c>
      <c r="B2455" t="s">
        <v>206</v>
      </c>
      <c r="C2455">
        <v>47</v>
      </c>
      <c r="D2455">
        <v>129</v>
      </c>
      <c r="E2455" t="s">
        <v>4031</v>
      </c>
      <c r="F2455">
        <v>47129</v>
      </c>
      <c r="G2455" t="s">
        <v>7438</v>
      </c>
      <c r="H2455">
        <v>93.9</v>
      </c>
      <c r="I2455">
        <v>3.7</v>
      </c>
      <c r="J2455">
        <v>0.3</v>
      </c>
      <c r="K2455">
        <v>0.2</v>
      </c>
      <c r="L2455">
        <v>1.2</v>
      </c>
      <c r="M2455">
        <v>0.9</v>
      </c>
      <c r="N2455">
        <f t="shared" si="154"/>
        <v>8833.2800000000025</v>
      </c>
      <c r="O2455">
        <f t="shared" si="152"/>
        <v>1166.7199999999975</v>
      </c>
      <c r="P2455">
        <f t="shared" si="153"/>
        <v>1.4000639999999975</v>
      </c>
      <c r="Q2455" s="4">
        <v>47129</v>
      </c>
      <c r="R2455" s="5">
        <v>36.138697000000001</v>
      </c>
      <c r="S2455" s="5">
        <v>-84.639262000000002</v>
      </c>
      <c r="T2455">
        <v>2</v>
      </c>
      <c r="U2455">
        <v>0.11541849627463936</v>
      </c>
      <c r="V2455">
        <v>21882</v>
      </c>
      <c r="W2455">
        <v>21866</v>
      </c>
      <c r="X2455">
        <v>21794</v>
      </c>
      <c r="Y2455">
        <v>21487</v>
      </c>
      <c r="Z2455">
        <v>12260</v>
      </c>
      <c r="AA2455">
        <v>47111</v>
      </c>
      <c r="AB2455">
        <v>6124.4839999999995</v>
      </c>
      <c r="AC2455">
        <v>39049</v>
      </c>
      <c r="AD2455">
        <v>1</v>
      </c>
      <c r="AE2455">
        <v>4.5884188308708819E-5</v>
      </c>
      <c r="AF2455">
        <v>47</v>
      </c>
      <c r="AG2455">
        <v>413</v>
      </c>
      <c r="AH2455">
        <v>0.11380145278450363</v>
      </c>
      <c r="AI2455" s="3">
        <v>55475</v>
      </c>
      <c r="AJ2455" s="3">
        <v>334191.68436846003</v>
      </c>
      <c r="AK2455">
        <v>86</v>
      </c>
      <c r="AL2455">
        <v>334342.39999999997</v>
      </c>
      <c r="AM2455">
        <v>468996</v>
      </c>
      <c r="AN2455">
        <v>23794</v>
      </c>
      <c r="AO2455">
        <v>492790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17</v>
      </c>
      <c r="AV2455">
        <f t="shared" si="155"/>
        <v>17</v>
      </c>
      <c r="AW2455">
        <v>3097</v>
      </c>
      <c r="AX2455">
        <v>0.14000000000000001</v>
      </c>
      <c r="AY2455">
        <v>434904137.92486501</v>
      </c>
      <c r="AZ2455">
        <v>434904.137924865</v>
      </c>
      <c r="BA2455">
        <v>21992.112675128599</v>
      </c>
      <c r="BB2455">
        <v>0.45470847424809879</v>
      </c>
      <c r="BC2455">
        <v>10195</v>
      </c>
      <c r="BD2455">
        <v>22431</v>
      </c>
      <c r="BE2455">
        <v>-12236</v>
      </c>
      <c r="BF2455">
        <v>-0.55918106206014073</v>
      </c>
      <c r="BG2455">
        <v>134493</v>
      </c>
      <c r="BH2455">
        <v>6.1711021382031754</v>
      </c>
      <c r="BI2455">
        <v>3006</v>
      </c>
      <c r="BJ2455">
        <v>16</v>
      </c>
      <c r="BK2455">
        <v>0</v>
      </c>
      <c r="BL2455">
        <v>2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18738</v>
      </c>
      <c r="BU2455">
        <v>0.8</v>
      </c>
      <c r="BV2455">
        <v>0.42454419999999998</v>
      </c>
      <c r="BW2455">
        <v>63</v>
      </c>
      <c r="BX2455">
        <v>1.0139819999999999</v>
      </c>
      <c r="BY2455">
        <v>-1.71265</v>
      </c>
      <c r="BZ2455">
        <v>16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21757</v>
      </c>
      <c r="CK2455">
        <v>0.7813577239509123</v>
      </c>
      <c r="CL2455">
        <v>0.54263307191723675</v>
      </c>
      <c r="CM2455">
        <v>50</v>
      </c>
      <c r="CN2455">
        <v>-1.6859731160947695</v>
      </c>
      <c r="CO2455">
        <v>804.00000000000011</v>
      </c>
      <c r="CP2455">
        <v>-0.1949439124</v>
      </c>
      <c r="CQ2455">
        <v>4.9371629E-2</v>
      </c>
      <c r="CR2455">
        <v>18068</v>
      </c>
      <c r="CS2455">
        <v>0.84299999999999997</v>
      </c>
      <c r="CT2455">
        <v>18315</v>
      </c>
      <c r="CU2455">
        <v>0.82774833305000006</v>
      </c>
      <c r="CV2455">
        <v>1</v>
      </c>
      <c r="CW2455">
        <v>3</v>
      </c>
      <c r="CX2455">
        <v>2</v>
      </c>
      <c r="CY2455">
        <v>266</v>
      </c>
      <c r="CZ2455">
        <v>654</v>
      </c>
      <c r="DA2455" s="2">
        <v>4917</v>
      </c>
      <c r="DB2455" s="2">
        <v>960</v>
      </c>
      <c r="DC2455" s="2">
        <v>31.94</v>
      </c>
      <c r="DD2455" s="2">
        <v>1264</v>
      </c>
      <c r="DE2455">
        <v>198</v>
      </c>
      <c r="DF2455">
        <v>32</v>
      </c>
      <c r="DG2455">
        <v>9.1300000000000008</v>
      </c>
      <c r="DH2455">
        <v>27.38</v>
      </c>
      <c r="DI2455" s="2">
        <v>18.25</v>
      </c>
      <c r="DJ2455">
        <v>-0.52</v>
      </c>
      <c r="DK2455">
        <v>0.994015322217215</v>
      </c>
      <c r="DL2455">
        <v>2.4213075060532689E-3</v>
      </c>
      <c r="DN2455">
        <v>35.299999999999997</v>
      </c>
      <c r="DO2455">
        <v>0.106</v>
      </c>
      <c r="DP2455">
        <v>300.89</v>
      </c>
      <c r="DQ2455" s="2">
        <v>0</v>
      </c>
      <c r="DR2455" s="2">
        <v>1072.00396172</v>
      </c>
      <c r="DS2455">
        <v>2.852987782482868E-3</v>
      </c>
      <c r="DT2455">
        <v>1.9530631047472</v>
      </c>
      <c r="DU2455">
        <v>652991.80579263018</v>
      </c>
      <c r="DV2455">
        <v>1</v>
      </c>
    </row>
    <row r="2456" spans="1:126" x14ac:dyDescent="0.15">
      <c r="A2456" t="s">
        <v>3949</v>
      </c>
      <c r="B2456" t="s">
        <v>4032</v>
      </c>
      <c r="C2456">
        <v>47</v>
      </c>
      <c r="D2456">
        <v>131</v>
      </c>
      <c r="E2456" t="s">
        <v>4033</v>
      </c>
      <c r="F2456">
        <v>47131</v>
      </c>
      <c r="G2456" t="s">
        <v>7439</v>
      </c>
      <c r="H2456">
        <v>84.8</v>
      </c>
      <c r="I2456">
        <v>10.5</v>
      </c>
      <c r="J2456">
        <v>0.2</v>
      </c>
      <c r="K2456">
        <v>0.2</v>
      </c>
      <c r="L2456">
        <v>1.1000000000000001</v>
      </c>
      <c r="M2456">
        <v>3.1</v>
      </c>
      <c r="N2456">
        <f t="shared" si="154"/>
        <v>7312.19</v>
      </c>
      <c r="O2456">
        <f t="shared" si="152"/>
        <v>2687.8100000000004</v>
      </c>
      <c r="P2456">
        <f t="shared" si="153"/>
        <v>3.2253720000000015</v>
      </c>
      <c r="Q2456" s="4">
        <v>47131</v>
      </c>
      <c r="R2456" s="5">
        <v>36.358170999999999</v>
      </c>
      <c r="S2456" s="5">
        <v>-89.149878999999999</v>
      </c>
      <c r="T2456">
        <v>7</v>
      </c>
      <c r="U2456">
        <v>2.8060262292265284E-2</v>
      </c>
      <c r="V2456">
        <v>31721</v>
      </c>
      <c r="W2456">
        <v>31378</v>
      </c>
      <c r="X2456">
        <v>31129</v>
      </c>
      <c r="Y2456">
        <v>30559</v>
      </c>
      <c r="Z2456">
        <v>15917</v>
      </c>
      <c r="AA2456">
        <v>47113</v>
      </c>
      <c r="AB2456">
        <v>11055.054</v>
      </c>
      <c r="AC2456">
        <v>40281</v>
      </c>
      <c r="AD2456">
        <v>1</v>
      </c>
      <c r="AE2456">
        <v>3.2124385621124997E-5</v>
      </c>
      <c r="AF2456">
        <v>18</v>
      </c>
      <c r="AG2456">
        <v>568</v>
      </c>
      <c r="AH2456">
        <v>3.1690140845070422E-2</v>
      </c>
      <c r="AI2456" s="3">
        <v>252815</v>
      </c>
      <c r="AJ2456" s="3">
        <v>348744.57874778501</v>
      </c>
      <c r="AK2456">
        <v>103</v>
      </c>
      <c r="AL2456">
        <v>355443.20000000001</v>
      </c>
      <c r="AM2456">
        <v>29891</v>
      </c>
      <c r="AN2456">
        <v>108939</v>
      </c>
      <c r="AO2456">
        <v>138830</v>
      </c>
      <c r="AP2456">
        <v>6</v>
      </c>
      <c r="AQ2456">
        <v>2</v>
      </c>
      <c r="AR2456">
        <v>8</v>
      </c>
      <c r="AS2456">
        <v>0.25495570144687363</v>
      </c>
      <c r="AT2456">
        <v>8</v>
      </c>
      <c r="AU2456">
        <v>30</v>
      </c>
      <c r="AV2456">
        <f t="shared" si="155"/>
        <v>38</v>
      </c>
      <c r="AW2456">
        <v>21340</v>
      </c>
      <c r="AX2456">
        <v>0.73</v>
      </c>
      <c r="AY2456">
        <v>224008391.175147</v>
      </c>
      <c r="AZ2456">
        <v>224008.391175147</v>
      </c>
      <c r="BA2456">
        <v>7000.2457080186196</v>
      </c>
      <c r="BB2456">
        <v>1.4285212858379002</v>
      </c>
      <c r="BC2456">
        <v>18162</v>
      </c>
      <c r="BD2456">
        <v>16091</v>
      </c>
      <c r="BE2456">
        <v>2071</v>
      </c>
      <c r="BF2456">
        <v>6.5287979571892432E-2</v>
      </c>
      <c r="BG2456">
        <v>778302</v>
      </c>
      <c r="BH2456">
        <v>25.002473577692825</v>
      </c>
      <c r="BI2456">
        <v>3872</v>
      </c>
      <c r="BJ2456">
        <v>38</v>
      </c>
      <c r="BK2456">
        <v>1</v>
      </c>
      <c r="BL2456">
        <v>3</v>
      </c>
      <c r="BM2456">
        <v>1</v>
      </c>
      <c r="BN2456">
        <v>0</v>
      </c>
      <c r="BO2456">
        <v>3</v>
      </c>
      <c r="BP2456">
        <v>2</v>
      </c>
      <c r="BQ2456">
        <v>3</v>
      </c>
      <c r="BR2456">
        <v>5</v>
      </c>
      <c r="BS2456">
        <v>0</v>
      </c>
      <c r="BT2456">
        <v>31431</v>
      </c>
      <c r="BU2456">
        <v>0.79</v>
      </c>
      <c r="BV2456">
        <v>0.5492802</v>
      </c>
      <c r="BW2456">
        <v>130</v>
      </c>
      <c r="BX2456">
        <v>1.7816799999999999</v>
      </c>
      <c r="BY2456">
        <v>-0.34112989999999999</v>
      </c>
      <c r="BZ2456">
        <v>36</v>
      </c>
      <c r="CA2456">
        <v>1</v>
      </c>
      <c r="CB2456">
        <v>3</v>
      </c>
      <c r="CC2456">
        <v>0</v>
      </c>
      <c r="CD2456">
        <v>0</v>
      </c>
      <c r="CE2456">
        <v>3</v>
      </c>
      <c r="CF2456">
        <v>1</v>
      </c>
      <c r="CG2456">
        <v>3</v>
      </c>
      <c r="CH2456">
        <v>3</v>
      </c>
      <c r="CI2456">
        <v>0</v>
      </c>
      <c r="CJ2456">
        <v>30884</v>
      </c>
      <c r="CK2456">
        <v>1.6189612744463151</v>
      </c>
      <c r="CL2456">
        <v>0.58493079008704751</v>
      </c>
      <c r="CM2456">
        <v>122</v>
      </c>
      <c r="CN2456">
        <v>-0.47060272226283179</v>
      </c>
      <c r="CO2456">
        <v>2773</v>
      </c>
      <c r="CP2456">
        <v>4.3086671999999999E-2</v>
      </c>
      <c r="CQ2456">
        <v>-9.2200695400000005E-2</v>
      </c>
      <c r="CR2456">
        <v>25229</v>
      </c>
      <c r="CS2456">
        <v>0.82700000000000007</v>
      </c>
      <c r="CT2456">
        <v>26550</v>
      </c>
      <c r="CU2456">
        <v>0.82137328616000005</v>
      </c>
      <c r="CV2456">
        <v>10</v>
      </c>
      <c r="CW2456">
        <v>13</v>
      </c>
      <c r="CX2456">
        <v>14</v>
      </c>
      <c r="CY2456">
        <v>356</v>
      </c>
      <c r="CZ2456">
        <v>772</v>
      </c>
      <c r="DA2456" s="2">
        <v>14060</v>
      </c>
      <c r="DB2456" s="2">
        <v>2165</v>
      </c>
      <c r="DC2456" s="2">
        <v>57.82</v>
      </c>
      <c r="DD2456" s="2">
        <v>4265</v>
      </c>
      <c r="DE2456">
        <v>166</v>
      </c>
      <c r="DF2456">
        <v>12</v>
      </c>
      <c r="DG2456">
        <v>25.7</v>
      </c>
      <c r="DH2456">
        <v>3.21</v>
      </c>
      <c r="DI2456" s="2">
        <v>9.64</v>
      </c>
      <c r="DJ2456">
        <v>-0.71</v>
      </c>
      <c r="DK2456">
        <v>0.96716966952119143</v>
      </c>
      <c r="DL2456">
        <v>0</v>
      </c>
      <c r="DM2456">
        <v>0</v>
      </c>
      <c r="DN2456">
        <v>178</v>
      </c>
      <c r="DO2456">
        <v>0.49299999999999999</v>
      </c>
      <c r="DP2456">
        <v>6517.49</v>
      </c>
      <c r="DQ2456" s="2">
        <v>0</v>
      </c>
      <c r="DR2456" s="2">
        <v>753.26885472999993</v>
      </c>
      <c r="DS2456">
        <v>2.1192375253255651E-3</v>
      </c>
      <c r="DT2456">
        <v>3.0488413235136802</v>
      </c>
      <c r="DU2456">
        <v>1083689.9163219377</v>
      </c>
      <c r="DV2456">
        <v>0</v>
      </c>
    </row>
    <row r="2457" spans="1:126" x14ac:dyDescent="0.15">
      <c r="A2457" t="s">
        <v>3949</v>
      </c>
      <c r="B2457" t="s">
        <v>4034</v>
      </c>
      <c r="C2457">
        <v>47</v>
      </c>
      <c r="D2457">
        <v>133</v>
      </c>
      <c r="E2457" t="s">
        <v>4035</v>
      </c>
      <c r="F2457">
        <v>47133</v>
      </c>
      <c r="G2457" t="s">
        <v>7440</v>
      </c>
      <c r="H2457">
        <v>97.1</v>
      </c>
      <c r="I2457">
        <v>0.4</v>
      </c>
      <c r="J2457">
        <v>0.3</v>
      </c>
      <c r="K2457">
        <v>0.2</v>
      </c>
      <c r="L2457">
        <v>1.1000000000000001</v>
      </c>
      <c r="M2457">
        <v>0.9</v>
      </c>
      <c r="N2457">
        <f t="shared" si="154"/>
        <v>9430.7199999999975</v>
      </c>
      <c r="O2457">
        <f t="shared" si="152"/>
        <v>569.28000000000247</v>
      </c>
      <c r="P2457">
        <f t="shared" si="153"/>
        <v>0.68313600000000319</v>
      </c>
      <c r="Q2457" s="4">
        <v>47133</v>
      </c>
      <c r="R2457" s="5">
        <v>36.344850000000001</v>
      </c>
      <c r="S2457" s="5">
        <v>-85.283075999999994</v>
      </c>
      <c r="T2457">
        <v>7</v>
      </c>
      <c r="U2457">
        <v>0.16656751891937319</v>
      </c>
      <c r="V2457">
        <v>22040</v>
      </c>
      <c r="W2457">
        <v>22109</v>
      </c>
      <c r="X2457">
        <v>22100</v>
      </c>
      <c r="Y2457">
        <v>22067</v>
      </c>
      <c r="Z2457">
        <v>11246</v>
      </c>
      <c r="AA2457">
        <v>47115</v>
      </c>
      <c r="AB2457">
        <v>7375.5290000000005</v>
      </c>
      <c r="AC2457">
        <v>35287</v>
      </c>
      <c r="AD2457">
        <v>0</v>
      </c>
      <c r="AE2457">
        <v>0</v>
      </c>
      <c r="AF2457">
        <v>50</v>
      </c>
      <c r="AG2457">
        <v>922</v>
      </c>
      <c r="AH2457">
        <v>5.4229934924078092E-2</v>
      </c>
      <c r="AI2457" s="3">
        <v>123077</v>
      </c>
      <c r="AJ2457" s="3">
        <v>277430.03423414502</v>
      </c>
      <c r="AK2457">
        <v>69</v>
      </c>
      <c r="AL2457">
        <v>278291.20000000001</v>
      </c>
      <c r="AM2457">
        <v>130578</v>
      </c>
      <c r="AN2457">
        <v>45775</v>
      </c>
      <c r="AO2457">
        <v>176353</v>
      </c>
      <c r="AP2457">
        <v>1</v>
      </c>
      <c r="AQ2457">
        <v>0</v>
      </c>
      <c r="AR2457">
        <v>1</v>
      </c>
      <c r="AS2457">
        <v>4.5230449138359941E-2</v>
      </c>
      <c r="AT2457">
        <v>1</v>
      </c>
      <c r="AU2457">
        <v>25</v>
      </c>
      <c r="AV2457">
        <f t="shared" si="155"/>
        <v>26</v>
      </c>
      <c r="AW2457">
        <v>19105</v>
      </c>
      <c r="AX2457">
        <v>0.83</v>
      </c>
      <c r="AY2457">
        <v>423324679.00297999</v>
      </c>
      <c r="AZ2457">
        <v>423324.67900298</v>
      </c>
      <c r="BA2457">
        <v>21003.323978078701</v>
      </c>
      <c r="BB2457">
        <v>0.47611511446650356</v>
      </c>
      <c r="BC2457">
        <v>10654</v>
      </c>
      <c r="BD2457">
        <v>21391</v>
      </c>
      <c r="BE2457">
        <v>-10737</v>
      </c>
      <c r="BF2457">
        <v>-0.48715970961887478</v>
      </c>
      <c r="BG2457">
        <v>382192</v>
      </c>
      <c r="BH2457">
        <v>17.293755656108598</v>
      </c>
      <c r="BI2457">
        <v>3910</v>
      </c>
      <c r="BJ2457">
        <v>15</v>
      </c>
      <c r="BK2457">
        <v>1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2</v>
      </c>
      <c r="BR2457">
        <v>1</v>
      </c>
      <c r="BS2457">
        <v>0</v>
      </c>
      <c r="BT2457">
        <v>21060</v>
      </c>
      <c r="BU2457">
        <v>0.82</v>
      </c>
      <c r="BV2457">
        <v>0.4949538</v>
      </c>
      <c r="BW2457">
        <v>61</v>
      </c>
      <c r="BX2457">
        <v>0.94966759999999995</v>
      </c>
      <c r="BY2457">
        <v>-1.4851300000000001</v>
      </c>
      <c r="BZ2457">
        <v>15</v>
      </c>
      <c r="CA2457">
        <v>1</v>
      </c>
      <c r="CB2457">
        <v>0</v>
      </c>
      <c r="CC2457">
        <v>0</v>
      </c>
      <c r="CD2457">
        <v>1</v>
      </c>
      <c r="CE2457">
        <v>0</v>
      </c>
      <c r="CF2457">
        <v>0</v>
      </c>
      <c r="CG2457">
        <v>1</v>
      </c>
      <c r="CH2457">
        <v>1</v>
      </c>
      <c r="CI2457">
        <v>0</v>
      </c>
      <c r="CJ2457">
        <v>21981</v>
      </c>
      <c r="CK2457">
        <v>0.86438287612028575</v>
      </c>
      <c r="CL2457">
        <v>0.53571927862435342</v>
      </c>
      <c r="CM2457">
        <v>53</v>
      </c>
      <c r="CN2457">
        <v>-1.6280310391795263</v>
      </c>
      <c r="CO2457">
        <v>1469</v>
      </c>
      <c r="CP2457">
        <v>-0.46127874079999998</v>
      </c>
      <c r="CQ2457">
        <v>-3.73036011E-2</v>
      </c>
      <c r="CR2457">
        <v>18759</v>
      </c>
      <c r="CS2457">
        <v>0.84799999999999998</v>
      </c>
      <c r="CT2457">
        <v>18315</v>
      </c>
      <c r="CU2457">
        <v>0.80762578616000003</v>
      </c>
      <c r="CV2457">
        <v>2</v>
      </c>
      <c r="CW2457">
        <v>5</v>
      </c>
      <c r="CX2457">
        <v>10</v>
      </c>
      <c r="CY2457">
        <v>503</v>
      </c>
      <c r="CZ2457">
        <v>1378</v>
      </c>
      <c r="DA2457" s="2">
        <v>8218</v>
      </c>
      <c r="DB2457" s="2">
        <v>1265</v>
      </c>
      <c r="DC2457" s="2">
        <v>108.72</v>
      </c>
      <c r="DD2457" s="2">
        <v>508</v>
      </c>
      <c r="DE2457">
        <v>397</v>
      </c>
      <c r="DF2457">
        <v>27</v>
      </c>
      <c r="DG2457">
        <v>13.59</v>
      </c>
      <c r="DH2457">
        <v>4.53</v>
      </c>
      <c r="DI2457" s="2">
        <v>9.06</v>
      </c>
      <c r="DJ2457">
        <v>0.2</v>
      </c>
      <c r="DK2457">
        <v>0.98028876231952355</v>
      </c>
      <c r="DL2457">
        <v>0</v>
      </c>
      <c r="DM2457">
        <v>0</v>
      </c>
      <c r="DN2457">
        <v>31.2</v>
      </c>
      <c r="DO2457">
        <v>0.115</v>
      </c>
      <c r="DP2457">
        <v>101.04</v>
      </c>
      <c r="DQ2457" s="2">
        <v>0</v>
      </c>
      <c r="DR2457" s="2">
        <v>0</v>
      </c>
      <c r="DS2457">
        <v>0</v>
      </c>
      <c r="DT2457">
        <v>2.2831653551084501</v>
      </c>
      <c r="DU2457">
        <v>635384.82647155668</v>
      </c>
      <c r="DV2457">
        <v>1</v>
      </c>
    </row>
    <row r="2458" spans="1:126" x14ac:dyDescent="0.15">
      <c r="A2458" t="s">
        <v>3949</v>
      </c>
      <c r="B2458" t="s">
        <v>208</v>
      </c>
      <c r="C2458">
        <v>47</v>
      </c>
      <c r="D2458">
        <v>135</v>
      </c>
      <c r="E2458" t="s">
        <v>4036</v>
      </c>
      <c r="F2458">
        <v>47135</v>
      </c>
      <c r="G2458" t="s">
        <v>7441</v>
      </c>
      <c r="H2458">
        <v>94.8</v>
      </c>
      <c r="I2458">
        <v>1.5</v>
      </c>
      <c r="J2458">
        <v>0.5</v>
      </c>
      <c r="K2458">
        <v>0.2</v>
      </c>
      <c r="L2458">
        <v>1.4</v>
      </c>
      <c r="M2458">
        <v>1.7</v>
      </c>
      <c r="N2458">
        <f t="shared" si="154"/>
        <v>8994.4299999999985</v>
      </c>
      <c r="O2458">
        <f t="shared" ref="O2458:O2521" si="156">10000-N2458</f>
        <v>1005.5700000000015</v>
      </c>
      <c r="P2458">
        <f t="shared" ref="P2458:P2521" si="157">O2458/833.333333333333</f>
        <v>1.2066840000000023</v>
      </c>
      <c r="Q2458" s="4">
        <v>47135</v>
      </c>
      <c r="R2458" s="5">
        <v>35.663755000000002</v>
      </c>
      <c r="S2458" s="5">
        <v>-87.869322999999994</v>
      </c>
      <c r="T2458">
        <v>8</v>
      </c>
      <c r="U2458">
        <v>4.721075963587449E-2</v>
      </c>
      <c r="V2458">
        <v>7856</v>
      </c>
      <c r="W2458">
        <v>7851</v>
      </c>
      <c r="X2458">
        <v>7864</v>
      </c>
      <c r="Y2458">
        <v>7848</v>
      </c>
      <c r="Z2458">
        <v>3965</v>
      </c>
      <c r="AA2458">
        <v>47117</v>
      </c>
      <c r="AB2458">
        <v>2537.2260000000001</v>
      </c>
      <c r="AC2458">
        <v>31425</v>
      </c>
      <c r="AD2458">
        <v>1</v>
      </c>
      <c r="AE2458">
        <v>1.271617497456765E-4</v>
      </c>
      <c r="AF2458">
        <v>16</v>
      </c>
      <c r="AG2458">
        <v>246</v>
      </c>
      <c r="AH2458">
        <v>6.5040650406504072E-2</v>
      </c>
      <c r="AI2458" s="3">
        <v>47691</v>
      </c>
      <c r="AJ2458" s="3">
        <v>265439.021452035</v>
      </c>
      <c r="AK2458">
        <v>119</v>
      </c>
      <c r="AL2458">
        <v>270675.20000000001</v>
      </c>
      <c r="AM2458">
        <v>716708</v>
      </c>
      <c r="AN2458">
        <v>10200</v>
      </c>
      <c r="AO2458">
        <v>726908</v>
      </c>
      <c r="AP2458">
        <v>1</v>
      </c>
      <c r="AQ2458">
        <v>0</v>
      </c>
      <c r="AR2458">
        <v>1</v>
      </c>
      <c r="AS2458">
        <v>0.12737230925996687</v>
      </c>
      <c r="AT2458">
        <v>1</v>
      </c>
      <c r="AU2458">
        <v>9</v>
      </c>
      <c r="AV2458">
        <f t="shared" si="155"/>
        <v>10</v>
      </c>
      <c r="AW2458">
        <v>1511</v>
      </c>
      <c r="AX2458">
        <v>0.19999999999999996</v>
      </c>
      <c r="AY2458">
        <v>184702722.26083499</v>
      </c>
      <c r="AZ2458">
        <v>184702.722260835</v>
      </c>
      <c r="BA2458">
        <v>24163.808776170601</v>
      </c>
      <c r="BB2458">
        <v>0.41384204338935204</v>
      </c>
      <c r="BC2458">
        <v>7420</v>
      </c>
      <c r="BD2458">
        <v>6240</v>
      </c>
      <c r="BE2458">
        <v>1180</v>
      </c>
      <c r="BF2458">
        <v>0.15020366598778004</v>
      </c>
      <c r="BG2458">
        <v>137182</v>
      </c>
      <c r="BH2458">
        <v>17.444303153611393</v>
      </c>
      <c r="BI2458">
        <v>1491</v>
      </c>
      <c r="BJ2458">
        <v>7</v>
      </c>
      <c r="BK2458">
        <v>1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7826</v>
      </c>
      <c r="BU2458">
        <v>0.76</v>
      </c>
      <c r="BV2458">
        <v>0.50083469999999997</v>
      </c>
      <c r="BW2458">
        <v>27</v>
      </c>
      <c r="BX2458">
        <v>1.150013</v>
      </c>
      <c r="BY2458">
        <v>-1.173073</v>
      </c>
      <c r="BZ2458">
        <v>6</v>
      </c>
      <c r="CA2458">
        <v>1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7843</v>
      </c>
      <c r="CK2458">
        <v>1.0200178503123805</v>
      </c>
      <c r="CL2458">
        <v>0.47533550961189697</v>
      </c>
      <c r="CM2458">
        <v>31</v>
      </c>
      <c r="CN2458">
        <v>-1.4492585335751771</v>
      </c>
      <c r="CO2458">
        <v>494</v>
      </c>
      <c r="CP2458">
        <v>5.0449161999999999E-2</v>
      </c>
      <c r="CQ2458">
        <v>-0.51286021579999996</v>
      </c>
      <c r="CR2458">
        <v>6659</v>
      </c>
      <c r="CS2458">
        <v>0.83799999999999997</v>
      </c>
      <c r="CT2458">
        <v>6285</v>
      </c>
      <c r="CU2458">
        <v>0.80013443872000001</v>
      </c>
      <c r="CV2458">
        <v>6</v>
      </c>
      <c r="CW2458">
        <v>1</v>
      </c>
      <c r="CX2458">
        <v>2</v>
      </c>
      <c r="CY2458">
        <v>167</v>
      </c>
      <c r="CZ2458">
        <v>370</v>
      </c>
      <c r="DA2458" s="2">
        <v>3462</v>
      </c>
      <c r="DB2458" s="2">
        <v>345</v>
      </c>
      <c r="DC2458" s="2">
        <v>101.66</v>
      </c>
      <c r="DD2458" s="2">
        <v>401</v>
      </c>
      <c r="DE2458">
        <v>112</v>
      </c>
      <c r="DF2458">
        <v>9</v>
      </c>
      <c r="DH2458">
        <v>25.42</v>
      </c>
      <c r="DI2458" s="2">
        <v>12.71</v>
      </c>
      <c r="DJ2458">
        <v>0.43</v>
      </c>
      <c r="DK2458">
        <v>0.98437860392946264</v>
      </c>
      <c r="DL2458">
        <v>0</v>
      </c>
      <c r="DN2458">
        <v>28.3</v>
      </c>
      <c r="DO2458">
        <v>0.105</v>
      </c>
      <c r="DP2458">
        <v>376.01</v>
      </c>
      <c r="DQ2458" s="2">
        <v>0</v>
      </c>
      <c r="DR2458" s="2">
        <v>800.39978425999993</v>
      </c>
      <c r="DS2458">
        <v>2.9570487526493004E-3</v>
      </c>
      <c r="DT2458">
        <v>2.1929659394683001</v>
      </c>
      <c r="DU2458">
        <v>593581.49425877002</v>
      </c>
      <c r="DV2458">
        <v>1</v>
      </c>
    </row>
    <row r="2459" spans="1:126" x14ac:dyDescent="0.15">
      <c r="A2459" t="s">
        <v>3949</v>
      </c>
      <c r="B2459" t="s">
        <v>4037</v>
      </c>
      <c r="C2459">
        <v>47</v>
      </c>
      <c r="D2459">
        <v>137</v>
      </c>
      <c r="E2459" t="s">
        <v>4038</v>
      </c>
      <c r="F2459">
        <v>47137</v>
      </c>
      <c r="G2459" t="s">
        <v>7442</v>
      </c>
      <c r="H2459">
        <v>97.8</v>
      </c>
      <c r="I2459">
        <v>0.1</v>
      </c>
      <c r="J2459">
        <v>0.2</v>
      </c>
      <c r="K2459">
        <v>0.1</v>
      </c>
      <c r="L2459">
        <v>0.5</v>
      </c>
      <c r="M2459">
        <v>1.3</v>
      </c>
      <c r="N2459">
        <f t="shared" si="154"/>
        <v>9566.840000000002</v>
      </c>
      <c r="O2459">
        <f t="shared" si="156"/>
        <v>433.15999999999804</v>
      </c>
      <c r="P2459">
        <f t="shared" si="157"/>
        <v>0.51979199999999781</v>
      </c>
      <c r="Q2459" s="4">
        <v>47137</v>
      </c>
      <c r="R2459" s="5">
        <v>36.559364000000002</v>
      </c>
      <c r="S2459" s="5">
        <v>-85.075740999999994</v>
      </c>
      <c r="T2459">
        <v>9</v>
      </c>
      <c r="U2459">
        <v>0.40518354099872994</v>
      </c>
      <c r="V2459">
        <v>5108</v>
      </c>
      <c r="W2459">
        <v>5101</v>
      </c>
      <c r="X2459">
        <v>5097</v>
      </c>
      <c r="Y2459">
        <v>5126</v>
      </c>
      <c r="Z2459">
        <v>2559</v>
      </c>
      <c r="AA2459">
        <v>47119</v>
      </c>
      <c r="AB2459">
        <v>1870.6789999999999</v>
      </c>
      <c r="AC2459">
        <v>36773</v>
      </c>
      <c r="AD2459">
        <v>0</v>
      </c>
      <c r="AE2459">
        <v>0</v>
      </c>
      <c r="AF2459">
        <v>14</v>
      </c>
      <c r="AG2459">
        <v>316</v>
      </c>
      <c r="AH2459">
        <v>4.4303797468354431E-2</v>
      </c>
      <c r="AI2459" s="3">
        <v>41791</v>
      </c>
      <c r="AJ2459" s="3">
        <v>104306.279073635</v>
      </c>
      <c r="AK2459">
        <v>85</v>
      </c>
      <c r="AL2459">
        <v>111731.20000000001</v>
      </c>
      <c r="AM2459">
        <v>197008</v>
      </c>
      <c r="AN2459">
        <v>16759</v>
      </c>
      <c r="AO2459">
        <v>213767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6</v>
      </c>
      <c r="AV2459">
        <f t="shared" si="155"/>
        <v>7</v>
      </c>
      <c r="AW2459">
        <v>5109</v>
      </c>
      <c r="AX2459">
        <v>0.97</v>
      </c>
      <c r="AY2459">
        <v>237369377.003268</v>
      </c>
      <c r="AZ2459">
        <v>237369.37700326799</v>
      </c>
      <c r="BA2459">
        <v>47902.614337549901</v>
      </c>
      <c r="BB2459">
        <v>0.20875687346694979</v>
      </c>
      <c r="BC2459">
        <v>4362</v>
      </c>
      <c r="BD2459">
        <v>1090</v>
      </c>
      <c r="BE2459">
        <v>3272</v>
      </c>
      <c r="BF2459">
        <v>0.64056382145653878</v>
      </c>
      <c r="BG2459">
        <v>134024</v>
      </c>
      <c r="BH2459">
        <v>26.294683146949186</v>
      </c>
      <c r="BI2459">
        <v>1013</v>
      </c>
      <c r="BJ2459">
        <v>4</v>
      </c>
      <c r="BK2459">
        <v>0</v>
      </c>
      <c r="BL2459">
        <v>2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4783</v>
      </c>
      <c r="BU2459">
        <v>0.77</v>
      </c>
      <c r="BV2459">
        <v>0.69448779999999999</v>
      </c>
      <c r="BW2459">
        <v>19</v>
      </c>
      <c r="BX2459">
        <v>1.254443</v>
      </c>
      <c r="BY2459">
        <v>-2.76875E-2</v>
      </c>
      <c r="BZ2459">
        <v>4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5084</v>
      </c>
      <c r="CK2459">
        <v>0.98347757671125102</v>
      </c>
      <c r="CL2459">
        <v>0.59122680163894914</v>
      </c>
      <c r="CM2459">
        <v>20</v>
      </c>
      <c r="CN2459">
        <v>-1.0111599032404088</v>
      </c>
      <c r="CO2459">
        <v>345</v>
      </c>
      <c r="CP2459">
        <v>0.61933458699999999</v>
      </c>
      <c r="CQ2459">
        <v>-0.2746445971</v>
      </c>
      <c r="CR2459">
        <v>4396</v>
      </c>
      <c r="CS2459">
        <v>0.85400000000000009</v>
      </c>
      <c r="CT2459">
        <v>4015</v>
      </c>
      <c r="CU2459">
        <v>0.81562500000000004</v>
      </c>
      <c r="CX2459">
        <v>1</v>
      </c>
      <c r="CY2459">
        <v>179</v>
      </c>
      <c r="CZ2459">
        <v>449</v>
      </c>
      <c r="DA2459" s="2">
        <v>2043</v>
      </c>
      <c r="DB2459" s="2">
        <v>395</v>
      </c>
      <c r="DC2459" s="2">
        <v>58.94</v>
      </c>
      <c r="DD2459" s="2">
        <v>117</v>
      </c>
      <c r="DE2459">
        <v>115</v>
      </c>
      <c r="DF2459">
        <v>2</v>
      </c>
      <c r="DH2459">
        <v>19.649999999999999</v>
      </c>
      <c r="DI2459" s="2">
        <v>78.59</v>
      </c>
      <c r="DJ2459">
        <v>1.67</v>
      </c>
      <c r="DK2459">
        <v>0.9487210164868034</v>
      </c>
      <c r="DL2459">
        <v>0</v>
      </c>
      <c r="DM2459">
        <v>0</v>
      </c>
      <c r="DN2459">
        <v>9.3000000000000007</v>
      </c>
      <c r="DO2459">
        <v>0.08</v>
      </c>
      <c r="DP2459">
        <v>0</v>
      </c>
      <c r="DQ2459" s="2">
        <v>0</v>
      </c>
      <c r="DR2459" s="2">
        <v>194.87975247999998</v>
      </c>
      <c r="DS2459">
        <v>1.7441838311510122E-3</v>
      </c>
      <c r="DT2459">
        <v>2.1686059232844199</v>
      </c>
      <c r="DU2459">
        <v>242300.94213567622</v>
      </c>
      <c r="DV2459">
        <v>1</v>
      </c>
    </row>
    <row r="2460" spans="1:126" x14ac:dyDescent="0.15">
      <c r="A2460" t="s">
        <v>3949</v>
      </c>
      <c r="B2460" t="s">
        <v>365</v>
      </c>
      <c r="C2460">
        <v>47</v>
      </c>
      <c r="D2460">
        <v>139</v>
      </c>
      <c r="E2460" t="s">
        <v>4039</v>
      </c>
      <c r="F2460">
        <v>47139</v>
      </c>
      <c r="G2460" t="s">
        <v>7443</v>
      </c>
      <c r="H2460">
        <v>96.7</v>
      </c>
      <c r="I2460">
        <v>0.3</v>
      </c>
      <c r="J2460">
        <v>0.3</v>
      </c>
      <c r="K2460">
        <v>0.1</v>
      </c>
      <c r="L2460">
        <v>1.2</v>
      </c>
      <c r="M2460">
        <v>1.4</v>
      </c>
      <c r="N2460">
        <f t="shared" ref="N2460:N2523" si="158">H2460^2+I2460^2+J2460^2+K2460^2+L2460^2+M2460^2</f>
        <v>9354.4800000000014</v>
      </c>
      <c r="O2460">
        <f t="shared" si="156"/>
        <v>645.51999999999862</v>
      </c>
      <c r="P2460">
        <f t="shared" si="157"/>
        <v>0.77462399999999865</v>
      </c>
      <c r="Q2460" s="4">
        <v>47139</v>
      </c>
      <c r="R2460" s="5">
        <v>35.109437</v>
      </c>
      <c r="S2460" s="5">
        <v>-84.541111999999998</v>
      </c>
      <c r="T2460">
        <v>3</v>
      </c>
      <c r="U2460">
        <v>0.11981889360562484</v>
      </c>
      <c r="V2460">
        <v>16756</v>
      </c>
      <c r="W2460">
        <v>16715</v>
      </c>
      <c r="X2460">
        <v>16687</v>
      </c>
      <c r="Y2460">
        <v>16763</v>
      </c>
      <c r="Z2460">
        <v>8788</v>
      </c>
      <c r="AA2460">
        <v>47121</v>
      </c>
      <c r="AB2460">
        <v>5927.9420000000009</v>
      </c>
      <c r="AC2460">
        <v>38925</v>
      </c>
      <c r="AD2460">
        <v>0</v>
      </c>
      <c r="AE2460">
        <v>0</v>
      </c>
      <c r="AF2460">
        <v>36</v>
      </c>
      <c r="AG2460">
        <v>255</v>
      </c>
      <c r="AH2460">
        <v>0.14117647058823529</v>
      </c>
      <c r="AI2460" s="3">
        <v>35560</v>
      </c>
      <c r="AJ2460" s="3">
        <v>278189.45239355002</v>
      </c>
      <c r="AK2460">
        <v>58</v>
      </c>
      <c r="AL2460">
        <v>283129.59999999998</v>
      </c>
      <c r="AM2460">
        <v>435896</v>
      </c>
      <c r="AN2460">
        <v>18688</v>
      </c>
      <c r="AO2460">
        <v>454584</v>
      </c>
      <c r="AP2460">
        <v>0</v>
      </c>
      <c r="AQ2460">
        <v>0</v>
      </c>
      <c r="AR2460">
        <v>0</v>
      </c>
      <c r="AS2460">
        <v>0</v>
      </c>
      <c r="AT2460">
        <v>2</v>
      </c>
      <c r="AU2460">
        <v>6</v>
      </c>
      <c r="AV2460">
        <f t="shared" si="155"/>
        <v>8</v>
      </c>
      <c r="AW2460">
        <v>12434</v>
      </c>
      <c r="AX2460">
        <v>0.78</v>
      </c>
      <c r="AY2460">
        <v>441519716.21380299</v>
      </c>
      <c r="AZ2460">
        <v>441519.71621380298</v>
      </c>
      <c r="BA2460">
        <v>28661.651230247098</v>
      </c>
      <c r="BB2460">
        <v>0.34889825152316556</v>
      </c>
      <c r="BC2460">
        <v>7820</v>
      </c>
      <c r="BD2460">
        <v>17520</v>
      </c>
      <c r="BE2460">
        <v>-9700</v>
      </c>
      <c r="BF2460">
        <v>-0.57889711148245404</v>
      </c>
      <c r="BG2460">
        <v>167418</v>
      </c>
      <c r="BH2460">
        <v>10.032839935278959</v>
      </c>
      <c r="BI2460">
        <v>2908</v>
      </c>
      <c r="BJ2460">
        <v>30</v>
      </c>
      <c r="BK2460">
        <v>1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</v>
      </c>
      <c r="BS2460">
        <v>0</v>
      </c>
      <c r="BT2460">
        <v>15648</v>
      </c>
      <c r="BU2460">
        <v>0.77</v>
      </c>
      <c r="BV2460">
        <v>0.53186610000000001</v>
      </c>
      <c r="BW2460">
        <v>38</v>
      </c>
      <c r="BX2460">
        <v>2.1088960000000001</v>
      </c>
      <c r="BY2460">
        <v>-0.40648840000000003</v>
      </c>
      <c r="BZ2460">
        <v>23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16711</v>
      </c>
      <c r="CK2460">
        <v>1.5558614086529832</v>
      </c>
      <c r="CL2460">
        <v>0.52787942150200384</v>
      </c>
      <c r="CM2460">
        <v>45</v>
      </c>
      <c r="CN2460">
        <v>-0.97300292575963854</v>
      </c>
      <c r="CO2460">
        <v>894</v>
      </c>
      <c r="CP2460">
        <v>-0.52903552789999997</v>
      </c>
      <c r="CQ2460">
        <v>-4.7318524000000001E-3</v>
      </c>
      <c r="CR2460">
        <v>14403</v>
      </c>
      <c r="CS2460">
        <v>0.85799999999999998</v>
      </c>
      <c r="CT2460">
        <v>13840</v>
      </c>
      <c r="CU2460">
        <v>0.81359340438000005</v>
      </c>
      <c r="CV2460">
        <v>1</v>
      </c>
      <c r="CW2460">
        <v>7</v>
      </c>
      <c r="CX2460">
        <v>8</v>
      </c>
      <c r="CY2460">
        <v>256</v>
      </c>
      <c r="CZ2460">
        <v>388</v>
      </c>
      <c r="DA2460" s="2">
        <v>4376</v>
      </c>
      <c r="DB2460" s="2">
        <v>795</v>
      </c>
      <c r="DC2460" s="2">
        <v>35.950000000000003</v>
      </c>
      <c r="DD2460" s="2">
        <v>551</v>
      </c>
      <c r="DE2460">
        <v>112</v>
      </c>
      <c r="DF2460">
        <v>10</v>
      </c>
      <c r="DG2460">
        <v>17.97</v>
      </c>
      <c r="DH2460">
        <v>11.98</v>
      </c>
      <c r="DI2460" s="2">
        <v>17.97</v>
      </c>
      <c r="DJ2460">
        <v>1.67</v>
      </c>
      <c r="DL2460">
        <v>1.1764705882352941E-2</v>
      </c>
      <c r="DN2460">
        <v>25</v>
      </c>
      <c r="DO2460">
        <v>8.5999999999999993E-2</v>
      </c>
      <c r="DP2460">
        <v>204.7</v>
      </c>
      <c r="DQ2460" s="2">
        <v>151426</v>
      </c>
      <c r="DR2460" s="2">
        <v>531.94260024000005</v>
      </c>
      <c r="DS2460">
        <v>2.0022124414727392E-3</v>
      </c>
      <c r="DT2460">
        <v>5.2402984790921501</v>
      </c>
      <c r="DU2460">
        <v>1483683.6122659687</v>
      </c>
      <c r="DV2460">
        <v>0</v>
      </c>
    </row>
    <row r="2461" spans="1:126" x14ac:dyDescent="0.15">
      <c r="A2461" t="s">
        <v>3949</v>
      </c>
      <c r="B2461" t="s">
        <v>743</v>
      </c>
      <c r="C2461">
        <v>47</v>
      </c>
      <c r="D2461">
        <v>141</v>
      </c>
      <c r="E2461" t="s">
        <v>4040</v>
      </c>
      <c r="F2461">
        <v>47141</v>
      </c>
      <c r="G2461" t="s">
        <v>7444</v>
      </c>
      <c r="H2461">
        <v>89.9</v>
      </c>
      <c r="I2461">
        <v>2</v>
      </c>
      <c r="J2461">
        <v>0.3</v>
      </c>
      <c r="K2461">
        <v>1.2</v>
      </c>
      <c r="L2461">
        <v>1.3</v>
      </c>
      <c r="M2461">
        <v>5.3</v>
      </c>
      <c r="N2461">
        <f t="shared" si="158"/>
        <v>8117.3200000000006</v>
      </c>
      <c r="O2461">
        <f t="shared" si="156"/>
        <v>1882.6799999999994</v>
      </c>
      <c r="P2461">
        <f t="shared" si="157"/>
        <v>2.2592159999999999</v>
      </c>
      <c r="Q2461" s="4">
        <v>47141</v>
      </c>
      <c r="R2461" s="5">
        <v>36.140940000000001</v>
      </c>
      <c r="S2461" s="5">
        <v>-85.496179999999995</v>
      </c>
      <c r="T2461">
        <v>4</v>
      </c>
      <c r="U2461">
        <v>0.10025018036098222</v>
      </c>
      <c r="V2461">
        <v>72172</v>
      </c>
      <c r="W2461">
        <v>73237</v>
      </c>
      <c r="X2461">
        <v>73810</v>
      </c>
      <c r="Y2461">
        <v>75098</v>
      </c>
      <c r="Z2461">
        <v>35380</v>
      </c>
      <c r="AA2461">
        <v>47123</v>
      </c>
      <c r="AB2461">
        <v>24882.5</v>
      </c>
      <c r="AC2461">
        <v>35343</v>
      </c>
      <c r="AD2461">
        <v>1</v>
      </c>
      <c r="AE2461">
        <v>1.3548299688389107E-5</v>
      </c>
      <c r="AF2461">
        <v>60</v>
      </c>
      <c r="AG2461">
        <v>898</v>
      </c>
      <c r="AH2461">
        <v>6.6815144766147E-2</v>
      </c>
      <c r="AI2461" s="3">
        <v>95679</v>
      </c>
      <c r="AJ2461" s="3">
        <v>256707.649798525</v>
      </c>
      <c r="AK2461">
        <v>52</v>
      </c>
      <c r="AL2461">
        <v>257561.60000000001</v>
      </c>
      <c r="AM2461">
        <v>117415</v>
      </c>
      <c r="AN2461">
        <v>45976</v>
      </c>
      <c r="AO2461">
        <v>163391</v>
      </c>
      <c r="AP2461">
        <v>5</v>
      </c>
      <c r="AQ2461">
        <v>1</v>
      </c>
      <c r="AR2461">
        <v>6</v>
      </c>
      <c r="AS2461">
        <v>8.1925802531507302E-2</v>
      </c>
      <c r="AT2461">
        <v>6</v>
      </c>
      <c r="AU2461">
        <v>87</v>
      </c>
      <c r="AV2461">
        <f t="shared" si="155"/>
        <v>93</v>
      </c>
      <c r="AW2461">
        <v>79477</v>
      </c>
      <c r="AX2461">
        <v>0.95</v>
      </c>
      <c r="AY2461">
        <v>205521750.86704499</v>
      </c>
      <c r="AZ2461">
        <v>205521.75086704499</v>
      </c>
      <c r="BA2461">
        <v>3304.7949684855298</v>
      </c>
      <c r="BB2461">
        <v>3.0259063256147005</v>
      </c>
      <c r="BC2461">
        <v>37790</v>
      </c>
      <c r="BD2461">
        <v>127170</v>
      </c>
      <c r="BE2461">
        <v>-89380</v>
      </c>
      <c r="BF2461">
        <v>-1.2384304162279001</v>
      </c>
      <c r="BG2461">
        <v>1711688</v>
      </c>
      <c r="BH2461">
        <v>23.190461997019373</v>
      </c>
      <c r="BI2461">
        <v>7775</v>
      </c>
      <c r="BJ2461">
        <v>58</v>
      </c>
      <c r="BK2461">
        <v>6</v>
      </c>
      <c r="BL2461">
        <v>4</v>
      </c>
      <c r="BM2461">
        <v>1</v>
      </c>
      <c r="BN2461">
        <v>1</v>
      </c>
      <c r="BO2461">
        <v>2</v>
      </c>
      <c r="BP2461">
        <v>0</v>
      </c>
      <c r="BQ2461">
        <v>5</v>
      </c>
      <c r="BR2461">
        <v>5</v>
      </c>
      <c r="BS2461">
        <v>0</v>
      </c>
      <c r="BT2461">
        <v>72431</v>
      </c>
      <c r="BU2461">
        <v>0.77</v>
      </c>
      <c r="BV2461">
        <v>0.49484610000000001</v>
      </c>
      <c r="BW2461">
        <v>344</v>
      </c>
      <c r="BX2461">
        <v>1.132112</v>
      </c>
      <c r="BY2461">
        <v>-1.034168</v>
      </c>
      <c r="BZ2461">
        <v>61</v>
      </c>
      <c r="CA2461">
        <v>5</v>
      </c>
      <c r="CB2461">
        <v>4</v>
      </c>
      <c r="CC2461">
        <v>0</v>
      </c>
      <c r="CD2461">
        <v>0</v>
      </c>
      <c r="CE2461">
        <v>2</v>
      </c>
      <c r="CF2461">
        <v>0</v>
      </c>
      <c r="CG2461">
        <v>9</v>
      </c>
      <c r="CH2461">
        <v>4</v>
      </c>
      <c r="CI2461">
        <v>0</v>
      </c>
      <c r="CJ2461">
        <v>74467</v>
      </c>
      <c r="CK2461">
        <v>1.1414452039158285</v>
      </c>
      <c r="CL2461">
        <v>0.58130257368864979</v>
      </c>
      <c r="CM2461">
        <v>322</v>
      </c>
      <c r="CN2461">
        <v>-0.84298655804738476</v>
      </c>
      <c r="CO2461">
        <v>8974</v>
      </c>
      <c r="CP2461">
        <v>0.87425133799999999</v>
      </c>
      <c r="CQ2461">
        <v>0.48671534</v>
      </c>
      <c r="CR2461">
        <v>62513</v>
      </c>
      <c r="CS2461">
        <v>0.83599999999999997</v>
      </c>
      <c r="CT2461">
        <v>58676</v>
      </c>
      <c r="CU2461">
        <v>0.81058527149000004</v>
      </c>
      <c r="CV2461">
        <v>133</v>
      </c>
      <c r="CW2461">
        <v>42</v>
      </c>
      <c r="CX2461">
        <v>53</v>
      </c>
      <c r="CY2461">
        <v>610</v>
      </c>
      <c r="CZ2461">
        <v>1323</v>
      </c>
      <c r="DA2461" s="2">
        <v>47443</v>
      </c>
      <c r="DB2461" s="2">
        <v>7195</v>
      </c>
      <c r="DC2461" s="2">
        <v>149.61000000000001</v>
      </c>
      <c r="DD2461" s="2">
        <v>4281</v>
      </c>
      <c r="DE2461">
        <v>380</v>
      </c>
      <c r="DF2461">
        <v>26</v>
      </c>
      <c r="DG2461">
        <v>53.04</v>
      </c>
      <c r="DH2461">
        <v>5.44</v>
      </c>
      <c r="DI2461" s="2">
        <v>10.88</v>
      </c>
      <c r="DJ2461">
        <v>0.24</v>
      </c>
      <c r="DK2461">
        <v>0.95532980068771622</v>
      </c>
      <c r="DL2461">
        <v>1.1135857461024498E-3</v>
      </c>
      <c r="DM2461">
        <v>45</v>
      </c>
      <c r="DN2461">
        <v>38.299999999999997</v>
      </c>
      <c r="DO2461">
        <v>0.15</v>
      </c>
      <c r="DP2461">
        <v>21.7</v>
      </c>
      <c r="DQ2461" s="2">
        <v>0</v>
      </c>
      <c r="DR2461" s="2">
        <v>1079.24440663</v>
      </c>
      <c r="DS2461">
        <v>4.2959296445549341E-3</v>
      </c>
      <c r="DT2461">
        <v>2.4161055388408599</v>
      </c>
      <c r="DU2461">
        <v>622296.00835271401</v>
      </c>
      <c r="DV2461">
        <v>1</v>
      </c>
    </row>
    <row r="2462" spans="1:126" x14ac:dyDescent="0.15">
      <c r="A2462" t="s">
        <v>3949</v>
      </c>
      <c r="B2462" t="s">
        <v>4041</v>
      </c>
      <c r="C2462">
        <v>47</v>
      </c>
      <c r="D2462">
        <v>143</v>
      </c>
      <c r="E2462" t="s">
        <v>4042</v>
      </c>
      <c r="F2462">
        <v>47143</v>
      </c>
      <c r="G2462" t="s">
        <v>7445</v>
      </c>
      <c r="H2462">
        <v>92.1</v>
      </c>
      <c r="I2462">
        <v>1.9</v>
      </c>
      <c r="J2462">
        <v>0.4</v>
      </c>
      <c r="K2462">
        <v>0.4</v>
      </c>
      <c r="L2462">
        <v>1.4</v>
      </c>
      <c r="M2462">
        <v>3.7</v>
      </c>
      <c r="N2462">
        <f t="shared" si="158"/>
        <v>8501.99</v>
      </c>
      <c r="O2462">
        <f t="shared" si="156"/>
        <v>1498.0100000000002</v>
      </c>
      <c r="P2462">
        <f t="shared" si="157"/>
        <v>1.7976120000000009</v>
      </c>
      <c r="Q2462" s="4">
        <v>47143</v>
      </c>
      <c r="R2462" s="5">
        <v>35.600586999999997</v>
      </c>
      <c r="S2462" s="5">
        <v>-84.949551999999997</v>
      </c>
      <c r="T2462">
        <v>6</v>
      </c>
      <c r="U2462">
        <v>9.0362840023082161E-2</v>
      </c>
      <c r="V2462">
        <v>31817</v>
      </c>
      <c r="W2462">
        <v>32272</v>
      </c>
      <c r="X2462">
        <v>32394</v>
      </c>
      <c r="Y2462">
        <v>32320</v>
      </c>
      <c r="Z2462">
        <v>16330</v>
      </c>
      <c r="AA2462">
        <v>47125</v>
      </c>
      <c r="AB2462">
        <v>11018.587999999998</v>
      </c>
      <c r="AC2462">
        <v>36146</v>
      </c>
      <c r="AD2462">
        <v>1</v>
      </c>
      <c r="AE2462">
        <v>3.0869914181638578E-5</v>
      </c>
      <c r="AF2462">
        <v>38</v>
      </c>
      <c r="AG2462">
        <v>411</v>
      </c>
      <c r="AH2462">
        <v>9.2457420924574207E-2</v>
      </c>
      <c r="AI2462" s="3">
        <v>57671</v>
      </c>
      <c r="AJ2462" s="3">
        <v>201841.05235710001</v>
      </c>
      <c r="AK2462">
        <v>65</v>
      </c>
      <c r="AL2462">
        <v>215296</v>
      </c>
      <c r="AM2462">
        <v>370196</v>
      </c>
      <c r="AN2462">
        <v>23016</v>
      </c>
      <c r="AO2462">
        <v>393212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30</v>
      </c>
      <c r="AV2462">
        <f t="shared" si="155"/>
        <v>30</v>
      </c>
      <c r="AW2462">
        <v>20434</v>
      </c>
      <c r="AX2462">
        <v>0.63</v>
      </c>
      <c r="AY2462">
        <v>668902582.76531899</v>
      </c>
      <c r="AZ2462">
        <v>668902.58276531904</v>
      </c>
      <c r="BA2462">
        <v>23572.577998160301</v>
      </c>
      <c r="BB2462">
        <v>0.42422173768098004</v>
      </c>
      <c r="BC2462">
        <v>52958</v>
      </c>
      <c r="BD2462">
        <v>67997</v>
      </c>
      <c r="BE2462">
        <v>-15039</v>
      </c>
      <c r="BF2462">
        <v>-0.4726718420969922</v>
      </c>
      <c r="BG2462">
        <v>394876</v>
      </c>
      <c r="BH2462">
        <v>12.189788232388715</v>
      </c>
      <c r="BI2462">
        <v>4171</v>
      </c>
      <c r="BJ2462">
        <v>31</v>
      </c>
      <c r="BK2462">
        <v>0</v>
      </c>
      <c r="BL2462">
        <v>2</v>
      </c>
      <c r="BM2462">
        <v>0</v>
      </c>
      <c r="BN2462">
        <v>0</v>
      </c>
      <c r="BO2462">
        <v>0</v>
      </c>
      <c r="BP2462">
        <v>1</v>
      </c>
      <c r="BQ2462">
        <v>2</v>
      </c>
      <c r="BR2462">
        <v>1</v>
      </c>
      <c r="BS2462">
        <v>0</v>
      </c>
      <c r="BT2462">
        <v>31516</v>
      </c>
      <c r="BU2462">
        <v>0.76</v>
      </c>
      <c r="BV2462">
        <v>0.47215370000000001</v>
      </c>
      <c r="BW2462">
        <v>107</v>
      </c>
      <c r="BX2462">
        <v>1.174007</v>
      </c>
      <c r="BY2462">
        <v>-1.308975</v>
      </c>
      <c r="BZ2462">
        <v>34</v>
      </c>
      <c r="CA2462">
        <v>0</v>
      </c>
      <c r="CB2462">
        <v>2</v>
      </c>
      <c r="CC2462">
        <v>0</v>
      </c>
      <c r="CD2462">
        <v>0</v>
      </c>
      <c r="CE2462">
        <v>0</v>
      </c>
      <c r="CF2462">
        <v>1</v>
      </c>
      <c r="CG2462">
        <v>2</v>
      </c>
      <c r="CH2462">
        <v>1</v>
      </c>
      <c r="CI2462">
        <v>0</v>
      </c>
      <c r="CJ2462">
        <v>32652</v>
      </c>
      <c r="CK2462">
        <v>1.2250398137939482</v>
      </c>
      <c r="CL2462">
        <v>0.52825859230807604</v>
      </c>
      <c r="CM2462">
        <v>97</v>
      </c>
      <c r="CN2462">
        <v>-1.2167836152201146</v>
      </c>
      <c r="CO2462">
        <v>2030</v>
      </c>
      <c r="CP2462">
        <v>-0.30186000499999999</v>
      </c>
      <c r="CQ2462">
        <v>-6.7384634400000004E-2</v>
      </c>
      <c r="CR2462">
        <v>27276</v>
      </c>
      <c r="CS2462">
        <v>0.83700000000000008</v>
      </c>
      <c r="CT2462">
        <v>26344</v>
      </c>
      <c r="CU2462">
        <v>0.81745353557</v>
      </c>
      <c r="CV2462">
        <v>9</v>
      </c>
      <c r="CW2462">
        <v>7</v>
      </c>
      <c r="CX2462">
        <v>14</v>
      </c>
      <c r="CY2462">
        <v>321</v>
      </c>
      <c r="CZ2462">
        <v>608</v>
      </c>
      <c r="DA2462" s="2">
        <v>15025</v>
      </c>
      <c r="DB2462" s="2">
        <v>1820</v>
      </c>
      <c r="DC2462" s="2">
        <v>64.59</v>
      </c>
      <c r="DD2462" s="2">
        <v>1782</v>
      </c>
      <c r="DE2462">
        <v>162</v>
      </c>
      <c r="DF2462">
        <v>15</v>
      </c>
      <c r="DG2462">
        <v>3.08</v>
      </c>
      <c r="DH2462">
        <v>9.23</v>
      </c>
      <c r="DI2462" s="2">
        <v>3.08</v>
      </c>
      <c r="DJ2462">
        <v>1.33</v>
      </c>
      <c r="DK2462">
        <v>0.96417610237381002</v>
      </c>
      <c r="DL2462">
        <v>0</v>
      </c>
      <c r="DN2462">
        <v>27.2</v>
      </c>
      <c r="DO2462">
        <v>0.129</v>
      </c>
      <c r="DP2462">
        <v>1785.0999999999997</v>
      </c>
      <c r="DQ2462" s="2">
        <v>0</v>
      </c>
      <c r="DR2462" s="2">
        <v>3690.0777501299999</v>
      </c>
      <c r="DS2462">
        <v>1.1267829436877604E-2</v>
      </c>
      <c r="DT2462">
        <v>4.8217038075599801</v>
      </c>
      <c r="DU2462">
        <v>1038093.5429524335</v>
      </c>
      <c r="DV2462">
        <v>0</v>
      </c>
    </row>
    <row r="2463" spans="1:126" x14ac:dyDescent="0.15">
      <c r="A2463" t="s">
        <v>3949</v>
      </c>
      <c r="B2463" t="s">
        <v>4043</v>
      </c>
      <c r="C2463">
        <v>47</v>
      </c>
      <c r="D2463">
        <v>145</v>
      </c>
      <c r="E2463" t="s">
        <v>4044</v>
      </c>
      <c r="F2463">
        <v>47145</v>
      </c>
      <c r="G2463" t="s">
        <v>7446</v>
      </c>
      <c r="H2463">
        <v>93.7</v>
      </c>
      <c r="I2463">
        <v>2.6</v>
      </c>
      <c r="J2463">
        <v>0.3</v>
      </c>
      <c r="K2463">
        <v>0.5</v>
      </c>
      <c r="L2463">
        <v>1.6</v>
      </c>
      <c r="M2463">
        <v>1.3</v>
      </c>
      <c r="N2463">
        <f t="shared" si="158"/>
        <v>8791.0400000000009</v>
      </c>
      <c r="O2463">
        <f t="shared" si="156"/>
        <v>1208.9599999999991</v>
      </c>
      <c r="P2463">
        <f t="shared" si="157"/>
        <v>1.4507519999999994</v>
      </c>
      <c r="Q2463" s="4">
        <v>47145</v>
      </c>
      <c r="R2463" s="5">
        <v>35.847248999999998</v>
      </c>
      <c r="S2463" s="5">
        <v>-84.523942000000005</v>
      </c>
      <c r="T2463">
        <v>2</v>
      </c>
      <c r="U2463">
        <v>0.1261757768471588</v>
      </c>
      <c r="V2463">
        <v>54027</v>
      </c>
      <c r="W2463">
        <v>53413</v>
      </c>
      <c r="X2463">
        <v>53162</v>
      </c>
      <c r="Y2463">
        <v>52748</v>
      </c>
      <c r="Z2463">
        <v>27751</v>
      </c>
      <c r="AA2463">
        <v>47127</v>
      </c>
      <c r="AB2463">
        <v>18539.14</v>
      </c>
      <c r="AC2463">
        <v>40854</v>
      </c>
      <c r="AD2463">
        <v>0</v>
      </c>
      <c r="AE2463">
        <v>0</v>
      </c>
      <c r="AF2463">
        <v>61</v>
      </c>
      <c r="AG2463">
        <v>519</v>
      </c>
      <c r="AH2463">
        <v>0.11753371868978806</v>
      </c>
      <c r="AI2463" s="3">
        <v>46953</v>
      </c>
      <c r="AJ2463" s="3">
        <v>230864.95101296002</v>
      </c>
      <c r="AK2463">
        <v>54</v>
      </c>
      <c r="AL2463">
        <v>252793.60000000001</v>
      </c>
      <c r="AM2463">
        <v>166102</v>
      </c>
      <c r="AN2463">
        <v>25173</v>
      </c>
      <c r="AO2463">
        <v>191275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23</v>
      </c>
      <c r="AV2463">
        <f t="shared" si="155"/>
        <v>23</v>
      </c>
      <c r="AW2463">
        <v>41164</v>
      </c>
      <c r="AX2463">
        <v>0.76</v>
      </c>
      <c r="AY2463">
        <v>317758064.23643202</v>
      </c>
      <c r="AZ2463">
        <v>317758.06423643202</v>
      </c>
      <c r="BA2463">
        <v>6157.9306362838197</v>
      </c>
      <c r="BB2463">
        <v>1.6239221567514746</v>
      </c>
      <c r="BC2463">
        <v>28976</v>
      </c>
      <c r="BD2463">
        <v>51605</v>
      </c>
      <c r="BE2463">
        <v>-22629</v>
      </c>
      <c r="BF2463">
        <v>-0.41884613248931091</v>
      </c>
      <c r="BG2463">
        <v>431990</v>
      </c>
      <c r="BH2463">
        <v>8.1259170083894503</v>
      </c>
      <c r="BI2463">
        <v>8484</v>
      </c>
      <c r="BJ2463">
        <v>61</v>
      </c>
      <c r="BK2463">
        <v>2</v>
      </c>
      <c r="BL2463">
        <v>0</v>
      </c>
      <c r="BM2463">
        <v>1</v>
      </c>
      <c r="BN2463">
        <v>0</v>
      </c>
      <c r="BO2463">
        <v>2</v>
      </c>
      <c r="BP2463">
        <v>0</v>
      </c>
      <c r="BQ2463">
        <v>5</v>
      </c>
      <c r="BR2463">
        <v>3</v>
      </c>
      <c r="BS2463">
        <v>0</v>
      </c>
      <c r="BT2463">
        <v>53508</v>
      </c>
      <c r="BU2463">
        <v>0.79</v>
      </c>
      <c r="BV2463">
        <v>0.54729709999999998</v>
      </c>
      <c r="BW2463">
        <v>170</v>
      </c>
      <c r="BX2463">
        <v>1.382971</v>
      </c>
      <c r="BY2463">
        <v>-0.80984719999999999</v>
      </c>
      <c r="BZ2463">
        <v>66</v>
      </c>
      <c r="CA2463">
        <v>2</v>
      </c>
      <c r="CB2463">
        <v>0</v>
      </c>
      <c r="CC2463">
        <v>1</v>
      </c>
      <c r="CD2463">
        <v>0</v>
      </c>
      <c r="CE2463">
        <v>3</v>
      </c>
      <c r="CF2463">
        <v>0</v>
      </c>
      <c r="CG2463">
        <v>3</v>
      </c>
      <c r="CH2463">
        <v>3</v>
      </c>
      <c r="CI2463">
        <v>0</v>
      </c>
      <c r="CJ2463">
        <v>52756</v>
      </c>
      <c r="CK2463">
        <v>1.4785048146182425</v>
      </c>
      <c r="CL2463">
        <v>0.59216622209743086</v>
      </c>
      <c r="CM2463">
        <v>151</v>
      </c>
      <c r="CN2463">
        <v>-0.7553668319804312</v>
      </c>
      <c r="CO2463">
        <v>5240</v>
      </c>
      <c r="CP2463">
        <v>-0.1079431091</v>
      </c>
      <c r="CQ2463">
        <v>0.39451104300000001</v>
      </c>
      <c r="CR2463">
        <v>44933</v>
      </c>
      <c r="CS2463">
        <v>0.85400000000000009</v>
      </c>
      <c r="CT2463">
        <v>46463</v>
      </c>
      <c r="CU2463">
        <v>0.84009161586000003</v>
      </c>
      <c r="CV2463">
        <v>21</v>
      </c>
      <c r="CW2463">
        <v>26</v>
      </c>
      <c r="CX2463">
        <v>18</v>
      </c>
      <c r="CY2463">
        <v>219</v>
      </c>
      <c r="CZ2463">
        <v>820</v>
      </c>
      <c r="DA2463" s="2">
        <v>24099</v>
      </c>
      <c r="DB2463" s="2">
        <v>4545</v>
      </c>
      <c r="DC2463" s="2">
        <v>111.22</v>
      </c>
      <c r="DD2463" s="2">
        <v>2977</v>
      </c>
      <c r="DE2463">
        <v>275</v>
      </c>
      <c r="DF2463">
        <v>28</v>
      </c>
      <c r="DG2463">
        <v>5.66</v>
      </c>
      <c r="DH2463">
        <v>7.54</v>
      </c>
      <c r="DI2463" s="2">
        <v>13.2</v>
      </c>
      <c r="DJ2463">
        <v>1.22</v>
      </c>
      <c r="DK2463">
        <v>0.99103358677826758</v>
      </c>
      <c r="DL2463">
        <v>0</v>
      </c>
      <c r="DM2463">
        <v>51</v>
      </c>
      <c r="DN2463">
        <v>16.100000000000001</v>
      </c>
      <c r="DO2463">
        <v>6.2E-2</v>
      </c>
      <c r="DP2463">
        <v>17.3</v>
      </c>
      <c r="DQ2463" s="2">
        <v>0</v>
      </c>
      <c r="DR2463" s="2">
        <v>360.02092863999997</v>
      </c>
      <c r="DS2463">
        <v>1.3022692052223632E-3</v>
      </c>
      <c r="DT2463">
        <v>1.8265282841727399</v>
      </c>
      <c r="DU2463">
        <v>461734.66045784997</v>
      </c>
      <c r="DV2463">
        <v>1</v>
      </c>
    </row>
    <row r="2464" spans="1:126" x14ac:dyDescent="0.15">
      <c r="A2464" t="s">
        <v>3949</v>
      </c>
      <c r="B2464" t="s">
        <v>1869</v>
      </c>
      <c r="C2464">
        <v>47</v>
      </c>
      <c r="D2464">
        <v>147</v>
      </c>
      <c r="E2464" t="s">
        <v>4045</v>
      </c>
      <c r="F2464">
        <v>47147</v>
      </c>
      <c r="G2464" t="s">
        <v>7447</v>
      </c>
      <c r="H2464">
        <v>84.7</v>
      </c>
      <c r="I2464">
        <v>7.4</v>
      </c>
      <c r="J2464">
        <v>0.3</v>
      </c>
      <c r="K2464">
        <v>0.5</v>
      </c>
      <c r="L2464">
        <v>1.3</v>
      </c>
      <c r="M2464">
        <v>5.9</v>
      </c>
      <c r="N2464">
        <f t="shared" si="158"/>
        <v>7265.6900000000005</v>
      </c>
      <c r="O2464">
        <f t="shared" si="156"/>
        <v>2734.3099999999995</v>
      </c>
      <c r="P2464">
        <f t="shared" si="157"/>
        <v>3.2811720000000006</v>
      </c>
      <c r="Q2464" s="4">
        <v>47147</v>
      </c>
      <c r="R2464" s="5">
        <v>36.527529999999999</v>
      </c>
      <c r="S2464" s="5">
        <v>-86.869377</v>
      </c>
      <c r="T2464">
        <v>1</v>
      </c>
      <c r="U2464">
        <v>5.4005222362152779E-2</v>
      </c>
      <c r="V2464">
        <v>66143</v>
      </c>
      <c r="W2464">
        <v>67024</v>
      </c>
      <c r="X2464">
        <v>67426</v>
      </c>
      <c r="Y2464">
        <v>68429</v>
      </c>
      <c r="Z2464">
        <v>36263</v>
      </c>
      <c r="AA2464">
        <v>47129</v>
      </c>
      <c r="AB2464">
        <v>28288.215999999997</v>
      </c>
      <c r="AC2464">
        <v>53151</v>
      </c>
      <c r="AD2464">
        <v>2</v>
      </c>
      <c r="AE2464">
        <v>2.9662148132767776E-5</v>
      </c>
      <c r="AF2464">
        <v>57</v>
      </c>
      <c r="AG2464">
        <v>1180</v>
      </c>
      <c r="AH2464">
        <v>4.8305084745762714E-2</v>
      </c>
      <c r="AI2464" s="3">
        <v>209107</v>
      </c>
      <c r="AJ2464" s="3">
        <v>304824.13753041503</v>
      </c>
      <c r="AK2464">
        <v>54</v>
      </c>
      <c r="AL2464">
        <v>305100.80000000005</v>
      </c>
      <c r="AM2464">
        <v>719399</v>
      </c>
      <c r="AN2464">
        <v>126246</v>
      </c>
      <c r="AO2464">
        <v>845645</v>
      </c>
      <c r="AP2464">
        <v>2</v>
      </c>
      <c r="AQ2464">
        <v>1</v>
      </c>
      <c r="AR2464">
        <v>3</v>
      </c>
      <c r="AS2464">
        <v>4.4760085939365001E-2</v>
      </c>
      <c r="AT2464">
        <v>2</v>
      </c>
      <c r="AU2464">
        <v>77</v>
      </c>
      <c r="AV2464">
        <f t="shared" si="155"/>
        <v>79</v>
      </c>
      <c r="AW2464">
        <v>59535</v>
      </c>
      <c r="AX2464">
        <v>0.81</v>
      </c>
      <c r="AY2464">
        <v>534428842.71608198</v>
      </c>
      <c r="AZ2464">
        <v>534428.842716082</v>
      </c>
      <c r="BA2464">
        <v>9709.2141336756904</v>
      </c>
      <c r="BB2464">
        <v>1.0299494750368869</v>
      </c>
      <c r="BC2464">
        <v>16347</v>
      </c>
      <c r="BD2464">
        <v>145359</v>
      </c>
      <c r="BE2464">
        <v>-129012</v>
      </c>
      <c r="BF2464">
        <v>-1.9505011868224906</v>
      </c>
      <c r="BG2464">
        <v>909848</v>
      </c>
      <c r="BH2464">
        <v>13.494023077151247</v>
      </c>
      <c r="BI2464">
        <v>6309</v>
      </c>
      <c r="BJ2464">
        <v>65</v>
      </c>
      <c r="BK2464">
        <v>2</v>
      </c>
      <c r="BL2464">
        <v>4</v>
      </c>
      <c r="BM2464">
        <v>0</v>
      </c>
      <c r="BN2464">
        <v>0</v>
      </c>
      <c r="BO2464">
        <v>0</v>
      </c>
      <c r="BP2464">
        <v>1</v>
      </c>
      <c r="BQ2464">
        <v>3</v>
      </c>
      <c r="BR2464">
        <v>3</v>
      </c>
      <c r="BS2464">
        <v>0</v>
      </c>
      <c r="BT2464">
        <v>66581</v>
      </c>
      <c r="BU2464">
        <v>0.77</v>
      </c>
      <c r="BV2464">
        <v>0.57551949999999996</v>
      </c>
      <c r="BW2464">
        <v>171</v>
      </c>
      <c r="BX2464">
        <v>1.171505</v>
      </c>
      <c r="BY2464">
        <v>-0.90948099999999998</v>
      </c>
      <c r="BZ2464">
        <v>62</v>
      </c>
      <c r="CA2464">
        <v>2</v>
      </c>
      <c r="CB2464">
        <v>5</v>
      </c>
      <c r="CC2464">
        <v>0</v>
      </c>
      <c r="CD2464">
        <v>0</v>
      </c>
      <c r="CE2464">
        <v>1</v>
      </c>
      <c r="CF2464">
        <v>1</v>
      </c>
      <c r="CG2464">
        <v>1</v>
      </c>
      <c r="CH2464">
        <v>3</v>
      </c>
      <c r="CI2464">
        <v>0</v>
      </c>
      <c r="CJ2464">
        <v>67983</v>
      </c>
      <c r="CK2464">
        <v>1.1032169807157672</v>
      </c>
      <c r="CL2464">
        <v>0.64573098840636667</v>
      </c>
      <c r="CM2464">
        <v>175</v>
      </c>
      <c r="CN2464">
        <v>-0.91364762745621841</v>
      </c>
      <c r="CO2464">
        <v>6924</v>
      </c>
      <c r="CP2464">
        <v>0.82670618799999995</v>
      </c>
      <c r="CQ2464">
        <v>0.20878448599999999</v>
      </c>
      <c r="CR2464">
        <v>60530</v>
      </c>
      <c r="CS2464">
        <v>0.88</v>
      </c>
      <c r="CT2464">
        <v>54965</v>
      </c>
      <c r="CU2464">
        <v>0.82765521398000008</v>
      </c>
      <c r="CV2464">
        <v>31</v>
      </c>
      <c r="CW2464">
        <v>22</v>
      </c>
      <c r="CX2464">
        <v>26</v>
      </c>
      <c r="CY2464">
        <v>1602</v>
      </c>
      <c r="CZ2464">
        <v>1831</v>
      </c>
      <c r="DA2464" s="2">
        <v>33400</v>
      </c>
      <c r="DB2464" s="2">
        <v>5700</v>
      </c>
      <c r="DC2464" s="2">
        <v>133.56</v>
      </c>
      <c r="DD2464" s="2">
        <v>8293</v>
      </c>
      <c r="DE2464">
        <v>461</v>
      </c>
      <c r="DF2464">
        <v>53</v>
      </c>
      <c r="DG2464">
        <v>20.78</v>
      </c>
      <c r="DH2464">
        <v>1.48</v>
      </c>
      <c r="DI2464" s="2">
        <v>8.9</v>
      </c>
      <c r="DJ2464">
        <v>-1.92</v>
      </c>
      <c r="DK2464">
        <v>0.93566451625244496</v>
      </c>
      <c r="DL2464">
        <v>8.4745762711864404E-4</v>
      </c>
      <c r="DN2464">
        <v>115.9</v>
      </c>
      <c r="DO2464">
        <v>0.36799999999999999</v>
      </c>
      <c r="DP2464">
        <v>842.73</v>
      </c>
      <c r="DQ2464" s="2">
        <v>0</v>
      </c>
      <c r="DR2464" s="2">
        <v>1876.8962569</v>
      </c>
      <c r="DS2464">
        <v>6.0108105776913723E-3</v>
      </c>
      <c r="DT2464">
        <v>5.1126200137224496</v>
      </c>
      <c r="DU2464">
        <v>1559864.4562827307</v>
      </c>
      <c r="DV2464">
        <v>0</v>
      </c>
    </row>
    <row r="2465" spans="1:126" x14ac:dyDescent="0.15">
      <c r="A2465" t="s">
        <v>3949</v>
      </c>
      <c r="B2465" t="s">
        <v>3254</v>
      </c>
      <c r="C2465">
        <v>47</v>
      </c>
      <c r="D2465">
        <v>149</v>
      </c>
      <c r="E2465" t="s">
        <v>4046</v>
      </c>
      <c r="F2465">
        <v>47149</v>
      </c>
      <c r="G2465" t="s">
        <v>7448</v>
      </c>
      <c r="H2465">
        <v>75.599999999999994</v>
      </c>
      <c r="I2465">
        <v>12.4</v>
      </c>
      <c r="J2465">
        <v>0.3</v>
      </c>
      <c r="K2465">
        <v>3</v>
      </c>
      <c r="L2465">
        <v>2.1</v>
      </c>
      <c r="M2465">
        <v>6.7</v>
      </c>
      <c r="N2465">
        <f t="shared" si="158"/>
        <v>5927.5099999999993</v>
      </c>
      <c r="O2465">
        <f t="shared" si="156"/>
        <v>4072.4900000000007</v>
      </c>
      <c r="P2465">
        <f t="shared" si="157"/>
        <v>4.8869880000000023</v>
      </c>
      <c r="Q2465" s="4">
        <v>47149</v>
      </c>
      <c r="R2465" s="5">
        <v>35.843369000000003</v>
      </c>
      <c r="S2465" s="5">
        <v>-86.417213000000004</v>
      </c>
      <c r="T2465">
        <v>1</v>
      </c>
      <c r="U2465">
        <v>4.3314547177141095E-2</v>
      </c>
      <c r="V2465">
        <v>263815</v>
      </c>
      <c r="W2465">
        <v>275461</v>
      </c>
      <c r="X2465">
        <v>282558</v>
      </c>
      <c r="Y2465">
        <v>297920</v>
      </c>
      <c r="Z2465">
        <v>147949</v>
      </c>
      <c r="AA2465">
        <v>47131</v>
      </c>
      <c r="AB2465">
        <v>119413.735</v>
      </c>
      <c r="AC2465">
        <v>56219</v>
      </c>
      <c r="AD2465">
        <v>3</v>
      </c>
      <c r="AE2465">
        <v>1.0617289193723058E-5</v>
      </c>
      <c r="AF2465">
        <v>94</v>
      </c>
      <c r="AG2465">
        <v>1327</v>
      </c>
      <c r="AH2465">
        <v>7.0836473247927662E-2</v>
      </c>
      <c r="AI2465" s="3">
        <v>176213</v>
      </c>
      <c r="AJ2465" s="3">
        <v>396390.71100795502</v>
      </c>
      <c r="AK2465">
        <v>55</v>
      </c>
      <c r="AL2465">
        <v>399360</v>
      </c>
      <c r="AM2465">
        <v>884313</v>
      </c>
      <c r="AN2465">
        <v>77900</v>
      </c>
      <c r="AO2465">
        <v>962213</v>
      </c>
      <c r="AP2465">
        <v>13</v>
      </c>
      <c r="AQ2465">
        <v>2</v>
      </c>
      <c r="AR2465">
        <v>15</v>
      </c>
      <c r="AS2465">
        <v>5.4454169555762884E-2</v>
      </c>
      <c r="AT2465">
        <v>15</v>
      </c>
      <c r="AU2465">
        <v>174</v>
      </c>
      <c r="AV2465">
        <f t="shared" si="155"/>
        <v>189</v>
      </c>
      <c r="AW2465">
        <v>268717</v>
      </c>
      <c r="AX2465">
        <v>0.95</v>
      </c>
      <c r="AY2465">
        <v>794386852.84515595</v>
      </c>
      <c r="AZ2465">
        <v>794386.85284515598</v>
      </c>
      <c r="BA2465">
        <v>4366.77400710038</v>
      </c>
      <c r="BB2465">
        <v>2.2900200431119142</v>
      </c>
      <c r="BC2465">
        <v>163680</v>
      </c>
      <c r="BD2465">
        <v>403011</v>
      </c>
      <c r="BE2465">
        <v>-239331</v>
      </c>
      <c r="BF2465">
        <v>-0.90719254022705309</v>
      </c>
      <c r="BG2465">
        <v>3683144</v>
      </c>
      <c r="BH2465">
        <v>13.035001663375308</v>
      </c>
      <c r="BI2465">
        <v>17407</v>
      </c>
      <c r="BJ2465">
        <v>150</v>
      </c>
      <c r="BK2465">
        <v>7</v>
      </c>
      <c r="BL2465">
        <v>8</v>
      </c>
      <c r="BM2465">
        <v>0</v>
      </c>
      <c r="BN2465">
        <v>3</v>
      </c>
      <c r="BO2465">
        <v>6</v>
      </c>
      <c r="BP2465">
        <v>1</v>
      </c>
      <c r="BQ2465">
        <v>18</v>
      </c>
      <c r="BR2465">
        <v>4</v>
      </c>
      <c r="BS2465">
        <v>0</v>
      </c>
      <c r="BT2465">
        <v>257048</v>
      </c>
      <c r="BU2465">
        <v>0.75</v>
      </c>
      <c r="BV2465">
        <v>0.55544819999999995</v>
      </c>
      <c r="BW2465">
        <v>750</v>
      </c>
      <c r="BX2465">
        <v>0.76639380000000001</v>
      </c>
      <c r="BY2465">
        <v>-1.2703040000000001</v>
      </c>
      <c r="BZ2465">
        <v>165</v>
      </c>
      <c r="CA2465">
        <v>7</v>
      </c>
      <c r="CB2465">
        <v>7</v>
      </c>
      <c r="CC2465">
        <v>0</v>
      </c>
      <c r="CD2465">
        <v>3</v>
      </c>
      <c r="CE2465">
        <v>2</v>
      </c>
      <c r="CF2465">
        <v>2</v>
      </c>
      <c r="CG2465">
        <v>18</v>
      </c>
      <c r="CH2465">
        <v>4</v>
      </c>
      <c r="CI2465">
        <v>0</v>
      </c>
      <c r="CJ2465">
        <v>289147</v>
      </c>
      <c r="CK2465">
        <v>0.71935728193617776</v>
      </c>
      <c r="CL2465">
        <v>0.63666518527106319</v>
      </c>
      <c r="CM2465">
        <v>773</v>
      </c>
      <c r="CN2465">
        <v>-1.2718992493590047</v>
      </c>
      <c r="CO2465">
        <v>47143</v>
      </c>
      <c r="CP2465">
        <v>1.2146049000000001</v>
      </c>
      <c r="CQ2465">
        <v>0.88989994400000005</v>
      </c>
      <c r="CR2465">
        <v>261362</v>
      </c>
      <c r="CS2465">
        <v>0.86499999999999999</v>
      </c>
      <c r="CT2465">
        <v>222924</v>
      </c>
      <c r="CU2465">
        <v>0.85158672186000006</v>
      </c>
      <c r="CV2465">
        <v>222</v>
      </c>
      <c r="CW2465">
        <v>154</v>
      </c>
      <c r="CX2465">
        <v>130</v>
      </c>
      <c r="CY2465">
        <v>631</v>
      </c>
      <c r="CZ2465">
        <v>2010</v>
      </c>
      <c r="DA2465" s="2">
        <v>158739</v>
      </c>
      <c r="DB2465" s="2">
        <v>31235</v>
      </c>
      <c r="DC2465" s="2">
        <v>163.68</v>
      </c>
      <c r="DD2465" s="2">
        <v>57359</v>
      </c>
      <c r="DE2465">
        <v>677</v>
      </c>
      <c r="DF2465">
        <v>101</v>
      </c>
      <c r="DG2465">
        <v>25.62</v>
      </c>
      <c r="DH2465">
        <v>2.14</v>
      </c>
      <c r="DI2465" s="2">
        <v>4.2699999999999996</v>
      </c>
      <c r="DJ2465">
        <v>-0.85</v>
      </c>
      <c r="DK2465">
        <v>0.95573538842196659</v>
      </c>
      <c r="DL2465">
        <v>0</v>
      </c>
      <c r="DM2465">
        <v>28</v>
      </c>
      <c r="DN2465">
        <v>83.1</v>
      </c>
      <c r="DO2465">
        <v>0.20100000000000001</v>
      </c>
      <c r="DP2465">
        <v>82.990000000000009</v>
      </c>
      <c r="DQ2465" s="2">
        <v>0</v>
      </c>
      <c r="DR2465" s="2">
        <v>1058.0627393</v>
      </c>
      <c r="DS2465">
        <v>2.5194208271852713E-3</v>
      </c>
      <c r="DT2465">
        <v>4.0365078827839804</v>
      </c>
      <c r="DU2465">
        <v>1612019.7880686105</v>
      </c>
      <c r="DV2465">
        <v>1</v>
      </c>
    </row>
    <row r="2466" spans="1:126" x14ac:dyDescent="0.15">
      <c r="A2466" t="s">
        <v>3949</v>
      </c>
      <c r="B2466" t="s">
        <v>378</v>
      </c>
      <c r="C2466">
        <v>47</v>
      </c>
      <c r="D2466">
        <v>151</v>
      </c>
      <c r="E2466" t="s">
        <v>4047</v>
      </c>
      <c r="F2466">
        <v>47151</v>
      </c>
      <c r="G2466" t="s">
        <v>7449</v>
      </c>
      <c r="H2466">
        <v>98.1</v>
      </c>
      <c r="I2466">
        <v>0.1</v>
      </c>
      <c r="J2466">
        <v>0.2</v>
      </c>
      <c r="K2466">
        <v>0.2</v>
      </c>
      <c r="L2466">
        <v>0.9</v>
      </c>
      <c r="M2466">
        <v>0.5</v>
      </c>
      <c r="N2466">
        <f t="shared" si="158"/>
        <v>9624.76</v>
      </c>
      <c r="O2466">
        <f t="shared" si="156"/>
        <v>375.23999999999978</v>
      </c>
      <c r="P2466">
        <f t="shared" si="157"/>
        <v>0.45028799999999991</v>
      </c>
      <c r="Q2466" s="4">
        <v>47151</v>
      </c>
      <c r="R2466" s="5">
        <v>36.435276000000002</v>
      </c>
      <c r="S2466" s="5">
        <v>-84.503528000000003</v>
      </c>
      <c r="T2466">
        <v>6</v>
      </c>
      <c r="U2466">
        <v>6.3293612629963122E-2</v>
      </c>
      <c r="V2466">
        <v>22196</v>
      </c>
      <c r="W2466">
        <v>22104</v>
      </c>
      <c r="X2466">
        <v>22043</v>
      </c>
      <c r="Y2466">
        <v>21881</v>
      </c>
      <c r="Z2466">
        <v>11400</v>
      </c>
      <c r="AA2466">
        <v>47133</v>
      </c>
      <c r="AB2466">
        <v>7196.9930000000004</v>
      </c>
      <c r="AC2466">
        <v>30246</v>
      </c>
      <c r="AD2466">
        <v>1</v>
      </c>
      <c r="AE2466">
        <v>4.5365875788232093E-5</v>
      </c>
      <c r="AF2466">
        <v>9</v>
      </c>
      <c r="AG2466">
        <v>302</v>
      </c>
      <c r="AH2466">
        <v>2.9801324503311258E-2</v>
      </c>
      <c r="AI2466" s="3">
        <v>39142</v>
      </c>
      <c r="AJ2466" s="3">
        <v>340665.69575413503</v>
      </c>
      <c r="AK2466">
        <v>86</v>
      </c>
      <c r="AL2466">
        <v>341280</v>
      </c>
      <c r="AM2466">
        <v>392888</v>
      </c>
      <c r="AN2466">
        <v>16526</v>
      </c>
      <c r="AO2466">
        <v>409414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34</v>
      </c>
      <c r="AV2466">
        <f t="shared" si="155"/>
        <v>34</v>
      </c>
      <c r="AW2466">
        <v>2648</v>
      </c>
      <c r="AX2466">
        <v>0.12</v>
      </c>
      <c r="AY2466">
        <v>462795542.69754702</v>
      </c>
      <c r="AZ2466">
        <v>462795.542697547</v>
      </c>
      <c r="BA2466">
        <v>21952.2676781681</v>
      </c>
      <c r="BB2466">
        <v>0.45553380391517223</v>
      </c>
      <c r="BC2466">
        <v>10490</v>
      </c>
      <c r="BD2466">
        <v>36600</v>
      </c>
      <c r="BE2466">
        <v>-26110</v>
      </c>
      <c r="BF2466">
        <v>-1.176338078933141</v>
      </c>
      <c r="BG2466">
        <v>291490</v>
      </c>
      <c r="BH2466">
        <v>13.223699133511772</v>
      </c>
      <c r="BI2466">
        <v>2941</v>
      </c>
      <c r="BJ2466">
        <v>13</v>
      </c>
      <c r="BK2466">
        <v>0</v>
      </c>
      <c r="BL2466">
        <v>2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21866</v>
      </c>
      <c r="BU2466">
        <v>0.78</v>
      </c>
      <c r="BV2466">
        <v>0.41012150000000003</v>
      </c>
      <c r="BW2466">
        <v>50</v>
      </c>
      <c r="BX2466">
        <v>0.73172959999999998</v>
      </c>
      <c r="BY2466">
        <v>-2.1557240000000002</v>
      </c>
      <c r="BZ2466">
        <v>14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21994</v>
      </c>
      <c r="CK2466">
        <v>0.68200418295898879</v>
      </c>
      <c r="CL2466">
        <v>0.45524680822011332</v>
      </c>
      <c r="CM2466">
        <v>47</v>
      </c>
      <c r="CN2466">
        <v>-2.1565758383576012</v>
      </c>
      <c r="CO2466">
        <v>1114</v>
      </c>
      <c r="CP2466">
        <v>-0.17375555379999999</v>
      </c>
      <c r="CQ2466">
        <v>-0.68430751590000005</v>
      </c>
      <c r="CR2466">
        <v>17820</v>
      </c>
      <c r="CS2466">
        <v>0.81299999999999994</v>
      </c>
      <c r="CT2466">
        <v>18312</v>
      </c>
      <c r="CU2466">
        <v>0.81381679388999995</v>
      </c>
      <c r="CV2466">
        <v>5</v>
      </c>
      <c r="CW2466">
        <v>6</v>
      </c>
      <c r="CX2466">
        <v>10</v>
      </c>
      <c r="CY2466">
        <v>81</v>
      </c>
      <c r="CZ2466">
        <v>434</v>
      </c>
      <c r="DA2466" s="2">
        <v>8064</v>
      </c>
      <c r="DB2466" s="2">
        <v>1200</v>
      </c>
      <c r="DC2466" s="2">
        <v>36.340000000000003</v>
      </c>
      <c r="DD2466" s="2">
        <v>375</v>
      </c>
      <c r="DE2466">
        <v>105</v>
      </c>
      <c r="DF2466">
        <v>7</v>
      </c>
      <c r="DG2466">
        <v>18.170000000000002</v>
      </c>
      <c r="DH2466">
        <v>13.63</v>
      </c>
      <c r="DI2466" s="2">
        <v>13.63</v>
      </c>
      <c r="DJ2466">
        <v>0.28000000000000003</v>
      </c>
      <c r="DK2466">
        <v>0.9664554698278065</v>
      </c>
      <c r="DL2466">
        <v>3.3112582781456954E-3</v>
      </c>
      <c r="DM2466">
        <v>0</v>
      </c>
      <c r="DN2466">
        <v>18.2</v>
      </c>
      <c r="DO2466">
        <v>5.2999999999999999E-2</v>
      </c>
      <c r="DP2466">
        <v>0</v>
      </c>
      <c r="DQ2466" s="2">
        <v>0</v>
      </c>
      <c r="DR2466" s="2">
        <v>107.15551019</v>
      </c>
      <c r="DS2466">
        <v>3.139812183192686E-4</v>
      </c>
      <c r="DT2466">
        <v>1.69621475144545</v>
      </c>
      <c r="DU2466">
        <v>578884.17037330312</v>
      </c>
      <c r="DV2466">
        <v>1</v>
      </c>
    </row>
    <row r="2467" spans="1:126" x14ac:dyDescent="0.15">
      <c r="A2467" t="s">
        <v>3949</v>
      </c>
      <c r="B2467" t="s">
        <v>4048</v>
      </c>
      <c r="C2467">
        <v>47</v>
      </c>
      <c r="D2467">
        <v>153</v>
      </c>
      <c r="E2467" t="s">
        <v>4049</v>
      </c>
      <c r="F2467">
        <v>47153</v>
      </c>
      <c r="G2467" t="s">
        <v>7450</v>
      </c>
      <c r="H2467">
        <v>95</v>
      </c>
      <c r="I2467">
        <v>0.1</v>
      </c>
      <c r="J2467">
        <v>0.3</v>
      </c>
      <c r="K2467">
        <v>0.3</v>
      </c>
      <c r="L2467">
        <v>1</v>
      </c>
      <c r="M2467">
        <v>3.3</v>
      </c>
      <c r="N2467">
        <f t="shared" si="158"/>
        <v>9037.08</v>
      </c>
      <c r="O2467">
        <f t="shared" si="156"/>
        <v>962.92000000000007</v>
      </c>
      <c r="P2467">
        <f t="shared" si="157"/>
        <v>1.1555040000000005</v>
      </c>
      <c r="Q2467" s="4">
        <v>47153</v>
      </c>
      <c r="R2467" s="5">
        <v>35.372335999999997</v>
      </c>
      <c r="S2467" s="5">
        <v>-85.410082000000003</v>
      </c>
      <c r="T2467">
        <v>2</v>
      </c>
      <c r="U2467">
        <v>7.8947936307772082E-2</v>
      </c>
      <c r="V2467">
        <v>14173</v>
      </c>
      <c r="W2467">
        <v>14431</v>
      </c>
      <c r="X2467">
        <v>14592</v>
      </c>
      <c r="Y2467">
        <v>14631</v>
      </c>
      <c r="Z2467">
        <v>7475</v>
      </c>
      <c r="AA2467">
        <v>47135</v>
      </c>
      <c r="AB2467">
        <v>4988.7729999999992</v>
      </c>
      <c r="AC2467">
        <v>45408</v>
      </c>
      <c r="AD2467">
        <v>0</v>
      </c>
      <c r="AE2467">
        <v>0</v>
      </c>
      <c r="AF2467">
        <v>12</v>
      </c>
      <c r="AG2467">
        <v>188</v>
      </c>
      <c r="AH2467">
        <v>6.3829787234042548E-2</v>
      </c>
      <c r="AI2467" s="3">
        <v>30678</v>
      </c>
      <c r="AJ2467" s="3">
        <v>170144.35976609</v>
      </c>
      <c r="AK2467">
        <v>72</v>
      </c>
      <c r="AL2467">
        <v>170265.60000000001</v>
      </c>
      <c r="AM2467">
        <v>319336</v>
      </c>
      <c r="AN2467">
        <v>13718</v>
      </c>
      <c r="AO2467">
        <v>333054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8</v>
      </c>
      <c r="AV2467">
        <f t="shared" si="155"/>
        <v>8</v>
      </c>
      <c r="AW2467">
        <v>1791</v>
      </c>
      <c r="AX2467">
        <v>0.12</v>
      </c>
      <c r="AY2467">
        <v>235514155.962145</v>
      </c>
      <c r="AZ2467">
        <v>235514.15596214501</v>
      </c>
      <c r="BA2467">
        <v>20894.5745376546</v>
      </c>
      <c r="BB2467">
        <v>0.47859313823206906</v>
      </c>
      <c r="BC2467">
        <v>13169</v>
      </c>
      <c r="BD2467">
        <v>9500</v>
      </c>
      <c r="BE2467">
        <v>3669</v>
      </c>
      <c r="BF2467">
        <v>0.25887250405700979</v>
      </c>
      <c r="BG2467">
        <v>191478</v>
      </c>
      <c r="BH2467">
        <v>13.122121710526315</v>
      </c>
      <c r="BI2467">
        <v>2155</v>
      </c>
      <c r="BJ2467">
        <v>5</v>
      </c>
      <c r="BK2467">
        <v>0</v>
      </c>
      <c r="BL2467">
        <v>1</v>
      </c>
      <c r="BM2467">
        <v>0</v>
      </c>
      <c r="BN2467">
        <v>0</v>
      </c>
      <c r="BO2467">
        <v>0</v>
      </c>
      <c r="BP2467">
        <v>0</v>
      </c>
      <c r="BQ2467">
        <v>2</v>
      </c>
      <c r="BR2467">
        <v>1</v>
      </c>
      <c r="BS2467">
        <v>0</v>
      </c>
      <c r="BT2467">
        <v>13915</v>
      </c>
      <c r="BU2467">
        <v>0.79</v>
      </c>
      <c r="BV2467">
        <v>0.52409870000000003</v>
      </c>
      <c r="BW2467">
        <v>45</v>
      </c>
      <c r="BX2467">
        <v>0.64678409999999997</v>
      </c>
      <c r="BY2467">
        <v>-1.5072049999999999</v>
      </c>
      <c r="BZ2467">
        <v>6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1</v>
      </c>
      <c r="CH2467">
        <v>0</v>
      </c>
      <c r="CI2467">
        <v>0</v>
      </c>
      <c r="CJ2467">
        <v>14778</v>
      </c>
      <c r="CK2467">
        <v>0.47367708756259308</v>
      </c>
      <c r="CL2467">
        <v>0.59916103472384064</v>
      </c>
      <c r="CM2467">
        <v>50</v>
      </c>
      <c r="CN2467">
        <v>-1.5382914810303074</v>
      </c>
      <c r="CO2467">
        <v>1004</v>
      </c>
      <c r="CP2467">
        <v>-1.0432689087</v>
      </c>
      <c r="CQ2467">
        <v>-4.8935932500000001E-2</v>
      </c>
      <c r="CR2467">
        <v>12811</v>
      </c>
      <c r="CS2467">
        <v>0.86199999999999999</v>
      </c>
      <c r="CT2467">
        <v>11721</v>
      </c>
      <c r="CU2467">
        <v>0.82033426184000002</v>
      </c>
      <c r="CV2467">
        <v>3</v>
      </c>
      <c r="CW2467">
        <v>3</v>
      </c>
      <c r="CX2467">
        <v>3</v>
      </c>
      <c r="CY2467">
        <v>64</v>
      </c>
      <c r="CZ2467">
        <v>299</v>
      </c>
      <c r="DA2467" s="2">
        <v>4558</v>
      </c>
      <c r="DB2467" s="2">
        <v>945</v>
      </c>
      <c r="DC2467" s="2">
        <v>95.36</v>
      </c>
      <c r="DD2467" s="2">
        <v>1503</v>
      </c>
      <c r="DE2467">
        <v>84</v>
      </c>
      <c r="DF2467">
        <v>5</v>
      </c>
      <c r="DG2467">
        <v>13.62</v>
      </c>
      <c r="DH2467">
        <v>6.81</v>
      </c>
      <c r="DI2467" s="2">
        <v>20.43</v>
      </c>
      <c r="DJ2467">
        <v>-0.44</v>
      </c>
      <c r="DK2467">
        <v>0.9341221722406936</v>
      </c>
      <c r="DL2467">
        <v>0</v>
      </c>
      <c r="DM2467">
        <v>0</v>
      </c>
      <c r="DN2467">
        <v>17.8</v>
      </c>
      <c r="DO2467">
        <v>0.107</v>
      </c>
      <c r="DP2467">
        <v>186.24</v>
      </c>
      <c r="DQ2467" s="2">
        <v>0</v>
      </c>
      <c r="DR2467" s="2">
        <v>4266.8043564600011</v>
      </c>
      <c r="DS2467">
        <v>1.2768110988978456E-2</v>
      </c>
      <c r="DT2467">
        <v>2.1956281743806798</v>
      </c>
      <c r="DU2467">
        <v>373839.94848783111</v>
      </c>
      <c r="DV2467">
        <v>1</v>
      </c>
    </row>
    <row r="2468" spans="1:126" x14ac:dyDescent="0.15">
      <c r="A2468" t="s">
        <v>3949</v>
      </c>
      <c r="B2468" t="s">
        <v>384</v>
      </c>
      <c r="C2468">
        <v>47</v>
      </c>
      <c r="D2468">
        <v>155</v>
      </c>
      <c r="E2468" t="s">
        <v>4050</v>
      </c>
      <c r="F2468">
        <v>47155</v>
      </c>
      <c r="G2468" t="s">
        <v>7451</v>
      </c>
      <c r="H2468">
        <v>91.6</v>
      </c>
      <c r="I2468">
        <v>0.7</v>
      </c>
      <c r="J2468">
        <v>0.3</v>
      </c>
      <c r="K2468">
        <v>0.9</v>
      </c>
      <c r="L2468">
        <v>1.1000000000000001</v>
      </c>
      <c r="M2468">
        <v>5.3</v>
      </c>
      <c r="N2468">
        <f t="shared" si="158"/>
        <v>8421.2499999999982</v>
      </c>
      <c r="O2468">
        <f t="shared" si="156"/>
        <v>1578.7500000000018</v>
      </c>
      <c r="P2468">
        <f t="shared" si="157"/>
        <v>1.894500000000003</v>
      </c>
      <c r="Q2468" s="4">
        <v>47155</v>
      </c>
      <c r="R2468" s="5">
        <v>35.801810000000003</v>
      </c>
      <c r="S2468" s="5">
        <v>-83.515696000000005</v>
      </c>
      <c r="T2468">
        <v>4</v>
      </c>
      <c r="U2468">
        <v>7.3176211050750992E-2</v>
      </c>
      <c r="V2468">
        <v>90218</v>
      </c>
      <c r="W2468">
        <v>92561</v>
      </c>
      <c r="X2468">
        <v>93617</v>
      </c>
      <c r="Y2468">
        <v>95502</v>
      </c>
      <c r="Z2468">
        <v>49610</v>
      </c>
      <c r="AA2468">
        <v>47137</v>
      </c>
      <c r="AB2468">
        <v>37867.476999999999</v>
      </c>
      <c r="AC2468">
        <v>42258</v>
      </c>
      <c r="AD2468">
        <v>2</v>
      </c>
      <c r="AE2468">
        <v>2.1363641219009369E-5</v>
      </c>
      <c r="AF2468">
        <v>39</v>
      </c>
      <c r="AG2468">
        <v>603</v>
      </c>
      <c r="AH2468">
        <v>6.4676616915422883E-2</v>
      </c>
      <c r="AI2468" s="3">
        <v>55541</v>
      </c>
      <c r="AJ2468" s="3">
        <v>379206.76589402504</v>
      </c>
      <c r="AK2468">
        <v>59</v>
      </c>
      <c r="AL2468">
        <v>382572.79999999999</v>
      </c>
      <c r="AM2468">
        <v>791531</v>
      </c>
      <c r="AN2468">
        <v>29180</v>
      </c>
      <c r="AO2468">
        <v>820711</v>
      </c>
      <c r="AP2468">
        <v>18</v>
      </c>
      <c r="AQ2468">
        <v>13</v>
      </c>
      <c r="AR2468">
        <v>31</v>
      </c>
      <c r="AS2468">
        <v>0.33491427274986224</v>
      </c>
      <c r="AT2468">
        <v>36</v>
      </c>
      <c r="AU2468">
        <v>57</v>
      </c>
      <c r="AV2468">
        <f t="shared" si="155"/>
        <v>93</v>
      </c>
      <c r="AW2468">
        <v>93024</v>
      </c>
      <c r="AX2468">
        <v>0.92</v>
      </c>
      <c r="AY2468">
        <v>1089527263.77932</v>
      </c>
      <c r="AZ2468">
        <v>1089527.2637793201</v>
      </c>
      <c r="BA2468">
        <v>15398.105900306</v>
      </c>
      <c r="BB2468">
        <v>0.64943052507524801</v>
      </c>
      <c r="BC2468">
        <v>776956</v>
      </c>
      <c r="BD2468">
        <v>818521</v>
      </c>
      <c r="BE2468">
        <v>-41565</v>
      </c>
      <c r="BF2468">
        <v>-0.46071737347314284</v>
      </c>
      <c r="BG2468">
        <v>2206336</v>
      </c>
      <c r="BH2468">
        <v>23.567685356292127</v>
      </c>
      <c r="BI2468">
        <v>10452</v>
      </c>
      <c r="BJ2468">
        <v>84</v>
      </c>
      <c r="BK2468">
        <v>1</v>
      </c>
      <c r="BL2468">
        <v>5</v>
      </c>
      <c r="BM2468">
        <v>0</v>
      </c>
      <c r="BN2468">
        <v>1</v>
      </c>
      <c r="BO2468">
        <v>1</v>
      </c>
      <c r="BP2468">
        <v>0</v>
      </c>
      <c r="BQ2468">
        <v>6</v>
      </c>
      <c r="BR2468">
        <v>1</v>
      </c>
      <c r="BS2468">
        <v>1</v>
      </c>
      <c r="BT2468">
        <v>86243</v>
      </c>
      <c r="BU2468">
        <v>0.71</v>
      </c>
      <c r="BV2468">
        <v>0.51528819999999997</v>
      </c>
      <c r="BW2468">
        <v>293</v>
      </c>
      <c r="BX2468">
        <v>1.1595139999999999</v>
      </c>
      <c r="BY2468">
        <v>-1.065013</v>
      </c>
      <c r="BZ2468">
        <v>81</v>
      </c>
      <c r="CA2468">
        <v>1</v>
      </c>
      <c r="CB2468">
        <v>5</v>
      </c>
      <c r="CC2468">
        <v>0</v>
      </c>
      <c r="CD2468">
        <v>1</v>
      </c>
      <c r="CE2468">
        <v>1</v>
      </c>
      <c r="CF2468">
        <v>0</v>
      </c>
      <c r="CG2468">
        <v>6</v>
      </c>
      <c r="CH2468">
        <v>2</v>
      </c>
      <c r="CI2468">
        <v>2</v>
      </c>
      <c r="CJ2468">
        <v>94889</v>
      </c>
      <c r="CK2468">
        <v>1.0433243052408603</v>
      </c>
      <c r="CL2468">
        <v>0.58891864630795454</v>
      </c>
      <c r="CM2468">
        <v>279</v>
      </c>
      <c r="CN2468">
        <v>-1.1171515073536593</v>
      </c>
      <c r="CO2468">
        <v>8370</v>
      </c>
      <c r="CP2468">
        <v>0.39418187199999999</v>
      </c>
      <c r="CQ2468">
        <v>1.9222558000000001E-2</v>
      </c>
      <c r="CR2468">
        <v>82956</v>
      </c>
      <c r="CS2468">
        <v>0.86</v>
      </c>
      <c r="CT2468">
        <v>70821</v>
      </c>
      <c r="CU2468">
        <v>0.76284619103999995</v>
      </c>
      <c r="CV2468">
        <v>54</v>
      </c>
      <c r="CW2468">
        <v>32</v>
      </c>
      <c r="CX2468">
        <v>41</v>
      </c>
      <c r="CY2468">
        <v>243</v>
      </c>
      <c r="CZ2468">
        <v>851</v>
      </c>
      <c r="DA2468" s="2">
        <v>60688</v>
      </c>
      <c r="DB2468" s="2">
        <v>8250</v>
      </c>
      <c r="DC2468" s="2">
        <v>256.49</v>
      </c>
      <c r="DD2468" s="2">
        <v>5149</v>
      </c>
      <c r="DE2468">
        <v>229</v>
      </c>
      <c r="DF2468">
        <v>14</v>
      </c>
      <c r="DG2468">
        <v>85.5</v>
      </c>
      <c r="DH2468">
        <v>5.34</v>
      </c>
      <c r="DI2468" s="2">
        <v>17.100000000000001</v>
      </c>
      <c r="DJ2468">
        <v>1.76</v>
      </c>
      <c r="DK2468">
        <v>0.91611602239786827</v>
      </c>
      <c r="DL2468">
        <v>0</v>
      </c>
      <c r="DN2468">
        <v>28.6</v>
      </c>
      <c r="DO2468">
        <v>6.9000000000000006E-2</v>
      </c>
      <c r="DP2468">
        <v>0</v>
      </c>
      <c r="DQ2468" s="2">
        <v>0</v>
      </c>
      <c r="DR2468" s="2">
        <v>0</v>
      </c>
      <c r="DS2468">
        <v>0</v>
      </c>
      <c r="DT2468">
        <v>1.88821633690357</v>
      </c>
      <c r="DU2468">
        <v>722380.21101494215</v>
      </c>
      <c r="DV2468">
        <v>0</v>
      </c>
    </row>
    <row r="2469" spans="1:126" x14ac:dyDescent="0.15">
      <c r="A2469" t="s">
        <v>3949</v>
      </c>
      <c r="B2469" t="s">
        <v>220</v>
      </c>
      <c r="C2469">
        <v>47</v>
      </c>
      <c r="D2469">
        <v>157</v>
      </c>
      <c r="E2469" t="s">
        <v>4051</v>
      </c>
      <c r="F2469">
        <v>47157</v>
      </c>
      <c r="G2469" t="s">
        <v>7452</v>
      </c>
      <c r="H2469">
        <v>38.700000000000003</v>
      </c>
      <c r="I2469">
        <v>51.9</v>
      </c>
      <c r="J2469">
        <v>0.2</v>
      </c>
      <c r="K2469">
        <v>2.2999999999999998</v>
      </c>
      <c r="L2469">
        <v>1.3</v>
      </c>
      <c r="M2469">
        <v>5.6</v>
      </c>
      <c r="N2469">
        <f t="shared" si="158"/>
        <v>4229.6799999999994</v>
      </c>
      <c r="O2469">
        <f t="shared" si="156"/>
        <v>5770.3200000000006</v>
      </c>
      <c r="P2469">
        <f t="shared" si="157"/>
        <v>6.9243840000000034</v>
      </c>
      <c r="Q2469" s="4">
        <v>47157</v>
      </c>
      <c r="R2469" s="5">
        <v>35.183793999999999</v>
      </c>
      <c r="S2469" s="5">
        <v>-89.895397000000003</v>
      </c>
      <c r="T2469">
        <v>1</v>
      </c>
      <c r="U2469">
        <v>1.1729882239076617E-2</v>
      </c>
      <c r="V2469">
        <v>929437</v>
      </c>
      <c r="W2469">
        <v>936130</v>
      </c>
      <c r="X2469">
        <v>937750</v>
      </c>
      <c r="Y2469">
        <v>937885</v>
      </c>
      <c r="Z2469">
        <v>495538</v>
      </c>
      <c r="AA2469">
        <v>47139</v>
      </c>
      <c r="AB2469">
        <v>382704.51500000001</v>
      </c>
      <c r="AC2469">
        <v>46224</v>
      </c>
      <c r="AD2469">
        <v>12</v>
      </c>
      <c r="AE2469">
        <v>1.2796587576646227E-5</v>
      </c>
      <c r="AF2469">
        <v>27</v>
      </c>
      <c r="AG2469">
        <v>411</v>
      </c>
      <c r="AH2469">
        <v>6.569343065693431E-2</v>
      </c>
      <c r="AI2469" s="3">
        <v>81860</v>
      </c>
      <c r="AJ2469" s="3">
        <v>488463.47018221504</v>
      </c>
      <c r="AK2469">
        <v>45</v>
      </c>
      <c r="AL2469">
        <v>501561.60000000003</v>
      </c>
      <c r="AM2469">
        <v>358089</v>
      </c>
      <c r="AN2469">
        <v>31977</v>
      </c>
      <c r="AO2469">
        <v>390066</v>
      </c>
      <c r="AP2469">
        <v>46</v>
      </c>
      <c r="AQ2469">
        <v>10</v>
      </c>
      <c r="AR2469">
        <v>56</v>
      </c>
      <c r="AS2469">
        <v>5.9820751391366583E-2</v>
      </c>
      <c r="AT2469">
        <v>55</v>
      </c>
      <c r="AU2469">
        <v>491</v>
      </c>
      <c r="AV2469">
        <f t="shared" si="155"/>
        <v>546</v>
      </c>
      <c r="AW2469">
        <v>821331</v>
      </c>
      <c r="AX2469">
        <v>0.97</v>
      </c>
      <c r="AY2469">
        <v>2330485494.7087598</v>
      </c>
      <c r="AZ2469">
        <v>2330485.4947087597</v>
      </c>
      <c r="BA2469">
        <v>2587.2720549645901</v>
      </c>
      <c r="BB2469">
        <v>3.8650747921199429</v>
      </c>
      <c r="BC2469">
        <v>1706335</v>
      </c>
      <c r="BD2469">
        <v>1918576</v>
      </c>
      <c r="BE2469">
        <v>-212241</v>
      </c>
      <c r="BF2469">
        <v>-0.22835436936554065</v>
      </c>
      <c r="BG2469">
        <v>22860939</v>
      </c>
      <c r="BH2469">
        <v>24.378500666488936</v>
      </c>
      <c r="BI2469">
        <v>59903</v>
      </c>
      <c r="BJ2469">
        <v>616</v>
      </c>
      <c r="BK2469">
        <v>65</v>
      </c>
      <c r="BL2469">
        <v>32</v>
      </c>
      <c r="BM2469">
        <v>7</v>
      </c>
      <c r="BN2469">
        <v>16</v>
      </c>
      <c r="BO2469">
        <v>49</v>
      </c>
      <c r="BP2469">
        <v>4</v>
      </c>
      <c r="BQ2469">
        <v>63</v>
      </c>
      <c r="BR2469">
        <v>14</v>
      </c>
      <c r="BS2469">
        <v>2</v>
      </c>
      <c r="BT2469">
        <v>920232</v>
      </c>
      <c r="BU2469">
        <v>0.7</v>
      </c>
      <c r="BV2469">
        <v>0.61136199999999996</v>
      </c>
      <c r="BW2469">
        <v>8638</v>
      </c>
      <c r="BX2469">
        <v>0.94324039999999998</v>
      </c>
      <c r="BY2469">
        <v>0.1407419</v>
      </c>
      <c r="BZ2469">
        <v>613</v>
      </c>
      <c r="CA2469">
        <v>59</v>
      </c>
      <c r="CB2469">
        <v>28</v>
      </c>
      <c r="CC2469">
        <v>3</v>
      </c>
      <c r="CD2469">
        <v>16</v>
      </c>
      <c r="CE2469">
        <v>44</v>
      </c>
      <c r="CF2469">
        <v>4</v>
      </c>
      <c r="CG2469">
        <v>76</v>
      </c>
      <c r="CH2469">
        <v>18</v>
      </c>
      <c r="CI2469">
        <v>3</v>
      </c>
      <c r="CJ2469">
        <v>938405</v>
      </c>
      <c r="CK2469">
        <v>0.92071120678172003</v>
      </c>
      <c r="CL2469">
        <v>0.61956516295120234</v>
      </c>
      <c r="CM2469">
        <v>8031</v>
      </c>
      <c r="CN2469">
        <v>-0.12648331424181214</v>
      </c>
      <c r="CO2469">
        <v>155148</v>
      </c>
      <c r="CP2469">
        <v>-3.0165670299999999E-2</v>
      </c>
      <c r="CQ2469">
        <v>-0.18469339360000001</v>
      </c>
      <c r="CR2469">
        <v>728349</v>
      </c>
      <c r="CS2469">
        <v>0.77599999999999991</v>
      </c>
      <c r="CT2469">
        <v>764927</v>
      </c>
      <c r="CU2469">
        <v>0.80701372288000006</v>
      </c>
      <c r="CV2469">
        <v>1145</v>
      </c>
      <c r="CW2469">
        <v>640</v>
      </c>
      <c r="CX2469">
        <v>760</v>
      </c>
      <c r="CY2469">
        <v>385</v>
      </c>
      <c r="CZ2469">
        <v>612</v>
      </c>
      <c r="DA2469" s="2">
        <v>660434</v>
      </c>
      <c r="DB2469" s="2">
        <v>101215</v>
      </c>
      <c r="DC2469" s="2">
        <v>174.67</v>
      </c>
      <c r="DD2469" s="2">
        <v>560775</v>
      </c>
      <c r="DE2469">
        <v>192</v>
      </c>
      <c r="DF2469">
        <v>55</v>
      </c>
      <c r="DG2469">
        <v>40.549999999999997</v>
      </c>
      <c r="DH2469">
        <v>2.5499999999999998</v>
      </c>
      <c r="DI2469" s="2">
        <v>6.92</v>
      </c>
      <c r="DJ2469">
        <v>-0.44</v>
      </c>
      <c r="DK2469">
        <v>0.73768629367212313</v>
      </c>
      <c r="DL2469">
        <v>2.4330900243309003E-3</v>
      </c>
      <c r="DN2469">
        <v>100.6</v>
      </c>
      <c r="DO2469">
        <v>0.193</v>
      </c>
      <c r="DP2469">
        <v>2909.73</v>
      </c>
      <c r="DQ2469" s="2">
        <v>0</v>
      </c>
      <c r="DR2469" s="2">
        <v>12530.511195019999</v>
      </c>
      <c r="DS2469">
        <v>2.0794642166392298E-2</v>
      </c>
      <c r="DT2469">
        <v>4.04812306261271</v>
      </c>
      <c r="DU2469">
        <v>2030383.0802809312</v>
      </c>
      <c r="DV2469">
        <v>1</v>
      </c>
    </row>
    <row r="2470" spans="1:126" x14ac:dyDescent="0.15">
      <c r="A2470" t="s">
        <v>3949</v>
      </c>
      <c r="B2470" t="s">
        <v>1695</v>
      </c>
      <c r="C2470">
        <v>47</v>
      </c>
      <c r="D2470">
        <v>159</v>
      </c>
      <c r="E2470" t="s">
        <v>4052</v>
      </c>
      <c r="F2470">
        <v>47159</v>
      </c>
      <c r="G2470" t="s">
        <v>7453</v>
      </c>
      <c r="H2470">
        <v>93.9</v>
      </c>
      <c r="I2470">
        <v>2.1</v>
      </c>
      <c r="J2470">
        <v>0.4</v>
      </c>
      <c r="K2470">
        <v>0.2</v>
      </c>
      <c r="L2470">
        <v>1.2</v>
      </c>
      <c r="M2470">
        <v>2.2000000000000002</v>
      </c>
      <c r="N2470">
        <f t="shared" si="158"/>
        <v>8828.1000000000022</v>
      </c>
      <c r="O2470">
        <f t="shared" si="156"/>
        <v>1171.8999999999978</v>
      </c>
      <c r="P2470">
        <f t="shared" si="157"/>
        <v>1.406279999999998</v>
      </c>
      <c r="Q2470" s="4">
        <v>47159</v>
      </c>
      <c r="R2470" s="5">
        <v>36.256644999999999</v>
      </c>
      <c r="S2470" s="5">
        <v>-85.941914999999995</v>
      </c>
      <c r="T2470">
        <v>1</v>
      </c>
      <c r="U2470">
        <v>0.14350673787885027</v>
      </c>
      <c r="V2470">
        <v>19157</v>
      </c>
      <c r="W2470">
        <v>19092</v>
      </c>
      <c r="X2470">
        <v>19136</v>
      </c>
      <c r="Y2470">
        <v>19228</v>
      </c>
      <c r="Z2470">
        <v>10162</v>
      </c>
      <c r="AA2470">
        <v>47141</v>
      </c>
      <c r="AB2470">
        <v>7024.6640000000007</v>
      </c>
      <c r="AC2470">
        <v>43914</v>
      </c>
      <c r="AD2470">
        <v>2</v>
      </c>
      <c r="AE2470">
        <v>1.0451505016722408E-4</v>
      </c>
      <c r="AF2470">
        <v>25</v>
      </c>
      <c r="AG2470">
        <v>850</v>
      </c>
      <c r="AH2470">
        <v>2.9411764705882353E-2</v>
      </c>
      <c r="AI2470" s="3">
        <v>129695</v>
      </c>
      <c r="AJ2470" s="3">
        <v>201144.56591067501</v>
      </c>
      <c r="AK2470">
        <v>98</v>
      </c>
      <c r="AL2470">
        <v>208243.20000000001</v>
      </c>
      <c r="AM2470">
        <v>568540</v>
      </c>
      <c r="AN2470">
        <v>44500</v>
      </c>
      <c r="AO2470">
        <v>613040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14</v>
      </c>
      <c r="AV2470">
        <f t="shared" si="155"/>
        <v>14</v>
      </c>
      <c r="AW2470">
        <v>13415</v>
      </c>
      <c r="AX2470">
        <v>0.67999999999999994</v>
      </c>
      <c r="AY2470">
        <v>173171068.02782199</v>
      </c>
      <c r="AZ2470">
        <v>173171.06802782198</v>
      </c>
      <c r="BA2470">
        <v>9720.7610873851008</v>
      </c>
      <c r="BB2470">
        <v>1.0287260339087312</v>
      </c>
      <c r="BC2470">
        <v>9391</v>
      </c>
      <c r="BD2470">
        <v>29858</v>
      </c>
      <c r="BE2470">
        <v>-20467</v>
      </c>
      <c r="BF2470">
        <v>-1.0683823145586471</v>
      </c>
      <c r="BG2470">
        <v>455481</v>
      </c>
      <c r="BH2470">
        <v>23.802309782608695</v>
      </c>
      <c r="BI2470">
        <v>2621</v>
      </c>
      <c r="BJ2470">
        <v>11</v>
      </c>
      <c r="BK2470">
        <v>0</v>
      </c>
      <c r="BL2470">
        <v>1</v>
      </c>
      <c r="BM2470">
        <v>0</v>
      </c>
      <c r="BN2470">
        <v>0</v>
      </c>
      <c r="BO2470">
        <v>1</v>
      </c>
      <c r="BP2470">
        <v>0</v>
      </c>
      <c r="BQ2470">
        <v>1</v>
      </c>
      <c r="BR2470">
        <v>0</v>
      </c>
      <c r="BS2470">
        <v>0</v>
      </c>
      <c r="BT2470">
        <v>19201</v>
      </c>
      <c r="BU2470">
        <v>0.81</v>
      </c>
      <c r="BV2470">
        <v>0.52785550000000003</v>
      </c>
      <c r="BW2470">
        <v>58</v>
      </c>
      <c r="BX2470">
        <v>0.72912869999999996</v>
      </c>
      <c r="BY2470">
        <v>-1.467274</v>
      </c>
      <c r="BZ2470">
        <v>11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0</v>
      </c>
      <c r="CH2470">
        <v>1</v>
      </c>
      <c r="CI2470">
        <v>0</v>
      </c>
      <c r="CJ2470">
        <v>19040</v>
      </c>
      <c r="CK2470">
        <v>0.68277310924369738</v>
      </c>
      <c r="CL2470">
        <v>0.55306695801467143</v>
      </c>
      <c r="CM2470">
        <v>55</v>
      </c>
      <c r="CN2470">
        <v>-1.6329773140381443</v>
      </c>
      <c r="CO2470">
        <v>1002.0000000000001</v>
      </c>
      <c r="CP2470">
        <v>0.89635867899999999</v>
      </c>
      <c r="CQ2470">
        <v>0.37538572399999998</v>
      </c>
      <c r="CR2470">
        <v>16755</v>
      </c>
      <c r="CS2470">
        <v>0.86699999999999999</v>
      </c>
      <c r="CT2470">
        <v>15939</v>
      </c>
      <c r="CU2470">
        <v>0.82417298415000007</v>
      </c>
      <c r="CV2470">
        <v>3</v>
      </c>
      <c r="CW2470">
        <v>5</v>
      </c>
      <c r="CX2470">
        <v>9</v>
      </c>
      <c r="CY2470">
        <v>390</v>
      </c>
      <c r="CZ2470">
        <v>1309</v>
      </c>
      <c r="DA2470" s="2">
        <v>8249</v>
      </c>
      <c r="DB2470" s="2">
        <v>1415</v>
      </c>
      <c r="DC2470" s="2">
        <v>125.83</v>
      </c>
      <c r="DD2470" s="2">
        <v>861</v>
      </c>
      <c r="DE2470">
        <v>377</v>
      </c>
      <c r="DF2470">
        <v>42</v>
      </c>
      <c r="DG2470">
        <v>26.21</v>
      </c>
      <c r="DH2470">
        <v>10.49</v>
      </c>
      <c r="DI2470" s="2">
        <v>15.73</v>
      </c>
      <c r="DJ2470">
        <v>0.87</v>
      </c>
      <c r="DK2470">
        <v>0.97734685223023243</v>
      </c>
      <c r="DL2470">
        <v>0</v>
      </c>
      <c r="DM2470">
        <v>6</v>
      </c>
      <c r="DN2470">
        <v>28.3</v>
      </c>
      <c r="DO2470">
        <v>0.13500000000000001</v>
      </c>
      <c r="DP2470">
        <v>82.43</v>
      </c>
      <c r="DQ2470" s="2">
        <v>0</v>
      </c>
      <c r="DR2470" s="2">
        <v>1640.7527158300002</v>
      </c>
      <c r="DS2470">
        <v>7.8790240031905E-3</v>
      </c>
      <c r="DT2470">
        <v>3.4551185118367198</v>
      </c>
      <c r="DU2470">
        <v>719504.93528411642</v>
      </c>
      <c r="DV2470">
        <v>1</v>
      </c>
    </row>
    <row r="2471" spans="1:126" x14ac:dyDescent="0.15">
      <c r="A2471" t="s">
        <v>3949</v>
      </c>
      <c r="B2471" t="s">
        <v>980</v>
      </c>
      <c r="C2471">
        <v>47</v>
      </c>
      <c r="D2471">
        <v>161</v>
      </c>
      <c r="E2471" t="s">
        <v>4053</v>
      </c>
      <c r="F2471">
        <v>47161</v>
      </c>
      <c r="G2471" t="s">
        <v>7454</v>
      </c>
      <c r="H2471">
        <v>93.6</v>
      </c>
      <c r="I2471">
        <v>1.4</v>
      </c>
      <c r="J2471">
        <v>0.6</v>
      </c>
      <c r="K2471">
        <v>1</v>
      </c>
      <c r="L2471">
        <v>1.6</v>
      </c>
      <c r="M2471">
        <v>1.9</v>
      </c>
      <c r="N2471">
        <f t="shared" si="158"/>
        <v>8770.4499999999989</v>
      </c>
      <c r="O2471">
        <f t="shared" si="156"/>
        <v>1229.5500000000011</v>
      </c>
      <c r="P2471">
        <f t="shared" si="157"/>
        <v>1.4754600000000018</v>
      </c>
      <c r="Q2471" s="4">
        <v>47161</v>
      </c>
      <c r="R2471" s="5">
        <v>36.458463999999999</v>
      </c>
      <c r="S2471" s="5">
        <v>-87.811888999999994</v>
      </c>
      <c r="T2471">
        <v>8</v>
      </c>
      <c r="U2471">
        <v>4.3479872760839589E-2</v>
      </c>
      <c r="V2471">
        <v>13262</v>
      </c>
      <c r="W2471">
        <v>13311</v>
      </c>
      <c r="X2471">
        <v>13286</v>
      </c>
      <c r="Y2471">
        <v>13198</v>
      </c>
      <c r="Z2471">
        <v>6802</v>
      </c>
      <c r="AA2471">
        <v>47143</v>
      </c>
      <c r="AB2471">
        <v>4449.5339999999997</v>
      </c>
      <c r="AC2471">
        <v>42023</v>
      </c>
      <c r="AD2471">
        <v>0</v>
      </c>
      <c r="AE2471">
        <v>0</v>
      </c>
      <c r="AF2471">
        <v>11</v>
      </c>
      <c r="AG2471">
        <v>350</v>
      </c>
      <c r="AH2471">
        <v>3.1428571428571431E-2</v>
      </c>
      <c r="AI2471" s="3">
        <v>60653</v>
      </c>
      <c r="AJ2471" s="3">
        <v>293972.17995630502</v>
      </c>
      <c r="AK2471">
        <v>101</v>
      </c>
      <c r="AL2471">
        <v>315660.80000000005</v>
      </c>
      <c r="AM2471">
        <v>418180</v>
      </c>
      <c r="AN2471">
        <v>25562</v>
      </c>
      <c r="AO2471">
        <v>443742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11</v>
      </c>
      <c r="AV2471">
        <f t="shared" si="155"/>
        <v>11</v>
      </c>
      <c r="AW2471">
        <v>8331</v>
      </c>
      <c r="AX2471">
        <v>0.64</v>
      </c>
      <c r="AY2471">
        <v>465847597.96902901</v>
      </c>
      <c r="AZ2471">
        <v>465847.59796902898</v>
      </c>
      <c r="BA2471">
        <v>37298.659498323701</v>
      </c>
      <c r="BB2471">
        <v>0.26810615004674432</v>
      </c>
      <c r="BC2471">
        <v>5445</v>
      </c>
      <c r="BD2471">
        <v>22434</v>
      </c>
      <c r="BE2471">
        <v>-16989</v>
      </c>
      <c r="BF2471">
        <v>-1.2810285024883126</v>
      </c>
      <c r="BG2471">
        <v>164324</v>
      </c>
      <c r="BH2471">
        <v>12.368207135330422</v>
      </c>
      <c r="BI2471">
        <v>1660</v>
      </c>
      <c r="BJ2471">
        <v>9</v>
      </c>
      <c r="BK2471">
        <v>1</v>
      </c>
      <c r="BL2471">
        <v>2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13340</v>
      </c>
      <c r="BU2471">
        <v>0.76</v>
      </c>
      <c r="BV2471">
        <v>0.53669230000000001</v>
      </c>
      <c r="BW2471">
        <v>44</v>
      </c>
      <c r="BX2471">
        <v>0.97451279999999996</v>
      </c>
      <c r="BY2471">
        <v>-1.1514880000000001</v>
      </c>
      <c r="BZ2471">
        <v>10</v>
      </c>
      <c r="CA2471">
        <v>2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13268</v>
      </c>
      <c r="CK2471">
        <v>0.97980102502261068</v>
      </c>
      <c r="CL2471">
        <v>0.58019509981851181</v>
      </c>
      <c r="CM2471">
        <v>49</v>
      </c>
      <c r="CN2471">
        <v>-1.0980730186132741</v>
      </c>
      <c r="CO2471">
        <v>988.00000000000011</v>
      </c>
      <c r="CP2471">
        <v>-0.73173825589999997</v>
      </c>
      <c r="CQ2471">
        <v>6.7525954999999999E-2</v>
      </c>
      <c r="CR2471">
        <v>11279</v>
      </c>
      <c r="CS2471">
        <v>0.85199999999999998</v>
      </c>
      <c r="CT2471">
        <v>11047</v>
      </c>
      <c r="CU2471">
        <v>0.82206180344000002</v>
      </c>
      <c r="CV2471">
        <v>2</v>
      </c>
      <c r="CW2471">
        <v>3</v>
      </c>
      <c r="CX2471">
        <v>1</v>
      </c>
      <c r="CY2471">
        <v>205</v>
      </c>
      <c r="CZ2471">
        <v>547</v>
      </c>
      <c r="DA2471" s="2">
        <v>4639</v>
      </c>
      <c r="DB2471" s="2">
        <v>625</v>
      </c>
      <c r="DC2471" s="2">
        <v>104.77</v>
      </c>
      <c r="DD2471" s="2">
        <v>864</v>
      </c>
      <c r="DE2471">
        <v>146</v>
      </c>
      <c r="DF2471">
        <v>13</v>
      </c>
      <c r="DG2471">
        <v>14.97</v>
      </c>
      <c r="DH2471">
        <v>7.48</v>
      </c>
      <c r="DI2471" s="2">
        <v>29.94</v>
      </c>
      <c r="DJ2471">
        <v>0.98</v>
      </c>
      <c r="DK2471">
        <v>0.98877219593424892</v>
      </c>
      <c r="DL2471">
        <v>0</v>
      </c>
      <c r="DM2471">
        <v>0</v>
      </c>
      <c r="DN2471">
        <v>45.2</v>
      </c>
      <c r="DO2471">
        <v>0.127</v>
      </c>
      <c r="DP2471">
        <v>548.05999999999995</v>
      </c>
      <c r="DQ2471" s="2">
        <v>63852</v>
      </c>
      <c r="DR2471" s="2">
        <v>296.24450174999998</v>
      </c>
      <c r="DS2471">
        <v>0</v>
      </c>
      <c r="DT2471">
        <v>2.5177297804004999</v>
      </c>
      <c r="DU2471">
        <v>794748.59666504618</v>
      </c>
      <c r="DV2471">
        <v>1</v>
      </c>
    </row>
    <row r="2472" spans="1:126" x14ac:dyDescent="0.15">
      <c r="A2472" t="s">
        <v>3949</v>
      </c>
      <c r="B2472" t="s">
        <v>1378</v>
      </c>
      <c r="C2472">
        <v>47</v>
      </c>
      <c r="D2472">
        <v>163</v>
      </c>
      <c r="E2472" t="s">
        <v>4054</v>
      </c>
      <c r="F2472">
        <v>47163</v>
      </c>
      <c r="G2472" t="s">
        <v>7455</v>
      </c>
      <c r="H2472">
        <v>94.4</v>
      </c>
      <c r="I2472">
        <v>2.1</v>
      </c>
      <c r="J2472">
        <v>0.2</v>
      </c>
      <c r="K2472">
        <v>0.6</v>
      </c>
      <c r="L2472">
        <v>1.2</v>
      </c>
      <c r="M2472">
        <v>1.5</v>
      </c>
      <c r="N2472">
        <f t="shared" si="158"/>
        <v>8919.8600000000024</v>
      </c>
      <c r="O2472">
        <f t="shared" si="156"/>
        <v>1080.1399999999976</v>
      </c>
      <c r="P2472">
        <f t="shared" si="157"/>
        <v>1.2961679999999975</v>
      </c>
      <c r="Q2472" s="4">
        <v>47163</v>
      </c>
      <c r="R2472" s="5">
        <v>36.509714000000002</v>
      </c>
      <c r="S2472" s="5">
        <v>-82.301276999999999</v>
      </c>
      <c r="T2472">
        <v>2</v>
      </c>
      <c r="U2472">
        <v>5.997873117164268E-2</v>
      </c>
      <c r="V2472">
        <v>156675</v>
      </c>
      <c r="W2472">
        <v>156850</v>
      </c>
      <c r="X2472">
        <v>156752</v>
      </c>
      <c r="Y2472">
        <v>156318</v>
      </c>
      <c r="Z2472">
        <v>81846</v>
      </c>
      <c r="AA2472">
        <v>47145</v>
      </c>
      <c r="AB2472">
        <v>57855.957999999999</v>
      </c>
      <c r="AC2472">
        <v>40346</v>
      </c>
      <c r="AD2472">
        <v>3</v>
      </c>
      <c r="AE2472">
        <v>1.9138511789323261E-5</v>
      </c>
      <c r="AF2472">
        <v>45</v>
      </c>
      <c r="AG2472">
        <v>1074</v>
      </c>
      <c r="AH2472">
        <v>4.189944134078212E-2</v>
      </c>
      <c r="AI2472" s="3">
        <v>84877</v>
      </c>
      <c r="AJ2472" s="3">
        <v>264581.52484708</v>
      </c>
      <c r="AK2472">
        <v>40</v>
      </c>
      <c r="AL2472">
        <v>275014.39999999997</v>
      </c>
      <c r="AM2472">
        <v>280348</v>
      </c>
      <c r="AN2472">
        <v>50430</v>
      </c>
      <c r="AO2472">
        <v>330778</v>
      </c>
      <c r="AP2472">
        <v>1</v>
      </c>
      <c r="AQ2472">
        <v>4</v>
      </c>
      <c r="AR2472">
        <v>5</v>
      </c>
      <c r="AS2472">
        <v>3.1877590054191905E-2</v>
      </c>
      <c r="AT2472">
        <v>3</v>
      </c>
      <c r="AU2472">
        <v>142</v>
      </c>
      <c r="AV2472">
        <f t="shared" si="155"/>
        <v>145</v>
      </c>
      <c r="AY2472">
        <v>593257009.50237298</v>
      </c>
      <c r="AZ2472">
        <v>593257.00950237294</v>
      </c>
      <c r="BA2472">
        <v>3999.46753341352</v>
      </c>
      <c r="BB2472">
        <v>2.5003328359225518</v>
      </c>
      <c r="BC2472">
        <v>75977</v>
      </c>
      <c r="BD2472">
        <v>117152</v>
      </c>
      <c r="BE2472">
        <v>-41175</v>
      </c>
      <c r="BF2472">
        <v>-0.26280516993776926</v>
      </c>
      <c r="BG2472">
        <v>1953616</v>
      </c>
      <c r="BH2472">
        <v>12.463100949270185</v>
      </c>
      <c r="BI2472">
        <v>22913</v>
      </c>
      <c r="BJ2472">
        <v>175</v>
      </c>
      <c r="BK2472">
        <v>14</v>
      </c>
      <c r="BL2472">
        <v>11</v>
      </c>
      <c r="BM2472">
        <v>0</v>
      </c>
      <c r="BN2472">
        <v>1</v>
      </c>
      <c r="BO2472">
        <v>9</v>
      </c>
      <c r="BP2472">
        <v>2</v>
      </c>
      <c r="BQ2472">
        <v>27</v>
      </c>
      <c r="BR2472">
        <v>6</v>
      </c>
      <c r="BS2472">
        <v>0</v>
      </c>
      <c r="BT2472">
        <v>154552</v>
      </c>
      <c r="BU2472">
        <v>0.79</v>
      </c>
      <c r="BV2472">
        <v>0.52383570000000002</v>
      </c>
      <c r="BW2472">
        <v>851</v>
      </c>
      <c r="BX2472">
        <v>1.5852269999999999</v>
      </c>
      <c r="BY2472">
        <v>-0.4270137</v>
      </c>
      <c r="BZ2472">
        <v>177</v>
      </c>
      <c r="CA2472">
        <v>14</v>
      </c>
      <c r="CB2472">
        <v>9</v>
      </c>
      <c r="CC2472">
        <v>0</v>
      </c>
      <c r="CD2472">
        <v>1</v>
      </c>
      <c r="CE2472">
        <v>6</v>
      </c>
      <c r="CF2472">
        <v>2</v>
      </c>
      <c r="CG2472">
        <v>23</v>
      </c>
      <c r="CH2472">
        <v>5</v>
      </c>
      <c r="CI2472">
        <v>0</v>
      </c>
      <c r="CJ2472">
        <v>156803</v>
      </c>
      <c r="CK2472">
        <v>1.5114506737753741</v>
      </c>
      <c r="CL2472">
        <v>0.6705820437596578</v>
      </c>
      <c r="CM2472">
        <v>801</v>
      </c>
      <c r="CN2472">
        <v>-1.413221388176672E-2</v>
      </c>
      <c r="CO2472">
        <v>18878</v>
      </c>
      <c r="CP2472">
        <v>0.15839716200000001</v>
      </c>
      <c r="CQ2472">
        <v>0.47332472599999997</v>
      </c>
      <c r="CR2472">
        <v>134441</v>
      </c>
      <c r="CS2472">
        <v>0.85799999999999998</v>
      </c>
      <c r="CT2472">
        <v>132704</v>
      </c>
      <c r="CU2472">
        <v>0.82701008272999998</v>
      </c>
      <c r="CV2472">
        <v>165</v>
      </c>
      <c r="CW2472">
        <v>112</v>
      </c>
      <c r="CX2472">
        <v>219</v>
      </c>
      <c r="CY2472">
        <v>594</v>
      </c>
      <c r="CZ2472">
        <v>1574</v>
      </c>
      <c r="DA2472" s="2">
        <v>90646</v>
      </c>
      <c r="DB2472" s="2">
        <v>14255</v>
      </c>
      <c r="DC2472" s="2">
        <v>128.36000000000001</v>
      </c>
      <c r="DD2472" s="2">
        <v>8465</v>
      </c>
      <c r="DE2472">
        <v>412</v>
      </c>
      <c r="DF2472">
        <v>36</v>
      </c>
      <c r="DG2472">
        <v>31.29</v>
      </c>
      <c r="DH2472">
        <v>4.47</v>
      </c>
      <c r="DI2472" s="2">
        <v>6.39</v>
      </c>
      <c r="DJ2472">
        <v>1.27</v>
      </c>
      <c r="DK2472">
        <v>0.97843938876256231</v>
      </c>
      <c r="DL2472">
        <v>1.8621973929236499E-3</v>
      </c>
      <c r="DM2472">
        <v>20</v>
      </c>
      <c r="DN2472">
        <v>9.5</v>
      </c>
      <c r="DO2472">
        <v>3.5000000000000003E-2</v>
      </c>
      <c r="DP2472">
        <v>0</v>
      </c>
      <c r="DQ2472" s="2">
        <v>37430</v>
      </c>
      <c r="DR2472" s="2">
        <v>130.67850559999999</v>
      </c>
      <c r="DS2472">
        <v>4.7516873055047302E-4</v>
      </c>
      <c r="DT2472">
        <v>2.4612970852698202</v>
      </c>
      <c r="DU2472">
        <v>676892.14112722839</v>
      </c>
      <c r="DV2472">
        <v>0</v>
      </c>
    </row>
    <row r="2473" spans="1:126" x14ac:dyDescent="0.15">
      <c r="A2473" t="s">
        <v>3949</v>
      </c>
      <c r="B2473" t="s">
        <v>1703</v>
      </c>
      <c r="C2473">
        <v>47</v>
      </c>
      <c r="D2473">
        <v>165</v>
      </c>
      <c r="E2473" t="s">
        <v>4055</v>
      </c>
      <c r="F2473">
        <v>47165</v>
      </c>
      <c r="G2473" t="s">
        <v>7456</v>
      </c>
      <c r="H2473">
        <v>87</v>
      </c>
      <c r="I2473">
        <v>6.4</v>
      </c>
      <c r="J2473">
        <v>0.3</v>
      </c>
      <c r="K2473">
        <v>1</v>
      </c>
      <c r="L2473">
        <v>1.5</v>
      </c>
      <c r="M2473">
        <v>3.9</v>
      </c>
      <c r="N2473">
        <f t="shared" si="158"/>
        <v>7628.51</v>
      </c>
      <c r="O2473">
        <f t="shared" si="156"/>
        <v>2371.4899999999998</v>
      </c>
      <c r="P2473">
        <f t="shared" si="157"/>
        <v>2.8457880000000007</v>
      </c>
      <c r="Q2473" s="4">
        <v>47165</v>
      </c>
      <c r="R2473" s="5">
        <v>36.473443000000003</v>
      </c>
      <c r="S2473" s="5">
        <v>-86.459798000000006</v>
      </c>
      <c r="T2473">
        <v>1</v>
      </c>
      <c r="U2473">
        <v>9.2837586966508276E-2</v>
      </c>
      <c r="V2473">
        <v>161206</v>
      </c>
      <c r="W2473">
        <v>166636</v>
      </c>
      <c r="X2473">
        <v>169623</v>
      </c>
      <c r="Y2473">
        <v>175193</v>
      </c>
      <c r="Z2473">
        <v>90671</v>
      </c>
      <c r="AA2473">
        <v>47147</v>
      </c>
      <c r="AB2473">
        <v>71863.794999999998</v>
      </c>
      <c r="AC2473">
        <v>57382</v>
      </c>
      <c r="AD2473">
        <v>2</v>
      </c>
      <c r="AE2473">
        <v>1.1790853834680438E-5</v>
      </c>
      <c r="AF2473">
        <v>58</v>
      </c>
      <c r="AG2473">
        <v>1355</v>
      </c>
      <c r="AH2473">
        <v>4.2804428044280446E-2</v>
      </c>
      <c r="AI2473" s="3">
        <v>167175</v>
      </c>
      <c r="AJ2473" s="3">
        <v>338788.63452919002</v>
      </c>
      <c r="AK2473">
        <v>50</v>
      </c>
      <c r="AL2473">
        <v>347622.39999999997</v>
      </c>
      <c r="AM2473">
        <v>756266</v>
      </c>
      <c r="AN2473">
        <v>78504</v>
      </c>
      <c r="AO2473">
        <v>834770</v>
      </c>
      <c r="AP2473">
        <v>6</v>
      </c>
      <c r="AQ2473">
        <v>1</v>
      </c>
      <c r="AR2473">
        <v>7</v>
      </c>
      <c r="AS2473">
        <v>4.2007729422213688E-2</v>
      </c>
      <c r="AT2473">
        <v>6</v>
      </c>
      <c r="AU2473">
        <v>158</v>
      </c>
      <c r="AV2473">
        <f t="shared" si="155"/>
        <v>164</v>
      </c>
      <c r="AW2473">
        <v>160438</v>
      </c>
      <c r="AX2473">
        <v>0.92999999999999994</v>
      </c>
      <c r="AY2473">
        <v>1048377423.7235301</v>
      </c>
      <c r="AZ2473">
        <v>1048377.42372353</v>
      </c>
      <c r="BA2473">
        <v>8045.6453481308599</v>
      </c>
      <c r="BB2473">
        <v>1.2429083768057425</v>
      </c>
      <c r="BC2473">
        <v>66392</v>
      </c>
      <c r="BD2473">
        <v>115115</v>
      </c>
      <c r="BE2473">
        <v>-48723</v>
      </c>
      <c r="BF2473">
        <v>-0.30224061139163555</v>
      </c>
      <c r="BG2473">
        <v>3008565</v>
      </c>
      <c r="BH2473">
        <v>17.736775083567675</v>
      </c>
      <c r="BI2473">
        <v>13639</v>
      </c>
      <c r="BJ2473">
        <v>105</v>
      </c>
      <c r="BK2473">
        <v>6</v>
      </c>
      <c r="BL2473">
        <v>6</v>
      </c>
      <c r="BM2473">
        <v>0</v>
      </c>
      <c r="BN2473">
        <v>1</v>
      </c>
      <c r="BO2473">
        <v>4</v>
      </c>
      <c r="BP2473">
        <v>1</v>
      </c>
      <c r="BQ2473">
        <v>15</v>
      </c>
      <c r="BR2473">
        <v>5</v>
      </c>
      <c r="BS2473">
        <v>1</v>
      </c>
      <c r="BT2473">
        <v>158759</v>
      </c>
      <c r="BU2473">
        <v>0.79</v>
      </c>
      <c r="BV2473">
        <v>0.57193419999999995</v>
      </c>
      <c r="BW2473">
        <v>565</v>
      </c>
      <c r="BX2473">
        <v>0.90703520000000004</v>
      </c>
      <c r="BY2473">
        <v>-1.00695</v>
      </c>
      <c r="BZ2473">
        <v>112</v>
      </c>
      <c r="CA2473">
        <v>7</v>
      </c>
      <c r="CB2473">
        <v>6</v>
      </c>
      <c r="CC2473">
        <v>0</v>
      </c>
      <c r="CD2473">
        <v>2</v>
      </c>
      <c r="CE2473">
        <v>3</v>
      </c>
      <c r="CF2473">
        <v>2</v>
      </c>
      <c r="CG2473">
        <v>16</v>
      </c>
      <c r="CH2473">
        <v>6</v>
      </c>
      <c r="CI2473">
        <v>0</v>
      </c>
      <c r="CJ2473">
        <v>172870</v>
      </c>
      <c r="CK2473">
        <v>0.89084282987215824</v>
      </c>
      <c r="CL2473">
        <v>0.63391359162100569</v>
      </c>
      <c r="CM2473">
        <v>475</v>
      </c>
      <c r="CN2473">
        <v>-1.1305771105413376</v>
      </c>
      <c r="CO2473">
        <v>23906.999999999996</v>
      </c>
      <c r="CP2473">
        <v>1.088357885</v>
      </c>
      <c r="CQ2473">
        <v>0.78605534200000005</v>
      </c>
      <c r="CR2473">
        <v>156049</v>
      </c>
      <c r="CS2473">
        <v>0.88</v>
      </c>
      <c r="CT2473">
        <v>136380</v>
      </c>
      <c r="CU2473">
        <v>0.85490996879999992</v>
      </c>
      <c r="CV2473">
        <v>109</v>
      </c>
      <c r="CW2473">
        <v>68</v>
      </c>
      <c r="CX2473">
        <v>99</v>
      </c>
      <c r="CY2473">
        <v>787</v>
      </c>
      <c r="CZ2473">
        <v>2050</v>
      </c>
      <c r="DA2473" s="2">
        <v>78646</v>
      </c>
      <c r="DB2473" s="2">
        <v>19435</v>
      </c>
      <c r="DC2473" s="2">
        <v>213.16</v>
      </c>
      <c r="DD2473" s="2">
        <v>19167</v>
      </c>
      <c r="DE2473">
        <v>652</v>
      </c>
      <c r="DF2473">
        <v>69</v>
      </c>
      <c r="DG2473">
        <v>40.26</v>
      </c>
      <c r="DH2473">
        <v>2.96</v>
      </c>
      <c r="DI2473" s="2">
        <v>8.2899999999999991</v>
      </c>
      <c r="DJ2473">
        <v>0.25</v>
      </c>
      <c r="DK2473">
        <v>0.95832510841932106</v>
      </c>
      <c r="DL2473">
        <v>7.3800738007380072E-4</v>
      </c>
      <c r="DN2473">
        <v>67.3</v>
      </c>
      <c r="DO2473">
        <v>0.192</v>
      </c>
      <c r="DP2473">
        <v>46.8</v>
      </c>
      <c r="DQ2473" s="2">
        <v>0</v>
      </c>
      <c r="DR2473" s="2">
        <v>1513.2974972100001</v>
      </c>
      <c r="DS2473">
        <v>4.3532818395618346E-3</v>
      </c>
      <c r="DT2473">
        <v>4.7470788045157999</v>
      </c>
      <c r="DU2473">
        <v>1650190.9270149129</v>
      </c>
      <c r="DV2473">
        <v>1</v>
      </c>
    </row>
    <row r="2474" spans="1:126" x14ac:dyDescent="0.15">
      <c r="A2474" t="s">
        <v>3949</v>
      </c>
      <c r="B2474" t="s">
        <v>1384</v>
      </c>
      <c r="C2474">
        <v>47</v>
      </c>
      <c r="D2474">
        <v>167</v>
      </c>
      <c r="E2474" t="s">
        <v>4056</v>
      </c>
      <c r="F2474">
        <v>47167</v>
      </c>
      <c r="G2474" t="s">
        <v>7457</v>
      </c>
      <c r="H2474">
        <v>76.7</v>
      </c>
      <c r="I2474">
        <v>18.7</v>
      </c>
      <c r="J2474">
        <v>0.4</v>
      </c>
      <c r="K2474">
        <v>0.6</v>
      </c>
      <c r="L2474">
        <v>1.7</v>
      </c>
      <c r="M2474">
        <v>2.1</v>
      </c>
      <c r="N2474">
        <f t="shared" si="158"/>
        <v>6240.4</v>
      </c>
      <c r="O2474">
        <f t="shared" si="156"/>
        <v>3759.6000000000004</v>
      </c>
      <c r="P2474">
        <f t="shared" si="157"/>
        <v>4.5115200000000018</v>
      </c>
      <c r="Q2474" s="4">
        <v>47167</v>
      </c>
      <c r="R2474" s="5">
        <v>35.500259</v>
      </c>
      <c r="S2474" s="5">
        <v>-89.766802999999996</v>
      </c>
      <c r="T2474">
        <v>1</v>
      </c>
      <c r="U2474">
        <v>6.0885854833743591E-2</v>
      </c>
      <c r="V2474">
        <v>61038</v>
      </c>
      <c r="W2474">
        <v>61433</v>
      </c>
      <c r="X2474">
        <v>61674</v>
      </c>
      <c r="Y2474">
        <v>61525</v>
      </c>
      <c r="Z2474">
        <v>32356</v>
      </c>
      <c r="AA2474">
        <v>47149</v>
      </c>
      <c r="AB2474">
        <v>24801.316999999995</v>
      </c>
      <c r="AC2474">
        <v>53669</v>
      </c>
      <c r="AD2474">
        <v>1</v>
      </c>
      <c r="AE2474">
        <v>1.6214288030612576E-5</v>
      </c>
      <c r="AF2474">
        <v>32</v>
      </c>
      <c r="AG2474">
        <v>520</v>
      </c>
      <c r="AH2474">
        <v>6.1538461538461542E-2</v>
      </c>
      <c r="AI2474" s="3">
        <v>155449</v>
      </c>
      <c r="AJ2474" s="3">
        <v>293379.66170310503</v>
      </c>
      <c r="AK2474">
        <v>57</v>
      </c>
      <c r="AL2474">
        <v>303846.40000000002</v>
      </c>
      <c r="AM2474">
        <v>223752</v>
      </c>
      <c r="AN2474">
        <v>63153</v>
      </c>
      <c r="AO2474">
        <v>286905</v>
      </c>
      <c r="AP2474">
        <v>4</v>
      </c>
      <c r="AQ2474">
        <v>0</v>
      </c>
      <c r="AR2474">
        <v>4</v>
      </c>
      <c r="AS2474">
        <v>6.5111584978757339E-2</v>
      </c>
      <c r="AT2474">
        <v>3</v>
      </c>
      <c r="AU2474">
        <v>22</v>
      </c>
      <c r="AV2474">
        <f t="shared" si="155"/>
        <v>25</v>
      </c>
      <c r="AW2474">
        <v>55598</v>
      </c>
      <c r="AX2474">
        <v>0.84</v>
      </c>
      <c r="AY2474">
        <v>928607826.71837103</v>
      </c>
      <c r="AZ2474">
        <v>928607.82671837101</v>
      </c>
      <c r="BA2474">
        <v>18458.740311682901</v>
      </c>
      <c r="BB2474">
        <v>0.5417487776059563</v>
      </c>
      <c r="BC2474">
        <v>43705</v>
      </c>
      <c r="BD2474">
        <v>32468</v>
      </c>
      <c r="BE2474">
        <v>11237</v>
      </c>
      <c r="BF2474">
        <v>0.18409843048592681</v>
      </c>
      <c r="BG2474">
        <v>593672</v>
      </c>
      <c r="BH2474">
        <v>9.6259688037098297</v>
      </c>
      <c r="BI2474">
        <v>4840</v>
      </c>
      <c r="BJ2474">
        <v>56</v>
      </c>
      <c r="BK2474">
        <v>1</v>
      </c>
      <c r="BL2474">
        <v>2</v>
      </c>
      <c r="BM2474">
        <v>0</v>
      </c>
      <c r="BN2474">
        <v>0</v>
      </c>
      <c r="BO2474">
        <v>1</v>
      </c>
      <c r="BP2474">
        <v>1</v>
      </c>
      <c r="BQ2474">
        <v>2</v>
      </c>
      <c r="BR2474">
        <v>2</v>
      </c>
      <c r="BS2474">
        <v>0</v>
      </c>
      <c r="BT2474">
        <v>59495</v>
      </c>
      <c r="BU2474">
        <v>0.79</v>
      </c>
      <c r="BV2474">
        <v>0.57919419999999999</v>
      </c>
      <c r="BW2474">
        <v>149</v>
      </c>
      <c r="BX2474">
        <v>1.0925290000000001</v>
      </c>
      <c r="BY2474">
        <v>-0.97664229999999996</v>
      </c>
      <c r="BZ2474">
        <v>52</v>
      </c>
      <c r="CA2474">
        <v>2</v>
      </c>
      <c r="CB2474">
        <v>2</v>
      </c>
      <c r="CC2474">
        <v>0</v>
      </c>
      <c r="CD2474">
        <v>0</v>
      </c>
      <c r="CE2474">
        <v>0</v>
      </c>
      <c r="CF2474">
        <v>0</v>
      </c>
      <c r="CG2474">
        <v>3</v>
      </c>
      <c r="CH2474">
        <v>2</v>
      </c>
      <c r="CI2474">
        <v>0</v>
      </c>
      <c r="CJ2474">
        <v>61812</v>
      </c>
      <c r="CK2474">
        <v>0.98686339222157504</v>
      </c>
      <c r="CL2474">
        <v>0.6004338502967137</v>
      </c>
      <c r="CM2474">
        <v>141</v>
      </c>
      <c r="CN2474">
        <v>-1.2627133103358563</v>
      </c>
      <c r="CO2474">
        <v>5122</v>
      </c>
      <c r="CP2474">
        <v>0.18291647999999999</v>
      </c>
      <c r="CQ2474">
        <v>0.113919332</v>
      </c>
      <c r="CR2474">
        <v>52210</v>
      </c>
      <c r="CS2474">
        <v>0.84299999999999997</v>
      </c>
      <c r="CT2474">
        <v>52371</v>
      </c>
      <c r="CU2474">
        <v>0.85099560800999996</v>
      </c>
      <c r="CV2474">
        <v>33</v>
      </c>
      <c r="CW2474">
        <v>19</v>
      </c>
      <c r="CX2474">
        <v>20</v>
      </c>
      <c r="CY2474">
        <v>389</v>
      </c>
      <c r="CZ2474">
        <v>779</v>
      </c>
      <c r="DA2474" s="2">
        <v>18158</v>
      </c>
      <c r="DB2474" s="2">
        <v>4835</v>
      </c>
      <c r="DC2474" s="2">
        <v>74.69</v>
      </c>
      <c r="DD2474" s="2">
        <v>13445</v>
      </c>
      <c r="DE2474">
        <v>211</v>
      </c>
      <c r="DF2474">
        <v>33</v>
      </c>
      <c r="DG2474">
        <v>9.74</v>
      </c>
      <c r="DH2474">
        <v>3.25</v>
      </c>
      <c r="DI2474" s="2">
        <v>1.62</v>
      </c>
      <c r="DJ2474">
        <v>-0.38</v>
      </c>
      <c r="DK2474">
        <v>0.84311896506249639</v>
      </c>
      <c r="DL2474">
        <v>0</v>
      </c>
      <c r="DM2474">
        <v>0</v>
      </c>
      <c r="DN2474">
        <v>114.1</v>
      </c>
      <c r="DO2474">
        <v>0.36299999999999999</v>
      </c>
      <c r="DP2474">
        <v>1901.53</v>
      </c>
      <c r="DQ2474" s="2">
        <v>0</v>
      </c>
      <c r="DR2474" s="2">
        <v>5786.7593837699997</v>
      </c>
      <c r="DS2474">
        <v>1.7380016631788626E-2</v>
      </c>
      <c r="DT2474">
        <v>4.0677730981662901</v>
      </c>
      <c r="DU2474">
        <v>1235978.211894674</v>
      </c>
      <c r="DV2474">
        <v>0</v>
      </c>
    </row>
    <row r="2475" spans="1:126" x14ac:dyDescent="0.15">
      <c r="A2475" t="s">
        <v>3949</v>
      </c>
      <c r="B2475" t="s">
        <v>4057</v>
      </c>
      <c r="C2475">
        <v>47</v>
      </c>
      <c r="D2475">
        <v>169</v>
      </c>
      <c r="E2475" t="s">
        <v>4058</v>
      </c>
      <c r="F2475">
        <v>47169</v>
      </c>
      <c r="G2475" t="s">
        <v>7458</v>
      </c>
      <c r="H2475">
        <v>85.9</v>
      </c>
      <c r="I2475">
        <v>9.5</v>
      </c>
      <c r="J2475">
        <v>0.3</v>
      </c>
      <c r="K2475">
        <v>0.2</v>
      </c>
      <c r="L2475">
        <v>1.6</v>
      </c>
      <c r="M2475">
        <v>2.5</v>
      </c>
      <c r="N2475">
        <f t="shared" si="158"/>
        <v>7478.0000000000018</v>
      </c>
      <c r="O2475">
        <f t="shared" si="156"/>
        <v>2521.9999999999982</v>
      </c>
      <c r="P2475">
        <f t="shared" si="157"/>
        <v>3.0263999999999989</v>
      </c>
      <c r="Q2475" s="4">
        <v>47169</v>
      </c>
      <c r="R2475" s="5">
        <v>36.393030000000003</v>
      </c>
      <c r="S2475" s="5">
        <v>-86.156690999999995</v>
      </c>
      <c r="T2475">
        <v>1</v>
      </c>
      <c r="U2475">
        <v>0.19149206325900581</v>
      </c>
      <c r="V2475">
        <v>7827</v>
      </c>
      <c r="W2475">
        <v>7859</v>
      </c>
      <c r="X2475">
        <v>7884</v>
      </c>
      <c r="Y2475">
        <v>8040</v>
      </c>
      <c r="Z2475">
        <v>4133</v>
      </c>
      <c r="AA2475">
        <v>47151</v>
      </c>
      <c r="AB2475">
        <v>2917.6779999999999</v>
      </c>
      <c r="AC2475">
        <v>41029</v>
      </c>
      <c r="AD2475">
        <v>0</v>
      </c>
      <c r="AE2475">
        <v>0</v>
      </c>
      <c r="AF2475">
        <v>10</v>
      </c>
      <c r="AG2475">
        <v>290</v>
      </c>
      <c r="AH2475">
        <v>3.4482758620689655E-2</v>
      </c>
      <c r="AI2475" s="3">
        <v>41262</v>
      </c>
      <c r="AJ2475" s="3">
        <v>73083.517810800011</v>
      </c>
      <c r="AK2475">
        <v>82</v>
      </c>
      <c r="AL2475">
        <v>74656</v>
      </c>
      <c r="AM2475">
        <v>494407</v>
      </c>
      <c r="AN2475">
        <v>18997</v>
      </c>
      <c r="AO2475">
        <v>513404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</v>
      </c>
      <c r="AV2475">
        <f t="shared" si="155"/>
        <v>5</v>
      </c>
      <c r="AW2475">
        <v>5280</v>
      </c>
      <c r="AX2475">
        <v>0.65</v>
      </c>
      <c r="AY2475">
        <v>166729000.023509</v>
      </c>
      <c r="AZ2475">
        <v>166729.000023509</v>
      </c>
      <c r="BA2475">
        <v>23026.0769259136</v>
      </c>
      <c r="BB2475">
        <v>0.43429021939668661</v>
      </c>
      <c r="BC2475">
        <v>9776</v>
      </c>
      <c r="BD2475">
        <v>0</v>
      </c>
      <c r="BE2475">
        <v>9776</v>
      </c>
      <c r="BF2475">
        <v>1.2490098377411525</v>
      </c>
      <c r="BG2475">
        <v>185361</v>
      </c>
      <c r="BH2475">
        <v>23.511035007610349</v>
      </c>
      <c r="BI2475">
        <v>792</v>
      </c>
      <c r="BJ2475">
        <v>7</v>
      </c>
      <c r="BK2475">
        <v>0</v>
      </c>
      <c r="BL2475">
        <v>1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7922</v>
      </c>
      <c r="BU2475">
        <v>0.78</v>
      </c>
      <c r="BV2475">
        <v>0.5375934</v>
      </c>
      <c r="BW2475">
        <v>23</v>
      </c>
      <c r="BX2475">
        <v>1.009846</v>
      </c>
      <c r="BY2475">
        <v>-1.1903459999999999</v>
      </c>
      <c r="BZ2475">
        <v>3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8002</v>
      </c>
      <c r="CK2475">
        <v>0.49987503124218952</v>
      </c>
      <c r="CL2475">
        <v>0.5314672521039151</v>
      </c>
      <c r="CM2475">
        <v>26</v>
      </c>
      <c r="CN2475">
        <v>-1.8138696517247583</v>
      </c>
      <c r="CO2475">
        <v>660</v>
      </c>
      <c r="CP2475">
        <v>-0.33544396630000001</v>
      </c>
      <c r="CQ2475">
        <v>-0.1091210544</v>
      </c>
      <c r="CR2475">
        <v>6842</v>
      </c>
      <c r="CS2475">
        <v>0.84699999999999998</v>
      </c>
      <c r="CT2475">
        <v>6457</v>
      </c>
      <c r="CU2475">
        <v>0.81396295542000008</v>
      </c>
      <c r="CW2475">
        <v>1</v>
      </c>
      <c r="CX2475">
        <v>3</v>
      </c>
      <c r="CY2475">
        <v>147</v>
      </c>
      <c r="CZ2475">
        <v>439</v>
      </c>
      <c r="DA2475" s="2">
        <v>2644</v>
      </c>
      <c r="DB2475" s="2">
        <v>605</v>
      </c>
      <c r="DC2475" s="2">
        <v>89.42</v>
      </c>
      <c r="DD2475" s="2">
        <v>1112</v>
      </c>
      <c r="DE2475">
        <v>124</v>
      </c>
      <c r="DF2475">
        <v>13</v>
      </c>
      <c r="DG2475">
        <v>51.1</v>
      </c>
      <c r="DH2475">
        <v>12.77</v>
      </c>
      <c r="DI2475" s="2">
        <v>12.77</v>
      </c>
      <c r="DJ2475">
        <v>-0.3</v>
      </c>
      <c r="DK2475">
        <v>0.96061751732829237</v>
      </c>
      <c r="DL2475">
        <v>0</v>
      </c>
      <c r="DM2475">
        <v>0</v>
      </c>
      <c r="DN2475">
        <v>10.4</v>
      </c>
      <c r="DO2475">
        <v>0.14300000000000002</v>
      </c>
      <c r="DP2475">
        <v>94.9</v>
      </c>
      <c r="DQ2475" s="2">
        <v>0</v>
      </c>
      <c r="DR2475" s="2">
        <v>0</v>
      </c>
      <c r="DS2475">
        <v>0</v>
      </c>
      <c r="DT2475">
        <v>2.19180513021649</v>
      </c>
      <c r="DU2475">
        <v>163631.40380144227</v>
      </c>
      <c r="DV2475">
        <v>1</v>
      </c>
    </row>
    <row r="2476" spans="1:126" x14ac:dyDescent="0.15">
      <c r="A2476" t="s">
        <v>3949</v>
      </c>
      <c r="B2476" t="s">
        <v>4059</v>
      </c>
      <c r="C2476">
        <v>47</v>
      </c>
      <c r="D2476">
        <v>171</v>
      </c>
      <c r="E2476" t="s">
        <v>4060</v>
      </c>
      <c r="F2476">
        <v>47171</v>
      </c>
      <c r="G2476" t="s">
        <v>7459</v>
      </c>
      <c r="H2476">
        <v>94.7</v>
      </c>
      <c r="I2476">
        <v>0.2</v>
      </c>
      <c r="J2476">
        <v>0.2</v>
      </c>
      <c r="K2476">
        <v>0.2</v>
      </c>
      <c r="L2476">
        <v>0.9</v>
      </c>
      <c r="M2476">
        <v>3.8</v>
      </c>
      <c r="N2476">
        <f t="shared" si="158"/>
        <v>8983.4600000000028</v>
      </c>
      <c r="O2476">
        <f t="shared" si="156"/>
        <v>1016.5399999999972</v>
      </c>
      <c r="P2476">
        <f t="shared" si="157"/>
        <v>1.2198479999999972</v>
      </c>
      <c r="Q2476" s="4">
        <v>47171</v>
      </c>
      <c r="R2476" s="5">
        <v>36.100126000000003</v>
      </c>
      <c r="S2476" s="5">
        <v>-82.418214000000006</v>
      </c>
      <c r="T2476">
        <v>3</v>
      </c>
      <c r="U2476">
        <v>9.8424640855703766E-2</v>
      </c>
      <c r="V2476">
        <v>18287</v>
      </c>
      <c r="W2476">
        <v>18175</v>
      </c>
      <c r="X2476">
        <v>18069</v>
      </c>
      <c r="Y2476">
        <v>17779</v>
      </c>
      <c r="Z2476">
        <v>9465</v>
      </c>
      <c r="AA2476">
        <v>47153</v>
      </c>
      <c r="AB2476">
        <v>6419.5519999999997</v>
      </c>
      <c r="AC2476">
        <v>33210</v>
      </c>
      <c r="AD2476">
        <v>2</v>
      </c>
      <c r="AE2476">
        <v>1.1068681166638995E-4</v>
      </c>
      <c r="AF2476">
        <v>6</v>
      </c>
      <c r="AG2476">
        <v>93</v>
      </c>
      <c r="AH2476">
        <v>6.4516129032258063E-2</v>
      </c>
      <c r="AI2476" s="3">
        <v>5424</v>
      </c>
      <c r="AJ2476" s="3">
        <v>119145.43273442001</v>
      </c>
      <c r="AK2476">
        <v>44</v>
      </c>
      <c r="AL2476">
        <v>119353.60000000001</v>
      </c>
      <c r="AM2476">
        <v>289357</v>
      </c>
      <c r="AN2476">
        <v>3032</v>
      </c>
      <c r="AO2476">
        <v>292389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19</v>
      </c>
      <c r="AV2476">
        <f t="shared" si="155"/>
        <v>19</v>
      </c>
      <c r="AW2476">
        <v>14354</v>
      </c>
      <c r="AX2476">
        <v>0.81</v>
      </c>
      <c r="AY2476">
        <v>42903772.2685728</v>
      </c>
      <c r="AZ2476">
        <v>42903.7722685728</v>
      </c>
      <c r="BA2476">
        <v>2427.4098544804501</v>
      </c>
      <c r="BB2476">
        <v>4.1196174521341176</v>
      </c>
      <c r="BC2476">
        <v>7980</v>
      </c>
      <c r="BD2476">
        <v>28157</v>
      </c>
      <c r="BE2476">
        <v>-20177</v>
      </c>
      <c r="BF2476">
        <v>-1.1033521080549025</v>
      </c>
      <c r="BG2476">
        <v>204679</v>
      </c>
      <c r="BH2476">
        <v>11.327632962532514</v>
      </c>
      <c r="BI2476">
        <v>3423</v>
      </c>
      <c r="BJ2476">
        <v>26</v>
      </c>
      <c r="BK2476">
        <v>3</v>
      </c>
      <c r="BL2476">
        <v>2</v>
      </c>
      <c r="BM2476">
        <v>0</v>
      </c>
      <c r="BN2476">
        <v>0</v>
      </c>
      <c r="BO2476">
        <v>2</v>
      </c>
      <c r="BP2476">
        <v>0</v>
      </c>
      <c r="BQ2476">
        <v>1</v>
      </c>
      <c r="BR2476">
        <v>0</v>
      </c>
      <c r="BS2476">
        <v>0</v>
      </c>
      <c r="BT2476">
        <v>17740</v>
      </c>
      <c r="BU2476">
        <v>0.8</v>
      </c>
      <c r="BV2476">
        <v>0.50766089999999997</v>
      </c>
      <c r="BW2476">
        <v>76</v>
      </c>
      <c r="BX2476">
        <v>1.9165730000000001</v>
      </c>
      <c r="BY2476">
        <v>-0.43196980000000001</v>
      </c>
      <c r="BZ2476">
        <v>25</v>
      </c>
      <c r="CA2476">
        <v>2</v>
      </c>
      <c r="CB2476">
        <v>1</v>
      </c>
      <c r="CC2476">
        <v>0</v>
      </c>
      <c r="CD2476">
        <v>0</v>
      </c>
      <c r="CE2476">
        <v>2</v>
      </c>
      <c r="CF2476">
        <v>0</v>
      </c>
      <c r="CG2476">
        <v>2</v>
      </c>
      <c r="CH2476">
        <v>0</v>
      </c>
      <c r="CI2476">
        <v>0</v>
      </c>
      <c r="CJ2476">
        <v>17928</v>
      </c>
      <c r="CK2476">
        <v>1.7849174475680498</v>
      </c>
      <c r="CL2476">
        <v>0.6100206611570248</v>
      </c>
      <c r="CM2476">
        <v>68</v>
      </c>
      <c r="CN2476">
        <v>-0.24872696431909427</v>
      </c>
      <c r="CO2476">
        <v>1160</v>
      </c>
      <c r="CP2476">
        <v>0.14801418399999999</v>
      </c>
      <c r="CQ2476">
        <v>0.32546904100000001</v>
      </c>
      <c r="CR2476">
        <v>15050</v>
      </c>
      <c r="CS2476">
        <v>0.84499999999999997</v>
      </c>
      <c r="CT2476">
        <v>15325</v>
      </c>
      <c r="CU2476">
        <v>0.81264859724000005</v>
      </c>
      <c r="CV2476">
        <v>4</v>
      </c>
      <c r="CW2476">
        <v>5</v>
      </c>
      <c r="CX2476">
        <v>8</v>
      </c>
      <c r="CY2476">
        <v>44</v>
      </c>
      <c r="CZ2476">
        <v>128</v>
      </c>
      <c r="DA2476" s="2">
        <v>6905</v>
      </c>
      <c r="DB2476" s="2">
        <v>1320</v>
      </c>
      <c r="DC2476" s="2">
        <v>71.89</v>
      </c>
      <c r="DD2476" s="2">
        <v>542</v>
      </c>
      <c r="DE2476">
        <v>29</v>
      </c>
      <c r="DF2476">
        <v>0</v>
      </c>
      <c r="DG2476">
        <v>33.18</v>
      </c>
      <c r="DH2476">
        <v>5.53</v>
      </c>
      <c r="DI2476" s="2">
        <v>22.12</v>
      </c>
      <c r="DJ2476">
        <v>0.36</v>
      </c>
      <c r="DK2476">
        <v>1</v>
      </c>
      <c r="DL2476">
        <v>0</v>
      </c>
      <c r="DM2476">
        <v>0</v>
      </c>
      <c r="DN2476">
        <v>4.3</v>
      </c>
      <c r="DO2476">
        <v>3.4000000000000002E-2</v>
      </c>
      <c r="DP2476">
        <v>0</v>
      </c>
      <c r="DQ2476" s="2">
        <v>57318</v>
      </c>
      <c r="DR2476" s="2">
        <v>0</v>
      </c>
      <c r="DS2476">
        <v>0</v>
      </c>
      <c r="DT2476">
        <v>1</v>
      </c>
      <c r="DU2476">
        <v>119353.60000000001</v>
      </c>
      <c r="DV2476">
        <v>1</v>
      </c>
    </row>
    <row r="2477" spans="1:126" x14ac:dyDescent="0.15">
      <c r="A2477" t="s">
        <v>3949</v>
      </c>
      <c r="B2477" t="s">
        <v>390</v>
      </c>
      <c r="C2477">
        <v>47</v>
      </c>
      <c r="D2477">
        <v>173</v>
      </c>
      <c r="E2477" t="s">
        <v>4061</v>
      </c>
      <c r="F2477">
        <v>47173</v>
      </c>
      <c r="G2477" t="s">
        <v>7460</v>
      </c>
      <c r="H2477">
        <v>97</v>
      </c>
      <c r="I2477">
        <v>0.1</v>
      </c>
      <c r="J2477">
        <v>0.2</v>
      </c>
      <c r="K2477">
        <v>0.1</v>
      </c>
      <c r="L2477">
        <v>1.2</v>
      </c>
      <c r="M2477">
        <v>1.3</v>
      </c>
      <c r="N2477">
        <f t="shared" si="158"/>
        <v>9412.1900000000023</v>
      </c>
      <c r="O2477">
        <f t="shared" si="156"/>
        <v>587.80999999999767</v>
      </c>
      <c r="P2477">
        <f t="shared" si="157"/>
        <v>0.70537199999999745</v>
      </c>
      <c r="Q2477" s="4">
        <v>47173</v>
      </c>
      <c r="R2477" s="5">
        <v>36.284140000000001</v>
      </c>
      <c r="S2477" s="5">
        <v>-83.836088000000004</v>
      </c>
      <c r="T2477">
        <v>2</v>
      </c>
      <c r="U2477">
        <v>0.14582937738342719</v>
      </c>
      <c r="V2477">
        <v>19179</v>
      </c>
      <c r="W2477">
        <v>19139</v>
      </c>
      <c r="X2477">
        <v>19096</v>
      </c>
      <c r="Y2477">
        <v>19161</v>
      </c>
      <c r="Z2477">
        <v>10227</v>
      </c>
      <c r="AA2477">
        <v>47155</v>
      </c>
      <c r="AB2477">
        <v>6193.4709999999995</v>
      </c>
      <c r="AC2477">
        <v>37351</v>
      </c>
      <c r="AD2477">
        <v>1</v>
      </c>
      <c r="AE2477">
        <v>5.2366987850858819E-5</v>
      </c>
      <c r="AF2477">
        <v>24</v>
      </c>
      <c r="AG2477">
        <v>408</v>
      </c>
      <c r="AH2477">
        <v>5.8823529411764705E-2</v>
      </c>
      <c r="AI2477" s="3">
        <v>45227</v>
      </c>
      <c r="AJ2477" s="3">
        <v>143071.36496943</v>
      </c>
      <c r="AK2477">
        <v>67</v>
      </c>
      <c r="AL2477">
        <v>158169.59999999998</v>
      </c>
      <c r="AM2477">
        <v>114156</v>
      </c>
      <c r="AN2477">
        <v>23636</v>
      </c>
      <c r="AO2477">
        <v>137792</v>
      </c>
      <c r="AP2477">
        <v>1</v>
      </c>
      <c r="AQ2477">
        <v>0</v>
      </c>
      <c r="AR2477">
        <v>1</v>
      </c>
      <c r="AS2477">
        <v>5.2249333820993782E-2</v>
      </c>
      <c r="AT2477">
        <v>2</v>
      </c>
      <c r="AU2477">
        <v>13</v>
      </c>
      <c r="AV2477">
        <f t="shared" si="155"/>
        <v>15</v>
      </c>
      <c r="AW2477">
        <v>16170</v>
      </c>
      <c r="AX2477">
        <v>0.83</v>
      </c>
      <c r="AY2477">
        <v>405396367.20201498</v>
      </c>
      <c r="AZ2477">
        <v>405396.36720201501</v>
      </c>
      <c r="BA2477">
        <v>22593.002215856999</v>
      </c>
      <c r="BB2477">
        <v>0.44261492582785011</v>
      </c>
      <c r="BC2477">
        <v>11821</v>
      </c>
      <c r="BD2477">
        <v>14881</v>
      </c>
      <c r="BE2477">
        <v>-3060</v>
      </c>
      <c r="BF2477">
        <v>-0.15954950727358047</v>
      </c>
      <c r="BG2477">
        <v>119758</v>
      </c>
      <c r="BH2477">
        <v>6.2713657310431508</v>
      </c>
      <c r="BI2477">
        <v>3146</v>
      </c>
      <c r="BJ2477">
        <v>8</v>
      </c>
      <c r="BK2477">
        <v>1</v>
      </c>
      <c r="BL2477">
        <v>2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19164</v>
      </c>
      <c r="BU2477">
        <v>0.74</v>
      </c>
      <c r="BV2477">
        <v>0.43903940000000002</v>
      </c>
      <c r="BW2477">
        <v>38</v>
      </c>
      <c r="BX2477">
        <v>0.62617409999999996</v>
      </c>
      <c r="BY2477">
        <v>-2.1089440000000002</v>
      </c>
      <c r="BZ2477">
        <v>7</v>
      </c>
      <c r="CA2477">
        <v>1</v>
      </c>
      <c r="CB2477">
        <v>2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18984</v>
      </c>
      <c r="CK2477">
        <v>0.5267593763168984</v>
      </c>
      <c r="CL2477">
        <v>0.52948123921141088</v>
      </c>
      <c r="CM2477">
        <v>38</v>
      </c>
      <c r="CN2477">
        <v>-1.9990016535759023</v>
      </c>
      <c r="CO2477">
        <v>938</v>
      </c>
      <c r="CP2477">
        <v>-0.192972425</v>
      </c>
      <c r="CQ2477">
        <v>-0.19363062310000001</v>
      </c>
      <c r="CR2477">
        <v>16269</v>
      </c>
      <c r="CS2477">
        <v>0.85099999999999998</v>
      </c>
      <c r="CT2477">
        <v>15669</v>
      </c>
      <c r="CU2477">
        <v>0.79834854411</v>
      </c>
      <c r="CV2477">
        <v>12</v>
      </c>
      <c r="CW2477">
        <v>3</v>
      </c>
      <c r="CX2477">
        <v>3</v>
      </c>
      <c r="CY2477">
        <v>204</v>
      </c>
      <c r="CZ2477">
        <v>642</v>
      </c>
      <c r="DA2477" s="2">
        <v>4660</v>
      </c>
      <c r="DB2477" s="2">
        <v>1280</v>
      </c>
      <c r="DC2477" s="2">
        <v>78.53</v>
      </c>
      <c r="DD2477" s="2">
        <v>382</v>
      </c>
      <c r="DE2477">
        <v>178</v>
      </c>
      <c r="DF2477">
        <v>12</v>
      </c>
      <c r="DG2477">
        <v>5.24</v>
      </c>
      <c r="DH2477">
        <v>10.47</v>
      </c>
      <c r="DI2477" s="2">
        <v>10.47</v>
      </c>
      <c r="DJ2477">
        <v>1.35</v>
      </c>
      <c r="DK2477">
        <v>0.98538483649147635</v>
      </c>
      <c r="DL2477">
        <v>4.9019607843137254E-3</v>
      </c>
      <c r="DN2477">
        <v>1.4</v>
      </c>
      <c r="DO2477">
        <v>9.0000000000000011E-3</v>
      </c>
      <c r="DP2477">
        <v>3.4</v>
      </c>
      <c r="DQ2477" s="2">
        <v>0</v>
      </c>
      <c r="DR2477" s="2">
        <v>0</v>
      </c>
      <c r="DS2477">
        <v>0</v>
      </c>
      <c r="DT2477">
        <v>1.46875857666358</v>
      </c>
      <c r="DU2477">
        <v>232312.95656744775</v>
      </c>
      <c r="DV2477">
        <v>1</v>
      </c>
    </row>
    <row r="2478" spans="1:126" x14ac:dyDescent="0.15">
      <c r="A2478" t="s">
        <v>3949</v>
      </c>
      <c r="B2478" t="s">
        <v>392</v>
      </c>
      <c r="C2478">
        <v>47</v>
      </c>
      <c r="D2478">
        <v>175</v>
      </c>
      <c r="E2478" t="s">
        <v>4062</v>
      </c>
      <c r="F2478">
        <v>47175</v>
      </c>
      <c r="G2478" t="s">
        <v>7461</v>
      </c>
      <c r="H2478">
        <v>97.5</v>
      </c>
      <c r="I2478">
        <v>0.4</v>
      </c>
      <c r="J2478">
        <v>0.2</v>
      </c>
      <c r="K2478">
        <v>0.1</v>
      </c>
      <c r="L2478">
        <v>0.9</v>
      </c>
      <c r="M2478">
        <v>0.9</v>
      </c>
      <c r="N2478">
        <f t="shared" si="158"/>
        <v>9508.08</v>
      </c>
      <c r="O2478">
        <f t="shared" si="156"/>
        <v>491.92000000000007</v>
      </c>
      <c r="P2478">
        <f t="shared" si="157"/>
        <v>0.59030400000000027</v>
      </c>
      <c r="Q2478" s="4">
        <v>47175</v>
      </c>
      <c r="R2478" s="5">
        <v>35.699233999999997</v>
      </c>
      <c r="S2478" s="5">
        <v>-85.458409000000003</v>
      </c>
      <c r="T2478">
        <v>9</v>
      </c>
      <c r="U2478">
        <v>0.14431515101735209</v>
      </c>
      <c r="V2478">
        <v>5552</v>
      </c>
      <c r="W2478">
        <v>5578</v>
      </c>
      <c r="X2478">
        <v>5596</v>
      </c>
      <c r="Y2478">
        <v>5692</v>
      </c>
      <c r="Z2478">
        <v>3003</v>
      </c>
      <c r="AA2478">
        <v>47157</v>
      </c>
      <c r="AB2478">
        <v>2024.7379999999998</v>
      </c>
      <c r="AC2478">
        <v>40439</v>
      </c>
      <c r="AD2478">
        <v>0</v>
      </c>
      <c r="AE2478">
        <v>0</v>
      </c>
      <c r="AF2478">
        <v>10</v>
      </c>
      <c r="AG2478">
        <v>245</v>
      </c>
      <c r="AH2478">
        <v>4.0816326530612242E-2</v>
      </c>
      <c r="AI2478" s="3">
        <v>36972</v>
      </c>
      <c r="AJ2478" s="3">
        <v>174985.52849331501</v>
      </c>
      <c r="AK2478">
        <v>69</v>
      </c>
      <c r="AL2478">
        <v>175750.40000000002</v>
      </c>
      <c r="AM2478">
        <v>351254</v>
      </c>
      <c r="AN2478">
        <v>14708</v>
      </c>
      <c r="AO2478">
        <v>365962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5</v>
      </c>
      <c r="AV2478">
        <f t="shared" si="155"/>
        <v>5</v>
      </c>
      <c r="AW2478">
        <v>2702</v>
      </c>
      <c r="AX2478">
        <v>0.5</v>
      </c>
      <c r="AY2478">
        <v>156387263.89772701</v>
      </c>
      <c r="AZ2478">
        <v>156387.26389772701</v>
      </c>
      <c r="BA2478">
        <v>28310.4912177429</v>
      </c>
      <c r="BB2478">
        <v>0.35322594451249745</v>
      </c>
      <c r="BC2478">
        <v>6562</v>
      </c>
      <c r="BD2478">
        <v>2644</v>
      </c>
      <c r="BE2478">
        <v>3918</v>
      </c>
      <c r="BF2478">
        <v>0.7056916426512968</v>
      </c>
      <c r="BG2478">
        <v>44691</v>
      </c>
      <c r="BH2478">
        <v>7.986240171551108</v>
      </c>
      <c r="BI2478">
        <v>1034</v>
      </c>
      <c r="BJ2478">
        <v>4</v>
      </c>
      <c r="BK2478">
        <v>0</v>
      </c>
      <c r="BL2478">
        <v>1</v>
      </c>
      <c r="BM2478">
        <v>0</v>
      </c>
      <c r="BN2478">
        <v>0</v>
      </c>
      <c r="BO2478">
        <v>0</v>
      </c>
      <c r="BP2478">
        <v>0</v>
      </c>
      <c r="BQ2478">
        <v>1</v>
      </c>
      <c r="BR2478">
        <v>1</v>
      </c>
      <c r="BS2478">
        <v>0</v>
      </c>
      <c r="BT2478">
        <v>5480</v>
      </c>
      <c r="BU2478">
        <v>0.82</v>
      </c>
      <c r="BV2478">
        <v>0.5093512</v>
      </c>
      <c r="BW2478">
        <v>9</v>
      </c>
      <c r="BX2478">
        <v>1.277372</v>
      </c>
      <c r="BY2478">
        <v>-1.3342000000000001</v>
      </c>
      <c r="BZ2478">
        <v>2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5611</v>
      </c>
      <c r="CK2478">
        <v>0.35644270183567989</v>
      </c>
      <c r="CL2478">
        <v>0.48988285410010651</v>
      </c>
      <c r="CM2478">
        <v>7</v>
      </c>
      <c r="CN2478">
        <v>-2.4738440400032644</v>
      </c>
      <c r="CO2478">
        <v>374</v>
      </c>
      <c r="CP2478">
        <v>0.38828505299999999</v>
      </c>
      <c r="CQ2478">
        <v>-0.36819320659999999</v>
      </c>
      <c r="CR2478">
        <v>4827</v>
      </c>
      <c r="CS2478">
        <v>0.84799999999999998</v>
      </c>
      <c r="CT2478">
        <v>4536</v>
      </c>
      <c r="CU2478">
        <v>0.81480371590999989</v>
      </c>
      <c r="CV2478">
        <v>1</v>
      </c>
      <c r="CY2478">
        <v>94</v>
      </c>
      <c r="CZ2478">
        <v>388</v>
      </c>
      <c r="DA2478" s="2">
        <v>1489</v>
      </c>
      <c r="DB2478" s="2">
        <v>265</v>
      </c>
      <c r="DC2478" s="2">
        <v>53.73</v>
      </c>
      <c r="DD2478" s="2">
        <v>162</v>
      </c>
      <c r="DE2478">
        <v>126</v>
      </c>
      <c r="DF2478">
        <v>9</v>
      </c>
      <c r="DG2478">
        <v>17.91</v>
      </c>
      <c r="DH2478">
        <v>17.91</v>
      </c>
      <c r="DJ2478">
        <v>-1.32</v>
      </c>
      <c r="DK2478">
        <v>0.96115979660283457</v>
      </c>
      <c r="DL2478">
        <v>0</v>
      </c>
      <c r="DM2478">
        <v>0</v>
      </c>
      <c r="DN2478">
        <v>7</v>
      </c>
      <c r="DO2478">
        <v>4.0999999999999995E-2</v>
      </c>
      <c r="DP2478">
        <v>766.53</v>
      </c>
      <c r="DQ2478" s="2">
        <v>0</v>
      </c>
      <c r="DR2478" s="2">
        <v>4802.5490230599999</v>
      </c>
      <c r="DS2478">
        <v>2.7325964368770137E-2</v>
      </c>
      <c r="DT2478">
        <v>2.2262788505640301</v>
      </c>
      <c r="DU2478">
        <v>391269.39849816856</v>
      </c>
      <c r="DV2478">
        <v>1</v>
      </c>
    </row>
    <row r="2479" spans="1:126" x14ac:dyDescent="0.15">
      <c r="A2479" t="s">
        <v>3949</v>
      </c>
      <c r="B2479" t="s">
        <v>1017</v>
      </c>
      <c r="C2479">
        <v>47</v>
      </c>
      <c r="D2479">
        <v>177</v>
      </c>
      <c r="E2479" t="s">
        <v>4063</v>
      </c>
      <c r="F2479">
        <v>47177</v>
      </c>
      <c r="G2479" t="s">
        <v>7462</v>
      </c>
      <c r="H2479">
        <v>87.2</v>
      </c>
      <c r="I2479">
        <v>2.7</v>
      </c>
      <c r="J2479">
        <v>0.2</v>
      </c>
      <c r="K2479">
        <v>0.5</v>
      </c>
      <c r="L2479">
        <v>1.3</v>
      </c>
      <c r="M2479">
        <v>8.1</v>
      </c>
      <c r="N2479">
        <f t="shared" si="158"/>
        <v>7678.7199999999993</v>
      </c>
      <c r="O2479">
        <f t="shared" si="156"/>
        <v>2321.2800000000007</v>
      </c>
      <c r="P2479">
        <f t="shared" si="157"/>
        <v>2.7855360000000018</v>
      </c>
      <c r="Q2479" s="4">
        <v>47177</v>
      </c>
      <c r="R2479" s="5">
        <v>35.678249999999998</v>
      </c>
      <c r="S2479" s="5">
        <v>-85.777343000000002</v>
      </c>
      <c r="T2479">
        <v>6</v>
      </c>
      <c r="U2479">
        <v>0.10898599588639495</v>
      </c>
      <c r="V2479">
        <v>39767</v>
      </c>
      <c r="W2479">
        <v>39867</v>
      </c>
      <c r="X2479">
        <v>40015</v>
      </c>
      <c r="Y2479">
        <v>40206</v>
      </c>
      <c r="Z2479">
        <v>20723</v>
      </c>
      <c r="AA2479">
        <v>47159</v>
      </c>
      <c r="AB2479">
        <v>14205.782000000001</v>
      </c>
      <c r="AC2479">
        <v>35376</v>
      </c>
      <c r="AD2479">
        <v>1</v>
      </c>
      <c r="AE2479">
        <v>2.4990628514307134E-5</v>
      </c>
      <c r="AF2479">
        <v>57</v>
      </c>
      <c r="AG2479">
        <v>1122</v>
      </c>
      <c r="AH2479">
        <v>5.0802139037433157E-2</v>
      </c>
      <c r="AI2479" s="3">
        <v>163384</v>
      </c>
      <c r="AJ2479" s="3">
        <v>276914.682918765</v>
      </c>
      <c r="AK2479">
        <v>63</v>
      </c>
      <c r="AL2479">
        <v>277836.79999999999</v>
      </c>
      <c r="AM2479">
        <v>624635</v>
      </c>
      <c r="AN2479">
        <v>82273</v>
      </c>
      <c r="AO2479">
        <v>706908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53</v>
      </c>
      <c r="AV2479">
        <f t="shared" si="155"/>
        <v>53</v>
      </c>
      <c r="AW2479">
        <v>31989</v>
      </c>
      <c r="AX2479">
        <v>0.83</v>
      </c>
      <c r="AY2479">
        <v>1213934018.9083099</v>
      </c>
      <c r="AZ2479">
        <v>1213934.01890831</v>
      </c>
      <c r="BA2479">
        <v>31699.518599106999</v>
      </c>
      <c r="BB2479">
        <v>0.31546220390494223</v>
      </c>
      <c r="BC2479">
        <v>22773</v>
      </c>
      <c r="BD2479">
        <v>24127</v>
      </c>
      <c r="BE2479">
        <v>-1354</v>
      </c>
      <c r="BF2479">
        <v>-3.4048331531169061E-2</v>
      </c>
      <c r="BG2479">
        <v>823895</v>
      </c>
      <c r="BH2479">
        <v>20.589653879795076</v>
      </c>
      <c r="BI2479">
        <v>5618</v>
      </c>
      <c r="BJ2479">
        <v>36</v>
      </c>
      <c r="BK2479">
        <v>3</v>
      </c>
      <c r="BL2479">
        <v>4</v>
      </c>
      <c r="BM2479">
        <v>0</v>
      </c>
      <c r="BN2479">
        <v>0</v>
      </c>
      <c r="BO2479">
        <v>0</v>
      </c>
      <c r="BP2479">
        <v>1</v>
      </c>
      <c r="BQ2479">
        <v>2</v>
      </c>
      <c r="BR2479">
        <v>2</v>
      </c>
      <c r="BS2479">
        <v>0</v>
      </c>
      <c r="BT2479">
        <v>40481</v>
      </c>
      <c r="BU2479">
        <v>0.77</v>
      </c>
      <c r="BV2479">
        <v>0.4739025</v>
      </c>
      <c r="BW2479">
        <v>130</v>
      </c>
      <c r="BX2479">
        <v>1.1857409999999999</v>
      </c>
      <c r="BY2479">
        <v>-1.324454</v>
      </c>
      <c r="BZ2479">
        <v>37</v>
      </c>
      <c r="CA2479">
        <v>3</v>
      </c>
      <c r="CB2479">
        <v>4</v>
      </c>
      <c r="CC2479">
        <v>0</v>
      </c>
      <c r="CD2479">
        <v>0</v>
      </c>
      <c r="CE2479">
        <v>0</v>
      </c>
      <c r="CF2479">
        <v>2</v>
      </c>
      <c r="CG2479">
        <v>2</v>
      </c>
      <c r="CH2479">
        <v>0</v>
      </c>
      <c r="CI2479">
        <v>0</v>
      </c>
      <c r="CJ2479">
        <v>40038</v>
      </c>
      <c r="CK2479">
        <v>1.1988610819721264</v>
      </c>
      <c r="CL2479">
        <v>0.56582036344665676</v>
      </c>
      <c r="CM2479">
        <v>121</v>
      </c>
      <c r="CN2479">
        <v>-1.0797011405669774</v>
      </c>
      <c r="CO2479">
        <v>3049</v>
      </c>
      <c r="CP2479">
        <v>-0.30340174559999999</v>
      </c>
      <c r="CQ2479">
        <v>-0.248135041</v>
      </c>
      <c r="CR2479">
        <v>34645</v>
      </c>
      <c r="CS2479">
        <v>0.85499999999999998</v>
      </c>
      <c r="CT2479">
        <v>31058</v>
      </c>
      <c r="CU2479">
        <v>0.77531752752000005</v>
      </c>
      <c r="CV2479">
        <v>28</v>
      </c>
      <c r="CW2479">
        <v>16</v>
      </c>
      <c r="CX2479">
        <v>21</v>
      </c>
      <c r="CY2479">
        <v>1453</v>
      </c>
      <c r="CZ2479">
        <v>1718</v>
      </c>
      <c r="DA2479" s="2">
        <v>20217</v>
      </c>
      <c r="DB2479" s="2">
        <v>2385</v>
      </c>
      <c r="DC2479" s="2">
        <v>102.59</v>
      </c>
      <c r="DD2479" s="2">
        <v>3241</v>
      </c>
      <c r="DE2479">
        <v>480</v>
      </c>
      <c r="DF2479">
        <v>35</v>
      </c>
      <c r="DG2479">
        <v>17.52</v>
      </c>
      <c r="DH2479">
        <v>2.5</v>
      </c>
      <c r="DI2479" s="2">
        <v>15.01</v>
      </c>
      <c r="DJ2479">
        <v>-1.45</v>
      </c>
      <c r="DK2479">
        <v>0.98450888703912254</v>
      </c>
      <c r="DL2479">
        <v>0</v>
      </c>
      <c r="DN2479">
        <v>123.4</v>
      </c>
      <c r="DO2479">
        <v>0.433</v>
      </c>
      <c r="DP2479">
        <v>8.61</v>
      </c>
      <c r="DQ2479" s="2">
        <v>0</v>
      </c>
      <c r="DR2479" s="2">
        <v>96.615758970000002</v>
      </c>
      <c r="DS2479">
        <v>3.4774284069784858E-4</v>
      </c>
      <c r="DT2479">
        <v>3.9904463238175101</v>
      </c>
      <c r="DU2479">
        <v>1108692.8371812208</v>
      </c>
      <c r="DV2479">
        <v>1</v>
      </c>
    </row>
    <row r="2480" spans="1:126" x14ac:dyDescent="0.15">
      <c r="A2480" t="s">
        <v>3949</v>
      </c>
      <c r="B2480" t="s">
        <v>232</v>
      </c>
      <c r="C2480">
        <v>47</v>
      </c>
      <c r="D2480">
        <v>179</v>
      </c>
      <c r="E2480" t="s">
        <v>4064</v>
      </c>
      <c r="F2480">
        <v>47179</v>
      </c>
      <c r="G2480" t="s">
        <v>7463</v>
      </c>
      <c r="H2480">
        <v>90.2</v>
      </c>
      <c r="I2480">
        <v>3.8</v>
      </c>
      <c r="J2480">
        <v>0.3</v>
      </c>
      <c r="K2480">
        <v>1.2</v>
      </c>
      <c r="L2480">
        <v>1.6</v>
      </c>
      <c r="M2480">
        <v>3</v>
      </c>
      <c r="N2480">
        <f t="shared" si="158"/>
        <v>8163.5700000000006</v>
      </c>
      <c r="O2480">
        <f t="shared" si="156"/>
        <v>1836.4299999999994</v>
      </c>
      <c r="P2480">
        <f t="shared" si="157"/>
        <v>2.203716</v>
      </c>
      <c r="Q2480" s="4">
        <v>47179</v>
      </c>
      <c r="R2480" s="5">
        <v>36.295665</v>
      </c>
      <c r="S2480" s="5">
        <v>-82.495036999999996</v>
      </c>
      <c r="T2480">
        <v>3</v>
      </c>
      <c r="U2480">
        <v>7.7462538233901299E-2</v>
      </c>
      <c r="V2480">
        <v>122840</v>
      </c>
      <c r="W2480">
        <v>124798</v>
      </c>
      <c r="X2480">
        <v>125317</v>
      </c>
      <c r="Y2480">
        <v>126072</v>
      </c>
      <c r="Z2480">
        <v>64593</v>
      </c>
      <c r="AA2480">
        <v>47161</v>
      </c>
      <c r="AB2480">
        <v>47467.185000000005</v>
      </c>
      <c r="AC2480">
        <v>42817</v>
      </c>
      <c r="AD2480">
        <v>5</v>
      </c>
      <c r="AE2480">
        <v>3.989881660109961E-5</v>
      </c>
      <c r="AF2480">
        <v>77</v>
      </c>
      <c r="AG2480">
        <v>1312</v>
      </c>
      <c r="AH2480">
        <v>5.8689024390243899E-2</v>
      </c>
      <c r="AI2480" s="3">
        <v>111692</v>
      </c>
      <c r="AJ2480" s="3">
        <v>208936.491798345</v>
      </c>
      <c r="AK2480">
        <v>41</v>
      </c>
      <c r="AL2480">
        <v>211014.39999999999</v>
      </c>
      <c r="AM2480">
        <v>79937</v>
      </c>
      <c r="AN2480">
        <v>89012</v>
      </c>
      <c r="AO2480">
        <v>168949</v>
      </c>
      <c r="AP2480">
        <v>4</v>
      </c>
      <c r="AQ2480">
        <v>3</v>
      </c>
      <c r="AR2480">
        <v>7</v>
      </c>
      <c r="AS2480">
        <v>5.6090642478244843E-2</v>
      </c>
      <c r="AT2480">
        <v>8</v>
      </c>
      <c r="AU2480">
        <v>102</v>
      </c>
      <c r="AV2480">
        <f t="shared" si="155"/>
        <v>110</v>
      </c>
      <c r="AW2480">
        <v>113264</v>
      </c>
      <c r="AX2480">
        <v>0.97</v>
      </c>
      <c r="AY2480">
        <v>510511555.94173199</v>
      </c>
      <c r="AZ2480">
        <v>510511.55594173202</v>
      </c>
      <c r="BA2480">
        <v>4757.8392856008304</v>
      </c>
      <c r="BB2480">
        <v>2.101794407025074</v>
      </c>
      <c r="BC2480">
        <v>31692</v>
      </c>
      <c r="BD2480">
        <v>149065</v>
      </c>
      <c r="BE2480">
        <v>-117373</v>
      </c>
      <c r="BF2480">
        <v>-0.95549495278410945</v>
      </c>
      <c r="BG2480">
        <v>1963148</v>
      </c>
      <c r="BH2480">
        <v>15.6654564025631</v>
      </c>
      <c r="BI2480">
        <v>14316</v>
      </c>
      <c r="BJ2480">
        <v>132</v>
      </c>
      <c r="BK2480">
        <v>10</v>
      </c>
      <c r="BL2480">
        <v>6</v>
      </c>
      <c r="BM2480">
        <v>0</v>
      </c>
      <c r="BN2480">
        <v>4</v>
      </c>
      <c r="BO2480">
        <v>6</v>
      </c>
      <c r="BP2480">
        <v>2</v>
      </c>
      <c r="BQ2480">
        <v>10</v>
      </c>
      <c r="BR2480">
        <v>2</v>
      </c>
      <c r="BS2480">
        <v>0</v>
      </c>
      <c r="BT2480">
        <v>120598</v>
      </c>
      <c r="BU2480">
        <v>0.79</v>
      </c>
      <c r="BV2480">
        <v>0.52420250000000002</v>
      </c>
      <c r="BW2480">
        <v>530</v>
      </c>
      <c r="BX2480">
        <v>1.426226</v>
      </c>
      <c r="BY2480">
        <v>-0.7149993</v>
      </c>
      <c r="BZ2480">
        <v>133</v>
      </c>
      <c r="CA2480">
        <v>11</v>
      </c>
      <c r="CB2480">
        <v>5</v>
      </c>
      <c r="CC2480">
        <v>0</v>
      </c>
      <c r="CD2480">
        <v>3</v>
      </c>
      <c r="CE2480">
        <v>5</v>
      </c>
      <c r="CF2480">
        <v>2</v>
      </c>
      <c r="CG2480">
        <v>8</v>
      </c>
      <c r="CH2480">
        <v>2</v>
      </c>
      <c r="CI2480">
        <v>0</v>
      </c>
      <c r="CJ2480">
        <v>125862</v>
      </c>
      <c r="CK2480">
        <v>1.3427404617755954</v>
      </c>
      <c r="CL2480">
        <v>0.6292511659592307</v>
      </c>
      <c r="CM2480">
        <v>522</v>
      </c>
      <c r="CN2480">
        <v>-0.50169359280271852</v>
      </c>
      <c r="CO2480">
        <v>21298</v>
      </c>
      <c r="CP2480">
        <v>0.49144676799999998</v>
      </c>
      <c r="CQ2480">
        <v>0.82047896600000003</v>
      </c>
      <c r="CR2480">
        <v>107872</v>
      </c>
      <c r="CS2480">
        <v>0.85199999999999998</v>
      </c>
      <c r="CT2480">
        <v>104414</v>
      </c>
      <c r="CU2480">
        <v>0.83933990648000001</v>
      </c>
      <c r="CV2480">
        <v>361</v>
      </c>
      <c r="CW2480">
        <v>71</v>
      </c>
      <c r="CX2480">
        <v>206</v>
      </c>
      <c r="CY2480">
        <v>1083</v>
      </c>
      <c r="CZ2480">
        <v>1955</v>
      </c>
      <c r="DA2480" s="2">
        <v>80202</v>
      </c>
      <c r="DB2480" s="2">
        <v>13295</v>
      </c>
      <c r="DC2480" s="2">
        <v>156.12</v>
      </c>
      <c r="DD2480" s="2">
        <v>9900</v>
      </c>
      <c r="DE2480">
        <v>507</v>
      </c>
      <c r="DF2480">
        <v>26</v>
      </c>
      <c r="DG2480">
        <v>43.01</v>
      </c>
      <c r="DH2480">
        <v>2.39</v>
      </c>
      <c r="DI2480" s="2">
        <v>13.54</v>
      </c>
      <c r="DJ2480">
        <v>0.67</v>
      </c>
      <c r="DK2480">
        <v>0.94157146438419936</v>
      </c>
      <c r="DL2480">
        <v>7.6219512195121954E-4</v>
      </c>
      <c r="DM2480">
        <v>39</v>
      </c>
      <c r="DN2480">
        <v>33.9</v>
      </c>
      <c r="DO2480">
        <v>0.16500000000000001</v>
      </c>
      <c r="DP2480">
        <v>0</v>
      </c>
      <c r="DQ2480" s="2">
        <f>16168+325</f>
        <v>16493</v>
      </c>
      <c r="DR2480" s="2">
        <v>32.322610760000003</v>
      </c>
      <c r="DS2480">
        <v>1.0874322265395159E-4</v>
      </c>
      <c r="DT2480">
        <v>3.0714208905491902</v>
      </c>
      <c r="DU2480">
        <v>648114.03636670299</v>
      </c>
      <c r="DV2480">
        <v>1</v>
      </c>
    </row>
    <row r="2481" spans="1:126" x14ac:dyDescent="0.15">
      <c r="A2481" t="s">
        <v>3949</v>
      </c>
      <c r="B2481" t="s">
        <v>1020</v>
      </c>
      <c r="C2481">
        <v>47</v>
      </c>
      <c r="D2481">
        <v>181</v>
      </c>
      <c r="E2481" t="s">
        <v>4065</v>
      </c>
      <c r="F2481">
        <v>47181</v>
      </c>
      <c r="G2481" t="s">
        <v>7464</v>
      </c>
      <c r="H2481">
        <v>91.3</v>
      </c>
      <c r="I2481">
        <v>5.7</v>
      </c>
      <c r="J2481">
        <v>0.3</v>
      </c>
      <c r="K2481">
        <v>0.2</v>
      </c>
      <c r="L2481">
        <v>0.9</v>
      </c>
      <c r="M2481">
        <v>1.6</v>
      </c>
      <c r="N2481">
        <f t="shared" si="158"/>
        <v>8371.6799999999985</v>
      </c>
      <c r="O2481">
        <f t="shared" si="156"/>
        <v>1628.3200000000015</v>
      </c>
      <c r="P2481">
        <f t="shared" si="157"/>
        <v>1.9539840000000026</v>
      </c>
      <c r="Q2481" s="4">
        <v>47181</v>
      </c>
      <c r="R2481" s="5">
        <v>35.242846999999998</v>
      </c>
      <c r="S2481" s="5">
        <v>-87.819843000000006</v>
      </c>
      <c r="T2481">
        <v>8</v>
      </c>
      <c r="U2481">
        <v>8.04683283098276E-2</v>
      </c>
      <c r="V2481">
        <v>17015</v>
      </c>
      <c r="W2481">
        <v>16967</v>
      </c>
      <c r="X2481">
        <v>16897</v>
      </c>
      <c r="Y2481">
        <v>16677</v>
      </c>
      <c r="Z2481">
        <v>9312</v>
      </c>
      <c r="AA2481">
        <v>47163</v>
      </c>
      <c r="AB2481">
        <v>5236.3209999999999</v>
      </c>
      <c r="AC2481">
        <v>30701</v>
      </c>
      <c r="AD2481">
        <v>0</v>
      </c>
      <c r="AE2481">
        <v>0</v>
      </c>
      <c r="AF2481">
        <v>20</v>
      </c>
      <c r="AG2481">
        <v>664</v>
      </c>
      <c r="AH2481">
        <v>3.0120481927710843E-2</v>
      </c>
      <c r="AI2481" s="3">
        <v>133427</v>
      </c>
      <c r="AJ2481" s="3">
        <v>469826.09274798003</v>
      </c>
      <c r="AK2481">
        <v>114</v>
      </c>
      <c r="AL2481">
        <v>470816</v>
      </c>
      <c r="AM2481">
        <v>635135</v>
      </c>
      <c r="AN2481">
        <v>34728</v>
      </c>
      <c r="AO2481">
        <v>669863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20</v>
      </c>
      <c r="AV2481">
        <f t="shared" si="155"/>
        <v>21</v>
      </c>
      <c r="AW2481">
        <v>4929</v>
      </c>
      <c r="AX2481">
        <v>0.31000000000000005</v>
      </c>
      <c r="AY2481">
        <v>1049700433.89738</v>
      </c>
      <c r="AZ2481">
        <v>1049700.43389738</v>
      </c>
      <c r="BA2481">
        <v>62332.7763130241</v>
      </c>
      <c r="BB2481">
        <v>0.16042924110714693</v>
      </c>
      <c r="BC2481">
        <v>6222</v>
      </c>
      <c r="BD2481">
        <v>30003</v>
      </c>
      <c r="BE2481">
        <v>-23781</v>
      </c>
      <c r="BF2481">
        <v>-1.3976491331178371</v>
      </c>
      <c r="BG2481">
        <v>402083</v>
      </c>
      <c r="BH2481">
        <v>23.796117654021423</v>
      </c>
      <c r="BI2481">
        <v>2399</v>
      </c>
      <c r="BJ2481">
        <v>12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16506</v>
      </c>
      <c r="BU2481">
        <v>0.76</v>
      </c>
      <c r="BV2481">
        <v>0.41135759999999999</v>
      </c>
      <c r="BW2481">
        <v>45</v>
      </c>
      <c r="BX2481">
        <v>0.7270084</v>
      </c>
      <c r="BY2481">
        <v>-2.0749719999999998</v>
      </c>
      <c r="BZ2481">
        <v>13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16842</v>
      </c>
      <c r="CK2481">
        <v>0.77187982424890156</v>
      </c>
      <c r="CL2481">
        <v>0.51823162667674283</v>
      </c>
      <c r="CM2481">
        <v>38</v>
      </c>
      <c r="CN2481">
        <v>-1.7884316667375784</v>
      </c>
      <c r="CO2481">
        <v>809</v>
      </c>
      <c r="CP2481">
        <v>0.180170675</v>
      </c>
      <c r="CQ2481">
        <v>-7.0170750899999995E-2</v>
      </c>
      <c r="CR2481">
        <v>14078</v>
      </c>
      <c r="CS2481">
        <v>0.84200000000000008</v>
      </c>
      <c r="CT2481">
        <v>13918</v>
      </c>
      <c r="CU2481">
        <v>0.81744583808000004</v>
      </c>
      <c r="CV2481">
        <v>1</v>
      </c>
      <c r="CW2481">
        <v>1</v>
      </c>
      <c r="CX2481">
        <v>6</v>
      </c>
      <c r="CY2481">
        <v>279</v>
      </c>
      <c r="CZ2481">
        <v>967</v>
      </c>
      <c r="DA2481" s="2">
        <v>6095</v>
      </c>
      <c r="DB2481" s="2">
        <v>705</v>
      </c>
      <c r="DC2481" s="2">
        <v>76.75</v>
      </c>
      <c r="DD2481" s="2">
        <v>1352</v>
      </c>
      <c r="DE2481">
        <v>261</v>
      </c>
      <c r="DF2481">
        <v>24</v>
      </c>
      <c r="DH2481">
        <v>17.71</v>
      </c>
      <c r="DI2481" s="2">
        <v>5.9</v>
      </c>
      <c r="DJ2481">
        <v>-0.71</v>
      </c>
      <c r="DK2481">
        <v>0.9777331424674166</v>
      </c>
      <c r="DL2481">
        <v>0</v>
      </c>
      <c r="DN2481">
        <v>58</v>
      </c>
      <c r="DO2481">
        <v>0.126</v>
      </c>
      <c r="DP2481">
        <v>1584.1100000000001</v>
      </c>
      <c r="DQ2481" s="2">
        <v>0</v>
      </c>
      <c r="DR2481" s="2">
        <v>398.21310647000001</v>
      </c>
      <c r="DS2481">
        <v>0</v>
      </c>
      <c r="DT2481">
        <v>3.1351043896515902</v>
      </c>
      <c r="DU2481">
        <v>1476057.3083182031</v>
      </c>
      <c r="DV2481">
        <v>1</v>
      </c>
    </row>
    <row r="2482" spans="1:126" x14ac:dyDescent="0.15">
      <c r="A2482" t="s">
        <v>3949</v>
      </c>
      <c r="B2482" t="s">
        <v>4066</v>
      </c>
      <c r="C2482">
        <v>47</v>
      </c>
      <c r="D2482">
        <v>183</v>
      </c>
      <c r="E2482" t="s">
        <v>4067</v>
      </c>
      <c r="F2482">
        <v>47183</v>
      </c>
      <c r="G2482" t="s">
        <v>7465</v>
      </c>
      <c r="H2482">
        <v>87.7</v>
      </c>
      <c r="I2482">
        <v>7.8</v>
      </c>
      <c r="J2482">
        <v>0.3</v>
      </c>
      <c r="K2482">
        <v>1</v>
      </c>
      <c r="L2482">
        <v>1.3</v>
      </c>
      <c r="M2482">
        <v>2</v>
      </c>
      <c r="N2482">
        <f t="shared" si="158"/>
        <v>7758.9100000000008</v>
      </c>
      <c r="O2482">
        <f t="shared" si="156"/>
        <v>2241.0899999999992</v>
      </c>
      <c r="P2482">
        <f t="shared" si="157"/>
        <v>2.689308</v>
      </c>
      <c r="Q2482" s="4">
        <v>47183</v>
      </c>
      <c r="R2482" s="5">
        <v>36.303595999999999</v>
      </c>
      <c r="S2482" s="5">
        <v>-88.721193999999997</v>
      </c>
      <c r="T2482">
        <v>7</v>
      </c>
      <c r="U2482">
        <v>7.475935210158724E-2</v>
      </c>
      <c r="V2482">
        <v>34802</v>
      </c>
      <c r="W2482">
        <v>34699</v>
      </c>
      <c r="X2482">
        <v>34415</v>
      </c>
      <c r="Y2482">
        <v>33846</v>
      </c>
      <c r="Z2482">
        <v>16004</v>
      </c>
      <c r="AA2482">
        <v>47165</v>
      </c>
      <c r="AB2482">
        <v>11815.180999999999</v>
      </c>
      <c r="AC2482">
        <v>37037</v>
      </c>
      <c r="AD2482">
        <v>2</v>
      </c>
      <c r="AE2482">
        <v>5.8114194391980241E-5</v>
      </c>
      <c r="AF2482">
        <v>39</v>
      </c>
      <c r="AG2482">
        <v>861</v>
      </c>
      <c r="AH2482">
        <v>4.5296167247386762E-2</v>
      </c>
      <c r="AI2482" s="3">
        <v>254133</v>
      </c>
      <c r="AJ2482" s="3">
        <v>371424.90607563499</v>
      </c>
      <c r="AK2482">
        <v>80</v>
      </c>
      <c r="AL2482">
        <v>372384</v>
      </c>
      <c r="AM2482">
        <v>94467</v>
      </c>
      <c r="AN2482">
        <v>120729</v>
      </c>
      <c r="AO2482">
        <v>215196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26</v>
      </c>
      <c r="AV2482">
        <f t="shared" si="155"/>
        <v>26</v>
      </c>
      <c r="AW2482">
        <v>20960</v>
      </c>
      <c r="AX2482">
        <v>0.63</v>
      </c>
      <c r="AY2482">
        <v>344756229.36266899</v>
      </c>
      <c r="AZ2482">
        <v>344756.22936266899</v>
      </c>
      <c r="BA2482">
        <v>9957.2401625679995</v>
      </c>
      <c r="BB2482">
        <v>1.0042943462981586</v>
      </c>
      <c r="BC2482">
        <v>22486</v>
      </c>
      <c r="BD2482">
        <v>19866</v>
      </c>
      <c r="BE2482">
        <v>2620</v>
      </c>
      <c r="BF2482">
        <v>7.5283029710936158E-2</v>
      </c>
      <c r="BG2482">
        <v>516035</v>
      </c>
      <c r="BH2482">
        <v>14.994479151532762</v>
      </c>
      <c r="BI2482">
        <v>4524</v>
      </c>
      <c r="BJ2482">
        <v>51</v>
      </c>
      <c r="BK2482">
        <v>4</v>
      </c>
      <c r="BL2482">
        <v>2</v>
      </c>
      <c r="BM2482">
        <v>2</v>
      </c>
      <c r="BN2482">
        <v>0</v>
      </c>
      <c r="BO2482">
        <v>2</v>
      </c>
      <c r="BP2482">
        <v>0</v>
      </c>
      <c r="BQ2482">
        <v>0</v>
      </c>
      <c r="BR2482">
        <v>1</v>
      </c>
      <c r="BS2482">
        <v>0</v>
      </c>
      <c r="BT2482">
        <v>33459</v>
      </c>
      <c r="BU2482">
        <v>0.77</v>
      </c>
      <c r="BV2482">
        <v>0.5146617</v>
      </c>
      <c r="BW2482">
        <v>161</v>
      </c>
      <c r="BX2482">
        <v>1.8530139999999999</v>
      </c>
      <c r="BY2482">
        <v>-0.3488135</v>
      </c>
      <c r="BZ2482">
        <v>50</v>
      </c>
      <c r="CA2482">
        <v>4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2</v>
      </c>
      <c r="CI2482">
        <v>0</v>
      </c>
      <c r="CJ2482">
        <v>34142</v>
      </c>
      <c r="CK2482">
        <v>1.698787417257337</v>
      </c>
      <c r="CL2482">
        <v>0.58097480574523197</v>
      </c>
      <c r="CM2482">
        <v>138</v>
      </c>
      <c r="CN2482">
        <v>-0.39216893521902646</v>
      </c>
      <c r="CO2482">
        <v>3515</v>
      </c>
      <c r="CP2482">
        <v>0.68903820599999999</v>
      </c>
      <c r="CQ2482">
        <v>5.2502689999999998E-2</v>
      </c>
      <c r="CR2482">
        <v>27840</v>
      </c>
      <c r="CS2482">
        <v>0.82400000000000007</v>
      </c>
      <c r="CT2482">
        <v>28433</v>
      </c>
      <c r="CU2482">
        <v>0.84285428941999996</v>
      </c>
      <c r="CV2482">
        <v>12</v>
      </c>
      <c r="CW2482">
        <v>9</v>
      </c>
      <c r="CX2482">
        <v>19</v>
      </c>
      <c r="CY2482">
        <v>569</v>
      </c>
      <c r="CZ2482">
        <v>1204</v>
      </c>
      <c r="DA2482" s="2">
        <v>16248</v>
      </c>
      <c r="DB2482" s="2">
        <v>2535</v>
      </c>
      <c r="DC2482" s="2">
        <v>60.96</v>
      </c>
      <c r="DD2482" s="2">
        <v>3992</v>
      </c>
      <c r="DE2482">
        <v>292</v>
      </c>
      <c r="DF2482">
        <v>21</v>
      </c>
      <c r="DG2482">
        <v>17.420000000000002</v>
      </c>
      <c r="DH2482">
        <v>14.51</v>
      </c>
      <c r="DI2482" s="2">
        <v>8.7100000000000009</v>
      </c>
      <c r="DJ2482">
        <v>-1.62</v>
      </c>
      <c r="DK2482">
        <v>0.97647294920376337</v>
      </c>
      <c r="DL2482">
        <v>0</v>
      </c>
      <c r="DN2482">
        <v>164.9</v>
      </c>
      <c r="DO2482">
        <v>0.45100000000000001</v>
      </c>
      <c r="DP2482">
        <v>10619.65</v>
      </c>
      <c r="DQ2482" s="2">
        <v>0</v>
      </c>
      <c r="DR2482" s="2">
        <v>274.66047789999999</v>
      </c>
      <c r="DS2482">
        <v>6.2915175619790323E-4</v>
      </c>
      <c r="DT2482">
        <v>3.47592895057275</v>
      </c>
      <c r="DU2482">
        <v>1294380.326330083</v>
      </c>
      <c r="DV2482">
        <v>1</v>
      </c>
    </row>
    <row r="2483" spans="1:126" x14ac:dyDescent="0.15">
      <c r="A2483" t="s">
        <v>3949</v>
      </c>
      <c r="B2483" t="s">
        <v>395</v>
      </c>
      <c r="C2483">
        <v>47</v>
      </c>
      <c r="D2483">
        <v>185</v>
      </c>
      <c r="E2483" t="s">
        <v>4068</v>
      </c>
      <c r="F2483">
        <v>47185</v>
      </c>
      <c r="G2483" t="s">
        <v>7466</v>
      </c>
      <c r="H2483">
        <v>94.8</v>
      </c>
      <c r="I2483">
        <v>1.7</v>
      </c>
      <c r="J2483">
        <v>0.3</v>
      </c>
      <c r="K2483">
        <v>0.3</v>
      </c>
      <c r="L2483">
        <v>1.3</v>
      </c>
      <c r="M2483">
        <v>1.6</v>
      </c>
      <c r="N2483">
        <f t="shared" si="158"/>
        <v>8994.3599999999988</v>
      </c>
      <c r="O2483">
        <f t="shared" si="156"/>
        <v>1005.6400000000012</v>
      </c>
      <c r="P2483">
        <f t="shared" si="157"/>
        <v>1.2067680000000018</v>
      </c>
      <c r="Q2483" s="4">
        <v>47185</v>
      </c>
      <c r="R2483" s="5">
        <v>35.927048999999997</v>
      </c>
      <c r="S2483" s="5">
        <v>-85.455785000000006</v>
      </c>
      <c r="T2483">
        <v>7</v>
      </c>
      <c r="U2483">
        <v>7.5024918364306734E-2</v>
      </c>
      <c r="V2483">
        <v>25863</v>
      </c>
      <c r="W2483">
        <v>26086</v>
      </c>
      <c r="X2483">
        <v>26252</v>
      </c>
      <c r="Y2483">
        <v>26362</v>
      </c>
      <c r="Z2483">
        <v>13417</v>
      </c>
      <c r="AA2483">
        <v>47167</v>
      </c>
      <c r="AB2483">
        <v>8911.0660000000007</v>
      </c>
      <c r="AC2483">
        <v>34901</v>
      </c>
      <c r="AD2483">
        <v>1</v>
      </c>
      <c r="AE2483">
        <v>3.8092335822032604E-5</v>
      </c>
      <c r="AF2483">
        <v>54</v>
      </c>
      <c r="AG2483">
        <v>927</v>
      </c>
      <c r="AH2483">
        <v>5.8252427184466021E-2</v>
      </c>
      <c r="AI2483" s="3">
        <v>121704</v>
      </c>
      <c r="AJ2483" s="3">
        <v>241073.68562339502</v>
      </c>
      <c r="AK2483">
        <v>70</v>
      </c>
      <c r="AL2483">
        <v>242912</v>
      </c>
      <c r="AM2483">
        <v>1018057</v>
      </c>
      <c r="AN2483">
        <v>56324</v>
      </c>
      <c r="AO2483">
        <v>1074381</v>
      </c>
      <c r="AP2483">
        <v>1</v>
      </c>
      <c r="AQ2483">
        <v>0</v>
      </c>
      <c r="AR2483">
        <v>1</v>
      </c>
      <c r="AS2483">
        <v>3.8334738940427819E-2</v>
      </c>
      <c r="AT2483">
        <v>2</v>
      </c>
      <c r="AU2483">
        <v>32</v>
      </c>
      <c r="AV2483">
        <f t="shared" si="155"/>
        <v>34</v>
      </c>
      <c r="AW2483">
        <v>19686</v>
      </c>
      <c r="AX2483">
        <v>0.73</v>
      </c>
      <c r="AY2483">
        <v>198146712.429735</v>
      </c>
      <c r="AZ2483">
        <v>198146.71242973499</v>
      </c>
      <c r="BA2483">
        <v>8573.2968153606798</v>
      </c>
      <c r="BB2483">
        <v>1.166412433322396</v>
      </c>
      <c r="BC2483">
        <v>25445</v>
      </c>
      <c r="BD2483">
        <v>11059</v>
      </c>
      <c r="BE2483">
        <v>14386</v>
      </c>
      <c r="BF2483">
        <v>0.55623864207555196</v>
      </c>
      <c r="BG2483">
        <v>368104</v>
      </c>
      <c r="BH2483">
        <v>14.021941185433491</v>
      </c>
      <c r="BI2483">
        <v>3730</v>
      </c>
      <c r="BJ2483">
        <v>19</v>
      </c>
      <c r="BK2483">
        <v>0</v>
      </c>
      <c r="BL2483">
        <v>2</v>
      </c>
      <c r="BM2483">
        <v>0</v>
      </c>
      <c r="BN2483">
        <v>0</v>
      </c>
      <c r="BO2483">
        <v>1</v>
      </c>
      <c r="BP2483">
        <v>0</v>
      </c>
      <c r="BQ2483">
        <v>2</v>
      </c>
      <c r="BR2483">
        <v>1</v>
      </c>
      <c r="BS2483">
        <v>0</v>
      </c>
      <c r="BT2483">
        <v>25444</v>
      </c>
      <c r="BU2483">
        <v>0.8</v>
      </c>
      <c r="BV2483">
        <v>0.49683270000000002</v>
      </c>
      <c r="BW2483">
        <v>70</v>
      </c>
      <c r="BX2483">
        <v>0.98255000000000003</v>
      </c>
      <c r="BY2483">
        <v>-1.4569620000000001</v>
      </c>
      <c r="BZ2483">
        <v>18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2</v>
      </c>
      <c r="CI2483">
        <v>0</v>
      </c>
      <c r="CJ2483">
        <v>26350</v>
      </c>
      <c r="CK2483">
        <v>0.83491461100569264</v>
      </c>
      <c r="CL2483">
        <v>0.54642195253183479</v>
      </c>
      <c r="CM2483">
        <v>53</v>
      </c>
      <c r="CN2483">
        <v>-1.671840902213003</v>
      </c>
      <c r="CO2483">
        <v>1707.0000000000002</v>
      </c>
      <c r="CP2483">
        <v>0.128968891</v>
      </c>
      <c r="CQ2483">
        <v>-0.23852520839999999</v>
      </c>
      <c r="CR2483">
        <v>22521</v>
      </c>
      <c r="CS2483">
        <v>0.84699999999999998</v>
      </c>
      <c r="CT2483">
        <v>21259</v>
      </c>
      <c r="CU2483">
        <v>0.81685459167000007</v>
      </c>
      <c r="CV2483">
        <v>3</v>
      </c>
      <c r="CW2483">
        <v>9</v>
      </c>
      <c r="CX2483">
        <v>9</v>
      </c>
      <c r="CY2483">
        <v>373</v>
      </c>
      <c r="CZ2483">
        <v>1350</v>
      </c>
      <c r="DA2483" s="2">
        <v>10815</v>
      </c>
      <c r="DB2483" s="2">
        <v>1590</v>
      </c>
      <c r="DC2483" s="2">
        <v>64.78</v>
      </c>
      <c r="DD2483" s="2">
        <v>1103</v>
      </c>
      <c r="DE2483">
        <v>367</v>
      </c>
      <c r="DF2483">
        <v>31</v>
      </c>
      <c r="DG2483">
        <v>11.43</v>
      </c>
      <c r="DH2483">
        <v>3.81</v>
      </c>
      <c r="DI2483" s="2">
        <v>7.62</v>
      </c>
      <c r="DJ2483">
        <v>-0.76</v>
      </c>
      <c r="DK2483">
        <v>0.97681259449155333</v>
      </c>
      <c r="DL2483">
        <v>0</v>
      </c>
      <c r="DM2483">
        <v>0</v>
      </c>
      <c r="DN2483">
        <v>32.200000000000003</v>
      </c>
      <c r="DO2483">
        <v>0.13400000000000001</v>
      </c>
      <c r="DP2483">
        <v>110.9</v>
      </c>
      <c r="DQ2483" s="2">
        <v>0</v>
      </c>
      <c r="DR2483" s="2">
        <v>9257.2917393499993</v>
      </c>
      <c r="DS2483">
        <v>2.5280523118223309E-2</v>
      </c>
      <c r="DT2483">
        <v>2.9367337866043899</v>
      </c>
      <c r="DU2483">
        <v>713367.87757164554</v>
      </c>
      <c r="DV2483">
        <v>1</v>
      </c>
    </row>
    <row r="2484" spans="1:126" x14ac:dyDescent="0.15">
      <c r="A2484" t="s">
        <v>3949</v>
      </c>
      <c r="B2484" t="s">
        <v>1265</v>
      </c>
      <c r="C2484">
        <v>47</v>
      </c>
      <c r="D2484">
        <v>187</v>
      </c>
      <c r="E2484" t="s">
        <v>4069</v>
      </c>
      <c r="F2484">
        <v>47187</v>
      </c>
      <c r="G2484" t="s">
        <v>7467</v>
      </c>
      <c r="H2484">
        <v>86.7</v>
      </c>
      <c r="I2484">
        <v>4.3</v>
      </c>
      <c r="J2484">
        <v>0.2</v>
      </c>
      <c r="K2484">
        <v>3</v>
      </c>
      <c r="L2484">
        <v>1.4</v>
      </c>
      <c r="M2484">
        <v>4.5</v>
      </c>
      <c r="N2484">
        <f t="shared" si="158"/>
        <v>7566.63</v>
      </c>
      <c r="O2484">
        <f t="shared" si="156"/>
        <v>2433.37</v>
      </c>
      <c r="P2484">
        <f t="shared" si="157"/>
        <v>2.9200440000000008</v>
      </c>
      <c r="Q2484" s="4">
        <v>47187</v>
      </c>
      <c r="R2484" s="5">
        <v>35.894844999999997</v>
      </c>
      <c r="S2484" s="5">
        <v>-86.897886</v>
      </c>
      <c r="T2484">
        <v>1</v>
      </c>
      <c r="U2484">
        <v>0.30348356192620052</v>
      </c>
      <c r="V2484">
        <v>184225</v>
      </c>
      <c r="W2484">
        <v>193921</v>
      </c>
      <c r="X2484">
        <v>199456</v>
      </c>
      <c r="Y2484">
        <v>211456</v>
      </c>
      <c r="Z2484">
        <v>106570</v>
      </c>
      <c r="AA2484">
        <v>47169</v>
      </c>
      <c r="AB2484">
        <v>85349.786999999997</v>
      </c>
      <c r="AC2484">
        <v>96565</v>
      </c>
      <c r="AD2484">
        <v>5</v>
      </c>
      <c r="AE2484">
        <v>2.5068185464463341E-5</v>
      </c>
      <c r="AF2484">
        <v>66</v>
      </c>
      <c r="AG2484">
        <v>1160</v>
      </c>
      <c r="AH2484">
        <v>5.6896551724137934E-2</v>
      </c>
      <c r="AI2484" s="3">
        <v>138782</v>
      </c>
      <c r="AJ2484" s="3">
        <v>372865.65400208003</v>
      </c>
      <c r="AK2484">
        <v>55</v>
      </c>
      <c r="AL2484">
        <v>373548.79999999999</v>
      </c>
      <c r="AM2484">
        <v>159480</v>
      </c>
      <c r="AN2484">
        <v>63410</v>
      </c>
      <c r="AO2484">
        <v>222890</v>
      </c>
      <c r="AP2484">
        <v>11</v>
      </c>
      <c r="AQ2484">
        <v>1</v>
      </c>
      <c r="AR2484">
        <v>12</v>
      </c>
      <c r="AS2484">
        <v>6.1880869013670521E-2</v>
      </c>
      <c r="AT2484">
        <v>17</v>
      </c>
      <c r="AU2484">
        <v>99</v>
      </c>
      <c r="AV2484">
        <f t="shared" si="155"/>
        <v>116</v>
      </c>
      <c r="AW2484">
        <v>206816</v>
      </c>
      <c r="AX2484">
        <v>0.94</v>
      </c>
      <c r="AY2484">
        <v>561427350.07856905</v>
      </c>
      <c r="AZ2484">
        <v>561427.35007856903</v>
      </c>
      <c r="BA2484">
        <v>4408.1436456511901</v>
      </c>
      <c r="BB2484">
        <v>2.2685286151837181</v>
      </c>
      <c r="BC2484">
        <v>176327</v>
      </c>
      <c r="BD2484">
        <v>512870</v>
      </c>
      <c r="BE2484">
        <v>-336543</v>
      </c>
      <c r="BF2484">
        <v>-1.8268041796715973</v>
      </c>
      <c r="BG2484">
        <v>7759539</v>
      </c>
      <c r="BH2484">
        <v>38.903512554147284</v>
      </c>
      <c r="BI2484">
        <v>14862</v>
      </c>
      <c r="BJ2484">
        <v>154</v>
      </c>
      <c r="BK2484">
        <v>9</v>
      </c>
      <c r="BL2484">
        <v>7</v>
      </c>
      <c r="BM2484">
        <v>5</v>
      </c>
      <c r="BN2484">
        <v>13</v>
      </c>
      <c r="BO2484">
        <v>2</v>
      </c>
      <c r="BP2484">
        <v>1</v>
      </c>
      <c r="BQ2484">
        <v>28</v>
      </c>
      <c r="BR2484">
        <v>7</v>
      </c>
      <c r="BS2484">
        <v>0</v>
      </c>
      <c r="BT2484">
        <v>176838</v>
      </c>
      <c r="BU2484">
        <v>0.82</v>
      </c>
      <c r="BV2484">
        <v>0.73477809999999999</v>
      </c>
      <c r="BW2484">
        <v>1025</v>
      </c>
      <c r="BX2484">
        <v>1.278006</v>
      </c>
      <c r="BY2484">
        <v>0.43107240000000002</v>
      </c>
      <c r="BZ2484">
        <v>173</v>
      </c>
      <c r="CA2484">
        <v>12</v>
      </c>
      <c r="CB2484">
        <v>7</v>
      </c>
      <c r="CC2484">
        <v>3</v>
      </c>
      <c r="CD2484">
        <v>15</v>
      </c>
      <c r="CE2484">
        <v>0</v>
      </c>
      <c r="CF2484">
        <v>1</v>
      </c>
      <c r="CG2484">
        <v>38</v>
      </c>
      <c r="CH2484">
        <v>6</v>
      </c>
      <c r="CI2484">
        <v>0</v>
      </c>
      <c r="CJ2484">
        <v>205334</v>
      </c>
      <c r="CK2484">
        <v>1.2418790848081662</v>
      </c>
      <c r="CL2484">
        <v>0.7148428794294629</v>
      </c>
      <c r="CM2484">
        <v>1316</v>
      </c>
      <c r="CN2484">
        <v>0.14061552812357886</v>
      </c>
      <c r="CO2484">
        <v>62962</v>
      </c>
      <c r="CP2484">
        <v>2.7973103940000001</v>
      </c>
      <c r="CQ2484">
        <v>2.2031895189999999</v>
      </c>
      <c r="CR2484">
        <v>195732</v>
      </c>
      <c r="CS2484">
        <v>0.91799999999999993</v>
      </c>
      <c r="CT2484">
        <v>168566</v>
      </c>
      <c r="CU2484">
        <v>0.90559531555000006</v>
      </c>
      <c r="CV2484">
        <v>277</v>
      </c>
      <c r="CW2484">
        <v>163</v>
      </c>
      <c r="CX2484">
        <v>310</v>
      </c>
      <c r="CY2484">
        <v>717</v>
      </c>
      <c r="CZ2484">
        <v>1827</v>
      </c>
      <c r="DA2484" s="2">
        <v>173744</v>
      </c>
      <c r="DB2484" s="2">
        <v>36630</v>
      </c>
      <c r="DC2484" s="2">
        <v>408.75</v>
      </c>
      <c r="DD2484" s="2">
        <v>20345</v>
      </c>
      <c r="DE2484">
        <v>592</v>
      </c>
      <c r="DF2484">
        <v>60</v>
      </c>
      <c r="DG2484">
        <v>159.38</v>
      </c>
      <c r="DH2484">
        <v>3.52</v>
      </c>
      <c r="DI2484" s="2">
        <v>7.54</v>
      </c>
      <c r="DJ2484">
        <v>-0.87</v>
      </c>
      <c r="DK2484">
        <v>0.97590465622342959</v>
      </c>
      <c r="DL2484">
        <v>1.7241379310344827E-3</v>
      </c>
      <c r="DM2484">
        <v>172</v>
      </c>
      <c r="DN2484">
        <v>111.3</v>
      </c>
      <c r="DO2484">
        <v>0.28999999999999998</v>
      </c>
      <c r="DP2484">
        <v>1853.44</v>
      </c>
      <c r="DQ2484" s="2">
        <v>0</v>
      </c>
      <c r="DR2484" s="2">
        <v>7530.406591259999</v>
      </c>
      <c r="DS2484">
        <v>2.0102998135310916E-2</v>
      </c>
      <c r="DT2484">
        <v>3.16123704944772</v>
      </c>
      <c r="DU2484">
        <v>1180876.3063367365</v>
      </c>
      <c r="DV2484">
        <v>1</v>
      </c>
    </row>
    <row r="2485" spans="1:126" x14ac:dyDescent="0.15">
      <c r="A2485" t="s">
        <v>3949</v>
      </c>
      <c r="B2485" t="s">
        <v>1715</v>
      </c>
      <c r="C2485">
        <v>47</v>
      </c>
      <c r="D2485">
        <v>189</v>
      </c>
      <c r="E2485" t="s">
        <v>4070</v>
      </c>
      <c r="F2485">
        <v>47189</v>
      </c>
      <c r="G2485" t="s">
        <v>7468</v>
      </c>
      <c r="H2485">
        <v>87.5</v>
      </c>
      <c r="I2485">
        <v>6.3</v>
      </c>
      <c r="J2485">
        <v>0.3</v>
      </c>
      <c r="K2485">
        <v>1.1000000000000001</v>
      </c>
      <c r="L2485">
        <v>1.5</v>
      </c>
      <c r="M2485">
        <v>3.2</v>
      </c>
      <c r="N2485">
        <f t="shared" si="158"/>
        <v>7709.73</v>
      </c>
      <c r="O2485">
        <f t="shared" si="156"/>
        <v>2290.2700000000004</v>
      </c>
      <c r="P2485">
        <f t="shared" si="157"/>
        <v>2.7483240000000015</v>
      </c>
      <c r="Q2485" s="4">
        <v>47189</v>
      </c>
      <c r="R2485" s="5">
        <v>36.148476000000002</v>
      </c>
      <c r="S2485" s="5">
        <v>-86.290210000000002</v>
      </c>
      <c r="T2485">
        <v>1</v>
      </c>
      <c r="U2485">
        <v>6.0430427928304116E-2</v>
      </c>
      <c r="V2485">
        <v>114618</v>
      </c>
      <c r="W2485">
        <v>119584</v>
      </c>
      <c r="X2485">
        <v>122445</v>
      </c>
      <c r="Y2485">
        <v>128434</v>
      </c>
      <c r="Z2485">
        <v>66169</v>
      </c>
      <c r="AA2485">
        <v>47171</v>
      </c>
      <c r="AB2485">
        <v>52082.107000000004</v>
      </c>
      <c r="AC2485">
        <v>61070</v>
      </c>
      <c r="AD2485">
        <v>2</v>
      </c>
      <c r="AE2485">
        <v>1.6333864183919311E-5</v>
      </c>
      <c r="AF2485">
        <v>75</v>
      </c>
      <c r="AG2485">
        <v>1473</v>
      </c>
      <c r="AH2485">
        <v>5.0916496945010187E-2</v>
      </c>
      <c r="AI2485" s="3">
        <v>188222</v>
      </c>
      <c r="AJ2485" s="3">
        <v>365481.4508702</v>
      </c>
      <c r="AK2485">
        <v>72</v>
      </c>
      <c r="AL2485">
        <v>373292.79999999999</v>
      </c>
      <c r="AM2485">
        <v>268786</v>
      </c>
      <c r="AN2485">
        <v>70415</v>
      </c>
      <c r="AO2485">
        <v>339201</v>
      </c>
      <c r="AP2485">
        <v>8</v>
      </c>
      <c r="AQ2485">
        <v>0</v>
      </c>
      <c r="AR2485">
        <v>8</v>
      </c>
      <c r="AS2485">
        <v>6.6898581750066896E-2</v>
      </c>
      <c r="AT2485">
        <v>8</v>
      </c>
      <c r="AU2485">
        <v>100</v>
      </c>
      <c r="AV2485">
        <f t="shared" si="155"/>
        <v>108</v>
      </c>
      <c r="AW2485">
        <v>127918</v>
      </c>
      <c r="AX2485">
        <v>0.94</v>
      </c>
      <c r="AY2485">
        <v>504421803.646375</v>
      </c>
      <c r="AZ2485">
        <v>504421.80364637502</v>
      </c>
      <c r="BA2485">
        <v>5665.6543223210701</v>
      </c>
      <c r="BB2485">
        <v>1.7650212016294109</v>
      </c>
      <c r="BC2485">
        <v>55894</v>
      </c>
      <c r="BD2485">
        <v>154651</v>
      </c>
      <c r="BE2485">
        <v>-98757</v>
      </c>
      <c r="BF2485">
        <v>-0.8616185939381249</v>
      </c>
      <c r="BG2485">
        <v>2319055</v>
      </c>
      <c r="BH2485">
        <v>18.939564702519498</v>
      </c>
      <c r="BI2485">
        <v>10913</v>
      </c>
      <c r="BJ2485">
        <v>96</v>
      </c>
      <c r="BK2485">
        <v>5</v>
      </c>
      <c r="BL2485">
        <v>7</v>
      </c>
      <c r="BM2485">
        <v>0</v>
      </c>
      <c r="BN2485">
        <v>2</v>
      </c>
      <c r="BO2485">
        <v>3</v>
      </c>
      <c r="BP2485">
        <v>1</v>
      </c>
      <c r="BQ2485">
        <v>11</v>
      </c>
      <c r="BR2485">
        <v>4</v>
      </c>
      <c r="BS2485">
        <v>0</v>
      </c>
      <c r="BT2485">
        <v>112377</v>
      </c>
      <c r="BU2485">
        <v>0.78</v>
      </c>
      <c r="BV2485">
        <v>0.61971849999999995</v>
      </c>
      <c r="BW2485">
        <v>329</v>
      </c>
      <c r="BX2485">
        <v>1.1479220000000001</v>
      </c>
      <c r="BY2485">
        <v>-0.65588919999999995</v>
      </c>
      <c r="BZ2485">
        <v>96</v>
      </c>
      <c r="CA2485">
        <v>6</v>
      </c>
      <c r="CB2485">
        <v>5</v>
      </c>
      <c r="CC2485">
        <v>0</v>
      </c>
      <c r="CD2485">
        <v>1</v>
      </c>
      <c r="CE2485">
        <v>5</v>
      </c>
      <c r="CF2485">
        <v>1</v>
      </c>
      <c r="CG2485">
        <v>9</v>
      </c>
      <c r="CH2485">
        <v>5</v>
      </c>
      <c r="CI2485">
        <v>0</v>
      </c>
      <c r="CJ2485">
        <v>125418</v>
      </c>
      <c r="CK2485">
        <v>1.0205871565485019</v>
      </c>
      <c r="CL2485">
        <v>0.67872581580473401</v>
      </c>
      <c r="CM2485">
        <v>368</v>
      </c>
      <c r="CN2485">
        <v>-0.79352380946120138</v>
      </c>
      <c r="CO2485">
        <v>20392</v>
      </c>
      <c r="CP2485">
        <v>0.98166974299999998</v>
      </c>
      <c r="CQ2485">
        <v>0.60541003599999998</v>
      </c>
      <c r="CR2485">
        <v>115351</v>
      </c>
      <c r="CS2485">
        <v>0.88700000000000001</v>
      </c>
      <c r="CT2485">
        <v>100062</v>
      </c>
      <c r="CU2485">
        <v>0.86257402290000007</v>
      </c>
      <c r="CV2485">
        <v>67</v>
      </c>
      <c r="CW2485">
        <v>50</v>
      </c>
      <c r="CX2485">
        <v>47</v>
      </c>
      <c r="CY2485">
        <v>647</v>
      </c>
      <c r="CZ2485">
        <v>2237</v>
      </c>
      <c r="DA2485" s="2">
        <v>60965</v>
      </c>
      <c r="DB2485" s="2">
        <v>14790</v>
      </c>
      <c r="DC2485" s="2">
        <v>206.65</v>
      </c>
      <c r="DD2485" s="2">
        <v>14326</v>
      </c>
      <c r="DE2485">
        <v>702</v>
      </c>
      <c r="DF2485">
        <v>83</v>
      </c>
      <c r="DG2485">
        <v>40.18</v>
      </c>
      <c r="DH2485">
        <v>2.46</v>
      </c>
      <c r="DI2485" s="2">
        <v>4.0999999999999996</v>
      </c>
      <c r="DJ2485">
        <v>-0.82</v>
      </c>
      <c r="DK2485">
        <v>0.94702532116330718</v>
      </c>
      <c r="DL2485">
        <v>1.3577732518669382E-3</v>
      </c>
      <c r="DN2485">
        <v>52.3</v>
      </c>
      <c r="DO2485">
        <v>0.14000000000000001</v>
      </c>
      <c r="DP2485">
        <v>39.93</v>
      </c>
      <c r="DQ2485" s="2">
        <v>0</v>
      </c>
      <c r="DR2485" s="2">
        <v>662.61048971999992</v>
      </c>
      <c r="DS2485">
        <v>1.7750418504455484E-3</v>
      </c>
      <c r="DT2485">
        <v>2.2664808442764</v>
      </c>
      <c r="DU2485">
        <v>846060.98050630128</v>
      </c>
      <c r="DV2485">
        <v>1</v>
      </c>
    </row>
    <row r="2486" spans="1:126" x14ac:dyDescent="0.15">
      <c r="A2486" t="s">
        <v>2658</v>
      </c>
      <c r="B2486" t="s">
        <v>1550</v>
      </c>
      <c r="C2486">
        <v>48</v>
      </c>
      <c r="D2486">
        <v>1</v>
      </c>
      <c r="E2486" t="s">
        <v>4071</v>
      </c>
      <c r="F2486">
        <v>48001</v>
      </c>
      <c r="G2486" t="s">
        <v>7469</v>
      </c>
      <c r="H2486">
        <v>61.2</v>
      </c>
      <c r="I2486">
        <v>20.9</v>
      </c>
      <c r="J2486">
        <v>0.3</v>
      </c>
      <c r="K2486">
        <v>0.5</v>
      </c>
      <c r="L2486">
        <v>1.2</v>
      </c>
      <c r="M2486">
        <v>15.9</v>
      </c>
      <c r="N2486">
        <f t="shared" si="158"/>
        <v>4436.84</v>
      </c>
      <c r="O2486">
        <f t="shared" si="156"/>
        <v>5563.16</v>
      </c>
      <c r="P2486">
        <f t="shared" si="157"/>
        <v>6.6757920000000022</v>
      </c>
      <c r="Q2486" s="4">
        <v>48001</v>
      </c>
      <c r="R2486" s="5">
        <v>31.841260999999999</v>
      </c>
      <c r="S2486" s="5">
        <v>-95.661726000000002</v>
      </c>
      <c r="T2486">
        <v>7</v>
      </c>
      <c r="U2486">
        <v>0.21157059826426933</v>
      </c>
      <c r="V2486">
        <v>58269</v>
      </c>
      <c r="W2486">
        <v>58084</v>
      </c>
      <c r="X2486">
        <v>57915</v>
      </c>
      <c r="Y2486">
        <v>57641</v>
      </c>
      <c r="Z2486">
        <v>33974</v>
      </c>
      <c r="AA2486">
        <v>47173</v>
      </c>
      <c r="AB2486">
        <v>16705.505000000001</v>
      </c>
      <c r="AC2486">
        <v>41327</v>
      </c>
      <c r="AD2486">
        <v>0</v>
      </c>
      <c r="AE2486">
        <v>0</v>
      </c>
      <c r="AF2486">
        <v>57</v>
      </c>
      <c r="AG2486">
        <v>2001</v>
      </c>
      <c r="AH2486">
        <v>2.8485757121439279E-2</v>
      </c>
      <c r="AI2486" s="3">
        <v>375110</v>
      </c>
      <c r="AJ2486" s="3">
        <v>680065.09501683002</v>
      </c>
      <c r="AK2486">
        <v>73</v>
      </c>
      <c r="AL2486">
        <v>689952</v>
      </c>
      <c r="AM2486">
        <v>1290162</v>
      </c>
      <c r="AN2486">
        <v>101821</v>
      </c>
      <c r="AO2486">
        <v>1391983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19</v>
      </c>
      <c r="AV2486">
        <f t="shared" si="155"/>
        <v>20</v>
      </c>
      <c r="AW2486">
        <v>20238</v>
      </c>
      <c r="AX2486">
        <v>0.35</v>
      </c>
      <c r="AY2486">
        <v>2473319518.2420998</v>
      </c>
      <c r="AZ2486">
        <v>2473319.5182420998</v>
      </c>
      <c r="BA2486">
        <v>44990.661091557202</v>
      </c>
      <c r="BB2486">
        <v>0.22226834986153532</v>
      </c>
      <c r="BC2486">
        <v>12540</v>
      </c>
      <c r="BD2486">
        <v>10590</v>
      </c>
      <c r="BE2486">
        <v>1950</v>
      </c>
      <c r="BF2486">
        <v>3.3465479071204243E-2</v>
      </c>
      <c r="BG2486">
        <v>572380</v>
      </c>
      <c r="BH2486">
        <v>9.8831045497712164</v>
      </c>
      <c r="BI2486">
        <v>6839</v>
      </c>
      <c r="BJ2486">
        <v>53</v>
      </c>
      <c r="BK2486">
        <v>7</v>
      </c>
      <c r="BL2486">
        <v>2</v>
      </c>
      <c r="BM2486">
        <v>1</v>
      </c>
      <c r="BN2486">
        <v>0</v>
      </c>
      <c r="BO2486">
        <v>0</v>
      </c>
      <c r="BP2486">
        <v>1</v>
      </c>
      <c r="BQ2486">
        <v>3</v>
      </c>
      <c r="BR2486">
        <v>2</v>
      </c>
      <c r="BS2486">
        <v>0</v>
      </c>
      <c r="BT2486">
        <v>57001</v>
      </c>
      <c r="BU2486">
        <v>0.65</v>
      </c>
      <c r="BV2486">
        <v>0.36542560000000002</v>
      </c>
      <c r="BW2486">
        <v>246</v>
      </c>
      <c r="BX2486">
        <v>1.2105049999999999</v>
      </c>
      <c r="BY2486">
        <v>-1.6165259999999999</v>
      </c>
      <c r="BZ2486">
        <v>50</v>
      </c>
      <c r="CA2486">
        <v>6</v>
      </c>
      <c r="CB2486">
        <v>2</v>
      </c>
      <c r="CC2486">
        <v>1</v>
      </c>
      <c r="CD2486">
        <v>0</v>
      </c>
      <c r="CE2486">
        <v>0</v>
      </c>
      <c r="CF2486">
        <v>1</v>
      </c>
      <c r="CG2486">
        <v>2</v>
      </c>
      <c r="CH2486">
        <v>2</v>
      </c>
      <c r="CI2486">
        <v>0</v>
      </c>
      <c r="CJ2486">
        <v>57742</v>
      </c>
      <c r="CK2486">
        <v>1.1083786498562571</v>
      </c>
      <c r="CL2486">
        <v>0.61191213104853925</v>
      </c>
      <c r="CM2486">
        <v>200</v>
      </c>
      <c r="CN2486">
        <v>-0.85287910776462161</v>
      </c>
      <c r="CO2486">
        <v>3418</v>
      </c>
      <c r="CP2486">
        <v>-0.68573840370000005</v>
      </c>
      <c r="CQ2486">
        <v>-0.37027851299999998</v>
      </c>
      <c r="CR2486">
        <v>45890</v>
      </c>
      <c r="CS2486">
        <v>0.79900000000000004</v>
      </c>
      <c r="CT2486">
        <v>43352</v>
      </c>
      <c r="CU2486">
        <v>0.75001946282999998</v>
      </c>
      <c r="CV2486">
        <v>22</v>
      </c>
      <c r="CW2486">
        <v>21</v>
      </c>
      <c r="CX2486">
        <v>25</v>
      </c>
      <c r="CY2486">
        <v>919</v>
      </c>
      <c r="CZ2486">
        <v>2948</v>
      </c>
      <c r="DA2486" s="2">
        <v>28360</v>
      </c>
      <c r="DB2486" s="2">
        <v>2705</v>
      </c>
      <c r="DC2486" s="2">
        <v>100.11</v>
      </c>
      <c r="DD2486" s="2">
        <v>14942</v>
      </c>
      <c r="DE2486">
        <v>943</v>
      </c>
      <c r="DF2486">
        <v>334</v>
      </c>
      <c r="DG2486">
        <v>20.71</v>
      </c>
      <c r="DH2486">
        <v>3.45</v>
      </c>
      <c r="DI2486" s="2">
        <v>10.36</v>
      </c>
      <c r="DJ2486">
        <v>1.07</v>
      </c>
      <c r="DK2486">
        <v>0.96698835008397532</v>
      </c>
      <c r="DL2486">
        <v>0</v>
      </c>
      <c r="DM2486">
        <v>0</v>
      </c>
      <c r="DN2486">
        <v>36.9</v>
      </c>
      <c r="DO2486">
        <v>5.4000000000000006E-2</v>
      </c>
      <c r="DP2486">
        <v>0</v>
      </c>
      <c r="DQ2486" s="2">
        <v>0</v>
      </c>
      <c r="DR2486" s="2">
        <v>4920.0829143000001</v>
      </c>
      <c r="DS2486">
        <v>6.4585424385754662E-3</v>
      </c>
      <c r="DT2486">
        <v>2.2901293135345901</v>
      </c>
      <c r="DU2486">
        <v>1580079.3001318176</v>
      </c>
      <c r="DV2486">
        <v>0</v>
      </c>
    </row>
    <row r="2487" spans="1:126" x14ac:dyDescent="0.15">
      <c r="A2487" t="s">
        <v>2658</v>
      </c>
      <c r="B2487" t="s">
        <v>4072</v>
      </c>
      <c r="C2487">
        <v>48</v>
      </c>
      <c r="D2487">
        <v>3</v>
      </c>
      <c r="E2487" t="s">
        <v>4073</v>
      </c>
      <c r="F2487">
        <v>48003</v>
      </c>
      <c r="G2487" t="s">
        <v>7470</v>
      </c>
      <c r="H2487">
        <v>47.9</v>
      </c>
      <c r="I2487">
        <v>1.3</v>
      </c>
      <c r="J2487">
        <v>0.6</v>
      </c>
      <c r="K2487">
        <v>0.6</v>
      </c>
      <c r="L2487">
        <v>0.9</v>
      </c>
      <c r="M2487">
        <v>48.7</v>
      </c>
      <c r="N2487">
        <f t="shared" si="158"/>
        <v>4669.32</v>
      </c>
      <c r="O2487">
        <f t="shared" si="156"/>
        <v>5330.68</v>
      </c>
      <c r="P2487">
        <f t="shared" si="157"/>
        <v>6.3968160000000029</v>
      </c>
      <c r="Q2487" s="4">
        <v>48003</v>
      </c>
      <c r="R2487" s="5">
        <v>32.312258</v>
      </c>
      <c r="S2487" s="5">
        <v>-102.64020600000001</v>
      </c>
      <c r="T2487">
        <v>6</v>
      </c>
      <c r="U2487">
        <v>0.15919971653734916</v>
      </c>
      <c r="V2487">
        <v>15006</v>
      </c>
      <c r="W2487">
        <v>16126</v>
      </c>
      <c r="X2487">
        <v>16775</v>
      </c>
      <c r="Y2487">
        <v>18092</v>
      </c>
      <c r="Z2487">
        <v>8281</v>
      </c>
      <c r="AA2487">
        <v>47175</v>
      </c>
      <c r="AB2487">
        <v>6489.271999999999</v>
      </c>
      <c r="AC2487">
        <v>70423</v>
      </c>
      <c r="AD2487">
        <v>0</v>
      </c>
      <c r="AE2487">
        <v>0</v>
      </c>
      <c r="AF2487">
        <v>2</v>
      </c>
      <c r="AG2487">
        <v>169</v>
      </c>
      <c r="AH2487">
        <v>1.1834319526627219E-2</v>
      </c>
      <c r="AI2487" s="3">
        <v>752030</v>
      </c>
      <c r="AJ2487" s="3">
        <v>960440.31987708504</v>
      </c>
      <c r="AK2487">
        <v>200</v>
      </c>
      <c r="AL2487">
        <v>960697.6</v>
      </c>
      <c r="AM2487">
        <v>1378744</v>
      </c>
      <c r="AN2487">
        <v>15499</v>
      </c>
      <c r="AO2487">
        <v>1394243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8</v>
      </c>
      <c r="AV2487">
        <f t="shared" si="155"/>
        <v>8</v>
      </c>
      <c r="AW2487">
        <v>12578</v>
      </c>
      <c r="AX2487">
        <v>0.97</v>
      </c>
      <c r="AY2487">
        <v>615840758.42743599</v>
      </c>
      <c r="AZ2487">
        <v>615840.758427436</v>
      </c>
      <c r="BA2487">
        <v>47317.2069088719</v>
      </c>
      <c r="BB2487">
        <v>0.21133960885009498</v>
      </c>
      <c r="BC2487">
        <v>92989</v>
      </c>
      <c r="BD2487">
        <v>73970</v>
      </c>
      <c r="BE2487">
        <v>19019</v>
      </c>
      <c r="BF2487">
        <v>1.2674263627882181</v>
      </c>
      <c r="BG2487">
        <v>246228</v>
      </c>
      <c r="BH2487">
        <v>14.678271236959761</v>
      </c>
      <c r="BI2487">
        <v>2221</v>
      </c>
      <c r="BJ2487">
        <v>14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2</v>
      </c>
      <c r="BS2487">
        <v>0</v>
      </c>
      <c r="BT2487">
        <v>14057</v>
      </c>
      <c r="BU2487">
        <v>0.71</v>
      </c>
      <c r="BV2487">
        <v>0.47037899999999999</v>
      </c>
      <c r="BW2487">
        <v>50</v>
      </c>
      <c r="BX2487">
        <v>1.2805009999999999</v>
      </c>
      <c r="BY2487">
        <v>-1.1752750000000001</v>
      </c>
      <c r="BZ2487">
        <v>10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17457</v>
      </c>
      <c r="CK2487">
        <v>0.68740333390616948</v>
      </c>
      <c r="CL2487">
        <v>0.54189336235038088</v>
      </c>
      <c r="CM2487">
        <v>50</v>
      </c>
      <c r="CN2487">
        <v>-1.6442830851435577</v>
      </c>
      <c r="CO2487">
        <v>1013</v>
      </c>
      <c r="CP2487">
        <v>9.1905349999999997E-3</v>
      </c>
      <c r="CQ2487">
        <v>5.1610496999999998E-2</v>
      </c>
      <c r="CR2487">
        <v>16625</v>
      </c>
      <c r="CS2487">
        <v>0.90900000000000003</v>
      </c>
      <c r="CT2487">
        <v>10909</v>
      </c>
      <c r="CU2487">
        <v>0.75520480293999992</v>
      </c>
      <c r="CV2487">
        <v>2</v>
      </c>
      <c r="CW2487">
        <v>4</v>
      </c>
      <c r="CX2487">
        <v>8</v>
      </c>
      <c r="CY2487">
        <v>130</v>
      </c>
      <c r="CZ2487">
        <v>248</v>
      </c>
      <c r="DA2487" s="2">
        <v>10428</v>
      </c>
      <c r="DB2487" s="2">
        <v>1065</v>
      </c>
      <c r="DC2487" s="2">
        <v>89.29</v>
      </c>
      <c r="DD2487" s="2">
        <v>1292</v>
      </c>
      <c r="DE2487">
        <v>95</v>
      </c>
      <c r="DF2487">
        <v>9</v>
      </c>
      <c r="DG2487">
        <v>11.91</v>
      </c>
      <c r="DH2487">
        <v>5.95</v>
      </c>
      <c r="DJ2487">
        <v>0.68</v>
      </c>
      <c r="DK2487">
        <v>0.91914551281198886</v>
      </c>
      <c r="DL2487">
        <v>0</v>
      </c>
      <c r="DM2487">
        <v>0</v>
      </c>
      <c r="DN2487">
        <v>0.1</v>
      </c>
      <c r="DO2487">
        <v>0</v>
      </c>
      <c r="DP2487">
        <v>32528.28</v>
      </c>
      <c r="DQ2487" s="2">
        <v>0</v>
      </c>
      <c r="DR2487" s="2">
        <v>0</v>
      </c>
      <c r="DS2487">
        <v>0</v>
      </c>
      <c r="DV2487">
        <v>0</v>
      </c>
    </row>
    <row r="2488" spans="1:126" x14ac:dyDescent="0.15">
      <c r="A2488" t="s">
        <v>2658</v>
      </c>
      <c r="B2488" t="s">
        <v>4074</v>
      </c>
      <c r="C2488">
        <v>48</v>
      </c>
      <c r="D2488">
        <v>5</v>
      </c>
      <c r="E2488" t="s">
        <v>4075</v>
      </c>
      <c r="F2488">
        <v>48005</v>
      </c>
      <c r="G2488" t="s">
        <v>7471</v>
      </c>
      <c r="H2488">
        <v>63.3</v>
      </c>
      <c r="I2488">
        <v>14.8</v>
      </c>
      <c r="J2488">
        <v>0.3</v>
      </c>
      <c r="K2488">
        <v>0.9</v>
      </c>
      <c r="L2488">
        <v>1</v>
      </c>
      <c r="M2488">
        <v>19.8</v>
      </c>
      <c r="N2488">
        <f t="shared" si="158"/>
        <v>4619.87</v>
      </c>
      <c r="O2488">
        <f t="shared" si="156"/>
        <v>5380.13</v>
      </c>
      <c r="P2488">
        <f t="shared" si="157"/>
        <v>6.4561560000000027</v>
      </c>
      <c r="Q2488" s="4">
        <v>48005</v>
      </c>
      <c r="R2488" s="5">
        <v>31.251950999999998</v>
      </c>
      <c r="S2488" s="5">
        <v>-94.611056000000005</v>
      </c>
      <c r="T2488">
        <v>5</v>
      </c>
      <c r="U2488">
        <v>0.14794683729566549</v>
      </c>
      <c r="V2488">
        <v>86550</v>
      </c>
      <c r="W2488">
        <v>87433</v>
      </c>
      <c r="X2488">
        <v>87748</v>
      </c>
      <c r="Y2488">
        <v>87901</v>
      </c>
      <c r="Z2488">
        <v>43743</v>
      </c>
      <c r="AA2488">
        <v>47177</v>
      </c>
      <c r="AB2488">
        <v>31506.583999999995</v>
      </c>
      <c r="AC2488">
        <v>44223</v>
      </c>
      <c r="AD2488">
        <v>1</v>
      </c>
      <c r="AE2488">
        <v>1.1396271140082965E-5</v>
      </c>
      <c r="AF2488">
        <v>40</v>
      </c>
      <c r="AG2488">
        <v>975</v>
      </c>
      <c r="AH2488">
        <v>4.1025641025641026E-2</v>
      </c>
      <c r="AI2488" s="3">
        <v>116977</v>
      </c>
      <c r="AJ2488" s="3">
        <v>510578.25818076503</v>
      </c>
      <c r="AK2488">
        <v>52</v>
      </c>
      <c r="AL2488">
        <v>553286.40000000002</v>
      </c>
      <c r="AM2488">
        <v>1658744</v>
      </c>
      <c r="AN2488">
        <v>43978</v>
      </c>
      <c r="AO2488">
        <v>1702722</v>
      </c>
      <c r="AP2488">
        <v>6</v>
      </c>
      <c r="AQ2488">
        <v>0</v>
      </c>
      <c r="AR2488">
        <v>6</v>
      </c>
      <c r="AS2488">
        <v>6.8623974929374484E-2</v>
      </c>
      <c r="AT2488">
        <v>7</v>
      </c>
      <c r="AU2488">
        <v>60</v>
      </c>
      <c r="AV2488">
        <f t="shared" si="155"/>
        <v>67</v>
      </c>
      <c r="AW2488">
        <v>71029</v>
      </c>
      <c r="AX2488">
        <v>0.79</v>
      </c>
      <c r="AY2488">
        <v>860544876.63611102</v>
      </c>
      <c r="AZ2488">
        <v>860544.87663611106</v>
      </c>
      <c r="BA2488">
        <v>10743.6879728401</v>
      </c>
      <c r="BB2488">
        <v>0.93077907933289461</v>
      </c>
      <c r="BC2488">
        <v>18751</v>
      </c>
      <c r="BD2488">
        <v>9000</v>
      </c>
      <c r="BE2488">
        <v>9751</v>
      </c>
      <c r="BF2488">
        <v>0.11266320046216061</v>
      </c>
      <c r="BG2488">
        <v>1191056</v>
      </c>
      <c r="BH2488">
        <v>13.573597119022656</v>
      </c>
      <c r="BI2488">
        <v>11481</v>
      </c>
      <c r="BJ2488">
        <v>79</v>
      </c>
      <c r="BK2488">
        <v>9</v>
      </c>
      <c r="BL2488">
        <v>5</v>
      </c>
      <c r="BM2488">
        <v>0</v>
      </c>
      <c r="BN2488">
        <v>0</v>
      </c>
      <c r="BO2488">
        <v>5</v>
      </c>
      <c r="BP2488">
        <v>1</v>
      </c>
      <c r="BQ2488">
        <v>8</v>
      </c>
      <c r="BR2488">
        <v>2</v>
      </c>
      <c r="BS2488">
        <v>0</v>
      </c>
      <c r="BT2488">
        <v>83675</v>
      </c>
      <c r="BU2488">
        <v>0.7</v>
      </c>
      <c r="BV2488">
        <v>0.4785142</v>
      </c>
      <c r="BW2488">
        <v>404</v>
      </c>
      <c r="BX2488">
        <v>1.302659</v>
      </c>
      <c r="BY2488">
        <v>-0.92252230000000002</v>
      </c>
      <c r="BZ2488">
        <v>84</v>
      </c>
      <c r="CA2488">
        <v>7</v>
      </c>
      <c r="CB2488">
        <v>4</v>
      </c>
      <c r="CC2488">
        <v>0</v>
      </c>
      <c r="CD2488">
        <v>0</v>
      </c>
      <c r="CE2488">
        <v>5</v>
      </c>
      <c r="CF2488">
        <v>1</v>
      </c>
      <c r="CG2488">
        <v>5</v>
      </c>
      <c r="CH2488">
        <v>1</v>
      </c>
      <c r="CI2488">
        <v>0</v>
      </c>
      <c r="CJ2488">
        <v>87875</v>
      </c>
      <c r="CK2488">
        <v>1.2176386913229018</v>
      </c>
      <c r="CL2488">
        <v>0.57598799602571127</v>
      </c>
      <c r="CM2488">
        <v>364</v>
      </c>
      <c r="CN2488">
        <v>-0.80270974848434973</v>
      </c>
      <c r="CO2488">
        <v>6575</v>
      </c>
      <c r="CP2488">
        <v>-0.62571177730000005</v>
      </c>
      <c r="CQ2488">
        <v>-0.22460889119999999</v>
      </c>
      <c r="CR2488">
        <v>70755</v>
      </c>
      <c r="CS2488">
        <v>0.8</v>
      </c>
      <c r="CT2488">
        <v>64134</v>
      </c>
      <c r="CU2488">
        <v>0.72681830044000006</v>
      </c>
      <c r="CV2488">
        <v>99</v>
      </c>
      <c r="CW2488">
        <v>36</v>
      </c>
      <c r="CX2488">
        <v>53</v>
      </c>
      <c r="CY2488">
        <v>387</v>
      </c>
      <c r="CZ2488">
        <v>1478</v>
      </c>
      <c r="DA2488" s="2">
        <v>48632</v>
      </c>
      <c r="DB2488" s="2">
        <v>6285</v>
      </c>
      <c r="DC2488" s="2">
        <v>108.64</v>
      </c>
      <c r="DD2488" s="2">
        <v>18954</v>
      </c>
      <c r="DE2488">
        <v>511</v>
      </c>
      <c r="DF2488">
        <v>80</v>
      </c>
      <c r="DG2488">
        <v>27.45</v>
      </c>
      <c r="DH2488">
        <v>3.43</v>
      </c>
      <c r="DI2488" s="2">
        <v>10.29</v>
      </c>
      <c r="DJ2488">
        <v>1.92</v>
      </c>
      <c r="DK2488">
        <v>0.9781239046992144</v>
      </c>
      <c r="DL2488">
        <v>0</v>
      </c>
      <c r="DM2488">
        <v>0</v>
      </c>
      <c r="DN2488">
        <v>160.6</v>
      </c>
      <c r="DO2488">
        <v>0.29399999999999998</v>
      </c>
      <c r="DP2488">
        <v>777.5</v>
      </c>
      <c r="DQ2488" s="2">
        <v>58535</v>
      </c>
      <c r="DR2488" s="2">
        <v>9448.9448489599999</v>
      </c>
      <c r="DS2488">
        <v>1.60285260020127E-2</v>
      </c>
      <c r="DT2488">
        <v>2.57979679675267</v>
      </c>
      <c r="DU2488">
        <v>1427366.4824068164</v>
      </c>
      <c r="DV2488">
        <v>0</v>
      </c>
    </row>
    <row r="2489" spans="1:126" x14ac:dyDescent="0.15">
      <c r="A2489" t="s">
        <v>2658</v>
      </c>
      <c r="B2489" t="s">
        <v>4076</v>
      </c>
      <c r="C2489">
        <v>48</v>
      </c>
      <c r="D2489">
        <v>7</v>
      </c>
      <c r="E2489" t="s">
        <v>4077</v>
      </c>
      <c r="F2489">
        <v>48007</v>
      </c>
      <c r="G2489" t="s">
        <v>7472</v>
      </c>
      <c r="H2489">
        <v>70.599999999999994</v>
      </c>
      <c r="I2489">
        <v>1.1000000000000001</v>
      </c>
      <c r="J2489">
        <v>0.5</v>
      </c>
      <c r="K2489">
        <v>1.9</v>
      </c>
      <c r="L2489">
        <v>1.3</v>
      </c>
      <c r="M2489">
        <v>24.6</v>
      </c>
      <c r="N2489">
        <f t="shared" si="158"/>
        <v>5596.2799999999979</v>
      </c>
      <c r="O2489">
        <f t="shared" si="156"/>
        <v>4403.7200000000021</v>
      </c>
      <c r="P2489">
        <f t="shared" si="157"/>
        <v>5.2844640000000043</v>
      </c>
      <c r="Q2489" s="4">
        <v>48007</v>
      </c>
      <c r="R2489" s="5">
        <v>28.104225</v>
      </c>
      <c r="S2489" s="5">
        <v>-96.977982999999995</v>
      </c>
      <c r="T2489">
        <v>2</v>
      </c>
      <c r="U2489">
        <v>0.15538457752438245</v>
      </c>
      <c r="V2489">
        <v>23391</v>
      </c>
      <c r="W2489">
        <v>23889</v>
      </c>
      <c r="X2489">
        <v>24292</v>
      </c>
      <c r="Y2489">
        <v>24834</v>
      </c>
      <c r="Z2489">
        <v>11586</v>
      </c>
      <c r="AA2489">
        <v>47179</v>
      </c>
      <c r="AB2489">
        <v>7676.68</v>
      </c>
      <c r="AC2489">
        <v>41690</v>
      </c>
      <c r="AD2489">
        <v>1</v>
      </c>
      <c r="AE2489">
        <v>4.1165815906471268E-5</v>
      </c>
      <c r="AF2489">
        <v>4</v>
      </c>
      <c r="AG2489">
        <v>100</v>
      </c>
      <c r="AH2489">
        <v>0.04</v>
      </c>
      <c r="AI2489" s="3">
        <v>39844</v>
      </c>
      <c r="AJ2489" s="3">
        <v>161333.69953123</v>
      </c>
      <c r="AK2489">
        <v>53</v>
      </c>
      <c r="AL2489">
        <v>337926.40000000002</v>
      </c>
      <c r="AM2489">
        <v>1646201</v>
      </c>
      <c r="AN2489">
        <v>4318</v>
      </c>
      <c r="AO2489">
        <v>1650519</v>
      </c>
      <c r="AP2489">
        <v>1</v>
      </c>
      <c r="AQ2489">
        <v>1</v>
      </c>
      <c r="AR2489">
        <v>2</v>
      </c>
      <c r="AS2489">
        <v>8.3720540834693796E-2</v>
      </c>
      <c r="AT2489">
        <v>4</v>
      </c>
      <c r="AU2489">
        <v>9</v>
      </c>
      <c r="AV2489">
        <f t="shared" si="155"/>
        <v>13</v>
      </c>
      <c r="AW2489">
        <v>24292</v>
      </c>
      <c r="AX2489">
        <v>1</v>
      </c>
      <c r="AY2489">
        <v>526486280.450791</v>
      </c>
      <c r="AZ2489">
        <v>526486.280450791</v>
      </c>
      <c r="BA2489">
        <v>23359.968478563402</v>
      </c>
      <c r="BB2489">
        <v>0.42808276942567963</v>
      </c>
      <c r="BC2489">
        <v>23483</v>
      </c>
      <c r="BD2489">
        <v>20810</v>
      </c>
      <c r="BE2489">
        <v>2673</v>
      </c>
      <c r="BF2489">
        <v>0.11427472104655637</v>
      </c>
      <c r="BG2489">
        <v>350911</v>
      </c>
      <c r="BH2489">
        <v>14.445537625555739</v>
      </c>
      <c r="BI2489">
        <v>4534</v>
      </c>
      <c r="BJ2489">
        <v>12</v>
      </c>
      <c r="BK2489">
        <v>2</v>
      </c>
      <c r="BL2489">
        <v>3</v>
      </c>
      <c r="BM2489">
        <v>0</v>
      </c>
      <c r="BN2489">
        <v>0</v>
      </c>
      <c r="BO2489">
        <v>0</v>
      </c>
      <c r="BP2489">
        <v>0</v>
      </c>
      <c r="BQ2489">
        <v>2</v>
      </c>
      <c r="BR2489">
        <v>2</v>
      </c>
      <c r="BS2489">
        <v>0</v>
      </c>
      <c r="BT2489">
        <v>24826</v>
      </c>
      <c r="BU2489">
        <v>0.71</v>
      </c>
      <c r="BV2489">
        <v>0.49634519999999999</v>
      </c>
      <c r="BW2489">
        <v>110</v>
      </c>
      <c r="BX2489">
        <v>0.84588739999999996</v>
      </c>
      <c r="BY2489">
        <v>-1.260402</v>
      </c>
      <c r="BZ2489">
        <v>11</v>
      </c>
      <c r="CA2489">
        <v>3</v>
      </c>
      <c r="CB2489">
        <v>2</v>
      </c>
      <c r="CC2489">
        <v>0</v>
      </c>
      <c r="CD2489">
        <v>0</v>
      </c>
      <c r="CE2489">
        <v>0</v>
      </c>
      <c r="CF2489">
        <v>0</v>
      </c>
      <c r="CG2489">
        <v>2</v>
      </c>
      <c r="CH2489">
        <v>2</v>
      </c>
      <c r="CI2489">
        <v>0</v>
      </c>
      <c r="CJ2489">
        <v>24933</v>
      </c>
      <c r="CK2489">
        <v>0.80214976136044602</v>
      </c>
      <c r="CL2489">
        <v>0.60744191903292832</v>
      </c>
      <c r="CM2489">
        <v>115</v>
      </c>
      <c r="CN2489">
        <v>-0.96876326159510862</v>
      </c>
      <c r="CO2489">
        <v>1892.9999999999998</v>
      </c>
      <c r="CP2489">
        <v>-0.71657311570000004</v>
      </c>
      <c r="CQ2489">
        <v>0.143268593</v>
      </c>
      <c r="CR2489">
        <v>21240</v>
      </c>
      <c r="CS2489">
        <v>0.82799999999999996</v>
      </c>
      <c r="CT2489">
        <v>17122</v>
      </c>
      <c r="CU2489">
        <v>0.73627516529000003</v>
      </c>
      <c r="CV2489">
        <v>19</v>
      </c>
      <c r="CW2489">
        <v>8</v>
      </c>
      <c r="CX2489">
        <v>14</v>
      </c>
      <c r="CY2489">
        <v>39</v>
      </c>
      <c r="CZ2489">
        <v>159</v>
      </c>
      <c r="DA2489" s="2">
        <v>11646</v>
      </c>
      <c r="DB2489" s="2">
        <v>2220</v>
      </c>
      <c r="DC2489" s="2">
        <v>197.08</v>
      </c>
      <c r="DD2489" s="2">
        <v>2745</v>
      </c>
      <c r="DE2489">
        <v>51</v>
      </c>
      <c r="DF2489">
        <v>5</v>
      </c>
      <c r="DG2489">
        <v>41.06</v>
      </c>
      <c r="DH2489">
        <v>4.1100000000000003</v>
      </c>
      <c r="DI2489" s="2">
        <v>32.85</v>
      </c>
      <c r="DJ2489">
        <v>3.71</v>
      </c>
      <c r="DL2489">
        <v>0</v>
      </c>
      <c r="DM2489">
        <v>0</v>
      </c>
      <c r="DN2489">
        <v>18.100000000000001</v>
      </c>
      <c r="DO2489">
        <v>0.06</v>
      </c>
      <c r="DP2489">
        <v>0</v>
      </c>
      <c r="DQ2489" s="2">
        <v>0</v>
      </c>
      <c r="DR2489" s="2">
        <v>606.23231841000006</v>
      </c>
      <c r="DS2489">
        <v>1.7879143446892576E-3</v>
      </c>
      <c r="DV2489">
        <v>1</v>
      </c>
    </row>
    <row r="2490" spans="1:126" x14ac:dyDescent="0.15">
      <c r="A2490" t="s">
        <v>2658</v>
      </c>
      <c r="B2490" t="s">
        <v>4078</v>
      </c>
      <c r="C2490">
        <v>48</v>
      </c>
      <c r="D2490">
        <v>9</v>
      </c>
      <c r="E2490" t="s">
        <v>4079</v>
      </c>
      <c r="F2490">
        <v>48009</v>
      </c>
      <c r="G2490" t="s">
        <v>7473</v>
      </c>
      <c r="H2490">
        <v>90.4</v>
      </c>
      <c r="I2490">
        <v>0.4</v>
      </c>
      <c r="J2490">
        <v>0.5</v>
      </c>
      <c r="K2490">
        <v>0.2</v>
      </c>
      <c r="L2490">
        <v>1.1000000000000001</v>
      </c>
      <c r="M2490">
        <v>7.5</v>
      </c>
      <c r="N2490">
        <f t="shared" si="158"/>
        <v>8230.07</v>
      </c>
      <c r="O2490">
        <f t="shared" si="156"/>
        <v>1769.9300000000003</v>
      </c>
      <c r="P2490">
        <f t="shared" si="157"/>
        <v>2.1239160000000012</v>
      </c>
      <c r="Q2490" s="4">
        <v>48009</v>
      </c>
      <c r="R2490" s="5">
        <v>33.616304999999997</v>
      </c>
      <c r="S2490" s="5">
        <v>-98.687267000000006</v>
      </c>
      <c r="T2490">
        <v>3</v>
      </c>
      <c r="U2490">
        <v>0.10683841415771529</v>
      </c>
      <c r="V2490">
        <v>8944</v>
      </c>
      <c r="W2490">
        <v>8853</v>
      </c>
      <c r="X2490">
        <v>8779</v>
      </c>
      <c r="Y2490">
        <v>8755</v>
      </c>
      <c r="Z2490">
        <v>4558</v>
      </c>
      <c r="AA2490">
        <v>47181</v>
      </c>
      <c r="AB2490">
        <v>3512.6150000000002</v>
      </c>
      <c r="AC2490">
        <v>60275</v>
      </c>
      <c r="AD2490">
        <v>0</v>
      </c>
      <c r="AE2490">
        <v>0</v>
      </c>
      <c r="AF2490">
        <v>5</v>
      </c>
      <c r="AG2490">
        <v>531</v>
      </c>
      <c r="AH2490">
        <v>9.4161958568738224E-3</v>
      </c>
      <c r="AI2490" s="3">
        <v>541467</v>
      </c>
      <c r="AJ2490" s="3">
        <v>577992.32959010999</v>
      </c>
      <c r="AK2490">
        <v>307</v>
      </c>
      <c r="AL2490">
        <v>592544</v>
      </c>
      <c r="AM2490">
        <v>1126335</v>
      </c>
      <c r="AN2490">
        <v>46498</v>
      </c>
      <c r="AO2490">
        <v>1172833</v>
      </c>
      <c r="AP2490">
        <v>1</v>
      </c>
      <c r="AQ2490">
        <v>0</v>
      </c>
      <c r="AR2490">
        <v>1</v>
      </c>
      <c r="AS2490">
        <v>0.11295606009262397</v>
      </c>
      <c r="AT2490">
        <v>1</v>
      </c>
      <c r="AU2490">
        <v>7</v>
      </c>
      <c r="AV2490">
        <f t="shared" si="155"/>
        <v>8</v>
      </c>
      <c r="AW2490">
        <v>5488</v>
      </c>
      <c r="AX2490">
        <v>0.64</v>
      </c>
      <c r="AY2490">
        <v>187911744.19935799</v>
      </c>
      <c r="AZ2490">
        <v>187911.74419935799</v>
      </c>
      <c r="BA2490">
        <v>21606.243949851701</v>
      </c>
      <c r="BB2490">
        <v>0.46282917212311847</v>
      </c>
      <c r="BC2490">
        <v>2444</v>
      </c>
      <c r="BD2490">
        <v>4973</v>
      </c>
      <c r="BE2490">
        <v>-2529</v>
      </c>
      <c r="BF2490">
        <v>-0.28275939177101966</v>
      </c>
      <c r="BG2490">
        <v>97047</v>
      </c>
      <c r="BH2490">
        <v>11.054448114819456</v>
      </c>
      <c r="BI2490">
        <v>1461</v>
      </c>
      <c r="BJ2490">
        <v>9</v>
      </c>
      <c r="BK2490">
        <v>2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1</v>
      </c>
      <c r="BR2490">
        <v>1</v>
      </c>
      <c r="BS2490">
        <v>0</v>
      </c>
      <c r="BT2490">
        <v>8912</v>
      </c>
      <c r="BU2490">
        <v>0.68</v>
      </c>
      <c r="BV2490">
        <v>0.62152929999999995</v>
      </c>
      <c r="BW2490">
        <v>45</v>
      </c>
      <c r="BX2490">
        <v>1.570916</v>
      </c>
      <c r="BY2490">
        <v>7.0261400000000002E-2</v>
      </c>
      <c r="BZ2490">
        <v>8</v>
      </c>
      <c r="CA2490">
        <v>2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0</v>
      </c>
      <c r="CJ2490">
        <v>8808</v>
      </c>
      <c r="CK2490">
        <v>1.248864668483197</v>
      </c>
      <c r="CL2490">
        <v>0.65865232521354</v>
      </c>
      <c r="CM2490">
        <v>44</v>
      </c>
      <c r="CN2490">
        <v>-0.27981783485898104</v>
      </c>
      <c r="CO2490">
        <v>1044</v>
      </c>
      <c r="CP2490">
        <v>0.65410009499999999</v>
      </c>
      <c r="CQ2490">
        <v>0.51056062700000004</v>
      </c>
      <c r="CR2490">
        <v>7295</v>
      </c>
      <c r="CS2490">
        <v>0.84</v>
      </c>
      <c r="CT2490">
        <v>6628</v>
      </c>
      <c r="CU2490">
        <v>0.78602455145999994</v>
      </c>
      <c r="CY2490">
        <v>484</v>
      </c>
      <c r="CZ2490">
        <v>748</v>
      </c>
      <c r="DA2490" s="2">
        <v>4401</v>
      </c>
      <c r="DB2490" s="2">
        <v>685</v>
      </c>
      <c r="DC2490" s="2">
        <v>80.64</v>
      </c>
      <c r="DD2490" s="2">
        <v>518</v>
      </c>
      <c r="DE2490">
        <v>205</v>
      </c>
      <c r="DF2490">
        <v>20</v>
      </c>
      <c r="DH2490">
        <v>11.52</v>
      </c>
      <c r="DJ2490">
        <v>-0.33</v>
      </c>
      <c r="DK2490">
        <v>0.92667512516921624</v>
      </c>
      <c r="DL2490">
        <v>0</v>
      </c>
      <c r="DM2490">
        <v>0</v>
      </c>
      <c r="DN2490">
        <v>243.9</v>
      </c>
      <c r="DO2490">
        <v>0.40799999999999997</v>
      </c>
      <c r="DP2490">
        <v>149.80000000000001</v>
      </c>
      <c r="DQ2490" s="2">
        <v>0</v>
      </c>
      <c r="DR2490" s="2">
        <v>0</v>
      </c>
      <c r="DS2490">
        <v>0</v>
      </c>
      <c r="DT2490">
        <v>2.3232801658076099</v>
      </c>
      <c r="DU2490">
        <v>1376645.7225683043</v>
      </c>
      <c r="DV2490">
        <v>0</v>
      </c>
    </row>
    <row r="2491" spans="1:126" x14ac:dyDescent="0.15">
      <c r="A2491" t="s">
        <v>2658</v>
      </c>
      <c r="B2491" t="s">
        <v>3668</v>
      </c>
      <c r="C2491">
        <v>48</v>
      </c>
      <c r="D2491">
        <v>11</v>
      </c>
      <c r="E2491" t="s">
        <v>4080</v>
      </c>
      <c r="F2491">
        <v>48011</v>
      </c>
      <c r="G2491" t="s">
        <v>7474</v>
      </c>
      <c r="H2491">
        <v>90.7</v>
      </c>
      <c r="I2491">
        <v>0.6</v>
      </c>
      <c r="J2491">
        <v>0.7</v>
      </c>
      <c r="K2491">
        <v>0</v>
      </c>
      <c r="L2491">
        <v>1.5</v>
      </c>
      <c r="M2491">
        <v>6.5</v>
      </c>
      <c r="N2491">
        <f t="shared" si="158"/>
        <v>8271.84</v>
      </c>
      <c r="O2491">
        <f t="shared" si="156"/>
        <v>1728.1599999999999</v>
      </c>
      <c r="P2491">
        <f t="shared" si="157"/>
        <v>2.0737920000000005</v>
      </c>
      <c r="Q2491" s="4">
        <v>48011</v>
      </c>
      <c r="R2491" s="5">
        <v>34.964179000000001</v>
      </c>
      <c r="S2491" s="5">
        <v>-101.35663599999999</v>
      </c>
      <c r="T2491">
        <v>2</v>
      </c>
      <c r="U2491">
        <v>-0.20093493444963029</v>
      </c>
      <c r="V2491">
        <v>1820</v>
      </c>
      <c r="W2491">
        <v>1947</v>
      </c>
      <c r="X2491">
        <v>1943</v>
      </c>
      <c r="Y2491">
        <v>1902</v>
      </c>
      <c r="Z2491">
        <v>958</v>
      </c>
      <c r="AA2491">
        <v>47183</v>
      </c>
      <c r="AB2491">
        <v>745.93099999999993</v>
      </c>
      <c r="AC2491">
        <v>59737</v>
      </c>
      <c r="AD2491">
        <v>0</v>
      </c>
      <c r="AE2491">
        <v>0</v>
      </c>
      <c r="AF2491">
        <v>3</v>
      </c>
      <c r="AG2491">
        <v>281</v>
      </c>
      <c r="AH2491">
        <v>1.0676156583629894E-2</v>
      </c>
      <c r="AI2491" s="3">
        <v>434272</v>
      </c>
      <c r="AJ2491" s="3">
        <v>581828.92679321999</v>
      </c>
      <c r="AK2491">
        <v>640</v>
      </c>
      <c r="AL2491">
        <v>584864</v>
      </c>
      <c r="AM2491">
        <v>386156</v>
      </c>
      <c r="AN2491">
        <v>32649</v>
      </c>
      <c r="AO2491">
        <v>418805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f t="shared" si="155"/>
        <v>0</v>
      </c>
      <c r="AW2491">
        <v>529</v>
      </c>
      <c r="AX2491">
        <v>0.38</v>
      </c>
      <c r="AY2491">
        <v>27796520.419274099</v>
      </c>
      <c r="AZ2491">
        <v>27796.5204192741</v>
      </c>
      <c r="BA2491">
        <v>12937.1014888019</v>
      </c>
      <c r="BB2491">
        <v>0.77297066956271476</v>
      </c>
      <c r="BC2491">
        <v>2220</v>
      </c>
      <c r="BD2491">
        <v>1978</v>
      </c>
      <c r="BE2491">
        <v>242</v>
      </c>
      <c r="BF2491">
        <v>0.13296703296703297</v>
      </c>
      <c r="BG2491">
        <v>24332</v>
      </c>
      <c r="BH2491">
        <v>12.522902727740608</v>
      </c>
      <c r="BI2491">
        <v>305</v>
      </c>
      <c r="BJ2491">
        <v>2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2065</v>
      </c>
      <c r="BU2491">
        <v>0.59</v>
      </c>
      <c r="BV2491">
        <v>0.5938812</v>
      </c>
      <c r="BW2491">
        <v>14</v>
      </c>
      <c r="BX2491">
        <v>0.96852300000000002</v>
      </c>
      <c r="BY2491">
        <v>-0.23616980000000001</v>
      </c>
      <c r="BZ2491">
        <v>4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1948</v>
      </c>
      <c r="CK2491">
        <v>2.0533880903490762</v>
      </c>
      <c r="CL2491">
        <v>0.6533892382948987</v>
      </c>
      <c r="CM2491">
        <v>15</v>
      </c>
      <c r="CN2491">
        <v>0.92000712370301341</v>
      </c>
      <c r="CO2491">
        <v>216</v>
      </c>
      <c r="CP2491">
        <v>0</v>
      </c>
      <c r="CQ2491">
        <v>0</v>
      </c>
      <c r="CR2491">
        <v>1657</v>
      </c>
      <c r="CS2491">
        <v>0.84900000000000009</v>
      </c>
      <c r="CT2491">
        <v>1423</v>
      </c>
      <c r="CU2491">
        <v>0.7796610169499999</v>
      </c>
      <c r="CW2491">
        <v>0</v>
      </c>
      <c r="CX2491">
        <v>0</v>
      </c>
      <c r="CY2491">
        <v>102</v>
      </c>
      <c r="CZ2491">
        <v>423</v>
      </c>
      <c r="DA2491" s="2">
        <v>1035</v>
      </c>
      <c r="DB2491" s="2">
        <v>155</v>
      </c>
      <c r="DC2491" s="2">
        <v>51.31</v>
      </c>
      <c r="DD2491" s="2">
        <v>192</v>
      </c>
      <c r="DE2491">
        <v>137</v>
      </c>
      <c r="DF2491">
        <v>8</v>
      </c>
      <c r="DG2491">
        <v>51.31</v>
      </c>
      <c r="DH2491">
        <v>102.62</v>
      </c>
      <c r="DI2491" s="2">
        <v>51.31</v>
      </c>
      <c r="DJ2491">
        <v>0.36</v>
      </c>
      <c r="DK2491">
        <v>0.88570296956745997</v>
      </c>
      <c r="DL2491">
        <v>0</v>
      </c>
      <c r="DM2491">
        <v>0</v>
      </c>
      <c r="DN2491">
        <v>220</v>
      </c>
      <c r="DO2491">
        <v>0.373</v>
      </c>
      <c r="DP2491">
        <v>16825.28</v>
      </c>
      <c r="DQ2491" s="2">
        <v>0</v>
      </c>
      <c r="DR2491" s="2">
        <v>1674.2097630600001</v>
      </c>
      <c r="DS2491">
        <v>2.8625651160150054E-3</v>
      </c>
      <c r="DT2491">
        <v>2.40777890229058</v>
      </c>
      <c r="DU2491">
        <v>1408223.1999092777</v>
      </c>
      <c r="DV2491">
        <v>1</v>
      </c>
    </row>
    <row r="2492" spans="1:126" x14ac:dyDescent="0.15">
      <c r="A2492" t="s">
        <v>2658</v>
      </c>
      <c r="B2492" t="s">
        <v>4081</v>
      </c>
      <c r="C2492">
        <v>48</v>
      </c>
      <c r="D2492">
        <v>13</v>
      </c>
      <c r="E2492" t="s">
        <v>4082</v>
      </c>
      <c r="F2492">
        <v>48013</v>
      </c>
      <c r="G2492" t="s">
        <v>7475</v>
      </c>
      <c r="H2492">
        <v>36.299999999999997</v>
      </c>
      <c r="I2492">
        <v>0.6</v>
      </c>
      <c r="J2492">
        <v>0.3</v>
      </c>
      <c r="K2492">
        <v>0.3</v>
      </c>
      <c r="L2492">
        <v>0.7</v>
      </c>
      <c r="M2492">
        <v>61.9</v>
      </c>
      <c r="N2492">
        <f t="shared" si="158"/>
        <v>5150.329999999999</v>
      </c>
      <c r="O2492">
        <f t="shared" si="156"/>
        <v>4849.670000000001</v>
      </c>
      <c r="P2492">
        <f t="shared" si="157"/>
        <v>5.8196040000000036</v>
      </c>
      <c r="Q2492" s="4">
        <v>48013</v>
      </c>
      <c r="R2492" s="5">
        <v>28.891477999999999</v>
      </c>
      <c r="S2492" s="5">
        <v>-98.535381000000001</v>
      </c>
      <c r="T2492">
        <v>1</v>
      </c>
      <c r="U2492">
        <v>0.26765378333065021</v>
      </c>
      <c r="V2492">
        <v>45091</v>
      </c>
      <c r="W2492">
        <v>46343</v>
      </c>
      <c r="X2492">
        <v>47050</v>
      </c>
      <c r="Y2492">
        <v>48349</v>
      </c>
      <c r="Z2492">
        <v>23220</v>
      </c>
      <c r="AA2492">
        <v>47185</v>
      </c>
      <c r="AB2492">
        <v>16902.749</v>
      </c>
      <c r="AC2492">
        <v>52192</v>
      </c>
      <c r="AD2492">
        <v>0</v>
      </c>
      <c r="AE2492">
        <v>0</v>
      </c>
      <c r="AF2492">
        <v>43</v>
      </c>
      <c r="AG2492">
        <v>1987</v>
      </c>
      <c r="AH2492">
        <v>2.1640664318067437E-2</v>
      </c>
      <c r="AI2492" s="3">
        <v>665287</v>
      </c>
      <c r="AJ2492" s="3">
        <v>780504.171450475</v>
      </c>
      <c r="AK2492">
        <v>100</v>
      </c>
      <c r="AL2492">
        <v>790867.2</v>
      </c>
      <c r="AM2492">
        <v>239539</v>
      </c>
      <c r="AN2492">
        <v>114928</v>
      </c>
      <c r="AO2492">
        <v>354467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14</v>
      </c>
      <c r="AV2492">
        <f t="shared" si="155"/>
        <v>14</v>
      </c>
      <c r="AW2492">
        <v>39087</v>
      </c>
      <c r="AX2492">
        <v>0.89</v>
      </c>
      <c r="AY2492">
        <v>383547985.77792102</v>
      </c>
      <c r="AZ2492">
        <v>383547.98577792104</v>
      </c>
      <c r="BA2492">
        <v>9919.1342254340998</v>
      </c>
      <c r="BB2492">
        <v>1.0081525033060394</v>
      </c>
      <c r="BC2492">
        <v>18932</v>
      </c>
      <c r="BD2492">
        <v>3425</v>
      </c>
      <c r="BE2492">
        <v>15507</v>
      </c>
      <c r="BF2492">
        <v>0.34390454857953917</v>
      </c>
      <c r="BG2492">
        <v>618844</v>
      </c>
      <c r="BH2492">
        <v>13.152901168969182</v>
      </c>
      <c r="BI2492">
        <v>6092</v>
      </c>
      <c r="BJ2492">
        <v>27</v>
      </c>
      <c r="BK2492">
        <v>2</v>
      </c>
      <c r="BL2492">
        <v>2</v>
      </c>
      <c r="BM2492">
        <v>0</v>
      </c>
      <c r="BN2492">
        <v>1</v>
      </c>
      <c r="BO2492">
        <v>0</v>
      </c>
      <c r="BP2492">
        <v>1</v>
      </c>
      <c r="BQ2492">
        <v>4</v>
      </c>
      <c r="BR2492">
        <v>1</v>
      </c>
      <c r="BS2492">
        <v>0</v>
      </c>
      <c r="BT2492">
        <v>44633</v>
      </c>
      <c r="BU2492">
        <v>0.57999999999999996</v>
      </c>
      <c r="BV2492">
        <v>0.31478260000000002</v>
      </c>
      <c r="BW2492">
        <v>163</v>
      </c>
      <c r="BX2492">
        <v>0.85138800000000003</v>
      </c>
      <c r="BY2492">
        <v>-2.2118799999999998</v>
      </c>
      <c r="BZ2492">
        <v>29</v>
      </c>
      <c r="CA2492">
        <v>2</v>
      </c>
      <c r="CB2492">
        <v>1</v>
      </c>
      <c r="CC2492">
        <v>0</v>
      </c>
      <c r="CD2492">
        <v>1</v>
      </c>
      <c r="CE2492">
        <v>0</v>
      </c>
      <c r="CF2492">
        <v>1</v>
      </c>
      <c r="CG2492">
        <v>3</v>
      </c>
      <c r="CH2492">
        <v>1</v>
      </c>
      <c r="CI2492">
        <v>0</v>
      </c>
      <c r="CJ2492">
        <v>47812</v>
      </c>
      <c r="CK2492">
        <v>0.79477955325023009</v>
      </c>
      <c r="CL2492">
        <v>0.52537892867467895</v>
      </c>
      <c r="CM2492">
        <v>133</v>
      </c>
      <c r="CN2492">
        <v>-1.5842211761460492</v>
      </c>
      <c r="CO2492">
        <v>3273</v>
      </c>
      <c r="CP2492">
        <v>-0.48386679989999998</v>
      </c>
      <c r="CQ2492">
        <v>-9.0966705800000006E-2</v>
      </c>
      <c r="CR2492">
        <v>43905</v>
      </c>
      <c r="CS2492">
        <v>0.90200000000000002</v>
      </c>
      <c r="CT2492">
        <v>33052</v>
      </c>
      <c r="CU2492">
        <v>0.75269088159999997</v>
      </c>
      <c r="CV2492">
        <v>19</v>
      </c>
      <c r="CW2492">
        <v>19</v>
      </c>
      <c r="CX2492">
        <v>11</v>
      </c>
      <c r="CY2492">
        <v>949</v>
      </c>
      <c r="CZ2492">
        <v>2966</v>
      </c>
      <c r="DA2492" s="2">
        <v>21023</v>
      </c>
      <c r="DB2492" s="2">
        <v>2965</v>
      </c>
      <c r="DC2492" s="2">
        <v>78.569999999999993</v>
      </c>
      <c r="DD2492" s="2">
        <v>3905</v>
      </c>
      <c r="DE2492">
        <v>888</v>
      </c>
      <c r="DF2492">
        <v>142</v>
      </c>
      <c r="DG2492">
        <v>8.49</v>
      </c>
      <c r="DH2492">
        <v>10.62</v>
      </c>
      <c r="DI2492" s="2">
        <v>10.62</v>
      </c>
      <c r="DJ2492">
        <v>0.9</v>
      </c>
      <c r="DK2492">
        <v>0.92496020514454669</v>
      </c>
      <c r="DL2492">
        <v>1.0065425264217413E-3</v>
      </c>
      <c r="DM2492">
        <v>0</v>
      </c>
      <c r="DN2492">
        <v>343.4</v>
      </c>
      <c r="DO2492">
        <v>0.433</v>
      </c>
      <c r="DP2492">
        <v>552.63</v>
      </c>
      <c r="DQ2492" s="2">
        <v>0</v>
      </c>
      <c r="DR2492" s="2">
        <v>200</v>
      </c>
      <c r="DS2492">
        <v>0</v>
      </c>
      <c r="DT2492">
        <v>5.3141270563642404</v>
      </c>
      <c r="DU2492">
        <v>4202768.785511029</v>
      </c>
      <c r="DV2492">
        <v>1</v>
      </c>
    </row>
    <row r="2493" spans="1:126" x14ac:dyDescent="0.15">
      <c r="A2493" t="s">
        <v>2658</v>
      </c>
      <c r="B2493" t="s">
        <v>4083</v>
      </c>
      <c r="C2493">
        <v>48</v>
      </c>
      <c r="D2493">
        <v>15</v>
      </c>
      <c r="E2493" t="s">
        <v>4084</v>
      </c>
      <c r="F2493">
        <v>48015</v>
      </c>
      <c r="G2493" t="s">
        <v>7476</v>
      </c>
      <c r="H2493">
        <v>65.7</v>
      </c>
      <c r="I2493">
        <v>9.1999999999999993</v>
      </c>
      <c r="J2493">
        <v>0.3</v>
      </c>
      <c r="K2493">
        <v>0.4</v>
      </c>
      <c r="L2493">
        <v>1.1000000000000001</v>
      </c>
      <c r="M2493">
        <v>23.4</v>
      </c>
      <c r="N2493">
        <f t="shared" si="158"/>
        <v>4950.1500000000015</v>
      </c>
      <c r="O2493">
        <f t="shared" si="156"/>
        <v>5049.8499999999985</v>
      </c>
      <c r="P2493">
        <f t="shared" si="157"/>
        <v>6.0598200000000002</v>
      </c>
      <c r="Q2493" s="4">
        <v>48015</v>
      </c>
      <c r="R2493" s="5">
        <v>29.891901000000001</v>
      </c>
      <c r="S2493" s="5">
        <v>-96.270169999999993</v>
      </c>
      <c r="T2493">
        <v>1</v>
      </c>
      <c r="U2493">
        <v>9.9087549652781312E-2</v>
      </c>
      <c r="V2493">
        <v>28372</v>
      </c>
      <c r="W2493">
        <v>28724</v>
      </c>
      <c r="X2493">
        <v>28886</v>
      </c>
      <c r="Y2493">
        <v>29447</v>
      </c>
      <c r="Z2493">
        <v>14427</v>
      </c>
      <c r="AA2493">
        <v>47187</v>
      </c>
      <c r="AB2493">
        <v>11277.134</v>
      </c>
      <c r="AC2493">
        <v>53687</v>
      </c>
      <c r="AD2493">
        <v>1</v>
      </c>
      <c r="AE2493">
        <v>3.4618846500034618E-5</v>
      </c>
      <c r="AF2493">
        <v>43</v>
      </c>
      <c r="AG2493">
        <v>2098</v>
      </c>
      <c r="AH2493">
        <v>2.0495710200190656E-2</v>
      </c>
      <c r="AI2493" s="3">
        <v>369960</v>
      </c>
      <c r="AJ2493" s="3">
        <v>413752.78447929001</v>
      </c>
      <c r="AK2493">
        <v>75</v>
      </c>
      <c r="AL2493">
        <v>420121.60000000003</v>
      </c>
      <c r="AM2493">
        <v>2343594</v>
      </c>
      <c r="AN2493">
        <v>101488</v>
      </c>
      <c r="AO2493">
        <v>2445082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36</v>
      </c>
      <c r="AV2493">
        <f t="shared" si="155"/>
        <v>37</v>
      </c>
      <c r="AW2493">
        <v>3145</v>
      </c>
      <c r="AX2493">
        <v>0.10999999999999999</v>
      </c>
      <c r="AY2493">
        <v>307792836.95657998</v>
      </c>
      <c r="AZ2493">
        <v>307792.83695657999</v>
      </c>
      <c r="BA2493">
        <v>13050.9189916534</v>
      </c>
      <c r="BB2493">
        <v>0.76622956639263584</v>
      </c>
      <c r="BC2493">
        <v>10558</v>
      </c>
      <c r="BD2493">
        <v>9734</v>
      </c>
      <c r="BE2493">
        <v>824</v>
      </c>
      <c r="BF2493">
        <v>2.9042718172846468E-2</v>
      </c>
      <c r="BG2493">
        <v>1424125</v>
      </c>
      <c r="BH2493">
        <v>49.301564771861798</v>
      </c>
      <c r="BI2493">
        <v>4551</v>
      </c>
      <c r="BJ2493">
        <v>22</v>
      </c>
      <c r="BK2493">
        <v>3</v>
      </c>
      <c r="BL2493">
        <v>3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3</v>
      </c>
      <c r="BS2493">
        <v>0</v>
      </c>
      <c r="BT2493">
        <v>27248</v>
      </c>
      <c r="BU2493">
        <v>0.68</v>
      </c>
      <c r="BV2493">
        <v>0.57864340000000003</v>
      </c>
      <c r="BW2493">
        <v>197</v>
      </c>
      <c r="BX2493">
        <v>1.1743980000000001</v>
      </c>
      <c r="BY2493">
        <v>-0.14554329999999999</v>
      </c>
      <c r="BZ2493">
        <v>23</v>
      </c>
      <c r="CA2493">
        <v>2</v>
      </c>
      <c r="CB2493">
        <v>4</v>
      </c>
      <c r="CC2493">
        <v>0</v>
      </c>
      <c r="CD2493">
        <v>0</v>
      </c>
      <c r="CE2493">
        <v>0</v>
      </c>
      <c r="CF2493">
        <v>0</v>
      </c>
      <c r="CG2493">
        <v>4</v>
      </c>
      <c r="CH2493">
        <v>3</v>
      </c>
      <c r="CI2493">
        <v>0</v>
      </c>
      <c r="CJ2493">
        <v>28994</v>
      </c>
      <c r="CK2493">
        <v>1.2416362005932262</v>
      </c>
      <c r="CL2493">
        <v>0.64698694806998058</v>
      </c>
      <c r="CM2493">
        <v>203</v>
      </c>
      <c r="CN2493">
        <v>1.2718992493590049E-2</v>
      </c>
      <c r="CO2493">
        <v>3048</v>
      </c>
      <c r="CP2493">
        <v>0.35887776300000002</v>
      </c>
      <c r="CQ2493">
        <v>0.29332021000000003</v>
      </c>
      <c r="CR2493">
        <v>25163</v>
      </c>
      <c r="CS2493">
        <v>0.84699999999999998</v>
      </c>
      <c r="CT2493">
        <v>21449</v>
      </c>
      <c r="CU2493">
        <v>0.78122410323000002</v>
      </c>
      <c r="CV2493">
        <v>7</v>
      </c>
      <c r="CW2493">
        <v>11</v>
      </c>
      <c r="CX2493">
        <v>7</v>
      </c>
      <c r="CY2493">
        <v>966</v>
      </c>
      <c r="CZ2493">
        <v>3221</v>
      </c>
      <c r="DA2493" s="2">
        <v>18147</v>
      </c>
      <c r="DB2493" s="2">
        <v>3115</v>
      </c>
      <c r="DC2493" s="2">
        <v>152.53</v>
      </c>
      <c r="DD2493" s="2">
        <v>4391</v>
      </c>
      <c r="DE2493">
        <v>1059</v>
      </c>
      <c r="DF2493">
        <v>284</v>
      </c>
      <c r="DG2493">
        <v>24.27</v>
      </c>
      <c r="DH2493">
        <v>17.329999999999998</v>
      </c>
      <c r="DI2493" s="2">
        <v>20.8</v>
      </c>
      <c r="DJ2493">
        <v>1.38</v>
      </c>
      <c r="DK2493">
        <v>0.91809384798356575</v>
      </c>
      <c r="DL2493">
        <v>4.7664442326024784E-4</v>
      </c>
      <c r="DM2493">
        <v>0</v>
      </c>
      <c r="DN2493">
        <v>133</v>
      </c>
      <c r="DO2493">
        <v>0.3</v>
      </c>
      <c r="DP2493">
        <v>227.39</v>
      </c>
      <c r="DQ2493" s="2">
        <v>0</v>
      </c>
      <c r="DR2493" s="2">
        <v>0</v>
      </c>
      <c r="DS2493">
        <v>0</v>
      </c>
      <c r="DT2493">
        <v>3.7074796358778999</v>
      </c>
      <c r="DU2493">
        <v>1557592.2765924409</v>
      </c>
      <c r="DV2493">
        <v>1</v>
      </c>
    </row>
    <row r="2494" spans="1:126" x14ac:dyDescent="0.15">
      <c r="A2494" t="s">
        <v>2658</v>
      </c>
      <c r="B2494" t="s">
        <v>4085</v>
      </c>
      <c r="C2494">
        <v>48</v>
      </c>
      <c r="D2494">
        <v>17</v>
      </c>
      <c r="E2494" t="s">
        <v>4086</v>
      </c>
      <c r="F2494">
        <v>48017</v>
      </c>
      <c r="G2494" t="s">
        <v>7477</v>
      </c>
      <c r="H2494">
        <v>38.299999999999997</v>
      </c>
      <c r="I2494">
        <v>0.9</v>
      </c>
      <c r="J2494">
        <v>0.2</v>
      </c>
      <c r="K2494">
        <v>0.3</v>
      </c>
      <c r="L2494">
        <v>0.4</v>
      </c>
      <c r="M2494">
        <v>59.8</v>
      </c>
      <c r="N2494">
        <f t="shared" si="158"/>
        <v>5044.0299999999988</v>
      </c>
      <c r="O2494">
        <f t="shared" si="156"/>
        <v>4955.9700000000012</v>
      </c>
      <c r="P2494">
        <f t="shared" si="157"/>
        <v>5.9471640000000034</v>
      </c>
      <c r="Q2494" s="4">
        <v>48017</v>
      </c>
      <c r="R2494" s="5">
        <v>34.067520999999999</v>
      </c>
      <c r="S2494" s="5">
        <v>-102.83034499999999</v>
      </c>
      <c r="T2494">
        <v>7</v>
      </c>
      <c r="U2494">
        <v>0.21416684144369899</v>
      </c>
      <c r="V2494">
        <v>7096</v>
      </c>
      <c r="W2494">
        <v>7084</v>
      </c>
      <c r="X2494">
        <v>7126</v>
      </c>
      <c r="Y2494">
        <v>7199</v>
      </c>
      <c r="Z2494">
        <v>3212</v>
      </c>
      <c r="AA2494">
        <v>47189</v>
      </c>
      <c r="AB2494">
        <v>2516.4749999999995</v>
      </c>
      <c r="AC2494">
        <v>37397</v>
      </c>
      <c r="AD2494">
        <v>0</v>
      </c>
      <c r="AE2494">
        <v>0</v>
      </c>
      <c r="AF2494">
        <v>0</v>
      </c>
      <c r="AG2494">
        <v>494</v>
      </c>
      <c r="AH2494">
        <v>0</v>
      </c>
      <c r="AI2494" s="3">
        <v>471624</v>
      </c>
      <c r="AJ2494" s="3">
        <v>529191.77293225506</v>
      </c>
      <c r="AK2494">
        <v>320</v>
      </c>
      <c r="AL2494">
        <v>529555.19999999995</v>
      </c>
      <c r="AM2494">
        <v>1507504</v>
      </c>
      <c r="AN2494">
        <v>80418</v>
      </c>
      <c r="AO2494">
        <v>1587922</v>
      </c>
      <c r="AP2494">
        <v>4</v>
      </c>
      <c r="AQ2494">
        <v>1</v>
      </c>
      <c r="AR2494">
        <v>5</v>
      </c>
      <c r="AS2494">
        <v>0.70581592320722764</v>
      </c>
      <c r="AT2494">
        <v>4</v>
      </c>
      <c r="AU2494">
        <v>6</v>
      </c>
      <c r="AV2494">
        <f t="shared" si="155"/>
        <v>10</v>
      </c>
      <c r="AW2494">
        <v>0</v>
      </c>
      <c r="AX2494">
        <v>0</v>
      </c>
      <c r="AY2494">
        <v>552471269.75225401</v>
      </c>
      <c r="AZ2494">
        <v>552471.26975225401</v>
      </c>
      <c r="BA2494">
        <v>83810.903810730902</v>
      </c>
      <c r="BB2494">
        <v>0.1193162171664784</v>
      </c>
      <c r="BC2494">
        <v>2163</v>
      </c>
      <c r="BD2494">
        <v>0</v>
      </c>
      <c r="BE2494">
        <v>2163</v>
      </c>
      <c r="BF2494">
        <v>0.3048196166854566</v>
      </c>
      <c r="BG2494">
        <v>137106</v>
      </c>
      <c r="BH2494">
        <v>19.240246982879597</v>
      </c>
      <c r="BI2494">
        <v>1040</v>
      </c>
      <c r="BJ2494">
        <v>8</v>
      </c>
      <c r="BK2494">
        <v>0</v>
      </c>
      <c r="BL2494">
        <v>2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6273</v>
      </c>
      <c r="BU2494">
        <v>0.64</v>
      </c>
      <c r="BV2494">
        <v>0.52876710000000005</v>
      </c>
      <c r="BW2494">
        <v>34</v>
      </c>
      <c r="BX2494">
        <v>1.91296</v>
      </c>
      <c r="BY2494">
        <v>-5.0693200000000001E-2</v>
      </c>
      <c r="BZ2494">
        <v>7</v>
      </c>
      <c r="CA2494">
        <v>0</v>
      </c>
      <c r="CB2494">
        <v>2</v>
      </c>
      <c r="CC2494">
        <v>0</v>
      </c>
      <c r="CD2494">
        <v>1</v>
      </c>
      <c r="CE2494">
        <v>0</v>
      </c>
      <c r="CF2494">
        <v>0</v>
      </c>
      <c r="CG2494">
        <v>1</v>
      </c>
      <c r="CH2494">
        <v>1</v>
      </c>
      <c r="CI2494">
        <v>0</v>
      </c>
      <c r="CJ2494">
        <v>6960</v>
      </c>
      <c r="CK2494">
        <v>1.7241379310344827</v>
      </c>
      <c r="CL2494">
        <v>0.51488517153388147</v>
      </c>
      <c r="CM2494">
        <v>24</v>
      </c>
      <c r="CN2494">
        <v>-0.69883797645336421</v>
      </c>
      <c r="CO2494">
        <v>270</v>
      </c>
      <c r="CP2494">
        <v>0.18707573499999999</v>
      </c>
      <c r="CQ2494">
        <v>7.8426099999999999E-3</v>
      </c>
      <c r="CR2494">
        <v>6320</v>
      </c>
      <c r="CS2494">
        <v>0.87400000000000011</v>
      </c>
      <c r="CT2494">
        <v>4712</v>
      </c>
      <c r="CU2494">
        <v>0.62617323679000003</v>
      </c>
      <c r="CW2494">
        <v>2</v>
      </c>
      <c r="CX2494">
        <v>3</v>
      </c>
      <c r="CY2494">
        <v>546</v>
      </c>
      <c r="CZ2494">
        <v>728</v>
      </c>
      <c r="DA2494" s="2">
        <v>3459</v>
      </c>
      <c r="DB2494" s="2">
        <v>375</v>
      </c>
      <c r="DC2494" s="2">
        <v>126.51</v>
      </c>
      <c r="DD2494" s="2">
        <v>1076</v>
      </c>
      <c r="DE2494">
        <v>230</v>
      </c>
      <c r="DF2494">
        <v>21</v>
      </c>
      <c r="DG2494">
        <v>14.06</v>
      </c>
      <c r="DH2494">
        <v>14.06</v>
      </c>
      <c r="DI2494" s="2">
        <v>14.06</v>
      </c>
      <c r="DJ2494">
        <v>0.91</v>
      </c>
      <c r="DK2494">
        <v>0.84627796719420556</v>
      </c>
      <c r="DL2494">
        <v>0</v>
      </c>
      <c r="DM2494">
        <v>0</v>
      </c>
      <c r="DN2494">
        <v>11.3</v>
      </c>
      <c r="DO2494">
        <v>2.1000000000000001E-2</v>
      </c>
      <c r="DP2494">
        <v>134654.6</v>
      </c>
      <c r="DQ2494" s="2">
        <v>0</v>
      </c>
      <c r="DR2494" s="2">
        <v>1024.7927082599999</v>
      </c>
      <c r="DS2494">
        <v>1.9351960827313187E-3</v>
      </c>
      <c r="DT2494">
        <v>6.8403042903330302</v>
      </c>
      <c r="DU2494">
        <v>3622318.7065281654</v>
      </c>
      <c r="DV2494">
        <v>0</v>
      </c>
    </row>
    <row r="2495" spans="1:126" x14ac:dyDescent="0.15">
      <c r="A2495" t="s">
        <v>2658</v>
      </c>
      <c r="B2495" t="s">
        <v>4087</v>
      </c>
      <c r="C2495">
        <v>48</v>
      </c>
      <c r="D2495">
        <v>19</v>
      </c>
      <c r="E2495" t="s">
        <v>4088</v>
      </c>
      <c r="F2495">
        <v>48019</v>
      </c>
      <c r="G2495" t="s">
        <v>7478</v>
      </c>
      <c r="H2495">
        <v>80.900000000000006</v>
      </c>
      <c r="I2495">
        <v>0.4</v>
      </c>
      <c r="J2495">
        <v>0.6</v>
      </c>
      <c r="K2495">
        <v>0.3</v>
      </c>
      <c r="L2495">
        <v>1.1000000000000001</v>
      </c>
      <c r="M2495">
        <v>16.7</v>
      </c>
      <c r="N2495">
        <f t="shared" si="158"/>
        <v>6825.5200000000013</v>
      </c>
      <c r="O2495">
        <f t="shared" si="156"/>
        <v>3174.4799999999987</v>
      </c>
      <c r="P2495">
        <f t="shared" si="157"/>
        <v>3.8093759999999999</v>
      </c>
      <c r="Q2495" s="4">
        <v>48019</v>
      </c>
      <c r="R2495" s="5">
        <v>29.756388999999999</v>
      </c>
      <c r="S2495" s="5">
        <v>-99.248284999999996</v>
      </c>
      <c r="T2495">
        <v>1</v>
      </c>
      <c r="U2495">
        <v>0.12459556235970667</v>
      </c>
      <c r="V2495">
        <v>20477</v>
      </c>
      <c r="W2495">
        <v>20642</v>
      </c>
      <c r="X2495">
        <v>20796</v>
      </c>
      <c r="Y2495">
        <v>21146</v>
      </c>
      <c r="Z2495">
        <v>10763</v>
      </c>
      <c r="AA2495">
        <v>48001</v>
      </c>
      <c r="AB2495">
        <v>7809.0770000000002</v>
      </c>
      <c r="AC2495">
        <v>49863</v>
      </c>
      <c r="AD2495">
        <v>1</v>
      </c>
      <c r="AE2495">
        <v>4.8086170417387958E-5</v>
      </c>
      <c r="AF2495">
        <v>45</v>
      </c>
      <c r="AG2495">
        <v>1002</v>
      </c>
      <c r="AH2495">
        <v>4.4910179640718563E-2</v>
      </c>
      <c r="AI2495" s="3">
        <v>402481</v>
      </c>
      <c r="AJ2495" s="3">
        <v>506231.49516070005</v>
      </c>
      <c r="AK2495">
        <v>110</v>
      </c>
      <c r="AL2495">
        <v>510464</v>
      </c>
      <c r="AM2495">
        <v>745142</v>
      </c>
      <c r="AN2495">
        <v>42388</v>
      </c>
      <c r="AO2495">
        <v>787530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10</v>
      </c>
      <c r="AV2495">
        <f t="shared" si="155"/>
        <v>10</v>
      </c>
      <c r="AW2495">
        <v>0</v>
      </c>
      <c r="AX2495">
        <v>0</v>
      </c>
      <c r="AY2495">
        <v>489539769.548262</v>
      </c>
      <c r="AZ2495">
        <v>489539.769548262</v>
      </c>
      <c r="BA2495">
        <v>27709.183237011799</v>
      </c>
      <c r="BB2495">
        <v>0.36089118594599234</v>
      </c>
      <c r="BC2495">
        <v>7847</v>
      </c>
      <c r="BD2495">
        <v>9885</v>
      </c>
      <c r="BE2495">
        <v>-2038</v>
      </c>
      <c r="BF2495">
        <v>-9.9526297797528931E-2</v>
      </c>
      <c r="BG2495">
        <v>257504</v>
      </c>
      <c r="BH2495">
        <v>12.382381227159069</v>
      </c>
      <c r="BI2495">
        <v>3289</v>
      </c>
      <c r="BJ2495">
        <v>17</v>
      </c>
      <c r="BK2495">
        <v>1</v>
      </c>
      <c r="BL2495">
        <v>1</v>
      </c>
      <c r="BM2495">
        <v>0</v>
      </c>
      <c r="BN2495">
        <v>0</v>
      </c>
      <c r="BO2495">
        <v>0</v>
      </c>
      <c r="BP2495">
        <v>0</v>
      </c>
      <c r="BQ2495">
        <v>1</v>
      </c>
      <c r="BR2495">
        <v>1</v>
      </c>
      <c r="BS2495">
        <v>0</v>
      </c>
      <c r="BT2495">
        <v>20560</v>
      </c>
      <c r="BU2495">
        <v>0.5</v>
      </c>
      <c r="BV2495">
        <v>0.58059079999999996</v>
      </c>
      <c r="BW2495">
        <v>138</v>
      </c>
      <c r="BX2495">
        <v>1.021401</v>
      </c>
      <c r="BY2495">
        <v>-0.2105688</v>
      </c>
      <c r="BZ2495">
        <v>20</v>
      </c>
      <c r="CA2495">
        <v>1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1</v>
      </c>
      <c r="CH2495">
        <v>1</v>
      </c>
      <c r="CI2495">
        <v>0</v>
      </c>
      <c r="CJ2495">
        <v>20916</v>
      </c>
      <c r="CK2495">
        <v>1.1474469305794606</v>
      </c>
      <c r="CL2495">
        <v>0.63708698583951451</v>
      </c>
      <c r="CM2495">
        <v>147</v>
      </c>
      <c r="CN2495">
        <v>-4.4516473727565169E-2</v>
      </c>
      <c r="CO2495">
        <v>2654</v>
      </c>
      <c r="CP2495">
        <v>0.359110188</v>
      </c>
      <c r="CQ2495">
        <v>0.29057691699999999</v>
      </c>
      <c r="CR2495">
        <v>18009</v>
      </c>
      <c r="CS2495">
        <v>0.84200000000000008</v>
      </c>
      <c r="CT2495">
        <v>15112</v>
      </c>
      <c r="CU2495">
        <v>0.77154025282999994</v>
      </c>
      <c r="CV2495">
        <v>6</v>
      </c>
      <c r="CW2495">
        <v>3</v>
      </c>
      <c r="CX2495">
        <v>5</v>
      </c>
      <c r="CY2495">
        <v>489</v>
      </c>
      <c r="CZ2495">
        <v>1542</v>
      </c>
      <c r="DA2495" s="2">
        <v>8104</v>
      </c>
      <c r="DB2495" s="2">
        <v>1975</v>
      </c>
      <c r="DC2495" s="2">
        <v>203.87</v>
      </c>
      <c r="DD2495" s="2">
        <v>1352</v>
      </c>
      <c r="DE2495">
        <v>603</v>
      </c>
      <c r="DF2495">
        <v>55</v>
      </c>
      <c r="DG2495">
        <v>29.12</v>
      </c>
      <c r="DH2495">
        <v>19.420000000000002</v>
      </c>
      <c r="DI2495" s="2">
        <v>24.27</v>
      </c>
      <c r="DJ2495">
        <v>5.83</v>
      </c>
      <c r="DK2495">
        <v>0.88507283573634532</v>
      </c>
      <c r="DL2495">
        <v>3.9920159680638719E-3</v>
      </c>
      <c r="DM2495">
        <v>0</v>
      </c>
      <c r="DN2495">
        <v>82.8</v>
      </c>
      <c r="DO2495">
        <v>0.16800000000000001</v>
      </c>
      <c r="DP2495">
        <v>0</v>
      </c>
      <c r="DQ2495" s="2">
        <v>0</v>
      </c>
      <c r="DR2495" s="2">
        <v>7003.8311510800004</v>
      </c>
      <c r="DS2495">
        <v>5.1682844453046642E-3</v>
      </c>
      <c r="DV2495">
        <v>0</v>
      </c>
    </row>
    <row r="2496" spans="1:126" x14ac:dyDescent="0.15">
      <c r="A2496" t="s">
        <v>2658</v>
      </c>
      <c r="B2496" t="s">
        <v>4089</v>
      </c>
      <c r="C2496">
        <v>48</v>
      </c>
      <c r="D2496">
        <v>21</v>
      </c>
      <c r="E2496" t="s">
        <v>4090</v>
      </c>
      <c r="F2496">
        <v>48021</v>
      </c>
      <c r="G2496" t="s">
        <v>7479</v>
      </c>
      <c r="H2496">
        <v>57.2</v>
      </c>
      <c r="I2496">
        <v>7.5</v>
      </c>
      <c r="J2496">
        <v>0.4</v>
      </c>
      <c r="K2496">
        <v>0.6</v>
      </c>
      <c r="L2496">
        <v>1.7</v>
      </c>
      <c r="M2496">
        <v>32.6</v>
      </c>
      <c r="N2496">
        <f t="shared" si="158"/>
        <v>4394.26</v>
      </c>
      <c r="O2496">
        <f t="shared" si="156"/>
        <v>5605.74</v>
      </c>
      <c r="P2496">
        <f t="shared" si="157"/>
        <v>6.7268880000000024</v>
      </c>
      <c r="Q2496" s="4">
        <v>48021</v>
      </c>
      <c r="R2496" s="5">
        <v>30.100771000000002</v>
      </c>
      <c r="S2496" s="5">
        <v>-97.310642999999999</v>
      </c>
      <c r="T2496">
        <v>1</v>
      </c>
      <c r="U2496">
        <v>0.12141914031440111</v>
      </c>
      <c r="V2496">
        <v>74023</v>
      </c>
      <c r="W2496">
        <v>75708</v>
      </c>
      <c r="X2496">
        <v>76948</v>
      </c>
      <c r="Y2496">
        <v>80198</v>
      </c>
      <c r="Z2496">
        <v>41126</v>
      </c>
      <c r="AA2496">
        <v>48003</v>
      </c>
      <c r="AB2496">
        <v>29276.396000000001</v>
      </c>
      <c r="AC2496">
        <v>54821</v>
      </c>
      <c r="AD2496">
        <v>2</v>
      </c>
      <c r="AE2496">
        <v>2.5991578728491967E-5</v>
      </c>
      <c r="AF2496">
        <v>103</v>
      </c>
      <c r="AG2496">
        <v>2083</v>
      </c>
      <c r="AH2496">
        <v>4.944791166586654E-2</v>
      </c>
      <c r="AI2496" s="3">
        <v>387586</v>
      </c>
      <c r="AJ2496" s="3">
        <v>568426.29778732499</v>
      </c>
      <c r="AK2496">
        <v>72</v>
      </c>
      <c r="AL2496">
        <v>573433.59999999998</v>
      </c>
      <c r="AM2496">
        <v>1315700</v>
      </c>
      <c r="AN2496">
        <v>102394</v>
      </c>
      <c r="AO2496">
        <v>1418094</v>
      </c>
      <c r="AP2496">
        <v>9</v>
      </c>
      <c r="AQ2496">
        <v>3</v>
      </c>
      <c r="AR2496">
        <v>12</v>
      </c>
      <c r="AS2496">
        <v>0.15850372483753369</v>
      </c>
      <c r="AT2496">
        <v>10</v>
      </c>
      <c r="AU2496">
        <v>51</v>
      </c>
      <c r="AV2496">
        <f t="shared" si="155"/>
        <v>61</v>
      </c>
      <c r="AW2496">
        <v>76948</v>
      </c>
      <c r="AX2496">
        <v>1</v>
      </c>
      <c r="AY2496">
        <v>1833288750.50195</v>
      </c>
      <c r="AZ2496">
        <v>1833288.75050195</v>
      </c>
      <c r="BA2496">
        <v>31713.8978616272</v>
      </c>
      <c r="BB2496">
        <v>0.31531917153897632</v>
      </c>
      <c r="BC2496">
        <v>15578</v>
      </c>
      <c r="BD2496">
        <v>40815</v>
      </c>
      <c r="BE2496">
        <v>-25237</v>
      </c>
      <c r="BF2496">
        <v>-0.34093457438904123</v>
      </c>
      <c r="BG2496">
        <v>872393</v>
      </c>
      <c r="BH2496">
        <v>11.337435670842646</v>
      </c>
      <c r="BI2496">
        <v>8824</v>
      </c>
      <c r="BJ2496">
        <v>43</v>
      </c>
      <c r="BK2496">
        <v>4</v>
      </c>
      <c r="BL2496">
        <v>5</v>
      </c>
      <c r="BM2496">
        <v>1</v>
      </c>
      <c r="BN2496">
        <v>1</v>
      </c>
      <c r="BO2496">
        <v>0</v>
      </c>
      <c r="BP2496">
        <v>0</v>
      </c>
      <c r="BQ2496">
        <v>4</v>
      </c>
      <c r="BR2496">
        <v>4</v>
      </c>
      <c r="BS2496">
        <v>0</v>
      </c>
      <c r="BT2496">
        <v>74876</v>
      </c>
      <c r="BU2496">
        <v>0.73</v>
      </c>
      <c r="BV2496">
        <v>0.47524569999999999</v>
      </c>
      <c r="BW2496">
        <v>371</v>
      </c>
      <c r="BX2496">
        <v>0.82803570000000004</v>
      </c>
      <c r="BY2496">
        <v>-1.319504</v>
      </c>
      <c r="BZ2496">
        <v>44</v>
      </c>
      <c r="CA2496">
        <v>4</v>
      </c>
      <c r="CB2496">
        <v>5</v>
      </c>
      <c r="CC2496">
        <v>1</v>
      </c>
      <c r="CD2496">
        <v>1</v>
      </c>
      <c r="CE2496">
        <v>1</v>
      </c>
      <c r="CF2496">
        <v>0</v>
      </c>
      <c r="CG2496">
        <v>4</v>
      </c>
      <c r="CH2496">
        <v>3</v>
      </c>
      <c r="CI2496">
        <v>0</v>
      </c>
      <c r="CJ2496">
        <v>78148</v>
      </c>
      <c r="CK2496">
        <v>0.80616266571121453</v>
      </c>
      <c r="CL2496">
        <v>0.61311327606501542</v>
      </c>
      <c r="CM2496">
        <v>380</v>
      </c>
      <c r="CN2496">
        <v>-0.90516829912715835</v>
      </c>
      <c r="CO2496">
        <v>7091</v>
      </c>
      <c r="CP2496">
        <v>0.73931066700000003</v>
      </c>
      <c r="CQ2496">
        <v>-5.8884854299999997E-2</v>
      </c>
      <c r="CR2496">
        <v>69617</v>
      </c>
      <c r="CS2496">
        <v>0.85599999999999998</v>
      </c>
      <c r="CT2496">
        <v>54333</v>
      </c>
      <c r="CU2496">
        <v>0.73672232312999997</v>
      </c>
      <c r="CV2496">
        <v>42</v>
      </c>
      <c r="CW2496">
        <v>23</v>
      </c>
      <c r="CX2496">
        <v>20</v>
      </c>
      <c r="CY2496">
        <v>1004</v>
      </c>
      <c r="CZ2496">
        <v>3164</v>
      </c>
      <c r="DA2496" s="2">
        <v>29699</v>
      </c>
      <c r="DB2496" s="2">
        <v>6820</v>
      </c>
      <c r="DC2496" s="2">
        <v>179.36</v>
      </c>
      <c r="DD2496" s="2">
        <v>14543</v>
      </c>
      <c r="DE2496">
        <v>1083</v>
      </c>
      <c r="DF2496">
        <v>270</v>
      </c>
      <c r="DG2496">
        <v>14.51</v>
      </c>
      <c r="DH2496">
        <v>3.96</v>
      </c>
      <c r="DI2496" s="2">
        <v>10.55</v>
      </c>
      <c r="DJ2496">
        <v>0.94</v>
      </c>
      <c r="DK2496">
        <v>0.90939559220405275</v>
      </c>
      <c r="DL2496">
        <v>2.400384061449832E-3</v>
      </c>
      <c r="DM2496">
        <v>0</v>
      </c>
      <c r="DN2496">
        <v>50.4</v>
      </c>
      <c r="DO2496">
        <v>9.1999999999999998E-2</v>
      </c>
      <c r="DP2496">
        <v>39.54</v>
      </c>
      <c r="DQ2496" s="2">
        <v>0</v>
      </c>
      <c r="DR2496" s="2">
        <v>1031.70892871</v>
      </c>
      <c r="DS2496">
        <v>1.4332108451056932E-3</v>
      </c>
      <c r="DV2496">
        <v>1</v>
      </c>
    </row>
    <row r="2497" spans="1:126" x14ac:dyDescent="0.15">
      <c r="A2497" t="s">
        <v>2658</v>
      </c>
      <c r="B2497" t="s">
        <v>4091</v>
      </c>
      <c r="C2497">
        <v>48</v>
      </c>
      <c r="D2497">
        <v>23</v>
      </c>
      <c r="E2497" t="s">
        <v>4092</v>
      </c>
      <c r="F2497">
        <v>48023</v>
      </c>
      <c r="G2497" t="s">
        <v>7480</v>
      </c>
      <c r="H2497">
        <v>84.5</v>
      </c>
      <c r="I2497">
        <v>1.9</v>
      </c>
      <c r="J2497">
        <v>0.3</v>
      </c>
      <c r="K2497">
        <v>0.1</v>
      </c>
      <c r="L2497">
        <v>1</v>
      </c>
      <c r="M2497">
        <v>12.2</v>
      </c>
      <c r="N2497">
        <f t="shared" si="158"/>
        <v>7293.8</v>
      </c>
      <c r="O2497">
        <f t="shared" si="156"/>
        <v>2706.2</v>
      </c>
      <c r="P2497">
        <f t="shared" si="157"/>
        <v>3.247440000000001</v>
      </c>
      <c r="Q2497" s="4">
        <v>48023</v>
      </c>
      <c r="R2497" s="5">
        <v>33.618802000000002</v>
      </c>
      <c r="S2497" s="5">
        <v>-99.208189000000004</v>
      </c>
      <c r="T2497">
        <v>8</v>
      </c>
      <c r="U2497">
        <v>0.15950842391834358</v>
      </c>
      <c r="V2497">
        <v>3706</v>
      </c>
      <c r="W2497">
        <v>3648</v>
      </c>
      <c r="X2497">
        <v>3628</v>
      </c>
      <c r="Y2497">
        <v>3649</v>
      </c>
      <c r="Z2497">
        <v>1773</v>
      </c>
      <c r="AA2497">
        <v>48005</v>
      </c>
      <c r="AB2497">
        <v>1209.33</v>
      </c>
      <c r="AC2497">
        <v>36373</v>
      </c>
      <c r="AD2497">
        <v>0</v>
      </c>
      <c r="AE2497">
        <v>0</v>
      </c>
      <c r="AF2497">
        <v>0</v>
      </c>
      <c r="AG2497">
        <v>277</v>
      </c>
      <c r="AH2497">
        <v>0</v>
      </c>
      <c r="AI2497" s="3">
        <v>543638</v>
      </c>
      <c r="AJ2497" s="3">
        <v>555186.98269987502</v>
      </c>
      <c r="AK2497">
        <v>340</v>
      </c>
      <c r="AL2497">
        <v>576691.20000000007</v>
      </c>
      <c r="AM2497">
        <v>1620114</v>
      </c>
      <c r="AN2497">
        <v>39707</v>
      </c>
      <c r="AO2497">
        <v>1659821</v>
      </c>
      <c r="AP2497">
        <v>1</v>
      </c>
      <c r="AQ2497">
        <v>0</v>
      </c>
      <c r="AR2497">
        <v>1</v>
      </c>
      <c r="AS2497">
        <v>0.27412280701754382</v>
      </c>
      <c r="AT2497">
        <v>1</v>
      </c>
      <c r="AU2497">
        <v>3</v>
      </c>
      <c r="AV2497">
        <f t="shared" si="155"/>
        <v>4</v>
      </c>
      <c r="AW2497">
        <v>2254</v>
      </c>
      <c r="AX2497">
        <v>0.98</v>
      </c>
      <c r="AY2497">
        <v>234300584.82162499</v>
      </c>
      <c r="AZ2497">
        <v>234300.584821625</v>
      </c>
      <c r="BA2497">
        <v>56859.160894746201</v>
      </c>
      <c r="BB2497">
        <v>0.1758731546972935</v>
      </c>
      <c r="BC2497">
        <v>2650</v>
      </c>
      <c r="BD2497">
        <v>0</v>
      </c>
      <c r="BE2497">
        <v>2650</v>
      </c>
      <c r="BF2497">
        <v>0.71505666486778197</v>
      </c>
      <c r="BG2497">
        <v>86191</v>
      </c>
      <c r="BH2497">
        <v>23.757166482910694</v>
      </c>
      <c r="BI2497">
        <v>1001</v>
      </c>
      <c r="BJ2497">
        <v>8</v>
      </c>
      <c r="BK2497">
        <v>0</v>
      </c>
      <c r="BL2497">
        <v>2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3677</v>
      </c>
      <c r="BU2497">
        <v>0.82</v>
      </c>
      <c r="BV2497">
        <v>0.56228610000000001</v>
      </c>
      <c r="BW2497">
        <v>35</v>
      </c>
      <c r="BX2497">
        <v>2.719608</v>
      </c>
      <c r="BY2497">
        <v>1.2426250000000001</v>
      </c>
      <c r="BZ2497">
        <v>6</v>
      </c>
      <c r="CA2497">
        <v>0</v>
      </c>
      <c r="CB2497">
        <v>2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3586</v>
      </c>
      <c r="CK2497">
        <v>2.2308979364194088</v>
      </c>
      <c r="CL2497">
        <v>0.62875197472353872</v>
      </c>
      <c r="CM2497">
        <v>30</v>
      </c>
      <c r="CN2497">
        <v>1.0118665139344971</v>
      </c>
      <c r="CO2497">
        <v>477.99999999999994</v>
      </c>
      <c r="CP2497">
        <v>-0.88250909470000005</v>
      </c>
      <c r="CQ2497">
        <v>0.14314611599999999</v>
      </c>
      <c r="CR2497">
        <v>2948</v>
      </c>
      <c r="CS2497">
        <v>0.81700000000000006</v>
      </c>
      <c r="CT2497">
        <v>2657</v>
      </c>
      <c r="CU2497">
        <v>0.74974146846</v>
      </c>
      <c r="CW2497">
        <v>1</v>
      </c>
      <c r="CX2497">
        <v>4</v>
      </c>
      <c r="CY2497">
        <v>174</v>
      </c>
      <c r="CZ2497">
        <v>392</v>
      </c>
      <c r="DA2497" s="2">
        <v>2124</v>
      </c>
      <c r="DB2497" s="2">
        <v>280</v>
      </c>
      <c r="DC2497" s="2">
        <v>193.69</v>
      </c>
      <c r="DD2497" s="2">
        <v>250</v>
      </c>
      <c r="DE2497">
        <v>99</v>
      </c>
      <c r="DF2497">
        <v>5</v>
      </c>
      <c r="DH2497">
        <v>27.67</v>
      </c>
      <c r="DI2497" s="2">
        <v>27.67</v>
      </c>
      <c r="DJ2497">
        <v>1.7</v>
      </c>
      <c r="DK2497">
        <v>0.94568996280613205</v>
      </c>
      <c r="DL2497">
        <v>0</v>
      </c>
      <c r="DM2497">
        <v>0</v>
      </c>
      <c r="DN2497">
        <v>250.7</v>
      </c>
      <c r="DO2497">
        <v>0.433</v>
      </c>
      <c r="DP2497">
        <v>1061.94</v>
      </c>
      <c r="DQ2497" s="2">
        <v>0</v>
      </c>
      <c r="DR2497" s="2">
        <v>0</v>
      </c>
      <c r="DS2497">
        <v>0</v>
      </c>
      <c r="DT2497">
        <v>1.6890493632524</v>
      </c>
      <c r="DU2497">
        <v>974059.9041532625</v>
      </c>
      <c r="DV2497">
        <v>1</v>
      </c>
    </row>
    <row r="2498" spans="1:126" x14ac:dyDescent="0.15">
      <c r="A2498" t="s">
        <v>2658</v>
      </c>
      <c r="B2498" t="s">
        <v>4093</v>
      </c>
      <c r="C2498">
        <v>48</v>
      </c>
      <c r="D2498">
        <v>25</v>
      </c>
      <c r="E2498" t="s">
        <v>4094</v>
      </c>
      <c r="F2498">
        <v>48025</v>
      </c>
      <c r="G2498" t="s">
        <v>7481</v>
      </c>
      <c r="H2498">
        <v>34.4</v>
      </c>
      <c r="I2498">
        <v>7.9</v>
      </c>
      <c r="J2498">
        <v>0.2</v>
      </c>
      <c r="K2498">
        <v>0.5</v>
      </c>
      <c r="L2498">
        <v>0.7</v>
      </c>
      <c r="M2498">
        <v>56.2</v>
      </c>
      <c r="N2498">
        <f t="shared" si="158"/>
        <v>4404.9900000000007</v>
      </c>
      <c r="O2498">
        <f t="shared" si="156"/>
        <v>5595.0099999999993</v>
      </c>
      <c r="P2498">
        <f t="shared" si="157"/>
        <v>6.7140120000000012</v>
      </c>
      <c r="Q2498" s="4">
        <v>48025</v>
      </c>
      <c r="R2498" s="5">
        <v>28.416077000000001</v>
      </c>
      <c r="S2498" s="5">
        <v>-97.742586000000003</v>
      </c>
      <c r="T2498">
        <v>6</v>
      </c>
      <c r="U2498">
        <v>0.10562073928607602</v>
      </c>
      <c r="V2498">
        <v>32083</v>
      </c>
      <c r="W2498">
        <v>32462</v>
      </c>
      <c r="X2498">
        <v>32659</v>
      </c>
      <c r="Y2498">
        <v>32609</v>
      </c>
      <c r="Z2498">
        <v>18444</v>
      </c>
      <c r="AA2498">
        <v>48007</v>
      </c>
      <c r="AB2498">
        <v>8907.2919999999995</v>
      </c>
      <c r="AC2498">
        <v>42302</v>
      </c>
      <c r="AD2498">
        <v>0</v>
      </c>
      <c r="AE2498">
        <v>0</v>
      </c>
      <c r="AF2498">
        <v>29</v>
      </c>
      <c r="AG2498">
        <v>974</v>
      </c>
      <c r="AH2498">
        <v>2.9774127310061602E-2</v>
      </c>
      <c r="AI2498" s="3">
        <v>538807</v>
      </c>
      <c r="AJ2498" s="3">
        <v>563352.32995697006</v>
      </c>
      <c r="AK2498">
        <v>104</v>
      </c>
      <c r="AL2498">
        <v>563449.59999999998</v>
      </c>
      <c r="AM2498">
        <v>1106633</v>
      </c>
      <c r="AN2498">
        <v>55270</v>
      </c>
      <c r="AO2498">
        <v>1161903</v>
      </c>
      <c r="AP2498">
        <v>1</v>
      </c>
      <c r="AQ2498">
        <v>0</v>
      </c>
      <c r="AR2498">
        <v>1</v>
      </c>
      <c r="AS2498">
        <v>3.0805249214466143E-2</v>
      </c>
      <c r="AT2498">
        <v>3</v>
      </c>
      <c r="AU2498">
        <v>12</v>
      </c>
      <c r="AV2498">
        <f t="shared" si="155"/>
        <v>15</v>
      </c>
      <c r="AY2498">
        <v>152896663.83639899</v>
      </c>
      <c r="AZ2498">
        <v>152896.66383639898</v>
      </c>
      <c r="BA2498">
        <v>4724.1152096504302</v>
      </c>
      <c r="BB2498">
        <v>2.1167985021982494</v>
      </c>
      <c r="BC2498">
        <v>6381</v>
      </c>
      <c r="BD2498">
        <v>6985</v>
      </c>
      <c r="BE2498">
        <v>-604</v>
      </c>
      <c r="BF2498">
        <v>-1.8826169622541532E-2</v>
      </c>
      <c r="BG2498">
        <v>390294</v>
      </c>
      <c r="BH2498">
        <v>11.950580238219175</v>
      </c>
      <c r="BI2498">
        <v>3369</v>
      </c>
      <c r="BJ2498">
        <v>16</v>
      </c>
      <c r="BK2498">
        <v>2</v>
      </c>
      <c r="BL2498">
        <v>2</v>
      </c>
      <c r="BM2498">
        <v>0</v>
      </c>
      <c r="BN2498">
        <v>0</v>
      </c>
      <c r="BO2498">
        <v>0</v>
      </c>
      <c r="BP2498">
        <v>1</v>
      </c>
      <c r="BQ2498">
        <v>3</v>
      </c>
      <c r="BR2498">
        <v>1</v>
      </c>
      <c r="BS2498">
        <v>0</v>
      </c>
      <c r="BT2498">
        <v>32487</v>
      </c>
      <c r="BU2498">
        <v>0.64</v>
      </c>
      <c r="BV2498">
        <v>0.31427470000000002</v>
      </c>
      <c r="BW2498">
        <v>135</v>
      </c>
      <c r="BX2498">
        <v>0.76953859999999996</v>
      </c>
      <c r="BY2498">
        <v>-2.2468140000000001</v>
      </c>
      <c r="BZ2498">
        <v>16</v>
      </c>
      <c r="CA2498">
        <v>2</v>
      </c>
      <c r="CB2498">
        <v>2</v>
      </c>
      <c r="CC2498">
        <v>0</v>
      </c>
      <c r="CD2498">
        <v>0</v>
      </c>
      <c r="CE2498">
        <v>0</v>
      </c>
      <c r="CF2498">
        <v>1</v>
      </c>
      <c r="CG2498">
        <v>3</v>
      </c>
      <c r="CH2498">
        <v>1</v>
      </c>
      <c r="CI2498">
        <v>0</v>
      </c>
      <c r="CJ2498">
        <v>32911</v>
      </c>
      <c r="CK2498">
        <v>0.75962444167603538</v>
      </c>
      <c r="CL2498">
        <v>0.52928926508128438</v>
      </c>
      <c r="CM2498">
        <v>126</v>
      </c>
      <c r="CN2498">
        <v>-1.4400725945520287</v>
      </c>
      <c r="CO2498">
        <v>1599</v>
      </c>
      <c r="CP2498">
        <v>3.6300633999999998E-2</v>
      </c>
      <c r="CQ2498">
        <v>-5.4756844200000002E-2</v>
      </c>
      <c r="CR2498">
        <v>28114</v>
      </c>
      <c r="CS2498">
        <v>0.85299999999999998</v>
      </c>
      <c r="CT2498">
        <v>24800</v>
      </c>
      <c r="CU2498">
        <v>0.75454668838000005</v>
      </c>
      <c r="CV2498">
        <v>12</v>
      </c>
      <c r="CW2498">
        <v>9</v>
      </c>
      <c r="CX2498">
        <v>7</v>
      </c>
      <c r="CY2498">
        <v>517</v>
      </c>
      <c r="CZ2498">
        <v>1408</v>
      </c>
      <c r="DA2498" s="2">
        <v>13045</v>
      </c>
      <c r="DB2498" s="2">
        <v>1145</v>
      </c>
      <c r="DC2498" s="2">
        <v>67.08</v>
      </c>
      <c r="DD2498" s="2">
        <v>5813</v>
      </c>
      <c r="DE2498">
        <v>422</v>
      </c>
      <c r="DF2498">
        <v>38</v>
      </c>
      <c r="DG2498">
        <v>18.29</v>
      </c>
      <c r="DH2498">
        <v>3.05</v>
      </c>
      <c r="DI2498" s="2">
        <v>6.1</v>
      </c>
      <c r="DJ2498">
        <v>-0.36</v>
      </c>
      <c r="DK2498">
        <v>0.89915127309036447</v>
      </c>
      <c r="DL2498">
        <v>0</v>
      </c>
      <c r="DM2498">
        <v>0</v>
      </c>
      <c r="DN2498">
        <v>251.3</v>
      </c>
      <c r="DO2498">
        <v>0.44</v>
      </c>
      <c r="DP2498">
        <v>34.15</v>
      </c>
      <c r="DQ2498" s="2">
        <v>0</v>
      </c>
      <c r="DR2498" s="2">
        <v>577.92219048000004</v>
      </c>
      <c r="DS2498">
        <v>1.0256856877385308E-3</v>
      </c>
      <c r="DV2498">
        <v>0</v>
      </c>
    </row>
    <row r="2499" spans="1:126" x14ac:dyDescent="0.15">
      <c r="A2499" t="s">
        <v>2658</v>
      </c>
      <c r="B2499" t="s">
        <v>1731</v>
      </c>
      <c r="C2499">
        <v>48</v>
      </c>
      <c r="D2499">
        <v>27</v>
      </c>
      <c r="E2499" t="s">
        <v>4095</v>
      </c>
      <c r="F2499">
        <v>48027</v>
      </c>
      <c r="G2499" t="s">
        <v>7482</v>
      </c>
      <c r="H2499">
        <v>50.7</v>
      </c>
      <c r="I2499">
        <v>20.399999999999999</v>
      </c>
      <c r="J2499">
        <v>0.5</v>
      </c>
      <c r="K2499">
        <v>2.7</v>
      </c>
      <c r="L2499">
        <v>4.0999999999999996</v>
      </c>
      <c r="M2499">
        <v>21.6</v>
      </c>
      <c r="N2499">
        <f t="shared" si="158"/>
        <v>3477.56</v>
      </c>
      <c r="O2499">
        <f t="shared" si="156"/>
        <v>6522.4400000000005</v>
      </c>
      <c r="P2499">
        <f t="shared" si="157"/>
        <v>7.8269280000000032</v>
      </c>
      <c r="Q2499" s="4">
        <v>48027</v>
      </c>
      <c r="R2499" s="5">
        <v>31.042314000000001</v>
      </c>
      <c r="S2499" s="5">
        <v>-97.481399999999994</v>
      </c>
      <c r="T2499">
        <v>2</v>
      </c>
      <c r="U2499">
        <v>1.7194818937119979E-4</v>
      </c>
      <c r="V2499">
        <v>310155</v>
      </c>
      <c r="W2499">
        <v>321591</v>
      </c>
      <c r="X2499">
        <v>326041</v>
      </c>
      <c r="Y2499">
        <v>336094</v>
      </c>
      <c r="Z2499">
        <v>163554</v>
      </c>
      <c r="AA2499">
        <v>48009</v>
      </c>
      <c r="AB2499">
        <v>123658.03199999999</v>
      </c>
      <c r="AC2499">
        <v>50550</v>
      </c>
      <c r="AD2499">
        <v>3</v>
      </c>
      <c r="AE2499">
        <v>9.2012967694247039E-6</v>
      </c>
      <c r="AF2499">
        <v>113</v>
      </c>
      <c r="AG2499">
        <v>2533</v>
      </c>
      <c r="AH2499">
        <v>4.4611133043821555E-2</v>
      </c>
      <c r="AI2499" s="3">
        <v>421362</v>
      </c>
      <c r="AJ2499" s="3">
        <v>672656.97236805502</v>
      </c>
      <c r="AK2499">
        <v>47</v>
      </c>
      <c r="AL2499">
        <v>695801.60000000009</v>
      </c>
      <c r="AM2499">
        <v>1135495</v>
      </c>
      <c r="AN2499">
        <v>162585</v>
      </c>
      <c r="AO2499">
        <v>1298080</v>
      </c>
      <c r="AP2499">
        <v>12</v>
      </c>
      <c r="AQ2499">
        <v>3</v>
      </c>
      <c r="AR2499">
        <v>15</v>
      </c>
      <c r="AS2499">
        <v>4.6643096355308451E-2</v>
      </c>
      <c r="AT2499">
        <v>15</v>
      </c>
      <c r="AU2499">
        <v>123</v>
      </c>
      <c r="AV2499">
        <f t="shared" ref="AV2499:AV2562" si="159">AT2499+AU2499</f>
        <v>138</v>
      </c>
      <c r="AW2499">
        <v>321096</v>
      </c>
      <c r="AX2499">
        <v>0.89</v>
      </c>
      <c r="AY2499">
        <v>728088316.42689896</v>
      </c>
      <c r="AZ2499">
        <v>728088.31642689893</v>
      </c>
      <c r="BA2499">
        <v>3054.1336212606602</v>
      </c>
      <c r="BB2499">
        <v>3.2742509791933343</v>
      </c>
      <c r="BC2499">
        <v>549098</v>
      </c>
      <c r="BD2499">
        <v>612811</v>
      </c>
      <c r="BE2499">
        <v>-63713</v>
      </c>
      <c r="BF2499">
        <v>-0.20542309490416083</v>
      </c>
      <c r="BG2499">
        <v>3536922</v>
      </c>
      <c r="BH2499">
        <v>10.848089657435722</v>
      </c>
      <c r="BI2499">
        <v>22306</v>
      </c>
      <c r="BJ2499">
        <v>173</v>
      </c>
      <c r="BK2499">
        <v>29</v>
      </c>
      <c r="BL2499">
        <v>13</v>
      </c>
      <c r="BM2499">
        <v>0</v>
      </c>
      <c r="BN2499">
        <v>1</v>
      </c>
      <c r="BO2499">
        <v>6</v>
      </c>
      <c r="BP2499">
        <v>2</v>
      </c>
      <c r="BQ2499">
        <v>16</v>
      </c>
      <c r="BR2499">
        <v>3</v>
      </c>
      <c r="BS2499">
        <v>0</v>
      </c>
      <c r="BT2499">
        <v>285787</v>
      </c>
      <c r="BU2499">
        <v>0.7</v>
      </c>
      <c r="BV2499">
        <v>0.46264870000000002</v>
      </c>
      <c r="BW2499">
        <v>1094</v>
      </c>
      <c r="BX2499">
        <v>0.85028360000000003</v>
      </c>
      <c r="BY2499">
        <v>-1.5112049999999999</v>
      </c>
      <c r="BZ2499">
        <v>183</v>
      </c>
      <c r="CA2499">
        <v>29</v>
      </c>
      <c r="CB2499">
        <v>14</v>
      </c>
      <c r="CC2499">
        <v>0</v>
      </c>
      <c r="CD2499">
        <v>2</v>
      </c>
      <c r="CE2499">
        <v>7</v>
      </c>
      <c r="CF2499">
        <v>2</v>
      </c>
      <c r="CG2499">
        <v>30</v>
      </c>
      <c r="CH2499">
        <v>2</v>
      </c>
      <c r="CI2499">
        <v>0</v>
      </c>
      <c r="CJ2499">
        <v>329394</v>
      </c>
      <c r="CK2499">
        <v>0.8166511836888346</v>
      </c>
      <c r="CL2499">
        <v>0.52716354385793263</v>
      </c>
      <c r="CM2499">
        <v>1060</v>
      </c>
      <c r="CN2499">
        <v>-1.5241592671485407</v>
      </c>
      <c r="CO2499">
        <v>38100</v>
      </c>
      <c r="CP2499">
        <v>0.16169602799999999</v>
      </c>
      <c r="CQ2499">
        <v>8.7445210999999995E-2</v>
      </c>
      <c r="CR2499">
        <v>267771</v>
      </c>
      <c r="CS2499">
        <v>0.79099999999999993</v>
      </c>
      <c r="CT2499">
        <v>245953</v>
      </c>
      <c r="CU2499">
        <v>0.81465821707000008</v>
      </c>
      <c r="CV2499">
        <v>642</v>
      </c>
      <c r="CW2499">
        <v>254</v>
      </c>
      <c r="CX2499">
        <v>273</v>
      </c>
      <c r="CY2499">
        <v>868</v>
      </c>
      <c r="CZ2499">
        <v>3922</v>
      </c>
      <c r="DA2499" s="2">
        <v>193113</v>
      </c>
      <c r="DB2499" s="2">
        <v>21650</v>
      </c>
      <c r="DC2499" s="2">
        <v>144.72</v>
      </c>
      <c r="DD2499" s="2">
        <v>115092</v>
      </c>
      <c r="DE2499">
        <v>1342</v>
      </c>
      <c r="DF2499">
        <v>232</v>
      </c>
      <c r="DG2499">
        <v>23.25</v>
      </c>
      <c r="DH2499">
        <v>2.14</v>
      </c>
      <c r="DI2499" s="2">
        <v>3.06</v>
      </c>
      <c r="DJ2499">
        <v>1.26</v>
      </c>
      <c r="DK2499">
        <v>0.88402608683269968</v>
      </c>
      <c r="DL2499">
        <v>7.8957757599684166E-4</v>
      </c>
      <c r="DM2499">
        <v>0</v>
      </c>
      <c r="DN2499">
        <v>229.6</v>
      </c>
      <c r="DO2499">
        <v>0.33</v>
      </c>
      <c r="DP2499">
        <v>261.11</v>
      </c>
      <c r="DQ2499" s="2">
        <v>0</v>
      </c>
      <c r="DR2499" s="2">
        <v>1100.8370796699999</v>
      </c>
      <c r="DS2499">
        <v>1.2138337844954652E-3</v>
      </c>
      <c r="DT2499">
        <v>5.0549305028171698</v>
      </c>
      <c r="DU2499">
        <v>3517228.7317489916</v>
      </c>
      <c r="DV2499">
        <v>0</v>
      </c>
    </row>
    <row r="2500" spans="1:126" x14ac:dyDescent="0.15">
      <c r="A2500" t="s">
        <v>2658</v>
      </c>
      <c r="B2500" t="s">
        <v>4096</v>
      </c>
      <c r="C2500">
        <v>48</v>
      </c>
      <c r="D2500">
        <v>29</v>
      </c>
      <c r="E2500" t="s">
        <v>4097</v>
      </c>
      <c r="F2500">
        <v>48029</v>
      </c>
      <c r="G2500" t="s">
        <v>7483</v>
      </c>
      <c r="H2500">
        <v>30.3</v>
      </c>
      <c r="I2500">
        <v>6.9</v>
      </c>
      <c r="J2500">
        <v>0.2</v>
      </c>
      <c r="K2500">
        <v>2.2999999999999998</v>
      </c>
      <c r="L2500">
        <v>1.6</v>
      </c>
      <c r="M2500">
        <v>58.7</v>
      </c>
      <c r="N2500">
        <f t="shared" si="158"/>
        <v>4419.2800000000007</v>
      </c>
      <c r="O2500">
        <f t="shared" si="156"/>
        <v>5580.7199999999993</v>
      </c>
      <c r="P2500">
        <f t="shared" si="157"/>
        <v>6.6968640000000015</v>
      </c>
      <c r="Q2500" s="4">
        <v>48029</v>
      </c>
      <c r="R2500" s="5">
        <v>29.448671000000001</v>
      </c>
      <c r="S2500" s="5">
        <v>-98.520146999999994</v>
      </c>
      <c r="T2500">
        <v>1</v>
      </c>
      <c r="U2500">
        <v>0.10629001706979468</v>
      </c>
      <c r="V2500">
        <v>1719902</v>
      </c>
      <c r="W2500">
        <v>1789088</v>
      </c>
      <c r="X2500">
        <v>1825502</v>
      </c>
      <c r="Y2500">
        <v>1894811</v>
      </c>
      <c r="Z2500">
        <v>945035</v>
      </c>
      <c r="AA2500">
        <v>48011</v>
      </c>
      <c r="AB2500">
        <v>726580.37800000003</v>
      </c>
      <c r="AC2500">
        <v>51150</v>
      </c>
      <c r="AD2500">
        <v>18</v>
      </c>
      <c r="AE2500">
        <v>9.8603014403709221E-6</v>
      </c>
      <c r="AF2500">
        <v>112</v>
      </c>
      <c r="AG2500">
        <v>2457</v>
      </c>
      <c r="AH2500">
        <v>4.5584045584045586E-2</v>
      </c>
      <c r="AI2500" s="3">
        <v>342882</v>
      </c>
      <c r="AJ2500" s="3">
        <v>793519.347476625</v>
      </c>
      <c r="AK2500">
        <v>39</v>
      </c>
      <c r="AL2500">
        <v>804326.40000000002</v>
      </c>
      <c r="AM2500">
        <v>1389083</v>
      </c>
      <c r="AN2500">
        <v>109451</v>
      </c>
      <c r="AO2500">
        <v>1498534</v>
      </c>
      <c r="AP2500">
        <v>120</v>
      </c>
      <c r="AQ2500">
        <v>13</v>
      </c>
      <c r="AR2500">
        <v>133</v>
      </c>
      <c r="AS2500">
        <v>7.4339551771628903E-2</v>
      </c>
      <c r="AT2500">
        <v>126</v>
      </c>
      <c r="AU2500">
        <v>730</v>
      </c>
      <c r="AV2500">
        <f t="shared" si="159"/>
        <v>856</v>
      </c>
      <c r="AY2500">
        <v>2379620967.8034101</v>
      </c>
      <c r="AZ2500">
        <v>2379620.9678034103</v>
      </c>
      <c r="BA2500">
        <v>1708.71514705704</v>
      </c>
      <c r="BB2500">
        <v>5.8523505320493197</v>
      </c>
      <c r="BC2500">
        <v>2304392</v>
      </c>
      <c r="BD2500">
        <v>2248331</v>
      </c>
      <c r="BE2500">
        <v>56061</v>
      </c>
      <c r="BF2500">
        <v>3.259546183445336E-2</v>
      </c>
      <c r="BG2500">
        <v>96864607</v>
      </c>
      <c r="BH2500">
        <v>53.061901329059076</v>
      </c>
      <c r="BI2500">
        <v>129181</v>
      </c>
      <c r="BJ2500">
        <v>663</v>
      </c>
      <c r="BK2500">
        <v>97</v>
      </c>
      <c r="BL2500">
        <v>39</v>
      </c>
      <c r="BM2500">
        <v>14</v>
      </c>
      <c r="BN2500">
        <v>27</v>
      </c>
      <c r="BO2500">
        <v>34</v>
      </c>
      <c r="BP2500">
        <v>10</v>
      </c>
      <c r="BQ2500">
        <v>122</v>
      </c>
      <c r="BR2500">
        <v>24</v>
      </c>
      <c r="BS2500">
        <v>7</v>
      </c>
      <c r="BT2500">
        <v>1700000</v>
      </c>
      <c r="BU2500">
        <v>0.73</v>
      </c>
      <c r="BV2500">
        <v>0.45146059999999999</v>
      </c>
      <c r="BW2500">
        <v>5570</v>
      </c>
      <c r="BX2500">
        <v>0.62793370000000004</v>
      </c>
      <c r="BY2500">
        <v>-1.833075</v>
      </c>
      <c r="BZ2500">
        <v>690</v>
      </c>
      <c r="CA2500">
        <v>88</v>
      </c>
      <c r="CB2500">
        <v>37</v>
      </c>
      <c r="CC2500">
        <v>27</v>
      </c>
      <c r="CD2500">
        <v>26</v>
      </c>
      <c r="CE2500">
        <v>28</v>
      </c>
      <c r="CF2500">
        <v>12</v>
      </c>
      <c r="CG2500">
        <v>140</v>
      </c>
      <c r="CH2500">
        <v>29</v>
      </c>
      <c r="CI2500">
        <v>9</v>
      </c>
      <c r="CJ2500">
        <v>1860274</v>
      </c>
      <c r="CK2500">
        <v>0.58378496931097246</v>
      </c>
      <c r="CL2500">
        <v>0.55922909100410212</v>
      </c>
      <c r="CM2500">
        <v>5259</v>
      </c>
      <c r="CN2500">
        <v>-1.6789070091538862</v>
      </c>
      <c r="CO2500">
        <v>259480.99999999997</v>
      </c>
      <c r="CP2500">
        <v>0.22115838500000001</v>
      </c>
      <c r="CQ2500">
        <v>0.21493657699999999</v>
      </c>
      <c r="CR2500">
        <v>1665013</v>
      </c>
      <c r="CS2500">
        <v>0.87</v>
      </c>
      <c r="CT2500">
        <v>1322605</v>
      </c>
      <c r="CU2500">
        <v>0.77011842175</v>
      </c>
      <c r="CV2500">
        <v>2845</v>
      </c>
      <c r="CW2500">
        <v>1509</v>
      </c>
      <c r="CX2500">
        <v>1340</v>
      </c>
      <c r="CY2500">
        <v>1371</v>
      </c>
      <c r="CZ2500">
        <v>3740</v>
      </c>
      <c r="DA2500" s="2">
        <v>1125512</v>
      </c>
      <c r="DB2500" s="2">
        <v>178615</v>
      </c>
      <c r="DC2500" s="2">
        <v>208.3</v>
      </c>
      <c r="DD2500" s="2">
        <v>407087</v>
      </c>
      <c r="DE2500">
        <v>1157</v>
      </c>
      <c r="DF2500">
        <v>200</v>
      </c>
      <c r="DG2500">
        <v>40.49</v>
      </c>
      <c r="DH2500">
        <v>1.65</v>
      </c>
      <c r="DI2500" s="2">
        <v>4.9000000000000004</v>
      </c>
      <c r="DJ2500">
        <v>2.63</v>
      </c>
      <c r="DK2500">
        <v>0.86378112586837452</v>
      </c>
      <c r="DL2500">
        <v>0</v>
      </c>
      <c r="DM2500">
        <v>0</v>
      </c>
      <c r="DN2500">
        <v>136.6</v>
      </c>
      <c r="DO2500">
        <v>0.17300000000000001</v>
      </c>
      <c r="DP2500">
        <v>133.97</v>
      </c>
      <c r="DQ2500" s="2">
        <v>0</v>
      </c>
      <c r="DR2500" s="2">
        <v>4572.9407311200011</v>
      </c>
      <c r="DS2500">
        <v>4.425770202935028E-3</v>
      </c>
      <c r="DT2500">
        <v>5.77921040482385</v>
      </c>
      <c r="DU2500">
        <v>4648371.4997545099</v>
      </c>
      <c r="DV2500">
        <v>0</v>
      </c>
    </row>
    <row r="2501" spans="1:126" x14ac:dyDescent="0.15">
      <c r="A2501" t="s">
        <v>2658</v>
      </c>
      <c r="B2501" t="s">
        <v>4098</v>
      </c>
      <c r="C2501">
        <v>48</v>
      </c>
      <c r="D2501">
        <v>31</v>
      </c>
      <c r="E2501" t="s">
        <v>4099</v>
      </c>
      <c r="F2501">
        <v>48031</v>
      </c>
      <c r="G2501" t="s">
        <v>7484</v>
      </c>
      <c r="H2501">
        <v>79.400000000000006</v>
      </c>
      <c r="I2501">
        <v>0.6</v>
      </c>
      <c r="J2501">
        <v>0.4</v>
      </c>
      <c r="K2501">
        <v>0.5</v>
      </c>
      <c r="L2501">
        <v>0.9</v>
      </c>
      <c r="M2501">
        <v>18.2</v>
      </c>
      <c r="N2501">
        <f t="shared" si="158"/>
        <v>6637.18</v>
      </c>
      <c r="O2501">
        <f t="shared" si="156"/>
        <v>3362.8199999999997</v>
      </c>
      <c r="P2501">
        <f t="shared" si="157"/>
        <v>4.0353840000000014</v>
      </c>
      <c r="Q2501" s="4">
        <v>48031</v>
      </c>
      <c r="R2501" s="5">
        <v>30.266456000000002</v>
      </c>
      <c r="S2501" s="5">
        <v>-98.399216999999993</v>
      </c>
      <c r="T2501">
        <v>8</v>
      </c>
      <c r="U2501">
        <v>2.173382687049976E-2</v>
      </c>
      <c r="V2501">
        <v>10425</v>
      </c>
      <c r="W2501">
        <v>10625</v>
      </c>
      <c r="X2501">
        <v>10723</v>
      </c>
      <c r="Y2501">
        <v>11038</v>
      </c>
      <c r="Z2501">
        <v>5654</v>
      </c>
      <c r="AA2501">
        <v>48013</v>
      </c>
      <c r="AB2501">
        <v>4182.259</v>
      </c>
      <c r="AC2501">
        <v>55504</v>
      </c>
      <c r="AD2501">
        <v>0</v>
      </c>
      <c r="AE2501">
        <v>0</v>
      </c>
      <c r="AF2501">
        <v>25</v>
      </c>
      <c r="AG2501">
        <v>792</v>
      </c>
      <c r="AH2501">
        <v>3.1565656565656568E-2</v>
      </c>
      <c r="AI2501" s="3">
        <v>363990</v>
      </c>
      <c r="AJ2501" s="3">
        <v>453919.11263676005</v>
      </c>
      <c r="AK2501">
        <v>142</v>
      </c>
      <c r="AL2501">
        <v>456614.40000000002</v>
      </c>
      <c r="AM2501">
        <v>1748750</v>
      </c>
      <c r="AN2501">
        <v>36460</v>
      </c>
      <c r="AO2501">
        <v>1785210</v>
      </c>
      <c r="AP2501">
        <v>2</v>
      </c>
      <c r="AQ2501">
        <v>6</v>
      </c>
      <c r="AR2501">
        <v>8</v>
      </c>
      <c r="AS2501">
        <v>0.75294117647058822</v>
      </c>
      <c r="AT2501">
        <v>9</v>
      </c>
      <c r="AU2501">
        <v>11</v>
      </c>
      <c r="AV2501">
        <f t="shared" si="159"/>
        <v>20</v>
      </c>
      <c r="AW2501">
        <v>2077</v>
      </c>
      <c r="AX2501">
        <v>0.20999999999999996</v>
      </c>
      <c r="AY2501">
        <v>387719914.58975202</v>
      </c>
      <c r="AZ2501">
        <v>387719.91458975204</v>
      </c>
      <c r="BA2501">
        <v>46001.500849691001</v>
      </c>
      <c r="BB2501">
        <v>0.21738421171680469</v>
      </c>
      <c r="BC2501">
        <v>3805</v>
      </c>
      <c r="BD2501">
        <v>0</v>
      </c>
      <c r="BE2501">
        <v>3805</v>
      </c>
      <c r="BF2501">
        <v>0.36498800959232613</v>
      </c>
      <c r="BG2501">
        <v>229572</v>
      </c>
      <c r="BH2501">
        <v>21.409307096894526</v>
      </c>
      <c r="BI2501">
        <v>1516</v>
      </c>
      <c r="BJ2501">
        <v>9</v>
      </c>
      <c r="BK2501">
        <v>0</v>
      </c>
      <c r="BL2501">
        <v>2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9198</v>
      </c>
      <c r="BU2501">
        <v>0.53</v>
      </c>
      <c r="BV2501">
        <v>0.71714820000000001</v>
      </c>
      <c r="BW2501">
        <v>90</v>
      </c>
      <c r="BX2501">
        <v>1.1959120000000001</v>
      </c>
      <c r="BY2501">
        <v>1.058743</v>
      </c>
      <c r="BZ2501">
        <v>12</v>
      </c>
      <c r="CA2501">
        <v>0</v>
      </c>
      <c r="CB2501">
        <v>2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10798</v>
      </c>
      <c r="CK2501">
        <v>1.3891461381737358</v>
      </c>
      <c r="CL2501">
        <v>0.69117442668519802</v>
      </c>
      <c r="CM2501">
        <v>94</v>
      </c>
      <c r="CN2501">
        <v>0.6748132128543608</v>
      </c>
      <c r="CO2501">
        <v>1520</v>
      </c>
      <c r="CP2501">
        <v>0.3049193</v>
      </c>
      <c r="CQ2501">
        <v>0.46895202699999999</v>
      </c>
      <c r="CR2501">
        <v>9474</v>
      </c>
      <c r="CS2501">
        <v>0.85599999999999998</v>
      </c>
      <c r="CT2501">
        <v>7589</v>
      </c>
      <c r="CU2501">
        <v>0.74515719276000003</v>
      </c>
      <c r="CW2501">
        <v>4</v>
      </c>
      <c r="CX2501">
        <v>4</v>
      </c>
      <c r="CY2501">
        <v>448</v>
      </c>
      <c r="CZ2501">
        <v>1241</v>
      </c>
      <c r="DA2501" s="2">
        <v>6436</v>
      </c>
      <c r="DB2501" s="2">
        <v>1340</v>
      </c>
      <c r="DC2501" s="2">
        <v>186.51</v>
      </c>
      <c r="DD2501" s="2">
        <v>772</v>
      </c>
      <c r="DE2501">
        <v>446</v>
      </c>
      <c r="DF2501">
        <v>38</v>
      </c>
      <c r="DG2501">
        <v>55.95</v>
      </c>
      <c r="DH2501">
        <v>18.649999999999999</v>
      </c>
      <c r="DI2501" s="2">
        <v>65.28</v>
      </c>
      <c r="DJ2501">
        <v>4.05</v>
      </c>
      <c r="DK2501">
        <v>0.90964037473556969</v>
      </c>
      <c r="DL2501">
        <v>2.5252525252525255E-3</v>
      </c>
      <c r="DM2501">
        <v>0</v>
      </c>
      <c r="DN2501">
        <v>77.599999999999994</v>
      </c>
      <c r="DO2501">
        <v>0.17300000000000001</v>
      </c>
      <c r="DP2501">
        <v>0</v>
      </c>
      <c r="DQ2501" s="2">
        <v>0</v>
      </c>
      <c r="DR2501" s="2">
        <v>13032.44609521</v>
      </c>
      <c r="DS2501">
        <v>1.9198729307946267E-2</v>
      </c>
      <c r="DV2501">
        <v>0</v>
      </c>
    </row>
    <row r="2502" spans="1:126" x14ac:dyDescent="0.15">
      <c r="A2502" t="s">
        <v>2658</v>
      </c>
      <c r="B2502" t="s">
        <v>4100</v>
      </c>
      <c r="C2502">
        <v>48</v>
      </c>
      <c r="D2502">
        <v>33</v>
      </c>
      <c r="E2502" t="s">
        <v>4101</v>
      </c>
      <c r="F2502">
        <v>48033</v>
      </c>
      <c r="G2502" t="s">
        <v>7485</v>
      </c>
      <c r="H2502">
        <v>84.1</v>
      </c>
      <c r="I2502">
        <v>0</v>
      </c>
      <c r="J2502">
        <v>0.3</v>
      </c>
      <c r="K2502">
        <v>0.2</v>
      </c>
      <c r="L2502">
        <v>0.6</v>
      </c>
      <c r="M2502">
        <v>14.8</v>
      </c>
      <c r="N2502">
        <f t="shared" si="158"/>
        <v>7292.3399999999992</v>
      </c>
      <c r="O2502">
        <f t="shared" si="156"/>
        <v>2707.6600000000008</v>
      </c>
      <c r="P2502">
        <f t="shared" si="157"/>
        <v>3.2491920000000021</v>
      </c>
      <c r="Q2502" s="4">
        <v>48033</v>
      </c>
      <c r="R2502" s="5">
        <v>32.738590000000002</v>
      </c>
      <c r="S2502" s="5">
        <v>-101.439199</v>
      </c>
      <c r="T2502">
        <v>8</v>
      </c>
      <c r="U2502">
        <v>-6.3359709374443393E-2</v>
      </c>
      <c r="V2502">
        <v>642</v>
      </c>
      <c r="W2502">
        <v>676</v>
      </c>
      <c r="X2502">
        <v>705</v>
      </c>
      <c r="Y2502">
        <v>656</v>
      </c>
      <c r="Z2502">
        <v>315</v>
      </c>
      <c r="AA2502">
        <v>48015</v>
      </c>
      <c r="AB2502">
        <v>235.06499999999997</v>
      </c>
      <c r="AC2502">
        <v>73750</v>
      </c>
      <c r="AD2502">
        <v>0</v>
      </c>
      <c r="AE2502">
        <v>0</v>
      </c>
      <c r="AF2502">
        <v>2</v>
      </c>
      <c r="AG2502">
        <v>114</v>
      </c>
      <c r="AH2502">
        <v>1.7543859649122806E-2</v>
      </c>
      <c r="AI2502" s="3">
        <v>464270</v>
      </c>
      <c r="AJ2502" s="3">
        <v>574362.47846866504</v>
      </c>
      <c r="AK2502">
        <v>760</v>
      </c>
      <c r="AL2502">
        <v>579910.40000000002</v>
      </c>
      <c r="AM2502">
        <v>1526603</v>
      </c>
      <c r="AN2502">
        <v>27603</v>
      </c>
      <c r="AO2502">
        <v>1554206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f t="shared" si="159"/>
        <v>0</v>
      </c>
      <c r="AW2502">
        <v>87</v>
      </c>
      <c r="AX2502">
        <v>0.18999999999999995</v>
      </c>
      <c r="AY2502">
        <v>36437082.596420601</v>
      </c>
      <c r="AZ2502">
        <v>36437.082596420601</v>
      </c>
      <c r="BA2502">
        <v>49799.096487352697</v>
      </c>
      <c r="BB2502">
        <v>0.20080685605490181</v>
      </c>
      <c r="BC2502">
        <v>1652</v>
      </c>
      <c r="BD2502">
        <v>0</v>
      </c>
      <c r="BE2502">
        <v>1652</v>
      </c>
      <c r="BF2502">
        <v>2.5732087227414331</v>
      </c>
      <c r="BG2502">
        <v>0</v>
      </c>
      <c r="BH2502">
        <v>0</v>
      </c>
      <c r="BI2502">
        <v>128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595</v>
      </c>
      <c r="BU2502">
        <v>0.52</v>
      </c>
      <c r="BV2502">
        <v>0.71626990000000001</v>
      </c>
      <c r="BW2502">
        <v>5</v>
      </c>
      <c r="BX2502">
        <v>0</v>
      </c>
      <c r="BY2502">
        <v>-9.4941800000000007E-2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654</v>
      </c>
      <c r="CK2502">
        <v>0</v>
      </c>
      <c r="CL2502">
        <v>0.84222737819025517</v>
      </c>
      <c r="CM2502">
        <v>7</v>
      </c>
      <c r="CN2502">
        <v>0.39923504215990979</v>
      </c>
      <c r="CO2502">
        <v>127</v>
      </c>
      <c r="CP2502">
        <v>0</v>
      </c>
      <c r="CQ2502">
        <v>0</v>
      </c>
      <c r="CR2502">
        <v>548</v>
      </c>
      <c r="CS2502">
        <v>0.85699999999999998</v>
      </c>
      <c r="CT2502">
        <v>514</v>
      </c>
      <c r="CU2502">
        <v>0.85372340425999993</v>
      </c>
      <c r="CV2502">
        <v>0</v>
      </c>
      <c r="CW2502">
        <v>0</v>
      </c>
      <c r="CX2502">
        <v>0</v>
      </c>
      <c r="CY2502">
        <v>130</v>
      </c>
      <c r="CZ2502">
        <v>178</v>
      </c>
      <c r="DA2502" s="2">
        <v>444</v>
      </c>
      <c r="DB2502" s="2">
        <v>60</v>
      </c>
      <c r="DC2502" s="2">
        <v>0</v>
      </c>
      <c r="DD2502" s="2">
        <v>25</v>
      </c>
      <c r="DE2502">
        <v>54</v>
      </c>
      <c r="DF2502">
        <v>1</v>
      </c>
      <c r="DI2502" s="2">
        <v>156.99</v>
      </c>
      <c r="DJ2502">
        <v>2.39</v>
      </c>
      <c r="DK2502">
        <v>0.6659508475671484</v>
      </c>
      <c r="DL2502">
        <v>1.7543859649122806E-2</v>
      </c>
      <c r="DM2502">
        <v>0</v>
      </c>
      <c r="DN2502">
        <v>144.69999999999999</v>
      </c>
      <c r="DO2502">
        <v>0.248</v>
      </c>
      <c r="DP2502">
        <v>3112.24</v>
      </c>
      <c r="DQ2502" s="2">
        <v>0</v>
      </c>
      <c r="DR2502" s="2">
        <v>0</v>
      </c>
      <c r="DS2502">
        <v>0</v>
      </c>
      <c r="DT2502">
        <v>1.17290220073808</v>
      </c>
      <c r="DU2502">
        <v>680178.18439090031</v>
      </c>
      <c r="DV2502">
        <v>0</v>
      </c>
    </row>
    <row r="2503" spans="1:126" x14ac:dyDescent="0.15">
      <c r="A2503" t="s">
        <v>2658</v>
      </c>
      <c r="B2503" t="s">
        <v>4102</v>
      </c>
      <c r="C2503">
        <v>48</v>
      </c>
      <c r="D2503">
        <v>35</v>
      </c>
      <c r="E2503" t="s">
        <v>4103</v>
      </c>
      <c r="F2503">
        <v>48035</v>
      </c>
      <c r="G2503" t="s">
        <v>7486</v>
      </c>
      <c r="H2503">
        <v>80.7</v>
      </c>
      <c r="I2503">
        <v>1.5</v>
      </c>
      <c r="J2503">
        <v>0.4</v>
      </c>
      <c r="K2503">
        <v>0.2</v>
      </c>
      <c r="L2503">
        <v>1.1000000000000001</v>
      </c>
      <c r="M2503">
        <v>16.100000000000001</v>
      </c>
      <c r="N2503">
        <f t="shared" si="158"/>
        <v>6775.3600000000006</v>
      </c>
      <c r="O2503">
        <f t="shared" si="156"/>
        <v>3224.6399999999994</v>
      </c>
      <c r="P2503">
        <f t="shared" si="157"/>
        <v>3.8695680000000006</v>
      </c>
      <c r="Q2503" s="4">
        <v>48035</v>
      </c>
      <c r="R2503" s="5">
        <v>31.900818999999998</v>
      </c>
      <c r="S2503" s="5">
        <v>-97.637641000000002</v>
      </c>
      <c r="T2503">
        <v>6</v>
      </c>
      <c r="U2503">
        <v>0.18772344158525806</v>
      </c>
      <c r="V2503">
        <v>18114</v>
      </c>
      <c r="W2503">
        <v>18052</v>
      </c>
      <c r="X2503">
        <v>17971</v>
      </c>
      <c r="Y2503">
        <v>17863</v>
      </c>
      <c r="Z2503">
        <v>8611</v>
      </c>
      <c r="AA2503">
        <v>48017</v>
      </c>
      <c r="AB2503">
        <v>6042.8010000000004</v>
      </c>
      <c r="AC2503">
        <v>44674</v>
      </c>
      <c r="AD2503">
        <v>1</v>
      </c>
      <c r="AE2503">
        <v>5.5645206165488842E-5</v>
      </c>
      <c r="AF2503">
        <v>23</v>
      </c>
      <c r="AG2503">
        <v>1265</v>
      </c>
      <c r="AH2503">
        <v>1.8181818181818181E-2</v>
      </c>
      <c r="AI2503" s="3">
        <v>569644</v>
      </c>
      <c r="AJ2503" s="3">
        <v>629105.69712490507</v>
      </c>
      <c r="AK2503">
        <v>129</v>
      </c>
      <c r="AL2503">
        <v>641740.80000000005</v>
      </c>
      <c r="AM2503">
        <v>1073999</v>
      </c>
      <c r="AN2503">
        <v>70124</v>
      </c>
      <c r="AO2503">
        <v>1144123</v>
      </c>
      <c r="AP2503">
        <v>3</v>
      </c>
      <c r="AQ2503">
        <v>1</v>
      </c>
      <c r="AR2503">
        <v>4</v>
      </c>
      <c r="AS2503">
        <v>0.22158209616662974</v>
      </c>
      <c r="AT2503">
        <v>4</v>
      </c>
      <c r="AU2503">
        <v>9</v>
      </c>
      <c r="AV2503">
        <f t="shared" si="159"/>
        <v>13</v>
      </c>
      <c r="AW2503">
        <v>14413</v>
      </c>
      <c r="AX2503">
        <v>0.94</v>
      </c>
      <c r="AY2503">
        <v>678651551.11585498</v>
      </c>
      <c r="AZ2503">
        <v>678651.55111585499</v>
      </c>
      <c r="BA2503">
        <v>39525.659340443199</v>
      </c>
      <c r="BB2503">
        <v>0.2530002071279267</v>
      </c>
      <c r="BC2503">
        <v>2402</v>
      </c>
      <c r="BD2503">
        <v>0</v>
      </c>
      <c r="BE2503">
        <v>2402</v>
      </c>
      <c r="BF2503">
        <v>0.13260461521475103</v>
      </c>
      <c r="BG2503">
        <v>261349</v>
      </c>
      <c r="BH2503">
        <v>14.542818986144344</v>
      </c>
      <c r="BI2503">
        <v>3029</v>
      </c>
      <c r="BJ2503">
        <v>25</v>
      </c>
      <c r="BK2503">
        <v>2</v>
      </c>
      <c r="BL2503">
        <v>3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17631</v>
      </c>
      <c r="BU2503">
        <v>0.6</v>
      </c>
      <c r="BV2503">
        <v>0.55345639999999996</v>
      </c>
      <c r="BW2503">
        <v>146</v>
      </c>
      <c r="BX2503">
        <v>1.758267</v>
      </c>
      <c r="BY2503">
        <v>0.39969450000000001</v>
      </c>
      <c r="BZ2503">
        <v>25</v>
      </c>
      <c r="CA2503">
        <v>2</v>
      </c>
      <c r="CB2503">
        <v>2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1</v>
      </c>
      <c r="CI2503">
        <v>0</v>
      </c>
      <c r="CJ2503">
        <v>17734</v>
      </c>
      <c r="CK2503">
        <v>1.691665726852374</v>
      </c>
      <c r="CL2503">
        <v>0.61417717291475327</v>
      </c>
      <c r="CM2503">
        <v>134</v>
      </c>
      <c r="CN2503">
        <v>0.4055945384067049</v>
      </c>
      <c r="CO2503">
        <v>1359</v>
      </c>
      <c r="CP2503">
        <v>0.46753230499999998</v>
      </c>
      <c r="CQ2503">
        <v>0.270796078</v>
      </c>
      <c r="CR2503">
        <v>14831</v>
      </c>
      <c r="CS2503">
        <v>0.83099999999999996</v>
      </c>
      <c r="CT2503">
        <v>13006</v>
      </c>
      <c r="CU2503">
        <v>0.72152950955999995</v>
      </c>
      <c r="CV2503">
        <v>2</v>
      </c>
      <c r="CW2503">
        <v>7</v>
      </c>
      <c r="CX2503">
        <v>8</v>
      </c>
      <c r="CY2503">
        <v>952</v>
      </c>
      <c r="CZ2503">
        <v>1938</v>
      </c>
      <c r="DA2503" s="2">
        <v>8044</v>
      </c>
      <c r="DB2503" s="2">
        <v>1170</v>
      </c>
      <c r="DC2503" s="2">
        <v>145.62</v>
      </c>
      <c r="DD2503" s="2">
        <v>1042</v>
      </c>
      <c r="DE2503">
        <v>623</v>
      </c>
      <c r="DF2503">
        <v>43</v>
      </c>
      <c r="DG2503">
        <v>50.41</v>
      </c>
      <c r="DH2503">
        <v>16.8</v>
      </c>
      <c r="DI2503" s="2">
        <v>33.6</v>
      </c>
      <c r="DJ2503">
        <v>0.84</v>
      </c>
      <c r="DK2503">
        <v>0.92480917906622384</v>
      </c>
      <c r="DL2503">
        <v>0</v>
      </c>
      <c r="DM2503">
        <v>0</v>
      </c>
      <c r="DN2503">
        <v>165.1</v>
      </c>
      <c r="DO2503">
        <v>0.26</v>
      </c>
      <c r="DP2503">
        <v>247.73</v>
      </c>
      <c r="DQ2503" s="2">
        <v>0</v>
      </c>
      <c r="DR2503" s="2">
        <v>3762.6360235299999</v>
      </c>
      <c r="DS2503">
        <v>2.7960999386512431E-4</v>
      </c>
      <c r="DV2503">
        <v>1</v>
      </c>
    </row>
    <row r="2504" spans="1:126" x14ac:dyDescent="0.15">
      <c r="A2504" t="s">
        <v>2658</v>
      </c>
      <c r="B2504" t="s">
        <v>4104</v>
      </c>
      <c r="C2504">
        <v>48</v>
      </c>
      <c r="D2504">
        <v>37</v>
      </c>
      <c r="E2504" t="s">
        <v>4105</v>
      </c>
      <c r="F2504">
        <v>48037</v>
      </c>
      <c r="G2504" t="s">
        <v>7487</v>
      </c>
      <c r="H2504">
        <v>66.3</v>
      </c>
      <c r="I2504">
        <v>24</v>
      </c>
      <c r="J2504">
        <v>0.6</v>
      </c>
      <c r="K2504">
        <v>0.8</v>
      </c>
      <c r="L2504">
        <v>1.8</v>
      </c>
      <c r="M2504">
        <v>6.5</v>
      </c>
      <c r="N2504">
        <f t="shared" si="158"/>
        <v>5018.1799999999994</v>
      </c>
      <c r="O2504">
        <f t="shared" si="156"/>
        <v>4981.8200000000006</v>
      </c>
      <c r="P2504">
        <f t="shared" si="157"/>
        <v>5.9781840000000033</v>
      </c>
      <c r="Q2504" s="4">
        <v>48037</v>
      </c>
      <c r="R2504" s="5">
        <v>33.446061999999998</v>
      </c>
      <c r="S2504" s="5">
        <v>-94.422393</v>
      </c>
      <c r="T2504">
        <v>3</v>
      </c>
      <c r="U2504">
        <v>5.0824260532034968E-2</v>
      </c>
      <c r="V2504">
        <v>92460</v>
      </c>
      <c r="W2504">
        <v>93068</v>
      </c>
      <c r="X2504">
        <v>93155</v>
      </c>
      <c r="Y2504">
        <v>93400</v>
      </c>
      <c r="Z2504">
        <v>48543</v>
      </c>
      <c r="AA2504">
        <v>48019</v>
      </c>
      <c r="AB2504">
        <v>32158.815000000002</v>
      </c>
      <c r="AC2504">
        <v>42670</v>
      </c>
      <c r="AD2504">
        <v>1</v>
      </c>
      <c r="AE2504">
        <v>1.0734796843969727E-5</v>
      </c>
      <c r="AF2504">
        <v>45</v>
      </c>
      <c r="AG2504">
        <v>1619</v>
      </c>
      <c r="AH2504">
        <v>2.7794935145151328E-2</v>
      </c>
      <c r="AI2504" s="3">
        <v>273107</v>
      </c>
      <c r="AJ2504" s="3">
        <v>566402.64918138506</v>
      </c>
      <c r="AK2504">
        <v>59</v>
      </c>
      <c r="AL2504">
        <v>590611.20000000007</v>
      </c>
      <c r="AM2504">
        <v>920533</v>
      </c>
      <c r="AN2504">
        <v>82918</v>
      </c>
      <c r="AO2504">
        <v>1003451</v>
      </c>
      <c r="AP2504">
        <v>2</v>
      </c>
      <c r="AQ2504">
        <v>1</v>
      </c>
      <c r="AR2504">
        <v>3</v>
      </c>
      <c r="AS2504">
        <v>3.2234495207805046E-2</v>
      </c>
      <c r="AT2504">
        <v>5</v>
      </c>
      <c r="AU2504">
        <v>62</v>
      </c>
      <c r="AV2504">
        <f t="shared" si="159"/>
        <v>67</v>
      </c>
      <c r="AW2504">
        <v>91891</v>
      </c>
      <c r="AX2504">
        <v>0.97</v>
      </c>
      <c r="AY2504">
        <v>340212700.12613201</v>
      </c>
      <c r="AZ2504">
        <v>340212.700126132</v>
      </c>
      <c r="BA2504">
        <v>3781.9525837568099</v>
      </c>
      <c r="BB2504">
        <v>2.6441367993213922</v>
      </c>
      <c r="BC2504">
        <v>4955</v>
      </c>
      <c r="BD2504">
        <v>4245</v>
      </c>
      <c r="BE2504">
        <v>710</v>
      </c>
      <c r="BF2504">
        <v>7.6789963227341549E-3</v>
      </c>
      <c r="BG2504">
        <v>1440705</v>
      </c>
      <c r="BH2504">
        <v>15.465675487091406</v>
      </c>
      <c r="BI2504">
        <v>11401</v>
      </c>
      <c r="BJ2504">
        <v>95</v>
      </c>
      <c r="BK2504">
        <v>14</v>
      </c>
      <c r="BL2504">
        <v>3</v>
      </c>
      <c r="BM2504">
        <v>0</v>
      </c>
      <c r="BN2504">
        <v>3</v>
      </c>
      <c r="BO2504">
        <v>9</v>
      </c>
      <c r="BP2504">
        <v>1</v>
      </c>
      <c r="BQ2504">
        <v>9</v>
      </c>
      <c r="BR2504">
        <v>3</v>
      </c>
      <c r="BS2504">
        <v>0</v>
      </c>
      <c r="BT2504">
        <v>93964</v>
      </c>
      <c r="BU2504">
        <v>0.74</v>
      </c>
      <c r="BV2504">
        <v>0.49907099999999999</v>
      </c>
      <c r="BW2504">
        <v>404</v>
      </c>
      <c r="BX2504">
        <v>1.458005</v>
      </c>
      <c r="BY2504">
        <v>-0.79827150000000002</v>
      </c>
      <c r="BZ2504">
        <v>98</v>
      </c>
      <c r="CA2504">
        <v>11</v>
      </c>
      <c r="CB2504">
        <v>2</v>
      </c>
      <c r="CC2504">
        <v>0</v>
      </c>
      <c r="CD2504">
        <v>3</v>
      </c>
      <c r="CE2504">
        <v>6</v>
      </c>
      <c r="CF2504">
        <v>1</v>
      </c>
      <c r="CG2504">
        <v>9</v>
      </c>
      <c r="CH2504">
        <v>2</v>
      </c>
      <c r="CI2504">
        <v>0</v>
      </c>
      <c r="CJ2504">
        <v>93298</v>
      </c>
      <c r="CK2504">
        <v>1.4148213252159747</v>
      </c>
      <c r="CL2504">
        <v>0.61779538276301327</v>
      </c>
      <c r="CM2504">
        <v>364</v>
      </c>
      <c r="CN2504">
        <v>-0.50946631043769031</v>
      </c>
      <c r="CO2504">
        <v>8742</v>
      </c>
      <c r="CP2504">
        <v>-0.66242090340000004</v>
      </c>
      <c r="CQ2504">
        <v>-0.13377035919999999</v>
      </c>
      <c r="CR2504">
        <v>71299</v>
      </c>
      <c r="CS2504">
        <v>0.76300000000000001</v>
      </c>
      <c r="CT2504">
        <v>72026</v>
      </c>
      <c r="CU2504">
        <v>0.77886147269999995</v>
      </c>
      <c r="CV2504">
        <v>78</v>
      </c>
      <c r="CW2504">
        <v>48</v>
      </c>
      <c r="CX2504">
        <v>74</v>
      </c>
      <c r="CY2504">
        <v>625</v>
      </c>
      <c r="CZ2504">
        <v>2388</v>
      </c>
      <c r="DA2504" s="2">
        <v>55090</v>
      </c>
      <c r="DB2504" s="2">
        <v>6670</v>
      </c>
      <c r="DC2504" s="2">
        <v>140.13</v>
      </c>
      <c r="DD2504" s="2">
        <v>28599</v>
      </c>
      <c r="DE2504">
        <v>754</v>
      </c>
      <c r="DF2504">
        <v>276</v>
      </c>
      <c r="DG2504">
        <v>32.090000000000003</v>
      </c>
      <c r="DH2504">
        <v>4.28</v>
      </c>
      <c r="DI2504" s="2">
        <v>6.42</v>
      </c>
      <c r="DJ2504">
        <v>0.79</v>
      </c>
      <c r="DK2504">
        <v>0.94361184444192203</v>
      </c>
      <c r="DL2504">
        <v>0</v>
      </c>
      <c r="DM2504">
        <v>0</v>
      </c>
      <c r="DN2504">
        <v>182.8</v>
      </c>
      <c r="DO2504">
        <v>0.33</v>
      </c>
      <c r="DP2504">
        <v>6766.05</v>
      </c>
      <c r="DQ2504" s="2">
        <v>0</v>
      </c>
      <c r="DR2504" s="2">
        <v>8016.7953140400004</v>
      </c>
      <c r="DS2504">
        <v>1.3573736816004673E-2</v>
      </c>
      <c r="DT2504">
        <v>3.8306560420971199</v>
      </c>
      <c r="DU2504">
        <v>2262428.3618102307</v>
      </c>
      <c r="DV2504">
        <v>0</v>
      </c>
    </row>
    <row r="2505" spans="1:126" x14ac:dyDescent="0.15">
      <c r="A2505" t="s">
        <v>2658</v>
      </c>
      <c r="B2505" t="s">
        <v>4106</v>
      </c>
      <c r="C2505">
        <v>48</v>
      </c>
      <c r="D2505">
        <v>39</v>
      </c>
      <c r="E2505" t="s">
        <v>4107</v>
      </c>
      <c r="F2505">
        <v>48039</v>
      </c>
      <c r="G2505" t="s">
        <v>7488</v>
      </c>
      <c r="H2505">
        <v>53.2</v>
      </c>
      <c r="I2505">
        <v>11.8</v>
      </c>
      <c r="J2505">
        <v>0.3</v>
      </c>
      <c r="K2505">
        <v>5.4</v>
      </c>
      <c r="L2505">
        <v>1.6</v>
      </c>
      <c r="M2505">
        <v>27.7</v>
      </c>
      <c r="N2505">
        <f t="shared" si="158"/>
        <v>3768.5800000000004</v>
      </c>
      <c r="O2505">
        <f t="shared" si="156"/>
        <v>6231.42</v>
      </c>
      <c r="P2505">
        <f t="shared" si="157"/>
        <v>7.4777040000000028</v>
      </c>
      <c r="Q2505" s="4">
        <v>48039</v>
      </c>
      <c r="R2505" s="5">
        <v>29.167816999999999</v>
      </c>
      <c r="S2505" s="5">
        <v>-95.434646999999998</v>
      </c>
      <c r="T2505">
        <v>1</v>
      </c>
      <c r="U2505">
        <v>8.6391355779018908E-2</v>
      </c>
      <c r="V2505">
        <v>313813</v>
      </c>
      <c r="W2505">
        <v>325477</v>
      </c>
      <c r="X2505">
        <v>331741</v>
      </c>
      <c r="Y2505">
        <v>345738</v>
      </c>
      <c r="Z2505">
        <v>178911</v>
      </c>
      <c r="AA2505">
        <v>48021</v>
      </c>
      <c r="AB2505">
        <v>136442.20199999999</v>
      </c>
      <c r="AC2505">
        <v>69749</v>
      </c>
      <c r="AD2505">
        <v>1</v>
      </c>
      <c r="AE2505">
        <v>3.014399787786255E-6</v>
      </c>
      <c r="AF2505">
        <v>120</v>
      </c>
      <c r="AG2505">
        <v>3091</v>
      </c>
      <c r="AH2505">
        <v>3.8822387576835975E-2</v>
      </c>
      <c r="AI2505" s="3">
        <v>631021</v>
      </c>
      <c r="AJ2505" s="3">
        <v>868998.33402239007</v>
      </c>
      <c r="AK2505">
        <v>28</v>
      </c>
      <c r="AL2505">
        <v>1022425.6</v>
      </c>
      <c r="AM2505">
        <v>1434233</v>
      </c>
      <c r="AN2505">
        <v>183742</v>
      </c>
      <c r="AO2505">
        <v>1617975</v>
      </c>
      <c r="AP2505">
        <v>7</v>
      </c>
      <c r="AQ2505">
        <v>1</v>
      </c>
      <c r="AR2505">
        <v>8</v>
      </c>
      <c r="AS2505">
        <v>2.4579309751533905E-2</v>
      </c>
      <c r="AT2505">
        <v>10</v>
      </c>
      <c r="AU2505">
        <v>203</v>
      </c>
      <c r="AV2505">
        <f t="shared" si="159"/>
        <v>213</v>
      </c>
      <c r="AW2505">
        <v>251680</v>
      </c>
      <c r="AX2505">
        <v>0.74</v>
      </c>
      <c r="AY2505">
        <v>7387705910.27281</v>
      </c>
      <c r="AZ2505">
        <v>7387705.9102728097</v>
      </c>
      <c r="BA2505">
        <v>30637.7305139446</v>
      </c>
      <c r="BB2505">
        <v>0.32639493305316963</v>
      </c>
      <c r="BC2505">
        <v>99129</v>
      </c>
      <c r="BD2505">
        <v>85510</v>
      </c>
      <c r="BE2505">
        <v>13619</v>
      </c>
      <c r="BF2505">
        <v>4.3398457042888597E-2</v>
      </c>
      <c r="BG2505">
        <v>5381724</v>
      </c>
      <c r="BH2505">
        <v>16.222667683524197</v>
      </c>
      <c r="BI2505">
        <v>31088</v>
      </c>
      <c r="BJ2505">
        <v>158</v>
      </c>
      <c r="BK2505">
        <v>12</v>
      </c>
      <c r="BL2505">
        <v>11</v>
      </c>
      <c r="BM2505">
        <v>3</v>
      </c>
      <c r="BN2505">
        <v>0</v>
      </c>
      <c r="BO2505">
        <v>5</v>
      </c>
      <c r="BP2505">
        <v>4</v>
      </c>
      <c r="BQ2505">
        <v>20</v>
      </c>
      <c r="BR2505">
        <v>7</v>
      </c>
      <c r="BS2505">
        <v>0</v>
      </c>
      <c r="BT2505">
        <v>309208</v>
      </c>
      <c r="BU2505">
        <v>0.73</v>
      </c>
      <c r="BV2505">
        <v>0.48347190000000001</v>
      </c>
      <c r="BW2505">
        <v>1066</v>
      </c>
      <c r="BX2505">
        <v>0.71149519999999999</v>
      </c>
      <c r="BY2505">
        <v>-1.5914699999999999</v>
      </c>
      <c r="BZ2505">
        <v>171</v>
      </c>
      <c r="CA2505">
        <v>11</v>
      </c>
      <c r="CB2505">
        <v>11</v>
      </c>
      <c r="CC2505">
        <v>2</v>
      </c>
      <c r="CD2505">
        <v>0</v>
      </c>
      <c r="CE2505">
        <v>5</v>
      </c>
      <c r="CF2505">
        <v>3</v>
      </c>
      <c r="CG2505">
        <v>24</v>
      </c>
      <c r="CH2505">
        <v>8</v>
      </c>
      <c r="CI2505">
        <v>0</v>
      </c>
      <c r="CJ2505">
        <v>338176</v>
      </c>
      <c r="CK2505">
        <v>0.69490442846328537</v>
      </c>
      <c r="CL2505">
        <v>0.59796084143301309</v>
      </c>
      <c r="CM2505">
        <v>1099</v>
      </c>
      <c r="CN2505">
        <v>-1.3467999829323685</v>
      </c>
      <c r="CO2505">
        <v>54032</v>
      </c>
      <c r="CP2505">
        <v>0.64481306100000002</v>
      </c>
      <c r="CQ2505">
        <v>0.45924800799999999</v>
      </c>
      <c r="CR2505">
        <v>296872</v>
      </c>
      <c r="CS2505">
        <v>0.84799999999999998</v>
      </c>
      <c r="CT2505">
        <v>246657</v>
      </c>
      <c r="CU2505">
        <v>0.81557222144999997</v>
      </c>
      <c r="CV2505">
        <v>184</v>
      </c>
      <c r="CW2505">
        <v>172</v>
      </c>
      <c r="CX2505">
        <v>216</v>
      </c>
      <c r="CY2505">
        <v>1400</v>
      </c>
      <c r="CZ2505">
        <v>4680</v>
      </c>
      <c r="DA2505" s="2">
        <v>154180</v>
      </c>
      <c r="DB2505" s="2">
        <v>37915</v>
      </c>
      <c r="DC2505" s="2">
        <v>159.58000000000001</v>
      </c>
      <c r="DD2505" s="2">
        <v>83930</v>
      </c>
      <c r="DE2505">
        <v>1520</v>
      </c>
      <c r="DF2505">
        <v>554</v>
      </c>
      <c r="DG2505">
        <v>18.77</v>
      </c>
      <c r="DH2505">
        <v>3.33</v>
      </c>
      <c r="DI2505" s="2">
        <v>5.75</v>
      </c>
      <c r="DJ2505">
        <v>1.31</v>
      </c>
      <c r="DK2505">
        <v>0.89547732959758863</v>
      </c>
      <c r="DL2505">
        <v>3.2351989647363311E-3</v>
      </c>
      <c r="DM2505">
        <v>0</v>
      </c>
      <c r="DN2505">
        <v>533.6</v>
      </c>
      <c r="DO2505">
        <v>0.52400000000000002</v>
      </c>
      <c r="DP2505">
        <v>0</v>
      </c>
      <c r="DQ2505" s="2">
        <v>0</v>
      </c>
      <c r="DR2505" s="2">
        <v>16944.68503022</v>
      </c>
      <c r="DS2505">
        <v>1.1101572811523687E-2</v>
      </c>
      <c r="DT2505">
        <v>7.3899355677929597</v>
      </c>
      <c r="DU2505">
        <v>7555659.3068620572</v>
      </c>
      <c r="DV2505">
        <v>0</v>
      </c>
    </row>
    <row r="2506" spans="1:126" x14ac:dyDescent="0.15">
      <c r="A2506" t="s">
        <v>2658</v>
      </c>
      <c r="B2506" t="s">
        <v>4108</v>
      </c>
      <c r="C2506">
        <v>48</v>
      </c>
      <c r="D2506">
        <v>41</v>
      </c>
      <c r="E2506" t="s">
        <v>4109</v>
      </c>
      <c r="F2506">
        <v>48041</v>
      </c>
      <c r="G2506" t="s">
        <v>7489</v>
      </c>
      <c r="H2506">
        <v>59.1</v>
      </c>
      <c r="I2506">
        <v>10.7</v>
      </c>
      <c r="J2506">
        <v>0.2</v>
      </c>
      <c r="K2506">
        <v>5.0999999999999996</v>
      </c>
      <c r="L2506">
        <v>1.5</v>
      </c>
      <c r="M2506">
        <v>23.3</v>
      </c>
      <c r="N2506">
        <f t="shared" si="158"/>
        <v>4178.49</v>
      </c>
      <c r="O2506">
        <f t="shared" si="156"/>
        <v>5821.51</v>
      </c>
      <c r="P2506">
        <f t="shared" si="157"/>
        <v>6.9858120000000028</v>
      </c>
      <c r="Q2506" s="4">
        <v>48041</v>
      </c>
      <c r="R2506" s="5">
        <v>30.656713</v>
      </c>
      <c r="S2506" s="5">
        <v>-96.302394000000007</v>
      </c>
      <c r="T2506">
        <v>3</v>
      </c>
      <c r="U2506">
        <v>0.14626856162488749</v>
      </c>
      <c r="V2506">
        <v>194087</v>
      </c>
      <c r="W2506">
        <v>201534</v>
      </c>
      <c r="X2506">
        <v>205271</v>
      </c>
      <c r="Y2506">
        <v>215891</v>
      </c>
      <c r="Z2506">
        <v>87159</v>
      </c>
      <c r="AA2506">
        <v>48023</v>
      </c>
      <c r="AB2506">
        <v>68335.72</v>
      </c>
      <c r="AC2506">
        <v>39808</v>
      </c>
      <c r="AD2506">
        <v>1</v>
      </c>
      <c r="AE2506">
        <v>4.8716087513579605E-6</v>
      </c>
      <c r="AF2506">
        <v>69</v>
      </c>
      <c r="AG2506">
        <v>1412</v>
      </c>
      <c r="AH2506">
        <v>4.8866855524079322E-2</v>
      </c>
      <c r="AI2506" s="3">
        <v>299108</v>
      </c>
      <c r="AJ2506" s="3">
        <v>374751.564551285</v>
      </c>
      <c r="AK2506">
        <v>57</v>
      </c>
      <c r="AL2506">
        <v>377824</v>
      </c>
      <c r="AM2506">
        <v>1890128</v>
      </c>
      <c r="AN2506">
        <v>75759</v>
      </c>
      <c r="AO2506">
        <v>1965887</v>
      </c>
      <c r="AP2506">
        <v>2</v>
      </c>
      <c r="AQ2506">
        <v>2</v>
      </c>
      <c r="AR2506">
        <v>4</v>
      </c>
      <c r="AS2506">
        <v>1.9847767622336678E-2</v>
      </c>
      <c r="AT2506">
        <v>10</v>
      </c>
      <c r="AU2506">
        <v>105</v>
      </c>
      <c r="AV2506">
        <f t="shared" si="159"/>
        <v>115</v>
      </c>
      <c r="AW2506">
        <v>189238</v>
      </c>
      <c r="AX2506">
        <v>0.87</v>
      </c>
      <c r="AY2506">
        <v>483059099.83505303</v>
      </c>
      <c r="AZ2506">
        <v>483059.09983505303</v>
      </c>
      <c r="BA2506">
        <v>3169.3805330412301</v>
      </c>
      <c r="BB2506">
        <v>3.1551907054860147</v>
      </c>
      <c r="BC2506">
        <v>84588</v>
      </c>
      <c r="BD2506">
        <v>132515</v>
      </c>
      <c r="BE2506">
        <v>-47927</v>
      </c>
      <c r="BF2506">
        <v>-0.24693565256817818</v>
      </c>
      <c r="BG2506">
        <v>4621787</v>
      </c>
      <c r="BH2506">
        <v>22.515537996112457</v>
      </c>
      <c r="BI2506">
        <v>13033</v>
      </c>
      <c r="BJ2506">
        <v>95</v>
      </c>
      <c r="BK2506">
        <v>17</v>
      </c>
      <c r="BL2506">
        <v>16</v>
      </c>
      <c r="BM2506">
        <v>1</v>
      </c>
      <c r="BN2506">
        <v>3</v>
      </c>
      <c r="BO2506">
        <v>3</v>
      </c>
      <c r="BP2506">
        <v>0</v>
      </c>
      <c r="BQ2506">
        <v>17</v>
      </c>
      <c r="BR2506">
        <v>2</v>
      </c>
      <c r="BS2506">
        <v>1</v>
      </c>
      <c r="BT2506">
        <v>179992</v>
      </c>
      <c r="BU2506">
        <v>0.71</v>
      </c>
      <c r="BV2506">
        <v>0.43018869999999998</v>
      </c>
      <c r="BW2506">
        <v>780</v>
      </c>
      <c r="BX2506">
        <v>0.86114939999999995</v>
      </c>
      <c r="BY2506">
        <v>-1.601515</v>
      </c>
      <c r="BZ2506">
        <v>107</v>
      </c>
      <c r="CA2506">
        <v>15</v>
      </c>
      <c r="CB2506">
        <v>12</v>
      </c>
      <c r="CC2506">
        <v>4</v>
      </c>
      <c r="CD2506">
        <v>3</v>
      </c>
      <c r="CE2506">
        <v>2</v>
      </c>
      <c r="CF2506">
        <v>1</v>
      </c>
      <c r="CG2506">
        <v>21</v>
      </c>
      <c r="CH2506">
        <v>5</v>
      </c>
      <c r="CI2506">
        <v>1</v>
      </c>
      <c r="CJ2506">
        <v>209201</v>
      </c>
      <c r="CK2506">
        <v>0.81739571034555281</v>
      </c>
      <c r="CL2506">
        <v>0.61163329544460965</v>
      </c>
      <c r="CM2506">
        <v>747</v>
      </c>
      <c r="CN2506">
        <v>-1.1178581180477476</v>
      </c>
      <c r="CO2506">
        <v>34133</v>
      </c>
      <c r="CP2506">
        <v>0.94120746200000005</v>
      </c>
      <c r="CQ2506">
        <v>0.363223448</v>
      </c>
      <c r="CR2506">
        <v>170317</v>
      </c>
      <c r="CS2506">
        <v>0.77800000000000002</v>
      </c>
      <c r="CT2506">
        <v>151000</v>
      </c>
      <c r="CU2506">
        <v>0.78029611751000005</v>
      </c>
      <c r="CV2506">
        <v>169</v>
      </c>
      <c r="CW2506">
        <v>109</v>
      </c>
      <c r="CX2506">
        <v>177</v>
      </c>
      <c r="CY2506">
        <v>757</v>
      </c>
      <c r="CZ2506">
        <v>2107</v>
      </c>
      <c r="DA2506" s="2">
        <v>129718</v>
      </c>
      <c r="DB2506" s="2">
        <v>26675</v>
      </c>
      <c r="DC2506" s="2">
        <v>144.22</v>
      </c>
      <c r="DD2506" s="2">
        <v>53576</v>
      </c>
      <c r="DE2506">
        <v>712</v>
      </c>
      <c r="DF2506">
        <v>251</v>
      </c>
      <c r="DG2506">
        <v>38.880000000000003</v>
      </c>
      <c r="DH2506">
        <v>1.97</v>
      </c>
      <c r="DI2506" s="2">
        <v>6.89</v>
      </c>
      <c r="DJ2506">
        <v>0.59</v>
      </c>
      <c r="DK2506">
        <v>0.9036067239926715</v>
      </c>
      <c r="DL2506">
        <v>7.0821529745042496E-4</v>
      </c>
      <c r="DM2506">
        <v>0</v>
      </c>
      <c r="DN2506">
        <v>51.2</v>
      </c>
      <c r="DO2506">
        <v>0.129</v>
      </c>
      <c r="DP2506">
        <v>0</v>
      </c>
      <c r="DQ2506" s="2">
        <v>0</v>
      </c>
      <c r="DR2506" s="2">
        <v>0</v>
      </c>
      <c r="DS2506">
        <v>0</v>
      </c>
      <c r="DT2506">
        <v>4.2354405226650496</v>
      </c>
      <c r="DU2506">
        <v>1600251.0800353996</v>
      </c>
      <c r="DV2506">
        <v>0</v>
      </c>
    </row>
    <row r="2507" spans="1:126" x14ac:dyDescent="0.15">
      <c r="A2507" t="s">
        <v>2658</v>
      </c>
      <c r="B2507" t="s">
        <v>4110</v>
      </c>
      <c r="C2507">
        <v>48</v>
      </c>
      <c r="D2507">
        <v>43</v>
      </c>
      <c r="E2507" t="s">
        <v>4111</v>
      </c>
      <c r="F2507">
        <v>48043</v>
      </c>
      <c r="G2507" t="s">
        <v>7490</v>
      </c>
      <c r="H2507">
        <v>54.3</v>
      </c>
      <c r="I2507">
        <v>0.9</v>
      </c>
      <c r="J2507">
        <v>0.4</v>
      </c>
      <c r="K2507">
        <v>0.6</v>
      </c>
      <c r="L2507">
        <v>1.4</v>
      </c>
      <c r="M2507">
        <v>42.4</v>
      </c>
      <c r="N2507">
        <f t="shared" si="158"/>
        <v>4749.54</v>
      </c>
      <c r="O2507">
        <f t="shared" si="156"/>
        <v>5250.46</v>
      </c>
      <c r="P2507">
        <f t="shared" si="157"/>
        <v>6.3005520000000024</v>
      </c>
      <c r="Q2507" s="4">
        <v>48043</v>
      </c>
      <c r="R2507" s="5">
        <v>29.808997000000002</v>
      </c>
      <c r="S2507" s="5">
        <v>-103.252458</v>
      </c>
      <c r="T2507">
        <v>7</v>
      </c>
      <c r="U2507">
        <v>0.21099992934587336</v>
      </c>
      <c r="V2507">
        <v>9175</v>
      </c>
      <c r="W2507">
        <v>9270</v>
      </c>
      <c r="X2507">
        <v>9235</v>
      </c>
      <c r="Y2507">
        <v>9132</v>
      </c>
      <c r="Z2507">
        <v>4851</v>
      </c>
      <c r="AA2507">
        <v>48025</v>
      </c>
      <c r="AB2507">
        <v>3654.491</v>
      </c>
      <c r="AC2507">
        <v>38395</v>
      </c>
      <c r="AD2507">
        <v>0</v>
      </c>
      <c r="AE2507">
        <v>0</v>
      </c>
      <c r="AF2507">
        <v>9</v>
      </c>
      <c r="AG2507">
        <v>202</v>
      </c>
      <c r="AH2507">
        <v>4.4554455445544552E-2</v>
      </c>
      <c r="AI2507" s="3">
        <v>1912726</v>
      </c>
      <c r="AJ2507" s="3">
        <v>3957595.809429015</v>
      </c>
      <c r="AK2507">
        <v>704</v>
      </c>
      <c r="AL2507">
        <v>3963660.8000000003</v>
      </c>
      <c r="AM2507">
        <v>1145611</v>
      </c>
      <c r="AN2507">
        <v>17257</v>
      </c>
      <c r="AO2507">
        <v>1162868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8</v>
      </c>
      <c r="AV2507">
        <f t="shared" si="159"/>
        <v>9</v>
      </c>
      <c r="AW2507">
        <v>5051</v>
      </c>
      <c r="AX2507">
        <v>0.64</v>
      </c>
      <c r="AY2507">
        <v>735279634.61965096</v>
      </c>
      <c r="AZ2507">
        <v>735279.63461965101</v>
      </c>
      <c r="BA2507">
        <v>82956.244239656095</v>
      </c>
      <c r="BB2507">
        <v>0.12054547661428044</v>
      </c>
      <c r="BC2507">
        <v>3258</v>
      </c>
      <c r="BD2507">
        <v>4090</v>
      </c>
      <c r="BE2507">
        <v>-832</v>
      </c>
      <c r="BF2507">
        <v>-9.0681198910081751E-2</v>
      </c>
      <c r="BG2507">
        <v>154490</v>
      </c>
      <c r="BH2507">
        <v>16.728749323226854</v>
      </c>
      <c r="BI2507">
        <v>1480</v>
      </c>
      <c r="BJ2507">
        <v>11</v>
      </c>
      <c r="BK2507">
        <v>4</v>
      </c>
      <c r="BL2507">
        <v>1</v>
      </c>
      <c r="BM2507">
        <v>1</v>
      </c>
      <c r="BN2507">
        <v>0</v>
      </c>
      <c r="BO2507">
        <v>0</v>
      </c>
      <c r="BP2507">
        <v>0</v>
      </c>
      <c r="BQ2507">
        <v>1</v>
      </c>
      <c r="BR2507">
        <v>1</v>
      </c>
      <c r="BS2507">
        <v>0</v>
      </c>
      <c r="BT2507">
        <v>9481</v>
      </c>
      <c r="BU2507">
        <v>0.55000000000000004</v>
      </c>
      <c r="BV2507">
        <v>0.52795449999999999</v>
      </c>
      <c r="BW2507">
        <v>119</v>
      </c>
      <c r="BX2507">
        <v>2.0040079999999998</v>
      </c>
      <c r="BY2507">
        <v>1.1258159999999999</v>
      </c>
      <c r="BZ2507">
        <v>12</v>
      </c>
      <c r="CA2507">
        <v>3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1</v>
      </c>
      <c r="CI2507">
        <v>1</v>
      </c>
      <c r="CJ2507">
        <v>9148</v>
      </c>
      <c r="CK2507">
        <v>2.0769567118495846</v>
      </c>
      <c r="CL2507">
        <v>0.57018578590386315</v>
      </c>
      <c r="CM2507">
        <v>94</v>
      </c>
      <c r="CN2507">
        <v>1.0577962090502391</v>
      </c>
      <c r="CO2507">
        <v>2009</v>
      </c>
      <c r="CP2507">
        <v>0.59794830399999999</v>
      </c>
      <c r="CQ2507">
        <v>0.36087939000000002</v>
      </c>
      <c r="CR2507">
        <v>7815</v>
      </c>
      <c r="CS2507">
        <v>0.85599999999999998</v>
      </c>
      <c r="CT2507">
        <v>6588</v>
      </c>
      <c r="CU2507">
        <v>0.75633423180999992</v>
      </c>
      <c r="CV2507">
        <v>10</v>
      </c>
      <c r="CW2507">
        <v>3</v>
      </c>
      <c r="CX2507">
        <v>5</v>
      </c>
      <c r="CY2507">
        <v>201</v>
      </c>
      <c r="CZ2507">
        <v>321</v>
      </c>
      <c r="DA2507" s="2">
        <v>5916</v>
      </c>
      <c r="DB2507" s="2">
        <v>1110</v>
      </c>
      <c r="DC2507" s="2">
        <v>344.6</v>
      </c>
      <c r="DD2507" s="2">
        <v>628</v>
      </c>
      <c r="DE2507">
        <v>115</v>
      </c>
      <c r="DF2507">
        <v>27</v>
      </c>
      <c r="DG2507">
        <v>107.69</v>
      </c>
      <c r="DH2507">
        <v>21.54</v>
      </c>
      <c r="DI2507" s="2">
        <v>64.61</v>
      </c>
      <c r="DJ2507">
        <v>4.58</v>
      </c>
      <c r="DK2507">
        <v>0.70816886475114571</v>
      </c>
      <c r="DL2507">
        <v>0</v>
      </c>
      <c r="DM2507">
        <v>0</v>
      </c>
      <c r="DN2507">
        <v>0</v>
      </c>
      <c r="DO2507">
        <v>0</v>
      </c>
      <c r="DP2507">
        <v>167.1</v>
      </c>
      <c r="DQ2507" s="2">
        <v>0</v>
      </c>
      <c r="DR2507" s="2">
        <v>55412.855506129999</v>
      </c>
      <c r="DS2507">
        <v>5.3254534892970655E-3</v>
      </c>
      <c r="DV2507">
        <v>1</v>
      </c>
    </row>
    <row r="2508" spans="1:126" x14ac:dyDescent="0.15">
      <c r="A2508" t="s">
        <v>2658</v>
      </c>
      <c r="B2508" t="s">
        <v>4112</v>
      </c>
      <c r="C2508">
        <v>48</v>
      </c>
      <c r="D2508">
        <v>45</v>
      </c>
      <c r="E2508" t="s">
        <v>4113</v>
      </c>
      <c r="F2508">
        <v>48045</v>
      </c>
      <c r="G2508" t="s">
        <v>7491</v>
      </c>
      <c r="H2508">
        <v>71</v>
      </c>
      <c r="I2508">
        <v>2.4</v>
      </c>
      <c r="J2508">
        <v>0.1</v>
      </c>
      <c r="K2508">
        <v>0</v>
      </c>
      <c r="L2508">
        <v>1.3</v>
      </c>
      <c r="M2508">
        <v>25.1</v>
      </c>
      <c r="N2508">
        <f t="shared" si="158"/>
        <v>5678.47</v>
      </c>
      <c r="O2508">
        <f t="shared" si="156"/>
        <v>4321.53</v>
      </c>
      <c r="P2508">
        <f t="shared" si="157"/>
        <v>5.1858360000000019</v>
      </c>
      <c r="Q2508" s="4">
        <v>48045</v>
      </c>
      <c r="R2508" s="5">
        <v>34.525171999999998</v>
      </c>
      <c r="S2508" s="5">
        <v>-101.205893</v>
      </c>
      <c r="T2508">
        <v>9</v>
      </c>
      <c r="U2508">
        <v>4.7094029191968131E-2</v>
      </c>
      <c r="V2508">
        <v>1674</v>
      </c>
      <c r="W2508">
        <v>1601</v>
      </c>
      <c r="X2508">
        <v>1670</v>
      </c>
      <c r="Y2508">
        <v>1513</v>
      </c>
      <c r="Z2508">
        <v>767</v>
      </c>
      <c r="AA2508">
        <v>48027</v>
      </c>
      <c r="AB2508">
        <v>614.89200000000005</v>
      </c>
      <c r="AC2508">
        <v>38603</v>
      </c>
      <c r="AD2508">
        <v>0</v>
      </c>
      <c r="AE2508">
        <v>0</v>
      </c>
      <c r="AF2508">
        <v>3</v>
      </c>
      <c r="AG2508">
        <v>282</v>
      </c>
      <c r="AH2508">
        <v>1.0638297872340425E-2</v>
      </c>
      <c r="AI2508" s="3">
        <v>524239</v>
      </c>
      <c r="AJ2508" s="3">
        <v>575999.55082340003</v>
      </c>
      <c r="AK2508">
        <v>433</v>
      </c>
      <c r="AL2508">
        <v>577049.59999999998</v>
      </c>
      <c r="AM2508">
        <v>264930</v>
      </c>
      <c r="AN2508">
        <v>36112</v>
      </c>
      <c r="AO2508">
        <v>301042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</v>
      </c>
      <c r="AV2508">
        <f t="shared" si="159"/>
        <v>2</v>
      </c>
      <c r="AW2508">
        <v>0</v>
      </c>
      <c r="AX2508">
        <v>0</v>
      </c>
      <c r="AY2508">
        <v>84898386.645812705</v>
      </c>
      <c r="AZ2508">
        <v>84898.386645812701</v>
      </c>
      <c r="BA2508">
        <v>47228.453011142403</v>
      </c>
      <c r="BB2508">
        <v>0.21173676803770691</v>
      </c>
      <c r="BC2508">
        <v>1400</v>
      </c>
      <c r="BD2508">
        <v>0</v>
      </c>
      <c r="BE2508">
        <v>1400</v>
      </c>
      <c r="BF2508">
        <v>0.83632019115890088</v>
      </c>
      <c r="BG2508">
        <v>70295</v>
      </c>
      <c r="BH2508">
        <v>42.092814371257482</v>
      </c>
      <c r="BI2508">
        <v>369</v>
      </c>
      <c r="BJ2508">
        <v>4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1428</v>
      </c>
      <c r="BU2508">
        <v>0.52</v>
      </c>
      <c r="BV2508">
        <v>0.73321559999999997</v>
      </c>
      <c r="BW2508">
        <v>22</v>
      </c>
      <c r="BX2508">
        <v>3.5013999999999998</v>
      </c>
      <c r="BY2508">
        <v>3.8106629999999999</v>
      </c>
      <c r="BZ2508">
        <v>2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0</v>
      </c>
      <c r="CJ2508">
        <v>1535</v>
      </c>
      <c r="CK2508">
        <v>1.9543973941368078</v>
      </c>
      <c r="CL2508">
        <v>0.61524978089395266</v>
      </c>
      <c r="CM2508">
        <v>17</v>
      </c>
      <c r="CN2508">
        <v>1.2824984097703298</v>
      </c>
      <c r="CO2508">
        <v>168</v>
      </c>
      <c r="CP2508">
        <v>0</v>
      </c>
      <c r="CQ2508">
        <v>0</v>
      </c>
      <c r="CR2508">
        <v>1255</v>
      </c>
      <c r="CS2508">
        <v>0.84200000000000008</v>
      </c>
      <c r="CT2508">
        <v>996</v>
      </c>
      <c r="CU2508">
        <v>0.62171837709</v>
      </c>
      <c r="CW2508">
        <v>0</v>
      </c>
      <c r="CX2508">
        <v>0</v>
      </c>
      <c r="CY2508">
        <v>217</v>
      </c>
      <c r="CZ2508">
        <v>369</v>
      </c>
      <c r="DA2508" s="2">
        <v>869</v>
      </c>
      <c r="DB2508" s="2">
        <v>105</v>
      </c>
      <c r="DC2508" s="2">
        <v>195.19</v>
      </c>
      <c r="DD2508" s="2">
        <v>170</v>
      </c>
      <c r="DE2508">
        <v>114</v>
      </c>
      <c r="DF2508">
        <v>14</v>
      </c>
      <c r="DH2508">
        <v>65.06</v>
      </c>
      <c r="DI2508" s="2">
        <v>65.06</v>
      </c>
      <c r="DJ2508">
        <v>1.76</v>
      </c>
      <c r="DK2508">
        <v>0.75980039638409202</v>
      </c>
      <c r="DL2508">
        <v>0</v>
      </c>
      <c r="DM2508">
        <v>0</v>
      </c>
      <c r="DN2508">
        <v>205</v>
      </c>
      <c r="DO2508">
        <v>0.34799999999999998</v>
      </c>
      <c r="DP2508">
        <v>45055.03</v>
      </c>
      <c r="DQ2508" s="2">
        <v>0</v>
      </c>
      <c r="DR2508" s="2">
        <v>0</v>
      </c>
      <c r="DS2508">
        <v>0</v>
      </c>
      <c r="DT2508">
        <v>3.0870723407619298</v>
      </c>
      <c r="DU2508">
        <v>1781393.8594077353</v>
      </c>
      <c r="DV2508">
        <v>0</v>
      </c>
    </row>
    <row r="2509" spans="1:126" x14ac:dyDescent="0.15">
      <c r="A2509" t="s">
        <v>2658</v>
      </c>
      <c r="B2509" t="s">
        <v>792</v>
      </c>
      <c r="C2509">
        <v>48</v>
      </c>
      <c r="D2509">
        <v>47</v>
      </c>
      <c r="E2509" t="s">
        <v>4114</v>
      </c>
      <c r="F2509">
        <v>48047</v>
      </c>
      <c r="G2509" t="s">
        <v>7492</v>
      </c>
      <c r="H2509">
        <v>7.9</v>
      </c>
      <c r="I2509">
        <v>0.3</v>
      </c>
      <c r="J2509">
        <v>0.1</v>
      </c>
      <c r="K2509">
        <v>0.2</v>
      </c>
      <c r="L2509">
        <v>0.2</v>
      </c>
      <c r="M2509">
        <v>91.2</v>
      </c>
      <c r="N2509">
        <f t="shared" si="158"/>
        <v>8380.0300000000007</v>
      </c>
      <c r="O2509">
        <f t="shared" si="156"/>
        <v>1619.9699999999993</v>
      </c>
      <c r="P2509">
        <f t="shared" si="157"/>
        <v>1.943964</v>
      </c>
      <c r="Q2509" s="4">
        <v>48047</v>
      </c>
      <c r="R2509" s="5">
        <v>27.034994000000001</v>
      </c>
      <c r="S2509" s="5">
        <v>-98.215276000000003</v>
      </c>
      <c r="T2509">
        <v>7</v>
      </c>
      <c r="U2509">
        <v>0.2562503177770365</v>
      </c>
      <c r="V2509">
        <v>7236</v>
      </c>
      <c r="W2509">
        <v>7200</v>
      </c>
      <c r="X2509">
        <v>7221</v>
      </c>
      <c r="Y2509">
        <v>7238</v>
      </c>
      <c r="Z2509">
        <v>3291</v>
      </c>
      <c r="AA2509">
        <v>48029</v>
      </c>
      <c r="AB2509">
        <v>2147.8909999999996</v>
      </c>
      <c r="AC2509">
        <v>22741</v>
      </c>
      <c r="AD2509">
        <v>0</v>
      </c>
      <c r="AE2509">
        <v>0</v>
      </c>
      <c r="AF2509">
        <v>9</v>
      </c>
      <c r="AG2509">
        <v>374</v>
      </c>
      <c r="AH2509">
        <v>2.4064171122994651E-2</v>
      </c>
      <c r="AI2509" s="3">
        <v>572917</v>
      </c>
      <c r="AJ2509" s="3">
        <v>603745.17160768504</v>
      </c>
      <c r="AK2509">
        <v>146</v>
      </c>
      <c r="AL2509">
        <v>603948.79999999993</v>
      </c>
      <c r="AM2509">
        <v>923320</v>
      </c>
      <c r="AN2509">
        <v>19945</v>
      </c>
      <c r="AO2509">
        <v>943265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f t="shared" si="159"/>
        <v>0</v>
      </c>
      <c r="AW2509">
        <v>6537</v>
      </c>
      <c r="AX2509">
        <v>0.92999999999999994</v>
      </c>
      <c r="AY2509">
        <v>657697516.43601894</v>
      </c>
      <c r="AZ2509">
        <v>657697.51643601898</v>
      </c>
      <c r="BA2509">
        <v>83154.139902206298</v>
      </c>
      <c r="BB2509">
        <v>0.12025859460227155</v>
      </c>
      <c r="BC2509">
        <v>10798</v>
      </c>
      <c r="BD2509">
        <v>3039</v>
      </c>
      <c r="BE2509">
        <v>7759</v>
      </c>
      <c r="BF2509">
        <v>1.072277501381979</v>
      </c>
      <c r="BG2509">
        <v>109460</v>
      </c>
      <c r="BH2509">
        <v>15.15856529566542</v>
      </c>
      <c r="BI2509">
        <v>1075</v>
      </c>
      <c r="BJ2509">
        <v>3</v>
      </c>
      <c r="BK2509">
        <v>2</v>
      </c>
      <c r="BL2509">
        <v>1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7377</v>
      </c>
      <c r="BU2509">
        <v>0.65</v>
      </c>
      <c r="BV2509">
        <v>0.42775099999999999</v>
      </c>
      <c r="BW2509">
        <v>27</v>
      </c>
      <c r="BX2509">
        <v>0.94889520000000005</v>
      </c>
      <c r="BY2509">
        <v>-1.601925</v>
      </c>
      <c r="BZ2509">
        <v>3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0</v>
      </c>
      <c r="CJ2509">
        <v>7242</v>
      </c>
      <c r="CK2509">
        <v>0.69041701187517268</v>
      </c>
      <c r="CL2509">
        <v>0.36288130474176988</v>
      </c>
      <c r="CM2509">
        <v>27</v>
      </c>
      <c r="CN2509">
        <v>-2.2088650297201387</v>
      </c>
      <c r="CO2509">
        <v>385</v>
      </c>
      <c r="CP2509">
        <v>-1.3084780278999999</v>
      </c>
      <c r="CQ2509">
        <v>-0.78585044709999996</v>
      </c>
      <c r="CR2509">
        <v>6360</v>
      </c>
      <c r="CS2509">
        <v>0.879</v>
      </c>
      <c r="CT2509">
        <v>5384</v>
      </c>
      <c r="CU2509">
        <v>0.70114345113999998</v>
      </c>
      <c r="CW2509">
        <v>1</v>
      </c>
      <c r="CY2509">
        <v>420</v>
      </c>
      <c r="CZ2509">
        <v>508</v>
      </c>
      <c r="DA2509" s="2">
        <v>3980</v>
      </c>
      <c r="DB2509" s="2">
        <v>280</v>
      </c>
      <c r="DC2509" s="2">
        <v>69.09</v>
      </c>
      <c r="DD2509" s="2">
        <v>1090</v>
      </c>
      <c r="DE2509">
        <v>108</v>
      </c>
      <c r="DF2509">
        <v>1</v>
      </c>
      <c r="DG2509">
        <v>41.45</v>
      </c>
      <c r="DH2509">
        <v>13.82</v>
      </c>
      <c r="DI2509" s="2">
        <v>13.82</v>
      </c>
      <c r="DJ2509">
        <v>-0.34</v>
      </c>
      <c r="DK2509">
        <v>0.85738422843099438</v>
      </c>
      <c r="DL2509">
        <v>0</v>
      </c>
      <c r="DM2509">
        <v>0</v>
      </c>
      <c r="DN2509">
        <v>7.6</v>
      </c>
      <c r="DO2509">
        <v>1.3000000000000001E-2</v>
      </c>
      <c r="DP2509">
        <v>780.57</v>
      </c>
      <c r="DQ2509" s="2">
        <v>0</v>
      </c>
      <c r="DR2509" s="2">
        <v>811</v>
      </c>
      <c r="DS2509">
        <v>0</v>
      </c>
      <c r="DV2509">
        <v>1</v>
      </c>
    </row>
    <row r="2510" spans="1:126" x14ac:dyDescent="0.15">
      <c r="A2510" t="s">
        <v>2658</v>
      </c>
      <c r="B2510" t="s">
        <v>1120</v>
      </c>
      <c r="C2510">
        <v>48</v>
      </c>
      <c r="D2510">
        <v>49</v>
      </c>
      <c r="E2510" t="s">
        <v>4115</v>
      </c>
      <c r="F2510">
        <v>48049</v>
      </c>
      <c r="G2510" t="s">
        <v>7493</v>
      </c>
      <c r="H2510">
        <v>74.7</v>
      </c>
      <c r="I2510">
        <v>3.4</v>
      </c>
      <c r="J2510">
        <v>0.4</v>
      </c>
      <c r="K2510">
        <v>0.4</v>
      </c>
      <c r="L2510">
        <v>1.4</v>
      </c>
      <c r="M2510">
        <v>19.600000000000001</v>
      </c>
      <c r="N2510">
        <f t="shared" si="158"/>
        <v>5978.09</v>
      </c>
      <c r="O2510">
        <f t="shared" si="156"/>
        <v>4021.91</v>
      </c>
      <c r="P2510">
        <f t="shared" si="157"/>
        <v>4.8262920000000014</v>
      </c>
      <c r="Q2510" s="4">
        <v>48049</v>
      </c>
      <c r="R2510" s="5">
        <v>31.764102999999999</v>
      </c>
      <c r="S2510" s="5">
        <v>-98.998469999999998</v>
      </c>
      <c r="T2510">
        <v>5</v>
      </c>
      <c r="U2510">
        <v>0.14265971124875682</v>
      </c>
      <c r="V2510">
        <v>38018</v>
      </c>
      <c r="W2510">
        <v>37903</v>
      </c>
      <c r="X2510">
        <v>37833</v>
      </c>
      <c r="Y2510">
        <v>37709</v>
      </c>
      <c r="Z2510">
        <v>18479</v>
      </c>
      <c r="AA2510">
        <v>48031</v>
      </c>
      <c r="AB2510">
        <v>12693.377999999999</v>
      </c>
      <c r="AC2510">
        <v>41962</v>
      </c>
      <c r="AD2510">
        <v>1</v>
      </c>
      <c r="AE2510">
        <v>2.6431950942299051E-5</v>
      </c>
      <c r="AF2510">
        <v>53</v>
      </c>
      <c r="AG2510">
        <v>1918</v>
      </c>
      <c r="AH2510">
        <v>2.7632950990615225E-2</v>
      </c>
      <c r="AI2510" s="3">
        <v>595312</v>
      </c>
      <c r="AJ2510" s="3">
        <v>604439.05035504501</v>
      </c>
      <c r="AK2510">
        <v>100</v>
      </c>
      <c r="AL2510">
        <v>612499.19999999995</v>
      </c>
      <c r="AM2510">
        <v>2170295</v>
      </c>
      <c r="AN2510">
        <v>87102</v>
      </c>
      <c r="AO2510">
        <v>2257397</v>
      </c>
      <c r="AP2510">
        <v>2</v>
      </c>
      <c r="AQ2510">
        <v>0</v>
      </c>
      <c r="AR2510">
        <v>2</v>
      </c>
      <c r="AS2510">
        <v>5.2766271799066039E-2</v>
      </c>
      <c r="AT2510">
        <v>2</v>
      </c>
      <c r="AU2510">
        <v>31</v>
      </c>
      <c r="AV2510">
        <f t="shared" si="159"/>
        <v>33</v>
      </c>
      <c r="AW2510">
        <v>1078</v>
      </c>
      <c r="AX2510">
        <v>3.0000000000000027E-2</v>
      </c>
      <c r="AY2510">
        <v>2703954668.0537601</v>
      </c>
      <c r="AZ2510">
        <v>2703954.6680537602</v>
      </c>
      <c r="BA2510">
        <v>71835.057440908902</v>
      </c>
      <c r="BB2510">
        <v>0.13920779569538091</v>
      </c>
      <c r="BC2510">
        <v>5548</v>
      </c>
      <c r="BD2510">
        <v>5855</v>
      </c>
      <c r="BE2510">
        <v>-307</v>
      </c>
      <c r="BF2510">
        <v>-8.0751223104845067E-3</v>
      </c>
      <c r="BG2510">
        <v>511802</v>
      </c>
      <c r="BH2510">
        <v>13.527925356170538</v>
      </c>
      <c r="BI2510">
        <v>5564</v>
      </c>
      <c r="BJ2510">
        <v>48</v>
      </c>
      <c r="BK2510">
        <v>9</v>
      </c>
      <c r="BL2510">
        <v>3</v>
      </c>
      <c r="BM2510">
        <v>0</v>
      </c>
      <c r="BN2510">
        <v>0</v>
      </c>
      <c r="BO2510">
        <v>1</v>
      </c>
      <c r="BP2510">
        <v>1</v>
      </c>
      <c r="BQ2510">
        <v>4</v>
      </c>
      <c r="BR2510">
        <v>2</v>
      </c>
      <c r="BS2510">
        <v>0</v>
      </c>
      <c r="BT2510">
        <v>38088</v>
      </c>
      <c r="BU2510">
        <v>0.71</v>
      </c>
      <c r="BV2510">
        <v>0.51256230000000003</v>
      </c>
      <c r="BW2510">
        <v>215</v>
      </c>
      <c r="BX2510">
        <v>1.785339</v>
      </c>
      <c r="BY2510">
        <v>-0.25028420000000001</v>
      </c>
      <c r="BZ2510">
        <v>45</v>
      </c>
      <c r="CA2510">
        <v>8</v>
      </c>
      <c r="CB2510">
        <v>4</v>
      </c>
      <c r="CC2510">
        <v>0</v>
      </c>
      <c r="CD2510">
        <v>0</v>
      </c>
      <c r="CE2510">
        <v>1</v>
      </c>
      <c r="CF2510">
        <v>1</v>
      </c>
      <c r="CG2510">
        <v>3</v>
      </c>
      <c r="CH2510">
        <v>1</v>
      </c>
      <c r="CI2510">
        <v>0</v>
      </c>
      <c r="CJ2510">
        <v>37625</v>
      </c>
      <c r="CK2510">
        <v>1.6744186046511627</v>
      </c>
      <c r="CL2510">
        <v>0.61808109904719699</v>
      </c>
      <c r="CM2510">
        <v>190</v>
      </c>
      <c r="CN2510">
        <v>-6.5714794550215255E-2</v>
      </c>
      <c r="CO2510">
        <v>3195</v>
      </c>
      <c r="CP2510">
        <v>-0.71084160880000002</v>
      </c>
      <c r="CQ2510">
        <v>-0.20171625609999999</v>
      </c>
      <c r="CR2510">
        <v>31036</v>
      </c>
      <c r="CS2510">
        <v>0.81900000000000006</v>
      </c>
      <c r="CT2510">
        <v>27867</v>
      </c>
      <c r="CU2510">
        <v>0.75162928886000002</v>
      </c>
      <c r="CV2510">
        <v>58</v>
      </c>
      <c r="CW2510">
        <v>14</v>
      </c>
      <c r="CX2510">
        <v>20</v>
      </c>
      <c r="CY2510">
        <v>736</v>
      </c>
      <c r="CZ2510">
        <v>2880</v>
      </c>
      <c r="DA2510" s="2">
        <v>22813</v>
      </c>
      <c r="DB2510" s="2">
        <v>2335</v>
      </c>
      <c r="DC2510" s="2">
        <v>121.86</v>
      </c>
      <c r="DD2510" s="2">
        <v>3178</v>
      </c>
      <c r="DE2510">
        <v>917</v>
      </c>
      <c r="DF2510">
        <v>93</v>
      </c>
      <c r="DG2510">
        <v>26.49</v>
      </c>
      <c r="DH2510">
        <v>5.3</v>
      </c>
      <c r="DI2510" s="2">
        <v>18.54</v>
      </c>
      <c r="DJ2510">
        <v>0.35</v>
      </c>
      <c r="DK2510">
        <v>0.94900153196979065</v>
      </c>
      <c r="DL2510">
        <v>1.5641293013555788E-3</v>
      </c>
      <c r="DM2510">
        <v>0</v>
      </c>
      <c r="DN2510">
        <v>161.30000000000001</v>
      </c>
      <c r="DO2510">
        <v>0.26300000000000001</v>
      </c>
      <c r="DP2510">
        <v>181.87</v>
      </c>
      <c r="DQ2510" s="2">
        <v>0</v>
      </c>
      <c r="DR2510" s="2">
        <v>343.52034875999999</v>
      </c>
      <c r="DS2510">
        <v>5.6084998298283498E-4</v>
      </c>
      <c r="DV2510">
        <v>0</v>
      </c>
    </row>
    <row r="2511" spans="1:126" x14ac:dyDescent="0.15">
      <c r="A2511" t="s">
        <v>2658</v>
      </c>
      <c r="B2511" t="s">
        <v>4116</v>
      </c>
      <c r="C2511">
        <v>48</v>
      </c>
      <c r="D2511">
        <v>51</v>
      </c>
      <c r="E2511" t="s">
        <v>4117</v>
      </c>
      <c r="F2511">
        <v>48051</v>
      </c>
      <c r="G2511" t="s">
        <v>7494</v>
      </c>
      <c r="H2511">
        <v>68.099999999999994</v>
      </c>
      <c r="I2511">
        <v>12</v>
      </c>
      <c r="J2511">
        <v>0.3</v>
      </c>
      <c r="K2511">
        <v>0.1</v>
      </c>
      <c r="L2511">
        <v>1.1000000000000001</v>
      </c>
      <c r="M2511">
        <v>18.399999999999999</v>
      </c>
      <c r="N2511">
        <f t="shared" si="158"/>
        <v>5121.4799999999996</v>
      </c>
      <c r="O2511">
        <f t="shared" si="156"/>
        <v>4878.5200000000004</v>
      </c>
      <c r="P2511">
        <f t="shared" si="157"/>
        <v>5.854224000000003</v>
      </c>
      <c r="Q2511" s="4">
        <v>48051</v>
      </c>
      <c r="R2511" s="5">
        <v>30.493486999999998</v>
      </c>
      <c r="S2511" s="5">
        <v>-96.622090999999998</v>
      </c>
      <c r="T2511">
        <v>3</v>
      </c>
      <c r="U2511">
        <v>0.21392963430670084</v>
      </c>
      <c r="V2511">
        <v>17160</v>
      </c>
      <c r="W2511">
        <v>17236</v>
      </c>
      <c r="X2511">
        <v>17293</v>
      </c>
      <c r="Y2511">
        <v>17559</v>
      </c>
      <c r="Z2511">
        <v>8660</v>
      </c>
      <c r="AA2511">
        <v>48033</v>
      </c>
      <c r="AB2511">
        <v>6284.7919999999986</v>
      </c>
      <c r="AC2511">
        <v>51821</v>
      </c>
      <c r="AD2511">
        <v>0</v>
      </c>
      <c r="AE2511">
        <v>0</v>
      </c>
      <c r="AF2511">
        <v>34</v>
      </c>
      <c r="AG2511">
        <v>1429</v>
      </c>
      <c r="AH2511">
        <v>2.3792862141357594E-2</v>
      </c>
      <c r="AI2511" s="3">
        <v>335346</v>
      </c>
      <c r="AJ2511" s="3">
        <v>421779.762326375</v>
      </c>
      <c r="AK2511">
        <v>93</v>
      </c>
      <c r="AL2511">
        <v>433811.20000000001</v>
      </c>
      <c r="AM2511">
        <v>67911</v>
      </c>
      <c r="AN2511">
        <v>96414</v>
      </c>
      <c r="AO2511">
        <v>164325</v>
      </c>
      <c r="AP2511">
        <v>2</v>
      </c>
      <c r="AQ2511">
        <v>0</v>
      </c>
      <c r="AR2511">
        <v>2</v>
      </c>
      <c r="AS2511">
        <v>0.11603620329542817</v>
      </c>
      <c r="AT2511">
        <v>2</v>
      </c>
      <c r="AU2511">
        <v>12</v>
      </c>
      <c r="AV2511">
        <f t="shared" si="159"/>
        <v>14</v>
      </c>
      <c r="AW2511">
        <v>475</v>
      </c>
      <c r="AX2511">
        <v>3.0000000000000027E-2</v>
      </c>
      <c r="AY2511">
        <v>568323005.16586006</v>
      </c>
      <c r="AZ2511">
        <v>568323.00516586006</v>
      </c>
      <c r="BA2511">
        <v>34458.2955734809</v>
      </c>
      <c r="BB2511">
        <v>0.29020588028433997</v>
      </c>
      <c r="BC2511">
        <v>7920</v>
      </c>
      <c r="BD2511">
        <v>1342</v>
      </c>
      <c r="BE2511">
        <v>6578</v>
      </c>
      <c r="BF2511">
        <v>0.38333333333333336</v>
      </c>
      <c r="BG2511">
        <v>373098</v>
      </c>
      <c r="BH2511">
        <v>21.575088185971204</v>
      </c>
      <c r="BI2511">
        <v>3286</v>
      </c>
      <c r="BJ2511">
        <v>14</v>
      </c>
      <c r="BK2511">
        <v>2</v>
      </c>
      <c r="BL2511">
        <v>2</v>
      </c>
      <c r="BM2511">
        <v>0</v>
      </c>
      <c r="BN2511">
        <v>0</v>
      </c>
      <c r="BO2511">
        <v>0</v>
      </c>
      <c r="BP2511">
        <v>0</v>
      </c>
      <c r="BQ2511">
        <v>2</v>
      </c>
      <c r="BR2511">
        <v>1</v>
      </c>
      <c r="BS2511">
        <v>0</v>
      </c>
      <c r="BT2511">
        <v>16570</v>
      </c>
      <c r="BU2511">
        <v>0.56000000000000005</v>
      </c>
      <c r="BV2511">
        <v>0.52315540000000005</v>
      </c>
      <c r="BW2511">
        <v>126</v>
      </c>
      <c r="BX2511">
        <v>1.2673509999999999</v>
      </c>
      <c r="BY2511">
        <v>-0.2188909</v>
      </c>
      <c r="BZ2511">
        <v>16</v>
      </c>
      <c r="CA2511">
        <v>3</v>
      </c>
      <c r="CB2511">
        <v>2</v>
      </c>
      <c r="CC2511">
        <v>0</v>
      </c>
      <c r="CD2511">
        <v>0</v>
      </c>
      <c r="CE2511">
        <v>0</v>
      </c>
      <c r="CF2511">
        <v>0</v>
      </c>
      <c r="CG2511">
        <v>2</v>
      </c>
      <c r="CH2511">
        <v>1</v>
      </c>
      <c r="CI2511">
        <v>0</v>
      </c>
      <c r="CJ2511">
        <v>17270</v>
      </c>
      <c r="CK2511">
        <v>1.3896931094383322</v>
      </c>
      <c r="CL2511">
        <v>0.5908841295991214</v>
      </c>
      <c r="CM2511">
        <v>118</v>
      </c>
      <c r="CN2511">
        <v>-7.2780901491098615E-2</v>
      </c>
      <c r="CO2511">
        <v>1269.9999999999998</v>
      </c>
      <c r="CP2511">
        <v>0.45312685000000003</v>
      </c>
      <c r="CQ2511">
        <v>-7.0160600200000006E-2</v>
      </c>
      <c r="CR2511">
        <v>14540</v>
      </c>
      <c r="CS2511">
        <v>0.83</v>
      </c>
      <c r="CT2511">
        <v>12458</v>
      </c>
      <c r="CU2511">
        <v>0.73803576781000002</v>
      </c>
      <c r="CV2511">
        <v>2</v>
      </c>
      <c r="CW2511">
        <v>1</v>
      </c>
      <c r="CX2511">
        <v>6</v>
      </c>
      <c r="CY2511">
        <v>719</v>
      </c>
      <c r="CZ2511">
        <v>2155</v>
      </c>
      <c r="DA2511" s="2">
        <v>8384</v>
      </c>
      <c r="DB2511" s="2">
        <v>1280</v>
      </c>
      <c r="DC2511" s="2">
        <v>110.66</v>
      </c>
      <c r="DD2511" s="2">
        <v>3683</v>
      </c>
      <c r="DE2511">
        <v>661</v>
      </c>
      <c r="DF2511">
        <v>213</v>
      </c>
      <c r="DG2511">
        <v>17.47</v>
      </c>
      <c r="DH2511">
        <v>5.82</v>
      </c>
      <c r="DI2511" s="2">
        <v>17.47</v>
      </c>
      <c r="DJ2511">
        <v>1.4</v>
      </c>
      <c r="DK2511">
        <v>0.87445802246038418</v>
      </c>
      <c r="DL2511">
        <v>0</v>
      </c>
      <c r="DM2511">
        <v>0</v>
      </c>
      <c r="DN2511">
        <v>101.9</v>
      </c>
      <c r="DO2511">
        <v>0.23300000000000001</v>
      </c>
      <c r="DP2511">
        <v>0</v>
      </c>
      <c r="DQ2511" s="2">
        <v>0</v>
      </c>
      <c r="DR2511" s="2">
        <v>0</v>
      </c>
      <c r="DS2511">
        <v>0</v>
      </c>
      <c r="DT2511">
        <v>4.8281714064269297</v>
      </c>
      <c r="DU2511">
        <v>2094514.831627754</v>
      </c>
      <c r="DV2511">
        <v>0</v>
      </c>
    </row>
    <row r="2512" spans="1:126" x14ac:dyDescent="0.15">
      <c r="A2512" t="s">
        <v>2658</v>
      </c>
      <c r="B2512" t="s">
        <v>4118</v>
      </c>
      <c r="C2512">
        <v>48</v>
      </c>
      <c r="D2512">
        <v>53</v>
      </c>
      <c r="E2512" t="s">
        <v>4119</v>
      </c>
      <c r="F2512">
        <v>48053</v>
      </c>
      <c r="G2512" t="s">
        <v>7495</v>
      </c>
      <c r="H2512">
        <v>76.099999999999994</v>
      </c>
      <c r="I2512">
        <v>1.6</v>
      </c>
      <c r="J2512">
        <v>0.4</v>
      </c>
      <c r="K2512">
        <v>0.5</v>
      </c>
      <c r="L2512">
        <v>1.2</v>
      </c>
      <c r="M2512">
        <v>20.2</v>
      </c>
      <c r="N2512">
        <f t="shared" si="158"/>
        <v>6203.6599999999989</v>
      </c>
      <c r="O2512">
        <f t="shared" si="156"/>
        <v>3796.3400000000011</v>
      </c>
      <c r="P2512">
        <f t="shared" si="157"/>
        <v>4.555608000000003</v>
      </c>
      <c r="Q2512" s="4">
        <v>48053</v>
      </c>
      <c r="R2512" s="5">
        <v>30.789629999999999</v>
      </c>
      <c r="S2512" s="5">
        <v>-98.201187000000004</v>
      </c>
      <c r="T2512">
        <v>6</v>
      </c>
      <c r="U2512">
        <v>0.10371851511147749</v>
      </c>
      <c r="V2512">
        <v>42946</v>
      </c>
      <c r="W2512">
        <v>43911</v>
      </c>
      <c r="X2512">
        <v>44144</v>
      </c>
      <c r="Y2512">
        <v>44781</v>
      </c>
      <c r="Z2512">
        <v>21669</v>
      </c>
      <c r="AA2512">
        <v>48035</v>
      </c>
      <c r="AB2512">
        <v>15494.597</v>
      </c>
      <c r="AC2512">
        <v>49732</v>
      </c>
      <c r="AD2512">
        <v>0</v>
      </c>
      <c r="AE2512">
        <v>0</v>
      </c>
      <c r="AF2512">
        <v>62</v>
      </c>
      <c r="AG2512">
        <v>1481</v>
      </c>
      <c r="AH2512">
        <v>4.186360567184335E-2</v>
      </c>
      <c r="AI2512" s="3">
        <v>485277</v>
      </c>
      <c r="AJ2512" s="3">
        <v>636324.10985203006</v>
      </c>
      <c r="AK2512">
        <v>90</v>
      </c>
      <c r="AL2512">
        <v>652915.19999999995</v>
      </c>
      <c r="AM2512">
        <v>912268</v>
      </c>
      <c r="AN2512">
        <v>62537</v>
      </c>
      <c r="AO2512">
        <v>974805</v>
      </c>
      <c r="AP2512">
        <v>1</v>
      </c>
      <c r="AQ2512">
        <v>2</v>
      </c>
      <c r="AR2512">
        <v>3</v>
      </c>
      <c r="AS2512">
        <v>6.8320010931201741E-2</v>
      </c>
      <c r="AT2512">
        <v>4</v>
      </c>
      <c r="AU2512">
        <v>54</v>
      </c>
      <c r="AV2512">
        <f t="shared" si="159"/>
        <v>58</v>
      </c>
      <c r="AW2512">
        <v>19109</v>
      </c>
      <c r="AX2512">
        <v>0.43000000000000005</v>
      </c>
      <c r="AY2512">
        <v>1687090133.77861</v>
      </c>
      <c r="AZ2512">
        <v>1687090.13377861</v>
      </c>
      <c r="BA2512">
        <v>49127.509969799699</v>
      </c>
      <c r="BB2512">
        <v>0.2035519407791547</v>
      </c>
      <c r="BC2512">
        <v>13320</v>
      </c>
      <c r="BD2512">
        <v>40800</v>
      </c>
      <c r="BE2512">
        <v>-27480</v>
      </c>
      <c r="BF2512">
        <v>-0.63987332929725704</v>
      </c>
      <c r="BG2512">
        <v>839765</v>
      </c>
      <c r="BH2512">
        <v>19.023310076114534</v>
      </c>
      <c r="BI2512">
        <v>6252</v>
      </c>
      <c r="BJ2512">
        <v>40</v>
      </c>
      <c r="BK2512">
        <v>6</v>
      </c>
      <c r="BL2512">
        <v>5</v>
      </c>
      <c r="BM2512">
        <v>0</v>
      </c>
      <c r="BN2512">
        <v>0</v>
      </c>
      <c r="BO2512">
        <v>0</v>
      </c>
      <c r="BP2512">
        <v>1</v>
      </c>
      <c r="BQ2512">
        <v>3</v>
      </c>
      <c r="BR2512">
        <v>2</v>
      </c>
      <c r="BS2512">
        <v>0</v>
      </c>
      <c r="BT2512">
        <v>45149</v>
      </c>
      <c r="BU2512">
        <v>0.73</v>
      </c>
      <c r="BV2512">
        <v>0.48504079999999999</v>
      </c>
      <c r="BW2512">
        <v>247</v>
      </c>
      <c r="BX2512">
        <v>1.262486</v>
      </c>
      <c r="BY2512">
        <v>-0.84728749999999997</v>
      </c>
      <c r="BZ2512">
        <v>44</v>
      </c>
      <c r="CA2512">
        <v>3</v>
      </c>
      <c r="CB2512">
        <v>5</v>
      </c>
      <c r="CC2512">
        <v>0</v>
      </c>
      <c r="CD2512">
        <v>0</v>
      </c>
      <c r="CE2512">
        <v>0</v>
      </c>
      <c r="CF2512">
        <v>0</v>
      </c>
      <c r="CG2512">
        <v>6</v>
      </c>
      <c r="CH2512">
        <v>3</v>
      </c>
      <c r="CI2512">
        <v>0</v>
      </c>
      <c r="CJ2512">
        <v>44441</v>
      </c>
      <c r="CK2512">
        <v>1.3726063769942169</v>
      </c>
      <c r="CL2512">
        <v>0.63057516143565095</v>
      </c>
      <c r="CM2512">
        <v>232</v>
      </c>
      <c r="CN2512">
        <v>-0.26285917820086102</v>
      </c>
      <c r="CO2512">
        <v>4358</v>
      </c>
      <c r="CP2512">
        <v>0.98357574699999994</v>
      </c>
      <c r="CQ2512">
        <v>0.31213473200000003</v>
      </c>
      <c r="CR2512">
        <v>38343</v>
      </c>
      <c r="CS2512">
        <v>0.83799999999999997</v>
      </c>
      <c r="CT2512">
        <v>30234</v>
      </c>
      <c r="CU2512">
        <v>0.73330863587999995</v>
      </c>
      <c r="CV2512">
        <v>27</v>
      </c>
      <c r="CW2512">
        <v>23</v>
      </c>
      <c r="CX2512">
        <v>20</v>
      </c>
      <c r="CY2512">
        <v>596</v>
      </c>
      <c r="CZ2512">
        <v>2366</v>
      </c>
      <c r="DA2512" s="2">
        <v>24680</v>
      </c>
      <c r="DB2512" s="2">
        <v>4290</v>
      </c>
      <c r="DC2512" s="2">
        <v>228.19</v>
      </c>
      <c r="DD2512" s="2">
        <v>3002</v>
      </c>
      <c r="DE2512">
        <v>874</v>
      </c>
      <c r="DF2512">
        <v>78</v>
      </c>
      <c r="DG2512">
        <v>45.64</v>
      </c>
      <c r="DH2512">
        <v>11.41</v>
      </c>
      <c r="DI2512" s="2">
        <v>18.260000000000002</v>
      </c>
      <c r="DJ2512">
        <v>4.3600000000000003</v>
      </c>
      <c r="DK2512">
        <v>0.94743826721645574</v>
      </c>
      <c r="DL2512">
        <v>2.0256583389601621E-3</v>
      </c>
      <c r="DM2512">
        <v>0</v>
      </c>
      <c r="DN2512">
        <v>60.5</v>
      </c>
      <c r="DO2512">
        <v>9.0999999999999998E-2</v>
      </c>
      <c r="DP2512">
        <v>39.630000000000003</v>
      </c>
      <c r="DQ2512" s="2">
        <v>0</v>
      </c>
      <c r="DR2512" s="2">
        <v>6674.7684266500019</v>
      </c>
      <c r="DS2512">
        <v>6.06954094322494E-3</v>
      </c>
      <c r="DV2512">
        <v>0</v>
      </c>
    </row>
    <row r="2513" spans="1:126" x14ac:dyDescent="0.15">
      <c r="A2513" t="s">
        <v>2658</v>
      </c>
      <c r="B2513" t="s">
        <v>1748</v>
      </c>
      <c r="C2513">
        <v>48</v>
      </c>
      <c r="D2513">
        <v>55</v>
      </c>
      <c r="E2513" t="s">
        <v>4120</v>
      </c>
      <c r="F2513">
        <v>48055</v>
      </c>
      <c r="G2513" t="s">
        <v>7496</v>
      </c>
      <c r="H2513">
        <v>44.2</v>
      </c>
      <c r="I2513">
        <v>6.5</v>
      </c>
      <c r="J2513">
        <v>0.2</v>
      </c>
      <c r="K2513">
        <v>0.9</v>
      </c>
      <c r="L2513">
        <v>1.1000000000000001</v>
      </c>
      <c r="M2513">
        <v>47.1</v>
      </c>
      <c r="N2513">
        <f t="shared" si="158"/>
        <v>4216.3600000000006</v>
      </c>
      <c r="O2513">
        <f t="shared" si="156"/>
        <v>5783.6399999999994</v>
      </c>
      <c r="P2513">
        <f t="shared" si="157"/>
        <v>6.9403680000000021</v>
      </c>
      <c r="Q2513" s="4">
        <v>48055</v>
      </c>
      <c r="R2513" s="5">
        <v>29.832398999999999</v>
      </c>
      <c r="S2513" s="5">
        <v>-97.628140999999999</v>
      </c>
      <c r="T2513">
        <v>1</v>
      </c>
      <c r="U2513">
        <v>0.17690152767385237</v>
      </c>
      <c r="V2513">
        <v>38152</v>
      </c>
      <c r="W2513">
        <v>38870</v>
      </c>
      <c r="X2513">
        <v>39347</v>
      </c>
      <c r="Y2513">
        <v>40377</v>
      </c>
      <c r="Z2513">
        <v>19955</v>
      </c>
      <c r="AA2513">
        <v>48037</v>
      </c>
      <c r="AB2513">
        <v>14355.556</v>
      </c>
      <c r="AC2513">
        <v>47233</v>
      </c>
      <c r="AD2513">
        <v>1</v>
      </c>
      <c r="AE2513">
        <v>2.5414898213332655E-5</v>
      </c>
      <c r="AF2513">
        <v>74</v>
      </c>
      <c r="AG2513">
        <v>1623</v>
      </c>
      <c r="AH2513">
        <v>4.5594577942082562E-2</v>
      </c>
      <c r="AI2513" s="3">
        <v>310433</v>
      </c>
      <c r="AJ2513" s="3">
        <v>348947.377327075</v>
      </c>
      <c r="AK2513">
        <v>66</v>
      </c>
      <c r="AL2513">
        <v>350374.40000000002</v>
      </c>
      <c r="AM2513">
        <v>811663</v>
      </c>
      <c r="AN2513">
        <v>73494</v>
      </c>
      <c r="AO2513">
        <v>885157</v>
      </c>
      <c r="AP2513">
        <v>2</v>
      </c>
      <c r="AQ2513">
        <v>1</v>
      </c>
      <c r="AR2513">
        <v>3</v>
      </c>
      <c r="AS2513">
        <v>7.7180344738873169E-2</v>
      </c>
      <c r="AT2513">
        <v>5</v>
      </c>
      <c r="AU2513">
        <v>17</v>
      </c>
      <c r="AV2513">
        <f t="shared" si="159"/>
        <v>22</v>
      </c>
      <c r="AY2513">
        <v>488093945.074103</v>
      </c>
      <c r="AZ2513">
        <v>488093.94507410302</v>
      </c>
      <c r="BA2513">
        <v>15123.8739836076</v>
      </c>
      <c r="BB2513">
        <v>0.66120624985627074</v>
      </c>
      <c r="BC2513">
        <v>8871</v>
      </c>
      <c r="BD2513">
        <v>8800</v>
      </c>
      <c r="BE2513">
        <v>71</v>
      </c>
      <c r="BF2513">
        <v>1.8609771440553575E-3</v>
      </c>
      <c r="BG2513">
        <v>362178</v>
      </c>
      <c r="BH2513">
        <v>9.2047170051083942</v>
      </c>
      <c r="BI2513">
        <v>3831</v>
      </c>
      <c r="BJ2513">
        <v>29</v>
      </c>
      <c r="BK2513">
        <v>3</v>
      </c>
      <c r="BL2513">
        <v>3</v>
      </c>
      <c r="BM2513">
        <v>0</v>
      </c>
      <c r="BN2513">
        <v>0</v>
      </c>
      <c r="BO2513">
        <v>0</v>
      </c>
      <c r="BP2513">
        <v>0</v>
      </c>
      <c r="BQ2513">
        <v>2</v>
      </c>
      <c r="BR2513">
        <v>0</v>
      </c>
      <c r="BS2513">
        <v>0</v>
      </c>
      <c r="BT2513">
        <v>37810</v>
      </c>
      <c r="BU2513">
        <v>0.68</v>
      </c>
      <c r="BV2513">
        <v>0.42839280000000002</v>
      </c>
      <c r="BW2513">
        <v>157</v>
      </c>
      <c r="BX2513">
        <v>0.97857709999999998</v>
      </c>
      <c r="BY2513">
        <v>-1.5232140000000001</v>
      </c>
      <c r="BZ2513">
        <v>31</v>
      </c>
      <c r="CA2513">
        <v>2</v>
      </c>
      <c r="CB2513">
        <v>4</v>
      </c>
      <c r="CC2513">
        <v>1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0</v>
      </c>
      <c r="CJ2513">
        <v>39797</v>
      </c>
      <c r="CK2513">
        <v>0.97997336482649444</v>
      </c>
      <c r="CL2513">
        <v>0.53234572651628109</v>
      </c>
      <c r="CM2513">
        <v>161</v>
      </c>
      <c r="CN2513">
        <v>-1.2061844548087894</v>
      </c>
      <c r="CO2513">
        <v>2909</v>
      </c>
      <c r="CP2513">
        <v>0.661280902</v>
      </c>
      <c r="CQ2513">
        <v>-0.27432390420000002</v>
      </c>
      <c r="CR2513">
        <v>34992</v>
      </c>
      <c r="CS2513">
        <v>0.85799999999999998</v>
      </c>
      <c r="CT2513">
        <v>27660</v>
      </c>
      <c r="CU2513">
        <v>0.71276640641</v>
      </c>
      <c r="CV2513">
        <v>22</v>
      </c>
      <c r="CW2513">
        <v>13</v>
      </c>
      <c r="CX2513">
        <v>14</v>
      </c>
      <c r="CY2513">
        <v>724</v>
      </c>
      <c r="CZ2513">
        <v>2461</v>
      </c>
      <c r="DA2513" s="2">
        <v>14894</v>
      </c>
      <c r="DB2513" s="2">
        <v>2830</v>
      </c>
      <c r="DC2513" s="2">
        <v>101.96</v>
      </c>
      <c r="DD2513" s="2">
        <v>10348</v>
      </c>
      <c r="DE2513">
        <v>831</v>
      </c>
      <c r="DF2513">
        <v>177</v>
      </c>
      <c r="DG2513">
        <v>12.74</v>
      </c>
      <c r="DH2513">
        <v>7.65</v>
      </c>
      <c r="DI2513" s="2">
        <v>17.84</v>
      </c>
      <c r="DJ2513">
        <v>0.51</v>
      </c>
      <c r="DK2513">
        <v>0.92778796068716918</v>
      </c>
      <c r="DL2513">
        <v>3.6968576709796672E-3</v>
      </c>
      <c r="DM2513">
        <v>0</v>
      </c>
      <c r="DN2513">
        <v>100.6</v>
      </c>
      <c r="DO2513">
        <v>0.28699999999999998</v>
      </c>
      <c r="DP2513">
        <v>45.03</v>
      </c>
      <c r="DQ2513" s="2">
        <v>0</v>
      </c>
      <c r="DR2513" s="2">
        <v>217.80275412</v>
      </c>
      <c r="DS2513">
        <v>0</v>
      </c>
      <c r="DT2513">
        <v>5.6239838169763701</v>
      </c>
      <c r="DU2513">
        <v>1970499.9554828056</v>
      </c>
      <c r="DV2513">
        <v>0</v>
      </c>
    </row>
    <row r="2514" spans="1:126" x14ac:dyDescent="0.15">
      <c r="A2514" t="s">
        <v>2658</v>
      </c>
      <c r="B2514" t="s">
        <v>118</v>
      </c>
      <c r="C2514">
        <v>48</v>
      </c>
      <c r="D2514">
        <v>57</v>
      </c>
      <c r="E2514" t="s">
        <v>4121</v>
      </c>
      <c r="F2514">
        <v>48057</v>
      </c>
      <c r="G2514" t="s">
        <v>7497</v>
      </c>
      <c r="H2514">
        <v>45.8</v>
      </c>
      <c r="I2514">
        <v>2.4</v>
      </c>
      <c r="J2514">
        <v>0.2</v>
      </c>
      <c r="K2514">
        <v>4.4000000000000004</v>
      </c>
      <c r="L2514">
        <v>0.8</v>
      </c>
      <c r="M2514">
        <v>46.4</v>
      </c>
      <c r="N2514">
        <f t="shared" si="158"/>
        <v>4276.3999999999996</v>
      </c>
      <c r="O2514">
        <f t="shared" si="156"/>
        <v>5723.6</v>
      </c>
      <c r="P2514">
        <f t="shared" si="157"/>
        <v>6.8683200000000033</v>
      </c>
      <c r="Q2514" s="4">
        <v>48057</v>
      </c>
      <c r="R2514" s="5">
        <v>28.441718999999999</v>
      </c>
      <c r="S2514" s="5">
        <v>-96.579573999999994</v>
      </c>
      <c r="T2514">
        <v>6</v>
      </c>
      <c r="U2514">
        <v>0.11988252685878177</v>
      </c>
      <c r="V2514">
        <v>21366</v>
      </c>
      <c r="W2514">
        <v>21569</v>
      </c>
      <c r="X2514">
        <v>21666</v>
      </c>
      <c r="Y2514">
        <v>21881</v>
      </c>
      <c r="Z2514">
        <v>10948</v>
      </c>
      <c r="AA2514">
        <v>48039</v>
      </c>
      <c r="AB2514">
        <v>8384.219000000001</v>
      </c>
      <c r="AC2514">
        <v>51078</v>
      </c>
      <c r="AD2514">
        <v>0</v>
      </c>
      <c r="AE2514">
        <v>0</v>
      </c>
      <c r="AF2514">
        <v>6</v>
      </c>
      <c r="AG2514">
        <v>264</v>
      </c>
      <c r="AH2514">
        <v>2.2727272727272728E-2</v>
      </c>
      <c r="AI2514" s="3">
        <v>184094</v>
      </c>
      <c r="AJ2514" s="3">
        <v>324376.48374471499</v>
      </c>
      <c r="AK2514">
        <v>161</v>
      </c>
      <c r="AL2514">
        <v>660633.59999999998</v>
      </c>
      <c r="AM2514">
        <v>433427</v>
      </c>
      <c r="AN2514">
        <v>30174</v>
      </c>
      <c r="AO2514">
        <v>463601</v>
      </c>
      <c r="AP2514">
        <v>3</v>
      </c>
      <c r="AQ2514">
        <v>1</v>
      </c>
      <c r="AR2514">
        <v>4</v>
      </c>
      <c r="AS2514">
        <v>0.18545134220408921</v>
      </c>
      <c r="AT2514">
        <v>4</v>
      </c>
      <c r="AU2514">
        <v>20</v>
      </c>
      <c r="AV2514">
        <f t="shared" si="159"/>
        <v>24</v>
      </c>
      <c r="AW2514">
        <v>17193</v>
      </c>
      <c r="AX2514">
        <v>0.85</v>
      </c>
      <c r="AY2514">
        <v>2004335991.7056501</v>
      </c>
      <c r="AZ2514">
        <v>2004335.99170565</v>
      </c>
      <c r="BA2514">
        <v>97329.783591777596</v>
      </c>
      <c r="BB2514">
        <v>0.10274347307646535</v>
      </c>
      <c r="BC2514">
        <v>32947</v>
      </c>
      <c r="BD2514">
        <v>11435</v>
      </c>
      <c r="BE2514">
        <v>21512</v>
      </c>
      <c r="BF2514">
        <v>1.0068332865300009</v>
      </c>
      <c r="BG2514">
        <v>494411</v>
      </c>
      <c r="BH2514">
        <v>22.81967137450383</v>
      </c>
      <c r="BI2514">
        <v>3319</v>
      </c>
      <c r="BJ2514">
        <v>18</v>
      </c>
      <c r="BK2514">
        <v>3</v>
      </c>
      <c r="BL2514">
        <v>3</v>
      </c>
      <c r="BM2514">
        <v>0</v>
      </c>
      <c r="BN2514">
        <v>0</v>
      </c>
      <c r="BO2514">
        <v>1</v>
      </c>
      <c r="BP2514">
        <v>1</v>
      </c>
      <c r="BQ2514">
        <v>0</v>
      </c>
      <c r="BR2514">
        <v>1</v>
      </c>
      <c r="BS2514">
        <v>0</v>
      </c>
      <c r="BT2514">
        <v>20573</v>
      </c>
      <c r="BU2514">
        <v>0.53</v>
      </c>
      <c r="BV2514">
        <v>0.46050340000000001</v>
      </c>
      <c r="BW2514">
        <v>131</v>
      </c>
      <c r="BX2514">
        <v>1.3124</v>
      </c>
      <c r="BY2514">
        <v>-0.6650066</v>
      </c>
      <c r="BZ2514">
        <v>18</v>
      </c>
      <c r="CA2514">
        <v>2</v>
      </c>
      <c r="CB2514">
        <v>3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1</v>
      </c>
      <c r="CI2514">
        <v>0</v>
      </c>
      <c r="CJ2514">
        <v>21791</v>
      </c>
      <c r="CK2514">
        <v>1.1931531366160342</v>
      </c>
      <c r="CL2514">
        <v>0.53137239229478062</v>
      </c>
      <c r="CM2514">
        <v>115</v>
      </c>
      <c r="CN2514">
        <v>-0.75254038920407784</v>
      </c>
      <c r="CO2514">
        <v>1723</v>
      </c>
      <c r="CP2514">
        <v>0.39993631699999999</v>
      </c>
      <c r="CQ2514">
        <v>0.17020713700000001</v>
      </c>
      <c r="CR2514">
        <v>18985</v>
      </c>
      <c r="CS2514">
        <v>0.86499999999999999</v>
      </c>
      <c r="CT2514">
        <v>16131</v>
      </c>
      <c r="CU2514">
        <v>0.76180746562000001</v>
      </c>
      <c r="CV2514">
        <v>2</v>
      </c>
      <c r="CW2514">
        <v>6</v>
      </c>
      <c r="CX2514">
        <v>12</v>
      </c>
      <c r="CY2514">
        <v>222</v>
      </c>
      <c r="CZ2514">
        <v>369</v>
      </c>
      <c r="DA2514" s="2">
        <v>15290</v>
      </c>
      <c r="DB2514" s="2">
        <v>1615</v>
      </c>
      <c r="DC2514" s="2">
        <v>82.55</v>
      </c>
      <c r="DD2514" s="2">
        <v>2687</v>
      </c>
      <c r="DE2514">
        <v>87</v>
      </c>
      <c r="DF2514">
        <v>10</v>
      </c>
      <c r="DG2514">
        <v>9.17</v>
      </c>
      <c r="DH2514">
        <v>18.34</v>
      </c>
      <c r="DI2514" s="2">
        <v>4.59</v>
      </c>
      <c r="DJ2514">
        <v>1.86</v>
      </c>
      <c r="DK2514">
        <v>0.8123730268232533</v>
      </c>
      <c r="DL2514">
        <v>0</v>
      </c>
      <c r="DM2514">
        <v>0</v>
      </c>
      <c r="DN2514">
        <v>51.4</v>
      </c>
      <c r="DO2514">
        <v>8.4000000000000005E-2</v>
      </c>
      <c r="DP2514">
        <v>0</v>
      </c>
      <c r="DQ2514" s="2">
        <v>0</v>
      </c>
      <c r="DR2514" s="2">
        <v>42423.27250865</v>
      </c>
      <c r="DS2514">
        <v>6.4120916095611241E-2</v>
      </c>
      <c r="DT2514">
        <v>4.0695337176653199</v>
      </c>
      <c r="DU2514">
        <v>2688470.7102226238</v>
      </c>
      <c r="DV2514">
        <v>0</v>
      </c>
    </row>
    <row r="2515" spans="1:126" x14ac:dyDescent="0.15">
      <c r="A2515" t="s">
        <v>2658</v>
      </c>
      <c r="B2515" t="s">
        <v>4122</v>
      </c>
      <c r="C2515">
        <v>48</v>
      </c>
      <c r="D2515">
        <v>59</v>
      </c>
      <c r="E2515" t="s">
        <v>4123</v>
      </c>
      <c r="F2515">
        <v>48059</v>
      </c>
      <c r="G2515" t="s">
        <v>7498</v>
      </c>
      <c r="H2515">
        <v>89.1</v>
      </c>
      <c r="I2515">
        <v>1</v>
      </c>
      <c r="J2515">
        <v>0.5</v>
      </c>
      <c r="K2515">
        <v>0.4</v>
      </c>
      <c r="L2515">
        <v>1.5</v>
      </c>
      <c r="M2515">
        <v>7.6</v>
      </c>
      <c r="N2515">
        <f t="shared" si="158"/>
        <v>8000.2299999999987</v>
      </c>
      <c r="O2515">
        <f t="shared" si="156"/>
        <v>1999.7700000000013</v>
      </c>
      <c r="P2515">
        <f t="shared" si="157"/>
        <v>2.3997240000000026</v>
      </c>
      <c r="Q2515" s="4">
        <v>48059</v>
      </c>
      <c r="R2515" s="5">
        <v>32.293149999999997</v>
      </c>
      <c r="S2515" s="5">
        <v>-99.372248999999996</v>
      </c>
      <c r="T2515">
        <v>3</v>
      </c>
      <c r="U2515">
        <v>0.16081311260740164</v>
      </c>
      <c r="V2515">
        <v>13521</v>
      </c>
      <c r="W2515">
        <v>13519</v>
      </c>
      <c r="X2515">
        <v>13532</v>
      </c>
      <c r="Y2515">
        <v>13580</v>
      </c>
      <c r="Z2515">
        <v>6852</v>
      </c>
      <c r="AA2515">
        <v>48041</v>
      </c>
      <c r="AB2515">
        <v>4632.8339999999989</v>
      </c>
      <c r="AC2515">
        <v>40981</v>
      </c>
      <c r="AD2515">
        <v>1</v>
      </c>
      <c r="AE2515">
        <v>7.3898906296186823E-5</v>
      </c>
      <c r="AF2515">
        <v>22</v>
      </c>
      <c r="AG2515">
        <v>992</v>
      </c>
      <c r="AH2515">
        <v>2.2177419354838711E-2</v>
      </c>
      <c r="AI2515" s="3">
        <v>563179</v>
      </c>
      <c r="AJ2515" s="3">
        <v>575597.30514993507</v>
      </c>
      <c r="AK2515">
        <v>130</v>
      </c>
      <c r="AL2515">
        <v>576857.59999999998</v>
      </c>
      <c r="AM2515">
        <v>597559</v>
      </c>
      <c r="AN2515">
        <v>49292</v>
      </c>
      <c r="AO2515">
        <v>646851</v>
      </c>
      <c r="AP2515">
        <v>2</v>
      </c>
      <c r="AQ2515">
        <v>0</v>
      </c>
      <c r="AR2515">
        <v>2</v>
      </c>
      <c r="AS2515">
        <v>0.14793993638582736</v>
      </c>
      <c r="AT2515">
        <v>3</v>
      </c>
      <c r="AU2515">
        <v>8</v>
      </c>
      <c r="AV2515">
        <f t="shared" si="159"/>
        <v>11</v>
      </c>
      <c r="AW2515">
        <v>9805</v>
      </c>
      <c r="AX2515">
        <v>0.74</v>
      </c>
      <c r="AY2515">
        <v>91713267.520769402</v>
      </c>
      <c r="AZ2515">
        <v>91713.267520769397</v>
      </c>
      <c r="BA2515">
        <v>7033.5723216410997</v>
      </c>
      <c r="BB2515">
        <v>1.4217526375938028</v>
      </c>
      <c r="BC2515">
        <v>2027</v>
      </c>
      <c r="BD2515">
        <v>0</v>
      </c>
      <c r="BE2515">
        <v>2027</v>
      </c>
      <c r="BF2515">
        <v>0.1499149471192959</v>
      </c>
      <c r="BG2515">
        <v>172628</v>
      </c>
      <c r="BH2515">
        <v>12.757020396098138</v>
      </c>
      <c r="BI2515">
        <v>2614</v>
      </c>
      <c r="BJ2515">
        <v>17</v>
      </c>
      <c r="BK2515">
        <v>0</v>
      </c>
      <c r="BL2515">
        <v>3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13426</v>
      </c>
      <c r="BU2515">
        <v>0.71</v>
      </c>
      <c r="BV2515">
        <v>0.53822979999999998</v>
      </c>
      <c r="BW2515">
        <v>61</v>
      </c>
      <c r="BX2515">
        <v>1.5641290000000001</v>
      </c>
      <c r="BY2515">
        <v>-0.45673449999999999</v>
      </c>
      <c r="BZ2515">
        <v>20</v>
      </c>
      <c r="CA2515">
        <v>1</v>
      </c>
      <c r="CB2515">
        <v>2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1</v>
      </c>
      <c r="CI2515">
        <v>0</v>
      </c>
      <c r="CJ2515">
        <v>13520</v>
      </c>
      <c r="CK2515">
        <v>1.849112426035503</v>
      </c>
      <c r="CL2515">
        <v>0.58597361596572328</v>
      </c>
      <c r="CM2515">
        <v>51</v>
      </c>
      <c r="CN2515">
        <v>-0.26215256750677268</v>
      </c>
      <c r="CO2515">
        <v>971.00000000000011</v>
      </c>
      <c r="CP2515">
        <v>-0.46814030420000002</v>
      </c>
      <c r="CQ2515">
        <v>0.36060039799999999</v>
      </c>
      <c r="CR2515">
        <v>11147</v>
      </c>
      <c r="CS2515">
        <v>0.82200000000000006</v>
      </c>
      <c r="CT2515">
        <v>10289</v>
      </c>
      <c r="CU2515">
        <v>0.76385511327</v>
      </c>
      <c r="CV2515">
        <v>1</v>
      </c>
      <c r="CW2515">
        <v>2</v>
      </c>
      <c r="CX2515">
        <v>2</v>
      </c>
      <c r="CY2515">
        <v>366</v>
      </c>
      <c r="CZ2515">
        <v>1459</v>
      </c>
      <c r="DA2515" s="2">
        <v>5414</v>
      </c>
      <c r="DB2515" s="2">
        <v>1070</v>
      </c>
      <c r="DC2515" s="2">
        <v>184.84</v>
      </c>
      <c r="DD2515" s="2">
        <v>771</v>
      </c>
      <c r="DE2515">
        <v>446</v>
      </c>
      <c r="DF2515">
        <v>28</v>
      </c>
      <c r="DG2515">
        <v>36.97</v>
      </c>
      <c r="DH2515">
        <v>22.18</v>
      </c>
      <c r="DI2515" s="2">
        <v>22.18</v>
      </c>
      <c r="DJ2515">
        <v>0.33</v>
      </c>
      <c r="DK2515">
        <v>0.91915714186786079</v>
      </c>
      <c r="DL2515">
        <v>0</v>
      </c>
      <c r="DM2515">
        <v>0</v>
      </c>
      <c r="DN2515">
        <v>145.80000000000001</v>
      </c>
      <c r="DO2515">
        <v>0.248</v>
      </c>
      <c r="DP2515">
        <v>797.68</v>
      </c>
      <c r="DQ2515" s="2">
        <v>0</v>
      </c>
      <c r="DR2515" s="2">
        <v>771.15159024000002</v>
      </c>
      <c r="DS2515">
        <v>6.2507890106847856E-4</v>
      </c>
      <c r="DV2515">
        <v>0</v>
      </c>
    </row>
    <row r="2516" spans="1:126" x14ac:dyDescent="0.15">
      <c r="A2516" t="s">
        <v>2658</v>
      </c>
      <c r="B2516" t="s">
        <v>1918</v>
      </c>
      <c r="C2516">
        <v>48</v>
      </c>
      <c r="D2516">
        <v>61</v>
      </c>
      <c r="E2516" t="s">
        <v>4124</v>
      </c>
      <c r="F2516">
        <v>48061</v>
      </c>
      <c r="G2516" t="s">
        <v>7499</v>
      </c>
      <c r="H2516">
        <v>10.7</v>
      </c>
      <c r="I2516">
        <v>0.3</v>
      </c>
      <c r="J2516">
        <v>0.1</v>
      </c>
      <c r="K2516">
        <v>0.6</v>
      </c>
      <c r="L2516">
        <v>0.2</v>
      </c>
      <c r="M2516">
        <v>88.1</v>
      </c>
      <c r="N2516">
        <f t="shared" si="158"/>
        <v>7876.5999999999985</v>
      </c>
      <c r="O2516">
        <f t="shared" si="156"/>
        <v>2123.4000000000015</v>
      </c>
      <c r="P2516">
        <f t="shared" si="157"/>
        <v>2.5480800000000028</v>
      </c>
      <c r="Q2516" s="4">
        <v>48061</v>
      </c>
      <c r="R2516" s="5">
        <v>26.102923000000001</v>
      </c>
      <c r="S2516" s="5">
        <v>-97.478958000000006</v>
      </c>
      <c r="T2516">
        <v>2</v>
      </c>
      <c r="U2516">
        <v>0.14742979682527479</v>
      </c>
      <c r="V2516">
        <v>405819</v>
      </c>
      <c r="W2516">
        <v>415103</v>
      </c>
      <c r="X2516">
        <v>417947</v>
      </c>
      <c r="Y2516">
        <v>419579</v>
      </c>
      <c r="Z2516">
        <v>190042</v>
      </c>
      <c r="AA2516">
        <v>48043</v>
      </c>
      <c r="AB2516">
        <v>133173.55799999999</v>
      </c>
      <c r="AC2516">
        <v>33266</v>
      </c>
      <c r="AD2516">
        <v>5</v>
      </c>
      <c r="AE2516">
        <v>1.1963239358100428E-5</v>
      </c>
      <c r="AF2516">
        <v>87</v>
      </c>
      <c r="AG2516">
        <v>1305</v>
      </c>
      <c r="AH2516">
        <v>6.6666666666666666E-2</v>
      </c>
      <c r="AI2516" s="3">
        <v>309700</v>
      </c>
      <c r="AJ2516" s="3">
        <v>570278.77651266009</v>
      </c>
      <c r="AK2516">
        <v>25</v>
      </c>
      <c r="AL2516">
        <v>816908.80000000005</v>
      </c>
      <c r="AM2516">
        <v>532549</v>
      </c>
      <c r="AN2516">
        <v>110615</v>
      </c>
      <c r="AO2516">
        <v>643164</v>
      </c>
      <c r="AP2516">
        <v>43</v>
      </c>
      <c r="AQ2516">
        <v>1</v>
      </c>
      <c r="AR2516">
        <v>44</v>
      </c>
      <c r="AS2516">
        <v>0.10599778850068536</v>
      </c>
      <c r="AT2516">
        <v>44</v>
      </c>
      <c r="AU2516">
        <v>144</v>
      </c>
      <c r="AV2516">
        <f t="shared" si="159"/>
        <v>188</v>
      </c>
      <c r="AW2516">
        <v>424093</v>
      </c>
      <c r="AX2516">
        <v>0.92999999999999994</v>
      </c>
      <c r="AY2516">
        <v>1444571568.33938</v>
      </c>
      <c r="AZ2516">
        <v>1444571.56833938</v>
      </c>
      <c r="BA2516">
        <v>4308.5773094344604</v>
      </c>
      <c r="BB2516">
        <v>2.3209517392441983</v>
      </c>
      <c r="BC2516">
        <v>118539</v>
      </c>
      <c r="BD2516">
        <v>156866</v>
      </c>
      <c r="BE2516">
        <v>-38327</v>
      </c>
      <c r="BF2516">
        <v>-9.4443581990986125E-2</v>
      </c>
      <c r="BG2516">
        <v>4429649</v>
      </c>
      <c r="BH2516">
        <v>10.598590251874041</v>
      </c>
      <c r="BI2516">
        <v>45862</v>
      </c>
      <c r="BJ2516">
        <v>142</v>
      </c>
      <c r="BK2516">
        <v>29</v>
      </c>
      <c r="BL2516">
        <v>14</v>
      </c>
      <c r="BM2516">
        <v>0</v>
      </c>
      <c r="BN2516">
        <v>1</v>
      </c>
      <c r="BO2516">
        <v>6</v>
      </c>
      <c r="BP2516">
        <v>2</v>
      </c>
      <c r="BQ2516">
        <v>16</v>
      </c>
      <c r="BR2516">
        <v>6</v>
      </c>
      <c r="BS2516">
        <v>0</v>
      </c>
      <c r="BT2516">
        <v>396371</v>
      </c>
      <c r="BU2516">
        <v>0.63</v>
      </c>
      <c r="BV2516">
        <v>0.29184490000000002</v>
      </c>
      <c r="BW2516">
        <v>841</v>
      </c>
      <c r="BX2516">
        <v>0.54494399999999998</v>
      </c>
      <c r="BY2516">
        <v>-2.8324259999999999</v>
      </c>
      <c r="BZ2516">
        <v>151</v>
      </c>
      <c r="CA2516">
        <v>30</v>
      </c>
      <c r="CB2516">
        <v>14</v>
      </c>
      <c r="CC2516">
        <v>0</v>
      </c>
      <c r="CD2516">
        <v>0</v>
      </c>
      <c r="CE2516">
        <v>4</v>
      </c>
      <c r="CF2516">
        <v>2</v>
      </c>
      <c r="CG2516">
        <v>17</v>
      </c>
      <c r="CH2516">
        <v>4</v>
      </c>
      <c r="CI2516">
        <v>0</v>
      </c>
      <c r="CJ2516">
        <v>420400</v>
      </c>
      <c r="CK2516">
        <v>0.52806850618458612</v>
      </c>
      <c r="CL2516">
        <v>0.4262732206509266</v>
      </c>
      <c r="CM2516">
        <v>776</v>
      </c>
      <c r="CN2516">
        <v>-2.4116622989234906</v>
      </c>
      <c r="CO2516">
        <v>32565.999999999996</v>
      </c>
      <c r="CP2516">
        <v>0.43917205199999998</v>
      </c>
      <c r="CQ2516">
        <v>-0.49785160940000001</v>
      </c>
      <c r="CR2516">
        <v>371846</v>
      </c>
      <c r="CS2516">
        <v>0.879</v>
      </c>
      <c r="CT2516">
        <v>253231</v>
      </c>
      <c r="CU2516">
        <v>0.56410969572000003</v>
      </c>
      <c r="CV2516">
        <v>179</v>
      </c>
      <c r="CW2516">
        <v>121</v>
      </c>
      <c r="CX2516">
        <v>192</v>
      </c>
      <c r="CY2516">
        <v>1825</v>
      </c>
      <c r="CZ2516">
        <v>1880</v>
      </c>
      <c r="DA2516" s="2">
        <v>192539</v>
      </c>
      <c r="DB2516" s="2">
        <v>22260</v>
      </c>
      <c r="DC2516" s="2">
        <v>74.05</v>
      </c>
      <c r="DD2516" s="2">
        <v>33018</v>
      </c>
      <c r="DE2516">
        <v>498</v>
      </c>
      <c r="DF2516">
        <v>98</v>
      </c>
      <c r="DG2516">
        <v>15.58</v>
      </c>
      <c r="DH2516">
        <v>2.4</v>
      </c>
      <c r="DI2516" s="2">
        <v>6.71</v>
      </c>
      <c r="DJ2516">
        <v>2.46</v>
      </c>
      <c r="DK2516">
        <v>0.69435259928963511</v>
      </c>
      <c r="DL2516">
        <v>5.3639846743295016E-3</v>
      </c>
      <c r="DM2516">
        <v>0</v>
      </c>
      <c r="DN2516">
        <v>261.60000000000002</v>
      </c>
      <c r="DO2516">
        <v>0.33700000000000002</v>
      </c>
      <c r="DP2516">
        <v>3249.1899999999996</v>
      </c>
      <c r="DQ2516" s="2">
        <v>0</v>
      </c>
      <c r="DR2516" s="2">
        <v>25101.599853920001</v>
      </c>
      <c r="DS2516">
        <v>2.7731038726587994E-2</v>
      </c>
      <c r="DT2516">
        <v>4.2840049584703799</v>
      </c>
      <c r="DU2516">
        <v>3499641.3498180881</v>
      </c>
      <c r="DV2516">
        <v>0</v>
      </c>
    </row>
    <row r="2517" spans="1:126" x14ac:dyDescent="0.15">
      <c r="A2517" t="s">
        <v>2658</v>
      </c>
      <c r="B2517" t="s">
        <v>4125</v>
      </c>
      <c r="C2517">
        <v>48</v>
      </c>
      <c r="D2517">
        <v>63</v>
      </c>
      <c r="E2517" t="s">
        <v>4126</v>
      </c>
      <c r="F2517">
        <v>48063</v>
      </c>
      <c r="G2517" t="s">
        <v>7500</v>
      </c>
      <c r="H2517">
        <v>58.9</v>
      </c>
      <c r="I2517">
        <v>17.2</v>
      </c>
      <c r="J2517">
        <v>0.3</v>
      </c>
      <c r="K2517">
        <v>0.5</v>
      </c>
      <c r="L2517">
        <v>1.8</v>
      </c>
      <c r="M2517">
        <v>21.4</v>
      </c>
      <c r="N2517">
        <f t="shared" si="158"/>
        <v>4226.59</v>
      </c>
      <c r="O2517">
        <f t="shared" si="156"/>
        <v>5773.41</v>
      </c>
      <c r="P2517">
        <f t="shared" si="157"/>
        <v>6.9280920000000021</v>
      </c>
      <c r="Q2517" s="4">
        <v>48063</v>
      </c>
      <c r="R2517" s="5">
        <v>32.974581000000001</v>
      </c>
      <c r="S2517" s="5">
        <v>-94.979084999999998</v>
      </c>
      <c r="T2517">
        <v>6</v>
      </c>
      <c r="U2517">
        <v>0.11621830069620449</v>
      </c>
      <c r="V2517">
        <v>12389</v>
      </c>
      <c r="W2517">
        <v>12463</v>
      </c>
      <c r="X2517">
        <v>12516</v>
      </c>
      <c r="Y2517">
        <v>12663</v>
      </c>
      <c r="Z2517">
        <v>5991</v>
      </c>
      <c r="AA2517">
        <v>48045</v>
      </c>
      <c r="AB2517">
        <v>4411.223</v>
      </c>
      <c r="AC2517">
        <v>37851</v>
      </c>
      <c r="AD2517">
        <v>0</v>
      </c>
      <c r="AE2517">
        <v>0</v>
      </c>
      <c r="AF2517">
        <v>13</v>
      </c>
      <c r="AG2517">
        <v>487</v>
      </c>
      <c r="AH2517">
        <v>2.6694045174537988E-2</v>
      </c>
      <c r="AI2517" s="3">
        <v>78238</v>
      </c>
      <c r="AJ2517" s="3">
        <v>125328.79724225501</v>
      </c>
      <c r="AK2517">
        <v>78</v>
      </c>
      <c r="AL2517">
        <v>130054.40000000001</v>
      </c>
      <c r="AM2517">
        <v>1218289</v>
      </c>
      <c r="AN2517">
        <v>35856</v>
      </c>
      <c r="AO2517">
        <v>1254145</v>
      </c>
      <c r="AP2517">
        <v>4</v>
      </c>
      <c r="AQ2517">
        <v>1</v>
      </c>
      <c r="AR2517">
        <v>5</v>
      </c>
      <c r="AS2517">
        <v>0.40118751504453182</v>
      </c>
      <c r="AT2517">
        <v>4</v>
      </c>
      <c r="AU2517">
        <v>4</v>
      </c>
      <c r="AV2517">
        <f t="shared" si="159"/>
        <v>8</v>
      </c>
      <c r="AW2517">
        <v>6090</v>
      </c>
      <c r="AX2517">
        <v>0.48</v>
      </c>
      <c r="AY2517">
        <v>231125365.85816899</v>
      </c>
      <c r="AZ2517">
        <v>231125.36585816898</v>
      </c>
      <c r="BA2517">
        <v>19919.882412176001</v>
      </c>
      <c r="BB2517">
        <v>0.50201099550103334</v>
      </c>
      <c r="BC2517">
        <v>4524</v>
      </c>
      <c r="BD2517">
        <v>0</v>
      </c>
      <c r="BE2517">
        <v>4524</v>
      </c>
      <c r="BF2517">
        <v>0.3651626442812172</v>
      </c>
      <c r="BG2517">
        <v>266442</v>
      </c>
      <c r="BH2517">
        <v>21.288111217641418</v>
      </c>
      <c r="BI2517">
        <v>1771</v>
      </c>
      <c r="BJ2517">
        <v>14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12793</v>
      </c>
      <c r="BU2517">
        <v>0.74</v>
      </c>
      <c r="BV2517">
        <v>0.49787419999999999</v>
      </c>
      <c r="BW2517">
        <v>67</v>
      </c>
      <c r="BX2517">
        <v>1.2506839999999999</v>
      </c>
      <c r="BY2517">
        <v>-0.8320398</v>
      </c>
      <c r="BZ2517">
        <v>15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1</v>
      </c>
      <c r="CI2517">
        <v>0</v>
      </c>
      <c r="CJ2517">
        <v>12617</v>
      </c>
      <c r="CK2517">
        <v>1.3473884441626378</v>
      </c>
      <c r="CL2517">
        <v>0.60258548790658883</v>
      </c>
      <c r="CM2517">
        <v>51</v>
      </c>
      <c r="CN2517">
        <v>-0.60839180761005729</v>
      </c>
      <c r="CO2517">
        <v>860</v>
      </c>
      <c r="CP2517">
        <v>-0.43886412940000002</v>
      </c>
      <c r="CQ2517">
        <v>-0.23767588789999999</v>
      </c>
      <c r="CR2517">
        <v>10122</v>
      </c>
      <c r="CS2517">
        <v>0.79400000000000004</v>
      </c>
      <c r="CT2517">
        <v>8809</v>
      </c>
      <c r="CU2517">
        <v>0.69559748428000001</v>
      </c>
      <c r="CV2517">
        <v>5</v>
      </c>
      <c r="CW2517">
        <v>5</v>
      </c>
      <c r="CX2517">
        <v>8</v>
      </c>
      <c r="CY2517">
        <v>440</v>
      </c>
      <c r="CZ2517">
        <v>731</v>
      </c>
      <c r="DA2517" s="2">
        <v>5685</v>
      </c>
      <c r="DB2517" s="2">
        <v>775</v>
      </c>
      <c r="DC2517" s="2">
        <v>88.62</v>
      </c>
      <c r="DD2517" s="2">
        <v>3504</v>
      </c>
      <c r="DE2517">
        <v>229</v>
      </c>
      <c r="DF2517">
        <v>89</v>
      </c>
      <c r="DG2517">
        <v>16.11</v>
      </c>
      <c r="DH2517">
        <v>8.06</v>
      </c>
      <c r="DI2517" s="2">
        <v>16.11</v>
      </c>
      <c r="DJ2517">
        <v>0.71</v>
      </c>
      <c r="DK2517">
        <v>0.97708274751399571</v>
      </c>
      <c r="DL2517">
        <v>0</v>
      </c>
      <c r="DM2517">
        <v>0</v>
      </c>
      <c r="DN2517">
        <v>36.1</v>
      </c>
      <c r="DO2517">
        <v>0.26300000000000001</v>
      </c>
      <c r="DP2517">
        <v>12.9</v>
      </c>
      <c r="DQ2517" s="2">
        <v>0</v>
      </c>
      <c r="DR2517" s="2">
        <v>0</v>
      </c>
      <c r="DS2517">
        <v>0</v>
      </c>
      <c r="DT2517">
        <v>1.57157679124508</v>
      </c>
      <c r="DU2517">
        <v>204390.47663930414</v>
      </c>
      <c r="DV2517">
        <v>1</v>
      </c>
    </row>
    <row r="2518" spans="1:126" x14ac:dyDescent="0.15">
      <c r="A2518" t="s">
        <v>2658</v>
      </c>
      <c r="B2518" t="s">
        <v>4127</v>
      </c>
      <c r="C2518">
        <v>48</v>
      </c>
      <c r="D2518">
        <v>65</v>
      </c>
      <c r="E2518" t="s">
        <v>4128</v>
      </c>
      <c r="F2518">
        <v>48065</v>
      </c>
      <c r="G2518" t="s">
        <v>7501</v>
      </c>
      <c r="H2518">
        <v>88.5</v>
      </c>
      <c r="I2518">
        <v>0.6</v>
      </c>
      <c r="J2518">
        <v>0.9</v>
      </c>
      <c r="K2518">
        <v>0.3</v>
      </c>
      <c r="L2518">
        <v>1.2</v>
      </c>
      <c r="M2518">
        <v>8.5</v>
      </c>
      <c r="N2518">
        <f t="shared" si="158"/>
        <v>7907.2</v>
      </c>
      <c r="O2518">
        <f t="shared" si="156"/>
        <v>2092.8000000000002</v>
      </c>
      <c r="P2518">
        <f t="shared" si="157"/>
        <v>2.5113600000000011</v>
      </c>
      <c r="Q2518" s="4">
        <v>48065</v>
      </c>
      <c r="R2518" s="5">
        <v>35.405495999999999</v>
      </c>
      <c r="S2518" s="5">
        <v>-101.355356</v>
      </c>
      <c r="T2518">
        <v>2</v>
      </c>
      <c r="U2518">
        <v>0.18659520365622181</v>
      </c>
      <c r="V2518">
        <v>6215</v>
      </c>
      <c r="W2518">
        <v>6108</v>
      </c>
      <c r="X2518">
        <v>6068</v>
      </c>
      <c r="Y2518">
        <v>6007</v>
      </c>
      <c r="Z2518">
        <v>3073</v>
      </c>
      <c r="AA2518">
        <v>48047</v>
      </c>
      <c r="AB2518">
        <v>2400.4090000000001</v>
      </c>
      <c r="AC2518">
        <v>66023</v>
      </c>
      <c r="AD2518">
        <v>0</v>
      </c>
      <c r="AE2518">
        <v>0</v>
      </c>
      <c r="AF2518">
        <v>2</v>
      </c>
      <c r="AG2518">
        <v>386</v>
      </c>
      <c r="AH2518">
        <v>5.1813471502590676E-3</v>
      </c>
      <c r="AI2518" s="3">
        <v>484876</v>
      </c>
      <c r="AJ2518" s="3">
        <v>588940.11102375004</v>
      </c>
      <c r="AK2518">
        <v>450</v>
      </c>
      <c r="AL2518">
        <v>591456</v>
      </c>
      <c r="AM2518">
        <v>850222</v>
      </c>
      <c r="AN2518">
        <v>77395</v>
      </c>
      <c r="AO2518">
        <v>927617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</v>
      </c>
      <c r="AV2518">
        <f t="shared" si="159"/>
        <v>3</v>
      </c>
      <c r="AW2518">
        <v>3695</v>
      </c>
      <c r="AX2518">
        <v>0.72</v>
      </c>
      <c r="AY2518">
        <v>130230173.934615</v>
      </c>
      <c r="AZ2518">
        <v>130230.173934615</v>
      </c>
      <c r="BA2518">
        <v>19265.611768398001</v>
      </c>
      <c r="BB2518">
        <v>0.51905956167991096</v>
      </c>
      <c r="BC2518">
        <v>1223</v>
      </c>
      <c r="BD2518">
        <v>424</v>
      </c>
      <c r="BE2518">
        <v>799</v>
      </c>
      <c r="BF2518">
        <v>0.12855993563958165</v>
      </c>
      <c r="BG2518">
        <v>116235</v>
      </c>
      <c r="BH2518">
        <v>19.155405405405407</v>
      </c>
      <c r="BI2518">
        <v>1088</v>
      </c>
      <c r="BJ2518">
        <v>13</v>
      </c>
      <c r="BK2518">
        <v>1</v>
      </c>
      <c r="BL2518">
        <v>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6110</v>
      </c>
      <c r="BU2518">
        <v>0.66</v>
      </c>
      <c r="BV2518">
        <v>0.61710500000000001</v>
      </c>
      <c r="BW2518">
        <v>34</v>
      </c>
      <c r="BX2518">
        <v>2.6186579999999999</v>
      </c>
      <c r="BY2518">
        <v>0.97204659999999998</v>
      </c>
      <c r="BZ2518">
        <v>12</v>
      </c>
      <c r="CA2518">
        <v>1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1</v>
      </c>
      <c r="CI2518">
        <v>0</v>
      </c>
      <c r="CJ2518">
        <v>6007</v>
      </c>
      <c r="CK2518">
        <v>2.4970867321458301</v>
      </c>
      <c r="CL2518">
        <v>0.64830805134189029</v>
      </c>
      <c r="CM2518">
        <v>30</v>
      </c>
      <c r="CN2518">
        <v>0.80553619126070308</v>
      </c>
      <c r="CO2518">
        <v>778</v>
      </c>
      <c r="CP2518">
        <v>0.56141536299999995</v>
      </c>
      <c r="CQ2518">
        <v>0.64751374500000003</v>
      </c>
      <c r="CR2518">
        <v>5139</v>
      </c>
      <c r="CS2518">
        <v>0.86499999999999999</v>
      </c>
      <c r="CT2518">
        <v>5115</v>
      </c>
      <c r="CU2518">
        <v>0.79976885293</v>
      </c>
      <c r="CV2518">
        <v>1</v>
      </c>
      <c r="CW2518">
        <v>1</v>
      </c>
      <c r="CY2518">
        <v>246</v>
      </c>
      <c r="CZ2518">
        <v>546</v>
      </c>
      <c r="DA2518" s="2">
        <v>5791</v>
      </c>
      <c r="DB2518" s="2">
        <v>495</v>
      </c>
      <c r="DC2518" s="2">
        <v>33.28</v>
      </c>
      <c r="DD2518" s="2">
        <v>267</v>
      </c>
      <c r="DE2518">
        <v>162</v>
      </c>
      <c r="DF2518">
        <v>10</v>
      </c>
      <c r="DG2518">
        <v>49.92</v>
      </c>
      <c r="DH2518">
        <v>66.56</v>
      </c>
      <c r="DI2518" s="2">
        <v>33.28</v>
      </c>
      <c r="DJ2518">
        <v>1.21</v>
      </c>
      <c r="DK2518">
        <v>0.86305364670554952</v>
      </c>
      <c r="DL2518">
        <v>0</v>
      </c>
      <c r="DM2518">
        <v>0</v>
      </c>
      <c r="DN2518">
        <v>321.7</v>
      </c>
      <c r="DO2518">
        <v>0.52400000000000002</v>
      </c>
      <c r="DP2518">
        <v>33030.28</v>
      </c>
      <c r="DQ2518" s="2">
        <v>0</v>
      </c>
      <c r="DR2518" s="2">
        <v>0</v>
      </c>
      <c r="DS2518">
        <v>0</v>
      </c>
      <c r="DT2518">
        <v>4.1793397361957698</v>
      </c>
      <c r="DU2518">
        <v>2471895.5630114051</v>
      </c>
      <c r="DV2518">
        <v>0</v>
      </c>
    </row>
    <row r="2519" spans="1:126" x14ac:dyDescent="0.15">
      <c r="A2519" t="s">
        <v>2658</v>
      </c>
      <c r="B2519" t="s">
        <v>1126</v>
      </c>
      <c r="C2519">
        <v>48</v>
      </c>
      <c r="D2519">
        <v>67</v>
      </c>
      <c r="E2519" t="s">
        <v>4129</v>
      </c>
      <c r="F2519">
        <v>48067</v>
      </c>
      <c r="G2519" t="s">
        <v>7502</v>
      </c>
      <c r="H2519">
        <v>77.2</v>
      </c>
      <c r="I2519">
        <v>17.399999999999999</v>
      </c>
      <c r="J2519">
        <v>0.4</v>
      </c>
      <c r="K2519">
        <v>0.3</v>
      </c>
      <c r="L2519">
        <v>1.2</v>
      </c>
      <c r="M2519">
        <v>3.5</v>
      </c>
      <c r="N2519">
        <f t="shared" si="158"/>
        <v>6276.54</v>
      </c>
      <c r="O2519">
        <f t="shared" si="156"/>
        <v>3723.46</v>
      </c>
      <c r="P2519">
        <f t="shared" si="157"/>
        <v>4.4681520000000017</v>
      </c>
      <c r="Q2519" s="4">
        <v>48067</v>
      </c>
      <c r="R2519" s="5">
        <v>33.083697999999998</v>
      </c>
      <c r="S2519" s="5">
        <v>-94.357579000000001</v>
      </c>
      <c r="T2519">
        <v>6</v>
      </c>
      <c r="U2519">
        <v>0.11329425874878532</v>
      </c>
      <c r="V2519">
        <v>30324</v>
      </c>
      <c r="W2519">
        <v>30350</v>
      </c>
      <c r="X2519">
        <v>30328</v>
      </c>
      <c r="Y2519">
        <v>30143</v>
      </c>
      <c r="Z2519">
        <v>14961</v>
      </c>
      <c r="AA2519">
        <v>48049</v>
      </c>
      <c r="AB2519">
        <v>10589.806</v>
      </c>
      <c r="AC2519">
        <v>37352</v>
      </c>
      <c r="AD2519">
        <v>0</v>
      </c>
      <c r="AE2519">
        <v>0</v>
      </c>
      <c r="AF2519">
        <v>34</v>
      </c>
      <c r="AG2519">
        <v>1024</v>
      </c>
      <c r="AH2519">
        <v>3.3203125E-2</v>
      </c>
      <c r="AI2519" s="3">
        <v>167578</v>
      </c>
      <c r="AJ2519" s="3">
        <v>599655.75436013506</v>
      </c>
      <c r="AK2519">
        <v>90</v>
      </c>
      <c r="AL2519">
        <v>614662.40000000002</v>
      </c>
      <c r="AM2519">
        <v>997316</v>
      </c>
      <c r="AN2519">
        <v>51224</v>
      </c>
      <c r="AO2519">
        <v>1048540</v>
      </c>
      <c r="AP2519">
        <v>3</v>
      </c>
      <c r="AQ2519">
        <v>0</v>
      </c>
      <c r="AR2519">
        <v>3</v>
      </c>
      <c r="AS2519">
        <v>9.8846787479406908E-2</v>
      </c>
      <c r="AT2519">
        <v>2</v>
      </c>
      <c r="AU2519">
        <v>19</v>
      </c>
      <c r="AV2519">
        <f t="shared" si="159"/>
        <v>21</v>
      </c>
      <c r="AW2519">
        <v>16516</v>
      </c>
      <c r="AX2519">
        <v>0.59000000000000008</v>
      </c>
      <c r="AY2519">
        <v>877051679.49038994</v>
      </c>
      <c r="AZ2519">
        <v>877051.67949039</v>
      </c>
      <c r="BA2519">
        <v>29030.337526417199</v>
      </c>
      <c r="BB2519">
        <v>0.3444672315952283</v>
      </c>
      <c r="BC2519">
        <v>4664</v>
      </c>
      <c r="BD2519">
        <v>6892</v>
      </c>
      <c r="BE2519">
        <v>-2228</v>
      </c>
      <c r="BF2519">
        <v>-7.3473156575649651E-2</v>
      </c>
      <c r="BG2519">
        <v>323463</v>
      </c>
      <c r="BH2519">
        <v>10.66549063571617</v>
      </c>
      <c r="BI2519">
        <v>5406</v>
      </c>
      <c r="BJ2519">
        <v>48</v>
      </c>
      <c r="BK2519">
        <v>2</v>
      </c>
      <c r="BL2519">
        <v>2</v>
      </c>
      <c r="BM2519">
        <v>0</v>
      </c>
      <c r="BN2519">
        <v>0</v>
      </c>
      <c r="BO2519">
        <v>2</v>
      </c>
      <c r="BP2519">
        <v>0</v>
      </c>
      <c r="BQ2519">
        <v>1</v>
      </c>
      <c r="BR2519">
        <v>1</v>
      </c>
      <c r="BS2519">
        <v>0</v>
      </c>
      <c r="BT2519">
        <v>29203</v>
      </c>
      <c r="BU2519">
        <v>0.66</v>
      </c>
      <c r="BV2519">
        <v>0.51831110000000002</v>
      </c>
      <c r="BW2519">
        <v>127</v>
      </c>
      <c r="BX2519">
        <v>1.917611</v>
      </c>
      <c r="BY2519">
        <v>-0.27143610000000001</v>
      </c>
      <c r="BZ2519">
        <v>44</v>
      </c>
      <c r="CA2519">
        <v>2</v>
      </c>
      <c r="CB2519">
        <v>3</v>
      </c>
      <c r="CC2519">
        <v>0</v>
      </c>
      <c r="CD2519">
        <v>0</v>
      </c>
      <c r="CE2519">
        <v>2</v>
      </c>
      <c r="CF2519">
        <v>0</v>
      </c>
      <c r="CG2519">
        <v>0</v>
      </c>
      <c r="CH2519">
        <v>1</v>
      </c>
      <c r="CI2519">
        <v>0</v>
      </c>
      <c r="CJ2519">
        <v>30274</v>
      </c>
      <c r="CK2519">
        <v>1.7176455043932086</v>
      </c>
      <c r="CL2519">
        <v>0.62274816419250889</v>
      </c>
      <c r="CM2519">
        <v>118</v>
      </c>
      <c r="CN2519">
        <v>-0.18937166601567404</v>
      </c>
      <c r="CO2519">
        <v>2129</v>
      </c>
      <c r="CP2519">
        <v>-0.8774205598</v>
      </c>
      <c r="CQ2519">
        <v>-0.18292836409999999</v>
      </c>
      <c r="CR2519">
        <v>23173</v>
      </c>
      <c r="CS2519">
        <v>0.76500000000000001</v>
      </c>
      <c r="CT2519">
        <v>23653</v>
      </c>
      <c r="CU2519">
        <v>0.77735339053000008</v>
      </c>
      <c r="CV2519">
        <v>3</v>
      </c>
      <c r="CW2519">
        <v>9</v>
      </c>
      <c r="CX2519">
        <v>9</v>
      </c>
      <c r="CY2519">
        <v>396</v>
      </c>
      <c r="CZ2519">
        <v>1458</v>
      </c>
      <c r="DA2519" s="2">
        <v>12203</v>
      </c>
      <c r="DB2519" s="2">
        <v>1735</v>
      </c>
      <c r="DC2519" s="2">
        <v>92.31</v>
      </c>
      <c r="DD2519" s="2">
        <v>6339</v>
      </c>
      <c r="DE2519">
        <v>447</v>
      </c>
      <c r="DF2519">
        <v>221</v>
      </c>
      <c r="DG2519">
        <v>6.59</v>
      </c>
      <c r="DH2519">
        <v>6.59</v>
      </c>
      <c r="DI2519" s="2">
        <v>6.59</v>
      </c>
      <c r="DJ2519">
        <v>0.63</v>
      </c>
      <c r="DK2519">
        <v>0.94804807313609185</v>
      </c>
      <c r="DL2519">
        <v>1.953125E-3</v>
      </c>
      <c r="DM2519">
        <v>0</v>
      </c>
      <c r="DN2519">
        <v>44.1</v>
      </c>
      <c r="DO2519">
        <v>7.400000000000001E-2</v>
      </c>
      <c r="DP2519">
        <v>155.6</v>
      </c>
      <c r="DQ2519" s="2">
        <v>0</v>
      </c>
      <c r="DR2519" s="2">
        <v>0</v>
      </c>
      <c r="DS2519">
        <v>0</v>
      </c>
      <c r="DT2519">
        <v>2.2448836834535699</v>
      </c>
      <c r="DU2519">
        <v>1379845.5925924117</v>
      </c>
      <c r="DV2519">
        <v>0</v>
      </c>
    </row>
    <row r="2520" spans="1:126" x14ac:dyDescent="0.15">
      <c r="A2520" t="s">
        <v>2658</v>
      </c>
      <c r="B2520" t="s">
        <v>4130</v>
      </c>
      <c r="C2520">
        <v>48</v>
      </c>
      <c r="D2520">
        <v>69</v>
      </c>
      <c r="E2520" t="s">
        <v>4131</v>
      </c>
      <c r="F2520">
        <v>48069</v>
      </c>
      <c r="G2520" t="s">
        <v>7503</v>
      </c>
      <c r="H2520">
        <v>37.299999999999997</v>
      </c>
      <c r="I2520">
        <v>1.8</v>
      </c>
      <c r="J2520">
        <v>0.4</v>
      </c>
      <c r="K2520">
        <v>0.4</v>
      </c>
      <c r="L2520">
        <v>0.3</v>
      </c>
      <c r="M2520">
        <v>59.9</v>
      </c>
      <c r="N2520">
        <f t="shared" si="158"/>
        <v>4982.95</v>
      </c>
      <c r="O2520">
        <f t="shared" si="156"/>
        <v>5017.05</v>
      </c>
      <c r="P2520">
        <f t="shared" si="157"/>
        <v>6.0204600000000026</v>
      </c>
      <c r="Q2520" s="4">
        <v>48069</v>
      </c>
      <c r="R2520" s="5">
        <v>34.533620999999997</v>
      </c>
      <c r="S2520" s="5">
        <v>-102.258786</v>
      </c>
      <c r="T2520">
        <v>6</v>
      </c>
      <c r="U2520">
        <v>9.0506595279414237E-2</v>
      </c>
      <c r="V2520">
        <v>7984</v>
      </c>
      <c r="W2520">
        <v>8026</v>
      </c>
      <c r="X2520">
        <v>7948</v>
      </c>
      <c r="Y2520">
        <v>7801</v>
      </c>
      <c r="Z2520">
        <v>3686</v>
      </c>
      <c r="AA2520">
        <v>48051</v>
      </c>
      <c r="AB2520">
        <v>2727.652</v>
      </c>
      <c r="AC2520">
        <v>39459</v>
      </c>
      <c r="AD2520">
        <v>0</v>
      </c>
      <c r="AE2520">
        <v>0</v>
      </c>
      <c r="AF2520">
        <v>1</v>
      </c>
      <c r="AG2520">
        <v>532</v>
      </c>
      <c r="AH2520">
        <v>1.8796992481203006E-3</v>
      </c>
      <c r="AI2520" s="3">
        <v>548142</v>
      </c>
      <c r="AJ2520" s="3">
        <v>572436.87346647005</v>
      </c>
      <c r="AK2520">
        <v>565</v>
      </c>
      <c r="AL2520">
        <v>575609.59999999998</v>
      </c>
      <c r="AM2520">
        <v>1241493</v>
      </c>
      <c r="AN2520">
        <v>172281</v>
      </c>
      <c r="AO2520">
        <v>1413774</v>
      </c>
      <c r="AP2520">
        <v>4</v>
      </c>
      <c r="AQ2520">
        <v>0</v>
      </c>
      <c r="AR2520">
        <v>4</v>
      </c>
      <c r="AS2520">
        <v>0.49838026414154002</v>
      </c>
      <c r="AT2520">
        <v>3</v>
      </c>
      <c r="AU2520">
        <v>2</v>
      </c>
      <c r="AV2520">
        <f t="shared" si="159"/>
        <v>5</v>
      </c>
      <c r="AW2520">
        <v>3925</v>
      </c>
      <c r="AX2520">
        <v>0.57000000000000006</v>
      </c>
      <c r="AY2520">
        <v>353134704.296372</v>
      </c>
      <c r="AZ2520">
        <v>353134.70429637202</v>
      </c>
      <c r="BA2520">
        <v>42292.351225599799</v>
      </c>
      <c r="BB2520">
        <v>0.23644937465540916</v>
      </c>
      <c r="BC2520">
        <v>4225</v>
      </c>
      <c r="BD2520">
        <v>0</v>
      </c>
      <c r="BE2520">
        <v>4225</v>
      </c>
      <c r="BF2520">
        <v>0.52918336673346689</v>
      </c>
      <c r="BG2520">
        <v>142046</v>
      </c>
      <c r="BH2520">
        <v>17.871917463512833</v>
      </c>
      <c r="BI2520">
        <v>1203</v>
      </c>
      <c r="BJ2520">
        <v>9</v>
      </c>
      <c r="BK2520">
        <v>0</v>
      </c>
      <c r="BL2520">
        <v>2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7130</v>
      </c>
      <c r="BU2520">
        <v>0.62</v>
      </c>
      <c r="BV2520">
        <v>0.4519629</v>
      </c>
      <c r="BW2520">
        <v>39</v>
      </c>
      <c r="BX2520">
        <v>1.6830290000000001</v>
      </c>
      <c r="BY2520">
        <v>-0.60656270000000001</v>
      </c>
      <c r="BZ2520">
        <v>8</v>
      </c>
      <c r="CA2520">
        <v>0</v>
      </c>
      <c r="CB2520">
        <v>2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0</v>
      </c>
      <c r="CJ2520">
        <v>7805</v>
      </c>
      <c r="CK2520">
        <v>1.5374759769378605</v>
      </c>
      <c r="CL2520">
        <v>0.5090079269757386</v>
      </c>
      <c r="CM2520">
        <v>30</v>
      </c>
      <c r="CN2520">
        <v>-0.81542874097793971</v>
      </c>
      <c r="CO2520">
        <v>513</v>
      </c>
      <c r="CP2520">
        <v>0.76974980900000001</v>
      </c>
      <c r="CQ2520">
        <v>-1.4927486199999999E-2</v>
      </c>
      <c r="CR2520">
        <v>6776</v>
      </c>
      <c r="CS2520">
        <v>0.8909999999999999</v>
      </c>
      <c r="CT2520">
        <v>5086</v>
      </c>
      <c r="CU2520">
        <v>0.60523875753</v>
      </c>
      <c r="CV2520">
        <v>1</v>
      </c>
      <c r="CX2520">
        <v>1</v>
      </c>
      <c r="CY2520">
        <v>1301</v>
      </c>
      <c r="CZ2520">
        <v>771</v>
      </c>
      <c r="DA2520" s="2">
        <v>4102</v>
      </c>
      <c r="DB2520" s="2">
        <v>405</v>
      </c>
      <c r="DC2520" s="2">
        <v>62.27</v>
      </c>
      <c r="DD2520" s="2">
        <v>922</v>
      </c>
      <c r="DE2520">
        <v>173</v>
      </c>
      <c r="DF2520">
        <v>10</v>
      </c>
      <c r="DG2520">
        <v>12.45</v>
      </c>
      <c r="DH2520">
        <v>12.45</v>
      </c>
      <c r="DI2520" s="2">
        <v>12.45</v>
      </c>
      <c r="DJ2520">
        <v>1.23</v>
      </c>
      <c r="DK2520">
        <v>0.87889816872270321</v>
      </c>
      <c r="DL2520">
        <v>0</v>
      </c>
      <c r="DM2520">
        <v>0</v>
      </c>
      <c r="DN2520">
        <v>468.2</v>
      </c>
      <c r="DO2520">
        <v>0.76900000000000002</v>
      </c>
      <c r="DP2520">
        <v>84398.19</v>
      </c>
      <c r="DQ2520" s="2">
        <v>0</v>
      </c>
      <c r="DR2520" s="2">
        <v>13.440975829999999</v>
      </c>
      <c r="DS2520">
        <v>2.335024454126547E-5</v>
      </c>
      <c r="DT2520">
        <v>7.2239168580496296</v>
      </c>
      <c r="DU2520">
        <v>4158155.8930952037</v>
      </c>
      <c r="DV2520">
        <v>1</v>
      </c>
    </row>
    <row r="2521" spans="1:126" x14ac:dyDescent="0.15">
      <c r="A2521" t="s">
        <v>2658</v>
      </c>
      <c r="B2521" t="s">
        <v>120</v>
      </c>
      <c r="C2521">
        <v>48</v>
      </c>
      <c r="D2521">
        <v>71</v>
      </c>
      <c r="E2521" t="s">
        <v>4132</v>
      </c>
      <c r="F2521">
        <v>48071</v>
      </c>
      <c r="G2521" t="s">
        <v>7504</v>
      </c>
      <c r="H2521">
        <v>70.599999999999994</v>
      </c>
      <c r="I2521">
        <v>8</v>
      </c>
      <c r="J2521">
        <v>0.4</v>
      </c>
      <c r="K2521">
        <v>0.9</v>
      </c>
      <c r="L2521">
        <v>1.2</v>
      </c>
      <c r="M2521">
        <v>18.899999999999999</v>
      </c>
      <c r="N2521">
        <f t="shared" si="158"/>
        <v>5407.9799999999987</v>
      </c>
      <c r="O2521">
        <f t="shared" si="156"/>
        <v>4592.0200000000013</v>
      </c>
      <c r="P2521">
        <f t="shared" si="157"/>
        <v>5.510424000000004</v>
      </c>
      <c r="Q2521" s="4">
        <v>48071</v>
      </c>
      <c r="R2521" s="5">
        <v>29.696373999999999</v>
      </c>
      <c r="S2521" s="5">
        <v>-94.669444999999996</v>
      </c>
      <c r="T2521">
        <v>1</v>
      </c>
      <c r="U2521">
        <v>0.12173721874135567</v>
      </c>
      <c r="V2521">
        <v>34562</v>
      </c>
      <c r="W2521">
        <v>36550</v>
      </c>
      <c r="X2521">
        <v>37251</v>
      </c>
      <c r="Y2521">
        <v>39059</v>
      </c>
      <c r="Z2521">
        <v>19859</v>
      </c>
      <c r="AA2521">
        <v>48053</v>
      </c>
      <c r="AB2521">
        <v>13819.187000000002</v>
      </c>
      <c r="AC2521">
        <v>70544</v>
      </c>
      <c r="AD2521">
        <v>0</v>
      </c>
      <c r="AE2521">
        <v>0</v>
      </c>
      <c r="AF2521">
        <v>35</v>
      </c>
      <c r="AG2521">
        <v>734</v>
      </c>
      <c r="AH2521">
        <v>4.7683923705722074E-2</v>
      </c>
      <c r="AI2521" s="3">
        <v>253743</v>
      </c>
      <c r="AJ2521" s="3">
        <v>382173.76551322499</v>
      </c>
      <c r="AK2521">
        <v>30</v>
      </c>
      <c r="AL2521">
        <v>555897.59999999998</v>
      </c>
      <c r="AM2521">
        <v>1000776</v>
      </c>
      <c r="AN2521">
        <v>59296</v>
      </c>
      <c r="AO2521">
        <v>1060072</v>
      </c>
      <c r="AP2521">
        <v>3</v>
      </c>
      <c r="AQ2521">
        <v>1</v>
      </c>
      <c r="AR2521">
        <v>4</v>
      </c>
      <c r="AS2521">
        <v>0.10943912448700412</v>
      </c>
      <c r="AT2521">
        <v>3</v>
      </c>
      <c r="AU2521">
        <v>25</v>
      </c>
      <c r="AV2521">
        <f t="shared" si="159"/>
        <v>28</v>
      </c>
      <c r="AW2521">
        <v>21475</v>
      </c>
      <c r="AX2521">
        <v>0.58000000000000007</v>
      </c>
      <c r="AY2521">
        <v>131967189.63328201</v>
      </c>
      <c r="AZ2521">
        <v>131967.18963328202</v>
      </c>
      <c r="BA2521">
        <v>5079.0180776706902</v>
      </c>
      <c r="BB2521">
        <v>1.9688845062323821</v>
      </c>
      <c r="BC2521">
        <v>34089</v>
      </c>
      <c r="BD2521">
        <v>6005</v>
      </c>
      <c r="BE2521">
        <v>28084</v>
      </c>
      <c r="BF2521">
        <v>0.8125687170881315</v>
      </c>
      <c r="BG2521">
        <v>495656</v>
      </c>
      <c r="BH2521">
        <v>13.305844138412391</v>
      </c>
      <c r="BI2521">
        <v>4527</v>
      </c>
      <c r="BJ2521">
        <v>22</v>
      </c>
      <c r="BK2521">
        <v>0</v>
      </c>
      <c r="BL2521">
        <v>4</v>
      </c>
      <c r="BM2521">
        <v>0</v>
      </c>
      <c r="BN2521">
        <v>0</v>
      </c>
      <c r="BO2521">
        <v>0</v>
      </c>
      <c r="BP2521">
        <v>0</v>
      </c>
      <c r="BQ2521">
        <v>2</v>
      </c>
      <c r="BR2521">
        <v>1</v>
      </c>
      <c r="BS2521">
        <v>0</v>
      </c>
      <c r="BT2521">
        <v>31431</v>
      </c>
      <c r="BU2521">
        <v>0.66</v>
      </c>
      <c r="BV2521">
        <v>0.60591689999999998</v>
      </c>
      <c r="BW2521">
        <v>88</v>
      </c>
      <c r="BX2521">
        <v>0.92265600000000003</v>
      </c>
      <c r="BY2521">
        <v>-0.84297200000000005</v>
      </c>
      <c r="BZ2521">
        <v>20</v>
      </c>
      <c r="CA2521">
        <v>0</v>
      </c>
      <c r="CB2521">
        <v>4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0</v>
      </c>
      <c r="CJ2521">
        <v>38132</v>
      </c>
      <c r="CK2521">
        <v>0.65561732927724747</v>
      </c>
      <c r="CL2521">
        <v>0.60278175496011455</v>
      </c>
      <c r="CM2521">
        <v>104</v>
      </c>
      <c r="CN2521">
        <v>-1.4273536020584385</v>
      </c>
      <c r="CO2521">
        <v>3984</v>
      </c>
      <c r="CP2521">
        <v>0.33655029199999997</v>
      </c>
      <c r="CQ2521">
        <v>0.259089283</v>
      </c>
      <c r="CR2521">
        <v>33323</v>
      </c>
      <c r="CS2521">
        <v>0.84799999999999998</v>
      </c>
      <c r="CT2521">
        <v>27546</v>
      </c>
      <c r="CU2521">
        <v>0.80334223446999997</v>
      </c>
      <c r="CV2521">
        <v>7</v>
      </c>
      <c r="CW2521">
        <v>2</v>
      </c>
      <c r="CX2521">
        <v>4</v>
      </c>
      <c r="CY2521">
        <v>432</v>
      </c>
      <c r="CZ2521">
        <v>1111</v>
      </c>
      <c r="DA2521" s="2">
        <v>18133</v>
      </c>
      <c r="DB2521" s="2">
        <v>3385</v>
      </c>
      <c r="DC2521" s="2">
        <v>130.38999999999999</v>
      </c>
      <c r="DD2521" s="2">
        <v>5923</v>
      </c>
      <c r="DE2521">
        <v>360</v>
      </c>
      <c r="DF2521">
        <v>95</v>
      </c>
      <c r="DG2521">
        <v>8.15</v>
      </c>
      <c r="DH2521">
        <v>10.87</v>
      </c>
      <c r="DI2521" s="2">
        <v>8.15</v>
      </c>
      <c r="DJ2521">
        <v>1.57</v>
      </c>
      <c r="DK2521">
        <v>0.7720961760521472</v>
      </c>
      <c r="DL2521">
        <v>5.4495912806539508E-3</v>
      </c>
      <c r="DM2521">
        <v>0</v>
      </c>
      <c r="DN2521">
        <v>102</v>
      </c>
      <c r="DO2521">
        <v>0.182</v>
      </c>
      <c r="DP2521">
        <v>0</v>
      </c>
      <c r="DQ2521" s="2">
        <v>0</v>
      </c>
      <c r="DR2521" s="2">
        <v>7795.6542795099995</v>
      </c>
      <c r="DS2521">
        <v>1.3199003060058183E-2</v>
      </c>
      <c r="DT2521">
        <v>3.67278772569929</v>
      </c>
      <c r="DU2521">
        <v>2041693.8820256935</v>
      </c>
      <c r="DV2521">
        <v>0</v>
      </c>
    </row>
    <row r="2522" spans="1:126" x14ac:dyDescent="0.15">
      <c r="A2522" t="s">
        <v>2658</v>
      </c>
      <c r="B2522" t="s">
        <v>122</v>
      </c>
      <c r="C2522">
        <v>48</v>
      </c>
      <c r="D2522">
        <v>73</v>
      </c>
      <c r="E2522" t="s">
        <v>4133</v>
      </c>
      <c r="F2522">
        <v>48073</v>
      </c>
      <c r="G2522" t="s">
        <v>7505</v>
      </c>
      <c r="H2522">
        <v>62.7</v>
      </c>
      <c r="I2522">
        <v>14.6</v>
      </c>
      <c r="J2522">
        <v>0.2</v>
      </c>
      <c r="K2522">
        <v>0.4</v>
      </c>
      <c r="L2522">
        <v>1.4</v>
      </c>
      <c r="M2522">
        <v>20.6</v>
      </c>
      <c r="N2522">
        <f t="shared" si="158"/>
        <v>4570.97</v>
      </c>
      <c r="O2522">
        <f t="shared" ref="O2522:O2585" si="160">10000-N2522</f>
        <v>5429.03</v>
      </c>
      <c r="P2522">
        <f t="shared" ref="P2522:P2585" si="161">O2522/833.333333333333</f>
        <v>6.5148360000000016</v>
      </c>
      <c r="Q2522" s="4">
        <v>48073</v>
      </c>
      <c r="R2522" s="5">
        <v>31.843872000000001</v>
      </c>
      <c r="S2522" s="5">
        <v>-95.156345000000002</v>
      </c>
      <c r="T2522">
        <v>6</v>
      </c>
      <c r="U2522">
        <v>0.12773585032037724</v>
      </c>
      <c r="V2522">
        <v>50690</v>
      </c>
      <c r="W2522">
        <v>50971</v>
      </c>
      <c r="X2522">
        <v>51167</v>
      </c>
      <c r="Y2522">
        <v>51573</v>
      </c>
      <c r="Z2522">
        <v>25119</v>
      </c>
      <c r="AA2522">
        <v>48055</v>
      </c>
      <c r="AB2522">
        <v>16575.008000000002</v>
      </c>
      <c r="AC2522">
        <v>39595</v>
      </c>
      <c r="AD2522">
        <v>1</v>
      </c>
      <c r="AE2522">
        <v>1.9543846619891728E-5</v>
      </c>
      <c r="AF2522">
        <v>68</v>
      </c>
      <c r="AG2522">
        <v>1574</v>
      </c>
      <c r="AH2522">
        <v>4.3202033036848796E-2</v>
      </c>
      <c r="AI2522" s="3">
        <v>301338</v>
      </c>
      <c r="AJ2522" s="3">
        <v>673902.30817787</v>
      </c>
      <c r="AK2522">
        <v>81</v>
      </c>
      <c r="AL2522">
        <v>679692.80000000005</v>
      </c>
      <c r="AM2522">
        <v>1953114</v>
      </c>
      <c r="AN2522">
        <v>91557</v>
      </c>
      <c r="AO2522">
        <v>2044671</v>
      </c>
      <c r="AP2522">
        <v>3</v>
      </c>
      <c r="AQ2522">
        <v>0</v>
      </c>
      <c r="AR2522">
        <v>3</v>
      </c>
      <c r="AS2522">
        <v>5.8856997116007143E-2</v>
      </c>
      <c r="AT2522">
        <v>2</v>
      </c>
      <c r="AU2522">
        <v>57</v>
      </c>
      <c r="AV2522">
        <f t="shared" si="159"/>
        <v>59</v>
      </c>
      <c r="AW2522">
        <v>18307</v>
      </c>
      <c r="AX2522">
        <v>0.37</v>
      </c>
      <c r="AY2522">
        <v>2459373685.3478899</v>
      </c>
      <c r="AZ2522">
        <v>2459373.68534789</v>
      </c>
      <c r="BA2522">
        <v>52857.071225355903</v>
      </c>
      <c r="BB2522">
        <v>0.1891894455779633</v>
      </c>
      <c r="BC2522">
        <v>6423</v>
      </c>
      <c r="BD2522">
        <v>977</v>
      </c>
      <c r="BE2522">
        <v>5446</v>
      </c>
      <c r="BF2522">
        <v>0.10743736437167094</v>
      </c>
      <c r="BG2522">
        <v>688290</v>
      </c>
      <c r="BH2522">
        <v>13.451834190005277</v>
      </c>
      <c r="BI2522">
        <v>7538</v>
      </c>
      <c r="BJ2522">
        <v>43</v>
      </c>
      <c r="BK2522">
        <v>2</v>
      </c>
      <c r="BL2522">
        <v>3</v>
      </c>
      <c r="BM2522">
        <v>1</v>
      </c>
      <c r="BN2522">
        <v>0</v>
      </c>
      <c r="BO2522">
        <v>0</v>
      </c>
      <c r="BP2522">
        <v>0</v>
      </c>
      <c r="BQ2522">
        <v>3</v>
      </c>
      <c r="BR2522">
        <v>2</v>
      </c>
      <c r="BS2522">
        <v>0</v>
      </c>
      <c r="BT2522">
        <v>48473</v>
      </c>
      <c r="BU2522">
        <v>0.61</v>
      </c>
      <c r="BV2522">
        <v>0.45801249999999999</v>
      </c>
      <c r="BW2522">
        <v>209</v>
      </c>
      <c r="BX2522">
        <v>1.1140220000000001</v>
      </c>
      <c r="BY2522">
        <v>-1.1922740000000001</v>
      </c>
      <c r="BZ2522">
        <v>42</v>
      </c>
      <c r="CA2522">
        <v>2</v>
      </c>
      <c r="CB2522">
        <v>3</v>
      </c>
      <c r="CC2522">
        <v>1</v>
      </c>
      <c r="CD2522">
        <v>0</v>
      </c>
      <c r="CE2522">
        <v>0</v>
      </c>
      <c r="CF2522">
        <v>0</v>
      </c>
      <c r="CG2522">
        <v>2</v>
      </c>
      <c r="CH2522">
        <v>0</v>
      </c>
      <c r="CI2522">
        <v>0</v>
      </c>
      <c r="CJ2522">
        <v>51052</v>
      </c>
      <c r="CK2522">
        <v>0.97939355950795259</v>
      </c>
      <c r="CL2522">
        <v>0.59523106452089181</v>
      </c>
      <c r="CM2522">
        <v>199</v>
      </c>
      <c r="CN2522">
        <v>-0.94827155146654685</v>
      </c>
      <c r="CO2522">
        <v>3856</v>
      </c>
      <c r="CP2522">
        <v>-0.54351565909999999</v>
      </c>
      <c r="CQ2522">
        <v>-0.44829926269999998</v>
      </c>
      <c r="CR2522">
        <v>41202</v>
      </c>
      <c r="CS2522">
        <v>0.79700000000000004</v>
      </c>
      <c r="CT2522">
        <v>35230</v>
      </c>
      <c r="CU2522">
        <v>0.69625022863999997</v>
      </c>
      <c r="CV2522">
        <v>38</v>
      </c>
      <c r="CW2522">
        <v>15</v>
      </c>
      <c r="CX2522">
        <v>17</v>
      </c>
      <c r="CY2522">
        <v>1642</v>
      </c>
      <c r="CZ2522">
        <v>2278</v>
      </c>
      <c r="DA2522" s="2">
        <v>21939</v>
      </c>
      <c r="DB2522" s="2">
        <v>2820</v>
      </c>
      <c r="DC2522" s="2">
        <v>115.96</v>
      </c>
      <c r="DD2522" s="2">
        <v>10029</v>
      </c>
      <c r="DE2522">
        <v>704</v>
      </c>
      <c r="DF2522">
        <v>175</v>
      </c>
      <c r="DG2522">
        <v>21.62</v>
      </c>
      <c r="DH2522">
        <v>5.9</v>
      </c>
      <c r="DI2522" s="2">
        <v>3.93</v>
      </c>
      <c r="DJ2522">
        <v>1.25</v>
      </c>
      <c r="DK2522">
        <v>0.95405159654607119</v>
      </c>
      <c r="DL2522">
        <v>0</v>
      </c>
      <c r="DM2522">
        <v>0</v>
      </c>
      <c r="DN2522">
        <v>128.69999999999999</v>
      </c>
      <c r="DO2522">
        <v>0.19399999999999998</v>
      </c>
      <c r="DP2522">
        <v>48.7</v>
      </c>
      <c r="DQ2522" s="2">
        <v>0</v>
      </c>
      <c r="DR2522" s="2">
        <v>35.68</v>
      </c>
      <c r="DS2522">
        <v>0</v>
      </c>
      <c r="DT2522">
        <v>2.02735027073749</v>
      </c>
      <c r="DU2522">
        <v>1377975.3820983227</v>
      </c>
      <c r="DV2522">
        <v>0</v>
      </c>
    </row>
    <row r="2523" spans="1:126" x14ac:dyDescent="0.15">
      <c r="A2523" t="s">
        <v>2658</v>
      </c>
      <c r="B2523" t="s">
        <v>4134</v>
      </c>
      <c r="C2523">
        <v>48</v>
      </c>
      <c r="D2523">
        <v>75</v>
      </c>
      <c r="E2523" t="s">
        <v>4135</v>
      </c>
      <c r="F2523">
        <v>48075</v>
      </c>
      <c r="G2523" t="s">
        <v>7506</v>
      </c>
      <c r="H2523">
        <v>61.5</v>
      </c>
      <c r="I2523">
        <v>9.6999999999999993</v>
      </c>
      <c r="J2523">
        <v>0.4</v>
      </c>
      <c r="K2523">
        <v>0.7</v>
      </c>
      <c r="L2523">
        <v>1</v>
      </c>
      <c r="M2523">
        <v>26.8</v>
      </c>
      <c r="N2523">
        <f t="shared" si="158"/>
        <v>4596.2299999999996</v>
      </c>
      <c r="O2523">
        <f t="shared" si="160"/>
        <v>5403.77</v>
      </c>
      <c r="P2523">
        <f t="shared" si="161"/>
        <v>6.4845240000000031</v>
      </c>
      <c r="Q2523" s="4">
        <v>48075</v>
      </c>
      <c r="R2523" s="5">
        <v>34.529336999999998</v>
      </c>
      <c r="S2523" s="5">
        <v>-100.208336</v>
      </c>
      <c r="T2523">
        <v>7</v>
      </c>
      <c r="U2523">
        <v>0.17590933762215785</v>
      </c>
      <c r="V2523">
        <v>7047</v>
      </c>
      <c r="W2523">
        <v>7066</v>
      </c>
      <c r="X2523">
        <v>7059</v>
      </c>
      <c r="Y2523">
        <v>7040</v>
      </c>
      <c r="Z2523">
        <v>3786</v>
      </c>
      <c r="AA2523">
        <v>48057</v>
      </c>
      <c r="AB2523">
        <v>2232.3130000000001</v>
      </c>
      <c r="AC2523">
        <v>36633</v>
      </c>
      <c r="AD2523">
        <v>0</v>
      </c>
      <c r="AE2523">
        <v>0</v>
      </c>
      <c r="AF2523">
        <v>2</v>
      </c>
      <c r="AG2523">
        <v>383</v>
      </c>
      <c r="AH2523">
        <v>5.2219321148825066E-3</v>
      </c>
      <c r="AI2523" s="3">
        <v>443797</v>
      </c>
      <c r="AJ2523" s="3">
        <v>445698.40348125505</v>
      </c>
      <c r="AK2523">
        <v>320</v>
      </c>
      <c r="AL2523">
        <v>456742.39999999997</v>
      </c>
      <c r="AM2523">
        <v>915925</v>
      </c>
      <c r="AN2523">
        <v>34621</v>
      </c>
      <c r="AO2523">
        <v>950546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f t="shared" si="159"/>
        <v>1</v>
      </c>
      <c r="AW2523">
        <v>354</v>
      </c>
      <c r="AX2523">
        <v>6.0000000000000053E-2</v>
      </c>
      <c r="AY2523">
        <v>655036157.67632103</v>
      </c>
      <c r="AZ2523">
        <v>655036.15767632099</v>
      </c>
      <c r="BA2523">
        <v>85069.538063922198</v>
      </c>
      <c r="BB2523">
        <v>0.11755089104264195</v>
      </c>
      <c r="BC2523">
        <v>1029</v>
      </c>
      <c r="BD2523">
        <v>660</v>
      </c>
      <c r="BE2523">
        <v>369</v>
      </c>
      <c r="BF2523">
        <v>5.2362707535121331E-2</v>
      </c>
      <c r="BG2523">
        <v>124239</v>
      </c>
      <c r="BH2523">
        <v>17.600084997875054</v>
      </c>
      <c r="BI2523">
        <v>792</v>
      </c>
      <c r="BJ2523">
        <v>8</v>
      </c>
      <c r="BK2523">
        <v>2</v>
      </c>
      <c r="BL2523">
        <v>2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1</v>
      </c>
      <c r="BS2523">
        <v>0</v>
      </c>
      <c r="BT2523">
        <v>7548</v>
      </c>
      <c r="BU2523">
        <v>0.65</v>
      </c>
      <c r="BV2523">
        <v>0.38209349999999997</v>
      </c>
      <c r="BW2523">
        <v>51</v>
      </c>
      <c r="BX2523">
        <v>1.8547959999999999</v>
      </c>
      <c r="BY2523">
        <v>-0.65928750000000003</v>
      </c>
      <c r="BZ2523">
        <v>8</v>
      </c>
      <c r="CA2523">
        <v>2</v>
      </c>
      <c r="CB2523">
        <v>2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1</v>
      </c>
      <c r="CI2523">
        <v>0</v>
      </c>
      <c r="CJ2523">
        <v>7065</v>
      </c>
      <c r="CK2523">
        <v>1.981599433828733</v>
      </c>
      <c r="CL2523">
        <v>0.55957387160078498</v>
      </c>
      <c r="CM2523">
        <v>59</v>
      </c>
      <c r="CN2523">
        <v>0.56034228041205036</v>
      </c>
      <c r="CO2523">
        <v>746</v>
      </c>
      <c r="CP2523">
        <v>0.180600816</v>
      </c>
      <c r="CQ2523">
        <v>0.109995331</v>
      </c>
      <c r="CR2523">
        <v>5818</v>
      </c>
      <c r="CS2523">
        <v>0.82</v>
      </c>
      <c r="CT2523">
        <v>5215</v>
      </c>
      <c r="CU2523">
        <v>0.80385232745000001</v>
      </c>
      <c r="CV2523">
        <v>2</v>
      </c>
      <c r="CW2523">
        <v>3</v>
      </c>
      <c r="CX2523">
        <v>8</v>
      </c>
      <c r="CY2523">
        <v>173</v>
      </c>
      <c r="CZ2523">
        <v>523</v>
      </c>
      <c r="DA2523" s="2">
        <v>3652</v>
      </c>
      <c r="DB2523" s="2">
        <v>395</v>
      </c>
      <c r="DC2523" s="2">
        <v>56.38</v>
      </c>
      <c r="DD2523" s="2">
        <v>1355</v>
      </c>
      <c r="DE2523">
        <v>163</v>
      </c>
      <c r="DF2523">
        <v>15</v>
      </c>
      <c r="DG2523">
        <v>42.28</v>
      </c>
      <c r="DH2523">
        <v>14.09</v>
      </c>
      <c r="DI2523" s="2">
        <v>28.19</v>
      </c>
      <c r="DJ2523">
        <v>1.02</v>
      </c>
      <c r="DK2523">
        <v>0.95286133074356072</v>
      </c>
      <c r="DL2523">
        <v>0</v>
      </c>
      <c r="DM2523">
        <v>0</v>
      </c>
      <c r="DN2523">
        <v>179.1</v>
      </c>
      <c r="DO2523">
        <v>0.38799999999999996</v>
      </c>
      <c r="DP2523">
        <v>30314.620000000003</v>
      </c>
      <c r="DQ2523" s="2">
        <v>0</v>
      </c>
      <c r="DR2523" s="2">
        <v>0</v>
      </c>
      <c r="DS2523">
        <v>0</v>
      </c>
      <c r="DT2523">
        <v>2.98949086738171</v>
      </c>
      <c r="DU2523">
        <v>1365427.2335460039</v>
      </c>
      <c r="DV2523">
        <v>0</v>
      </c>
    </row>
    <row r="2524" spans="1:126" x14ac:dyDescent="0.15">
      <c r="A2524" t="s">
        <v>2658</v>
      </c>
      <c r="B2524" t="s">
        <v>130</v>
      </c>
      <c r="C2524">
        <v>48</v>
      </c>
      <c r="D2524">
        <v>77</v>
      </c>
      <c r="E2524" t="s">
        <v>4136</v>
      </c>
      <c r="F2524">
        <v>48077</v>
      </c>
      <c r="G2524" t="s">
        <v>7507</v>
      </c>
      <c r="H2524">
        <v>92.5</v>
      </c>
      <c r="I2524">
        <v>0.5</v>
      </c>
      <c r="J2524">
        <v>1.1000000000000001</v>
      </c>
      <c r="K2524">
        <v>0.3</v>
      </c>
      <c r="L2524">
        <v>1.4</v>
      </c>
      <c r="M2524">
        <v>4.3</v>
      </c>
      <c r="N2524">
        <f t="shared" ref="N2524:N2587" si="162">H2524^2+I2524^2+J2524^2+K2524^2+L2524^2+M2524^2</f>
        <v>8578.2499999999982</v>
      </c>
      <c r="O2524">
        <f t="shared" si="160"/>
        <v>1421.7500000000018</v>
      </c>
      <c r="P2524">
        <f t="shared" si="161"/>
        <v>1.7061000000000028</v>
      </c>
      <c r="Q2524" s="4">
        <v>48077</v>
      </c>
      <c r="R2524" s="5">
        <v>33.785904000000002</v>
      </c>
      <c r="S2524" s="5">
        <v>-98.212917000000004</v>
      </c>
      <c r="T2524">
        <v>3</v>
      </c>
      <c r="U2524">
        <v>0.20874623602921913</v>
      </c>
      <c r="V2524">
        <v>10718</v>
      </c>
      <c r="W2524">
        <v>10547</v>
      </c>
      <c r="X2524">
        <v>10479</v>
      </c>
      <c r="Y2524">
        <v>10353</v>
      </c>
      <c r="Z2524">
        <v>5391</v>
      </c>
      <c r="AA2524">
        <v>48059</v>
      </c>
      <c r="AB2524">
        <v>3911.9810000000002</v>
      </c>
      <c r="AC2524">
        <v>48297</v>
      </c>
      <c r="AD2524">
        <v>1</v>
      </c>
      <c r="AE2524">
        <v>9.5428953144384012E-5</v>
      </c>
      <c r="AF2524">
        <v>24</v>
      </c>
      <c r="AG2524">
        <v>861</v>
      </c>
      <c r="AH2524">
        <v>2.7874564459930314E-2</v>
      </c>
      <c r="AI2524" s="3">
        <v>632567</v>
      </c>
      <c r="AJ2524" s="3">
        <v>696781.95657634502</v>
      </c>
      <c r="AK2524">
        <v>200</v>
      </c>
      <c r="AL2524">
        <v>714387.2</v>
      </c>
      <c r="AM2524">
        <v>1032670</v>
      </c>
      <c r="AN2524">
        <v>61176</v>
      </c>
      <c r="AO2524">
        <v>1093846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f t="shared" si="159"/>
        <v>2</v>
      </c>
      <c r="AW2524">
        <v>436</v>
      </c>
      <c r="AX2524">
        <v>5.0000000000000044E-2</v>
      </c>
      <c r="AY2524">
        <v>122844736.59871601</v>
      </c>
      <c r="AZ2524">
        <v>122844.736598716</v>
      </c>
      <c r="BA2524">
        <v>11031.838711713101</v>
      </c>
      <c r="BB2524">
        <v>0.9064672047264849</v>
      </c>
      <c r="BC2524">
        <v>7242</v>
      </c>
      <c r="BD2524">
        <v>0</v>
      </c>
      <c r="BE2524">
        <v>7242</v>
      </c>
      <c r="BF2524">
        <v>0.67568576226908006</v>
      </c>
      <c r="BG2524">
        <v>96412</v>
      </c>
      <c r="BH2524">
        <v>9.2004962305563502</v>
      </c>
      <c r="BI2524">
        <v>2042</v>
      </c>
      <c r="BJ2524">
        <v>11</v>
      </c>
      <c r="BK2524">
        <v>1</v>
      </c>
      <c r="BL2524">
        <v>2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10893</v>
      </c>
      <c r="BU2524">
        <v>0.75</v>
      </c>
      <c r="BV2524">
        <v>0.61665510000000001</v>
      </c>
      <c r="BW2524">
        <v>50</v>
      </c>
      <c r="BX2524">
        <v>1.3770309999999999</v>
      </c>
      <c r="BY2524">
        <v>-0.2244805</v>
      </c>
      <c r="BZ2524">
        <v>11</v>
      </c>
      <c r="CA2524">
        <v>0</v>
      </c>
      <c r="CB2524">
        <v>2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10381</v>
      </c>
      <c r="CK2524">
        <v>1.252287833542048</v>
      </c>
      <c r="CL2524">
        <v>0.64891569357115364</v>
      </c>
      <c r="CM2524">
        <v>60</v>
      </c>
      <c r="CN2524">
        <v>-0.20562371197970575</v>
      </c>
      <c r="CO2524">
        <v>909</v>
      </c>
      <c r="CP2524">
        <v>-7.3267792100000007E-2</v>
      </c>
      <c r="CQ2524">
        <v>0.34777887400000002</v>
      </c>
      <c r="CR2524">
        <v>8560</v>
      </c>
      <c r="CS2524">
        <v>0.83</v>
      </c>
      <c r="CT2524">
        <v>8199</v>
      </c>
      <c r="CU2524">
        <v>0.78071928071999996</v>
      </c>
      <c r="CX2524">
        <v>3</v>
      </c>
      <c r="CY2524">
        <v>536</v>
      </c>
      <c r="CZ2524">
        <v>1257</v>
      </c>
      <c r="DA2524" s="2">
        <v>3987</v>
      </c>
      <c r="DB2524" s="2">
        <v>965</v>
      </c>
      <c r="DC2524" s="2">
        <v>152.77000000000001</v>
      </c>
      <c r="DD2524" s="2">
        <v>545</v>
      </c>
      <c r="DE2524">
        <v>380</v>
      </c>
      <c r="DF2524">
        <v>35</v>
      </c>
      <c r="DG2524">
        <v>9.5500000000000007</v>
      </c>
      <c r="DH2524">
        <v>9.5500000000000007</v>
      </c>
      <c r="DI2524" s="2">
        <v>28.65</v>
      </c>
      <c r="DJ2524">
        <v>-0.36</v>
      </c>
      <c r="DK2524">
        <v>0.9210629071703077</v>
      </c>
      <c r="DL2524">
        <v>0</v>
      </c>
      <c r="DM2524">
        <v>0</v>
      </c>
      <c r="DN2524">
        <v>242.9</v>
      </c>
      <c r="DO2524">
        <v>0.34200000000000003</v>
      </c>
      <c r="DP2524">
        <v>999.73</v>
      </c>
      <c r="DQ2524" s="2">
        <v>0</v>
      </c>
      <c r="DR2524" s="2">
        <v>0</v>
      </c>
      <c r="DS2524">
        <v>0</v>
      </c>
      <c r="DV2524">
        <v>0</v>
      </c>
    </row>
    <row r="2525" spans="1:126" x14ac:dyDescent="0.15">
      <c r="A2525" t="s">
        <v>2658</v>
      </c>
      <c r="B2525" t="s">
        <v>4137</v>
      </c>
      <c r="C2525">
        <v>48</v>
      </c>
      <c r="D2525">
        <v>79</v>
      </c>
      <c r="E2525" t="s">
        <v>4138</v>
      </c>
      <c r="F2525">
        <v>48079</v>
      </c>
      <c r="G2525" t="s">
        <v>7508</v>
      </c>
      <c r="H2525">
        <v>42.5</v>
      </c>
      <c r="I2525">
        <v>3.5</v>
      </c>
      <c r="J2525">
        <v>0.4</v>
      </c>
      <c r="K2525">
        <v>0.1</v>
      </c>
      <c r="L2525">
        <v>0.6</v>
      </c>
      <c r="M2525">
        <v>52.9</v>
      </c>
      <c r="N2525">
        <f t="shared" si="162"/>
        <v>4617.4399999999996</v>
      </c>
      <c r="O2525">
        <f t="shared" si="160"/>
        <v>5382.56</v>
      </c>
      <c r="P2525">
        <f t="shared" si="161"/>
        <v>6.4590720000000026</v>
      </c>
      <c r="Q2525" s="4">
        <v>48079</v>
      </c>
      <c r="R2525" s="5">
        <v>33.608440000000002</v>
      </c>
      <c r="S2525" s="5">
        <v>-102.830449</v>
      </c>
      <c r="T2525">
        <v>9</v>
      </c>
      <c r="U2525">
        <v>0.21333983754062752</v>
      </c>
      <c r="V2525">
        <v>3087</v>
      </c>
      <c r="W2525">
        <v>3031</v>
      </c>
      <c r="X2525">
        <v>2993</v>
      </c>
      <c r="Y2525">
        <v>2961</v>
      </c>
      <c r="Z2525">
        <v>1392</v>
      </c>
      <c r="AA2525">
        <v>48061</v>
      </c>
      <c r="AB2525">
        <v>1018.739</v>
      </c>
      <c r="AC2525">
        <v>39113</v>
      </c>
      <c r="AD2525">
        <v>0</v>
      </c>
      <c r="AE2525">
        <v>0</v>
      </c>
      <c r="AF2525">
        <v>0</v>
      </c>
      <c r="AG2525">
        <v>288</v>
      </c>
      <c r="AH2525">
        <v>0</v>
      </c>
      <c r="AI2525" s="3">
        <v>448719</v>
      </c>
      <c r="AJ2525" s="3">
        <v>496091.61092220503</v>
      </c>
      <c r="AK2525">
        <v>453</v>
      </c>
      <c r="AL2525">
        <v>496217.60000000003</v>
      </c>
      <c r="AM2525">
        <v>1048067</v>
      </c>
      <c r="AN2525">
        <v>58937</v>
      </c>
      <c r="AO2525">
        <v>1107004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f t="shared" si="159"/>
        <v>1</v>
      </c>
      <c r="AW2525">
        <v>1534</v>
      </c>
      <c r="AX2525">
        <v>0.69</v>
      </c>
      <c r="AY2525">
        <v>278449630.83230501</v>
      </c>
      <c r="AZ2525">
        <v>278449.630832305</v>
      </c>
      <c r="BA2525">
        <v>74781.893017654205</v>
      </c>
      <c r="BB2525">
        <v>0.13372220996918655</v>
      </c>
      <c r="BC2525">
        <v>3855</v>
      </c>
      <c r="BD2525">
        <v>0</v>
      </c>
      <c r="BE2525">
        <v>3855</v>
      </c>
      <c r="BF2525">
        <v>1.2487852283770651</v>
      </c>
      <c r="BG2525">
        <v>58571</v>
      </c>
      <c r="BH2525">
        <v>19.569328433010359</v>
      </c>
      <c r="BI2525">
        <v>636</v>
      </c>
      <c r="BJ2525">
        <v>5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2927</v>
      </c>
      <c r="BU2525">
        <v>0.72</v>
      </c>
      <c r="BV2525">
        <v>0.49208570000000001</v>
      </c>
      <c r="BW2525">
        <v>18</v>
      </c>
      <c r="BX2525">
        <v>2.391527</v>
      </c>
      <c r="BY2525">
        <v>0.19525020000000001</v>
      </c>
      <c r="BZ2525">
        <v>5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2923</v>
      </c>
      <c r="CK2525">
        <v>2.3947998631542937</v>
      </c>
      <c r="CL2525">
        <v>0.50551267916207276</v>
      </c>
      <c r="CM2525">
        <v>14</v>
      </c>
      <c r="CN2525">
        <v>6.7834626632480258E-2</v>
      </c>
      <c r="CO2525">
        <v>158</v>
      </c>
      <c r="CP2525">
        <v>-1.0484762138999999</v>
      </c>
      <c r="CQ2525">
        <v>-0.1934518371</v>
      </c>
      <c r="CR2525">
        <v>2613</v>
      </c>
      <c r="CS2525">
        <v>0.88800000000000001</v>
      </c>
      <c r="CT2525">
        <v>2034</v>
      </c>
      <c r="CU2525">
        <v>0.66225961538000011</v>
      </c>
      <c r="CV2525">
        <v>1</v>
      </c>
      <c r="CW2525">
        <v>0</v>
      </c>
      <c r="CX2525">
        <v>1</v>
      </c>
      <c r="CY2525">
        <v>334</v>
      </c>
      <c r="CZ2525">
        <v>404</v>
      </c>
      <c r="DA2525" s="2">
        <v>1439</v>
      </c>
      <c r="DB2525" s="2">
        <v>155</v>
      </c>
      <c r="DC2525" s="2">
        <v>66.31</v>
      </c>
      <c r="DD2525" s="2">
        <v>428</v>
      </c>
      <c r="DE2525">
        <v>118</v>
      </c>
      <c r="DF2525">
        <v>15</v>
      </c>
      <c r="DH2525">
        <v>33.159999999999997</v>
      </c>
      <c r="DI2525" s="2">
        <v>66.31</v>
      </c>
      <c r="DJ2525">
        <v>-0.12</v>
      </c>
      <c r="DK2525">
        <v>0.89034785689930673</v>
      </c>
      <c r="DL2525">
        <v>3.472222222222222E-3</v>
      </c>
      <c r="DM2525">
        <v>0</v>
      </c>
      <c r="DN2525">
        <v>0</v>
      </c>
      <c r="DO2525">
        <v>0</v>
      </c>
      <c r="DP2525">
        <v>92937.31</v>
      </c>
      <c r="DQ2525" s="2">
        <v>0</v>
      </c>
      <c r="DR2525" s="2">
        <v>1604.7290688200001</v>
      </c>
      <c r="DS2525">
        <v>0</v>
      </c>
      <c r="DT2525">
        <v>2.77084687292776</v>
      </c>
      <c r="DU2525">
        <v>1374942.9852517182</v>
      </c>
      <c r="DV2525">
        <v>0</v>
      </c>
    </row>
    <row r="2526" spans="1:126" x14ac:dyDescent="0.15">
      <c r="A2526" t="s">
        <v>2658</v>
      </c>
      <c r="B2526" t="s">
        <v>4139</v>
      </c>
      <c r="C2526">
        <v>48</v>
      </c>
      <c r="D2526">
        <v>81</v>
      </c>
      <c r="E2526" t="s">
        <v>4140</v>
      </c>
      <c r="F2526">
        <v>48081</v>
      </c>
      <c r="G2526" t="s">
        <v>7509</v>
      </c>
      <c r="H2526">
        <v>79.8</v>
      </c>
      <c r="I2526">
        <v>0.2</v>
      </c>
      <c r="J2526">
        <v>0.6</v>
      </c>
      <c r="K2526">
        <v>0.2</v>
      </c>
      <c r="L2526">
        <v>1.1000000000000001</v>
      </c>
      <c r="M2526">
        <v>18.100000000000001</v>
      </c>
      <c r="N2526">
        <f t="shared" si="162"/>
        <v>6697.2999999999993</v>
      </c>
      <c r="O2526">
        <f t="shared" si="160"/>
        <v>3302.7000000000007</v>
      </c>
      <c r="P2526">
        <f t="shared" si="161"/>
        <v>3.9632400000000021</v>
      </c>
      <c r="Q2526" s="4">
        <v>48081</v>
      </c>
      <c r="R2526" s="5">
        <v>31.877105</v>
      </c>
      <c r="S2526" s="5">
        <v>-100.63523600000001</v>
      </c>
      <c r="T2526">
        <v>8</v>
      </c>
      <c r="U2526">
        <v>0.13380193789110872</v>
      </c>
      <c r="V2526">
        <v>3298</v>
      </c>
      <c r="W2526">
        <v>3260</v>
      </c>
      <c r="X2526">
        <v>3238</v>
      </c>
      <c r="Y2526">
        <v>3225</v>
      </c>
      <c r="Z2526">
        <v>1569</v>
      </c>
      <c r="AA2526">
        <v>48063</v>
      </c>
      <c r="AB2526">
        <v>1273.174</v>
      </c>
      <c r="AC2526">
        <v>42467</v>
      </c>
      <c r="AD2526">
        <v>0</v>
      </c>
      <c r="AE2526">
        <v>0</v>
      </c>
      <c r="AF2526">
        <v>6</v>
      </c>
      <c r="AG2526">
        <v>443</v>
      </c>
      <c r="AH2526">
        <v>1.3544018058690745E-2</v>
      </c>
      <c r="AI2526" s="3">
        <v>484333</v>
      </c>
      <c r="AJ2526" s="3">
        <v>583342.23636159999</v>
      </c>
      <c r="AK2526">
        <v>332</v>
      </c>
      <c r="AL2526">
        <v>593964.80000000005</v>
      </c>
      <c r="AM2526">
        <v>1221867</v>
      </c>
      <c r="AN2526">
        <v>27542</v>
      </c>
      <c r="AO2526">
        <v>1249409</v>
      </c>
      <c r="AP2526">
        <v>1</v>
      </c>
      <c r="AQ2526">
        <v>0</v>
      </c>
      <c r="AR2526">
        <v>1</v>
      </c>
      <c r="AS2526">
        <v>0.30674846625766872</v>
      </c>
      <c r="AT2526">
        <v>1</v>
      </c>
      <c r="AU2526">
        <v>0</v>
      </c>
      <c r="AV2526">
        <f t="shared" si="159"/>
        <v>1</v>
      </c>
      <c r="AW2526">
        <v>68</v>
      </c>
      <c r="AX2526">
        <v>3.0000000000000027E-2</v>
      </c>
      <c r="AY2526">
        <v>177111985.57993799</v>
      </c>
      <c r="AZ2526">
        <v>177111.98557993799</v>
      </c>
      <c r="BA2526">
        <v>45327.270582610698</v>
      </c>
      <c r="BB2526">
        <v>0.22061774008153909</v>
      </c>
      <c r="BC2526">
        <v>1500</v>
      </c>
      <c r="BD2526">
        <v>0</v>
      </c>
      <c r="BE2526">
        <v>1500</v>
      </c>
      <c r="BF2526">
        <v>0.45482110369921164</v>
      </c>
      <c r="BG2526">
        <v>59448</v>
      </c>
      <c r="BH2526">
        <v>18.359481161210624</v>
      </c>
      <c r="BI2526">
        <v>748</v>
      </c>
      <c r="BJ2526">
        <v>5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2</v>
      </c>
      <c r="BS2526">
        <v>0</v>
      </c>
      <c r="BT2526">
        <v>3311</v>
      </c>
      <c r="BU2526">
        <v>0.43</v>
      </c>
      <c r="BV2526">
        <v>0.56176159999999997</v>
      </c>
      <c r="BW2526">
        <v>21</v>
      </c>
      <c r="BX2526">
        <v>2.416188</v>
      </c>
      <c r="BY2526">
        <v>0.7983285</v>
      </c>
      <c r="BZ2526">
        <v>5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3242</v>
      </c>
      <c r="CK2526">
        <v>2.1591610117211597</v>
      </c>
      <c r="CL2526">
        <v>0.60533104041272567</v>
      </c>
      <c r="CM2526">
        <v>16</v>
      </c>
      <c r="CN2526">
        <v>0.39570198868946815</v>
      </c>
      <c r="CO2526">
        <v>362</v>
      </c>
      <c r="CP2526">
        <v>-1.119623993</v>
      </c>
      <c r="CQ2526">
        <v>0.198297629</v>
      </c>
      <c r="CR2526">
        <v>2728</v>
      </c>
      <c r="CS2526">
        <v>0.84200000000000008</v>
      </c>
      <c r="CT2526">
        <v>2223</v>
      </c>
      <c r="CU2526">
        <v>0.75647668393999989</v>
      </c>
      <c r="CW2526">
        <v>0</v>
      </c>
      <c r="CY2526">
        <v>212</v>
      </c>
      <c r="CZ2526">
        <v>670</v>
      </c>
      <c r="DA2526" s="2">
        <v>1717</v>
      </c>
      <c r="DB2526" s="2">
        <v>280</v>
      </c>
      <c r="DC2526" s="2">
        <v>62.31</v>
      </c>
      <c r="DD2526" s="2">
        <v>188</v>
      </c>
      <c r="DE2526">
        <v>209</v>
      </c>
      <c r="DF2526">
        <v>13</v>
      </c>
      <c r="DG2526">
        <v>31.15</v>
      </c>
      <c r="DH2526">
        <v>31.15</v>
      </c>
      <c r="DI2526" s="2">
        <v>31.15</v>
      </c>
      <c r="DJ2526">
        <v>3.73</v>
      </c>
      <c r="DK2526">
        <v>0.90421879161651175</v>
      </c>
      <c r="DL2526">
        <v>0</v>
      </c>
      <c r="DM2526">
        <v>0</v>
      </c>
      <c r="DN2526">
        <v>139</v>
      </c>
      <c r="DO2526">
        <v>0.23699999999999999</v>
      </c>
      <c r="DP2526">
        <v>671.1</v>
      </c>
      <c r="DQ2526" s="2">
        <v>0</v>
      </c>
      <c r="DR2526" s="2">
        <v>0</v>
      </c>
      <c r="DS2526">
        <v>0</v>
      </c>
      <c r="DV2526">
        <v>0</v>
      </c>
    </row>
    <row r="2527" spans="1:126" x14ac:dyDescent="0.15">
      <c r="A2527" t="s">
        <v>2658</v>
      </c>
      <c r="B2527" t="s">
        <v>4141</v>
      </c>
      <c r="C2527">
        <v>48</v>
      </c>
      <c r="D2527">
        <v>83</v>
      </c>
      <c r="E2527" t="s">
        <v>4142</v>
      </c>
      <c r="F2527">
        <v>48083</v>
      </c>
      <c r="G2527" t="s">
        <v>7510</v>
      </c>
      <c r="H2527">
        <v>80.099999999999994</v>
      </c>
      <c r="I2527">
        <v>2.1</v>
      </c>
      <c r="J2527">
        <v>0.4</v>
      </c>
      <c r="K2527">
        <v>0.4</v>
      </c>
      <c r="L2527">
        <v>1.1000000000000001</v>
      </c>
      <c r="M2527">
        <v>16</v>
      </c>
      <c r="N2527">
        <f t="shared" si="162"/>
        <v>6677.9499999999989</v>
      </c>
      <c r="O2527">
        <f t="shared" si="160"/>
        <v>3322.0500000000011</v>
      </c>
      <c r="P2527">
        <f t="shared" si="161"/>
        <v>3.9864600000000028</v>
      </c>
      <c r="Q2527" s="4">
        <v>48083</v>
      </c>
      <c r="R2527" s="5">
        <v>31.914204999999999</v>
      </c>
      <c r="S2527" s="5">
        <v>-99.346621999999996</v>
      </c>
      <c r="T2527">
        <v>6</v>
      </c>
      <c r="U2527">
        <v>0.16727192688781006</v>
      </c>
      <c r="V2527">
        <v>8817</v>
      </c>
      <c r="W2527">
        <v>8656</v>
      </c>
      <c r="X2527">
        <v>8536</v>
      </c>
      <c r="Y2527">
        <v>8315</v>
      </c>
      <c r="Z2527">
        <v>4139</v>
      </c>
      <c r="AA2527">
        <v>48065</v>
      </c>
      <c r="AB2527">
        <v>2647.4669999999996</v>
      </c>
      <c r="AC2527">
        <v>35156</v>
      </c>
      <c r="AD2527">
        <v>0</v>
      </c>
      <c r="AE2527">
        <v>0</v>
      </c>
      <c r="AF2527">
        <v>18</v>
      </c>
      <c r="AG2527">
        <v>906</v>
      </c>
      <c r="AH2527">
        <v>1.9867549668874173E-2</v>
      </c>
      <c r="AI2527" s="3">
        <v>725738</v>
      </c>
      <c r="AJ2527" s="3">
        <v>807644.01506857504</v>
      </c>
      <c r="AK2527">
        <v>302</v>
      </c>
      <c r="AL2527">
        <v>820192</v>
      </c>
      <c r="AM2527">
        <v>1428280</v>
      </c>
      <c r="AN2527">
        <v>62320</v>
      </c>
      <c r="AO2527">
        <v>1490600</v>
      </c>
      <c r="AP2527">
        <v>1</v>
      </c>
      <c r="AQ2527">
        <v>0</v>
      </c>
      <c r="AR2527">
        <v>1</v>
      </c>
      <c r="AS2527">
        <v>0.11552680221811459</v>
      </c>
      <c r="AT2527">
        <v>1</v>
      </c>
      <c r="AU2527">
        <v>9</v>
      </c>
      <c r="AV2527">
        <f t="shared" si="159"/>
        <v>10</v>
      </c>
      <c r="AW2527">
        <v>0</v>
      </c>
      <c r="AX2527">
        <v>0</v>
      </c>
      <c r="AY2527">
        <v>590918729.79151797</v>
      </c>
      <c r="AZ2527">
        <v>590918.72979151795</v>
      </c>
      <c r="BA2527">
        <v>63818.368570329498</v>
      </c>
      <c r="BB2527">
        <v>0.15669469815700068</v>
      </c>
      <c r="BC2527">
        <v>1006</v>
      </c>
      <c r="BD2527">
        <v>238</v>
      </c>
      <c r="BE2527">
        <v>768</v>
      </c>
      <c r="BF2527">
        <v>8.7104457298400814E-2</v>
      </c>
      <c r="BG2527">
        <v>162771</v>
      </c>
      <c r="BH2527">
        <v>19.068767572633551</v>
      </c>
      <c r="BI2527">
        <v>1435</v>
      </c>
      <c r="BJ2527">
        <v>13</v>
      </c>
      <c r="BK2527">
        <v>0</v>
      </c>
      <c r="BL2527">
        <v>2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1</v>
      </c>
      <c r="BS2527">
        <v>0</v>
      </c>
      <c r="BT2527">
        <v>8480</v>
      </c>
      <c r="BU2527">
        <v>0.62</v>
      </c>
      <c r="BV2527">
        <v>0.55146729999999999</v>
      </c>
      <c r="BW2527">
        <v>64</v>
      </c>
      <c r="BX2527">
        <v>2.0047169999999999</v>
      </c>
      <c r="BY2527">
        <v>0.46461049999999998</v>
      </c>
      <c r="BZ2527">
        <v>17</v>
      </c>
      <c r="CA2527">
        <v>0</v>
      </c>
      <c r="CB2527">
        <v>2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0</v>
      </c>
      <c r="CJ2527">
        <v>8413</v>
      </c>
      <c r="CK2527">
        <v>2.377273267562106</v>
      </c>
      <c r="CL2527">
        <v>0.57699933906146728</v>
      </c>
      <c r="CM2527">
        <v>50</v>
      </c>
      <c r="CN2527">
        <v>0.58154060123470042</v>
      </c>
      <c r="CO2527">
        <v>460</v>
      </c>
      <c r="CP2527">
        <v>-0.87156513810000003</v>
      </c>
      <c r="CQ2527">
        <v>1.4049058E-2</v>
      </c>
      <c r="CR2527">
        <v>6638</v>
      </c>
      <c r="CS2527">
        <v>0.80400000000000005</v>
      </c>
      <c r="CT2527">
        <v>6145</v>
      </c>
      <c r="CU2527">
        <v>0.71252965278999991</v>
      </c>
      <c r="CV2527">
        <v>1</v>
      </c>
      <c r="CW2527">
        <v>2</v>
      </c>
      <c r="CX2527">
        <v>4</v>
      </c>
      <c r="CY2527">
        <v>411</v>
      </c>
      <c r="CZ2527">
        <v>1351</v>
      </c>
      <c r="DA2527" s="2">
        <v>4753</v>
      </c>
      <c r="DB2527" s="2">
        <v>325</v>
      </c>
      <c r="DC2527" s="2">
        <v>140.47</v>
      </c>
      <c r="DD2527" s="2">
        <v>563</v>
      </c>
      <c r="DE2527">
        <v>420</v>
      </c>
      <c r="DF2527">
        <v>34</v>
      </c>
      <c r="DG2527">
        <v>35.119999999999997</v>
      </c>
      <c r="DH2527">
        <v>23.41</v>
      </c>
      <c r="DI2527" s="2">
        <v>23.41</v>
      </c>
      <c r="DJ2527">
        <v>2.14</v>
      </c>
      <c r="DK2527">
        <v>0.85976068498549063</v>
      </c>
      <c r="DL2527">
        <v>0</v>
      </c>
      <c r="DM2527">
        <v>0</v>
      </c>
      <c r="DN2527">
        <v>241.7</v>
      </c>
      <c r="DO2527">
        <v>0.29399999999999998</v>
      </c>
      <c r="DP2527">
        <v>3326.7599999999998</v>
      </c>
      <c r="DQ2527" s="2">
        <v>0</v>
      </c>
      <c r="DR2527" s="2">
        <v>0</v>
      </c>
      <c r="DS2527">
        <v>0</v>
      </c>
      <c r="DT2527">
        <v>5.0386061322153504</v>
      </c>
      <c r="DU2527">
        <v>4132624.4407939725</v>
      </c>
      <c r="DV2527">
        <v>1</v>
      </c>
    </row>
    <row r="2528" spans="1:126" x14ac:dyDescent="0.15">
      <c r="A2528" t="s">
        <v>2658</v>
      </c>
      <c r="B2528" t="s">
        <v>4143</v>
      </c>
      <c r="C2528">
        <v>48</v>
      </c>
      <c r="D2528">
        <v>85</v>
      </c>
      <c r="E2528" t="s">
        <v>4144</v>
      </c>
      <c r="F2528">
        <v>48085</v>
      </c>
      <c r="G2528" t="s">
        <v>7511</v>
      </c>
      <c r="H2528">
        <v>63.1</v>
      </c>
      <c r="I2528">
        <v>8.3000000000000007</v>
      </c>
      <c r="J2528">
        <v>0.4</v>
      </c>
      <c r="K2528">
        <v>11.2</v>
      </c>
      <c r="L2528">
        <v>2.2999999999999998</v>
      </c>
      <c r="M2528">
        <v>14.7</v>
      </c>
      <c r="N2528">
        <f t="shared" si="162"/>
        <v>4397.4799999999996</v>
      </c>
      <c r="O2528">
        <f t="shared" si="160"/>
        <v>5602.52</v>
      </c>
      <c r="P2528">
        <f t="shared" si="161"/>
        <v>6.7230240000000032</v>
      </c>
      <c r="Q2528" s="4">
        <v>48085</v>
      </c>
      <c r="R2528" s="5">
        <v>33.194737000000003</v>
      </c>
      <c r="S2528" s="5">
        <v>-96.579723000000001</v>
      </c>
      <c r="T2528">
        <v>1</v>
      </c>
      <c r="U2528">
        <v>4.5089485398431592E-2</v>
      </c>
      <c r="V2528">
        <v>788580</v>
      </c>
      <c r="W2528">
        <v>836947</v>
      </c>
      <c r="X2528">
        <v>862215</v>
      </c>
      <c r="Y2528">
        <v>914578</v>
      </c>
      <c r="Z2528">
        <v>477576</v>
      </c>
      <c r="AA2528">
        <v>48067</v>
      </c>
      <c r="AB2528">
        <v>395916.50599999999</v>
      </c>
      <c r="AC2528">
        <v>84735</v>
      </c>
      <c r="AD2528">
        <v>4</v>
      </c>
      <c r="AE2528">
        <v>4.6392141171285583E-6</v>
      </c>
      <c r="AF2528">
        <v>133</v>
      </c>
      <c r="AG2528">
        <v>2264</v>
      </c>
      <c r="AH2528">
        <v>5.8745583038869259E-2</v>
      </c>
      <c r="AI2528" s="3">
        <v>312806</v>
      </c>
      <c r="AJ2528" s="3">
        <v>538432.97878781008</v>
      </c>
      <c r="AK2528">
        <v>25</v>
      </c>
      <c r="AL2528">
        <v>566982.40000000002</v>
      </c>
      <c r="AM2528">
        <v>2478227</v>
      </c>
      <c r="AN2528">
        <v>102594</v>
      </c>
      <c r="AO2528">
        <v>2580821</v>
      </c>
      <c r="AP2528">
        <v>35</v>
      </c>
      <c r="AQ2528">
        <v>12</v>
      </c>
      <c r="AR2528">
        <v>47</v>
      </c>
      <c r="AS2528">
        <v>5.6156483027001707E-2</v>
      </c>
      <c r="AT2528">
        <v>50</v>
      </c>
      <c r="AU2528">
        <v>398</v>
      </c>
      <c r="AV2528">
        <f t="shared" si="159"/>
        <v>448</v>
      </c>
      <c r="AW2528">
        <v>619641</v>
      </c>
      <c r="AX2528">
        <v>0.99</v>
      </c>
      <c r="AY2528">
        <v>1854272662.82831</v>
      </c>
      <c r="AZ2528">
        <v>1854272.6628283099</v>
      </c>
      <c r="BA2528">
        <v>3754.9516648203999</v>
      </c>
      <c r="BB2528">
        <v>2.6631501261889881</v>
      </c>
      <c r="BC2528">
        <v>344889</v>
      </c>
      <c r="BD2528">
        <v>423892</v>
      </c>
      <c r="BE2528">
        <v>-79003</v>
      </c>
      <c r="BF2528">
        <v>-0.10018387481295493</v>
      </c>
      <c r="BG2528">
        <v>23207859</v>
      </c>
      <c r="BH2528">
        <v>26.916556775282267</v>
      </c>
      <c r="BI2528">
        <v>50829</v>
      </c>
      <c r="BJ2528">
        <v>293</v>
      </c>
      <c r="BK2528">
        <v>22</v>
      </c>
      <c r="BL2528">
        <v>18</v>
      </c>
      <c r="BM2528">
        <v>5</v>
      </c>
      <c r="BN2528">
        <v>8</v>
      </c>
      <c r="BO2528">
        <v>4</v>
      </c>
      <c r="BP2528">
        <v>6</v>
      </c>
      <c r="BQ2528">
        <v>76</v>
      </c>
      <c r="BR2528">
        <v>13</v>
      </c>
      <c r="BS2528">
        <v>7</v>
      </c>
      <c r="BT2528">
        <v>791631</v>
      </c>
      <c r="BU2528">
        <v>0.78</v>
      </c>
      <c r="BV2528">
        <v>0.54040809999999995</v>
      </c>
      <c r="BW2528">
        <v>2178</v>
      </c>
      <c r="BX2528">
        <v>0.57097310000000001</v>
      </c>
      <c r="BY2528">
        <v>-1.5480659999999999</v>
      </c>
      <c r="BZ2528">
        <v>372</v>
      </c>
      <c r="CA2528">
        <v>20</v>
      </c>
      <c r="CB2528">
        <v>19</v>
      </c>
      <c r="CC2528">
        <v>6</v>
      </c>
      <c r="CD2528">
        <v>9</v>
      </c>
      <c r="CE2528">
        <v>3</v>
      </c>
      <c r="CF2528">
        <v>3</v>
      </c>
      <c r="CG2528">
        <v>96</v>
      </c>
      <c r="CH2528">
        <v>17</v>
      </c>
      <c r="CI2528">
        <v>8</v>
      </c>
      <c r="CJ2528">
        <v>886052</v>
      </c>
      <c r="CK2528">
        <v>0.62411686898737329</v>
      </c>
      <c r="CL2528">
        <v>0.65992477204972189</v>
      </c>
      <c r="CM2528">
        <v>2631</v>
      </c>
      <c r="CN2528">
        <v>-1.2210232793846445</v>
      </c>
      <c r="CO2528">
        <v>246496</v>
      </c>
      <c r="CP2528">
        <v>1.517734285</v>
      </c>
      <c r="CQ2528">
        <v>1.3010511490000001</v>
      </c>
      <c r="CR2528">
        <v>779057</v>
      </c>
      <c r="CS2528">
        <v>0.83900000000000008</v>
      </c>
      <c r="CT2528">
        <v>656887</v>
      </c>
      <c r="CU2528">
        <v>0.84863480055999996</v>
      </c>
      <c r="CV2528">
        <v>824</v>
      </c>
      <c r="CW2528">
        <v>595</v>
      </c>
      <c r="CX2528">
        <v>819</v>
      </c>
      <c r="CY2528">
        <v>1016</v>
      </c>
      <c r="CZ2528">
        <v>3512</v>
      </c>
      <c r="DA2528" s="2">
        <v>543899</v>
      </c>
      <c r="DB2528" s="2">
        <v>163985</v>
      </c>
      <c r="DC2528" s="2">
        <v>344.77</v>
      </c>
      <c r="DD2528" s="2">
        <v>237109</v>
      </c>
      <c r="DE2528">
        <v>1281</v>
      </c>
      <c r="DF2528">
        <v>163</v>
      </c>
      <c r="DG2528">
        <v>46.44</v>
      </c>
      <c r="DH2528">
        <v>1.87</v>
      </c>
      <c r="DI2528" s="2">
        <v>5.26</v>
      </c>
      <c r="DJ2528">
        <v>1.01</v>
      </c>
      <c r="DK2528">
        <v>0.83289642781788076</v>
      </c>
      <c r="DL2528">
        <v>8.8339222614840988E-4</v>
      </c>
      <c r="DM2528">
        <v>0</v>
      </c>
      <c r="DN2528">
        <v>196.4</v>
      </c>
      <c r="DO2528">
        <v>0.34499999999999997</v>
      </c>
      <c r="DP2528">
        <v>39.9</v>
      </c>
      <c r="DQ2528" s="2">
        <v>0</v>
      </c>
      <c r="DR2528" s="2">
        <v>144.71966842</v>
      </c>
      <c r="DS2528">
        <v>0</v>
      </c>
      <c r="DT2528">
        <v>5.1137272408366004</v>
      </c>
      <c r="DU2528">
        <v>2899393.3439549138</v>
      </c>
      <c r="DV2528">
        <v>0</v>
      </c>
    </row>
    <row r="2529" spans="1:126" x14ac:dyDescent="0.15">
      <c r="A2529" t="s">
        <v>2658</v>
      </c>
      <c r="B2529" t="s">
        <v>4145</v>
      </c>
      <c r="C2529">
        <v>48</v>
      </c>
      <c r="D2529">
        <v>87</v>
      </c>
      <c r="E2529" t="s">
        <v>4146</v>
      </c>
      <c r="F2529">
        <v>48087</v>
      </c>
      <c r="G2529" t="s">
        <v>7512</v>
      </c>
      <c r="H2529">
        <v>63.4</v>
      </c>
      <c r="I2529">
        <v>4</v>
      </c>
      <c r="J2529">
        <v>1.3</v>
      </c>
      <c r="K2529">
        <v>0.1</v>
      </c>
      <c r="L2529">
        <v>1.2</v>
      </c>
      <c r="M2529">
        <v>30</v>
      </c>
      <c r="N2529">
        <f t="shared" si="162"/>
        <v>4938.7000000000007</v>
      </c>
      <c r="O2529">
        <f t="shared" si="160"/>
        <v>5061.2999999999993</v>
      </c>
      <c r="P2529">
        <f t="shared" si="161"/>
        <v>6.0735600000000014</v>
      </c>
      <c r="Q2529" s="4">
        <v>48087</v>
      </c>
      <c r="R2529" s="5">
        <v>34.963357999999999</v>
      </c>
      <c r="S2529" s="5">
        <v>-100.27213500000001</v>
      </c>
      <c r="T2529">
        <v>9</v>
      </c>
      <c r="U2529">
        <v>0.10826490892063652</v>
      </c>
      <c r="V2529">
        <v>3050</v>
      </c>
      <c r="W2529">
        <v>3053</v>
      </c>
      <c r="X2529">
        <v>3058</v>
      </c>
      <c r="Y2529">
        <v>3010</v>
      </c>
      <c r="Z2529">
        <v>1448</v>
      </c>
      <c r="AA2529">
        <v>48069</v>
      </c>
      <c r="AB2529">
        <v>1110.973</v>
      </c>
      <c r="AC2529">
        <v>39743</v>
      </c>
      <c r="AD2529">
        <v>0</v>
      </c>
      <c r="AE2529">
        <v>0</v>
      </c>
      <c r="AF2529">
        <v>5</v>
      </c>
      <c r="AG2529">
        <v>383</v>
      </c>
      <c r="AH2529">
        <v>1.3054830287206266E-2</v>
      </c>
      <c r="AI2529" s="3">
        <v>494805</v>
      </c>
      <c r="AJ2529" s="3">
        <v>587801.00219396502</v>
      </c>
      <c r="AK2529">
        <v>380</v>
      </c>
      <c r="AL2529">
        <v>588467.19999999995</v>
      </c>
      <c r="AM2529">
        <v>552443</v>
      </c>
      <c r="AN2529">
        <v>58477</v>
      </c>
      <c r="AO2529">
        <v>610920</v>
      </c>
      <c r="AP2529">
        <v>1</v>
      </c>
      <c r="AQ2529">
        <v>0</v>
      </c>
      <c r="AR2529">
        <v>1</v>
      </c>
      <c r="AS2529">
        <v>0.32754667540124466</v>
      </c>
      <c r="AT2529">
        <v>1</v>
      </c>
      <c r="AU2529">
        <v>1</v>
      </c>
      <c r="AV2529">
        <f t="shared" si="159"/>
        <v>2</v>
      </c>
      <c r="AW2529">
        <v>2113</v>
      </c>
      <c r="AX2529">
        <v>0.91</v>
      </c>
      <c r="AY2529">
        <v>128027711.12488601</v>
      </c>
      <c r="AZ2529">
        <v>128027.711124886</v>
      </c>
      <c r="BA2529">
        <v>39927.9590824775</v>
      </c>
      <c r="BB2529">
        <v>0.25045106811854373</v>
      </c>
      <c r="BC2529">
        <v>598</v>
      </c>
      <c r="BD2529">
        <v>0</v>
      </c>
      <c r="BE2529">
        <v>598</v>
      </c>
      <c r="BF2529">
        <v>0.1960655737704918</v>
      </c>
      <c r="BG2529">
        <v>76573</v>
      </c>
      <c r="BH2529">
        <v>25.040222367560496</v>
      </c>
      <c r="BI2529">
        <v>547</v>
      </c>
      <c r="BJ2529">
        <v>5</v>
      </c>
      <c r="BK2529">
        <v>1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1</v>
      </c>
      <c r="BS2529">
        <v>0</v>
      </c>
      <c r="BT2529">
        <v>3058</v>
      </c>
      <c r="BU2529">
        <v>0.59</v>
      </c>
      <c r="BV2529">
        <v>0.53134729999999997</v>
      </c>
      <c r="BW2529">
        <v>32</v>
      </c>
      <c r="BX2529">
        <v>2.9430999999999998</v>
      </c>
      <c r="BY2529">
        <v>1.5581389999999999</v>
      </c>
      <c r="BZ2529">
        <v>4</v>
      </c>
      <c r="CA2529">
        <v>1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</v>
      </c>
      <c r="CI2529">
        <v>0</v>
      </c>
      <c r="CJ2529">
        <v>3024</v>
      </c>
      <c r="CK2529">
        <v>2.6455026455026456</v>
      </c>
      <c r="CL2529">
        <v>0.60686015831134565</v>
      </c>
      <c r="CM2529">
        <v>28</v>
      </c>
      <c r="CN2529">
        <v>1.5298121527012474</v>
      </c>
      <c r="CO2529">
        <v>221.00000000000003</v>
      </c>
      <c r="CP2529">
        <v>-6.2185409699999999E-2</v>
      </c>
      <c r="CQ2529">
        <v>0.10973144</v>
      </c>
      <c r="CR2529">
        <v>2594</v>
      </c>
      <c r="CS2529">
        <v>0.85199999999999998</v>
      </c>
      <c r="CT2529">
        <v>1891</v>
      </c>
      <c r="CU2529">
        <v>0.63574938574999995</v>
      </c>
      <c r="CW2529">
        <v>0</v>
      </c>
      <c r="CX2529">
        <v>1</v>
      </c>
      <c r="CY2529">
        <v>254</v>
      </c>
      <c r="CZ2529">
        <v>544</v>
      </c>
      <c r="DA2529" s="2">
        <v>1735</v>
      </c>
      <c r="DB2529" s="2">
        <v>180</v>
      </c>
      <c r="DC2529" s="2">
        <v>258.14999999999998</v>
      </c>
      <c r="DD2529" s="2">
        <v>495</v>
      </c>
      <c r="DE2529">
        <v>155</v>
      </c>
      <c r="DF2529">
        <v>13</v>
      </c>
      <c r="DG2529">
        <v>32.270000000000003</v>
      </c>
      <c r="DH2529">
        <v>32.270000000000003</v>
      </c>
      <c r="DI2529" s="2">
        <v>64.540000000000006</v>
      </c>
      <c r="DJ2529">
        <v>0.01</v>
      </c>
      <c r="DK2529">
        <v>0.89252129626822685</v>
      </c>
      <c r="DL2529">
        <v>2.6109660574412533E-3</v>
      </c>
      <c r="DM2529">
        <v>0</v>
      </c>
      <c r="DN2529">
        <v>63.1</v>
      </c>
      <c r="DO2529">
        <v>0.10199999999999999</v>
      </c>
      <c r="DP2529">
        <v>34518.550000000003</v>
      </c>
      <c r="DQ2529" s="2">
        <v>0</v>
      </c>
      <c r="DR2529" s="2">
        <v>3115.7851594900003</v>
      </c>
      <c r="DS2529">
        <v>5.2947473699256143E-3</v>
      </c>
      <c r="DT2529">
        <v>3.39676138692045</v>
      </c>
      <c r="DU2529">
        <v>1998882.6624291937</v>
      </c>
      <c r="DV2529">
        <v>0</v>
      </c>
    </row>
    <row r="2530" spans="1:126" x14ac:dyDescent="0.15">
      <c r="A2530" t="s">
        <v>2658</v>
      </c>
      <c r="B2530" t="s">
        <v>516</v>
      </c>
      <c r="C2530">
        <v>48</v>
      </c>
      <c r="D2530">
        <v>89</v>
      </c>
      <c r="E2530" t="s">
        <v>4147</v>
      </c>
      <c r="F2530">
        <v>48089</v>
      </c>
      <c r="G2530" t="s">
        <v>7513</v>
      </c>
      <c r="H2530">
        <v>59.9</v>
      </c>
      <c r="I2530">
        <v>12.6</v>
      </c>
      <c r="J2530">
        <v>0.1</v>
      </c>
      <c r="K2530">
        <v>0.4</v>
      </c>
      <c r="L2530">
        <v>0.9</v>
      </c>
      <c r="M2530">
        <v>26.1</v>
      </c>
      <c r="N2530">
        <f t="shared" si="162"/>
        <v>4428.9599999999991</v>
      </c>
      <c r="O2530">
        <f t="shared" si="160"/>
        <v>5571.0400000000009</v>
      </c>
      <c r="P2530">
        <f t="shared" si="161"/>
        <v>6.6852480000000032</v>
      </c>
      <c r="Q2530" s="4">
        <v>48089</v>
      </c>
      <c r="R2530" s="5">
        <v>29.596295999999999</v>
      </c>
      <c r="S2530" s="5">
        <v>-96.508934999999994</v>
      </c>
      <c r="T2530">
        <v>6</v>
      </c>
      <c r="U2530">
        <v>0.19396443015485201</v>
      </c>
      <c r="V2530">
        <v>20784</v>
      </c>
      <c r="W2530">
        <v>20771</v>
      </c>
      <c r="X2530">
        <v>20757</v>
      </c>
      <c r="Y2530">
        <v>20910</v>
      </c>
      <c r="Z2530">
        <v>10135</v>
      </c>
      <c r="AA2530">
        <v>48071</v>
      </c>
      <c r="AB2530">
        <v>7519.5560000000005</v>
      </c>
      <c r="AC2530">
        <v>46618</v>
      </c>
      <c r="AD2530">
        <v>0</v>
      </c>
      <c r="AE2530">
        <v>0</v>
      </c>
      <c r="AF2530">
        <v>39</v>
      </c>
      <c r="AG2530">
        <v>1575</v>
      </c>
      <c r="AH2530">
        <v>2.4761904761904763E-2</v>
      </c>
      <c r="AI2530" s="3">
        <v>485121</v>
      </c>
      <c r="AJ2530" s="3">
        <v>614587.60303693998</v>
      </c>
      <c r="AK2530">
        <v>99</v>
      </c>
      <c r="AL2530">
        <v>623155.19999999995</v>
      </c>
      <c r="AM2530">
        <v>355792</v>
      </c>
      <c r="AN2530">
        <v>108483</v>
      </c>
      <c r="AO2530">
        <v>464275</v>
      </c>
      <c r="AP2530">
        <v>5</v>
      </c>
      <c r="AQ2530">
        <v>1</v>
      </c>
      <c r="AR2530">
        <v>6</v>
      </c>
      <c r="AS2530">
        <v>0.28886428193153918</v>
      </c>
      <c r="AT2530">
        <v>6</v>
      </c>
      <c r="AU2530">
        <v>28</v>
      </c>
      <c r="AV2530">
        <f t="shared" si="159"/>
        <v>34</v>
      </c>
      <c r="AW2530">
        <v>17334</v>
      </c>
      <c r="AX2530">
        <v>0.9</v>
      </c>
      <c r="AY2530">
        <v>201136939.678666</v>
      </c>
      <c r="AZ2530">
        <v>201136.93967866601</v>
      </c>
      <c r="BA2530">
        <v>9858.8414696211403</v>
      </c>
      <c r="BB2530">
        <v>1.0143179633036825</v>
      </c>
      <c r="BC2530">
        <v>8898</v>
      </c>
      <c r="BD2530">
        <v>5740</v>
      </c>
      <c r="BE2530">
        <v>3158</v>
      </c>
      <c r="BF2530">
        <v>0.15194380292532716</v>
      </c>
      <c r="BG2530">
        <v>584865</v>
      </c>
      <c r="BH2530">
        <v>28.176759647347883</v>
      </c>
      <c r="BI2530">
        <v>3885</v>
      </c>
      <c r="BJ2530">
        <v>21</v>
      </c>
      <c r="BK2530">
        <v>2</v>
      </c>
      <c r="BL2530">
        <v>6</v>
      </c>
      <c r="BM2530">
        <v>0</v>
      </c>
      <c r="BN2530">
        <v>0</v>
      </c>
      <c r="BO2530">
        <v>0</v>
      </c>
      <c r="BP2530">
        <v>0</v>
      </c>
      <c r="BQ2530">
        <v>4</v>
      </c>
      <c r="BR2530">
        <v>3</v>
      </c>
      <c r="BS2530">
        <v>0</v>
      </c>
      <c r="BT2530">
        <v>20650</v>
      </c>
      <c r="BU2530">
        <v>0.66</v>
      </c>
      <c r="BV2530">
        <v>0.52271590000000001</v>
      </c>
      <c r="BW2530">
        <v>156</v>
      </c>
      <c r="BX2530">
        <v>1.743341</v>
      </c>
      <c r="BY2530">
        <v>8.2687499999999997E-2</v>
      </c>
      <c r="BZ2530">
        <v>25</v>
      </c>
      <c r="CA2530">
        <v>2</v>
      </c>
      <c r="CB2530">
        <v>6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2</v>
      </c>
      <c r="CI2530">
        <v>0</v>
      </c>
      <c r="CJ2530">
        <v>20675</v>
      </c>
      <c r="CK2530">
        <v>1.7412333736396612</v>
      </c>
      <c r="CL2530">
        <v>0.60806052887856765</v>
      </c>
      <c r="CM2530">
        <v>158</v>
      </c>
      <c r="CN2530">
        <v>0.41831353090029488</v>
      </c>
      <c r="CO2530">
        <v>1894</v>
      </c>
      <c r="CP2530">
        <v>0.49924220899999999</v>
      </c>
      <c r="CQ2530">
        <v>0.21661723599999999</v>
      </c>
      <c r="CR2530">
        <v>17480</v>
      </c>
      <c r="CS2530">
        <v>0.83700000000000008</v>
      </c>
      <c r="CT2530">
        <v>14861</v>
      </c>
      <c r="CU2530">
        <v>0.76465524662000006</v>
      </c>
      <c r="CV2530">
        <v>3</v>
      </c>
      <c r="CW2530">
        <v>6</v>
      </c>
      <c r="CX2530">
        <v>11</v>
      </c>
      <c r="CY2530">
        <v>990</v>
      </c>
      <c r="CZ2530">
        <v>2413</v>
      </c>
      <c r="DA2530" s="2">
        <v>12321</v>
      </c>
      <c r="DB2530" s="2">
        <v>1570</v>
      </c>
      <c r="DC2530" s="2">
        <v>149.38</v>
      </c>
      <c r="DD2530" s="2">
        <v>4131</v>
      </c>
      <c r="DE2530">
        <v>797</v>
      </c>
      <c r="DF2530">
        <v>140</v>
      </c>
      <c r="DG2530">
        <v>33.729999999999997</v>
      </c>
      <c r="DH2530">
        <v>19.28</v>
      </c>
      <c r="DI2530" s="2">
        <v>33.729999999999997</v>
      </c>
      <c r="DJ2530">
        <v>1.72</v>
      </c>
      <c r="DK2530">
        <v>0.85681922654348086</v>
      </c>
      <c r="DL2530">
        <v>7.619047619047619E-3</v>
      </c>
      <c r="DM2530">
        <v>0</v>
      </c>
      <c r="DN2530">
        <v>133.80000000000001</v>
      </c>
      <c r="DO2530">
        <v>0.21</v>
      </c>
      <c r="DP2530">
        <v>140.81</v>
      </c>
      <c r="DQ2530" s="2">
        <v>0</v>
      </c>
      <c r="DR2530" s="2">
        <v>0</v>
      </c>
      <c r="DS2530">
        <v>0</v>
      </c>
      <c r="DT2530">
        <v>6.7329171084176096</v>
      </c>
      <c r="DU2530">
        <v>4195652.3072793968</v>
      </c>
      <c r="DV2530">
        <v>1</v>
      </c>
    </row>
    <row r="2531" spans="1:126" x14ac:dyDescent="0.15">
      <c r="A2531" t="s">
        <v>2658</v>
      </c>
      <c r="B2531" t="s">
        <v>4148</v>
      </c>
      <c r="C2531">
        <v>48</v>
      </c>
      <c r="D2531">
        <v>91</v>
      </c>
      <c r="E2531" t="s">
        <v>4149</v>
      </c>
      <c r="F2531">
        <v>48091</v>
      </c>
      <c r="G2531" t="s">
        <v>7514</v>
      </c>
      <c r="H2531">
        <v>71.3</v>
      </c>
      <c r="I2531">
        <v>1.5</v>
      </c>
      <c r="J2531">
        <v>0.3</v>
      </c>
      <c r="K2531">
        <v>0.7</v>
      </c>
      <c r="L2531">
        <v>1.2</v>
      </c>
      <c r="M2531">
        <v>24.9</v>
      </c>
      <c r="N2531">
        <f t="shared" si="162"/>
        <v>5707.9699999999993</v>
      </c>
      <c r="O2531">
        <f t="shared" si="160"/>
        <v>4292.0300000000007</v>
      </c>
      <c r="P2531">
        <f t="shared" si="161"/>
        <v>5.1504360000000027</v>
      </c>
      <c r="Q2531" s="4">
        <v>48091</v>
      </c>
      <c r="R2531" s="5">
        <v>29.805491</v>
      </c>
      <c r="S2531" s="5">
        <v>-98.260543999999996</v>
      </c>
      <c r="T2531">
        <v>1</v>
      </c>
      <c r="U2531">
        <v>0.11301347347535511</v>
      </c>
      <c r="V2531">
        <v>108985</v>
      </c>
      <c r="W2531">
        <v>115808</v>
      </c>
      <c r="X2531">
        <v>119632</v>
      </c>
      <c r="Y2531">
        <v>128653</v>
      </c>
      <c r="Z2531">
        <v>62558</v>
      </c>
      <c r="AA2531">
        <v>48073</v>
      </c>
      <c r="AB2531">
        <v>47060.901999999995</v>
      </c>
      <c r="AC2531">
        <v>65833</v>
      </c>
      <c r="AD2531">
        <v>1</v>
      </c>
      <c r="AE2531">
        <v>8.358967500334358E-6</v>
      </c>
      <c r="AF2531">
        <v>40</v>
      </c>
      <c r="AG2531">
        <v>1104</v>
      </c>
      <c r="AH2531">
        <v>3.6231884057971016E-2</v>
      </c>
      <c r="AI2531" s="3">
        <v>205018</v>
      </c>
      <c r="AJ2531" s="3">
        <v>358086.61011517502</v>
      </c>
      <c r="AK2531">
        <v>60</v>
      </c>
      <c r="AL2531">
        <v>367776</v>
      </c>
      <c r="AM2531">
        <v>723068</v>
      </c>
      <c r="AN2531">
        <v>47310</v>
      </c>
      <c r="AO2531">
        <v>770378</v>
      </c>
      <c r="AP2531">
        <v>11</v>
      </c>
      <c r="AQ2531">
        <v>5</v>
      </c>
      <c r="AR2531">
        <v>16</v>
      </c>
      <c r="AS2531">
        <v>0.13815971262779772</v>
      </c>
      <c r="AT2531">
        <v>18</v>
      </c>
      <c r="AU2531">
        <v>100</v>
      </c>
      <c r="AV2531">
        <f t="shared" si="159"/>
        <v>118</v>
      </c>
      <c r="AW2531">
        <v>120878</v>
      </c>
      <c r="AX2531">
        <v>0.95</v>
      </c>
      <c r="AY2531">
        <v>782848863.48984599</v>
      </c>
      <c r="AZ2531">
        <v>782848.863489846</v>
      </c>
      <c r="BA2531">
        <v>10040.8579371138</v>
      </c>
      <c r="BB2531">
        <v>0.9959308320693615</v>
      </c>
      <c r="BC2531">
        <v>57079</v>
      </c>
      <c r="BD2531">
        <v>49575</v>
      </c>
      <c r="BE2531">
        <v>7504</v>
      </c>
      <c r="BF2531">
        <v>6.8853511951185942E-2</v>
      </c>
      <c r="BG2531">
        <v>1597487</v>
      </c>
      <c r="BH2531">
        <v>13.353341915206634</v>
      </c>
      <c r="BI2531">
        <v>13149</v>
      </c>
      <c r="BJ2531">
        <v>68</v>
      </c>
      <c r="BK2531">
        <v>11</v>
      </c>
      <c r="BL2531">
        <v>6</v>
      </c>
      <c r="BM2531">
        <v>2</v>
      </c>
      <c r="BN2531">
        <v>2</v>
      </c>
      <c r="BO2531">
        <v>3</v>
      </c>
      <c r="BP2531">
        <v>4</v>
      </c>
      <c r="BQ2531">
        <v>14</v>
      </c>
      <c r="BR2531">
        <v>2</v>
      </c>
      <c r="BS2531">
        <v>0</v>
      </c>
      <c r="BT2531">
        <v>114525</v>
      </c>
      <c r="BU2531">
        <v>0.78</v>
      </c>
      <c r="BV2531">
        <v>0.57995830000000004</v>
      </c>
      <c r="BW2531">
        <v>535</v>
      </c>
      <c r="BX2531">
        <v>0.97795240000000005</v>
      </c>
      <c r="BY2531">
        <v>-0.73918249999999996</v>
      </c>
      <c r="BZ2531">
        <v>84</v>
      </c>
      <c r="CA2531">
        <v>11</v>
      </c>
      <c r="CB2531">
        <v>5</v>
      </c>
      <c r="CC2531">
        <v>1</v>
      </c>
      <c r="CD2531">
        <v>3</v>
      </c>
      <c r="CE2531">
        <v>2</v>
      </c>
      <c r="CF2531">
        <v>5</v>
      </c>
      <c r="CG2531">
        <v>16</v>
      </c>
      <c r="CH2531">
        <v>1</v>
      </c>
      <c r="CI2531">
        <v>0</v>
      </c>
      <c r="CJ2531">
        <v>123439</v>
      </c>
      <c r="CK2531">
        <v>1.0369494244120576</v>
      </c>
      <c r="CL2531">
        <v>0.65606101116585824</v>
      </c>
      <c r="CM2531">
        <v>597</v>
      </c>
      <c r="CN2531">
        <v>-0.54338362375393034</v>
      </c>
      <c r="CO2531">
        <v>20950</v>
      </c>
      <c r="CP2531">
        <v>1.200137411</v>
      </c>
      <c r="CQ2531">
        <v>0.90671938600000002</v>
      </c>
      <c r="CR2531">
        <v>113098</v>
      </c>
      <c r="CS2531">
        <v>0.86199999999999999</v>
      </c>
      <c r="CT2531">
        <v>86643</v>
      </c>
      <c r="CU2531">
        <v>0.81593206854</v>
      </c>
      <c r="CV2531">
        <v>142</v>
      </c>
      <c r="CW2531">
        <v>81</v>
      </c>
      <c r="CX2531">
        <v>93</v>
      </c>
      <c r="CY2531">
        <v>333</v>
      </c>
      <c r="CZ2531">
        <v>1769</v>
      </c>
      <c r="DA2531" s="2">
        <v>78909</v>
      </c>
      <c r="DB2531" s="2">
        <v>13915</v>
      </c>
      <c r="DC2531" s="2">
        <v>291.19</v>
      </c>
      <c r="DD2531" s="2">
        <v>10767</v>
      </c>
      <c r="DE2531">
        <v>639</v>
      </c>
      <c r="DF2531">
        <v>60</v>
      </c>
      <c r="DG2531">
        <v>49.8</v>
      </c>
      <c r="DH2531">
        <v>3.38</v>
      </c>
      <c r="DI2531" s="2">
        <v>16.88</v>
      </c>
      <c r="DJ2531">
        <v>3.25</v>
      </c>
      <c r="DK2531">
        <v>0.88664409954247925</v>
      </c>
      <c r="DL2531">
        <v>3.6231884057971015E-3</v>
      </c>
      <c r="DM2531">
        <v>0</v>
      </c>
      <c r="DN2531">
        <v>31.5</v>
      </c>
      <c r="DO2531">
        <v>8.900000000000001E-2</v>
      </c>
      <c r="DP2531">
        <v>0</v>
      </c>
      <c r="DQ2531" s="2">
        <v>0</v>
      </c>
      <c r="DR2531" s="2">
        <v>1739.9651019099997</v>
      </c>
      <c r="DS2531">
        <v>4.1633090853917601E-3</v>
      </c>
      <c r="DV2531">
        <v>0</v>
      </c>
    </row>
    <row r="2532" spans="1:126" x14ac:dyDescent="0.15">
      <c r="A2532" t="s">
        <v>2658</v>
      </c>
      <c r="B2532" t="s">
        <v>1574</v>
      </c>
      <c r="C2532">
        <v>48</v>
      </c>
      <c r="D2532">
        <v>93</v>
      </c>
      <c r="E2532" t="s">
        <v>4150</v>
      </c>
      <c r="F2532">
        <v>48093</v>
      </c>
      <c r="G2532" t="s">
        <v>7515</v>
      </c>
      <c r="H2532">
        <v>72.599999999999994</v>
      </c>
      <c r="I2532">
        <v>0.2</v>
      </c>
      <c r="J2532">
        <v>0.3</v>
      </c>
      <c r="K2532">
        <v>0.2</v>
      </c>
      <c r="L2532">
        <v>0.8</v>
      </c>
      <c r="M2532">
        <v>25.8</v>
      </c>
      <c r="N2532">
        <f t="shared" si="162"/>
        <v>5937.21</v>
      </c>
      <c r="O2532">
        <f t="shared" si="160"/>
        <v>4062.79</v>
      </c>
      <c r="P2532">
        <f t="shared" si="161"/>
        <v>4.8753480000000016</v>
      </c>
      <c r="Q2532" s="4">
        <v>48093</v>
      </c>
      <c r="R2532" s="5">
        <v>31.951644999999999</v>
      </c>
      <c r="S2532" s="5">
        <v>-98.549616999999998</v>
      </c>
      <c r="T2532">
        <v>7</v>
      </c>
      <c r="U2532">
        <v>0.2097965841516245</v>
      </c>
      <c r="V2532">
        <v>13875</v>
      </c>
      <c r="W2532">
        <v>13755</v>
      </c>
      <c r="X2532">
        <v>13623</v>
      </c>
      <c r="Y2532">
        <v>13368</v>
      </c>
      <c r="Z2532">
        <v>6268</v>
      </c>
      <c r="AA2532">
        <v>48075</v>
      </c>
      <c r="AB2532">
        <v>4303.1860000000006</v>
      </c>
      <c r="AC2532">
        <v>37470</v>
      </c>
      <c r="AD2532">
        <v>0</v>
      </c>
      <c r="AE2532">
        <v>0</v>
      </c>
      <c r="AF2532">
        <v>36</v>
      </c>
      <c r="AG2532">
        <v>1435</v>
      </c>
      <c r="AH2532">
        <v>2.5087108013937282E-2</v>
      </c>
      <c r="AI2532" s="3">
        <v>517135</v>
      </c>
      <c r="AJ2532" s="3">
        <v>600161.32476540504</v>
      </c>
      <c r="AK2532">
        <v>133</v>
      </c>
      <c r="AL2532">
        <v>606553.59999999998</v>
      </c>
      <c r="AM2532">
        <v>609191</v>
      </c>
      <c r="AN2532">
        <v>99763</v>
      </c>
      <c r="AO2532">
        <v>708954</v>
      </c>
      <c r="AP2532">
        <v>4</v>
      </c>
      <c r="AQ2532">
        <v>0</v>
      </c>
      <c r="AR2532">
        <v>4</v>
      </c>
      <c r="AS2532">
        <v>0.29080334423845872</v>
      </c>
      <c r="AT2532">
        <v>4</v>
      </c>
      <c r="AU2532">
        <v>3</v>
      </c>
      <c r="AV2532">
        <f t="shared" si="159"/>
        <v>7</v>
      </c>
      <c r="AW2532">
        <v>0</v>
      </c>
      <c r="AX2532">
        <v>0</v>
      </c>
      <c r="AY2532">
        <v>735668505.63725901</v>
      </c>
      <c r="AZ2532">
        <v>735668.50563725899</v>
      </c>
      <c r="BA2532">
        <v>52400.591948841698</v>
      </c>
      <c r="BB2532">
        <v>0.19083753881564783</v>
      </c>
      <c r="BC2532">
        <v>3392</v>
      </c>
      <c r="BD2532">
        <v>1567</v>
      </c>
      <c r="BE2532">
        <v>1825</v>
      </c>
      <c r="BF2532">
        <v>0.13153153153153152</v>
      </c>
      <c r="BG2532">
        <v>279796</v>
      </c>
      <c r="BH2532">
        <v>20.538501064376423</v>
      </c>
      <c r="BI2532">
        <v>2670</v>
      </c>
      <c r="BJ2532">
        <v>18</v>
      </c>
      <c r="BK2532">
        <v>0</v>
      </c>
      <c r="BL2532">
        <v>3</v>
      </c>
      <c r="BM2532">
        <v>0</v>
      </c>
      <c r="BN2532">
        <v>0</v>
      </c>
      <c r="BO2532">
        <v>0</v>
      </c>
      <c r="BP2532">
        <v>0</v>
      </c>
      <c r="BQ2532">
        <v>2</v>
      </c>
      <c r="BR2532">
        <v>1</v>
      </c>
      <c r="BS2532">
        <v>0</v>
      </c>
      <c r="BT2532">
        <v>13559</v>
      </c>
      <c r="BU2532">
        <v>0.71</v>
      </c>
      <c r="BV2532">
        <v>0.50464310000000001</v>
      </c>
      <c r="BW2532">
        <v>81</v>
      </c>
      <c r="BX2532">
        <v>1.7700419999999999</v>
      </c>
      <c r="BY2532">
        <v>-0.25476169999999998</v>
      </c>
      <c r="BZ2532">
        <v>15</v>
      </c>
      <c r="CA2532">
        <v>0</v>
      </c>
      <c r="CB2532">
        <v>3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1</v>
      </c>
      <c r="CI2532">
        <v>0</v>
      </c>
      <c r="CJ2532">
        <v>13502</v>
      </c>
      <c r="CK2532">
        <v>1.4071989334913346</v>
      </c>
      <c r="CL2532">
        <v>0.55857907320960942</v>
      </c>
      <c r="CM2532">
        <v>70</v>
      </c>
      <c r="CN2532">
        <v>-0.527838188483987</v>
      </c>
      <c r="CO2532">
        <v>1043</v>
      </c>
      <c r="CP2532">
        <v>-0.12757711359999999</v>
      </c>
      <c r="CQ2532">
        <v>1.6675959999999999E-3</v>
      </c>
      <c r="CR2532">
        <v>11050</v>
      </c>
      <c r="CS2532">
        <v>0.82700000000000007</v>
      </c>
      <c r="CT2532">
        <v>9074</v>
      </c>
      <c r="CU2532">
        <v>0.66151320290000004</v>
      </c>
      <c r="CV2532">
        <v>7</v>
      </c>
      <c r="CW2532">
        <v>4</v>
      </c>
      <c r="CX2532">
        <v>7</v>
      </c>
      <c r="CY2532">
        <v>1140</v>
      </c>
      <c r="CZ2532">
        <v>2167</v>
      </c>
      <c r="DA2532" s="2">
        <v>6935</v>
      </c>
      <c r="DB2532" s="2">
        <v>690</v>
      </c>
      <c r="DC2532" s="2">
        <v>139.47</v>
      </c>
      <c r="DD2532" s="2">
        <v>545</v>
      </c>
      <c r="DE2532">
        <v>676</v>
      </c>
      <c r="DF2532">
        <v>56</v>
      </c>
      <c r="DG2532">
        <v>29.36</v>
      </c>
      <c r="DH2532">
        <v>14.68</v>
      </c>
      <c r="DI2532" s="2">
        <v>14.68</v>
      </c>
      <c r="DJ2532">
        <v>0.36</v>
      </c>
      <c r="DK2532">
        <v>0.93956123642762523</v>
      </c>
      <c r="DL2532">
        <v>1.3937282229965157E-3</v>
      </c>
      <c r="DM2532">
        <v>0</v>
      </c>
      <c r="DN2532">
        <v>103.8</v>
      </c>
      <c r="DO2532">
        <v>0.17800000000000002</v>
      </c>
      <c r="DP2532">
        <v>93.61999999999999</v>
      </c>
      <c r="DQ2532" s="2">
        <v>0</v>
      </c>
      <c r="DR2532" s="2">
        <v>0</v>
      </c>
      <c r="DS2532">
        <v>0</v>
      </c>
      <c r="DT2532">
        <v>4.9901178816263396</v>
      </c>
      <c r="DU2532">
        <v>3026773.9655248299</v>
      </c>
      <c r="DV2532">
        <v>1</v>
      </c>
    </row>
    <row r="2533" spans="1:126" x14ac:dyDescent="0.15">
      <c r="A2533" t="s">
        <v>2658</v>
      </c>
      <c r="B2533" t="s">
        <v>4151</v>
      </c>
      <c r="C2533">
        <v>48</v>
      </c>
      <c r="D2533">
        <v>95</v>
      </c>
      <c r="E2533" t="s">
        <v>4152</v>
      </c>
      <c r="F2533">
        <v>48095</v>
      </c>
      <c r="G2533" t="s">
        <v>7516</v>
      </c>
      <c r="H2533">
        <v>44.3</v>
      </c>
      <c r="I2533">
        <v>1.4</v>
      </c>
      <c r="J2533">
        <v>0.3</v>
      </c>
      <c r="K2533">
        <v>0.3</v>
      </c>
      <c r="L2533">
        <v>0.5</v>
      </c>
      <c r="M2533">
        <v>53.2</v>
      </c>
      <c r="N2533">
        <f t="shared" si="162"/>
        <v>4795.12</v>
      </c>
      <c r="O2533">
        <f t="shared" si="160"/>
        <v>5204.88</v>
      </c>
      <c r="P2533">
        <f t="shared" si="161"/>
        <v>6.2458560000000025</v>
      </c>
      <c r="Q2533" s="4">
        <v>48095</v>
      </c>
      <c r="R2533" s="5">
        <v>31.318864999999999</v>
      </c>
      <c r="S2533" s="5">
        <v>-99.863647999999998</v>
      </c>
      <c r="T2533">
        <v>8</v>
      </c>
      <c r="U2533">
        <v>6.5221404318916182E-2</v>
      </c>
      <c r="V2533">
        <v>4073</v>
      </c>
      <c r="W2533">
        <v>4091</v>
      </c>
      <c r="X2533">
        <v>4086</v>
      </c>
      <c r="Y2533">
        <v>4140</v>
      </c>
      <c r="Z2533">
        <v>2405</v>
      </c>
      <c r="AA2533">
        <v>48077</v>
      </c>
      <c r="AB2533">
        <v>819.84899999999993</v>
      </c>
      <c r="AC2533">
        <v>48368</v>
      </c>
      <c r="AD2533">
        <v>0</v>
      </c>
      <c r="AE2533">
        <v>0</v>
      </c>
      <c r="AF2533">
        <v>1</v>
      </c>
      <c r="AG2533">
        <v>401</v>
      </c>
      <c r="AH2533">
        <v>2.4937655860349127E-3</v>
      </c>
      <c r="AI2533" s="3">
        <v>501597</v>
      </c>
      <c r="AJ2533" s="3">
        <v>629658.09886977507</v>
      </c>
      <c r="AK2533">
        <v>550</v>
      </c>
      <c r="AL2533">
        <v>636000</v>
      </c>
      <c r="AM2533">
        <v>1858251</v>
      </c>
      <c r="AN2533">
        <v>47161</v>
      </c>
      <c r="AO2533">
        <v>1905412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>
        <f t="shared" si="159"/>
        <v>2</v>
      </c>
      <c r="AW2533">
        <v>0</v>
      </c>
      <c r="AX2533">
        <v>0</v>
      </c>
      <c r="AY2533">
        <v>217939937.913326</v>
      </c>
      <c r="AZ2533">
        <v>217939.93791332599</v>
      </c>
      <c r="BA2533">
        <v>54555.308999397101</v>
      </c>
      <c r="BB2533">
        <v>0.18330021740158253</v>
      </c>
      <c r="BC2533">
        <v>994</v>
      </c>
      <c r="BD2533">
        <v>0</v>
      </c>
      <c r="BE2533">
        <v>994</v>
      </c>
      <c r="BF2533">
        <v>0.24404615762337342</v>
      </c>
      <c r="BG2533">
        <v>61047</v>
      </c>
      <c r="BH2533">
        <v>14.940528634361234</v>
      </c>
      <c r="BI2533">
        <v>447</v>
      </c>
      <c r="BJ2533">
        <v>2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3579</v>
      </c>
      <c r="BU2533">
        <v>0.48</v>
      </c>
      <c r="BV2533">
        <v>0.3427753</v>
      </c>
      <c r="BW2533">
        <v>31</v>
      </c>
      <c r="BX2533">
        <v>0.55881539999999996</v>
      </c>
      <c r="BY2533">
        <v>-1.4981199999999999</v>
      </c>
      <c r="BZ2533">
        <v>2</v>
      </c>
      <c r="CA2533">
        <v>0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4045</v>
      </c>
      <c r="CK2533">
        <v>0.74165636588380712</v>
      </c>
      <c r="CL2533">
        <v>0.59021226415094341</v>
      </c>
      <c r="CM2533">
        <v>23</v>
      </c>
      <c r="CN2533">
        <v>-0.82744112277744142</v>
      </c>
      <c r="CO2533">
        <v>236</v>
      </c>
      <c r="CP2533">
        <v>7.2026592E-2</v>
      </c>
      <c r="CQ2533">
        <v>-1.8667871900000001E-2</v>
      </c>
      <c r="CR2533">
        <v>3711</v>
      </c>
      <c r="CS2533">
        <v>0.91</v>
      </c>
      <c r="CT2533">
        <v>2953</v>
      </c>
      <c r="CU2533">
        <v>0.78341013825000005</v>
      </c>
      <c r="CW2533">
        <v>1</v>
      </c>
      <c r="CY2533">
        <v>297</v>
      </c>
      <c r="CZ2533">
        <v>608</v>
      </c>
      <c r="DA2533" s="2">
        <v>1748</v>
      </c>
      <c r="DB2533" s="2">
        <v>165</v>
      </c>
      <c r="DC2533" s="2">
        <v>24.73</v>
      </c>
      <c r="DD2533" s="2">
        <v>266</v>
      </c>
      <c r="DE2533">
        <v>172</v>
      </c>
      <c r="DF2533">
        <v>4</v>
      </c>
      <c r="DG2533">
        <v>49.47</v>
      </c>
      <c r="DH2533">
        <v>24.73</v>
      </c>
      <c r="DJ2533">
        <v>2.2999999999999998</v>
      </c>
      <c r="DK2533">
        <v>0.87516871113662964</v>
      </c>
      <c r="DL2533">
        <v>0</v>
      </c>
      <c r="DM2533">
        <v>0</v>
      </c>
      <c r="DN2533">
        <v>164</v>
      </c>
      <c r="DO2533">
        <v>0.255</v>
      </c>
      <c r="DP2533">
        <v>6654.77</v>
      </c>
      <c r="DQ2533" s="2">
        <v>0</v>
      </c>
      <c r="DR2533" s="2">
        <v>0</v>
      </c>
      <c r="DS2533">
        <v>0</v>
      </c>
      <c r="DV2533">
        <v>0</v>
      </c>
    </row>
    <row r="2534" spans="1:126" x14ac:dyDescent="0.15">
      <c r="A2534" t="s">
        <v>2658</v>
      </c>
      <c r="B2534" t="s">
        <v>4153</v>
      </c>
      <c r="C2534">
        <v>48</v>
      </c>
      <c r="D2534">
        <v>97</v>
      </c>
      <c r="E2534" t="s">
        <v>4154</v>
      </c>
      <c r="F2534">
        <v>48097</v>
      </c>
      <c r="G2534" t="s">
        <v>7517</v>
      </c>
      <c r="H2534">
        <v>78.7</v>
      </c>
      <c r="I2534">
        <v>2.6</v>
      </c>
      <c r="J2534">
        <v>0.8</v>
      </c>
      <c r="K2534">
        <v>0.7</v>
      </c>
      <c r="L2534">
        <v>1.5</v>
      </c>
      <c r="M2534">
        <v>15.6</v>
      </c>
      <c r="N2534">
        <f t="shared" si="162"/>
        <v>6447.1900000000005</v>
      </c>
      <c r="O2534">
        <f t="shared" si="160"/>
        <v>3552.8099999999995</v>
      </c>
      <c r="P2534">
        <f t="shared" si="161"/>
        <v>4.2633720000000013</v>
      </c>
      <c r="Q2534" s="4">
        <v>48097</v>
      </c>
      <c r="R2534" s="5">
        <v>33.639195999999998</v>
      </c>
      <c r="S2534" s="5">
        <v>-97.210342999999995</v>
      </c>
      <c r="T2534">
        <v>6</v>
      </c>
      <c r="U2534">
        <v>0.26065672943619367</v>
      </c>
      <c r="V2534">
        <v>38427</v>
      </c>
      <c r="W2534">
        <v>38558</v>
      </c>
      <c r="X2534">
        <v>38761</v>
      </c>
      <c r="Y2534">
        <v>39063</v>
      </c>
      <c r="Z2534">
        <v>19232</v>
      </c>
      <c r="AA2534">
        <v>48079</v>
      </c>
      <c r="AB2534">
        <v>15366.970000000001</v>
      </c>
      <c r="AC2534">
        <v>52406</v>
      </c>
      <c r="AD2534">
        <v>1</v>
      </c>
      <c r="AE2534">
        <v>2.5799127989473957E-5</v>
      </c>
      <c r="AF2534">
        <v>72</v>
      </c>
      <c r="AG2534">
        <v>1946</v>
      </c>
      <c r="AH2534">
        <v>3.6998972250770812E-2</v>
      </c>
      <c r="AI2534" s="3">
        <v>503827</v>
      </c>
      <c r="AJ2534" s="3">
        <v>559884.39834045502</v>
      </c>
      <c r="AK2534">
        <v>73</v>
      </c>
      <c r="AL2534">
        <v>575276.80000000005</v>
      </c>
      <c r="AM2534">
        <v>724519</v>
      </c>
      <c r="AN2534">
        <v>117926</v>
      </c>
      <c r="AO2534">
        <v>842445</v>
      </c>
      <c r="AP2534">
        <v>1</v>
      </c>
      <c r="AQ2534">
        <v>1</v>
      </c>
      <c r="AR2534">
        <v>2</v>
      </c>
      <c r="AS2534">
        <v>5.186991026505524E-2</v>
      </c>
      <c r="AT2534">
        <v>4</v>
      </c>
      <c r="AU2534">
        <v>61</v>
      </c>
      <c r="AV2534">
        <f t="shared" si="159"/>
        <v>65</v>
      </c>
      <c r="AW2534">
        <v>26671</v>
      </c>
      <c r="AX2534">
        <v>0.74</v>
      </c>
      <c r="AY2534">
        <v>260483962.216223</v>
      </c>
      <c r="AZ2534">
        <v>260483.96221622301</v>
      </c>
      <c r="BA2534">
        <v>7136.1981356813303</v>
      </c>
      <c r="BB2534">
        <v>1.4013063832966639</v>
      </c>
      <c r="BC2534">
        <v>18739</v>
      </c>
      <c r="BD2534">
        <v>8130</v>
      </c>
      <c r="BE2534">
        <v>10609</v>
      </c>
      <c r="BF2534">
        <v>0.27608192156556588</v>
      </c>
      <c r="BG2534">
        <v>946741</v>
      </c>
      <c r="BH2534">
        <v>24.425092231882562</v>
      </c>
      <c r="BI2534">
        <v>4944</v>
      </c>
      <c r="BJ2534">
        <v>30</v>
      </c>
      <c r="BK2534">
        <v>4</v>
      </c>
      <c r="BL2534">
        <v>4</v>
      </c>
      <c r="BM2534">
        <v>0</v>
      </c>
      <c r="BN2534">
        <v>0</v>
      </c>
      <c r="BO2534">
        <v>0</v>
      </c>
      <c r="BP2534">
        <v>0</v>
      </c>
      <c r="BQ2534">
        <v>4</v>
      </c>
      <c r="BR2534">
        <v>2</v>
      </c>
      <c r="BS2534">
        <v>0</v>
      </c>
      <c r="BT2534">
        <v>38650</v>
      </c>
      <c r="BU2534">
        <v>0.74</v>
      </c>
      <c r="BV2534">
        <v>0.5248237</v>
      </c>
      <c r="BW2534">
        <v>186</v>
      </c>
      <c r="BX2534">
        <v>1.138422</v>
      </c>
      <c r="BY2534">
        <v>-0.84578030000000004</v>
      </c>
      <c r="BZ2534">
        <v>32</v>
      </c>
      <c r="CA2534">
        <v>4</v>
      </c>
      <c r="CB2534">
        <v>3</v>
      </c>
      <c r="CC2534">
        <v>0</v>
      </c>
      <c r="CD2534">
        <v>0</v>
      </c>
      <c r="CE2534">
        <v>0</v>
      </c>
      <c r="CF2534">
        <v>0</v>
      </c>
      <c r="CG2534">
        <v>3</v>
      </c>
      <c r="CH2534">
        <v>2</v>
      </c>
      <c r="CI2534">
        <v>0</v>
      </c>
      <c r="CJ2534">
        <v>38828</v>
      </c>
      <c r="CK2534">
        <v>1.1332028433089523</v>
      </c>
      <c r="CL2534">
        <v>0.61308099794941895</v>
      </c>
      <c r="CM2534">
        <v>163</v>
      </c>
      <c r="CN2534">
        <v>-0.7306354576873394</v>
      </c>
      <c r="CO2534">
        <v>3803</v>
      </c>
      <c r="CP2534">
        <v>5.3094697000000003E-2</v>
      </c>
      <c r="CQ2534">
        <v>0.22108781799999999</v>
      </c>
      <c r="CR2534">
        <v>32759</v>
      </c>
      <c r="CS2534">
        <v>0.83200000000000007</v>
      </c>
      <c r="CT2534">
        <v>27437</v>
      </c>
      <c r="CU2534">
        <v>0.74972161596000009</v>
      </c>
      <c r="CV2534">
        <v>21</v>
      </c>
      <c r="CW2534">
        <v>17</v>
      </c>
      <c r="CX2534">
        <v>10</v>
      </c>
      <c r="CY2534">
        <v>896</v>
      </c>
      <c r="CZ2534">
        <v>2909</v>
      </c>
      <c r="DA2534" s="2">
        <v>25561</v>
      </c>
      <c r="DB2534" s="2">
        <v>3110</v>
      </c>
      <c r="DC2534" s="2">
        <v>145.58000000000001</v>
      </c>
      <c r="DD2534" s="2">
        <v>3023</v>
      </c>
      <c r="DE2534">
        <v>921</v>
      </c>
      <c r="DF2534">
        <v>85</v>
      </c>
      <c r="DG2534">
        <v>33.799999999999997</v>
      </c>
      <c r="DH2534">
        <v>5.2</v>
      </c>
      <c r="DI2534" s="2">
        <v>7.8</v>
      </c>
      <c r="DJ2534">
        <v>0.63</v>
      </c>
      <c r="DK2534">
        <v>0.9532915068069</v>
      </c>
      <c r="DL2534">
        <v>1.0277492291880781E-3</v>
      </c>
      <c r="DM2534">
        <v>0</v>
      </c>
      <c r="DN2534">
        <v>132.30000000000001</v>
      </c>
      <c r="DO2534">
        <v>0.22500000000000001</v>
      </c>
      <c r="DP2534">
        <v>0</v>
      </c>
      <c r="DQ2534" s="2">
        <v>0</v>
      </c>
      <c r="DR2534" s="2">
        <v>1895.6816207699999</v>
      </c>
      <c r="DS2534">
        <v>0</v>
      </c>
      <c r="DT2534">
        <v>4.1985250087654498</v>
      </c>
      <c r="DU2534">
        <v>2415314.0317625599</v>
      </c>
      <c r="DV2534">
        <v>0</v>
      </c>
    </row>
    <row r="2535" spans="1:126" x14ac:dyDescent="0.15">
      <c r="A2535" t="s">
        <v>2658</v>
      </c>
      <c r="B2535" t="s">
        <v>4155</v>
      </c>
      <c r="C2535">
        <v>48</v>
      </c>
      <c r="D2535">
        <v>99</v>
      </c>
      <c r="E2535" t="s">
        <v>4156</v>
      </c>
      <c r="F2535">
        <v>48099</v>
      </c>
      <c r="G2535" t="s">
        <v>7518</v>
      </c>
      <c r="H2535">
        <v>62</v>
      </c>
      <c r="I2535">
        <v>15.2</v>
      </c>
      <c r="J2535">
        <v>0.6</v>
      </c>
      <c r="K2535">
        <v>1.8</v>
      </c>
      <c r="L2535">
        <v>4.5</v>
      </c>
      <c r="M2535">
        <v>15.9</v>
      </c>
      <c r="N2535">
        <f t="shared" si="162"/>
        <v>4351.7</v>
      </c>
      <c r="O2535">
        <f t="shared" si="160"/>
        <v>5648.3</v>
      </c>
      <c r="P2535">
        <f t="shared" si="161"/>
        <v>6.7779600000000029</v>
      </c>
      <c r="Q2535" s="4">
        <v>48099</v>
      </c>
      <c r="R2535" s="5">
        <v>31.391176999999999</v>
      </c>
      <c r="S2535" s="5">
        <v>-97.798022000000003</v>
      </c>
      <c r="T2535">
        <v>2</v>
      </c>
      <c r="U2535">
        <v>7.3063394877318638E-2</v>
      </c>
      <c r="V2535">
        <v>75728</v>
      </c>
      <c r="W2535">
        <v>76276</v>
      </c>
      <c r="X2535">
        <v>76128</v>
      </c>
      <c r="Y2535">
        <v>76231</v>
      </c>
      <c r="Z2535">
        <v>40236</v>
      </c>
      <c r="AA2535">
        <v>48081</v>
      </c>
      <c r="AB2535">
        <v>24949.611000000001</v>
      </c>
      <c r="AC2535">
        <v>49340</v>
      </c>
      <c r="AD2535">
        <v>0</v>
      </c>
      <c r="AE2535">
        <v>0</v>
      </c>
      <c r="AF2535">
        <v>38</v>
      </c>
      <c r="AG2535">
        <v>1308</v>
      </c>
      <c r="AH2535">
        <v>2.9051987767584098E-2</v>
      </c>
      <c r="AI2535" s="3">
        <v>463039</v>
      </c>
      <c r="AJ2535" s="3">
        <v>673394.82839226502</v>
      </c>
      <c r="AK2535">
        <v>132</v>
      </c>
      <c r="AL2535">
        <v>676358.39999999991</v>
      </c>
      <c r="AM2535">
        <v>917486</v>
      </c>
      <c r="AN2535">
        <v>69077</v>
      </c>
      <c r="AO2535">
        <v>986563</v>
      </c>
      <c r="AP2535">
        <v>2</v>
      </c>
      <c r="AQ2535">
        <v>0</v>
      </c>
      <c r="AR2535">
        <v>2</v>
      </c>
      <c r="AS2535">
        <v>2.6220567413078821E-2</v>
      </c>
      <c r="AT2535">
        <v>2</v>
      </c>
      <c r="AU2535">
        <v>16</v>
      </c>
      <c r="AV2535">
        <f t="shared" si="159"/>
        <v>18</v>
      </c>
      <c r="AW2535">
        <v>51014</v>
      </c>
      <c r="AX2535">
        <v>0.65</v>
      </c>
      <c r="AY2535">
        <v>1213205079.10344</v>
      </c>
      <c r="AZ2535">
        <v>1213205.07910344</v>
      </c>
      <c r="BA2535">
        <v>16239.871926248499</v>
      </c>
      <c r="BB2535">
        <v>0.61576840294146673</v>
      </c>
      <c r="BC2535">
        <v>6253</v>
      </c>
      <c r="BD2535">
        <v>930</v>
      </c>
      <c r="BE2535">
        <v>5323</v>
      </c>
      <c r="BF2535">
        <v>7.0291041622649486E-2</v>
      </c>
      <c r="BG2535">
        <v>674348</v>
      </c>
      <c r="BH2535">
        <v>8.85808112652375</v>
      </c>
      <c r="BI2535">
        <v>4993</v>
      </c>
      <c r="BJ2535">
        <v>37</v>
      </c>
      <c r="BK2535">
        <v>10</v>
      </c>
      <c r="BL2535">
        <v>3</v>
      </c>
      <c r="BM2535">
        <v>0</v>
      </c>
      <c r="BN2535">
        <v>0</v>
      </c>
      <c r="BO2535">
        <v>1</v>
      </c>
      <c r="BP2535">
        <v>0</v>
      </c>
      <c r="BQ2535">
        <v>4</v>
      </c>
      <c r="BR2535">
        <v>1</v>
      </c>
      <c r="BS2535">
        <v>0</v>
      </c>
      <c r="BT2535">
        <v>72529</v>
      </c>
      <c r="BU2535">
        <v>0.72</v>
      </c>
      <c r="BV2535">
        <v>0.33356380000000002</v>
      </c>
      <c r="BW2535">
        <v>206</v>
      </c>
      <c r="BX2535">
        <v>0.77210489999999998</v>
      </c>
      <c r="BY2535">
        <v>-2.393605</v>
      </c>
      <c r="BZ2535">
        <v>39</v>
      </c>
      <c r="CA2535">
        <v>7</v>
      </c>
      <c r="CB2535">
        <v>3</v>
      </c>
      <c r="CC2535">
        <v>0</v>
      </c>
      <c r="CD2535">
        <v>1</v>
      </c>
      <c r="CE2535">
        <v>1</v>
      </c>
      <c r="CF2535">
        <v>0</v>
      </c>
      <c r="CG2535">
        <v>3</v>
      </c>
      <c r="CH2535">
        <v>1</v>
      </c>
      <c r="CI2535">
        <v>0</v>
      </c>
      <c r="CJ2535">
        <v>75507</v>
      </c>
      <c r="CK2535">
        <v>0.72840928655621329</v>
      </c>
      <c r="CL2535">
        <v>0.46657487284682608</v>
      </c>
      <c r="CM2535">
        <v>195</v>
      </c>
      <c r="CN2535">
        <v>-1.9700306151182807</v>
      </c>
      <c r="CO2535">
        <v>5971</v>
      </c>
      <c r="CP2535">
        <v>0.13559300599999999</v>
      </c>
      <c r="CQ2535">
        <v>0.105686619</v>
      </c>
      <c r="CR2535">
        <v>59753</v>
      </c>
      <c r="CS2535">
        <v>0.79400000000000004</v>
      </c>
      <c r="CT2535">
        <v>59901</v>
      </c>
      <c r="CU2535">
        <v>0.82096439283</v>
      </c>
      <c r="CV2535">
        <v>30</v>
      </c>
      <c r="CW2535">
        <v>20</v>
      </c>
      <c r="CX2535">
        <v>20</v>
      </c>
      <c r="CY2535">
        <v>481</v>
      </c>
      <c r="CZ2535">
        <v>2000</v>
      </c>
      <c r="DA2535" s="2">
        <v>22555</v>
      </c>
      <c r="DB2535" s="2">
        <v>3575</v>
      </c>
      <c r="DC2535" s="2">
        <v>87.94</v>
      </c>
      <c r="DD2535" s="2">
        <v>21696</v>
      </c>
      <c r="DE2535">
        <v>659</v>
      </c>
      <c r="DF2535">
        <v>73</v>
      </c>
      <c r="DG2535">
        <v>9.19</v>
      </c>
      <c r="DH2535">
        <v>2.62</v>
      </c>
      <c r="DI2535" s="2">
        <v>10.5</v>
      </c>
      <c r="DJ2535">
        <v>1.01</v>
      </c>
      <c r="DK2535">
        <v>0.95136478784724399</v>
      </c>
      <c r="DL2535">
        <v>2.2935779816513763E-3</v>
      </c>
      <c r="DM2535">
        <v>0</v>
      </c>
      <c r="DN2535">
        <v>132.30000000000001</v>
      </c>
      <c r="DO2535">
        <v>0.19699999999999998</v>
      </c>
      <c r="DP2535">
        <v>5.66</v>
      </c>
      <c r="DQ2535" s="2">
        <v>0</v>
      </c>
      <c r="DR2535" s="2">
        <v>690</v>
      </c>
      <c r="DS2535">
        <v>0</v>
      </c>
      <c r="DT2535">
        <v>5.0579580039146403</v>
      </c>
      <c r="DU2535">
        <v>3420992.3827948994</v>
      </c>
      <c r="DV2535">
        <v>0</v>
      </c>
    </row>
    <row r="2536" spans="1:126" x14ac:dyDescent="0.15">
      <c r="A2536" t="s">
        <v>2658</v>
      </c>
      <c r="B2536" t="s">
        <v>4157</v>
      </c>
      <c r="C2536">
        <v>48</v>
      </c>
      <c r="D2536">
        <v>101</v>
      </c>
      <c r="E2536" t="s">
        <v>4158</v>
      </c>
      <c r="F2536">
        <v>48101</v>
      </c>
      <c r="G2536" t="s">
        <v>7519</v>
      </c>
      <c r="H2536">
        <v>69.3</v>
      </c>
      <c r="I2536">
        <v>8.6</v>
      </c>
      <c r="J2536">
        <v>0.3</v>
      </c>
      <c r="K2536">
        <v>0</v>
      </c>
      <c r="L2536">
        <v>0.9</v>
      </c>
      <c r="M2536">
        <v>21</v>
      </c>
      <c r="N2536">
        <f t="shared" si="162"/>
        <v>5318.35</v>
      </c>
      <c r="O2536">
        <f t="shared" si="160"/>
        <v>4681.6499999999996</v>
      </c>
      <c r="P2536">
        <f t="shared" si="161"/>
        <v>5.617980000000002</v>
      </c>
      <c r="Q2536" s="4">
        <v>48101</v>
      </c>
      <c r="R2536" s="5">
        <v>34.091906000000002</v>
      </c>
      <c r="S2536" s="5">
        <v>-100.276442</v>
      </c>
      <c r="T2536">
        <v>9</v>
      </c>
      <c r="U2536">
        <v>0.19180632761789021</v>
      </c>
      <c r="V2536">
        <v>1600</v>
      </c>
      <c r="W2536">
        <v>1596</v>
      </c>
      <c r="X2536">
        <v>1510</v>
      </c>
      <c r="Y2536">
        <v>1438</v>
      </c>
      <c r="Z2536">
        <v>647</v>
      </c>
      <c r="AA2536">
        <v>48083</v>
      </c>
      <c r="AB2536">
        <v>497.10899999999998</v>
      </c>
      <c r="AC2536">
        <v>34955</v>
      </c>
      <c r="AD2536">
        <v>0</v>
      </c>
      <c r="AE2536">
        <v>0</v>
      </c>
      <c r="AF2536">
        <v>1</v>
      </c>
      <c r="AG2536">
        <v>264</v>
      </c>
      <c r="AH2536">
        <v>3.787878787878788E-3</v>
      </c>
      <c r="AI2536" s="3">
        <v>564617</v>
      </c>
      <c r="AJ2536" s="3">
        <v>576359.70191300998</v>
      </c>
      <c r="AK2536">
        <v>396</v>
      </c>
      <c r="AL2536">
        <v>577062.40000000002</v>
      </c>
      <c r="AM2536">
        <v>619583</v>
      </c>
      <c r="AN2536">
        <v>25349</v>
      </c>
      <c r="AO2536">
        <v>644932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f t="shared" si="159"/>
        <v>1</v>
      </c>
      <c r="AW2536">
        <v>0</v>
      </c>
      <c r="AX2536">
        <v>0</v>
      </c>
      <c r="AY2536">
        <v>174179066.34364399</v>
      </c>
      <c r="AZ2536">
        <v>174179.06634364399</v>
      </c>
      <c r="BA2536">
        <v>91470.282839753098</v>
      </c>
      <c r="BB2536">
        <v>0.10932512384944751</v>
      </c>
      <c r="BC2536">
        <v>207</v>
      </c>
      <c r="BD2536">
        <v>1397</v>
      </c>
      <c r="BE2536">
        <v>-1190</v>
      </c>
      <c r="BF2536">
        <v>-0.74375000000000002</v>
      </c>
      <c r="BG2536">
        <v>45672</v>
      </c>
      <c r="BH2536">
        <v>30.246357615894041</v>
      </c>
      <c r="BI2536">
        <v>342</v>
      </c>
      <c r="BJ2536">
        <v>2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1566</v>
      </c>
      <c r="BU2536">
        <v>0.47</v>
      </c>
      <c r="BV2536">
        <v>0.54524360000000005</v>
      </c>
      <c r="BW2536">
        <v>18</v>
      </c>
      <c r="BX2536">
        <v>1.277139</v>
      </c>
      <c r="BY2536">
        <v>0.53450109999999995</v>
      </c>
      <c r="BZ2536">
        <v>2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1427</v>
      </c>
      <c r="CK2536">
        <v>1.4015416958654519</v>
      </c>
      <c r="CL2536">
        <v>0.65228873239436624</v>
      </c>
      <c r="CM2536">
        <v>16</v>
      </c>
      <c r="CN2536">
        <v>0.98006903270052204</v>
      </c>
      <c r="CO2536">
        <v>97.000000000000014</v>
      </c>
      <c r="CP2536">
        <v>0</v>
      </c>
      <c r="CQ2536">
        <v>0</v>
      </c>
      <c r="CR2536">
        <v>1126</v>
      </c>
      <c r="CS2536">
        <v>0.81099999999999994</v>
      </c>
      <c r="CT2536">
        <v>1000</v>
      </c>
      <c r="CU2536">
        <v>0.68856767410999997</v>
      </c>
      <c r="CW2536">
        <v>0</v>
      </c>
      <c r="CX2536">
        <v>0</v>
      </c>
      <c r="CY2536">
        <v>190</v>
      </c>
      <c r="CZ2536">
        <v>418</v>
      </c>
      <c r="DA2536" s="2">
        <v>853</v>
      </c>
      <c r="DB2536" s="2">
        <v>100</v>
      </c>
      <c r="DC2536" s="2">
        <v>68.87</v>
      </c>
      <c r="DD2536" s="2">
        <v>254</v>
      </c>
      <c r="DE2536">
        <v>145</v>
      </c>
      <c r="DF2536">
        <v>9</v>
      </c>
      <c r="DG2536">
        <v>68.87</v>
      </c>
      <c r="DH2536">
        <v>68.87</v>
      </c>
      <c r="DI2536" s="2">
        <v>68.87</v>
      </c>
      <c r="DJ2536">
        <v>-0.19</v>
      </c>
      <c r="DK2536">
        <v>0.92985687643128001</v>
      </c>
      <c r="DL2536">
        <v>0</v>
      </c>
      <c r="DM2536">
        <v>0</v>
      </c>
      <c r="DN2536">
        <v>157.80000000000001</v>
      </c>
      <c r="DO2536">
        <v>0.27200000000000002</v>
      </c>
      <c r="DP2536">
        <v>33454.949999999997</v>
      </c>
      <c r="DQ2536" s="2">
        <v>0</v>
      </c>
      <c r="DR2536" s="2">
        <v>0</v>
      </c>
      <c r="DS2536">
        <v>0</v>
      </c>
      <c r="DT2536">
        <v>2.97312086592272</v>
      </c>
      <c r="DU2536">
        <v>1715676.262379443</v>
      </c>
      <c r="DV2536">
        <v>0</v>
      </c>
    </row>
    <row r="2537" spans="1:126" x14ac:dyDescent="0.15">
      <c r="A2537" t="s">
        <v>2658</v>
      </c>
      <c r="B2537" t="s">
        <v>4159</v>
      </c>
      <c r="C2537">
        <v>48</v>
      </c>
      <c r="D2537">
        <v>103</v>
      </c>
      <c r="E2537" t="s">
        <v>4160</v>
      </c>
      <c r="F2537">
        <v>48103</v>
      </c>
      <c r="G2537" t="s">
        <v>7520</v>
      </c>
      <c r="H2537">
        <v>40.299999999999997</v>
      </c>
      <c r="I2537">
        <v>2.8</v>
      </c>
      <c r="J2537">
        <v>0.8</v>
      </c>
      <c r="K2537">
        <v>0.3</v>
      </c>
      <c r="L2537">
        <v>0.8</v>
      </c>
      <c r="M2537">
        <v>55.1</v>
      </c>
      <c r="N2537">
        <f t="shared" si="162"/>
        <v>4669.3099999999995</v>
      </c>
      <c r="O2537">
        <f t="shared" si="160"/>
        <v>5330.6900000000005</v>
      </c>
      <c r="P2537">
        <f t="shared" si="161"/>
        <v>6.3968280000000028</v>
      </c>
      <c r="Q2537" s="4">
        <v>48103</v>
      </c>
      <c r="R2537" s="5">
        <v>31.422796000000002</v>
      </c>
      <c r="S2537" s="5">
        <v>-102.487774</v>
      </c>
      <c r="T2537">
        <v>6</v>
      </c>
      <c r="U2537">
        <v>5.1687264938342706E-2</v>
      </c>
      <c r="V2537">
        <v>4359</v>
      </c>
      <c r="W2537">
        <v>4602</v>
      </c>
      <c r="X2537">
        <v>4730</v>
      </c>
      <c r="Y2537">
        <v>5007</v>
      </c>
      <c r="Z2537">
        <v>2341</v>
      </c>
      <c r="AA2537">
        <v>48085</v>
      </c>
      <c r="AB2537">
        <v>1738.364</v>
      </c>
      <c r="AC2537">
        <v>58333</v>
      </c>
      <c r="AD2537">
        <v>0</v>
      </c>
      <c r="AE2537">
        <v>0</v>
      </c>
      <c r="AF2537">
        <v>4</v>
      </c>
      <c r="AG2537">
        <v>27</v>
      </c>
      <c r="AH2537">
        <v>0.14814814814814814</v>
      </c>
      <c r="AI2537" s="3">
        <v>239159</v>
      </c>
      <c r="AJ2537" s="3">
        <v>502443.46866928501</v>
      </c>
      <c r="AK2537">
        <v>3210</v>
      </c>
      <c r="AL2537">
        <v>502816</v>
      </c>
      <c r="AM2537">
        <v>203601</v>
      </c>
      <c r="AN2537">
        <v>1402</v>
      </c>
      <c r="AO2537">
        <v>205003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f t="shared" si="159"/>
        <v>1</v>
      </c>
      <c r="AW2537">
        <v>175</v>
      </c>
      <c r="AX2537">
        <v>4.0000000000000036E-2</v>
      </c>
      <c r="AY2537">
        <v>173587524.60455701</v>
      </c>
      <c r="AZ2537">
        <v>173587.52460455699</v>
      </c>
      <c r="BA2537">
        <v>43416.9202306718</v>
      </c>
      <c r="BB2537">
        <v>0.23032495043108836</v>
      </c>
      <c r="BC2537">
        <v>11640</v>
      </c>
      <c r="BD2537">
        <v>0</v>
      </c>
      <c r="BE2537">
        <v>11640</v>
      </c>
      <c r="BF2537">
        <v>2.6703372333103923</v>
      </c>
      <c r="BG2537">
        <v>103935</v>
      </c>
      <c r="BH2537">
        <v>21.973572938689216</v>
      </c>
      <c r="BI2537">
        <v>732</v>
      </c>
      <c r="BJ2537">
        <v>4</v>
      </c>
      <c r="BK2537">
        <v>0</v>
      </c>
      <c r="BL2537">
        <v>1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4165</v>
      </c>
      <c r="BU2537">
        <v>0.71</v>
      </c>
      <c r="BV2537">
        <v>0.50398609999999999</v>
      </c>
      <c r="BW2537">
        <v>14</v>
      </c>
      <c r="BX2537">
        <v>1.4405760000000001</v>
      </c>
      <c r="BY2537">
        <v>-0.90417590000000003</v>
      </c>
      <c r="BZ2537">
        <v>4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4927</v>
      </c>
      <c r="CK2537">
        <v>1.0148163182463974</v>
      </c>
      <c r="CL2537">
        <v>0.52863617634940252</v>
      </c>
      <c r="CM2537">
        <v>7</v>
      </c>
      <c r="CN2537">
        <v>-1.6541756348607946</v>
      </c>
      <c r="CO2537">
        <v>264</v>
      </c>
      <c r="CP2537">
        <v>-0.1231136385</v>
      </c>
      <c r="CQ2537">
        <v>2.2302440000000001E-3</v>
      </c>
      <c r="CR2537">
        <v>4618</v>
      </c>
      <c r="CS2537">
        <v>0.90700000000000003</v>
      </c>
      <c r="CT2537">
        <v>3204</v>
      </c>
      <c r="CU2537">
        <v>0.74860724233999998</v>
      </c>
      <c r="CW2537">
        <v>1</v>
      </c>
      <c r="CX2537">
        <v>1</v>
      </c>
      <c r="CZ2537">
        <v>52</v>
      </c>
      <c r="DA2537" s="2">
        <v>2140</v>
      </c>
      <c r="DB2537" s="2">
        <v>285</v>
      </c>
      <c r="DC2537" s="2">
        <v>83.8</v>
      </c>
      <c r="DD2537" s="2">
        <v>2072</v>
      </c>
      <c r="DE2537">
        <v>20</v>
      </c>
      <c r="DF2537">
        <v>1</v>
      </c>
      <c r="DH2537">
        <v>20.95</v>
      </c>
      <c r="DJ2537">
        <v>1.34</v>
      </c>
      <c r="DL2537">
        <v>0</v>
      </c>
      <c r="DM2537">
        <v>0</v>
      </c>
      <c r="DN2537">
        <v>0</v>
      </c>
      <c r="DO2537">
        <v>0</v>
      </c>
      <c r="DP2537">
        <v>57.8</v>
      </c>
      <c r="DQ2537" s="2">
        <v>0</v>
      </c>
      <c r="DR2537" s="2">
        <v>0</v>
      </c>
      <c r="DS2537">
        <v>0</v>
      </c>
      <c r="DV2537">
        <v>0</v>
      </c>
    </row>
    <row r="2538" spans="1:126" x14ac:dyDescent="0.15">
      <c r="A2538" t="s">
        <v>2658</v>
      </c>
      <c r="B2538" t="s">
        <v>3970</v>
      </c>
      <c r="C2538">
        <v>48</v>
      </c>
      <c r="D2538">
        <v>105</v>
      </c>
      <c r="E2538" t="s">
        <v>4161</v>
      </c>
      <c r="F2538">
        <v>48105</v>
      </c>
      <c r="G2538" t="s">
        <v>7521</v>
      </c>
      <c r="H2538">
        <v>35.299999999999997</v>
      </c>
      <c r="I2538">
        <v>0.3</v>
      </c>
      <c r="J2538">
        <v>0.2</v>
      </c>
      <c r="K2538">
        <v>0.3</v>
      </c>
      <c r="L2538">
        <v>0.6</v>
      </c>
      <c r="M2538">
        <v>63.2</v>
      </c>
      <c r="N2538">
        <f t="shared" si="162"/>
        <v>5240.91</v>
      </c>
      <c r="O2538">
        <f t="shared" si="160"/>
        <v>4759.09</v>
      </c>
      <c r="P2538">
        <f t="shared" si="161"/>
        <v>5.7109080000000025</v>
      </c>
      <c r="Q2538" s="4">
        <v>48105</v>
      </c>
      <c r="R2538" s="5">
        <v>30.717531999999999</v>
      </c>
      <c r="S2538" s="5">
        <v>-101.404211</v>
      </c>
      <c r="T2538">
        <v>7</v>
      </c>
      <c r="U2538">
        <v>7.3854320729186768E-2</v>
      </c>
      <c r="V2538">
        <v>3669</v>
      </c>
      <c r="W2538">
        <v>3871</v>
      </c>
      <c r="X2538">
        <v>3699</v>
      </c>
      <c r="Y2538">
        <v>3732</v>
      </c>
      <c r="Z2538">
        <v>1969</v>
      </c>
      <c r="AA2538">
        <v>48087</v>
      </c>
      <c r="AB2538">
        <v>1595.8620000000001</v>
      </c>
      <c r="AC2538">
        <v>53678</v>
      </c>
      <c r="AD2538">
        <v>0</v>
      </c>
      <c r="AE2538">
        <v>0</v>
      </c>
      <c r="AF2538">
        <v>7</v>
      </c>
      <c r="AG2538">
        <v>216</v>
      </c>
      <c r="AH2538">
        <v>3.2407407407407406E-2</v>
      </c>
      <c r="AI2538" s="3">
        <v>1546202</v>
      </c>
      <c r="AJ2538" s="3">
        <v>1796659.4634928652</v>
      </c>
      <c r="AK2538">
        <v>2800</v>
      </c>
      <c r="AL2538">
        <v>1796902.4</v>
      </c>
      <c r="AM2538">
        <v>345241</v>
      </c>
      <c r="AN2538">
        <v>16961</v>
      </c>
      <c r="AO2538">
        <v>362202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f t="shared" si="159"/>
        <v>1</v>
      </c>
      <c r="AW2538">
        <v>0</v>
      </c>
      <c r="AX2538">
        <v>0</v>
      </c>
      <c r="AY2538">
        <v>10678324.6324485</v>
      </c>
      <c r="AZ2538">
        <v>10678.324632448501</v>
      </c>
      <c r="BA2538">
        <v>2611.8070076747099</v>
      </c>
      <c r="BB2538">
        <v>3.8287668157009023</v>
      </c>
      <c r="BC2538">
        <v>11520</v>
      </c>
      <c r="BD2538">
        <v>0</v>
      </c>
      <c r="BE2538">
        <v>11520</v>
      </c>
      <c r="BF2538">
        <v>3.1398201144726086</v>
      </c>
      <c r="BG2538">
        <v>144292</v>
      </c>
      <c r="BH2538">
        <v>39.008380643417141</v>
      </c>
      <c r="BI2538">
        <v>659</v>
      </c>
      <c r="BJ2538">
        <v>5</v>
      </c>
      <c r="BK2538">
        <v>0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</v>
      </c>
      <c r="BS2538">
        <v>0</v>
      </c>
      <c r="BT2538">
        <v>3740</v>
      </c>
      <c r="BU2538">
        <v>0.47</v>
      </c>
      <c r="BV2538">
        <v>0.54134550000000004</v>
      </c>
      <c r="BW2538">
        <v>23</v>
      </c>
      <c r="BX2538">
        <v>1.871658</v>
      </c>
      <c r="BY2538">
        <v>0.2040469</v>
      </c>
      <c r="BZ2538">
        <v>5</v>
      </c>
      <c r="CA2538">
        <v>1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3781</v>
      </c>
      <c r="CK2538">
        <v>2.1158423697434543</v>
      </c>
      <c r="CL2538">
        <v>0.5636363636363636</v>
      </c>
      <c r="CM2538">
        <v>17</v>
      </c>
      <c r="CN2538">
        <v>9.468583300783702E-2</v>
      </c>
      <c r="CO2538">
        <v>261</v>
      </c>
      <c r="CP2538">
        <v>0.333646944</v>
      </c>
      <c r="CQ2538">
        <v>0.169478877</v>
      </c>
      <c r="CR2538">
        <v>3350</v>
      </c>
      <c r="CS2538">
        <v>0.90599999999999992</v>
      </c>
      <c r="CT2538">
        <v>2513</v>
      </c>
      <c r="CU2538">
        <v>0.73735581188999999</v>
      </c>
      <c r="CW2538">
        <v>1</v>
      </c>
      <c r="CX2538">
        <v>1</v>
      </c>
      <c r="CY2538">
        <v>278</v>
      </c>
      <c r="CZ2538">
        <v>322</v>
      </c>
      <c r="DA2538" s="2">
        <v>2784</v>
      </c>
      <c r="DB2538" s="2">
        <v>190</v>
      </c>
      <c r="DC2538" s="2">
        <v>78.8</v>
      </c>
      <c r="DD2538" s="2">
        <v>1605</v>
      </c>
      <c r="DE2538">
        <v>88</v>
      </c>
      <c r="DF2538">
        <v>8</v>
      </c>
      <c r="DG2538">
        <v>26.27</v>
      </c>
      <c r="DH2538">
        <v>26.27</v>
      </c>
      <c r="DI2538" s="2">
        <v>26.27</v>
      </c>
      <c r="DJ2538">
        <v>1.64</v>
      </c>
      <c r="DK2538">
        <v>0.76070979082940005</v>
      </c>
      <c r="DL2538">
        <v>0</v>
      </c>
      <c r="DM2538">
        <v>0</v>
      </c>
      <c r="DN2538">
        <v>0</v>
      </c>
      <c r="DO2538">
        <v>0</v>
      </c>
      <c r="DP2538">
        <v>858.88</v>
      </c>
      <c r="DQ2538" s="2">
        <v>0</v>
      </c>
      <c r="DR2538" s="2">
        <v>0</v>
      </c>
      <c r="DS2538">
        <v>0</v>
      </c>
      <c r="DV2538">
        <v>1</v>
      </c>
    </row>
    <row r="2539" spans="1:126" x14ac:dyDescent="0.15">
      <c r="A2539" t="s">
        <v>2658</v>
      </c>
      <c r="B2539" t="s">
        <v>4162</v>
      </c>
      <c r="C2539">
        <v>48</v>
      </c>
      <c r="D2539">
        <v>107</v>
      </c>
      <c r="E2539" t="s">
        <v>4163</v>
      </c>
      <c r="F2539">
        <v>48107</v>
      </c>
      <c r="G2539" t="s">
        <v>7522</v>
      </c>
      <c r="H2539">
        <v>43.3</v>
      </c>
      <c r="I2539">
        <v>3.3</v>
      </c>
      <c r="J2539">
        <v>0.2</v>
      </c>
      <c r="K2539">
        <v>0.1</v>
      </c>
      <c r="L2539">
        <v>0.8</v>
      </c>
      <c r="M2539">
        <v>52.3</v>
      </c>
      <c r="N2539">
        <f t="shared" si="162"/>
        <v>4621.7599999999993</v>
      </c>
      <c r="O2539">
        <f t="shared" si="160"/>
        <v>5378.2400000000007</v>
      </c>
      <c r="P2539">
        <f t="shared" si="161"/>
        <v>6.4538880000000027</v>
      </c>
      <c r="Q2539" s="4">
        <v>48107</v>
      </c>
      <c r="R2539" s="5">
        <v>33.609144000000001</v>
      </c>
      <c r="S2539" s="5">
        <v>-101.29871</v>
      </c>
      <c r="T2539">
        <v>2</v>
      </c>
      <c r="U2539">
        <v>9.4786463425543102E-2</v>
      </c>
      <c r="V2539">
        <v>6100</v>
      </c>
      <c r="W2539">
        <v>6025</v>
      </c>
      <c r="X2539">
        <v>6007</v>
      </c>
      <c r="Y2539">
        <v>5916</v>
      </c>
      <c r="Z2539">
        <v>2764</v>
      </c>
      <c r="AA2539">
        <v>48089</v>
      </c>
      <c r="AB2539">
        <v>2180.1289999999999</v>
      </c>
      <c r="AC2539">
        <v>37434</v>
      </c>
      <c r="AD2539">
        <v>0</v>
      </c>
      <c r="AE2539">
        <v>0</v>
      </c>
      <c r="AF2539">
        <v>1</v>
      </c>
      <c r="AG2539">
        <v>431</v>
      </c>
      <c r="AH2539">
        <v>2.3201856148491878E-3</v>
      </c>
      <c r="AI2539" s="3">
        <v>558372</v>
      </c>
      <c r="AJ2539" s="3">
        <v>576126.51139556</v>
      </c>
      <c r="AK2539">
        <v>425</v>
      </c>
      <c r="AL2539">
        <v>577113.59999999998</v>
      </c>
      <c r="AM2539">
        <v>744400</v>
      </c>
      <c r="AN2539">
        <v>99563</v>
      </c>
      <c r="AO2539">
        <v>843963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</v>
      </c>
      <c r="AV2539">
        <f t="shared" si="159"/>
        <v>2</v>
      </c>
      <c r="AW2539">
        <v>3545</v>
      </c>
      <c r="AX2539">
        <v>0.73</v>
      </c>
      <c r="AY2539">
        <v>283858287.25901598</v>
      </c>
      <c r="AZ2539">
        <v>283858.28725901595</v>
      </c>
      <c r="BA2539">
        <v>40190.404963463603</v>
      </c>
      <c r="BB2539">
        <v>0.24881560683677675</v>
      </c>
      <c r="BC2539">
        <v>4120</v>
      </c>
      <c r="BD2539">
        <v>0</v>
      </c>
      <c r="BE2539">
        <v>4120</v>
      </c>
      <c r="BF2539">
        <v>0.67540983606557381</v>
      </c>
      <c r="BG2539">
        <v>119214</v>
      </c>
      <c r="BH2539">
        <v>19.845846512402197</v>
      </c>
      <c r="BI2539">
        <v>945</v>
      </c>
      <c r="BJ2539">
        <v>9</v>
      </c>
      <c r="BK2539">
        <v>0</v>
      </c>
      <c r="BL2539">
        <v>2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6109</v>
      </c>
      <c r="BU2539">
        <v>0.55000000000000004</v>
      </c>
      <c r="BV2539">
        <v>0.43040250000000002</v>
      </c>
      <c r="BW2539">
        <v>47</v>
      </c>
      <c r="BX2539">
        <v>1.964315</v>
      </c>
      <c r="BY2539">
        <v>-0.1186503</v>
      </c>
      <c r="BZ2539">
        <v>8</v>
      </c>
      <c r="CA2539">
        <v>0</v>
      </c>
      <c r="CB2539">
        <v>2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5888</v>
      </c>
      <c r="CK2539">
        <v>1.6983695652173914</v>
      </c>
      <c r="CL2539">
        <v>0.47947410786155087</v>
      </c>
      <c r="CM2539">
        <v>33</v>
      </c>
      <c r="CN2539">
        <v>-0.4635366153219484</v>
      </c>
      <c r="CO2539">
        <v>328</v>
      </c>
      <c r="CP2539">
        <v>-0.189837016</v>
      </c>
      <c r="CQ2539">
        <v>-0.3277262064</v>
      </c>
      <c r="CR2539">
        <v>5117</v>
      </c>
      <c r="CS2539">
        <v>0.85799999999999998</v>
      </c>
      <c r="CT2539">
        <v>4459</v>
      </c>
      <c r="CU2539">
        <v>0.68913857678000001</v>
      </c>
      <c r="CX2539">
        <v>2</v>
      </c>
      <c r="CY2539">
        <v>503</v>
      </c>
      <c r="CZ2539">
        <v>581</v>
      </c>
      <c r="DA2539" s="2">
        <v>2571</v>
      </c>
      <c r="DB2539" s="2">
        <v>255</v>
      </c>
      <c r="DC2539" s="2">
        <v>133.53</v>
      </c>
      <c r="DD2539" s="2">
        <v>601</v>
      </c>
      <c r="DE2539">
        <v>134</v>
      </c>
      <c r="DF2539">
        <v>21</v>
      </c>
      <c r="DG2539">
        <v>16.690000000000001</v>
      </c>
      <c r="DH2539">
        <v>50.08</v>
      </c>
      <c r="DI2539" s="2">
        <v>50.08</v>
      </c>
      <c r="DJ2539">
        <v>2.4500000000000002</v>
      </c>
      <c r="DK2539">
        <v>0.83950126439004824</v>
      </c>
      <c r="DL2539">
        <v>1.1600928074245939E-2</v>
      </c>
      <c r="DM2539">
        <v>0</v>
      </c>
      <c r="DN2539">
        <v>289.89999999999998</v>
      </c>
      <c r="DO2539">
        <v>0.47899999999999998</v>
      </c>
      <c r="DP2539">
        <v>38825.26</v>
      </c>
      <c r="DQ2539" s="2">
        <v>0</v>
      </c>
      <c r="DR2539" s="2">
        <v>0</v>
      </c>
      <c r="DS2539">
        <v>0</v>
      </c>
      <c r="DT2539">
        <v>1.38718703334705</v>
      </c>
      <c r="DU2539">
        <v>800564.50268823607</v>
      </c>
      <c r="DV2539">
        <v>0</v>
      </c>
    </row>
    <row r="2540" spans="1:126" x14ac:dyDescent="0.15">
      <c r="A2540" t="s">
        <v>2658</v>
      </c>
      <c r="B2540" t="s">
        <v>4164</v>
      </c>
      <c r="C2540">
        <v>48</v>
      </c>
      <c r="D2540">
        <v>109</v>
      </c>
      <c r="E2540" t="s">
        <v>4165</v>
      </c>
      <c r="F2540">
        <v>48109</v>
      </c>
      <c r="G2540" t="s">
        <v>7523</v>
      </c>
      <c r="H2540">
        <v>21</v>
      </c>
      <c r="I2540">
        <v>0.3</v>
      </c>
      <c r="J2540">
        <v>0.5</v>
      </c>
      <c r="K2540">
        <v>0.9</v>
      </c>
      <c r="L2540">
        <v>1</v>
      </c>
      <c r="M2540">
        <v>76.2</v>
      </c>
      <c r="N2540">
        <f t="shared" si="162"/>
        <v>6249.59</v>
      </c>
      <c r="O2540">
        <f t="shared" si="160"/>
        <v>3750.41</v>
      </c>
      <c r="P2540">
        <f t="shared" si="161"/>
        <v>4.5004920000000013</v>
      </c>
      <c r="Q2540" s="4">
        <v>48109</v>
      </c>
      <c r="R2540" s="5">
        <v>31.445907999999999</v>
      </c>
      <c r="S2540" s="5">
        <v>-104.526945</v>
      </c>
      <c r="T2540">
        <v>9</v>
      </c>
      <c r="U2540">
        <v>0.6220535970315425</v>
      </c>
      <c r="V2540">
        <v>2386</v>
      </c>
      <c r="W2540">
        <v>2325</v>
      </c>
      <c r="X2540">
        <v>2296</v>
      </c>
      <c r="Y2540">
        <v>2251</v>
      </c>
      <c r="Z2540">
        <v>1085</v>
      </c>
      <c r="AA2540">
        <v>48091</v>
      </c>
      <c r="AB2540">
        <v>727.9860000000001</v>
      </c>
      <c r="AC2540">
        <v>35000</v>
      </c>
      <c r="AD2540">
        <v>0</v>
      </c>
      <c r="AE2540">
        <v>0</v>
      </c>
      <c r="AF2540">
        <v>0</v>
      </c>
      <c r="AG2540">
        <v>77</v>
      </c>
      <c r="AH2540">
        <v>0</v>
      </c>
      <c r="AI2540" s="3">
        <v>1618007</v>
      </c>
      <c r="AJ2540" s="3">
        <v>2440178.7693217453</v>
      </c>
      <c r="AK2540">
        <v>2312</v>
      </c>
      <c r="AL2540">
        <v>2440281.6</v>
      </c>
      <c r="AM2540">
        <v>324196</v>
      </c>
      <c r="AN2540">
        <v>10383</v>
      </c>
      <c r="AO2540">
        <v>334579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f t="shared" si="159"/>
        <v>1</v>
      </c>
      <c r="AW2540">
        <v>0</v>
      </c>
      <c r="AX2540">
        <v>0</v>
      </c>
      <c r="AY2540">
        <v>17293751.6846698</v>
      </c>
      <c r="AZ2540">
        <v>17293.751684669802</v>
      </c>
      <c r="BA2540">
        <v>5813.3358860756098</v>
      </c>
      <c r="BB2540">
        <v>1.7201827308744528</v>
      </c>
      <c r="BC2540">
        <v>3433</v>
      </c>
      <c r="BD2540">
        <v>0</v>
      </c>
      <c r="BE2540">
        <v>3433</v>
      </c>
      <c r="BF2540">
        <v>1.4388097233864208</v>
      </c>
      <c r="BG2540">
        <v>32977</v>
      </c>
      <c r="BH2540">
        <v>14.362804878048781</v>
      </c>
      <c r="BI2540">
        <v>393</v>
      </c>
      <c r="BJ2540">
        <v>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2300</v>
      </c>
      <c r="BU2540">
        <v>0.5</v>
      </c>
      <c r="BV2540">
        <v>0.4035088</v>
      </c>
      <c r="BW2540">
        <v>14</v>
      </c>
      <c r="BX2540">
        <v>0.43478260000000002</v>
      </c>
      <c r="BY2540">
        <v>-1.6773100000000001</v>
      </c>
      <c r="BZ2540">
        <v>2</v>
      </c>
      <c r="CA2540">
        <v>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2266</v>
      </c>
      <c r="CK2540">
        <v>1.323918799646955</v>
      </c>
      <c r="CL2540">
        <v>0.49971574758385445</v>
      </c>
      <c r="CM2540">
        <v>10</v>
      </c>
      <c r="CN2540">
        <v>-0.90446168843307007</v>
      </c>
      <c r="CO2540">
        <v>105</v>
      </c>
      <c r="CP2540">
        <v>0</v>
      </c>
      <c r="CQ2540">
        <v>0</v>
      </c>
      <c r="CR2540">
        <v>2006</v>
      </c>
      <c r="CS2540">
        <v>0.90099999999999991</v>
      </c>
      <c r="CT2540">
        <v>1527</v>
      </c>
      <c r="CU2540">
        <v>0.66818181818</v>
      </c>
      <c r="CW2540">
        <v>0</v>
      </c>
      <c r="CY2540">
        <v>134</v>
      </c>
      <c r="CZ2540">
        <v>139</v>
      </c>
      <c r="DA2540" s="2">
        <v>1642</v>
      </c>
      <c r="DB2540" s="2">
        <v>255</v>
      </c>
      <c r="DC2540" s="2">
        <v>87.83</v>
      </c>
      <c r="DD2540" s="2">
        <v>227</v>
      </c>
      <c r="DE2540">
        <v>40</v>
      </c>
      <c r="DF2540">
        <v>10</v>
      </c>
      <c r="DH2540">
        <v>43.92</v>
      </c>
      <c r="DI2540" s="2">
        <v>131.75</v>
      </c>
      <c r="DJ2540">
        <v>3.62</v>
      </c>
      <c r="DL2540">
        <v>0</v>
      </c>
      <c r="DM2540">
        <v>1910</v>
      </c>
      <c r="DN2540">
        <v>0</v>
      </c>
      <c r="DO2540">
        <v>0</v>
      </c>
      <c r="DP2540">
        <v>310.8</v>
      </c>
      <c r="DQ2540" s="2">
        <v>0</v>
      </c>
      <c r="DR2540" s="2">
        <v>22295.1102698</v>
      </c>
      <c r="DS2540">
        <v>0</v>
      </c>
      <c r="DV2540">
        <v>1</v>
      </c>
    </row>
    <row r="2541" spans="1:126" x14ac:dyDescent="0.15">
      <c r="A2541" t="s">
        <v>2658</v>
      </c>
      <c r="B2541" t="s">
        <v>4166</v>
      </c>
      <c r="C2541">
        <v>48</v>
      </c>
      <c r="D2541">
        <v>111</v>
      </c>
      <c r="E2541" t="s">
        <v>4167</v>
      </c>
      <c r="F2541">
        <v>48111</v>
      </c>
      <c r="G2541" t="s">
        <v>7524</v>
      </c>
      <c r="H2541">
        <v>55.6</v>
      </c>
      <c r="I2541">
        <v>1.2</v>
      </c>
      <c r="J2541">
        <v>0.5</v>
      </c>
      <c r="K2541">
        <v>0.6</v>
      </c>
      <c r="L2541">
        <v>1.6</v>
      </c>
      <c r="M2541">
        <v>40.5</v>
      </c>
      <c r="N2541">
        <f t="shared" si="162"/>
        <v>4736.22</v>
      </c>
      <c r="O2541">
        <f t="shared" si="160"/>
        <v>5263.78</v>
      </c>
      <c r="P2541">
        <f t="shared" si="161"/>
        <v>6.3165360000000019</v>
      </c>
      <c r="Q2541" s="4">
        <v>48111</v>
      </c>
      <c r="R2541" s="5">
        <v>36.286369999999998</v>
      </c>
      <c r="S2541" s="5">
        <v>-102.59402</v>
      </c>
      <c r="T2541">
        <v>7</v>
      </c>
      <c r="U2541">
        <v>0.1857778248231477</v>
      </c>
      <c r="V2541">
        <v>6734</v>
      </c>
      <c r="W2541">
        <v>6957</v>
      </c>
      <c r="X2541">
        <v>7014</v>
      </c>
      <c r="Y2541">
        <v>7264</v>
      </c>
      <c r="Z2541">
        <v>3520</v>
      </c>
      <c r="AA2541">
        <v>48093</v>
      </c>
      <c r="AB2541">
        <v>2737.5910000000003</v>
      </c>
      <c r="AC2541">
        <v>41345</v>
      </c>
      <c r="AD2541">
        <v>0</v>
      </c>
      <c r="AE2541">
        <v>0</v>
      </c>
      <c r="AF2541">
        <v>11</v>
      </c>
      <c r="AG2541">
        <v>371</v>
      </c>
      <c r="AH2541">
        <v>2.9649595687331536E-2</v>
      </c>
      <c r="AI2541" s="3">
        <v>851947</v>
      </c>
      <c r="AJ2541" s="3">
        <v>962083.21328430506</v>
      </c>
      <c r="AK2541">
        <v>720</v>
      </c>
      <c r="AL2541">
        <v>963436.79999999993</v>
      </c>
      <c r="AM2541">
        <v>186508</v>
      </c>
      <c r="AN2541">
        <v>122565</v>
      </c>
      <c r="AO2541">
        <v>309073</v>
      </c>
      <c r="AP2541">
        <v>4</v>
      </c>
      <c r="AQ2541">
        <v>0</v>
      </c>
      <c r="AR2541">
        <v>4</v>
      </c>
      <c r="AS2541">
        <v>0.57496047146758666</v>
      </c>
      <c r="AT2541">
        <v>2</v>
      </c>
      <c r="AU2541">
        <v>3</v>
      </c>
      <c r="AV2541">
        <f t="shared" si="159"/>
        <v>5</v>
      </c>
      <c r="AW2541">
        <v>5104</v>
      </c>
      <c r="AX2541">
        <v>0.8</v>
      </c>
      <c r="AY2541">
        <v>480275695.27892298</v>
      </c>
      <c r="AZ2541">
        <v>480275.69527892297</v>
      </c>
      <c r="BA2541">
        <v>97339.650606322801</v>
      </c>
      <c r="BB2541">
        <v>0.10273305829341489</v>
      </c>
      <c r="BC2541">
        <v>782</v>
      </c>
      <c r="BD2541">
        <v>549</v>
      </c>
      <c r="BE2541">
        <v>233</v>
      </c>
      <c r="BF2541">
        <v>3.4600534600534603E-2</v>
      </c>
      <c r="BG2541">
        <v>158264</v>
      </c>
      <c r="BH2541">
        <v>22.564014827487881</v>
      </c>
      <c r="BI2541">
        <v>733</v>
      </c>
      <c r="BJ2541">
        <v>10</v>
      </c>
      <c r="BK2541">
        <v>2</v>
      </c>
      <c r="BL2541">
        <v>2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1</v>
      </c>
      <c r="BS2541">
        <v>0</v>
      </c>
      <c r="BT2541">
        <v>6293</v>
      </c>
      <c r="BU2541">
        <v>0.61</v>
      </c>
      <c r="BV2541">
        <v>0.36237170000000002</v>
      </c>
      <c r="BW2541">
        <v>72</v>
      </c>
      <c r="BX2541">
        <v>2.5425080000000002</v>
      </c>
      <c r="BY2541">
        <v>0.50267859999999998</v>
      </c>
      <c r="BZ2541">
        <v>11</v>
      </c>
      <c r="CA2541">
        <v>2</v>
      </c>
      <c r="CB2541">
        <v>2</v>
      </c>
      <c r="CC2541">
        <v>0</v>
      </c>
      <c r="CD2541">
        <v>0</v>
      </c>
      <c r="CE2541">
        <v>1</v>
      </c>
      <c r="CF2541">
        <v>1</v>
      </c>
      <c r="CG2541">
        <v>0</v>
      </c>
      <c r="CH2541">
        <v>0</v>
      </c>
      <c r="CI2541">
        <v>0</v>
      </c>
      <c r="CJ2541">
        <v>7108</v>
      </c>
      <c r="CK2541">
        <v>2.3916713562183451</v>
      </c>
      <c r="CL2541">
        <v>0.49388280746941404</v>
      </c>
      <c r="CM2541">
        <v>58</v>
      </c>
      <c r="CN2541">
        <v>0.63877606745585569</v>
      </c>
      <c r="CO2541">
        <v>407</v>
      </c>
      <c r="CP2541">
        <v>-4.4286481599999997E-2</v>
      </c>
      <c r="CQ2541">
        <v>0.227332803</v>
      </c>
      <c r="CR2541">
        <v>6151</v>
      </c>
      <c r="CS2541">
        <v>0.86099999999999999</v>
      </c>
      <c r="CT2541">
        <v>4438</v>
      </c>
      <c r="CU2541">
        <v>0.64543726235999999</v>
      </c>
      <c r="CV2541">
        <v>1</v>
      </c>
      <c r="CW2541">
        <v>2</v>
      </c>
      <c r="CX2541">
        <v>5</v>
      </c>
      <c r="CY2541">
        <v>625</v>
      </c>
      <c r="CZ2541">
        <v>585</v>
      </c>
      <c r="DA2541" s="2">
        <v>5787</v>
      </c>
      <c r="DB2541" s="2">
        <v>605</v>
      </c>
      <c r="DC2541" s="2">
        <v>99.19</v>
      </c>
      <c r="DD2541" s="2">
        <v>772</v>
      </c>
      <c r="DE2541">
        <v>182</v>
      </c>
      <c r="DF2541">
        <v>24</v>
      </c>
      <c r="DG2541">
        <v>42.51</v>
      </c>
      <c r="DH2541">
        <v>28.34</v>
      </c>
      <c r="DI2541" s="2">
        <v>28.34</v>
      </c>
      <c r="DJ2541">
        <v>0.22</v>
      </c>
      <c r="DK2541">
        <v>0.89919208589266708</v>
      </c>
      <c r="DL2541">
        <v>0</v>
      </c>
      <c r="DM2541">
        <v>0</v>
      </c>
      <c r="DN2541">
        <v>127.7</v>
      </c>
      <c r="DO2541">
        <v>0.13200000000000001</v>
      </c>
      <c r="DP2541">
        <v>98193.62999999999</v>
      </c>
      <c r="DQ2541" s="2">
        <v>77413</v>
      </c>
      <c r="DR2541" s="2">
        <v>0</v>
      </c>
      <c r="DS2541">
        <v>0</v>
      </c>
      <c r="DT2541">
        <v>4.8216853625484903</v>
      </c>
      <c r="DU2541">
        <v>4645389.1163005568</v>
      </c>
      <c r="DV2541">
        <v>1</v>
      </c>
    </row>
    <row r="2542" spans="1:126" x14ac:dyDescent="0.15">
      <c r="A2542" t="s">
        <v>2658</v>
      </c>
      <c r="B2542" t="s">
        <v>150</v>
      </c>
      <c r="C2542">
        <v>48</v>
      </c>
      <c r="D2542">
        <v>113</v>
      </c>
      <c r="E2542" t="s">
        <v>4168</v>
      </c>
      <c r="F2542">
        <v>48113</v>
      </c>
      <c r="G2542" t="s">
        <v>7525</v>
      </c>
      <c r="H2542">
        <v>33.1</v>
      </c>
      <c r="I2542">
        <v>21.9</v>
      </c>
      <c r="J2542">
        <v>0.3</v>
      </c>
      <c r="K2542">
        <v>5</v>
      </c>
      <c r="L2542">
        <v>1.4</v>
      </c>
      <c r="M2542">
        <v>38.299999999999997</v>
      </c>
      <c r="N2542">
        <f t="shared" si="162"/>
        <v>3069.16</v>
      </c>
      <c r="O2542">
        <f t="shared" si="160"/>
        <v>6930.84</v>
      </c>
      <c r="P2542">
        <f t="shared" si="161"/>
        <v>8.3170080000000031</v>
      </c>
      <c r="Q2542" s="4">
        <v>48113</v>
      </c>
      <c r="R2542" s="5">
        <v>32.766987</v>
      </c>
      <c r="S2542" s="5">
        <v>-96.778424000000001</v>
      </c>
      <c r="T2542">
        <v>1</v>
      </c>
      <c r="U2542">
        <v>9.875197666613271E-2</v>
      </c>
      <c r="V2542">
        <v>2379214</v>
      </c>
      <c r="W2542">
        <v>2448943</v>
      </c>
      <c r="X2542">
        <v>2485003</v>
      </c>
      <c r="Y2542">
        <v>2554233</v>
      </c>
      <c r="Z2542">
        <v>1334626</v>
      </c>
      <c r="AA2542">
        <v>48095</v>
      </c>
      <c r="AB2542">
        <v>1055557.2949999999</v>
      </c>
      <c r="AC2542">
        <v>50270</v>
      </c>
      <c r="AD2542">
        <v>11</v>
      </c>
      <c r="AE2542">
        <v>4.4265540122084359E-6</v>
      </c>
      <c r="AF2542">
        <v>56</v>
      </c>
      <c r="AG2542">
        <v>839</v>
      </c>
      <c r="AH2542">
        <v>6.6746126340882006E-2</v>
      </c>
      <c r="AI2542" s="3">
        <v>83754</v>
      </c>
      <c r="AJ2542" s="3">
        <v>558752.09404105507</v>
      </c>
      <c r="AK2542">
        <v>22</v>
      </c>
      <c r="AL2542">
        <v>581676.80000000005</v>
      </c>
      <c r="AM2542">
        <v>567914</v>
      </c>
      <c r="AN2542">
        <v>44347</v>
      </c>
      <c r="AO2542">
        <v>612261</v>
      </c>
      <c r="AP2542">
        <v>194</v>
      </c>
      <c r="AQ2542">
        <v>38</v>
      </c>
      <c r="AR2542">
        <v>232</v>
      </c>
      <c r="AS2542">
        <v>9.4734748828372073E-2</v>
      </c>
      <c r="AT2542">
        <v>240</v>
      </c>
      <c r="AU2542">
        <v>2020</v>
      </c>
      <c r="AV2542">
        <f t="shared" si="159"/>
        <v>2260</v>
      </c>
      <c r="AW2542">
        <v>2485003</v>
      </c>
      <c r="AX2542">
        <v>1</v>
      </c>
      <c r="AY2542">
        <v>3603687070.3939099</v>
      </c>
      <c r="AZ2542">
        <v>3603687.0703939097</v>
      </c>
      <c r="BA2542">
        <v>1625.5720621078401</v>
      </c>
      <c r="BB2542">
        <v>6.1516805271820685</v>
      </c>
      <c r="BC2542">
        <v>2671157</v>
      </c>
      <c r="BD2542">
        <v>1264681</v>
      </c>
      <c r="BE2542">
        <v>1406476</v>
      </c>
      <c r="BF2542">
        <v>0.5911515315562198</v>
      </c>
      <c r="BG2542">
        <v>166530605</v>
      </c>
      <c r="BH2542">
        <v>67.014247065295294</v>
      </c>
      <c r="BI2542">
        <v>158469</v>
      </c>
      <c r="BJ2542">
        <v>1194</v>
      </c>
      <c r="BK2542">
        <v>154</v>
      </c>
      <c r="BL2542">
        <v>95</v>
      </c>
      <c r="BM2542">
        <v>11</v>
      </c>
      <c r="BN2542">
        <v>49</v>
      </c>
      <c r="BO2542">
        <v>58</v>
      </c>
      <c r="BP2542">
        <v>10</v>
      </c>
      <c r="BQ2542">
        <v>179</v>
      </c>
      <c r="BR2542">
        <v>43</v>
      </c>
      <c r="BS2542">
        <v>8</v>
      </c>
      <c r="BT2542">
        <v>2500000</v>
      </c>
      <c r="BU2542">
        <v>0.71</v>
      </c>
      <c r="BV2542">
        <v>0.42645889999999997</v>
      </c>
      <c r="BW2542">
        <v>12306</v>
      </c>
      <c r="BX2542">
        <v>0.73458330000000005</v>
      </c>
      <c r="BY2542">
        <v>-1.6208670000000001</v>
      </c>
      <c r="BZ2542">
        <v>1234</v>
      </c>
      <c r="CA2542">
        <v>137</v>
      </c>
      <c r="CB2542">
        <v>86</v>
      </c>
      <c r="CC2542">
        <v>23</v>
      </c>
      <c r="CD2542">
        <v>51</v>
      </c>
      <c r="CE2542">
        <v>48</v>
      </c>
      <c r="CF2542">
        <v>8</v>
      </c>
      <c r="CG2542">
        <v>189</v>
      </c>
      <c r="CH2542">
        <v>35</v>
      </c>
      <c r="CI2542">
        <v>7</v>
      </c>
      <c r="CJ2542">
        <v>2519625</v>
      </c>
      <c r="CK2542">
        <v>0.7215359428486382</v>
      </c>
      <c r="CL2542">
        <v>0.60308815186484899</v>
      </c>
      <c r="CM2542">
        <v>11656</v>
      </c>
      <c r="CN2542">
        <v>-1.0563829876620623</v>
      </c>
      <c r="CO2542">
        <v>390990.00000000006</v>
      </c>
      <c r="CP2542">
        <v>0.376716149</v>
      </c>
      <c r="CQ2542">
        <v>-0.16488762530000001</v>
      </c>
      <c r="CR2542">
        <v>2079705</v>
      </c>
      <c r="CS2542">
        <v>0.80700000000000005</v>
      </c>
      <c r="CT2542">
        <v>1641658</v>
      </c>
      <c r="CU2542">
        <v>0.69805849018999988</v>
      </c>
      <c r="CV2542">
        <v>3091</v>
      </c>
      <c r="CW2542">
        <v>1986</v>
      </c>
      <c r="CX2542">
        <v>1698</v>
      </c>
      <c r="CY2542">
        <v>856</v>
      </c>
      <c r="CZ2542">
        <v>1224</v>
      </c>
      <c r="DA2542" s="2">
        <v>2148960</v>
      </c>
      <c r="DB2542" s="2">
        <v>274725</v>
      </c>
      <c r="DC2542" s="2">
        <v>319.27</v>
      </c>
      <c r="DD2542" s="2">
        <v>994001</v>
      </c>
      <c r="DE2542">
        <v>437</v>
      </c>
      <c r="DF2542">
        <v>169</v>
      </c>
      <c r="DG2542">
        <v>66.77</v>
      </c>
      <c r="DH2542">
        <v>2.46</v>
      </c>
      <c r="DI2542" s="2">
        <v>6.05</v>
      </c>
      <c r="DJ2542">
        <v>0.64</v>
      </c>
      <c r="DK2542">
        <v>0.76016667860639486</v>
      </c>
      <c r="DL2542">
        <v>5.9594755661501785E-3</v>
      </c>
      <c r="DM2542">
        <v>5</v>
      </c>
      <c r="DN2542">
        <v>32.799999999999997</v>
      </c>
      <c r="DO2542">
        <v>6.7000000000000004E-2</v>
      </c>
      <c r="DP2542">
        <v>0</v>
      </c>
      <c r="DQ2542" s="2">
        <v>0</v>
      </c>
      <c r="DR2542" s="2">
        <v>1239.08818137</v>
      </c>
      <c r="DS2542">
        <v>1.4413049672154708E-5</v>
      </c>
      <c r="DT2542">
        <v>4.4877653433937201</v>
      </c>
      <c r="DU2542">
        <v>2610428.9840961606</v>
      </c>
      <c r="DV2542">
        <v>0</v>
      </c>
    </row>
    <row r="2543" spans="1:126" x14ac:dyDescent="0.15">
      <c r="A2543" t="s">
        <v>2658</v>
      </c>
      <c r="B2543" t="s">
        <v>840</v>
      </c>
      <c r="C2543">
        <v>48</v>
      </c>
      <c r="D2543">
        <v>115</v>
      </c>
      <c r="E2543" t="s">
        <v>4169</v>
      </c>
      <c r="F2543">
        <v>48115</v>
      </c>
      <c r="G2543" t="s">
        <v>7526</v>
      </c>
      <c r="H2543">
        <v>39.1</v>
      </c>
      <c r="I2543">
        <v>6.2</v>
      </c>
      <c r="J2543">
        <v>0.2</v>
      </c>
      <c r="K2543">
        <v>0.3</v>
      </c>
      <c r="L2543">
        <v>0.8</v>
      </c>
      <c r="M2543">
        <v>53.4</v>
      </c>
      <c r="N2543">
        <f t="shared" si="162"/>
        <v>4419.58</v>
      </c>
      <c r="O2543">
        <f t="shared" si="160"/>
        <v>5580.42</v>
      </c>
      <c r="P2543">
        <f t="shared" si="161"/>
        <v>6.6965040000000027</v>
      </c>
      <c r="Q2543" s="4">
        <v>48115</v>
      </c>
      <c r="R2543" s="5">
        <v>32.741934000000001</v>
      </c>
      <c r="S2543" s="5">
        <v>-101.947322</v>
      </c>
      <c r="T2543">
        <v>7</v>
      </c>
      <c r="U2543">
        <v>7.6667001610027277E-2</v>
      </c>
      <c r="V2543">
        <v>13761</v>
      </c>
      <c r="W2543">
        <v>13593</v>
      </c>
      <c r="X2543">
        <v>13542</v>
      </c>
      <c r="Y2543">
        <v>12984</v>
      </c>
      <c r="Z2543">
        <v>6894</v>
      </c>
      <c r="AA2543">
        <v>48097</v>
      </c>
      <c r="AB2543">
        <v>4100.143</v>
      </c>
      <c r="AC2543">
        <v>41095</v>
      </c>
      <c r="AD2543">
        <v>0</v>
      </c>
      <c r="AE2543">
        <v>0</v>
      </c>
      <c r="AF2543">
        <v>1</v>
      </c>
      <c r="AG2543">
        <v>596</v>
      </c>
      <c r="AH2543">
        <v>1.6778523489932886E-3</v>
      </c>
      <c r="AI2543" s="3">
        <v>558085</v>
      </c>
      <c r="AJ2543" s="3">
        <v>576194.88164248504</v>
      </c>
      <c r="AK2543">
        <v>338</v>
      </c>
      <c r="AL2543">
        <v>577382.40000000002</v>
      </c>
      <c r="AM2543">
        <v>1029630</v>
      </c>
      <c r="AN2543">
        <v>112392</v>
      </c>
      <c r="AO2543">
        <v>1142022</v>
      </c>
      <c r="AP2543">
        <v>1</v>
      </c>
      <c r="AQ2543">
        <v>0</v>
      </c>
      <c r="AR2543">
        <v>1</v>
      </c>
      <c r="AS2543">
        <v>7.3567277275068052E-2</v>
      </c>
      <c r="AT2543">
        <v>1</v>
      </c>
      <c r="AU2543">
        <v>13</v>
      </c>
      <c r="AV2543">
        <f t="shared" si="159"/>
        <v>14</v>
      </c>
      <c r="AW2543">
        <v>10755</v>
      </c>
      <c r="AX2543">
        <v>0.9</v>
      </c>
      <c r="AY2543">
        <v>974229318.73031104</v>
      </c>
      <c r="AZ2543">
        <v>974229.318730311</v>
      </c>
      <c r="BA2543">
        <v>65498.337001439802</v>
      </c>
      <c r="BB2543">
        <v>0.15267563205124088</v>
      </c>
      <c r="BC2543">
        <v>7577</v>
      </c>
      <c r="BD2543">
        <v>0</v>
      </c>
      <c r="BE2543">
        <v>7577</v>
      </c>
      <c r="BF2543">
        <v>0.55061405421117648</v>
      </c>
      <c r="BG2543">
        <v>388341</v>
      </c>
      <c r="BH2543">
        <v>28.676783340717765</v>
      </c>
      <c r="BI2543">
        <v>1983</v>
      </c>
      <c r="BJ2543">
        <v>19</v>
      </c>
      <c r="BK2543">
        <v>1</v>
      </c>
      <c r="BL2543">
        <v>2</v>
      </c>
      <c r="BM2543">
        <v>0</v>
      </c>
      <c r="BN2543">
        <v>0</v>
      </c>
      <c r="BO2543">
        <v>0</v>
      </c>
      <c r="BP2543">
        <v>0</v>
      </c>
      <c r="BQ2543">
        <v>1</v>
      </c>
      <c r="BR2543">
        <v>1</v>
      </c>
      <c r="BS2543">
        <v>0</v>
      </c>
      <c r="BT2543">
        <v>13657</v>
      </c>
      <c r="BU2543">
        <v>0.74</v>
      </c>
      <c r="BV2543">
        <v>0.3912504</v>
      </c>
      <c r="BW2543">
        <v>61</v>
      </c>
      <c r="BX2543">
        <v>1.757341</v>
      </c>
      <c r="BY2543">
        <v>-1.087639</v>
      </c>
      <c r="BZ2543">
        <v>19</v>
      </c>
      <c r="CA2543">
        <v>2</v>
      </c>
      <c r="CB2543">
        <v>2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0</v>
      </c>
      <c r="CJ2543">
        <v>13505</v>
      </c>
      <c r="CK2543">
        <v>1.7771195853387634</v>
      </c>
      <c r="CL2543">
        <v>0.47707623788315429</v>
      </c>
      <c r="CM2543">
        <v>52</v>
      </c>
      <c r="CN2543">
        <v>-0.77303209933263961</v>
      </c>
      <c r="CO2543">
        <v>805</v>
      </c>
      <c r="CP2543">
        <v>-1.0034206400000001E-2</v>
      </c>
      <c r="CQ2543">
        <v>-0.24452886539999999</v>
      </c>
      <c r="CR2543">
        <v>11740</v>
      </c>
      <c r="CS2543">
        <v>0.86900000000000011</v>
      </c>
      <c r="CT2543">
        <v>10004</v>
      </c>
      <c r="CU2543">
        <v>0.70123456790000005</v>
      </c>
      <c r="CW2543">
        <v>3</v>
      </c>
      <c r="CX2543">
        <v>4</v>
      </c>
      <c r="CY2543">
        <v>677</v>
      </c>
      <c r="CZ2543">
        <v>835</v>
      </c>
      <c r="DA2543" s="2">
        <v>6697</v>
      </c>
      <c r="DB2543" s="2">
        <v>610</v>
      </c>
      <c r="DC2543" s="2">
        <v>101.38</v>
      </c>
      <c r="DD2543" s="2">
        <v>3047</v>
      </c>
      <c r="DE2543">
        <v>287</v>
      </c>
      <c r="DF2543">
        <v>20</v>
      </c>
      <c r="DG2543">
        <v>21.72</v>
      </c>
      <c r="DH2543">
        <v>7.24</v>
      </c>
      <c r="DI2543" s="2">
        <v>14.48</v>
      </c>
      <c r="DJ2543">
        <v>-0.24</v>
      </c>
      <c r="DK2543">
        <v>0.85779943915353396</v>
      </c>
      <c r="DL2543">
        <v>1.5100671140939598E-2</v>
      </c>
      <c r="DN2543">
        <v>51.9</v>
      </c>
      <c r="DO2543">
        <v>8.4000000000000005E-2</v>
      </c>
      <c r="DP2543">
        <v>88262.83</v>
      </c>
      <c r="DQ2543" s="2">
        <v>0</v>
      </c>
      <c r="DR2543" s="2">
        <v>0</v>
      </c>
      <c r="DS2543">
        <v>0</v>
      </c>
      <c r="DT2543">
        <v>1.6842188348303599</v>
      </c>
      <c r="DU2543">
        <v>972438.31297955685</v>
      </c>
      <c r="DV2543">
        <v>0</v>
      </c>
    </row>
    <row r="2544" spans="1:126" x14ac:dyDescent="0.15">
      <c r="A2544" t="s">
        <v>2658</v>
      </c>
      <c r="B2544" t="s">
        <v>4171</v>
      </c>
      <c r="C2544">
        <v>48</v>
      </c>
      <c r="D2544">
        <v>117</v>
      </c>
      <c r="E2544" t="s">
        <v>4172</v>
      </c>
      <c r="F2544">
        <v>48117</v>
      </c>
      <c r="G2544" t="s">
        <v>7527</v>
      </c>
      <c r="H2544">
        <v>30.7</v>
      </c>
      <c r="I2544">
        <v>0.8</v>
      </c>
      <c r="J2544">
        <v>0.3</v>
      </c>
      <c r="K2544">
        <v>0.3</v>
      </c>
      <c r="L2544">
        <v>0.7</v>
      </c>
      <c r="M2544">
        <v>67.3</v>
      </c>
      <c r="N2544">
        <f t="shared" si="162"/>
        <v>5473.09</v>
      </c>
      <c r="O2544">
        <f t="shared" si="160"/>
        <v>4526.91</v>
      </c>
      <c r="P2544">
        <f t="shared" si="161"/>
        <v>5.4322920000000021</v>
      </c>
      <c r="Q2544" s="4">
        <v>48117</v>
      </c>
      <c r="R2544" s="5">
        <v>34.940766000000004</v>
      </c>
      <c r="S2544" s="5">
        <v>-102.607564</v>
      </c>
      <c r="T2544">
        <v>6</v>
      </c>
      <c r="U2544">
        <v>0.29051499483053439</v>
      </c>
      <c r="V2544">
        <v>19275</v>
      </c>
      <c r="W2544">
        <v>19331</v>
      </c>
      <c r="X2544">
        <v>19245</v>
      </c>
      <c r="Y2544">
        <v>18802</v>
      </c>
      <c r="Z2544">
        <v>8973</v>
      </c>
      <c r="AA2544">
        <v>48101</v>
      </c>
      <c r="AB2544">
        <v>6914.1769999999997</v>
      </c>
      <c r="AC2544">
        <v>43373</v>
      </c>
      <c r="AD2544">
        <v>0</v>
      </c>
      <c r="AE2544">
        <v>0</v>
      </c>
      <c r="AF2544">
        <v>4</v>
      </c>
      <c r="AG2544">
        <v>621</v>
      </c>
      <c r="AH2544">
        <v>6.4412238325281803E-3</v>
      </c>
      <c r="AI2544" s="3">
        <v>923532</v>
      </c>
      <c r="AJ2544" s="3">
        <v>957993.113038535</v>
      </c>
      <c r="AK2544">
        <v>640</v>
      </c>
      <c r="AL2544">
        <v>582752</v>
      </c>
      <c r="AM2544">
        <v>935765</v>
      </c>
      <c r="AN2544">
        <v>161204</v>
      </c>
      <c r="AO2544">
        <v>1096969</v>
      </c>
      <c r="AP2544">
        <v>2</v>
      </c>
      <c r="AQ2544">
        <v>0</v>
      </c>
      <c r="AR2544">
        <v>2</v>
      </c>
      <c r="AS2544">
        <v>0.10346076250581968</v>
      </c>
      <c r="AT2544">
        <v>0</v>
      </c>
      <c r="AU2544">
        <v>0</v>
      </c>
      <c r="AV2544">
        <f t="shared" si="159"/>
        <v>0</v>
      </c>
      <c r="AW2544">
        <v>18234</v>
      </c>
      <c r="AX2544">
        <v>0.9</v>
      </c>
      <c r="AY2544">
        <v>1160856220.32372</v>
      </c>
      <c r="AZ2544">
        <v>1160856.22032372</v>
      </c>
      <c r="BA2544">
        <v>59948.103523425401</v>
      </c>
      <c r="BB2544">
        <v>0.16681094834121626</v>
      </c>
      <c r="BC2544">
        <v>1418</v>
      </c>
      <c r="BD2544">
        <v>0</v>
      </c>
      <c r="BE2544">
        <v>1418</v>
      </c>
      <c r="BF2544">
        <v>7.3566796368352783E-2</v>
      </c>
      <c r="BG2544">
        <v>1173836</v>
      </c>
      <c r="BH2544">
        <v>60.994336191218501</v>
      </c>
      <c r="BI2544">
        <v>2330</v>
      </c>
      <c r="BJ2544">
        <v>19</v>
      </c>
      <c r="BK2544">
        <v>4</v>
      </c>
      <c r="BL2544">
        <v>3</v>
      </c>
      <c r="BM2544">
        <v>0</v>
      </c>
      <c r="BN2544">
        <v>0</v>
      </c>
      <c r="BO2544">
        <v>0</v>
      </c>
      <c r="BP2544">
        <v>0</v>
      </c>
      <c r="BQ2544">
        <v>1</v>
      </c>
      <c r="BR2544">
        <v>2</v>
      </c>
      <c r="BS2544">
        <v>0</v>
      </c>
      <c r="BT2544">
        <v>19713</v>
      </c>
      <c r="BU2544">
        <v>0.69</v>
      </c>
      <c r="BV2544">
        <v>0.42978529999999998</v>
      </c>
      <c r="BW2544">
        <v>97</v>
      </c>
      <c r="BX2544">
        <v>1.4711099999999999</v>
      </c>
      <c r="BY2544">
        <v>-1.01755</v>
      </c>
      <c r="BZ2544">
        <v>23</v>
      </c>
      <c r="CA2544">
        <v>5</v>
      </c>
      <c r="CB2544">
        <v>3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0</v>
      </c>
      <c r="CJ2544">
        <v>20668</v>
      </c>
      <c r="CK2544">
        <v>1.54828720727695</v>
      </c>
      <c r="CL2544">
        <v>0.55580674872310143</v>
      </c>
      <c r="CM2544">
        <v>124</v>
      </c>
      <c r="CN2544">
        <v>-0.26497901028312598</v>
      </c>
      <c r="CO2544">
        <v>1281.0000000000002</v>
      </c>
      <c r="CP2544">
        <v>-7.6314978000000004E-3</v>
      </c>
      <c r="CQ2544">
        <v>-0.21003291839999999</v>
      </c>
      <c r="CR2544">
        <v>17062</v>
      </c>
      <c r="CS2544">
        <v>0.79500000000000004</v>
      </c>
      <c r="CT2544">
        <v>9206</v>
      </c>
      <c r="CU2544">
        <v>0.75297720312999994</v>
      </c>
      <c r="CV2544">
        <v>2</v>
      </c>
      <c r="CW2544">
        <v>6</v>
      </c>
      <c r="CX2544">
        <v>4</v>
      </c>
      <c r="CY2544">
        <v>1233</v>
      </c>
      <c r="CZ2544">
        <v>929</v>
      </c>
      <c r="DA2544" s="2">
        <v>9875</v>
      </c>
      <c r="DB2544" s="2">
        <v>1245</v>
      </c>
      <c r="DC2544" s="2">
        <v>112.18</v>
      </c>
      <c r="DD2544" s="2">
        <v>2329</v>
      </c>
      <c r="DE2544">
        <v>266</v>
      </c>
      <c r="DF2544">
        <v>30</v>
      </c>
      <c r="DG2544">
        <v>15.64</v>
      </c>
      <c r="DH2544">
        <v>5.21</v>
      </c>
      <c r="DI2544" s="2">
        <v>5.21</v>
      </c>
      <c r="DJ2544">
        <v>0.94</v>
      </c>
      <c r="DK2544">
        <v>0.89066865035537479</v>
      </c>
      <c r="DL2544">
        <v>0</v>
      </c>
      <c r="DN2544">
        <v>646.79999999999995</v>
      </c>
      <c r="DO2544">
        <v>0.67900000000000005</v>
      </c>
      <c r="DP2544">
        <v>142858.63</v>
      </c>
      <c r="DQ2544" s="2">
        <v>0</v>
      </c>
      <c r="DR2544" s="2">
        <v>0</v>
      </c>
      <c r="DS2544">
        <v>0</v>
      </c>
      <c r="DT2544">
        <v>7.8807345885461704</v>
      </c>
      <c r="DU2544">
        <v>4592513.8429444581</v>
      </c>
      <c r="DV2544">
        <v>1</v>
      </c>
    </row>
    <row r="2545" spans="1:126" x14ac:dyDescent="0.15">
      <c r="A2545" t="s">
        <v>2658</v>
      </c>
      <c r="B2545" t="s">
        <v>546</v>
      </c>
      <c r="C2545">
        <v>48</v>
      </c>
      <c r="D2545">
        <v>119</v>
      </c>
      <c r="E2545" t="s">
        <v>4173</v>
      </c>
      <c r="F2545">
        <v>48119</v>
      </c>
      <c r="G2545" t="s">
        <v>7528</v>
      </c>
      <c r="H2545">
        <v>83.2</v>
      </c>
      <c r="I2545">
        <v>7.2</v>
      </c>
      <c r="J2545">
        <v>1.1000000000000001</v>
      </c>
      <c r="K2545">
        <v>0.6</v>
      </c>
      <c r="L2545">
        <v>2.4</v>
      </c>
      <c r="M2545">
        <v>5.5</v>
      </c>
      <c r="N2545">
        <f t="shared" si="162"/>
        <v>7011.6600000000008</v>
      </c>
      <c r="O2545">
        <f t="shared" si="160"/>
        <v>2988.3399999999992</v>
      </c>
      <c r="P2545">
        <f t="shared" si="161"/>
        <v>3.5860080000000005</v>
      </c>
      <c r="Q2545" s="4">
        <v>48119</v>
      </c>
      <c r="R2545" s="5">
        <v>33.385933000000001</v>
      </c>
      <c r="S2545" s="5">
        <v>-95.673349999999999</v>
      </c>
      <c r="T2545">
        <v>8</v>
      </c>
      <c r="U2545">
        <v>8.5888960329675329E-2</v>
      </c>
      <c r="V2545">
        <v>5240</v>
      </c>
      <c r="W2545">
        <v>5239</v>
      </c>
      <c r="X2545">
        <v>5223</v>
      </c>
      <c r="Y2545">
        <v>5157</v>
      </c>
      <c r="Z2545">
        <v>2556</v>
      </c>
      <c r="AA2545">
        <v>48103</v>
      </c>
      <c r="AB2545">
        <v>1716.7820000000002</v>
      </c>
      <c r="AC2545">
        <v>42432</v>
      </c>
      <c r="AD2545">
        <v>1</v>
      </c>
      <c r="AE2545">
        <v>1.9146084625694046E-4</v>
      </c>
      <c r="AF2545">
        <v>7</v>
      </c>
      <c r="AG2545">
        <v>529</v>
      </c>
      <c r="AH2545">
        <v>1.3232514177693762E-2</v>
      </c>
      <c r="AI2545" s="3">
        <v>131212</v>
      </c>
      <c r="AJ2545" s="3">
        <v>164367.89540150002</v>
      </c>
      <c r="AK2545">
        <v>90</v>
      </c>
      <c r="AL2545">
        <v>958950.39999999991</v>
      </c>
      <c r="AM2545">
        <v>1050048</v>
      </c>
      <c r="AN2545">
        <v>32262</v>
      </c>
      <c r="AO2545">
        <v>1082310</v>
      </c>
      <c r="AP2545">
        <v>0</v>
      </c>
      <c r="AQ2545">
        <v>0</v>
      </c>
      <c r="AR2545">
        <v>0</v>
      </c>
      <c r="AS2545">
        <v>0</v>
      </c>
      <c r="AT2545">
        <v>28</v>
      </c>
      <c r="AU2545">
        <v>348</v>
      </c>
      <c r="AV2545">
        <f t="shared" si="159"/>
        <v>376</v>
      </c>
      <c r="AW2545">
        <v>0</v>
      </c>
      <c r="AX2545">
        <v>0</v>
      </c>
      <c r="AY2545">
        <v>812077849.84068501</v>
      </c>
      <c r="AZ2545">
        <v>812077.84984068503</v>
      </c>
      <c r="BA2545">
        <v>43930.189581042803</v>
      </c>
      <c r="BB2545">
        <v>0.22763389130274322</v>
      </c>
      <c r="BC2545">
        <v>1199</v>
      </c>
      <c r="BD2545">
        <v>0</v>
      </c>
      <c r="BE2545">
        <v>1199</v>
      </c>
      <c r="BF2545">
        <v>0.22881679389312978</v>
      </c>
      <c r="BG2545">
        <v>365328</v>
      </c>
      <c r="BH2545">
        <v>69.94600804135554</v>
      </c>
      <c r="BI2545">
        <v>877</v>
      </c>
      <c r="BJ2545">
        <v>15</v>
      </c>
      <c r="BK2545">
        <v>4</v>
      </c>
      <c r="BL2545">
        <v>1</v>
      </c>
      <c r="BM2545">
        <v>0</v>
      </c>
      <c r="BN2545">
        <v>0</v>
      </c>
      <c r="BO2545">
        <v>0</v>
      </c>
      <c r="BP2545">
        <v>0</v>
      </c>
      <c r="BQ2545">
        <v>1</v>
      </c>
      <c r="BR2545">
        <v>1</v>
      </c>
      <c r="BS2545">
        <v>0</v>
      </c>
      <c r="BT2545">
        <v>18353</v>
      </c>
      <c r="BU2545">
        <v>0.67</v>
      </c>
      <c r="BV2545">
        <v>0.37600060000000002</v>
      </c>
      <c r="BW2545">
        <v>68</v>
      </c>
      <c r="BX2545">
        <v>1.1987140000000001</v>
      </c>
      <c r="BY2545">
        <v>-1.675011</v>
      </c>
      <c r="BZ2545">
        <v>14</v>
      </c>
      <c r="CA2545">
        <v>4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1</v>
      </c>
      <c r="CI2545">
        <v>0</v>
      </c>
      <c r="CJ2545">
        <v>19201</v>
      </c>
      <c r="CK2545">
        <v>1.0936930368209989</v>
      </c>
      <c r="CL2545">
        <v>0.5066431510875955</v>
      </c>
      <c r="CM2545">
        <v>63</v>
      </c>
      <c r="CN2545">
        <v>-1.3383206546033082</v>
      </c>
      <c r="CO2545">
        <v>473</v>
      </c>
      <c r="CP2545">
        <v>-0.2205714081</v>
      </c>
      <c r="CQ2545">
        <v>0.225217905</v>
      </c>
      <c r="CR2545">
        <v>4147</v>
      </c>
      <c r="CS2545">
        <v>0.83700000000000008</v>
      </c>
      <c r="CT2545">
        <v>9990</v>
      </c>
      <c r="CU2545">
        <v>0.83053606511</v>
      </c>
      <c r="CV2545">
        <v>2</v>
      </c>
      <c r="CY2545">
        <v>212</v>
      </c>
      <c r="CZ2545">
        <v>780</v>
      </c>
      <c r="DA2545" s="2">
        <v>2615</v>
      </c>
      <c r="DB2545" s="2">
        <v>205</v>
      </c>
      <c r="DC2545" s="2">
        <v>73</v>
      </c>
      <c r="DD2545" s="2">
        <v>789</v>
      </c>
      <c r="DE2545">
        <v>227</v>
      </c>
      <c r="DF2545">
        <v>28</v>
      </c>
      <c r="DI2545" s="2">
        <v>38.18</v>
      </c>
      <c r="DJ2545">
        <v>-0.59</v>
      </c>
      <c r="DK2545">
        <v>0.97686949364387399</v>
      </c>
      <c r="DL2545">
        <v>0</v>
      </c>
      <c r="DN2545">
        <v>88.3</v>
      </c>
      <c r="DO2545">
        <v>0.52</v>
      </c>
      <c r="DP2545">
        <v>983.68000000000006</v>
      </c>
      <c r="DQ2545" s="2">
        <v>0</v>
      </c>
      <c r="DR2545" s="2">
        <v>2997.7329550999993</v>
      </c>
      <c r="DS2545">
        <v>1.5296632575209574E-2</v>
      </c>
      <c r="DT2545">
        <v>7.1801412572034797</v>
      </c>
      <c r="DU2545">
        <v>6885399.3306517787</v>
      </c>
      <c r="DV2545">
        <v>1</v>
      </c>
    </row>
    <row r="2546" spans="1:126" x14ac:dyDescent="0.15">
      <c r="A2546" t="s">
        <v>2658</v>
      </c>
      <c r="B2546" t="s">
        <v>4174</v>
      </c>
      <c r="C2546">
        <v>48</v>
      </c>
      <c r="D2546">
        <v>121</v>
      </c>
      <c r="E2546" t="s">
        <v>4175</v>
      </c>
      <c r="F2546">
        <v>48121</v>
      </c>
      <c r="G2546" t="s">
        <v>7529</v>
      </c>
      <c r="H2546">
        <v>64.400000000000006</v>
      </c>
      <c r="I2546">
        <v>8.1999999999999993</v>
      </c>
      <c r="J2546">
        <v>0.5</v>
      </c>
      <c r="K2546">
        <v>6.5</v>
      </c>
      <c r="L2546">
        <v>2.2000000000000002</v>
      </c>
      <c r="M2546">
        <v>18.2</v>
      </c>
      <c r="N2546">
        <f t="shared" si="162"/>
        <v>4593.18</v>
      </c>
      <c r="O2546">
        <f t="shared" si="160"/>
        <v>5406.82</v>
      </c>
      <c r="P2546">
        <f t="shared" si="161"/>
        <v>6.4881840000000022</v>
      </c>
      <c r="Q2546" s="4">
        <v>48121</v>
      </c>
      <c r="R2546" s="5">
        <v>33.205131999999999</v>
      </c>
      <c r="S2546" s="5">
        <v>-97.121139999999997</v>
      </c>
      <c r="T2546">
        <v>1</v>
      </c>
      <c r="U2546">
        <v>0.7642971674172524</v>
      </c>
      <c r="V2546">
        <v>667934</v>
      </c>
      <c r="W2546">
        <v>708627</v>
      </c>
      <c r="X2546">
        <v>731851</v>
      </c>
      <c r="Y2546">
        <v>779572</v>
      </c>
      <c r="Z2546">
        <v>406004</v>
      </c>
      <c r="AA2546">
        <v>48105</v>
      </c>
      <c r="AB2546">
        <v>340333.16400000005</v>
      </c>
      <c r="AC2546">
        <v>75050</v>
      </c>
      <c r="AD2546">
        <v>0</v>
      </c>
      <c r="AE2546">
        <v>0</v>
      </c>
      <c r="AF2546">
        <v>158</v>
      </c>
      <c r="AG2546">
        <v>3203</v>
      </c>
      <c r="AH2546">
        <v>4.9328754292850455E-2</v>
      </c>
      <c r="AI2546" s="3">
        <v>383533</v>
      </c>
      <c r="AJ2546" s="3">
        <v>562244.96744785004</v>
      </c>
      <c r="AK2546">
        <v>17</v>
      </c>
      <c r="AL2546">
        <v>177881.60000000001</v>
      </c>
      <c r="AM2546">
        <v>89243</v>
      </c>
      <c r="AN2546">
        <v>168086</v>
      </c>
      <c r="AO2546">
        <v>257329</v>
      </c>
      <c r="AP2546" t="e">
        <v>#N/A</v>
      </c>
      <c r="AQ2546" t="e">
        <v>#N/A</v>
      </c>
      <c r="AR2546" t="e">
        <v>#N/A</v>
      </c>
      <c r="AS2546" t="e">
        <v>#N/A</v>
      </c>
      <c r="AT2546">
        <v>2</v>
      </c>
      <c r="AU2546">
        <v>17</v>
      </c>
      <c r="AV2546">
        <f t="shared" si="159"/>
        <v>19</v>
      </c>
      <c r="AW2546">
        <v>731851</v>
      </c>
      <c r="AX2546">
        <v>1</v>
      </c>
      <c r="AY2546">
        <v>146570003.404975</v>
      </c>
      <c r="AZ2546">
        <v>146570.003404975</v>
      </c>
      <c r="BA2546">
        <v>27736.250687440599</v>
      </c>
      <c r="BB2546">
        <v>0.36053899687776308</v>
      </c>
      <c r="BC2546">
        <v>233420</v>
      </c>
      <c r="BD2546">
        <v>480113</v>
      </c>
      <c r="BE2546">
        <v>-246693</v>
      </c>
      <c r="BF2546">
        <v>-0.36933738962232793</v>
      </c>
      <c r="BG2546">
        <v>69980</v>
      </c>
      <c r="BH2546">
        <v>9.5620556643360471E-2</v>
      </c>
      <c r="BI2546">
        <v>36944</v>
      </c>
      <c r="BJ2546">
        <v>7</v>
      </c>
      <c r="BK2546">
        <v>0</v>
      </c>
      <c r="BL2546">
        <v>2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0</v>
      </c>
      <c r="BT2546">
        <v>5410</v>
      </c>
      <c r="BU2546">
        <v>0.67</v>
      </c>
      <c r="BV2546">
        <v>0.51568029999999998</v>
      </c>
      <c r="BW2546">
        <v>28</v>
      </c>
      <c r="BX2546">
        <v>1.8484290000000001</v>
      </c>
      <c r="BY2546">
        <v>-0.2255597</v>
      </c>
      <c r="BZ2546">
        <v>5</v>
      </c>
      <c r="CA2546">
        <v>1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5218</v>
      </c>
      <c r="CK2546">
        <v>1.5331544653123803</v>
      </c>
      <c r="CL2546">
        <v>0.60746538229981939</v>
      </c>
      <c r="CM2546">
        <v>18</v>
      </c>
      <c r="CN2546">
        <v>-0.49886715002636522</v>
      </c>
      <c r="CO2546">
        <v>173141</v>
      </c>
      <c r="CP2546">
        <v>1.419651819</v>
      </c>
      <c r="CQ2546">
        <v>0.87184076200000005</v>
      </c>
      <c r="CR2546">
        <v>665132</v>
      </c>
      <c r="CS2546">
        <v>0.8590000000000001</v>
      </c>
      <c r="CT2546">
        <v>548374</v>
      </c>
      <c r="CU2546">
        <v>0.79736470588000008</v>
      </c>
      <c r="CV2546">
        <v>710</v>
      </c>
      <c r="CW2546">
        <v>409</v>
      </c>
      <c r="CX2546">
        <v>480</v>
      </c>
      <c r="CY2546">
        <v>2019</v>
      </c>
      <c r="CZ2546">
        <v>4928</v>
      </c>
      <c r="DA2546" s="2">
        <v>360641</v>
      </c>
      <c r="DB2546" s="2">
        <v>118220</v>
      </c>
      <c r="DC2546" s="2">
        <v>57.27</v>
      </c>
      <c r="DD2546" s="2">
        <v>167594</v>
      </c>
      <c r="DE2546">
        <v>1984</v>
      </c>
      <c r="DF2546">
        <v>171</v>
      </c>
      <c r="DG2546">
        <v>31.97</v>
      </c>
      <c r="DH2546">
        <v>2.33</v>
      </c>
      <c r="DI2546" s="2">
        <v>2.88</v>
      </c>
      <c r="DJ2546">
        <v>1.4</v>
      </c>
      <c r="DK2546">
        <v>0.8778488422117523</v>
      </c>
      <c r="DL2546">
        <v>2.497658445207618E-3</v>
      </c>
      <c r="DN2546">
        <v>215.7</v>
      </c>
      <c r="DO2546">
        <v>0.35200000000000004</v>
      </c>
      <c r="DP2546">
        <v>0</v>
      </c>
      <c r="DQ2546" s="2">
        <v>0</v>
      </c>
      <c r="DR2546" s="2">
        <v>1625.02544481</v>
      </c>
      <c r="DS2546">
        <v>3.8525895636087529E-4</v>
      </c>
      <c r="DT2546">
        <v>6.0993256732553398</v>
      </c>
      <c r="DU2546">
        <v>1084957.8096797371</v>
      </c>
      <c r="DV2546">
        <v>0</v>
      </c>
    </row>
    <row r="2547" spans="1:126" x14ac:dyDescent="0.15">
      <c r="A2547" t="s">
        <v>2658</v>
      </c>
      <c r="B2547" t="s">
        <v>1143</v>
      </c>
      <c r="C2547">
        <v>48</v>
      </c>
      <c r="D2547">
        <v>123</v>
      </c>
      <c r="E2547" t="s">
        <v>4170</v>
      </c>
      <c r="F2547">
        <v>48123</v>
      </c>
      <c r="G2547" t="s">
        <v>7530</v>
      </c>
      <c r="H2547">
        <v>57.1</v>
      </c>
      <c r="I2547">
        <v>8.9</v>
      </c>
      <c r="J2547">
        <v>0.2</v>
      </c>
      <c r="K2547">
        <v>0.2</v>
      </c>
      <c r="L2547">
        <v>1.2</v>
      </c>
      <c r="M2547">
        <v>32.4</v>
      </c>
      <c r="N2547">
        <f t="shared" si="162"/>
        <v>4390.9000000000005</v>
      </c>
      <c r="O2547">
        <f t="shared" si="160"/>
        <v>5609.0999999999995</v>
      </c>
      <c r="P2547">
        <f t="shared" si="161"/>
        <v>6.730920000000002</v>
      </c>
      <c r="Q2547" s="4">
        <v>48123</v>
      </c>
      <c r="R2547" s="5">
        <v>29.082346000000001</v>
      </c>
      <c r="S2547" s="5">
        <v>-97.361654000000001</v>
      </c>
      <c r="T2547">
        <v>6</v>
      </c>
      <c r="U2547">
        <v>0.19755090562927854</v>
      </c>
      <c r="V2547">
        <v>20156</v>
      </c>
      <c r="W2547">
        <v>20397</v>
      </c>
      <c r="X2547">
        <v>20540</v>
      </c>
      <c r="Y2547">
        <v>20630</v>
      </c>
      <c r="Z2547">
        <v>10525</v>
      </c>
      <c r="AA2547">
        <v>48099</v>
      </c>
      <c r="AB2547">
        <v>6771.2610000000004</v>
      </c>
      <c r="AC2547">
        <v>49736</v>
      </c>
      <c r="AD2547">
        <v>4</v>
      </c>
      <c r="AE2547">
        <v>1.9474196689386563E-4</v>
      </c>
      <c r="AF2547">
        <v>38</v>
      </c>
      <c r="AG2547">
        <v>1711</v>
      </c>
      <c r="AH2547">
        <v>2.2209234365867914E-2</v>
      </c>
      <c r="AI2547" s="3">
        <v>536411</v>
      </c>
      <c r="AJ2547" s="3">
        <v>581743.95726792002</v>
      </c>
      <c r="AK2547">
        <v>120</v>
      </c>
      <c r="AL2547">
        <v>612940.80000000005</v>
      </c>
      <c r="AM2547">
        <v>192918</v>
      </c>
      <c r="AN2547">
        <v>105763</v>
      </c>
      <c r="AO2547">
        <v>298681</v>
      </c>
      <c r="AP2547">
        <v>26</v>
      </c>
      <c r="AQ2547">
        <v>6</v>
      </c>
      <c r="AR2547">
        <v>32</v>
      </c>
      <c r="AS2547">
        <v>1.568858165416483</v>
      </c>
      <c r="AT2547">
        <v>11</v>
      </c>
      <c r="AU2547">
        <v>13</v>
      </c>
      <c r="AV2547">
        <f t="shared" si="159"/>
        <v>24</v>
      </c>
      <c r="AY2547">
        <v>1460473505.2842</v>
      </c>
      <c r="AZ2547">
        <v>1460473.5052842</v>
      </c>
      <c r="BA2547">
        <v>3404.09929890802</v>
      </c>
      <c r="BB2547">
        <v>2.9376346345736266</v>
      </c>
      <c r="BC2547">
        <v>10809</v>
      </c>
      <c r="BD2547">
        <v>11555</v>
      </c>
      <c r="BE2547">
        <v>-746</v>
      </c>
      <c r="BF2547">
        <v>-3.7011311768207975E-2</v>
      </c>
      <c r="BG2547">
        <v>9594457</v>
      </c>
      <c r="BH2547">
        <v>467.11085686465435</v>
      </c>
      <c r="BI2547">
        <v>3704</v>
      </c>
      <c r="BJ2547">
        <v>277</v>
      </c>
      <c r="BK2547">
        <v>21</v>
      </c>
      <c r="BL2547">
        <v>16</v>
      </c>
      <c r="BM2547">
        <v>3</v>
      </c>
      <c r="BN2547">
        <v>7</v>
      </c>
      <c r="BO2547">
        <v>4</v>
      </c>
      <c r="BP2547">
        <v>4</v>
      </c>
      <c r="BQ2547">
        <v>55</v>
      </c>
      <c r="BR2547">
        <v>17</v>
      </c>
      <c r="BS2547">
        <v>1</v>
      </c>
      <c r="BT2547">
        <v>658616</v>
      </c>
      <c r="BU2547">
        <v>0.76</v>
      </c>
      <c r="BV2547">
        <v>0.52769010000000005</v>
      </c>
      <c r="BW2547">
        <v>2065</v>
      </c>
      <c r="BX2547">
        <v>0.61492590000000003</v>
      </c>
      <c r="BY2547">
        <v>-1.50817</v>
      </c>
      <c r="BZ2547">
        <v>307</v>
      </c>
      <c r="CA2547">
        <v>23</v>
      </c>
      <c r="CB2547">
        <v>14</v>
      </c>
      <c r="CC2547">
        <v>3</v>
      </c>
      <c r="CD2547">
        <v>5</v>
      </c>
      <c r="CE2547">
        <v>5</v>
      </c>
      <c r="CF2547">
        <v>4</v>
      </c>
      <c r="CG2547">
        <v>65</v>
      </c>
      <c r="CH2547">
        <v>17</v>
      </c>
      <c r="CI2547">
        <v>2</v>
      </c>
      <c r="CJ2547">
        <v>754792</v>
      </c>
      <c r="CK2547">
        <v>0.58956639710012815</v>
      </c>
      <c r="CL2547">
        <v>0.62775959166576167</v>
      </c>
      <c r="CM2547">
        <v>2293</v>
      </c>
      <c r="CN2547">
        <v>-1.3651718609786652</v>
      </c>
      <c r="CO2547">
        <v>1725.9999999999998</v>
      </c>
      <c r="CP2547">
        <v>0.23041719699999999</v>
      </c>
      <c r="CQ2547">
        <v>8.9595765999999993E-2</v>
      </c>
      <c r="CR2547">
        <v>17917</v>
      </c>
      <c r="CS2547">
        <v>0.90200000000000002</v>
      </c>
      <c r="CT2547">
        <v>500951</v>
      </c>
      <c r="CU2547">
        <v>0.65662594422999998</v>
      </c>
      <c r="CV2547">
        <v>3</v>
      </c>
      <c r="CW2547">
        <v>5</v>
      </c>
      <c r="CX2547">
        <v>9</v>
      </c>
      <c r="CY2547">
        <v>747</v>
      </c>
      <c r="CZ2547">
        <v>2594</v>
      </c>
      <c r="DA2547" s="2">
        <v>12694</v>
      </c>
      <c r="DB2547" s="2">
        <v>970</v>
      </c>
      <c r="DC2547" s="2">
        <v>261.94</v>
      </c>
      <c r="DD2547" s="2">
        <v>6018</v>
      </c>
      <c r="DE2547">
        <v>847</v>
      </c>
      <c r="DF2547">
        <v>60</v>
      </c>
      <c r="DG2547">
        <v>14.63</v>
      </c>
      <c r="DH2547">
        <v>9.75</v>
      </c>
      <c r="DI2547" s="2">
        <v>34.14</v>
      </c>
      <c r="DJ2547">
        <v>0.5</v>
      </c>
      <c r="DK2547">
        <v>0.91805164323624977</v>
      </c>
      <c r="DL2547">
        <v>0</v>
      </c>
      <c r="DM2547">
        <v>0</v>
      </c>
      <c r="DN2547">
        <v>102.2</v>
      </c>
      <c r="DO2547">
        <v>0.17899999999999999</v>
      </c>
      <c r="DP2547">
        <v>5.1100000000000003</v>
      </c>
      <c r="DQ2547" s="2">
        <v>0</v>
      </c>
      <c r="DR2547" s="2">
        <v>93.88</v>
      </c>
      <c r="DS2547">
        <v>0</v>
      </c>
      <c r="DV2547">
        <v>1</v>
      </c>
    </row>
    <row r="2548" spans="1:126" x14ac:dyDescent="0.15">
      <c r="A2548" t="s">
        <v>2658</v>
      </c>
      <c r="B2548" t="s">
        <v>4176</v>
      </c>
      <c r="C2548">
        <v>48</v>
      </c>
      <c r="D2548">
        <v>125</v>
      </c>
      <c r="E2548" t="s">
        <v>4177</v>
      </c>
      <c r="F2548">
        <v>48125</v>
      </c>
      <c r="G2548" t="s">
        <v>7531</v>
      </c>
      <c r="H2548">
        <v>65.099999999999994</v>
      </c>
      <c r="I2548">
        <v>3.8</v>
      </c>
      <c r="J2548">
        <v>0.9</v>
      </c>
      <c r="K2548">
        <v>0.7</v>
      </c>
      <c r="L2548">
        <v>0.6</v>
      </c>
      <c r="M2548">
        <v>29</v>
      </c>
      <c r="N2548">
        <f t="shared" si="162"/>
        <v>5095.1099999999988</v>
      </c>
      <c r="O2548">
        <f t="shared" si="160"/>
        <v>4904.8900000000012</v>
      </c>
      <c r="P2548">
        <f t="shared" si="161"/>
        <v>5.8858680000000039</v>
      </c>
      <c r="Q2548" s="4">
        <v>48125</v>
      </c>
      <c r="R2548" s="5">
        <v>33.615363000000002</v>
      </c>
      <c r="S2548" s="5">
        <v>-100.787617</v>
      </c>
      <c r="T2548">
        <v>8</v>
      </c>
      <c r="U2548">
        <v>0.13362994371012177</v>
      </c>
      <c r="V2548">
        <v>2399</v>
      </c>
      <c r="W2548">
        <v>2339</v>
      </c>
      <c r="X2548">
        <v>2281</v>
      </c>
      <c r="Y2548">
        <v>2202</v>
      </c>
      <c r="Z2548">
        <v>1145</v>
      </c>
      <c r="AA2548">
        <v>48107</v>
      </c>
      <c r="AB2548">
        <v>684.0200000000001</v>
      </c>
      <c r="AC2548">
        <v>39700</v>
      </c>
      <c r="AD2548">
        <v>0</v>
      </c>
      <c r="AE2548">
        <v>0</v>
      </c>
      <c r="AF2548">
        <v>2</v>
      </c>
      <c r="AG2548">
        <v>437</v>
      </c>
      <c r="AH2548">
        <v>4.5766590389016018E-3</v>
      </c>
      <c r="AI2548" s="3">
        <v>572617</v>
      </c>
      <c r="AJ2548" s="3">
        <v>577102.545751645</v>
      </c>
      <c r="AK2548">
        <v>312</v>
      </c>
      <c r="AL2548">
        <v>579366.40000000002</v>
      </c>
      <c r="AM2548">
        <v>667648</v>
      </c>
      <c r="AN2548">
        <v>38046</v>
      </c>
      <c r="AO2548">
        <v>705694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f t="shared" si="159"/>
        <v>0</v>
      </c>
      <c r="AW2548">
        <v>0</v>
      </c>
      <c r="AX2548">
        <v>0</v>
      </c>
      <c r="AY2548">
        <v>241417004.08829001</v>
      </c>
      <c r="AZ2548">
        <v>241417.00408829001</v>
      </c>
      <c r="BA2548">
        <v>87122.163226018994</v>
      </c>
      <c r="BB2548">
        <v>0.11478135562425412</v>
      </c>
      <c r="BC2548">
        <v>1143</v>
      </c>
      <c r="BD2548">
        <v>0</v>
      </c>
      <c r="BE2548">
        <v>1143</v>
      </c>
      <c r="BF2548">
        <v>0.47644852021675699</v>
      </c>
      <c r="BG2548">
        <v>39250</v>
      </c>
      <c r="BH2548">
        <v>17.207365190705829</v>
      </c>
      <c r="BI2548">
        <v>469</v>
      </c>
      <c r="BJ2548">
        <v>5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2439</v>
      </c>
      <c r="BU2548">
        <v>0.56999999999999995</v>
      </c>
      <c r="BV2548">
        <v>0.47276259999999998</v>
      </c>
      <c r="BW2548">
        <v>21</v>
      </c>
      <c r="BX2548">
        <v>2.4600249999999999</v>
      </c>
      <c r="BY2548">
        <v>0.61439739999999998</v>
      </c>
      <c r="BZ2548">
        <v>6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2205</v>
      </c>
      <c r="CK2548">
        <v>3.1746031746031744</v>
      </c>
      <c r="CL2548">
        <v>0.74325309992706057</v>
      </c>
      <c r="CM2548">
        <v>21</v>
      </c>
      <c r="CN2548">
        <v>2.6201124536795501</v>
      </c>
      <c r="CO2548">
        <v>199</v>
      </c>
      <c r="CP2548">
        <v>0</v>
      </c>
      <c r="CQ2548">
        <v>0</v>
      </c>
      <c r="CR2548">
        <v>1806</v>
      </c>
      <c r="CS2548">
        <v>0.82900000000000007</v>
      </c>
      <c r="CT2548">
        <v>1631</v>
      </c>
      <c r="CU2548">
        <v>0.71637426901000001</v>
      </c>
      <c r="CW2548">
        <v>0</v>
      </c>
      <c r="CX2548">
        <v>1</v>
      </c>
      <c r="CY2548">
        <v>256</v>
      </c>
      <c r="CZ2548">
        <v>636</v>
      </c>
      <c r="DA2548" s="2">
        <v>1373</v>
      </c>
      <c r="DB2548" s="2">
        <v>120</v>
      </c>
      <c r="DC2548" s="2">
        <v>87.3</v>
      </c>
      <c r="DD2548" s="2">
        <v>267</v>
      </c>
      <c r="DE2548">
        <v>226</v>
      </c>
      <c r="DF2548">
        <v>37</v>
      </c>
      <c r="DG2548">
        <v>43.65</v>
      </c>
      <c r="DH2548">
        <v>43.65</v>
      </c>
      <c r="DI2548" s="2">
        <v>43.65</v>
      </c>
      <c r="DJ2548">
        <v>0.38</v>
      </c>
      <c r="DK2548">
        <v>0.94538758018012037</v>
      </c>
      <c r="DL2548">
        <v>0</v>
      </c>
      <c r="DN2548">
        <v>119</v>
      </c>
      <c r="DO2548">
        <v>0.19899999999999998</v>
      </c>
      <c r="DP2548">
        <v>41979.46</v>
      </c>
      <c r="DQ2548" s="2">
        <v>0</v>
      </c>
      <c r="DR2548" s="2">
        <v>0</v>
      </c>
      <c r="DS2548">
        <v>0</v>
      </c>
      <c r="DT2548">
        <v>2.17065799134132</v>
      </c>
      <c r="DU2548">
        <v>1257606.3060746519</v>
      </c>
      <c r="DV2548">
        <v>1</v>
      </c>
    </row>
    <row r="2549" spans="1:126" x14ac:dyDescent="0.15">
      <c r="A2549" t="s">
        <v>2658</v>
      </c>
      <c r="B2549" t="s">
        <v>4178</v>
      </c>
      <c r="C2549">
        <v>48</v>
      </c>
      <c r="D2549">
        <v>127</v>
      </c>
      <c r="E2549" t="s">
        <v>4179</v>
      </c>
      <c r="F2549">
        <v>48127</v>
      </c>
      <c r="G2549" t="s">
        <v>7532</v>
      </c>
      <c r="H2549">
        <v>12.2</v>
      </c>
      <c r="I2549">
        <v>0.8</v>
      </c>
      <c r="J2549">
        <v>0.1</v>
      </c>
      <c r="K2549">
        <v>0.5</v>
      </c>
      <c r="L2549">
        <v>0.2</v>
      </c>
      <c r="M2549">
        <v>86.2</v>
      </c>
      <c r="N2549">
        <f t="shared" si="162"/>
        <v>7580.22</v>
      </c>
      <c r="O2549">
        <f t="shared" si="160"/>
        <v>2419.7799999999997</v>
      </c>
      <c r="P2549">
        <f t="shared" si="161"/>
        <v>2.9037360000000008</v>
      </c>
      <c r="Q2549" s="4">
        <v>48127</v>
      </c>
      <c r="R2549" s="5">
        <v>28.423587000000001</v>
      </c>
      <c r="S2549" s="5">
        <v>-99.765871000000004</v>
      </c>
      <c r="T2549">
        <v>6</v>
      </c>
      <c r="U2549">
        <v>0.8385380629790522</v>
      </c>
      <c r="V2549">
        <v>10054</v>
      </c>
      <c r="W2549">
        <v>10537</v>
      </c>
      <c r="X2549">
        <v>10682</v>
      </c>
      <c r="Y2549">
        <v>10981</v>
      </c>
      <c r="Z2549">
        <v>4981</v>
      </c>
      <c r="AA2549">
        <v>48109</v>
      </c>
      <c r="AB2549">
        <v>3654.3440000000001</v>
      </c>
      <c r="AC2549">
        <v>36825</v>
      </c>
      <c r="AD2549">
        <v>0</v>
      </c>
      <c r="AE2549">
        <v>0</v>
      </c>
      <c r="AF2549">
        <v>12</v>
      </c>
      <c r="AG2549">
        <v>367</v>
      </c>
      <c r="AH2549">
        <v>3.2697547683923703E-2</v>
      </c>
      <c r="AI2549" s="3">
        <v>677023</v>
      </c>
      <c r="AJ2549" s="3">
        <v>850484.84391543001</v>
      </c>
      <c r="AK2549">
        <v>185</v>
      </c>
      <c r="AL2549">
        <v>854131.19999999995</v>
      </c>
      <c r="AM2549">
        <v>477740</v>
      </c>
      <c r="AN2549">
        <v>22893</v>
      </c>
      <c r="AO2549">
        <v>500633</v>
      </c>
      <c r="AP2549">
        <v>1</v>
      </c>
      <c r="AQ2549">
        <v>1</v>
      </c>
      <c r="AR2549">
        <v>2</v>
      </c>
      <c r="AS2549">
        <v>0.18980734554427256</v>
      </c>
      <c r="AT2549">
        <v>2</v>
      </c>
      <c r="AU2549">
        <v>2</v>
      </c>
      <c r="AV2549">
        <f t="shared" si="159"/>
        <v>4</v>
      </c>
      <c r="AW2549">
        <v>7751</v>
      </c>
      <c r="AX2549">
        <v>0.88</v>
      </c>
      <c r="AY2549">
        <v>570581688.65291905</v>
      </c>
      <c r="AZ2549">
        <v>570581.68865291902</v>
      </c>
      <c r="BA2549">
        <v>55705.152542747899</v>
      </c>
      <c r="BB2549">
        <v>0.17951660741483549</v>
      </c>
      <c r="BC2549">
        <v>1977</v>
      </c>
      <c r="BD2549">
        <v>8222</v>
      </c>
      <c r="BE2549">
        <v>-6245</v>
      </c>
      <c r="BF2549">
        <v>-0.62114581261189572</v>
      </c>
      <c r="BG2549">
        <v>205828</v>
      </c>
      <c r="BH2549">
        <v>19.268676277850588</v>
      </c>
      <c r="BI2549">
        <v>1812</v>
      </c>
      <c r="BJ2549">
        <v>7</v>
      </c>
      <c r="BK2549">
        <v>0</v>
      </c>
      <c r="BL2549">
        <v>2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9772</v>
      </c>
      <c r="BU2549">
        <v>0.47</v>
      </c>
      <c r="BV2549">
        <v>0.5222772</v>
      </c>
      <c r="BW2549">
        <v>48</v>
      </c>
      <c r="BX2549">
        <v>0.92099880000000001</v>
      </c>
      <c r="BY2549">
        <v>-0.83310070000000003</v>
      </c>
      <c r="BZ2549">
        <v>6</v>
      </c>
      <c r="CA2549">
        <v>0</v>
      </c>
      <c r="CB2549">
        <v>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10995</v>
      </c>
      <c r="CK2549">
        <v>0.72760345611641652</v>
      </c>
      <c r="CL2549">
        <v>0.4189286227200919</v>
      </c>
      <c r="CM2549">
        <v>31</v>
      </c>
      <c r="CN2549">
        <v>-2.0378652417507612</v>
      </c>
      <c r="CO2549">
        <v>592</v>
      </c>
      <c r="CP2549">
        <v>0.30508901500000002</v>
      </c>
      <c r="CQ2549">
        <v>-0.63862724569999996</v>
      </c>
      <c r="CR2549">
        <v>10230</v>
      </c>
      <c r="CS2549">
        <v>0.92900000000000005</v>
      </c>
      <c r="CT2549">
        <v>7269</v>
      </c>
      <c r="CU2549">
        <v>0.74029801867</v>
      </c>
      <c r="CV2549">
        <v>3</v>
      </c>
      <c r="CW2549">
        <v>3</v>
      </c>
      <c r="CX2549">
        <v>5</v>
      </c>
      <c r="CY2549">
        <v>316</v>
      </c>
      <c r="CZ2549">
        <v>523</v>
      </c>
      <c r="DA2549" s="2">
        <v>7410</v>
      </c>
      <c r="DB2549" s="2">
        <v>340</v>
      </c>
      <c r="DC2549" s="2">
        <v>45.88</v>
      </c>
      <c r="DD2549" s="2">
        <v>502</v>
      </c>
      <c r="DE2549">
        <v>94</v>
      </c>
      <c r="DF2549">
        <v>30</v>
      </c>
      <c r="DH2549">
        <v>9.18</v>
      </c>
      <c r="DJ2549">
        <v>0.48</v>
      </c>
      <c r="DK2549">
        <v>0.90445080890900309</v>
      </c>
      <c r="DL2549">
        <v>0</v>
      </c>
      <c r="DN2549">
        <v>26.6</v>
      </c>
      <c r="DO2549">
        <v>3.1E-2</v>
      </c>
      <c r="DP2549">
        <v>132.30000000000001</v>
      </c>
      <c r="DQ2549" s="2">
        <v>0</v>
      </c>
      <c r="DR2549" s="2">
        <v>0</v>
      </c>
      <c r="DS2549">
        <v>0</v>
      </c>
      <c r="DV2549">
        <v>1</v>
      </c>
    </row>
    <row r="2550" spans="1:126" x14ac:dyDescent="0.15">
      <c r="A2550" t="s">
        <v>2658</v>
      </c>
      <c r="B2550" t="s">
        <v>4180</v>
      </c>
      <c r="C2550">
        <v>48</v>
      </c>
      <c r="D2550">
        <v>129</v>
      </c>
      <c r="E2550" t="s">
        <v>4181</v>
      </c>
      <c r="F2550">
        <v>48129</v>
      </c>
      <c r="G2550" t="s">
        <v>7533</v>
      </c>
      <c r="H2550">
        <v>85.3</v>
      </c>
      <c r="I2550">
        <v>4.4000000000000004</v>
      </c>
      <c r="J2550">
        <v>0.4</v>
      </c>
      <c r="K2550">
        <v>0.2</v>
      </c>
      <c r="L2550">
        <v>1.2</v>
      </c>
      <c r="M2550">
        <v>8.4</v>
      </c>
      <c r="N2550">
        <f t="shared" si="162"/>
        <v>7367.6499999999987</v>
      </c>
      <c r="O2550">
        <f t="shared" si="160"/>
        <v>2632.3500000000013</v>
      </c>
      <c r="P2550">
        <f t="shared" si="161"/>
        <v>3.1588200000000026</v>
      </c>
      <c r="Q2550" s="4">
        <v>48129</v>
      </c>
      <c r="R2550" s="5">
        <v>34.955036</v>
      </c>
      <c r="S2550" s="5">
        <v>-100.81584599999999</v>
      </c>
      <c r="T2550">
        <v>8</v>
      </c>
      <c r="U2550">
        <v>0.29131091907605855</v>
      </c>
      <c r="V2550">
        <v>3652</v>
      </c>
      <c r="W2550">
        <v>3636</v>
      </c>
      <c r="X2550">
        <v>3588</v>
      </c>
      <c r="Y2550">
        <v>3396</v>
      </c>
      <c r="Z2550">
        <v>1554</v>
      </c>
      <c r="AA2550">
        <v>48111</v>
      </c>
      <c r="AB2550">
        <v>1045.3899999999999</v>
      </c>
      <c r="AC2550">
        <v>36681</v>
      </c>
      <c r="AD2550">
        <v>0</v>
      </c>
      <c r="AE2550">
        <v>0</v>
      </c>
      <c r="AF2550">
        <v>15</v>
      </c>
      <c r="AG2550">
        <v>380</v>
      </c>
      <c r="AH2550">
        <v>3.9473684210526314E-2</v>
      </c>
      <c r="AI2550" s="3">
        <v>585096</v>
      </c>
      <c r="AJ2550" s="3">
        <v>593206.18635395507</v>
      </c>
      <c r="AK2550">
        <v>265</v>
      </c>
      <c r="AL2550">
        <v>597177.59999999998</v>
      </c>
      <c r="AM2550">
        <v>294712</v>
      </c>
      <c r="AN2550">
        <v>34157</v>
      </c>
      <c r="AO2550">
        <v>328869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f t="shared" si="159"/>
        <v>1</v>
      </c>
      <c r="AW2550">
        <v>1297</v>
      </c>
      <c r="AX2550">
        <v>0.47</v>
      </c>
      <c r="AY2550">
        <v>104631226.518842</v>
      </c>
      <c r="AZ2550">
        <v>104631.226518842</v>
      </c>
      <c r="BA2550">
        <v>27352.198500663701</v>
      </c>
      <c r="BB2550">
        <v>0.36560132450623117</v>
      </c>
      <c r="BC2550">
        <v>375</v>
      </c>
      <c r="BD2550">
        <v>0</v>
      </c>
      <c r="BE2550">
        <v>375</v>
      </c>
      <c r="BF2550">
        <v>0.10268346111719606</v>
      </c>
      <c r="BG2550">
        <v>81094</v>
      </c>
      <c r="BH2550">
        <v>22.60144927536232</v>
      </c>
      <c r="BI2550">
        <v>750</v>
      </c>
      <c r="BJ2550">
        <v>6</v>
      </c>
      <c r="BK2550">
        <v>0</v>
      </c>
      <c r="BL2550">
        <v>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3664</v>
      </c>
      <c r="BU2550">
        <v>0.5</v>
      </c>
      <c r="BV2550">
        <v>0.53514879999999998</v>
      </c>
      <c r="BW2550">
        <v>31</v>
      </c>
      <c r="BX2550">
        <v>2.1834060000000002</v>
      </c>
      <c r="BY2550">
        <v>0.73946670000000003</v>
      </c>
      <c r="BZ2550">
        <v>7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3522</v>
      </c>
      <c r="CK2550">
        <v>2.5553662691652468</v>
      </c>
      <c r="CL2550">
        <v>0.6219611021069692</v>
      </c>
      <c r="CM2550">
        <v>28</v>
      </c>
      <c r="CN2550">
        <v>1.3164157230865701</v>
      </c>
      <c r="CO2550">
        <v>269</v>
      </c>
      <c r="CP2550">
        <v>-0.25746065340000002</v>
      </c>
      <c r="CQ2550">
        <v>5.7928276000000001E-2</v>
      </c>
      <c r="CR2550">
        <v>2829</v>
      </c>
      <c r="CS2550">
        <v>0.81700000000000006</v>
      </c>
      <c r="CT2550">
        <v>2403</v>
      </c>
      <c r="CU2550">
        <v>0.72471910112000004</v>
      </c>
      <c r="CW2550">
        <v>1</v>
      </c>
      <c r="CX2550">
        <v>1</v>
      </c>
      <c r="CY2550">
        <v>273</v>
      </c>
      <c r="CZ2550">
        <v>552</v>
      </c>
      <c r="DA2550" s="2">
        <v>2034</v>
      </c>
      <c r="DB2550" s="2">
        <v>265</v>
      </c>
      <c r="DC2550" s="2">
        <v>198.75</v>
      </c>
      <c r="DD2550" s="2">
        <v>276</v>
      </c>
      <c r="DE2550">
        <v>188</v>
      </c>
      <c r="DF2550">
        <v>20</v>
      </c>
      <c r="DG2550">
        <v>85.18</v>
      </c>
      <c r="DH2550">
        <v>28.39</v>
      </c>
      <c r="DI2550" s="2">
        <v>28.39</v>
      </c>
      <c r="DJ2550">
        <v>0.86</v>
      </c>
      <c r="DK2550">
        <v>0.78441315613164331</v>
      </c>
      <c r="DL2550">
        <v>0</v>
      </c>
      <c r="DM2550">
        <v>0</v>
      </c>
      <c r="DN2550">
        <v>43.9</v>
      </c>
      <c r="DO2550">
        <v>7.400000000000001E-2</v>
      </c>
      <c r="DP2550">
        <v>16280.01</v>
      </c>
      <c r="DQ2550" s="2">
        <v>0</v>
      </c>
      <c r="DR2550" s="2">
        <v>0</v>
      </c>
      <c r="DS2550">
        <v>0</v>
      </c>
      <c r="DV2550">
        <v>1</v>
      </c>
    </row>
    <row r="2551" spans="1:126" x14ac:dyDescent="0.15">
      <c r="A2551" t="s">
        <v>2658</v>
      </c>
      <c r="B2551" t="s">
        <v>678</v>
      </c>
      <c r="C2551">
        <v>48</v>
      </c>
      <c r="D2551">
        <v>131</v>
      </c>
      <c r="E2551" t="s">
        <v>4182</v>
      </c>
      <c r="F2551">
        <v>48131</v>
      </c>
      <c r="G2551" t="s">
        <v>7534</v>
      </c>
      <c r="H2551">
        <v>10.199999999999999</v>
      </c>
      <c r="I2551">
        <v>0.7</v>
      </c>
      <c r="J2551">
        <v>0.2</v>
      </c>
      <c r="K2551">
        <v>0.1</v>
      </c>
      <c r="L2551">
        <v>0.3</v>
      </c>
      <c r="M2551">
        <v>88.5</v>
      </c>
      <c r="N2551">
        <f t="shared" si="162"/>
        <v>7936.92</v>
      </c>
      <c r="O2551">
        <f t="shared" si="160"/>
        <v>2063.08</v>
      </c>
      <c r="P2551">
        <f t="shared" si="161"/>
        <v>2.475696000000001</v>
      </c>
      <c r="Q2551" s="4">
        <v>48131</v>
      </c>
      <c r="R2551" s="5">
        <v>27.681122999999999</v>
      </c>
      <c r="S2551" s="5">
        <v>-98.497393000000002</v>
      </c>
      <c r="T2551">
        <v>7</v>
      </c>
      <c r="U2551">
        <v>0.26404990003804163</v>
      </c>
      <c r="V2551">
        <v>11821</v>
      </c>
      <c r="W2551">
        <v>11644</v>
      </c>
      <c r="X2551">
        <v>11577</v>
      </c>
      <c r="Y2551">
        <v>11343</v>
      </c>
      <c r="Z2551">
        <v>5442</v>
      </c>
      <c r="AA2551">
        <v>48113</v>
      </c>
      <c r="AB2551">
        <v>3586.9760000000001</v>
      </c>
      <c r="AC2551">
        <v>33939</v>
      </c>
      <c r="AD2551">
        <v>0</v>
      </c>
      <c r="AE2551">
        <v>0</v>
      </c>
      <c r="AF2551">
        <v>15</v>
      </c>
      <c r="AG2551">
        <v>1436</v>
      </c>
      <c r="AH2551">
        <v>1.0445682451253482E-2</v>
      </c>
      <c r="AI2551" s="3">
        <v>959630</v>
      </c>
      <c r="AJ2551" s="3">
        <v>1147823.194436885</v>
      </c>
      <c r="AK2551">
        <v>200</v>
      </c>
      <c r="AL2551">
        <v>1149324.8</v>
      </c>
      <c r="AM2551">
        <v>745422</v>
      </c>
      <c r="AN2551">
        <v>54716</v>
      </c>
      <c r="AO2551">
        <v>800138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2</v>
      </c>
      <c r="AV2551">
        <f t="shared" si="159"/>
        <v>2</v>
      </c>
      <c r="AW2551">
        <v>5153</v>
      </c>
      <c r="AX2551">
        <v>0.51</v>
      </c>
      <c r="AY2551">
        <v>921533443.34081197</v>
      </c>
      <c r="AZ2551">
        <v>921533.44334081199</v>
      </c>
      <c r="BA2551">
        <v>69251.362625414593</v>
      </c>
      <c r="BB2551">
        <v>0.14440149075608363</v>
      </c>
      <c r="BC2551">
        <v>1662</v>
      </c>
      <c r="BD2551">
        <v>1603</v>
      </c>
      <c r="BE2551">
        <v>59</v>
      </c>
      <c r="BF2551">
        <v>4.9911175027493445E-3</v>
      </c>
      <c r="BG2551">
        <v>126083</v>
      </c>
      <c r="BH2551">
        <v>10.890818001209293</v>
      </c>
      <c r="BI2551">
        <v>2231</v>
      </c>
      <c r="BJ2551">
        <v>4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12010</v>
      </c>
      <c r="BU2551">
        <v>0.41</v>
      </c>
      <c r="BV2551">
        <v>0.49290109999999998</v>
      </c>
      <c r="BW2551">
        <v>36</v>
      </c>
      <c r="BX2551">
        <v>0.33305580000000001</v>
      </c>
      <c r="BY2551">
        <v>-1.6922809999999999</v>
      </c>
      <c r="BZ2551">
        <v>6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11519</v>
      </c>
      <c r="CK2551">
        <v>0.5208785484851115</v>
      </c>
      <c r="CL2551">
        <v>0.49207068418667876</v>
      </c>
      <c r="CM2551">
        <v>23</v>
      </c>
      <c r="CN2551">
        <v>-2.0435181273034679</v>
      </c>
      <c r="CO2551">
        <v>397</v>
      </c>
      <c r="CP2551">
        <v>-0.47687943519999998</v>
      </c>
      <c r="CQ2551">
        <v>-0.56749980010000001</v>
      </c>
      <c r="CR2551">
        <v>10408</v>
      </c>
      <c r="CS2551">
        <v>0.91599999999999993</v>
      </c>
      <c r="CT2551">
        <v>8960</v>
      </c>
      <c r="CU2551">
        <v>0.72618068126000002</v>
      </c>
      <c r="CV2551">
        <v>1</v>
      </c>
      <c r="CY2551">
        <v>1001</v>
      </c>
      <c r="CZ2551">
        <v>2060</v>
      </c>
      <c r="DA2551" s="2">
        <v>6143</v>
      </c>
      <c r="DB2551" s="2">
        <v>560</v>
      </c>
      <c r="DC2551" s="2">
        <v>25.77</v>
      </c>
      <c r="DD2551" s="2">
        <v>1656</v>
      </c>
      <c r="DE2551">
        <v>471</v>
      </c>
      <c r="DF2551">
        <v>100</v>
      </c>
      <c r="DH2551">
        <v>25.77</v>
      </c>
      <c r="DI2551" s="2">
        <v>8.59</v>
      </c>
      <c r="DJ2551">
        <v>0.96</v>
      </c>
      <c r="DK2551">
        <v>0.9500140679220116</v>
      </c>
      <c r="DL2551">
        <v>0</v>
      </c>
      <c r="DM2551">
        <v>0</v>
      </c>
      <c r="DN2551">
        <v>3.4</v>
      </c>
      <c r="DO2551">
        <v>3.0000000000000001E-3</v>
      </c>
      <c r="DP2551">
        <v>6512.4</v>
      </c>
      <c r="DQ2551" s="2">
        <v>0</v>
      </c>
      <c r="DR2551" s="2">
        <v>0</v>
      </c>
      <c r="DS2551">
        <v>0</v>
      </c>
      <c r="DV2551">
        <v>0</v>
      </c>
    </row>
    <row r="2552" spans="1:126" x14ac:dyDescent="0.15">
      <c r="A2552" t="s">
        <v>2658</v>
      </c>
      <c r="B2552" t="s">
        <v>4183</v>
      </c>
      <c r="C2552">
        <v>48</v>
      </c>
      <c r="D2552">
        <v>133</v>
      </c>
      <c r="E2552" t="s">
        <v>4184</v>
      </c>
      <c r="F2552">
        <v>48133</v>
      </c>
      <c r="G2552" t="s">
        <v>7535</v>
      </c>
      <c r="H2552">
        <v>82.2</v>
      </c>
      <c r="I2552">
        <v>1.7</v>
      </c>
      <c r="J2552">
        <v>0.5</v>
      </c>
      <c r="K2552">
        <v>0.3</v>
      </c>
      <c r="L2552">
        <v>0.9</v>
      </c>
      <c r="M2552">
        <v>14.4</v>
      </c>
      <c r="N2552">
        <f t="shared" si="162"/>
        <v>6968.2400000000007</v>
      </c>
      <c r="O2552">
        <f t="shared" si="160"/>
        <v>3031.7599999999993</v>
      </c>
      <c r="P2552">
        <f t="shared" si="161"/>
        <v>3.6381120000000005</v>
      </c>
      <c r="Q2552" s="4">
        <v>48133</v>
      </c>
      <c r="R2552" s="5">
        <v>32.324644999999997</v>
      </c>
      <c r="S2552" s="5">
        <v>-98.836560000000006</v>
      </c>
      <c r="T2552">
        <v>6</v>
      </c>
      <c r="U2552">
        <v>0.38257945013955474</v>
      </c>
      <c r="V2552">
        <v>18519</v>
      </c>
      <c r="W2552">
        <v>18403</v>
      </c>
      <c r="X2552">
        <v>18328</v>
      </c>
      <c r="Y2552">
        <v>18161</v>
      </c>
      <c r="Z2552">
        <v>8423</v>
      </c>
      <c r="AA2552">
        <v>48115</v>
      </c>
      <c r="AB2552">
        <v>5244.232</v>
      </c>
      <c r="AC2552">
        <v>34888</v>
      </c>
      <c r="AD2552">
        <v>0</v>
      </c>
      <c r="AE2552">
        <v>0</v>
      </c>
      <c r="AF2552">
        <v>24</v>
      </c>
      <c r="AG2552">
        <v>1174</v>
      </c>
      <c r="AH2552">
        <v>2.0442930153321975E-2</v>
      </c>
      <c r="AI2552" s="3">
        <v>503633</v>
      </c>
      <c r="AJ2552" s="3">
        <v>592950.13219927507</v>
      </c>
      <c r="AK2552">
        <v>160</v>
      </c>
      <c r="AL2552">
        <v>596467.19999999995</v>
      </c>
      <c r="AM2552">
        <v>599697</v>
      </c>
      <c r="AN2552">
        <v>66503</v>
      </c>
      <c r="AO2552">
        <v>666200</v>
      </c>
      <c r="AP2552">
        <v>3</v>
      </c>
      <c r="AQ2552">
        <v>0</v>
      </c>
      <c r="AR2552">
        <v>3</v>
      </c>
      <c r="AS2552">
        <v>0.16301689941857306</v>
      </c>
      <c r="AT2552">
        <v>3</v>
      </c>
      <c r="AU2552">
        <v>12</v>
      </c>
      <c r="AV2552">
        <f t="shared" si="159"/>
        <v>15</v>
      </c>
      <c r="AW2552">
        <v>2128</v>
      </c>
      <c r="AX2552">
        <v>0.13</v>
      </c>
      <c r="AY2552">
        <v>134923208.964039</v>
      </c>
      <c r="AZ2552">
        <v>134923.20896403899</v>
      </c>
      <c r="BA2552">
        <v>7376.3674856513599</v>
      </c>
      <c r="BB2552">
        <v>1.3556808306327168</v>
      </c>
      <c r="BC2552">
        <v>1733</v>
      </c>
      <c r="BD2552">
        <v>0</v>
      </c>
      <c r="BE2552">
        <v>1733</v>
      </c>
      <c r="BF2552">
        <v>9.3579566931259781E-2</v>
      </c>
      <c r="BG2552">
        <v>316270</v>
      </c>
      <c r="BH2552">
        <v>17.256110868616325</v>
      </c>
      <c r="BI2552">
        <v>3436</v>
      </c>
      <c r="BJ2552">
        <v>22</v>
      </c>
      <c r="BK2552">
        <v>3</v>
      </c>
      <c r="BL2552">
        <v>3</v>
      </c>
      <c r="BM2552">
        <v>0</v>
      </c>
      <c r="BN2552">
        <v>0</v>
      </c>
      <c r="BO2552">
        <v>0</v>
      </c>
      <c r="BP2552">
        <v>0</v>
      </c>
      <c r="BQ2552">
        <v>2</v>
      </c>
      <c r="BR2552">
        <v>5</v>
      </c>
      <c r="BS2552">
        <v>0</v>
      </c>
      <c r="BT2552">
        <v>18167</v>
      </c>
      <c r="BU2552">
        <v>0.63</v>
      </c>
      <c r="BV2552">
        <v>0.46264840000000002</v>
      </c>
      <c r="BW2552">
        <v>123</v>
      </c>
      <c r="BX2552">
        <v>1.9265699999999999</v>
      </c>
      <c r="BY2552">
        <v>-0.17361860000000001</v>
      </c>
      <c r="BZ2552">
        <v>18</v>
      </c>
      <c r="CA2552">
        <v>3</v>
      </c>
      <c r="CB2552">
        <v>3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0</v>
      </c>
      <c r="CJ2552">
        <v>18230</v>
      </c>
      <c r="CK2552">
        <v>1.426220515633571</v>
      </c>
      <c r="CL2552">
        <v>0.61383612134958887</v>
      </c>
      <c r="CM2552">
        <v>112</v>
      </c>
      <c r="CN2552">
        <v>-8.9032947455130337E-2</v>
      </c>
      <c r="CO2552">
        <v>1277</v>
      </c>
      <c r="CP2552">
        <v>-0.80411367249999999</v>
      </c>
      <c r="CQ2552">
        <v>-7.6928382599999998E-2</v>
      </c>
      <c r="CR2552">
        <v>14731</v>
      </c>
      <c r="CS2552">
        <v>0.81299999999999994</v>
      </c>
      <c r="CT2552">
        <v>13167</v>
      </c>
      <c r="CU2552">
        <v>0.73713996968000006</v>
      </c>
      <c r="CV2552">
        <v>2</v>
      </c>
      <c r="CW2552">
        <v>5</v>
      </c>
      <c r="CX2552">
        <v>7</v>
      </c>
      <c r="CY2552">
        <v>533</v>
      </c>
      <c r="CZ2552">
        <v>1765</v>
      </c>
      <c r="DA2552" s="2">
        <v>12098</v>
      </c>
      <c r="DB2552" s="2">
        <v>1080</v>
      </c>
      <c r="DC2552" s="2">
        <v>98.66</v>
      </c>
      <c r="DD2552" s="2">
        <v>1301</v>
      </c>
      <c r="DE2552">
        <v>600</v>
      </c>
      <c r="DF2552">
        <v>36</v>
      </c>
      <c r="DG2552">
        <v>10.96</v>
      </c>
      <c r="DH2552">
        <v>16.440000000000001</v>
      </c>
      <c r="DI2552" s="2">
        <v>38.369999999999997</v>
      </c>
      <c r="DJ2552">
        <v>0.24</v>
      </c>
      <c r="DK2552">
        <v>0.97181280813608317</v>
      </c>
      <c r="DL2552">
        <v>2.5553662691652468E-3</v>
      </c>
      <c r="DN2552">
        <v>98.9</v>
      </c>
      <c r="DO2552">
        <v>0.17800000000000002</v>
      </c>
      <c r="DP2552">
        <v>209.62</v>
      </c>
      <c r="DQ2552" s="2">
        <v>0</v>
      </c>
      <c r="DR2552" s="2">
        <v>0</v>
      </c>
      <c r="DS2552">
        <v>0</v>
      </c>
      <c r="DT2552">
        <v>2.9694885226199701</v>
      </c>
      <c r="DU2552">
        <v>1771202.50451927</v>
      </c>
      <c r="DV2552">
        <v>0</v>
      </c>
    </row>
    <row r="2553" spans="1:126" x14ac:dyDescent="0.15">
      <c r="A2553" t="s">
        <v>2658</v>
      </c>
      <c r="B2553" t="s">
        <v>4185</v>
      </c>
      <c r="C2553">
        <v>48</v>
      </c>
      <c r="D2553">
        <v>135</v>
      </c>
      <c r="E2553" t="s">
        <v>4186</v>
      </c>
      <c r="F2553">
        <v>48135</v>
      </c>
      <c r="G2553" t="s">
        <v>7536</v>
      </c>
      <c r="H2553">
        <v>41.1</v>
      </c>
      <c r="I2553">
        <v>4.0999999999999996</v>
      </c>
      <c r="J2553">
        <v>0.5</v>
      </c>
      <c r="K2553">
        <v>0.7</v>
      </c>
      <c r="L2553">
        <v>0.9</v>
      </c>
      <c r="M2553">
        <v>52.7</v>
      </c>
      <c r="N2553">
        <f t="shared" si="162"/>
        <v>4484.8600000000006</v>
      </c>
      <c r="O2553">
        <f t="shared" si="160"/>
        <v>5515.1399999999994</v>
      </c>
      <c r="P2553">
        <f t="shared" si="161"/>
        <v>6.6181680000000016</v>
      </c>
      <c r="Q2553" s="4">
        <v>48135</v>
      </c>
      <c r="R2553" s="5">
        <v>31.865300999999999</v>
      </c>
      <c r="S2553" s="5">
        <v>-102.542507</v>
      </c>
      <c r="T2553">
        <v>3</v>
      </c>
      <c r="U2553">
        <v>0.1256300726637779</v>
      </c>
      <c r="V2553">
        <v>138193</v>
      </c>
      <c r="W2553">
        <v>144932</v>
      </c>
      <c r="X2553">
        <v>149557</v>
      </c>
      <c r="Y2553">
        <v>159835</v>
      </c>
      <c r="Z2553">
        <v>74123</v>
      </c>
      <c r="AA2553">
        <v>48117</v>
      </c>
      <c r="AB2553">
        <v>56751.679999999993</v>
      </c>
      <c r="AC2553">
        <v>57150</v>
      </c>
      <c r="AD2553">
        <v>0</v>
      </c>
      <c r="AE2553">
        <v>0</v>
      </c>
      <c r="AF2553">
        <v>17</v>
      </c>
      <c r="AG2553">
        <v>264</v>
      </c>
      <c r="AH2553">
        <v>6.4393939393939392E-2</v>
      </c>
      <c r="AI2553" s="3">
        <v>428848</v>
      </c>
      <c r="AJ2553" s="3">
        <v>574542.46431435505</v>
      </c>
      <c r="AK2553">
        <v>15</v>
      </c>
      <c r="AL2553">
        <v>577126.40000000002</v>
      </c>
      <c r="AM2553">
        <v>577146</v>
      </c>
      <c r="AN2553">
        <v>12674</v>
      </c>
      <c r="AO2553">
        <v>589820</v>
      </c>
      <c r="AP2553">
        <v>8</v>
      </c>
      <c r="AQ2553">
        <v>0</v>
      </c>
      <c r="AR2553">
        <v>8</v>
      </c>
      <c r="AS2553">
        <v>5.5198299892363321E-2</v>
      </c>
      <c r="AT2553">
        <v>10</v>
      </c>
      <c r="AU2553">
        <v>226</v>
      </c>
      <c r="AV2553">
        <f t="shared" si="159"/>
        <v>236</v>
      </c>
      <c r="AW2553">
        <v>113294</v>
      </c>
      <c r="AX2553">
        <v>0.77</v>
      </c>
      <c r="AY2553">
        <v>508838530.73074299</v>
      </c>
      <c r="AZ2553">
        <v>508838.53073074302</v>
      </c>
      <c r="BA2553">
        <v>4188.9145347694903</v>
      </c>
      <c r="BB2553">
        <v>2.3872532888881883</v>
      </c>
      <c r="BC2553">
        <v>20554</v>
      </c>
      <c r="BD2553">
        <v>10790</v>
      </c>
      <c r="BE2553">
        <v>9764</v>
      </c>
      <c r="BF2553">
        <v>7.0654808854283505E-2</v>
      </c>
      <c r="BG2553">
        <v>2840101</v>
      </c>
      <c r="BH2553">
        <v>18.990090734636293</v>
      </c>
      <c r="BI2553">
        <v>18216</v>
      </c>
      <c r="BJ2553">
        <v>77</v>
      </c>
      <c r="BK2553">
        <v>21</v>
      </c>
      <c r="BL2553">
        <v>5</v>
      </c>
      <c r="BM2553">
        <v>0</v>
      </c>
      <c r="BN2553">
        <v>2</v>
      </c>
      <c r="BO2553">
        <v>1</v>
      </c>
      <c r="BP2553">
        <v>1</v>
      </c>
      <c r="BQ2553">
        <v>12</v>
      </c>
      <c r="BR2553">
        <v>2</v>
      </c>
      <c r="BS2553">
        <v>1</v>
      </c>
      <c r="BT2553">
        <v>134625</v>
      </c>
      <c r="BU2553">
        <v>0.69</v>
      </c>
      <c r="BV2553">
        <v>0.38423190000000002</v>
      </c>
      <c r="BW2553">
        <v>462</v>
      </c>
      <c r="BX2553">
        <v>0.90622100000000005</v>
      </c>
      <c r="BY2553">
        <v>-1.919764</v>
      </c>
      <c r="BZ2553">
        <v>80</v>
      </c>
      <c r="CA2553">
        <v>18</v>
      </c>
      <c r="CB2553">
        <v>5</v>
      </c>
      <c r="CC2553">
        <v>0</v>
      </c>
      <c r="CD2553">
        <v>2</v>
      </c>
      <c r="CE2553">
        <v>1</v>
      </c>
      <c r="CF2553">
        <v>2</v>
      </c>
      <c r="CG2553">
        <v>12</v>
      </c>
      <c r="CH2553">
        <v>3</v>
      </c>
      <c r="CI2553">
        <v>0</v>
      </c>
      <c r="CJ2553">
        <v>154399</v>
      </c>
      <c r="CK2553">
        <v>0.7966372839202327</v>
      </c>
      <c r="CL2553">
        <v>0.48839584804194019</v>
      </c>
      <c r="CM2553">
        <v>378</v>
      </c>
      <c r="CN2553">
        <v>-1.8315349190769667</v>
      </c>
      <c r="CO2553">
        <v>11060</v>
      </c>
      <c r="CP2553">
        <v>-0.70334450569999996</v>
      </c>
      <c r="CQ2553">
        <v>-0.50859673620000001</v>
      </c>
      <c r="CR2553">
        <v>143146</v>
      </c>
      <c r="CS2553">
        <v>0.88800000000000001</v>
      </c>
      <c r="CT2553">
        <v>97426</v>
      </c>
      <c r="CU2553">
        <v>0.73339599340000006</v>
      </c>
      <c r="CV2553">
        <v>68</v>
      </c>
      <c r="CW2553">
        <v>55</v>
      </c>
      <c r="CX2553">
        <v>87</v>
      </c>
      <c r="CY2553">
        <v>93</v>
      </c>
      <c r="CZ2553">
        <v>422</v>
      </c>
      <c r="DA2553" s="2">
        <v>97279</v>
      </c>
      <c r="DB2553" s="2">
        <v>11450</v>
      </c>
      <c r="DC2553" s="2">
        <v>108.45</v>
      </c>
      <c r="DD2553" s="2">
        <v>21985</v>
      </c>
      <c r="DE2553">
        <v>161</v>
      </c>
      <c r="DF2553">
        <v>23</v>
      </c>
      <c r="DG2553">
        <v>25.44</v>
      </c>
      <c r="DH2553">
        <v>0.67</v>
      </c>
      <c r="DI2553" s="2">
        <v>4.6900000000000004</v>
      </c>
      <c r="DJ2553">
        <v>2.5</v>
      </c>
      <c r="DK2553">
        <v>0.84876226541805022</v>
      </c>
      <c r="DL2553">
        <v>7.575757575757576E-3</v>
      </c>
      <c r="DM2553">
        <v>0</v>
      </c>
      <c r="DN2553">
        <v>0</v>
      </c>
      <c r="DO2553">
        <v>0</v>
      </c>
      <c r="DP2553">
        <v>0</v>
      </c>
      <c r="DQ2553" s="2">
        <v>0</v>
      </c>
      <c r="DR2553" s="2">
        <v>120.553</v>
      </c>
      <c r="DS2553">
        <v>0</v>
      </c>
      <c r="DV2553">
        <v>0</v>
      </c>
    </row>
    <row r="2554" spans="1:126" x14ac:dyDescent="0.15">
      <c r="A2554" t="s">
        <v>2658</v>
      </c>
      <c r="B2554" t="s">
        <v>1150</v>
      </c>
      <c r="C2554">
        <v>48</v>
      </c>
      <c r="D2554">
        <v>137</v>
      </c>
      <c r="E2554" t="s">
        <v>4187</v>
      </c>
      <c r="F2554">
        <v>48137</v>
      </c>
      <c r="G2554" t="s">
        <v>7537</v>
      </c>
      <c r="H2554">
        <v>47.3</v>
      </c>
      <c r="I2554">
        <v>0.5</v>
      </c>
      <c r="J2554">
        <v>0.5</v>
      </c>
      <c r="K2554">
        <v>0.1</v>
      </c>
      <c r="L2554">
        <v>0.2</v>
      </c>
      <c r="M2554">
        <v>51.3</v>
      </c>
      <c r="N2554">
        <f t="shared" si="162"/>
        <v>4869.5299999999988</v>
      </c>
      <c r="O2554">
        <f t="shared" si="160"/>
        <v>5130.4700000000012</v>
      </c>
      <c r="P2554">
        <f t="shared" si="161"/>
        <v>6.1565640000000039</v>
      </c>
      <c r="Q2554" s="4">
        <v>48137</v>
      </c>
      <c r="R2554" s="5">
        <v>29.985876999999999</v>
      </c>
      <c r="S2554" s="5">
        <v>-100.307373</v>
      </c>
      <c r="T2554">
        <v>9</v>
      </c>
      <c r="U2554">
        <v>0.12513852629151409</v>
      </c>
      <c r="V2554">
        <v>2023</v>
      </c>
      <c r="W2554">
        <v>2037</v>
      </c>
      <c r="X2554">
        <v>1906</v>
      </c>
      <c r="Y2554">
        <v>1910</v>
      </c>
      <c r="Z2554">
        <v>810</v>
      </c>
      <c r="AA2554">
        <v>48119</v>
      </c>
      <c r="AB2554">
        <v>644.96300000000008</v>
      </c>
      <c r="AC2554">
        <v>41813</v>
      </c>
      <c r="AD2554">
        <v>0</v>
      </c>
      <c r="AE2554">
        <v>0</v>
      </c>
      <c r="AF2554">
        <v>12</v>
      </c>
      <c r="AG2554">
        <v>419</v>
      </c>
      <c r="AH2554">
        <v>2.8639618138424822E-2</v>
      </c>
      <c r="AI2554" s="3">
        <v>969873</v>
      </c>
      <c r="AJ2554" s="3">
        <v>1355427.43099456</v>
      </c>
      <c r="AK2554">
        <v>500</v>
      </c>
      <c r="AL2554">
        <v>1356883.2000000002</v>
      </c>
      <c r="AM2554">
        <v>1144689</v>
      </c>
      <c r="AN2554">
        <v>20376</v>
      </c>
      <c r="AO2554">
        <v>1165065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f t="shared" si="159"/>
        <v>1</v>
      </c>
      <c r="AW2554">
        <v>0</v>
      </c>
      <c r="AX2554">
        <v>0</v>
      </c>
      <c r="AY2554">
        <v>112047127.58189</v>
      </c>
      <c r="AZ2554">
        <v>112047.12758189</v>
      </c>
      <c r="BA2554">
        <v>51904.714482653297</v>
      </c>
      <c r="BB2554">
        <v>0.19266072648067506</v>
      </c>
      <c r="BC2554">
        <v>1714</v>
      </c>
      <c r="BD2554">
        <v>2440</v>
      </c>
      <c r="BE2554">
        <v>-726</v>
      </c>
      <c r="BF2554">
        <v>-0.3588729609490855</v>
      </c>
      <c r="BG2554">
        <v>63891</v>
      </c>
      <c r="BH2554">
        <v>33.520986358866736</v>
      </c>
      <c r="BI2554">
        <v>573</v>
      </c>
      <c r="BJ2554">
        <v>2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1863</v>
      </c>
      <c r="BU2554">
        <v>0.35</v>
      </c>
      <c r="BV2554">
        <v>0.71477900000000005</v>
      </c>
      <c r="BW2554">
        <v>18</v>
      </c>
      <c r="BX2554">
        <v>1.610306</v>
      </c>
      <c r="BY2554">
        <v>1.481835</v>
      </c>
      <c r="BZ2554">
        <v>3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1879</v>
      </c>
      <c r="CK2554">
        <v>2.1287919105907398</v>
      </c>
      <c r="CL2554">
        <v>0.56485623003194885</v>
      </c>
      <c r="CM2554">
        <v>22</v>
      </c>
      <c r="CN2554">
        <v>1.400502395683082</v>
      </c>
      <c r="CO2554">
        <v>193</v>
      </c>
      <c r="CP2554">
        <v>7.9401769999999997E-3</v>
      </c>
      <c r="CQ2554">
        <v>-0.48612808029999999</v>
      </c>
      <c r="CR2554">
        <v>1684</v>
      </c>
      <c r="CS2554">
        <v>0.89700000000000002</v>
      </c>
      <c r="CT2554">
        <v>1311</v>
      </c>
      <c r="CU2554">
        <v>0.65109343935999997</v>
      </c>
      <c r="CW2554">
        <v>0</v>
      </c>
      <c r="CX2554">
        <v>0</v>
      </c>
      <c r="CY2554">
        <v>324</v>
      </c>
      <c r="CZ2554">
        <v>687</v>
      </c>
      <c r="DA2554" s="2">
        <v>1216</v>
      </c>
      <c r="DB2554" s="2">
        <v>160</v>
      </c>
      <c r="DC2554" s="2">
        <v>0</v>
      </c>
      <c r="DD2554" s="2">
        <v>46</v>
      </c>
      <c r="DE2554">
        <v>242</v>
      </c>
      <c r="DF2554">
        <v>23</v>
      </c>
      <c r="DH2554">
        <v>53.08</v>
      </c>
      <c r="DI2554" s="2">
        <v>106.16</v>
      </c>
      <c r="DJ2554">
        <v>3.15</v>
      </c>
      <c r="DK2554">
        <v>0.90492672751999492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s="2">
        <v>0</v>
      </c>
      <c r="DR2554" s="2">
        <v>4825.3978203799998</v>
      </c>
      <c r="DS2554">
        <v>3.5562366903650949E-3</v>
      </c>
      <c r="DV2554">
        <v>1</v>
      </c>
    </row>
    <row r="2555" spans="1:126" x14ac:dyDescent="0.15">
      <c r="A2555" t="s">
        <v>2658</v>
      </c>
      <c r="B2555" t="s">
        <v>1587</v>
      </c>
      <c r="C2555">
        <v>48</v>
      </c>
      <c r="D2555">
        <v>139</v>
      </c>
      <c r="E2555" t="s">
        <v>4189</v>
      </c>
      <c r="F2555">
        <v>48139</v>
      </c>
      <c r="G2555" t="s">
        <v>7538</v>
      </c>
      <c r="H2555">
        <v>65.5</v>
      </c>
      <c r="I2555">
        <v>8.8000000000000007</v>
      </c>
      <c r="J2555">
        <v>0.4</v>
      </c>
      <c r="K2555">
        <v>0.5</v>
      </c>
      <c r="L2555">
        <v>1.3</v>
      </c>
      <c r="M2555">
        <v>23.5</v>
      </c>
      <c r="N2555">
        <f t="shared" si="162"/>
        <v>4922.0399999999991</v>
      </c>
      <c r="O2555">
        <f t="shared" si="160"/>
        <v>5077.9600000000009</v>
      </c>
      <c r="P2555">
        <f t="shared" si="161"/>
        <v>6.0935520000000034</v>
      </c>
      <c r="Q2555" s="4">
        <v>48139</v>
      </c>
      <c r="R2555" s="5">
        <v>32.346877999999997</v>
      </c>
      <c r="S2555" s="5">
        <v>-96.796940000000006</v>
      </c>
      <c r="T2555">
        <v>1</v>
      </c>
      <c r="U2555">
        <v>0.1614302572953184</v>
      </c>
      <c r="V2555">
        <v>149712</v>
      </c>
      <c r="W2555">
        <v>154447</v>
      </c>
      <c r="X2555">
        <v>157058</v>
      </c>
      <c r="Y2555">
        <v>163285</v>
      </c>
      <c r="Z2555">
        <v>81520</v>
      </c>
      <c r="AA2555">
        <v>48123</v>
      </c>
      <c r="AB2555">
        <v>64757.309000000008</v>
      </c>
      <c r="AC2555">
        <v>62465</v>
      </c>
      <c r="AD2555">
        <v>13</v>
      </c>
      <c r="AE2555">
        <v>8.2771969590851791E-5</v>
      </c>
      <c r="AF2555">
        <v>87</v>
      </c>
      <c r="AG2555">
        <v>2264</v>
      </c>
      <c r="AH2555">
        <v>3.8427561837455833E-2</v>
      </c>
      <c r="AI2555" s="3">
        <v>473860</v>
      </c>
      <c r="AJ2555" s="3">
        <v>598818.44450394507</v>
      </c>
      <c r="AK2555">
        <v>51</v>
      </c>
      <c r="AL2555">
        <v>649440</v>
      </c>
      <c r="AM2555">
        <v>377320</v>
      </c>
      <c r="AN2555">
        <v>166054</v>
      </c>
      <c r="AO2555">
        <v>543374</v>
      </c>
      <c r="AP2555">
        <v>58</v>
      </c>
      <c r="AQ2555">
        <v>7</v>
      </c>
      <c r="AR2555">
        <v>65</v>
      </c>
      <c r="AS2555">
        <v>0.4208563455424838</v>
      </c>
      <c r="AT2555">
        <v>70</v>
      </c>
      <c r="AU2555">
        <v>409</v>
      </c>
      <c r="AV2555">
        <f t="shared" si="159"/>
        <v>479</v>
      </c>
      <c r="AY2555">
        <v>1440469801.57165</v>
      </c>
      <c r="AZ2555">
        <v>1440469.80157165</v>
      </c>
      <c r="BA2555">
        <v>2122.2798592320501</v>
      </c>
      <c r="BB2555">
        <v>4.7119139148870381</v>
      </c>
      <c r="BC2555">
        <v>23065</v>
      </c>
      <c r="BD2555">
        <v>61453</v>
      </c>
      <c r="BE2555">
        <v>-38388</v>
      </c>
      <c r="BF2555">
        <v>-0.2564123116383456</v>
      </c>
      <c r="BG2555">
        <v>10329344</v>
      </c>
      <c r="BH2555">
        <v>65.767703650880563</v>
      </c>
      <c r="BI2555">
        <v>13602</v>
      </c>
      <c r="BJ2555">
        <v>247</v>
      </c>
      <c r="BK2555">
        <v>39</v>
      </c>
      <c r="BL2555">
        <v>12</v>
      </c>
      <c r="BM2555">
        <v>4</v>
      </c>
      <c r="BN2555">
        <v>12</v>
      </c>
      <c r="BO2555">
        <v>17</v>
      </c>
      <c r="BP2555">
        <v>3</v>
      </c>
      <c r="BQ2555">
        <v>51</v>
      </c>
      <c r="BR2555">
        <v>6</v>
      </c>
      <c r="BS2555">
        <v>2</v>
      </c>
      <c r="BT2555">
        <v>751296</v>
      </c>
      <c r="BU2555">
        <v>0.74</v>
      </c>
      <c r="BV2555">
        <v>0.36175210000000002</v>
      </c>
      <c r="BW2555">
        <v>1829</v>
      </c>
      <c r="BX2555">
        <v>0.52309609999999995</v>
      </c>
      <c r="BY2555">
        <v>-2.520867</v>
      </c>
      <c r="BZ2555">
        <v>256</v>
      </c>
      <c r="CA2555">
        <v>35</v>
      </c>
      <c r="CB2555">
        <v>9</v>
      </c>
      <c r="CC2555">
        <v>5</v>
      </c>
      <c r="CD2555">
        <v>12</v>
      </c>
      <c r="CE2555">
        <v>16</v>
      </c>
      <c r="CF2555">
        <v>4</v>
      </c>
      <c r="CG2555">
        <v>63</v>
      </c>
      <c r="CH2555">
        <v>5</v>
      </c>
      <c r="CI2555">
        <v>1</v>
      </c>
      <c r="CJ2555">
        <v>835545</v>
      </c>
      <c r="CK2555">
        <v>0.48591039381481549</v>
      </c>
      <c r="CL2555">
        <v>0.44929730518558281</v>
      </c>
      <c r="CM2555">
        <v>1556</v>
      </c>
      <c r="CN2555">
        <v>-2.3904639781008403</v>
      </c>
      <c r="CO2555">
        <v>17781</v>
      </c>
      <c r="CP2555">
        <v>0.73990097200000005</v>
      </c>
      <c r="CQ2555">
        <v>0.27827891100000002</v>
      </c>
      <c r="CR2555">
        <v>139222</v>
      </c>
      <c r="CS2555">
        <v>0.89</v>
      </c>
      <c r="CT2555">
        <v>115129</v>
      </c>
      <c r="CU2555">
        <v>0.68171870396000001</v>
      </c>
      <c r="CV2555">
        <v>94</v>
      </c>
      <c r="CW2555">
        <v>52</v>
      </c>
      <c r="CX2555">
        <v>65</v>
      </c>
      <c r="CY2555">
        <v>958</v>
      </c>
      <c r="CZ2555">
        <v>3362</v>
      </c>
      <c r="DA2555" s="2">
        <v>74916</v>
      </c>
      <c r="DB2555" s="2">
        <v>16570</v>
      </c>
      <c r="DC2555" s="2">
        <v>121.9</v>
      </c>
      <c r="DD2555" s="2">
        <v>29370</v>
      </c>
      <c r="DE2555">
        <v>1056</v>
      </c>
      <c r="DF2555">
        <v>182</v>
      </c>
      <c r="DG2555">
        <v>30.13</v>
      </c>
      <c r="DH2555">
        <v>3.21</v>
      </c>
      <c r="DI2555" s="2">
        <v>4.49</v>
      </c>
      <c r="DJ2555">
        <v>0.24</v>
      </c>
      <c r="DK2555">
        <v>0.88619001392816443</v>
      </c>
      <c r="DL2555">
        <v>8.8339222614840988E-4</v>
      </c>
      <c r="DM2555">
        <v>15</v>
      </c>
      <c r="DN2555">
        <v>216</v>
      </c>
      <c r="DO2555">
        <v>0.36599999999999999</v>
      </c>
      <c r="DP2555">
        <v>890.29000000000008</v>
      </c>
      <c r="DQ2555" s="2">
        <v>0</v>
      </c>
      <c r="DR2555" s="2">
        <v>835.28697003999991</v>
      </c>
      <c r="DS2555">
        <v>7.5239124996322496E-4</v>
      </c>
      <c r="DT2555">
        <v>7.4239129417990997</v>
      </c>
      <c r="DU2555">
        <v>4821386.020922007</v>
      </c>
      <c r="DV2555">
        <v>0</v>
      </c>
    </row>
    <row r="2556" spans="1:126" x14ac:dyDescent="0.15">
      <c r="A2556" t="s">
        <v>2658</v>
      </c>
      <c r="B2556" t="s">
        <v>554</v>
      </c>
      <c r="C2556">
        <v>48</v>
      </c>
      <c r="D2556">
        <v>141</v>
      </c>
      <c r="E2556" t="s">
        <v>4188</v>
      </c>
      <c r="F2556">
        <v>48141</v>
      </c>
      <c r="G2556" t="s">
        <v>7539</v>
      </c>
      <c r="H2556">
        <v>13.1</v>
      </c>
      <c r="I2556">
        <v>2.6</v>
      </c>
      <c r="J2556">
        <v>0.3</v>
      </c>
      <c r="K2556">
        <v>0.9</v>
      </c>
      <c r="L2556">
        <v>0.8</v>
      </c>
      <c r="M2556">
        <v>82.2</v>
      </c>
      <c r="N2556">
        <f t="shared" si="162"/>
        <v>6936.75</v>
      </c>
      <c r="O2556">
        <f t="shared" si="160"/>
        <v>3063.25</v>
      </c>
      <c r="P2556">
        <f t="shared" si="161"/>
        <v>3.6759000000000013</v>
      </c>
      <c r="Q2556" s="4">
        <v>48141</v>
      </c>
      <c r="R2556" s="5">
        <v>31.766480000000001</v>
      </c>
      <c r="S2556" s="5">
        <v>-106.24142399999999</v>
      </c>
      <c r="T2556">
        <v>2</v>
      </c>
      <c r="U2556">
        <v>4.6763955032126464E-2</v>
      </c>
      <c r="V2556">
        <v>801115</v>
      </c>
      <c r="W2556">
        <v>823862</v>
      </c>
      <c r="X2556">
        <v>831095</v>
      </c>
      <c r="Y2556">
        <v>832890</v>
      </c>
      <c r="Z2556">
        <v>404501</v>
      </c>
      <c r="AA2556">
        <v>48121</v>
      </c>
      <c r="AB2556">
        <v>298523.76500000001</v>
      </c>
      <c r="AC2556">
        <v>41637</v>
      </c>
      <c r="AD2556">
        <v>2</v>
      </c>
      <c r="AE2556">
        <v>2.4064637616638289E-6</v>
      </c>
      <c r="AF2556">
        <v>50</v>
      </c>
      <c r="AG2556">
        <v>657</v>
      </c>
      <c r="AH2556">
        <v>7.6103500761035003E-2</v>
      </c>
      <c r="AI2556" s="3">
        <v>209393</v>
      </c>
      <c r="AJ2556" s="3">
        <v>648228.64799228508</v>
      </c>
      <c r="AK2556">
        <v>6</v>
      </c>
      <c r="AL2556">
        <v>609107.19999999995</v>
      </c>
      <c r="AM2556">
        <v>579316</v>
      </c>
      <c r="AN2556">
        <v>61266</v>
      </c>
      <c r="AO2556">
        <v>640582</v>
      </c>
      <c r="AP2556">
        <v>4</v>
      </c>
      <c r="AQ2556">
        <v>1</v>
      </c>
      <c r="AR2556">
        <v>5</v>
      </c>
      <c r="AS2556">
        <v>6.0689775714864872E-3</v>
      </c>
      <c r="AT2556">
        <v>9</v>
      </c>
      <c r="AU2556">
        <v>160</v>
      </c>
      <c r="AV2556">
        <f t="shared" si="159"/>
        <v>169</v>
      </c>
      <c r="AW2556">
        <v>1022868</v>
      </c>
      <c r="AX2556">
        <v>0.99</v>
      </c>
      <c r="AY2556">
        <v>359614948.86631501</v>
      </c>
      <c r="AZ2556">
        <v>359614.94886631501</v>
      </c>
      <c r="BA2556">
        <v>3197.3094559646001</v>
      </c>
      <c r="BB2556">
        <v>3.1276296954443801</v>
      </c>
      <c r="BC2556">
        <v>322559</v>
      </c>
      <c r="BD2556">
        <v>420993</v>
      </c>
      <c r="BE2556">
        <v>-98434</v>
      </c>
      <c r="BF2556">
        <v>-0.12287124819782429</v>
      </c>
      <c r="BG2556">
        <v>1895428</v>
      </c>
      <c r="BH2556">
        <v>2.2806393974214743</v>
      </c>
      <c r="BI2556">
        <v>66413</v>
      </c>
      <c r="BJ2556">
        <v>106</v>
      </c>
      <c r="BK2556">
        <v>11</v>
      </c>
      <c r="BL2556">
        <v>7</v>
      </c>
      <c r="BM2556">
        <v>1</v>
      </c>
      <c r="BN2556">
        <v>0</v>
      </c>
      <c r="BO2556">
        <v>0</v>
      </c>
      <c r="BP2556">
        <v>1</v>
      </c>
      <c r="BQ2556">
        <v>11</v>
      </c>
      <c r="BR2556">
        <v>4</v>
      </c>
      <c r="BS2556">
        <v>0</v>
      </c>
      <c r="BT2556">
        <v>151737</v>
      </c>
      <c r="BU2556">
        <v>0.76</v>
      </c>
      <c r="BV2556">
        <v>0.50099539999999998</v>
      </c>
      <c r="BW2556">
        <v>518</v>
      </c>
      <c r="BX2556">
        <v>0.92923940000000005</v>
      </c>
      <c r="BY2556">
        <v>-1.3535489999999999</v>
      </c>
      <c r="BZ2556">
        <v>122</v>
      </c>
      <c r="CA2556">
        <v>8</v>
      </c>
      <c r="CB2556">
        <v>10</v>
      </c>
      <c r="CC2556">
        <v>1</v>
      </c>
      <c r="CD2556">
        <v>0</v>
      </c>
      <c r="CE2556">
        <v>0</v>
      </c>
      <c r="CF2556">
        <v>2</v>
      </c>
      <c r="CG2556">
        <v>13</v>
      </c>
      <c r="CH2556">
        <v>4</v>
      </c>
      <c r="CI2556">
        <v>0</v>
      </c>
      <c r="CJ2556">
        <v>159365</v>
      </c>
      <c r="CK2556">
        <v>1.0039845637373326</v>
      </c>
      <c r="CL2556">
        <v>0.60753031985908701</v>
      </c>
      <c r="CM2556">
        <v>586</v>
      </c>
      <c r="CN2556">
        <v>-0.96664342951284354</v>
      </c>
      <c r="CO2556">
        <v>93167</v>
      </c>
      <c r="CP2556">
        <v>0.37720153899999997</v>
      </c>
      <c r="CQ2556">
        <v>-0.12879297279999999</v>
      </c>
      <c r="CR2556">
        <v>744863</v>
      </c>
      <c r="CS2556">
        <v>0.84200000000000008</v>
      </c>
      <c r="CT2556">
        <v>100606</v>
      </c>
      <c r="CU2556">
        <v>0.76189338789000005</v>
      </c>
      <c r="CV2556">
        <v>621</v>
      </c>
      <c r="CW2556">
        <v>346</v>
      </c>
      <c r="CX2556">
        <v>384</v>
      </c>
      <c r="CY2556">
        <v>1011</v>
      </c>
      <c r="CZ2556">
        <v>1028</v>
      </c>
      <c r="DA2556" s="2">
        <v>421906</v>
      </c>
      <c r="DB2556" s="2">
        <v>60970</v>
      </c>
      <c r="DC2556" s="2">
        <v>166.05</v>
      </c>
      <c r="DD2556" s="2">
        <v>142948</v>
      </c>
      <c r="DE2556">
        <v>338</v>
      </c>
      <c r="DF2556">
        <v>68</v>
      </c>
      <c r="DG2556">
        <v>25.37</v>
      </c>
      <c r="DH2556">
        <v>1.81</v>
      </c>
      <c r="DI2556" s="2">
        <v>3.87</v>
      </c>
      <c r="DJ2556">
        <v>4.46</v>
      </c>
      <c r="DK2556">
        <v>0.77813011896290707</v>
      </c>
      <c r="DL2556">
        <v>0</v>
      </c>
      <c r="DM2556">
        <v>455</v>
      </c>
      <c r="DN2556">
        <v>28.4</v>
      </c>
      <c r="DO2556">
        <v>4.2000000000000003E-2</v>
      </c>
      <c r="DP2556">
        <v>0</v>
      </c>
      <c r="DQ2556" s="2">
        <v>0</v>
      </c>
      <c r="DR2556" s="2">
        <v>25</v>
      </c>
      <c r="DS2556">
        <v>0</v>
      </c>
      <c r="DT2556">
        <v>2.2953668012687301</v>
      </c>
      <c r="DU2556">
        <v>1398124.4452937525</v>
      </c>
      <c r="DV2556">
        <v>0</v>
      </c>
    </row>
    <row r="2557" spans="1:126" x14ac:dyDescent="0.15">
      <c r="A2557" t="s">
        <v>2658</v>
      </c>
      <c r="B2557" t="s">
        <v>4190</v>
      </c>
      <c r="C2557">
        <v>48</v>
      </c>
      <c r="D2557">
        <v>143</v>
      </c>
      <c r="E2557" t="s">
        <v>4191</v>
      </c>
      <c r="F2557">
        <v>48143</v>
      </c>
      <c r="G2557" t="s">
        <v>7540</v>
      </c>
      <c r="H2557">
        <v>77.5</v>
      </c>
      <c r="I2557">
        <v>1.1000000000000001</v>
      </c>
      <c r="J2557">
        <v>0.4</v>
      </c>
      <c r="K2557">
        <v>0.6</v>
      </c>
      <c r="L2557">
        <v>1</v>
      </c>
      <c r="M2557">
        <v>19.2</v>
      </c>
      <c r="N2557">
        <f t="shared" si="162"/>
        <v>6377.62</v>
      </c>
      <c r="O2557">
        <f t="shared" si="160"/>
        <v>3622.38</v>
      </c>
      <c r="P2557">
        <f t="shared" si="161"/>
        <v>4.3468560000000016</v>
      </c>
      <c r="Q2557" s="4">
        <v>48143</v>
      </c>
      <c r="R2557" s="5">
        <v>32.238135999999997</v>
      </c>
      <c r="S2557" s="5">
        <v>-98.222376999999994</v>
      </c>
      <c r="T2557">
        <v>4</v>
      </c>
      <c r="U2557">
        <v>0.11400345743949557</v>
      </c>
      <c r="V2557">
        <v>38192</v>
      </c>
      <c r="W2557">
        <v>39291</v>
      </c>
      <c r="X2557">
        <v>40039</v>
      </c>
      <c r="Y2557">
        <v>41221</v>
      </c>
      <c r="Z2557">
        <v>17354</v>
      </c>
      <c r="AA2557">
        <v>48125</v>
      </c>
      <c r="AB2557">
        <v>13414.850999999999</v>
      </c>
      <c r="AC2557">
        <v>41416</v>
      </c>
      <c r="AD2557">
        <v>0</v>
      </c>
      <c r="AE2557">
        <v>0</v>
      </c>
      <c r="AF2557">
        <v>50</v>
      </c>
      <c r="AG2557">
        <v>2161</v>
      </c>
      <c r="AH2557">
        <v>2.3137436372049978E-2</v>
      </c>
      <c r="AI2557" s="3">
        <v>607550</v>
      </c>
      <c r="AJ2557" s="3">
        <v>693164.52495220001</v>
      </c>
      <c r="AK2557">
        <v>102</v>
      </c>
      <c r="AL2557">
        <v>697523.20000000007</v>
      </c>
      <c r="AM2557">
        <v>1182518</v>
      </c>
      <c r="AN2557">
        <v>156449</v>
      </c>
      <c r="AO2557">
        <v>1338967</v>
      </c>
      <c r="AP2557">
        <v>7</v>
      </c>
      <c r="AQ2557">
        <v>1</v>
      </c>
      <c r="AR2557">
        <v>8</v>
      </c>
      <c r="AS2557">
        <v>0.20360896897508338</v>
      </c>
      <c r="AT2557">
        <v>8</v>
      </c>
      <c r="AU2557">
        <v>39</v>
      </c>
      <c r="AV2557">
        <f t="shared" si="159"/>
        <v>47</v>
      </c>
      <c r="AW2557">
        <v>32008</v>
      </c>
      <c r="AX2557">
        <v>0.81</v>
      </c>
      <c r="AY2557">
        <v>1236551176.82862</v>
      </c>
      <c r="AZ2557">
        <v>1236551.17682862</v>
      </c>
      <c r="BA2557">
        <v>37482.385389546303</v>
      </c>
      <c r="BB2557">
        <v>0.26679198498367079</v>
      </c>
      <c r="BC2557">
        <v>19443</v>
      </c>
      <c r="BD2557">
        <v>6066</v>
      </c>
      <c r="BE2557">
        <v>13377</v>
      </c>
      <c r="BF2557">
        <v>0.35025659824046923</v>
      </c>
      <c r="BG2557">
        <v>606780</v>
      </c>
      <c r="BH2557">
        <v>15.154724143959639</v>
      </c>
      <c r="BI2557">
        <v>4411</v>
      </c>
      <c r="BJ2557">
        <v>36</v>
      </c>
      <c r="BK2557">
        <v>5</v>
      </c>
      <c r="BL2557">
        <v>5</v>
      </c>
      <c r="BM2557">
        <v>0</v>
      </c>
      <c r="BN2557">
        <v>0</v>
      </c>
      <c r="BO2557">
        <v>0</v>
      </c>
      <c r="BP2557">
        <v>1</v>
      </c>
      <c r="BQ2557">
        <v>4</v>
      </c>
      <c r="BR2557">
        <v>2</v>
      </c>
      <c r="BS2557">
        <v>0</v>
      </c>
      <c r="BT2557">
        <v>36184</v>
      </c>
      <c r="BU2557">
        <v>0.71</v>
      </c>
      <c r="BV2557">
        <v>0.50941130000000001</v>
      </c>
      <c r="BW2557">
        <v>201</v>
      </c>
      <c r="BX2557">
        <v>1.464736</v>
      </c>
      <c r="BY2557">
        <v>-0.53517910000000002</v>
      </c>
      <c r="BZ2557">
        <v>38</v>
      </c>
      <c r="CA2557">
        <v>3</v>
      </c>
      <c r="CB2557">
        <v>4</v>
      </c>
      <c r="CC2557">
        <v>0</v>
      </c>
      <c r="CD2557">
        <v>0</v>
      </c>
      <c r="CE2557">
        <v>0</v>
      </c>
      <c r="CF2557">
        <v>1</v>
      </c>
      <c r="CG2557">
        <v>3</v>
      </c>
      <c r="CH2557">
        <v>2</v>
      </c>
      <c r="CI2557">
        <v>0</v>
      </c>
      <c r="CJ2557">
        <v>40617</v>
      </c>
      <c r="CK2557">
        <v>1.2556318782775684</v>
      </c>
      <c r="CL2557">
        <v>0.59963463295033892</v>
      </c>
      <c r="CM2557">
        <v>188</v>
      </c>
      <c r="CN2557">
        <v>-0.59072654025784888</v>
      </c>
      <c r="CO2557">
        <v>4786</v>
      </c>
      <c r="CP2557">
        <v>1.1909211099999999</v>
      </c>
      <c r="CQ2557">
        <v>0.12788213900000001</v>
      </c>
      <c r="CR2557">
        <v>33522</v>
      </c>
      <c r="CS2557">
        <v>0.80700000000000005</v>
      </c>
      <c r="CT2557">
        <v>26238</v>
      </c>
      <c r="CU2557">
        <v>0.70200280648000002</v>
      </c>
      <c r="CV2557">
        <v>32</v>
      </c>
      <c r="CW2557">
        <v>20</v>
      </c>
      <c r="CX2557">
        <v>24</v>
      </c>
      <c r="CY2557">
        <v>1512</v>
      </c>
      <c r="CZ2557">
        <v>3355</v>
      </c>
      <c r="DA2557" s="2">
        <v>24084</v>
      </c>
      <c r="DB2557" s="2">
        <v>3630</v>
      </c>
      <c r="DC2557" s="2">
        <v>176.51</v>
      </c>
      <c r="DD2557" s="2">
        <v>3644</v>
      </c>
      <c r="DE2557">
        <v>1144</v>
      </c>
      <c r="DF2557">
        <v>121</v>
      </c>
      <c r="DG2557">
        <v>32.78</v>
      </c>
      <c r="DH2557">
        <v>5.04</v>
      </c>
      <c r="DI2557" s="2">
        <v>10.09</v>
      </c>
      <c r="DJ2557">
        <v>0.03</v>
      </c>
      <c r="DK2557">
        <v>0.95681672290346476</v>
      </c>
      <c r="DL2557">
        <v>1.3882461823229986E-3</v>
      </c>
      <c r="DM2557">
        <v>465</v>
      </c>
      <c r="DN2557">
        <v>193.4</v>
      </c>
      <c r="DO2557">
        <v>0.26600000000000001</v>
      </c>
      <c r="DP2557">
        <v>0</v>
      </c>
      <c r="DQ2557" s="2">
        <v>0</v>
      </c>
      <c r="DR2557" s="2">
        <v>0</v>
      </c>
      <c r="DS2557">
        <v>0</v>
      </c>
      <c r="DT2557">
        <v>4.1731605140253603</v>
      </c>
      <c r="DU2557">
        <v>2910876.2758566146</v>
      </c>
      <c r="DV2557">
        <v>0</v>
      </c>
    </row>
    <row r="2558" spans="1:126" x14ac:dyDescent="0.15">
      <c r="A2558" t="s">
        <v>2658</v>
      </c>
      <c r="B2558" t="s">
        <v>4192</v>
      </c>
      <c r="C2558">
        <v>48</v>
      </c>
      <c r="D2558">
        <v>145</v>
      </c>
      <c r="E2558" t="s">
        <v>4193</v>
      </c>
      <c r="F2558">
        <v>48145</v>
      </c>
      <c r="G2558" t="s">
        <v>7541</v>
      </c>
      <c r="H2558">
        <v>52.5</v>
      </c>
      <c r="I2558">
        <v>25</v>
      </c>
      <c r="J2558">
        <v>0.3</v>
      </c>
      <c r="K2558">
        <v>0.3</v>
      </c>
      <c r="L2558">
        <v>1.1000000000000001</v>
      </c>
      <c r="M2558">
        <v>20.8</v>
      </c>
      <c r="N2558">
        <f t="shared" si="162"/>
        <v>3815.28</v>
      </c>
      <c r="O2558">
        <f t="shared" si="160"/>
        <v>6184.7199999999993</v>
      </c>
      <c r="P2558">
        <f t="shared" si="161"/>
        <v>7.4216640000000016</v>
      </c>
      <c r="Q2558" s="4">
        <v>48145</v>
      </c>
      <c r="R2558" s="5">
        <v>31.251930000000002</v>
      </c>
      <c r="S2558" s="5">
        <v>-96.934127000000004</v>
      </c>
      <c r="T2558">
        <v>2</v>
      </c>
      <c r="U2558">
        <v>0.22000419576548394</v>
      </c>
      <c r="V2558">
        <v>17756</v>
      </c>
      <c r="W2558">
        <v>17524</v>
      </c>
      <c r="X2558">
        <v>17410</v>
      </c>
      <c r="Y2558">
        <v>17230</v>
      </c>
      <c r="Z2558">
        <v>9078</v>
      </c>
      <c r="AA2558">
        <v>48127</v>
      </c>
      <c r="AB2558">
        <v>5148.8639999999996</v>
      </c>
      <c r="AC2558">
        <v>36079</v>
      </c>
      <c r="AD2558">
        <v>0</v>
      </c>
      <c r="AE2558">
        <v>0</v>
      </c>
      <c r="AF2558">
        <v>37</v>
      </c>
      <c r="AG2558">
        <v>1263</v>
      </c>
      <c r="AH2558">
        <v>2.9295328582739508E-2</v>
      </c>
      <c r="AI2558" s="3">
        <v>382651</v>
      </c>
      <c r="AJ2558" s="3">
        <v>489908.61657766002</v>
      </c>
      <c r="AK2558">
        <v>103</v>
      </c>
      <c r="AL2558">
        <v>495270.40000000002</v>
      </c>
      <c r="AM2558">
        <v>648560</v>
      </c>
      <c r="AN2558">
        <v>104469</v>
      </c>
      <c r="AO2558">
        <v>753029</v>
      </c>
      <c r="AP2558">
        <v>2</v>
      </c>
      <c r="AQ2558">
        <v>0</v>
      </c>
      <c r="AR2558">
        <v>2</v>
      </c>
      <c r="AS2558">
        <v>0.1141291942478886</v>
      </c>
      <c r="AT2558">
        <v>2</v>
      </c>
      <c r="AU2558">
        <v>7</v>
      </c>
      <c r="AV2558">
        <f t="shared" si="159"/>
        <v>9</v>
      </c>
      <c r="AW2558">
        <v>4460</v>
      </c>
      <c r="AX2558">
        <v>0.29000000000000004</v>
      </c>
      <c r="AY2558">
        <v>516427856.80647802</v>
      </c>
      <c r="AZ2558">
        <v>516427.856806478</v>
      </c>
      <c r="BA2558">
        <v>27562.0432240831</v>
      </c>
      <c r="BB2558">
        <v>0.36281780413370157</v>
      </c>
      <c r="BC2558">
        <v>1943</v>
      </c>
      <c r="BD2558">
        <v>2012</v>
      </c>
      <c r="BE2558">
        <v>-69</v>
      </c>
      <c r="BF2558">
        <v>-3.8860103626943004E-3</v>
      </c>
      <c r="BG2558">
        <v>183140</v>
      </c>
      <c r="BH2558">
        <v>10.519241815048822</v>
      </c>
      <c r="BI2558">
        <v>2727</v>
      </c>
      <c r="BJ2558">
        <v>21</v>
      </c>
      <c r="BK2558">
        <v>2</v>
      </c>
      <c r="BL2558">
        <v>2</v>
      </c>
      <c r="BM2558">
        <v>1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16782</v>
      </c>
      <c r="BU2558">
        <v>0.59</v>
      </c>
      <c r="BV2558">
        <v>0.43711450000000002</v>
      </c>
      <c r="BW2558">
        <v>108</v>
      </c>
      <c r="BX2558">
        <v>1.608867</v>
      </c>
      <c r="BY2558">
        <v>-0.57955520000000005</v>
      </c>
      <c r="BZ2558">
        <v>19</v>
      </c>
      <c r="CA2558">
        <v>2</v>
      </c>
      <c r="CB2558">
        <v>2</v>
      </c>
      <c r="CC2558">
        <v>1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17176</v>
      </c>
      <c r="CK2558">
        <v>1.4555193292966933</v>
      </c>
      <c r="CL2558">
        <v>0.55916855320024694</v>
      </c>
      <c r="CM2558">
        <v>89</v>
      </c>
      <c r="CN2558">
        <v>-0.44021846241703333</v>
      </c>
      <c r="CO2558">
        <v>975.99999999999989</v>
      </c>
      <c r="CP2558">
        <v>-0.68152993390000005</v>
      </c>
      <c r="CQ2558">
        <v>-0.45523945269999999</v>
      </c>
      <c r="CR2558">
        <v>13442</v>
      </c>
      <c r="CS2558">
        <v>0.78900000000000003</v>
      </c>
      <c r="CT2558">
        <v>12838</v>
      </c>
      <c r="CU2558">
        <v>0.71449704142000003</v>
      </c>
      <c r="CV2558">
        <v>2</v>
      </c>
      <c r="CW2558">
        <v>4</v>
      </c>
      <c r="CX2558">
        <v>3</v>
      </c>
      <c r="CY2558">
        <v>758</v>
      </c>
      <c r="CZ2558">
        <v>2006</v>
      </c>
      <c r="DA2558" s="2">
        <v>6509</v>
      </c>
      <c r="DB2558" s="2">
        <v>685</v>
      </c>
      <c r="DC2558" s="2">
        <v>74.319999999999993</v>
      </c>
      <c r="DD2558" s="2">
        <v>5119</v>
      </c>
      <c r="DE2558">
        <v>609</v>
      </c>
      <c r="DF2558">
        <v>196</v>
      </c>
      <c r="DG2558">
        <v>5.72</v>
      </c>
      <c r="DH2558">
        <v>11.43</v>
      </c>
      <c r="DI2558" s="2">
        <v>22.87</v>
      </c>
      <c r="DJ2558">
        <v>0.34</v>
      </c>
      <c r="DK2558">
        <v>0.95415404637646317</v>
      </c>
      <c r="DL2558">
        <v>0</v>
      </c>
      <c r="DN2558">
        <v>258</v>
      </c>
      <c r="DO2558">
        <v>0.48200000000000004</v>
      </c>
      <c r="DP2558">
        <v>242.13</v>
      </c>
      <c r="DQ2558" s="2">
        <v>0</v>
      </c>
      <c r="DR2558" s="2">
        <v>35.258051710000004</v>
      </c>
      <c r="DS2558">
        <v>0</v>
      </c>
      <c r="DT2558">
        <v>6.32475643361298</v>
      </c>
      <c r="DU2558">
        <v>3132464.6487780744</v>
      </c>
      <c r="DV2558">
        <v>0</v>
      </c>
    </row>
    <row r="2559" spans="1:126" x14ac:dyDescent="0.15">
      <c r="A2559" t="s">
        <v>2658</v>
      </c>
      <c r="B2559" t="s">
        <v>863</v>
      </c>
      <c r="C2559">
        <v>48</v>
      </c>
      <c r="D2559">
        <v>147</v>
      </c>
      <c r="E2559" t="s">
        <v>4194</v>
      </c>
      <c r="F2559">
        <v>48147</v>
      </c>
      <c r="G2559" t="s">
        <v>7542</v>
      </c>
      <c r="H2559">
        <v>80.900000000000006</v>
      </c>
      <c r="I2559">
        <v>6.7</v>
      </c>
      <c r="J2559">
        <v>0.9</v>
      </c>
      <c r="K2559">
        <v>0.4</v>
      </c>
      <c r="L2559">
        <v>1.7</v>
      </c>
      <c r="M2559">
        <v>9.5</v>
      </c>
      <c r="N2559">
        <f t="shared" si="162"/>
        <v>6683.8100000000022</v>
      </c>
      <c r="O2559">
        <f t="shared" si="160"/>
        <v>3316.1899999999978</v>
      </c>
      <c r="P2559">
        <f t="shared" si="161"/>
        <v>3.9794279999999986</v>
      </c>
      <c r="Q2559" s="4">
        <v>48147</v>
      </c>
      <c r="R2559" s="5">
        <v>33.591161</v>
      </c>
      <c r="S2559" s="5">
        <v>-96.104988000000006</v>
      </c>
      <c r="T2559">
        <v>6</v>
      </c>
      <c r="U2559">
        <v>0.27606690660340233</v>
      </c>
      <c r="V2559">
        <v>33867</v>
      </c>
      <c r="W2559">
        <v>33775</v>
      </c>
      <c r="X2559">
        <v>33748</v>
      </c>
      <c r="Y2559">
        <v>33476</v>
      </c>
      <c r="Z2559">
        <v>17296</v>
      </c>
      <c r="AA2559">
        <v>48129</v>
      </c>
      <c r="AB2559">
        <v>11502.722000000003</v>
      </c>
      <c r="AC2559">
        <v>44071</v>
      </c>
      <c r="AD2559">
        <v>0</v>
      </c>
      <c r="AE2559">
        <v>0</v>
      </c>
      <c r="AF2559">
        <v>79</v>
      </c>
      <c r="AG2559">
        <v>2515</v>
      </c>
      <c r="AH2559">
        <v>3.1411530815109341E-2</v>
      </c>
      <c r="AI2559" s="3">
        <v>513651</v>
      </c>
      <c r="AJ2559" s="3">
        <v>570131.75867475499</v>
      </c>
      <c r="AK2559">
        <v>64</v>
      </c>
      <c r="AL2559">
        <v>575507.19999999995</v>
      </c>
      <c r="AM2559">
        <v>369271</v>
      </c>
      <c r="AN2559">
        <v>136815</v>
      </c>
      <c r="AO2559">
        <v>506086</v>
      </c>
      <c r="AP2559">
        <v>3</v>
      </c>
      <c r="AQ2559">
        <v>2</v>
      </c>
      <c r="AR2559">
        <v>5</v>
      </c>
      <c r="AS2559">
        <v>0.14803849000740193</v>
      </c>
      <c r="AT2559">
        <v>5</v>
      </c>
      <c r="AU2559">
        <v>25</v>
      </c>
      <c r="AV2559">
        <f t="shared" si="159"/>
        <v>30</v>
      </c>
      <c r="AW2559">
        <v>12629</v>
      </c>
      <c r="AX2559">
        <v>0.39</v>
      </c>
      <c r="AY2559">
        <v>1107715154.9328401</v>
      </c>
      <c r="AZ2559">
        <v>1107715.15493284</v>
      </c>
      <c r="BA2559">
        <v>35389.836993607001</v>
      </c>
      <c r="BB2559">
        <v>0.28256699802845803</v>
      </c>
      <c r="BC2559">
        <v>2250</v>
      </c>
      <c r="BD2559">
        <v>1952</v>
      </c>
      <c r="BE2559">
        <v>298</v>
      </c>
      <c r="BF2559">
        <v>8.7991259928544008E-3</v>
      </c>
      <c r="BG2559">
        <v>389884</v>
      </c>
      <c r="BH2559">
        <v>11.552803129074315</v>
      </c>
      <c r="BI2559">
        <v>4681</v>
      </c>
      <c r="BJ2559">
        <v>34</v>
      </c>
      <c r="BK2559">
        <v>2</v>
      </c>
      <c r="BL2559">
        <v>3</v>
      </c>
      <c r="BM2559">
        <v>0</v>
      </c>
      <c r="BN2559">
        <v>0</v>
      </c>
      <c r="BO2559">
        <v>1</v>
      </c>
      <c r="BP2559">
        <v>0</v>
      </c>
      <c r="BQ2559">
        <v>1</v>
      </c>
      <c r="BR2559">
        <v>2</v>
      </c>
      <c r="BS2559">
        <v>0</v>
      </c>
      <c r="BT2559">
        <v>32999</v>
      </c>
      <c r="BU2559">
        <v>0.71</v>
      </c>
      <c r="BV2559">
        <v>0.44944079999999997</v>
      </c>
      <c r="BW2559">
        <v>171</v>
      </c>
      <c r="BX2559">
        <v>1.30307</v>
      </c>
      <c r="BY2559">
        <v>-1.0260819999999999</v>
      </c>
      <c r="BZ2559">
        <v>38</v>
      </c>
      <c r="CA2559">
        <v>2</v>
      </c>
      <c r="CB2559">
        <v>2</v>
      </c>
      <c r="CC2559">
        <v>0</v>
      </c>
      <c r="CD2559">
        <v>0</v>
      </c>
      <c r="CE2559">
        <v>2</v>
      </c>
      <c r="CF2559">
        <v>0</v>
      </c>
      <c r="CG2559">
        <v>2</v>
      </c>
      <c r="CH2559">
        <v>3</v>
      </c>
      <c r="CI2559">
        <v>0</v>
      </c>
      <c r="CJ2559">
        <v>33776</v>
      </c>
      <c r="CK2559">
        <v>1.4507342491710091</v>
      </c>
      <c r="CL2559">
        <v>0.55702206640544438</v>
      </c>
      <c r="CM2559">
        <v>160</v>
      </c>
      <c r="CN2559">
        <v>-0.57235466221155207</v>
      </c>
      <c r="CO2559">
        <v>2728</v>
      </c>
      <c r="CP2559">
        <v>1.6856110000000001E-2</v>
      </c>
      <c r="CQ2559">
        <v>-5.11621944E-2</v>
      </c>
      <c r="CR2559">
        <v>27153</v>
      </c>
      <c r="CS2559">
        <v>0.80599999999999994</v>
      </c>
      <c r="CT2559">
        <v>25129</v>
      </c>
      <c r="CU2559">
        <v>0.75094823738999994</v>
      </c>
      <c r="CV2559">
        <v>37</v>
      </c>
      <c r="CW2559">
        <v>8</v>
      </c>
      <c r="CX2559">
        <v>8</v>
      </c>
      <c r="CY2559">
        <v>977</v>
      </c>
      <c r="CZ2559">
        <v>3770</v>
      </c>
      <c r="DA2559" s="2">
        <v>13800</v>
      </c>
      <c r="DB2559" s="2">
        <v>2360</v>
      </c>
      <c r="DC2559" s="2">
        <v>86.16</v>
      </c>
      <c r="DD2559" s="2">
        <v>4151</v>
      </c>
      <c r="DE2559">
        <v>1207</v>
      </c>
      <c r="DF2559">
        <v>177</v>
      </c>
      <c r="DG2559">
        <v>20.8</v>
      </c>
      <c r="DH2559">
        <v>8.91</v>
      </c>
      <c r="DI2559" s="2">
        <v>17.829999999999998</v>
      </c>
      <c r="DJ2559">
        <v>0.22</v>
      </c>
      <c r="DK2559">
        <v>0.87358731901621922</v>
      </c>
      <c r="DL2559">
        <v>7.9522862823061633E-4</v>
      </c>
      <c r="DM2559">
        <v>28</v>
      </c>
      <c r="DN2559">
        <v>258.60000000000002</v>
      </c>
      <c r="DO2559">
        <v>0.44600000000000001</v>
      </c>
      <c r="DP2559">
        <v>1102.2</v>
      </c>
      <c r="DQ2559" s="2">
        <v>17873</v>
      </c>
      <c r="DR2559" s="2">
        <v>3945.08209455</v>
      </c>
      <c r="DS2559">
        <v>6.728362120064702E-3</v>
      </c>
      <c r="DT2559">
        <v>5.4220220017476901</v>
      </c>
      <c r="DU2559">
        <v>3120412.700564208</v>
      </c>
      <c r="DV2559">
        <v>1</v>
      </c>
    </row>
    <row r="2560" spans="1:126" x14ac:dyDescent="0.15">
      <c r="A2560" t="s">
        <v>2658</v>
      </c>
      <c r="B2560" t="s">
        <v>160</v>
      </c>
      <c r="C2560">
        <v>48</v>
      </c>
      <c r="D2560">
        <v>149</v>
      </c>
      <c r="E2560" t="s">
        <v>4195</v>
      </c>
      <c r="F2560">
        <v>48149</v>
      </c>
      <c r="G2560" t="s">
        <v>7543</v>
      </c>
      <c r="H2560">
        <v>73.5</v>
      </c>
      <c r="I2560">
        <v>6.5</v>
      </c>
      <c r="J2560">
        <v>0.3</v>
      </c>
      <c r="K2560">
        <v>0.2</v>
      </c>
      <c r="L2560">
        <v>0.8</v>
      </c>
      <c r="M2560">
        <v>18.7</v>
      </c>
      <c r="N2560">
        <f t="shared" si="162"/>
        <v>5794.96</v>
      </c>
      <c r="O2560">
        <f t="shared" si="160"/>
        <v>4205.04</v>
      </c>
      <c r="P2560">
        <f t="shared" si="161"/>
        <v>5.0460480000000016</v>
      </c>
      <c r="Q2560" s="4">
        <v>48149</v>
      </c>
      <c r="R2560" s="5">
        <v>29.877886</v>
      </c>
      <c r="S2560" s="5">
        <v>-96.921231000000006</v>
      </c>
      <c r="T2560">
        <v>6</v>
      </c>
      <c r="U2560">
        <v>0.23062584490626312</v>
      </c>
      <c r="V2560">
        <v>24557</v>
      </c>
      <c r="W2560">
        <v>24725</v>
      </c>
      <c r="X2560">
        <v>24849</v>
      </c>
      <c r="Y2560">
        <v>24967</v>
      </c>
      <c r="Z2560">
        <v>12112</v>
      </c>
      <c r="AA2560">
        <v>48131</v>
      </c>
      <c r="AB2560">
        <v>9513.1550000000007</v>
      </c>
      <c r="AC2560">
        <v>47808</v>
      </c>
      <c r="AD2560">
        <v>1</v>
      </c>
      <c r="AE2560">
        <v>4.0243068131514347E-5</v>
      </c>
      <c r="AF2560">
        <v>55</v>
      </c>
      <c r="AG2560">
        <v>2822</v>
      </c>
      <c r="AH2560">
        <v>1.9489723600283487E-2</v>
      </c>
      <c r="AI2560" s="3">
        <v>492038</v>
      </c>
      <c r="AJ2560" s="3">
        <v>608004.26053822506</v>
      </c>
      <c r="AK2560">
        <v>86</v>
      </c>
      <c r="AL2560">
        <v>614348.79999999993</v>
      </c>
      <c r="AM2560">
        <v>1127953</v>
      </c>
      <c r="AN2560">
        <v>139449</v>
      </c>
      <c r="AO2560">
        <v>1267402</v>
      </c>
      <c r="AP2560">
        <v>11</v>
      </c>
      <c r="AQ2560">
        <v>2</v>
      </c>
      <c r="AR2560">
        <v>13</v>
      </c>
      <c r="AS2560">
        <v>0.52578361981799793</v>
      </c>
      <c r="AT2560">
        <v>13</v>
      </c>
      <c r="AU2560">
        <v>29</v>
      </c>
      <c r="AV2560">
        <f t="shared" si="159"/>
        <v>42</v>
      </c>
      <c r="AW2560">
        <v>18020</v>
      </c>
      <c r="AX2560">
        <v>0.81</v>
      </c>
      <c r="AY2560">
        <v>143929709.101863</v>
      </c>
      <c r="AZ2560">
        <v>143929.709101863</v>
      </c>
      <c r="BA2560">
        <v>6611.2878104019901</v>
      </c>
      <c r="BB2560">
        <v>1.5125646147587641</v>
      </c>
      <c r="BC2560">
        <v>3090</v>
      </c>
      <c r="BD2560">
        <v>1574</v>
      </c>
      <c r="BE2560">
        <v>1516</v>
      </c>
      <c r="BF2560">
        <v>6.1733925153723987E-2</v>
      </c>
      <c r="BG2560">
        <v>1242357</v>
      </c>
      <c r="BH2560">
        <v>49.996257394663772</v>
      </c>
      <c r="BI2560">
        <v>4730</v>
      </c>
      <c r="BJ2560">
        <v>37</v>
      </c>
      <c r="BK2560">
        <v>2</v>
      </c>
      <c r="BL2560">
        <v>7</v>
      </c>
      <c r="BM2560">
        <v>0</v>
      </c>
      <c r="BN2560">
        <v>0</v>
      </c>
      <c r="BO2560">
        <v>0</v>
      </c>
      <c r="BP2560">
        <v>2</v>
      </c>
      <c r="BQ2560">
        <v>2</v>
      </c>
      <c r="BR2560">
        <v>2</v>
      </c>
      <c r="BS2560">
        <v>0</v>
      </c>
      <c r="BT2560">
        <v>22891</v>
      </c>
      <c r="BU2560">
        <v>0.73</v>
      </c>
      <c r="BV2560">
        <v>0.5979795</v>
      </c>
      <c r="BW2560">
        <v>343</v>
      </c>
      <c r="BX2560">
        <v>2.2716349999999998</v>
      </c>
      <c r="BY2560">
        <v>1.9320360000000001</v>
      </c>
      <c r="BZ2560">
        <v>39</v>
      </c>
      <c r="CA2560">
        <v>2</v>
      </c>
      <c r="CB2560">
        <v>6</v>
      </c>
      <c r="CC2560">
        <v>0</v>
      </c>
      <c r="CD2560">
        <v>0</v>
      </c>
      <c r="CE2560">
        <v>0</v>
      </c>
      <c r="CF2560">
        <v>2</v>
      </c>
      <c r="CG2560">
        <v>1</v>
      </c>
      <c r="CH2560">
        <v>2</v>
      </c>
      <c r="CI2560">
        <v>0</v>
      </c>
      <c r="CJ2560">
        <v>24870</v>
      </c>
      <c r="CK2560">
        <v>2.0908725371934058</v>
      </c>
      <c r="CL2560">
        <v>0.66672985781990524</v>
      </c>
      <c r="CM2560">
        <v>339</v>
      </c>
      <c r="CN2560">
        <v>1.9848694396941358</v>
      </c>
      <c r="CO2560">
        <v>2062</v>
      </c>
      <c r="CP2560">
        <v>0.25338276399999998</v>
      </c>
      <c r="CQ2560">
        <v>0.39574121400000001</v>
      </c>
      <c r="CR2560">
        <v>21290</v>
      </c>
      <c r="CS2560">
        <v>0.84599999999999997</v>
      </c>
      <c r="CT2560">
        <v>18369</v>
      </c>
      <c r="CU2560">
        <v>0.76238130022000006</v>
      </c>
      <c r="CV2560">
        <v>5</v>
      </c>
      <c r="CW2560">
        <v>13</v>
      </c>
      <c r="CX2560">
        <v>11</v>
      </c>
      <c r="CY2560">
        <v>1081</v>
      </c>
      <c r="CZ2560">
        <v>4235</v>
      </c>
      <c r="DA2560" s="2">
        <v>17322</v>
      </c>
      <c r="DB2560" s="2">
        <v>2285</v>
      </c>
      <c r="DC2560" s="2">
        <v>233.67</v>
      </c>
      <c r="DD2560" s="2">
        <v>2485</v>
      </c>
      <c r="DE2560">
        <v>1306</v>
      </c>
      <c r="DF2560">
        <v>140</v>
      </c>
      <c r="DG2560">
        <v>32.229999999999997</v>
      </c>
      <c r="DH2560">
        <v>12.09</v>
      </c>
      <c r="DI2560" s="2">
        <v>76.55</v>
      </c>
      <c r="DJ2560">
        <v>1.04</v>
      </c>
      <c r="DK2560">
        <v>0.93099313467659006</v>
      </c>
      <c r="DL2560">
        <v>7.0871722182849046E-4</v>
      </c>
      <c r="DM2560">
        <v>0</v>
      </c>
      <c r="DN2560">
        <v>177.9</v>
      </c>
      <c r="DO2560">
        <v>0.29600000000000004</v>
      </c>
      <c r="DP2560">
        <v>755.93999999999994</v>
      </c>
      <c r="DQ2560" s="2">
        <v>0</v>
      </c>
      <c r="DR2560" s="2">
        <v>517.99025013000005</v>
      </c>
      <c r="DS2560">
        <v>8.4315335219341204E-4</v>
      </c>
      <c r="DT2560">
        <v>3.4602737157100201</v>
      </c>
      <c r="DU2560">
        <v>2125815.0049179918</v>
      </c>
      <c r="DV2560">
        <v>0</v>
      </c>
    </row>
    <row r="2561" spans="1:126" x14ac:dyDescent="0.15">
      <c r="A2561" t="s">
        <v>2658</v>
      </c>
      <c r="B2561" t="s">
        <v>4196</v>
      </c>
      <c r="C2561">
        <v>48</v>
      </c>
      <c r="D2561">
        <v>151</v>
      </c>
      <c r="E2561" t="s">
        <v>4197</v>
      </c>
      <c r="F2561">
        <v>48151</v>
      </c>
      <c r="G2561" t="s">
        <v>7544</v>
      </c>
      <c r="H2561">
        <v>70.400000000000006</v>
      </c>
      <c r="I2561">
        <v>3.1</v>
      </c>
      <c r="J2561">
        <v>0.3</v>
      </c>
      <c r="K2561">
        <v>0.2</v>
      </c>
      <c r="L2561">
        <v>0.9</v>
      </c>
      <c r="M2561">
        <v>25.1</v>
      </c>
      <c r="N2561">
        <f t="shared" si="162"/>
        <v>5596.7200000000012</v>
      </c>
      <c r="O2561">
        <f t="shared" si="160"/>
        <v>4403.2799999999988</v>
      </c>
      <c r="P2561">
        <f t="shared" si="161"/>
        <v>5.2839360000000006</v>
      </c>
      <c r="Q2561" s="4">
        <v>48151</v>
      </c>
      <c r="R2561" s="5">
        <v>32.740473000000001</v>
      </c>
      <c r="S2561" s="5">
        <v>-100.40312</v>
      </c>
      <c r="T2561">
        <v>8</v>
      </c>
      <c r="U2561">
        <v>0.21148310817810068</v>
      </c>
      <c r="V2561">
        <v>3963</v>
      </c>
      <c r="W2561">
        <v>3882</v>
      </c>
      <c r="X2561">
        <v>3858</v>
      </c>
      <c r="Y2561">
        <v>3871</v>
      </c>
      <c r="Z2561">
        <v>1746</v>
      </c>
      <c r="AA2561">
        <v>48133</v>
      </c>
      <c r="AB2561">
        <v>1371.104</v>
      </c>
      <c r="AC2561">
        <v>41406</v>
      </c>
      <c r="AD2561">
        <v>0</v>
      </c>
      <c r="AE2561">
        <v>0</v>
      </c>
      <c r="AF2561">
        <v>2</v>
      </c>
      <c r="AG2561">
        <v>588</v>
      </c>
      <c r="AH2561">
        <v>3.4013605442176869E-3</v>
      </c>
      <c r="AI2561" s="3">
        <v>494955</v>
      </c>
      <c r="AJ2561" s="3">
        <v>575321.40055639506</v>
      </c>
      <c r="AK2561">
        <v>320</v>
      </c>
      <c r="AL2561">
        <v>577164.80000000005</v>
      </c>
      <c r="AM2561">
        <v>884569</v>
      </c>
      <c r="AN2561">
        <v>64441</v>
      </c>
      <c r="AO2561">
        <v>949010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</v>
      </c>
      <c r="AV2561">
        <f t="shared" si="159"/>
        <v>3</v>
      </c>
      <c r="AW2561">
        <v>0</v>
      </c>
      <c r="AX2561">
        <v>0</v>
      </c>
      <c r="AY2561">
        <v>148827293.32791299</v>
      </c>
      <c r="AZ2561">
        <v>148827.29332791298</v>
      </c>
      <c r="BA2561">
        <v>33594.217880966302</v>
      </c>
      <c r="BB2561">
        <v>0.29767027276636693</v>
      </c>
      <c r="BC2561">
        <v>1036</v>
      </c>
      <c r="BD2561">
        <v>0</v>
      </c>
      <c r="BE2561">
        <v>1036</v>
      </c>
      <c r="BF2561">
        <v>0.26141811758768607</v>
      </c>
      <c r="BG2561">
        <v>77471</v>
      </c>
      <c r="BH2561">
        <v>20.080611715914984</v>
      </c>
      <c r="BI2561">
        <v>797</v>
      </c>
      <c r="BJ2561">
        <v>7</v>
      </c>
      <c r="BK2561">
        <v>0</v>
      </c>
      <c r="BL2561">
        <v>1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  <c r="BS2561">
        <v>0</v>
      </c>
      <c r="BT2561">
        <v>3866</v>
      </c>
      <c r="BU2561">
        <v>0.64</v>
      </c>
      <c r="BV2561">
        <v>0.57088000000000005</v>
      </c>
      <c r="BW2561">
        <v>26</v>
      </c>
      <c r="BX2561">
        <v>2.3279879999999999</v>
      </c>
      <c r="BY2561">
        <v>0.68748629999999999</v>
      </c>
      <c r="BZ2561">
        <v>8</v>
      </c>
      <c r="CA2561">
        <v>0</v>
      </c>
      <c r="CB2561">
        <v>1</v>
      </c>
      <c r="CC2561">
        <v>0</v>
      </c>
      <c r="CD2561">
        <v>0</v>
      </c>
      <c r="CE2561">
        <v>1</v>
      </c>
      <c r="CF2561">
        <v>0</v>
      </c>
      <c r="CG2561">
        <v>0</v>
      </c>
      <c r="CH2561">
        <v>1</v>
      </c>
      <c r="CI2561">
        <v>0</v>
      </c>
      <c r="CJ2561">
        <v>3828</v>
      </c>
      <c r="CK2561">
        <v>2.8735632183908044</v>
      </c>
      <c r="CL2561">
        <v>0.57950907150480258</v>
      </c>
      <c r="CM2561">
        <v>17</v>
      </c>
      <c r="CN2561">
        <v>0.77091226725037454</v>
      </c>
      <c r="CO2561">
        <v>293</v>
      </c>
      <c r="CP2561">
        <v>-0.70994122999999998</v>
      </c>
      <c r="CQ2561">
        <v>0.36103402099999998</v>
      </c>
      <c r="CR2561">
        <v>3227</v>
      </c>
      <c r="CS2561">
        <v>0.84599999999999997</v>
      </c>
      <c r="CT2561">
        <v>2865</v>
      </c>
      <c r="CU2561">
        <v>0.76553012611000004</v>
      </c>
      <c r="CW2561">
        <v>1</v>
      </c>
      <c r="CX2561">
        <v>1</v>
      </c>
      <c r="CY2561">
        <v>401</v>
      </c>
      <c r="CZ2561">
        <v>828</v>
      </c>
      <c r="DA2561" s="2">
        <v>1992</v>
      </c>
      <c r="DB2561" s="2">
        <v>225</v>
      </c>
      <c r="DC2561" s="2">
        <v>103.73</v>
      </c>
      <c r="DD2561" s="2">
        <v>405</v>
      </c>
      <c r="DE2561">
        <v>277</v>
      </c>
      <c r="DF2561">
        <v>34</v>
      </c>
      <c r="DG2561">
        <v>25.93</v>
      </c>
      <c r="DH2561">
        <v>25.93</v>
      </c>
      <c r="DI2561" s="2">
        <v>25.93</v>
      </c>
      <c r="DJ2561">
        <v>0.3</v>
      </c>
      <c r="DK2561">
        <v>0.89363477487852427</v>
      </c>
      <c r="DL2561">
        <v>0</v>
      </c>
      <c r="DM2561">
        <v>0</v>
      </c>
      <c r="DN2561">
        <v>307.60000000000002</v>
      </c>
      <c r="DO2561">
        <v>0.52200000000000002</v>
      </c>
      <c r="DP2561">
        <v>25910.27</v>
      </c>
      <c r="DQ2561" s="2">
        <v>0</v>
      </c>
      <c r="DR2561" s="2">
        <v>0</v>
      </c>
      <c r="DS2561">
        <v>0</v>
      </c>
      <c r="DT2561">
        <v>2.4064842829433402</v>
      </c>
      <c r="DU2561">
        <v>1388938.0198681364</v>
      </c>
      <c r="DV2561">
        <v>0</v>
      </c>
    </row>
    <row r="2562" spans="1:126" x14ac:dyDescent="0.15">
      <c r="A2562" t="s">
        <v>2658</v>
      </c>
      <c r="B2562" t="s">
        <v>866</v>
      </c>
      <c r="C2562">
        <v>48</v>
      </c>
      <c r="D2562">
        <v>153</v>
      </c>
      <c r="E2562" t="s">
        <v>4198</v>
      </c>
      <c r="F2562">
        <v>48153</v>
      </c>
      <c r="G2562" t="s">
        <v>7545</v>
      </c>
      <c r="H2562">
        <v>43.1</v>
      </c>
      <c r="I2562">
        <v>3.3</v>
      </c>
      <c r="J2562">
        <v>0.2</v>
      </c>
      <c r="K2562">
        <v>0.2</v>
      </c>
      <c r="L2562">
        <v>0.3</v>
      </c>
      <c r="M2562">
        <v>52.9</v>
      </c>
      <c r="N2562">
        <f t="shared" si="162"/>
        <v>4667.08</v>
      </c>
      <c r="O2562">
        <f t="shared" si="160"/>
        <v>5332.92</v>
      </c>
      <c r="P2562">
        <f t="shared" si="161"/>
        <v>6.3995040000000021</v>
      </c>
      <c r="Q2562" s="4">
        <v>48153</v>
      </c>
      <c r="R2562" s="5">
        <v>34.073729999999998</v>
      </c>
      <c r="S2562" s="5">
        <v>-101.303274</v>
      </c>
      <c r="T2562">
        <v>6</v>
      </c>
      <c r="U2562">
        <v>5.0085376237996311E-2</v>
      </c>
      <c r="V2562">
        <v>6439</v>
      </c>
      <c r="W2562">
        <v>6263</v>
      </c>
      <c r="X2562">
        <v>6178</v>
      </c>
      <c r="Y2562">
        <v>5846</v>
      </c>
      <c r="Z2562">
        <v>2839</v>
      </c>
      <c r="AA2562">
        <v>48135</v>
      </c>
      <c r="AB2562">
        <v>2252.0830000000001</v>
      </c>
      <c r="AC2562">
        <v>41026</v>
      </c>
      <c r="AD2562">
        <v>0</v>
      </c>
      <c r="AE2562">
        <v>0</v>
      </c>
      <c r="AF2562">
        <v>1</v>
      </c>
      <c r="AG2562">
        <v>589</v>
      </c>
      <c r="AH2562">
        <v>1.697792869269949E-3</v>
      </c>
      <c r="AI2562" s="3">
        <v>581997</v>
      </c>
      <c r="AJ2562" s="3">
        <v>634970.21908598009</v>
      </c>
      <c r="AK2562">
        <v>320</v>
      </c>
      <c r="AL2562">
        <v>635244.80000000005</v>
      </c>
      <c r="AM2562">
        <v>1612085</v>
      </c>
      <c r="AN2562">
        <v>110881</v>
      </c>
      <c r="AO2562">
        <v>1722966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6</v>
      </c>
      <c r="AV2562">
        <f t="shared" si="159"/>
        <v>6</v>
      </c>
      <c r="AW2562">
        <v>2414</v>
      </c>
      <c r="AX2562">
        <v>0.52</v>
      </c>
      <c r="AY2562">
        <v>279113936.316459</v>
      </c>
      <c r="AZ2562">
        <v>279113.93631645897</v>
      </c>
      <c r="BA2562">
        <v>35894.258853544801</v>
      </c>
      <c r="BB2562">
        <v>0.27859608526259994</v>
      </c>
      <c r="BC2562">
        <v>1073</v>
      </c>
      <c r="BD2562">
        <v>0</v>
      </c>
      <c r="BE2562">
        <v>1073</v>
      </c>
      <c r="BF2562">
        <v>0.16664078273023761</v>
      </c>
      <c r="BG2562">
        <v>147824</v>
      </c>
      <c r="BH2562">
        <v>23.927484622855292</v>
      </c>
      <c r="BI2562">
        <v>1034</v>
      </c>
      <c r="BJ2562">
        <v>10</v>
      </c>
      <c r="BK2562">
        <v>2</v>
      </c>
      <c r="BL2562">
        <v>2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6474</v>
      </c>
      <c r="BU2562">
        <v>0.66</v>
      </c>
      <c r="BV2562">
        <v>0.53695420000000005</v>
      </c>
      <c r="BW2562">
        <v>52</v>
      </c>
      <c r="BX2562">
        <v>2.3169599999999999</v>
      </c>
      <c r="BY2562">
        <v>0.6829885</v>
      </c>
      <c r="BZ2562">
        <v>11</v>
      </c>
      <c r="CA2562">
        <v>2</v>
      </c>
      <c r="CB2562">
        <v>2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5972</v>
      </c>
      <c r="CK2562">
        <v>2.6791694574681846</v>
      </c>
      <c r="CL2562">
        <v>0.4837587006960557</v>
      </c>
      <c r="CM2562">
        <v>51</v>
      </c>
      <c r="CN2562">
        <v>0.90304846704489339</v>
      </c>
      <c r="CO2562">
        <v>478</v>
      </c>
      <c r="CP2562">
        <v>-0.65246824859999997</v>
      </c>
      <c r="CQ2562">
        <v>-5.6291776699999997E-2</v>
      </c>
      <c r="CR2562">
        <v>4991</v>
      </c>
      <c r="CS2562">
        <v>0.85400000000000009</v>
      </c>
      <c r="CT2562">
        <v>4623</v>
      </c>
      <c r="CU2562">
        <v>0.70208139173999995</v>
      </c>
      <c r="CW2562">
        <v>1</v>
      </c>
      <c r="CX2562">
        <v>4</v>
      </c>
      <c r="CY2562">
        <v>628</v>
      </c>
      <c r="CZ2562">
        <v>848</v>
      </c>
      <c r="DA2562" s="2">
        <v>2879</v>
      </c>
      <c r="DB2562" s="2">
        <v>415</v>
      </c>
      <c r="DC2562" s="2">
        <v>64.209999999999994</v>
      </c>
      <c r="DD2562" s="2">
        <v>519</v>
      </c>
      <c r="DE2562">
        <v>274</v>
      </c>
      <c r="DF2562">
        <v>44</v>
      </c>
      <c r="DG2562">
        <v>32.1</v>
      </c>
      <c r="DH2562">
        <v>32.1</v>
      </c>
      <c r="DI2562" s="2">
        <v>16.05</v>
      </c>
      <c r="DJ2562">
        <v>0.86</v>
      </c>
      <c r="DK2562">
        <v>0.87463681084266753</v>
      </c>
      <c r="DL2562">
        <v>0</v>
      </c>
      <c r="DN2562">
        <v>536.1</v>
      </c>
      <c r="DO2562">
        <v>0.82299999999999995</v>
      </c>
      <c r="DP2562">
        <v>98537.25</v>
      </c>
      <c r="DQ2562" s="2">
        <v>0</v>
      </c>
      <c r="DR2562" s="2">
        <v>0</v>
      </c>
      <c r="DS2562">
        <v>0</v>
      </c>
      <c r="DT2562">
        <v>1.9343485988842199</v>
      </c>
      <c r="DU2562">
        <v>1228784.8888284867</v>
      </c>
      <c r="DV2562">
        <v>1</v>
      </c>
    </row>
    <row r="2563" spans="1:126" x14ac:dyDescent="0.15">
      <c r="A2563" t="s">
        <v>2658</v>
      </c>
      <c r="B2563" t="s">
        <v>4199</v>
      </c>
      <c r="C2563">
        <v>48</v>
      </c>
      <c r="D2563">
        <v>155</v>
      </c>
      <c r="E2563" t="s">
        <v>4200</v>
      </c>
      <c r="F2563">
        <v>48155</v>
      </c>
      <c r="G2563" t="s">
        <v>7546</v>
      </c>
      <c r="H2563">
        <v>81.400000000000006</v>
      </c>
      <c r="I2563">
        <v>4</v>
      </c>
      <c r="J2563">
        <v>0.1</v>
      </c>
      <c r="K2563">
        <v>0.3</v>
      </c>
      <c r="L2563">
        <v>0.3</v>
      </c>
      <c r="M2563">
        <v>14</v>
      </c>
      <c r="N2563">
        <f t="shared" si="162"/>
        <v>6838.1500000000015</v>
      </c>
      <c r="O2563">
        <f t="shared" si="160"/>
        <v>3161.8499999999985</v>
      </c>
      <c r="P2563">
        <f t="shared" si="161"/>
        <v>3.7942199999999997</v>
      </c>
      <c r="Q2563" s="4">
        <v>48155</v>
      </c>
      <c r="R2563" s="5">
        <v>33.963306000000003</v>
      </c>
      <c r="S2563" s="5">
        <v>-99.816828000000001</v>
      </c>
      <c r="T2563">
        <v>9</v>
      </c>
      <c r="U2563">
        <v>6.1008053601779348E-2</v>
      </c>
      <c r="V2563">
        <v>1273</v>
      </c>
      <c r="W2563">
        <v>1159</v>
      </c>
      <c r="X2563">
        <v>1197</v>
      </c>
      <c r="Y2563">
        <v>1228</v>
      </c>
      <c r="Z2563">
        <v>552</v>
      </c>
      <c r="AA2563">
        <v>48137</v>
      </c>
      <c r="AB2563">
        <v>369.05699999999996</v>
      </c>
      <c r="AC2563">
        <v>36477</v>
      </c>
      <c r="AD2563">
        <v>0</v>
      </c>
      <c r="AE2563">
        <v>0</v>
      </c>
      <c r="AF2563">
        <v>0</v>
      </c>
      <c r="AG2563">
        <v>194</v>
      </c>
      <c r="AH2563">
        <v>0</v>
      </c>
      <c r="AI2563" s="3">
        <v>368143</v>
      </c>
      <c r="AJ2563" s="3">
        <v>450812.993643875</v>
      </c>
      <c r="AK2563">
        <v>338</v>
      </c>
      <c r="AL2563">
        <v>452953.59999999998</v>
      </c>
      <c r="AM2563">
        <v>211836</v>
      </c>
      <c r="AN2563">
        <v>19419</v>
      </c>
      <c r="AO2563">
        <v>231255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</v>
      </c>
      <c r="AV2563">
        <f t="shared" ref="AV2563:AV2626" si="163">AT2563+AU2563</f>
        <v>2</v>
      </c>
      <c r="AW2563">
        <v>816</v>
      </c>
      <c r="AX2563">
        <v>0.96</v>
      </c>
      <c r="AY2563">
        <v>64932757.725099303</v>
      </c>
      <c r="AZ2563">
        <v>64932.757725099305</v>
      </c>
      <c r="BA2563">
        <v>40109.647152696904</v>
      </c>
      <c r="BB2563">
        <v>0.24931657867570192</v>
      </c>
      <c r="BC2563">
        <v>783</v>
      </c>
      <c r="BD2563">
        <v>0</v>
      </c>
      <c r="BE2563">
        <v>783</v>
      </c>
      <c r="BF2563">
        <v>0.61508248232521601</v>
      </c>
      <c r="BG2563">
        <v>32418</v>
      </c>
      <c r="BH2563">
        <v>27.082706766917294</v>
      </c>
      <c r="BI2563">
        <v>288</v>
      </c>
      <c r="BJ2563">
        <v>2</v>
      </c>
      <c r="BK2563">
        <v>0</v>
      </c>
      <c r="BL2563">
        <v>1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1334</v>
      </c>
      <c r="BU2563">
        <v>0.52</v>
      </c>
      <c r="BV2563">
        <v>0.49860979999999999</v>
      </c>
      <c r="BW2563">
        <v>27</v>
      </c>
      <c r="BX2563">
        <v>2.9985010000000001</v>
      </c>
      <c r="BY2563">
        <v>2.917049</v>
      </c>
      <c r="BZ2563">
        <v>2</v>
      </c>
      <c r="CA2563">
        <v>0</v>
      </c>
      <c r="CB2563">
        <v>1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1268</v>
      </c>
      <c r="CK2563">
        <v>3.1545741324921135</v>
      </c>
      <c r="CL2563">
        <v>0.4600371747211896</v>
      </c>
      <c r="CM2563">
        <v>25</v>
      </c>
      <c r="CN2563">
        <v>3.213665436713752</v>
      </c>
      <c r="CO2563">
        <v>141</v>
      </c>
      <c r="CP2563">
        <v>0</v>
      </c>
      <c r="CQ2563">
        <v>0</v>
      </c>
      <c r="CR2563">
        <v>1030</v>
      </c>
      <c r="CS2563">
        <v>0.83900000000000008</v>
      </c>
      <c r="CT2563">
        <v>854</v>
      </c>
      <c r="CU2563">
        <v>0.72173913043000004</v>
      </c>
      <c r="CW2563">
        <v>0</v>
      </c>
      <c r="CX2563">
        <v>0</v>
      </c>
      <c r="CY2563">
        <v>181</v>
      </c>
      <c r="CZ2563">
        <v>263</v>
      </c>
      <c r="DA2563" s="2">
        <v>768</v>
      </c>
      <c r="DB2563" s="2">
        <v>55</v>
      </c>
      <c r="DC2563" s="2">
        <v>78.31</v>
      </c>
      <c r="DD2563" s="2">
        <v>113</v>
      </c>
      <c r="DE2563">
        <v>80</v>
      </c>
      <c r="DF2563">
        <v>11</v>
      </c>
      <c r="DH2563">
        <v>78.31</v>
      </c>
      <c r="DI2563" s="2">
        <v>78.31</v>
      </c>
      <c r="DJ2563">
        <v>0.03</v>
      </c>
      <c r="DK2563">
        <v>0.82452470914834719</v>
      </c>
      <c r="DL2563">
        <v>0</v>
      </c>
      <c r="DM2563">
        <v>0</v>
      </c>
      <c r="DN2563">
        <v>152.9</v>
      </c>
      <c r="DO2563">
        <v>0.33899999999999997</v>
      </c>
      <c r="DP2563">
        <v>6755.58</v>
      </c>
      <c r="DQ2563" s="2">
        <v>0</v>
      </c>
      <c r="DR2563" s="2">
        <v>455.39412463000002</v>
      </c>
      <c r="DS2563">
        <v>0</v>
      </c>
      <c r="DT2563">
        <v>2.8054260035178702</v>
      </c>
      <c r="DU2563">
        <v>1270727.8078270319</v>
      </c>
      <c r="DV2563">
        <v>1</v>
      </c>
    </row>
    <row r="2564" spans="1:126" x14ac:dyDescent="0.15">
      <c r="A2564" t="s">
        <v>2658</v>
      </c>
      <c r="B2564" t="s">
        <v>4201</v>
      </c>
      <c r="C2564">
        <v>48</v>
      </c>
      <c r="D2564">
        <v>157</v>
      </c>
      <c r="E2564" t="s">
        <v>4202</v>
      </c>
      <c r="F2564">
        <v>48157</v>
      </c>
      <c r="G2564" t="s">
        <v>7547</v>
      </c>
      <c r="H2564">
        <v>36.200000000000003</v>
      </c>
      <c r="I2564">
        <v>21.1</v>
      </c>
      <c r="J2564">
        <v>0.2</v>
      </c>
      <c r="K2564">
        <v>16.899999999999999</v>
      </c>
      <c r="L2564">
        <v>2</v>
      </c>
      <c r="M2564">
        <v>23.7</v>
      </c>
      <c r="N2564">
        <f t="shared" si="162"/>
        <v>2606.9900000000002</v>
      </c>
      <c r="O2564">
        <f t="shared" si="160"/>
        <v>7393.01</v>
      </c>
      <c r="P2564">
        <f t="shared" si="161"/>
        <v>8.8716120000000043</v>
      </c>
      <c r="Q2564" s="4">
        <v>48157</v>
      </c>
      <c r="R2564" s="5">
        <v>29.526602</v>
      </c>
      <c r="S2564" s="5">
        <v>-95.771015000000006</v>
      </c>
      <c r="T2564">
        <v>1</v>
      </c>
      <c r="U2564">
        <v>9.3955095721870163E-3</v>
      </c>
      <c r="V2564">
        <v>587666</v>
      </c>
      <c r="W2564">
        <v>632946</v>
      </c>
      <c r="X2564">
        <v>658331</v>
      </c>
      <c r="Y2564">
        <v>713881</v>
      </c>
      <c r="Z2564">
        <v>357759</v>
      </c>
      <c r="AA2564">
        <v>48139</v>
      </c>
      <c r="AB2564">
        <v>281745.51300000004</v>
      </c>
      <c r="AC2564">
        <v>89152</v>
      </c>
      <c r="AD2564">
        <v>1</v>
      </c>
      <c r="AE2564">
        <v>1.5189927255438375E-6</v>
      </c>
      <c r="AF2564">
        <v>68</v>
      </c>
      <c r="AG2564">
        <v>1286</v>
      </c>
      <c r="AH2564">
        <v>5.2877138413685847E-2</v>
      </c>
      <c r="AI2564" s="3">
        <v>339295</v>
      </c>
      <c r="AJ2564" s="3">
        <v>551574.19837946503</v>
      </c>
      <c r="AK2564">
        <v>53</v>
      </c>
      <c r="AL2564">
        <v>567110.40000000002</v>
      </c>
      <c r="AM2564">
        <v>277531</v>
      </c>
      <c r="AN2564">
        <v>97524</v>
      </c>
      <c r="AO2564">
        <v>375055</v>
      </c>
      <c r="AP2564">
        <v>26</v>
      </c>
      <c r="AQ2564">
        <v>2</v>
      </c>
      <c r="AR2564">
        <v>28</v>
      </c>
      <c r="AS2564">
        <v>4.4237581089066051E-2</v>
      </c>
      <c r="AT2564">
        <v>31</v>
      </c>
      <c r="AU2564">
        <v>338</v>
      </c>
      <c r="AV2564">
        <f t="shared" si="163"/>
        <v>369</v>
      </c>
      <c r="AW2564">
        <v>682580</v>
      </c>
      <c r="AX2564">
        <v>0.92999999999999994</v>
      </c>
      <c r="AY2564">
        <v>1148252936.0184</v>
      </c>
      <c r="AZ2564">
        <v>1148252.9360183999</v>
      </c>
      <c r="BA2564">
        <v>3245.13264539076</v>
      </c>
      <c r="BB2564">
        <v>3.0815381350292568</v>
      </c>
      <c r="BC2564">
        <v>152549</v>
      </c>
      <c r="BD2564">
        <v>477614</v>
      </c>
      <c r="BE2564">
        <v>-325065</v>
      </c>
      <c r="BF2564">
        <v>-0.5531458345386665</v>
      </c>
      <c r="BG2564">
        <v>12140891</v>
      </c>
      <c r="BH2564">
        <v>18.441925110620645</v>
      </c>
      <c r="BI2564">
        <v>44297</v>
      </c>
      <c r="BJ2564">
        <v>201</v>
      </c>
      <c r="BK2564">
        <v>10</v>
      </c>
      <c r="BL2564">
        <v>7</v>
      </c>
      <c r="BM2564">
        <v>0</v>
      </c>
      <c r="BN2564">
        <v>2</v>
      </c>
      <c r="BO2564">
        <v>1</v>
      </c>
      <c r="BP2564">
        <v>1</v>
      </c>
      <c r="BQ2564">
        <v>34</v>
      </c>
      <c r="BR2564">
        <v>15</v>
      </c>
      <c r="BS2564">
        <v>0</v>
      </c>
      <c r="BT2564">
        <v>556870</v>
      </c>
      <c r="BU2564">
        <v>0.77</v>
      </c>
      <c r="BV2564">
        <v>0.52669690000000002</v>
      </c>
      <c r="BW2564">
        <v>1666</v>
      </c>
      <c r="BX2564">
        <v>0.48664859999999999</v>
      </c>
      <c r="BY2564">
        <v>-1.6434230000000001</v>
      </c>
      <c r="BZ2564">
        <v>232</v>
      </c>
      <c r="CA2564">
        <v>12</v>
      </c>
      <c r="CB2564">
        <v>8</v>
      </c>
      <c r="CC2564">
        <v>3</v>
      </c>
      <c r="CD2564">
        <v>4</v>
      </c>
      <c r="CE2564">
        <v>1</v>
      </c>
      <c r="CF2564">
        <v>2</v>
      </c>
      <c r="CG2564">
        <v>49</v>
      </c>
      <c r="CH2564">
        <v>14</v>
      </c>
      <c r="CI2564">
        <v>0</v>
      </c>
      <c r="CJ2564">
        <v>686650</v>
      </c>
      <c r="CK2564">
        <v>0.47331245904026797</v>
      </c>
      <c r="CL2564">
        <v>0.64613740601835767</v>
      </c>
      <c r="CM2564">
        <v>1892</v>
      </c>
      <c r="CN2564">
        <v>-1.4464320907988237</v>
      </c>
      <c r="CO2564">
        <v>162000</v>
      </c>
      <c r="CP2564">
        <v>1.077116108</v>
      </c>
      <c r="CQ2564">
        <v>0.99535637700000001</v>
      </c>
      <c r="CR2564">
        <v>620867</v>
      </c>
      <c r="CS2564">
        <v>0.85</v>
      </c>
      <c r="CT2564">
        <v>472483</v>
      </c>
      <c r="CU2564">
        <v>0.8294146162699999</v>
      </c>
      <c r="CV2564">
        <v>400</v>
      </c>
      <c r="CW2564">
        <v>350</v>
      </c>
      <c r="CX2564">
        <v>538</v>
      </c>
      <c r="CY2564">
        <v>1094</v>
      </c>
      <c r="CZ2564">
        <v>1846</v>
      </c>
      <c r="DA2564" s="2">
        <v>284333</v>
      </c>
      <c r="DB2564" s="2">
        <v>96540</v>
      </c>
      <c r="DC2564" s="2">
        <v>238.36</v>
      </c>
      <c r="DD2564" s="2">
        <v>312707</v>
      </c>
      <c r="DE2564">
        <v>507</v>
      </c>
      <c r="DF2564">
        <v>217</v>
      </c>
      <c r="DG2564">
        <v>27.29</v>
      </c>
      <c r="DH2564">
        <v>1.99</v>
      </c>
      <c r="DI2564" s="2">
        <v>2.61</v>
      </c>
      <c r="DJ2564">
        <v>-0.52</v>
      </c>
      <c r="DK2564">
        <v>0.68844515834303477</v>
      </c>
      <c r="DL2564">
        <v>0</v>
      </c>
      <c r="DN2564">
        <v>295.8</v>
      </c>
      <c r="DO2564">
        <v>0.53</v>
      </c>
      <c r="DP2564">
        <v>2.0699999999999998</v>
      </c>
      <c r="DQ2564" s="2">
        <v>0</v>
      </c>
      <c r="DR2564" s="2">
        <v>241.57678118000001</v>
      </c>
      <c r="DS2564">
        <v>1.7822057019938268E-4</v>
      </c>
      <c r="DT2564">
        <v>5.2596652860047701</v>
      </c>
      <c r="DU2564">
        <v>2982810.8842122797</v>
      </c>
      <c r="DV2564">
        <v>0</v>
      </c>
    </row>
    <row r="2565" spans="1:126" x14ac:dyDescent="0.15">
      <c r="A2565" t="s">
        <v>2658</v>
      </c>
      <c r="B2565" t="s">
        <v>162</v>
      </c>
      <c r="C2565">
        <v>48</v>
      </c>
      <c r="D2565">
        <v>159</v>
      </c>
      <c r="E2565" t="s">
        <v>4203</v>
      </c>
      <c r="F2565">
        <v>48159</v>
      </c>
      <c r="G2565" t="s">
        <v>7548</v>
      </c>
      <c r="H2565">
        <v>81.099999999999994</v>
      </c>
      <c r="I2565">
        <v>3.9</v>
      </c>
      <c r="J2565">
        <v>0.6</v>
      </c>
      <c r="K2565">
        <v>0.5</v>
      </c>
      <c r="L2565">
        <v>1.4</v>
      </c>
      <c r="M2565">
        <v>12.6</v>
      </c>
      <c r="N2565">
        <f t="shared" si="162"/>
        <v>6753.7499999999991</v>
      </c>
      <c r="O2565">
        <f t="shared" si="160"/>
        <v>3246.2500000000009</v>
      </c>
      <c r="P2565">
        <f t="shared" si="161"/>
        <v>3.8955000000000024</v>
      </c>
      <c r="Q2565" s="4">
        <v>48159</v>
      </c>
      <c r="R2565" s="5">
        <v>33.175846</v>
      </c>
      <c r="S2565" s="5">
        <v>-95.219065999999998</v>
      </c>
      <c r="T2565">
        <v>7</v>
      </c>
      <c r="U2565">
        <v>8.5638197772437294E-2</v>
      </c>
      <c r="V2565">
        <v>10593</v>
      </c>
      <c r="W2565">
        <v>10600</v>
      </c>
      <c r="X2565">
        <v>10599</v>
      </c>
      <c r="Y2565">
        <v>10593</v>
      </c>
      <c r="Z2565">
        <v>5185</v>
      </c>
      <c r="AA2565">
        <v>48141</v>
      </c>
      <c r="AB2565">
        <v>3751.3520000000003</v>
      </c>
      <c r="AC2565">
        <v>41537</v>
      </c>
      <c r="AD2565">
        <v>2</v>
      </c>
      <c r="AE2565">
        <v>1.8869704689121616E-4</v>
      </c>
      <c r="AF2565">
        <v>25</v>
      </c>
      <c r="AG2565">
        <v>520</v>
      </c>
      <c r="AH2565">
        <v>4.807692307692308E-2</v>
      </c>
      <c r="AI2565" s="3">
        <v>113015</v>
      </c>
      <c r="AJ2565" s="3">
        <v>182010.20546413001</v>
      </c>
      <c r="AK2565">
        <v>98</v>
      </c>
      <c r="AL2565">
        <v>188665.60000000001</v>
      </c>
      <c r="AM2565">
        <v>1489545</v>
      </c>
      <c r="AN2565">
        <v>35060</v>
      </c>
      <c r="AO2565">
        <v>1524605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</v>
      </c>
      <c r="AV2565">
        <f t="shared" si="163"/>
        <v>3</v>
      </c>
      <c r="AW2565">
        <v>4505</v>
      </c>
      <c r="AX2565">
        <v>0.43000000000000005</v>
      </c>
      <c r="AY2565">
        <v>92515161.2502141</v>
      </c>
      <c r="AZ2565">
        <v>92515.161250214107</v>
      </c>
      <c r="BA2565">
        <v>9540.1577968340607</v>
      </c>
      <c r="BB2565">
        <v>1.0482006915355782</v>
      </c>
      <c r="BC2565">
        <v>7355</v>
      </c>
      <c r="BD2565">
        <v>938</v>
      </c>
      <c r="BE2565">
        <v>6417</v>
      </c>
      <c r="BF2565">
        <v>0.60577740016992354</v>
      </c>
      <c r="BG2565">
        <v>224918</v>
      </c>
      <c r="BH2565">
        <v>21.220681196339278</v>
      </c>
      <c r="BI2565">
        <v>1826</v>
      </c>
      <c r="BJ2565">
        <v>13</v>
      </c>
      <c r="BK2565">
        <v>3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10841</v>
      </c>
      <c r="BU2565">
        <v>0.67</v>
      </c>
      <c r="BV2565">
        <v>0.52816649999999998</v>
      </c>
      <c r="BW2565">
        <v>52</v>
      </c>
      <c r="BX2565">
        <v>1.5681210000000001</v>
      </c>
      <c r="BY2565">
        <v>-0.44063819999999998</v>
      </c>
      <c r="BZ2565">
        <v>9</v>
      </c>
      <c r="CA2565">
        <v>3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10593</v>
      </c>
      <c r="CK2565">
        <v>1.3216274898517888</v>
      </c>
      <c r="CL2565">
        <v>0.63890139576767224</v>
      </c>
      <c r="CM2565">
        <v>55</v>
      </c>
      <c r="CN2565">
        <v>-0.25791290334224265</v>
      </c>
      <c r="CO2565">
        <v>796</v>
      </c>
      <c r="CP2565">
        <v>0.65684523800000005</v>
      </c>
      <c r="CQ2565">
        <v>0.166787723</v>
      </c>
      <c r="CR2565">
        <v>8781</v>
      </c>
      <c r="CS2565">
        <v>0.82400000000000007</v>
      </c>
      <c r="CT2565">
        <v>7871</v>
      </c>
      <c r="CU2565">
        <v>0.75972696245999993</v>
      </c>
      <c r="CV2565">
        <v>3</v>
      </c>
      <c r="CW2565">
        <v>2</v>
      </c>
      <c r="CX2565">
        <v>4</v>
      </c>
      <c r="CY2565">
        <v>268</v>
      </c>
      <c r="CZ2565">
        <v>779</v>
      </c>
      <c r="DA2565" s="2">
        <v>4917</v>
      </c>
      <c r="DB2565" s="2">
        <v>900</v>
      </c>
      <c r="DC2565" s="2">
        <v>103.19</v>
      </c>
      <c r="DD2565" s="2">
        <v>1145</v>
      </c>
      <c r="DE2565">
        <v>250</v>
      </c>
      <c r="DF2565">
        <v>45</v>
      </c>
      <c r="DG2565">
        <v>46.9</v>
      </c>
      <c r="DH2565">
        <v>18.760000000000002</v>
      </c>
      <c r="DI2565" s="2">
        <v>37.520000000000003</v>
      </c>
      <c r="DJ2565">
        <v>0.76</v>
      </c>
      <c r="DK2565">
        <v>0.95728885546166442</v>
      </c>
      <c r="DL2565">
        <v>0</v>
      </c>
      <c r="DM2565">
        <v>0</v>
      </c>
      <c r="DN2565">
        <v>39.700000000000003</v>
      </c>
      <c r="DO2565">
        <v>0.21299999999999999</v>
      </c>
      <c r="DP2565">
        <v>665.28</v>
      </c>
      <c r="DQ2565" s="2">
        <v>0</v>
      </c>
      <c r="DR2565" s="2">
        <v>0</v>
      </c>
      <c r="DS2565">
        <v>0</v>
      </c>
      <c r="DT2565">
        <v>3.1235426247044802</v>
      </c>
      <c r="DU2565">
        <v>589305.0434154456</v>
      </c>
      <c r="DV2565">
        <v>1</v>
      </c>
    </row>
    <row r="2566" spans="1:126" x14ac:dyDescent="0.15">
      <c r="A2566" t="s">
        <v>2658</v>
      </c>
      <c r="B2566" t="s">
        <v>4204</v>
      </c>
      <c r="C2566">
        <v>48</v>
      </c>
      <c r="D2566">
        <v>161</v>
      </c>
      <c r="E2566" t="s">
        <v>4205</v>
      </c>
      <c r="F2566">
        <v>48161</v>
      </c>
      <c r="G2566" t="s">
        <v>7549</v>
      </c>
      <c r="H2566">
        <v>68.900000000000006</v>
      </c>
      <c r="I2566">
        <v>16</v>
      </c>
      <c r="J2566">
        <v>0.4</v>
      </c>
      <c r="K2566">
        <v>0.3</v>
      </c>
      <c r="L2566">
        <v>0.9</v>
      </c>
      <c r="M2566">
        <v>13.6</v>
      </c>
      <c r="N2566">
        <f t="shared" si="162"/>
        <v>5189.2300000000014</v>
      </c>
      <c r="O2566">
        <f t="shared" si="160"/>
        <v>4810.7699999999986</v>
      </c>
      <c r="P2566">
        <f t="shared" si="161"/>
        <v>5.7729240000000006</v>
      </c>
      <c r="Q2566" s="4">
        <v>48161</v>
      </c>
      <c r="R2566" s="5">
        <v>31.701260000000001</v>
      </c>
      <c r="S2566" s="5">
        <v>-96.144486999999998</v>
      </c>
      <c r="T2566">
        <v>7</v>
      </c>
      <c r="U2566">
        <v>7.6023092660980715E-2</v>
      </c>
      <c r="V2566">
        <v>19631</v>
      </c>
      <c r="W2566">
        <v>19661</v>
      </c>
      <c r="X2566">
        <v>19586</v>
      </c>
      <c r="Y2566">
        <v>19712</v>
      </c>
      <c r="Z2566">
        <v>10097</v>
      </c>
      <c r="AA2566">
        <v>48143</v>
      </c>
      <c r="AB2566">
        <v>6670.09</v>
      </c>
      <c r="AC2566">
        <v>44301</v>
      </c>
      <c r="AD2566">
        <v>0</v>
      </c>
      <c r="AE2566">
        <v>0</v>
      </c>
      <c r="AF2566">
        <v>47</v>
      </c>
      <c r="AG2566">
        <v>1517</v>
      </c>
      <c r="AH2566">
        <v>3.098220171390903E-2</v>
      </c>
      <c r="AI2566" s="3">
        <v>421303</v>
      </c>
      <c r="AJ2566" s="3">
        <v>561751.95121210499</v>
      </c>
      <c r="AK2566">
        <v>96</v>
      </c>
      <c r="AL2566">
        <v>571008</v>
      </c>
      <c r="AM2566">
        <v>815366</v>
      </c>
      <c r="AN2566">
        <v>84994</v>
      </c>
      <c r="AO2566">
        <v>900360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10</v>
      </c>
      <c r="AV2566">
        <f t="shared" si="163"/>
        <v>10</v>
      </c>
      <c r="AW2566">
        <v>8171</v>
      </c>
      <c r="AX2566">
        <v>0.43999999999999995</v>
      </c>
      <c r="AY2566">
        <v>170739194.783629</v>
      </c>
      <c r="AZ2566">
        <v>170739.19478362901</v>
      </c>
      <c r="BA2566">
        <v>9487.3408766603898</v>
      </c>
      <c r="BB2566">
        <v>1.0540361235044049</v>
      </c>
      <c r="BC2566">
        <v>35045</v>
      </c>
      <c r="BD2566">
        <v>0</v>
      </c>
      <c r="BE2566">
        <v>35045</v>
      </c>
      <c r="BF2566">
        <v>1.7851866945137793</v>
      </c>
      <c r="BG2566">
        <v>305681</v>
      </c>
      <c r="BH2566">
        <v>15.607117328704177</v>
      </c>
      <c r="BI2566">
        <v>3156</v>
      </c>
      <c r="BJ2566">
        <v>20</v>
      </c>
      <c r="BK2566">
        <v>2</v>
      </c>
      <c r="BL2566">
        <v>2</v>
      </c>
      <c r="BM2566">
        <v>0</v>
      </c>
      <c r="BN2566">
        <v>0</v>
      </c>
      <c r="BO2566">
        <v>2</v>
      </c>
      <c r="BP2566">
        <v>0</v>
      </c>
      <c r="BQ2566">
        <v>1</v>
      </c>
      <c r="BR2566">
        <v>1</v>
      </c>
      <c r="BS2566">
        <v>0</v>
      </c>
      <c r="BT2566">
        <v>19390</v>
      </c>
      <c r="BU2566">
        <v>0.63</v>
      </c>
      <c r="BV2566">
        <v>0.49306539999999999</v>
      </c>
      <c r="BW2566">
        <v>101</v>
      </c>
      <c r="BX2566">
        <v>1.444043</v>
      </c>
      <c r="BY2566">
        <v>-0.63157839999999998</v>
      </c>
      <c r="BZ2566">
        <v>19</v>
      </c>
      <c r="CA2566">
        <v>2</v>
      </c>
      <c r="CB2566">
        <v>1</v>
      </c>
      <c r="CC2566">
        <v>0</v>
      </c>
      <c r="CD2566">
        <v>0</v>
      </c>
      <c r="CE2566">
        <v>2</v>
      </c>
      <c r="CF2566">
        <v>0</v>
      </c>
      <c r="CG2566">
        <v>2</v>
      </c>
      <c r="CH2566">
        <v>1</v>
      </c>
      <c r="CI2566">
        <v>0</v>
      </c>
      <c r="CJ2566">
        <v>19647</v>
      </c>
      <c r="CK2566">
        <v>1.374255611543747</v>
      </c>
      <c r="CL2566">
        <v>0.664209879792928</v>
      </c>
      <c r="CM2566">
        <v>97</v>
      </c>
      <c r="CN2566">
        <v>-0.13637586395904885</v>
      </c>
      <c r="CO2566">
        <v>1229</v>
      </c>
      <c r="CP2566">
        <v>6.3907465999999996E-2</v>
      </c>
      <c r="CQ2566">
        <v>0.10704061600000001</v>
      </c>
      <c r="CR2566">
        <v>15831</v>
      </c>
      <c r="CS2566">
        <v>0.80299999999999994</v>
      </c>
      <c r="CT2566">
        <v>14841</v>
      </c>
      <c r="CU2566">
        <v>0.73924075338999995</v>
      </c>
      <c r="CV2566">
        <v>4</v>
      </c>
      <c r="CW2566">
        <v>5</v>
      </c>
      <c r="CX2566">
        <v>7</v>
      </c>
      <c r="CY2566">
        <v>825</v>
      </c>
      <c r="CZ2566">
        <v>2228</v>
      </c>
      <c r="DA2566" s="2">
        <v>9615</v>
      </c>
      <c r="DB2566" s="2">
        <v>1300</v>
      </c>
      <c r="DC2566" s="2">
        <v>86.53</v>
      </c>
      <c r="DD2566" s="2">
        <v>3956</v>
      </c>
      <c r="DE2566">
        <v>675</v>
      </c>
      <c r="DF2566">
        <v>520</v>
      </c>
      <c r="DG2566">
        <v>30.54</v>
      </c>
      <c r="DH2566">
        <v>10.18</v>
      </c>
      <c r="DI2566" s="2">
        <v>35.630000000000003</v>
      </c>
      <c r="DJ2566">
        <v>0.4</v>
      </c>
      <c r="DK2566">
        <v>0.97911242027709278</v>
      </c>
      <c r="DL2566">
        <v>0</v>
      </c>
      <c r="DN2566">
        <v>65.3</v>
      </c>
      <c r="DO2566">
        <v>0.11</v>
      </c>
      <c r="DP2566">
        <v>0</v>
      </c>
      <c r="DQ2566" s="2">
        <v>0</v>
      </c>
      <c r="DR2566" s="2">
        <v>0</v>
      </c>
      <c r="DS2566">
        <v>0</v>
      </c>
      <c r="DT2566">
        <v>2.020151943044</v>
      </c>
      <c r="DU2566">
        <v>1153522.9206936683</v>
      </c>
      <c r="DV2566">
        <v>1</v>
      </c>
    </row>
    <row r="2567" spans="1:126" x14ac:dyDescent="0.15">
      <c r="A2567" t="s">
        <v>2658</v>
      </c>
      <c r="B2567" t="s">
        <v>4206</v>
      </c>
      <c r="C2567">
        <v>48</v>
      </c>
      <c r="D2567">
        <v>163</v>
      </c>
      <c r="E2567" t="s">
        <v>4207</v>
      </c>
      <c r="F2567">
        <v>48163</v>
      </c>
      <c r="G2567" t="s">
        <v>7550</v>
      </c>
      <c r="H2567">
        <v>16.2</v>
      </c>
      <c r="I2567">
        <v>3</v>
      </c>
      <c r="J2567">
        <v>0.2</v>
      </c>
      <c r="K2567">
        <v>2.1</v>
      </c>
      <c r="L2567">
        <v>0.6</v>
      </c>
      <c r="M2567">
        <v>77.8</v>
      </c>
      <c r="N2567">
        <f t="shared" si="162"/>
        <v>6329.0899999999992</v>
      </c>
      <c r="O2567">
        <f t="shared" si="160"/>
        <v>3670.9100000000008</v>
      </c>
      <c r="P2567">
        <f t="shared" si="161"/>
        <v>4.4050920000000025</v>
      </c>
      <c r="Q2567" s="4">
        <v>48163</v>
      </c>
      <c r="R2567" s="5">
        <v>28.869333999999998</v>
      </c>
      <c r="S2567" s="5">
        <v>-99.108788000000004</v>
      </c>
      <c r="T2567">
        <v>6</v>
      </c>
      <c r="U2567">
        <v>0.50387162761291115</v>
      </c>
      <c r="V2567">
        <v>17265</v>
      </c>
      <c r="W2567">
        <v>17847</v>
      </c>
      <c r="X2567">
        <v>18168</v>
      </c>
      <c r="Y2567">
        <v>19260</v>
      </c>
      <c r="Z2567">
        <v>8736</v>
      </c>
      <c r="AA2567">
        <v>48145</v>
      </c>
      <c r="AB2567">
        <v>4872.5980000000009</v>
      </c>
      <c r="AC2567">
        <v>36404</v>
      </c>
      <c r="AD2567">
        <v>0</v>
      </c>
      <c r="AE2567">
        <v>0</v>
      </c>
      <c r="AF2567">
        <v>22</v>
      </c>
      <c r="AG2567">
        <v>651</v>
      </c>
      <c r="AH2567">
        <v>3.3794162826420893E-2</v>
      </c>
      <c r="AI2567" s="3">
        <v>713262</v>
      </c>
      <c r="AJ2567" s="3">
        <v>725439.37084144505</v>
      </c>
      <c r="AK2567">
        <v>260</v>
      </c>
      <c r="AL2567">
        <v>726009.60000000009</v>
      </c>
      <c r="AM2567">
        <v>917428</v>
      </c>
      <c r="AN2567">
        <v>73984</v>
      </c>
      <c r="AO2567">
        <v>991412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5</v>
      </c>
      <c r="AV2567">
        <f t="shared" si="163"/>
        <v>5</v>
      </c>
      <c r="AW2567">
        <v>9009</v>
      </c>
      <c r="AX2567">
        <v>0.99</v>
      </c>
      <c r="AY2567">
        <v>39138868.361751698</v>
      </c>
      <c r="AZ2567">
        <v>39138.868361751694</v>
      </c>
      <c r="BA2567">
        <v>2406.5806870516599</v>
      </c>
      <c r="BB2567">
        <v>4.1552731033718873</v>
      </c>
      <c r="BC2567">
        <v>1891</v>
      </c>
      <c r="BD2567">
        <v>0</v>
      </c>
      <c r="BE2567">
        <v>1891</v>
      </c>
      <c r="BF2567">
        <v>0.10952794671300319</v>
      </c>
      <c r="BG2567">
        <v>397533</v>
      </c>
      <c r="BH2567">
        <v>21.880944517833555</v>
      </c>
      <c r="BI2567">
        <v>2031</v>
      </c>
      <c r="BJ2567">
        <v>11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16156</v>
      </c>
      <c r="BU2567">
        <v>0.49</v>
      </c>
      <c r="BV2567">
        <v>0.34209200000000001</v>
      </c>
      <c r="BW2567">
        <v>63</v>
      </c>
      <c r="BX2567">
        <v>0.80465469999999994</v>
      </c>
      <c r="BY2567">
        <v>-2.0113989999999999</v>
      </c>
      <c r="BZ2567">
        <v>11</v>
      </c>
      <c r="CA2567">
        <v>0</v>
      </c>
      <c r="CB2567">
        <v>2</v>
      </c>
      <c r="CC2567">
        <v>0</v>
      </c>
      <c r="CD2567">
        <v>0</v>
      </c>
      <c r="CE2567">
        <v>0</v>
      </c>
      <c r="CF2567">
        <v>0</v>
      </c>
      <c r="CG2567">
        <v>1</v>
      </c>
      <c r="CH2567">
        <v>0</v>
      </c>
      <c r="CI2567">
        <v>0</v>
      </c>
      <c r="CJ2567">
        <v>18577</v>
      </c>
      <c r="CK2567">
        <v>0.75362006782580615</v>
      </c>
      <c r="CL2567">
        <v>0.38271604938271603</v>
      </c>
      <c r="CM2567">
        <v>47</v>
      </c>
      <c r="CN2567">
        <v>-2.2208774115196399</v>
      </c>
      <c r="CO2567">
        <v>759</v>
      </c>
      <c r="CP2567">
        <v>0.117434158</v>
      </c>
      <c r="CQ2567">
        <v>-0.35861735169999998</v>
      </c>
      <c r="CR2567">
        <v>17173</v>
      </c>
      <c r="CS2567">
        <v>0.90900000000000003</v>
      </c>
      <c r="CT2567">
        <v>12914</v>
      </c>
      <c r="CU2567">
        <v>0.72136831157000003</v>
      </c>
      <c r="CV2567">
        <v>6</v>
      </c>
      <c r="CW2567">
        <v>4</v>
      </c>
      <c r="CX2567">
        <v>4</v>
      </c>
      <c r="CY2567">
        <v>1275</v>
      </c>
      <c r="CZ2567">
        <v>989</v>
      </c>
      <c r="DA2567" s="2">
        <v>9843</v>
      </c>
      <c r="DB2567" s="2">
        <v>640</v>
      </c>
      <c r="DC2567" s="2">
        <v>16.61</v>
      </c>
      <c r="DD2567" s="2">
        <v>4851</v>
      </c>
      <c r="DE2567">
        <v>303</v>
      </c>
      <c r="DF2567">
        <v>36</v>
      </c>
      <c r="DG2567">
        <v>16.61</v>
      </c>
      <c r="DH2567">
        <v>11.07</v>
      </c>
      <c r="DI2567" s="2">
        <v>5.54</v>
      </c>
      <c r="DJ2567">
        <v>0.4</v>
      </c>
      <c r="DK2567">
        <v>0.87469821748529997</v>
      </c>
      <c r="DL2567">
        <v>0</v>
      </c>
      <c r="DM2567">
        <v>369</v>
      </c>
      <c r="DN2567">
        <v>463.4</v>
      </c>
      <c r="DO2567">
        <v>0.61199999999999999</v>
      </c>
      <c r="DP2567">
        <v>2755.51</v>
      </c>
      <c r="DQ2567" s="2">
        <v>0</v>
      </c>
      <c r="DR2567" s="2">
        <v>213.3</v>
      </c>
      <c r="DS2567">
        <v>0</v>
      </c>
      <c r="DT2567">
        <v>8.2131232909946501</v>
      </c>
      <c r="DU2567">
        <v>5962806.3552457104</v>
      </c>
      <c r="DV2567">
        <v>1</v>
      </c>
    </row>
    <row r="2568" spans="1:126" x14ac:dyDescent="0.15">
      <c r="A2568" t="s">
        <v>2658</v>
      </c>
      <c r="B2568" t="s">
        <v>4208</v>
      </c>
      <c r="C2568">
        <v>48</v>
      </c>
      <c r="D2568">
        <v>165</v>
      </c>
      <c r="E2568" t="s">
        <v>4209</v>
      </c>
      <c r="F2568">
        <v>48165</v>
      </c>
      <c r="G2568" t="s">
        <v>7551</v>
      </c>
      <c r="H2568">
        <v>60.6</v>
      </c>
      <c r="I2568">
        <v>1.5</v>
      </c>
      <c r="J2568">
        <v>0.3</v>
      </c>
      <c r="K2568">
        <v>0.2</v>
      </c>
      <c r="L2568">
        <v>0.8</v>
      </c>
      <c r="M2568">
        <v>36.6</v>
      </c>
      <c r="N2568">
        <f t="shared" si="162"/>
        <v>5014.9400000000005</v>
      </c>
      <c r="O2568">
        <f t="shared" si="160"/>
        <v>4985.0599999999995</v>
      </c>
      <c r="P2568">
        <f t="shared" si="161"/>
        <v>5.9820720000000014</v>
      </c>
      <c r="Q2568" s="4">
        <v>48165</v>
      </c>
      <c r="R2568" s="5">
        <v>32.743941999999997</v>
      </c>
      <c r="S2568" s="5">
        <v>-102.631561</v>
      </c>
      <c r="T2568">
        <v>7</v>
      </c>
      <c r="U2568">
        <v>0.13232745805266843</v>
      </c>
      <c r="V2568">
        <v>17572</v>
      </c>
      <c r="W2568">
        <v>18496</v>
      </c>
      <c r="X2568">
        <v>18916</v>
      </c>
      <c r="Y2568">
        <v>20213</v>
      </c>
      <c r="Z2568">
        <v>8913</v>
      </c>
      <c r="AA2568">
        <v>48147</v>
      </c>
      <c r="AB2568">
        <v>6696.6139999999996</v>
      </c>
      <c r="AC2568">
        <v>57635</v>
      </c>
      <c r="AD2568">
        <v>0</v>
      </c>
      <c r="AE2568">
        <v>0</v>
      </c>
      <c r="AF2568">
        <v>5</v>
      </c>
      <c r="AG2568">
        <v>644</v>
      </c>
      <c r="AH2568">
        <v>7.763975155279503E-3</v>
      </c>
      <c r="AI2568" s="3">
        <v>774822</v>
      </c>
      <c r="AJ2568" s="3">
        <v>961517.57214774506</v>
      </c>
      <c r="AK2568">
        <v>500</v>
      </c>
      <c r="AL2568">
        <v>961862.4</v>
      </c>
      <c r="AM2568">
        <v>117816</v>
      </c>
      <c r="AN2568">
        <v>164750</v>
      </c>
      <c r="AO2568">
        <v>282566</v>
      </c>
      <c r="AP2568">
        <v>4</v>
      </c>
      <c r="AQ2568">
        <v>0</v>
      </c>
      <c r="AR2568">
        <v>4</v>
      </c>
      <c r="AS2568">
        <v>0.21626297577854672</v>
      </c>
      <c r="AT2568">
        <v>3</v>
      </c>
      <c r="AU2568">
        <v>11</v>
      </c>
      <c r="AV2568">
        <f t="shared" si="163"/>
        <v>14</v>
      </c>
      <c r="AW2568">
        <v>11279</v>
      </c>
      <c r="AX2568">
        <v>0.63</v>
      </c>
      <c r="AY2568">
        <v>1314918430.33286</v>
      </c>
      <c r="AZ2568">
        <v>1314918.43033286</v>
      </c>
      <c r="BA2568">
        <v>90851.834269152401</v>
      </c>
      <c r="BB2568">
        <v>0.11006932419630161</v>
      </c>
      <c r="BC2568">
        <v>18362</v>
      </c>
      <c r="BD2568">
        <v>0</v>
      </c>
      <c r="BE2568">
        <v>18362</v>
      </c>
      <c r="BF2568">
        <v>1.0449578875483725</v>
      </c>
      <c r="BG2568">
        <v>291315</v>
      </c>
      <c r="BH2568">
        <v>15.400454641573271</v>
      </c>
      <c r="BI2568">
        <v>2406</v>
      </c>
      <c r="BJ2568">
        <v>23</v>
      </c>
      <c r="BK2568">
        <v>0</v>
      </c>
      <c r="BL2568">
        <v>3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15382</v>
      </c>
      <c r="BU2568">
        <v>0.69</v>
      </c>
      <c r="BV2568">
        <v>0.39064450000000001</v>
      </c>
      <c r="BW2568">
        <v>53</v>
      </c>
      <c r="BX2568">
        <v>1.6902870000000001</v>
      </c>
      <c r="BY2568">
        <v>-1.2598830000000001</v>
      </c>
      <c r="BZ2568">
        <v>24</v>
      </c>
      <c r="CA2568">
        <v>0</v>
      </c>
      <c r="CB2568">
        <v>3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19279</v>
      </c>
      <c r="CK2568">
        <v>1.4004875771564915</v>
      </c>
      <c r="CL2568">
        <v>0.52949602812866259</v>
      </c>
      <c r="CM2568">
        <v>45</v>
      </c>
      <c r="CN2568">
        <v>-1.1397630495644859</v>
      </c>
      <c r="CO2568">
        <v>1076</v>
      </c>
      <c r="CP2568">
        <v>0.180132976</v>
      </c>
      <c r="CQ2568">
        <v>-0.1282152969</v>
      </c>
      <c r="CR2568">
        <v>17841</v>
      </c>
      <c r="CS2568">
        <v>0.88</v>
      </c>
      <c r="CT2568">
        <v>11176</v>
      </c>
      <c r="CU2568">
        <v>0.62901429366999995</v>
      </c>
      <c r="CV2568">
        <v>2</v>
      </c>
      <c r="CW2568">
        <v>2</v>
      </c>
      <c r="CX2568">
        <v>4</v>
      </c>
      <c r="CY2568">
        <v>1034</v>
      </c>
      <c r="CZ2568">
        <v>916</v>
      </c>
      <c r="DA2568" s="2">
        <v>10530</v>
      </c>
      <c r="DB2568" s="2">
        <v>845</v>
      </c>
      <c r="DC2568" s="2">
        <v>52.85</v>
      </c>
      <c r="DD2568" s="2">
        <v>1627</v>
      </c>
      <c r="DE2568">
        <v>237</v>
      </c>
      <c r="DF2568">
        <v>36</v>
      </c>
      <c r="DG2568">
        <v>5.29</v>
      </c>
      <c r="DH2568">
        <v>10.57</v>
      </c>
      <c r="DI2568" s="2">
        <v>15.86</v>
      </c>
      <c r="DJ2568">
        <v>0.84</v>
      </c>
      <c r="DK2568">
        <v>0.86353768994685232</v>
      </c>
      <c r="DL2568">
        <v>3.105590062111801E-3</v>
      </c>
      <c r="DM2568">
        <v>2830</v>
      </c>
      <c r="DN2568">
        <v>0</v>
      </c>
      <c r="DO2568">
        <v>0</v>
      </c>
      <c r="DP2568">
        <v>154935.82999999999</v>
      </c>
      <c r="DQ2568" s="2">
        <v>0</v>
      </c>
      <c r="DR2568" s="2">
        <v>0</v>
      </c>
      <c r="DS2568">
        <v>0</v>
      </c>
      <c r="DT2568">
        <v>3.5452854555591999</v>
      </c>
      <c r="DU2568">
        <v>3410076.7769692657</v>
      </c>
      <c r="DV2568">
        <v>0</v>
      </c>
    </row>
    <row r="2569" spans="1:126" x14ac:dyDescent="0.15">
      <c r="A2569" t="s">
        <v>2658</v>
      </c>
      <c r="B2569" t="s">
        <v>4210</v>
      </c>
      <c r="C2569">
        <v>48</v>
      </c>
      <c r="D2569">
        <v>167</v>
      </c>
      <c r="E2569" t="s">
        <v>4211</v>
      </c>
      <c r="F2569">
        <v>48167</v>
      </c>
      <c r="G2569" t="s">
        <v>7552</v>
      </c>
      <c r="H2569">
        <v>59.3</v>
      </c>
      <c r="I2569">
        <v>13.5</v>
      </c>
      <c r="J2569">
        <v>0.4</v>
      </c>
      <c r="K2569">
        <v>2.9</v>
      </c>
      <c r="L2569">
        <v>1.6</v>
      </c>
      <c r="M2569">
        <v>22.4</v>
      </c>
      <c r="N2569">
        <f t="shared" si="162"/>
        <v>4211.6299999999992</v>
      </c>
      <c r="O2569">
        <f t="shared" si="160"/>
        <v>5788.3700000000008</v>
      </c>
      <c r="P2569">
        <f t="shared" si="161"/>
        <v>6.9460440000000032</v>
      </c>
      <c r="Q2569" s="4">
        <v>48167</v>
      </c>
      <c r="R2569" s="5">
        <v>29.228247</v>
      </c>
      <c r="S2569" s="5">
        <v>-94.895510999999999</v>
      </c>
      <c r="T2569">
        <v>1</v>
      </c>
      <c r="U2569">
        <v>8.4480035148470592E-2</v>
      </c>
      <c r="V2569">
        <v>292874</v>
      </c>
      <c r="W2569">
        <v>302276</v>
      </c>
      <c r="X2569">
        <v>308163</v>
      </c>
      <c r="Y2569">
        <v>321305</v>
      </c>
      <c r="Z2569">
        <v>165752</v>
      </c>
      <c r="AA2569">
        <v>48149</v>
      </c>
      <c r="AB2569">
        <v>127395.22000000002</v>
      </c>
      <c r="AC2569">
        <v>62313</v>
      </c>
      <c r="AD2569">
        <v>5</v>
      </c>
      <c r="AE2569">
        <v>1.6225179531611516E-5</v>
      </c>
      <c r="AF2569">
        <v>32</v>
      </c>
      <c r="AG2569">
        <v>612</v>
      </c>
      <c r="AH2569">
        <v>5.2287581699346407E-2</v>
      </c>
      <c r="AI2569" s="3">
        <v>89554</v>
      </c>
      <c r="AJ2569" s="3">
        <v>242524.53742618501</v>
      </c>
      <c r="AK2569">
        <v>24</v>
      </c>
      <c r="AL2569">
        <v>560934.40000000002</v>
      </c>
      <c r="AM2569">
        <v>380241</v>
      </c>
      <c r="AN2569">
        <v>30354</v>
      </c>
      <c r="AO2569">
        <v>410595</v>
      </c>
      <c r="AP2569">
        <v>15</v>
      </c>
      <c r="AQ2569">
        <v>4</v>
      </c>
      <c r="AR2569">
        <v>19</v>
      </c>
      <c r="AS2569">
        <v>6.2856462305972027E-2</v>
      </c>
      <c r="AT2569">
        <v>21</v>
      </c>
      <c r="AU2569">
        <v>143</v>
      </c>
      <c r="AV2569">
        <f t="shared" si="163"/>
        <v>164</v>
      </c>
      <c r="AW2569">
        <v>293515</v>
      </c>
      <c r="AX2569">
        <v>0.94</v>
      </c>
      <c r="AY2569">
        <v>1192693369.7267599</v>
      </c>
      <c r="AZ2569">
        <v>1192693.3697267598</v>
      </c>
      <c r="BA2569">
        <v>4793.84249019244</v>
      </c>
      <c r="BB2569">
        <v>2.0860092963960875</v>
      </c>
      <c r="BC2569">
        <v>192323</v>
      </c>
      <c r="BD2569">
        <v>364202</v>
      </c>
      <c r="BE2569">
        <v>-171879</v>
      </c>
      <c r="BF2569">
        <v>-0.58687012162226759</v>
      </c>
      <c r="BG2569">
        <v>4769732</v>
      </c>
      <c r="BH2569">
        <v>15.477951603534493</v>
      </c>
      <c r="BI2569">
        <v>30018</v>
      </c>
      <c r="BJ2569">
        <v>154</v>
      </c>
      <c r="BK2569">
        <v>27</v>
      </c>
      <c r="BL2569">
        <v>12</v>
      </c>
      <c r="BM2569">
        <v>0</v>
      </c>
      <c r="BN2569">
        <v>0</v>
      </c>
      <c r="BO2569">
        <v>11</v>
      </c>
      <c r="BP2569">
        <v>1</v>
      </c>
      <c r="BQ2569">
        <v>25</v>
      </c>
      <c r="BR2569">
        <v>6</v>
      </c>
      <c r="BS2569">
        <v>1</v>
      </c>
      <c r="BT2569">
        <v>286814</v>
      </c>
      <c r="BU2569">
        <v>0.68</v>
      </c>
      <c r="BV2569">
        <v>0.4908747</v>
      </c>
      <c r="BW2569">
        <v>1358</v>
      </c>
      <c r="BX2569">
        <v>0.82631949999999998</v>
      </c>
      <c r="BY2569">
        <v>-1.2389330000000001</v>
      </c>
      <c r="BZ2569">
        <v>154</v>
      </c>
      <c r="CA2569">
        <v>25</v>
      </c>
      <c r="CB2569">
        <v>13</v>
      </c>
      <c r="CC2569">
        <v>3</v>
      </c>
      <c r="CD2569">
        <v>2</v>
      </c>
      <c r="CE2569">
        <v>11</v>
      </c>
      <c r="CF2569">
        <v>1</v>
      </c>
      <c r="CG2569">
        <v>27</v>
      </c>
      <c r="CH2569">
        <v>7</v>
      </c>
      <c r="CI2569">
        <v>0</v>
      </c>
      <c r="CJ2569">
        <v>314283</v>
      </c>
      <c r="CK2569">
        <v>0.77318849571882664</v>
      </c>
      <c r="CL2569">
        <v>0.59379972920341573</v>
      </c>
      <c r="CM2569">
        <v>1267</v>
      </c>
      <c r="CN2569">
        <v>-1.1404696602585744</v>
      </c>
      <c r="CO2569">
        <v>49814</v>
      </c>
      <c r="CP2569">
        <v>0.26728913100000001</v>
      </c>
      <c r="CQ2569">
        <v>0.24543367599999999</v>
      </c>
      <c r="CR2569">
        <v>268765</v>
      </c>
      <c r="CS2569">
        <v>0.82299999999999995</v>
      </c>
      <c r="CT2569">
        <v>229320</v>
      </c>
      <c r="CU2569">
        <v>0.78446023021999989</v>
      </c>
      <c r="CV2569">
        <v>310</v>
      </c>
      <c r="CW2569">
        <v>133</v>
      </c>
      <c r="CX2569">
        <v>212</v>
      </c>
      <c r="CY2569">
        <v>311</v>
      </c>
      <c r="CZ2569">
        <v>940</v>
      </c>
      <c r="DA2569" s="2">
        <v>152065</v>
      </c>
      <c r="DB2569" s="2">
        <v>38155</v>
      </c>
      <c r="DC2569" s="2">
        <v>226.55</v>
      </c>
      <c r="DD2569" s="2">
        <v>68104</v>
      </c>
      <c r="DE2569">
        <v>320</v>
      </c>
      <c r="DF2569">
        <v>79</v>
      </c>
      <c r="DG2569">
        <v>30.31</v>
      </c>
      <c r="DH2569">
        <v>2.61</v>
      </c>
      <c r="DI2569" s="2">
        <v>12.39</v>
      </c>
      <c r="DJ2569">
        <v>1.87</v>
      </c>
      <c r="DK2569">
        <v>0.75658262054179604</v>
      </c>
      <c r="DL2569">
        <v>0</v>
      </c>
      <c r="DM2569">
        <v>23</v>
      </c>
      <c r="DN2569">
        <v>37.6</v>
      </c>
      <c r="DO2569">
        <v>8.900000000000001E-2</v>
      </c>
      <c r="DP2569">
        <v>0</v>
      </c>
      <c r="DQ2569" s="2">
        <v>0</v>
      </c>
      <c r="DR2569" s="2">
        <v>2316.9575368300002</v>
      </c>
      <c r="DS2569">
        <v>3.2962050293430033E-3</v>
      </c>
      <c r="DT2569">
        <v>2.2453765868760001</v>
      </c>
      <c r="DU2569">
        <v>1259508.9685333371</v>
      </c>
      <c r="DV2569">
        <v>0</v>
      </c>
    </row>
    <row r="2570" spans="1:126" x14ac:dyDescent="0.15">
      <c r="A2570" t="s">
        <v>2658</v>
      </c>
      <c r="B2570" t="s">
        <v>4212</v>
      </c>
      <c r="C2570">
        <v>48</v>
      </c>
      <c r="D2570">
        <v>169</v>
      </c>
      <c r="E2570" t="s">
        <v>4213</v>
      </c>
      <c r="F2570">
        <v>48169</v>
      </c>
      <c r="G2570" t="s">
        <v>7553</v>
      </c>
      <c r="H2570">
        <v>45.8</v>
      </c>
      <c r="I2570">
        <v>6.1</v>
      </c>
      <c r="J2570">
        <v>0.4</v>
      </c>
      <c r="K2570">
        <v>0.1</v>
      </c>
      <c r="L2570">
        <v>0.4</v>
      </c>
      <c r="M2570">
        <v>47.1</v>
      </c>
      <c r="N2570">
        <f t="shared" si="162"/>
        <v>4353.59</v>
      </c>
      <c r="O2570">
        <f t="shared" si="160"/>
        <v>5646.41</v>
      </c>
      <c r="P2570">
        <f t="shared" si="161"/>
        <v>6.775692000000002</v>
      </c>
      <c r="Q2570" s="4">
        <v>48169</v>
      </c>
      <c r="R2570" s="5">
        <v>33.183791999999997</v>
      </c>
      <c r="S2570" s="5">
        <v>-101.301134</v>
      </c>
      <c r="T2570">
        <v>6</v>
      </c>
      <c r="U2570">
        <v>0.11816122106701386</v>
      </c>
      <c r="V2570">
        <v>6295</v>
      </c>
      <c r="W2570">
        <v>6337</v>
      </c>
      <c r="X2570">
        <v>6410</v>
      </c>
      <c r="Y2570">
        <v>6369</v>
      </c>
      <c r="Z2570">
        <v>4217</v>
      </c>
      <c r="AA2570">
        <v>48151</v>
      </c>
      <c r="AB2570">
        <v>1699.4770000000001</v>
      </c>
      <c r="AC2570">
        <v>48508</v>
      </c>
      <c r="AD2570">
        <v>0</v>
      </c>
      <c r="AE2570">
        <v>0</v>
      </c>
      <c r="AF2570">
        <v>6</v>
      </c>
      <c r="AG2570">
        <v>277</v>
      </c>
      <c r="AH2570">
        <v>2.1660649819494584E-2</v>
      </c>
      <c r="AI2570" s="3">
        <v>455569</v>
      </c>
      <c r="AJ2570" s="3">
        <v>571783.88095951499</v>
      </c>
      <c r="AK2570">
        <v>401</v>
      </c>
      <c r="AL2570">
        <v>573600</v>
      </c>
      <c r="AM2570">
        <v>1119557</v>
      </c>
      <c r="AN2570">
        <v>25756</v>
      </c>
      <c r="AO2570">
        <v>1145313</v>
      </c>
      <c r="AP2570">
        <v>1</v>
      </c>
      <c r="AQ2570">
        <v>0</v>
      </c>
      <c r="AR2570">
        <v>1</v>
      </c>
      <c r="AS2570">
        <v>0.15780337699226765</v>
      </c>
      <c r="AT2570">
        <v>1</v>
      </c>
      <c r="AU2570">
        <v>2</v>
      </c>
      <c r="AV2570">
        <f t="shared" si="163"/>
        <v>3</v>
      </c>
      <c r="AW2570">
        <v>5460</v>
      </c>
      <c r="AX2570">
        <v>0.92999999999999994</v>
      </c>
      <c r="AY2570">
        <v>252031083.854433</v>
      </c>
      <c r="AZ2570">
        <v>252031.083854433</v>
      </c>
      <c r="BA2570">
        <v>51667.298765661202</v>
      </c>
      <c r="BB2570">
        <v>0.19354601922108106</v>
      </c>
      <c r="BC2570">
        <v>2910</v>
      </c>
      <c r="BD2570">
        <v>8717</v>
      </c>
      <c r="BE2570">
        <v>-5807</v>
      </c>
      <c r="BF2570">
        <v>-0.92247815726767279</v>
      </c>
      <c r="BG2570">
        <v>106932</v>
      </c>
      <c r="BH2570">
        <v>16.682059282371295</v>
      </c>
      <c r="BI2570">
        <v>701</v>
      </c>
      <c r="BJ2570">
        <v>6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4659</v>
      </c>
      <c r="BU2570">
        <v>0.77</v>
      </c>
      <c r="BV2570">
        <v>0.50388710000000003</v>
      </c>
      <c r="BW2570">
        <v>41</v>
      </c>
      <c r="BX2570">
        <v>1.5024679999999999</v>
      </c>
      <c r="BY2570">
        <v>-9.8111799999999999E-2</v>
      </c>
      <c r="BZ2570">
        <v>7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6445</v>
      </c>
      <c r="CK2570">
        <v>1.2412723041117144</v>
      </c>
      <c r="CL2570">
        <v>0.55240793201133143</v>
      </c>
      <c r="CM2570">
        <v>31</v>
      </c>
      <c r="CN2570">
        <v>-0.78857753460258295</v>
      </c>
      <c r="CO2570">
        <v>392</v>
      </c>
      <c r="CP2570">
        <v>-0.3388101187</v>
      </c>
      <c r="CQ2570">
        <v>-0.35014924549999998</v>
      </c>
      <c r="CR2570">
        <v>5755</v>
      </c>
      <c r="CS2570">
        <v>0.89599999999999991</v>
      </c>
      <c r="CT2570">
        <v>4602</v>
      </c>
      <c r="CU2570">
        <v>0.73212851406000001</v>
      </c>
      <c r="CW2570">
        <v>1</v>
      </c>
      <c r="CY2570">
        <v>215</v>
      </c>
      <c r="CZ2570">
        <v>416</v>
      </c>
      <c r="DA2570" s="2">
        <v>3097</v>
      </c>
      <c r="DB2570" s="2">
        <v>240</v>
      </c>
      <c r="DC2570" s="2">
        <v>63.32</v>
      </c>
      <c r="DD2570" s="2">
        <v>968</v>
      </c>
      <c r="DE2570">
        <v>128</v>
      </c>
      <c r="DF2570">
        <v>23</v>
      </c>
      <c r="DG2570">
        <v>63.32</v>
      </c>
      <c r="DH2570">
        <v>15.83</v>
      </c>
      <c r="DI2570" s="2">
        <v>79.150000000000006</v>
      </c>
      <c r="DJ2570">
        <v>1.1100000000000001</v>
      </c>
      <c r="DK2570">
        <v>0.87387421005380084</v>
      </c>
      <c r="DL2570">
        <v>0</v>
      </c>
      <c r="DM2570">
        <v>0</v>
      </c>
      <c r="DN2570">
        <v>114.9</v>
      </c>
      <c r="DO2570">
        <v>0.19899999999999998</v>
      </c>
      <c r="DP2570">
        <v>16844.330000000002</v>
      </c>
      <c r="DQ2570" s="2">
        <v>0</v>
      </c>
      <c r="DR2570" s="2">
        <v>73.78920248</v>
      </c>
      <c r="DS2570">
        <v>1.2864294467538357E-4</v>
      </c>
      <c r="DV2570">
        <v>0</v>
      </c>
    </row>
    <row r="2571" spans="1:126" x14ac:dyDescent="0.15">
      <c r="A2571" t="s">
        <v>2658</v>
      </c>
      <c r="B2571" t="s">
        <v>4214</v>
      </c>
      <c r="C2571">
        <v>48</v>
      </c>
      <c r="D2571">
        <v>171</v>
      </c>
      <c r="E2571" t="s">
        <v>4215</v>
      </c>
      <c r="F2571">
        <v>48171</v>
      </c>
      <c r="G2571" t="s">
        <v>7554</v>
      </c>
      <c r="H2571">
        <v>78.400000000000006</v>
      </c>
      <c r="I2571">
        <v>0.2</v>
      </c>
      <c r="J2571">
        <v>0.3</v>
      </c>
      <c r="K2571">
        <v>0.4</v>
      </c>
      <c r="L2571">
        <v>0.8</v>
      </c>
      <c r="M2571">
        <v>20</v>
      </c>
      <c r="N2571">
        <f t="shared" si="162"/>
        <v>6547.4900000000016</v>
      </c>
      <c r="O2571">
        <f t="shared" si="160"/>
        <v>3452.5099999999984</v>
      </c>
      <c r="P2571">
        <f t="shared" si="161"/>
        <v>4.1430119999999997</v>
      </c>
      <c r="Q2571" s="4">
        <v>48171</v>
      </c>
      <c r="R2571" s="5">
        <v>30.325091</v>
      </c>
      <c r="S2571" s="5">
        <v>-98.941851</v>
      </c>
      <c r="T2571">
        <v>7</v>
      </c>
      <c r="U2571">
        <v>0.2443193446971591</v>
      </c>
      <c r="V2571">
        <v>24777</v>
      </c>
      <c r="W2571">
        <v>25179</v>
      </c>
      <c r="X2571">
        <v>25398</v>
      </c>
      <c r="Y2571">
        <v>25959</v>
      </c>
      <c r="Z2571">
        <v>11639</v>
      </c>
      <c r="AA2571">
        <v>48153</v>
      </c>
      <c r="AB2571">
        <v>9334.15</v>
      </c>
      <c r="AC2571">
        <v>54859</v>
      </c>
      <c r="AD2571">
        <v>1</v>
      </c>
      <c r="AE2571">
        <v>3.9373178990471693E-5</v>
      </c>
      <c r="AF2571">
        <v>70</v>
      </c>
      <c r="AG2571">
        <v>1847</v>
      </c>
      <c r="AH2571">
        <v>3.7899296155928533E-2</v>
      </c>
      <c r="AI2571" s="3">
        <v>652247</v>
      </c>
      <c r="AJ2571" s="3">
        <v>677254.53633760498</v>
      </c>
      <c r="AK2571">
        <v>120</v>
      </c>
      <c r="AL2571">
        <v>679411.19999999995</v>
      </c>
      <c r="AM2571">
        <v>78904</v>
      </c>
      <c r="AN2571">
        <v>76614</v>
      </c>
      <c r="AO2571">
        <v>155518</v>
      </c>
      <c r="AP2571">
        <v>11</v>
      </c>
      <c r="AQ2571">
        <v>12</v>
      </c>
      <c r="AR2571">
        <v>23</v>
      </c>
      <c r="AS2571">
        <v>0.91345962905595934</v>
      </c>
      <c r="AT2571">
        <v>25</v>
      </c>
      <c r="AU2571">
        <v>39</v>
      </c>
      <c r="AV2571">
        <f t="shared" si="163"/>
        <v>64</v>
      </c>
      <c r="AW2571">
        <v>16803</v>
      </c>
      <c r="AX2571">
        <v>0.65999999999999992</v>
      </c>
      <c r="AY2571">
        <v>608408187.81607902</v>
      </c>
      <c r="AZ2571">
        <v>608408.18781607901</v>
      </c>
      <c r="BA2571">
        <v>29234.396807950499</v>
      </c>
      <c r="BB2571">
        <v>0.34206281270973343</v>
      </c>
      <c r="BC2571">
        <v>9381</v>
      </c>
      <c r="BD2571">
        <v>1608</v>
      </c>
      <c r="BE2571">
        <v>7773</v>
      </c>
      <c r="BF2571">
        <v>0.31371836784114299</v>
      </c>
      <c r="BG2571">
        <v>866108</v>
      </c>
      <c r="BH2571">
        <v>34.101425309079453</v>
      </c>
      <c r="BI2571">
        <v>4444</v>
      </c>
      <c r="BJ2571">
        <v>28</v>
      </c>
      <c r="BK2571">
        <v>5</v>
      </c>
      <c r="BL2571">
        <v>4</v>
      </c>
      <c r="BM2571">
        <v>0</v>
      </c>
      <c r="BN2571">
        <v>0</v>
      </c>
      <c r="BO2571">
        <v>0</v>
      </c>
      <c r="BP2571">
        <v>1</v>
      </c>
      <c r="BQ2571">
        <v>5</v>
      </c>
      <c r="BR2571">
        <v>2</v>
      </c>
      <c r="BS2571">
        <v>0</v>
      </c>
      <c r="BT2571">
        <v>24180</v>
      </c>
      <c r="BU2571">
        <v>0.73</v>
      </c>
      <c r="BV2571">
        <v>0.64854920000000005</v>
      </c>
      <c r="BW2571">
        <v>247</v>
      </c>
      <c r="BX2571">
        <v>1.8610420000000001</v>
      </c>
      <c r="BY2571">
        <v>1.163959</v>
      </c>
      <c r="BZ2571">
        <v>31</v>
      </c>
      <c r="CA2571">
        <v>7</v>
      </c>
      <c r="CB2571">
        <v>4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25509</v>
      </c>
      <c r="CK2571">
        <v>1.6856795640754245</v>
      </c>
      <c r="CL2571">
        <v>0.69256663539539765</v>
      </c>
      <c r="CM2571">
        <v>245</v>
      </c>
      <c r="CN2571">
        <v>1.0316516133689706</v>
      </c>
      <c r="CO2571">
        <v>3686</v>
      </c>
      <c r="CP2571">
        <v>1.27128949</v>
      </c>
      <c r="CQ2571">
        <v>1.0575173170000001</v>
      </c>
      <c r="CR2571">
        <v>22223</v>
      </c>
      <c r="CS2571">
        <v>0.85099999999999998</v>
      </c>
      <c r="CT2571">
        <v>17839</v>
      </c>
      <c r="CU2571">
        <v>0.72656014470999997</v>
      </c>
      <c r="CV2571">
        <v>19</v>
      </c>
      <c r="CW2571">
        <v>17</v>
      </c>
      <c r="CX2571">
        <v>32</v>
      </c>
      <c r="CY2571">
        <v>784</v>
      </c>
      <c r="CZ2571">
        <v>2988</v>
      </c>
      <c r="DA2571" s="2">
        <v>19790</v>
      </c>
      <c r="DB2571" s="2">
        <v>2750</v>
      </c>
      <c r="DC2571" s="2">
        <v>382.54</v>
      </c>
      <c r="DD2571" s="2">
        <v>1321</v>
      </c>
      <c r="DE2571">
        <v>1099</v>
      </c>
      <c r="DF2571">
        <v>79</v>
      </c>
      <c r="DG2571">
        <v>114.37</v>
      </c>
      <c r="DH2571">
        <v>7.89</v>
      </c>
      <c r="DI2571" s="2">
        <v>55.21</v>
      </c>
      <c r="DJ2571">
        <v>2.59</v>
      </c>
      <c r="DK2571">
        <v>0.92367768652059723</v>
      </c>
      <c r="DL2571">
        <v>1.6242555495397943E-3</v>
      </c>
      <c r="DM2571">
        <v>317</v>
      </c>
      <c r="DN2571">
        <v>115.3</v>
      </c>
      <c r="DO2571">
        <v>0.17</v>
      </c>
      <c r="DP2571">
        <v>78.61</v>
      </c>
      <c r="DQ2571" s="2">
        <v>0</v>
      </c>
      <c r="DR2571" s="2">
        <v>3277.8838525199999</v>
      </c>
      <c r="DS2571">
        <v>1.6937536768808052E-5</v>
      </c>
      <c r="DV2571">
        <v>0</v>
      </c>
    </row>
    <row r="2572" spans="1:126" x14ac:dyDescent="0.15">
      <c r="A2572" t="s">
        <v>2658</v>
      </c>
      <c r="B2572" t="s">
        <v>4216</v>
      </c>
      <c r="C2572">
        <v>48</v>
      </c>
      <c r="D2572">
        <v>173</v>
      </c>
      <c r="E2572" t="s">
        <v>4217</v>
      </c>
      <c r="F2572">
        <v>48173</v>
      </c>
      <c r="G2572" t="s">
        <v>7555</v>
      </c>
      <c r="H2572">
        <v>67.3</v>
      </c>
      <c r="I2572">
        <v>1.2</v>
      </c>
      <c r="J2572">
        <v>0.2</v>
      </c>
      <c r="K2572">
        <v>0.1</v>
      </c>
      <c r="L2572">
        <v>0.3</v>
      </c>
      <c r="M2572">
        <v>30.8</v>
      </c>
      <c r="N2572">
        <f t="shared" si="162"/>
        <v>5479.51</v>
      </c>
      <c r="O2572">
        <f t="shared" si="160"/>
        <v>4520.49</v>
      </c>
      <c r="P2572">
        <f t="shared" si="161"/>
        <v>5.4245880000000017</v>
      </c>
      <c r="Q2572" s="4">
        <v>48173</v>
      </c>
      <c r="R2572" s="5">
        <v>31.868006000000001</v>
      </c>
      <c r="S2572" s="5">
        <v>-101.521494</v>
      </c>
      <c r="T2572">
        <v>8</v>
      </c>
      <c r="U2572">
        <v>0.60956079566801702</v>
      </c>
      <c r="V2572">
        <v>1255</v>
      </c>
      <c r="W2572">
        <v>1190</v>
      </c>
      <c r="X2572">
        <v>1180</v>
      </c>
      <c r="Y2572">
        <v>1369</v>
      </c>
      <c r="Z2572">
        <v>612</v>
      </c>
      <c r="AA2572">
        <v>48155</v>
      </c>
      <c r="AB2572">
        <v>465.07600000000002</v>
      </c>
      <c r="AC2572">
        <v>67303</v>
      </c>
      <c r="AD2572">
        <v>0</v>
      </c>
      <c r="AE2572">
        <v>0</v>
      </c>
      <c r="AF2572">
        <v>2</v>
      </c>
      <c r="AG2572">
        <v>186</v>
      </c>
      <c r="AH2572">
        <v>1.0752688172043012E-2</v>
      </c>
      <c r="AI2572" s="3">
        <v>433706</v>
      </c>
      <c r="AJ2572" s="3">
        <v>576138.35686794505</v>
      </c>
      <c r="AK2572">
        <v>1280</v>
      </c>
      <c r="AL2572">
        <v>576640</v>
      </c>
      <c r="AM2572">
        <v>168411</v>
      </c>
      <c r="AN2572">
        <v>56276</v>
      </c>
      <c r="AO2572">
        <v>224687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f t="shared" si="163"/>
        <v>1</v>
      </c>
      <c r="AW2572">
        <v>99</v>
      </c>
      <c r="AX2572">
        <v>0.12</v>
      </c>
      <c r="AY2572">
        <v>54281065.673423603</v>
      </c>
      <c r="AZ2572">
        <v>54281.065673423604</v>
      </c>
      <c r="BA2572">
        <v>38973.6053592276</v>
      </c>
      <c r="BB2572">
        <v>0.25658390872047837</v>
      </c>
      <c r="BC2572">
        <v>238</v>
      </c>
      <c r="BD2572">
        <v>137</v>
      </c>
      <c r="BE2572">
        <v>101</v>
      </c>
      <c r="BF2572">
        <v>8.0478087649402397E-2</v>
      </c>
      <c r="BG2572">
        <v>43931</v>
      </c>
      <c r="BH2572">
        <v>37.229661016949152</v>
      </c>
      <c r="BI2572">
        <v>195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1221</v>
      </c>
      <c r="BU2572">
        <v>0.54</v>
      </c>
      <c r="BV2572">
        <v>0.60477740000000002</v>
      </c>
      <c r="BW2572">
        <v>8</v>
      </c>
      <c r="BX2572">
        <v>0.81900079999999997</v>
      </c>
      <c r="BY2572">
        <v>-0.29878120000000002</v>
      </c>
      <c r="BZ2572">
        <v>1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1291</v>
      </c>
      <c r="CK2572">
        <v>0.77459333849728895</v>
      </c>
      <c r="CL2572">
        <v>0.74484536082474229</v>
      </c>
      <c r="CM2572">
        <v>7</v>
      </c>
      <c r="CN2572">
        <v>-0.22682203280235586</v>
      </c>
      <c r="CO2572">
        <v>170</v>
      </c>
      <c r="CP2572">
        <v>0</v>
      </c>
      <c r="CQ2572">
        <v>0</v>
      </c>
      <c r="CR2572">
        <v>1175</v>
      </c>
      <c r="CS2572">
        <v>0.8859999999999999</v>
      </c>
      <c r="CT2572">
        <v>922</v>
      </c>
      <c r="CU2572">
        <v>0.78947368420999997</v>
      </c>
      <c r="CW2572">
        <v>0</v>
      </c>
      <c r="CX2572">
        <v>0</v>
      </c>
      <c r="CY2572">
        <v>220</v>
      </c>
      <c r="CZ2572">
        <v>283</v>
      </c>
      <c r="DA2572" s="2">
        <v>1063</v>
      </c>
      <c r="DB2572" s="2">
        <v>100</v>
      </c>
      <c r="DC2572" s="2">
        <v>79.94</v>
      </c>
      <c r="DD2572" s="2">
        <v>114</v>
      </c>
      <c r="DE2572">
        <v>84</v>
      </c>
      <c r="DF2572">
        <v>9</v>
      </c>
      <c r="DI2572" s="2">
        <v>79.94</v>
      </c>
      <c r="DJ2572">
        <v>0.23</v>
      </c>
      <c r="DK2572">
        <v>0.78739053644634849</v>
      </c>
      <c r="DL2572">
        <v>0</v>
      </c>
      <c r="DM2572">
        <v>0</v>
      </c>
      <c r="DN2572">
        <v>90</v>
      </c>
      <c r="DO2572">
        <v>0.153</v>
      </c>
      <c r="DP2572">
        <v>4340.29</v>
      </c>
      <c r="DQ2572" s="2">
        <v>0</v>
      </c>
      <c r="DR2572" s="2">
        <v>0</v>
      </c>
      <c r="DS2572">
        <v>0</v>
      </c>
      <c r="DT2572">
        <v>1.2934915164870799</v>
      </c>
      <c r="DU2572">
        <v>745878.9480671098</v>
      </c>
      <c r="DV2572">
        <v>1</v>
      </c>
    </row>
    <row r="2573" spans="1:126" x14ac:dyDescent="0.15">
      <c r="A2573" t="s">
        <v>2658</v>
      </c>
      <c r="B2573" t="s">
        <v>4218</v>
      </c>
      <c r="C2573">
        <v>48</v>
      </c>
      <c r="D2573">
        <v>175</v>
      </c>
      <c r="E2573" t="s">
        <v>4219</v>
      </c>
      <c r="F2573">
        <v>48175</v>
      </c>
      <c r="G2573" t="s">
        <v>7556</v>
      </c>
      <c r="H2573">
        <v>60.2</v>
      </c>
      <c r="I2573">
        <v>4.3</v>
      </c>
      <c r="J2573">
        <v>0.4</v>
      </c>
      <c r="K2573">
        <v>0.2</v>
      </c>
      <c r="L2573">
        <v>0.8</v>
      </c>
      <c r="M2573">
        <v>34.1</v>
      </c>
      <c r="N2573">
        <f t="shared" si="162"/>
        <v>4806.18</v>
      </c>
      <c r="O2573">
        <f t="shared" si="160"/>
        <v>5193.82</v>
      </c>
      <c r="P2573">
        <f t="shared" si="161"/>
        <v>6.2325840000000019</v>
      </c>
      <c r="Q2573" s="4">
        <v>48175</v>
      </c>
      <c r="R2573" s="5">
        <v>28.660699999999999</v>
      </c>
      <c r="S2573" s="5">
        <v>-97.430414999999996</v>
      </c>
      <c r="T2573">
        <v>3</v>
      </c>
      <c r="U2573">
        <v>0.29148651414275056</v>
      </c>
      <c r="V2573">
        <v>7223</v>
      </c>
      <c r="W2573">
        <v>7357</v>
      </c>
      <c r="X2573">
        <v>7410</v>
      </c>
      <c r="Y2573">
        <v>7510</v>
      </c>
      <c r="Z2573">
        <v>3695</v>
      </c>
      <c r="AA2573">
        <v>48157</v>
      </c>
      <c r="AB2573">
        <v>2549.4350000000004</v>
      </c>
      <c r="AC2573">
        <v>51226</v>
      </c>
      <c r="AD2573">
        <v>0</v>
      </c>
      <c r="AE2573">
        <v>0</v>
      </c>
      <c r="AF2573">
        <v>17</v>
      </c>
      <c r="AG2573">
        <v>1175</v>
      </c>
      <c r="AH2573">
        <v>1.4468085106382979E-2</v>
      </c>
      <c r="AI2573" s="3">
        <v>494930</v>
      </c>
      <c r="AJ2573" s="3">
        <v>545285.45792121999</v>
      </c>
      <c r="AK2573">
        <v>112</v>
      </c>
      <c r="AL2573">
        <v>550035.19999999995</v>
      </c>
      <c r="AM2573">
        <v>317184</v>
      </c>
      <c r="AN2573">
        <v>64716</v>
      </c>
      <c r="AO2573">
        <v>381900</v>
      </c>
      <c r="AP2573">
        <v>0</v>
      </c>
      <c r="AQ2573">
        <v>0</v>
      </c>
      <c r="AR2573">
        <v>0</v>
      </c>
      <c r="AS2573">
        <v>0</v>
      </c>
      <c r="AT2573">
        <v>2</v>
      </c>
      <c r="AU2573">
        <v>2</v>
      </c>
      <c r="AV2573">
        <f t="shared" si="163"/>
        <v>4</v>
      </c>
      <c r="AW2573">
        <v>6345</v>
      </c>
      <c r="AX2573">
        <v>0.94</v>
      </c>
      <c r="AY2573">
        <v>329750809.49769998</v>
      </c>
      <c r="AZ2573">
        <v>329750.80949769996</v>
      </c>
      <c r="BA2573">
        <v>47506.689314088297</v>
      </c>
      <c r="BB2573">
        <v>0.21049667203465727</v>
      </c>
      <c r="BC2573">
        <v>6822</v>
      </c>
      <c r="BD2573">
        <v>0</v>
      </c>
      <c r="BE2573">
        <v>6822</v>
      </c>
      <c r="BF2573">
        <v>0.94448290184134021</v>
      </c>
      <c r="BG2573">
        <v>125407</v>
      </c>
      <c r="BH2573">
        <v>16.924021592442646</v>
      </c>
      <c r="BI2573">
        <v>1704</v>
      </c>
      <c r="BJ2573">
        <v>6</v>
      </c>
      <c r="BK2573">
        <v>1</v>
      </c>
      <c r="BL2573">
        <v>1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1</v>
      </c>
      <c r="BS2573">
        <v>0</v>
      </c>
      <c r="BT2573">
        <v>7033</v>
      </c>
      <c r="BU2573">
        <v>0.62</v>
      </c>
      <c r="BV2573">
        <v>0.64954679999999998</v>
      </c>
      <c r="BW2573">
        <v>40</v>
      </c>
      <c r="BX2573">
        <v>1.4218679999999999</v>
      </c>
      <c r="BY2573">
        <v>0.229653</v>
      </c>
      <c r="BZ2573">
        <v>9</v>
      </c>
      <c r="CA2573">
        <v>1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1</v>
      </c>
      <c r="CI2573">
        <v>0</v>
      </c>
      <c r="CJ2573">
        <v>7507</v>
      </c>
      <c r="CK2573">
        <v>1.5985080591447982</v>
      </c>
      <c r="CL2573">
        <v>0.62713093942691334</v>
      </c>
      <c r="CM2573">
        <v>47</v>
      </c>
      <c r="CN2573">
        <v>0.14414858159402055</v>
      </c>
      <c r="CO2573">
        <v>498</v>
      </c>
      <c r="CP2573">
        <v>1.3023788380000001</v>
      </c>
      <c r="CQ2573">
        <v>0.56357623000000001</v>
      </c>
      <c r="CR2573">
        <v>6571</v>
      </c>
      <c r="CS2573">
        <v>0.87</v>
      </c>
      <c r="CT2573">
        <v>5612</v>
      </c>
      <c r="CU2573">
        <v>0.82019875202000003</v>
      </c>
      <c r="CV2573">
        <v>2</v>
      </c>
      <c r="CW2573">
        <v>2</v>
      </c>
      <c r="CY2573">
        <v>547</v>
      </c>
      <c r="CZ2573">
        <v>1793</v>
      </c>
      <c r="DA2573" s="2">
        <v>3550</v>
      </c>
      <c r="DB2573" s="2">
        <v>450</v>
      </c>
      <c r="DC2573" s="2">
        <v>66.98</v>
      </c>
      <c r="DD2573" s="2">
        <v>2060</v>
      </c>
      <c r="DE2573">
        <v>558</v>
      </c>
      <c r="DF2573">
        <v>101</v>
      </c>
      <c r="DG2573">
        <v>13.4</v>
      </c>
      <c r="DH2573">
        <v>13.4</v>
      </c>
      <c r="DI2573" s="2">
        <v>66.98</v>
      </c>
      <c r="DJ2573">
        <v>1.61</v>
      </c>
      <c r="DK2573">
        <v>0.90992867678257527</v>
      </c>
      <c r="DL2573">
        <v>0</v>
      </c>
      <c r="DM2573">
        <v>478</v>
      </c>
      <c r="DN2573">
        <v>178.3</v>
      </c>
      <c r="DO2573">
        <v>0.31900000000000001</v>
      </c>
      <c r="DP2573">
        <v>5327.48</v>
      </c>
      <c r="DQ2573" s="2">
        <v>0</v>
      </c>
      <c r="DR2573" s="2">
        <v>16740.69352339</v>
      </c>
      <c r="DS2573">
        <v>1.8729153194904074E-2</v>
      </c>
      <c r="DV2573">
        <v>1</v>
      </c>
    </row>
    <row r="2574" spans="1:126" x14ac:dyDescent="0.15">
      <c r="A2574" t="s">
        <v>2658</v>
      </c>
      <c r="B2574" t="s">
        <v>4220</v>
      </c>
      <c r="C2574">
        <v>48</v>
      </c>
      <c r="D2574">
        <v>177</v>
      </c>
      <c r="E2574" t="s">
        <v>4221</v>
      </c>
      <c r="F2574">
        <v>48177</v>
      </c>
      <c r="G2574" t="s">
        <v>7557</v>
      </c>
      <c r="H2574">
        <v>44.6</v>
      </c>
      <c r="I2574">
        <v>6.8</v>
      </c>
      <c r="J2574">
        <v>0.2</v>
      </c>
      <c r="K2574">
        <v>0.4</v>
      </c>
      <c r="L2574">
        <v>0.8</v>
      </c>
      <c r="M2574">
        <v>47.2</v>
      </c>
      <c r="N2574">
        <f t="shared" si="162"/>
        <v>4264.08</v>
      </c>
      <c r="O2574">
        <f t="shared" si="160"/>
        <v>5735.92</v>
      </c>
      <c r="P2574">
        <f t="shared" si="161"/>
        <v>6.883104000000003</v>
      </c>
      <c r="Q2574" s="4">
        <v>48177</v>
      </c>
      <c r="R2574" s="5">
        <v>29.461912000000002</v>
      </c>
      <c r="S2574" s="5">
        <v>-97.491919999999993</v>
      </c>
      <c r="T2574">
        <v>6</v>
      </c>
      <c r="U2574">
        <v>0.45648013255045983</v>
      </c>
      <c r="V2574">
        <v>19773</v>
      </c>
      <c r="W2574">
        <v>20054</v>
      </c>
      <c r="X2574">
        <v>20172</v>
      </c>
      <c r="Y2574">
        <v>20538</v>
      </c>
      <c r="Z2574">
        <v>9666</v>
      </c>
      <c r="AA2574">
        <v>48159</v>
      </c>
      <c r="AB2574">
        <v>7046.9340000000002</v>
      </c>
      <c r="AC2574">
        <v>42983</v>
      </c>
      <c r="AD2574">
        <v>0</v>
      </c>
      <c r="AE2574">
        <v>0</v>
      </c>
      <c r="AF2574">
        <v>28</v>
      </c>
      <c r="AG2574">
        <v>1674</v>
      </c>
      <c r="AH2574">
        <v>1.6726403823178016E-2</v>
      </c>
      <c r="AI2574" s="3">
        <v>609790</v>
      </c>
      <c r="AJ2574" s="3">
        <v>682678.18541872001</v>
      </c>
      <c r="AK2574">
        <v>130</v>
      </c>
      <c r="AL2574">
        <v>684742.4</v>
      </c>
      <c r="AM2574">
        <v>257926</v>
      </c>
      <c r="AN2574">
        <v>116143</v>
      </c>
      <c r="AO2574">
        <v>374069</v>
      </c>
      <c r="AP2574">
        <v>11</v>
      </c>
      <c r="AQ2574">
        <v>0</v>
      </c>
      <c r="AR2574">
        <v>11</v>
      </c>
      <c r="AS2574">
        <v>0.54851899870350063</v>
      </c>
      <c r="AT2574">
        <v>11</v>
      </c>
      <c r="AU2574">
        <v>11</v>
      </c>
      <c r="AV2574">
        <f t="shared" si="163"/>
        <v>22</v>
      </c>
      <c r="AW2574">
        <v>20172</v>
      </c>
      <c r="AX2574">
        <v>1</v>
      </c>
      <c r="AY2574">
        <v>367433587.50820601</v>
      </c>
      <c r="AZ2574">
        <v>367433.58750820602</v>
      </c>
      <c r="BA2574">
        <v>20046.918350025899</v>
      </c>
      <c r="BB2574">
        <v>0.49882978647374399</v>
      </c>
      <c r="BC2574">
        <v>6379</v>
      </c>
      <c r="BD2574">
        <v>2295</v>
      </c>
      <c r="BE2574">
        <v>4084</v>
      </c>
      <c r="BF2574">
        <v>0.20654427755019472</v>
      </c>
      <c r="BG2574">
        <v>536771</v>
      </c>
      <c r="BH2574">
        <v>26.609706523894506</v>
      </c>
      <c r="BI2574">
        <v>2823</v>
      </c>
      <c r="BJ2574">
        <v>21</v>
      </c>
      <c r="BK2574">
        <v>2</v>
      </c>
      <c r="BL2574">
        <v>2</v>
      </c>
      <c r="BM2574">
        <v>1</v>
      </c>
      <c r="BN2574">
        <v>0</v>
      </c>
      <c r="BO2574">
        <v>0</v>
      </c>
      <c r="BP2574">
        <v>0</v>
      </c>
      <c r="BQ2574">
        <v>2</v>
      </c>
      <c r="BR2574">
        <v>0</v>
      </c>
      <c r="BS2574">
        <v>0</v>
      </c>
      <c r="BT2574">
        <v>19610</v>
      </c>
      <c r="BU2574">
        <v>0.6</v>
      </c>
      <c r="BV2574">
        <v>0.4509396</v>
      </c>
      <c r="BW2574">
        <v>126</v>
      </c>
      <c r="BX2574">
        <v>1.427843</v>
      </c>
      <c r="BY2574">
        <v>-0.66133370000000002</v>
      </c>
      <c r="BZ2574">
        <v>21</v>
      </c>
      <c r="CA2574">
        <v>3</v>
      </c>
      <c r="CB2574">
        <v>2</v>
      </c>
      <c r="CC2574">
        <v>0</v>
      </c>
      <c r="CD2574">
        <v>0</v>
      </c>
      <c r="CE2574">
        <v>0</v>
      </c>
      <c r="CF2574">
        <v>0</v>
      </c>
      <c r="CG2574">
        <v>3</v>
      </c>
      <c r="CH2574">
        <v>0</v>
      </c>
      <c r="CI2574">
        <v>0</v>
      </c>
      <c r="CJ2574">
        <v>20413</v>
      </c>
      <c r="CK2574">
        <v>1.4206633027972371</v>
      </c>
      <c r="CL2574">
        <v>0.48697539797395079</v>
      </c>
      <c r="CM2574">
        <v>116</v>
      </c>
      <c r="CN2574">
        <v>-0.68611898395977422</v>
      </c>
      <c r="CO2574">
        <v>1300.9999999999998</v>
      </c>
      <c r="CP2574">
        <v>-0.17307255999999999</v>
      </c>
      <c r="CQ2574">
        <v>-0.35023631779999997</v>
      </c>
      <c r="CR2574">
        <v>17793</v>
      </c>
      <c r="CS2574">
        <v>0.86199999999999999</v>
      </c>
      <c r="CT2574">
        <v>13525</v>
      </c>
      <c r="CU2574">
        <v>0.68030316080000008</v>
      </c>
      <c r="CV2574">
        <v>6</v>
      </c>
      <c r="CW2574">
        <v>9</v>
      </c>
      <c r="CX2574">
        <v>8</v>
      </c>
      <c r="CY2574">
        <v>1661</v>
      </c>
      <c r="CZ2574">
        <v>2587</v>
      </c>
      <c r="DA2574" s="2">
        <v>11795</v>
      </c>
      <c r="DB2574" s="2">
        <v>1300</v>
      </c>
      <c r="DC2574" s="2">
        <v>68.92</v>
      </c>
      <c r="DD2574" s="2">
        <v>8795</v>
      </c>
      <c r="DE2574">
        <v>800</v>
      </c>
      <c r="DF2574">
        <v>164</v>
      </c>
      <c r="DG2574">
        <v>19.690000000000001</v>
      </c>
      <c r="DH2574">
        <v>14.77</v>
      </c>
      <c r="DI2574" s="2">
        <v>14.77</v>
      </c>
      <c r="DJ2574">
        <v>0.68</v>
      </c>
      <c r="DK2574">
        <v>0.93372308499647416</v>
      </c>
      <c r="DL2574">
        <v>1.1947431302270011E-3</v>
      </c>
      <c r="DM2574">
        <v>335</v>
      </c>
      <c r="DN2574">
        <v>88.7</v>
      </c>
      <c r="DO2574">
        <v>0.13300000000000001</v>
      </c>
      <c r="DP2574">
        <v>227.5</v>
      </c>
      <c r="DQ2574" s="2">
        <v>0</v>
      </c>
      <c r="DR2574" s="2">
        <v>0</v>
      </c>
      <c r="DS2574">
        <v>0</v>
      </c>
      <c r="DV2574">
        <v>0</v>
      </c>
    </row>
    <row r="2575" spans="1:126" x14ac:dyDescent="0.15">
      <c r="A2575" t="s">
        <v>2658</v>
      </c>
      <c r="B2575" t="s">
        <v>1601</v>
      </c>
      <c r="C2575">
        <v>48</v>
      </c>
      <c r="D2575">
        <v>179</v>
      </c>
      <c r="E2575" t="s">
        <v>4222</v>
      </c>
      <c r="F2575">
        <v>48179</v>
      </c>
      <c r="G2575" t="s">
        <v>7558</v>
      </c>
      <c r="H2575">
        <v>69.099999999999994</v>
      </c>
      <c r="I2575">
        <v>4.7</v>
      </c>
      <c r="J2575">
        <v>0.7</v>
      </c>
      <c r="K2575">
        <v>0.4</v>
      </c>
      <c r="L2575">
        <v>1.4</v>
      </c>
      <c r="M2575">
        <v>23.8</v>
      </c>
      <c r="N2575">
        <f t="shared" si="162"/>
        <v>5365.9499999999989</v>
      </c>
      <c r="O2575">
        <f t="shared" si="160"/>
        <v>4634.0500000000011</v>
      </c>
      <c r="P2575">
        <f t="shared" si="161"/>
        <v>5.5608600000000035</v>
      </c>
      <c r="Q2575" s="4">
        <v>48179</v>
      </c>
      <c r="R2575" s="5">
        <v>35.402541999999997</v>
      </c>
      <c r="S2575" s="5">
        <v>-100.81237400000001</v>
      </c>
      <c r="T2575">
        <v>6</v>
      </c>
      <c r="U2575">
        <v>-2.3377688960903576E-2</v>
      </c>
      <c r="V2575">
        <v>22731</v>
      </c>
      <c r="W2575">
        <v>22771</v>
      </c>
      <c r="X2575">
        <v>22983</v>
      </c>
      <c r="Y2575">
        <v>23245</v>
      </c>
      <c r="Z2575">
        <v>11801</v>
      </c>
      <c r="AA2575">
        <v>48161</v>
      </c>
      <c r="AB2575">
        <v>7811.4719999999998</v>
      </c>
      <c r="AC2575">
        <v>43288</v>
      </c>
      <c r="AD2575">
        <v>0</v>
      </c>
      <c r="AE2575">
        <v>0</v>
      </c>
      <c r="AF2575">
        <v>6</v>
      </c>
      <c r="AG2575">
        <v>417</v>
      </c>
      <c r="AH2575">
        <v>1.4388489208633094E-2</v>
      </c>
      <c r="AI2575" s="3">
        <v>514942</v>
      </c>
      <c r="AJ2575" s="3">
        <v>592622.45021245501</v>
      </c>
      <c r="AK2575">
        <v>425</v>
      </c>
      <c r="AL2575">
        <v>594752</v>
      </c>
      <c r="AM2575">
        <v>265146</v>
      </c>
      <c r="AN2575">
        <v>54169</v>
      </c>
      <c r="AO2575">
        <v>319315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21</v>
      </c>
      <c r="AV2575">
        <f t="shared" si="163"/>
        <v>22</v>
      </c>
      <c r="AW2575">
        <v>17949</v>
      </c>
      <c r="AX2575">
        <v>0.82000000000000006</v>
      </c>
      <c r="AY2575">
        <v>833305102.95641804</v>
      </c>
      <c r="AZ2575">
        <v>833305.10295641806</v>
      </c>
      <c r="BA2575">
        <v>36669.3399355234</v>
      </c>
      <c r="BB2575">
        <v>0.27270739035890051</v>
      </c>
      <c r="BC2575">
        <v>5149</v>
      </c>
      <c r="BD2575">
        <v>967</v>
      </c>
      <c r="BE2575">
        <v>4182</v>
      </c>
      <c r="BF2575">
        <v>0.18397782763626766</v>
      </c>
      <c r="BG2575">
        <v>418549</v>
      </c>
      <c r="BH2575">
        <v>18.211243092720707</v>
      </c>
      <c r="BI2575">
        <v>3561</v>
      </c>
      <c r="BJ2575">
        <v>29</v>
      </c>
      <c r="BK2575">
        <v>3</v>
      </c>
      <c r="BL2575">
        <v>3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22074</v>
      </c>
      <c r="BU2575">
        <v>0.71</v>
      </c>
      <c r="BV2575">
        <v>0.47985129999999998</v>
      </c>
      <c r="BW2575">
        <v>154</v>
      </c>
      <c r="BX2575">
        <v>1.630878</v>
      </c>
      <c r="BY2575">
        <v>-0.34557749999999998</v>
      </c>
      <c r="BZ2575">
        <v>29</v>
      </c>
      <c r="CA2575">
        <v>4</v>
      </c>
      <c r="CB2575">
        <v>3</v>
      </c>
      <c r="CC2575">
        <v>0</v>
      </c>
      <c r="CD2575">
        <v>0</v>
      </c>
      <c r="CE2575">
        <v>0</v>
      </c>
      <c r="CF2575">
        <v>0</v>
      </c>
      <c r="CG2575">
        <v>2</v>
      </c>
      <c r="CH2575">
        <v>1</v>
      </c>
      <c r="CI2575">
        <v>0</v>
      </c>
      <c r="CJ2575">
        <v>23419</v>
      </c>
      <c r="CK2575">
        <v>1.6653144882360478</v>
      </c>
      <c r="CL2575">
        <v>0.57591582229150429</v>
      </c>
      <c r="CM2575">
        <v>144</v>
      </c>
      <c r="CN2575">
        <v>-5.794207691524355E-2</v>
      </c>
      <c r="CO2575">
        <v>1616</v>
      </c>
      <c r="CP2575">
        <v>-0.79710585759999997</v>
      </c>
      <c r="CQ2575">
        <v>1.6912940000000001E-3</v>
      </c>
      <c r="CR2575">
        <v>19690</v>
      </c>
      <c r="CS2575">
        <v>0.84499999999999997</v>
      </c>
      <c r="CT2575">
        <v>16548</v>
      </c>
      <c r="CU2575">
        <v>0.74227823078999999</v>
      </c>
      <c r="CV2575">
        <v>4</v>
      </c>
      <c r="CW2575">
        <v>10</v>
      </c>
      <c r="CX2575">
        <v>9</v>
      </c>
      <c r="CY2575">
        <v>324</v>
      </c>
      <c r="CZ2575">
        <v>641</v>
      </c>
      <c r="DA2575" s="2">
        <v>12703</v>
      </c>
      <c r="DB2575" s="2">
        <v>1280</v>
      </c>
      <c r="DC2575" s="2">
        <v>134.53</v>
      </c>
      <c r="DD2575" s="2">
        <v>3264</v>
      </c>
      <c r="DE2575">
        <v>227</v>
      </c>
      <c r="DF2575">
        <v>45</v>
      </c>
      <c r="DG2575">
        <v>21.7</v>
      </c>
      <c r="DH2575">
        <v>8.68</v>
      </c>
      <c r="DI2575" s="2">
        <v>26.04</v>
      </c>
      <c r="DJ2575">
        <v>0.79</v>
      </c>
      <c r="DK2575">
        <v>0.88614445898761418</v>
      </c>
      <c r="DL2575">
        <v>0</v>
      </c>
      <c r="DM2575">
        <v>0</v>
      </c>
      <c r="DN2575">
        <v>181.3</v>
      </c>
      <c r="DO2575">
        <v>0.29399999999999998</v>
      </c>
      <c r="DP2575">
        <v>17555.8</v>
      </c>
      <c r="DQ2575" s="2">
        <v>1449</v>
      </c>
      <c r="DR2575" s="2">
        <v>0</v>
      </c>
      <c r="DS2575">
        <v>0</v>
      </c>
      <c r="DT2575">
        <v>7.1554261523156599</v>
      </c>
      <c r="DU2575">
        <v>4255704.0149420435</v>
      </c>
      <c r="DV2575">
        <v>1</v>
      </c>
    </row>
    <row r="2576" spans="1:126" x14ac:dyDescent="0.15">
      <c r="A2576" t="s">
        <v>2658</v>
      </c>
      <c r="B2576" t="s">
        <v>1786</v>
      </c>
      <c r="C2576">
        <v>48</v>
      </c>
      <c r="D2576">
        <v>181</v>
      </c>
      <c r="E2576" t="s">
        <v>4223</v>
      </c>
      <c r="F2576">
        <v>48181</v>
      </c>
      <c r="G2576" t="s">
        <v>7559</v>
      </c>
      <c r="H2576">
        <v>78.7</v>
      </c>
      <c r="I2576">
        <v>5.7</v>
      </c>
      <c r="J2576">
        <v>1.3</v>
      </c>
      <c r="K2576">
        <v>0.9</v>
      </c>
      <c r="L2576">
        <v>2.1</v>
      </c>
      <c r="M2576">
        <v>11.3</v>
      </c>
      <c r="N2576">
        <f t="shared" si="162"/>
        <v>6360.78</v>
      </c>
      <c r="O2576">
        <f t="shared" si="160"/>
        <v>3639.2200000000003</v>
      </c>
      <c r="P2576">
        <f t="shared" si="161"/>
        <v>4.3670640000000018</v>
      </c>
      <c r="Q2576" s="4">
        <v>48181</v>
      </c>
      <c r="R2576" s="5">
        <v>33.624524000000001</v>
      </c>
      <c r="S2576" s="5">
        <v>-96.675692999999995</v>
      </c>
      <c r="T2576">
        <v>3</v>
      </c>
      <c r="U2576">
        <v>0.10227749820540433</v>
      </c>
      <c r="V2576">
        <v>120641</v>
      </c>
      <c r="W2576">
        <v>121975</v>
      </c>
      <c r="X2576">
        <v>122780</v>
      </c>
      <c r="Y2576">
        <v>125549</v>
      </c>
      <c r="Z2576">
        <v>61960</v>
      </c>
      <c r="AA2576">
        <v>48163</v>
      </c>
      <c r="AB2576">
        <v>47462.379000000001</v>
      </c>
      <c r="AC2576">
        <v>47952</v>
      </c>
      <c r="AD2576">
        <v>2</v>
      </c>
      <c r="AE2576">
        <v>1.6289297931259164E-5</v>
      </c>
      <c r="AF2576">
        <v>99</v>
      </c>
      <c r="AG2576">
        <v>2562</v>
      </c>
      <c r="AH2576">
        <v>3.864168618266979E-2</v>
      </c>
      <c r="AI2576" s="3">
        <v>431268</v>
      </c>
      <c r="AJ2576" s="3">
        <v>597002.98853234004</v>
      </c>
      <c r="AK2576">
        <v>48</v>
      </c>
      <c r="AL2576">
        <v>626720</v>
      </c>
      <c r="AM2576">
        <v>933822</v>
      </c>
      <c r="AN2576">
        <v>148878</v>
      </c>
      <c r="AO2576">
        <v>1082700</v>
      </c>
      <c r="AP2576">
        <v>8</v>
      </c>
      <c r="AQ2576">
        <v>2</v>
      </c>
      <c r="AR2576">
        <v>10</v>
      </c>
      <c r="AS2576">
        <v>8.1984013117442106E-2</v>
      </c>
      <c r="AT2576">
        <v>9</v>
      </c>
      <c r="AU2576">
        <v>94</v>
      </c>
      <c r="AV2576">
        <f t="shared" si="163"/>
        <v>103</v>
      </c>
      <c r="AW2576">
        <v>94966</v>
      </c>
      <c r="AX2576">
        <v>0.79</v>
      </c>
      <c r="AY2576">
        <v>709465162.71912599</v>
      </c>
      <c r="AZ2576">
        <v>709465.16271912598</v>
      </c>
      <c r="BA2576">
        <v>6428.7500308178396</v>
      </c>
      <c r="BB2576">
        <v>1.5555123394225114</v>
      </c>
      <c r="BC2576">
        <v>35516</v>
      </c>
      <c r="BD2576">
        <v>65134</v>
      </c>
      <c r="BE2576">
        <v>-29618</v>
      </c>
      <c r="BF2576">
        <v>-0.24550525940600626</v>
      </c>
      <c r="BG2576">
        <v>2287114</v>
      </c>
      <c r="BH2576">
        <v>18.627740674376934</v>
      </c>
      <c r="BI2576">
        <v>15228</v>
      </c>
      <c r="BJ2576">
        <v>114</v>
      </c>
      <c r="BK2576">
        <v>19</v>
      </c>
      <c r="BL2576">
        <v>5</v>
      </c>
      <c r="BM2576">
        <v>1</v>
      </c>
      <c r="BN2576">
        <v>2</v>
      </c>
      <c r="BO2576">
        <v>2</v>
      </c>
      <c r="BP2576">
        <v>1</v>
      </c>
      <c r="BQ2576">
        <v>13</v>
      </c>
      <c r="BR2576">
        <v>4</v>
      </c>
      <c r="BS2576">
        <v>0</v>
      </c>
      <c r="BT2576">
        <v>120030</v>
      </c>
      <c r="BU2576">
        <v>0.72</v>
      </c>
      <c r="BV2576">
        <v>0.50559209999999999</v>
      </c>
      <c r="BW2576">
        <v>597</v>
      </c>
      <c r="BX2576">
        <v>1.3413310000000001</v>
      </c>
      <c r="BY2576">
        <v>-0.74524409999999996</v>
      </c>
      <c r="BZ2576">
        <v>113</v>
      </c>
      <c r="CA2576">
        <v>18</v>
      </c>
      <c r="CB2576">
        <v>6</v>
      </c>
      <c r="CC2576">
        <v>1</v>
      </c>
      <c r="CD2576">
        <v>1</v>
      </c>
      <c r="CE2576">
        <v>1</v>
      </c>
      <c r="CF2576">
        <v>0</v>
      </c>
      <c r="CG2576">
        <v>11</v>
      </c>
      <c r="CH2576">
        <v>2</v>
      </c>
      <c r="CI2576">
        <v>0</v>
      </c>
      <c r="CJ2576">
        <v>123419</v>
      </c>
      <c r="CK2576">
        <v>1.2396794658845072</v>
      </c>
      <c r="CL2576">
        <v>0.56939616845849161</v>
      </c>
      <c r="CM2576">
        <v>525</v>
      </c>
      <c r="CN2576">
        <v>-0.79847008431981958</v>
      </c>
      <c r="CO2576">
        <v>12511</v>
      </c>
      <c r="CP2576">
        <v>-0.35841369670000001</v>
      </c>
      <c r="CQ2576">
        <v>0.212212763</v>
      </c>
      <c r="CR2576">
        <v>102307</v>
      </c>
      <c r="CS2576">
        <v>0.81</v>
      </c>
      <c r="CT2576">
        <v>87585</v>
      </c>
      <c r="CU2576">
        <v>0.74009336963999994</v>
      </c>
      <c r="CV2576">
        <v>128</v>
      </c>
      <c r="CW2576">
        <v>74</v>
      </c>
      <c r="CX2576">
        <v>61</v>
      </c>
      <c r="CY2576">
        <v>1084</v>
      </c>
      <c r="CZ2576">
        <v>3886</v>
      </c>
      <c r="DA2576" s="2">
        <v>67554</v>
      </c>
      <c r="DB2576" s="2">
        <v>11065</v>
      </c>
      <c r="DC2576" s="2">
        <v>183.89</v>
      </c>
      <c r="DD2576" s="2">
        <v>16084</v>
      </c>
      <c r="DE2576">
        <v>1354</v>
      </c>
      <c r="DF2576">
        <v>176</v>
      </c>
      <c r="DG2576">
        <v>25.34</v>
      </c>
      <c r="DH2576">
        <v>7.36</v>
      </c>
      <c r="DI2576" s="2">
        <v>14.71</v>
      </c>
      <c r="DJ2576">
        <v>0.78</v>
      </c>
      <c r="DK2576">
        <v>0.92761113739020751</v>
      </c>
      <c r="DL2576">
        <v>1.56128024980484E-3</v>
      </c>
      <c r="DM2576">
        <v>1200</v>
      </c>
      <c r="DN2576">
        <v>140.4</v>
      </c>
      <c r="DO2576">
        <v>0.23499999999999999</v>
      </c>
      <c r="DP2576">
        <v>933.5</v>
      </c>
      <c r="DQ2576" s="2">
        <v>0</v>
      </c>
      <c r="DR2576" s="2">
        <v>35</v>
      </c>
      <c r="DS2576">
        <v>0</v>
      </c>
      <c r="DT2576">
        <v>5.4522485179029401</v>
      </c>
      <c r="DU2576">
        <v>3417033.1911401306</v>
      </c>
      <c r="DV2576">
        <v>0</v>
      </c>
    </row>
    <row r="2577" spans="1:126" x14ac:dyDescent="0.15">
      <c r="A2577" t="s">
        <v>2658</v>
      </c>
      <c r="B2577" t="s">
        <v>4224</v>
      </c>
      <c r="C2577">
        <v>48</v>
      </c>
      <c r="D2577">
        <v>183</v>
      </c>
      <c r="E2577" t="s">
        <v>4225</v>
      </c>
      <c r="F2577">
        <v>48183</v>
      </c>
      <c r="G2577" t="s">
        <v>7560</v>
      </c>
      <c r="H2577">
        <v>60.8</v>
      </c>
      <c r="I2577">
        <v>19.8</v>
      </c>
      <c r="J2577">
        <v>0.4</v>
      </c>
      <c r="K2577">
        <v>1.1000000000000001</v>
      </c>
      <c r="L2577">
        <v>1.5</v>
      </c>
      <c r="M2577">
        <v>16.399999999999999</v>
      </c>
      <c r="N2577">
        <f t="shared" si="162"/>
        <v>4361.2599999999993</v>
      </c>
      <c r="O2577">
        <f t="shared" si="160"/>
        <v>5638.7400000000007</v>
      </c>
      <c r="P2577">
        <f t="shared" si="161"/>
        <v>6.7664880000000034</v>
      </c>
      <c r="Q2577" s="4">
        <v>48183</v>
      </c>
      <c r="R2577" s="5">
        <v>32.486396999999997</v>
      </c>
      <c r="S2577" s="5">
        <v>-94.816276000000002</v>
      </c>
      <c r="T2577">
        <v>3</v>
      </c>
      <c r="U2577">
        <v>-1.0254692378145778E-2</v>
      </c>
      <c r="V2577">
        <v>121451</v>
      </c>
      <c r="W2577">
        <v>122736</v>
      </c>
      <c r="X2577">
        <v>123178</v>
      </c>
      <c r="Y2577">
        <v>123851</v>
      </c>
      <c r="Z2577">
        <v>61828</v>
      </c>
      <c r="AA2577">
        <v>48165</v>
      </c>
      <c r="AB2577">
        <v>46349.599000000002</v>
      </c>
      <c r="AC2577">
        <v>47639</v>
      </c>
      <c r="AD2577">
        <v>1</v>
      </c>
      <c r="AE2577">
        <v>8.1183328191722556E-6</v>
      </c>
      <c r="AF2577">
        <v>12</v>
      </c>
      <c r="AG2577">
        <v>527</v>
      </c>
      <c r="AH2577">
        <v>2.2770398481973434E-2</v>
      </c>
      <c r="AI2577" s="3">
        <v>48052</v>
      </c>
      <c r="AJ2577" s="3">
        <v>174957.90116589502</v>
      </c>
      <c r="AK2577">
        <v>35</v>
      </c>
      <c r="AL2577">
        <v>176902.40000000002</v>
      </c>
      <c r="AM2577">
        <v>1967197</v>
      </c>
      <c r="AN2577">
        <v>24143</v>
      </c>
      <c r="AO2577">
        <v>1991340</v>
      </c>
      <c r="AP2577">
        <v>9</v>
      </c>
      <c r="AQ2577">
        <v>1</v>
      </c>
      <c r="AR2577">
        <v>10</v>
      </c>
      <c r="AS2577">
        <v>8.1475687654803799E-2</v>
      </c>
      <c r="AT2577">
        <v>10</v>
      </c>
      <c r="AU2577">
        <v>171</v>
      </c>
      <c r="AV2577">
        <f t="shared" si="163"/>
        <v>181</v>
      </c>
      <c r="AW2577">
        <v>116715</v>
      </c>
      <c r="AX2577">
        <v>0.92999999999999994</v>
      </c>
      <c r="AY2577">
        <v>879355704.67276001</v>
      </c>
      <c r="AZ2577">
        <v>879355.70467275998</v>
      </c>
      <c r="BA2577">
        <v>7820.5934494863905</v>
      </c>
      <c r="BB2577">
        <v>1.2786753415313694</v>
      </c>
      <c r="BC2577">
        <v>248025</v>
      </c>
      <c r="BD2577">
        <v>187592</v>
      </c>
      <c r="BE2577">
        <v>60433</v>
      </c>
      <c r="BF2577">
        <v>0.49759162131229878</v>
      </c>
      <c r="BG2577">
        <v>3359148</v>
      </c>
      <c r="BH2577">
        <v>27.270681452856842</v>
      </c>
      <c r="BI2577">
        <v>12736</v>
      </c>
      <c r="BJ2577">
        <v>138</v>
      </c>
      <c r="BK2577">
        <v>11</v>
      </c>
      <c r="BL2577">
        <v>8</v>
      </c>
      <c r="BM2577">
        <v>0</v>
      </c>
      <c r="BN2577">
        <v>2</v>
      </c>
      <c r="BO2577">
        <v>2</v>
      </c>
      <c r="BP2577">
        <v>3</v>
      </c>
      <c r="BQ2577">
        <v>10</v>
      </c>
      <c r="BR2577">
        <v>8</v>
      </c>
      <c r="BS2577">
        <v>0</v>
      </c>
      <c r="BT2577">
        <v>119637</v>
      </c>
      <c r="BU2577">
        <v>0.7</v>
      </c>
      <c r="BV2577">
        <v>0.493394</v>
      </c>
      <c r="BW2577">
        <v>718</v>
      </c>
      <c r="BX2577">
        <v>1.5212680000000001</v>
      </c>
      <c r="BY2577">
        <v>-0.4998242</v>
      </c>
      <c r="BZ2577">
        <v>142</v>
      </c>
      <c r="CA2577">
        <v>7</v>
      </c>
      <c r="CB2577">
        <v>8</v>
      </c>
      <c r="CC2577">
        <v>1</v>
      </c>
      <c r="CD2577">
        <v>1</v>
      </c>
      <c r="CE2577">
        <v>1</v>
      </c>
      <c r="CF2577">
        <v>2</v>
      </c>
      <c r="CG2577">
        <v>13</v>
      </c>
      <c r="CH2577">
        <v>6</v>
      </c>
      <c r="CI2577">
        <v>0</v>
      </c>
      <c r="CJ2577">
        <v>123159</v>
      </c>
      <c r="CK2577">
        <v>1.4696449305369483</v>
      </c>
      <c r="CL2577">
        <v>0.60895526767506347</v>
      </c>
      <c r="CM2577">
        <v>678</v>
      </c>
      <c r="CN2577">
        <v>-0.20491710128561741</v>
      </c>
      <c r="CO2577">
        <v>12303</v>
      </c>
      <c r="CP2577">
        <v>-0.58097437080000003</v>
      </c>
      <c r="CQ2577">
        <v>-0.13884583689999999</v>
      </c>
      <c r="CR2577">
        <v>98238</v>
      </c>
      <c r="CS2577">
        <v>0.78900000000000003</v>
      </c>
      <c r="CT2577">
        <v>90238</v>
      </c>
      <c r="CU2577">
        <v>0.73926470383000009</v>
      </c>
      <c r="CV2577">
        <v>147</v>
      </c>
      <c r="CW2577">
        <v>102</v>
      </c>
      <c r="CX2577">
        <v>93</v>
      </c>
      <c r="CY2577">
        <v>182</v>
      </c>
      <c r="CZ2577">
        <v>819</v>
      </c>
      <c r="DA2577" s="2">
        <v>103608</v>
      </c>
      <c r="DB2577" s="2">
        <v>11645</v>
      </c>
      <c r="DC2577" s="2">
        <v>185.33</v>
      </c>
      <c r="DD2577" s="2">
        <v>31164</v>
      </c>
      <c r="DE2577">
        <v>288</v>
      </c>
      <c r="DF2577">
        <v>169</v>
      </c>
      <c r="DG2577">
        <v>39.020000000000003</v>
      </c>
      <c r="DH2577">
        <v>4.0599999999999996</v>
      </c>
      <c r="DI2577" s="2">
        <v>11.38</v>
      </c>
      <c r="DJ2577">
        <v>0.21</v>
      </c>
      <c r="DK2577">
        <v>0.95675518188628983</v>
      </c>
      <c r="DL2577">
        <v>0</v>
      </c>
      <c r="DM2577">
        <v>0</v>
      </c>
      <c r="DN2577">
        <v>14.9</v>
      </c>
      <c r="DO2577">
        <v>8.8000000000000009E-2</v>
      </c>
      <c r="DP2577">
        <v>0</v>
      </c>
      <c r="DQ2577" s="2">
        <v>0</v>
      </c>
      <c r="DR2577" s="2">
        <v>0</v>
      </c>
      <c r="DS2577">
        <v>0</v>
      </c>
      <c r="DT2577">
        <v>1.7856496442399901</v>
      </c>
      <c r="DU2577">
        <v>315885.70762520045</v>
      </c>
      <c r="DV2577">
        <v>0</v>
      </c>
    </row>
    <row r="2578" spans="1:126" x14ac:dyDescent="0.15">
      <c r="A2578" t="s">
        <v>2658</v>
      </c>
      <c r="B2578" t="s">
        <v>4226</v>
      </c>
      <c r="C2578">
        <v>48</v>
      </c>
      <c r="D2578">
        <v>185</v>
      </c>
      <c r="E2578" t="s">
        <v>4227</v>
      </c>
      <c r="F2578">
        <v>48185</v>
      </c>
      <c r="G2578" t="s">
        <v>7561</v>
      </c>
      <c r="H2578">
        <v>60.6</v>
      </c>
      <c r="I2578">
        <v>16.3</v>
      </c>
      <c r="J2578">
        <v>0.3</v>
      </c>
      <c r="K2578">
        <v>0.2</v>
      </c>
      <c r="L2578">
        <v>1.2</v>
      </c>
      <c r="M2578">
        <v>21.2</v>
      </c>
      <c r="N2578">
        <f t="shared" si="162"/>
        <v>4389.0600000000004</v>
      </c>
      <c r="O2578">
        <f t="shared" si="160"/>
        <v>5610.94</v>
      </c>
      <c r="P2578">
        <f t="shared" si="161"/>
        <v>6.7331280000000016</v>
      </c>
      <c r="Q2578" s="4">
        <v>48185</v>
      </c>
      <c r="R2578" s="5">
        <v>30.543230999999999</v>
      </c>
      <c r="S2578" s="5">
        <v>-95.988082000000006</v>
      </c>
      <c r="T2578">
        <v>6</v>
      </c>
      <c r="U2578">
        <v>0.26869440013868051</v>
      </c>
      <c r="V2578">
        <v>26564</v>
      </c>
      <c r="W2578">
        <v>26812</v>
      </c>
      <c r="X2578">
        <v>26961</v>
      </c>
      <c r="Y2578">
        <v>27330</v>
      </c>
      <c r="Z2578">
        <v>14389</v>
      </c>
      <c r="AA2578">
        <v>48167</v>
      </c>
      <c r="AB2578">
        <v>8577.9419999999991</v>
      </c>
      <c r="AC2578">
        <v>46195</v>
      </c>
      <c r="AD2578">
        <v>1</v>
      </c>
      <c r="AE2578">
        <v>3.709061236601016E-5</v>
      </c>
      <c r="AF2578">
        <v>36</v>
      </c>
      <c r="AG2578">
        <v>1683</v>
      </c>
      <c r="AH2578">
        <v>2.1390374331550801E-2</v>
      </c>
      <c r="AI2578" s="3">
        <v>417142</v>
      </c>
      <c r="AJ2578" s="3">
        <v>503980.29077262501</v>
      </c>
      <c r="AK2578">
        <v>75</v>
      </c>
      <c r="AL2578">
        <v>512812.79999999999</v>
      </c>
      <c r="AM2578">
        <v>1084167</v>
      </c>
      <c r="AN2578">
        <v>100050</v>
      </c>
      <c r="AO2578">
        <v>1184217</v>
      </c>
      <c r="AP2578">
        <v>2</v>
      </c>
      <c r="AQ2578">
        <v>1</v>
      </c>
      <c r="AR2578">
        <v>3</v>
      </c>
      <c r="AS2578">
        <v>0.11189019841861853</v>
      </c>
      <c r="AT2578">
        <v>3</v>
      </c>
      <c r="AU2578">
        <v>34</v>
      </c>
      <c r="AV2578">
        <f t="shared" si="163"/>
        <v>37</v>
      </c>
      <c r="AW2578">
        <v>5455</v>
      </c>
      <c r="AX2578">
        <v>0.20999999999999996</v>
      </c>
      <c r="AY2578">
        <v>263893353.21008399</v>
      </c>
      <c r="AZ2578">
        <v>263893.35321008397</v>
      </c>
      <c r="BA2578">
        <v>11246.0335727865</v>
      </c>
      <c r="BB2578">
        <v>0.88920239614065433</v>
      </c>
      <c r="BC2578">
        <v>9033</v>
      </c>
      <c r="BD2578">
        <v>355</v>
      </c>
      <c r="BE2578">
        <v>8678</v>
      </c>
      <c r="BF2578">
        <v>0.32668272850474328</v>
      </c>
      <c r="BG2578">
        <v>424843</v>
      </c>
      <c r="BH2578">
        <v>15.757687029412855</v>
      </c>
      <c r="BI2578">
        <v>4066</v>
      </c>
      <c r="BJ2578">
        <v>17</v>
      </c>
      <c r="BK2578">
        <v>0</v>
      </c>
      <c r="BL2578">
        <v>2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2</v>
      </c>
      <c r="BS2578">
        <v>0</v>
      </c>
      <c r="BT2578">
        <v>26011</v>
      </c>
      <c r="BU2578">
        <v>0.6</v>
      </c>
      <c r="BV2578">
        <v>0.41607919999999998</v>
      </c>
      <c r="BW2578">
        <v>119</v>
      </c>
      <c r="BX2578">
        <v>0.84579599999999999</v>
      </c>
      <c r="BY2578">
        <v>-1.5754790000000001</v>
      </c>
      <c r="BZ2578">
        <v>18</v>
      </c>
      <c r="CA2578">
        <v>0</v>
      </c>
      <c r="CB2578">
        <v>2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1</v>
      </c>
      <c r="CI2578">
        <v>0</v>
      </c>
      <c r="CJ2578">
        <v>27069</v>
      </c>
      <c r="CK2578">
        <v>0.77579519006982156</v>
      </c>
      <c r="CL2578">
        <v>0.57497158900996059</v>
      </c>
      <c r="CM2578">
        <v>104</v>
      </c>
      <c r="CN2578">
        <v>-1.2203166686905562</v>
      </c>
      <c r="CO2578">
        <v>1444</v>
      </c>
      <c r="CP2578">
        <v>3.3387449999999999E-2</v>
      </c>
      <c r="CQ2578">
        <v>-0.31060160240000001</v>
      </c>
      <c r="CR2578">
        <v>22622</v>
      </c>
      <c r="CS2578">
        <v>0.81799999999999995</v>
      </c>
      <c r="CT2578">
        <v>19285</v>
      </c>
      <c r="CU2578">
        <v>0.72064181614000011</v>
      </c>
      <c r="CV2578">
        <v>2</v>
      </c>
      <c r="CW2578">
        <v>5</v>
      </c>
      <c r="CX2578">
        <v>9</v>
      </c>
      <c r="CY2578">
        <v>888</v>
      </c>
      <c r="CZ2578">
        <v>2494</v>
      </c>
      <c r="DA2578" s="2">
        <v>13315</v>
      </c>
      <c r="DB2578" s="2">
        <v>1415</v>
      </c>
      <c r="DC2578" s="2">
        <v>100.52</v>
      </c>
      <c r="DD2578" s="2">
        <v>6821</v>
      </c>
      <c r="DE2578">
        <v>826</v>
      </c>
      <c r="DF2578">
        <v>184</v>
      </c>
      <c r="DG2578">
        <v>11.17</v>
      </c>
      <c r="DH2578">
        <v>7.45</v>
      </c>
      <c r="DI2578" s="2">
        <v>18.62</v>
      </c>
      <c r="DJ2578">
        <v>0.74</v>
      </c>
      <c r="DK2578">
        <v>0.95811737969324595</v>
      </c>
      <c r="DL2578">
        <v>5.941770647653001E-4</v>
      </c>
      <c r="DM2578">
        <v>0</v>
      </c>
      <c r="DN2578">
        <v>57.3</v>
      </c>
      <c r="DO2578">
        <v>0.11599999999999999</v>
      </c>
      <c r="DP2578">
        <v>0</v>
      </c>
      <c r="DQ2578" s="2">
        <v>0</v>
      </c>
      <c r="DR2578" s="2">
        <v>323.10000000000002</v>
      </c>
      <c r="DS2578">
        <v>0</v>
      </c>
      <c r="DV2578">
        <v>0</v>
      </c>
    </row>
    <row r="2579" spans="1:126" x14ac:dyDescent="0.15">
      <c r="A2579" t="s">
        <v>2658</v>
      </c>
      <c r="B2579" t="s">
        <v>2990</v>
      </c>
      <c r="C2579">
        <v>48</v>
      </c>
      <c r="D2579">
        <v>187</v>
      </c>
      <c r="E2579" t="s">
        <v>4228</v>
      </c>
      <c r="F2579">
        <v>48187</v>
      </c>
      <c r="G2579" t="s">
        <v>7562</v>
      </c>
      <c r="H2579">
        <v>54.8</v>
      </c>
      <c r="I2579">
        <v>6.1</v>
      </c>
      <c r="J2579">
        <v>0.3</v>
      </c>
      <c r="K2579">
        <v>1.3</v>
      </c>
      <c r="L2579">
        <v>1.8</v>
      </c>
      <c r="M2579">
        <v>35.6</v>
      </c>
      <c r="N2579">
        <f t="shared" si="162"/>
        <v>4312.6299999999992</v>
      </c>
      <c r="O2579">
        <f t="shared" si="160"/>
        <v>5687.3700000000008</v>
      </c>
      <c r="P2579">
        <f t="shared" si="161"/>
        <v>6.8248440000000032</v>
      </c>
      <c r="Q2579" s="4">
        <v>48187</v>
      </c>
      <c r="R2579" s="5">
        <v>29.583532000000002</v>
      </c>
      <c r="S2579" s="5">
        <v>-97.946770999999998</v>
      </c>
      <c r="T2579">
        <v>1</v>
      </c>
      <c r="U2579">
        <v>0.13799182484505743</v>
      </c>
      <c r="V2579">
        <v>131945</v>
      </c>
      <c r="W2579">
        <v>139709</v>
      </c>
      <c r="X2579">
        <v>143460</v>
      </c>
      <c r="Y2579">
        <v>150585</v>
      </c>
      <c r="Z2579">
        <v>74253</v>
      </c>
      <c r="AA2579">
        <v>48169</v>
      </c>
      <c r="AB2579">
        <v>58850.202999999994</v>
      </c>
      <c r="AC2579">
        <v>62420</v>
      </c>
      <c r="AD2579">
        <v>4</v>
      </c>
      <c r="AE2579">
        <v>2.7882336539802036E-5</v>
      </c>
      <c r="AF2579">
        <v>69</v>
      </c>
      <c r="AG2579">
        <v>2241</v>
      </c>
      <c r="AH2579">
        <v>3.0789825970548863E-2</v>
      </c>
      <c r="AI2579" s="3">
        <v>383109</v>
      </c>
      <c r="AJ2579" s="3">
        <v>455215.15538099501</v>
      </c>
      <c r="AK2579">
        <v>50</v>
      </c>
      <c r="AL2579">
        <v>457107.20000000001</v>
      </c>
      <c r="AM2579">
        <v>1720775</v>
      </c>
      <c r="AN2579">
        <v>112248</v>
      </c>
      <c r="AO2579">
        <v>1833023</v>
      </c>
      <c r="AP2579">
        <v>10</v>
      </c>
      <c r="AQ2579">
        <v>1</v>
      </c>
      <c r="AR2579">
        <v>11</v>
      </c>
      <c r="AS2579">
        <v>7.8735085069680549E-2</v>
      </c>
      <c r="AT2579">
        <v>12</v>
      </c>
      <c r="AU2579">
        <v>107</v>
      </c>
      <c r="AV2579">
        <f t="shared" si="163"/>
        <v>119</v>
      </c>
      <c r="AY2579">
        <v>387167424.88151699</v>
      </c>
      <c r="AZ2579">
        <v>387167.42488151701</v>
      </c>
      <c r="BA2579">
        <v>4298.0884793649202</v>
      </c>
      <c r="BB2579">
        <v>2.3266156683395187</v>
      </c>
      <c r="BC2579">
        <v>20987</v>
      </c>
      <c r="BD2579">
        <v>17325</v>
      </c>
      <c r="BE2579">
        <v>3662</v>
      </c>
      <c r="BF2579">
        <v>2.7753988404259352E-2</v>
      </c>
      <c r="BG2579">
        <v>1413423</v>
      </c>
      <c r="BH2579">
        <v>9.8523839397741533</v>
      </c>
      <c r="BI2579">
        <v>13679</v>
      </c>
      <c r="BJ2579">
        <v>56</v>
      </c>
      <c r="BK2579">
        <v>10</v>
      </c>
      <c r="BL2579">
        <v>5</v>
      </c>
      <c r="BM2579">
        <v>1</v>
      </c>
      <c r="BN2579">
        <v>0</v>
      </c>
      <c r="BO2579">
        <v>0</v>
      </c>
      <c r="BP2579">
        <v>4</v>
      </c>
      <c r="BQ2579">
        <v>2</v>
      </c>
      <c r="BR2579">
        <v>4</v>
      </c>
      <c r="BS2579">
        <v>0</v>
      </c>
      <c r="BT2579">
        <v>121432</v>
      </c>
      <c r="BU2579">
        <v>0.78</v>
      </c>
      <c r="BV2579">
        <v>0.54582989999999998</v>
      </c>
      <c r="BW2579">
        <v>432</v>
      </c>
      <c r="BX2579">
        <v>0.67527510000000002</v>
      </c>
      <c r="BY2579">
        <v>-1.318813</v>
      </c>
      <c r="BZ2579">
        <v>59</v>
      </c>
      <c r="CA2579">
        <v>12</v>
      </c>
      <c r="CB2579">
        <v>4</v>
      </c>
      <c r="CC2579">
        <v>1</v>
      </c>
      <c r="CD2579">
        <v>0</v>
      </c>
      <c r="CE2579">
        <v>1</v>
      </c>
      <c r="CF2579">
        <v>3</v>
      </c>
      <c r="CG2579">
        <v>5</v>
      </c>
      <c r="CH2579">
        <v>2</v>
      </c>
      <c r="CI2579">
        <v>0</v>
      </c>
      <c r="CJ2579">
        <v>147272</v>
      </c>
      <c r="CK2579">
        <v>0.59074365799337281</v>
      </c>
      <c r="CL2579">
        <v>0.62302136547801801</v>
      </c>
      <c r="CM2579">
        <v>420</v>
      </c>
      <c r="CN2579">
        <v>-1.4231139378939088</v>
      </c>
      <c r="CO2579">
        <v>20403</v>
      </c>
      <c r="CP2579">
        <v>0.72840829200000001</v>
      </c>
      <c r="CQ2579">
        <v>0.33171580099999998</v>
      </c>
      <c r="CR2579">
        <v>133799</v>
      </c>
      <c r="CS2579">
        <v>0.875</v>
      </c>
      <c r="CT2579">
        <v>102653</v>
      </c>
      <c r="CU2579">
        <v>0.80080669831999995</v>
      </c>
      <c r="CV2579">
        <v>41</v>
      </c>
      <c r="CW2579">
        <v>46</v>
      </c>
      <c r="CX2579">
        <v>44</v>
      </c>
      <c r="CY2579">
        <v>939</v>
      </c>
      <c r="CZ2579">
        <v>3404</v>
      </c>
      <c r="DA2579" s="2">
        <v>53683</v>
      </c>
      <c r="DB2579" s="2">
        <v>14320</v>
      </c>
      <c r="DC2579" s="2">
        <v>141.08000000000001</v>
      </c>
      <c r="DD2579" s="2">
        <v>30557</v>
      </c>
      <c r="DE2579">
        <v>1094</v>
      </c>
      <c r="DF2579">
        <v>274</v>
      </c>
      <c r="DG2579">
        <v>11.87</v>
      </c>
      <c r="DH2579">
        <v>2.1</v>
      </c>
      <c r="DI2579" s="2">
        <v>5.59</v>
      </c>
      <c r="DJ2579">
        <v>0.57999999999999996</v>
      </c>
      <c r="DK2579">
        <v>0.92699466731400204</v>
      </c>
      <c r="DL2579">
        <v>2.6773761713520749E-3</v>
      </c>
      <c r="DN2579">
        <v>168.5</v>
      </c>
      <c r="DO2579">
        <v>0.36399999999999999</v>
      </c>
      <c r="DP2579">
        <v>0</v>
      </c>
      <c r="DQ2579" s="2">
        <v>0</v>
      </c>
      <c r="DR2579" s="2">
        <v>307.37188387999998</v>
      </c>
      <c r="DS2579">
        <v>4.3566069543446261E-4</v>
      </c>
      <c r="DT2579">
        <v>5.4386971462032099</v>
      </c>
      <c r="DU2579">
        <v>2486067.6241489397</v>
      </c>
      <c r="DV2579">
        <v>0</v>
      </c>
    </row>
    <row r="2580" spans="1:126" x14ac:dyDescent="0.15">
      <c r="A2580" t="s">
        <v>2658</v>
      </c>
      <c r="B2580" t="s">
        <v>168</v>
      </c>
      <c r="C2580">
        <v>48</v>
      </c>
      <c r="D2580">
        <v>189</v>
      </c>
      <c r="E2580" t="s">
        <v>4229</v>
      </c>
      <c r="F2580">
        <v>48189</v>
      </c>
      <c r="G2580" t="s">
        <v>7563</v>
      </c>
      <c r="H2580">
        <v>37.6</v>
      </c>
      <c r="I2580">
        <v>5</v>
      </c>
      <c r="J2580">
        <v>0.3</v>
      </c>
      <c r="K2580">
        <v>0.4</v>
      </c>
      <c r="L2580">
        <v>0.9</v>
      </c>
      <c r="M2580">
        <v>55.9</v>
      </c>
      <c r="N2580">
        <f t="shared" si="162"/>
        <v>4564.63</v>
      </c>
      <c r="O2580">
        <f t="shared" si="160"/>
        <v>5435.37</v>
      </c>
      <c r="P2580">
        <f t="shared" si="161"/>
        <v>6.5224440000000019</v>
      </c>
      <c r="Q2580" s="4">
        <v>48189</v>
      </c>
      <c r="R2580" s="5">
        <v>34.068435999999998</v>
      </c>
      <c r="S2580" s="5">
        <v>-101.82288800000001</v>
      </c>
      <c r="T2580">
        <v>4</v>
      </c>
      <c r="U2580">
        <v>0.13333583777852631</v>
      </c>
      <c r="V2580">
        <v>36153</v>
      </c>
      <c r="W2580">
        <v>35925</v>
      </c>
      <c r="X2580">
        <v>35504</v>
      </c>
      <c r="Y2580">
        <v>34099</v>
      </c>
      <c r="Z2580">
        <v>16902</v>
      </c>
      <c r="AA2580">
        <v>48171</v>
      </c>
      <c r="AB2580">
        <v>11879.624</v>
      </c>
      <c r="AC2580">
        <v>43375</v>
      </c>
      <c r="AD2580">
        <v>0</v>
      </c>
      <c r="AE2580">
        <v>0</v>
      </c>
      <c r="AF2580">
        <v>13</v>
      </c>
      <c r="AG2580">
        <v>899</v>
      </c>
      <c r="AH2580">
        <v>1.4460511679644048E-2</v>
      </c>
      <c r="AI2580" s="3">
        <v>640609</v>
      </c>
      <c r="AJ2580" s="3">
        <v>642995.78744614508</v>
      </c>
      <c r="AK2580">
        <v>317</v>
      </c>
      <c r="AL2580">
        <v>643110.40000000002</v>
      </c>
      <c r="AM2580">
        <v>1613264</v>
      </c>
      <c r="AN2580">
        <v>208629</v>
      </c>
      <c r="AO2580">
        <v>1821893</v>
      </c>
      <c r="AP2580">
        <v>4</v>
      </c>
      <c r="AQ2580">
        <v>0</v>
      </c>
      <c r="AR2580">
        <v>4</v>
      </c>
      <c r="AS2580">
        <v>0.11134307585247043</v>
      </c>
      <c r="AT2580">
        <v>4</v>
      </c>
      <c r="AU2580">
        <v>14</v>
      </c>
      <c r="AV2580">
        <f t="shared" si="163"/>
        <v>18</v>
      </c>
      <c r="AW2580">
        <v>27048</v>
      </c>
      <c r="AX2580">
        <v>0.8</v>
      </c>
      <c r="AY2580">
        <v>135119445.55223599</v>
      </c>
      <c r="AZ2580">
        <v>135119.44555223599</v>
      </c>
      <c r="BA2580">
        <v>3638.20525909455</v>
      </c>
      <c r="BB2580">
        <v>2.7486079777941739</v>
      </c>
      <c r="BC2580">
        <v>12349</v>
      </c>
      <c r="BD2580">
        <v>0</v>
      </c>
      <c r="BE2580">
        <v>12349</v>
      </c>
      <c r="BF2580">
        <v>0.34157607944015711</v>
      </c>
      <c r="BG2580">
        <v>549406</v>
      </c>
      <c r="BH2580">
        <v>15.474481748535377</v>
      </c>
      <c r="BI2580">
        <v>3933</v>
      </c>
      <c r="BJ2580">
        <v>44</v>
      </c>
      <c r="BK2580">
        <v>3</v>
      </c>
      <c r="BL2580">
        <v>3</v>
      </c>
      <c r="BM2580">
        <v>0</v>
      </c>
      <c r="BN2580">
        <v>1</v>
      </c>
      <c r="BO2580">
        <v>0</v>
      </c>
      <c r="BP2580">
        <v>1</v>
      </c>
      <c r="BQ2580">
        <v>4</v>
      </c>
      <c r="BR2580">
        <v>2</v>
      </c>
      <c r="BS2580">
        <v>0</v>
      </c>
      <c r="BT2580">
        <v>35408</v>
      </c>
      <c r="BU2580">
        <v>0.69</v>
      </c>
      <c r="BV2580">
        <v>0.39842119999999998</v>
      </c>
      <c r="BW2580">
        <v>201</v>
      </c>
      <c r="BX2580">
        <v>1.6380479999999999</v>
      </c>
      <c r="BY2580">
        <v>-0.93423219999999996</v>
      </c>
      <c r="BZ2580">
        <v>41</v>
      </c>
      <c r="CA2580">
        <v>3</v>
      </c>
      <c r="CB2580">
        <v>3</v>
      </c>
      <c r="CC2580">
        <v>0</v>
      </c>
      <c r="CD2580">
        <v>1</v>
      </c>
      <c r="CE2580">
        <v>0</v>
      </c>
      <c r="CF2580">
        <v>0</v>
      </c>
      <c r="CG2580">
        <v>5</v>
      </c>
      <c r="CH2580">
        <v>1</v>
      </c>
      <c r="CI2580">
        <v>0</v>
      </c>
      <c r="CJ2580">
        <v>34602</v>
      </c>
      <c r="CK2580">
        <v>1.5606034333275534</v>
      </c>
      <c r="CL2580">
        <v>0.44461183087275286</v>
      </c>
      <c r="CM2580">
        <v>158</v>
      </c>
      <c r="CN2580">
        <v>-0.96028393326604855</v>
      </c>
      <c r="CO2580">
        <v>2517</v>
      </c>
      <c r="CP2580">
        <v>-2.1876962900000001E-2</v>
      </c>
      <c r="CQ2580">
        <v>-0.16098736699999999</v>
      </c>
      <c r="CR2580">
        <v>28470</v>
      </c>
      <c r="CS2580">
        <v>0.83599999999999997</v>
      </c>
      <c r="CT2580">
        <v>26681</v>
      </c>
      <c r="CU2580">
        <v>0.70446831005999999</v>
      </c>
      <c r="CV2580">
        <v>33</v>
      </c>
      <c r="CW2580">
        <v>9</v>
      </c>
      <c r="CX2580">
        <v>13</v>
      </c>
      <c r="CY2580">
        <v>1346</v>
      </c>
      <c r="CZ2580">
        <v>1246</v>
      </c>
      <c r="DA2580" s="2">
        <v>16846</v>
      </c>
      <c r="DB2580" s="2">
        <v>2115</v>
      </c>
      <c r="DC2580" s="2">
        <v>106.25</v>
      </c>
      <c r="DD2580" s="2">
        <v>5645</v>
      </c>
      <c r="DE2580">
        <v>386</v>
      </c>
      <c r="DF2580">
        <v>41</v>
      </c>
      <c r="DG2580">
        <v>16.78</v>
      </c>
      <c r="DH2580">
        <v>5.59</v>
      </c>
      <c r="DI2580" s="2">
        <v>8.39</v>
      </c>
      <c r="DJ2580">
        <v>-7.0000000000000007E-2</v>
      </c>
      <c r="DK2580">
        <v>0.867159218805855</v>
      </c>
      <c r="DL2580">
        <v>0</v>
      </c>
      <c r="DN2580">
        <v>515</v>
      </c>
      <c r="DO2580">
        <v>0.78799999999999992</v>
      </c>
      <c r="DP2580">
        <v>89223.74</v>
      </c>
      <c r="DQ2580" s="2">
        <v>0</v>
      </c>
      <c r="DR2580" s="2">
        <v>72.035287260000004</v>
      </c>
      <c r="DS2580">
        <v>1.1200974018691036E-4</v>
      </c>
      <c r="DT2580">
        <v>3.3781997968066402</v>
      </c>
      <c r="DU2580">
        <v>2172555.4226042372</v>
      </c>
      <c r="DV2580">
        <v>1</v>
      </c>
    </row>
    <row r="2581" spans="1:126" x14ac:dyDescent="0.15">
      <c r="A2581" t="s">
        <v>2658</v>
      </c>
      <c r="B2581" t="s">
        <v>887</v>
      </c>
      <c r="C2581">
        <v>48</v>
      </c>
      <c r="D2581">
        <v>191</v>
      </c>
      <c r="E2581" t="s">
        <v>4230</v>
      </c>
      <c r="F2581">
        <v>48191</v>
      </c>
      <c r="G2581" t="s">
        <v>7564</v>
      </c>
      <c r="H2581">
        <v>59.6</v>
      </c>
      <c r="I2581">
        <v>7</v>
      </c>
      <c r="J2581">
        <v>0.4</v>
      </c>
      <c r="K2581">
        <v>0.1</v>
      </c>
      <c r="L2581">
        <v>0.5</v>
      </c>
      <c r="M2581">
        <v>32.4</v>
      </c>
      <c r="N2581">
        <f t="shared" si="162"/>
        <v>4651.34</v>
      </c>
      <c r="O2581">
        <f t="shared" si="160"/>
        <v>5348.66</v>
      </c>
      <c r="P2581">
        <f t="shared" si="161"/>
        <v>6.4183920000000025</v>
      </c>
      <c r="Q2581" s="4">
        <v>48191</v>
      </c>
      <c r="R2581" s="5">
        <v>34.655622999999999</v>
      </c>
      <c r="S2581" s="5">
        <v>-100.763893</v>
      </c>
      <c r="T2581">
        <v>9</v>
      </c>
      <c r="U2581">
        <v>0.15491942988843968</v>
      </c>
      <c r="V2581">
        <v>3337</v>
      </c>
      <c r="W2581">
        <v>3270</v>
      </c>
      <c r="X2581">
        <v>3203</v>
      </c>
      <c r="Y2581">
        <v>3092</v>
      </c>
      <c r="Z2581">
        <v>1366</v>
      </c>
      <c r="AA2581">
        <v>48173</v>
      </c>
      <c r="AB2581">
        <v>939.16</v>
      </c>
      <c r="AC2581">
        <v>30950</v>
      </c>
      <c r="AD2581">
        <v>0</v>
      </c>
      <c r="AE2581">
        <v>0</v>
      </c>
      <c r="AF2581">
        <v>0</v>
      </c>
      <c r="AG2581">
        <v>390</v>
      </c>
      <c r="AH2581">
        <v>0</v>
      </c>
      <c r="AI2581" s="3">
        <v>509050</v>
      </c>
      <c r="AJ2581" s="3">
        <v>565433.96916431002</v>
      </c>
      <c r="AK2581">
        <v>401</v>
      </c>
      <c r="AL2581">
        <v>578643.19999999995</v>
      </c>
      <c r="AM2581">
        <v>505890</v>
      </c>
      <c r="AN2581">
        <v>47192</v>
      </c>
      <c r="AO2581">
        <v>553082</v>
      </c>
      <c r="AP2581">
        <v>1</v>
      </c>
      <c r="AQ2581">
        <v>0</v>
      </c>
      <c r="AR2581">
        <v>1</v>
      </c>
      <c r="AS2581">
        <v>0.3058103975535168</v>
      </c>
      <c r="AT2581">
        <v>1</v>
      </c>
      <c r="AU2581">
        <v>3</v>
      </c>
      <c r="AV2581">
        <f t="shared" si="163"/>
        <v>4</v>
      </c>
      <c r="AW2581">
        <v>1782</v>
      </c>
      <c r="AX2581">
        <v>0.74</v>
      </c>
      <c r="AY2581">
        <v>231960003.850317</v>
      </c>
      <c r="AZ2581">
        <v>231960.00385031701</v>
      </c>
      <c r="BA2581">
        <v>61282.855976101397</v>
      </c>
      <c r="BB2581">
        <v>0.16317777363215122</v>
      </c>
      <c r="BC2581">
        <v>1075</v>
      </c>
      <c r="BD2581">
        <v>120</v>
      </c>
      <c r="BE2581">
        <v>955</v>
      </c>
      <c r="BF2581">
        <v>0.28618519628408751</v>
      </c>
      <c r="BG2581">
        <v>81177</v>
      </c>
      <c r="BH2581">
        <v>25.344052450827348</v>
      </c>
      <c r="BI2581">
        <v>643</v>
      </c>
      <c r="BJ2581">
        <v>6</v>
      </c>
      <c r="BK2581">
        <v>0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3327</v>
      </c>
      <c r="BU2581">
        <v>0.54</v>
      </c>
      <c r="BV2581">
        <v>0.49783379999999999</v>
      </c>
      <c r="BW2581">
        <v>32</v>
      </c>
      <c r="BX2581">
        <v>2.4045679999999998</v>
      </c>
      <c r="BY2581">
        <v>0.86711769999999999</v>
      </c>
      <c r="BZ2581">
        <v>5</v>
      </c>
      <c r="CA2581">
        <v>0</v>
      </c>
      <c r="CB2581">
        <v>1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3105</v>
      </c>
      <c r="CK2581">
        <v>2.2544283413848634</v>
      </c>
      <c r="CL2581">
        <v>0.5409756097560976</v>
      </c>
      <c r="CM2581">
        <v>26</v>
      </c>
      <c r="CN2581">
        <v>0.77161887794446282</v>
      </c>
      <c r="CO2581">
        <v>218</v>
      </c>
      <c r="CP2581">
        <v>-0.56374151979999998</v>
      </c>
      <c r="CQ2581">
        <v>-0.31237677679999998</v>
      </c>
      <c r="CR2581">
        <v>2538</v>
      </c>
      <c r="CS2581">
        <v>0.81599999999999995</v>
      </c>
      <c r="CT2581">
        <v>2032</v>
      </c>
      <c r="CU2581">
        <v>0.6443640747399999</v>
      </c>
      <c r="CW2581">
        <v>0</v>
      </c>
      <c r="CX2581">
        <v>2</v>
      </c>
      <c r="CY2581">
        <v>191</v>
      </c>
      <c r="CZ2581">
        <v>534</v>
      </c>
      <c r="DA2581" s="2">
        <v>1678</v>
      </c>
      <c r="DB2581" s="2">
        <v>215</v>
      </c>
      <c r="DC2581" s="2">
        <v>92.62</v>
      </c>
      <c r="DD2581" s="2">
        <v>586</v>
      </c>
      <c r="DE2581">
        <v>139</v>
      </c>
      <c r="DF2581">
        <v>9</v>
      </c>
      <c r="DG2581">
        <v>61.75</v>
      </c>
      <c r="DH2581">
        <v>30.87</v>
      </c>
      <c r="DI2581" s="2">
        <v>30.87</v>
      </c>
      <c r="DJ2581">
        <v>0.27</v>
      </c>
      <c r="DK2581">
        <v>0.7037795894312936</v>
      </c>
      <c r="DL2581">
        <v>0</v>
      </c>
      <c r="DM2581">
        <v>0</v>
      </c>
      <c r="DN2581">
        <v>110.3</v>
      </c>
      <c r="DO2581">
        <v>0.192</v>
      </c>
      <c r="DP2581">
        <v>47178.59</v>
      </c>
      <c r="DQ2581" s="2">
        <v>0</v>
      </c>
      <c r="DR2581" s="2">
        <v>0</v>
      </c>
      <c r="DS2581">
        <v>0</v>
      </c>
      <c r="DT2581">
        <v>1.95344076747206</v>
      </c>
      <c r="DU2581">
        <v>1130345.2167004887</v>
      </c>
      <c r="DV2581">
        <v>0</v>
      </c>
    </row>
    <row r="2582" spans="1:126" x14ac:dyDescent="0.15">
      <c r="A2582" t="s">
        <v>2658</v>
      </c>
      <c r="B2582" t="s">
        <v>692</v>
      </c>
      <c r="C2582">
        <v>48</v>
      </c>
      <c r="D2582">
        <v>193</v>
      </c>
      <c r="E2582" t="s">
        <v>4231</v>
      </c>
      <c r="F2582">
        <v>48193</v>
      </c>
      <c r="G2582" t="s">
        <v>7565</v>
      </c>
      <c r="H2582">
        <v>88</v>
      </c>
      <c r="I2582">
        <v>0.4</v>
      </c>
      <c r="J2582">
        <v>0.4</v>
      </c>
      <c r="K2582">
        <v>0.4</v>
      </c>
      <c r="L2582">
        <v>0.7</v>
      </c>
      <c r="M2582">
        <v>10.1</v>
      </c>
      <c r="N2582">
        <f t="shared" si="162"/>
        <v>7846.98</v>
      </c>
      <c r="O2582">
        <f t="shared" si="160"/>
        <v>2153.0200000000004</v>
      </c>
      <c r="P2582">
        <f t="shared" si="161"/>
        <v>2.5836240000000013</v>
      </c>
      <c r="Q2582" s="4">
        <v>48193</v>
      </c>
      <c r="R2582" s="5">
        <v>31.707342000000001</v>
      </c>
      <c r="S2582" s="5">
        <v>-98.111756</v>
      </c>
      <c r="T2582">
        <v>6</v>
      </c>
      <c r="U2582">
        <v>0.32480999431708935</v>
      </c>
      <c r="V2582">
        <v>8448</v>
      </c>
      <c r="W2582">
        <v>8330</v>
      </c>
      <c r="X2582">
        <v>8266</v>
      </c>
      <c r="Y2582">
        <v>8070</v>
      </c>
      <c r="Z2582">
        <v>3828</v>
      </c>
      <c r="AA2582">
        <v>48175</v>
      </c>
      <c r="AB2582">
        <v>2619.442</v>
      </c>
      <c r="AC2582">
        <v>42432</v>
      </c>
      <c r="AD2582">
        <v>0</v>
      </c>
      <c r="AE2582">
        <v>0</v>
      </c>
      <c r="AF2582">
        <v>23</v>
      </c>
      <c r="AG2582">
        <v>1001</v>
      </c>
      <c r="AH2582">
        <v>2.2977022977022976E-2</v>
      </c>
      <c r="AI2582" s="3">
        <v>445777</v>
      </c>
      <c r="AJ2582" s="3">
        <v>534984.38536149007</v>
      </c>
      <c r="AK2582">
        <v>192</v>
      </c>
      <c r="AL2582">
        <v>535328</v>
      </c>
      <c r="AM2582">
        <v>793929</v>
      </c>
      <c r="AN2582">
        <v>58435</v>
      </c>
      <c r="AO2582">
        <v>852364</v>
      </c>
      <c r="AP2582">
        <v>5</v>
      </c>
      <c r="AQ2582">
        <v>0</v>
      </c>
      <c r="AR2582">
        <v>5</v>
      </c>
      <c r="AS2582">
        <v>0.60024009603841533</v>
      </c>
      <c r="AT2582">
        <v>6</v>
      </c>
      <c r="AU2582">
        <v>10</v>
      </c>
      <c r="AV2582">
        <f t="shared" si="163"/>
        <v>16</v>
      </c>
      <c r="AW2582">
        <v>461</v>
      </c>
      <c r="AX2582">
        <v>6.0000000000000053E-2</v>
      </c>
      <c r="AY2582">
        <v>562238304.78273404</v>
      </c>
      <c r="AZ2582">
        <v>562238.30478273402</v>
      </c>
      <c r="BA2582">
        <v>67730.807726497806</v>
      </c>
      <c r="BB2582">
        <v>0.14764330052552696</v>
      </c>
      <c r="BG2582">
        <v>199094</v>
      </c>
      <c r="BH2582">
        <v>24.085894023711589</v>
      </c>
      <c r="BI2582">
        <v>1432</v>
      </c>
      <c r="BJ2582">
        <v>10</v>
      </c>
      <c r="BK2582">
        <v>0</v>
      </c>
      <c r="BL2582">
        <v>3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2</v>
      </c>
      <c r="BS2582">
        <v>0</v>
      </c>
      <c r="BT2582">
        <v>8043</v>
      </c>
      <c r="BU2582">
        <v>0.62</v>
      </c>
      <c r="BV2582">
        <v>0.59740669999999996</v>
      </c>
      <c r="BW2582">
        <v>91</v>
      </c>
      <c r="BX2582">
        <v>1.864976</v>
      </c>
      <c r="BY2582">
        <v>1.141481</v>
      </c>
      <c r="BZ2582">
        <v>14</v>
      </c>
      <c r="CA2582">
        <v>0</v>
      </c>
      <c r="CB2582">
        <v>2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0</v>
      </c>
      <c r="CJ2582">
        <v>8190</v>
      </c>
      <c r="CK2582">
        <v>2.0757020757020759</v>
      </c>
      <c r="CL2582">
        <v>0.63838964773544216</v>
      </c>
      <c r="CM2582">
        <v>85</v>
      </c>
      <c r="CN2582">
        <v>1.3305479369683366</v>
      </c>
      <c r="CO2582">
        <v>756</v>
      </c>
      <c r="CP2582">
        <v>0.31086673199999998</v>
      </c>
      <c r="CQ2582">
        <v>0.10202768399999999</v>
      </c>
      <c r="CR2582">
        <v>6719</v>
      </c>
      <c r="CS2582">
        <v>0.82700000000000007</v>
      </c>
      <c r="CT2582">
        <v>5930</v>
      </c>
      <c r="CU2582">
        <v>0.71559213534999999</v>
      </c>
      <c r="CV2582">
        <v>3</v>
      </c>
      <c r="CW2582">
        <v>5</v>
      </c>
      <c r="CX2582">
        <v>9</v>
      </c>
      <c r="CY2582">
        <v>414</v>
      </c>
      <c r="CZ2582">
        <v>1513</v>
      </c>
      <c r="DA2582" s="2">
        <v>4953</v>
      </c>
      <c r="DB2582" s="2">
        <v>490</v>
      </c>
      <c r="DC2582" s="2">
        <v>156.44</v>
      </c>
      <c r="DD2582" s="2">
        <v>248</v>
      </c>
      <c r="DE2582">
        <v>527</v>
      </c>
      <c r="DF2582">
        <v>46</v>
      </c>
      <c r="DG2582">
        <v>12.03</v>
      </c>
      <c r="DH2582">
        <v>12.03</v>
      </c>
      <c r="DI2582" s="2">
        <v>48.13</v>
      </c>
      <c r="DJ2582">
        <v>-0.65</v>
      </c>
      <c r="DK2582">
        <v>0.94507567685187888</v>
      </c>
      <c r="DL2582">
        <v>9.99000999000999E-4</v>
      </c>
      <c r="DM2582">
        <v>0</v>
      </c>
      <c r="DN2582">
        <v>194.1</v>
      </c>
      <c r="DO2582">
        <v>0.36399999999999999</v>
      </c>
      <c r="DP2582">
        <v>246.1</v>
      </c>
      <c r="DQ2582" s="2">
        <v>0</v>
      </c>
      <c r="DR2582" s="2">
        <v>622.93890792000002</v>
      </c>
      <c r="DS2582">
        <v>1.163654796188505E-3</v>
      </c>
      <c r="DT2582">
        <v>4.5165809104421299</v>
      </c>
      <c r="DU2582">
        <v>2417852.2256251643</v>
      </c>
      <c r="DV2582">
        <v>1</v>
      </c>
    </row>
    <row r="2583" spans="1:126" x14ac:dyDescent="0.15">
      <c r="A2583" t="s">
        <v>2658</v>
      </c>
      <c r="B2583" t="s">
        <v>4232</v>
      </c>
      <c r="C2583">
        <v>48</v>
      </c>
      <c r="D2583">
        <v>195</v>
      </c>
      <c r="E2583" t="s">
        <v>4233</v>
      </c>
      <c r="F2583">
        <v>48195</v>
      </c>
      <c r="G2583" t="s">
        <v>7566</v>
      </c>
      <c r="H2583">
        <v>55</v>
      </c>
      <c r="I2583">
        <v>0.6</v>
      </c>
      <c r="J2583">
        <v>0.2</v>
      </c>
      <c r="K2583">
        <v>0.3</v>
      </c>
      <c r="L2583">
        <v>0.7</v>
      </c>
      <c r="M2583">
        <v>43.3</v>
      </c>
      <c r="N2583">
        <f t="shared" si="162"/>
        <v>4900.87</v>
      </c>
      <c r="O2583">
        <f t="shared" si="160"/>
        <v>5099.13</v>
      </c>
      <c r="P2583">
        <f t="shared" si="161"/>
        <v>6.1189560000000025</v>
      </c>
      <c r="Q2583" s="4">
        <v>48195</v>
      </c>
      <c r="R2583" s="5">
        <v>36.272846999999999</v>
      </c>
      <c r="S2583" s="5">
        <v>-101.35693000000001</v>
      </c>
      <c r="T2583">
        <v>7</v>
      </c>
      <c r="U2583">
        <v>0.32466067525186387</v>
      </c>
      <c r="V2583">
        <v>5556</v>
      </c>
      <c r="W2583">
        <v>5540</v>
      </c>
      <c r="X2583">
        <v>5559</v>
      </c>
      <c r="Y2583">
        <v>5609</v>
      </c>
      <c r="Z2583">
        <v>2639</v>
      </c>
      <c r="AA2583">
        <v>48177</v>
      </c>
      <c r="AB2583">
        <v>1976.3799999999999</v>
      </c>
      <c r="AC2583">
        <v>44219</v>
      </c>
      <c r="AD2583">
        <v>0</v>
      </c>
      <c r="AE2583">
        <v>0</v>
      </c>
      <c r="AF2583">
        <v>1</v>
      </c>
      <c r="AG2583">
        <v>263</v>
      </c>
      <c r="AH2583">
        <v>3.8022813688212928E-3</v>
      </c>
      <c r="AI2583" s="3">
        <v>566770</v>
      </c>
      <c r="AJ2583" s="3">
        <v>588677.38379854499</v>
      </c>
      <c r="AK2583">
        <v>640</v>
      </c>
      <c r="AL2583">
        <v>589107.19999999995</v>
      </c>
      <c r="AM2583">
        <v>973929</v>
      </c>
      <c r="AN2583">
        <v>106039</v>
      </c>
      <c r="AO2583">
        <v>1079968</v>
      </c>
      <c r="AP2583">
        <v>1</v>
      </c>
      <c r="AQ2583">
        <v>0</v>
      </c>
      <c r="AR2583">
        <v>1</v>
      </c>
      <c r="AS2583">
        <v>0.18050541516245489</v>
      </c>
      <c r="AT2583">
        <v>1</v>
      </c>
      <c r="AU2583">
        <v>2</v>
      </c>
      <c r="AV2583">
        <f t="shared" si="163"/>
        <v>3</v>
      </c>
      <c r="AW2583">
        <v>3370</v>
      </c>
      <c r="AX2583">
        <v>0.63</v>
      </c>
      <c r="AY2583">
        <v>590361200.00558698</v>
      </c>
      <c r="AZ2583">
        <v>590361.20000558696</v>
      </c>
      <c r="BA2583">
        <v>110547.48081153999</v>
      </c>
      <c r="BB2583">
        <v>9.045886823099912E-2</v>
      </c>
      <c r="BC2583">
        <v>3782</v>
      </c>
      <c r="BD2583">
        <v>0</v>
      </c>
      <c r="BE2583">
        <v>3782</v>
      </c>
      <c r="BF2583">
        <v>0.68070554355651547</v>
      </c>
      <c r="BG2583">
        <v>268280</v>
      </c>
      <c r="BH2583">
        <v>48.260478503327938</v>
      </c>
      <c r="BI2583">
        <v>972</v>
      </c>
      <c r="BJ2583">
        <v>7</v>
      </c>
      <c r="BK2583">
        <v>1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5406</v>
      </c>
      <c r="BU2583">
        <v>0.69</v>
      </c>
      <c r="BV2583">
        <v>0.56083240000000001</v>
      </c>
      <c r="BW2583">
        <v>38</v>
      </c>
      <c r="BX2583">
        <v>1.664817</v>
      </c>
      <c r="BY2583">
        <v>0.1178305</v>
      </c>
      <c r="BZ2583">
        <v>8</v>
      </c>
      <c r="CA2583">
        <v>1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0</v>
      </c>
      <c r="CJ2583">
        <v>5537</v>
      </c>
      <c r="CK2583">
        <v>1.9866353621094452</v>
      </c>
      <c r="CL2583">
        <v>0.63763405914852134</v>
      </c>
      <c r="CM2583">
        <v>32</v>
      </c>
      <c r="CN2583">
        <v>0.42820608061753163</v>
      </c>
      <c r="CO2583">
        <v>529</v>
      </c>
      <c r="CP2583">
        <v>0.47295907100000001</v>
      </c>
      <c r="CQ2583">
        <v>0.55026980400000003</v>
      </c>
      <c r="CR2583">
        <v>4970</v>
      </c>
      <c r="CS2583">
        <v>0.88400000000000001</v>
      </c>
      <c r="CT2583">
        <v>3856</v>
      </c>
      <c r="CU2583">
        <v>0.69886914377999998</v>
      </c>
      <c r="CV2583">
        <v>1</v>
      </c>
      <c r="CW2583">
        <v>1</v>
      </c>
      <c r="CX2583">
        <v>2</v>
      </c>
      <c r="CY2583">
        <v>637</v>
      </c>
      <c r="CZ2583">
        <v>370</v>
      </c>
      <c r="DA2583" s="2">
        <v>3793</v>
      </c>
      <c r="DB2583" s="2">
        <v>375</v>
      </c>
      <c r="DC2583" s="2">
        <v>90.01</v>
      </c>
      <c r="DD2583" s="2">
        <v>311</v>
      </c>
      <c r="DE2583">
        <v>98</v>
      </c>
      <c r="DF2583">
        <v>10</v>
      </c>
      <c r="DG2583">
        <v>18</v>
      </c>
      <c r="DH2583">
        <v>36</v>
      </c>
      <c r="DI2583" s="2">
        <v>36</v>
      </c>
      <c r="DJ2583">
        <v>0.05</v>
      </c>
      <c r="DK2583">
        <v>0.84074492298463221</v>
      </c>
      <c r="DL2583">
        <v>0</v>
      </c>
      <c r="DM2583">
        <v>0</v>
      </c>
      <c r="DN2583">
        <v>341.1</v>
      </c>
      <c r="DO2583">
        <v>0.57100000000000006</v>
      </c>
      <c r="DP2583">
        <v>14593.56</v>
      </c>
      <c r="DQ2583" s="2">
        <v>0</v>
      </c>
      <c r="DR2583" s="2">
        <v>0</v>
      </c>
      <c r="DS2583">
        <v>0</v>
      </c>
      <c r="DT2583">
        <v>3.3570574325422902</v>
      </c>
      <c r="DU2583">
        <v>1977666.7043241772</v>
      </c>
      <c r="DV2583">
        <v>1</v>
      </c>
    </row>
    <row r="2584" spans="1:126" x14ac:dyDescent="0.15">
      <c r="A2584" t="s">
        <v>2658</v>
      </c>
      <c r="B2584" t="s">
        <v>3995</v>
      </c>
      <c r="C2584">
        <v>48</v>
      </c>
      <c r="D2584">
        <v>197</v>
      </c>
      <c r="E2584" t="s">
        <v>4234</v>
      </c>
      <c r="F2584">
        <v>48197</v>
      </c>
      <c r="G2584" t="s">
        <v>7567</v>
      </c>
      <c r="H2584">
        <v>71</v>
      </c>
      <c r="I2584">
        <v>5.2</v>
      </c>
      <c r="J2584">
        <v>0.4</v>
      </c>
      <c r="K2584">
        <v>0.3</v>
      </c>
      <c r="L2584">
        <v>1.6</v>
      </c>
      <c r="M2584">
        <v>21.5</v>
      </c>
      <c r="N2584">
        <f t="shared" si="162"/>
        <v>5533.1</v>
      </c>
      <c r="O2584">
        <f t="shared" si="160"/>
        <v>4466.8999999999996</v>
      </c>
      <c r="P2584">
        <f t="shared" si="161"/>
        <v>5.3602800000000013</v>
      </c>
      <c r="Q2584" s="4">
        <v>48197</v>
      </c>
      <c r="R2584" s="5">
        <v>34.289904</v>
      </c>
      <c r="S2584" s="5">
        <v>-99.745697000000007</v>
      </c>
      <c r="T2584">
        <v>9</v>
      </c>
      <c r="U2584">
        <v>0.18909090876644058</v>
      </c>
      <c r="V2584">
        <v>4124</v>
      </c>
      <c r="W2584">
        <v>4050</v>
      </c>
      <c r="X2584">
        <v>3992</v>
      </c>
      <c r="Y2584">
        <v>3912</v>
      </c>
      <c r="Z2584">
        <v>2152</v>
      </c>
      <c r="AA2584">
        <v>48179</v>
      </c>
      <c r="AB2584">
        <v>1461.297</v>
      </c>
      <c r="AC2584">
        <v>37174</v>
      </c>
      <c r="AD2584">
        <v>0</v>
      </c>
      <c r="AE2584">
        <v>0</v>
      </c>
      <c r="AF2584">
        <v>1</v>
      </c>
      <c r="AG2584">
        <v>357</v>
      </c>
      <c r="AH2584">
        <v>2.8011204481792717E-3</v>
      </c>
      <c r="AI2584" s="3">
        <v>354648</v>
      </c>
      <c r="AJ2584" s="3">
        <v>444872.37001463503</v>
      </c>
      <c r="AK2584">
        <v>372</v>
      </c>
      <c r="AL2584">
        <v>446112</v>
      </c>
      <c r="AM2584">
        <v>1218361</v>
      </c>
      <c r="AN2584">
        <v>29481</v>
      </c>
      <c r="AO2584">
        <v>1247842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</v>
      </c>
      <c r="AV2584">
        <f t="shared" si="163"/>
        <v>2</v>
      </c>
      <c r="AW2584">
        <v>193</v>
      </c>
      <c r="AX2584">
        <v>6.9999999999999951E-2</v>
      </c>
      <c r="AY2584">
        <v>167084570.79818299</v>
      </c>
      <c r="AZ2584">
        <v>167084.57079818301</v>
      </c>
      <c r="BA2584">
        <v>35339.927852127403</v>
      </c>
      <c r="BB2584">
        <v>0.28296605589697088</v>
      </c>
      <c r="BC2584">
        <v>12136</v>
      </c>
      <c r="BD2584">
        <v>0</v>
      </c>
      <c r="BE2584">
        <v>12136</v>
      </c>
      <c r="BF2584">
        <v>2.9427740058195928</v>
      </c>
      <c r="BG2584">
        <v>71764</v>
      </c>
      <c r="BH2584">
        <v>17.976953907815631</v>
      </c>
      <c r="BI2584">
        <v>803</v>
      </c>
      <c r="BJ2584">
        <v>5</v>
      </c>
      <c r="BK2584">
        <v>1</v>
      </c>
      <c r="BL2584">
        <v>2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3874</v>
      </c>
      <c r="BU2584">
        <v>0.73</v>
      </c>
      <c r="BV2584">
        <v>0.51618120000000001</v>
      </c>
      <c r="BW2584">
        <v>34</v>
      </c>
      <c r="BX2584">
        <v>2.3231799999999998</v>
      </c>
      <c r="BY2584">
        <v>0.64292899999999997</v>
      </c>
      <c r="BZ2584">
        <v>4</v>
      </c>
      <c r="CA2584">
        <v>1</v>
      </c>
      <c r="CB2584">
        <v>2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0</v>
      </c>
      <c r="CJ2584">
        <v>3934</v>
      </c>
      <c r="CK2584">
        <v>2.0335536349771224</v>
      </c>
      <c r="CL2584">
        <v>0.5723583460949464</v>
      </c>
      <c r="CM2584">
        <v>26</v>
      </c>
      <c r="CN2584">
        <v>0.33069380483334126</v>
      </c>
      <c r="CO2584">
        <v>406</v>
      </c>
      <c r="CP2584">
        <v>1.0959092070000001</v>
      </c>
      <c r="CQ2584">
        <v>-8.0142194999999999E-2</v>
      </c>
      <c r="CR2584">
        <v>3060</v>
      </c>
      <c r="CS2584">
        <v>0.80700000000000005</v>
      </c>
      <c r="CT2584">
        <v>2994</v>
      </c>
      <c r="CU2584">
        <v>0.71473354231999986</v>
      </c>
      <c r="CV2584">
        <v>3</v>
      </c>
      <c r="CW2584">
        <v>3</v>
      </c>
      <c r="CX2584">
        <v>5</v>
      </c>
      <c r="CY2584">
        <v>303</v>
      </c>
      <c r="CZ2584">
        <v>513</v>
      </c>
      <c r="DA2584" s="2">
        <v>2106</v>
      </c>
      <c r="DB2584" s="2">
        <v>220</v>
      </c>
      <c r="DC2584" s="2">
        <v>124.5</v>
      </c>
      <c r="DD2584" s="2">
        <v>591</v>
      </c>
      <c r="DE2584">
        <v>153</v>
      </c>
      <c r="DF2584">
        <v>25</v>
      </c>
      <c r="DG2584">
        <v>49.8</v>
      </c>
      <c r="DH2584">
        <v>24.9</v>
      </c>
      <c r="DI2584" s="2">
        <v>99.6</v>
      </c>
      <c r="DJ2584">
        <v>0.14000000000000001</v>
      </c>
      <c r="DK2584">
        <v>0.92563894340303621</v>
      </c>
      <c r="DL2584">
        <v>0</v>
      </c>
      <c r="DM2584">
        <v>0</v>
      </c>
      <c r="DN2584">
        <v>151.5</v>
      </c>
      <c r="DO2584">
        <v>0.34200000000000003</v>
      </c>
      <c r="DP2584">
        <v>13455.9</v>
      </c>
      <c r="DQ2584" s="2">
        <v>0</v>
      </c>
      <c r="DR2584" s="2">
        <v>0</v>
      </c>
      <c r="DS2584">
        <v>0</v>
      </c>
      <c r="DT2584">
        <v>2.2774109152642001</v>
      </c>
      <c r="DU2584">
        <v>1015980.3382303428</v>
      </c>
      <c r="DV2584">
        <v>0</v>
      </c>
    </row>
    <row r="2585" spans="1:126" x14ac:dyDescent="0.15">
      <c r="A2585" t="s">
        <v>2658</v>
      </c>
      <c r="B2585" t="s">
        <v>1165</v>
      </c>
      <c r="C2585">
        <v>48</v>
      </c>
      <c r="D2585">
        <v>199</v>
      </c>
      <c r="E2585" t="s">
        <v>4235</v>
      </c>
      <c r="F2585">
        <v>48199</v>
      </c>
      <c r="G2585" t="s">
        <v>7568</v>
      </c>
      <c r="H2585">
        <v>88</v>
      </c>
      <c r="I2585">
        <v>5.8</v>
      </c>
      <c r="J2585">
        <v>0.3</v>
      </c>
      <c r="K2585">
        <v>0.5</v>
      </c>
      <c r="L2585">
        <v>1</v>
      </c>
      <c r="M2585">
        <v>4.4000000000000004</v>
      </c>
      <c r="N2585">
        <f t="shared" si="162"/>
        <v>7798.34</v>
      </c>
      <c r="O2585">
        <f t="shared" si="160"/>
        <v>2201.66</v>
      </c>
      <c r="P2585">
        <f t="shared" si="161"/>
        <v>2.641992000000001</v>
      </c>
      <c r="Q2585" s="4">
        <v>48199</v>
      </c>
      <c r="R2585" s="5">
        <v>30.329647999999999</v>
      </c>
      <c r="S2585" s="5">
        <v>-94.393178000000006</v>
      </c>
      <c r="T2585">
        <v>2</v>
      </c>
      <c r="U2585">
        <v>0.13733107448162504</v>
      </c>
      <c r="V2585">
        <v>54497</v>
      </c>
      <c r="W2585">
        <v>55215</v>
      </c>
      <c r="X2585">
        <v>55375</v>
      </c>
      <c r="Y2585">
        <v>55758</v>
      </c>
      <c r="Z2585">
        <v>28835</v>
      </c>
      <c r="AA2585">
        <v>48181</v>
      </c>
      <c r="AB2585">
        <v>20694.953000000001</v>
      </c>
      <c r="AC2585">
        <v>52614</v>
      </c>
      <c r="AD2585">
        <v>0</v>
      </c>
      <c r="AE2585">
        <v>0</v>
      </c>
      <c r="AF2585">
        <v>51</v>
      </c>
      <c r="AG2585">
        <v>660</v>
      </c>
      <c r="AH2585">
        <v>7.7272727272727271E-2</v>
      </c>
      <c r="AI2585" s="3">
        <v>68508</v>
      </c>
      <c r="AJ2585" s="3">
        <v>569974.34982449503</v>
      </c>
      <c r="AK2585">
        <v>30</v>
      </c>
      <c r="AL2585">
        <v>574355.19999999995</v>
      </c>
      <c r="AM2585">
        <v>2778546</v>
      </c>
      <c r="AN2585">
        <v>41344</v>
      </c>
      <c r="AO2585">
        <v>2819890</v>
      </c>
      <c r="AP2585">
        <v>2</v>
      </c>
      <c r="AQ2585">
        <v>1</v>
      </c>
      <c r="AR2585">
        <v>3</v>
      </c>
      <c r="AS2585">
        <v>5.4333061668024991E-2</v>
      </c>
      <c r="AT2585">
        <v>3</v>
      </c>
      <c r="AU2585">
        <v>24</v>
      </c>
      <c r="AV2585">
        <f t="shared" si="163"/>
        <v>27</v>
      </c>
      <c r="AW2585">
        <v>40620</v>
      </c>
      <c r="AX2585">
        <v>0.73</v>
      </c>
      <c r="AY2585">
        <v>720707979.21847701</v>
      </c>
      <c r="AZ2585">
        <v>720707.97921847703</v>
      </c>
      <c r="BA2585">
        <v>15008.252619561399</v>
      </c>
      <c r="BB2585">
        <v>0.66630008525884199</v>
      </c>
      <c r="BC2585">
        <v>6433</v>
      </c>
      <c r="BD2585">
        <v>3230</v>
      </c>
      <c r="BE2585">
        <v>3203</v>
      </c>
      <c r="BF2585">
        <v>5.8773877461144652E-2</v>
      </c>
      <c r="BG2585">
        <v>321546</v>
      </c>
      <c r="BH2585">
        <v>5.8066997742663657</v>
      </c>
      <c r="BI2585">
        <v>10032</v>
      </c>
      <c r="BJ2585">
        <v>46</v>
      </c>
      <c r="BK2585">
        <v>2</v>
      </c>
      <c r="BL2585">
        <v>3</v>
      </c>
      <c r="BM2585">
        <v>0</v>
      </c>
      <c r="BN2585">
        <v>0</v>
      </c>
      <c r="BO2585">
        <v>3</v>
      </c>
      <c r="BP2585">
        <v>0</v>
      </c>
      <c r="BQ2585">
        <v>4</v>
      </c>
      <c r="BR2585">
        <v>2</v>
      </c>
      <c r="BS2585">
        <v>0</v>
      </c>
      <c r="BT2585">
        <v>53424</v>
      </c>
      <c r="BU2585">
        <v>0.7</v>
      </c>
      <c r="BV2585">
        <v>0.52639340000000001</v>
      </c>
      <c r="BW2585">
        <v>180</v>
      </c>
      <c r="BX2585">
        <v>1.1230910000000001</v>
      </c>
      <c r="BY2585">
        <v>-1.0344359999999999</v>
      </c>
      <c r="BZ2585">
        <v>53</v>
      </c>
      <c r="CA2585">
        <v>1</v>
      </c>
      <c r="CB2585">
        <v>3</v>
      </c>
      <c r="CC2585">
        <v>0</v>
      </c>
      <c r="CD2585">
        <v>0</v>
      </c>
      <c r="CE2585">
        <v>3</v>
      </c>
      <c r="CF2585">
        <v>0</v>
      </c>
      <c r="CG2585">
        <v>5</v>
      </c>
      <c r="CH2585">
        <v>2</v>
      </c>
      <c r="CI2585">
        <v>0</v>
      </c>
      <c r="CJ2585">
        <v>55540</v>
      </c>
      <c r="CK2585">
        <v>1.2063377745768815</v>
      </c>
      <c r="CL2585">
        <v>0.60121954662225108</v>
      </c>
      <c r="CM2585">
        <v>159</v>
      </c>
      <c r="CN2585">
        <v>-0.92989967342025015</v>
      </c>
      <c r="CO2585">
        <v>4810</v>
      </c>
      <c r="CP2585">
        <v>-0.28192029029999999</v>
      </c>
      <c r="CQ2585">
        <v>0.208157382</v>
      </c>
      <c r="CR2585">
        <v>45515</v>
      </c>
      <c r="CS2585">
        <v>0.81299999999999994</v>
      </c>
      <c r="CT2585">
        <v>43489</v>
      </c>
      <c r="CU2585">
        <v>0.79281685070000008</v>
      </c>
      <c r="CV2585">
        <v>17</v>
      </c>
      <c r="CW2585">
        <v>15</v>
      </c>
      <c r="CX2585">
        <v>13</v>
      </c>
      <c r="CY2585">
        <v>420</v>
      </c>
      <c r="CZ2585">
        <v>1021</v>
      </c>
      <c r="DA2585" s="2">
        <v>20837</v>
      </c>
      <c r="DB2585" s="2">
        <v>4845</v>
      </c>
      <c r="DC2585" s="2">
        <v>151.58000000000001</v>
      </c>
      <c r="DD2585" s="2">
        <v>4928</v>
      </c>
      <c r="DE2585">
        <v>358</v>
      </c>
      <c r="DF2585">
        <v>42</v>
      </c>
      <c r="DG2585">
        <v>9.02</v>
      </c>
      <c r="DH2585">
        <v>9.02</v>
      </c>
      <c r="DI2585" s="2">
        <v>9.02</v>
      </c>
      <c r="DJ2585">
        <v>1.04</v>
      </c>
      <c r="DK2585">
        <v>0.88472879079815492</v>
      </c>
      <c r="DL2585">
        <v>3.0303030303030303E-3</v>
      </c>
      <c r="DN2585">
        <v>169.6</v>
      </c>
      <c r="DO2585">
        <v>0.29199999999999998</v>
      </c>
      <c r="DP2585">
        <v>7755.8899999999994</v>
      </c>
      <c r="DQ2585" s="2">
        <v>0</v>
      </c>
      <c r="DR2585" s="2">
        <v>2823.8816952199995</v>
      </c>
      <c r="DS2585">
        <v>4.8989651278560729E-3</v>
      </c>
      <c r="DT2585">
        <v>2.19071070774431</v>
      </c>
      <c r="DU2585">
        <v>1258246.0866886247</v>
      </c>
      <c r="DV2585">
        <v>1</v>
      </c>
    </row>
    <row r="2586" spans="1:126" x14ac:dyDescent="0.15">
      <c r="A2586" t="s">
        <v>2658</v>
      </c>
      <c r="B2586" t="s">
        <v>893</v>
      </c>
      <c r="C2586">
        <v>48</v>
      </c>
      <c r="D2586">
        <v>201</v>
      </c>
      <c r="E2586" t="s">
        <v>4236</v>
      </c>
      <c r="F2586">
        <v>48201</v>
      </c>
      <c r="G2586" t="s">
        <v>7569</v>
      </c>
      <c r="H2586">
        <v>33</v>
      </c>
      <c r="I2586">
        <v>18.399999999999999</v>
      </c>
      <c r="J2586">
        <v>0.2</v>
      </c>
      <c r="K2586">
        <v>6.1</v>
      </c>
      <c r="L2586">
        <v>1.4</v>
      </c>
      <c r="M2586">
        <v>40.799999999999997</v>
      </c>
      <c r="N2586">
        <f t="shared" si="162"/>
        <v>3131.41</v>
      </c>
      <c r="O2586">
        <f t="shared" ref="O2586:O2649" si="164">10000-N2586</f>
        <v>6868.59</v>
      </c>
      <c r="P2586">
        <f t="shared" ref="P2586:P2649" si="165">O2586/833.333333333333</f>
        <v>8.2423080000000031</v>
      </c>
      <c r="Q2586" s="4">
        <v>48201</v>
      </c>
      <c r="R2586" s="5">
        <v>29.857272999999999</v>
      </c>
      <c r="S2586" s="5">
        <v>-95.393037000000007</v>
      </c>
      <c r="T2586">
        <v>1</v>
      </c>
      <c r="U2586">
        <v>3.1747827834210721E-2</v>
      </c>
      <c r="V2586">
        <v>4101752</v>
      </c>
      <c r="W2586">
        <v>4269608</v>
      </c>
      <c r="X2586">
        <v>4356362</v>
      </c>
      <c r="Y2586">
        <v>4551362</v>
      </c>
      <c r="Z2586">
        <v>2344967</v>
      </c>
      <c r="AA2586">
        <v>48183</v>
      </c>
      <c r="AB2586">
        <v>1854164.213</v>
      </c>
      <c r="AC2586">
        <v>54457</v>
      </c>
      <c r="AD2586">
        <v>12</v>
      </c>
      <c r="AE2586">
        <v>2.7545920196714598E-6</v>
      </c>
      <c r="AF2586">
        <v>120</v>
      </c>
      <c r="AG2586">
        <v>2207</v>
      </c>
      <c r="AH2586">
        <v>5.4372451291345721E-2</v>
      </c>
      <c r="AI2586" s="3">
        <v>236402</v>
      </c>
      <c r="AJ2586" s="3">
        <v>1091105.658722695</v>
      </c>
      <c r="AK2586">
        <v>20</v>
      </c>
      <c r="AL2586">
        <v>1137849.6000000001</v>
      </c>
      <c r="AM2586">
        <v>465836</v>
      </c>
      <c r="AN2586">
        <v>99940</v>
      </c>
      <c r="AO2586">
        <v>565776</v>
      </c>
      <c r="AP2586">
        <v>280</v>
      </c>
      <c r="AQ2586">
        <v>36</v>
      </c>
      <c r="AR2586">
        <v>316</v>
      </c>
      <c r="AS2586">
        <v>7.401147833712135E-2</v>
      </c>
      <c r="AT2586">
        <v>321</v>
      </c>
      <c r="AU2586">
        <v>3764</v>
      </c>
      <c r="AV2586">
        <f t="shared" si="163"/>
        <v>4085</v>
      </c>
      <c r="AW2586">
        <v>4262238</v>
      </c>
      <c r="AX2586">
        <v>0.91</v>
      </c>
      <c r="AY2586">
        <v>7078190896.6959</v>
      </c>
      <c r="AZ2586">
        <v>7078190.8966958998</v>
      </c>
      <c r="BA2586">
        <v>2080.85067878057</v>
      </c>
      <c r="BB2586">
        <v>4.8057268606415562</v>
      </c>
      <c r="BC2586">
        <v>8906373</v>
      </c>
      <c r="BD2586">
        <v>12819832</v>
      </c>
      <c r="BE2586">
        <v>-3913459</v>
      </c>
      <c r="BF2586">
        <v>-0.95409449425513781</v>
      </c>
      <c r="BG2586">
        <v>182102616</v>
      </c>
      <c r="BH2586">
        <v>41.801534399574692</v>
      </c>
      <c r="BI2586">
        <v>294865</v>
      </c>
      <c r="BJ2586">
        <v>1490</v>
      </c>
      <c r="BK2586">
        <v>159</v>
      </c>
      <c r="BL2586">
        <v>109</v>
      </c>
      <c r="BM2586">
        <v>31</v>
      </c>
      <c r="BN2586">
        <v>49</v>
      </c>
      <c r="BO2586">
        <v>86</v>
      </c>
      <c r="BP2586">
        <v>19</v>
      </c>
      <c r="BQ2586">
        <v>289</v>
      </c>
      <c r="BR2586">
        <v>45</v>
      </c>
      <c r="BS2586">
        <v>6</v>
      </c>
      <c r="BT2586">
        <v>4100000</v>
      </c>
      <c r="BU2586">
        <v>0.72</v>
      </c>
      <c r="BV2586">
        <v>0.41262450000000001</v>
      </c>
      <c r="BW2586">
        <v>15921</v>
      </c>
      <c r="BX2586">
        <v>0.5607974</v>
      </c>
      <c r="BY2586">
        <v>-1.999797</v>
      </c>
      <c r="BZ2586">
        <v>1607</v>
      </c>
      <c r="CA2586">
        <v>120</v>
      </c>
      <c r="CB2586">
        <v>103</v>
      </c>
      <c r="CC2586">
        <v>22</v>
      </c>
      <c r="CD2586">
        <v>47</v>
      </c>
      <c r="CE2586">
        <v>89</v>
      </c>
      <c r="CF2586">
        <v>18</v>
      </c>
      <c r="CG2586">
        <v>342</v>
      </c>
      <c r="CH2586">
        <v>47</v>
      </c>
      <c r="CI2586">
        <v>7</v>
      </c>
      <c r="CJ2586">
        <v>4447577</v>
      </c>
      <c r="CK2586">
        <v>0.54006934562347098</v>
      </c>
      <c r="CL2586">
        <v>0.59428923140922729</v>
      </c>
      <c r="CM2586">
        <v>14764</v>
      </c>
      <c r="CN2586">
        <v>-1.4852956789736822</v>
      </c>
      <c r="CO2586">
        <v>697372</v>
      </c>
      <c r="CP2586">
        <v>0.33851411100000001</v>
      </c>
      <c r="CQ2586">
        <v>-6.22585264E-2</v>
      </c>
      <c r="CR2586">
        <v>3788768</v>
      </c>
      <c r="CS2586">
        <v>0.82499999999999996</v>
      </c>
      <c r="CT2586">
        <v>2875328</v>
      </c>
      <c r="CU2586">
        <v>0.70952401065999993</v>
      </c>
      <c r="CV2586">
        <v>4451</v>
      </c>
      <c r="CW2586">
        <v>2928</v>
      </c>
      <c r="CX2586">
        <v>2573</v>
      </c>
      <c r="CY2586">
        <v>1469</v>
      </c>
      <c r="CZ2586">
        <v>3432</v>
      </c>
      <c r="DA2586" s="2">
        <v>3095420</v>
      </c>
      <c r="DB2586" s="2">
        <v>499255</v>
      </c>
      <c r="DC2586" s="2">
        <v>239.41</v>
      </c>
      <c r="DD2586" s="2">
        <v>1607498</v>
      </c>
      <c r="DE2586">
        <v>1261</v>
      </c>
      <c r="DF2586">
        <v>425</v>
      </c>
      <c r="DG2586">
        <v>41.41</v>
      </c>
      <c r="DH2586">
        <v>1.73</v>
      </c>
      <c r="DI2586" s="2">
        <v>4.54</v>
      </c>
      <c r="DJ2586">
        <v>-0.04</v>
      </c>
      <c r="DK2586">
        <v>0.78891041530951511</v>
      </c>
      <c r="DL2586">
        <v>2.2655188038060714E-3</v>
      </c>
      <c r="DM2586">
        <v>65</v>
      </c>
      <c r="DN2586">
        <v>188.9</v>
      </c>
      <c r="DO2586">
        <v>0.17699999999999999</v>
      </c>
      <c r="DP2586">
        <v>74.56</v>
      </c>
      <c r="DQ2586" s="2">
        <v>0</v>
      </c>
      <c r="DR2586" s="2">
        <v>6189.4429506300003</v>
      </c>
      <c r="DS2586">
        <v>4.2186546860479619E-4</v>
      </c>
      <c r="DT2586">
        <v>3.75787929053253</v>
      </c>
      <c r="DU2586">
        <v>4275901.4475807231</v>
      </c>
      <c r="DV2586">
        <v>0</v>
      </c>
    </row>
    <row r="2587" spans="1:126" x14ac:dyDescent="0.15">
      <c r="A2587" t="s">
        <v>2658</v>
      </c>
      <c r="B2587" t="s">
        <v>1311</v>
      </c>
      <c r="C2587">
        <v>48</v>
      </c>
      <c r="D2587">
        <v>203</v>
      </c>
      <c r="E2587" t="s">
        <v>4237</v>
      </c>
      <c r="F2587">
        <v>48203</v>
      </c>
      <c r="G2587" t="s">
        <v>7570</v>
      </c>
      <c r="H2587">
        <v>65</v>
      </c>
      <c r="I2587">
        <v>21.8</v>
      </c>
      <c r="J2587">
        <v>0.4</v>
      </c>
      <c r="K2587">
        <v>0.5</v>
      </c>
      <c r="L2587">
        <v>1.2</v>
      </c>
      <c r="M2587">
        <v>11.1</v>
      </c>
      <c r="N2587">
        <f t="shared" si="162"/>
        <v>4825.2999999999993</v>
      </c>
      <c r="O2587">
        <f t="shared" si="164"/>
        <v>5174.7000000000007</v>
      </c>
      <c r="P2587">
        <f t="shared" si="165"/>
        <v>6.2096400000000029</v>
      </c>
      <c r="Q2587" s="4">
        <v>48203</v>
      </c>
      <c r="R2587" s="5">
        <v>32.547991000000003</v>
      </c>
      <c r="S2587" s="5">
        <v>-94.374433999999994</v>
      </c>
      <c r="T2587">
        <v>4</v>
      </c>
      <c r="U2587">
        <v>0.13288325116248015</v>
      </c>
      <c r="V2587">
        <v>65958</v>
      </c>
      <c r="W2587">
        <v>66971</v>
      </c>
      <c r="X2587">
        <v>66417</v>
      </c>
      <c r="Y2587">
        <v>66760</v>
      </c>
      <c r="Z2587">
        <v>33698</v>
      </c>
      <c r="AA2587">
        <v>48185</v>
      </c>
      <c r="AB2587">
        <v>25033.727999999996</v>
      </c>
      <c r="AC2587">
        <v>45974</v>
      </c>
      <c r="AD2587">
        <v>0</v>
      </c>
      <c r="AE2587">
        <v>0</v>
      </c>
      <c r="AF2587">
        <v>59</v>
      </c>
      <c r="AG2587">
        <v>1298</v>
      </c>
      <c r="AH2587">
        <v>4.5454545454545456E-2</v>
      </c>
      <c r="AI2587" s="3">
        <v>199635</v>
      </c>
      <c r="AJ2587" s="3">
        <v>575957.49231687502</v>
      </c>
      <c r="AK2587">
        <v>60</v>
      </c>
      <c r="AL2587">
        <v>585708.79999999993</v>
      </c>
      <c r="AM2587">
        <v>1771383</v>
      </c>
      <c r="AN2587">
        <v>65939</v>
      </c>
      <c r="AO2587">
        <v>1837322</v>
      </c>
      <c r="AP2587">
        <v>2</v>
      </c>
      <c r="AQ2587">
        <v>2</v>
      </c>
      <c r="AR2587">
        <v>4</v>
      </c>
      <c r="AS2587">
        <v>5.9727344671574263E-2</v>
      </c>
      <c r="AT2587">
        <v>3</v>
      </c>
      <c r="AU2587">
        <v>64</v>
      </c>
      <c r="AV2587">
        <f t="shared" si="163"/>
        <v>67</v>
      </c>
      <c r="AW2587">
        <v>48954</v>
      </c>
      <c r="AX2587">
        <v>0.75</v>
      </c>
      <c r="AY2587">
        <v>458380977.275267</v>
      </c>
      <c r="AZ2587">
        <v>458380.97727526701</v>
      </c>
      <c r="BA2587">
        <v>7412.3023043315097</v>
      </c>
      <c r="BB2587">
        <v>1.3491084941525284</v>
      </c>
      <c r="BC2587">
        <v>120088</v>
      </c>
      <c r="BD2587">
        <v>118357</v>
      </c>
      <c r="BE2587">
        <v>1731</v>
      </c>
      <c r="BF2587">
        <v>2.6243973437642135E-2</v>
      </c>
      <c r="BG2587">
        <v>823756</v>
      </c>
      <c r="BH2587">
        <v>12.402788442717979</v>
      </c>
      <c r="BI2587">
        <v>9453</v>
      </c>
      <c r="BJ2587">
        <v>61</v>
      </c>
      <c r="BK2587">
        <v>4</v>
      </c>
      <c r="BL2587">
        <v>2</v>
      </c>
      <c r="BM2587">
        <v>0</v>
      </c>
      <c r="BN2587">
        <v>1</v>
      </c>
      <c r="BO2587">
        <v>4</v>
      </c>
      <c r="BP2587">
        <v>1</v>
      </c>
      <c r="BQ2587">
        <v>3</v>
      </c>
      <c r="BR2587">
        <v>4</v>
      </c>
      <c r="BS2587">
        <v>0</v>
      </c>
      <c r="BT2587">
        <v>64795</v>
      </c>
      <c r="BU2587">
        <v>0.66</v>
      </c>
      <c r="BV2587">
        <v>0.54303509999999999</v>
      </c>
      <c r="BW2587">
        <v>272</v>
      </c>
      <c r="BX2587">
        <v>1.2346630000000001</v>
      </c>
      <c r="BY2587">
        <v>-0.71129750000000003</v>
      </c>
      <c r="BZ2587">
        <v>59</v>
      </c>
      <c r="CA2587">
        <v>3</v>
      </c>
      <c r="CB2587">
        <v>4</v>
      </c>
      <c r="CC2587">
        <v>0</v>
      </c>
      <c r="CD2587">
        <v>1</v>
      </c>
      <c r="CE2587">
        <v>6</v>
      </c>
      <c r="CF2587">
        <v>0</v>
      </c>
      <c r="CG2587">
        <v>4</v>
      </c>
      <c r="CH2587">
        <v>3</v>
      </c>
      <c r="CI2587">
        <v>0</v>
      </c>
      <c r="CJ2587">
        <v>66471</v>
      </c>
      <c r="CK2587">
        <v>1.2035323674986083</v>
      </c>
      <c r="CL2587">
        <v>0.63708067578752614</v>
      </c>
      <c r="CM2587">
        <v>252</v>
      </c>
      <c r="CN2587">
        <v>-0.61051163969232225</v>
      </c>
      <c r="CO2587">
        <v>6723</v>
      </c>
      <c r="CP2587">
        <v>-0.4948661117</v>
      </c>
      <c r="CQ2587">
        <v>-0.39392856799999998</v>
      </c>
      <c r="CR2587">
        <v>52886</v>
      </c>
      <c r="CS2587">
        <v>0.79299999999999993</v>
      </c>
      <c r="CT2587">
        <v>49007</v>
      </c>
      <c r="CU2587">
        <v>0.76392545557999991</v>
      </c>
      <c r="CV2587">
        <v>14</v>
      </c>
      <c r="CW2587">
        <v>15</v>
      </c>
      <c r="CX2587">
        <v>17</v>
      </c>
      <c r="CY2587">
        <v>686</v>
      </c>
      <c r="CZ2587">
        <v>1920</v>
      </c>
      <c r="DA2587" s="2">
        <v>35458</v>
      </c>
      <c r="DB2587" s="2">
        <v>5585</v>
      </c>
      <c r="DC2587" s="2">
        <v>139.04</v>
      </c>
      <c r="DD2587" s="2">
        <v>17999</v>
      </c>
      <c r="DE2587">
        <v>617</v>
      </c>
      <c r="DF2587">
        <v>265</v>
      </c>
      <c r="DG2587">
        <v>22.43</v>
      </c>
      <c r="DH2587">
        <v>2.99</v>
      </c>
      <c r="DI2587" s="2">
        <v>14.95</v>
      </c>
      <c r="DJ2587">
        <v>0.52</v>
      </c>
      <c r="DK2587">
        <v>0.95336990006762345</v>
      </c>
      <c r="DL2587">
        <v>1.5408320493066256E-3</v>
      </c>
      <c r="DM2587">
        <v>68</v>
      </c>
      <c r="DN2587">
        <v>169.4</v>
      </c>
      <c r="DO2587">
        <v>0.29299999999999998</v>
      </c>
      <c r="DP2587">
        <v>28.02</v>
      </c>
      <c r="DQ2587" s="2">
        <v>0</v>
      </c>
      <c r="DR2587" s="2">
        <v>45</v>
      </c>
      <c r="DS2587">
        <v>0</v>
      </c>
      <c r="DT2587">
        <v>2.5572984739093099</v>
      </c>
      <c r="DU2587">
        <v>1497832.220395253</v>
      </c>
      <c r="DV2587">
        <v>0</v>
      </c>
    </row>
    <row r="2588" spans="1:126" x14ac:dyDescent="0.15">
      <c r="A2588" t="s">
        <v>2658</v>
      </c>
      <c r="B2588" t="s">
        <v>4238</v>
      </c>
      <c r="C2588">
        <v>48</v>
      </c>
      <c r="D2588">
        <v>205</v>
      </c>
      <c r="E2588" t="s">
        <v>4239</v>
      </c>
      <c r="F2588">
        <v>48205</v>
      </c>
      <c r="G2588" t="s">
        <v>7571</v>
      </c>
      <c r="H2588">
        <v>67.8</v>
      </c>
      <c r="I2588">
        <v>6.9</v>
      </c>
      <c r="J2588">
        <v>0.3</v>
      </c>
      <c r="K2588">
        <v>0.5</v>
      </c>
      <c r="L2588">
        <v>0.7</v>
      </c>
      <c r="M2588">
        <v>23.9</v>
      </c>
      <c r="N2588">
        <f t="shared" ref="N2588:N2651" si="166">H2588^2+I2588^2+J2588^2+K2588^2+L2588^2+M2588^2</f>
        <v>5216.4899999999989</v>
      </c>
      <c r="O2588">
        <f t="shared" si="164"/>
        <v>4783.5100000000011</v>
      </c>
      <c r="P2588">
        <f t="shared" si="165"/>
        <v>5.7402120000000032</v>
      </c>
      <c r="Q2588" s="4">
        <v>48205</v>
      </c>
      <c r="R2588" s="5">
        <v>35.840243999999998</v>
      </c>
      <c r="S2588" s="5">
        <v>-102.61004699999999</v>
      </c>
      <c r="T2588">
        <v>7</v>
      </c>
      <c r="U2588">
        <v>0.67523555930344059</v>
      </c>
      <c r="V2588">
        <v>6015</v>
      </c>
      <c r="W2588">
        <v>6091</v>
      </c>
      <c r="X2588">
        <v>6121</v>
      </c>
      <c r="Y2588">
        <v>5674</v>
      </c>
      <c r="Z2588">
        <v>3669</v>
      </c>
      <c r="AA2588">
        <v>48187</v>
      </c>
      <c r="AB2588">
        <v>1853.79</v>
      </c>
      <c r="AC2588">
        <v>63004</v>
      </c>
      <c r="AD2588">
        <v>0</v>
      </c>
      <c r="AE2588">
        <v>0</v>
      </c>
      <c r="AF2588">
        <v>5</v>
      </c>
      <c r="AG2588">
        <v>255</v>
      </c>
      <c r="AH2588">
        <v>1.9607843137254902E-2</v>
      </c>
      <c r="AI2588" s="3">
        <v>902940</v>
      </c>
      <c r="AJ2588" s="3">
        <v>935699.586086125</v>
      </c>
      <c r="AK2588">
        <v>825</v>
      </c>
      <c r="AL2588">
        <v>936512</v>
      </c>
      <c r="AM2588">
        <v>1533636</v>
      </c>
      <c r="AN2588">
        <v>88920</v>
      </c>
      <c r="AO2588">
        <v>1622556</v>
      </c>
      <c r="AP2588">
        <v>1</v>
      </c>
      <c r="AQ2588">
        <v>0</v>
      </c>
      <c r="AR2588">
        <v>1</v>
      </c>
      <c r="AS2588">
        <v>0.16417665407978985</v>
      </c>
      <c r="AT2588">
        <v>0</v>
      </c>
      <c r="AU2588">
        <v>0</v>
      </c>
      <c r="AV2588">
        <f t="shared" si="163"/>
        <v>0</v>
      </c>
      <c r="AW2588">
        <v>2554</v>
      </c>
      <c r="AX2588">
        <v>0.43999999999999995</v>
      </c>
      <c r="AY2588">
        <v>563017346.887151</v>
      </c>
      <c r="AZ2588">
        <v>563017.34688715101</v>
      </c>
      <c r="BA2588">
        <v>82521.983316379396</v>
      </c>
      <c r="BB2588">
        <v>0.12117983109617225</v>
      </c>
      <c r="BC2588">
        <v>4203</v>
      </c>
      <c r="BD2588">
        <v>0</v>
      </c>
      <c r="BE2588">
        <v>4203</v>
      </c>
      <c r="BF2588">
        <v>0.69875311720698252</v>
      </c>
      <c r="BG2588">
        <v>117091</v>
      </c>
      <c r="BH2588">
        <v>19.129390622447314</v>
      </c>
      <c r="BI2588">
        <v>632</v>
      </c>
      <c r="BJ2588">
        <v>5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4968</v>
      </c>
      <c r="BU2588">
        <v>0.7</v>
      </c>
      <c r="BV2588">
        <v>0.49575419999999998</v>
      </c>
      <c r="BW2588">
        <v>11</v>
      </c>
      <c r="BX2588">
        <v>1.2077290000000001</v>
      </c>
      <c r="BY2588">
        <v>-1.293496</v>
      </c>
      <c r="BZ2588">
        <v>8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2</v>
      </c>
      <c r="CH2588">
        <v>1</v>
      </c>
      <c r="CI2588">
        <v>0</v>
      </c>
      <c r="CJ2588">
        <v>6119</v>
      </c>
      <c r="CK2588">
        <v>1.7976793593724465</v>
      </c>
      <c r="CL2588">
        <v>0.66818023052741882</v>
      </c>
      <c r="CM2588">
        <v>6</v>
      </c>
      <c r="CN2588">
        <v>-0.44869779074609334</v>
      </c>
      <c r="CO2588">
        <v>762</v>
      </c>
      <c r="CP2588">
        <v>0.30062612399999999</v>
      </c>
      <c r="CQ2588">
        <v>0.39863647099999999</v>
      </c>
      <c r="CR2588">
        <v>5313</v>
      </c>
      <c r="CS2588">
        <v>0.85499999999999998</v>
      </c>
      <c r="CT2588">
        <v>4559</v>
      </c>
      <c r="CU2588">
        <v>0.74478140999999998</v>
      </c>
      <c r="CV2588">
        <v>1</v>
      </c>
      <c r="CY2588">
        <v>1129</v>
      </c>
      <c r="CZ2588">
        <v>441</v>
      </c>
      <c r="DA2588" s="2">
        <v>3303</v>
      </c>
      <c r="DB2588" s="2">
        <v>465</v>
      </c>
      <c r="DC2588" s="2">
        <v>98.36</v>
      </c>
      <c r="DD2588" s="2">
        <v>998</v>
      </c>
      <c r="DE2588">
        <v>110</v>
      </c>
      <c r="DF2588">
        <v>30</v>
      </c>
      <c r="DJ2588">
        <v>0.51</v>
      </c>
      <c r="DK2588">
        <v>0.93675105765610123</v>
      </c>
      <c r="DL2588">
        <v>1.1764705882352941E-2</v>
      </c>
      <c r="DN2588">
        <v>145</v>
      </c>
      <c r="DO2588">
        <v>0.14599999999999999</v>
      </c>
      <c r="DP2588">
        <v>27303.56</v>
      </c>
      <c r="DQ2588" s="2">
        <v>0</v>
      </c>
      <c r="DR2588" s="2">
        <v>0</v>
      </c>
      <c r="DS2588">
        <v>0</v>
      </c>
      <c r="DT2588">
        <v>3.9925906804909799</v>
      </c>
      <c r="DU2588">
        <v>3739109.0833679684</v>
      </c>
      <c r="DV2588">
        <v>1</v>
      </c>
    </row>
    <row r="2589" spans="1:126" x14ac:dyDescent="0.15">
      <c r="A2589" t="s">
        <v>2658</v>
      </c>
      <c r="B2589" t="s">
        <v>1612</v>
      </c>
      <c r="C2589">
        <v>48</v>
      </c>
      <c r="D2589">
        <v>207</v>
      </c>
      <c r="E2589" t="s">
        <v>4240</v>
      </c>
      <c r="F2589">
        <v>48207</v>
      </c>
      <c r="G2589" t="s">
        <v>7572</v>
      </c>
      <c r="H2589">
        <v>70.3</v>
      </c>
      <c r="I2589">
        <v>3.4</v>
      </c>
      <c r="J2589">
        <v>0.4</v>
      </c>
      <c r="K2589">
        <v>0.5</v>
      </c>
      <c r="L2589">
        <v>1.3</v>
      </c>
      <c r="M2589">
        <v>24</v>
      </c>
      <c r="N2589">
        <f t="shared" si="166"/>
        <v>5531.7499999999991</v>
      </c>
      <c r="O2589">
        <f t="shared" si="164"/>
        <v>4468.2500000000009</v>
      </c>
      <c r="P2589">
        <f t="shared" si="165"/>
        <v>5.361900000000003</v>
      </c>
      <c r="Q2589" s="4">
        <v>48207</v>
      </c>
      <c r="R2589" s="5">
        <v>33.175964</v>
      </c>
      <c r="S2589" s="5">
        <v>-99.730773999999997</v>
      </c>
      <c r="T2589">
        <v>6</v>
      </c>
      <c r="U2589">
        <v>5.0683799275167501E-2</v>
      </c>
      <c r="V2589">
        <v>5891</v>
      </c>
      <c r="W2589">
        <v>5875</v>
      </c>
      <c r="X2589">
        <v>5853</v>
      </c>
      <c r="Y2589">
        <v>5817</v>
      </c>
      <c r="Z2589">
        <v>3114</v>
      </c>
      <c r="AA2589">
        <v>48189</v>
      </c>
      <c r="AB2589">
        <v>1931.9070000000002</v>
      </c>
      <c r="AC2589">
        <v>39850</v>
      </c>
      <c r="AD2589">
        <v>0</v>
      </c>
      <c r="AE2589">
        <v>0</v>
      </c>
      <c r="AF2589">
        <v>0</v>
      </c>
      <c r="AG2589">
        <v>503</v>
      </c>
      <c r="AH2589">
        <v>0</v>
      </c>
      <c r="AI2589" s="3">
        <v>567156</v>
      </c>
      <c r="AJ2589" s="3">
        <v>578004.24672294501</v>
      </c>
      <c r="AK2589">
        <v>320</v>
      </c>
      <c r="AL2589">
        <v>582611.20000000007</v>
      </c>
      <c r="AM2589">
        <v>1230920</v>
      </c>
      <c r="AN2589">
        <v>72833</v>
      </c>
      <c r="AO2589">
        <v>1303753</v>
      </c>
      <c r="AP2589">
        <v>2</v>
      </c>
      <c r="AQ2589">
        <v>0</v>
      </c>
      <c r="AR2589">
        <v>2</v>
      </c>
      <c r="AS2589">
        <v>0.34042553191489361</v>
      </c>
      <c r="AT2589">
        <v>1</v>
      </c>
      <c r="AU2589">
        <v>1</v>
      </c>
      <c r="AV2589">
        <f t="shared" si="163"/>
        <v>2</v>
      </c>
      <c r="AW2589">
        <v>4368</v>
      </c>
      <c r="AX2589">
        <v>0.96</v>
      </c>
      <c r="AY2589">
        <v>455683148.078632</v>
      </c>
      <c r="AZ2589">
        <v>455683.14807863202</v>
      </c>
      <c r="BA2589">
        <v>74721.9628676375</v>
      </c>
      <c r="BB2589">
        <v>0.13382946079339486</v>
      </c>
      <c r="BC2589">
        <v>2929</v>
      </c>
      <c r="BD2589">
        <v>0</v>
      </c>
      <c r="BE2589">
        <v>2929</v>
      </c>
      <c r="BF2589">
        <v>0.49719911729757255</v>
      </c>
      <c r="BG2589">
        <v>113207</v>
      </c>
      <c r="BH2589">
        <v>19.341705108491372</v>
      </c>
      <c r="BI2589">
        <v>1394</v>
      </c>
      <c r="BJ2589">
        <v>11</v>
      </c>
      <c r="BK2589">
        <v>0</v>
      </c>
      <c r="BL2589">
        <v>1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5002</v>
      </c>
      <c r="BU2589">
        <v>0.65</v>
      </c>
      <c r="BV2589">
        <v>0.50561529999999999</v>
      </c>
      <c r="BW2589">
        <v>34</v>
      </c>
      <c r="BX2589">
        <v>2.3990399999999998</v>
      </c>
      <c r="BY2589">
        <v>0.41343079999999999</v>
      </c>
      <c r="BZ2589">
        <v>10</v>
      </c>
      <c r="CA2589">
        <v>0</v>
      </c>
      <c r="CB2589">
        <v>2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0</v>
      </c>
      <c r="CI2589">
        <v>0</v>
      </c>
      <c r="CJ2589">
        <v>5767</v>
      </c>
      <c r="CK2589">
        <v>2.2542049592509104</v>
      </c>
      <c r="CL2589">
        <v>0.55090311986863716</v>
      </c>
      <c r="CM2589">
        <v>25</v>
      </c>
      <c r="CN2589">
        <v>7.4900733573363618E-2</v>
      </c>
      <c r="CO2589">
        <v>467</v>
      </c>
      <c r="CP2589">
        <v>-3.4182838E-2</v>
      </c>
      <c r="CQ2589">
        <v>0.127688525</v>
      </c>
      <c r="CR2589">
        <v>4767</v>
      </c>
      <c r="CS2589">
        <v>0.83499999999999996</v>
      </c>
      <c r="CT2589">
        <v>4059</v>
      </c>
      <c r="CU2589">
        <v>0.73206239167999998</v>
      </c>
      <c r="CV2589">
        <v>3</v>
      </c>
      <c r="CW2589">
        <v>3</v>
      </c>
      <c r="CX2589">
        <v>3</v>
      </c>
      <c r="CY2589">
        <v>321</v>
      </c>
      <c r="CZ2589">
        <v>710</v>
      </c>
      <c r="DA2589" s="2">
        <v>3118</v>
      </c>
      <c r="DB2589" s="2">
        <v>305</v>
      </c>
      <c r="DC2589" s="2">
        <v>119.15</v>
      </c>
      <c r="DD2589" s="2">
        <v>685</v>
      </c>
      <c r="DE2589">
        <v>205</v>
      </c>
      <c r="DF2589">
        <v>15</v>
      </c>
      <c r="DH2589">
        <v>17.02</v>
      </c>
      <c r="DI2589" s="2">
        <v>17.02</v>
      </c>
      <c r="DJ2589">
        <v>2.04</v>
      </c>
      <c r="DK2589">
        <v>0.93249476334553461</v>
      </c>
      <c r="DL2589">
        <v>0</v>
      </c>
      <c r="DM2589">
        <v>0</v>
      </c>
      <c r="DN2589">
        <v>308.3</v>
      </c>
      <c r="DO2589">
        <v>0.54</v>
      </c>
      <c r="DP2589">
        <v>18906.61</v>
      </c>
      <c r="DQ2589" s="2">
        <v>0</v>
      </c>
      <c r="DR2589" s="2">
        <v>961.42168648999996</v>
      </c>
      <c r="DS2589">
        <v>1.6501949963337469E-3</v>
      </c>
      <c r="DT2589">
        <v>2.96771717016476</v>
      </c>
      <c r="DU2589">
        <v>1729025.2617702952</v>
      </c>
      <c r="DV2589">
        <v>0</v>
      </c>
    </row>
    <row r="2590" spans="1:126" x14ac:dyDescent="0.15">
      <c r="A2590" t="s">
        <v>2658</v>
      </c>
      <c r="B2590" t="s">
        <v>4241</v>
      </c>
      <c r="C2590">
        <v>48</v>
      </c>
      <c r="D2590">
        <v>209</v>
      </c>
      <c r="E2590" t="s">
        <v>4242</v>
      </c>
      <c r="F2590">
        <v>48209</v>
      </c>
      <c r="G2590" t="s">
        <v>7573</v>
      </c>
      <c r="H2590">
        <v>58.6</v>
      </c>
      <c r="I2590">
        <v>3.2</v>
      </c>
      <c r="J2590">
        <v>0.3</v>
      </c>
      <c r="K2590">
        <v>1.1000000000000001</v>
      </c>
      <c r="L2590">
        <v>1.6</v>
      </c>
      <c r="M2590">
        <v>35.299999999999997</v>
      </c>
      <c r="N2590">
        <f t="shared" si="166"/>
        <v>4694.1499999999996</v>
      </c>
      <c r="O2590">
        <f t="shared" si="164"/>
        <v>5305.85</v>
      </c>
      <c r="P2590">
        <f t="shared" si="165"/>
        <v>6.3670200000000028</v>
      </c>
      <c r="Q2590" s="4">
        <v>48209</v>
      </c>
      <c r="R2590" s="5">
        <v>30.061225</v>
      </c>
      <c r="S2590" s="5">
        <v>-98.029267000000004</v>
      </c>
      <c r="T2590">
        <v>1</v>
      </c>
      <c r="U2590">
        <v>5.5201904309578338E-2</v>
      </c>
      <c r="V2590">
        <v>158464</v>
      </c>
      <c r="W2590">
        <v>170410</v>
      </c>
      <c r="X2590">
        <v>177562</v>
      </c>
      <c r="Y2590">
        <v>194497</v>
      </c>
      <c r="Z2590">
        <v>86596</v>
      </c>
      <c r="AA2590">
        <v>48191</v>
      </c>
      <c r="AB2590">
        <v>69382.395000000004</v>
      </c>
      <c r="AC2590">
        <v>58583</v>
      </c>
      <c r="AD2590">
        <v>5</v>
      </c>
      <c r="AE2590">
        <v>2.8159178202543338E-5</v>
      </c>
      <c r="AF2590">
        <v>105</v>
      </c>
      <c r="AG2590">
        <v>1439</v>
      </c>
      <c r="AH2590">
        <v>7.2967338429464901E-2</v>
      </c>
      <c r="AI2590" s="3">
        <v>245006</v>
      </c>
      <c r="AJ2590" s="3">
        <v>433911.16213082004</v>
      </c>
      <c r="AK2590">
        <v>43</v>
      </c>
      <c r="AL2590">
        <v>435104</v>
      </c>
      <c r="AM2590">
        <v>693781</v>
      </c>
      <c r="AN2590">
        <v>48418</v>
      </c>
      <c r="AO2590">
        <v>742199</v>
      </c>
      <c r="AP2590">
        <v>18</v>
      </c>
      <c r="AQ2590">
        <v>13</v>
      </c>
      <c r="AR2590">
        <v>31</v>
      </c>
      <c r="AS2590">
        <v>0.18191420691273988</v>
      </c>
      <c r="AT2590">
        <v>37</v>
      </c>
      <c r="AU2590">
        <v>119</v>
      </c>
      <c r="AV2590">
        <f t="shared" si="163"/>
        <v>156</v>
      </c>
      <c r="AW2590">
        <v>186305</v>
      </c>
      <c r="AX2590">
        <v>0.97</v>
      </c>
      <c r="AY2590">
        <v>706573273.65574598</v>
      </c>
      <c r="AZ2590">
        <v>706573.27365574602</v>
      </c>
      <c r="BA2590">
        <v>7263.83005761199</v>
      </c>
      <c r="BB2590">
        <v>1.3766841901154743</v>
      </c>
      <c r="BC2590">
        <v>177143</v>
      </c>
      <c r="BD2590">
        <v>289531</v>
      </c>
      <c r="BE2590">
        <v>-112388</v>
      </c>
      <c r="BF2590">
        <v>-0.70923364297253633</v>
      </c>
      <c r="BG2590">
        <v>1792741</v>
      </c>
      <c r="BH2590">
        <v>10.096422658001149</v>
      </c>
      <c r="BI2590">
        <v>11168</v>
      </c>
      <c r="BJ2590">
        <v>71</v>
      </c>
      <c r="BK2590">
        <v>5</v>
      </c>
      <c r="BL2590">
        <v>13</v>
      </c>
      <c r="BM2590">
        <v>0</v>
      </c>
      <c r="BN2590">
        <v>2</v>
      </c>
      <c r="BO2590">
        <v>1</v>
      </c>
      <c r="BP2590">
        <v>1</v>
      </c>
      <c r="BQ2590">
        <v>16</v>
      </c>
      <c r="BR2590">
        <v>1</v>
      </c>
      <c r="BS2590">
        <v>0</v>
      </c>
      <c r="BT2590">
        <v>155545</v>
      </c>
      <c r="BU2590">
        <v>0.76</v>
      </c>
      <c r="BV2590">
        <v>0.52241300000000002</v>
      </c>
      <c r="BW2590">
        <v>651</v>
      </c>
      <c r="BX2590">
        <v>0.70719089999999996</v>
      </c>
      <c r="BY2590">
        <v>-1.3075749999999999</v>
      </c>
      <c r="BZ2590">
        <v>83</v>
      </c>
      <c r="CA2590">
        <v>5</v>
      </c>
      <c r="CB2590">
        <v>13</v>
      </c>
      <c r="CC2590">
        <v>0</v>
      </c>
      <c r="CD2590">
        <v>2</v>
      </c>
      <c r="CE2590">
        <v>0</v>
      </c>
      <c r="CF2590">
        <v>1</v>
      </c>
      <c r="CG2590">
        <v>17</v>
      </c>
      <c r="CH2590">
        <v>3</v>
      </c>
      <c r="CI2590">
        <v>0</v>
      </c>
      <c r="CJ2590">
        <v>185096</v>
      </c>
      <c r="CK2590">
        <v>0.6699226347408912</v>
      </c>
      <c r="CL2590">
        <v>0.57020417234348886</v>
      </c>
      <c r="CM2590">
        <v>699</v>
      </c>
      <c r="CN2590">
        <v>-1.4026222277653468</v>
      </c>
      <c r="CO2590">
        <v>31187</v>
      </c>
      <c r="CP2590">
        <v>1.007066813</v>
      </c>
      <c r="CQ2590">
        <v>0.53305606000000005</v>
      </c>
      <c r="CR2590">
        <v>169619</v>
      </c>
      <c r="CS2590">
        <v>0.85299999999999998</v>
      </c>
      <c r="CT2590">
        <v>123127</v>
      </c>
      <c r="CU2590">
        <v>0.76893158469</v>
      </c>
      <c r="CV2590">
        <v>167</v>
      </c>
      <c r="CW2590">
        <v>62</v>
      </c>
      <c r="CX2590">
        <v>71</v>
      </c>
      <c r="CY2590">
        <v>590</v>
      </c>
      <c r="CZ2590">
        <v>2260</v>
      </c>
      <c r="DA2590" s="2">
        <v>94872</v>
      </c>
      <c r="DB2590" s="2">
        <v>21150</v>
      </c>
      <c r="DC2590" s="2">
        <v>286.32</v>
      </c>
      <c r="DD2590" s="2">
        <v>26989</v>
      </c>
      <c r="DE2590">
        <v>819</v>
      </c>
      <c r="DF2590">
        <v>78</v>
      </c>
      <c r="DG2590">
        <v>37.49</v>
      </c>
      <c r="DH2590">
        <v>2.84</v>
      </c>
      <c r="DI2590" s="2">
        <v>11.93</v>
      </c>
      <c r="DJ2590">
        <v>2.1800000000000002</v>
      </c>
      <c r="DK2590">
        <v>0.9085899937144396</v>
      </c>
      <c r="DL2590">
        <v>4.864489228630994E-3</v>
      </c>
      <c r="DM2590">
        <v>1139</v>
      </c>
      <c r="DN2590">
        <v>45</v>
      </c>
      <c r="DO2590">
        <v>0.106</v>
      </c>
      <c r="DP2590">
        <v>17.02</v>
      </c>
      <c r="DQ2590" s="2">
        <v>0</v>
      </c>
      <c r="DR2590" s="2">
        <v>18395.506238890001</v>
      </c>
      <c r="DS2590">
        <v>1.6643062235769723E-2</v>
      </c>
      <c r="DV2590">
        <v>0</v>
      </c>
    </row>
    <row r="2591" spans="1:126" x14ac:dyDescent="0.15">
      <c r="A2591" t="s">
        <v>2658</v>
      </c>
      <c r="B2591" t="s">
        <v>4243</v>
      </c>
      <c r="C2591">
        <v>48</v>
      </c>
      <c r="D2591">
        <v>211</v>
      </c>
      <c r="E2591" t="s">
        <v>4244</v>
      </c>
      <c r="F2591">
        <v>48211</v>
      </c>
      <c r="G2591" t="s">
        <v>7574</v>
      </c>
      <c r="H2591">
        <v>69.8</v>
      </c>
      <c r="I2591">
        <v>0.1</v>
      </c>
      <c r="J2591">
        <v>0.3</v>
      </c>
      <c r="K2591">
        <v>0.5</v>
      </c>
      <c r="L2591">
        <v>0.8</v>
      </c>
      <c r="M2591">
        <v>28.5</v>
      </c>
      <c r="N2591">
        <f t="shared" si="166"/>
        <v>5685.2800000000007</v>
      </c>
      <c r="O2591">
        <f t="shared" si="164"/>
        <v>4314.7199999999993</v>
      </c>
      <c r="P2591">
        <f t="shared" si="165"/>
        <v>5.1776640000000009</v>
      </c>
      <c r="Q2591" s="4">
        <v>48211</v>
      </c>
      <c r="R2591" s="5">
        <v>35.815956</v>
      </c>
      <c r="S2591" s="5">
        <v>-100.27921000000001</v>
      </c>
      <c r="T2591">
        <v>7</v>
      </c>
      <c r="U2591">
        <v>0.28927074243673778</v>
      </c>
      <c r="V2591">
        <v>3863</v>
      </c>
      <c r="W2591">
        <v>4032</v>
      </c>
      <c r="X2591">
        <v>4115</v>
      </c>
      <c r="Y2591">
        <v>4292</v>
      </c>
      <c r="Z2591">
        <v>1961</v>
      </c>
      <c r="AA2591">
        <v>48193</v>
      </c>
      <c r="AB2591">
        <v>1534.1970000000003</v>
      </c>
      <c r="AC2591">
        <v>62813</v>
      </c>
      <c r="AD2591">
        <v>0</v>
      </c>
      <c r="AE2591">
        <v>0</v>
      </c>
      <c r="AF2591">
        <v>2</v>
      </c>
      <c r="AG2591">
        <v>232</v>
      </c>
      <c r="AH2591">
        <v>8.6206896551724137E-3</v>
      </c>
      <c r="AI2591" s="3">
        <v>575829</v>
      </c>
      <c r="AJ2591" s="3">
        <v>580022.69673389499</v>
      </c>
      <c r="AK2591">
        <v>712</v>
      </c>
      <c r="AL2591">
        <v>583750.40000000002</v>
      </c>
      <c r="AM2591">
        <v>1116629</v>
      </c>
      <c r="AN2591">
        <v>26690</v>
      </c>
      <c r="AO2591">
        <v>1143319</v>
      </c>
      <c r="AP2591">
        <v>1</v>
      </c>
      <c r="AQ2591">
        <v>0</v>
      </c>
      <c r="AR2591">
        <v>1</v>
      </c>
      <c r="AS2591">
        <v>0.24801587301587302</v>
      </c>
      <c r="AT2591">
        <v>1</v>
      </c>
      <c r="AU2591">
        <v>3</v>
      </c>
      <c r="AV2591">
        <f t="shared" si="163"/>
        <v>4</v>
      </c>
      <c r="AW2591">
        <v>0</v>
      </c>
      <c r="AX2591">
        <v>0</v>
      </c>
      <c r="AY2591">
        <v>250879428.09416899</v>
      </c>
      <c r="AZ2591">
        <v>250879.42809416898</v>
      </c>
      <c r="BA2591">
        <v>74226.296960649604</v>
      </c>
      <c r="BB2591">
        <v>0.13472314273338207</v>
      </c>
      <c r="BC2591">
        <v>5399</v>
      </c>
      <c r="BD2591">
        <v>0</v>
      </c>
      <c r="BE2591">
        <v>5399</v>
      </c>
      <c r="BF2591">
        <v>1.3976184312710329</v>
      </c>
      <c r="BG2591">
        <v>293377</v>
      </c>
      <c r="BH2591">
        <v>71.294532199270961</v>
      </c>
      <c r="BI2591">
        <v>757</v>
      </c>
      <c r="BJ2591">
        <v>7</v>
      </c>
      <c r="BK2591">
        <v>0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0</v>
      </c>
      <c r="BS2591">
        <v>0</v>
      </c>
      <c r="BT2591">
        <v>3463</v>
      </c>
      <c r="BU2591">
        <v>0.67</v>
      </c>
      <c r="BV2591">
        <v>0.61472199999999999</v>
      </c>
      <c r="BW2591">
        <v>35</v>
      </c>
      <c r="BX2591">
        <v>2.598903</v>
      </c>
      <c r="BY2591">
        <v>1.603885</v>
      </c>
      <c r="BZ2591">
        <v>7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0</v>
      </c>
      <c r="CI2591">
        <v>0</v>
      </c>
      <c r="CJ2591">
        <v>4163</v>
      </c>
      <c r="CK2591">
        <v>2.1619024741772757</v>
      </c>
      <c r="CL2591">
        <v>0.6824966078697422</v>
      </c>
      <c r="CM2591">
        <v>36</v>
      </c>
      <c r="CN2591">
        <v>1.2733124707471815</v>
      </c>
      <c r="CO2591">
        <v>428</v>
      </c>
      <c r="CP2591">
        <v>0.41924257199999998</v>
      </c>
      <c r="CQ2591">
        <v>0.87236122599999999</v>
      </c>
      <c r="CR2591">
        <v>3774</v>
      </c>
      <c r="CS2591">
        <v>0.879</v>
      </c>
      <c r="CT2591">
        <v>2905</v>
      </c>
      <c r="CU2591">
        <v>0.75526881720000005</v>
      </c>
      <c r="CV2591">
        <v>1</v>
      </c>
      <c r="CX2591">
        <v>4</v>
      </c>
      <c r="CY2591">
        <v>241</v>
      </c>
      <c r="CZ2591">
        <v>346</v>
      </c>
      <c r="DA2591" s="2">
        <v>3857</v>
      </c>
      <c r="DB2591" s="2">
        <v>365</v>
      </c>
      <c r="DC2591" s="2">
        <v>240.5</v>
      </c>
      <c r="DD2591" s="2">
        <v>535</v>
      </c>
      <c r="DE2591">
        <v>91</v>
      </c>
      <c r="DF2591">
        <v>16</v>
      </c>
      <c r="DG2591">
        <v>72.150000000000006</v>
      </c>
      <c r="DH2591">
        <v>24.05</v>
      </c>
      <c r="DI2591" s="2">
        <v>72.150000000000006</v>
      </c>
      <c r="DJ2591">
        <v>1.27</v>
      </c>
      <c r="DK2591">
        <v>0.80227116036184354</v>
      </c>
      <c r="DL2591">
        <v>0</v>
      </c>
      <c r="DN2591">
        <v>50</v>
      </c>
      <c r="DO2591">
        <v>8.5000000000000006E-2</v>
      </c>
      <c r="DP2591">
        <v>6364.22</v>
      </c>
      <c r="DQ2591" s="2">
        <v>576</v>
      </c>
      <c r="DR2591" s="2">
        <v>5779.6712667700003</v>
      </c>
      <c r="DS2591">
        <v>9.9009290045368702E-3</v>
      </c>
      <c r="DV2591">
        <v>1</v>
      </c>
    </row>
    <row r="2592" spans="1:126" x14ac:dyDescent="0.15">
      <c r="A2592" t="s">
        <v>2658</v>
      </c>
      <c r="B2592" t="s">
        <v>1167</v>
      </c>
      <c r="C2592">
        <v>48</v>
      </c>
      <c r="D2592">
        <v>213</v>
      </c>
      <c r="E2592" t="s">
        <v>4245</v>
      </c>
      <c r="F2592">
        <v>48213</v>
      </c>
      <c r="G2592" t="s">
        <v>7575</v>
      </c>
      <c r="H2592">
        <v>80.900000000000006</v>
      </c>
      <c r="I2592">
        <v>6.1</v>
      </c>
      <c r="J2592">
        <v>0.4</v>
      </c>
      <c r="K2592">
        <v>0.4</v>
      </c>
      <c r="L2592">
        <v>1.4</v>
      </c>
      <c r="M2592">
        <v>10.8</v>
      </c>
      <c r="N2592">
        <f t="shared" si="166"/>
        <v>6700.9400000000014</v>
      </c>
      <c r="O2592">
        <f t="shared" si="164"/>
        <v>3299.0599999999986</v>
      </c>
      <c r="P2592">
        <f t="shared" si="165"/>
        <v>3.9588719999999999</v>
      </c>
      <c r="Q2592" s="4">
        <v>48213</v>
      </c>
      <c r="R2592" s="5">
        <v>32.211632999999999</v>
      </c>
      <c r="S2592" s="5">
        <v>-95.853418000000005</v>
      </c>
      <c r="T2592">
        <v>4</v>
      </c>
      <c r="U2592">
        <v>0.20544919115259128</v>
      </c>
      <c r="V2592">
        <v>78558</v>
      </c>
      <c r="W2592">
        <v>78836</v>
      </c>
      <c r="X2592">
        <v>79016</v>
      </c>
      <c r="Y2592">
        <v>79447</v>
      </c>
      <c r="Z2592">
        <v>38889</v>
      </c>
      <c r="AA2592">
        <v>48195</v>
      </c>
      <c r="AB2592">
        <v>26420.37</v>
      </c>
      <c r="AC2592">
        <v>41607</v>
      </c>
      <c r="AD2592">
        <v>0</v>
      </c>
      <c r="AE2592">
        <v>0</v>
      </c>
      <c r="AF2592">
        <v>80</v>
      </c>
      <c r="AG2592">
        <v>1961</v>
      </c>
      <c r="AH2592">
        <v>4.0795512493625702E-2</v>
      </c>
      <c r="AI2592" s="3">
        <v>345628</v>
      </c>
      <c r="AJ2592" s="3">
        <v>559184.26487133501</v>
      </c>
      <c r="AK2592">
        <v>55</v>
      </c>
      <c r="AL2592">
        <v>607417.59999999998</v>
      </c>
      <c r="AM2592">
        <v>1428527</v>
      </c>
      <c r="AN2592">
        <v>98206</v>
      </c>
      <c r="AO2592">
        <v>1526733</v>
      </c>
      <c r="AP2592">
        <v>1</v>
      </c>
      <c r="AQ2592">
        <v>3</v>
      </c>
      <c r="AR2592">
        <v>4</v>
      </c>
      <c r="AS2592">
        <v>5.0738241412552641E-2</v>
      </c>
      <c r="AT2592">
        <v>4</v>
      </c>
      <c r="AU2592">
        <v>56</v>
      </c>
      <c r="AV2592">
        <f t="shared" si="163"/>
        <v>60</v>
      </c>
      <c r="AW2592">
        <v>22710</v>
      </c>
      <c r="AX2592">
        <v>0.30000000000000004</v>
      </c>
      <c r="AY2592">
        <v>2461322866.6596899</v>
      </c>
      <c r="AZ2592">
        <v>2461322.8666596897</v>
      </c>
      <c r="BA2592">
        <v>33505.9662984717</v>
      </c>
      <c r="BB2592">
        <v>0.29845430843330517</v>
      </c>
      <c r="BC2592">
        <v>23030</v>
      </c>
      <c r="BD2592">
        <v>5815</v>
      </c>
      <c r="BE2592">
        <v>17215</v>
      </c>
      <c r="BF2592">
        <v>0.21913745258280506</v>
      </c>
      <c r="BG2592">
        <v>977889</v>
      </c>
      <c r="BH2592">
        <v>12.375835273868583</v>
      </c>
      <c r="BI2592">
        <v>12038</v>
      </c>
      <c r="BJ2592">
        <v>67</v>
      </c>
      <c r="BK2592">
        <v>7</v>
      </c>
      <c r="BL2592">
        <v>3</v>
      </c>
      <c r="BM2592">
        <v>0</v>
      </c>
      <c r="BN2592">
        <v>0</v>
      </c>
      <c r="BO2592">
        <v>0</v>
      </c>
      <c r="BP2592">
        <v>2</v>
      </c>
      <c r="BQ2592">
        <v>9</v>
      </c>
      <c r="BR2592">
        <v>2</v>
      </c>
      <c r="BS2592">
        <v>0</v>
      </c>
      <c r="BT2592">
        <v>78921</v>
      </c>
      <c r="BU2592">
        <v>0.62</v>
      </c>
      <c r="BV2592">
        <v>0.47866930000000002</v>
      </c>
      <c r="BW2592">
        <v>246</v>
      </c>
      <c r="BX2592">
        <v>1.1403810000000001</v>
      </c>
      <c r="BY2592">
        <v>-1.247573</v>
      </c>
      <c r="BZ2592">
        <v>66</v>
      </c>
      <c r="CA2592">
        <v>5</v>
      </c>
      <c r="CB2592">
        <v>3</v>
      </c>
      <c r="CC2592">
        <v>0</v>
      </c>
      <c r="CD2592">
        <v>0</v>
      </c>
      <c r="CE2592">
        <v>0</v>
      </c>
      <c r="CF2592">
        <v>2</v>
      </c>
      <c r="CG2592">
        <v>8</v>
      </c>
      <c r="CH2592">
        <v>3</v>
      </c>
      <c r="CI2592">
        <v>0</v>
      </c>
      <c r="CJ2592">
        <v>79259</v>
      </c>
      <c r="CK2592">
        <v>1.097667141901866</v>
      </c>
      <c r="CL2592">
        <v>0.56040813014726765</v>
      </c>
      <c r="CM2592">
        <v>252</v>
      </c>
      <c r="CN2592">
        <v>-1.1129118431891292</v>
      </c>
      <c r="CO2592">
        <v>6132.9999999999991</v>
      </c>
      <c r="CP2592">
        <v>-0.59767904559999996</v>
      </c>
      <c r="CQ2592">
        <v>7.0126190000000003E-3</v>
      </c>
      <c r="CR2592">
        <v>64155</v>
      </c>
      <c r="CS2592">
        <v>0.80500000000000005</v>
      </c>
      <c r="CT2592">
        <v>55933</v>
      </c>
      <c r="CU2592">
        <v>0.70238681653000001</v>
      </c>
      <c r="CV2592">
        <v>32</v>
      </c>
      <c r="CW2592">
        <v>26</v>
      </c>
      <c r="CX2592">
        <v>35</v>
      </c>
      <c r="CY2592">
        <v>983</v>
      </c>
      <c r="CZ2592">
        <v>2977</v>
      </c>
      <c r="DA2592" s="2">
        <v>30687</v>
      </c>
      <c r="DB2592" s="2">
        <v>5725</v>
      </c>
      <c r="DC2592" s="2">
        <v>134.72999999999999</v>
      </c>
      <c r="DD2592" s="2">
        <v>8455</v>
      </c>
      <c r="DE2592">
        <v>997</v>
      </c>
      <c r="DF2592">
        <v>232</v>
      </c>
      <c r="DG2592">
        <v>19.07</v>
      </c>
      <c r="DH2592">
        <v>5.08</v>
      </c>
      <c r="DI2592" s="2">
        <v>10.17</v>
      </c>
      <c r="DJ2592">
        <v>2.72</v>
      </c>
      <c r="DK2592">
        <v>0.9283680720312012</v>
      </c>
      <c r="DL2592">
        <v>5.099439061703213E-4</v>
      </c>
      <c r="DM2592">
        <v>52</v>
      </c>
      <c r="DN2592">
        <v>71.900000000000006</v>
      </c>
      <c r="DO2592">
        <v>0.11699999999999999</v>
      </c>
      <c r="DP2592">
        <v>0</v>
      </c>
      <c r="DQ2592" s="2">
        <v>0</v>
      </c>
      <c r="DR2592" s="2">
        <v>2620.3589703500002</v>
      </c>
      <c r="DS2592">
        <v>3.9401489098389647E-3</v>
      </c>
      <c r="DT2592">
        <v>1.6093526548772501</v>
      </c>
      <c r="DU2592">
        <v>977549.12717916747</v>
      </c>
      <c r="DV2592">
        <v>0</v>
      </c>
    </row>
    <row r="2593" spans="1:126" x14ac:dyDescent="0.15">
      <c r="A2593" t="s">
        <v>2658</v>
      </c>
      <c r="B2593" t="s">
        <v>2994</v>
      </c>
      <c r="C2593">
        <v>48</v>
      </c>
      <c r="D2593">
        <v>215</v>
      </c>
      <c r="E2593" t="s">
        <v>4246</v>
      </c>
      <c r="F2593">
        <v>48215</v>
      </c>
      <c r="G2593" t="s">
        <v>7576</v>
      </c>
      <c r="H2593">
        <v>7.8</v>
      </c>
      <c r="I2593">
        <v>0.4</v>
      </c>
      <c r="J2593">
        <v>0.1</v>
      </c>
      <c r="K2593">
        <v>0.9</v>
      </c>
      <c r="L2593">
        <v>0.2</v>
      </c>
      <c r="M2593">
        <v>90.6</v>
      </c>
      <c r="N2593">
        <f t="shared" si="166"/>
        <v>8270.2199999999993</v>
      </c>
      <c r="O2593">
        <f t="shared" si="164"/>
        <v>1729.7800000000007</v>
      </c>
      <c r="P2593">
        <f t="shared" si="165"/>
        <v>2.0757360000000014</v>
      </c>
      <c r="Q2593" s="4">
        <v>48215</v>
      </c>
      <c r="R2593" s="5">
        <v>26.396384000000001</v>
      </c>
      <c r="S2593" s="5">
        <v>-98.180989999999994</v>
      </c>
      <c r="T2593">
        <v>2</v>
      </c>
      <c r="U2593">
        <v>0.11422764192972927</v>
      </c>
      <c r="V2593">
        <v>774820</v>
      </c>
      <c r="W2593">
        <v>806447</v>
      </c>
      <c r="X2593">
        <v>819217</v>
      </c>
      <c r="Y2593">
        <v>840113</v>
      </c>
      <c r="Z2593">
        <v>368548</v>
      </c>
      <c r="AA2593">
        <v>48197</v>
      </c>
      <c r="AB2593">
        <v>266440.58299999998</v>
      </c>
      <c r="AC2593">
        <v>34782</v>
      </c>
      <c r="AD2593">
        <v>5</v>
      </c>
      <c r="AE2593">
        <v>6.1033889677582378E-6</v>
      </c>
      <c r="AF2593">
        <v>132</v>
      </c>
      <c r="AG2593">
        <v>2161</v>
      </c>
      <c r="AH2593">
        <v>6.1082832022211937E-2</v>
      </c>
      <c r="AI2593" s="3">
        <v>795180</v>
      </c>
      <c r="AJ2593" s="3">
        <v>1005373.8987605</v>
      </c>
      <c r="AK2593">
        <v>30</v>
      </c>
      <c r="AL2593">
        <v>1012979.2</v>
      </c>
      <c r="AM2593">
        <v>1305493</v>
      </c>
      <c r="AN2593">
        <v>249154</v>
      </c>
      <c r="AO2593">
        <v>1554647</v>
      </c>
      <c r="AP2593">
        <v>65</v>
      </c>
      <c r="AQ2593">
        <v>4</v>
      </c>
      <c r="AR2593">
        <v>69</v>
      </c>
      <c r="AS2593">
        <v>8.5560489405999404E-2</v>
      </c>
      <c r="AT2593">
        <v>63</v>
      </c>
      <c r="AU2593">
        <v>190</v>
      </c>
      <c r="AV2593">
        <f t="shared" si="163"/>
        <v>253</v>
      </c>
      <c r="AW2593">
        <v>746445</v>
      </c>
      <c r="AX2593">
        <v>0.88</v>
      </c>
      <c r="AY2593">
        <v>2399999565.9811502</v>
      </c>
      <c r="AZ2593">
        <v>2399999.5659811501</v>
      </c>
      <c r="BA2593">
        <v>4213.8103141186702</v>
      </c>
      <c r="BB2593">
        <v>2.3731490633297589</v>
      </c>
      <c r="BC2593">
        <v>269046</v>
      </c>
      <c r="BD2593">
        <v>331138</v>
      </c>
      <c r="BE2593">
        <v>-62092</v>
      </c>
      <c r="BF2593">
        <v>-8.013732221677293E-2</v>
      </c>
      <c r="BG2593">
        <v>9261247</v>
      </c>
      <c r="BH2593">
        <v>11.304998553496814</v>
      </c>
      <c r="BI2593">
        <v>83904</v>
      </c>
      <c r="BJ2593">
        <v>211</v>
      </c>
      <c r="BK2593">
        <v>27</v>
      </c>
      <c r="BL2593">
        <v>16</v>
      </c>
      <c r="BM2593">
        <v>1</v>
      </c>
      <c r="BN2593">
        <v>4</v>
      </c>
      <c r="BO2593">
        <v>7</v>
      </c>
      <c r="BP2593">
        <v>2</v>
      </c>
      <c r="BQ2593">
        <v>27</v>
      </c>
      <c r="BR2593">
        <v>6</v>
      </c>
      <c r="BS2593">
        <v>1</v>
      </c>
      <c r="BT2593">
        <v>741152</v>
      </c>
      <c r="BU2593">
        <v>0.63</v>
      </c>
      <c r="BV2593">
        <v>0.28049950000000001</v>
      </c>
      <c r="BW2593">
        <v>1201</v>
      </c>
      <c r="BX2593">
        <v>0.4074738</v>
      </c>
      <c r="BY2593">
        <v>-3.0737139999999998</v>
      </c>
      <c r="BZ2593">
        <v>219</v>
      </c>
      <c r="CA2593">
        <v>18</v>
      </c>
      <c r="CB2593">
        <v>16</v>
      </c>
      <c r="CC2593">
        <v>3</v>
      </c>
      <c r="CD2593">
        <v>5</v>
      </c>
      <c r="CE2593">
        <v>8</v>
      </c>
      <c r="CF2593">
        <v>4</v>
      </c>
      <c r="CG2593">
        <v>33</v>
      </c>
      <c r="CH2593">
        <v>6</v>
      </c>
      <c r="CI2593">
        <v>2</v>
      </c>
      <c r="CJ2593">
        <v>831561</v>
      </c>
      <c r="CK2593">
        <v>0.37760308624382333</v>
      </c>
      <c r="CL2593">
        <v>0.4565239499644056</v>
      </c>
      <c r="CM2593">
        <v>1153</v>
      </c>
      <c r="CN2593">
        <v>-2.5014018570727092</v>
      </c>
      <c r="CO2593">
        <v>66017</v>
      </c>
      <c r="CP2593">
        <v>0.57775541200000002</v>
      </c>
      <c r="CQ2593">
        <v>-0.72118164920000005</v>
      </c>
      <c r="CR2593">
        <v>747334</v>
      </c>
      <c r="CS2593">
        <v>0.88200000000000001</v>
      </c>
      <c r="CT2593">
        <v>479614</v>
      </c>
      <c r="CU2593">
        <v>0.53988775740000006</v>
      </c>
      <c r="CV2593">
        <v>390</v>
      </c>
      <c r="CW2593">
        <v>211</v>
      </c>
      <c r="CX2593">
        <v>379</v>
      </c>
      <c r="CY2593">
        <v>6410</v>
      </c>
      <c r="CZ2593">
        <v>3069</v>
      </c>
      <c r="DA2593" s="2">
        <v>361922</v>
      </c>
      <c r="DB2593" s="2">
        <v>44250</v>
      </c>
      <c r="DC2593" s="2">
        <v>73.53</v>
      </c>
      <c r="DD2593" s="2">
        <v>70453</v>
      </c>
      <c r="DE2593">
        <v>755</v>
      </c>
      <c r="DF2593">
        <v>152</v>
      </c>
      <c r="DG2593">
        <v>16.91</v>
      </c>
      <c r="DH2593">
        <v>1.84</v>
      </c>
      <c r="DI2593" s="2">
        <v>2.4500000000000002</v>
      </c>
      <c r="DJ2593">
        <v>0.46</v>
      </c>
      <c r="DK2593">
        <v>0.82741517643803919</v>
      </c>
      <c r="DL2593">
        <v>8.3294770939379911E-3</v>
      </c>
      <c r="DM2593">
        <v>739</v>
      </c>
      <c r="DN2593">
        <v>528.6</v>
      </c>
      <c r="DO2593">
        <v>0.52900000000000003</v>
      </c>
      <c r="DP2593">
        <v>19093.099999999999</v>
      </c>
      <c r="DQ2593" s="2">
        <v>0</v>
      </c>
      <c r="DR2593" s="2">
        <v>5027.9157782700004</v>
      </c>
      <c r="DS2593">
        <v>1.0865642102595989E-3</v>
      </c>
      <c r="DT2593">
        <v>6.1578608359896299</v>
      </c>
      <c r="DU2593">
        <v>6237784.943352106</v>
      </c>
      <c r="DV2593">
        <v>0</v>
      </c>
    </row>
    <row r="2594" spans="1:126" x14ac:dyDescent="0.15">
      <c r="A2594" t="s">
        <v>2658</v>
      </c>
      <c r="B2594" t="s">
        <v>2702</v>
      </c>
      <c r="C2594">
        <v>48</v>
      </c>
      <c r="D2594">
        <v>217</v>
      </c>
      <c r="E2594" t="s">
        <v>4247</v>
      </c>
      <c r="F2594">
        <v>48217</v>
      </c>
      <c r="G2594" t="s">
        <v>7577</v>
      </c>
      <c r="H2594">
        <v>73.599999999999994</v>
      </c>
      <c r="I2594">
        <v>6.2</v>
      </c>
      <c r="J2594">
        <v>0.3</v>
      </c>
      <c r="K2594">
        <v>0.3</v>
      </c>
      <c r="L2594">
        <v>1.3</v>
      </c>
      <c r="M2594">
        <v>18.3</v>
      </c>
      <c r="N2594">
        <f t="shared" si="166"/>
        <v>5792.1599999999989</v>
      </c>
      <c r="O2594">
        <f t="shared" si="164"/>
        <v>4207.8400000000011</v>
      </c>
      <c r="P2594">
        <f t="shared" si="165"/>
        <v>5.0494080000000032</v>
      </c>
      <c r="Q2594" s="4">
        <v>48217</v>
      </c>
      <c r="R2594" s="5">
        <v>31.982680999999999</v>
      </c>
      <c r="S2594" s="5">
        <v>-97.130668</v>
      </c>
      <c r="T2594">
        <v>6</v>
      </c>
      <c r="U2594">
        <v>0.22649310124046654</v>
      </c>
      <c r="V2594">
        <v>35079</v>
      </c>
      <c r="W2594">
        <v>35027</v>
      </c>
      <c r="X2594">
        <v>34923</v>
      </c>
      <c r="Y2594">
        <v>34845</v>
      </c>
      <c r="Z2594">
        <v>16868</v>
      </c>
      <c r="AA2594">
        <v>48199</v>
      </c>
      <c r="AB2594">
        <v>12212.214</v>
      </c>
      <c r="AC2594">
        <v>41382</v>
      </c>
      <c r="AD2594">
        <v>0</v>
      </c>
      <c r="AE2594">
        <v>0</v>
      </c>
      <c r="AF2594">
        <v>52</v>
      </c>
      <c r="AG2594">
        <v>1884</v>
      </c>
      <c r="AH2594">
        <v>2.7600849256900213E-2</v>
      </c>
      <c r="AI2594" s="3">
        <v>504129</v>
      </c>
      <c r="AJ2594" s="3">
        <v>613674.17421523505</v>
      </c>
      <c r="AK2594">
        <v>80</v>
      </c>
      <c r="AL2594">
        <v>630854.40000000002</v>
      </c>
      <c r="AM2594">
        <v>1137941</v>
      </c>
      <c r="AN2594">
        <v>135736</v>
      </c>
      <c r="AO2594">
        <v>1273677</v>
      </c>
      <c r="AP2594">
        <v>4</v>
      </c>
      <c r="AQ2594">
        <v>1</v>
      </c>
      <c r="AR2594">
        <v>5</v>
      </c>
      <c r="AS2594">
        <v>0.14274702372455533</v>
      </c>
      <c r="AT2594">
        <v>5</v>
      </c>
      <c r="AU2594">
        <v>37</v>
      </c>
      <c r="AV2594">
        <f t="shared" si="163"/>
        <v>42</v>
      </c>
      <c r="AW2594">
        <v>34923</v>
      </c>
      <c r="AX2594">
        <v>1</v>
      </c>
      <c r="AY2594">
        <v>391167133.02119398</v>
      </c>
      <c r="AZ2594">
        <v>391167.13302119396</v>
      </c>
      <c r="BA2594">
        <v>12067.2704998597</v>
      </c>
      <c r="BB2594">
        <v>0.82868781304904582</v>
      </c>
      <c r="BC2594">
        <v>8065</v>
      </c>
      <c r="BD2594">
        <v>6715</v>
      </c>
      <c r="BE2594">
        <v>1350</v>
      </c>
      <c r="BF2594">
        <v>3.8484563414008383E-2</v>
      </c>
      <c r="BG2594">
        <v>553308</v>
      </c>
      <c r="BH2594">
        <v>15.843656043295249</v>
      </c>
      <c r="BI2594">
        <v>5451</v>
      </c>
      <c r="BJ2594">
        <v>30</v>
      </c>
      <c r="BK2594">
        <v>4</v>
      </c>
      <c r="BL2594">
        <v>3</v>
      </c>
      <c r="BM2594">
        <v>0</v>
      </c>
      <c r="BN2594">
        <v>0</v>
      </c>
      <c r="BO2594">
        <v>0</v>
      </c>
      <c r="BP2594">
        <v>0</v>
      </c>
      <c r="BQ2594">
        <v>3</v>
      </c>
      <c r="BR2594">
        <v>1</v>
      </c>
      <c r="BS2594">
        <v>0</v>
      </c>
      <c r="BT2594">
        <v>35840</v>
      </c>
      <c r="BU2594">
        <v>0.64</v>
      </c>
      <c r="BV2594">
        <v>0.49100860000000002</v>
      </c>
      <c r="BW2594">
        <v>201</v>
      </c>
      <c r="BX2594">
        <v>1.1439729999999999</v>
      </c>
      <c r="BY2594">
        <v>-0.82952329999999996</v>
      </c>
      <c r="BZ2594">
        <v>31</v>
      </c>
      <c r="CA2594">
        <v>3</v>
      </c>
      <c r="CB2594">
        <v>3</v>
      </c>
      <c r="CC2594">
        <v>0</v>
      </c>
      <c r="CD2594">
        <v>0</v>
      </c>
      <c r="CE2594">
        <v>0</v>
      </c>
      <c r="CF2594">
        <v>0</v>
      </c>
      <c r="CG2594">
        <v>2</v>
      </c>
      <c r="CH2594">
        <v>1</v>
      </c>
      <c r="CI2594">
        <v>0</v>
      </c>
      <c r="CJ2594">
        <v>34731</v>
      </c>
      <c r="CK2594">
        <v>1.1517088480032247</v>
      </c>
      <c r="CL2594">
        <v>0.54787355014782801</v>
      </c>
      <c r="CM2594">
        <v>177</v>
      </c>
      <c r="CN2594">
        <v>-0.79211058807302459</v>
      </c>
      <c r="CO2594">
        <v>2228</v>
      </c>
      <c r="CP2594">
        <v>-0.23236069979999999</v>
      </c>
      <c r="CQ2594">
        <v>-7.5770287800000002E-2</v>
      </c>
      <c r="CR2594">
        <v>28355</v>
      </c>
      <c r="CS2594">
        <v>0.81400000000000006</v>
      </c>
      <c r="CT2594">
        <v>25573</v>
      </c>
      <c r="CU2594">
        <v>0.72225989878999997</v>
      </c>
      <c r="CV2594">
        <v>9</v>
      </c>
      <c r="CW2594">
        <v>10</v>
      </c>
      <c r="CX2594">
        <v>14</v>
      </c>
      <c r="CY2594">
        <v>770</v>
      </c>
      <c r="CZ2594">
        <v>2847</v>
      </c>
      <c r="DA2594" s="2">
        <v>15796</v>
      </c>
      <c r="DB2594" s="2">
        <v>2395</v>
      </c>
      <c r="DC2594" s="2">
        <v>109.12</v>
      </c>
      <c r="DD2594" s="2">
        <v>3667</v>
      </c>
      <c r="DE2594">
        <v>914</v>
      </c>
      <c r="DF2594">
        <v>127</v>
      </c>
      <c r="DG2594">
        <v>8.61</v>
      </c>
      <c r="DH2594">
        <v>8.61</v>
      </c>
      <c r="DI2594" s="2">
        <v>31.59</v>
      </c>
      <c r="DJ2594">
        <v>0.83</v>
      </c>
      <c r="DK2594">
        <v>0.89338839860432551</v>
      </c>
      <c r="DL2594">
        <v>1.0615711252653928E-3</v>
      </c>
      <c r="DM2594">
        <v>533</v>
      </c>
      <c r="DN2594">
        <v>290.89999999999998</v>
      </c>
      <c r="DO2594">
        <v>0.45</v>
      </c>
      <c r="DP2594">
        <v>2997.6</v>
      </c>
      <c r="DQ2594" s="2">
        <v>0</v>
      </c>
      <c r="DR2594" s="2">
        <v>373.03335719</v>
      </c>
      <c r="DS2594">
        <v>5.9131194796770853E-4</v>
      </c>
      <c r="DT2594">
        <v>7.2220742934128399</v>
      </c>
      <c r="DU2594">
        <v>4556077.3451263811</v>
      </c>
      <c r="DV2594">
        <v>0</v>
      </c>
    </row>
    <row r="2595" spans="1:126" x14ac:dyDescent="0.15">
      <c r="A2595" t="s">
        <v>2658</v>
      </c>
      <c r="B2595" t="s">
        <v>4248</v>
      </c>
      <c r="C2595">
        <v>48</v>
      </c>
      <c r="D2595">
        <v>219</v>
      </c>
      <c r="E2595" t="s">
        <v>4249</v>
      </c>
      <c r="F2595">
        <v>48219</v>
      </c>
      <c r="G2595" t="s">
        <v>7578</v>
      </c>
      <c r="H2595">
        <v>51.4</v>
      </c>
      <c r="I2595">
        <v>3.5</v>
      </c>
      <c r="J2595">
        <v>0.4</v>
      </c>
      <c r="K2595">
        <v>0.3</v>
      </c>
      <c r="L2595">
        <v>0.9</v>
      </c>
      <c r="M2595">
        <v>43.6</v>
      </c>
      <c r="N2595">
        <f t="shared" si="166"/>
        <v>4556.2299999999996</v>
      </c>
      <c r="O2595">
        <f t="shared" si="164"/>
        <v>5443.77</v>
      </c>
      <c r="P2595">
        <f t="shared" si="165"/>
        <v>6.5325240000000031</v>
      </c>
      <c r="Q2595" s="4">
        <v>48219</v>
      </c>
      <c r="R2595" s="5">
        <v>33.605932000000003</v>
      </c>
      <c r="S2595" s="5">
        <v>-102.34339799999999</v>
      </c>
      <c r="T2595">
        <v>6</v>
      </c>
      <c r="U2595">
        <v>0.26199512792674196</v>
      </c>
      <c r="V2595">
        <v>22988</v>
      </c>
      <c r="W2595">
        <v>23205</v>
      </c>
      <c r="X2595">
        <v>23322</v>
      </c>
      <c r="Y2595">
        <v>23315</v>
      </c>
      <c r="Z2595">
        <v>11047</v>
      </c>
      <c r="AA2595">
        <v>48201</v>
      </c>
      <c r="AB2595">
        <v>8629.8470000000016</v>
      </c>
      <c r="AC2595">
        <v>50665</v>
      </c>
      <c r="AD2595">
        <v>0</v>
      </c>
      <c r="AE2595">
        <v>0</v>
      </c>
      <c r="AF2595">
        <v>10</v>
      </c>
      <c r="AG2595">
        <v>781</v>
      </c>
      <c r="AH2595">
        <v>1.2804097311139564E-2</v>
      </c>
      <c r="AI2595" s="3">
        <v>483775</v>
      </c>
      <c r="AJ2595" s="3">
        <v>581369.84252186504</v>
      </c>
      <c r="AK2595">
        <v>267</v>
      </c>
      <c r="AL2595">
        <v>581484.80000000005</v>
      </c>
      <c r="AM2595">
        <v>782891</v>
      </c>
      <c r="AN2595">
        <v>142511</v>
      </c>
      <c r="AO2595">
        <v>925402</v>
      </c>
      <c r="AP2595">
        <v>2</v>
      </c>
      <c r="AQ2595">
        <v>0</v>
      </c>
      <c r="AR2595">
        <v>2</v>
      </c>
      <c r="AS2595">
        <v>8.6188321482439142E-2</v>
      </c>
      <c r="AT2595">
        <v>1</v>
      </c>
      <c r="AU2595">
        <v>12</v>
      </c>
      <c r="AV2595">
        <f t="shared" si="163"/>
        <v>13</v>
      </c>
      <c r="AW2595">
        <v>16167</v>
      </c>
      <c r="AX2595">
        <v>0.78</v>
      </c>
      <c r="AY2595">
        <v>842911017.15161204</v>
      </c>
      <c r="AZ2595">
        <v>842911.01715161209</v>
      </c>
      <c r="BA2595">
        <v>37166.368231477303</v>
      </c>
      <c r="BB2595">
        <v>0.2690604564244376</v>
      </c>
      <c r="BC2595">
        <v>8880</v>
      </c>
      <c r="BD2595">
        <v>12075</v>
      </c>
      <c r="BE2595">
        <v>-3195</v>
      </c>
      <c r="BF2595">
        <v>-0.138985557682269</v>
      </c>
      <c r="BG2595">
        <v>558609</v>
      </c>
      <c r="BH2595">
        <v>23.952019552353999</v>
      </c>
      <c r="BI2595">
        <v>2873</v>
      </c>
      <c r="BJ2595">
        <v>28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0</v>
      </c>
      <c r="BT2595">
        <v>22272</v>
      </c>
      <c r="BU2595">
        <v>0.68</v>
      </c>
      <c r="BV2595">
        <v>0.46867340000000002</v>
      </c>
      <c r="BW2595">
        <v>94</v>
      </c>
      <c r="BX2595">
        <v>1.346983</v>
      </c>
      <c r="BY2595">
        <v>-1.0131380000000001</v>
      </c>
      <c r="BZ2595">
        <v>32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1</v>
      </c>
      <c r="CI2595">
        <v>0</v>
      </c>
      <c r="CJ2595">
        <v>23599</v>
      </c>
      <c r="CK2595">
        <v>1.4831136912581042</v>
      </c>
      <c r="CL2595">
        <v>0.5290714921388312</v>
      </c>
      <c r="CM2595">
        <v>67</v>
      </c>
      <c r="CN2595">
        <v>-0.9765359792300804</v>
      </c>
      <c r="CO2595">
        <v>1743</v>
      </c>
      <c r="CP2595">
        <v>-3.6692080100000003E-2</v>
      </c>
      <c r="CQ2595">
        <v>9.5726637000000003E-2</v>
      </c>
      <c r="CR2595">
        <v>20503</v>
      </c>
      <c r="CS2595">
        <v>0.87400000000000011</v>
      </c>
      <c r="CT2595">
        <v>16896</v>
      </c>
      <c r="CU2595">
        <v>0.75156950673</v>
      </c>
      <c r="CV2595">
        <v>11</v>
      </c>
      <c r="CW2595">
        <v>11</v>
      </c>
      <c r="CX2595">
        <v>12</v>
      </c>
      <c r="CY2595">
        <v>688</v>
      </c>
      <c r="CZ2595">
        <v>1021</v>
      </c>
      <c r="DA2595" s="2">
        <v>14239</v>
      </c>
      <c r="DB2595" s="2">
        <v>1810</v>
      </c>
      <c r="DC2595" s="2">
        <v>72.25</v>
      </c>
      <c r="DD2595" s="2">
        <v>3592</v>
      </c>
      <c r="DE2595">
        <v>288</v>
      </c>
      <c r="DF2595">
        <v>30</v>
      </c>
      <c r="DG2595">
        <v>25.5</v>
      </c>
      <c r="DH2595">
        <v>8.5</v>
      </c>
      <c r="DI2595" s="2">
        <v>8.5</v>
      </c>
      <c r="DJ2595">
        <v>0.37</v>
      </c>
      <c r="DK2595">
        <v>0.83225879799493563</v>
      </c>
      <c r="DL2595">
        <v>2.5608194622279128E-3</v>
      </c>
      <c r="DN2595">
        <v>146.9</v>
      </c>
      <c r="DO2595">
        <v>0.25700000000000001</v>
      </c>
      <c r="DP2595">
        <v>103058.39</v>
      </c>
      <c r="DQ2595" s="2">
        <v>0</v>
      </c>
      <c r="DR2595" s="2">
        <v>0</v>
      </c>
      <c r="DS2595">
        <v>0</v>
      </c>
      <c r="DT2595">
        <v>1.82389869444112</v>
      </c>
      <c r="DU2595">
        <v>1060569.3675573559</v>
      </c>
      <c r="DV2595">
        <v>0</v>
      </c>
    </row>
    <row r="2596" spans="1:126" x14ac:dyDescent="0.15">
      <c r="A2596" t="s">
        <v>2658</v>
      </c>
      <c r="B2596" t="s">
        <v>4250</v>
      </c>
      <c r="C2596">
        <v>48</v>
      </c>
      <c r="D2596">
        <v>221</v>
      </c>
      <c r="E2596" t="s">
        <v>4251</v>
      </c>
      <c r="F2596">
        <v>48221</v>
      </c>
      <c r="G2596" t="s">
        <v>7579</v>
      </c>
      <c r="H2596">
        <v>87.1</v>
      </c>
      <c r="I2596">
        <v>0.4</v>
      </c>
      <c r="J2596">
        <v>0.6</v>
      </c>
      <c r="K2596">
        <v>0.6</v>
      </c>
      <c r="L2596">
        <v>1.1000000000000001</v>
      </c>
      <c r="M2596">
        <v>10.199999999999999</v>
      </c>
      <c r="N2596">
        <f t="shared" si="166"/>
        <v>7692.5399999999981</v>
      </c>
      <c r="O2596">
        <f t="shared" si="164"/>
        <v>2307.4600000000019</v>
      </c>
      <c r="P2596">
        <f t="shared" si="165"/>
        <v>2.7689520000000032</v>
      </c>
      <c r="Q2596" s="4">
        <v>48221</v>
      </c>
      <c r="R2596" s="5">
        <v>32.430149</v>
      </c>
      <c r="S2596" s="5">
        <v>-97.831676999999999</v>
      </c>
      <c r="T2596">
        <v>1</v>
      </c>
      <c r="U2596">
        <v>0.14652749110314953</v>
      </c>
      <c r="V2596">
        <v>51161</v>
      </c>
      <c r="W2596">
        <v>52347</v>
      </c>
      <c r="X2596">
        <v>53171</v>
      </c>
      <c r="Y2596">
        <v>55330</v>
      </c>
      <c r="Z2596">
        <v>25874</v>
      </c>
      <c r="AA2596">
        <v>48203</v>
      </c>
      <c r="AB2596">
        <v>18678.145000000004</v>
      </c>
      <c r="AC2596">
        <v>56100</v>
      </c>
      <c r="AD2596">
        <v>0</v>
      </c>
      <c r="AE2596">
        <v>0</v>
      </c>
      <c r="AF2596">
        <v>47</v>
      </c>
      <c r="AG2596">
        <v>1286</v>
      </c>
      <c r="AH2596">
        <v>3.6547433903576981E-2</v>
      </c>
      <c r="AI2596" s="3">
        <v>224225</v>
      </c>
      <c r="AJ2596" s="3">
        <v>269217.24133441999</v>
      </c>
      <c r="AK2596">
        <v>35</v>
      </c>
      <c r="AL2596">
        <v>279564.79999999999</v>
      </c>
      <c r="AM2596">
        <v>339787</v>
      </c>
      <c r="AN2596">
        <v>67198</v>
      </c>
      <c r="AO2596">
        <v>406985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36</v>
      </c>
      <c r="AV2596">
        <f t="shared" si="163"/>
        <v>37</v>
      </c>
      <c r="AW2596">
        <v>55125</v>
      </c>
      <c r="AX2596">
        <v>0.98</v>
      </c>
      <c r="AY2596">
        <v>1306963012.4245999</v>
      </c>
      <c r="AZ2596">
        <v>1306963.0124245998</v>
      </c>
      <c r="BA2596">
        <v>31745.165191093802</v>
      </c>
      <c r="BB2596">
        <v>0.31500859862608399</v>
      </c>
      <c r="BC2596">
        <v>14790</v>
      </c>
      <c r="BD2596">
        <v>16753</v>
      </c>
      <c r="BE2596">
        <v>-1963</v>
      </c>
      <c r="BF2596">
        <v>-3.8369070190183929E-2</v>
      </c>
      <c r="BG2596">
        <v>1034865</v>
      </c>
      <c r="BH2596">
        <v>19.462959131857591</v>
      </c>
      <c r="BI2596">
        <v>7328</v>
      </c>
      <c r="BJ2596">
        <v>41</v>
      </c>
      <c r="BK2596">
        <v>5</v>
      </c>
      <c r="BL2596">
        <v>4</v>
      </c>
      <c r="BM2596">
        <v>0</v>
      </c>
      <c r="BN2596">
        <v>1</v>
      </c>
      <c r="BO2596">
        <v>1</v>
      </c>
      <c r="BP2596">
        <v>1</v>
      </c>
      <c r="BQ2596">
        <v>4</v>
      </c>
      <c r="BR2596">
        <v>4</v>
      </c>
      <c r="BS2596">
        <v>0</v>
      </c>
      <c r="BT2596">
        <v>51462</v>
      </c>
      <c r="BU2596">
        <v>0.78</v>
      </c>
      <c r="BV2596">
        <v>0.57283379999999995</v>
      </c>
      <c r="BW2596">
        <v>243</v>
      </c>
      <c r="BX2596">
        <v>1.185341</v>
      </c>
      <c r="BY2596">
        <v>-0.60297160000000005</v>
      </c>
      <c r="BZ2596">
        <v>36</v>
      </c>
      <c r="CA2596">
        <v>6</v>
      </c>
      <c r="CB2596">
        <v>4</v>
      </c>
      <c r="CC2596">
        <v>0</v>
      </c>
      <c r="CD2596">
        <v>1</v>
      </c>
      <c r="CE2596">
        <v>2</v>
      </c>
      <c r="CF2596">
        <v>1</v>
      </c>
      <c r="CG2596">
        <v>4</v>
      </c>
      <c r="CH2596">
        <v>4</v>
      </c>
      <c r="CI2596">
        <v>0</v>
      </c>
      <c r="CJ2596">
        <v>53904</v>
      </c>
      <c r="CK2596">
        <v>1.0759869397447315</v>
      </c>
      <c r="CL2596">
        <v>0.64468602488914317</v>
      </c>
      <c r="CM2596">
        <v>241</v>
      </c>
      <c r="CN2596">
        <v>-0.61828435732729403</v>
      </c>
      <c r="CO2596">
        <v>6524</v>
      </c>
      <c r="CP2596">
        <v>0.52426637799999998</v>
      </c>
      <c r="CQ2596">
        <v>0.30773433500000003</v>
      </c>
      <c r="CR2596">
        <v>46773</v>
      </c>
      <c r="CS2596">
        <v>0.83499999999999996</v>
      </c>
      <c r="CT2596">
        <v>38882</v>
      </c>
      <c r="CU2596">
        <v>0.77072609048999996</v>
      </c>
      <c r="CV2596">
        <v>47</v>
      </c>
      <c r="CW2596">
        <v>26</v>
      </c>
      <c r="CX2596">
        <v>29</v>
      </c>
      <c r="CY2596">
        <v>472</v>
      </c>
      <c r="CZ2596">
        <v>1983</v>
      </c>
      <c r="DA2596" s="2">
        <v>28749</v>
      </c>
      <c r="DB2596" s="2">
        <v>5885</v>
      </c>
      <c r="DC2596" s="2">
        <v>219.26</v>
      </c>
      <c r="DD2596" s="2">
        <v>3350</v>
      </c>
      <c r="DE2596">
        <v>732</v>
      </c>
      <c r="DF2596">
        <v>59</v>
      </c>
      <c r="DG2596">
        <v>26.46</v>
      </c>
      <c r="DH2596">
        <v>1.89</v>
      </c>
      <c r="DI2596" s="2">
        <v>20.79</v>
      </c>
      <c r="DJ2596">
        <v>1.35</v>
      </c>
      <c r="DK2596">
        <v>0.97807113390567513</v>
      </c>
      <c r="DL2596">
        <v>7.776049766718507E-4</v>
      </c>
      <c r="DN2596">
        <v>61.1</v>
      </c>
      <c r="DO2596">
        <v>0.253</v>
      </c>
      <c r="DP2596">
        <v>0</v>
      </c>
      <c r="DQ2596" s="2">
        <v>0</v>
      </c>
      <c r="DR2596" s="2">
        <v>651.81598911000003</v>
      </c>
      <c r="DS2596">
        <v>0</v>
      </c>
      <c r="DT2596">
        <v>1.7035045994634099</v>
      </c>
      <c r="DU2596">
        <v>476239.92264806828</v>
      </c>
      <c r="DV2596">
        <v>1</v>
      </c>
    </row>
    <row r="2597" spans="1:126" x14ac:dyDescent="0.15">
      <c r="A2597" t="s">
        <v>2658</v>
      </c>
      <c r="B2597" t="s">
        <v>1802</v>
      </c>
      <c r="C2597">
        <v>48</v>
      </c>
      <c r="D2597">
        <v>223</v>
      </c>
      <c r="E2597" t="s">
        <v>4252</v>
      </c>
      <c r="F2597">
        <v>48223</v>
      </c>
      <c r="G2597" t="s">
        <v>7580</v>
      </c>
      <c r="H2597">
        <v>75.400000000000006</v>
      </c>
      <c r="I2597">
        <v>7</v>
      </c>
      <c r="J2597">
        <v>0.5</v>
      </c>
      <c r="K2597">
        <v>0.5</v>
      </c>
      <c r="L2597">
        <v>1.5</v>
      </c>
      <c r="M2597">
        <v>15.3</v>
      </c>
      <c r="N2597">
        <f t="shared" si="166"/>
        <v>5971.0000000000009</v>
      </c>
      <c r="O2597">
        <f t="shared" si="164"/>
        <v>4028.9999999999991</v>
      </c>
      <c r="P2597">
        <f t="shared" si="165"/>
        <v>4.8348000000000004</v>
      </c>
      <c r="Q2597" s="4">
        <v>48223</v>
      </c>
      <c r="R2597" s="5">
        <v>33.148958999999998</v>
      </c>
      <c r="S2597" s="5">
        <v>-95.565194000000005</v>
      </c>
      <c r="T2597">
        <v>6</v>
      </c>
      <c r="U2597">
        <v>0.15960869279350778</v>
      </c>
      <c r="V2597">
        <v>35088</v>
      </c>
      <c r="W2597">
        <v>35478</v>
      </c>
      <c r="X2597">
        <v>35645</v>
      </c>
      <c r="Y2597">
        <v>35959</v>
      </c>
      <c r="Z2597">
        <v>17668</v>
      </c>
      <c r="AA2597">
        <v>48205</v>
      </c>
      <c r="AB2597">
        <v>12935.597000000002</v>
      </c>
      <c r="AC2597">
        <v>44396</v>
      </c>
      <c r="AD2597">
        <v>1</v>
      </c>
      <c r="AE2597">
        <v>2.8054425585636136E-5</v>
      </c>
      <c r="AF2597">
        <v>31</v>
      </c>
      <c r="AG2597">
        <v>2113</v>
      </c>
      <c r="AH2597">
        <v>1.4671083767155703E-2</v>
      </c>
      <c r="AI2597" s="3">
        <v>422587</v>
      </c>
      <c r="AJ2597" s="3">
        <v>491002.11278970505</v>
      </c>
      <c r="AK2597">
        <v>86</v>
      </c>
      <c r="AL2597">
        <v>507392</v>
      </c>
      <c r="AM2597">
        <v>473872</v>
      </c>
      <c r="AN2597">
        <v>135253</v>
      </c>
      <c r="AO2597">
        <v>609125</v>
      </c>
      <c r="AP2597">
        <v>9</v>
      </c>
      <c r="AQ2597">
        <v>2</v>
      </c>
      <c r="AR2597">
        <v>11</v>
      </c>
      <c r="AS2597">
        <v>0.31005129939680925</v>
      </c>
      <c r="AT2597">
        <v>11</v>
      </c>
      <c r="AU2597">
        <v>30</v>
      </c>
      <c r="AV2597">
        <f t="shared" si="163"/>
        <v>41</v>
      </c>
      <c r="AW2597">
        <v>16204</v>
      </c>
      <c r="AX2597">
        <v>0.47</v>
      </c>
      <c r="AY2597">
        <v>177241770.10003099</v>
      </c>
      <c r="AZ2597">
        <v>177241.77010003099</v>
      </c>
      <c r="BA2597">
        <v>5540.1468275543302</v>
      </c>
      <c r="BB2597">
        <v>1.8050063132378118</v>
      </c>
      <c r="BC2597">
        <v>1859</v>
      </c>
      <c r="BD2597">
        <v>5579</v>
      </c>
      <c r="BE2597">
        <v>-3720</v>
      </c>
      <c r="BF2597">
        <v>-0.10601915184678523</v>
      </c>
      <c r="BG2597">
        <v>657396</v>
      </c>
      <c r="BH2597">
        <v>18.442867162294853</v>
      </c>
      <c r="BI2597">
        <v>5234</v>
      </c>
      <c r="BJ2597">
        <v>30</v>
      </c>
      <c r="BK2597">
        <v>1</v>
      </c>
      <c r="BL2597">
        <v>2</v>
      </c>
      <c r="BM2597">
        <v>0</v>
      </c>
      <c r="BN2597">
        <v>0</v>
      </c>
      <c r="BO2597">
        <v>1</v>
      </c>
      <c r="BP2597">
        <v>0</v>
      </c>
      <c r="BQ2597">
        <v>3</v>
      </c>
      <c r="BR2597">
        <v>1</v>
      </c>
      <c r="BS2597">
        <v>0</v>
      </c>
      <c r="BT2597">
        <v>34581</v>
      </c>
      <c r="BU2597">
        <v>0.74</v>
      </c>
      <c r="BV2597">
        <v>0.50906289999999998</v>
      </c>
      <c r="BW2597">
        <v>148</v>
      </c>
      <c r="BX2597">
        <v>1.0988690000000001</v>
      </c>
      <c r="BY2597">
        <v>-1.0362359999999999</v>
      </c>
      <c r="BZ2597">
        <v>28</v>
      </c>
      <c r="CA2597">
        <v>2</v>
      </c>
      <c r="CB2597">
        <v>2</v>
      </c>
      <c r="CC2597">
        <v>1</v>
      </c>
      <c r="CD2597">
        <v>0</v>
      </c>
      <c r="CE2597">
        <v>0</v>
      </c>
      <c r="CF2597">
        <v>0</v>
      </c>
      <c r="CG2597">
        <v>6</v>
      </c>
      <c r="CH2597">
        <v>1</v>
      </c>
      <c r="CI2597">
        <v>0</v>
      </c>
      <c r="CJ2597">
        <v>35857</v>
      </c>
      <c r="CK2597">
        <v>1.1155422929971834</v>
      </c>
      <c r="CL2597">
        <v>0.60059338796270134</v>
      </c>
      <c r="CM2597">
        <v>140</v>
      </c>
      <c r="CN2597">
        <v>-0.84863944360009147</v>
      </c>
      <c r="CO2597">
        <v>2748</v>
      </c>
      <c r="CP2597">
        <v>-2.48550513E-2</v>
      </c>
      <c r="CQ2597">
        <v>-0.1204951762</v>
      </c>
      <c r="CR2597">
        <v>29503</v>
      </c>
      <c r="CS2597">
        <v>0.81099999999999994</v>
      </c>
      <c r="CT2597">
        <v>24316</v>
      </c>
      <c r="CU2597">
        <v>0.70182752436000007</v>
      </c>
      <c r="CV2597">
        <v>19</v>
      </c>
      <c r="CW2597">
        <v>9</v>
      </c>
      <c r="CX2597">
        <v>12</v>
      </c>
      <c r="CY2597">
        <v>1058</v>
      </c>
      <c r="CZ2597">
        <v>3134</v>
      </c>
      <c r="DA2597" s="2">
        <v>19807</v>
      </c>
      <c r="DB2597" s="2">
        <v>2600</v>
      </c>
      <c r="DC2597" s="2">
        <v>109.66</v>
      </c>
      <c r="DD2597" s="2">
        <v>5347</v>
      </c>
      <c r="DE2597">
        <v>964</v>
      </c>
      <c r="DF2597">
        <v>230</v>
      </c>
      <c r="DG2597">
        <v>19.68</v>
      </c>
      <c r="DH2597">
        <v>2.81</v>
      </c>
      <c r="DI2597" s="2">
        <v>16.87</v>
      </c>
      <c r="DJ2597">
        <v>0.17</v>
      </c>
      <c r="DK2597">
        <v>0.96642348202855266</v>
      </c>
      <c r="DL2597">
        <v>1.893043066729768E-3</v>
      </c>
      <c r="DM2597">
        <v>1030</v>
      </c>
      <c r="DN2597">
        <v>59.3</v>
      </c>
      <c r="DO2597">
        <v>0.11900000000000001</v>
      </c>
      <c r="DP2597">
        <v>1391.86</v>
      </c>
      <c r="DQ2597" s="2">
        <v>0</v>
      </c>
      <c r="DR2597" s="2">
        <v>236.05272424</v>
      </c>
      <c r="DS2597">
        <v>4.6522666982471144E-4</v>
      </c>
      <c r="DT2597">
        <v>2.6737931657348799</v>
      </c>
      <c r="DU2597">
        <v>1356661.2619485522</v>
      </c>
      <c r="DV2597">
        <v>0</v>
      </c>
    </row>
    <row r="2598" spans="1:126" x14ac:dyDescent="0.15">
      <c r="A2598" t="s">
        <v>2658</v>
      </c>
      <c r="B2598" t="s">
        <v>172</v>
      </c>
      <c r="C2598">
        <v>48</v>
      </c>
      <c r="D2598">
        <v>225</v>
      </c>
      <c r="E2598" t="s">
        <v>4253</v>
      </c>
      <c r="F2598">
        <v>48225</v>
      </c>
      <c r="G2598" t="s">
        <v>7581</v>
      </c>
      <c r="H2598">
        <v>62.4</v>
      </c>
      <c r="I2598">
        <v>25.8</v>
      </c>
      <c r="J2598">
        <v>0.3</v>
      </c>
      <c r="K2598">
        <v>0.4</v>
      </c>
      <c r="L2598">
        <v>1.1000000000000001</v>
      </c>
      <c r="M2598">
        <v>10</v>
      </c>
      <c r="N2598">
        <f t="shared" si="166"/>
        <v>4660.8599999999997</v>
      </c>
      <c r="O2598">
        <f t="shared" si="164"/>
        <v>5339.14</v>
      </c>
      <c r="P2598">
        <f t="shared" si="165"/>
        <v>6.4069680000000027</v>
      </c>
      <c r="Q2598" s="4">
        <v>48225</v>
      </c>
      <c r="R2598" s="5">
        <v>31.323035999999998</v>
      </c>
      <c r="S2598" s="5">
        <v>-95.421599999999998</v>
      </c>
      <c r="T2598">
        <v>7</v>
      </c>
      <c r="U2598">
        <v>0.3489342074234254</v>
      </c>
      <c r="V2598">
        <v>23512</v>
      </c>
      <c r="W2598">
        <v>23151</v>
      </c>
      <c r="X2598">
        <v>22949</v>
      </c>
      <c r="Y2598">
        <v>22736</v>
      </c>
      <c r="Z2598">
        <v>12041</v>
      </c>
      <c r="AA2598">
        <v>48207</v>
      </c>
      <c r="AB2598">
        <v>6656.4940000000006</v>
      </c>
      <c r="AC2598">
        <v>32698</v>
      </c>
      <c r="AD2598">
        <v>0</v>
      </c>
      <c r="AE2598">
        <v>0</v>
      </c>
      <c r="AF2598">
        <v>35</v>
      </c>
      <c r="AG2598">
        <v>1505</v>
      </c>
      <c r="AH2598">
        <v>2.3255813953488372E-2</v>
      </c>
      <c r="AI2598" s="3">
        <v>467883</v>
      </c>
      <c r="AJ2598" s="3">
        <v>787841.96702783008</v>
      </c>
      <c r="AK2598">
        <v>118</v>
      </c>
      <c r="AL2598">
        <v>791635.20000000007</v>
      </c>
      <c r="AM2598">
        <v>1635857</v>
      </c>
      <c r="AN2598">
        <v>83736</v>
      </c>
      <c r="AO2598">
        <v>1719593</v>
      </c>
      <c r="AP2598">
        <v>2</v>
      </c>
      <c r="AQ2598">
        <v>0</v>
      </c>
      <c r="AR2598">
        <v>2</v>
      </c>
      <c r="AS2598">
        <v>8.6389356831238398E-2</v>
      </c>
      <c r="AT2598">
        <v>2</v>
      </c>
      <c r="AU2598">
        <v>13</v>
      </c>
      <c r="AV2598">
        <f t="shared" si="163"/>
        <v>15</v>
      </c>
      <c r="AW2598">
        <v>15160</v>
      </c>
      <c r="AX2598">
        <v>0.66999999999999993</v>
      </c>
      <c r="AY2598">
        <v>1035159678.3445899</v>
      </c>
      <c r="AZ2598">
        <v>1035159.6783445899</v>
      </c>
      <c r="BA2598">
        <v>44450.105436544698</v>
      </c>
      <c r="BB2598">
        <v>0.22497134487736198</v>
      </c>
      <c r="BC2598">
        <v>3208</v>
      </c>
      <c r="BD2598">
        <v>12835</v>
      </c>
      <c r="BE2598">
        <v>-9627</v>
      </c>
      <c r="BF2598">
        <v>-0.40945049336509015</v>
      </c>
      <c r="BG2598">
        <v>395135</v>
      </c>
      <c r="BH2598">
        <v>17.217961566952809</v>
      </c>
      <c r="BI2598">
        <v>3771</v>
      </c>
      <c r="BJ2598">
        <v>23</v>
      </c>
      <c r="BK2598">
        <v>5</v>
      </c>
      <c r="BL2598">
        <v>2</v>
      </c>
      <c r="BM2598">
        <v>1</v>
      </c>
      <c r="BN2598">
        <v>0</v>
      </c>
      <c r="BO2598">
        <v>0</v>
      </c>
      <c r="BP2598">
        <v>0</v>
      </c>
      <c r="BQ2598">
        <v>1</v>
      </c>
      <c r="BR2598">
        <v>1</v>
      </c>
      <c r="BS2598">
        <v>0</v>
      </c>
      <c r="BT2598">
        <v>22363</v>
      </c>
      <c r="BU2598">
        <v>0.61</v>
      </c>
      <c r="BV2598">
        <v>0.4771495</v>
      </c>
      <c r="BW2598">
        <v>138</v>
      </c>
      <c r="BX2598">
        <v>1.475652</v>
      </c>
      <c r="BY2598">
        <v>-0.53308599999999995</v>
      </c>
      <c r="BZ2598">
        <v>22</v>
      </c>
      <c r="CA2598">
        <v>3</v>
      </c>
      <c r="CB2598">
        <v>2</v>
      </c>
      <c r="CC2598">
        <v>0</v>
      </c>
      <c r="CD2598">
        <v>0</v>
      </c>
      <c r="CE2598">
        <v>0</v>
      </c>
      <c r="CF2598">
        <v>0</v>
      </c>
      <c r="CG2598">
        <v>1</v>
      </c>
      <c r="CH2598">
        <v>1</v>
      </c>
      <c r="CI2598">
        <v>0</v>
      </c>
      <c r="CJ2598">
        <v>22731</v>
      </c>
      <c r="CK2598">
        <v>1.2757907703136684</v>
      </c>
      <c r="CL2598">
        <v>0.61801218869911967</v>
      </c>
      <c r="CM2598">
        <v>119</v>
      </c>
      <c r="CN2598">
        <v>-0.35683840051460963</v>
      </c>
      <c r="CO2598">
        <v>1518</v>
      </c>
      <c r="CP2598">
        <v>-0.65025644969999996</v>
      </c>
      <c r="CQ2598">
        <v>-0.37657314460000002</v>
      </c>
      <c r="CR2598">
        <v>17415</v>
      </c>
      <c r="CS2598">
        <v>0.76800000000000002</v>
      </c>
      <c r="CT2598">
        <v>16552</v>
      </c>
      <c r="CU2598">
        <v>0.72989377845000003</v>
      </c>
      <c r="CV2598">
        <v>4</v>
      </c>
      <c r="CW2598">
        <v>6</v>
      </c>
      <c r="CX2598">
        <v>6</v>
      </c>
      <c r="CY2598">
        <v>1061</v>
      </c>
      <c r="CZ2598">
        <v>2238</v>
      </c>
      <c r="DA2598" s="2">
        <v>11326</v>
      </c>
      <c r="DB2598" s="2">
        <v>1450</v>
      </c>
      <c r="DC2598" s="2">
        <v>82.93</v>
      </c>
      <c r="DD2598" s="2">
        <v>7481</v>
      </c>
      <c r="DE2598">
        <v>701</v>
      </c>
      <c r="DF2598">
        <v>409</v>
      </c>
      <c r="DG2598">
        <v>17.46</v>
      </c>
      <c r="DH2598">
        <v>8.73</v>
      </c>
      <c r="DI2598" s="2">
        <v>26.19</v>
      </c>
      <c r="DJ2598">
        <v>0.11</v>
      </c>
      <c r="DK2598">
        <v>0.96892599218180608</v>
      </c>
      <c r="DL2598">
        <v>1.3289036544850499E-3</v>
      </c>
      <c r="DM2598">
        <v>404</v>
      </c>
      <c r="DN2598">
        <v>203.3</v>
      </c>
      <c r="DO2598">
        <v>0.252</v>
      </c>
      <c r="DP2598">
        <v>938.42</v>
      </c>
      <c r="DQ2598" s="2">
        <v>93313</v>
      </c>
      <c r="DR2598" s="2">
        <v>554.73</v>
      </c>
      <c r="DS2598">
        <v>0</v>
      </c>
      <c r="DT2598">
        <v>3.1997018815310998</v>
      </c>
      <c r="DU2598">
        <v>2532996.6389262485</v>
      </c>
      <c r="DV2598">
        <v>0</v>
      </c>
    </row>
    <row r="2599" spans="1:126" x14ac:dyDescent="0.15">
      <c r="A2599" t="s">
        <v>2658</v>
      </c>
      <c r="B2599" t="s">
        <v>323</v>
      </c>
      <c r="C2599">
        <v>48</v>
      </c>
      <c r="D2599">
        <v>227</v>
      </c>
      <c r="E2599" t="s">
        <v>4254</v>
      </c>
      <c r="F2599">
        <v>48227</v>
      </c>
      <c r="G2599" t="s">
        <v>7582</v>
      </c>
      <c r="H2599">
        <v>53.7</v>
      </c>
      <c r="I2599">
        <v>5.9</v>
      </c>
      <c r="J2599">
        <v>0.6</v>
      </c>
      <c r="K2599">
        <v>0.7</v>
      </c>
      <c r="L2599">
        <v>1.1000000000000001</v>
      </c>
      <c r="M2599">
        <v>37.9</v>
      </c>
      <c r="N2599">
        <f t="shared" si="166"/>
        <v>4356.97</v>
      </c>
      <c r="O2599">
        <f t="shared" si="164"/>
        <v>5643.03</v>
      </c>
      <c r="P2599">
        <f t="shared" si="165"/>
        <v>6.7716360000000018</v>
      </c>
      <c r="Q2599" s="4">
        <v>48227</v>
      </c>
      <c r="R2599" s="5">
        <v>32.303471000000002</v>
      </c>
      <c r="S2599" s="5">
        <v>-101.438772</v>
      </c>
      <c r="T2599">
        <v>4</v>
      </c>
      <c r="U2599">
        <v>8.1364527243391022E-2</v>
      </c>
      <c r="V2599">
        <v>34927</v>
      </c>
      <c r="W2599">
        <v>35702</v>
      </c>
      <c r="X2599">
        <v>36105</v>
      </c>
      <c r="Y2599">
        <v>37134</v>
      </c>
      <c r="Z2599">
        <v>19675</v>
      </c>
      <c r="AA2599">
        <v>48209</v>
      </c>
      <c r="AB2599">
        <v>11506.117</v>
      </c>
      <c r="AC2599">
        <v>49575</v>
      </c>
      <c r="AD2599">
        <v>0</v>
      </c>
      <c r="AE2599">
        <v>0</v>
      </c>
      <c r="AF2599">
        <v>9</v>
      </c>
      <c r="AG2599">
        <v>475</v>
      </c>
      <c r="AH2599">
        <v>1.8947368421052633E-2</v>
      </c>
      <c r="AI2599" s="3">
        <v>498472</v>
      </c>
      <c r="AJ2599" s="3">
        <v>576505.59937684506</v>
      </c>
      <c r="AK2599">
        <v>200</v>
      </c>
      <c r="AL2599">
        <v>578732.80000000005</v>
      </c>
      <c r="AM2599">
        <v>771947</v>
      </c>
      <c r="AN2599">
        <v>42124</v>
      </c>
      <c r="AO2599">
        <v>814071</v>
      </c>
      <c r="AP2599">
        <v>2</v>
      </c>
      <c r="AQ2599">
        <v>0</v>
      </c>
      <c r="AR2599">
        <v>2</v>
      </c>
      <c r="AS2599">
        <v>5.601927062909641E-2</v>
      </c>
      <c r="AT2599">
        <v>1</v>
      </c>
      <c r="AU2599">
        <v>22</v>
      </c>
      <c r="AV2599">
        <f t="shared" si="163"/>
        <v>23</v>
      </c>
      <c r="AW2599">
        <v>30573</v>
      </c>
      <c r="AX2599">
        <v>0.88</v>
      </c>
      <c r="AY2599">
        <v>96911160.860790506</v>
      </c>
      <c r="AZ2599">
        <v>96911.160860790507</v>
      </c>
      <c r="BA2599">
        <v>2880.3748484849998</v>
      </c>
      <c r="BB2599">
        <v>3.4717703514387135</v>
      </c>
      <c r="BC2599">
        <v>10760</v>
      </c>
      <c r="BD2599">
        <v>11515</v>
      </c>
      <c r="BE2599">
        <v>-755</v>
      </c>
      <c r="BF2599">
        <v>-2.1616514444412632E-2</v>
      </c>
      <c r="BG2599">
        <v>666781</v>
      </c>
      <c r="BH2599">
        <v>18.467829940451463</v>
      </c>
      <c r="BI2599">
        <v>4643</v>
      </c>
      <c r="BJ2599">
        <v>28</v>
      </c>
      <c r="BK2599">
        <v>6</v>
      </c>
      <c r="BL2599">
        <v>2</v>
      </c>
      <c r="BM2599">
        <v>1</v>
      </c>
      <c r="BN2599">
        <v>0</v>
      </c>
      <c r="BO2599">
        <v>1</v>
      </c>
      <c r="BP2599">
        <v>1</v>
      </c>
      <c r="BQ2599">
        <v>0</v>
      </c>
      <c r="BR2599">
        <v>1</v>
      </c>
      <c r="BS2599">
        <v>0</v>
      </c>
      <c r="BT2599">
        <v>32940</v>
      </c>
      <c r="BU2599">
        <v>0.71</v>
      </c>
      <c r="BV2599">
        <v>0.3878393</v>
      </c>
      <c r="BW2599">
        <v>160</v>
      </c>
      <c r="BX2599">
        <v>1.214329</v>
      </c>
      <c r="BY2599">
        <v>-1.4601219999999999</v>
      </c>
      <c r="BZ2599">
        <v>39</v>
      </c>
      <c r="CA2599">
        <v>4</v>
      </c>
      <c r="CB2599">
        <v>2</v>
      </c>
      <c r="CC2599">
        <v>0</v>
      </c>
      <c r="CD2599">
        <v>0</v>
      </c>
      <c r="CE2599">
        <v>1</v>
      </c>
      <c r="CF2599">
        <v>1</v>
      </c>
      <c r="CG2599">
        <v>0</v>
      </c>
      <c r="CH2599">
        <v>1</v>
      </c>
      <c r="CI2599">
        <v>0</v>
      </c>
      <c r="CJ2599">
        <v>36551</v>
      </c>
      <c r="CK2599">
        <v>1.3132335640611748</v>
      </c>
      <c r="CL2599">
        <v>0.51355501742366072</v>
      </c>
      <c r="CM2599">
        <v>113</v>
      </c>
      <c r="CN2599">
        <v>-1.1595481489989594</v>
      </c>
      <c r="CO2599">
        <v>2590</v>
      </c>
      <c r="CP2599">
        <v>-0.80649751430000005</v>
      </c>
      <c r="CQ2599">
        <v>-0.44183594809999999</v>
      </c>
      <c r="CR2599">
        <v>32026</v>
      </c>
      <c r="CS2599">
        <v>0.85499999999999998</v>
      </c>
      <c r="CT2599">
        <v>26579</v>
      </c>
      <c r="CU2599">
        <v>0.75974271661000004</v>
      </c>
      <c r="CV2599">
        <v>45</v>
      </c>
      <c r="CW2599">
        <v>11</v>
      </c>
      <c r="CX2599">
        <v>11</v>
      </c>
      <c r="CY2599">
        <v>285</v>
      </c>
      <c r="CZ2599">
        <v>683</v>
      </c>
      <c r="DA2599" s="2">
        <v>16997</v>
      </c>
      <c r="DB2599" s="2">
        <v>1920</v>
      </c>
      <c r="DC2599" s="2">
        <v>91.29</v>
      </c>
      <c r="DD2599" s="2">
        <v>5921</v>
      </c>
      <c r="DE2599">
        <v>212</v>
      </c>
      <c r="DF2599">
        <v>18</v>
      </c>
      <c r="DG2599">
        <v>41.5</v>
      </c>
      <c r="DH2599">
        <v>2.77</v>
      </c>
      <c r="DI2599" s="2">
        <v>8.3000000000000007</v>
      </c>
      <c r="DJ2599">
        <v>2.23</v>
      </c>
      <c r="DK2599">
        <v>0.87038188704681507</v>
      </c>
      <c r="DL2599">
        <v>0</v>
      </c>
      <c r="DM2599">
        <v>0</v>
      </c>
      <c r="DN2599">
        <v>247</v>
      </c>
      <c r="DO2599">
        <v>0.43</v>
      </c>
      <c r="DP2599">
        <v>27754.77</v>
      </c>
      <c r="DQ2599" s="2">
        <v>0</v>
      </c>
      <c r="DR2599" s="2">
        <v>0</v>
      </c>
      <c r="DS2599">
        <v>0</v>
      </c>
      <c r="DT2599">
        <v>1.3455619363484499</v>
      </c>
      <c r="DU2599">
        <v>778720.82699636021</v>
      </c>
      <c r="DV2599">
        <v>0</v>
      </c>
    </row>
    <row r="2600" spans="1:126" x14ac:dyDescent="0.15">
      <c r="A2600" t="s">
        <v>2658</v>
      </c>
      <c r="B2600" t="s">
        <v>4255</v>
      </c>
      <c r="C2600">
        <v>48</v>
      </c>
      <c r="D2600">
        <v>229</v>
      </c>
      <c r="E2600" t="s">
        <v>4256</v>
      </c>
      <c r="F2600">
        <v>48229</v>
      </c>
      <c r="G2600" t="s">
        <v>7583</v>
      </c>
      <c r="H2600">
        <v>18.100000000000001</v>
      </c>
      <c r="I2600">
        <v>0.9</v>
      </c>
      <c r="J2600">
        <v>0.3</v>
      </c>
      <c r="K2600">
        <v>0.4</v>
      </c>
      <c r="L2600">
        <v>0.7</v>
      </c>
      <c r="M2600">
        <v>79.599999999999994</v>
      </c>
      <c r="N2600">
        <f t="shared" si="166"/>
        <v>6665.3199999999988</v>
      </c>
      <c r="O2600">
        <f t="shared" si="164"/>
        <v>3334.6800000000012</v>
      </c>
      <c r="P2600">
        <f t="shared" si="165"/>
        <v>4.0016160000000029</v>
      </c>
      <c r="Q2600" s="4">
        <v>48229</v>
      </c>
      <c r="R2600" s="5">
        <v>31.450868</v>
      </c>
      <c r="S2600" s="5">
        <v>-105.377549</v>
      </c>
      <c r="T2600">
        <v>2</v>
      </c>
      <c r="U2600">
        <v>0.52990429829796437</v>
      </c>
      <c r="V2600">
        <v>3407</v>
      </c>
      <c r="W2600">
        <v>3344</v>
      </c>
      <c r="X2600">
        <v>3330</v>
      </c>
      <c r="Y2600">
        <v>3436</v>
      </c>
      <c r="Z2600">
        <v>1701</v>
      </c>
      <c r="AA2600">
        <v>48211</v>
      </c>
      <c r="AB2600">
        <v>924.41600000000005</v>
      </c>
      <c r="AC2600">
        <v>26384</v>
      </c>
      <c r="AD2600">
        <v>0</v>
      </c>
      <c r="AE2600">
        <v>0</v>
      </c>
      <c r="AF2600">
        <v>0</v>
      </c>
      <c r="AG2600">
        <v>167</v>
      </c>
      <c r="AH2600">
        <v>0</v>
      </c>
      <c r="AI2600" s="3">
        <v>2251109</v>
      </c>
      <c r="AJ2600" s="3">
        <v>2925316.5662359451</v>
      </c>
      <c r="AK2600">
        <v>644</v>
      </c>
      <c r="AL2600">
        <v>2926246.4000000004</v>
      </c>
      <c r="AM2600">
        <v>308452</v>
      </c>
      <c r="AN2600">
        <v>22385</v>
      </c>
      <c r="AO2600">
        <v>330837</v>
      </c>
      <c r="AP2600">
        <v>1</v>
      </c>
      <c r="AQ2600">
        <v>0</v>
      </c>
      <c r="AR2600">
        <v>1</v>
      </c>
      <c r="AS2600">
        <v>0.29904306220095694</v>
      </c>
      <c r="AT2600">
        <v>1</v>
      </c>
      <c r="AU2600">
        <v>0</v>
      </c>
      <c r="AV2600">
        <f t="shared" si="163"/>
        <v>1</v>
      </c>
      <c r="AW2600">
        <v>817</v>
      </c>
      <c r="AX2600">
        <v>0.27</v>
      </c>
      <c r="AY2600">
        <v>63969155.808217399</v>
      </c>
      <c r="AZ2600">
        <v>63969.155808217401</v>
      </c>
      <c r="BA2600">
        <v>19103.0650112781</v>
      </c>
      <c r="BB2600">
        <v>0.52347620625780122</v>
      </c>
      <c r="BC2600">
        <v>3386</v>
      </c>
      <c r="BD2600">
        <v>0</v>
      </c>
      <c r="BE2600">
        <v>3386</v>
      </c>
      <c r="BF2600">
        <v>0.9938362195479894</v>
      </c>
      <c r="BG2600">
        <v>17463</v>
      </c>
      <c r="BH2600">
        <v>5.2441441441441441</v>
      </c>
      <c r="BI2600">
        <v>643</v>
      </c>
      <c r="BJ2600">
        <v>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3115</v>
      </c>
      <c r="BU2600">
        <v>0.38</v>
      </c>
      <c r="BV2600">
        <v>0.38474720000000001</v>
      </c>
      <c r="BW2600">
        <v>10</v>
      </c>
      <c r="BX2600">
        <v>0.32102730000000002</v>
      </c>
      <c r="BY2600">
        <v>-2.204348</v>
      </c>
      <c r="BZ2600">
        <v>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3211</v>
      </c>
      <c r="CK2600">
        <v>0.31142946122703208</v>
      </c>
      <c r="CL2600">
        <v>0.51738609112709832</v>
      </c>
      <c r="CM2600">
        <v>12</v>
      </c>
      <c r="CN2600">
        <v>-1.8152828731129351</v>
      </c>
      <c r="CO2600">
        <v>143</v>
      </c>
      <c r="CP2600">
        <v>2.9502815000000002E-2</v>
      </c>
      <c r="CQ2600">
        <v>-0.58387581440000003</v>
      </c>
      <c r="CR2600">
        <v>2959</v>
      </c>
      <c r="CS2600">
        <v>0.87400000000000011</v>
      </c>
      <c r="CT2600">
        <v>1997</v>
      </c>
      <c r="CU2600">
        <v>0.61782729805000003</v>
      </c>
      <c r="CW2600">
        <v>0</v>
      </c>
      <c r="CY2600">
        <v>303</v>
      </c>
      <c r="CZ2600">
        <v>281</v>
      </c>
      <c r="DA2600" s="2">
        <v>1690</v>
      </c>
      <c r="DB2600" s="2">
        <v>115</v>
      </c>
      <c r="DC2600" s="2">
        <v>0</v>
      </c>
      <c r="DD2600" s="2">
        <v>310</v>
      </c>
      <c r="DE2600">
        <v>88</v>
      </c>
      <c r="DF2600">
        <v>10</v>
      </c>
      <c r="DH2600">
        <v>90.42</v>
      </c>
      <c r="DJ2600">
        <v>4</v>
      </c>
      <c r="DK2600">
        <v>0.85516960751345228</v>
      </c>
      <c r="DL2600">
        <v>1.1976047904191617E-2</v>
      </c>
      <c r="DM2600">
        <v>64</v>
      </c>
      <c r="DN2600">
        <v>11.5</v>
      </c>
      <c r="DO2600">
        <v>4.0000000000000001E-3</v>
      </c>
      <c r="DP2600">
        <v>2471.4499999999998</v>
      </c>
      <c r="DQ2600" s="2">
        <v>0</v>
      </c>
      <c r="DR2600" s="2">
        <v>1311.62062578</v>
      </c>
      <c r="DS2600">
        <v>4.5441423454634577E-4</v>
      </c>
      <c r="DV2600">
        <v>1</v>
      </c>
    </row>
    <row r="2601" spans="1:126" x14ac:dyDescent="0.15">
      <c r="A2601" t="s">
        <v>2658</v>
      </c>
      <c r="B2601" t="s">
        <v>4257</v>
      </c>
      <c r="C2601">
        <v>48</v>
      </c>
      <c r="D2601">
        <v>231</v>
      </c>
      <c r="E2601" t="s">
        <v>4258</v>
      </c>
      <c r="F2601">
        <v>48231</v>
      </c>
      <c r="G2601" t="s">
        <v>7584</v>
      </c>
      <c r="H2601">
        <v>74.8</v>
      </c>
      <c r="I2601">
        <v>8.1</v>
      </c>
      <c r="J2601">
        <v>0.7</v>
      </c>
      <c r="K2601">
        <v>1</v>
      </c>
      <c r="L2601">
        <v>1.8</v>
      </c>
      <c r="M2601">
        <v>13.6</v>
      </c>
      <c r="N2601">
        <f t="shared" si="166"/>
        <v>5850.3399999999992</v>
      </c>
      <c r="O2601">
        <f t="shared" si="164"/>
        <v>4149.6600000000008</v>
      </c>
      <c r="P2601">
        <f t="shared" si="165"/>
        <v>4.9795920000000029</v>
      </c>
      <c r="Q2601" s="4">
        <v>48231</v>
      </c>
      <c r="R2601" s="5">
        <v>33.123308000000002</v>
      </c>
      <c r="S2601" s="5">
        <v>-96.084230000000005</v>
      </c>
      <c r="T2601">
        <v>1</v>
      </c>
      <c r="U2601">
        <v>8.5245543522445899E-2</v>
      </c>
      <c r="V2601">
        <v>85955</v>
      </c>
      <c r="W2601">
        <v>87256</v>
      </c>
      <c r="X2601">
        <v>88052</v>
      </c>
      <c r="Y2601">
        <v>89674</v>
      </c>
      <c r="Z2601">
        <v>44767</v>
      </c>
      <c r="AA2601">
        <v>48213</v>
      </c>
      <c r="AB2601">
        <v>32367.029000000002</v>
      </c>
      <c r="AC2601">
        <v>45197</v>
      </c>
      <c r="AD2601">
        <v>1</v>
      </c>
      <c r="AE2601">
        <v>1.1356925453141325E-5</v>
      </c>
      <c r="AF2601">
        <v>200</v>
      </c>
      <c r="AG2601">
        <v>4206</v>
      </c>
      <c r="AH2601">
        <v>4.7551117451260103E-2</v>
      </c>
      <c r="AI2601" s="3">
        <v>454539</v>
      </c>
      <c r="AJ2601" s="3">
        <v>537802.98607294005</v>
      </c>
      <c r="AK2601">
        <v>35</v>
      </c>
      <c r="AL2601">
        <v>564537.59999999998</v>
      </c>
      <c r="AM2601">
        <v>860295</v>
      </c>
      <c r="AN2601">
        <v>172673</v>
      </c>
      <c r="AO2601">
        <v>1032968</v>
      </c>
      <c r="AP2601">
        <v>3</v>
      </c>
      <c r="AQ2601">
        <v>0</v>
      </c>
      <c r="AR2601">
        <v>3</v>
      </c>
      <c r="AS2601">
        <v>3.4381589804712571E-2</v>
      </c>
      <c r="AT2601">
        <v>3</v>
      </c>
      <c r="AU2601">
        <v>63</v>
      </c>
      <c r="AV2601">
        <f t="shared" si="163"/>
        <v>66</v>
      </c>
      <c r="AW2601">
        <v>44422</v>
      </c>
      <c r="AX2601">
        <v>0.53</v>
      </c>
      <c r="AY2601">
        <v>708438772.81862295</v>
      </c>
      <c r="AZ2601">
        <v>708438.77281862299</v>
      </c>
      <c r="BA2601">
        <v>9310.8923950485805</v>
      </c>
      <c r="BB2601">
        <v>1.0740109084836893</v>
      </c>
      <c r="BC2601">
        <v>10498</v>
      </c>
      <c r="BD2601">
        <v>7630</v>
      </c>
      <c r="BE2601">
        <v>2868</v>
      </c>
      <c r="BF2601">
        <v>3.336629631784073E-2</v>
      </c>
      <c r="BG2601">
        <v>957087</v>
      </c>
      <c r="BH2601">
        <v>10.869565711170672</v>
      </c>
      <c r="BI2601">
        <v>10181</v>
      </c>
      <c r="BJ2601">
        <v>82</v>
      </c>
      <c r="BK2601">
        <v>11</v>
      </c>
      <c r="BL2601">
        <v>3</v>
      </c>
      <c r="BM2601">
        <v>1</v>
      </c>
      <c r="BN2601">
        <v>0</v>
      </c>
      <c r="BO2601">
        <v>3</v>
      </c>
      <c r="BP2601">
        <v>1</v>
      </c>
      <c r="BQ2601">
        <v>5</v>
      </c>
      <c r="BR2601">
        <v>4</v>
      </c>
      <c r="BS2601">
        <v>0</v>
      </c>
      <c r="BT2601">
        <v>82831</v>
      </c>
      <c r="BU2601">
        <v>0.71</v>
      </c>
      <c r="BV2601">
        <v>0.47153899999999999</v>
      </c>
      <c r="BW2601">
        <v>343</v>
      </c>
      <c r="BX2601">
        <v>1.3280050000000001</v>
      </c>
      <c r="BY2601">
        <v>-1.0457529999999999</v>
      </c>
      <c r="BZ2601">
        <v>89</v>
      </c>
      <c r="CA2601">
        <v>8</v>
      </c>
      <c r="CB2601">
        <v>2</v>
      </c>
      <c r="CC2601">
        <v>1</v>
      </c>
      <c r="CD2601">
        <v>0</v>
      </c>
      <c r="CE2601">
        <v>2</v>
      </c>
      <c r="CF2601">
        <v>1</v>
      </c>
      <c r="CG2601">
        <v>6</v>
      </c>
      <c r="CH2601">
        <v>4</v>
      </c>
      <c r="CI2601">
        <v>0</v>
      </c>
      <c r="CJ2601">
        <v>88822</v>
      </c>
      <c r="CK2601">
        <v>1.2722073360203552</v>
      </c>
      <c r="CL2601">
        <v>0.57486883095589436</v>
      </c>
      <c r="CM2601">
        <v>335</v>
      </c>
      <c r="CN2601">
        <v>-0.82602790138926485</v>
      </c>
      <c r="CO2601">
        <v>7631</v>
      </c>
      <c r="CP2601">
        <v>-7.4575400900000005E-2</v>
      </c>
      <c r="CQ2601">
        <v>-0.10158177610000001</v>
      </c>
      <c r="CR2601">
        <v>72404</v>
      </c>
      <c r="CS2601">
        <v>0.8</v>
      </c>
      <c r="CT2601">
        <v>63779</v>
      </c>
      <c r="CU2601">
        <v>0.73605034922000001</v>
      </c>
      <c r="CV2601">
        <v>54</v>
      </c>
      <c r="CW2601">
        <v>30</v>
      </c>
      <c r="CX2601">
        <v>32</v>
      </c>
      <c r="CY2601">
        <v>1426</v>
      </c>
      <c r="CZ2601">
        <v>6420</v>
      </c>
      <c r="DA2601" s="2">
        <v>43164</v>
      </c>
      <c r="DB2601" s="2">
        <v>8265</v>
      </c>
      <c r="DC2601" s="2">
        <v>120.62</v>
      </c>
      <c r="DD2601" s="2">
        <v>18755</v>
      </c>
      <c r="DE2601">
        <v>2285</v>
      </c>
      <c r="DF2601">
        <v>374</v>
      </c>
      <c r="DG2601">
        <v>26.42</v>
      </c>
      <c r="DH2601">
        <v>5.74</v>
      </c>
      <c r="DI2601" s="2">
        <v>9.19</v>
      </c>
      <c r="DJ2601">
        <v>1.05</v>
      </c>
      <c r="DK2601">
        <v>0.91380057596817876</v>
      </c>
      <c r="DL2601">
        <v>1.4265335235378032E-3</v>
      </c>
      <c r="DM2601">
        <v>504</v>
      </c>
      <c r="DN2601">
        <v>159.80000000000001</v>
      </c>
      <c r="DO2601">
        <v>0.28199999999999997</v>
      </c>
      <c r="DP2601">
        <v>408.31</v>
      </c>
      <c r="DQ2601" s="2">
        <v>0</v>
      </c>
      <c r="DR2601" s="2">
        <v>509.84280067999998</v>
      </c>
      <c r="DS2601">
        <v>6.1756309223633642E-4</v>
      </c>
      <c r="DT2601">
        <v>4.9203129313715603</v>
      </c>
      <c r="DU2601">
        <v>2777701.6535254652</v>
      </c>
      <c r="DV2601">
        <v>0</v>
      </c>
    </row>
    <row r="2602" spans="1:126" x14ac:dyDescent="0.15">
      <c r="A2602" t="s">
        <v>2658</v>
      </c>
      <c r="B2602" t="s">
        <v>3897</v>
      </c>
      <c r="C2602">
        <v>48</v>
      </c>
      <c r="D2602">
        <v>233</v>
      </c>
      <c r="E2602" t="s">
        <v>4259</v>
      </c>
      <c r="F2602">
        <v>48233</v>
      </c>
      <c r="G2602" t="s">
        <v>7585</v>
      </c>
      <c r="H2602">
        <v>74.400000000000006</v>
      </c>
      <c r="I2602">
        <v>2.2999999999999998</v>
      </c>
      <c r="J2602">
        <v>1.4</v>
      </c>
      <c r="K2602">
        <v>0.4</v>
      </c>
      <c r="L2602">
        <v>1.7</v>
      </c>
      <c r="M2602">
        <v>19.8</v>
      </c>
      <c r="N2602">
        <f t="shared" si="166"/>
        <v>5937.7000000000007</v>
      </c>
      <c r="O2602">
        <f t="shared" si="164"/>
        <v>4062.2999999999993</v>
      </c>
      <c r="P2602">
        <f t="shared" si="165"/>
        <v>4.8747600000000011</v>
      </c>
      <c r="Q2602" s="4">
        <v>48233</v>
      </c>
      <c r="R2602" s="5">
        <v>35.837046999999998</v>
      </c>
      <c r="S2602" s="5">
        <v>-101.362746</v>
      </c>
      <c r="T2602">
        <v>6</v>
      </c>
      <c r="U2602">
        <v>0.16658521385970509</v>
      </c>
      <c r="V2602">
        <v>21992</v>
      </c>
      <c r="W2602">
        <v>21947</v>
      </c>
      <c r="X2602">
        <v>21858</v>
      </c>
      <c r="Y2602">
        <v>21781</v>
      </c>
      <c r="Z2602">
        <v>11057</v>
      </c>
      <c r="AA2602">
        <v>48215</v>
      </c>
      <c r="AB2602">
        <v>7983.7540000000008</v>
      </c>
      <c r="AC2602">
        <v>49353</v>
      </c>
      <c r="AD2602">
        <v>0</v>
      </c>
      <c r="AE2602">
        <v>0</v>
      </c>
      <c r="AF2602">
        <v>7</v>
      </c>
      <c r="AG2602">
        <v>247</v>
      </c>
      <c r="AH2602">
        <v>2.8340080971659919E-2</v>
      </c>
      <c r="AI2602" s="3">
        <v>520950</v>
      </c>
      <c r="AJ2602" s="3">
        <v>567947.12462078501</v>
      </c>
      <c r="AK2602">
        <v>245</v>
      </c>
      <c r="AL2602">
        <v>572806.40000000002</v>
      </c>
      <c r="AM2602">
        <v>1090956</v>
      </c>
      <c r="AN2602">
        <v>38230</v>
      </c>
      <c r="AO2602">
        <v>1129186</v>
      </c>
      <c r="AP2602">
        <v>1</v>
      </c>
      <c r="AQ2602">
        <v>0</v>
      </c>
      <c r="AR2602">
        <v>1</v>
      </c>
      <c r="AS2602">
        <v>4.556431402925229E-2</v>
      </c>
      <c r="AT2602">
        <v>0</v>
      </c>
      <c r="AU2602">
        <v>19</v>
      </c>
      <c r="AV2602">
        <f t="shared" si="163"/>
        <v>19</v>
      </c>
      <c r="AW2602">
        <v>19536</v>
      </c>
      <c r="AX2602">
        <v>0.94</v>
      </c>
      <c r="AY2602">
        <v>1195807629.4059999</v>
      </c>
      <c r="AZ2602">
        <v>1195807.6294059998</v>
      </c>
      <c r="BA2602">
        <v>50211.338899525901</v>
      </c>
      <c r="BB2602">
        <v>0.19915820249307117</v>
      </c>
      <c r="BC2602">
        <v>8133</v>
      </c>
      <c r="BD2602">
        <v>0</v>
      </c>
      <c r="BE2602">
        <v>8133</v>
      </c>
      <c r="BF2602">
        <v>0.36981629683521283</v>
      </c>
      <c r="BG2602">
        <v>204536</v>
      </c>
      <c r="BH2602">
        <v>9.3574892487876298</v>
      </c>
      <c r="BI2602">
        <v>3777</v>
      </c>
      <c r="BJ2602">
        <v>29</v>
      </c>
      <c r="BK2602">
        <v>3</v>
      </c>
      <c r="BL2602">
        <v>3</v>
      </c>
      <c r="BM2602">
        <v>0</v>
      </c>
      <c r="BN2602">
        <v>0</v>
      </c>
      <c r="BO2602">
        <v>1</v>
      </c>
      <c r="BP2602">
        <v>0</v>
      </c>
      <c r="BQ2602">
        <v>2</v>
      </c>
      <c r="BR2602">
        <v>2</v>
      </c>
      <c r="BS2602">
        <v>0</v>
      </c>
      <c r="BT2602">
        <v>21538</v>
      </c>
      <c r="BU2602">
        <v>0.66</v>
      </c>
      <c r="BV2602">
        <v>0.5463673</v>
      </c>
      <c r="BW2602">
        <v>117</v>
      </c>
      <c r="BX2602">
        <v>1.857183</v>
      </c>
      <c r="BY2602">
        <v>-1.68378E-2</v>
      </c>
      <c r="BZ2602">
        <v>32</v>
      </c>
      <c r="CA2602">
        <v>2</v>
      </c>
      <c r="CB2602">
        <v>2</v>
      </c>
      <c r="CC2602">
        <v>0</v>
      </c>
      <c r="CD2602">
        <v>0</v>
      </c>
      <c r="CE2602">
        <v>1</v>
      </c>
      <c r="CF2602">
        <v>1</v>
      </c>
      <c r="CG2602">
        <v>3</v>
      </c>
      <c r="CH2602">
        <v>2</v>
      </c>
      <c r="CI2602">
        <v>0</v>
      </c>
      <c r="CJ2602">
        <v>21815</v>
      </c>
      <c r="CK2602">
        <v>1.9711207884483155</v>
      </c>
      <c r="CL2602">
        <v>0.57420149199681325</v>
      </c>
      <c r="CM2602">
        <v>104</v>
      </c>
      <c r="CN2602">
        <v>-1.2012381799501712E-2</v>
      </c>
      <c r="CO2602">
        <v>1736</v>
      </c>
      <c r="CP2602">
        <v>-1.1414000209999999</v>
      </c>
      <c r="CQ2602">
        <v>-0.1101924799</v>
      </c>
      <c r="CR2602">
        <v>18224</v>
      </c>
      <c r="CS2602">
        <v>0.84</v>
      </c>
      <c r="CT2602">
        <v>16318</v>
      </c>
      <c r="CU2602">
        <v>0.75224021379999995</v>
      </c>
      <c r="CV2602">
        <v>3</v>
      </c>
      <c r="CW2602">
        <v>8</v>
      </c>
      <c r="CX2602">
        <v>6</v>
      </c>
      <c r="CY2602">
        <v>146</v>
      </c>
      <c r="CZ2602">
        <v>393</v>
      </c>
      <c r="DA2602" s="2">
        <v>11379</v>
      </c>
      <c r="DB2602" s="2">
        <v>1785</v>
      </c>
      <c r="DC2602" s="2">
        <v>123.75</v>
      </c>
      <c r="DD2602" s="2">
        <v>2404</v>
      </c>
      <c r="DE2602">
        <v>125</v>
      </c>
      <c r="DF2602">
        <v>14</v>
      </c>
      <c r="DG2602">
        <v>13.75</v>
      </c>
      <c r="DH2602">
        <v>13.75</v>
      </c>
      <c r="DI2602" s="2">
        <v>22.92</v>
      </c>
      <c r="DJ2602">
        <v>1.9</v>
      </c>
      <c r="DK2602">
        <v>0.9163393799788847</v>
      </c>
      <c r="DL2602">
        <v>0</v>
      </c>
      <c r="DM2602">
        <v>0</v>
      </c>
      <c r="DN2602">
        <v>101.2</v>
      </c>
      <c r="DO2602">
        <v>0.17699999999999999</v>
      </c>
      <c r="DP2602">
        <v>189.85</v>
      </c>
      <c r="DQ2602" s="2">
        <v>0</v>
      </c>
      <c r="DR2602" s="2">
        <v>95.745400459999999</v>
      </c>
      <c r="DS2602">
        <v>1.6715095715812533E-4</v>
      </c>
      <c r="DT2602">
        <v>3.9832532957878399</v>
      </c>
      <c r="DU2602">
        <v>2281632.9806483677</v>
      </c>
      <c r="DV2602">
        <v>0</v>
      </c>
    </row>
    <row r="2603" spans="1:126" x14ac:dyDescent="0.15">
      <c r="A2603" t="s">
        <v>2658</v>
      </c>
      <c r="B2603" t="s">
        <v>4260</v>
      </c>
      <c r="C2603">
        <v>48</v>
      </c>
      <c r="D2603">
        <v>235</v>
      </c>
      <c r="E2603" t="s">
        <v>4261</v>
      </c>
      <c r="F2603">
        <v>48235</v>
      </c>
      <c r="G2603" t="s">
        <v>7586</v>
      </c>
      <c r="H2603">
        <v>72.099999999999994</v>
      </c>
      <c r="I2603">
        <v>0.7</v>
      </c>
      <c r="J2603">
        <v>0.4</v>
      </c>
      <c r="K2603">
        <v>0.2</v>
      </c>
      <c r="L2603">
        <v>1.1000000000000001</v>
      </c>
      <c r="M2603">
        <v>25.5</v>
      </c>
      <c r="N2603">
        <f t="shared" si="166"/>
        <v>5850.5599999999986</v>
      </c>
      <c r="O2603">
        <f t="shared" si="164"/>
        <v>4149.4400000000014</v>
      </c>
      <c r="P2603">
        <f t="shared" si="165"/>
        <v>4.9793280000000033</v>
      </c>
      <c r="Q2603" s="4">
        <v>48235</v>
      </c>
      <c r="R2603" s="5">
        <v>31.303424</v>
      </c>
      <c r="S2603" s="5">
        <v>-100.98130399999999</v>
      </c>
      <c r="T2603">
        <v>3</v>
      </c>
      <c r="U2603">
        <v>0.33183181559875408</v>
      </c>
      <c r="V2603">
        <v>1596</v>
      </c>
      <c r="W2603">
        <v>1626</v>
      </c>
      <c r="X2603">
        <v>1644</v>
      </c>
      <c r="Y2603">
        <v>1543</v>
      </c>
      <c r="Z2603">
        <v>868</v>
      </c>
      <c r="AA2603">
        <v>48217</v>
      </c>
      <c r="AB2603">
        <v>691.09100000000012</v>
      </c>
      <c r="AC2603">
        <v>58500</v>
      </c>
      <c r="AD2603">
        <v>0</v>
      </c>
      <c r="AE2603">
        <v>0</v>
      </c>
      <c r="AF2603">
        <v>4</v>
      </c>
      <c r="AG2603">
        <v>155</v>
      </c>
      <c r="AH2603">
        <v>2.5806451612903226E-2</v>
      </c>
      <c r="AI2603" s="3">
        <v>496136</v>
      </c>
      <c r="AJ2603" s="3">
        <v>672987.00630026509</v>
      </c>
      <c r="AK2603">
        <v>580</v>
      </c>
      <c r="AL2603">
        <v>673075.20000000007</v>
      </c>
      <c r="AM2603">
        <v>403156</v>
      </c>
      <c r="AN2603">
        <v>10911</v>
      </c>
      <c r="AO2603">
        <v>414067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f t="shared" si="163"/>
        <v>0</v>
      </c>
      <c r="AW2603">
        <v>0</v>
      </c>
      <c r="AX2603">
        <v>0</v>
      </c>
      <c r="AY2603">
        <v>62061299.6187075</v>
      </c>
      <c r="AZ2603">
        <v>62061.299618707497</v>
      </c>
      <c r="BA2603">
        <v>35122.993051728299</v>
      </c>
      <c r="BB2603">
        <v>0.28471377667820741</v>
      </c>
      <c r="BC2603">
        <v>1685</v>
      </c>
      <c r="BD2603">
        <v>0</v>
      </c>
      <c r="BE2603">
        <v>1685</v>
      </c>
      <c r="BF2603">
        <v>1.055764411027569</v>
      </c>
      <c r="BG2603">
        <v>122879</v>
      </c>
      <c r="BH2603">
        <v>74.743917274939179</v>
      </c>
      <c r="BI2603">
        <v>328</v>
      </c>
      <c r="BJ2603">
        <v>3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1741</v>
      </c>
      <c r="BU2603">
        <v>0.57999999999999996</v>
      </c>
      <c r="BV2603">
        <v>0.59722220000000004</v>
      </c>
      <c r="BW2603">
        <v>15</v>
      </c>
      <c r="BX2603">
        <v>2.2975300000000001</v>
      </c>
      <c r="BY2603">
        <v>1.1166199999999999</v>
      </c>
      <c r="BZ2603">
        <v>4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0</v>
      </c>
      <c r="CJ2603">
        <v>1568</v>
      </c>
      <c r="CK2603">
        <v>3.1887755102040818</v>
      </c>
      <c r="CL2603">
        <v>0.60290742157612853</v>
      </c>
      <c r="CM2603">
        <v>10</v>
      </c>
      <c r="CN2603">
        <v>1.5064939997963323</v>
      </c>
      <c r="CO2603">
        <v>124.99999999999999</v>
      </c>
      <c r="CP2603">
        <v>0</v>
      </c>
      <c r="CQ2603">
        <v>0</v>
      </c>
      <c r="CR2603">
        <v>1334</v>
      </c>
      <c r="CS2603">
        <v>0.86699999999999999</v>
      </c>
      <c r="CT2603">
        <v>1167</v>
      </c>
      <c r="CU2603">
        <v>0.83422459893000001</v>
      </c>
      <c r="CW2603">
        <v>0</v>
      </c>
      <c r="CX2603">
        <v>0</v>
      </c>
      <c r="CY2603">
        <v>128</v>
      </c>
      <c r="CZ2603">
        <v>236</v>
      </c>
      <c r="DA2603" s="2">
        <v>1455</v>
      </c>
      <c r="DB2603" s="2">
        <v>155</v>
      </c>
      <c r="DC2603" s="2">
        <v>124.07</v>
      </c>
      <c r="DD2603" s="2">
        <v>163</v>
      </c>
      <c r="DE2603">
        <v>82</v>
      </c>
      <c r="DF2603">
        <v>6</v>
      </c>
      <c r="DH2603">
        <v>62.03</v>
      </c>
      <c r="DI2603" s="2">
        <v>62.03</v>
      </c>
      <c r="DJ2603">
        <v>0.11</v>
      </c>
      <c r="DK2603">
        <v>0.85694043568698908</v>
      </c>
      <c r="DL2603">
        <v>0</v>
      </c>
      <c r="DM2603">
        <v>0</v>
      </c>
      <c r="DN2603">
        <v>140.80000000000001</v>
      </c>
      <c r="DO2603">
        <v>0.20699999999999999</v>
      </c>
      <c r="DP2603">
        <v>550</v>
      </c>
      <c r="DQ2603" s="2">
        <v>0</v>
      </c>
      <c r="DR2603" s="2">
        <v>0</v>
      </c>
      <c r="DS2603">
        <v>0</v>
      </c>
      <c r="DV2603">
        <v>0</v>
      </c>
    </row>
    <row r="2604" spans="1:126" x14ac:dyDescent="0.15">
      <c r="A2604" t="s">
        <v>2658</v>
      </c>
      <c r="B2604" t="s">
        <v>4262</v>
      </c>
      <c r="C2604">
        <v>48</v>
      </c>
      <c r="D2604">
        <v>237</v>
      </c>
      <c r="E2604" t="s">
        <v>4263</v>
      </c>
      <c r="F2604">
        <v>48237</v>
      </c>
      <c r="G2604" t="s">
        <v>7587</v>
      </c>
      <c r="H2604">
        <v>80.599999999999994</v>
      </c>
      <c r="I2604">
        <v>3.8</v>
      </c>
      <c r="J2604">
        <v>0.4</v>
      </c>
      <c r="K2604">
        <v>0.3</v>
      </c>
      <c r="L2604">
        <v>0.7</v>
      </c>
      <c r="M2604">
        <v>14.2</v>
      </c>
      <c r="N2604">
        <f t="shared" si="166"/>
        <v>6713.1799999999985</v>
      </c>
      <c r="O2604">
        <f t="shared" si="164"/>
        <v>3286.8200000000015</v>
      </c>
      <c r="P2604">
        <f t="shared" si="165"/>
        <v>3.9441840000000035</v>
      </c>
      <c r="Q2604" s="4">
        <v>48237</v>
      </c>
      <c r="R2604" s="5">
        <v>33.232160999999998</v>
      </c>
      <c r="S2604" s="5">
        <v>-98.171176000000003</v>
      </c>
      <c r="T2604">
        <v>6</v>
      </c>
      <c r="U2604">
        <v>0.1164705604894265</v>
      </c>
      <c r="V2604">
        <v>9027</v>
      </c>
      <c r="W2604">
        <v>8967</v>
      </c>
      <c r="X2604">
        <v>8946</v>
      </c>
      <c r="Y2604">
        <v>8839</v>
      </c>
      <c r="Z2604">
        <v>4750</v>
      </c>
      <c r="AA2604">
        <v>48219</v>
      </c>
      <c r="AB2604">
        <v>2817.6250000000005</v>
      </c>
      <c r="AC2604">
        <v>50324</v>
      </c>
      <c r="AD2604">
        <v>0</v>
      </c>
      <c r="AE2604">
        <v>0</v>
      </c>
      <c r="AF2604">
        <v>36</v>
      </c>
      <c r="AG2604">
        <v>864</v>
      </c>
      <c r="AH2604">
        <v>4.1666666666666664E-2</v>
      </c>
      <c r="AI2604" s="3">
        <v>527895</v>
      </c>
      <c r="AJ2604" s="3">
        <v>582824.96009826998</v>
      </c>
      <c r="AK2604">
        <v>180</v>
      </c>
      <c r="AL2604">
        <v>588915.19999999995</v>
      </c>
      <c r="AM2604">
        <v>1953481</v>
      </c>
      <c r="AN2604">
        <v>47577</v>
      </c>
      <c r="AO2604">
        <v>2001058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</v>
      </c>
      <c r="AV2604">
        <f t="shared" si="163"/>
        <v>4</v>
      </c>
      <c r="AW2604">
        <v>1171</v>
      </c>
      <c r="AX2604">
        <v>0.15000000000000002</v>
      </c>
      <c r="AY2604">
        <v>389389188.16540802</v>
      </c>
      <c r="AZ2604">
        <v>389389.18816540804</v>
      </c>
      <c r="BA2604">
        <v>44264.243747633598</v>
      </c>
      <c r="BB2604">
        <v>0.22591597988239906</v>
      </c>
      <c r="BC2604">
        <v>1041</v>
      </c>
      <c r="BD2604">
        <v>7313</v>
      </c>
      <c r="BE2604">
        <v>-6272</v>
      </c>
      <c r="BF2604">
        <v>-0.69480447546250135</v>
      </c>
      <c r="BG2604">
        <v>233162</v>
      </c>
      <c r="BH2604">
        <v>26.063268499888217</v>
      </c>
      <c r="BI2604">
        <v>1549</v>
      </c>
      <c r="BJ2604">
        <v>9</v>
      </c>
      <c r="BK2604">
        <v>1</v>
      </c>
      <c r="BL2604">
        <v>2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8497</v>
      </c>
      <c r="BU2604">
        <v>0.64</v>
      </c>
      <c r="BV2604">
        <v>0.42989189999999999</v>
      </c>
      <c r="BW2604">
        <v>50</v>
      </c>
      <c r="BX2604">
        <v>1.529952</v>
      </c>
      <c r="BY2604">
        <v>-0.79449389999999998</v>
      </c>
      <c r="BZ2604">
        <v>11</v>
      </c>
      <c r="CA2604">
        <v>1</v>
      </c>
      <c r="CB2604">
        <v>2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>
        <v>0</v>
      </c>
      <c r="CJ2604">
        <v>8880</v>
      </c>
      <c r="CK2604">
        <v>1.6891891891891893</v>
      </c>
      <c r="CL2604">
        <v>0.60294422558573502</v>
      </c>
      <c r="CM2604">
        <v>46</v>
      </c>
      <c r="CN2604">
        <v>-6.7834626632480258E-2</v>
      </c>
      <c r="CO2604">
        <v>541</v>
      </c>
      <c r="CP2604">
        <v>-0.96041770120000003</v>
      </c>
      <c r="CQ2604">
        <v>3.6733479999999999E-2</v>
      </c>
      <c r="CR2604">
        <v>7318</v>
      </c>
      <c r="CS2604">
        <v>0.82599999999999996</v>
      </c>
      <c r="CT2604">
        <v>6608</v>
      </c>
      <c r="CU2604">
        <v>0.73586175942999998</v>
      </c>
      <c r="CV2604">
        <v>1</v>
      </c>
      <c r="CW2604">
        <v>1</v>
      </c>
      <c r="CX2604">
        <v>4</v>
      </c>
      <c r="CY2604">
        <v>327</v>
      </c>
      <c r="CZ2604">
        <v>1361</v>
      </c>
      <c r="DA2604" s="2">
        <v>6396</v>
      </c>
      <c r="DB2604" s="2">
        <v>560</v>
      </c>
      <c r="DC2604" s="2">
        <v>78.150000000000006</v>
      </c>
      <c r="DD2604" s="2">
        <v>671</v>
      </c>
      <c r="DE2604">
        <v>413</v>
      </c>
      <c r="DF2604">
        <v>48</v>
      </c>
      <c r="DG2604">
        <v>22.33</v>
      </c>
      <c r="DH2604">
        <v>11.16</v>
      </c>
      <c r="DI2604" s="2">
        <v>22.33</v>
      </c>
      <c r="DJ2604">
        <v>0.35</v>
      </c>
      <c r="DK2604">
        <v>0.92268538250977938</v>
      </c>
      <c r="DL2604">
        <v>0</v>
      </c>
      <c r="DN2604">
        <v>85.5</v>
      </c>
      <c r="DO2604">
        <v>0.14800000000000002</v>
      </c>
      <c r="DP2604">
        <v>75.13</v>
      </c>
      <c r="DQ2604" s="2">
        <v>0</v>
      </c>
      <c r="DR2604" s="2">
        <v>0</v>
      </c>
      <c r="DS2604">
        <v>0</v>
      </c>
      <c r="DV2604">
        <v>1</v>
      </c>
    </row>
    <row r="2605" spans="1:126" x14ac:dyDescent="0.15">
      <c r="A2605" t="s">
        <v>2658</v>
      </c>
      <c r="B2605" t="s">
        <v>174</v>
      </c>
      <c r="C2605">
        <v>48</v>
      </c>
      <c r="D2605">
        <v>239</v>
      </c>
      <c r="E2605" t="s">
        <v>4264</v>
      </c>
      <c r="F2605">
        <v>48239</v>
      </c>
      <c r="G2605" t="s">
        <v>7588</v>
      </c>
      <c r="H2605">
        <v>62.9</v>
      </c>
      <c r="I2605">
        <v>6.7</v>
      </c>
      <c r="J2605">
        <v>0.2</v>
      </c>
      <c r="K2605">
        <v>0.4</v>
      </c>
      <c r="L2605">
        <v>0.8</v>
      </c>
      <c r="M2605">
        <v>29</v>
      </c>
      <c r="N2605">
        <f t="shared" si="166"/>
        <v>4843.1399999999994</v>
      </c>
      <c r="O2605">
        <f t="shared" si="164"/>
        <v>5156.8600000000006</v>
      </c>
      <c r="P2605">
        <f t="shared" si="165"/>
        <v>6.1882320000000028</v>
      </c>
      <c r="Q2605" s="4">
        <v>48239</v>
      </c>
      <c r="R2605" s="5">
        <v>28.959802</v>
      </c>
      <c r="S2605" s="5">
        <v>-96.589079999999996</v>
      </c>
      <c r="T2605">
        <v>6</v>
      </c>
      <c r="U2605">
        <v>0.14040333945579891</v>
      </c>
      <c r="V2605">
        <v>14075</v>
      </c>
      <c r="W2605">
        <v>14336</v>
      </c>
      <c r="X2605">
        <v>14486</v>
      </c>
      <c r="Y2605">
        <v>14792</v>
      </c>
      <c r="Z2605">
        <v>7264</v>
      </c>
      <c r="AA2605">
        <v>48221</v>
      </c>
      <c r="AB2605">
        <v>5229.2170000000006</v>
      </c>
      <c r="AC2605">
        <v>54926</v>
      </c>
      <c r="AD2605">
        <v>0</v>
      </c>
      <c r="AE2605">
        <v>0</v>
      </c>
      <c r="AF2605">
        <v>15</v>
      </c>
      <c r="AG2605">
        <v>811</v>
      </c>
      <c r="AH2605">
        <v>1.8495684340320593E-2</v>
      </c>
      <c r="AI2605" s="3">
        <v>441827</v>
      </c>
      <c r="AJ2605" s="3">
        <v>530842.48770693503</v>
      </c>
      <c r="AK2605">
        <v>143</v>
      </c>
      <c r="AL2605">
        <v>548544</v>
      </c>
      <c r="AM2605">
        <v>854028</v>
      </c>
      <c r="AN2605">
        <v>95845</v>
      </c>
      <c r="AO2605">
        <v>949873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11</v>
      </c>
      <c r="AV2605">
        <f t="shared" si="163"/>
        <v>12</v>
      </c>
      <c r="AW2605">
        <v>3612</v>
      </c>
      <c r="AX2605">
        <v>0.28000000000000003</v>
      </c>
      <c r="AY2605">
        <v>1159799497.2911401</v>
      </c>
      <c r="AZ2605">
        <v>1159799.49729114</v>
      </c>
      <c r="BA2605">
        <v>80464.595846317199</v>
      </c>
      <c r="BB2605">
        <v>0.12427826045506314</v>
      </c>
      <c r="BC2605">
        <v>7727</v>
      </c>
      <c r="BD2605">
        <v>423</v>
      </c>
      <c r="BE2605">
        <v>7304</v>
      </c>
      <c r="BF2605">
        <v>0.51893428063943159</v>
      </c>
      <c r="BG2605">
        <v>280636</v>
      </c>
      <c r="BH2605">
        <v>19.372911776888031</v>
      </c>
      <c r="BI2605">
        <v>2110</v>
      </c>
      <c r="BJ2605">
        <v>12</v>
      </c>
      <c r="BK2605">
        <v>1</v>
      </c>
      <c r="BL2605">
        <v>3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2</v>
      </c>
      <c r="BS2605">
        <v>0</v>
      </c>
      <c r="BT2605">
        <v>14274</v>
      </c>
      <c r="BU2605">
        <v>0.56999999999999995</v>
      </c>
      <c r="BV2605">
        <v>0.47465740000000001</v>
      </c>
      <c r="BW2605">
        <v>74</v>
      </c>
      <c r="BX2605">
        <v>1.261034</v>
      </c>
      <c r="BY2605">
        <v>-0.83441330000000002</v>
      </c>
      <c r="BZ2605">
        <v>14</v>
      </c>
      <c r="CA2605">
        <v>1</v>
      </c>
      <c r="CB2605">
        <v>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14729</v>
      </c>
      <c r="CK2605">
        <v>1.2899721637585715</v>
      </c>
      <c r="CL2605">
        <v>0.56895380434782605</v>
      </c>
      <c r="CM2605">
        <v>69</v>
      </c>
      <c r="CN2605">
        <v>-0.62747029635044238</v>
      </c>
      <c r="CO2605">
        <v>1217</v>
      </c>
      <c r="CP2605">
        <v>0.17758125199999999</v>
      </c>
      <c r="CQ2605">
        <v>0.13604619300000001</v>
      </c>
      <c r="CR2605">
        <v>12716</v>
      </c>
      <c r="CS2605">
        <v>0.85299999999999998</v>
      </c>
      <c r="CT2605">
        <v>10697</v>
      </c>
      <c r="CU2605">
        <v>0.77405055708999992</v>
      </c>
      <c r="CW2605">
        <v>3</v>
      </c>
      <c r="CX2605">
        <v>1</v>
      </c>
      <c r="CY2605">
        <v>525</v>
      </c>
      <c r="CZ2605">
        <v>1265</v>
      </c>
      <c r="DA2605" s="2">
        <v>8292</v>
      </c>
      <c r="DB2605" s="2">
        <v>1130</v>
      </c>
      <c r="DC2605" s="2">
        <v>61.68</v>
      </c>
      <c r="DD2605" s="2">
        <v>1724</v>
      </c>
      <c r="DE2605">
        <v>375</v>
      </c>
      <c r="DF2605">
        <v>68</v>
      </c>
      <c r="DG2605">
        <v>13.71</v>
      </c>
      <c r="DH2605">
        <v>6.85</v>
      </c>
      <c r="DI2605" s="2">
        <v>6.85</v>
      </c>
      <c r="DJ2605">
        <v>-0.02</v>
      </c>
      <c r="DK2605">
        <v>0.85224080918549572</v>
      </c>
      <c r="DL2605">
        <v>0</v>
      </c>
      <c r="DN2605">
        <v>258.10000000000002</v>
      </c>
      <c r="DO2605">
        <v>0.49099999999999999</v>
      </c>
      <c r="DP2605">
        <v>26.200000000000003</v>
      </c>
      <c r="DQ2605" s="2">
        <v>0</v>
      </c>
      <c r="DR2605" s="2">
        <v>0</v>
      </c>
      <c r="DS2605">
        <v>0</v>
      </c>
      <c r="DT2605">
        <v>4.6231927467762599</v>
      </c>
      <c r="DU2605">
        <v>2536024.6420876365</v>
      </c>
      <c r="DV2605">
        <v>0</v>
      </c>
    </row>
    <row r="2606" spans="1:126" x14ac:dyDescent="0.15">
      <c r="A2606" t="s">
        <v>2658</v>
      </c>
      <c r="B2606" t="s">
        <v>904</v>
      </c>
      <c r="C2606">
        <v>48</v>
      </c>
      <c r="D2606">
        <v>241</v>
      </c>
      <c r="E2606" t="s">
        <v>4265</v>
      </c>
      <c r="F2606">
        <v>48241</v>
      </c>
      <c r="G2606" t="s">
        <v>7589</v>
      </c>
      <c r="H2606">
        <v>75.400000000000006</v>
      </c>
      <c r="I2606">
        <v>16.600000000000001</v>
      </c>
      <c r="J2606">
        <v>0.5</v>
      </c>
      <c r="K2606">
        <v>0.6</v>
      </c>
      <c r="L2606">
        <v>1.3</v>
      </c>
      <c r="M2606">
        <v>5.6</v>
      </c>
      <c r="N2606">
        <f t="shared" si="166"/>
        <v>5994.38</v>
      </c>
      <c r="O2606">
        <f t="shared" si="164"/>
        <v>4005.62</v>
      </c>
      <c r="P2606">
        <f t="shared" si="165"/>
        <v>4.8067440000000019</v>
      </c>
      <c r="Q2606" s="4">
        <v>48241</v>
      </c>
      <c r="R2606" s="5">
        <v>30.752932000000001</v>
      </c>
      <c r="S2606" s="5">
        <v>-94.022294000000002</v>
      </c>
      <c r="T2606">
        <v>6</v>
      </c>
      <c r="U2606">
        <v>0.15263134388685429</v>
      </c>
      <c r="V2606">
        <v>35703</v>
      </c>
      <c r="W2606">
        <v>35826</v>
      </c>
      <c r="X2606">
        <v>35768</v>
      </c>
      <c r="Y2606">
        <v>35250</v>
      </c>
      <c r="Z2606">
        <v>17701</v>
      </c>
      <c r="AA2606">
        <v>48223</v>
      </c>
      <c r="AB2606">
        <v>11310.612000000001</v>
      </c>
      <c r="AC2606">
        <v>40820</v>
      </c>
      <c r="AD2606">
        <v>1</v>
      </c>
      <c r="AE2606">
        <v>2.7957951241333034E-5</v>
      </c>
      <c r="AF2606">
        <v>50</v>
      </c>
      <c r="AG2606">
        <v>894</v>
      </c>
      <c r="AH2606">
        <v>5.5928411633109618E-2</v>
      </c>
      <c r="AI2606" s="3">
        <v>88130</v>
      </c>
      <c r="AJ2606" s="3">
        <v>600865.83248723508</v>
      </c>
      <c r="AK2606">
        <v>34</v>
      </c>
      <c r="AL2606">
        <v>620595.19999999995</v>
      </c>
      <c r="AM2606">
        <v>909658</v>
      </c>
      <c r="AN2606">
        <v>44528</v>
      </c>
      <c r="AO2606">
        <v>954186</v>
      </c>
      <c r="AP2606">
        <v>1</v>
      </c>
      <c r="AQ2606">
        <v>1</v>
      </c>
      <c r="AR2606">
        <v>2</v>
      </c>
      <c r="AS2606">
        <v>5.5825378216937421E-2</v>
      </c>
      <c r="AT2606">
        <v>4</v>
      </c>
      <c r="AU2606">
        <v>20</v>
      </c>
      <c r="AV2606">
        <f t="shared" si="163"/>
        <v>24</v>
      </c>
      <c r="AW2606">
        <v>339</v>
      </c>
      <c r="AX2606">
        <v>1.0000000000000009E-2</v>
      </c>
      <c r="AY2606">
        <v>2117548738.4068401</v>
      </c>
      <c r="AZ2606">
        <v>2117548.7384068402</v>
      </c>
      <c r="BA2606">
        <v>59366.267926762397</v>
      </c>
      <c r="BB2606">
        <v>0.16844582536898847</v>
      </c>
      <c r="BC2606">
        <v>14838</v>
      </c>
      <c r="BD2606">
        <v>1800</v>
      </c>
      <c r="BE2606">
        <v>13038</v>
      </c>
      <c r="BF2606">
        <v>0.36517939668935384</v>
      </c>
      <c r="BG2606">
        <v>433941</v>
      </c>
      <c r="BH2606">
        <v>12.132101319615298</v>
      </c>
      <c r="BI2606">
        <v>6230</v>
      </c>
      <c r="BJ2606">
        <v>38</v>
      </c>
      <c r="BK2606">
        <v>1</v>
      </c>
      <c r="BL2606">
        <v>3</v>
      </c>
      <c r="BM2606">
        <v>0</v>
      </c>
      <c r="BN2606">
        <v>0</v>
      </c>
      <c r="BO2606">
        <v>2</v>
      </c>
      <c r="BP2606">
        <v>0</v>
      </c>
      <c r="BQ2606">
        <v>2</v>
      </c>
      <c r="BR2606">
        <v>2</v>
      </c>
      <c r="BS2606">
        <v>0</v>
      </c>
      <c r="BT2606">
        <v>34370</v>
      </c>
      <c r="BU2606">
        <v>0.55000000000000004</v>
      </c>
      <c r="BV2606">
        <v>0.49006519999999998</v>
      </c>
      <c r="BW2606">
        <v>203</v>
      </c>
      <c r="BX2606">
        <v>1.3965669999999999</v>
      </c>
      <c r="BY2606">
        <v>-0.52779279999999995</v>
      </c>
      <c r="BZ2606">
        <v>40</v>
      </c>
      <c r="CA2606">
        <v>1</v>
      </c>
      <c r="CB2606">
        <v>3</v>
      </c>
      <c r="CC2606">
        <v>0</v>
      </c>
      <c r="CD2606">
        <v>0</v>
      </c>
      <c r="CE2606">
        <v>2</v>
      </c>
      <c r="CF2606">
        <v>0</v>
      </c>
      <c r="CG2606">
        <v>1</v>
      </c>
      <c r="CH2606">
        <v>1</v>
      </c>
      <c r="CI2606">
        <v>0</v>
      </c>
      <c r="CJ2606">
        <v>35583</v>
      </c>
      <c r="CK2606">
        <v>1.3489587724475172</v>
      </c>
      <c r="CL2606">
        <v>0.60797013448477488</v>
      </c>
      <c r="CM2606">
        <v>166</v>
      </c>
      <c r="CN2606">
        <v>-0.40983420257123482</v>
      </c>
      <c r="CO2606">
        <v>1604</v>
      </c>
      <c r="CP2606">
        <v>-0.83225173159999999</v>
      </c>
      <c r="CQ2606">
        <v>-0.3235235199</v>
      </c>
      <c r="CR2606">
        <v>27476</v>
      </c>
      <c r="CS2606">
        <v>0.77599999999999991</v>
      </c>
      <c r="CT2606">
        <v>26813</v>
      </c>
      <c r="CU2606">
        <v>0.78995756718999999</v>
      </c>
      <c r="CV2606">
        <v>8</v>
      </c>
      <c r="CW2606">
        <v>11</v>
      </c>
      <c r="CX2606">
        <v>15</v>
      </c>
      <c r="CY2606">
        <v>445</v>
      </c>
      <c r="CZ2606">
        <v>1405</v>
      </c>
      <c r="DA2606" s="2">
        <v>15734</v>
      </c>
      <c r="DB2606" s="2">
        <v>1850</v>
      </c>
      <c r="DC2606" s="2">
        <v>123.43</v>
      </c>
      <c r="DD2606" s="2">
        <v>7404</v>
      </c>
      <c r="DE2606">
        <v>496</v>
      </c>
      <c r="DF2606">
        <v>147</v>
      </c>
      <c r="DG2606">
        <v>19.64</v>
      </c>
      <c r="DH2606">
        <v>8.42</v>
      </c>
      <c r="DI2606" s="2">
        <v>19.64</v>
      </c>
      <c r="DJ2606">
        <v>2.25</v>
      </c>
      <c r="DK2606">
        <v>0.96676500624078066</v>
      </c>
      <c r="DL2606">
        <v>0</v>
      </c>
      <c r="DN2606">
        <v>188.2</v>
      </c>
      <c r="DO2606">
        <v>0.308</v>
      </c>
      <c r="DP2606">
        <v>769</v>
      </c>
      <c r="DQ2606" s="2">
        <f>21008+64</f>
        <v>21072</v>
      </c>
      <c r="DR2606" s="2">
        <v>9669.2980000000007</v>
      </c>
      <c r="DS2606">
        <v>0</v>
      </c>
      <c r="DT2606">
        <v>2.4147115489390201</v>
      </c>
      <c r="DU2606">
        <v>1498558.3966561209</v>
      </c>
      <c r="DV2606">
        <v>0</v>
      </c>
    </row>
    <row r="2607" spans="1:126" x14ac:dyDescent="0.15">
      <c r="A2607" t="s">
        <v>2658</v>
      </c>
      <c r="B2607" t="s">
        <v>906</v>
      </c>
      <c r="C2607">
        <v>48</v>
      </c>
      <c r="D2607">
        <v>243</v>
      </c>
      <c r="E2607" t="s">
        <v>4266</v>
      </c>
      <c r="F2607">
        <v>48243</v>
      </c>
      <c r="G2607" t="s">
        <v>7590</v>
      </c>
      <c r="H2607">
        <v>63.6</v>
      </c>
      <c r="I2607">
        <v>0.4</v>
      </c>
      <c r="J2607">
        <v>0.3</v>
      </c>
      <c r="K2607">
        <v>0.3</v>
      </c>
      <c r="L2607">
        <v>1.6</v>
      </c>
      <c r="M2607">
        <v>33.700000000000003</v>
      </c>
      <c r="N2607">
        <f t="shared" si="166"/>
        <v>5183.55</v>
      </c>
      <c r="O2607">
        <f t="shared" si="164"/>
        <v>4816.45</v>
      </c>
      <c r="P2607">
        <f t="shared" si="165"/>
        <v>5.7797400000000021</v>
      </c>
      <c r="Q2607" s="4">
        <v>48243</v>
      </c>
      <c r="R2607" s="5">
        <v>30.621956999999998</v>
      </c>
      <c r="S2607" s="5">
        <v>-104.191304</v>
      </c>
      <c r="T2607">
        <v>9</v>
      </c>
      <c r="U2607">
        <v>0.14650099471526168</v>
      </c>
      <c r="V2607">
        <v>2319</v>
      </c>
      <c r="W2607">
        <v>2282</v>
      </c>
      <c r="X2607">
        <v>2232</v>
      </c>
      <c r="Y2607">
        <v>2204</v>
      </c>
      <c r="Z2607">
        <v>1166</v>
      </c>
      <c r="AA2607">
        <v>48225</v>
      </c>
      <c r="AB2607">
        <v>906.99299999999982</v>
      </c>
      <c r="AC2607">
        <v>50165</v>
      </c>
      <c r="AD2607">
        <v>0</v>
      </c>
      <c r="AE2607">
        <v>0</v>
      </c>
      <c r="AF2607">
        <v>0</v>
      </c>
      <c r="AG2607">
        <v>84</v>
      </c>
      <c r="AH2607">
        <v>0</v>
      </c>
      <c r="AI2607" s="3">
        <v>1255005</v>
      </c>
      <c r="AJ2607" s="3">
        <v>1449292.9616543201</v>
      </c>
      <c r="AK2607">
        <v>2000</v>
      </c>
      <c r="AL2607">
        <v>1449452.8</v>
      </c>
      <c r="AM2607">
        <v>2415781</v>
      </c>
      <c r="AN2607">
        <v>6433</v>
      </c>
      <c r="AO2607">
        <v>2422214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f t="shared" si="163"/>
        <v>0</v>
      </c>
      <c r="AW2607">
        <v>0</v>
      </c>
      <c r="AX2607">
        <v>0</v>
      </c>
      <c r="AY2607">
        <v>105403961.769887</v>
      </c>
      <c r="AZ2607">
        <v>105403.961769887</v>
      </c>
      <c r="BA2607">
        <v>47695.803153283297</v>
      </c>
      <c r="BB2607">
        <v>0.20966205281966441</v>
      </c>
      <c r="BC2607">
        <v>649</v>
      </c>
      <c r="BD2607">
        <v>0</v>
      </c>
      <c r="BE2607">
        <v>649</v>
      </c>
      <c r="BF2607">
        <v>0.27986200948684775</v>
      </c>
      <c r="BG2607">
        <v>38825</v>
      </c>
      <c r="BH2607">
        <v>17.394713261648747</v>
      </c>
      <c r="BI2607">
        <v>631</v>
      </c>
      <c r="BJ2607">
        <v>4</v>
      </c>
      <c r="BK2607">
        <v>3</v>
      </c>
      <c r="BL2607">
        <v>1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2258</v>
      </c>
      <c r="BU2607">
        <v>0.47</v>
      </c>
      <c r="BV2607">
        <v>0.67614879999999999</v>
      </c>
      <c r="BW2607">
        <v>29</v>
      </c>
      <c r="BX2607">
        <v>3.9858280000000001</v>
      </c>
      <c r="BY2607">
        <v>3.5623960000000001</v>
      </c>
      <c r="BZ2607">
        <v>6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2185</v>
      </c>
      <c r="CK2607">
        <v>3.2036613272311212</v>
      </c>
      <c r="CL2607">
        <v>0.75971956660293183</v>
      </c>
      <c r="CM2607">
        <v>23</v>
      </c>
      <c r="CN2607">
        <v>2.9225418307493576</v>
      </c>
      <c r="CO2607">
        <v>393</v>
      </c>
      <c r="CP2607">
        <v>0.53353093399999996</v>
      </c>
      <c r="CQ2607">
        <v>0.37739852299999999</v>
      </c>
      <c r="CR2607">
        <v>1896</v>
      </c>
      <c r="CS2607">
        <v>0.88500000000000001</v>
      </c>
      <c r="CT2607">
        <v>1609</v>
      </c>
      <c r="CU2607">
        <v>0.69882352940999992</v>
      </c>
      <c r="CV2607">
        <v>5</v>
      </c>
      <c r="CW2607">
        <v>0</v>
      </c>
      <c r="CX2607">
        <v>1</v>
      </c>
      <c r="CY2607">
        <v>145</v>
      </c>
      <c r="CZ2607">
        <v>138</v>
      </c>
      <c r="DA2607" s="2">
        <v>1351</v>
      </c>
      <c r="DB2607" s="2">
        <v>250</v>
      </c>
      <c r="DC2607" s="2">
        <v>177.54</v>
      </c>
      <c r="DD2607" s="2">
        <v>203</v>
      </c>
      <c r="DE2607">
        <v>51</v>
      </c>
      <c r="DF2607">
        <v>6</v>
      </c>
      <c r="DG2607">
        <v>44.39</v>
      </c>
      <c r="DH2607">
        <v>44.39</v>
      </c>
      <c r="DI2607" s="2">
        <v>221.93</v>
      </c>
      <c r="DJ2607">
        <v>5.93</v>
      </c>
      <c r="DK2607">
        <v>0.85046513758909326</v>
      </c>
      <c r="DL2607">
        <v>0</v>
      </c>
      <c r="DN2607">
        <v>0</v>
      </c>
      <c r="DO2607">
        <v>0</v>
      </c>
      <c r="DP2607">
        <v>135.25</v>
      </c>
      <c r="DQ2607" s="2">
        <v>0</v>
      </c>
      <c r="DR2607" s="2">
        <v>74807.574842239977</v>
      </c>
      <c r="DS2607">
        <v>4.8538213709502308E-2</v>
      </c>
      <c r="DV2607">
        <v>1</v>
      </c>
    </row>
    <row r="2608" spans="1:126" x14ac:dyDescent="0.15">
      <c r="A2608" t="s">
        <v>2658</v>
      </c>
      <c r="B2608" t="s">
        <v>176</v>
      </c>
      <c r="C2608">
        <v>48</v>
      </c>
      <c r="D2608">
        <v>245</v>
      </c>
      <c r="E2608" t="s">
        <v>4267</v>
      </c>
      <c r="F2608">
        <v>48245</v>
      </c>
      <c r="G2608" t="s">
        <v>7591</v>
      </c>
      <c r="H2608">
        <v>44.6</v>
      </c>
      <c r="I2608">
        <v>33.5</v>
      </c>
      <c r="J2608">
        <v>0.3</v>
      </c>
      <c r="K2608">
        <v>3.4</v>
      </c>
      <c r="L2608">
        <v>1.2</v>
      </c>
      <c r="M2608">
        <v>17</v>
      </c>
      <c r="N2608">
        <f t="shared" si="166"/>
        <v>3413.5</v>
      </c>
      <c r="O2608">
        <f t="shared" si="164"/>
        <v>6586.5</v>
      </c>
      <c r="P2608">
        <f t="shared" si="165"/>
        <v>7.903800000000003</v>
      </c>
      <c r="Q2608" s="4">
        <v>48245</v>
      </c>
      <c r="R2608" s="5">
        <v>29.853999999999999</v>
      </c>
      <c r="S2608" s="5">
        <v>-94.149331000000004</v>
      </c>
      <c r="T2608">
        <v>2</v>
      </c>
      <c r="U2608">
        <v>0.15415365549816495</v>
      </c>
      <c r="V2608">
        <v>251627</v>
      </c>
      <c r="W2608">
        <v>252466</v>
      </c>
      <c r="X2608">
        <v>252872</v>
      </c>
      <c r="Y2608">
        <v>254889</v>
      </c>
      <c r="Z2608">
        <v>133373</v>
      </c>
      <c r="AA2608">
        <v>48227</v>
      </c>
      <c r="AB2608">
        <v>90340.235000000015</v>
      </c>
      <c r="AC2608">
        <v>43540</v>
      </c>
      <c r="AD2608">
        <v>2</v>
      </c>
      <c r="AE2608">
        <v>7.9091398019551398E-6</v>
      </c>
      <c r="AF2608">
        <v>41</v>
      </c>
      <c r="AG2608">
        <v>764</v>
      </c>
      <c r="AH2608">
        <v>5.3664921465968587E-2</v>
      </c>
      <c r="AI2608" s="3">
        <v>353971</v>
      </c>
      <c r="AJ2608" s="3">
        <v>560828.72961925005</v>
      </c>
      <c r="AK2608">
        <v>56</v>
      </c>
      <c r="AL2608">
        <v>711244.79999999993</v>
      </c>
      <c r="AM2608">
        <v>1183317</v>
      </c>
      <c r="AN2608">
        <v>67930</v>
      </c>
      <c r="AO2608">
        <v>1251247</v>
      </c>
      <c r="AP2608">
        <v>13</v>
      </c>
      <c r="AQ2608">
        <v>0</v>
      </c>
      <c r="AR2608">
        <v>13</v>
      </c>
      <c r="AS2608">
        <v>5.1492082102144447E-2</v>
      </c>
      <c r="AT2608">
        <v>12</v>
      </c>
      <c r="AU2608">
        <v>180</v>
      </c>
      <c r="AV2608">
        <f t="shared" si="163"/>
        <v>192</v>
      </c>
      <c r="AW2608">
        <v>236570</v>
      </c>
      <c r="AX2608">
        <v>0.91</v>
      </c>
      <c r="AY2608">
        <v>785523395.84119904</v>
      </c>
      <c r="AZ2608">
        <v>785523.39584119909</v>
      </c>
      <c r="BA2608">
        <v>3116.2364110584099</v>
      </c>
      <c r="BB2608">
        <v>3.2089991518337864</v>
      </c>
      <c r="BC2608">
        <v>384679</v>
      </c>
      <c r="BD2608">
        <v>388335</v>
      </c>
      <c r="BE2608">
        <v>-3656</v>
      </c>
      <c r="BF2608">
        <v>-1.4529442388932825E-2</v>
      </c>
      <c r="BG2608">
        <v>3947362</v>
      </c>
      <c r="BH2608">
        <v>15.610118953462621</v>
      </c>
      <c r="BI2608">
        <v>32122</v>
      </c>
      <c r="BJ2608">
        <v>207</v>
      </c>
      <c r="BK2608">
        <v>27</v>
      </c>
      <c r="BL2608">
        <v>14</v>
      </c>
      <c r="BM2608">
        <v>2</v>
      </c>
      <c r="BN2608">
        <v>3</v>
      </c>
      <c r="BO2608">
        <v>19</v>
      </c>
      <c r="BP2608">
        <v>2</v>
      </c>
      <c r="BQ2608">
        <v>14</v>
      </c>
      <c r="BR2608">
        <v>6</v>
      </c>
      <c r="BS2608">
        <v>1</v>
      </c>
      <c r="BT2608">
        <v>243237</v>
      </c>
      <c r="BU2608">
        <v>0.69</v>
      </c>
      <c r="BV2608">
        <v>0.47984870000000002</v>
      </c>
      <c r="BW2608">
        <v>1273</v>
      </c>
      <c r="BX2608">
        <v>1.212809</v>
      </c>
      <c r="BY2608">
        <v>-0.92098040000000003</v>
      </c>
      <c r="BZ2608">
        <v>213</v>
      </c>
      <c r="CA2608">
        <v>23</v>
      </c>
      <c r="CB2608">
        <v>14</v>
      </c>
      <c r="CC2608">
        <v>2</v>
      </c>
      <c r="CD2608">
        <v>3</v>
      </c>
      <c r="CE2608">
        <v>19</v>
      </c>
      <c r="CF2608">
        <v>3</v>
      </c>
      <c r="CG2608">
        <v>19</v>
      </c>
      <c r="CH2608">
        <v>5</v>
      </c>
      <c r="CI2608">
        <v>0</v>
      </c>
      <c r="CJ2608">
        <v>252439</v>
      </c>
      <c r="CK2608">
        <v>1.1923672649630208</v>
      </c>
      <c r="CL2608">
        <v>0.60181984857230164</v>
      </c>
      <c r="CM2608">
        <v>1074</v>
      </c>
      <c r="CN2608">
        <v>-0.69601153367701085</v>
      </c>
      <c r="CO2608">
        <v>24596</v>
      </c>
      <c r="CP2608">
        <v>-0.68012665159999997</v>
      </c>
      <c r="CQ2608">
        <v>-0.45424959710000001</v>
      </c>
      <c r="CR2608">
        <v>191938</v>
      </c>
      <c r="CS2608">
        <v>0.753</v>
      </c>
      <c r="CT2608">
        <v>182430</v>
      </c>
      <c r="CU2608">
        <v>0.72165425582999998</v>
      </c>
      <c r="CV2608">
        <v>211</v>
      </c>
      <c r="CW2608">
        <v>141</v>
      </c>
      <c r="CX2608">
        <v>157</v>
      </c>
      <c r="CY2608">
        <v>523</v>
      </c>
      <c r="CZ2608">
        <v>1125</v>
      </c>
      <c r="DA2608" s="2">
        <v>159293</v>
      </c>
      <c r="DB2608" s="2">
        <v>18835</v>
      </c>
      <c r="DC2608" s="2">
        <v>181.09</v>
      </c>
      <c r="DD2608" s="2">
        <v>105953</v>
      </c>
      <c r="DE2608">
        <v>319</v>
      </c>
      <c r="DF2608">
        <v>155</v>
      </c>
      <c r="DG2608">
        <v>34.869999999999997</v>
      </c>
      <c r="DH2608">
        <v>3.96</v>
      </c>
      <c r="DI2608" s="2">
        <v>9.11</v>
      </c>
      <c r="DJ2608">
        <v>1.04</v>
      </c>
      <c r="DK2608">
        <v>0.84271310361583296</v>
      </c>
      <c r="DL2608">
        <v>9.1623036649214652E-3</v>
      </c>
      <c r="DM2608">
        <v>457</v>
      </c>
      <c r="DN2608">
        <v>8.1</v>
      </c>
      <c r="DO2608">
        <v>1.3000000000000001E-2</v>
      </c>
      <c r="DP2608">
        <v>3460.31</v>
      </c>
      <c r="DQ2608" s="2">
        <v>0</v>
      </c>
      <c r="DR2608" s="2">
        <v>10895.60903394</v>
      </c>
      <c r="DS2608">
        <v>1.1592509719182482E-2</v>
      </c>
      <c r="DT2608">
        <v>3.0056552986999998</v>
      </c>
      <c r="DU2608">
        <v>2137756.7017928213</v>
      </c>
      <c r="DV2608">
        <v>0</v>
      </c>
    </row>
    <row r="2609" spans="1:126" x14ac:dyDescent="0.15">
      <c r="A2609" t="s">
        <v>2658</v>
      </c>
      <c r="B2609" t="s">
        <v>4268</v>
      </c>
      <c r="C2609">
        <v>48</v>
      </c>
      <c r="D2609">
        <v>247</v>
      </c>
      <c r="E2609" t="s">
        <v>4269</v>
      </c>
      <c r="F2609">
        <v>48247</v>
      </c>
      <c r="G2609" t="s">
        <v>7592</v>
      </c>
      <c r="H2609">
        <v>6.3</v>
      </c>
      <c r="I2609">
        <v>0.3</v>
      </c>
      <c r="J2609">
        <v>0.3</v>
      </c>
      <c r="K2609">
        <v>0.3</v>
      </c>
      <c r="L2609">
        <v>0.2</v>
      </c>
      <c r="M2609">
        <v>92.6</v>
      </c>
      <c r="N2609">
        <f t="shared" si="166"/>
        <v>8614.7599999999984</v>
      </c>
      <c r="O2609">
        <f t="shared" si="164"/>
        <v>1385.2400000000016</v>
      </c>
      <c r="P2609">
        <f t="shared" si="165"/>
        <v>1.6622880000000024</v>
      </c>
      <c r="Q2609" s="4">
        <v>48247</v>
      </c>
      <c r="R2609" s="5">
        <v>27.041212000000002</v>
      </c>
      <c r="S2609" s="5">
        <v>-98.700126999999995</v>
      </c>
      <c r="T2609">
        <v>6</v>
      </c>
      <c r="U2609">
        <v>-8.7698888994630089E-2</v>
      </c>
      <c r="V2609">
        <v>5257</v>
      </c>
      <c r="W2609">
        <v>5266</v>
      </c>
      <c r="X2609">
        <v>5239</v>
      </c>
      <c r="Y2609">
        <v>5284</v>
      </c>
      <c r="Z2609">
        <v>2414</v>
      </c>
      <c r="AA2609">
        <v>48229</v>
      </c>
      <c r="AB2609">
        <v>1592.9350000000002</v>
      </c>
      <c r="AC2609">
        <v>35521</v>
      </c>
      <c r="AD2609">
        <v>0</v>
      </c>
      <c r="AE2609">
        <v>0</v>
      </c>
      <c r="AF2609">
        <v>2</v>
      </c>
      <c r="AG2609">
        <v>263</v>
      </c>
      <c r="AH2609">
        <v>7.6045627376425855E-3</v>
      </c>
      <c r="AI2609" s="3">
        <v>644924</v>
      </c>
      <c r="AJ2609" s="3">
        <v>727130.45886655001</v>
      </c>
      <c r="AK2609">
        <v>421</v>
      </c>
      <c r="AL2609">
        <v>727193.59999999998</v>
      </c>
      <c r="AM2609">
        <v>614081</v>
      </c>
      <c r="AN2609">
        <v>15285</v>
      </c>
      <c r="AO2609">
        <v>629366</v>
      </c>
      <c r="AP2609">
        <v>1</v>
      </c>
      <c r="AQ2609">
        <v>0</v>
      </c>
      <c r="AR2609">
        <v>1</v>
      </c>
      <c r="AS2609">
        <v>0.189897455374098</v>
      </c>
      <c r="AT2609">
        <v>1</v>
      </c>
      <c r="AU2609">
        <v>3</v>
      </c>
      <c r="AV2609">
        <f t="shared" si="163"/>
        <v>4</v>
      </c>
      <c r="AW2609">
        <v>0</v>
      </c>
      <c r="AX2609">
        <v>0</v>
      </c>
      <c r="AY2609">
        <v>445522795.39924401</v>
      </c>
      <c r="AZ2609">
        <v>445522.795399244</v>
      </c>
      <c r="BA2609">
        <v>84339.366327674696</v>
      </c>
      <c r="BB2609">
        <v>0.11856859300019011</v>
      </c>
      <c r="BC2609">
        <v>4532</v>
      </c>
      <c r="BD2609">
        <v>498</v>
      </c>
      <c r="BE2609">
        <v>4034</v>
      </c>
      <c r="BF2609">
        <v>0.76735780863610425</v>
      </c>
      <c r="BG2609">
        <v>139109</v>
      </c>
      <c r="BH2609">
        <v>26.552586371444932</v>
      </c>
      <c r="BI2609">
        <v>913</v>
      </c>
      <c r="BJ2609">
        <v>2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4997</v>
      </c>
      <c r="BU2609">
        <v>0.42</v>
      </c>
      <c r="BV2609">
        <v>0.49536029999999998</v>
      </c>
      <c r="BW2609">
        <v>12</v>
      </c>
      <c r="BX2609">
        <v>0.60036020000000001</v>
      </c>
      <c r="BY2609">
        <v>-1.5609170000000001</v>
      </c>
      <c r="BZ2609">
        <v>1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5245</v>
      </c>
      <c r="CK2609">
        <v>0.19065776930409914</v>
      </c>
      <c r="CL2609">
        <v>0.4382229232386961</v>
      </c>
      <c r="CM2609">
        <v>10</v>
      </c>
      <c r="CN2609">
        <v>-2.5805422548106027</v>
      </c>
      <c r="CO2609">
        <v>364</v>
      </c>
      <c r="CP2609">
        <v>-0.1049539085</v>
      </c>
      <c r="CQ2609">
        <v>-0.27138808380000001</v>
      </c>
      <c r="CR2609">
        <v>4880</v>
      </c>
      <c r="CS2609">
        <v>0.93900000000000006</v>
      </c>
      <c r="CT2609">
        <v>3680</v>
      </c>
      <c r="CU2609">
        <v>0.69685178635</v>
      </c>
      <c r="CW2609">
        <v>1</v>
      </c>
      <c r="CX2609">
        <v>1</v>
      </c>
      <c r="CY2609">
        <v>218</v>
      </c>
      <c r="CZ2609">
        <v>427</v>
      </c>
      <c r="DA2609" s="2">
        <v>2805</v>
      </c>
      <c r="DB2609" s="2">
        <v>205</v>
      </c>
      <c r="DC2609" s="2">
        <v>38.130000000000003</v>
      </c>
      <c r="DD2609" s="2">
        <v>278</v>
      </c>
      <c r="DE2609">
        <v>88</v>
      </c>
      <c r="DF2609">
        <v>21</v>
      </c>
      <c r="DH2609">
        <v>19.07</v>
      </c>
      <c r="DJ2609">
        <v>-1.01</v>
      </c>
      <c r="DK2609">
        <v>0.88309165110927801</v>
      </c>
      <c r="DL2609">
        <v>0</v>
      </c>
      <c r="DM2609">
        <v>0</v>
      </c>
      <c r="DN2609">
        <v>0</v>
      </c>
      <c r="DO2609">
        <v>0</v>
      </c>
      <c r="DP2609">
        <v>3726.28</v>
      </c>
      <c r="DQ2609" s="2">
        <v>0</v>
      </c>
      <c r="DR2609" s="2">
        <v>1606.53</v>
      </c>
      <c r="DS2609">
        <v>0</v>
      </c>
      <c r="DV2609">
        <v>0</v>
      </c>
    </row>
    <row r="2610" spans="1:126" x14ac:dyDescent="0.15">
      <c r="A2610" t="s">
        <v>2658</v>
      </c>
      <c r="B2610" t="s">
        <v>4270</v>
      </c>
      <c r="C2610">
        <v>48</v>
      </c>
      <c r="D2610">
        <v>249</v>
      </c>
      <c r="E2610" t="s">
        <v>4271</v>
      </c>
      <c r="F2610">
        <v>48249</v>
      </c>
      <c r="G2610" t="s">
        <v>7593</v>
      </c>
      <c r="H2610">
        <v>19.7</v>
      </c>
      <c r="I2610">
        <v>0.4</v>
      </c>
      <c r="J2610">
        <v>0.2</v>
      </c>
      <c r="K2610">
        <v>0.3</v>
      </c>
      <c r="L2610">
        <v>0.3</v>
      </c>
      <c r="M2610">
        <v>79</v>
      </c>
      <c r="N2610">
        <f t="shared" si="166"/>
        <v>6629.47</v>
      </c>
      <c r="O2610">
        <f t="shared" si="164"/>
        <v>3370.5299999999997</v>
      </c>
      <c r="P2610">
        <f t="shared" si="165"/>
        <v>4.0446360000000015</v>
      </c>
      <c r="Q2610" s="4">
        <v>48249</v>
      </c>
      <c r="R2610" s="5">
        <v>27.733516000000002</v>
      </c>
      <c r="S2610" s="5">
        <v>-98.090813999999995</v>
      </c>
      <c r="T2610">
        <v>4</v>
      </c>
      <c r="U2610">
        <v>0.25609218658883937</v>
      </c>
      <c r="V2610">
        <v>41014</v>
      </c>
      <c r="W2610">
        <v>41348</v>
      </c>
      <c r="X2610">
        <v>41461</v>
      </c>
      <c r="Y2610">
        <v>41469</v>
      </c>
      <c r="Z2610">
        <v>19950</v>
      </c>
      <c r="AA2610">
        <v>48231</v>
      </c>
      <c r="AB2610">
        <v>14225.107</v>
      </c>
      <c r="AC2610">
        <v>42986</v>
      </c>
      <c r="AD2610">
        <v>1</v>
      </c>
      <c r="AE2610">
        <v>2.4119051638889559E-5</v>
      </c>
      <c r="AF2610">
        <v>22</v>
      </c>
      <c r="AG2610">
        <v>1047</v>
      </c>
      <c r="AH2610">
        <v>2.1012416427889206E-2</v>
      </c>
      <c r="AI2610" s="3">
        <v>503754</v>
      </c>
      <c r="AJ2610" s="3">
        <v>553707.47042366001</v>
      </c>
      <c r="AK2610">
        <v>95</v>
      </c>
      <c r="AL2610">
        <v>555712</v>
      </c>
      <c r="AM2610">
        <v>456293</v>
      </c>
      <c r="AN2610">
        <v>89883</v>
      </c>
      <c r="AO2610">
        <v>546176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17</v>
      </c>
      <c r="AV2610">
        <f t="shared" si="163"/>
        <v>17</v>
      </c>
      <c r="AW2610">
        <v>36252</v>
      </c>
      <c r="AX2610">
        <v>0.95</v>
      </c>
      <c r="AY2610">
        <v>1735931956.47031</v>
      </c>
      <c r="AZ2610">
        <v>1735931.95647031</v>
      </c>
      <c r="BA2610">
        <v>44189.014035681197</v>
      </c>
      <c r="BB2610">
        <v>0.22630059118144896</v>
      </c>
      <c r="BC2610">
        <v>8476</v>
      </c>
      <c r="BD2610">
        <v>2430</v>
      </c>
      <c r="BE2610">
        <v>6046</v>
      </c>
      <c r="BF2610">
        <v>0.14741307846101331</v>
      </c>
      <c r="BG2610">
        <v>607878</v>
      </c>
      <c r="BH2610">
        <v>14.661440872144908</v>
      </c>
      <c r="BI2610">
        <v>6141</v>
      </c>
      <c r="BJ2610">
        <v>27</v>
      </c>
      <c r="BK2610">
        <v>3</v>
      </c>
      <c r="BL2610">
        <v>3</v>
      </c>
      <c r="BM2610">
        <v>0</v>
      </c>
      <c r="BN2610">
        <v>0</v>
      </c>
      <c r="BO2610">
        <v>0</v>
      </c>
      <c r="BP2610">
        <v>1</v>
      </c>
      <c r="BQ2610">
        <v>2</v>
      </c>
      <c r="BR2610">
        <v>1</v>
      </c>
      <c r="BS2610">
        <v>0</v>
      </c>
      <c r="BT2610">
        <v>41001</v>
      </c>
      <c r="BU2610">
        <v>0.63</v>
      </c>
      <c r="BV2610">
        <v>0.39446959999999998</v>
      </c>
      <c r="BW2610">
        <v>143</v>
      </c>
      <c r="BX2610">
        <v>0.90241700000000002</v>
      </c>
      <c r="BY2610">
        <v>-1.8211390000000001</v>
      </c>
      <c r="BZ2610">
        <v>25</v>
      </c>
      <c r="CA2610">
        <v>2</v>
      </c>
      <c r="CB2610">
        <v>2</v>
      </c>
      <c r="CC2610">
        <v>0</v>
      </c>
      <c r="CD2610">
        <v>0</v>
      </c>
      <c r="CE2610">
        <v>0</v>
      </c>
      <c r="CF2610">
        <v>1</v>
      </c>
      <c r="CG2610">
        <v>4</v>
      </c>
      <c r="CH2610">
        <v>1</v>
      </c>
      <c r="CI2610">
        <v>1</v>
      </c>
      <c r="CJ2610">
        <v>41378</v>
      </c>
      <c r="CK2610">
        <v>0.87002755087244432</v>
      </c>
      <c r="CL2610">
        <v>0.43682028010327828</v>
      </c>
      <c r="CM2610">
        <v>126</v>
      </c>
      <c r="CN2610">
        <v>-1.8541464612877936</v>
      </c>
      <c r="CO2610">
        <v>2387</v>
      </c>
      <c r="CP2610">
        <v>-0.68027948090000001</v>
      </c>
      <c r="CQ2610">
        <v>-0.50421524110000004</v>
      </c>
      <c r="CR2610">
        <v>37752</v>
      </c>
      <c r="CS2610">
        <v>0.91200000000000003</v>
      </c>
      <c r="CT2610">
        <v>31212</v>
      </c>
      <c r="CU2610">
        <v>0.75264243903999994</v>
      </c>
      <c r="CV2610">
        <v>28</v>
      </c>
      <c r="CW2610">
        <v>13</v>
      </c>
      <c r="CX2610">
        <v>13</v>
      </c>
      <c r="CY2610">
        <v>759</v>
      </c>
      <c r="CZ2610">
        <v>1544</v>
      </c>
      <c r="DA2610" s="2">
        <v>25720</v>
      </c>
      <c r="DB2610" s="2">
        <v>2925</v>
      </c>
      <c r="DC2610" s="2">
        <v>47.98</v>
      </c>
      <c r="DD2610" s="2">
        <v>2529</v>
      </c>
      <c r="DE2610">
        <v>425</v>
      </c>
      <c r="DF2610">
        <v>77</v>
      </c>
      <c r="DG2610">
        <v>12</v>
      </c>
      <c r="DH2610">
        <v>7.2</v>
      </c>
      <c r="DI2610" s="2">
        <v>7.2</v>
      </c>
      <c r="DJ2610">
        <v>1.45</v>
      </c>
      <c r="DK2610">
        <v>0.91296744045704847</v>
      </c>
      <c r="DL2610">
        <v>0</v>
      </c>
      <c r="DM2610">
        <v>0</v>
      </c>
      <c r="DN2610">
        <v>244.5</v>
      </c>
      <c r="DO2610">
        <v>0.44</v>
      </c>
      <c r="DP2610">
        <v>4074.14</v>
      </c>
      <c r="DQ2610" s="2">
        <v>0</v>
      </c>
      <c r="DR2610" s="2">
        <v>0</v>
      </c>
      <c r="DS2610">
        <v>0</v>
      </c>
      <c r="DT2610">
        <v>4.5863766663204704</v>
      </c>
      <c r="DU2610">
        <v>2548704.549994281</v>
      </c>
      <c r="DV2610">
        <v>0</v>
      </c>
    </row>
    <row r="2611" spans="1:126" x14ac:dyDescent="0.15">
      <c r="A2611" t="s">
        <v>2658</v>
      </c>
      <c r="B2611" t="s">
        <v>331</v>
      </c>
      <c r="C2611">
        <v>48</v>
      </c>
      <c r="D2611">
        <v>251</v>
      </c>
      <c r="E2611" t="s">
        <v>4272</v>
      </c>
      <c r="F2611">
        <v>48251</v>
      </c>
      <c r="G2611" t="s">
        <v>7594</v>
      </c>
      <c r="H2611">
        <v>76.599999999999994</v>
      </c>
      <c r="I2611">
        <v>2.5</v>
      </c>
      <c r="J2611">
        <v>0.5</v>
      </c>
      <c r="K2611">
        <v>0.6</v>
      </c>
      <c r="L2611">
        <v>1.7</v>
      </c>
      <c r="M2611">
        <v>18.100000000000001</v>
      </c>
      <c r="N2611">
        <f t="shared" si="166"/>
        <v>6204.9199999999992</v>
      </c>
      <c r="O2611">
        <f t="shared" si="164"/>
        <v>3795.0800000000008</v>
      </c>
      <c r="P2611">
        <f t="shared" si="165"/>
        <v>4.554096000000003</v>
      </c>
      <c r="Q2611" s="4">
        <v>48251</v>
      </c>
      <c r="R2611" s="5">
        <v>32.379821</v>
      </c>
      <c r="S2611" s="5">
        <v>-97.364958999999999</v>
      </c>
      <c r="T2611">
        <v>1</v>
      </c>
      <c r="U2611">
        <v>8.6998855130574052E-2</v>
      </c>
      <c r="V2611">
        <v>151174</v>
      </c>
      <c r="W2611">
        <v>153854</v>
      </c>
      <c r="X2611">
        <v>155450</v>
      </c>
      <c r="Y2611">
        <v>159390</v>
      </c>
      <c r="Z2611">
        <v>80813</v>
      </c>
      <c r="AA2611">
        <v>48233</v>
      </c>
      <c r="AB2611">
        <v>61341.483</v>
      </c>
      <c r="AC2611">
        <v>58135</v>
      </c>
      <c r="AD2611">
        <v>1</v>
      </c>
      <c r="AE2611">
        <v>6.43293663557414E-6</v>
      </c>
      <c r="AF2611">
        <v>130</v>
      </c>
      <c r="AG2611">
        <v>3023</v>
      </c>
      <c r="AH2611">
        <v>4.3003638769434339E-2</v>
      </c>
      <c r="AI2611" s="3">
        <v>428958</v>
      </c>
      <c r="AJ2611" s="3">
        <v>463862.17082381505</v>
      </c>
      <c r="AK2611">
        <v>30</v>
      </c>
      <c r="AL2611">
        <v>470035.19999999995</v>
      </c>
      <c r="AM2611">
        <v>437370</v>
      </c>
      <c r="AN2611">
        <v>153649</v>
      </c>
      <c r="AO2611">
        <v>591019</v>
      </c>
      <c r="AP2611">
        <v>9</v>
      </c>
      <c r="AQ2611">
        <v>2</v>
      </c>
      <c r="AR2611">
        <v>11</v>
      </c>
      <c r="AS2611">
        <v>7.1496353685962008E-2</v>
      </c>
      <c r="AT2611">
        <v>11</v>
      </c>
      <c r="AU2611">
        <v>149</v>
      </c>
      <c r="AV2611">
        <f t="shared" si="163"/>
        <v>160</v>
      </c>
      <c r="AY2611">
        <v>1211457924.6292701</v>
      </c>
      <c r="AZ2611">
        <v>1211457.9246292701</v>
      </c>
      <c r="BA2611">
        <v>9691.0117036319298</v>
      </c>
      <c r="BB2611">
        <v>1.0318840081734986</v>
      </c>
      <c r="BC2611">
        <v>47214</v>
      </c>
      <c r="BD2611">
        <v>20654</v>
      </c>
      <c r="BE2611">
        <v>26560</v>
      </c>
      <c r="BF2611">
        <v>0.17569158717768929</v>
      </c>
      <c r="BG2611">
        <v>1636411</v>
      </c>
      <c r="BH2611">
        <v>10.526928272756514</v>
      </c>
      <c r="BI2611">
        <v>16109</v>
      </c>
      <c r="BJ2611">
        <v>90</v>
      </c>
      <c r="BK2611">
        <v>8</v>
      </c>
      <c r="BL2611">
        <v>8</v>
      </c>
      <c r="BM2611">
        <v>0</v>
      </c>
      <c r="BN2611">
        <v>2</v>
      </c>
      <c r="BO2611">
        <v>1</v>
      </c>
      <c r="BP2611">
        <v>3</v>
      </c>
      <c r="BQ2611">
        <v>8</v>
      </c>
      <c r="BR2611">
        <v>2</v>
      </c>
      <c r="BS2611">
        <v>0</v>
      </c>
      <c r="BT2611">
        <v>156997</v>
      </c>
      <c r="BU2611">
        <v>0.76</v>
      </c>
      <c r="BV2611">
        <v>0.44012770000000001</v>
      </c>
      <c r="BW2611">
        <v>551</v>
      </c>
      <c r="BX2611">
        <v>0.77708489999999997</v>
      </c>
      <c r="BY2611">
        <v>-1.772667</v>
      </c>
      <c r="BZ2611">
        <v>100</v>
      </c>
      <c r="CA2611">
        <v>8</v>
      </c>
      <c r="CB2611">
        <v>8</v>
      </c>
      <c r="CC2611">
        <v>0</v>
      </c>
      <c r="CD2611">
        <v>0</v>
      </c>
      <c r="CE2611">
        <v>3</v>
      </c>
      <c r="CF2611">
        <v>1</v>
      </c>
      <c r="CG2611">
        <v>9</v>
      </c>
      <c r="CH2611">
        <v>1</v>
      </c>
      <c r="CI2611">
        <v>0</v>
      </c>
      <c r="CJ2611">
        <v>157213</v>
      </c>
      <c r="CK2611">
        <v>0.82690362756260616</v>
      </c>
      <c r="CL2611">
        <v>0.59788942755007102</v>
      </c>
      <c r="CM2611">
        <v>573</v>
      </c>
      <c r="CN2611">
        <v>-1.1708539201043728</v>
      </c>
      <c r="CO2611">
        <v>14196</v>
      </c>
      <c r="CP2611">
        <v>-0.111732173</v>
      </c>
      <c r="CQ2611">
        <v>-1.8822492E-2</v>
      </c>
      <c r="CR2611">
        <v>135560</v>
      </c>
      <c r="CS2611">
        <v>0.84099999999999997</v>
      </c>
      <c r="CT2611">
        <v>113532</v>
      </c>
      <c r="CU2611">
        <v>0.75307252992000007</v>
      </c>
      <c r="CV2611">
        <v>99</v>
      </c>
      <c r="CW2611">
        <v>54</v>
      </c>
      <c r="CX2611">
        <v>74</v>
      </c>
      <c r="CY2611">
        <v>1122</v>
      </c>
      <c r="CZ2611">
        <v>4646</v>
      </c>
      <c r="DA2611" s="2">
        <v>72027</v>
      </c>
      <c r="DB2611" s="2">
        <v>13140</v>
      </c>
      <c r="DC2611" s="2">
        <v>164.83</v>
      </c>
      <c r="DD2611" s="2">
        <v>12591</v>
      </c>
      <c r="DE2611">
        <v>1629</v>
      </c>
      <c r="DF2611">
        <v>156</v>
      </c>
      <c r="DG2611">
        <v>18.75</v>
      </c>
      <c r="DH2611">
        <v>3.23</v>
      </c>
      <c r="DI2611" s="2">
        <v>6.46</v>
      </c>
      <c r="DJ2611">
        <v>0.12</v>
      </c>
      <c r="DK2611">
        <v>0.90332153730668274</v>
      </c>
      <c r="DL2611">
        <v>1.3231888852133643E-3</v>
      </c>
      <c r="DM2611">
        <v>2049</v>
      </c>
      <c r="DN2611">
        <v>186.5</v>
      </c>
      <c r="DO2611">
        <v>0.39899999999999997</v>
      </c>
      <c r="DP2611">
        <v>20.89</v>
      </c>
      <c r="DQ2611" s="2">
        <v>0</v>
      </c>
      <c r="DR2611" s="2">
        <v>145.84</v>
      </c>
      <c r="DS2611">
        <v>0</v>
      </c>
      <c r="DT2611">
        <v>5.0628649024206203</v>
      </c>
      <c r="DU2611">
        <v>2379724.7169822566</v>
      </c>
      <c r="DV2611">
        <v>0</v>
      </c>
    </row>
    <row r="2612" spans="1:126" x14ac:dyDescent="0.15">
      <c r="A2612" t="s">
        <v>2658</v>
      </c>
      <c r="B2612" t="s">
        <v>912</v>
      </c>
      <c r="C2612">
        <v>48</v>
      </c>
      <c r="D2612">
        <v>253</v>
      </c>
      <c r="E2612" t="s">
        <v>4273</v>
      </c>
      <c r="F2612">
        <v>48253</v>
      </c>
      <c r="G2612" t="s">
        <v>7595</v>
      </c>
      <c r="H2612">
        <v>62.1</v>
      </c>
      <c r="I2612">
        <v>11.3</v>
      </c>
      <c r="J2612">
        <v>0.3</v>
      </c>
      <c r="K2612">
        <v>0.4</v>
      </c>
      <c r="L2612">
        <v>1.1000000000000001</v>
      </c>
      <c r="M2612">
        <v>24.8</v>
      </c>
      <c r="N2612">
        <f t="shared" si="166"/>
        <v>4600.6000000000004</v>
      </c>
      <c r="O2612">
        <f t="shared" si="164"/>
        <v>5399.4</v>
      </c>
      <c r="P2612">
        <f t="shared" si="165"/>
        <v>6.4792800000000019</v>
      </c>
      <c r="Q2612" s="4">
        <v>48253</v>
      </c>
      <c r="R2612" s="5">
        <v>32.743709000000003</v>
      </c>
      <c r="S2612" s="5">
        <v>-99.874430000000004</v>
      </c>
      <c r="T2612">
        <v>3</v>
      </c>
      <c r="U2612">
        <v>0.1250294665711412</v>
      </c>
      <c r="V2612">
        <v>20137</v>
      </c>
      <c r="W2612">
        <v>20092</v>
      </c>
      <c r="X2612">
        <v>19978</v>
      </c>
      <c r="Y2612">
        <v>19983</v>
      </c>
      <c r="Z2612">
        <v>11703</v>
      </c>
      <c r="AA2612">
        <v>48235</v>
      </c>
      <c r="AB2612">
        <v>4182.0009999999993</v>
      </c>
      <c r="AC2612">
        <v>43897</v>
      </c>
      <c r="AD2612">
        <v>0</v>
      </c>
      <c r="AE2612">
        <v>0</v>
      </c>
      <c r="AF2612">
        <v>30</v>
      </c>
      <c r="AG2612">
        <v>1014</v>
      </c>
      <c r="AH2612">
        <v>2.9585798816568046E-2</v>
      </c>
      <c r="AI2612" s="3">
        <v>562944</v>
      </c>
      <c r="AJ2612" s="3">
        <v>594274.36072822998</v>
      </c>
      <c r="AK2612">
        <v>152</v>
      </c>
      <c r="AL2612">
        <v>599814.40000000002</v>
      </c>
      <c r="AM2612">
        <v>446317</v>
      </c>
      <c r="AN2612">
        <v>89585</v>
      </c>
      <c r="AO2612">
        <v>535902</v>
      </c>
      <c r="AP2612">
        <v>2</v>
      </c>
      <c r="AQ2612">
        <v>0</v>
      </c>
      <c r="AR2612">
        <v>2</v>
      </c>
      <c r="AS2612">
        <v>9.9542106310969547E-2</v>
      </c>
      <c r="AT2612">
        <v>3</v>
      </c>
      <c r="AU2612">
        <v>10</v>
      </c>
      <c r="AV2612">
        <f t="shared" si="163"/>
        <v>13</v>
      </c>
      <c r="AW2612">
        <v>367</v>
      </c>
      <c r="AX2612">
        <v>2.0000000000000018E-2</v>
      </c>
      <c r="AY2612">
        <v>540420391.76433206</v>
      </c>
      <c r="AZ2612">
        <v>540420.39176433207</v>
      </c>
      <c r="BA2612">
        <v>26041.7579524262</v>
      </c>
      <c r="BB2612">
        <v>0.38399865394142269</v>
      </c>
      <c r="BC2612">
        <v>3557</v>
      </c>
      <c r="BD2612">
        <v>0</v>
      </c>
      <c r="BE2612">
        <v>3557</v>
      </c>
      <c r="BF2612">
        <v>0.17664001589114564</v>
      </c>
      <c r="BG2612">
        <v>142455</v>
      </c>
      <c r="BH2612">
        <v>7.1305936530183205</v>
      </c>
      <c r="BI2612">
        <v>2533</v>
      </c>
      <c r="BJ2612">
        <v>21</v>
      </c>
      <c r="BK2612">
        <v>3</v>
      </c>
      <c r="BL2612">
        <v>4</v>
      </c>
      <c r="BM2612">
        <v>0</v>
      </c>
      <c r="BN2612">
        <v>0</v>
      </c>
      <c r="BO2612">
        <v>0</v>
      </c>
      <c r="BP2612">
        <v>0</v>
      </c>
      <c r="BQ2612">
        <v>1</v>
      </c>
      <c r="BR2612">
        <v>3</v>
      </c>
      <c r="BS2612">
        <v>0</v>
      </c>
      <c r="BT2612">
        <v>18961</v>
      </c>
      <c r="BU2612">
        <v>0.73</v>
      </c>
      <c r="BV2612">
        <v>0.37437150000000002</v>
      </c>
      <c r="BW2612">
        <v>81</v>
      </c>
      <c r="BX2612">
        <v>1.687675</v>
      </c>
      <c r="BY2612">
        <v>-1.2513970000000001</v>
      </c>
      <c r="BZ2612">
        <v>19</v>
      </c>
      <c r="CA2612">
        <v>3</v>
      </c>
      <c r="CB2612">
        <v>3</v>
      </c>
      <c r="CC2612">
        <v>0</v>
      </c>
      <c r="CD2612">
        <v>0</v>
      </c>
      <c r="CE2612">
        <v>0</v>
      </c>
      <c r="CF2612">
        <v>0</v>
      </c>
      <c r="CG2612">
        <v>2</v>
      </c>
      <c r="CH2612">
        <v>2</v>
      </c>
      <c r="CI2612">
        <v>0</v>
      </c>
      <c r="CJ2612">
        <v>19816</v>
      </c>
      <c r="CK2612">
        <v>1.463463867581752</v>
      </c>
      <c r="CL2612">
        <v>0.55787153021344826</v>
      </c>
      <c r="CM2612">
        <v>75</v>
      </c>
      <c r="CN2612">
        <v>-0.72922223629916272</v>
      </c>
      <c r="CO2612">
        <v>1074</v>
      </c>
      <c r="CP2612">
        <v>-4.2173176200000002E-2</v>
      </c>
      <c r="CQ2612">
        <v>-0.1929811743</v>
      </c>
      <c r="CR2612">
        <v>16430</v>
      </c>
      <c r="CS2612">
        <v>0.82400000000000007</v>
      </c>
      <c r="CT2612">
        <v>14982</v>
      </c>
      <c r="CU2612">
        <v>0.75410029499000009</v>
      </c>
      <c r="CV2612">
        <v>2</v>
      </c>
      <c r="CW2612">
        <v>2</v>
      </c>
      <c r="CX2612">
        <v>5</v>
      </c>
      <c r="CY2612">
        <v>497</v>
      </c>
      <c r="CZ2612">
        <v>1478</v>
      </c>
      <c r="DA2612" s="2">
        <v>7921</v>
      </c>
      <c r="DB2612" s="2">
        <v>610</v>
      </c>
      <c r="DC2612" s="2">
        <v>95.67</v>
      </c>
      <c r="DD2612" s="2">
        <v>5494</v>
      </c>
      <c r="DE2612">
        <v>477</v>
      </c>
      <c r="DF2612">
        <v>41</v>
      </c>
      <c r="DG2612">
        <v>25.18</v>
      </c>
      <c r="DH2612">
        <v>10.07</v>
      </c>
      <c r="DI2612" s="2">
        <v>15.11</v>
      </c>
      <c r="DJ2612">
        <v>1.55</v>
      </c>
      <c r="DK2612">
        <v>0.90430486869031379</v>
      </c>
      <c r="DL2612">
        <v>0</v>
      </c>
      <c r="DM2612">
        <v>0</v>
      </c>
      <c r="DN2612">
        <v>339.7</v>
      </c>
      <c r="DO2612">
        <v>0.57700000000000007</v>
      </c>
      <c r="DP2612">
        <v>18980.219999999998</v>
      </c>
      <c r="DQ2612" s="2">
        <v>0</v>
      </c>
      <c r="DR2612" s="2">
        <v>0</v>
      </c>
      <c r="DS2612">
        <v>0</v>
      </c>
      <c r="DT2612">
        <v>3.3617631922362801</v>
      </c>
      <c r="DU2612">
        <v>2016433.972093289</v>
      </c>
      <c r="DV2612">
        <v>0</v>
      </c>
    </row>
    <row r="2613" spans="1:126" x14ac:dyDescent="0.15">
      <c r="A2613" t="s">
        <v>2658</v>
      </c>
      <c r="B2613" t="s">
        <v>4274</v>
      </c>
      <c r="C2613">
        <v>48</v>
      </c>
      <c r="D2613">
        <v>255</v>
      </c>
      <c r="E2613" t="s">
        <v>4275</v>
      </c>
      <c r="F2613">
        <v>48255</v>
      </c>
      <c r="G2613" t="s">
        <v>7596</v>
      </c>
      <c r="H2613">
        <v>40.200000000000003</v>
      </c>
      <c r="I2613">
        <v>9.1</v>
      </c>
      <c r="J2613">
        <v>0.2</v>
      </c>
      <c r="K2613">
        <v>0.2</v>
      </c>
      <c r="L2613">
        <v>0.5</v>
      </c>
      <c r="M2613">
        <v>49.8</v>
      </c>
      <c r="N2613">
        <f t="shared" si="166"/>
        <v>4179.2199999999993</v>
      </c>
      <c r="O2613">
        <f t="shared" si="164"/>
        <v>5820.7800000000007</v>
      </c>
      <c r="P2613">
        <f t="shared" si="165"/>
        <v>6.9849360000000029</v>
      </c>
      <c r="Q2613" s="4">
        <v>48255</v>
      </c>
      <c r="R2613" s="5">
        <v>28.908995999999998</v>
      </c>
      <c r="S2613" s="5">
        <v>-97.852204999999998</v>
      </c>
      <c r="T2613">
        <v>6</v>
      </c>
      <c r="U2613">
        <v>0.93803156246616393</v>
      </c>
      <c r="V2613">
        <v>14936</v>
      </c>
      <c r="W2613">
        <v>14884</v>
      </c>
      <c r="X2613">
        <v>14879</v>
      </c>
      <c r="Y2613">
        <v>15247</v>
      </c>
      <c r="Z2613">
        <v>8027</v>
      </c>
      <c r="AA2613">
        <v>48237</v>
      </c>
      <c r="AB2613">
        <v>4466.1390000000001</v>
      </c>
      <c r="AC2613">
        <v>45502</v>
      </c>
      <c r="AD2613">
        <v>0</v>
      </c>
      <c r="AE2613">
        <v>0</v>
      </c>
      <c r="AF2613">
        <v>9</v>
      </c>
      <c r="AG2613">
        <v>1288</v>
      </c>
      <c r="AH2613">
        <v>6.987577639751553E-3</v>
      </c>
      <c r="AI2613" s="3">
        <v>464641</v>
      </c>
      <c r="AJ2613" s="3">
        <v>478442.12740142504</v>
      </c>
      <c r="AK2613">
        <v>153</v>
      </c>
      <c r="AL2613">
        <v>482291.20000000001</v>
      </c>
      <c r="AM2613">
        <v>601974</v>
      </c>
      <c r="AN2613">
        <v>85630</v>
      </c>
      <c r="AO2613">
        <v>687604</v>
      </c>
      <c r="AP2613">
        <v>2</v>
      </c>
      <c r="AQ2613">
        <v>0</v>
      </c>
      <c r="AR2613">
        <v>2</v>
      </c>
      <c r="AS2613">
        <v>0.13437248051599032</v>
      </c>
      <c r="AT2613">
        <v>2</v>
      </c>
      <c r="AU2613">
        <v>7</v>
      </c>
      <c r="AV2613">
        <f t="shared" si="163"/>
        <v>9</v>
      </c>
      <c r="AW2613">
        <v>14879</v>
      </c>
      <c r="AX2613">
        <v>1</v>
      </c>
      <c r="AY2613">
        <v>623815540.656829</v>
      </c>
      <c r="AZ2613">
        <v>623815.54065682902</v>
      </c>
      <c r="BA2613">
        <v>40416.707032597398</v>
      </c>
      <c r="BB2613">
        <v>0.24742243330053268</v>
      </c>
      <c r="BC2613">
        <v>803</v>
      </c>
      <c r="BD2613">
        <v>1791</v>
      </c>
      <c r="BE2613">
        <v>-988</v>
      </c>
      <c r="BF2613">
        <v>-6.6148901981788966E-2</v>
      </c>
      <c r="BG2613">
        <v>694805</v>
      </c>
      <c r="BH2613">
        <v>46.697022649371597</v>
      </c>
      <c r="BI2613">
        <v>2328</v>
      </c>
      <c r="BJ2613">
        <v>15</v>
      </c>
      <c r="BK2613">
        <v>2</v>
      </c>
      <c r="BL2613">
        <v>2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15029</v>
      </c>
      <c r="BU2613">
        <v>0.61</v>
      </c>
      <c r="BV2613">
        <v>0.37468960000000001</v>
      </c>
      <c r="BW2613">
        <v>61</v>
      </c>
      <c r="BX2613">
        <v>1.3307610000000001</v>
      </c>
      <c r="BY2613">
        <v>-1.4835780000000001</v>
      </c>
      <c r="BZ2613">
        <v>16</v>
      </c>
      <c r="CA2613">
        <v>2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0</v>
      </c>
      <c r="CI2613">
        <v>0</v>
      </c>
      <c r="CJ2613">
        <v>14857</v>
      </c>
      <c r="CK2613">
        <v>1.3461667900652889</v>
      </c>
      <c r="CL2613">
        <v>0.53441450644872945</v>
      </c>
      <c r="CM2613">
        <v>67</v>
      </c>
      <c r="CN2613">
        <v>-0.76384616030949115</v>
      </c>
      <c r="CO2613">
        <v>1035</v>
      </c>
      <c r="CP2613">
        <v>0.48942509899999997</v>
      </c>
      <c r="CQ2613">
        <v>-0.1600792177</v>
      </c>
      <c r="CR2613">
        <v>13015</v>
      </c>
      <c r="CS2613">
        <v>0.86799999999999999</v>
      </c>
      <c r="CT2613">
        <v>11471</v>
      </c>
      <c r="CU2613">
        <v>0.79510400453000007</v>
      </c>
      <c r="CV2613">
        <v>1</v>
      </c>
      <c r="CW2613">
        <v>8</v>
      </c>
      <c r="CX2613">
        <v>3</v>
      </c>
      <c r="CY2613">
        <v>600</v>
      </c>
      <c r="CZ2613">
        <v>1928</v>
      </c>
      <c r="DA2613" s="2">
        <v>9538</v>
      </c>
      <c r="DB2613" s="2">
        <v>745</v>
      </c>
      <c r="DC2613" s="2">
        <v>72.94</v>
      </c>
      <c r="DD2613" s="2">
        <v>5416</v>
      </c>
      <c r="DE2613">
        <v>579</v>
      </c>
      <c r="DF2613">
        <v>64</v>
      </c>
      <c r="DG2613">
        <v>6.63</v>
      </c>
      <c r="DH2613">
        <v>19.89</v>
      </c>
      <c r="DI2613" s="2">
        <v>19.89</v>
      </c>
      <c r="DJ2613">
        <v>1.38</v>
      </c>
      <c r="DK2613">
        <v>0.93494977843108984</v>
      </c>
      <c r="DL2613">
        <v>0</v>
      </c>
      <c r="DM2613">
        <v>28</v>
      </c>
      <c r="DN2613">
        <v>201.9</v>
      </c>
      <c r="DO2613">
        <v>0.41499999999999998</v>
      </c>
      <c r="DP2613">
        <v>41.35</v>
      </c>
      <c r="DQ2613" s="2">
        <v>0</v>
      </c>
      <c r="DR2613" s="2">
        <v>0</v>
      </c>
      <c r="DS2613">
        <v>0</v>
      </c>
      <c r="DT2613">
        <v>4.77768419538776</v>
      </c>
      <c r="DU2613">
        <v>2304235.0438145972</v>
      </c>
      <c r="DV2613">
        <v>1</v>
      </c>
    </row>
    <row r="2614" spans="1:126" x14ac:dyDescent="0.15">
      <c r="A2614" t="s">
        <v>2658</v>
      </c>
      <c r="B2614" t="s">
        <v>4276</v>
      </c>
      <c r="C2614">
        <v>48</v>
      </c>
      <c r="D2614">
        <v>257</v>
      </c>
      <c r="E2614" t="s">
        <v>4277</v>
      </c>
      <c r="F2614">
        <v>48257</v>
      </c>
      <c r="G2614" t="s">
        <v>7597</v>
      </c>
      <c r="H2614">
        <v>70</v>
      </c>
      <c r="I2614">
        <v>10.199999999999999</v>
      </c>
      <c r="J2614">
        <v>0.5</v>
      </c>
      <c r="K2614">
        <v>0.8</v>
      </c>
      <c r="L2614">
        <v>1.4</v>
      </c>
      <c r="M2614">
        <v>17</v>
      </c>
      <c r="N2614">
        <f t="shared" si="166"/>
        <v>5295.89</v>
      </c>
      <c r="O2614">
        <f t="shared" si="164"/>
        <v>4704.1099999999997</v>
      </c>
      <c r="P2614">
        <f t="shared" si="165"/>
        <v>5.6449320000000016</v>
      </c>
      <c r="Q2614" s="4">
        <v>48257</v>
      </c>
      <c r="R2614" s="5">
        <v>32.598944000000003</v>
      </c>
      <c r="S2614" s="5">
        <v>-96.288376999999997</v>
      </c>
      <c r="T2614">
        <v>1</v>
      </c>
      <c r="U2614">
        <v>3.3878835302565934E-2</v>
      </c>
      <c r="V2614">
        <v>103385</v>
      </c>
      <c r="W2614">
        <v>107119</v>
      </c>
      <c r="X2614">
        <v>109289</v>
      </c>
      <c r="Y2614">
        <v>114161</v>
      </c>
      <c r="Z2614">
        <v>57431</v>
      </c>
      <c r="AA2614">
        <v>48239</v>
      </c>
      <c r="AB2614">
        <v>44563.789999999994</v>
      </c>
      <c r="AC2614">
        <v>60391</v>
      </c>
      <c r="AD2614">
        <v>1</v>
      </c>
      <c r="AE2614">
        <v>9.150051697792093E-6</v>
      </c>
      <c r="AF2614">
        <v>100</v>
      </c>
      <c r="AG2614">
        <v>3041</v>
      </c>
      <c r="AH2614">
        <v>3.2883919763235778E-2</v>
      </c>
      <c r="AI2614" s="3">
        <v>449181</v>
      </c>
      <c r="AJ2614" s="3">
        <v>499648.66120407503</v>
      </c>
      <c r="AK2614">
        <v>34</v>
      </c>
      <c r="AL2614">
        <v>516396.79999999999</v>
      </c>
      <c r="AM2614">
        <v>803153</v>
      </c>
      <c r="AN2614">
        <v>130650</v>
      </c>
      <c r="AO2614">
        <v>933803</v>
      </c>
      <c r="AP2614">
        <v>4</v>
      </c>
      <c r="AQ2614">
        <v>1</v>
      </c>
      <c r="AR2614">
        <v>5</v>
      </c>
      <c r="AS2614">
        <v>4.6677060092047161E-2</v>
      </c>
      <c r="AT2614">
        <v>5</v>
      </c>
      <c r="AU2614">
        <v>95</v>
      </c>
      <c r="AV2614">
        <f t="shared" si="163"/>
        <v>100</v>
      </c>
      <c r="AW2614">
        <v>105013</v>
      </c>
      <c r="AX2614">
        <v>0.88</v>
      </c>
      <c r="AY2614">
        <v>469198632.65665698</v>
      </c>
      <c r="AZ2614">
        <v>469198.63265665696</v>
      </c>
      <c r="BA2614">
        <v>6535.8607280001197</v>
      </c>
      <c r="BB2614">
        <v>1.5300203624534479</v>
      </c>
      <c r="BC2614">
        <v>6066</v>
      </c>
      <c r="BD2614">
        <v>15500</v>
      </c>
      <c r="BE2614">
        <v>-9434</v>
      </c>
      <c r="BF2614">
        <v>-9.1251148619238762E-2</v>
      </c>
      <c r="BG2614">
        <v>1460464</v>
      </c>
      <c r="BH2614">
        <v>13.36332110276423</v>
      </c>
      <c r="BI2614">
        <v>9430</v>
      </c>
      <c r="BJ2614">
        <v>60</v>
      </c>
      <c r="BK2614">
        <v>4</v>
      </c>
      <c r="BL2614">
        <v>6</v>
      </c>
      <c r="BM2614">
        <v>0</v>
      </c>
      <c r="BN2614">
        <v>0</v>
      </c>
      <c r="BO2614">
        <v>0</v>
      </c>
      <c r="BP2614">
        <v>0</v>
      </c>
      <c r="BQ2614">
        <v>8</v>
      </c>
      <c r="BR2614">
        <v>4</v>
      </c>
      <c r="BS2614">
        <v>0</v>
      </c>
      <c r="BT2614">
        <v>103038</v>
      </c>
      <c r="BU2614">
        <v>0.78</v>
      </c>
      <c r="BV2614">
        <v>0.48144500000000001</v>
      </c>
      <c r="BW2614">
        <v>381</v>
      </c>
      <c r="BX2614">
        <v>0.7958229</v>
      </c>
      <c r="BY2614">
        <v>-1.5320769999999999</v>
      </c>
      <c r="BZ2614">
        <v>65</v>
      </c>
      <c r="CA2614">
        <v>5</v>
      </c>
      <c r="CB2614">
        <v>5</v>
      </c>
      <c r="CC2614">
        <v>2</v>
      </c>
      <c r="CD2614">
        <v>0</v>
      </c>
      <c r="CE2614">
        <v>0</v>
      </c>
      <c r="CF2614">
        <v>0</v>
      </c>
      <c r="CG2614">
        <v>8</v>
      </c>
      <c r="CH2614">
        <v>4</v>
      </c>
      <c r="CI2614">
        <v>0</v>
      </c>
      <c r="CJ2614">
        <v>111295</v>
      </c>
      <c r="CK2614">
        <v>0.79967653533402216</v>
      </c>
      <c r="CL2614">
        <v>0.58167237098181335</v>
      </c>
      <c r="CM2614">
        <v>383</v>
      </c>
      <c r="CN2614">
        <v>-1.3044033412870684</v>
      </c>
      <c r="CO2614">
        <v>11576</v>
      </c>
      <c r="CP2614">
        <v>9.8435648000000001E-2</v>
      </c>
      <c r="CQ2614">
        <v>-8.5379186300000007E-2</v>
      </c>
      <c r="CR2614">
        <v>96680</v>
      </c>
      <c r="CS2614">
        <v>0.83200000000000007</v>
      </c>
      <c r="CT2614">
        <v>78883</v>
      </c>
      <c r="CU2614">
        <v>0.75603281491000007</v>
      </c>
      <c r="CV2614">
        <v>100</v>
      </c>
      <c r="CW2614">
        <v>43</v>
      </c>
      <c r="CX2614">
        <v>33</v>
      </c>
      <c r="CY2614">
        <v>1272</v>
      </c>
      <c r="CZ2614">
        <v>4744</v>
      </c>
      <c r="DA2614" s="2">
        <v>47589</v>
      </c>
      <c r="DB2614" s="2">
        <v>11205</v>
      </c>
      <c r="DC2614" s="2">
        <v>159.35</v>
      </c>
      <c r="DD2614" s="2">
        <v>18798</v>
      </c>
      <c r="DE2614">
        <v>1767</v>
      </c>
      <c r="DF2614">
        <v>328</v>
      </c>
      <c r="DG2614">
        <v>13.82</v>
      </c>
      <c r="DH2614">
        <v>3.68</v>
      </c>
      <c r="DI2614" s="2">
        <v>8.2899999999999991</v>
      </c>
      <c r="DJ2614">
        <v>0.63</v>
      </c>
      <c r="DK2614">
        <v>0.86185524320930762</v>
      </c>
      <c r="DL2614">
        <v>3.2883919763235779E-4</v>
      </c>
      <c r="DN2614">
        <v>114.4</v>
      </c>
      <c r="DO2614">
        <v>0.22600000000000001</v>
      </c>
      <c r="DP2614">
        <v>65.040000000000006</v>
      </c>
      <c r="DQ2614" s="2">
        <v>0</v>
      </c>
      <c r="DR2614" s="2">
        <v>1274.04414621</v>
      </c>
      <c r="DS2614">
        <v>2.3711904958163953E-3</v>
      </c>
      <c r="DT2614">
        <v>5.3049031845728196</v>
      </c>
      <c r="DU2614">
        <v>2739435.0288232132</v>
      </c>
      <c r="DV2614">
        <v>0</v>
      </c>
    </row>
    <row r="2615" spans="1:126" x14ac:dyDescent="0.15">
      <c r="A2615" t="s">
        <v>2658</v>
      </c>
      <c r="B2615" t="s">
        <v>1184</v>
      </c>
      <c r="C2615">
        <v>48</v>
      </c>
      <c r="D2615">
        <v>259</v>
      </c>
      <c r="E2615" t="s">
        <v>4278</v>
      </c>
      <c r="F2615">
        <v>48259</v>
      </c>
      <c r="G2615" t="s">
        <v>7598</v>
      </c>
      <c r="H2615">
        <v>77.099999999999994</v>
      </c>
      <c r="I2615">
        <v>0.4</v>
      </c>
      <c r="J2615">
        <v>0.4</v>
      </c>
      <c r="K2615">
        <v>0.6</v>
      </c>
      <c r="L2615">
        <v>1.1000000000000001</v>
      </c>
      <c r="M2615">
        <v>20.399999999999999</v>
      </c>
      <c r="N2615">
        <f t="shared" si="166"/>
        <v>6362.4599999999982</v>
      </c>
      <c r="O2615">
        <f t="shared" si="164"/>
        <v>3637.5400000000018</v>
      </c>
      <c r="P2615">
        <f t="shared" si="165"/>
        <v>4.3650480000000034</v>
      </c>
      <c r="Q2615" s="4">
        <v>48259</v>
      </c>
      <c r="R2615" s="5">
        <v>29.943525000000001</v>
      </c>
      <c r="S2615" s="5">
        <v>-98.709269000000006</v>
      </c>
      <c r="T2615">
        <v>1</v>
      </c>
      <c r="U2615">
        <v>0.23210053437640588</v>
      </c>
      <c r="V2615">
        <v>33745</v>
      </c>
      <c r="W2615">
        <v>36058</v>
      </c>
      <c r="X2615">
        <v>37361</v>
      </c>
      <c r="Y2615">
        <v>39968</v>
      </c>
      <c r="Z2615">
        <v>18647</v>
      </c>
      <c r="AA2615">
        <v>48241</v>
      </c>
      <c r="AB2615">
        <v>13934.385</v>
      </c>
      <c r="AC2615">
        <v>73240</v>
      </c>
      <c r="AD2615">
        <v>2</v>
      </c>
      <c r="AE2615">
        <v>5.3531757715264582E-5</v>
      </c>
      <c r="AF2615">
        <v>51</v>
      </c>
      <c r="AG2615">
        <v>1387</v>
      </c>
      <c r="AH2615">
        <v>3.6770007209805333E-2</v>
      </c>
      <c r="AI2615" s="3">
        <v>369951</v>
      </c>
      <c r="AJ2615" s="3">
        <v>423966.165157935</v>
      </c>
      <c r="AK2615">
        <v>66</v>
      </c>
      <c r="AL2615">
        <v>424384</v>
      </c>
      <c r="AM2615">
        <v>912979</v>
      </c>
      <c r="AN2615">
        <v>45661</v>
      </c>
      <c r="AO2615">
        <v>958640</v>
      </c>
      <c r="AP2615">
        <v>3</v>
      </c>
      <c r="AQ2615">
        <v>3</v>
      </c>
      <c r="AR2615">
        <v>6</v>
      </c>
      <c r="AS2615">
        <v>0.16639858006545011</v>
      </c>
      <c r="AT2615">
        <v>8</v>
      </c>
      <c r="AU2615">
        <v>27</v>
      </c>
      <c r="AV2615">
        <f t="shared" si="163"/>
        <v>35</v>
      </c>
      <c r="AW2615">
        <v>26341</v>
      </c>
      <c r="AX2615">
        <v>0.7</v>
      </c>
      <c r="AY2615">
        <v>129682471.63933299</v>
      </c>
      <c r="AZ2615">
        <v>129682.471639333</v>
      </c>
      <c r="BA2615">
        <v>5488.1082936890098</v>
      </c>
      <c r="BB2615">
        <v>1.822121478816187</v>
      </c>
      <c r="BC2615">
        <v>10662</v>
      </c>
      <c r="BD2615">
        <v>9543</v>
      </c>
      <c r="BE2615">
        <v>1119</v>
      </c>
      <c r="BF2615">
        <v>3.3160468217513707E-2</v>
      </c>
      <c r="BG2615">
        <v>1015646</v>
      </c>
      <c r="BH2615">
        <v>27.184657798238806</v>
      </c>
      <c r="BI2615">
        <v>3550</v>
      </c>
      <c r="BJ2615">
        <v>25</v>
      </c>
      <c r="BK2615">
        <v>1</v>
      </c>
      <c r="BL2615">
        <v>3</v>
      </c>
      <c r="BM2615">
        <v>0</v>
      </c>
      <c r="BN2615">
        <v>1</v>
      </c>
      <c r="BO2615">
        <v>0</v>
      </c>
      <c r="BP2615">
        <v>1</v>
      </c>
      <c r="BQ2615">
        <v>4</v>
      </c>
      <c r="BR2615">
        <v>2</v>
      </c>
      <c r="BS2615">
        <v>0</v>
      </c>
      <c r="BT2615">
        <v>34053</v>
      </c>
      <c r="BU2615">
        <v>0.76</v>
      </c>
      <c r="BV2615">
        <v>0.66618929999999998</v>
      </c>
      <c r="BW2615">
        <v>260</v>
      </c>
      <c r="BX2615">
        <v>1.0865419999999999</v>
      </c>
      <c r="BY2615">
        <v>0.23785819999999999</v>
      </c>
      <c r="BZ2615">
        <v>26</v>
      </c>
      <c r="CA2615">
        <v>0</v>
      </c>
      <c r="CB2615">
        <v>5</v>
      </c>
      <c r="CC2615">
        <v>0</v>
      </c>
      <c r="CD2615">
        <v>0</v>
      </c>
      <c r="CE2615">
        <v>0</v>
      </c>
      <c r="CF2615">
        <v>1</v>
      </c>
      <c r="CG2615">
        <v>4</v>
      </c>
      <c r="CH2615">
        <v>3</v>
      </c>
      <c r="CI2615">
        <v>0</v>
      </c>
      <c r="CJ2615">
        <v>38761</v>
      </c>
      <c r="CK2615">
        <v>1.0061659915894843</v>
      </c>
      <c r="CL2615">
        <v>0.69164948854575858</v>
      </c>
      <c r="CM2615">
        <v>277</v>
      </c>
      <c r="CN2615">
        <v>-1.76652673522084E-2</v>
      </c>
      <c r="CO2615">
        <v>7825</v>
      </c>
      <c r="CP2615">
        <v>1.35040458</v>
      </c>
      <c r="CQ2615">
        <v>1.363851623</v>
      </c>
      <c r="CR2615">
        <v>35404</v>
      </c>
      <c r="CS2615">
        <v>0.86199999999999999</v>
      </c>
      <c r="CT2615">
        <v>27300</v>
      </c>
      <c r="CU2615">
        <v>0.81289272636999999</v>
      </c>
      <c r="CV2615">
        <v>53</v>
      </c>
      <c r="CW2615">
        <v>30</v>
      </c>
      <c r="CX2615">
        <v>27</v>
      </c>
      <c r="CY2615">
        <v>577</v>
      </c>
      <c r="CZ2615">
        <v>2201</v>
      </c>
      <c r="DA2615" s="2">
        <v>29150</v>
      </c>
      <c r="DB2615" s="2">
        <v>4820</v>
      </c>
      <c r="DC2615" s="2">
        <v>389.24</v>
      </c>
      <c r="DD2615" s="2">
        <v>2839</v>
      </c>
      <c r="DE2615">
        <v>874</v>
      </c>
      <c r="DF2615">
        <v>75</v>
      </c>
      <c r="DG2615">
        <v>63.55</v>
      </c>
      <c r="DH2615">
        <v>7.94</v>
      </c>
      <c r="DI2615" s="2">
        <v>7.94</v>
      </c>
      <c r="DJ2615">
        <v>4.72</v>
      </c>
      <c r="DK2615">
        <v>0.95591848650226652</v>
      </c>
      <c r="DL2615">
        <v>0</v>
      </c>
      <c r="DN2615">
        <v>38.700000000000003</v>
      </c>
      <c r="DO2615">
        <v>9.1999999999999998E-2</v>
      </c>
      <c r="DP2615">
        <v>68.7</v>
      </c>
      <c r="DQ2615" s="2">
        <v>0</v>
      </c>
      <c r="DR2615" s="2">
        <v>4842.9656292599993</v>
      </c>
      <c r="DS2615">
        <v>1.7452007693666584E-3</v>
      </c>
      <c r="DV2615">
        <v>0</v>
      </c>
    </row>
    <row r="2616" spans="1:126" x14ac:dyDescent="0.15">
      <c r="A2616" t="s">
        <v>2658</v>
      </c>
      <c r="B2616" t="s">
        <v>4279</v>
      </c>
      <c r="C2616">
        <v>48</v>
      </c>
      <c r="D2616">
        <v>261</v>
      </c>
      <c r="E2616" t="s">
        <v>4280</v>
      </c>
      <c r="F2616">
        <v>48261</v>
      </c>
      <c r="G2616" t="s">
        <v>7599</v>
      </c>
      <c r="H2616">
        <v>20.7</v>
      </c>
      <c r="I2616">
        <v>0.2</v>
      </c>
      <c r="J2616">
        <v>1.4</v>
      </c>
      <c r="K2616">
        <v>0.2</v>
      </c>
      <c r="L2616">
        <v>0.7</v>
      </c>
      <c r="M2616">
        <v>76.7</v>
      </c>
      <c r="N2616">
        <f t="shared" si="166"/>
        <v>6313.91</v>
      </c>
      <c r="O2616">
        <f t="shared" si="164"/>
        <v>3686.09</v>
      </c>
      <c r="P2616">
        <f t="shared" si="165"/>
        <v>4.4233080000000013</v>
      </c>
      <c r="Q2616" s="4">
        <v>48261</v>
      </c>
      <c r="R2616" s="5">
        <v>26.890212999999999</v>
      </c>
      <c r="S2616" s="5">
        <v>-97.591143000000002</v>
      </c>
      <c r="T2616">
        <v>9</v>
      </c>
      <c r="U2616">
        <v>8.3116832694236392E-2</v>
      </c>
      <c r="V2616">
        <v>451</v>
      </c>
      <c r="W2616">
        <v>528</v>
      </c>
      <c r="X2616">
        <v>565</v>
      </c>
      <c r="Y2616">
        <v>433</v>
      </c>
      <c r="Z2616">
        <v>264</v>
      </c>
      <c r="AA2616">
        <v>48243</v>
      </c>
      <c r="AB2616">
        <v>166.95400000000001</v>
      </c>
      <c r="AC2616">
        <v>36438</v>
      </c>
      <c r="AD2616">
        <v>0</v>
      </c>
      <c r="AE2616">
        <v>0</v>
      </c>
      <c r="AF2616">
        <v>0</v>
      </c>
      <c r="AG2616">
        <v>28</v>
      </c>
      <c r="AH2616">
        <v>0</v>
      </c>
      <c r="AI2616" s="3">
        <v>916390</v>
      </c>
      <c r="AJ2616" s="3">
        <v>933419.484003825</v>
      </c>
      <c r="AK2616">
        <v>2234</v>
      </c>
      <c r="AL2616">
        <v>1245184</v>
      </c>
      <c r="AM2616">
        <v>666519</v>
      </c>
      <c r="AN2616">
        <v>8069</v>
      </c>
      <c r="AO2616">
        <v>674588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f t="shared" si="163"/>
        <v>0</v>
      </c>
      <c r="AW2616">
        <v>0</v>
      </c>
      <c r="AX2616">
        <v>0</v>
      </c>
      <c r="AY2616">
        <v>25468729.487040799</v>
      </c>
      <c r="AZ2616">
        <v>25468.7294870408</v>
      </c>
      <c r="BA2616">
        <v>60729.798971335302</v>
      </c>
      <c r="BB2616">
        <v>0.16466380869661759</v>
      </c>
      <c r="BC2616">
        <v>187</v>
      </c>
      <c r="BD2616">
        <v>2</v>
      </c>
      <c r="BE2616">
        <v>185</v>
      </c>
      <c r="BF2616">
        <v>0.41019955654101997</v>
      </c>
      <c r="BG2616">
        <v>0</v>
      </c>
      <c r="BH2616">
        <v>0</v>
      </c>
      <c r="BI2616">
        <v>44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369</v>
      </c>
      <c r="BU2616">
        <v>0.4</v>
      </c>
      <c r="BV2616">
        <v>0.68474579999999996</v>
      </c>
      <c r="BW2616">
        <v>3</v>
      </c>
      <c r="BX2616">
        <v>0</v>
      </c>
      <c r="BY2616">
        <v>-0.2146169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412</v>
      </c>
      <c r="CK2616">
        <v>0</v>
      </c>
      <c r="CL2616">
        <v>0.46260387811634351</v>
      </c>
      <c r="CM2616">
        <v>5</v>
      </c>
      <c r="CN2616">
        <v>-0.87619726066953663</v>
      </c>
      <c r="CO2616">
        <v>50</v>
      </c>
      <c r="CP2616">
        <v>0</v>
      </c>
      <c r="CQ2616">
        <v>0</v>
      </c>
      <c r="CR2616">
        <v>337</v>
      </c>
      <c r="CS2616">
        <v>0.8590000000000001</v>
      </c>
      <c r="CT2616">
        <v>336</v>
      </c>
      <c r="CU2616">
        <v>0.70292887028999995</v>
      </c>
      <c r="CV2616">
        <v>0</v>
      </c>
      <c r="CW2616">
        <v>0</v>
      </c>
      <c r="CX2616">
        <v>0</v>
      </c>
      <c r="CY2616">
        <v>187</v>
      </c>
      <c r="CZ2616">
        <v>44</v>
      </c>
      <c r="DA2616" s="2">
        <v>789</v>
      </c>
      <c r="DB2616" s="2">
        <v>15</v>
      </c>
      <c r="DC2616" s="2">
        <v>485.44</v>
      </c>
      <c r="DD2616" s="2">
        <v>11</v>
      </c>
      <c r="DE2616">
        <v>11</v>
      </c>
      <c r="DF2616">
        <v>4</v>
      </c>
      <c r="DJ2616">
        <v>3.14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s="2">
        <v>0</v>
      </c>
      <c r="DR2616" s="2">
        <v>0</v>
      </c>
      <c r="DS2616">
        <v>0</v>
      </c>
      <c r="DV2616">
        <v>0</v>
      </c>
    </row>
    <row r="2617" spans="1:126" x14ac:dyDescent="0.15">
      <c r="A2617" t="s">
        <v>2658</v>
      </c>
      <c r="B2617" t="s">
        <v>646</v>
      </c>
      <c r="C2617">
        <v>48</v>
      </c>
      <c r="D2617">
        <v>263</v>
      </c>
      <c r="E2617" t="s">
        <v>4281</v>
      </c>
      <c r="F2617">
        <v>48263</v>
      </c>
      <c r="G2617" t="s">
        <v>7600</v>
      </c>
      <c r="H2617">
        <v>82.8</v>
      </c>
      <c r="I2617">
        <v>0.7</v>
      </c>
      <c r="J2617">
        <v>0.6</v>
      </c>
      <c r="K2617">
        <v>0</v>
      </c>
      <c r="L2617">
        <v>1</v>
      </c>
      <c r="M2617">
        <v>14.9</v>
      </c>
      <c r="N2617">
        <f t="shared" si="166"/>
        <v>7079.6999999999989</v>
      </c>
      <c r="O2617">
        <f t="shared" si="164"/>
        <v>2920.3000000000011</v>
      </c>
      <c r="P2617">
        <f t="shared" si="165"/>
        <v>3.5043600000000028</v>
      </c>
      <c r="Q2617" s="4">
        <v>48263</v>
      </c>
      <c r="R2617" s="5">
        <v>33.184780000000003</v>
      </c>
      <c r="S2617" s="5">
        <v>-100.76972000000001</v>
      </c>
      <c r="T2617">
        <v>9</v>
      </c>
      <c r="U2617">
        <v>0.23693310941411083</v>
      </c>
      <c r="V2617">
        <v>829</v>
      </c>
      <c r="W2617">
        <v>858</v>
      </c>
      <c r="X2617">
        <v>821</v>
      </c>
      <c r="Y2617">
        <v>747</v>
      </c>
      <c r="Z2617">
        <v>375</v>
      </c>
      <c r="AA2617">
        <v>48245</v>
      </c>
      <c r="AB2617">
        <v>315.90700000000004</v>
      </c>
      <c r="AC2617">
        <v>47024</v>
      </c>
      <c r="AD2617">
        <v>0</v>
      </c>
      <c r="AE2617">
        <v>0</v>
      </c>
      <c r="AF2617">
        <v>2</v>
      </c>
      <c r="AG2617">
        <v>194</v>
      </c>
      <c r="AH2617">
        <v>1.0309278350515464E-2</v>
      </c>
      <c r="AI2617" s="3">
        <v>563124</v>
      </c>
      <c r="AJ2617" s="3">
        <v>577613.49835092004</v>
      </c>
      <c r="AK2617">
        <v>408</v>
      </c>
      <c r="AL2617">
        <v>577900.80000000005</v>
      </c>
      <c r="AM2617">
        <v>457037</v>
      </c>
      <c r="AN2617">
        <v>13243</v>
      </c>
      <c r="AO2617">
        <v>470280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f t="shared" si="163"/>
        <v>0</v>
      </c>
      <c r="AW2617">
        <v>0</v>
      </c>
      <c r="AX2617">
        <v>0</v>
      </c>
      <c r="AY2617">
        <v>76267523.0896433</v>
      </c>
      <c r="AZ2617">
        <v>76267.523089643306</v>
      </c>
      <c r="BA2617">
        <v>88135.781688937699</v>
      </c>
      <c r="BB2617">
        <v>0.11346129583661642</v>
      </c>
      <c r="BC2617">
        <v>75</v>
      </c>
      <c r="BD2617">
        <v>9</v>
      </c>
      <c r="BE2617">
        <v>66</v>
      </c>
      <c r="BF2617">
        <v>7.9613992762364291E-2</v>
      </c>
      <c r="BG2617">
        <v>20555</v>
      </c>
      <c r="BH2617">
        <v>25.036540803897687</v>
      </c>
      <c r="BI2617">
        <v>196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703</v>
      </c>
      <c r="BU2617">
        <v>0.49</v>
      </c>
      <c r="BV2617">
        <v>0.76975950000000004</v>
      </c>
      <c r="BW2617">
        <v>7</v>
      </c>
      <c r="BX2617">
        <v>1.4224749999999999</v>
      </c>
      <c r="BY2617">
        <v>1.56158</v>
      </c>
      <c r="BZ2617">
        <v>3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783</v>
      </c>
      <c r="CK2617">
        <v>3.8314176245210727</v>
      </c>
      <c r="CL2617">
        <v>0.64696485623003197</v>
      </c>
      <c r="CM2617">
        <v>4</v>
      </c>
      <c r="CN2617">
        <v>2.0774354406197078</v>
      </c>
      <c r="CO2617">
        <v>123</v>
      </c>
      <c r="CP2617">
        <v>0</v>
      </c>
      <c r="CQ2617">
        <v>0</v>
      </c>
      <c r="CR2617">
        <v>634</v>
      </c>
      <c r="CS2617">
        <v>0.84699999999999998</v>
      </c>
      <c r="CT2617">
        <v>626</v>
      </c>
      <c r="CU2617">
        <v>0.77037037037</v>
      </c>
      <c r="CV2617">
        <v>0</v>
      </c>
      <c r="CW2617">
        <v>0</v>
      </c>
      <c r="CX2617">
        <v>0</v>
      </c>
      <c r="CY2617">
        <v>106</v>
      </c>
      <c r="CZ2617">
        <v>307</v>
      </c>
      <c r="DA2617" s="2">
        <v>611</v>
      </c>
      <c r="DB2617" s="2">
        <v>70</v>
      </c>
      <c r="DC2617" s="2">
        <v>0</v>
      </c>
      <c r="DD2617" s="2">
        <v>62</v>
      </c>
      <c r="DE2617">
        <v>88</v>
      </c>
      <c r="DF2617">
        <v>16</v>
      </c>
      <c r="DH2617">
        <v>123.92</v>
      </c>
      <c r="DJ2617">
        <v>0.45</v>
      </c>
      <c r="DK2617">
        <v>0.83242767134769602</v>
      </c>
      <c r="DL2617">
        <v>0</v>
      </c>
      <c r="DM2617">
        <v>0</v>
      </c>
      <c r="DN2617">
        <v>62.3</v>
      </c>
      <c r="DO2617">
        <v>0.107</v>
      </c>
      <c r="DP2617">
        <v>18948.82</v>
      </c>
      <c r="DQ2617" s="2">
        <v>0</v>
      </c>
      <c r="DR2617" s="2">
        <v>0</v>
      </c>
      <c r="DS2617">
        <v>0</v>
      </c>
      <c r="DV2617">
        <v>0</v>
      </c>
    </row>
    <row r="2618" spans="1:126" x14ac:dyDescent="0.15">
      <c r="A2618" t="s">
        <v>2658</v>
      </c>
      <c r="B2618" t="s">
        <v>4282</v>
      </c>
      <c r="C2618">
        <v>48</v>
      </c>
      <c r="D2618">
        <v>265</v>
      </c>
      <c r="E2618" t="s">
        <v>4283</v>
      </c>
      <c r="F2618">
        <v>48265</v>
      </c>
      <c r="G2618" t="s">
        <v>7601</v>
      </c>
      <c r="H2618">
        <v>72.2</v>
      </c>
      <c r="I2618">
        <v>1.5</v>
      </c>
      <c r="J2618">
        <v>0.4</v>
      </c>
      <c r="K2618">
        <v>0.7</v>
      </c>
      <c r="L2618">
        <v>1.2</v>
      </c>
      <c r="M2618">
        <v>24</v>
      </c>
      <c r="N2618">
        <f t="shared" si="166"/>
        <v>5793.1799999999994</v>
      </c>
      <c r="O2618">
        <f t="shared" si="164"/>
        <v>4206.8200000000006</v>
      </c>
      <c r="P2618">
        <f t="shared" si="165"/>
        <v>5.0481840000000027</v>
      </c>
      <c r="Q2618" s="4">
        <v>48265</v>
      </c>
      <c r="R2618" s="5">
        <v>30.059953</v>
      </c>
      <c r="S2618" s="5">
        <v>-99.353339000000005</v>
      </c>
      <c r="T2618">
        <v>4</v>
      </c>
      <c r="U2618">
        <v>6.8409340266328875E-2</v>
      </c>
      <c r="V2618">
        <v>49469</v>
      </c>
      <c r="W2618">
        <v>49914</v>
      </c>
      <c r="X2618">
        <v>50149</v>
      </c>
      <c r="Y2618">
        <v>50753</v>
      </c>
      <c r="Z2618">
        <v>23017</v>
      </c>
      <c r="AA2618">
        <v>48247</v>
      </c>
      <c r="AB2618">
        <v>16755.560000000001</v>
      </c>
      <c r="AC2618">
        <v>43810</v>
      </c>
      <c r="AD2618">
        <v>1</v>
      </c>
      <c r="AE2618">
        <v>1.9940577080300703E-5</v>
      </c>
      <c r="AF2618">
        <v>33</v>
      </c>
      <c r="AG2618">
        <v>1034</v>
      </c>
      <c r="AH2618">
        <v>3.1914893617021274E-2</v>
      </c>
      <c r="AI2618" s="3">
        <v>582252</v>
      </c>
      <c r="AJ2618" s="3">
        <v>706123.14926936501</v>
      </c>
      <c r="AK2618">
        <v>111</v>
      </c>
      <c r="AL2618">
        <v>708966.40000000002</v>
      </c>
      <c r="AM2618">
        <v>759409</v>
      </c>
      <c r="AN2618">
        <v>39342</v>
      </c>
      <c r="AO2618">
        <v>798751</v>
      </c>
      <c r="AP2618">
        <v>2</v>
      </c>
      <c r="AQ2618">
        <v>1</v>
      </c>
      <c r="AR2618">
        <v>3</v>
      </c>
      <c r="AS2618">
        <v>6.0103377809832909E-2</v>
      </c>
      <c r="AT2618">
        <v>5</v>
      </c>
      <c r="AU2618">
        <v>40</v>
      </c>
      <c r="AV2618">
        <f t="shared" si="163"/>
        <v>45</v>
      </c>
      <c r="AW2618">
        <v>37506</v>
      </c>
      <c r="AX2618">
        <v>0.73</v>
      </c>
      <c r="AY2618">
        <v>270502823.82976502</v>
      </c>
      <c r="AZ2618">
        <v>270502.82382976502</v>
      </c>
      <c r="BA2618">
        <v>6159.0684810992498</v>
      </c>
      <c r="BB2618">
        <v>1.6236221484933437</v>
      </c>
      <c r="BC2618">
        <v>5831</v>
      </c>
      <c r="BD2618">
        <v>6147</v>
      </c>
      <c r="BE2618">
        <v>-316</v>
      </c>
      <c r="BF2618">
        <v>-6.3878388485718324E-3</v>
      </c>
      <c r="BG2618">
        <v>1258932</v>
      </c>
      <c r="BH2618">
        <v>25.103830584857125</v>
      </c>
      <c r="BI2618">
        <v>7768</v>
      </c>
      <c r="BJ2618">
        <v>60</v>
      </c>
      <c r="BK2618">
        <v>4</v>
      </c>
      <c r="BL2618">
        <v>6</v>
      </c>
      <c r="BM2618">
        <v>0</v>
      </c>
      <c r="BN2618">
        <v>1</v>
      </c>
      <c r="BO2618">
        <v>0</v>
      </c>
      <c r="BP2618">
        <v>0</v>
      </c>
      <c r="BQ2618">
        <v>5</v>
      </c>
      <c r="BR2618">
        <v>1</v>
      </c>
      <c r="BS2618">
        <v>0</v>
      </c>
      <c r="BT2618">
        <v>48381</v>
      </c>
      <c r="BU2618">
        <v>0.7</v>
      </c>
      <c r="BV2618">
        <v>0.59353210000000001</v>
      </c>
      <c r="BW2618">
        <v>405</v>
      </c>
      <c r="BX2618">
        <v>1.591534</v>
      </c>
      <c r="BY2618">
        <v>0.41707420000000001</v>
      </c>
      <c r="BZ2618">
        <v>59</v>
      </c>
      <c r="CA2618">
        <v>4</v>
      </c>
      <c r="CB2618">
        <v>6</v>
      </c>
      <c r="CC2618">
        <v>0</v>
      </c>
      <c r="CD2618">
        <v>1</v>
      </c>
      <c r="CE2618">
        <v>0</v>
      </c>
      <c r="CF2618">
        <v>0</v>
      </c>
      <c r="CG2618">
        <v>5</v>
      </c>
      <c r="CH2618">
        <v>1</v>
      </c>
      <c r="CI2618">
        <v>0</v>
      </c>
      <c r="CJ2618">
        <v>50512</v>
      </c>
      <c r="CK2618">
        <v>1.5045929680076022</v>
      </c>
      <c r="CL2618">
        <v>0.66594630790771292</v>
      </c>
      <c r="CM2618">
        <v>383</v>
      </c>
      <c r="CN2618">
        <v>0.42043336298255995</v>
      </c>
      <c r="CO2618">
        <v>5836</v>
      </c>
      <c r="CP2618">
        <v>-0.23724236339999999</v>
      </c>
      <c r="CQ2618">
        <v>0.28122004900000003</v>
      </c>
      <c r="CR2618">
        <v>42955</v>
      </c>
      <c r="CS2618">
        <v>0.84</v>
      </c>
      <c r="CT2618">
        <v>35717</v>
      </c>
      <c r="CU2618">
        <v>0.73922388976000009</v>
      </c>
      <c r="CV2618">
        <v>123</v>
      </c>
      <c r="CW2618">
        <v>32</v>
      </c>
      <c r="CX2618">
        <v>43</v>
      </c>
      <c r="CY2618">
        <v>465</v>
      </c>
      <c r="CZ2618">
        <v>1627</v>
      </c>
      <c r="DA2618" s="2">
        <v>30731</v>
      </c>
      <c r="DB2618" s="2">
        <v>4245</v>
      </c>
      <c r="DC2618" s="2">
        <v>280.26</v>
      </c>
      <c r="DD2618" s="2">
        <v>3811</v>
      </c>
      <c r="DE2618">
        <v>599</v>
      </c>
      <c r="DF2618">
        <v>55</v>
      </c>
      <c r="DG2618">
        <v>48.05</v>
      </c>
      <c r="DH2618">
        <v>4</v>
      </c>
      <c r="DI2618" s="2">
        <v>16.02</v>
      </c>
      <c r="DJ2618">
        <v>4.5199999999999996</v>
      </c>
      <c r="DK2618">
        <v>0.91177359631224963</v>
      </c>
      <c r="DL2618">
        <v>0</v>
      </c>
      <c r="DM2618">
        <v>0</v>
      </c>
      <c r="DN2618">
        <v>41.6</v>
      </c>
      <c r="DO2618">
        <v>0.06</v>
      </c>
      <c r="DP2618">
        <v>5.43</v>
      </c>
      <c r="DQ2618" s="2">
        <v>0</v>
      </c>
      <c r="DR2618" s="2">
        <v>12296.587479439999</v>
      </c>
      <c r="DS2618">
        <v>1.6921574404807703E-2</v>
      </c>
      <c r="DV2618">
        <v>0</v>
      </c>
    </row>
    <row r="2619" spans="1:126" x14ac:dyDescent="0.15">
      <c r="A2619" t="s">
        <v>2658</v>
      </c>
      <c r="B2619" t="s">
        <v>4284</v>
      </c>
      <c r="C2619">
        <v>48</v>
      </c>
      <c r="D2619">
        <v>267</v>
      </c>
      <c r="E2619" t="s">
        <v>4285</v>
      </c>
      <c r="F2619">
        <v>48267</v>
      </c>
      <c r="G2619" t="s">
        <v>7602</v>
      </c>
      <c r="H2619">
        <v>74.900000000000006</v>
      </c>
      <c r="I2619">
        <v>0.3</v>
      </c>
      <c r="J2619">
        <v>0.4</v>
      </c>
      <c r="K2619">
        <v>0.4</v>
      </c>
      <c r="L2619">
        <v>0.6</v>
      </c>
      <c r="M2619">
        <v>23.4</v>
      </c>
      <c r="N2619">
        <f t="shared" si="166"/>
        <v>6158.34</v>
      </c>
      <c r="O2619">
        <f t="shared" si="164"/>
        <v>3841.66</v>
      </c>
      <c r="P2619">
        <f t="shared" si="165"/>
        <v>4.6099920000000019</v>
      </c>
      <c r="Q2619" s="4">
        <v>48267</v>
      </c>
      <c r="R2619" s="5">
        <v>30.479472000000001</v>
      </c>
      <c r="S2619" s="5">
        <v>-99.746396000000004</v>
      </c>
      <c r="T2619">
        <v>7</v>
      </c>
      <c r="U2619">
        <v>0.18023107542166433</v>
      </c>
      <c r="V2619">
        <v>4577</v>
      </c>
      <c r="W2619">
        <v>4522</v>
      </c>
      <c r="X2619">
        <v>4486</v>
      </c>
      <c r="Y2619">
        <v>4392</v>
      </c>
      <c r="Z2619">
        <v>2226</v>
      </c>
      <c r="AA2619">
        <v>48249</v>
      </c>
      <c r="AB2619">
        <v>1773.4690000000001</v>
      </c>
      <c r="AC2619">
        <v>40125</v>
      </c>
      <c r="AD2619">
        <v>0</v>
      </c>
      <c r="AE2619">
        <v>0</v>
      </c>
      <c r="AF2619">
        <v>12</v>
      </c>
      <c r="AG2619">
        <v>602</v>
      </c>
      <c r="AH2619">
        <v>1.9933554817275746E-2</v>
      </c>
      <c r="AI2619" s="3">
        <v>694230</v>
      </c>
      <c r="AJ2619" s="3">
        <v>800648.98896802508</v>
      </c>
      <c r="AK2619">
        <v>457</v>
      </c>
      <c r="AL2619">
        <v>800652.80000000005</v>
      </c>
      <c r="AM2619">
        <v>524498</v>
      </c>
      <c r="AN2619">
        <v>32168</v>
      </c>
      <c r="AO2619">
        <v>556666</v>
      </c>
      <c r="AP2619">
        <v>1</v>
      </c>
      <c r="AQ2619">
        <v>0</v>
      </c>
      <c r="AR2619">
        <v>1</v>
      </c>
      <c r="AS2619">
        <v>0.22114108801415303</v>
      </c>
      <c r="AT2619">
        <v>1</v>
      </c>
      <c r="AU2619">
        <v>4</v>
      </c>
      <c r="AV2619">
        <f t="shared" si="163"/>
        <v>5</v>
      </c>
      <c r="AW2619">
        <v>307</v>
      </c>
      <c r="AX2619">
        <v>7.999999999999996E-2</v>
      </c>
      <c r="AY2619">
        <v>25107156.229983602</v>
      </c>
      <c r="AZ2619">
        <v>25107.1562299836</v>
      </c>
      <c r="BA2619">
        <v>5622.0436098726695</v>
      </c>
      <c r="BB2619">
        <v>1.7787126343949657</v>
      </c>
      <c r="BC2619">
        <v>2475</v>
      </c>
      <c r="BD2619">
        <v>0</v>
      </c>
      <c r="BE2619">
        <v>2475</v>
      </c>
      <c r="BF2619">
        <v>0.54074721433253226</v>
      </c>
      <c r="BG2619">
        <v>95095</v>
      </c>
      <c r="BH2619">
        <v>21.198172090949623</v>
      </c>
      <c r="BI2619">
        <v>1027</v>
      </c>
      <c r="BJ2619">
        <v>9</v>
      </c>
      <c r="BK2619">
        <v>0</v>
      </c>
      <c r="BL2619">
        <v>2</v>
      </c>
      <c r="BM2619">
        <v>0</v>
      </c>
      <c r="BN2619">
        <v>0</v>
      </c>
      <c r="BO2619">
        <v>0</v>
      </c>
      <c r="BP2619">
        <v>0</v>
      </c>
      <c r="BQ2619">
        <v>2</v>
      </c>
      <c r="BR2619">
        <v>1</v>
      </c>
      <c r="BS2619">
        <v>0</v>
      </c>
      <c r="BT2619">
        <v>4539</v>
      </c>
      <c r="BU2619">
        <v>0.44</v>
      </c>
      <c r="BV2619">
        <v>0.52507119999999996</v>
      </c>
      <c r="BW2619">
        <v>35</v>
      </c>
      <c r="BX2619">
        <v>3.0843799999999999</v>
      </c>
      <c r="BY2619">
        <v>1.3369549999999999</v>
      </c>
      <c r="BZ2619">
        <v>6</v>
      </c>
      <c r="CA2619">
        <v>0</v>
      </c>
      <c r="CB2619">
        <v>2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1</v>
      </c>
      <c r="CI2619">
        <v>0</v>
      </c>
      <c r="CJ2619">
        <v>4435</v>
      </c>
      <c r="CK2619">
        <v>2.254791431792559</v>
      </c>
      <c r="CL2619">
        <v>0.6420088225313878</v>
      </c>
      <c r="CM2619">
        <v>32</v>
      </c>
      <c r="CN2619">
        <v>1.0231722850399105</v>
      </c>
      <c r="CO2619">
        <v>370</v>
      </c>
      <c r="CP2619">
        <v>-1.2226368142999999</v>
      </c>
      <c r="CQ2619">
        <v>0.14756924099999999</v>
      </c>
      <c r="CR2619">
        <v>3668</v>
      </c>
      <c r="CS2619">
        <v>0.84</v>
      </c>
      <c r="CT2619">
        <v>3039</v>
      </c>
      <c r="CU2619">
        <v>0.68892575695000002</v>
      </c>
      <c r="CV2619">
        <v>1</v>
      </c>
      <c r="CW2619">
        <v>2</v>
      </c>
      <c r="CX2619">
        <v>3</v>
      </c>
      <c r="CY2619">
        <v>293</v>
      </c>
      <c r="CZ2619">
        <v>997</v>
      </c>
      <c r="DA2619" s="2">
        <v>3016</v>
      </c>
      <c r="DB2619" s="2">
        <v>390</v>
      </c>
      <c r="DC2619" s="2">
        <v>156.22</v>
      </c>
      <c r="DD2619" s="2">
        <v>265</v>
      </c>
      <c r="DE2619">
        <v>367</v>
      </c>
      <c r="DF2619">
        <v>52</v>
      </c>
      <c r="DH2619">
        <v>22.32</v>
      </c>
      <c r="DI2619" s="2">
        <v>22.32</v>
      </c>
      <c r="DJ2619">
        <v>1.02</v>
      </c>
      <c r="DK2619">
        <v>0.95109545827751607</v>
      </c>
      <c r="DL2619">
        <v>0</v>
      </c>
      <c r="DN2619">
        <v>73.900000000000006</v>
      </c>
      <c r="DO2619">
        <v>9.1999999999999998E-2</v>
      </c>
      <c r="DP2619">
        <v>82.08</v>
      </c>
      <c r="DQ2619" s="2">
        <v>0</v>
      </c>
      <c r="DR2619" s="2">
        <v>4459.0500614499997</v>
      </c>
      <c r="DS2619">
        <v>5.5692640532450516E-3</v>
      </c>
      <c r="DV2619">
        <v>1</v>
      </c>
    </row>
    <row r="2620" spans="1:126" x14ac:dyDescent="0.15">
      <c r="A2620" t="s">
        <v>2658</v>
      </c>
      <c r="B2620" t="s">
        <v>4286</v>
      </c>
      <c r="C2620">
        <v>48</v>
      </c>
      <c r="D2620">
        <v>269</v>
      </c>
      <c r="E2620" t="s">
        <v>4287</v>
      </c>
      <c r="F2620">
        <v>48269</v>
      </c>
      <c r="G2620" t="s">
        <v>7603</v>
      </c>
      <c r="H2620">
        <v>84.6</v>
      </c>
      <c r="I2620">
        <v>0</v>
      </c>
      <c r="J2620">
        <v>0.3</v>
      </c>
      <c r="K2620">
        <v>0</v>
      </c>
      <c r="L2620">
        <v>1.4</v>
      </c>
      <c r="M2620">
        <v>13.6</v>
      </c>
      <c r="N2620">
        <f t="shared" si="166"/>
        <v>7344.1699999999992</v>
      </c>
      <c r="O2620">
        <f t="shared" si="164"/>
        <v>2655.8300000000008</v>
      </c>
      <c r="P2620">
        <f t="shared" si="165"/>
        <v>3.1869960000000024</v>
      </c>
      <c r="Q2620" s="4">
        <v>48269</v>
      </c>
      <c r="R2620" s="5">
        <v>33.614268000000003</v>
      </c>
      <c r="S2620" s="5">
        <v>-100.245345</v>
      </c>
      <c r="T2620">
        <v>9</v>
      </c>
      <c r="U2620">
        <v>-0.33968661431369912</v>
      </c>
      <c r="V2620">
        <v>227</v>
      </c>
      <c r="W2620">
        <v>290</v>
      </c>
      <c r="X2620">
        <v>267</v>
      </c>
      <c r="Y2620">
        <v>284</v>
      </c>
      <c r="Z2620">
        <v>174</v>
      </c>
      <c r="AA2620">
        <v>48251</v>
      </c>
      <c r="AB2620">
        <v>156.018</v>
      </c>
      <c r="AC2620">
        <v>63250</v>
      </c>
      <c r="AD2620">
        <v>0</v>
      </c>
      <c r="AE2620">
        <v>0</v>
      </c>
      <c r="AF2620">
        <v>1</v>
      </c>
      <c r="AG2620">
        <v>59</v>
      </c>
      <c r="AH2620">
        <v>1.6949152542372881E-2</v>
      </c>
      <c r="AI2620" s="3">
        <v>417597</v>
      </c>
      <c r="AJ2620" s="3">
        <v>582957.46817768004</v>
      </c>
      <c r="AK2620">
        <v>1000</v>
      </c>
      <c r="AL2620">
        <v>584563.19999999995</v>
      </c>
      <c r="AM2620">
        <v>907253</v>
      </c>
      <c r="AN2620">
        <v>7208</v>
      </c>
      <c r="AO2620">
        <v>914461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f t="shared" si="163"/>
        <v>0</v>
      </c>
      <c r="AW2620">
        <v>16</v>
      </c>
      <c r="AX2620">
        <v>7.999999999999996E-2</v>
      </c>
      <c r="AY2620">
        <v>36733969.264339097</v>
      </c>
      <c r="AZ2620">
        <v>36733.969264339095</v>
      </c>
      <c r="BA2620">
        <v>106768.654925241</v>
      </c>
      <c r="BB2620">
        <v>9.3660447506826422E-2</v>
      </c>
      <c r="BC2620">
        <v>3735</v>
      </c>
      <c r="BD2620">
        <v>0</v>
      </c>
      <c r="BE2620">
        <v>3735</v>
      </c>
      <c r="BF2620">
        <v>16.453744493392069</v>
      </c>
      <c r="BG2620">
        <v>0</v>
      </c>
      <c r="BH2620">
        <v>0</v>
      </c>
      <c r="BI2620">
        <v>30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286</v>
      </c>
      <c r="BU2620">
        <v>0.43</v>
      </c>
      <c r="BV2620">
        <v>0.78365390000000001</v>
      </c>
      <c r="BW2620">
        <v>3</v>
      </c>
      <c r="BX2620">
        <v>0</v>
      </c>
      <c r="BY2620">
        <v>0.61798949999999997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262</v>
      </c>
      <c r="CK2620">
        <v>0</v>
      </c>
      <c r="CL2620">
        <v>0.77956989247311825</v>
      </c>
      <c r="CM2620">
        <v>3</v>
      </c>
      <c r="CN2620">
        <v>0.30172276637571949</v>
      </c>
      <c r="CO2620">
        <v>42</v>
      </c>
      <c r="CP2620">
        <v>0</v>
      </c>
      <c r="CQ2620">
        <v>0</v>
      </c>
      <c r="CR2620">
        <v>232</v>
      </c>
      <c r="CS2620">
        <v>0.82099999999999995</v>
      </c>
      <c r="CT2620">
        <v>185</v>
      </c>
      <c r="CU2620">
        <v>0.75757575758000006</v>
      </c>
      <c r="CV2620">
        <v>0</v>
      </c>
      <c r="CW2620">
        <v>0</v>
      </c>
      <c r="CX2620">
        <v>0</v>
      </c>
      <c r="CY2620">
        <v>56</v>
      </c>
      <c r="CZ2620">
        <v>83</v>
      </c>
      <c r="DA2620" s="2">
        <v>267</v>
      </c>
      <c r="DB2620" s="2">
        <v>45</v>
      </c>
      <c r="DC2620" s="2">
        <v>0</v>
      </c>
      <c r="DD2620" s="2">
        <v>8</v>
      </c>
      <c r="DE2620">
        <v>24</v>
      </c>
      <c r="DF2620">
        <v>2</v>
      </c>
      <c r="DH2620">
        <v>350.88</v>
      </c>
      <c r="DJ2620">
        <v>0.4</v>
      </c>
      <c r="DL2620">
        <v>0</v>
      </c>
      <c r="DM2620">
        <v>0</v>
      </c>
      <c r="DN2620">
        <v>141.6</v>
      </c>
      <c r="DO2620">
        <v>0.24</v>
      </c>
      <c r="DP2620">
        <v>7326.83</v>
      </c>
      <c r="DQ2620" s="2">
        <v>0</v>
      </c>
      <c r="DR2620" s="2">
        <v>0</v>
      </c>
      <c r="DS2620">
        <v>0</v>
      </c>
      <c r="DV2620">
        <v>0</v>
      </c>
    </row>
    <row r="2621" spans="1:126" x14ac:dyDescent="0.15">
      <c r="A2621" t="s">
        <v>2658</v>
      </c>
      <c r="B2621" t="s">
        <v>4288</v>
      </c>
      <c r="C2621">
        <v>48</v>
      </c>
      <c r="D2621">
        <v>271</v>
      </c>
      <c r="E2621" t="s">
        <v>4289</v>
      </c>
      <c r="F2621">
        <v>48271</v>
      </c>
      <c r="G2621" t="s">
        <v>7604</v>
      </c>
      <c r="H2621">
        <v>41.6</v>
      </c>
      <c r="I2621">
        <v>1.1000000000000001</v>
      </c>
      <c r="J2621">
        <v>0.5</v>
      </c>
      <c r="K2621">
        <v>0.3</v>
      </c>
      <c r="L2621">
        <v>0.8</v>
      </c>
      <c r="M2621">
        <v>55.7</v>
      </c>
      <c r="N2621">
        <f t="shared" si="166"/>
        <v>4835.2400000000007</v>
      </c>
      <c r="O2621">
        <f t="shared" si="164"/>
        <v>5164.7599999999993</v>
      </c>
      <c r="P2621">
        <f t="shared" si="165"/>
        <v>6.197712000000001</v>
      </c>
      <c r="Q2621" s="4">
        <v>48271</v>
      </c>
      <c r="R2621" s="5">
        <v>29.347086000000001</v>
      </c>
      <c r="S2621" s="5">
        <v>-100.4177</v>
      </c>
      <c r="T2621">
        <v>7</v>
      </c>
      <c r="U2621">
        <v>7.8916685944903989E-2</v>
      </c>
      <c r="V2621">
        <v>3574</v>
      </c>
      <c r="W2621">
        <v>3598</v>
      </c>
      <c r="X2621">
        <v>3577</v>
      </c>
      <c r="Y2621">
        <v>3593</v>
      </c>
      <c r="Z2621">
        <v>2089</v>
      </c>
      <c r="AA2621">
        <v>48253</v>
      </c>
      <c r="AB2621">
        <v>1253.1589999999999</v>
      </c>
      <c r="AC2621">
        <v>38281</v>
      </c>
      <c r="AD2621">
        <v>1</v>
      </c>
      <c r="AE2621">
        <v>2.7956388034665921E-4</v>
      </c>
      <c r="AF2621">
        <v>2</v>
      </c>
      <c r="AG2621">
        <v>196</v>
      </c>
      <c r="AH2621">
        <v>1.020408163265306E-2</v>
      </c>
      <c r="AI2621" s="3">
        <v>576745</v>
      </c>
      <c r="AJ2621" s="3">
        <v>870435.95977716008</v>
      </c>
      <c r="AK2621">
        <v>652</v>
      </c>
      <c r="AL2621">
        <v>873856</v>
      </c>
      <c r="AM2621">
        <v>426256</v>
      </c>
      <c r="AN2621">
        <v>9528</v>
      </c>
      <c r="AO2621">
        <v>435784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f t="shared" si="163"/>
        <v>0</v>
      </c>
      <c r="AW2621">
        <v>0</v>
      </c>
      <c r="AX2621">
        <v>0</v>
      </c>
      <c r="AY2621">
        <v>428627853.03156698</v>
      </c>
      <c r="AZ2621">
        <v>428627.85303156695</v>
      </c>
      <c r="BA2621">
        <v>126542.21511173301</v>
      </c>
      <c r="BB2621">
        <v>7.9025011464911518E-2</v>
      </c>
      <c r="BC2621">
        <v>2185</v>
      </c>
      <c r="BD2621">
        <v>0</v>
      </c>
      <c r="BE2621">
        <v>2185</v>
      </c>
      <c r="BF2621">
        <v>0.61135982092893115</v>
      </c>
      <c r="BG2621">
        <v>31716</v>
      </c>
      <c r="BH2621">
        <v>8.8666480290746428</v>
      </c>
      <c r="BI2621">
        <v>556</v>
      </c>
      <c r="BJ2621">
        <v>3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3274</v>
      </c>
      <c r="BU2621">
        <v>0.49</v>
      </c>
      <c r="BV2621">
        <v>0.60491419999999996</v>
      </c>
      <c r="BW2621">
        <v>21</v>
      </c>
      <c r="BX2621">
        <v>0.91631030000000002</v>
      </c>
      <c r="BY2621">
        <v>-0.20658960000000001</v>
      </c>
      <c r="BZ2621">
        <v>2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3505</v>
      </c>
      <c r="CK2621">
        <v>0.57061340941512129</v>
      </c>
      <c r="CL2621">
        <v>0.60101223112610713</v>
      </c>
      <c r="CM2621">
        <v>16</v>
      </c>
      <c r="CN2621">
        <v>-1.1334035533176907</v>
      </c>
      <c r="CO2621">
        <v>219</v>
      </c>
      <c r="CP2621">
        <v>0.57808681699999998</v>
      </c>
      <c r="CQ2621">
        <v>-4.3811739000000002E-3</v>
      </c>
      <c r="CR2621">
        <v>3099</v>
      </c>
      <c r="CS2621">
        <v>0.875</v>
      </c>
      <c r="CT2621">
        <v>2570</v>
      </c>
      <c r="CU2621">
        <v>0.70772058823999995</v>
      </c>
      <c r="CW2621">
        <v>0</v>
      </c>
      <c r="CY2621">
        <v>175</v>
      </c>
      <c r="CZ2621">
        <v>314</v>
      </c>
      <c r="DA2621" s="2">
        <v>1370</v>
      </c>
      <c r="DB2621" s="2">
        <v>155</v>
      </c>
      <c r="DC2621" s="2">
        <v>83.66</v>
      </c>
      <c r="DD2621" s="2">
        <v>72</v>
      </c>
      <c r="DE2621">
        <v>82</v>
      </c>
      <c r="DF2621">
        <v>5</v>
      </c>
      <c r="DH2621">
        <v>27.89</v>
      </c>
      <c r="DI2621" s="2">
        <v>111.54</v>
      </c>
      <c r="DJ2621">
        <v>3.8</v>
      </c>
      <c r="DK2621">
        <v>0.89134886301571747</v>
      </c>
      <c r="DL2621">
        <v>0</v>
      </c>
      <c r="DM2621">
        <v>0</v>
      </c>
      <c r="DN2621">
        <v>0.1</v>
      </c>
      <c r="DO2621">
        <v>0</v>
      </c>
      <c r="DP2621">
        <v>610.1</v>
      </c>
      <c r="DQ2621" s="2">
        <v>0</v>
      </c>
      <c r="DR2621" s="2">
        <v>0</v>
      </c>
      <c r="DS2621">
        <v>0</v>
      </c>
      <c r="DV2621">
        <v>1</v>
      </c>
    </row>
    <row r="2622" spans="1:126" x14ac:dyDescent="0.15">
      <c r="A2622" t="s">
        <v>2658</v>
      </c>
      <c r="B2622" t="s">
        <v>4290</v>
      </c>
      <c r="C2622">
        <v>48</v>
      </c>
      <c r="D2622">
        <v>273</v>
      </c>
      <c r="E2622" t="s">
        <v>4291</v>
      </c>
      <c r="F2622">
        <v>48273</v>
      </c>
      <c r="G2622" t="s">
        <v>7605</v>
      </c>
      <c r="H2622">
        <v>23.3</v>
      </c>
      <c r="I2622">
        <v>3.3</v>
      </c>
      <c r="J2622">
        <v>0.2</v>
      </c>
      <c r="K2622">
        <v>2.2000000000000002</v>
      </c>
      <c r="L2622">
        <v>0.8</v>
      </c>
      <c r="M2622">
        <v>70.2</v>
      </c>
      <c r="N2622">
        <f t="shared" si="166"/>
        <v>5487.34</v>
      </c>
      <c r="O2622">
        <f t="shared" si="164"/>
        <v>4512.66</v>
      </c>
      <c r="P2622">
        <f t="shared" si="165"/>
        <v>5.415192000000002</v>
      </c>
      <c r="Q2622" s="4">
        <v>48273</v>
      </c>
      <c r="R2622" s="5">
        <v>27.438735000000001</v>
      </c>
      <c r="S2622" s="5">
        <v>-97.660619999999994</v>
      </c>
      <c r="T2622">
        <v>4</v>
      </c>
      <c r="U2622">
        <v>0.18708893608326316</v>
      </c>
      <c r="V2622">
        <v>31925</v>
      </c>
      <c r="W2622">
        <v>32142</v>
      </c>
      <c r="X2622">
        <v>32029</v>
      </c>
      <c r="Y2622">
        <v>31398</v>
      </c>
      <c r="Z2622">
        <v>13851</v>
      </c>
      <c r="AA2622">
        <v>48255</v>
      </c>
      <c r="AB2622">
        <v>10515.045</v>
      </c>
      <c r="AC2622">
        <v>38247</v>
      </c>
      <c r="AD2622">
        <v>0</v>
      </c>
      <c r="AE2622">
        <v>0</v>
      </c>
      <c r="AF2622">
        <v>7</v>
      </c>
      <c r="AG2622">
        <v>401</v>
      </c>
      <c r="AH2622">
        <v>1.7456359102244388E-2</v>
      </c>
      <c r="AI2622" s="3">
        <v>484137</v>
      </c>
      <c r="AJ2622" s="3">
        <v>564037.63539635506</v>
      </c>
      <c r="AK2622">
        <v>47</v>
      </c>
      <c r="AL2622">
        <v>697920</v>
      </c>
      <c r="AM2622">
        <v>396800</v>
      </c>
      <c r="AN2622">
        <v>31810</v>
      </c>
      <c r="AO2622">
        <v>428610</v>
      </c>
      <c r="AP2622">
        <v>4</v>
      </c>
      <c r="AQ2622">
        <v>0</v>
      </c>
      <c r="AR2622">
        <v>4</v>
      </c>
      <c r="AS2622">
        <v>0.12444776305145913</v>
      </c>
      <c r="AT2622">
        <v>5</v>
      </c>
      <c r="AU2622">
        <v>10</v>
      </c>
      <c r="AV2622">
        <f t="shared" si="163"/>
        <v>15</v>
      </c>
      <c r="AW2622">
        <v>32029</v>
      </c>
      <c r="AX2622">
        <v>1</v>
      </c>
      <c r="AY2622">
        <v>1395521612.1201799</v>
      </c>
      <c r="AZ2622">
        <v>1395521.6121201799</v>
      </c>
      <c r="BA2622">
        <v>44128.585529448799</v>
      </c>
      <c r="BB2622">
        <v>0.22661048116592347</v>
      </c>
      <c r="BC2622">
        <v>17824</v>
      </c>
      <c r="BD2622">
        <v>0</v>
      </c>
      <c r="BE2622">
        <v>17824</v>
      </c>
      <c r="BF2622">
        <v>0.55830853563038374</v>
      </c>
      <c r="BG2622">
        <v>397809</v>
      </c>
      <c r="BH2622">
        <v>12.420275375441006</v>
      </c>
      <c r="BI2622">
        <v>3548</v>
      </c>
      <c r="BJ2622">
        <v>23</v>
      </c>
      <c r="BK2622">
        <v>4</v>
      </c>
      <c r="BL2622">
        <v>4</v>
      </c>
      <c r="BM2622">
        <v>0</v>
      </c>
      <c r="BN2622">
        <v>0</v>
      </c>
      <c r="BO2622">
        <v>1</v>
      </c>
      <c r="BP2622">
        <v>0</v>
      </c>
      <c r="BQ2622">
        <v>3</v>
      </c>
      <c r="BR2622">
        <v>0</v>
      </c>
      <c r="BS2622">
        <v>0</v>
      </c>
      <c r="BT2622">
        <v>30647</v>
      </c>
      <c r="BU2622">
        <v>0.68</v>
      </c>
      <c r="BV2622">
        <v>0.42983979999999999</v>
      </c>
      <c r="BW2622">
        <v>151</v>
      </c>
      <c r="BX2622">
        <v>1.142037</v>
      </c>
      <c r="BY2622">
        <v>-1.271801</v>
      </c>
      <c r="BZ2622">
        <v>21</v>
      </c>
      <c r="CA2622">
        <v>3</v>
      </c>
      <c r="CB2622">
        <v>4</v>
      </c>
      <c r="CC2622">
        <v>0</v>
      </c>
      <c r="CD2622">
        <v>0</v>
      </c>
      <c r="CE2622">
        <v>1</v>
      </c>
      <c r="CF2622">
        <v>0</v>
      </c>
      <c r="CG2622">
        <v>3</v>
      </c>
      <c r="CH2622">
        <v>0</v>
      </c>
      <c r="CI2622">
        <v>0</v>
      </c>
      <c r="CJ2622">
        <v>31999</v>
      </c>
      <c r="CK2622">
        <v>1.000031250976593</v>
      </c>
      <c r="CL2622">
        <v>0.50344788605019219</v>
      </c>
      <c r="CM2622">
        <v>139</v>
      </c>
      <c r="CN2622">
        <v>-1.255647203394973</v>
      </c>
      <c r="CO2622">
        <v>3839</v>
      </c>
      <c r="CP2622">
        <v>0.579382434</v>
      </c>
      <c r="CQ2622">
        <v>-0.14405980069999999</v>
      </c>
      <c r="CR2622">
        <v>27497</v>
      </c>
      <c r="CS2622">
        <v>0.8640000000000001</v>
      </c>
      <c r="CT2622">
        <v>23720</v>
      </c>
      <c r="CU2622">
        <v>0.7152289208799999</v>
      </c>
      <c r="CV2622">
        <v>8</v>
      </c>
      <c r="CW2622">
        <v>13</v>
      </c>
      <c r="CX2622">
        <v>14</v>
      </c>
      <c r="CY2622">
        <v>237</v>
      </c>
      <c r="CZ2622">
        <v>571</v>
      </c>
      <c r="DA2622" s="2">
        <v>16707</v>
      </c>
      <c r="DB2622" s="2">
        <v>2505</v>
      </c>
      <c r="DC2622" s="2">
        <v>90.34</v>
      </c>
      <c r="DD2622" s="2">
        <v>4548</v>
      </c>
      <c r="DE2622">
        <v>148</v>
      </c>
      <c r="DF2622">
        <v>20</v>
      </c>
      <c r="DG2622">
        <v>15.58</v>
      </c>
      <c r="DH2622">
        <v>3.12</v>
      </c>
      <c r="DI2622" s="2">
        <v>15.58</v>
      </c>
      <c r="DJ2622">
        <v>3.15</v>
      </c>
      <c r="DK2622">
        <v>1</v>
      </c>
      <c r="DL2622">
        <v>0</v>
      </c>
      <c r="DN2622">
        <v>242.2</v>
      </c>
      <c r="DO2622">
        <v>0.36799999999999999</v>
      </c>
      <c r="DP2622">
        <v>495.77</v>
      </c>
      <c r="DQ2622" s="2">
        <v>0</v>
      </c>
      <c r="DR2622" s="2">
        <v>0</v>
      </c>
      <c r="DS2622">
        <v>0</v>
      </c>
      <c r="DV2622">
        <v>0</v>
      </c>
    </row>
    <row r="2623" spans="1:126" x14ac:dyDescent="0.15">
      <c r="A2623" t="s">
        <v>2658</v>
      </c>
      <c r="B2623" t="s">
        <v>1186</v>
      </c>
      <c r="C2623">
        <v>48</v>
      </c>
      <c r="D2623">
        <v>275</v>
      </c>
      <c r="E2623" t="s">
        <v>4292</v>
      </c>
      <c r="F2623">
        <v>48275</v>
      </c>
      <c r="G2623" t="s">
        <v>7606</v>
      </c>
      <c r="H2623">
        <v>63.1</v>
      </c>
      <c r="I2623">
        <v>5.6</v>
      </c>
      <c r="J2623">
        <v>0.4</v>
      </c>
      <c r="K2623">
        <v>0.2</v>
      </c>
      <c r="L2623">
        <v>1.1000000000000001</v>
      </c>
      <c r="M2623">
        <v>29.6</v>
      </c>
      <c r="N2623">
        <f t="shared" si="166"/>
        <v>4890.54</v>
      </c>
      <c r="O2623">
        <f t="shared" si="164"/>
        <v>5109.46</v>
      </c>
      <c r="P2623">
        <f t="shared" si="165"/>
        <v>6.1313520000000024</v>
      </c>
      <c r="Q2623" s="4">
        <v>48275</v>
      </c>
      <c r="R2623" s="5">
        <v>33.616656999999996</v>
      </c>
      <c r="S2623" s="5">
        <v>-99.747112000000001</v>
      </c>
      <c r="T2623">
        <v>9</v>
      </c>
      <c r="U2623">
        <v>-4.3446312645054171E-2</v>
      </c>
      <c r="V2623">
        <v>3713</v>
      </c>
      <c r="W2623">
        <v>3776</v>
      </c>
      <c r="X2623">
        <v>3796</v>
      </c>
      <c r="Y2623">
        <v>3792</v>
      </c>
      <c r="Z2623">
        <v>1776</v>
      </c>
      <c r="AA2623">
        <v>48257</v>
      </c>
      <c r="AB2623">
        <v>1357.9320000000002</v>
      </c>
      <c r="AC2623">
        <v>40493</v>
      </c>
      <c r="AD2623">
        <v>0</v>
      </c>
      <c r="AE2623">
        <v>0</v>
      </c>
      <c r="AF2623">
        <v>0</v>
      </c>
      <c r="AG2623">
        <v>228</v>
      </c>
      <c r="AH2623">
        <v>0</v>
      </c>
      <c r="AI2623" s="3">
        <v>450631</v>
      </c>
      <c r="AJ2623" s="3">
        <v>544396.682765365</v>
      </c>
      <c r="AK2623">
        <v>406</v>
      </c>
      <c r="AL2623">
        <v>547520</v>
      </c>
      <c r="AM2623">
        <v>477965</v>
      </c>
      <c r="AN2623">
        <v>43826</v>
      </c>
      <c r="AO2623">
        <v>521791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f t="shared" si="163"/>
        <v>0</v>
      </c>
      <c r="AW2623">
        <v>3168</v>
      </c>
      <c r="AX2623">
        <v>0.99</v>
      </c>
      <c r="AY2623">
        <v>364664391.56181002</v>
      </c>
      <c r="AZ2623">
        <v>364664.39156181004</v>
      </c>
      <c r="BA2623">
        <v>85817.874326267993</v>
      </c>
      <c r="BB2623">
        <v>0.11652584124819206</v>
      </c>
      <c r="BC2623">
        <v>467</v>
      </c>
      <c r="BD2623">
        <v>0</v>
      </c>
      <c r="BE2623">
        <v>467</v>
      </c>
      <c r="BF2623">
        <v>0.12577430649070831</v>
      </c>
      <c r="BG2623">
        <v>73397</v>
      </c>
      <c r="BH2623">
        <v>19.335353003161224</v>
      </c>
      <c r="BI2623">
        <v>793</v>
      </c>
      <c r="BJ2623">
        <v>6</v>
      </c>
      <c r="BK2623">
        <v>0</v>
      </c>
      <c r="BL2623">
        <v>3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2</v>
      </c>
      <c r="BS2623">
        <v>0</v>
      </c>
      <c r="BT2623">
        <v>3322</v>
      </c>
      <c r="BU2623">
        <v>0.56999999999999995</v>
      </c>
      <c r="BV2623">
        <v>0.52433879999999999</v>
      </c>
      <c r="BW2623">
        <v>32</v>
      </c>
      <c r="BX2623">
        <v>3.311258</v>
      </c>
      <c r="BY2623">
        <v>1.707303</v>
      </c>
      <c r="BZ2623">
        <v>6</v>
      </c>
      <c r="CA2623">
        <v>0</v>
      </c>
      <c r="CB2623">
        <v>2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0</v>
      </c>
      <c r="CJ2623">
        <v>3850</v>
      </c>
      <c r="CK2623">
        <v>2.5974025974025974</v>
      </c>
      <c r="CL2623">
        <v>0.65452969224100566</v>
      </c>
      <c r="CM2623">
        <v>21</v>
      </c>
      <c r="CN2623">
        <v>1.0323582240630589</v>
      </c>
      <c r="CO2623">
        <v>247.99999999999997</v>
      </c>
      <c r="CP2623">
        <v>0.610031447</v>
      </c>
      <c r="CQ2623">
        <v>0.12516943999999999</v>
      </c>
      <c r="CR2623">
        <v>3250</v>
      </c>
      <c r="CS2623">
        <v>0.83799999999999997</v>
      </c>
      <c r="CT2623">
        <v>2525</v>
      </c>
      <c r="CU2623">
        <v>0.6785361028700001</v>
      </c>
      <c r="CW2623">
        <v>0</v>
      </c>
      <c r="CX2623">
        <v>2</v>
      </c>
      <c r="CY2623">
        <v>218</v>
      </c>
      <c r="CZ2623">
        <v>330</v>
      </c>
      <c r="DA2623" s="2">
        <v>2081</v>
      </c>
      <c r="DB2623" s="2">
        <v>210</v>
      </c>
      <c r="DC2623" s="2">
        <v>79.64</v>
      </c>
      <c r="DD2623" s="2">
        <v>493</v>
      </c>
      <c r="DE2623">
        <v>77</v>
      </c>
      <c r="DF2623">
        <v>7</v>
      </c>
      <c r="DH2623">
        <v>26.55</v>
      </c>
      <c r="DI2623" s="2">
        <v>26.55</v>
      </c>
      <c r="DJ2623">
        <v>0.62</v>
      </c>
      <c r="DK2623">
        <v>0.85189878193022672</v>
      </c>
      <c r="DL2623">
        <v>0</v>
      </c>
      <c r="DM2623">
        <v>0</v>
      </c>
      <c r="DN2623">
        <v>192.1</v>
      </c>
      <c r="DO2623">
        <v>0.35299999999999998</v>
      </c>
      <c r="DP2623">
        <v>4431.1099999999997</v>
      </c>
      <c r="DQ2623" s="2">
        <v>0</v>
      </c>
      <c r="DR2623" s="2">
        <v>429.470552</v>
      </c>
      <c r="DS2623">
        <v>7.843932989015927E-4</v>
      </c>
      <c r="DT2623">
        <v>1.8638674317475801</v>
      </c>
      <c r="DU2623">
        <v>1020504.696230435</v>
      </c>
      <c r="DV2623">
        <v>0</v>
      </c>
    </row>
    <row r="2624" spans="1:126" x14ac:dyDescent="0.15">
      <c r="A2624" t="s">
        <v>2658</v>
      </c>
      <c r="B2624" t="s">
        <v>178</v>
      </c>
      <c r="C2624">
        <v>48</v>
      </c>
      <c r="D2624">
        <v>277</v>
      </c>
      <c r="E2624" t="s">
        <v>4294</v>
      </c>
      <c r="F2624">
        <v>48277</v>
      </c>
      <c r="G2624" t="s">
        <v>7607</v>
      </c>
      <c r="H2624">
        <v>76.099999999999994</v>
      </c>
      <c r="I2624">
        <v>13.3</v>
      </c>
      <c r="J2624">
        <v>1.2</v>
      </c>
      <c r="K2624">
        <v>0.6</v>
      </c>
      <c r="L2624">
        <v>2.2999999999999998</v>
      </c>
      <c r="M2624">
        <v>6.5</v>
      </c>
      <c r="N2624">
        <f t="shared" si="166"/>
        <v>6017.4399999999987</v>
      </c>
      <c r="O2624">
        <f t="shared" si="164"/>
        <v>3982.5600000000013</v>
      </c>
      <c r="P2624">
        <f t="shared" si="165"/>
        <v>4.7790720000000029</v>
      </c>
      <c r="Q2624" s="4">
        <v>48277</v>
      </c>
      <c r="R2624" s="5">
        <v>33.667262999999998</v>
      </c>
      <c r="S2624" s="5">
        <v>-95.570347999999996</v>
      </c>
      <c r="T2624">
        <v>5</v>
      </c>
      <c r="U2624">
        <v>0.2148533638615302</v>
      </c>
      <c r="V2624">
        <v>49740</v>
      </c>
      <c r="W2624">
        <v>49704</v>
      </c>
      <c r="X2624">
        <v>49566</v>
      </c>
      <c r="Y2624">
        <v>49367</v>
      </c>
      <c r="Z2624">
        <v>24326</v>
      </c>
      <c r="AA2624">
        <v>48261</v>
      </c>
      <c r="AB2624">
        <v>17949.091999999997</v>
      </c>
      <c r="AC2624">
        <v>40748</v>
      </c>
      <c r="AD2624">
        <v>0</v>
      </c>
      <c r="AE2624">
        <v>0</v>
      </c>
      <c r="AF2624">
        <v>41</v>
      </c>
      <c r="AG2624">
        <v>1843</v>
      </c>
      <c r="AH2624">
        <v>2.2246337493217579E-2</v>
      </c>
      <c r="AI2624" s="3">
        <v>496571</v>
      </c>
      <c r="AJ2624" s="3">
        <v>580603.40064994001</v>
      </c>
      <c r="AK2624">
        <v>98</v>
      </c>
      <c r="AL2624">
        <v>956390.39999999991</v>
      </c>
      <c r="AM2624">
        <v>491860</v>
      </c>
      <c r="AN2624">
        <v>123826</v>
      </c>
      <c r="AO2624">
        <v>615686</v>
      </c>
      <c r="AP2624" t="e">
        <v>#N/A</v>
      </c>
      <c r="AQ2624" t="e">
        <v>#N/A</v>
      </c>
      <c r="AR2624" t="e">
        <v>#N/A</v>
      </c>
      <c r="AS2624" t="e">
        <v>#N/A</v>
      </c>
      <c r="AT2624">
        <v>0</v>
      </c>
      <c r="AU2624">
        <v>7</v>
      </c>
      <c r="AV2624">
        <f t="shared" si="163"/>
        <v>7</v>
      </c>
      <c r="AW2624">
        <v>32134</v>
      </c>
      <c r="AX2624">
        <v>0.67999999999999994</v>
      </c>
      <c r="AY2624">
        <v>13308202.7750051</v>
      </c>
      <c r="AZ2624">
        <v>13308.2027750051</v>
      </c>
      <c r="BA2624">
        <v>2278.7093700144601</v>
      </c>
      <c r="BB2624">
        <v>4.3884490631363589</v>
      </c>
      <c r="BC2624">
        <v>8572</v>
      </c>
      <c r="BD2624">
        <v>2817</v>
      </c>
      <c r="BE2624">
        <v>5755</v>
      </c>
      <c r="BF2624">
        <v>0.11570164857257741</v>
      </c>
      <c r="BG2624">
        <v>966495</v>
      </c>
      <c r="BH2624">
        <v>19.499152644958237</v>
      </c>
      <c r="BI2624">
        <v>6694</v>
      </c>
      <c r="BJ2624">
        <v>4</v>
      </c>
      <c r="BK2624">
        <v>1</v>
      </c>
      <c r="BL2624">
        <v>2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5810</v>
      </c>
      <c r="BU2624">
        <v>0.37</v>
      </c>
      <c r="BV2624">
        <v>0.41168290000000002</v>
      </c>
      <c r="BW2624">
        <v>26</v>
      </c>
      <c r="BX2624">
        <v>1.2048190000000001</v>
      </c>
      <c r="BY2624">
        <v>-1.169389</v>
      </c>
      <c r="BZ2624">
        <v>4</v>
      </c>
      <c r="CA2624">
        <v>0</v>
      </c>
      <c r="CB2624">
        <v>2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7473</v>
      </c>
      <c r="CK2624">
        <v>0.80289040545965484</v>
      </c>
      <c r="CL2624">
        <v>0.41129435282358823</v>
      </c>
      <c r="CM2624">
        <v>26</v>
      </c>
      <c r="CN2624">
        <v>-1.852733239899617</v>
      </c>
      <c r="CO2624">
        <v>3899</v>
      </c>
      <c r="CP2624">
        <v>-0.55442083409999998</v>
      </c>
      <c r="CQ2624">
        <v>-0.1150912348</v>
      </c>
      <c r="CR2624">
        <v>38370</v>
      </c>
      <c r="CS2624">
        <v>0.85699999999999998</v>
      </c>
      <c r="CT2624">
        <v>37305</v>
      </c>
      <c r="CU2624">
        <v>0.68035308278999995</v>
      </c>
      <c r="CV2624">
        <v>41</v>
      </c>
      <c r="CW2624">
        <v>28</v>
      </c>
      <c r="CX2624">
        <v>24</v>
      </c>
      <c r="CY2624">
        <v>795</v>
      </c>
      <c r="CZ2624">
        <v>2739</v>
      </c>
      <c r="DA2624" s="2">
        <v>29128</v>
      </c>
      <c r="DB2624" s="2">
        <v>3580</v>
      </c>
      <c r="DC2624" s="2">
        <v>67.849999999999994</v>
      </c>
      <c r="DD2624" s="2">
        <v>9418</v>
      </c>
      <c r="DE2624">
        <v>929</v>
      </c>
      <c r="DF2624">
        <v>193</v>
      </c>
      <c r="DG2624">
        <v>28.33</v>
      </c>
      <c r="DH2624">
        <v>2.02</v>
      </c>
      <c r="DI2624" s="2">
        <v>10.119999999999999</v>
      </c>
      <c r="DJ2624">
        <v>0.36</v>
      </c>
      <c r="DK2624">
        <v>0.94738919509999575</v>
      </c>
      <c r="DL2624">
        <v>0</v>
      </c>
      <c r="DN2624">
        <v>199.3</v>
      </c>
      <c r="DO2624">
        <v>0.33600000000000002</v>
      </c>
      <c r="DP2624">
        <v>7449.85</v>
      </c>
      <c r="DQ2624" s="2">
        <v>0</v>
      </c>
      <c r="DR2624" s="2">
        <v>5124.1230192900002</v>
      </c>
      <c r="DS2624">
        <v>8.5857218867941929E-3</v>
      </c>
      <c r="DT2624">
        <v>6.6847744872638</v>
      </c>
      <c r="DU2624">
        <v>6393254.1457840195</v>
      </c>
      <c r="DV2624">
        <v>0</v>
      </c>
    </row>
    <row r="2625" spans="1:126" x14ac:dyDescent="0.15">
      <c r="A2625" t="s">
        <v>2658</v>
      </c>
      <c r="B2625" t="s">
        <v>4295</v>
      </c>
      <c r="C2625">
        <v>48</v>
      </c>
      <c r="D2625">
        <v>279</v>
      </c>
      <c r="E2625" t="s">
        <v>4296</v>
      </c>
      <c r="F2625">
        <v>48279</v>
      </c>
      <c r="G2625" t="s">
        <v>7608</v>
      </c>
      <c r="H2625">
        <v>43.1</v>
      </c>
      <c r="I2625">
        <v>4</v>
      </c>
      <c r="J2625">
        <v>0.3</v>
      </c>
      <c r="K2625">
        <v>0.1</v>
      </c>
      <c r="L2625">
        <v>0.8</v>
      </c>
      <c r="M2625">
        <v>51.7</v>
      </c>
      <c r="N2625">
        <f t="shared" si="166"/>
        <v>4547.2400000000007</v>
      </c>
      <c r="O2625">
        <f t="shared" si="164"/>
        <v>5452.7599999999993</v>
      </c>
      <c r="P2625">
        <f t="shared" si="165"/>
        <v>6.5433120000000011</v>
      </c>
      <c r="Q2625" s="4">
        <v>48279</v>
      </c>
      <c r="R2625" s="5">
        <v>34.068860999999998</v>
      </c>
      <c r="S2625" s="5">
        <v>-102.348018</v>
      </c>
      <c r="T2625">
        <v>6</v>
      </c>
      <c r="U2625">
        <v>6.253342088272193E-2</v>
      </c>
      <c r="V2625">
        <v>13996</v>
      </c>
      <c r="W2625">
        <v>13875</v>
      </c>
      <c r="X2625">
        <v>13742</v>
      </c>
      <c r="Y2625">
        <v>13269</v>
      </c>
      <c r="Z2625">
        <v>6382</v>
      </c>
      <c r="AA2625">
        <v>48263</v>
      </c>
      <c r="AB2625">
        <v>4778.8030000000008</v>
      </c>
      <c r="AC2625">
        <v>39851</v>
      </c>
      <c r="AD2625">
        <v>1</v>
      </c>
      <c r="AE2625">
        <v>7.2769611410275064E-5</v>
      </c>
      <c r="AF2625">
        <v>0</v>
      </c>
      <c r="AG2625">
        <v>933</v>
      </c>
      <c r="AH2625">
        <v>0</v>
      </c>
      <c r="AI2625" s="3">
        <v>616260</v>
      </c>
      <c r="AJ2625" s="3">
        <v>650355.05027037498</v>
      </c>
      <c r="AK2625">
        <v>329</v>
      </c>
      <c r="AL2625">
        <v>596819.19999999995</v>
      </c>
      <c r="AM2625">
        <v>545233</v>
      </c>
      <c r="AN2625">
        <v>211669</v>
      </c>
      <c r="AO2625">
        <v>756902</v>
      </c>
      <c r="AP2625">
        <v>0</v>
      </c>
      <c r="AQ2625">
        <v>0</v>
      </c>
      <c r="AR2625">
        <v>0</v>
      </c>
      <c r="AS2625">
        <v>0</v>
      </c>
      <c r="AT2625">
        <v>7</v>
      </c>
      <c r="AU2625">
        <v>15</v>
      </c>
      <c r="AV2625">
        <f t="shared" si="163"/>
        <v>22</v>
      </c>
      <c r="AW2625">
        <v>5873</v>
      </c>
      <c r="AX2625">
        <v>0.53</v>
      </c>
      <c r="AY2625">
        <v>1726927018.42346</v>
      </c>
      <c r="AZ2625">
        <v>1726927.01842346</v>
      </c>
      <c r="BA2625">
        <v>35558.374094608203</v>
      </c>
      <c r="BB2625">
        <v>0.28122770668291952</v>
      </c>
      <c r="BC2625">
        <v>7812</v>
      </c>
      <c r="BD2625">
        <v>0</v>
      </c>
      <c r="BE2625">
        <v>7812</v>
      </c>
      <c r="BF2625">
        <v>0.55815947413546729</v>
      </c>
      <c r="BG2625">
        <v>293654</v>
      </c>
      <c r="BH2625">
        <v>21.369087469072916</v>
      </c>
      <c r="BI2625">
        <v>2163</v>
      </c>
      <c r="BJ2625">
        <v>58</v>
      </c>
      <c r="BK2625">
        <v>8</v>
      </c>
      <c r="BL2625">
        <v>2</v>
      </c>
      <c r="BM2625">
        <v>0</v>
      </c>
      <c r="BN2625">
        <v>0</v>
      </c>
      <c r="BO2625">
        <v>2</v>
      </c>
      <c r="BP2625">
        <v>3</v>
      </c>
      <c r="BQ2625">
        <v>2</v>
      </c>
      <c r="BR2625">
        <v>2</v>
      </c>
      <c r="BS2625">
        <v>0</v>
      </c>
      <c r="BT2625">
        <v>48965</v>
      </c>
      <c r="BU2625">
        <v>0.72</v>
      </c>
      <c r="BV2625">
        <v>0.49336340000000001</v>
      </c>
      <c r="BW2625">
        <v>258</v>
      </c>
      <c r="BX2625">
        <v>1.5725519999999999</v>
      </c>
      <c r="BY2625">
        <v>-0.58025539999999998</v>
      </c>
      <c r="BZ2625">
        <v>62</v>
      </c>
      <c r="CA2625">
        <v>8</v>
      </c>
      <c r="CB2625">
        <v>2</v>
      </c>
      <c r="CC2625">
        <v>0</v>
      </c>
      <c r="CD2625">
        <v>0</v>
      </c>
      <c r="CE2625">
        <v>1</v>
      </c>
      <c r="CF2625">
        <v>2</v>
      </c>
      <c r="CG2625">
        <v>7</v>
      </c>
      <c r="CH2625">
        <v>2</v>
      </c>
      <c r="CI2625">
        <v>0</v>
      </c>
      <c r="CJ2625">
        <v>49457</v>
      </c>
      <c r="CK2625">
        <v>1.6984451139373598</v>
      </c>
      <c r="CL2625">
        <v>0.59503131379537044</v>
      </c>
      <c r="CM2625">
        <v>235</v>
      </c>
      <c r="CN2625">
        <v>-0.19431794087429238</v>
      </c>
      <c r="CO2625">
        <v>1107</v>
      </c>
      <c r="CP2625">
        <v>-0.21094095469999999</v>
      </c>
      <c r="CQ2625">
        <v>-0.21839863600000001</v>
      </c>
      <c r="CR2625">
        <v>11395</v>
      </c>
      <c r="CS2625">
        <v>0.82799999999999996</v>
      </c>
      <c r="CT2625">
        <v>9685</v>
      </c>
      <c r="CU2625">
        <v>0.73069407866999991</v>
      </c>
      <c r="CV2625">
        <v>1</v>
      </c>
      <c r="CW2625">
        <v>2</v>
      </c>
      <c r="CX2625">
        <v>4</v>
      </c>
      <c r="CY2625">
        <v>1190</v>
      </c>
      <c r="CZ2625">
        <v>1267</v>
      </c>
      <c r="DA2625" s="2">
        <v>6111</v>
      </c>
      <c r="DB2625" s="2">
        <v>635</v>
      </c>
      <c r="DC2625" s="2">
        <v>131.51</v>
      </c>
      <c r="DD2625" s="2">
        <v>1759</v>
      </c>
      <c r="DE2625">
        <v>336</v>
      </c>
      <c r="DF2625">
        <v>56</v>
      </c>
      <c r="DH2625">
        <v>21.78</v>
      </c>
      <c r="DI2625" s="2">
        <v>14.52</v>
      </c>
      <c r="DJ2625">
        <v>1.31</v>
      </c>
      <c r="DK2625">
        <v>0.79324635705708635</v>
      </c>
      <c r="DL2625">
        <v>5.3590568060021436E-3</v>
      </c>
      <c r="DN2625">
        <v>131.1</v>
      </c>
      <c r="DO2625">
        <v>0.192</v>
      </c>
      <c r="DP2625">
        <v>135674.15999999997</v>
      </c>
      <c r="DQ2625" s="2">
        <v>0</v>
      </c>
      <c r="DR2625" s="2">
        <v>0</v>
      </c>
      <c r="DS2625">
        <v>0</v>
      </c>
      <c r="DT2625">
        <v>4.9453193072143797</v>
      </c>
      <c r="DU2625">
        <v>2951461.5126762399</v>
      </c>
      <c r="DV2625">
        <v>0</v>
      </c>
    </row>
    <row r="2626" spans="1:126" x14ac:dyDescent="0.15">
      <c r="A2626" t="s">
        <v>2658</v>
      </c>
      <c r="B2626" t="s">
        <v>4297</v>
      </c>
      <c r="C2626">
        <v>48</v>
      </c>
      <c r="D2626">
        <v>281</v>
      </c>
      <c r="E2626" t="s">
        <v>4298</v>
      </c>
      <c r="F2626">
        <v>48281</v>
      </c>
      <c r="G2626" t="s">
        <v>7609</v>
      </c>
      <c r="H2626">
        <v>75.400000000000006</v>
      </c>
      <c r="I2626">
        <v>3</v>
      </c>
      <c r="J2626">
        <v>0.6</v>
      </c>
      <c r="K2626">
        <v>0.9</v>
      </c>
      <c r="L2626">
        <v>2.6</v>
      </c>
      <c r="M2626">
        <v>17.5</v>
      </c>
      <c r="N2626">
        <f t="shared" si="166"/>
        <v>6008.3400000000011</v>
      </c>
      <c r="O2626">
        <f t="shared" si="164"/>
        <v>3991.6599999999989</v>
      </c>
      <c r="P2626">
        <f t="shared" si="165"/>
        <v>4.7899920000000007</v>
      </c>
      <c r="Q2626" s="4">
        <v>48281</v>
      </c>
      <c r="R2626" s="5">
        <v>31.196731</v>
      </c>
      <c r="S2626" s="5">
        <v>-98.240888999999996</v>
      </c>
      <c r="T2626">
        <v>2</v>
      </c>
      <c r="U2626">
        <v>1.1116124972736627</v>
      </c>
      <c r="V2626">
        <v>19837</v>
      </c>
      <c r="W2626">
        <v>20020</v>
      </c>
      <c r="X2626">
        <v>20219</v>
      </c>
      <c r="Y2626">
        <v>20416</v>
      </c>
      <c r="Z2626">
        <v>10237</v>
      </c>
      <c r="AA2626">
        <v>48265</v>
      </c>
      <c r="AB2626">
        <v>7674.7619999999997</v>
      </c>
      <c r="AC2626">
        <v>49630</v>
      </c>
      <c r="AD2626">
        <v>1</v>
      </c>
      <c r="AE2626">
        <v>4.9458430189425789E-5</v>
      </c>
      <c r="AF2626">
        <v>39</v>
      </c>
      <c r="AG2626">
        <v>1017</v>
      </c>
      <c r="AH2626">
        <v>3.8348082595870206E-2</v>
      </c>
      <c r="AI2626" s="3">
        <v>444755</v>
      </c>
      <c r="AJ2626" s="3">
        <v>456217.43599465501</v>
      </c>
      <c r="AK2626">
        <v>101</v>
      </c>
      <c r="AL2626">
        <v>651392</v>
      </c>
      <c r="AM2626">
        <v>490058</v>
      </c>
      <c r="AN2626">
        <v>49999</v>
      </c>
      <c r="AO2626">
        <v>540057</v>
      </c>
      <c r="AP2626" t="e">
        <v>#N/A</v>
      </c>
      <c r="AQ2626" t="e">
        <v>#N/A</v>
      </c>
      <c r="AR2626" t="e">
        <v>#N/A</v>
      </c>
      <c r="AS2626" t="e">
        <v>#N/A</v>
      </c>
      <c r="AT2626">
        <v>0</v>
      </c>
      <c r="AU2626">
        <v>0</v>
      </c>
      <c r="AV2626">
        <f t="shared" si="163"/>
        <v>0</v>
      </c>
      <c r="AW2626">
        <v>3903</v>
      </c>
      <c r="AX2626">
        <v>0.19999999999999996</v>
      </c>
      <c r="AY2626">
        <v>650587198.97636497</v>
      </c>
      <c r="AZ2626">
        <v>650587.19897636492</v>
      </c>
      <c r="BA2626">
        <v>44174.655751484701</v>
      </c>
      <c r="BB2626">
        <v>0.22637414666584926</v>
      </c>
      <c r="BC2626">
        <v>1129</v>
      </c>
      <c r="BD2626">
        <v>6685</v>
      </c>
      <c r="BE2626">
        <v>-5556</v>
      </c>
      <c r="BF2626">
        <v>-0.28008267379139989</v>
      </c>
      <c r="BG2626">
        <v>308141</v>
      </c>
      <c r="BH2626">
        <v>15.240170136999852</v>
      </c>
      <c r="BI2626">
        <v>2773</v>
      </c>
      <c r="BJ2626">
        <v>20</v>
      </c>
      <c r="BK2626">
        <v>0</v>
      </c>
      <c r="BL2626">
        <v>3</v>
      </c>
      <c r="BM2626">
        <v>0</v>
      </c>
      <c r="BN2626">
        <v>0</v>
      </c>
      <c r="BO2626">
        <v>0</v>
      </c>
      <c r="BP2626">
        <v>0</v>
      </c>
      <c r="BQ2626">
        <v>1</v>
      </c>
      <c r="BR2626">
        <v>1</v>
      </c>
      <c r="BS2626">
        <v>0</v>
      </c>
      <c r="BT2626">
        <v>13162</v>
      </c>
      <c r="BU2626">
        <v>0.61</v>
      </c>
      <c r="BV2626">
        <v>0.45925100000000002</v>
      </c>
      <c r="BW2626">
        <v>63</v>
      </c>
      <c r="BX2626">
        <v>1.8994070000000001</v>
      </c>
      <c r="BY2626">
        <v>-0.49019790000000002</v>
      </c>
      <c r="BZ2626">
        <v>19</v>
      </c>
      <c r="CA2626">
        <v>0</v>
      </c>
      <c r="CB2626">
        <v>3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13585</v>
      </c>
      <c r="CK2626">
        <v>1.6194331983805668</v>
      </c>
      <c r="CL2626">
        <v>0.48431395761808926</v>
      </c>
      <c r="CM2626">
        <v>46</v>
      </c>
      <c r="CN2626">
        <v>-0.91930051300892512</v>
      </c>
      <c r="CO2626">
        <v>1985</v>
      </c>
      <c r="CP2626">
        <v>0.93449507499999995</v>
      </c>
      <c r="CQ2626">
        <v>0.13968575799999999</v>
      </c>
      <c r="CR2626">
        <v>17148</v>
      </c>
      <c r="CS2626">
        <v>0.93099999999999994</v>
      </c>
      <c r="CT2626">
        <v>14263</v>
      </c>
      <c r="CU2626">
        <v>0.68861740166999996</v>
      </c>
      <c r="CV2626">
        <v>8</v>
      </c>
      <c r="CW2626">
        <v>2</v>
      </c>
      <c r="CX2626">
        <v>10</v>
      </c>
      <c r="CY2626">
        <v>225</v>
      </c>
      <c r="CZ2626">
        <v>1563</v>
      </c>
      <c r="DA2626" s="2">
        <v>8804</v>
      </c>
      <c r="DB2626" s="2">
        <v>1475</v>
      </c>
      <c r="DC2626" s="2">
        <v>50.82</v>
      </c>
      <c r="DD2626" s="2">
        <v>2446</v>
      </c>
      <c r="DE2626">
        <v>544</v>
      </c>
      <c r="DF2626">
        <v>60</v>
      </c>
      <c r="DG2626">
        <v>14.84</v>
      </c>
      <c r="DH2626">
        <v>4.95</v>
      </c>
      <c r="DI2626" s="2">
        <v>19.78</v>
      </c>
      <c r="DJ2626">
        <v>2.81</v>
      </c>
      <c r="DK2626">
        <v>0.92548931434160375</v>
      </c>
      <c r="DL2626">
        <v>0</v>
      </c>
      <c r="DN2626">
        <v>73.5</v>
      </c>
      <c r="DO2626">
        <v>0.161</v>
      </c>
      <c r="DP2626">
        <v>91.45</v>
      </c>
      <c r="DQ2626" s="2">
        <v>0</v>
      </c>
      <c r="DR2626" s="2">
        <v>494.4</v>
      </c>
      <c r="DS2626">
        <v>0</v>
      </c>
      <c r="DV2626">
        <v>0</v>
      </c>
    </row>
    <row r="2627" spans="1:126" x14ac:dyDescent="0.15">
      <c r="A2627" t="s">
        <v>2658</v>
      </c>
      <c r="B2627" t="s">
        <v>1188</v>
      </c>
      <c r="C2627">
        <v>48</v>
      </c>
      <c r="D2627">
        <v>283</v>
      </c>
      <c r="E2627" t="s">
        <v>4293</v>
      </c>
      <c r="F2627">
        <v>48283</v>
      </c>
      <c r="G2627" t="s">
        <v>7610</v>
      </c>
      <c r="H2627">
        <v>13</v>
      </c>
      <c r="I2627">
        <v>0.3</v>
      </c>
      <c r="J2627">
        <v>0.4</v>
      </c>
      <c r="K2627">
        <v>0.1</v>
      </c>
      <c r="L2627">
        <v>0.3</v>
      </c>
      <c r="M2627">
        <v>86</v>
      </c>
      <c r="N2627">
        <f t="shared" si="166"/>
        <v>7565.35</v>
      </c>
      <c r="O2627">
        <f t="shared" si="164"/>
        <v>2434.6499999999996</v>
      </c>
      <c r="P2627">
        <f t="shared" si="165"/>
        <v>2.9215800000000005</v>
      </c>
      <c r="Q2627" s="4">
        <v>48283</v>
      </c>
      <c r="R2627" s="5">
        <v>28.351098</v>
      </c>
      <c r="S2627" s="5">
        <v>-99.096773999999996</v>
      </c>
      <c r="T2627">
        <v>6</v>
      </c>
      <c r="U2627">
        <v>0.13568799085451558</v>
      </c>
      <c r="V2627">
        <v>6850</v>
      </c>
      <c r="W2627">
        <v>7075</v>
      </c>
      <c r="X2627">
        <v>7191</v>
      </c>
      <c r="Y2627">
        <v>7644</v>
      </c>
      <c r="Z2627">
        <v>3475</v>
      </c>
      <c r="AA2627">
        <v>48259</v>
      </c>
      <c r="AB2627">
        <v>2023.3419999999999</v>
      </c>
      <c r="AC2627">
        <v>37292</v>
      </c>
      <c r="AD2627">
        <v>1</v>
      </c>
      <c r="AE2627">
        <v>1.3906271728549575E-4</v>
      </c>
      <c r="AF2627">
        <v>10</v>
      </c>
      <c r="AG2627">
        <v>446</v>
      </c>
      <c r="AH2627">
        <v>2.2421524663677129E-2</v>
      </c>
      <c r="AI2627" s="3">
        <v>634847</v>
      </c>
      <c r="AJ2627" s="3">
        <v>951480.763559215</v>
      </c>
      <c r="AK2627">
        <v>375</v>
      </c>
      <c r="AL2627">
        <v>456972.79999999999</v>
      </c>
      <c r="AM2627">
        <v>576080</v>
      </c>
      <c r="AN2627">
        <v>31063</v>
      </c>
      <c r="AO2627">
        <v>607143</v>
      </c>
      <c r="AP2627">
        <v>0</v>
      </c>
      <c r="AQ2627">
        <v>0</v>
      </c>
      <c r="AR2627">
        <v>0</v>
      </c>
      <c r="AS2627">
        <v>0</v>
      </c>
      <c r="AT2627">
        <v>9</v>
      </c>
      <c r="AU2627">
        <v>47</v>
      </c>
      <c r="AV2627">
        <f t="shared" ref="AV2627:AV2690" si="167">AT2627+AU2627</f>
        <v>56</v>
      </c>
      <c r="AW2627">
        <v>4177</v>
      </c>
      <c r="AX2627">
        <v>0.71</v>
      </c>
      <c r="AY2627">
        <v>512067261.865987</v>
      </c>
      <c r="AZ2627">
        <v>512067.26186598698</v>
      </c>
      <c r="BA2627">
        <v>28794.230274212499</v>
      </c>
      <c r="BB2627">
        <v>0.34729179786256653</v>
      </c>
      <c r="BC2627">
        <v>200</v>
      </c>
      <c r="BD2627">
        <v>0</v>
      </c>
      <c r="BE2627">
        <v>200</v>
      </c>
      <c r="BF2627">
        <v>2.9197080291970802E-2</v>
      </c>
      <c r="BG2627">
        <v>88428</v>
      </c>
      <c r="BH2627">
        <v>12.297037964121818</v>
      </c>
      <c r="BI2627">
        <v>1137</v>
      </c>
      <c r="BJ2627">
        <v>18</v>
      </c>
      <c r="BK2627">
        <v>3</v>
      </c>
      <c r="BL2627">
        <v>2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20915</v>
      </c>
      <c r="BU2627">
        <v>0.71</v>
      </c>
      <c r="BV2627">
        <v>0.47088580000000002</v>
      </c>
      <c r="BW2627">
        <v>103</v>
      </c>
      <c r="BX2627">
        <v>1.147502</v>
      </c>
      <c r="BY2627">
        <v>-1.0779589999999999</v>
      </c>
      <c r="BZ2627">
        <v>24</v>
      </c>
      <c r="CA2627">
        <v>2</v>
      </c>
      <c r="CB2627">
        <v>2</v>
      </c>
      <c r="CC2627">
        <v>0</v>
      </c>
      <c r="CD2627">
        <v>0</v>
      </c>
      <c r="CE2627">
        <v>0</v>
      </c>
      <c r="CF2627">
        <v>0</v>
      </c>
      <c r="CG2627">
        <v>2</v>
      </c>
      <c r="CH2627">
        <v>0</v>
      </c>
      <c r="CI2627">
        <v>0</v>
      </c>
      <c r="CJ2627">
        <v>20242</v>
      </c>
      <c r="CK2627">
        <v>1.4820669894279221</v>
      </c>
      <c r="CL2627">
        <v>0.56215372610222392</v>
      </c>
      <c r="CM2627">
        <v>91</v>
      </c>
      <c r="CN2627">
        <v>-0.56528855527066879</v>
      </c>
      <c r="CO2627">
        <v>420</v>
      </c>
      <c r="CP2627">
        <v>0.104734601</v>
      </c>
      <c r="CQ2627">
        <v>-0.43744105779999998</v>
      </c>
      <c r="CR2627">
        <v>7151</v>
      </c>
      <c r="CS2627">
        <v>0.77700000000000002</v>
      </c>
      <c r="CT2627">
        <v>14124</v>
      </c>
      <c r="CU2627">
        <v>0.73106591865000004</v>
      </c>
      <c r="CV2627">
        <v>4</v>
      </c>
      <c r="CX2627">
        <v>1</v>
      </c>
      <c r="CY2627">
        <v>380</v>
      </c>
      <c r="CZ2627">
        <v>676</v>
      </c>
      <c r="DA2627" s="2">
        <v>4949</v>
      </c>
      <c r="DB2627" s="2">
        <v>185</v>
      </c>
      <c r="DC2627" s="2">
        <v>192.86</v>
      </c>
      <c r="DD2627" s="2">
        <v>1438</v>
      </c>
      <c r="DE2627">
        <v>153</v>
      </c>
      <c r="DF2627">
        <v>42</v>
      </c>
      <c r="DG2627">
        <v>40.71</v>
      </c>
      <c r="DH2627">
        <v>27.14</v>
      </c>
      <c r="DI2627" s="2">
        <v>13.57</v>
      </c>
      <c r="DJ2627">
        <v>0.71</v>
      </c>
      <c r="DK2627">
        <v>0.91962787884324881</v>
      </c>
      <c r="DL2627">
        <v>0</v>
      </c>
      <c r="DM2627">
        <v>0</v>
      </c>
      <c r="DN2627">
        <v>8.6</v>
      </c>
      <c r="DO2627">
        <v>9.0000000000000011E-3</v>
      </c>
      <c r="DP2627">
        <v>362.76</v>
      </c>
      <c r="DQ2627" s="2">
        <v>0</v>
      </c>
      <c r="DR2627" s="2">
        <v>0</v>
      </c>
      <c r="DS2627">
        <v>0</v>
      </c>
      <c r="DV2627">
        <v>0</v>
      </c>
    </row>
    <row r="2628" spans="1:126" x14ac:dyDescent="0.15">
      <c r="A2628" t="s">
        <v>2658</v>
      </c>
      <c r="B2628" t="s">
        <v>4299</v>
      </c>
      <c r="C2628">
        <v>48</v>
      </c>
      <c r="D2628">
        <v>285</v>
      </c>
      <c r="E2628" t="s">
        <v>4300</v>
      </c>
      <c r="F2628">
        <v>48285</v>
      </c>
      <c r="G2628" t="s">
        <v>7611</v>
      </c>
      <c r="H2628">
        <v>76.2</v>
      </c>
      <c r="I2628">
        <v>6.5</v>
      </c>
      <c r="J2628">
        <v>0.2</v>
      </c>
      <c r="K2628">
        <v>0.3</v>
      </c>
      <c r="L2628">
        <v>0.9</v>
      </c>
      <c r="M2628">
        <v>16</v>
      </c>
      <c r="N2628">
        <f t="shared" si="166"/>
        <v>6105.630000000001</v>
      </c>
      <c r="O2628">
        <f t="shared" si="164"/>
        <v>3894.369999999999</v>
      </c>
      <c r="P2628">
        <f t="shared" si="165"/>
        <v>4.6732440000000004</v>
      </c>
      <c r="Q2628" s="4">
        <v>48285</v>
      </c>
      <c r="R2628" s="5">
        <v>29.382577999999999</v>
      </c>
      <c r="S2628" s="5">
        <v>-96.923632999999995</v>
      </c>
      <c r="T2628">
        <v>6</v>
      </c>
      <c r="U2628">
        <v>0.20850559209776126</v>
      </c>
      <c r="V2628">
        <v>19269</v>
      </c>
      <c r="W2628">
        <v>19438</v>
      </c>
      <c r="X2628">
        <v>19549</v>
      </c>
      <c r="Y2628">
        <v>19916</v>
      </c>
      <c r="Z2628">
        <v>9328</v>
      </c>
      <c r="AA2628">
        <v>48267</v>
      </c>
      <c r="AB2628">
        <v>7371.357</v>
      </c>
      <c r="AC2628">
        <v>48677</v>
      </c>
      <c r="AD2628">
        <v>0</v>
      </c>
      <c r="AE2628">
        <v>0</v>
      </c>
      <c r="AF2628">
        <v>39</v>
      </c>
      <c r="AG2628">
        <v>2617</v>
      </c>
      <c r="AH2628">
        <v>1.4902560183416125E-2</v>
      </c>
      <c r="AI2628" s="3">
        <v>546546</v>
      </c>
      <c r="AJ2628" s="3">
        <v>620612.91572730499</v>
      </c>
      <c r="AK2628">
        <v>86</v>
      </c>
      <c r="AL2628">
        <v>621081.60000000009</v>
      </c>
      <c r="AM2628">
        <v>311805</v>
      </c>
      <c r="AN2628">
        <v>122886</v>
      </c>
      <c r="AO2628">
        <v>434691</v>
      </c>
      <c r="AP2628">
        <v>6</v>
      </c>
      <c r="AQ2628">
        <v>2</v>
      </c>
      <c r="AR2628">
        <v>8</v>
      </c>
      <c r="AS2628">
        <v>0.41156497582055768</v>
      </c>
      <c r="AT2628">
        <v>9</v>
      </c>
      <c r="AU2628">
        <v>25</v>
      </c>
      <c r="AV2628">
        <f t="shared" si="167"/>
        <v>34</v>
      </c>
      <c r="AW2628">
        <v>14790</v>
      </c>
      <c r="AX2628">
        <v>0.85</v>
      </c>
      <c r="AY2628">
        <v>627507901.07954705</v>
      </c>
      <c r="AZ2628">
        <v>627507.90107954701</v>
      </c>
      <c r="BA2628">
        <v>31606.2066474479</v>
      </c>
      <c r="BB2628">
        <v>0.31639355242928108</v>
      </c>
      <c r="BC2628">
        <v>6644</v>
      </c>
      <c r="BD2628">
        <v>2845</v>
      </c>
      <c r="BE2628">
        <v>3799</v>
      </c>
      <c r="BF2628">
        <v>0.19715605376511494</v>
      </c>
      <c r="BG2628">
        <v>751739</v>
      </c>
      <c r="BH2628">
        <v>38.4540897232595</v>
      </c>
      <c r="BI2628">
        <v>3693</v>
      </c>
      <c r="BJ2628">
        <v>21</v>
      </c>
      <c r="BK2628">
        <v>6</v>
      </c>
      <c r="BL2628">
        <v>3</v>
      </c>
      <c r="BM2628">
        <v>0</v>
      </c>
      <c r="BN2628">
        <v>0</v>
      </c>
      <c r="BO2628">
        <v>0</v>
      </c>
      <c r="BP2628">
        <v>1</v>
      </c>
      <c r="BQ2628">
        <v>2</v>
      </c>
      <c r="BR2628">
        <v>1</v>
      </c>
      <c r="BS2628">
        <v>0</v>
      </c>
      <c r="BT2628">
        <v>18539</v>
      </c>
      <c r="BU2628">
        <v>0.73</v>
      </c>
      <c r="BV2628">
        <v>0.56682980000000005</v>
      </c>
      <c r="BW2628">
        <v>186</v>
      </c>
      <c r="BX2628">
        <v>1.8339719999999999</v>
      </c>
      <c r="BY2628">
        <v>0.69690479999999999</v>
      </c>
      <c r="BZ2628">
        <v>18</v>
      </c>
      <c r="CA2628">
        <v>9</v>
      </c>
      <c r="CB2628">
        <v>2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1</v>
      </c>
      <c r="CI2628">
        <v>0</v>
      </c>
      <c r="CJ2628">
        <v>19692</v>
      </c>
      <c r="CK2628">
        <v>1.5742433475523054</v>
      </c>
      <c r="CL2628">
        <v>0.6325503355704698</v>
      </c>
      <c r="CM2628">
        <v>174</v>
      </c>
      <c r="CN2628">
        <v>0.55115634138890202</v>
      </c>
      <c r="CO2628">
        <v>1678.0000000000002</v>
      </c>
      <c r="CP2628">
        <v>0.90195063499999995</v>
      </c>
      <c r="CQ2628">
        <v>0.61467445200000004</v>
      </c>
      <c r="CR2628">
        <v>16766</v>
      </c>
      <c r="CS2628">
        <v>0.84200000000000008</v>
      </c>
      <c r="CT2628">
        <v>14471</v>
      </c>
      <c r="CU2628">
        <v>0.75776862598000005</v>
      </c>
      <c r="CV2628">
        <v>3</v>
      </c>
      <c r="CW2628">
        <v>6</v>
      </c>
      <c r="CX2628">
        <v>12</v>
      </c>
      <c r="CY2628">
        <v>1162</v>
      </c>
      <c r="CZ2628">
        <v>3996</v>
      </c>
      <c r="DA2628" s="2">
        <v>12392</v>
      </c>
      <c r="DB2628" s="2">
        <v>1610</v>
      </c>
      <c r="DC2628" s="2">
        <v>137.88999999999999</v>
      </c>
      <c r="DD2628" s="2">
        <v>4281</v>
      </c>
      <c r="DE2628">
        <v>1278</v>
      </c>
      <c r="DF2628">
        <v>163</v>
      </c>
      <c r="DG2628">
        <v>5.1100000000000003</v>
      </c>
      <c r="DH2628">
        <v>15.32</v>
      </c>
      <c r="DI2628" s="2">
        <v>15.32</v>
      </c>
      <c r="DJ2628">
        <v>-0.08</v>
      </c>
      <c r="DK2628">
        <v>0.93593036999630408</v>
      </c>
      <c r="DL2628">
        <v>7.6423385555980129E-4</v>
      </c>
      <c r="DM2628">
        <v>125</v>
      </c>
      <c r="DN2628">
        <v>194.6</v>
      </c>
      <c r="DO2628">
        <v>0.33299999999999996</v>
      </c>
      <c r="DP2628">
        <v>37.22</v>
      </c>
      <c r="DQ2628" s="2">
        <v>0</v>
      </c>
      <c r="DR2628" s="2">
        <v>0</v>
      </c>
      <c r="DS2628">
        <v>0</v>
      </c>
      <c r="DV2628">
        <v>1</v>
      </c>
    </row>
    <row r="2629" spans="1:126" x14ac:dyDescent="0.15">
      <c r="A2629" t="s">
        <v>2658</v>
      </c>
      <c r="B2629" t="s">
        <v>184</v>
      </c>
      <c r="C2629">
        <v>48</v>
      </c>
      <c r="D2629">
        <v>287</v>
      </c>
      <c r="E2629" t="s">
        <v>4301</v>
      </c>
      <c r="F2629">
        <v>48287</v>
      </c>
      <c r="G2629" t="s">
        <v>7612</v>
      </c>
      <c r="H2629">
        <v>65</v>
      </c>
      <c r="I2629">
        <v>10.7</v>
      </c>
      <c r="J2629">
        <v>0.3</v>
      </c>
      <c r="K2629">
        <v>0.3</v>
      </c>
      <c r="L2629">
        <v>1.3</v>
      </c>
      <c r="M2629">
        <v>22.4</v>
      </c>
      <c r="N2629">
        <f t="shared" si="166"/>
        <v>4843.12</v>
      </c>
      <c r="O2629">
        <f t="shared" si="164"/>
        <v>5156.88</v>
      </c>
      <c r="P2629">
        <f t="shared" si="165"/>
        <v>6.1882560000000026</v>
      </c>
      <c r="Q2629" s="4">
        <v>48287</v>
      </c>
      <c r="R2629" s="5">
        <v>30.321078</v>
      </c>
      <c r="S2629" s="5">
        <v>-96.976320999999999</v>
      </c>
      <c r="T2629">
        <v>6</v>
      </c>
      <c r="U2629">
        <v>0.30002695820406716</v>
      </c>
      <c r="V2629">
        <v>16591</v>
      </c>
      <c r="W2629">
        <v>16617</v>
      </c>
      <c r="X2629">
        <v>16664</v>
      </c>
      <c r="Y2629">
        <v>16883</v>
      </c>
      <c r="Z2629">
        <v>8422</v>
      </c>
      <c r="AA2629">
        <v>48269</v>
      </c>
      <c r="AB2629">
        <v>6517.402000000001</v>
      </c>
      <c r="AC2629">
        <v>53902</v>
      </c>
      <c r="AD2629">
        <v>0</v>
      </c>
      <c r="AE2629">
        <v>0</v>
      </c>
      <c r="AF2629">
        <v>42</v>
      </c>
      <c r="AG2629">
        <v>1807</v>
      </c>
      <c r="AH2629">
        <v>2.3242944106253459E-2</v>
      </c>
      <c r="AI2629" s="3">
        <v>318216</v>
      </c>
      <c r="AJ2629" s="3">
        <v>402572.71174329502</v>
      </c>
      <c r="AK2629">
        <v>90</v>
      </c>
      <c r="AL2629">
        <v>405817.60000000003</v>
      </c>
      <c r="AM2629">
        <v>573443</v>
      </c>
      <c r="AN2629">
        <v>76867</v>
      </c>
      <c r="AO2629">
        <v>650310</v>
      </c>
      <c r="AP2629">
        <v>2</v>
      </c>
      <c r="AQ2629">
        <v>0</v>
      </c>
      <c r="AR2629">
        <v>2</v>
      </c>
      <c r="AS2629">
        <v>0.1203586688331227</v>
      </c>
      <c r="AT2629">
        <v>2</v>
      </c>
      <c r="AU2629">
        <v>12</v>
      </c>
      <c r="AV2629">
        <f t="shared" si="167"/>
        <v>14</v>
      </c>
      <c r="AW2629">
        <v>6994</v>
      </c>
      <c r="AX2629">
        <v>0.44999999999999996</v>
      </c>
      <c r="AY2629">
        <v>603118957.45775294</v>
      </c>
      <c r="AZ2629">
        <v>603118.9574577529</v>
      </c>
      <c r="BA2629">
        <v>38602.915957491503</v>
      </c>
      <c r="BB2629">
        <v>0.25904778828137576</v>
      </c>
      <c r="BC2629">
        <v>9239</v>
      </c>
      <c r="BD2629">
        <v>8925</v>
      </c>
      <c r="BE2629">
        <v>314</v>
      </c>
      <c r="BF2629">
        <v>1.8925923693568804E-2</v>
      </c>
      <c r="BG2629">
        <v>491820</v>
      </c>
      <c r="BH2629">
        <v>29.51392222755641</v>
      </c>
      <c r="BI2629">
        <v>2699</v>
      </c>
      <c r="BJ2629">
        <v>15</v>
      </c>
      <c r="BK2629">
        <v>0</v>
      </c>
      <c r="BL2629">
        <v>2</v>
      </c>
      <c r="BM2629">
        <v>0</v>
      </c>
      <c r="BN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16231</v>
      </c>
      <c r="BU2629">
        <v>0.66</v>
      </c>
      <c r="BV2629">
        <v>0.51643989999999995</v>
      </c>
      <c r="BW2629">
        <v>115</v>
      </c>
      <c r="BX2629">
        <v>1.108989</v>
      </c>
      <c r="BY2629">
        <v>-0.52399519999999999</v>
      </c>
      <c r="BZ2629">
        <v>18</v>
      </c>
      <c r="CA2629">
        <v>1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16677</v>
      </c>
      <c r="CK2629">
        <v>1.2592192840438927</v>
      </c>
      <c r="CL2629">
        <v>0.64259890507179007</v>
      </c>
      <c r="CM2629">
        <v>93</v>
      </c>
      <c r="CN2629">
        <v>-0.22894186488462084</v>
      </c>
      <c r="CO2629">
        <v>1497</v>
      </c>
      <c r="CP2629">
        <v>0.64666075999999995</v>
      </c>
      <c r="CQ2629">
        <v>0.183298567</v>
      </c>
      <c r="CR2629">
        <v>14168</v>
      </c>
      <c r="CS2629">
        <v>0.83599999999999997</v>
      </c>
      <c r="CT2629">
        <v>11663</v>
      </c>
      <c r="CU2629">
        <v>0.77046843177000002</v>
      </c>
      <c r="CV2629">
        <v>9</v>
      </c>
      <c r="CW2629">
        <v>5</v>
      </c>
      <c r="CX2629">
        <v>5</v>
      </c>
      <c r="CY2629">
        <v>926</v>
      </c>
      <c r="CZ2629">
        <v>2743</v>
      </c>
      <c r="DA2629" s="2">
        <v>11529</v>
      </c>
      <c r="DB2629" s="2">
        <v>1365</v>
      </c>
      <c r="DC2629" s="2">
        <v>108.25</v>
      </c>
      <c r="DD2629" s="2">
        <v>3316</v>
      </c>
      <c r="DE2629">
        <v>925</v>
      </c>
      <c r="DF2629">
        <v>275</v>
      </c>
      <c r="DG2629">
        <v>12.03</v>
      </c>
      <c r="DH2629">
        <v>6.01</v>
      </c>
      <c r="DI2629" s="2">
        <v>24.06</v>
      </c>
      <c r="DJ2629">
        <v>0.88</v>
      </c>
      <c r="DK2629">
        <v>0.9363796917816829</v>
      </c>
      <c r="DL2629">
        <v>3.3204205866076372E-3</v>
      </c>
      <c r="DM2629">
        <v>0</v>
      </c>
      <c r="DN2629">
        <v>29.7</v>
      </c>
      <c r="DO2629">
        <v>7.4999999999999997E-2</v>
      </c>
      <c r="DP2629">
        <v>16.440000000000001</v>
      </c>
      <c r="DQ2629" s="2">
        <v>0</v>
      </c>
      <c r="DR2629" s="2">
        <v>204.47213625000001</v>
      </c>
      <c r="DS2629">
        <v>4.2746331418696474E-4</v>
      </c>
      <c r="DT2629">
        <v>2.59075390112839</v>
      </c>
      <c r="DU2629">
        <v>1051373.5303465605</v>
      </c>
      <c r="DV2629">
        <v>1</v>
      </c>
    </row>
    <row r="2630" spans="1:126" x14ac:dyDescent="0.15">
      <c r="A2630" t="s">
        <v>2658</v>
      </c>
      <c r="B2630" t="s">
        <v>713</v>
      </c>
      <c r="C2630">
        <v>48</v>
      </c>
      <c r="D2630">
        <v>289</v>
      </c>
      <c r="E2630" t="s">
        <v>4302</v>
      </c>
      <c r="F2630">
        <v>48289</v>
      </c>
      <c r="G2630" t="s">
        <v>7613</v>
      </c>
      <c r="H2630">
        <v>77.8</v>
      </c>
      <c r="I2630">
        <v>7</v>
      </c>
      <c r="J2630">
        <v>0.3</v>
      </c>
      <c r="K2630">
        <v>0.4</v>
      </c>
      <c r="L2630">
        <v>0.9</v>
      </c>
      <c r="M2630">
        <v>13.5</v>
      </c>
      <c r="N2630">
        <f t="shared" si="166"/>
        <v>6285.15</v>
      </c>
      <c r="O2630">
        <f t="shared" si="164"/>
        <v>3714.8500000000004</v>
      </c>
      <c r="P2630">
        <f t="shared" si="165"/>
        <v>4.4578200000000017</v>
      </c>
      <c r="Q2630" s="4">
        <v>48289</v>
      </c>
      <c r="R2630" s="5">
        <v>31.300492999999999</v>
      </c>
      <c r="S2630" s="5">
        <v>-95.995621999999997</v>
      </c>
      <c r="T2630">
        <v>8</v>
      </c>
      <c r="U2630">
        <v>0.21076517780097342</v>
      </c>
      <c r="V2630">
        <v>16827</v>
      </c>
      <c r="W2630">
        <v>16784</v>
      </c>
      <c r="X2630">
        <v>16819</v>
      </c>
      <c r="Y2630">
        <v>17031</v>
      </c>
      <c r="Z2630">
        <v>8030</v>
      </c>
      <c r="AA2630">
        <v>48271</v>
      </c>
      <c r="AB2630">
        <v>5703.8409999999994</v>
      </c>
      <c r="AC2630">
        <v>49802</v>
      </c>
      <c r="AD2630">
        <v>0</v>
      </c>
      <c r="AE2630">
        <v>0</v>
      </c>
      <c r="AF2630">
        <v>52</v>
      </c>
      <c r="AG2630">
        <v>1962</v>
      </c>
      <c r="AH2630">
        <v>2.6503567787971458E-2</v>
      </c>
      <c r="AI2630" s="3">
        <v>594393</v>
      </c>
      <c r="AJ2630" s="3">
        <v>686819.24118653999</v>
      </c>
      <c r="AK2630">
        <v>95</v>
      </c>
      <c r="AL2630">
        <v>691500.8</v>
      </c>
      <c r="AM2630">
        <v>369716</v>
      </c>
      <c r="AN2630">
        <v>125562</v>
      </c>
      <c r="AO2630">
        <v>495278</v>
      </c>
      <c r="AP2630">
        <v>2</v>
      </c>
      <c r="AQ2630">
        <v>0</v>
      </c>
      <c r="AR2630">
        <v>2</v>
      </c>
      <c r="AS2630">
        <v>0.11916110581506197</v>
      </c>
      <c r="AT2630">
        <v>2</v>
      </c>
      <c r="AU2630">
        <v>11</v>
      </c>
      <c r="AV2630">
        <f t="shared" si="167"/>
        <v>13</v>
      </c>
      <c r="AW2630">
        <v>9747</v>
      </c>
      <c r="AX2630">
        <v>0.6</v>
      </c>
      <c r="AY2630">
        <v>190269285.70089099</v>
      </c>
      <c r="AZ2630">
        <v>190269.28570089099</v>
      </c>
      <c r="BA2630">
        <v>12406.443830890499</v>
      </c>
      <c r="BB2630">
        <v>0.80603274687797688</v>
      </c>
      <c r="BC2630">
        <v>0</v>
      </c>
      <c r="BD2630">
        <v>2738</v>
      </c>
      <c r="BE2630">
        <v>-2738</v>
      </c>
      <c r="BF2630">
        <v>-0.16271468473286979</v>
      </c>
      <c r="BG2630">
        <v>579541</v>
      </c>
      <c r="BH2630">
        <v>34.457518282894348</v>
      </c>
      <c r="BI2630">
        <v>3161</v>
      </c>
      <c r="BJ2630">
        <v>24</v>
      </c>
      <c r="BK2630">
        <v>0</v>
      </c>
      <c r="BL2630">
        <v>4</v>
      </c>
      <c r="BM2630">
        <v>0</v>
      </c>
      <c r="BN2630">
        <v>0</v>
      </c>
      <c r="BO2630">
        <v>0</v>
      </c>
      <c r="BP2630">
        <v>0</v>
      </c>
      <c r="BQ2630">
        <v>1</v>
      </c>
      <c r="BR2630">
        <v>0</v>
      </c>
      <c r="BS2630">
        <v>0</v>
      </c>
      <c r="BT2630">
        <v>16923</v>
      </c>
      <c r="BU2630">
        <v>0.48</v>
      </c>
      <c r="BV2630">
        <v>0.53941629999999996</v>
      </c>
      <c r="BW2630">
        <v>119</v>
      </c>
      <c r="BX2630">
        <v>1.7136439999999999</v>
      </c>
      <c r="BY2630">
        <v>0.19083829999999999</v>
      </c>
      <c r="BZ2630">
        <v>24</v>
      </c>
      <c r="CA2630">
        <v>1</v>
      </c>
      <c r="CB2630">
        <v>5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16791</v>
      </c>
      <c r="CK2630">
        <v>1.8462271454946102</v>
      </c>
      <c r="CL2630">
        <v>0.63809261300992282</v>
      </c>
      <c r="CM2630">
        <v>109</v>
      </c>
      <c r="CN2630">
        <v>0.50098698210863024</v>
      </c>
      <c r="CO2630">
        <v>1216</v>
      </c>
      <c r="CP2630">
        <v>-7.8869198099999996E-2</v>
      </c>
      <c r="CQ2630">
        <v>1.268396E-3</v>
      </c>
      <c r="CR2630">
        <v>14256</v>
      </c>
      <c r="CS2630">
        <v>0.83099999999999996</v>
      </c>
      <c r="CT2630">
        <v>12183</v>
      </c>
      <c r="CU2630">
        <v>0.72269091705999999</v>
      </c>
      <c r="CV2630">
        <v>2</v>
      </c>
      <c r="CW2630">
        <v>3</v>
      </c>
      <c r="CX2630">
        <v>1</v>
      </c>
      <c r="CY2630">
        <v>1094</v>
      </c>
      <c r="CZ2630">
        <v>3029</v>
      </c>
      <c r="DA2630" s="2">
        <v>10491</v>
      </c>
      <c r="DB2630" s="2">
        <v>760</v>
      </c>
      <c r="DC2630" s="2">
        <v>95.57</v>
      </c>
      <c r="DD2630" s="2">
        <v>2069</v>
      </c>
      <c r="DE2630">
        <v>1020</v>
      </c>
      <c r="DF2630">
        <v>389</v>
      </c>
      <c r="DG2630">
        <v>11.95</v>
      </c>
      <c r="DH2630">
        <v>11.95</v>
      </c>
      <c r="DI2630" s="2">
        <v>17.920000000000002</v>
      </c>
      <c r="DJ2630">
        <v>0.36</v>
      </c>
      <c r="DK2630">
        <v>0.94897147173671292</v>
      </c>
      <c r="DL2630">
        <v>1.0193679918450561E-3</v>
      </c>
      <c r="DN2630">
        <v>70.2</v>
      </c>
      <c r="DO2630">
        <v>0.10300000000000001</v>
      </c>
      <c r="DP2630">
        <v>0</v>
      </c>
      <c r="DQ2630" s="2">
        <v>0</v>
      </c>
      <c r="DR2630" s="2">
        <v>1995.6656766500003</v>
      </c>
      <c r="DS2630">
        <v>2.0052984787099306E-3</v>
      </c>
      <c r="DT2630">
        <v>2.4077176664275699</v>
      </c>
      <c r="DU2630">
        <v>1664938.6925087979</v>
      </c>
      <c r="DV2630">
        <v>1</v>
      </c>
    </row>
    <row r="2631" spans="1:126" x14ac:dyDescent="0.15">
      <c r="A2631" t="s">
        <v>2658</v>
      </c>
      <c r="B2631" t="s">
        <v>717</v>
      </c>
      <c r="C2631">
        <v>48</v>
      </c>
      <c r="D2631">
        <v>291</v>
      </c>
      <c r="E2631" t="s">
        <v>4303</v>
      </c>
      <c r="F2631">
        <v>48291</v>
      </c>
      <c r="G2631" t="s">
        <v>7614</v>
      </c>
      <c r="H2631">
        <v>69.2</v>
      </c>
      <c r="I2631">
        <v>10.7</v>
      </c>
      <c r="J2631">
        <v>0.4</v>
      </c>
      <c r="K2631">
        <v>0.4</v>
      </c>
      <c r="L2631">
        <v>1.3</v>
      </c>
      <c r="M2631">
        <v>18</v>
      </c>
      <c r="N2631">
        <f t="shared" si="166"/>
        <v>5229.1399999999994</v>
      </c>
      <c r="O2631">
        <f t="shared" si="164"/>
        <v>4770.8600000000006</v>
      </c>
      <c r="P2631">
        <f t="shared" si="165"/>
        <v>5.7250320000000023</v>
      </c>
      <c r="Q2631" s="4">
        <v>48291</v>
      </c>
      <c r="R2631" s="5">
        <v>30.158450999999999</v>
      </c>
      <c r="S2631" s="5">
        <v>-94.844077999999996</v>
      </c>
      <c r="T2631">
        <v>1</v>
      </c>
      <c r="U2631">
        <v>0.13235962233233015</v>
      </c>
      <c r="V2631">
        <v>75662</v>
      </c>
      <c r="W2631">
        <v>76707</v>
      </c>
      <c r="X2631">
        <v>77486</v>
      </c>
      <c r="Y2631">
        <v>79542</v>
      </c>
      <c r="Z2631">
        <v>41062</v>
      </c>
      <c r="AA2631">
        <v>48273</v>
      </c>
      <c r="AB2631">
        <v>24463.589</v>
      </c>
      <c r="AC2631">
        <v>48729</v>
      </c>
      <c r="AD2631">
        <v>0</v>
      </c>
      <c r="AE2631">
        <v>0</v>
      </c>
      <c r="AF2631">
        <v>69</v>
      </c>
      <c r="AG2631">
        <v>1470</v>
      </c>
      <c r="AH2631">
        <v>4.6938775510204082E-2</v>
      </c>
      <c r="AI2631" s="3">
        <v>286793</v>
      </c>
      <c r="AJ2631" s="3">
        <v>741404.18711344001</v>
      </c>
      <c r="AK2631">
        <v>48</v>
      </c>
      <c r="AL2631">
        <v>752851.2</v>
      </c>
      <c r="AM2631">
        <v>628082</v>
      </c>
      <c r="AN2631">
        <v>103453</v>
      </c>
      <c r="AO2631">
        <v>731535</v>
      </c>
      <c r="AP2631">
        <v>3</v>
      </c>
      <c r="AQ2631">
        <v>1</v>
      </c>
      <c r="AR2631">
        <v>4</v>
      </c>
      <c r="AS2631">
        <v>5.2146479460805403E-2</v>
      </c>
      <c r="AT2631">
        <v>3</v>
      </c>
      <c r="AU2631">
        <v>36</v>
      </c>
      <c r="AV2631">
        <f t="shared" si="167"/>
        <v>39</v>
      </c>
      <c r="AW2631">
        <v>19350</v>
      </c>
      <c r="AX2631">
        <v>0.26</v>
      </c>
      <c r="AY2631">
        <v>1286935006.4874201</v>
      </c>
      <c r="AZ2631">
        <v>1286935.0064874201</v>
      </c>
      <c r="BA2631">
        <v>18136.640243334899</v>
      </c>
      <c r="BB2631">
        <v>0.55137003688844399</v>
      </c>
      <c r="BC2631">
        <v>20031</v>
      </c>
      <c r="BD2631">
        <v>19490</v>
      </c>
      <c r="BE2631">
        <v>541</v>
      </c>
      <c r="BF2631">
        <v>7.150220718458407E-3</v>
      </c>
      <c r="BG2631">
        <v>976437</v>
      </c>
      <c r="BH2631">
        <v>12.601463490178871</v>
      </c>
      <c r="BI2631">
        <v>10399</v>
      </c>
      <c r="BJ2631">
        <v>61</v>
      </c>
      <c r="BK2631">
        <v>4</v>
      </c>
      <c r="BL2631">
        <v>6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1</v>
      </c>
      <c r="BS2631">
        <v>0</v>
      </c>
      <c r="BT2631">
        <v>75779</v>
      </c>
      <c r="BU2631">
        <v>0.63</v>
      </c>
      <c r="BV2631">
        <v>0.386351</v>
      </c>
      <c r="BW2631">
        <v>235</v>
      </c>
      <c r="BX2631">
        <v>0.96332759999999995</v>
      </c>
      <c r="BY2631">
        <v>-1.8709249999999999</v>
      </c>
      <c r="BZ2631">
        <v>62</v>
      </c>
      <c r="CA2631">
        <v>4</v>
      </c>
      <c r="CB2631">
        <v>6</v>
      </c>
      <c r="CC2631">
        <v>0</v>
      </c>
      <c r="CD2631">
        <v>0</v>
      </c>
      <c r="CE2631">
        <v>1</v>
      </c>
      <c r="CF2631">
        <v>0</v>
      </c>
      <c r="CG2631">
        <v>0</v>
      </c>
      <c r="CH2631">
        <v>1</v>
      </c>
      <c r="CI2631">
        <v>0</v>
      </c>
      <c r="CJ2631">
        <v>78200</v>
      </c>
      <c r="CK2631">
        <v>0.94629156010230187</v>
      </c>
      <c r="CL2631">
        <v>0.52655215519236998</v>
      </c>
      <c r="CM2631">
        <v>241</v>
      </c>
      <c r="CN2631">
        <v>-1.4089817240121418</v>
      </c>
      <c r="CO2631">
        <v>3832</v>
      </c>
      <c r="CP2631">
        <v>-0.8023066338</v>
      </c>
      <c r="CQ2631">
        <v>-0.37416976870000002</v>
      </c>
      <c r="CR2631">
        <v>65224</v>
      </c>
      <c r="CS2631">
        <v>0.81200000000000006</v>
      </c>
      <c r="CT2631">
        <v>55763</v>
      </c>
      <c r="CU2631">
        <v>0.71829420438000002</v>
      </c>
      <c r="CV2631">
        <v>14</v>
      </c>
      <c r="CW2631">
        <v>21</v>
      </c>
      <c r="CX2631">
        <v>20</v>
      </c>
      <c r="CY2631">
        <v>780</v>
      </c>
      <c r="CZ2631">
        <v>2299</v>
      </c>
      <c r="DA2631" s="2">
        <v>26327</v>
      </c>
      <c r="DB2631" s="2">
        <v>4340</v>
      </c>
      <c r="DC2631" s="2">
        <v>83.22</v>
      </c>
      <c r="DD2631" s="2">
        <v>14877</v>
      </c>
      <c r="DE2631">
        <v>830</v>
      </c>
      <c r="DF2631">
        <v>293</v>
      </c>
      <c r="DG2631">
        <v>5.2</v>
      </c>
      <c r="DH2631">
        <v>3.9</v>
      </c>
      <c r="DI2631" s="2">
        <v>6.5</v>
      </c>
      <c r="DJ2631">
        <v>0.08</v>
      </c>
      <c r="DK2631">
        <v>0.78768310244671247</v>
      </c>
      <c r="DL2631">
        <v>2.0408163265306124E-3</v>
      </c>
      <c r="DN2631">
        <v>242.2</v>
      </c>
      <c r="DO2631">
        <v>0.312</v>
      </c>
      <c r="DP2631">
        <v>419.58000000000004</v>
      </c>
      <c r="DQ2631" s="2">
        <v>0</v>
      </c>
      <c r="DR2631" s="2">
        <v>3133.2510322600001</v>
      </c>
      <c r="DS2631">
        <v>2.8517638224909519E-3</v>
      </c>
      <c r="DT2631">
        <v>3.9573143003512001</v>
      </c>
      <c r="DU2631">
        <v>2979268.8197965613</v>
      </c>
      <c r="DV2631">
        <v>1</v>
      </c>
    </row>
    <row r="2632" spans="1:126" x14ac:dyDescent="0.15">
      <c r="A2632" t="s">
        <v>2658</v>
      </c>
      <c r="B2632" t="s">
        <v>186</v>
      </c>
      <c r="C2632">
        <v>48</v>
      </c>
      <c r="D2632">
        <v>293</v>
      </c>
      <c r="E2632" t="s">
        <v>4304</v>
      </c>
      <c r="F2632">
        <v>48293</v>
      </c>
      <c r="G2632" t="s">
        <v>7615</v>
      </c>
      <c r="H2632">
        <v>61.7</v>
      </c>
      <c r="I2632">
        <v>17.3</v>
      </c>
      <c r="J2632">
        <v>0.3</v>
      </c>
      <c r="K2632">
        <v>0.4</v>
      </c>
      <c r="L2632">
        <v>1.3</v>
      </c>
      <c r="M2632">
        <v>19.100000000000001</v>
      </c>
      <c r="N2632">
        <f t="shared" si="166"/>
        <v>4472.93</v>
      </c>
      <c r="O2632">
        <f t="shared" si="164"/>
        <v>5527.07</v>
      </c>
      <c r="P2632">
        <f t="shared" si="165"/>
        <v>6.6324840000000025</v>
      </c>
      <c r="Q2632" s="4">
        <v>48293</v>
      </c>
      <c r="R2632" s="5">
        <v>31.547543000000001</v>
      </c>
      <c r="S2632" s="5">
        <v>-96.593622999999994</v>
      </c>
      <c r="T2632">
        <v>6</v>
      </c>
      <c r="U2632">
        <v>0.15120725135063562</v>
      </c>
      <c r="V2632">
        <v>23350</v>
      </c>
      <c r="W2632">
        <v>23531</v>
      </c>
      <c r="X2632">
        <v>23454</v>
      </c>
      <c r="Y2632">
        <v>23441</v>
      </c>
      <c r="Z2632">
        <v>12006</v>
      </c>
      <c r="AA2632">
        <v>48275</v>
      </c>
      <c r="AB2632">
        <v>8382.0360000000001</v>
      </c>
      <c r="AC2632">
        <v>37554</v>
      </c>
      <c r="AD2632">
        <v>0</v>
      </c>
      <c r="AE2632">
        <v>0</v>
      </c>
      <c r="AF2632">
        <v>36</v>
      </c>
      <c r="AG2632">
        <v>1526</v>
      </c>
      <c r="AH2632">
        <v>2.3591087811271297E-2</v>
      </c>
      <c r="AI2632" s="3">
        <v>486787</v>
      </c>
      <c r="AJ2632" s="3">
        <v>579383.52110301505</v>
      </c>
      <c r="AK2632">
        <v>123</v>
      </c>
      <c r="AL2632">
        <v>597260.80000000005</v>
      </c>
      <c r="AM2632">
        <v>502277</v>
      </c>
      <c r="AN2632">
        <v>84937</v>
      </c>
      <c r="AO2632">
        <v>587214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12</v>
      </c>
      <c r="AV2632">
        <f t="shared" si="167"/>
        <v>12</v>
      </c>
      <c r="AW2632">
        <v>1054</v>
      </c>
      <c r="AX2632">
        <v>5.0000000000000044E-2</v>
      </c>
      <c r="AY2632">
        <v>667969242.24010897</v>
      </c>
      <c r="AZ2632">
        <v>667969.24224010902</v>
      </c>
      <c r="BA2632">
        <v>30305.160167474602</v>
      </c>
      <c r="BB2632">
        <v>0.32997680740630525</v>
      </c>
      <c r="BC2632">
        <v>14916</v>
      </c>
      <c r="BD2632">
        <v>15665</v>
      </c>
      <c r="BE2632">
        <v>-749</v>
      </c>
      <c r="BF2632">
        <v>-3.2077087794432552E-2</v>
      </c>
      <c r="BG2632">
        <v>261457</v>
      </c>
      <c r="BH2632">
        <v>11.147650720559392</v>
      </c>
      <c r="BI2632">
        <v>3389</v>
      </c>
      <c r="BJ2632">
        <v>25</v>
      </c>
      <c r="BK2632">
        <v>1</v>
      </c>
      <c r="BL2632">
        <v>1</v>
      </c>
      <c r="BM2632">
        <v>0</v>
      </c>
      <c r="BN2632">
        <v>0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22287</v>
      </c>
      <c r="BU2632">
        <v>0.53</v>
      </c>
      <c r="BV2632">
        <v>0.45115270000000002</v>
      </c>
      <c r="BW2632">
        <v>128</v>
      </c>
      <c r="BX2632">
        <v>1.301207</v>
      </c>
      <c r="BY2632">
        <v>-0.81346890000000005</v>
      </c>
      <c r="BZ2632">
        <v>22</v>
      </c>
      <c r="CA2632">
        <v>1</v>
      </c>
      <c r="CB2632">
        <v>2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23421</v>
      </c>
      <c r="CK2632">
        <v>1.1101148541906836</v>
      </c>
      <c r="CL2632">
        <v>0.56018072735352942</v>
      </c>
      <c r="CM2632">
        <v>101</v>
      </c>
      <c r="CN2632">
        <v>-0.87549064997544823</v>
      </c>
      <c r="CO2632">
        <v>1472</v>
      </c>
      <c r="CP2632">
        <v>-0.83904653890000003</v>
      </c>
      <c r="CQ2632">
        <v>-0.18680767340000001</v>
      </c>
      <c r="CR2632">
        <v>18570</v>
      </c>
      <c r="CS2632">
        <v>0.79799999999999993</v>
      </c>
      <c r="CT2632">
        <v>17279</v>
      </c>
      <c r="CU2632">
        <v>0.73136548699999993</v>
      </c>
      <c r="CV2632">
        <v>8</v>
      </c>
      <c r="CW2632">
        <v>5</v>
      </c>
      <c r="CX2632">
        <v>10</v>
      </c>
      <c r="CY2632">
        <v>869</v>
      </c>
      <c r="CZ2632">
        <v>2266</v>
      </c>
      <c r="DA2632" s="2">
        <v>12270</v>
      </c>
      <c r="DB2632" s="2">
        <v>1285</v>
      </c>
      <c r="DC2632" s="2">
        <v>77.17</v>
      </c>
      <c r="DD2632" s="2">
        <v>5019</v>
      </c>
      <c r="DE2632">
        <v>715</v>
      </c>
      <c r="DF2632">
        <v>276</v>
      </c>
      <c r="DG2632">
        <v>4.29</v>
      </c>
      <c r="DH2632">
        <v>8.57</v>
      </c>
      <c r="DI2632" s="2">
        <v>17.149999999999999</v>
      </c>
      <c r="DJ2632">
        <v>1.1200000000000001</v>
      </c>
      <c r="DK2632">
        <v>0.97133859367649511</v>
      </c>
      <c r="DL2632">
        <v>1.3106159895150721E-3</v>
      </c>
      <c r="DN2632">
        <v>76.5</v>
      </c>
      <c r="DO2632">
        <v>0.13300000000000001</v>
      </c>
      <c r="DP2632">
        <v>1396.75</v>
      </c>
      <c r="DQ2632" s="2">
        <v>0</v>
      </c>
      <c r="DR2632" s="2">
        <v>0</v>
      </c>
      <c r="DS2632">
        <v>0</v>
      </c>
      <c r="DT2632">
        <v>5.1848156393845199</v>
      </c>
      <c r="DU2632">
        <v>3096687.13663131</v>
      </c>
      <c r="DV2632">
        <v>0</v>
      </c>
    </row>
    <row r="2633" spans="1:126" x14ac:dyDescent="0.15">
      <c r="A2633" t="s">
        <v>2658</v>
      </c>
      <c r="B2633" t="s">
        <v>4305</v>
      </c>
      <c r="C2633">
        <v>48</v>
      </c>
      <c r="D2633">
        <v>295</v>
      </c>
      <c r="E2633" t="s">
        <v>4306</v>
      </c>
      <c r="F2633">
        <v>48295</v>
      </c>
      <c r="G2633" t="s">
        <v>7616</v>
      </c>
      <c r="H2633">
        <v>67</v>
      </c>
      <c r="I2633">
        <v>0.2</v>
      </c>
      <c r="J2633">
        <v>0.7</v>
      </c>
      <c r="K2633">
        <v>0.3</v>
      </c>
      <c r="L2633">
        <v>1.3</v>
      </c>
      <c r="M2633">
        <v>30.5</v>
      </c>
      <c r="N2633">
        <f t="shared" si="166"/>
        <v>5421.5599999999995</v>
      </c>
      <c r="O2633">
        <f t="shared" si="164"/>
        <v>4578.4400000000005</v>
      </c>
      <c r="P2633">
        <f t="shared" si="165"/>
        <v>5.4941280000000026</v>
      </c>
      <c r="Q2633" s="4">
        <v>48295</v>
      </c>
      <c r="R2633" s="5">
        <v>36.280200000000001</v>
      </c>
      <c r="S2633" s="5">
        <v>-100.272683</v>
      </c>
      <c r="T2633">
        <v>9</v>
      </c>
      <c r="U2633">
        <v>0.35379677998362152</v>
      </c>
      <c r="V2633">
        <v>3324</v>
      </c>
      <c r="W2633">
        <v>3418</v>
      </c>
      <c r="X2633">
        <v>3483</v>
      </c>
      <c r="Y2633">
        <v>3557</v>
      </c>
      <c r="Z2633">
        <v>1775</v>
      </c>
      <c r="AA2633">
        <v>48277</v>
      </c>
      <c r="AB2633">
        <v>1422.9839999999999</v>
      </c>
      <c r="AC2633">
        <v>63125</v>
      </c>
      <c r="AD2633">
        <v>0</v>
      </c>
      <c r="AE2633">
        <v>0</v>
      </c>
      <c r="AF2633">
        <v>3</v>
      </c>
      <c r="AG2633">
        <v>277</v>
      </c>
      <c r="AH2633">
        <v>1.0830324909747292E-2</v>
      </c>
      <c r="AI2633" s="3">
        <v>591326</v>
      </c>
      <c r="AJ2633" s="3">
        <v>596592.33066336007</v>
      </c>
      <c r="AK2633">
        <v>647</v>
      </c>
      <c r="AL2633">
        <v>596659.19999999995</v>
      </c>
      <c r="AM2633">
        <v>271500</v>
      </c>
      <c r="AN2633">
        <v>38112</v>
      </c>
      <c r="AO2633">
        <v>309612</v>
      </c>
      <c r="AP2633">
        <v>1</v>
      </c>
      <c r="AQ2633">
        <v>0</v>
      </c>
      <c r="AR2633">
        <v>1</v>
      </c>
      <c r="AS2633">
        <v>0.29256875365710938</v>
      </c>
      <c r="AT2633">
        <v>1</v>
      </c>
      <c r="AU2633">
        <v>0</v>
      </c>
      <c r="AV2633">
        <f t="shared" si="167"/>
        <v>1</v>
      </c>
      <c r="AW2633">
        <v>1744</v>
      </c>
      <c r="AX2633">
        <v>0.61</v>
      </c>
      <c r="AY2633">
        <v>388024210.54741198</v>
      </c>
      <c r="AZ2633">
        <v>388024.21054741199</v>
      </c>
      <c r="BA2633">
        <v>126342.82502103</v>
      </c>
      <c r="BB2633">
        <v>7.914972613866661E-2</v>
      </c>
      <c r="BC2633">
        <v>2827</v>
      </c>
      <c r="BD2633">
        <v>0</v>
      </c>
      <c r="BE2633">
        <v>2827</v>
      </c>
      <c r="BF2633">
        <v>0.85048134777376649</v>
      </c>
      <c r="BG2633">
        <v>128395</v>
      </c>
      <c r="BH2633">
        <v>36.863336204421479</v>
      </c>
      <c r="BI2633">
        <v>558</v>
      </c>
      <c r="BJ2633">
        <v>8</v>
      </c>
      <c r="BK2633">
        <v>0</v>
      </c>
      <c r="BL2633">
        <v>1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3094</v>
      </c>
      <c r="BU2633">
        <v>0.59</v>
      </c>
      <c r="BV2633">
        <v>0.56755540000000004</v>
      </c>
      <c r="BW2633">
        <v>22</v>
      </c>
      <c r="BX2633">
        <v>2.9088560000000001</v>
      </c>
      <c r="BY2633">
        <v>1.2241610000000001</v>
      </c>
      <c r="BZ2633">
        <v>9</v>
      </c>
      <c r="CA2633">
        <v>0</v>
      </c>
      <c r="CB2633">
        <v>1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3565</v>
      </c>
      <c r="CK2633">
        <v>3.0855539971949506</v>
      </c>
      <c r="CL2633">
        <v>0.60643821391484942</v>
      </c>
      <c r="CM2633">
        <v>26</v>
      </c>
      <c r="CN2633">
        <v>1.5828079547578726</v>
      </c>
      <c r="CO2633">
        <v>343</v>
      </c>
      <c r="CP2633">
        <v>-4.0836347600000003E-2</v>
      </c>
      <c r="CQ2633">
        <v>0.28570867700000002</v>
      </c>
      <c r="CR2633">
        <v>3109</v>
      </c>
      <c r="CS2633">
        <v>0.86599999999999999</v>
      </c>
      <c r="CT2633">
        <v>2297</v>
      </c>
      <c r="CU2633">
        <v>0.72179363548999997</v>
      </c>
      <c r="CW2633">
        <v>0</v>
      </c>
      <c r="CY2633">
        <v>245</v>
      </c>
      <c r="CZ2633">
        <v>390</v>
      </c>
      <c r="DA2633" s="2">
        <v>2476</v>
      </c>
      <c r="DB2633" s="2">
        <v>260</v>
      </c>
      <c r="DC2633" s="2">
        <v>28.69</v>
      </c>
      <c r="DD2633" s="2">
        <v>477</v>
      </c>
      <c r="DE2633">
        <v>114</v>
      </c>
      <c r="DF2633">
        <v>11</v>
      </c>
      <c r="DG2633">
        <v>57.39</v>
      </c>
      <c r="DH2633">
        <v>57.39</v>
      </c>
      <c r="DI2633" s="2">
        <v>28.69</v>
      </c>
      <c r="DJ2633">
        <v>-0.43</v>
      </c>
      <c r="DK2633">
        <v>0.92792300693695184</v>
      </c>
      <c r="DL2633">
        <v>0</v>
      </c>
      <c r="DM2633">
        <v>0</v>
      </c>
      <c r="DN2633">
        <v>105.9</v>
      </c>
      <c r="DO2633">
        <v>0.17100000000000001</v>
      </c>
      <c r="DP2633">
        <v>27978.18</v>
      </c>
      <c r="DQ2633" s="2">
        <v>0</v>
      </c>
      <c r="DR2633" s="2">
        <v>0</v>
      </c>
      <c r="DS2633">
        <v>0</v>
      </c>
      <c r="DT2633">
        <v>3.78830023667257</v>
      </c>
      <c r="DU2633">
        <v>2260324.1885728659</v>
      </c>
      <c r="DV2633">
        <v>1</v>
      </c>
    </row>
    <row r="2634" spans="1:126" x14ac:dyDescent="0.15">
      <c r="A2634" t="s">
        <v>2658</v>
      </c>
      <c r="B2634" t="s">
        <v>4307</v>
      </c>
      <c r="C2634">
        <v>48</v>
      </c>
      <c r="D2634">
        <v>297</v>
      </c>
      <c r="E2634" t="s">
        <v>4308</v>
      </c>
      <c r="F2634">
        <v>48297</v>
      </c>
      <c r="G2634" t="s">
        <v>7617</v>
      </c>
      <c r="H2634">
        <v>59</v>
      </c>
      <c r="I2634">
        <v>3.9</v>
      </c>
      <c r="J2634">
        <v>0.5</v>
      </c>
      <c r="K2634">
        <v>0.5</v>
      </c>
      <c r="L2634">
        <v>0.8</v>
      </c>
      <c r="M2634">
        <v>35.200000000000003</v>
      </c>
      <c r="N2634">
        <f t="shared" si="166"/>
        <v>4736.3900000000003</v>
      </c>
      <c r="O2634">
        <f t="shared" si="164"/>
        <v>5263.61</v>
      </c>
      <c r="P2634">
        <f t="shared" si="165"/>
        <v>6.3163320000000018</v>
      </c>
      <c r="Q2634" s="4">
        <v>48297</v>
      </c>
      <c r="R2634" s="5">
        <v>28.351534999999998</v>
      </c>
      <c r="S2634" s="5">
        <v>-98.126960999999994</v>
      </c>
      <c r="T2634">
        <v>8</v>
      </c>
      <c r="U2634">
        <v>0.34575947619763214</v>
      </c>
      <c r="V2634">
        <v>11526</v>
      </c>
      <c r="W2634">
        <v>11738</v>
      </c>
      <c r="X2634">
        <v>11873</v>
      </c>
      <c r="Y2634">
        <v>12158</v>
      </c>
      <c r="Z2634">
        <v>6214</v>
      </c>
      <c r="AA2634">
        <v>48279</v>
      </c>
      <c r="AB2634">
        <v>3375.933</v>
      </c>
      <c r="AC2634">
        <v>50400</v>
      </c>
      <c r="AD2634">
        <v>0</v>
      </c>
      <c r="AE2634">
        <v>0</v>
      </c>
      <c r="AF2634">
        <v>10</v>
      </c>
      <c r="AG2634">
        <v>892</v>
      </c>
      <c r="AH2634">
        <v>1.1210762331838564E-2</v>
      </c>
      <c r="AI2634" s="3">
        <v>540710</v>
      </c>
      <c r="AJ2634" s="3">
        <v>665403.57970423508</v>
      </c>
      <c r="AK2634">
        <v>224</v>
      </c>
      <c r="AL2634">
        <v>690521.60000000009</v>
      </c>
      <c r="AM2634">
        <v>341346</v>
      </c>
      <c r="AN2634">
        <v>56470</v>
      </c>
      <c r="AO2634">
        <v>397816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</v>
      </c>
      <c r="AV2634">
        <f t="shared" si="167"/>
        <v>4</v>
      </c>
      <c r="AW2634">
        <v>11873</v>
      </c>
      <c r="AX2634">
        <v>1</v>
      </c>
      <c r="AY2634">
        <v>97743102.9034013</v>
      </c>
      <c r="AZ2634">
        <v>97743.102903401305</v>
      </c>
      <c r="BA2634">
        <v>8043.14726832205</v>
      </c>
      <c r="BB2634">
        <v>1.2432944053362069</v>
      </c>
      <c r="BC2634">
        <v>673</v>
      </c>
      <c r="BD2634">
        <v>0</v>
      </c>
      <c r="BE2634">
        <v>673</v>
      </c>
      <c r="BF2634">
        <v>5.8389727572444906E-2</v>
      </c>
      <c r="BG2634">
        <v>336859</v>
      </c>
      <c r="BH2634">
        <v>28.371852101406553</v>
      </c>
      <c r="BI2634">
        <v>1841</v>
      </c>
      <c r="BJ2634">
        <v>10</v>
      </c>
      <c r="BK2634">
        <v>1</v>
      </c>
      <c r="BL2634">
        <v>1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  <c r="BS2634">
        <v>0</v>
      </c>
      <c r="BT2634">
        <v>11046</v>
      </c>
      <c r="BU2634">
        <v>0.45</v>
      </c>
      <c r="BV2634">
        <v>0.45381440000000001</v>
      </c>
      <c r="BW2634">
        <v>44</v>
      </c>
      <c r="BX2634">
        <v>1.1768970000000001</v>
      </c>
      <c r="BY2634">
        <v>-1.1025659999999999</v>
      </c>
      <c r="BZ2634">
        <v>11</v>
      </c>
      <c r="CA2634">
        <v>0</v>
      </c>
      <c r="CB2634">
        <v>2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12081</v>
      </c>
      <c r="CK2634">
        <v>1.1588444665176725</v>
      </c>
      <c r="CL2634">
        <v>0.57428092711533096</v>
      </c>
      <c r="CM2634">
        <v>47</v>
      </c>
      <c r="CN2634">
        <v>-0.81825518375429307</v>
      </c>
      <c r="CO2634">
        <v>852</v>
      </c>
      <c r="CP2634">
        <v>0.21382490600000001</v>
      </c>
      <c r="CQ2634">
        <v>0.33650469100000002</v>
      </c>
      <c r="CR2634">
        <v>10729</v>
      </c>
      <c r="CS2634">
        <v>0.872</v>
      </c>
      <c r="CT2634">
        <v>8737</v>
      </c>
      <c r="CU2634">
        <v>0.78793681187000009</v>
      </c>
      <c r="CV2634">
        <v>4</v>
      </c>
      <c r="CW2634">
        <v>2</v>
      </c>
      <c r="CX2634">
        <v>1</v>
      </c>
      <c r="CY2634">
        <v>525</v>
      </c>
      <c r="CZ2634">
        <v>1335</v>
      </c>
      <c r="DA2634" s="2">
        <v>7469</v>
      </c>
      <c r="DB2634" s="2">
        <v>625</v>
      </c>
      <c r="DC2634" s="2">
        <v>33.71</v>
      </c>
      <c r="DD2634" s="2">
        <v>1377</v>
      </c>
      <c r="DE2634">
        <v>417</v>
      </c>
      <c r="DF2634">
        <v>24</v>
      </c>
      <c r="DG2634">
        <v>16.850000000000001</v>
      </c>
      <c r="DH2634">
        <v>16.850000000000001</v>
      </c>
      <c r="DI2634" s="2">
        <v>8.43</v>
      </c>
      <c r="DJ2634">
        <v>2.67</v>
      </c>
      <c r="DK2634">
        <v>0.95226646446339069</v>
      </c>
      <c r="DL2634">
        <v>0</v>
      </c>
      <c r="DN2634">
        <v>214.7</v>
      </c>
      <c r="DO2634">
        <v>0.36899999999999999</v>
      </c>
      <c r="DP2634">
        <v>1092.6699999999998</v>
      </c>
      <c r="DQ2634" s="2">
        <v>0</v>
      </c>
      <c r="DR2634" s="2">
        <v>2200</v>
      </c>
      <c r="DS2634">
        <v>0</v>
      </c>
      <c r="DV2634">
        <v>1</v>
      </c>
    </row>
    <row r="2635" spans="1:126" x14ac:dyDescent="0.15">
      <c r="A2635" t="s">
        <v>2658</v>
      </c>
      <c r="B2635" t="s">
        <v>4309</v>
      </c>
      <c r="C2635">
        <v>48</v>
      </c>
      <c r="D2635">
        <v>299</v>
      </c>
      <c r="E2635" t="s">
        <v>4310</v>
      </c>
      <c r="F2635">
        <v>48299</v>
      </c>
      <c r="G2635" t="s">
        <v>7618</v>
      </c>
      <c r="H2635">
        <v>89.6</v>
      </c>
      <c r="I2635">
        <v>0.5</v>
      </c>
      <c r="J2635">
        <v>0.5</v>
      </c>
      <c r="K2635">
        <v>0.4</v>
      </c>
      <c r="L2635">
        <v>1</v>
      </c>
      <c r="M2635">
        <v>8</v>
      </c>
      <c r="N2635">
        <f t="shared" si="166"/>
        <v>8093.8199999999988</v>
      </c>
      <c r="O2635">
        <f t="shared" si="164"/>
        <v>1906.1800000000012</v>
      </c>
      <c r="P2635">
        <f t="shared" si="165"/>
        <v>2.2874160000000021</v>
      </c>
      <c r="Q2635" s="4">
        <v>48299</v>
      </c>
      <c r="R2635" s="5">
        <v>30.707584000000001</v>
      </c>
      <c r="S2635" s="5">
        <v>-98.684690000000003</v>
      </c>
      <c r="T2635">
        <v>7</v>
      </c>
      <c r="U2635">
        <v>0.36291567079672093</v>
      </c>
      <c r="V2635">
        <v>19115</v>
      </c>
      <c r="W2635">
        <v>19272</v>
      </c>
      <c r="X2635">
        <v>19323</v>
      </c>
      <c r="Y2635">
        <v>20057</v>
      </c>
      <c r="Z2635">
        <v>8669</v>
      </c>
      <c r="AA2635">
        <v>48281</v>
      </c>
      <c r="AB2635">
        <v>6025.6539999999995</v>
      </c>
      <c r="AC2635">
        <v>48259</v>
      </c>
      <c r="AD2635">
        <v>0</v>
      </c>
      <c r="AE2635">
        <v>0</v>
      </c>
      <c r="AF2635">
        <v>15</v>
      </c>
      <c r="AG2635">
        <v>740</v>
      </c>
      <c r="AH2635">
        <v>2.0270270270270271E-2</v>
      </c>
      <c r="AI2635" s="3">
        <v>528018</v>
      </c>
      <c r="AJ2635" s="3">
        <v>597792.33950881509</v>
      </c>
      <c r="AK2635">
        <v>167</v>
      </c>
      <c r="AL2635">
        <v>618400</v>
      </c>
      <c r="AM2635">
        <v>411751</v>
      </c>
      <c r="AN2635">
        <v>37772</v>
      </c>
      <c r="AO2635">
        <v>449523</v>
      </c>
      <c r="AP2635">
        <v>2</v>
      </c>
      <c r="AQ2635">
        <v>0</v>
      </c>
      <c r="AR2635">
        <v>2</v>
      </c>
      <c r="AS2635">
        <v>0.10377750103777501</v>
      </c>
      <c r="AT2635">
        <v>3</v>
      </c>
      <c r="AU2635">
        <v>15</v>
      </c>
      <c r="AV2635">
        <f t="shared" si="167"/>
        <v>18</v>
      </c>
      <c r="AW2635">
        <v>0</v>
      </c>
      <c r="AX2635">
        <v>0</v>
      </c>
      <c r="AY2635">
        <v>1185946805.9621799</v>
      </c>
      <c r="AZ2635">
        <v>1185946.8059621798</v>
      </c>
      <c r="BA2635">
        <v>70338.735940217695</v>
      </c>
      <c r="BB2635">
        <v>0.142169174158876</v>
      </c>
      <c r="BC2635">
        <v>6686</v>
      </c>
      <c r="BD2635">
        <v>3015</v>
      </c>
      <c r="BE2635">
        <v>3671</v>
      </c>
      <c r="BF2635">
        <v>0.19204812974104107</v>
      </c>
      <c r="BG2635">
        <v>493565</v>
      </c>
      <c r="BH2635">
        <v>25.542876364953681</v>
      </c>
      <c r="BI2635">
        <v>3997</v>
      </c>
      <c r="BJ2635">
        <v>20</v>
      </c>
      <c r="BK2635">
        <v>0</v>
      </c>
      <c r="BL2635">
        <v>5</v>
      </c>
      <c r="BM2635">
        <v>0</v>
      </c>
      <c r="BN2635">
        <v>1</v>
      </c>
      <c r="BO2635">
        <v>0</v>
      </c>
      <c r="BP2635">
        <v>0</v>
      </c>
      <c r="BQ2635">
        <v>2</v>
      </c>
      <c r="BR2635">
        <v>1</v>
      </c>
      <c r="BS2635">
        <v>0</v>
      </c>
      <c r="BT2635">
        <v>18274</v>
      </c>
      <c r="BU2635">
        <v>0.55000000000000004</v>
      </c>
      <c r="BV2635">
        <v>0.63219749999999997</v>
      </c>
      <c r="BW2635">
        <v>155</v>
      </c>
      <c r="BX2635">
        <v>1.586954</v>
      </c>
      <c r="BY2635">
        <v>0.73029180000000005</v>
      </c>
      <c r="BZ2635">
        <v>21</v>
      </c>
      <c r="CA2635">
        <v>0</v>
      </c>
      <c r="CB2635">
        <v>4</v>
      </c>
      <c r="CC2635">
        <v>0</v>
      </c>
      <c r="CD2635">
        <v>1</v>
      </c>
      <c r="CE2635">
        <v>0</v>
      </c>
      <c r="CF2635">
        <v>0</v>
      </c>
      <c r="CG2635">
        <v>2</v>
      </c>
      <c r="CH2635">
        <v>2</v>
      </c>
      <c r="CI2635">
        <v>0</v>
      </c>
      <c r="CJ2635">
        <v>19440</v>
      </c>
      <c r="CK2635">
        <v>1.5432098765432098</v>
      </c>
      <c r="CL2635">
        <v>0.66979677645409952</v>
      </c>
      <c r="CM2635">
        <v>161</v>
      </c>
      <c r="CN2635">
        <v>0.6444289530085624</v>
      </c>
      <c r="CO2635">
        <v>2212</v>
      </c>
      <c r="CP2635">
        <v>0.39224281500000002</v>
      </c>
      <c r="CQ2635">
        <v>0.37190085499999997</v>
      </c>
      <c r="CR2635">
        <v>16336</v>
      </c>
      <c r="CS2635">
        <v>0.82</v>
      </c>
      <c r="CT2635">
        <v>14508</v>
      </c>
      <c r="CU2635">
        <v>0.75600851841000005</v>
      </c>
      <c r="CV2635">
        <v>7</v>
      </c>
      <c r="CW2635">
        <v>10</v>
      </c>
      <c r="CX2635">
        <v>15</v>
      </c>
      <c r="CY2635">
        <v>401</v>
      </c>
      <c r="CZ2635">
        <v>1170</v>
      </c>
      <c r="DA2635" s="2">
        <v>9338</v>
      </c>
      <c r="DB2635" s="2">
        <v>2180</v>
      </c>
      <c r="DC2635" s="2">
        <v>190.29</v>
      </c>
      <c r="DD2635" s="2">
        <v>928</v>
      </c>
      <c r="DE2635">
        <v>429</v>
      </c>
      <c r="DF2635">
        <v>40</v>
      </c>
      <c r="DG2635">
        <v>25.71</v>
      </c>
      <c r="DH2635">
        <v>15.43</v>
      </c>
      <c r="DI2635" s="2">
        <v>25.71</v>
      </c>
      <c r="DJ2635">
        <v>3.75</v>
      </c>
      <c r="DK2635">
        <v>0.89439375172816082</v>
      </c>
      <c r="DL2635">
        <v>0</v>
      </c>
      <c r="DM2635">
        <v>0</v>
      </c>
      <c r="DN2635">
        <v>23.1</v>
      </c>
      <c r="DO2635">
        <v>3.7999999999999999E-2</v>
      </c>
      <c r="DP2635">
        <v>111.93</v>
      </c>
      <c r="DQ2635" s="2">
        <v>0</v>
      </c>
      <c r="DR2635" s="2">
        <v>1850.23</v>
      </c>
      <c r="DS2635">
        <v>0</v>
      </c>
      <c r="DV2635">
        <v>0</v>
      </c>
    </row>
    <row r="2636" spans="1:126" x14ac:dyDescent="0.15">
      <c r="A2636" t="s">
        <v>2658</v>
      </c>
      <c r="B2636" t="s">
        <v>4311</v>
      </c>
      <c r="C2636">
        <v>48</v>
      </c>
      <c r="D2636">
        <v>301</v>
      </c>
      <c r="E2636" t="s">
        <v>4312</v>
      </c>
      <c r="F2636">
        <v>48301</v>
      </c>
      <c r="G2636" t="s">
        <v>7619</v>
      </c>
      <c r="H2636">
        <v>73.2</v>
      </c>
      <c r="I2636">
        <v>0</v>
      </c>
      <c r="J2636">
        <v>4.9000000000000004</v>
      </c>
      <c r="K2636">
        <v>0</v>
      </c>
      <c r="L2636">
        <v>0</v>
      </c>
      <c r="M2636">
        <v>22</v>
      </c>
      <c r="N2636">
        <f t="shared" si="166"/>
        <v>5866.2500000000009</v>
      </c>
      <c r="O2636">
        <f t="shared" si="164"/>
        <v>4133.7499999999991</v>
      </c>
      <c r="P2636">
        <f t="shared" si="165"/>
        <v>4.9605000000000006</v>
      </c>
      <c r="Q2636" s="4">
        <v>48301</v>
      </c>
      <c r="R2636" s="5">
        <v>31.844936000000001</v>
      </c>
      <c r="S2636" s="5">
        <v>-103.561229</v>
      </c>
      <c r="T2636">
        <v>9</v>
      </c>
      <c r="U2636">
        <v>-0.35085749213396644</v>
      </c>
      <c r="V2636">
        <v>85</v>
      </c>
      <c r="W2636">
        <v>89</v>
      </c>
      <c r="X2636">
        <v>117</v>
      </c>
      <c r="Y2636">
        <v>119</v>
      </c>
      <c r="Z2636">
        <v>82</v>
      </c>
      <c r="AA2636">
        <v>48283</v>
      </c>
      <c r="AB2636">
        <v>68.006</v>
      </c>
      <c r="AD2636">
        <v>0</v>
      </c>
      <c r="AE2636">
        <v>0</v>
      </c>
      <c r="AF2636">
        <v>0</v>
      </c>
      <c r="AG2636">
        <v>10</v>
      </c>
      <c r="AH2636">
        <v>0</v>
      </c>
      <c r="AI2636" s="3">
        <v>379524</v>
      </c>
      <c r="AJ2636" s="3">
        <v>428111.39527052001</v>
      </c>
      <c r="AK2636">
        <v>39810</v>
      </c>
      <c r="AL2636">
        <v>433203.20000000001</v>
      </c>
      <c r="AM2636">
        <v>349278</v>
      </c>
      <c r="AN2636">
        <v>740</v>
      </c>
      <c r="AO2636">
        <v>350018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f t="shared" si="167"/>
        <v>0</v>
      </c>
      <c r="AW2636">
        <v>0</v>
      </c>
      <c r="AX2636">
        <v>0</v>
      </c>
      <c r="AY2636">
        <v>2485471.8821326699</v>
      </c>
      <c r="AZ2636">
        <v>2485.4718821326701</v>
      </c>
      <c r="BA2636">
        <v>37178.888227714</v>
      </c>
      <c r="BB2636">
        <v>0.26896985027502163</v>
      </c>
      <c r="BC2636">
        <v>3901</v>
      </c>
      <c r="BD2636">
        <v>0</v>
      </c>
      <c r="BE2636">
        <v>3901</v>
      </c>
      <c r="BF2636">
        <v>45.89411764705882</v>
      </c>
      <c r="BG2636">
        <v>0</v>
      </c>
      <c r="BH2636">
        <v>0</v>
      </c>
      <c r="BI2636">
        <v>15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45</v>
      </c>
      <c r="BU2636">
        <v>0.61</v>
      </c>
      <c r="BV2636">
        <v>2.0789469999999999</v>
      </c>
      <c r="BW2636">
        <v>1</v>
      </c>
      <c r="BX2636">
        <v>0</v>
      </c>
      <c r="BY2636">
        <v>8.85426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87</v>
      </c>
      <c r="CK2636">
        <v>0</v>
      </c>
      <c r="CL2636">
        <v>0.52032520325203258</v>
      </c>
      <c r="CM2636">
        <v>0</v>
      </c>
      <c r="CN2636">
        <v>-2.8101907303893121</v>
      </c>
      <c r="CO2636">
        <v>2</v>
      </c>
      <c r="CP2636">
        <v>0</v>
      </c>
      <c r="CQ2636">
        <v>0</v>
      </c>
      <c r="CR2636">
        <v>92</v>
      </c>
      <c r="CS2636">
        <v>0.81900000000000006</v>
      </c>
      <c r="CT2636">
        <v>62</v>
      </c>
      <c r="CU2636">
        <v>0.8</v>
      </c>
      <c r="CV2636">
        <v>0</v>
      </c>
      <c r="CW2636">
        <v>0</v>
      </c>
      <c r="CX2636">
        <v>0</v>
      </c>
      <c r="CY2636">
        <v>43</v>
      </c>
      <c r="CZ2636">
        <v>19</v>
      </c>
      <c r="DA2636" s="2">
        <v>86</v>
      </c>
      <c r="DB2636" s="2">
        <v>15</v>
      </c>
      <c r="DC2636" s="2">
        <v>0</v>
      </c>
      <c r="DD2636" s="2">
        <v>53</v>
      </c>
      <c r="DE2636">
        <v>3</v>
      </c>
      <c r="DF2636">
        <v>2</v>
      </c>
      <c r="DJ2636">
        <v>3.31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s="2">
        <v>0</v>
      </c>
      <c r="DR2636" s="2">
        <v>0</v>
      </c>
      <c r="DS2636">
        <v>0</v>
      </c>
      <c r="DV2636">
        <v>1</v>
      </c>
    </row>
    <row r="2637" spans="1:126" x14ac:dyDescent="0.15">
      <c r="A2637" t="s">
        <v>2658</v>
      </c>
      <c r="B2637" t="s">
        <v>4313</v>
      </c>
      <c r="C2637">
        <v>48</v>
      </c>
      <c r="D2637">
        <v>303</v>
      </c>
      <c r="E2637" t="s">
        <v>4314</v>
      </c>
      <c r="F2637">
        <v>48303</v>
      </c>
      <c r="G2637" t="s">
        <v>7620</v>
      </c>
      <c r="H2637">
        <v>57.3</v>
      </c>
      <c r="I2637">
        <v>7.2</v>
      </c>
      <c r="J2637">
        <v>0.4</v>
      </c>
      <c r="K2637">
        <v>2</v>
      </c>
      <c r="L2637">
        <v>1.2</v>
      </c>
      <c r="M2637">
        <v>31.9</v>
      </c>
      <c r="N2637">
        <f t="shared" si="166"/>
        <v>4358.3399999999992</v>
      </c>
      <c r="O2637">
        <f t="shared" si="164"/>
        <v>5641.6600000000008</v>
      </c>
      <c r="P2637">
        <f t="shared" si="165"/>
        <v>6.7699920000000038</v>
      </c>
      <c r="Q2637" s="4">
        <v>48303</v>
      </c>
      <c r="R2637" s="5">
        <v>33.611469</v>
      </c>
      <c r="S2637" s="5">
        <v>-101.81994400000001</v>
      </c>
      <c r="T2637">
        <v>2</v>
      </c>
      <c r="U2637">
        <v>0.10692292807182002</v>
      </c>
      <c r="V2637">
        <v>278339</v>
      </c>
      <c r="W2637">
        <v>286747</v>
      </c>
      <c r="X2637">
        <v>290782</v>
      </c>
      <c r="Y2637">
        <v>298463</v>
      </c>
      <c r="Z2637">
        <v>136481</v>
      </c>
      <c r="AA2637">
        <v>48285</v>
      </c>
      <c r="AB2637">
        <v>107923.99999999999</v>
      </c>
      <c r="AC2637">
        <v>46075</v>
      </c>
      <c r="AD2637">
        <v>3</v>
      </c>
      <c r="AE2637">
        <v>1.0317007242539084E-5</v>
      </c>
      <c r="AF2637">
        <v>48</v>
      </c>
      <c r="AG2637">
        <v>1116</v>
      </c>
      <c r="AH2637">
        <v>4.3010752688172046E-2</v>
      </c>
      <c r="AI2637" s="3">
        <v>502571</v>
      </c>
      <c r="AJ2637" s="3">
        <v>573181.07613549998</v>
      </c>
      <c r="AK2637">
        <v>150</v>
      </c>
      <c r="AL2637">
        <v>576473.59999999998</v>
      </c>
      <c r="AM2637">
        <v>419039</v>
      </c>
      <c r="AN2637">
        <v>195269</v>
      </c>
      <c r="AO2637">
        <v>614308</v>
      </c>
      <c r="AP2637">
        <v>25</v>
      </c>
      <c r="AQ2637">
        <v>7</v>
      </c>
      <c r="AR2637">
        <v>32</v>
      </c>
      <c r="AS2637">
        <v>0.11159663396652798</v>
      </c>
      <c r="AT2637">
        <v>31</v>
      </c>
      <c r="AU2637">
        <v>197</v>
      </c>
      <c r="AV2637">
        <f t="shared" si="167"/>
        <v>228</v>
      </c>
      <c r="AW2637">
        <v>246642</v>
      </c>
      <c r="AX2637">
        <v>0.88</v>
      </c>
      <c r="AY2637">
        <v>681660813.27631903</v>
      </c>
      <c r="AZ2637">
        <v>681660.81327631907</v>
      </c>
      <c r="BA2637">
        <v>2815.20528961335</v>
      </c>
      <c r="BB2637">
        <v>3.5521388215967136</v>
      </c>
      <c r="BC2637">
        <v>246940</v>
      </c>
      <c r="BD2637">
        <v>95215</v>
      </c>
      <c r="BE2637">
        <v>151725</v>
      </c>
      <c r="BF2637">
        <v>0.54510866245836909</v>
      </c>
      <c r="BG2637">
        <v>7849629</v>
      </c>
      <c r="BH2637">
        <v>26.994893081414943</v>
      </c>
      <c r="BI2637">
        <v>26056</v>
      </c>
      <c r="BJ2637">
        <v>192</v>
      </c>
      <c r="BK2637">
        <v>27</v>
      </c>
      <c r="BL2637">
        <v>13</v>
      </c>
      <c r="BM2637">
        <v>5</v>
      </c>
      <c r="BN2637">
        <v>7</v>
      </c>
      <c r="BO2637">
        <v>7</v>
      </c>
      <c r="BP2637">
        <v>3</v>
      </c>
      <c r="BQ2637">
        <v>18</v>
      </c>
      <c r="BR2637">
        <v>8</v>
      </c>
      <c r="BS2637">
        <v>0</v>
      </c>
      <c r="BT2637">
        <v>270550</v>
      </c>
      <c r="BU2637">
        <v>0.74</v>
      </c>
      <c r="BV2637">
        <v>0.49439880000000003</v>
      </c>
      <c r="BW2637">
        <v>1327</v>
      </c>
      <c r="BX2637">
        <v>1.034929</v>
      </c>
      <c r="BY2637">
        <v>-1.070616</v>
      </c>
      <c r="BZ2637">
        <v>186</v>
      </c>
      <c r="CA2637">
        <v>23</v>
      </c>
      <c r="CB2637">
        <v>12</v>
      </c>
      <c r="CC2637">
        <v>6</v>
      </c>
      <c r="CD2637">
        <v>6</v>
      </c>
      <c r="CE2637">
        <v>7</v>
      </c>
      <c r="CF2637">
        <v>2</v>
      </c>
      <c r="CG2637">
        <v>22</v>
      </c>
      <c r="CH2637">
        <v>8</v>
      </c>
      <c r="CI2637">
        <v>0</v>
      </c>
      <c r="CJ2637">
        <v>295039</v>
      </c>
      <c r="CK2637">
        <v>0.92191201841112524</v>
      </c>
      <c r="CL2637">
        <v>0.58560896036170262</v>
      </c>
      <c r="CM2637">
        <v>1236</v>
      </c>
      <c r="CN2637">
        <v>-1.034478056145324</v>
      </c>
      <c r="CO2637">
        <v>38291</v>
      </c>
      <c r="CP2637">
        <v>-0.27619818330000001</v>
      </c>
      <c r="CQ2637">
        <v>0.12676289399999999</v>
      </c>
      <c r="CR2637">
        <v>249603</v>
      </c>
      <c r="CS2637">
        <v>0.82599999999999996</v>
      </c>
      <c r="CT2637">
        <v>215434</v>
      </c>
      <c r="CU2637">
        <v>0.77752879137999997</v>
      </c>
      <c r="CV2637">
        <v>373</v>
      </c>
      <c r="CW2637">
        <v>158</v>
      </c>
      <c r="CX2637">
        <v>230</v>
      </c>
      <c r="CY2637">
        <v>1337</v>
      </c>
      <c r="CZ2637">
        <v>1582</v>
      </c>
      <c r="DA2637" s="2">
        <v>183169</v>
      </c>
      <c r="DB2637" s="2">
        <v>30095</v>
      </c>
      <c r="DC2637" s="2">
        <v>202.89</v>
      </c>
      <c r="DD2637" s="2">
        <v>59610</v>
      </c>
      <c r="DE2637">
        <v>450</v>
      </c>
      <c r="DF2637">
        <v>82</v>
      </c>
      <c r="DG2637">
        <v>45.62</v>
      </c>
      <c r="DH2637">
        <v>3.11</v>
      </c>
      <c r="DI2637" s="2">
        <v>8.3000000000000007</v>
      </c>
      <c r="DJ2637">
        <v>1.1399999999999999</v>
      </c>
      <c r="DK2637">
        <v>0.76620616788473672</v>
      </c>
      <c r="DL2637">
        <v>2.6881720430107529E-3</v>
      </c>
      <c r="DN2637">
        <v>339.8</v>
      </c>
      <c r="DO2637">
        <v>0.57499999999999996</v>
      </c>
      <c r="DP2637">
        <v>27328.75</v>
      </c>
      <c r="DQ2637" s="2">
        <v>0</v>
      </c>
      <c r="DR2637" s="2">
        <v>0</v>
      </c>
      <c r="DS2637">
        <v>0</v>
      </c>
      <c r="DT2637">
        <v>1.95482087650744</v>
      </c>
      <c r="DU2637">
        <v>1126902.6280353994</v>
      </c>
      <c r="DV2637">
        <v>0</v>
      </c>
    </row>
    <row r="2638" spans="1:126" x14ac:dyDescent="0.15">
      <c r="A2638" t="s">
        <v>2658</v>
      </c>
      <c r="B2638" t="s">
        <v>4315</v>
      </c>
      <c r="C2638">
        <v>48</v>
      </c>
      <c r="D2638">
        <v>305</v>
      </c>
      <c r="E2638" t="s">
        <v>4316</v>
      </c>
      <c r="F2638">
        <v>48305</v>
      </c>
      <c r="G2638" t="s">
        <v>7621</v>
      </c>
      <c r="H2638">
        <v>50.4</v>
      </c>
      <c r="I2638">
        <v>1.9</v>
      </c>
      <c r="J2638">
        <v>0.5</v>
      </c>
      <c r="K2638">
        <v>0.1</v>
      </c>
      <c r="L2638">
        <v>0.7</v>
      </c>
      <c r="M2638">
        <v>46.4</v>
      </c>
      <c r="N2638">
        <f t="shared" si="166"/>
        <v>4697.4799999999996</v>
      </c>
      <c r="O2638">
        <f t="shared" si="164"/>
        <v>5302.52</v>
      </c>
      <c r="P2638">
        <f t="shared" si="165"/>
        <v>6.3630240000000029</v>
      </c>
      <c r="Q2638" s="4">
        <v>48305</v>
      </c>
      <c r="R2638" s="5">
        <v>33.178412000000002</v>
      </c>
      <c r="S2638" s="5">
        <v>-101.818493</v>
      </c>
      <c r="T2638">
        <v>2</v>
      </c>
      <c r="U2638">
        <v>-5.405038144025634E-2</v>
      </c>
      <c r="V2638">
        <v>5886</v>
      </c>
      <c r="W2638">
        <v>5806</v>
      </c>
      <c r="X2638">
        <v>5764</v>
      </c>
      <c r="Y2638">
        <v>5746</v>
      </c>
      <c r="Z2638">
        <v>2855</v>
      </c>
      <c r="AA2638">
        <v>48287</v>
      </c>
      <c r="AB2638">
        <v>2156.6410000000001</v>
      </c>
      <c r="AC2638">
        <v>39526</v>
      </c>
      <c r="AD2638">
        <v>0</v>
      </c>
      <c r="AE2638">
        <v>0</v>
      </c>
      <c r="AF2638">
        <v>2</v>
      </c>
      <c r="AG2638">
        <v>455</v>
      </c>
      <c r="AH2638">
        <v>4.3956043956043956E-3</v>
      </c>
      <c r="AI2638" s="3">
        <v>472170</v>
      </c>
      <c r="AJ2638" s="3">
        <v>570793.97882372502</v>
      </c>
      <c r="AK2638">
        <v>485</v>
      </c>
      <c r="AL2638">
        <v>571840</v>
      </c>
      <c r="AM2638">
        <v>630501</v>
      </c>
      <c r="AN2638">
        <v>118938</v>
      </c>
      <c r="AO2638">
        <v>749439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</v>
      </c>
      <c r="AV2638">
        <f t="shared" si="167"/>
        <v>4</v>
      </c>
      <c r="AW2638">
        <v>2622</v>
      </c>
      <c r="AX2638">
        <v>0.6</v>
      </c>
      <c r="AY2638">
        <v>226385034.79806799</v>
      </c>
      <c r="AZ2638">
        <v>226385.03479806799</v>
      </c>
      <c r="BA2638">
        <v>33990.153614430899</v>
      </c>
      <c r="BB2638">
        <v>0.29420284807875619</v>
      </c>
      <c r="BC2638">
        <v>4376</v>
      </c>
      <c r="BD2638">
        <v>1766</v>
      </c>
      <c r="BE2638">
        <v>2610</v>
      </c>
      <c r="BF2638">
        <v>0.44342507645259938</v>
      </c>
      <c r="BG2638">
        <v>127041</v>
      </c>
      <c r="BH2638">
        <v>22.040423317140874</v>
      </c>
      <c r="BI2638">
        <v>949</v>
      </c>
      <c r="BJ2638">
        <v>11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</v>
      </c>
      <c r="BS2638">
        <v>0</v>
      </c>
      <c r="BT2638">
        <v>5674</v>
      </c>
      <c r="BU2638">
        <v>0.61</v>
      </c>
      <c r="BV2638">
        <v>0.49186429999999998</v>
      </c>
      <c r="BW2638">
        <v>35</v>
      </c>
      <c r="BX2638">
        <v>2.291153</v>
      </c>
      <c r="BY2638">
        <v>0.19200790000000001</v>
      </c>
      <c r="BZ2638">
        <v>12</v>
      </c>
      <c r="CA2638">
        <v>0</v>
      </c>
      <c r="CB2638">
        <v>2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1</v>
      </c>
      <c r="CI2638">
        <v>0</v>
      </c>
      <c r="CJ2638">
        <v>5753</v>
      </c>
      <c r="CK2638">
        <v>2.6073353033200068</v>
      </c>
      <c r="CL2638">
        <v>0.50567888487351575</v>
      </c>
      <c r="CM2638">
        <v>24</v>
      </c>
      <c r="CN2638">
        <v>0.19149149809793906</v>
      </c>
      <c r="CO2638">
        <v>449.99999999999994</v>
      </c>
      <c r="CP2638">
        <v>-0.67381929119999995</v>
      </c>
      <c r="CQ2638">
        <v>-2.7652737899999998E-2</v>
      </c>
      <c r="CR2638">
        <v>4984</v>
      </c>
      <c r="CS2638">
        <v>0.872</v>
      </c>
      <c r="CT2638">
        <v>4191</v>
      </c>
      <c r="CU2638">
        <v>0.72211953172999999</v>
      </c>
      <c r="CW2638">
        <v>1</v>
      </c>
      <c r="CX2638">
        <v>4</v>
      </c>
      <c r="CY2638">
        <v>590</v>
      </c>
      <c r="CZ2638">
        <v>641</v>
      </c>
      <c r="DA2638" s="2">
        <v>2568</v>
      </c>
      <c r="DB2638" s="2">
        <v>535</v>
      </c>
      <c r="DC2638" s="2">
        <v>34.950000000000003</v>
      </c>
      <c r="DD2638" s="2">
        <v>870</v>
      </c>
      <c r="DE2638">
        <v>207</v>
      </c>
      <c r="DF2638">
        <v>35</v>
      </c>
      <c r="DH2638">
        <v>17.47</v>
      </c>
      <c r="DI2638" s="2">
        <v>34.950000000000003</v>
      </c>
      <c r="DJ2638">
        <v>1.32</v>
      </c>
      <c r="DK2638">
        <v>0.85198763157337398</v>
      </c>
      <c r="DL2638">
        <v>0</v>
      </c>
      <c r="DM2638">
        <v>0</v>
      </c>
      <c r="DN2638">
        <v>220.5</v>
      </c>
      <c r="DO2638">
        <v>0.36799999999999999</v>
      </c>
      <c r="DP2638">
        <v>41605.67</v>
      </c>
      <c r="DQ2638" s="2">
        <v>0</v>
      </c>
      <c r="DR2638" s="2">
        <v>0</v>
      </c>
      <c r="DS2638">
        <v>0</v>
      </c>
      <c r="DT2638">
        <v>1.48723876178564</v>
      </c>
      <c r="DU2638">
        <v>850462.61353950039</v>
      </c>
      <c r="DV2638">
        <v>0</v>
      </c>
    </row>
    <row r="2639" spans="1:126" x14ac:dyDescent="0.15">
      <c r="A2639" t="s">
        <v>2658</v>
      </c>
      <c r="B2639" t="s">
        <v>4325</v>
      </c>
      <c r="C2639">
        <v>48</v>
      </c>
      <c r="D2639">
        <v>307</v>
      </c>
      <c r="E2639" t="s">
        <v>4326</v>
      </c>
      <c r="F2639">
        <v>48307</v>
      </c>
      <c r="G2639" t="s">
        <v>7622</v>
      </c>
      <c r="H2639">
        <v>67.2</v>
      </c>
      <c r="I2639">
        <v>1.6</v>
      </c>
      <c r="J2639">
        <v>0.3</v>
      </c>
      <c r="K2639">
        <v>0.3</v>
      </c>
      <c r="L2639">
        <v>0.7</v>
      </c>
      <c r="M2639">
        <v>29.9</v>
      </c>
      <c r="N2639">
        <f t="shared" si="166"/>
        <v>5413.0800000000008</v>
      </c>
      <c r="O2639">
        <f t="shared" si="164"/>
        <v>4586.9199999999992</v>
      </c>
      <c r="P2639">
        <f t="shared" si="165"/>
        <v>5.5043040000000012</v>
      </c>
      <c r="Q2639" s="4">
        <v>48307</v>
      </c>
      <c r="R2639" s="5">
        <v>31.205476999999998</v>
      </c>
      <c r="S2639" s="5">
        <v>-99.359855999999994</v>
      </c>
      <c r="T2639">
        <v>7</v>
      </c>
      <c r="U2639">
        <v>0.19126243965563472</v>
      </c>
      <c r="V2639">
        <v>8281</v>
      </c>
      <c r="W2639">
        <v>8245</v>
      </c>
      <c r="X2639">
        <v>8273</v>
      </c>
      <c r="Y2639">
        <v>8253</v>
      </c>
      <c r="Z2639">
        <v>4171</v>
      </c>
      <c r="AA2639">
        <v>48301</v>
      </c>
      <c r="AB2639">
        <v>3075.4130000000005</v>
      </c>
      <c r="AC2639">
        <v>40561</v>
      </c>
      <c r="AD2639">
        <v>0</v>
      </c>
      <c r="AE2639">
        <v>0</v>
      </c>
      <c r="AF2639">
        <v>19</v>
      </c>
      <c r="AG2639">
        <v>619</v>
      </c>
      <c r="AH2639">
        <v>3.0694668820678513E-2</v>
      </c>
      <c r="AI2639" s="3">
        <v>614353</v>
      </c>
      <c r="AJ2639" s="3">
        <v>681981.87713500008</v>
      </c>
      <c r="AK2639">
        <v>266</v>
      </c>
      <c r="AL2639">
        <v>302387.20000000001</v>
      </c>
      <c r="AM2639">
        <v>271948</v>
      </c>
      <c r="AN2639">
        <v>49502</v>
      </c>
      <c r="AO2639">
        <v>321450</v>
      </c>
      <c r="AP2639">
        <v>1</v>
      </c>
      <c r="AQ2639">
        <v>0</v>
      </c>
      <c r="AR2639">
        <v>1</v>
      </c>
      <c r="AS2639">
        <v>0.12128562765312312</v>
      </c>
      <c r="AT2639">
        <v>3</v>
      </c>
      <c r="AU2639">
        <v>7</v>
      </c>
      <c r="AV2639">
        <f t="shared" si="167"/>
        <v>10</v>
      </c>
      <c r="AW2639">
        <v>492</v>
      </c>
      <c r="AX2639">
        <v>6.9999999999999951E-2</v>
      </c>
      <c r="AY2639">
        <v>118761829.949313</v>
      </c>
      <c r="AZ2639">
        <v>118761.829949313</v>
      </c>
      <c r="BA2639">
        <v>9209.7532288146704</v>
      </c>
      <c r="BB2639">
        <v>1.0858054229632206</v>
      </c>
      <c r="BC2639">
        <v>2239</v>
      </c>
      <c r="BD2639">
        <v>1574</v>
      </c>
      <c r="BE2639">
        <v>665</v>
      </c>
      <c r="BF2639">
        <v>8.0304311073541843E-2</v>
      </c>
      <c r="BG2639">
        <v>218437</v>
      </c>
      <c r="BH2639">
        <v>26.403602079052337</v>
      </c>
      <c r="BI2639">
        <v>1678</v>
      </c>
      <c r="BJ2639">
        <v>10</v>
      </c>
      <c r="BK2639">
        <v>0</v>
      </c>
      <c r="BL2639">
        <v>3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13333</v>
      </c>
      <c r="BU2639">
        <v>0.57999999999999996</v>
      </c>
      <c r="BV2639">
        <v>0.38135360000000001</v>
      </c>
      <c r="BW2639">
        <v>60</v>
      </c>
      <c r="BX2639">
        <v>1.0500259999999999</v>
      </c>
      <c r="BY2639">
        <v>-1.587952</v>
      </c>
      <c r="BZ2639">
        <v>10</v>
      </c>
      <c r="CA2639">
        <v>0</v>
      </c>
      <c r="CB2639">
        <v>3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</v>
      </c>
      <c r="CI2639">
        <v>0</v>
      </c>
      <c r="CJ2639">
        <v>13852</v>
      </c>
      <c r="CK2639">
        <v>1.0106843777071903</v>
      </c>
      <c r="CL2639">
        <v>0.60690070815127317</v>
      </c>
      <c r="CM2639">
        <v>56</v>
      </c>
      <c r="CN2639">
        <v>-0.83592045110650148</v>
      </c>
      <c r="CO2639">
        <v>556</v>
      </c>
      <c r="CP2639">
        <v>-0.4698598283</v>
      </c>
      <c r="CQ2639">
        <v>-0.10165953480000001</v>
      </c>
      <c r="CR2639">
        <v>7121</v>
      </c>
      <c r="CS2639">
        <v>0.86099999999999999</v>
      </c>
      <c r="CT2639">
        <v>4191</v>
      </c>
      <c r="CU2639">
        <v>0.63938260055999996</v>
      </c>
      <c r="CV2639">
        <v>1</v>
      </c>
      <c r="CW2639">
        <v>2</v>
      </c>
      <c r="CX2639">
        <v>4</v>
      </c>
      <c r="CY2639">
        <v>317</v>
      </c>
      <c r="CZ2639">
        <v>960</v>
      </c>
      <c r="DA2639" s="2">
        <v>5161</v>
      </c>
      <c r="DB2639" s="2">
        <v>595</v>
      </c>
      <c r="DC2639" s="2">
        <v>72.56</v>
      </c>
      <c r="DD2639" s="2">
        <v>918</v>
      </c>
      <c r="DE2639">
        <v>308</v>
      </c>
      <c r="DF2639">
        <v>48</v>
      </c>
      <c r="DG2639">
        <v>36.01</v>
      </c>
      <c r="DH2639">
        <v>12</v>
      </c>
      <c r="DI2639" s="2">
        <v>48.02</v>
      </c>
      <c r="DJ2639">
        <v>2.36</v>
      </c>
      <c r="DK2639">
        <v>0.91367829244750165</v>
      </c>
      <c r="DL2639">
        <v>0</v>
      </c>
      <c r="DM2639">
        <v>0</v>
      </c>
      <c r="DN2639">
        <v>136.80000000000001</v>
      </c>
      <c r="DO2639">
        <v>0.20399999999999999</v>
      </c>
      <c r="DP2639">
        <v>1009.37</v>
      </c>
      <c r="DQ2639" s="2">
        <v>0</v>
      </c>
      <c r="DR2639" s="2">
        <v>163.43715019000001</v>
      </c>
      <c r="DS2639">
        <v>2.3790045472159044E-4</v>
      </c>
      <c r="DV2639">
        <v>0</v>
      </c>
    </row>
    <row r="2640" spans="1:126" x14ac:dyDescent="0.15">
      <c r="A2640" t="s">
        <v>2658</v>
      </c>
      <c r="B2640" t="s">
        <v>4327</v>
      </c>
      <c r="C2640">
        <v>48</v>
      </c>
      <c r="D2640">
        <v>309</v>
      </c>
      <c r="E2640" t="s">
        <v>4328</v>
      </c>
      <c r="F2640">
        <v>48309</v>
      </c>
      <c r="G2640" t="s">
        <v>7623</v>
      </c>
      <c r="H2640">
        <v>58.9</v>
      </c>
      <c r="I2640">
        <v>14.4</v>
      </c>
      <c r="J2640">
        <v>0.3</v>
      </c>
      <c r="K2640">
        <v>1.3</v>
      </c>
      <c r="L2640">
        <v>1.5</v>
      </c>
      <c r="M2640">
        <v>23.6</v>
      </c>
      <c r="N2640">
        <f t="shared" si="166"/>
        <v>4237.5600000000004</v>
      </c>
      <c r="O2640">
        <f t="shared" si="164"/>
        <v>5762.44</v>
      </c>
      <c r="P2640">
        <f t="shared" si="165"/>
        <v>6.9149280000000024</v>
      </c>
      <c r="Q2640" s="4">
        <v>48309</v>
      </c>
      <c r="R2640" s="5">
        <v>31.549492999999998</v>
      </c>
      <c r="S2640" s="5">
        <v>-97.201471999999995</v>
      </c>
      <c r="T2640">
        <v>2</v>
      </c>
      <c r="U2640">
        <v>0.22768821643238185</v>
      </c>
      <c r="V2640">
        <v>234626</v>
      </c>
      <c r="W2640">
        <v>239717</v>
      </c>
      <c r="X2640">
        <v>241505</v>
      </c>
      <c r="Y2640">
        <v>245368</v>
      </c>
      <c r="Z2640">
        <v>113632</v>
      </c>
      <c r="AA2640">
        <v>48303</v>
      </c>
      <c r="AB2640">
        <v>86824.243999999992</v>
      </c>
      <c r="AC2640">
        <v>42687</v>
      </c>
      <c r="AD2640">
        <v>0</v>
      </c>
      <c r="AE2640">
        <v>0</v>
      </c>
      <c r="AF2640">
        <v>83</v>
      </c>
      <c r="AG2640">
        <v>3278</v>
      </c>
      <c r="AH2640">
        <v>2.5320317266625991E-2</v>
      </c>
      <c r="AI2640" s="3">
        <v>553517</v>
      </c>
      <c r="AJ2640" s="3">
        <v>663749.13067879505</v>
      </c>
      <c r="AK2640">
        <v>40</v>
      </c>
      <c r="AL2640">
        <v>269049.59999999998</v>
      </c>
      <c r="AM2640">
        <v>316294</v>
      </c>
      <c r="AN2640">
        <v>178378</v>
      </c>
      <c r="AO2640">
        <v>494672</v>
      </c>
      <c r="AP2640">
        <v>1</v>
      </c>
      <c r="AQ2640">
        <v>0</v>
      </c>
      <c r="AR2640">
        <v>1</v>
      </c>
      <c r="AS2640">
        <v>4.1715856614257642E-3</v>
      </c>
      <c r="AT2640">
        <v>4</v>
      </c>
      <c r="AU2640">
        <v>26</v>
      </c>
      <c r="AV2640">
        <f t="shared" si="167"/>
        <v>30</v>
      </c>
      <c r="AW2640">
        <v>203544</v>
      </c>
      <c r="AX2640">
        <v>0.99</v>
      </c>
      <c r="AY2640">
        <v>375587081.63732803</v>
      </c>
      <c r="AZ2640">
        <v>375587.08163732802</v>
      </c>
      <c r="BA2640">
        <v>33513.2984679531</v>
      </c>
      <c r="BB2640">
        <v>0.29838901144160557</v>
      </c>
      <c r="BC2640">
        <v>54723</v>
      </c>
      <c r="BD2640">
        <v>75250</v>
      </c>
      <c r="BE2640">
        <v>-20527</v>
      </c>
      <c r="BF2640">
        <v>-8.7488172666285918E-2</v>
      </c>
      <c r="BG2640">
        <v>4582117</v>
      </c>
      <c r="BH2640">
        <v>18.973176538788017</v>
      </c>
      <c r="BI2640">
        <v>22730</v>
      </c>
      <c r="BJ2640">
        <v>8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10306</v>
      </c>
      <c r="BU2640">
        <v>0.66</v>
      </c>
      <c r="BV2640">
        <v>0.50052969999999997</v>
      </c>
      <c r="BW2640">
        <v>48</v>
      </c>
      <c r="BX2640">
        <v>0.87327770000000005</v>
      </c>
      <c r="BY2640">
        <v>-1.1497109999999999</v>
      </c>
      <c r="BZ2640">
        <v>8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10114</v>
      </c>
      <c r="CK2640">
        <v>0.88985564563970732</v>
      </c>
      <c r="CL2640">
        <v>0.59422703302803215</v>
      </c>
      <c r="CM2640">
        <v>55</v>
      </c>
      <c r="CN2640">
        <v>-0.78433787043805292</v>
      </c>
      <c r="CO2640">
        <v>25387</v>
      </c>
      <c r="CP2640">
        <v>-0.17387183110000001</v>
      </c>
      <c r="CQ2640">
        <v>-0.1195815372</v>
      </c>
      <c r="CR2640">
        <v>196841</v>
      </c>
      <c r="CS2640">
        <v>0.81799999999999995</v>
      </c>
      <c r="CT2640">
        <v>4479</v>
      </c>
      <c r="CU2640">
        <v>0.73542009885000004</v>
      </c>
      <c r="CV2640">
        <v>320</v>
      </c>
      <c r="CW2640">
        <v>115</v>
      </c>
      <c r="CX2640">
        <v>166</v>
      </c>
      <c r="CY2640">
        <v>1303</v>
      </c>
      <c r="CZ2640">
        <v>4805</v>
      </c>
      <c r="DA2640" s="2">
        <v>145894</v>
      </c>
      <c r="DB2640" s="2">
        <v>22125</v>
      </c>
      <c r="DC2640" s="2">
        <v>156.33000000000001</v>
      </c>
      <c r="DD2640" s="2">
        <v>54339</v>
      </c>
      <c r="DE2640">
        <v>1554</v>
      </c>
      <c r="DF2640">
        <v>259</v>
      </c>
      <c r="DG2640">
        <v>38.93</v>
      </c>
      <c r="DH2640">
        <v>3.73</v>
      </c>
      <c r="DI2640" s="2">
        <v>13.25</v>
      </c>
      <c r="DJ2640">
        <v>0.76</v>
      </c>
      <c r="DK2640">
        <v>0.91414717163158499</v>
      </c>
      <c r="DL2640">
        <v>1.8303843807199512E-3</v>
      </c>
      <c r="DN2640">
        <v>256.7</v>
      </c>
      <c r="DO2640">
        <v>0.39100000000000001</v>
      </c>
      <c r="DP2640">
        <v>282.59000000000003</v>
      </c>
      <c r="DQ2640" s="2">
        <v>0</v>
      </c>
      <c r="DR2640" s="2">
        <v>2.18343132</v>
      </c>
      <c r="DS2640">
        <v>0</v>
      </c>
      <c r="DT2640">
        <v>6.8338155336642297</v>
      </c>
      <c r="DU2640">
        <v>1838635.3358061474</v>
      </c>
      <c r="DV2640">
        <v>0</v>
      </c>
    </row>
    <row r="2641" spans="1:126" x14ac:dyDescent="0.15">
      <c r="A2641" t="s">
        <v>2658</v>
      </c>
      <c r="B2641" t="s">
        <v>4329</v>
      </c>
      <c r="C2641">
        <v>48</v>
      </c>
      <c r="D2641">
        <v>311</v>
      </c>
      <c r="E2641" t="s">
        <v>4330</v>
      </c>
      <c r="F2641">
        <v>48311</v>
      </c>
      <c r="G2641" t="s">
        <v>7624</v>
      </c>
      <c r="H2641">
        <v>61.1</v>
      </c>
      <c r="I2641">
        <v>1.1000000000000001</v>
      </c>
      <c r="J2641">
        <v>0</v>
      </c>
      <c r="K2641">
        <v>0.4</v>
      </c>
      <c r="L2641">
        <v>0.4</v>
      </c>
      <c r="M2641">
        <v>36.9</v>
      </c>
      <c r="N2641">
        <f t="shared" si="166"/>
        <v>5096.3499999999995</v>
      </c>
      <c r="O2641">
        <f t="shared" si="164"/>
        <v>4903.6500000000005</v>
      </c>
      <c r="P2641">
        <f t="shared" si="165"/>
        <v>5.8843800000000028</v>
      </c>
      <c r="Q2641" s="4">
        <v>48311</v>
      </c>
      <c r="R2641" s="5">
        <v>28.384922</v>
      </c>
      <c r="S2641" s="5">
        <v>-98.578852999999995</v>
      </c>
      <c r="T2641">
        <v>9</v>
      </c>
      <c r="U2641">
        <v>0.26549545270926528</v>
      </c>
      <c r="V2641">
        <v>696</v>
      </c>
      <c r="W2641">
        <v>646</v>
      </c>
      <c r="X2641">
        <v>778</v>
      </c>
      <c r="Y2641">
        <v>829</v>
      </c>
      <c r="Z2641">
        <v>313</v>
      </c>
      <c r="AA2641">
        <v>48305</v>
      </c>
      <c r="AB2641">
        <v>261.012</v>
      </c>
      <c r="AC2641">
        <v>46250</v>
      </c>
      <c r="AD2641">
        <v>0</v>
      </c>
      <c r="AE2641">
        <v>0</v>
      </c>
      <c r="AF2641">
        <v>0</v>
      </c>
      <c r="AG2641">
        <v>238</v>
      </c>
      <c r="AH2641">
        <v>0</v>
      </c>
      <c r="AI2641" s="3">
        <v>517425</v>
      </c>
      <c r="AJ2641" s="3">
        <v>729474.88831087004</v>
      </c>
      <c r="AK2641">
        <v>793</v>
      </c>
      <c r="AL2641">
        <v>586041.60000000009</v>
      </c>
      <c r="AM2641">
        <v>392691</v>
      </c>
      <c r="AN2641">
        <v>20354</v>
      </c>
      <c r="AO2641">
        <v>413045</v>
      </c>
      <c r="AP2641">
        <v>0</v>
      </c>
      <c r="AQ2641">
        <v>0</v>
      </c>
      <c r="AR2641">
        <v>0</v>
      </c>
      <c r="AS2641">
        <v>0</v>
      </c>
      <c r="AT2641">
        <v>4</v>
      </c>
      <c r="AU2641">
        <v>11</v>
      </c>
      <c r="AV2641">
        <f t="shared" si="167"/>
        <v>15</v>
      </c>
      <c r="AW2641">
        <v>475</v>
      </c>
      <c r="AX2641">
        <v>0.95</v>
      </c>
      <c r="AY2641">
        <v>39479008.562746599</v>
      </c>
      <c r="AZ2641">
        <v>39479.008562746596</v>
      </c>
      <c r="BA2641">
        <v>8176.43850428527</v>
      </c>
      <c r="BB2641">
        <v>1.2230263818114697</v>
      </c>
      <c r="BC2641">
        <v>1149</v>
      </c>
      <c r="BD2641">
        <v>0</v>
      </c>
      <c r="BE2641">
        <v>1149</v>
      </c>
      <c r="BF2641">
        <v>1.6508620689655173</v>
      </c>
      <c r="BG2641">
        <v>46784</v>
      </c>
      <c r="BH2641">
        <v>60.133676092544988</v>
      </c>
      <c r="BI2641">
        <v>161</v>
      </c>
      <c r="BJ2641">
        <v>7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4581</v>
      </c>
      <c r="BU2641">
        <v>0.59</v>
      </c>
      <c r="BV2641">
        <v>0.53560269999999999</v>
      </c>
      <c r="BW2641">
        <v>25</v>
      </c>
      <c r="BX2641">
        <v>1.7463439999999999</v>
      </c>
      <c r="BY2641">
        <v>-0.1088562</v>
      </c>
      <c r="BZ2641">
        <v>8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5450</v>
      </c>
      <c r="CK2641">
        <v>1.6513761467889909</v>
      </c>
      <c r="CL2641">
        <v>0.5407925407925408</v>
      </c>
      <c r="CM2641">
        <v>19</v>
      </c>
      <c r="CN2641">
        <v>-0.63312318190314898</v>
      </c>
      <c r="CO2641">
        <v>35</v>
      </c>
      <c r="CP2641">
        <v>0</v>
      </c>
      <c r="CQ2641">
        <v>0</v>
      </c>
      <c r="CR2641">
        <v>770</v>
      </c>
      <c r="CS2641">
        <v>0.88700000000000001</v>
      </c>
      <c r="CT2641">
        <v>4621</v>
      </c>
      <c r="CU2641">
        <v>0.60133312172999998</v>
      </c>
      <c r="CV2641">
        <v>0</v>
      </c>
      <c r="CW2641">
        <v>0</v>
      </c>
      <c r="CX2641">
        <v>0</v>
      </c>
      <c r="CY2641">
        <v>247</v>
      </c>
      <c r="CZ2641">
        <v>393</v>
      </c>
      <c r="DA2641" s="2">
        <v>1311</v>
      </c>
      <c r="DB2641" s="2">
        <v>85</v>
      </c>
      <c r="DC2641" s="2">
        <v>18.829999999999998</v>
      </c>
      <c r="DD2641" s="2">
        <v>47</v>
      </c>
      <c r="DE2641">
        <v>127</v>
      </c>
      <c r="DF2641">
        <v>26</v>
      </c>
      <c r="DI2641" s="2">
        <v>130.88999999999999</v>
      </c>
      <c r="DJ2641">
        <v>1.76</v>
      </c>
      <c r="DK2641">
        <v>0.93225298352418229</v>
      </c>
      <c r="DL2641">
        <v>0</v>
      </c>
      <c r="DM2641">
        <v>0</v>
      </c>
      <c r="DN2641">
        <v>0.3</v>
      </c>
      <c r="DO2641">
        <v>0</v>
      </c>
      <c r="DP2641">
        <v>0</v>
      </c>
      <c r="DQ2641" s="2">
        <v>0</v>
      </c>
      <c r="DR2641" s="2">
        <v>0</v>
      </c>
      <c r="DS2641">
        <v>0</v>
      </c>
      <c r="DV2641">
        <v>1</v>
      </c>
    </row>
    <row r="2642" spans="1:126" x14ac:dyDescent="0.15">
      <c r="A2642" t="s">
        <v>2658</v>
      </c>
      <c r="B2642" t="s">
        <v>192</v>
      </c>
      <c r="C2642">
        <v>48</v>
      </c>
      <c r="D2642">
        <v>313</v>
      </c>
      <c r="E2642" t="s">
        <v>4317</v>
      </c>
      <c r="F2642">
        <v>48313</v>
      </c>
      <c r="G2642" t="s">
        <v>7625</v>
      </c>
      <c r="H2642">
        <v>58.8</v>
      </c>
      <c r="I2642">
        <v>19.7</v>
      </c>
      <c r="J2642">
        <v>0.2</v>
      </c>
      <c r="K2642">
        <v>0.6</v>
      </c>
      <c r="L2642">
        <v>1.1000000000000001</v>
      </c>
      <c r="M2642">
        <v>19.7</v>
      </c>
      <c r="N2642">
        <f t="shared" si="166"/>
        <v>4235.2299999999996</v>
      </c>
      <c r="O2642">
        <f t="shared" si="164"/>
        <v>5764.77</v>
      </c>
      <c r="P2642">
        <f t="shared" si="165"/>
        <v>6.9177240000000033</v>
      </c>
      <c r="Q2642" s="4">
        <v>48313</v>
      </c>
      <c r="R2642" s="5">
        <v>30.966878000000001</v>
      </c>
      <c r="S2642" s="5">
        <v>-95.930372000000006</v>
      </c>
      <c r="T2642">
        <v>6</v>
      </c>
      <c r="U2642">
        <v>0.1072722816805952</v>
      </c>
      <c r="V2642">
        <v>13590</v>
      </c>
      <c r="W2642">
        <v>13771</v>
      </c>
      <c r="X2642">
        <v>13838</v>
      </c>
      <c r="Y2642">
        <v>13936</v>
      </c>
      <c r="Z2642">
        <v>7547</v>
      </c>
      <c r="AA2642">
        <v>48289</v>
      </c>
      <c r="AB2642">
        <v>3402.2549999999997</v>
      </c>
      <c r="AC2642">
        <v>39390</v>
      </c>
      <c r="AD2642">
        <v>0</v>
      </c>
      <c r="AE2642">
        <v>0</v>
      </c>
      <c r="AF2642">
        <v>30</v>
      </c>
      <c r="AG2642">
        <v>970</v>
      </c>
      <c r="AH2642">
        <v>3.0927835051546393E-2</v>
      </c>
      <c r="AI2642" s="3">
        <v>291350</v>
      </c>
      <c r="AJ2642" s="3">
        <v>298281.30196593003</v>
      </c>
      <c r="AK2642">
        <v>100</v>
      </c>
      <c r="AL2642">
        <v>596646.40000000002</v>
      </c>
      <c r="AM2642">
        <v>310467</v>
      </c>
      <c r="AN2642">
        <v>77430</v>
      </c>
      <c r="AO2642">
        <v>387897</v>
      </c>
      <c r="AP2642">
        <v>1</v>
      </c>
      <c r="AQ2642">
        <v>2</v>
      </c>
      <c r="AR2642">
        <v>3</v>
      </c>
      <c r="AS2642">
        <v>0.21784910318785852</v>
      </c>
      <c r="AT2642">
        <v>1</v>
      </c>
      <c r="AU2642">
        <v>11</v>
      </c>
      <c r="AV2642">
        <f t="shared" si="167"/>
        <v>12</v>
      </c>
      <c r="AW2642">
        <v>1922</v>
      </c>
      <c r="AX2642">
        <v>0.14000000000000001</v>
      </c>
      <c r="AY2642">
        <v>212033604.45728999</v>
      </c>
      <c r="AZ2642">
        <v>212033.60445729</v>
      </c>
      <c r="BA2642">
        <v>56825.322511600098</v>
      </c>
      <c r="BB2642">
        <v>0.17597788376755169</v>
      </c>
      <c r="BC2642">
        <v>2853</v>
      </c>
      <c r="BD2642">
        <v>0</v>
      </c>
      <c r="BE2642">
        <v>2853</v>
      </c>
      <c r="BF2642">
        <v>0.20993377483443709</v>
      </c>
      <c r="BG2642">
        <v>224630</v>
      </c>
      <c r="BH2642">
        <v>16.232837115190055</v>
      </c>
      <c r="BI2642">
        <v>1595</v>
      </c>
      <c r="BJ2642">
        <v>8</v>
      </c>
      <c r="BK2642">
        <v>0</v>
      </c>
      <c r="BL2642">
        <v>2</v>
      </c>
      <c r="BM2642">
        <v>0</v>
      </c>
      <c r="BN2642">
        <v>1</v>
      </c>
      <c r="BO2642">
        <v>0</v>
      </c>
      <c r="BP2642">
        <v>0</v>
      </c>
      <c r="BQ2642">
        <v>0</v>
      </c>
      <c r="BR2642">
        <v>1</v>
      </c>
      <c r="BS2642">
        <v>0</v>
      </c>
      <c r="BT2642">
        <v>3965</v>
      </c>
      <c r="BU2642">
        <v>0.51</v>
      </c>
      <c r="BV2642">
        <v>0.67290609999999995</v>
      </c>
      <c r="BW2642">
        <v>49</v>
      </c>
      <c r="BX2642">
        <v>3.0264820000000001</v>
      </c>
      <c r="BY2642">
        <v>2.6825549999999998</v>
      </c>
      <c r="BZ2642">
        <v>6</v>
      </c>
      <c r="CA2642">
        <v>0</v>
      </c>
      <c r="CB2642">
        <v>2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4073</v>
      </c>
      <c r="CK2642">
        <v>2.2096734593665599</v>
      </c>
      <c r="CL2642">
        <v>0.68026270307639125</v>
      </c>
      <c r="CM2642">
        <v>53</v>
      </c>
      <c r="CN2642">
        <v>2.117712250182743</v>
      </c>
      <c r="CO2642">
        <v>734</v>
      </c>
      <c r="CP2642">
        <v>0.181019667</v>
      </c>
      <c r="CQ2642">
        <v>-0.2088581672</v>
      </c>
      <c r="CR2642">
        <v>11235</v>
      </c>
      <c r="CS2642">
        <v>0.85199999999999998</v>
      </c>
      <c r="CT2642">
        <v>9255</v>
      </c>
      <c r="CU2642">
        <v>0.73487544484</v>
      </c>
      <c r="CV2642">
        <v>4</v>
      </c>
      <c r="CW2642">
        <v>5</v>
      </c>
      <c r="CX2642">
        <v>3</v>
      </c>
      <c r="CY2642">
        <v>898</v>
      </c>
      <c r="CZ2642">
        <v>1490</v>
      </c>
      <c r="DA2642" s="2">
        <v>7442</v>
      </c>
      <c r="DB2642" s="2">
        <v>485</v>
      </c>
      <c r="DC2642" s="2">
        <v>242.25</v>
      </c>
      <c r="DD2642" s="2">
        <v>3584</v>
      </c>
      <c r="DE2642">
        <v>523</v>
      </c>
      <c r="DF2642">
        <v>222</v>
      </c>
      <c r="DG2642">
        <v>21.77</v>
      </c>
      <c r="DH2642">
        <v>7.26</v>
      </c>
      <c r="DI2642" s="2">
        <v>7.26</v>
      </c>
      <c r="DJ2642">
        <v>0.22</v>
      </c>
      <c r="DK2642">
        <v>0.92552256735884675</v>
      </c>
      <c r="DL2642">
        <v>0</v>
      </c>
      <c r="DN2642">
        <v>63.4</v>
      </c>
      <c r="DO2642">
        <v>0.20600000000000002</v>
      </c>
      <c r="DP2642">
        <v>0</v>
      </c>
      <c r="DQ2642" s="2">
        <v>0</v>
      </c>
      <c r="DR2642" s="2">
        <v>0</v>
      </c>
      <c r="DS2642">
        <v>0</v>
      </c>
      <c r="DV2642">
        <v>0</v>
      </c>
    </row>
    <row r="2643" spans="1:126" x14ac:dyDescent="0.15">
      <c r="A2643" t="s">
        <v>2658</v>
      </c>
      <c r="B2643" t="s">
        <v>196</v>
      </c>
      <c r="C2643">
        <v>48</v>
      </c>
      <c r="D2643">
        <v>315</v>
      </c>
      <c r="E2643" t="s">
        <v>4318</v>
      </c>
      <c r="F2643">
        <v>48315</v>
      </c>
      <c r="G2643" t="s">
        <v>7626</v>
      </c>
      <c r="H2643">
        <v>71.7</v>
      </c>
      <c r="I2643">
        <v>22</v>
      </c>
      <c r="J2643">
        <v>0.7</v>
      </c>
      <c r="K2643">
        <v>0.5</v>
      </c>
      <c r="L2643">
        <v>2</v>
      </c>
      <c r="M2643">
        <v>3.1</v>
      </c>
      <c r="N2643">
        <f t="shared" si="166"/>
        <v>5639.24</v>
      </c>
      <c r="O2643">
        <f t="shared" si="164"/>
        <v>4360.76</v>
      </c>
      <c r="P2643">
        <f t="shared" si="165"/>
        <v>5.2329120000000025</v>
      </c>
      <c r="Q2643" s="4">
        <v>48315</v>
      </c>
      <c r="R2643" s="5">
        <v>32.798181999999997</v>
      </c>
      <c r="S2643" s="5">
        <v>-94.356853000000001</v>
      </c>
      <c r="T2643">
        <v>8</v>
      </c>
      <c r="U2643">
        <v>0.12668249833397796</v>
      </c>
      <c r="V2643">
        <v>10544</v>
      </c>
      <c r="W2643">
        <v>10335</v>
      </c>
      <c r="X2643">
        <v>10248</v>
      </c>
      <c r="Y2643">
        <v>10127</v>
      </c>
      <c r="Z2643">
        <v>5382</v>
      </c>
      <c r="AA2643">
        <v>48291</v>
      </c>
      <c r="AB2643">
        <v>3594.098</v>
      </c>
      <c r="AC2643">
        <v>34175</v>
      </c>
      <c r="AD2643">
        <v>0</v>
      </c>
      <c r="AE2643">
        <v>0</v>
      </c>
      <c r="AF2643">
        <v>3</v>
      </c>
      <c r="AG2643">
        <v>247</v>
      </c>
      <c r="AH2643">
        <v>1.2145748987854251E-2</v>
      </c>
      <c r="AI2643" s="3">
        <v>40124</v>
      </c>
      <c r="AJ2643" s="3">
        <v>243769.83938261503</v>
      </c>
      <c r="AK2643">
        <v>76</v>
      </c>
      <c r="AL2643">
        <v>1031891.2</v>
      </c>
      <c r="AM2643">
        <v>481065</v>
      </c>
      <c r="AN2643">
        <v>10112</v>
      </c>
      <c r="AO2643">
        <v>491177</v>
      </c>
      <c r="AP2643">
        <v>5</v>
      </c>
      <c r="AQ2643">
        <v>0</v>
      </c>
      <c r="AR2643">
        <v>5</v>
      </c>
      <c r="AS2643">
        <v>0.48379293662312528</v>
      </c>
      <c r="AT2643">
        <v>26</v>
      </c>
      <c r="AU2643">
        <v>213</v>
      </c>
      <c r="AV2643">
        <f t="shared" si="167"/>
        <v>239</v>
      </c>
      <c r="AW2643">
        <v>1942</v>
      </c>
      <c r="AX2643">
        <v>0.21999999999999997</v>
      </c>
      <c r="AY2643">
        <v>2688320387.7410998</v>
      </c>
      <c r="AZ2643">
        <v>2688320.3877411</v>
      </c>
      <c r="BA2643">
        <v>70828.824534161395</v>
      </c>
      <c r="BB2643">
        <v>0.14118545755586989</v>
      </c>
      <c r="BC2643">
        <v>4212</v>
      </c>
      <c r="BD2643">
        <v>0</v>
      </c>
      <c r="BE2643">
        <v>4212</v>
      </c>
      <c r="BF2643">
        <v>0.39946889226100152</v>
      </c>
      <c r="BG2643">
        <v>75266</v>
      </c>
      <c r="BH2643">
        <v>7.3444574551131927</v>
      </c>
      <c r="BI2643">
        <v>2130</v>
      </c>
      <c r="BJ2643">
        <v>38</v>
      </c>
      <c r="BK2643">
        <v>6</v>
      </c>
      <c r="BL2643">
        <v>4</v>
      </c>
      <c r="BM2643">
        <v>0</v>
      </c>
      <c r="BN2643">
        <v>0</v>
      </c>
      <c r="BO2643">
        <v>0</v>
      </c>
      <c r="BP2643">
        <v>1</v>
      </c>
      <c r="BQ2643">
        <v>2</v>
      </c>
      <c r="BR2643">
        <v>3</v>
      </c>
      <c r="BS2643">
        <v>0</v>
      </c>
      <c r="BT2643">
        <v>36978</v>
      </c>
      <c r="BU2643">
        <v>0.54</v>
      </c>
      <c r="BV2643">
        <v>0.45241140000000002</v>
      </c>
      <c r="BW2643">
        <v>254</v>
      </c>
      <c r="BX2643">
        <v>1.4603280000000001</v>
      </c>
      <c r="BY2643">
        <v>-0.52180210000000005</v>
      </c>
      <c r="BZ2643">
        <v>39</v>
      </c>
      <c r="CA2643">
        <v>6</v>
      </c>
      <c r="CB2643">
        <v>3</v>
      </c>
      <c r="CC2643">
        <v>1</v>
      </c>
      <c r="CD2643">
        <v>0</v>
      </c>
      <c r="CE2643">
        <v>1</v>
      </c>
      <c r="CF2643">
        <v>0</v>
      </c>
      <c r="CG2643">
        <v>2</v>
      </c>
      <c r="CH2643">
        <v>4</v>
      </c>
      <c r="CI2643">
        <v>0</v>
      </c>
      <c r="CJ2643">
        <v>36469</v>
      </c>
      <c r="CK2643">
        <v>1.5355507417258492</v>
      </c>
      <c r="CL2643">
        <v>0.56730724271753874</v>
      </c>
      <c r="CM2643">
        <v>251</v>
      </c>
      <c r="CN2643">
        <v>-2.3318152904915086E-2</v>
      </c>
      <c r="CO2643">
        <v>757</v>
      </c>
      <c r="CP2643">
        <v>-0.72533076399999996</v>
      </c>
      <c r="CQ2643">
        <v>-0.36701934539999997</v>
      </c>
      <c r="CR2643">
        <v>7680</v>
      </c>
      <c r="CS2643">
        <v>0.79599999999999993</v>
      </c>
      <c r="CT2643">
        <v>7655</v>
      </c>
      <c r="CU2643">
        <v>0.74725863833999995</v>
      </c>
      <c r="CV2643">
        <v>1</v>
      </c>
      <c r="CW2643">
        <v>1</v>
      </c>
      <c r="CX2643">
        <v>1</v>
      </c>
      <c r="CY2643">
        <v>82</v>
      </c>
      <c r="CZ2643">
        <v>381</v>
      </c>
      <c r="DA2643" s="2">
        <v>3628</v>
      </c>
      <c r="DB2643" s="2">
        <v>675</v>
      </c>
      <c r="DC2643" s="2">
        <v>103.85</v>
      </c>
      <c r="DD2643" s="2">
        <v>2593</v>
      </c>
      <c r="DE2643">
        <v>138</v>
      </c>
      <c r="DF2643">
        <v>98</v>
      </c>
      <c r="DG2643">
        <v>39.08</v>
      </c>
      <c r="DH2643">
        <v>9.77</v>
      </c>
      <c r="DI2643" s="2">
        <v>68.39</v>
      </c>
      <c r="DJ2643">
        <v>1.4</v>
      </c>
      <c r="DK2643">
        <v>0.97849167580500451</v>
      </c>
      <c r="DL2643">
        <v>0</v>
      </c>
      <c r="DM2643">
        <v>0</v>
      </c>
      <c r="DN2643">
        <v>50.4</v>
      </c>
      <c r="DO2643">
        <v>0.19399999999999998</v>
      </c>
      <c r="DP2643">
        <v>0</v>
      </c>
      <c r="DQ2643" s="2">
        <v>0</v>
      </c>
      <c r="DR2643" s="2">
        <v>0</v>
      </c>
      <c r="DS2643">
        <v>0</v>
      </c>
      <c r="DT2643">
        <v>1.1039518868925999</v>
      </c>
      <c r="DU2643">
        <v>1139158.2373078691</v>
      </c>
      <c r="DV2643">
        <v>1</v>
      </c>
    </row>
    <row r="2644" spans="1:126" x14ac:dyDescent="0.15">
      <c r="A2644" t="s">
        <v>2658</v>
      </c>
      <c r="B2644" t="s">
        <v>723</v>
      </c>
      <c r="C2644">
        <v>48</v>
      </c>
      <c r="D2644">
        <v>317</v>
      </c>
      <c r="E2644" t="s">
        <v>4319</v>
      </c>
      <c r="F2644">
        <v>48317</v>
      </c>
      <c r="G2644" t="s">
        <v>7627</v>
      </c>
      <c r="H2644">
        <v>53.7</v>
      </c>
      <c r="I2644">
        <v>1.4</v>
      </c>
      <c r="J2644">
        <v>0.3</v>
      </c>
      <c r="K2644">
        <v>0.2</v>
      </c>
      <c r="L2644">
        <v>0.9</v>
      </c>
      <c r="M2644">
        <v>43.5</v>
      </c>
      <c r="N2644">
        <f t="shared" si="166"/>
        <v>4778.84</v>
      </c>
      <c r="O2644">
        <f t="shared" si="164"/>
        <v>5221.16</v>
      </c>
      <c r="P2644">
        <f t="shared" si="165"/>
        <v>6.2653920000000021</v>
      </c>
      <c r="Q2644" s="4">
        <v>48317</v>
      </c>
      <c r="R2644" s="5">
        <v>32.309829999999998</v>
      </c>
      <c r="S2644" s="5">
        <v>-101.96183600000001</v>
      </c>
      <c r="T2644">
        <v>3</v>
      </c>
      <c r="U2644">
        <v>1.6700287082995648</v>
      </c>
      <c r="V2644">
        <v>4804</v>
      </c>
      <c r="W2644">
        <v>5096</v>
      </c>
      <c r="X2644">
        <v>5252</v>
      </c>
      <c r="Y2644">
        <v>5676</v>
      </c>
      <c r="Z2644">
        <v>2481</v>
      </c>
      <c r="AA2644">
        <v>48293</v>
      </c>
      <c r="AB2644">
        <v>1849.8570000000002</v>
      </c>
      <c r="AC2644">
        <v>55682</v>
      </c>
      <c r="AD2644">
        <v>0</v>
      </c>
      <c r="AE2644">
        <v>0</v>
      </c>
      <c r="AF2644">
        <v>2</v>
      </c>
      <c r="AG2644">
        <v>414</v>
      </c>
      <c r="AH2644">
        <v>4.830917874396135E-3</v>
      </c>
      <c r="AI2644" s="3">
        <v>453712</v>
      </c>
      <c r="AJ2644" s="3">
        <v>585612.83972769999</v>
      </c>
      <c r="AK2644">
        <v>338</v>
      </c>
      <c r="AL2644">
        <v>826777.59999999998</v>
      </c>
      <c r="AM2644">
        <v>253939</v>
      </c>
      <c r="AN2644">
        <v>66614</v>
      </c>
      <c r="AO2644">
        <v>320553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f t="shared" si="167"/>
        <v>1</v>
      </c>
      <c r="AW2644">
        <v>2958</v>
      </c>
      <c r="AX2644">
        <v>0.67999999999999994</v>
      </c>
      <c r="AY2644">
        <v>5851574033.1250095</v>
      </c>
      <c r="AZ2644">
        <v>5851574.0331250094</v>
      </c>
      <c r="BA2644">
        <v>123712.144290595</v>
      </c>
      <c r="BB2644">
        <v>8.0832807945761503E-2</v>
      </c>
      <c r="BC2644">
        <v>692</v>
      </c>
      <c r="BD2644">
        <v>41</v>
      </c>
      <c r="BE2644">
        <v>651</v>
      </c>
      <c r="BF2644">
        <v>0.1355120732722731</v>
      </c>
      <c r="BG2644">
        <v>202312</v>
      </c>
      <c r="BH2644">
        <v>38.520944402132521</v>
      </c>
      <c r="BI2644">
        <v>760</v>
      </c>
      <c r="BJ2644">
        <v>17</v>
      </c>
      <c r="BK2644">
        <v>1</v>
      </c>
      <c r="BL2644">
        <v>2</v>
      </c>
      <c r="BM2644">
        <v>0</v>
      </c>
      <c r="BN2644">
        <v>0</v>
      </c>
      <c r="BO2644">
        <v>0</v>
      </c>
      <c r="BP2644">
        <v>1</v>
      </c>
      <c r="BQ2644">
        <v>1</v>
      </c>
      <c r="BR2644">
        <v>1</v>
      </c>
      <c r="BS2644">
        <v>0</v>
      </c>
      <c r="BT2644">
        <v>53203</v>
      </c>
      <c r="BU2644">
        <v>0.63</v>
      </c>
      <c r="BV2644">
        <v>0.31677860000000002</v>
      </c>
      <c r="BW2644">
        <v>70</v>
      </c>
      <c r="BX2644">
        <v>0.43230639999999998</v>
      </c>
      <c r="BY2644">
        <v>-2.9127429999999999</v>
      </c>
      <c r="BZ2644">
        <v>14</v>
      </c>
      <c r="CA2644">
        <v>1</v>
      </c>
      <c r="CB2644">
        <v>2</v>
      </c>
      <c r="CC2644">
        <v>0</v>
      </c>
      <c r="CD2644">
        <v>0</v>
      </c>
      <c r="CE2644">
        <v>1</v>
      </c>
      <c r="CF2644">
        <v>1</v>
      </c>
      <c r="CG2644">
        <v>2</v>
      </c>
      <c r="CH2644">
        <v>1</v>
      </c>
      <c r="CI2644">
        <v>0</v>
      </c>
      <c r="CJ2644">
        <v>57188</v>
      </c>
      <c r="CK2644">
        <v>0.38469609008882982</v>
      </c>
      <c r="CL2644">
        <v>0.37846649946255823</v>
      </c>
      <c r="CM2644">
        <v>60</v>
      </c>
      <c r="CN2644">
        <v>-2.8751989142454391</v>
      </c>
      <c r="CO2644">
        <v>390</v>
      </c>
      <c r="CP2644">
        <v>-0.64484866100000005</v>
      </c>
      <c r="CQ2644">
        <v>6.1304669999999999E-2</v>
      </c>
      <c r="CR2644">
        <v>5061</v>
      </c>
      <c r="CS2644">
        <v>0.91599999999999993</v>
      </c>
      <c r="CT2644">
        <v>3579</v>
      </c>
      <c r="CU2644">
        <v>0.84035476718000002</v>
      </c>
      <c r="CW2644">
        <v>1</v>
      </c>
      <c r="CX2644">
        <v>2</v>
      </c>
      <c r="CY2644">
        <v>318</v>
      </c>
      <c r="CZ2644">
        <v>554</v>
      </c>
      <c r="DA2644" s="2">
        <v>3263</v>
      </c>
      <c r="DB2644" s="2">
        <v>265</v>
      </c>
      <c r="DC2644" s="2">
        <v>53.64</v>
      </c>
      <c r="DD2644" s="2">
        <v>825</v>
      </c>
      <c r="DE2644">
        <v>163</v>
      </c>
      <c r="DF2644">
        <v>14</v>
      </c>
      <c r="DG2644">
        <v>18.829999999999998</v>
      </c>
      <c r="DH2644">
        <v>18.829999999999998</v>
      </c>
      <c r="DJ2644">
        <v>0.91</v>
      </c>
      <c r="DK2644">
        <v>0.7457770568113693</v>
      </c>
      <c r="DL2644">
        <v>0</v>
      </c>
      <c r="DM2644">
        <v>0</v>
      </c>
      <c r="DN2644">
        <v>0</v>
      </c>
      <c r="DO2644">
        <v>0</v>
      </c>
      <c r="DP2644">
        <v>55125.159999999996</v>
      </c>
      <c r="DQ2644" s="2">
        <v>0</v>
      </c>
      <c r="DR2644" s="2">
        <v>81.899417690000007</v>
      </c>
      <c r="DS2644">
        <v>1.3974989897884381E-4</v>
      </c>
      <c r="DT2644">
        <v>1.49257720985125</v>
      </c>
      <c r="DU2644">
        <v>1234029.4033755127</v>
      </c>
      <c r="DV2644">
        <v>1</v>
      </c>
    </row>
    <row r="2645" spans="1:126" x14ac:dyDescent="0.15">
      <c r="A2645" t="s">
        <v>2658</v>
      </c>
      <c r="B2645" t="s">
        <v>1202</v>
      </c>
      <c r="C2645">
        <v>48</v>
      </c>
      <c r="D2645">
        <v>319</v>
      </c>
      <c r="E2645" t="s">
        <v>4320</v>
      </c>
      <c r="F2645">
        <v>48319</v>
      </c>
      <c r="G2645" t="s">
        <v>7628</v>
      </c>
      <c r="H2645">
        <v>77.099999999999994</v>
      </c>
      <c r="I2645">
        <v>0.3</v>
      </c>
      <c r="J2645">
        <v>0.3</v>
      </c>
      <c r="K2645">
        <v>0.2</v>
      </c>
      <c r="L2645">
        <v>0.6</v>
      </c>
      <c r="M2645">
        <v>21.5</v>
      </c>
      <c r="N2645">
        <f t="shared" si="166"/>
        <v>6407.2399999999989</v>
      </c>
      <c r="O2645">
        <f t="shared" si="164"/>
        <v>3592.7600000000011</v>
      </c>
      <c r="P2645">
        <f t="shared" si="165"/>
        <v>4.3113120000000027</v>
      </c>
      <c r="Q2645" s="4">
        <v>48319</v>
      </c>
      <c r="R2645" s="5">
        <v>30.703229</v>
      </c>
      <c r="S2645" s="5">
        <v>-99.237612999999996</v>
      </c>
      <c r="T2645">
        <v>9</v>
      </c>
      <c r="U2645">
        <v>0.11946624932016831</v>
      </c>
      <c r="V2645">
        <v>3978</v>
      </c>
      <c r="W2645">
        <v>4061</v>
      </c>
      <c r="X2645">
        <v>4066</v>
      </c>
      <c r="Y2645">
        <v>4043</v>
      </c>
      <c r="Z2645">
        <v>1961</v>
      </c>
      <c r="AA2645">
        <v>48295</v>
      </c>
      <c r="AB2645">
        <v>1566.164</v>
      </c>
      <c r="AC2645">
        <v>37654</v>
      </c>
      <c r="AD2645">
        <v>0</v>
      </c>
      <c r="AE2645">
        <v>0</v>
      </c>
      <c r="AF2645">
        <v>14</v>
      </c>
      <c r="AG2645">
        <v>640</v>
      </c>
      <c r="AH2645">
        <v>2.1874999999999999E-2</v>
      </c>
      <c r="AI2645" s="3">
        <v>551268</v>
      </c>
      <c r="AJ2645" s="3">
        <v>594433.55861869</v>
      </c>
      <c r="AK2645">
        <v>360</v>
      </c>
      <c r="AL2645">
        <v>686995.20000000007</v>
      </c>
      <c r="AM2645">
        <v>439215</v>
      </c>
      <c r="AN2645">
        <v>38074</v>
      </c>
      <c r="AO2645">
        <v>477289</v>
      </c>
      <c r="AP2645">
        <v>1</v>
      </c>
      <c r="AQ2645">
        <v>0</v>
      </c>
      <c r="AR2645">
        <v>1</v>
      </c>
      <c r="AS2645">
        <v>0.24624476729869491</v>
      </c>
      <c r="AT2645">
        <v>1</v>
      </c>
      <c r="AU2645">
        <v>4</v>
      </c>
      <c r="AV2645">
        <f t="shared" si="167"/>
        <v>5</v>
      </c>
      <c r="AW2645">
        <v>1708</v>
      </c>
      <c r="AX2645">
        <v>0.48</v>
      </c>
      <c r="AY2645">
        <v>672866862.50623596</v>
      </c>
      <c r="AZ2645">
        <v>672866.86250623595</v>
      </c>
      <c r="BA2645">
        <v>82167.735639398597</v>
      </c>
      <c r="BB2645">
        <v>0.12170227063194256</v>
      </c>
      <c r="BC2645">
        <v>2857</v>
      </c>
      <c r="BD2645">
        <v>600</v>
      </c>
      <c r="BE2645">
        <v>2257</v>
      </c>
      <c r="BF2645">
        <v>0.56737053795877324</v>
      </c>
      <c r="BG2645">
        <v>134561</v>
      </c>
      <c r="BH2645">
        <v>33.094195769798326</v>
      </c>
      <c r="BI2645">
        <v>953</v>
      </c>
      <c r="BJ2645">
        <v>14</v>
      </c>
      <c r="BK2645">
        <v>2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1</v>
      </c>
      <c r="BR2645">
        <v>0</v>
      </c>
      <c r="BS2645">
        <v>0</v>
      </c>
      <c r="BT2645">
        <v>7980</v>
      </c>
      <c r="BU2645">
        <v>0.66</v>
      </c>
      <c r="BV2645">
        <v>0.4974384</v>
      </c>
      <c r="BW2645">
        <v>94</v>
      </c>
      <c r="BX2645">
        <v>2.2556389999999999</v>
      </c>
      <c r="BY2645">
        <v>0.98159220000000003</v>
      </c>
      <c r="BZ2645">
        <v>13</v>
      </c>
      <c r="CA2645">
        <v>2</v>
      </c>
      <c r="CB2645">
        <v>2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8200</v>
      </c>
      <c r="CK2645">
        <v>2.0731707317073171</v>
      </c>
      <c r="CL2645">
        <v>0.57546625648913674</v>
      </c>
      <c r="CM2645">
        <v>93</v>
      </c>
      <c r="CN2645">
        <v>1.2217298900787328</v>
      </c>
      <c r="CO2645">
        <v>390</v>
      </c>
      <c r="CP2645">
        <v>0.234025812</v>
      </c>
      <c r="CQ2645">
        <v>0.326801436</v>
      </c>
      <c r="CR2645">
        <v>3472</v>
      </c>
      <c r="CS2645">
        <v>0.79400000000000004</v>
      </c>
      <c r="CT2645">
        <v>2745</v>
      </c>
      <c r="CU2645">
        <v>0.72020484170999988</v>
      </c>
      <c r="CV2645">
        <v>2</v>
      </c>
      <c r="CW2645">
        <v>1</v>
      </c>
      <c r="CX2645">
        <v>1</v>
      </c>
      <c r="CY2645">
        <v>410</v>
      </c>
      <c r="CZ2645">
        <v>1004</v>
      </c>
      <c r="DA2645" s="2">
        <v>2939</v>
      </c>
      <c r="DB2645" s="2">
        <v>545</v>
      </c>
      <c r="DC2645" s="2">
        <v>132.05000000000001</v>
      </c>
      <c r="DD2645" s="2">
        <v>374</v>
      </c>
      <c r="DE2645">
        <v>331</v>
      </c>
      <c r="DF2645">
        <v>24</v>
      </c>
      <c r="DG2645">
        <v>24.22</v>
      </c>
      <c r="DH2645">
        <v>24.22</v>
      </c>
      <c r="DI2645" s="2">
        <v>96.9</v>
      </c>
      <c r="DJ2645">
        <v>1.54</v>
      </c>
      <c r="DK2645">
        <v>0.85092731665904786</v>
      </c>
      <c r="DL2645">
        <v>0</v>
      </c>
      <c r="DN2645">
        <v>37</v>
      </c>
      <c r="DO2645">
        <v>5.7000000000000002E-2</v>
      </c>
      <c r="DP2645">
        <v>150.68</v>
      </c>
      <c r="DQ2645" s="2">
        <v>0</v>
      </c>
      <c r="DR2645" s="2">
        <v>1327.3798696199999</v>
      </c>
      <c r="DS2645">
        <v>1.8945577916149332E-3</v>
      </c>
      <c r="DV2645">
        <v>0</v>
      </c>
    </row>
    <row r="2646" spans="1:126" x14ac:dyDescent="0.15">
      <c r="A2646" t="s">
        <v>2658</v>
      </c>
      <c r="B2646" t="s">
        <v>4321</v>
      </c>
      <c r="C2646">
        <v>48</v>
      </c>
      <c r="D2646">
        <v>321</v>
      </c>
      <c r="E2646" t="s">
        <v>4322</v>
      </c>
      <c r="F2646">
        <v>48321</v>
      </c>
      <c r="G2646" t="s">
        <v>7629</v>
      </c>
      <c r="H2646">
        <v>47.4</v>
      </c>
      <c r="I2646">
        <v>11.1</v>
      </c>
      <c r="J2646">
        <v>0.3</v>
      </c>
      <c r="K2646">
        <v>1.9</v>
      </c>
      <c r="L2646">
        <v>1</v>
      </c>
      <c r="M2646">
        <v>38.299999999999997</v>
      </c>
      <c r="N2646">
        <f t="shared" si="166"/>
        <v>3841.56</v>
      </c>
      <c r="O2646">
        <f t="shared" si="164"/>
        <v>6158.4400000000005</v>
      </c>
      <c r="P2646">
        <f t="shared" si="165"/>
        <v>7.3901280000000034</v>
      </c>
      <c r="Q2646" s="4">
        <v>48321</v>
      </c>
      <c r="R2646" s="5">
        <v>28.774760000000001</v>
      </c>
      <c r="S2646" s="5">
        <v>-96.001531999999997</v>
      </c>
      <c r="T2646">
        <v>4</v>
      </c>
      <c r="U2646">
        <v>0.23589262753995843</v>
      </c>
      <c r="V2646">
        <v>36653</v>
      </c>
      <c r="W2646">
        <v>36611</v>
      </c>
      <c r="X2646">
        <v>36598</v>
      </c>
      <c r="Y2646">
        <v>36762</v>
      </c>
      <c r="Z2646">
        <v>18332</v>
      </c>
      <c r="AA2646">
        <v>48297</v>
      </c>
      <c r="AB2646">
        <v>13428.319000000001</v>
      </c>
      <c r="AC2646">
        <v>40797</v>
      </c>
      <c r="AD2646">
        <v>2</v>
      </c>
      <c r="AE2646">
        <v>5.4647794961473305E-5</v>
      </c>
      <c r="AF2646">
        <v>29</v>
      </c>
      <c r="AG2646">
        <v>856</v>
      </c>
      <c r="AH2646">
        <v>3.3878504672897193E-2</v>
      </c>
      <c r="AI2646" s="3">
        <v>568055</v>
      </c>
      <c r="AJ2646" s="3">
        <v>699452.08523696498</v>
      </c>
      <c r="AK2646">
        <v>137</v>
      </c>
      <c r="AL2646">
        <v>678572.8</v>
      </c>
      <c r="AM2646">
        <v>426188</v>
      </c>
      <c r="AN2646">
        <v>108035</v>
      </c>
      <c r="AO2646">
        <v>534223</v>
      </c>
      <c r="AP2646">
        <v>22</v>
      </c>
      <c r="AQ2646">
        <v>4</v>
      </c>
      <c r="AR2646">
        <v>26</v>
      </c>
      <c r="AS2646">
        <v>0.71016907486820902</v>
      </c>
      <c r="AT2646">
        <v>1</v>
      </c>
      <c r="AU2646">
        <v>8</v>
      </c>
      <c r="AV2646">
        <f t="shared" si="167"/>
        <v>9</v>
      </c>
      <c r="AW2646">
        <v>9064</v>
      </c>
      <c r="AX2646">
        <v>0.27</v>
      </c>
      <c r="AY2646">
        <v>803515777.34799302</v>
      </c>
      <c r="AZ2646">
        <v>803515.77734799299</v>
      </c>
      <c r="BA2646">
        <v>3766.9611548499201</v>
      </c>
      <c r="BB2646">
        <v>2.654659708164262</v>
      </c>
      <c r="BC2646">
        <v>9927</v>
      </c>
      <c r="BD2646">
        <v>825</v>
      </c>
      <c r="BE2646">
        <v>9102</v>
      </c>
      <c r="BF2646">
        <v>0.24832892259842304</v>
      </c>
      <c r="BG2646">
        <v>542546</v>
      </c>
      <c r="BH2646">
        <v>14.824471282583747</v>
      </c>
      <c r="BI2646">
        <v>5687</v>
      </c>
      <c r="BJ2646">
        <v>205</v>
      </c>
      <c r="BK2646">
        <v>38</v>
      </c>
      <c r="BL2646">
        <v>11</v>
      </c>
      <c r="BM2646">
        <v>2</v>
      </c>
      <c r="BN2646">
        <v>4</v>
      </c>
      <c r="BO2646">
        <v>9</v>
      </c>
      <c r="BP2646">
        <v>2</v>
      </c>
      <c r="BQ2646">
        <v>16</v>
      </c>
      <c r="BR2646">
        <v>5</v>
      </c>
      <c r="BS2646">
        <v>0</v>
      </c>
      <c r="BT2646">
        <v>233378</v>
      </c>
      <c r="BU2646">
        <v>0.71</v>
      </c>
      <c r="BV2646">
        <v>0.46544809999999998</v>
      </c>
      <c r="BW2646">
        <v>1299</v>
      </c>
      <c r="BX2646">
        <v>1.2511890000000001</v>
      </c>
      <c r="BY2646">
        <v>-0.9290408</v>
      </c>
      <c r="BZ2646">
        <v>206</v>
      </c>
      <c r="CA2646">
        <v>29</v>
      </c>
      <c r="CB2646">
        <v>12</v>
      </c>
      <c r="CC2646">
        <v>2</v>
      </c>
      <c r="CD2646">
        <v>4</v>
      </c>
      <c r="CE2646">
        <v>8</v>
      </c>
      <c r="CF2646">
        <v>2</v>
      </c>
      <c r="CG2646">
        <v>21</v>
      </c>
      <c r="CH2646">
        <v>5</v>
      </c>
      <c r="CI2646">
        <v>0</v>
      </c>
      <c r="CJ2646">
        <v>243088</v>
      </c>
      <c r="CK2646">
        <v>1.1888698742842099</v>
      </c>
      <c r="CL2646">
        <v>0.57988704256908141</v>
      </c>
      <c r="CM2646">
        <v>1142</v>
      </c>
      <c r="CN2646">
        <v>-0.72003629727601437</v>
      </c>
      <c r="CO2646">
        <v>2678</v>
      </c>
      <c r="CP2646">
        <v>-0.1684899933</v>
      </c>
      <c r="CQ2646">
        <v>-0.4051987614</v>
      </c>
      <c r="CR2646">
        <v>30120</v>
      </c>
      <c r="CS2646">
        <v>0.76</v>
      </c>
      <c r="CT2646">
        <v>26207</v>
      </c>
      <c r="CU2646">
        <v>0.75978130872999994</v>
      </c>
      <c r="CV2646">
        <v>12</v>
      </c>
      <c r="CW2646">
        <v>12</v>
      </c>
      <c r="CX2646">
        <v>11</v>
      </c>
      <c r="CY2646">
        <v>1290</v>
      </c>
      <c r="CZ2646">
        <v>1277</v>
      </c>
      <c r="DA2646" s="2">
        <v>17191</v>
      </c>
      <c r="DB2646" s="2">
        <v>2505</v>
      </c>
      <c r="DC2646" s="2">
        <v>188.42</v>
      </c>
      <c r="DD2646" s="2">
        <v>7173</v>
      </c>
      <c r="DE2646">
        <v>357</v>
      </c>
      <c r="DF2646">
        <v>121</v>
      </c>
      <c r="DG2646">
        <v>21.86</v>
      </c>
      <c r="DH2646">
        <v>10.93</v>
      </c>
      <c r="DI2646" s="2">
        <v>19.13</v>
      </c>
      <c r="DJ2646">
        <v>1.54</v>
      </c>
      <c r="DK2646">
        <v>0.81888901602837749</v>
      </c>
      <c r="DL2646">
        <v>2.3364485981308409E-3</v>
      </c>
      <c r="DM2646">
        <v>1253</v>
      </c>
      <c r="DN2646">
        <v>337.7</v>
      </c>
      <c r="DO2646">
        <v>0.35399999999999998</v>
      </c>
      <c r="DP2646">
        <v>0</v>
      </c>
      <c r="DQ2646" s="2">
        <v>0</v>
      </c>
      <c r="DR2646" s="2">
        <v>10802.294138699999</v>
      </c>
      <c r="DS2646">
        <v>8.5080141704983996E-3</v>
      </c>
      <c r="DT2646">
        <v>6.3512124083408503</v>
      </c>
      <c r="DU2646">
        <v>4309759.987322594</v>
      </c>
      <c r="DV2646">
        <v>0</v>
      </c>
    </row>
    <row r="2647" spans="1:126" x14ac:dyDescent="0.15">
      <c r="A2647" t="s">
        <v>2658</v>
      </c>
      <c r="B2647" t="s">
        <v>4323</v>
      </c>
      <c r="C2647">
        <v>48</v>
      </c>
      <c r="D2647">
        <v>323</v>
      </c>
      <c r="E2647" t="s">
        <v>4324</v>
      </c>
      <c r="F2647">
        <v>48323</v>
      </c>
      <c r="G2647" t="s">
        <v>7630</v>
      </c>
      <c r="H2647">
        <v>2.9</v>
      </c>
      <c r="I2647">
        <v>0.1</v>
      </c>
      <c r="J2647">
        <v>0.9</v>
      </c>
      <c r="K2647">
        <v>0.3</v>
      </c>
      <c r="L2647">
        <v>0.1</v>
      </c>
      <c r="M2647">
        <v>95.7</v>
      </c>
      <c r="N2647">
        <f t="shared" si="166"/>
        <v>9167.82</v>
      </c>
      <c r="O2647">
        <f t="shared" si="164"/>
        <v>832.18000000000029</v>
      </c>
      <c r="P2647">
        <f t="shared" si="165"/>
        <v>0.99861600000000073</v>
      </c>
      <c r="Q2647" s="4">
        <v>48323</v>
      </c>
      <c r="R2647" s="5">
        <v>28.729787000000002</v>
      </c>
      <c r="S2647" s="5">
        <v>-100.316678</v>
      </c>
      <c r="T2647">
        <v>5</v>
      </c>
      <c r="U2647">
        <v>0.10910005928254596</v>
      </c>
      <c r="V2647">
        <v>54107</v>
      </c>
      <c r="W2647">
        <v>55821</v>
      </c>
      <c r="X2647">
        <v>56548</v>
      </c>
      <c r="Y2647">
        <v>57658</v>
      </c>
      <c r="Z2647">
        <v>25499</v>
      </c>
      <c r="AA2647">
        <v>48299</v>
      </c>
      <c r="AB2647">
        <v>18177.472999999998</v>
      </c>
      <c r="AC2647">
        <v>33747</v>
      </c>
      <c r="AD2647">
        <v>0</v>
      </c>
      <c r="AE2647">
        <v>0</v>
      </c>
      <c r="AF2647">
        <v>25</v>
      </c>
      <c r="AG2647">
        <v>294</v>
      </c>
      <c r="AH2647">
        <v>8.5034013605442174E-2</v>
      </c>
      <c r="AI2647" s="3">
        <v>540869</v>
      </c>
      <c r="AJ2647" s="3">
        <v>818862.48174394504</v>
      </c>
      <c r="AK2647">
        <v>43</v>
      </c>
      <c r="AL2647">
        <v>731334.4</v>
      </c>
      <c r="AM2647">
        <v>437615</v>
      </c>
      <c r="AN2647">
        <v>17593</v>
      </c>
      <c r="AO2647">
        <v>455208</v>
      </c>
      <c r="AP2647" t="e">
        <v>#N/A</v>
      </c>
      <c r="AQ2647" t="e">
        <v>#N/A</v>
      </c>
      <c r="AR2647" t="e">
        <v>#N/A</v>
      </c>
      <c r="AS2647" t="e">
        <v>#N/A</v>
      </c>
      <c r="AT2647">
        <v>0</v>
      </c>
      <c r="AU2647">
        <v>2</v>
      </c>
      <c r="AV2647">
        <f t="shared" si="167"/>
        <v>2</v>
      </c>
      <c r="AW2647">
        <v>47627</v>
      </c>
      <c r="AX2647">
        <v>0.97</v>
      </c>
      <c r="AY2647">
        <v>28568664.145075802</v>
      </c>
      <c r="AZ2647">
        <v>28568.664145075803</v>
      </c>
      <c r="BA2647">
        <v>31492.3579730493</v>
      </c>
      <c r="BB2647">
        <v>0.31753735330196148</v>
      </c>
      <c r="BC2647">
        <v>8627</v>
      </c>
      <c r="BD2647">
        <v>66695</v>
      </c>
      <c r="BE2647">
        <v>-58068</v>
      </c>
      <c r="BF2647">
        <v>-1.0732067939453305</v>
      </c>
      <c r="BG2647">
        <v>789471</v>
      </c>
      <c r="BH2647">
        <v>13.961077314847563</v>
      </c>
      <c r="BI2647">
        <v>6263</v>
      </c>
      <c r="BJ2647">
        <v>1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810</v>
      </c>
      <c r="BU2647">
        <v>0.41</v>
      </c>
      <c r="BV2647">
        <v>0.76824029999999999</v>
      </c>
      <c r="BW2647">
        <v>7</v>
      </c>
      <c r="BX2647">
        <v>1.2345680000000001</v>
      </c>
      <c r="BY2647">
        <v>1.265612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804</v>
      </c>
      <c r="CK2647">
        <v>1.2437810945273631</v>
      </c>
      <c r="CL2647">
        <v>0.68528610354223429</v>
      </c>
      <c r="CM2647">
        <v>11</v>
      </c>
      <c r="CN2647">
        <v>1.4224073271998203</v>
      </c>
      <c r="CO2647">
        <v>3046</v>
      </c>
      <c r="CP2647">
        <v>0.459332138</v>
      </c>
      <c r="CQ2647">
        <v>-0.76978223850000005</v>
      </c>
      <c r="CR2647">
        <v>51426</v>
      </c>
      <c r="CS2647">
        <v>0.88700000000000001</v>
      </c>
      <c r="CT2647">
        <v>460</v>
      </c>
      <c r="CU2647">
        <v>0.75434083601000002</v>
      </c>
      <c r="CV2647">
        <v>13</v>
      </c>
      <c r="CW2647">
        <v>11</v>
      </c>
      <c r="CX2647">
        <v>16</v>
      </c>
      <c r="CY2647">
        <v>530</v>
      </c>
      <c r="CZ2647">
        <v>413</v>
      </c>
      <c r="DA2647" s="2">
        <v>23929</v>
      </c>
      <c r="DB2647" s="2">
        <v>2655</v>
      </c>
      <c r="DC2647" s="2">
        <v>0</v>
      </c>
      <c r="DD2647" s="2">
        <v>3902</v>
      </c>
      <c r="DE2647">
        <v>77</v>
      </c>
      <c r="DF2647">
        <v>11</v>
      </c>
      <c r="DG2647">
        <v>14.3</v>
      </c>
      <c r="DH2647">
        <v>5.36</v>
      </c>
      <c r="DI2647" s="2">
        <v>3.58</v>
      </c>
      <c r="DJ2647">
        <v>0.52</v>
      </c>
      <c r="DK2647">
        <v>0.68950152439869916</v>
      </c>
      <c r="DL2647">
        <v>0</v>
      </c>
      <c r="DN2647">
        <v>48</v>
      </c>
      <c r="DO2647">
        <v>5.7999999999999996E-2</v>
      </c>
      <c r="DP2647">
        <v>1398.96</v>
      </c>
      <c r="DQ2647" s="2">
        <v>0</v>
      </c>
      <c r="DR2647" s="2">
        <v>8575.3160000000007</v>
      </c>
      <c r="DS2647">
        <v>0</v>
      </c>
      <c r="DV2647">
        <v>0</v>
      </c>
    </row>
    <row r="2648" spans="1:126" x14ac:dyDescent="0.15">
      <c r="A2648" t="s">
        <v>2658</v>
      </c>
      <c r="B2648" t="s">
        <v>3442</v>
      </c>
      <c r="C2648">
        <v>48</v>
      </c>
      <c r="D2648">
        <v>325</v>
      </c>
      <c r="E2648" t="s">
        <v>4331</v>
      </c>
      <c r="F2648">
        <v>48325</v>
      </c>
      <c r="G2648" t="s">
        <v>7631</v>
      </c>
      <c r="H2648">
        <v>46.5</v>
      </c>
      <c r="I2648">
        <v>2</v>
      </c>
      <c r="J2648">
        <v>0.3</v>
      </c>
      <c r="K2648">
        <v>0.6</v>
      </c>
      <c r="L2648">
        <v>0.9</v>
      </c>
      <c r="M2648">
        <v>49.7</v>
      </c>
      <c r="N2648">
        <f t="shared" si="166"/>
        <v>4637.6000000000004</v>
      </c>
      <c r="O2648">
        <f t="shared" si="164"/>
        <v>5362.4</v>
      </c>
      <c r="P2648">
        <f t="shared" si="165"/>
        <v>6.4348800000000015</v>
      </c>
      <c r="Q2648" s="4">
        <v>48325</v>
      </c>
      <c r="R2648" s="5">
        <v>29.353660999999999</v>
      </c>
      <c r="S2648" s="5">
        <v>-99.111085000000003</v>
      </c>
      <c r="T2648">
        <v>1</v>
      </c>
      <c r="U2648">
        <v>0.21010885826970732</v>
      </c>
      <c r="V2648">
        <v>46009</v>
      </c>
      <c r="W2648">
        <v>46965</v>
      </c>
      <c r="X2648">
        <v>47392</v>
      </c>
      <c r="Y2648">
        <v>48380</v>
      </c>
      <c r="Z2648">
        <v>24202</v>
      </c>
      <c r="AA2648">
        <v>48307</v>
      </c>
      <c r="AB2648">
        <v>16897.157999999999</v>
      </c>
      <c r="AC2648">
        <v>57338</v>
      </c>
      <c r="AD2648">
        <v>0</v>
      </c>
      <c r="AE2648">
        <v>0</v>
      </c>
      <c r="AF2648">
        <v>91</v>
      </c>
      <c r="AG2648">
        <v>1976</v>
      </c>
      <c r="AH2648">
        <v>4.6052631578947366E-2</v>
      </c>
      <c r="AI2648" s="3">
        <v>833587</v>
      </c>
      <c r="AJ2648" s="3">
        <v>848228.34036063007</v>
      </c>
      <c r="AK2648">
        <v>100</v>
      </c>
      <c r="AL2648">
        <v>854163.20000000007</v>
      </c>
      <c r="AM2648">
        <v>587009</v>
      </c>
      <c r="AN2648">
        <v>131067</v>
      </c>
      <c r="AO2648">
        <v>718076</v>
      </c>
      <c r="AP2648">
        <v>3</v>
      </c>
      <c r="AQ2648">
        <v>1</v>
      </c>
      <c r="AR2648">
        <v>4</v>
      </c>
      <c r="AS2648">
        <v>8.5169807303310974E-2</v>
      </c>
      <c r="AT2648">
        <v>4</v>
      </c>
      <c r="AU2648">
        <v>16</v>
      </c>
      <c r="AV2648">
        <f t="shared" si="167"/>
        <v>20</v>
      </c>
      <c r="AW2648">
        <v>15579</v>
      </c>
      <c r="AX2648">
        <v>0.32999999999999996</v>
      </c>
      <c r="AY2648">
        <v>651594745.66517103</v>
      </c>
      <c r="AZ2648">
        <v>651594.74566517107</v>
      </c>
      <c r="BA2648">
        <v>16812.415192122498</v>
      </c>
      <c r="BB2648">
        <v>0.59479853939638172</v>
      </c>
      <c r="BC2648">
        <v>3471</v>
      </c>
      <c r="BD2648">
        <v>3635</v>
      </c>
      <c r="BE2648">
        <v>-164</v>
      </c>
      <c r="BF2648">
        <v>-3.5645199852202829E-3</v>
      </c>
      <c r="BG2648">
        <v>629355</v>
      </c>
      <c r="BH2648">
        <v>13.279772957461175</v>
      </c>
      <c r="BI2648">
        <v>6086</v>
      </c>
      <c r="BJ2648">
        <v>24</v>
      </c>
      <c r="BK2648">
        <v>1</v>
      </c>
      <c r="BL2648">
        <v>4</v>
      </c>
      <c r="BM2648">
        <v>0</v>
      </c>
      <c r="BN2648">
        <v>0</v>
      </c>
      <c r="BO2648">
        <v>0</v>
      </c>
      <c r="BP2648">
        <v>0</v>
      </c>
      <c r="BQ2648">
        <v>2</v>
      </c>
      <c r="BR2648">
        <v>1</v>
      </c>
      <c r="BS2648">
        <v>0</v>
      </c>
      <c r="BT2648">
        <v>44728</v>
      </c>
      <c r="BU2648">
        <v>0.69</v>
      </c>
      <c r="BV2648">
        <v>0.47777639999999999</v>
      </c>
      <c r="BW2648">
        <v>163</v>
      </c>
      <c r="BX2648">
        <v>0.71543559999999995</v>
      </c>
      <c r="BY2648">
        <v>-1.561318</v>
      </c>
      <c r="BZ2648">
        <v>26</v>
      </c>
      <c r="CA2648">
        <v>2</v>
      </c>
      <c r="CB2648">
        <v>3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1</v>
      </c>
      <c r="CI2648">
        <v>0</v>
      </c>
      <c r="CJ2648">
        <v>47876</v>
      </c>
      <c r="CK2648">
        <v>0.68928064165761549</v>
      </c>
      <c r="CL2648">
        <v>0.58755262676185249</v>
      </c>
      <c r="CM2648">
        <v>171</v>
      </c>
      <c r="CN2648">
        <v>-1.3248950514156299</v>
      </c>
      <c r="CO2648">
        <v>4723</v>
      </c>
      <c r="CP2648">
        <v>0.38235505400000003</v>
      </c>
      <c r="CQ2648">
        <v>0.199818254</v>
      </c>
      <c r="CR2648">
        <v>43257</v>
      </c>
      <c r="CS2648">
        <v>0.89</v>
      </c>
      <c r="CT2648">
        <v>34369</v>
      </c>
      <c r="CU2648">
        <v>0.76489062961999987</v>
      </c>
      <c r="CV2648">
        <v>14</v>
      </c>
      <c r="CW2648">
        <v>10</v>
      </c>
      <c r="CX2648">
        <v>12</v>
      </c>
      <c r="CY2648">
        <v>1058</v>
      </c>
      <c r="CZ2648">
        <v>3063</v>
      </c>
      <c r="DA2648" s="2">
        <v>17627</v>
      </c>
      <c r="DB2648" s="2">
        <v>3755</v>
      </c>
      <c r="DC2648" s="2">
        <v>116.04</v>
      </c>
      <c r="DD2648" s="2">
        <v>4644</v>
      </c>
      <c r="DE2648">
        <v>963</v>
      </c>
      <c r="DF2648">
        <v>86</v>
      </c>
      <c r="DG2648">
        <v>16.88</v>
      </c>
      <c r="DH2648">
        <v>6.33</v>
      </c>
      <c r="DI2648" s="2">
        <v>14.77</v>
      </c>
      <c r="DJ2648">
        <v>0.68</v>
      </c>
      <c r="DK2648">
        <v>0.89420540387506042</v>
      </c>
      <c r="DL2648">
        <v>1.5182186234817814E-3</v>
      </c>
      <c r="DM2648">
        <v>39</v>
      </c>
      <c r="DN2648">
        <v>258.7</v>
      </c>
      <c r="DO2648">
        <v>0.307</v>
      </c>
      <c r="DP2648">
        <v>1520.6</v>
      </c>
      <c r="DQ2648" s="2">
        <v>0</v>
      </c>
      <c r="DR2648" s="2">
        <v>32994.057149979999</v>
      </c>
      <c r="DS2648">
        <v>2.7978302036013838E-2</v>
      </c>
      <c r="DT2648">
        <v>7.4110307133288504</v>
      </c>
      <c r="DU2648">
        <v>6330229.709395254</v>
      </c>
      <c r="DV2648">
        <v>0</v>
      </c>
    </row>
    <row r="2649" spans="1:126" x14ac:dyDescent="0.15">
      <c r="A2649" t="s">
        <v>2658</v>
      </c>
      <c r="B2649" t="s">
        <v>1212</v>
      </c>
      <c r="C2649">
        <v>48</v>
      </c>
      <c r="D2649">
        <v>327</v>
      </c>
      <c r="E2649" t="s">
        <v>4332</v>
      </c>
      <c r="F2649">
        <v>48327</v>
      </c>
      <c r="G2649" t="s">
        <v>7632</v>
      </c>
      <c r="H2649">
        <v>63.6</v>
      </c>
      <c r="I2649">
        <v>0.5</v>
      </c>
      <c r="J2649">
        <v>0.3</v>
      </c>
      <c r="K2649">
        <v>0.1</v>
      </c>
      <c r="L2649">
        <v>0.3</v>
      </c>
      <c r="M2649">
        <v>35.200000000000003</v>
      </c>
      <c r="N2649">
        <f t="shared" si="166"/>
        <v>5284.4400000000005</v>
      </c>
      <c r="O2649">
        <f t="shared" si="164"/>
        <v>4715.5599999999995</v>
      </c>
      <c r="P2649">
        <f t="shared" si="165"/>
        <v>5.658672000000001</v>
      </c>
      <c r="Q2649" s="4">
        <v>48327</v>
      </c>
      <c r="R2649" s="5">
        <v>30.884391999999998</v>
      </c>
      <c r="S2649" s="5">
        <v>-99.853961999999996</v>
      </c>
      <c r="T2649">
        <v>9</v>
      </c>
      <c r="U2649">
        <v>4.5687942088027837E-2</v>
      </c>
      <c r="V2649">
        <v>2232</v>
      </c>
      <c r="W2649">
        <v>2193</v>
      </c>
      <c r="X2649">
        <v>2182</v>
      </c>
      <c r="Y2649">
        <v>2131</v>
      </c>
      <c r="Z2649">
        <v>989</v>
      </c>
      <c r="AA2649">
        <v>48309</v>
      </c>
      <c r="AB2649">
        <v>719.79899999999986</v>
      </c>
      <c r="AC2649">
        <v>34464</v>
      </c>
      <c r="AD2649">
        <v>0</v>
      </c>
      <c r="AE2649">
        <v>0</v>
      </c>
      <c r="AF2649">
        <v>3</v>
      </c>
      <c r="AG2649">
        <v>325</v>
      </c>
      <c r="AH2649">
        <v>9.2307692307692316E-3</v>
      </c>
      <c r="AI2649" s="3">
        <v>536562</v>
      </c>
      <c r="AJ2649" s="3">
        <v>577298.04657897004</v>
      </c>
      <c r="AK2649">
        <v>371</v>
      </c>
      <c r="AL2649">
        <v>577484.80000000005</v>
      </c>
      <c r="AM2649">
        <v>1511543</v>
      </c>
      <c r="AN2649">
        <v>17872</v>
      </c>
      <c r="AO2649">
        <v>1529415</v>
      </c>
      <c r="AP2649">
        <v>1</v>
      </c>
      <c r="AQ2649">
        <v>0</v>
      </c>
      <c r="AR2649">
        <v>1</v>
      </c>
      <c r="AS2649">
        <v>0.45599635202918376</v>
      </c>
      <c r="AT2649">
        <v>1</v>
      </c>
      <c r="AU2649">
        <v>0</v>
      </c>
      <c r="AV2649">
        <f t="shared" si="167"/>
        <v>1</v>
      </c>
      <c r="AW2649">
        <v>0</v>
      </c>
      <c r="AX2649">
        <v>0</v>
      </c>
      <c r="AY2649">
        <v>103440959.329744</v>
      </c>
      <c r="AZ2649">
        <v>103440.959329744</v>
      </c>
      <c r="BA2649">
        <v>43704.335362996302</v>
      </c>
      <c r="BB2649">
        <v>0.22881025227686738</v>
      </c>
      <c r="BC2649">
        <v>11</v>
      </c>
      <c r="BD2649">
        <v>1205</v>
      </c>
      <c r="BE2649">
        <v>-1194</v>
      </c>
      <c r="BF2649">
        <v>-0.53494623655913975</v>
      </c>
      <c r="BG2649">
        <v>39386</v>
      </c>
      <c r="BH2649">
        <v>18.050412465627865</v>
      </c>
      <c r="BI2649">
        <v>438</v>
      </c>
      <c r="BJ2649">
        <v>3</v>
      </c>
      <c r="BK2649">
        <v>0</v>
      </c>
      <c r="BL2649">
        <v>2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0</v>
      </c>
      <c r="BT2649">
        <v>2127</v>
      </c>
      <c r="BU2649">
        <v>0.41</v>
      </c>
      <c r="BV2649">
        <v>0.57611769999999995</v>
      </c>
      <c r="BW2649">
        <v>24</v>
      </c>
      <c r="BX2649">
        <v>2.8208739999999999</v>
      </c>
      <c r="BY2649">
        <v>1.933292</v>
      </c>
      <c r="BZ2649">
        <v>3</v>
      </c>
      <c r="CA2649">
        <v>0</v>
      </c>
      <c r="CB2649">
        <v>2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2150</v>
      </c>
      <c r="CK2649">
        <v>2.7906976744186047</v>
      </c>
      <c r="CL2649">
        <v>0.51831501831501836</v>
      </c>
      <c r="CM2649">
        <v>29</v>
      </c>
      <c r="CN2649">
        <v>2.0894478224192095</v>
      </c>
      <c r="CO2649">
        <v>130</v>
      </c>
      <c r="CP2649">
        <v>-0.78964964309999996</v>
      </c>
      <c r="CQ2649">
        <v>-8.3781861599999993E-2</v>
      </c>
      <c r="CR2649">
        <v>1854</v>
      </c>
      <c r="CS2649">
        <v>0.85699999999999998</v>
      </c>
      <c r="CT2649">
        <v>1373</v>
      </c>
      <c r="CU2649">
        <v>0.65675675676</v>
      </c>
      <c r="CW2649">
        <v>1</v>
      </c>
      <c r="CX2649">
        <v>1</v>
      </c>
      <c r="CY2649">
        <v>186</v>
      </c>
      <c r="CZ2649">
        <v>508</v>
      </c>
      <c r="DA2649" s="2">
        <v>1340</v>
      </c>
      <c r="DB2649" s="2">
        <v>205</v>
      </c>
      <c r="DC2649" s="2">
        <v>46.55</v>
      </c>
      <c r="DD2649" s="2">
        <v>279</v>
      </c>
      <c r="DE2649">
        <v>189</v>
      </c>
      <c r="DF2649">
        <v>28</v>
      </c>
      <c r="DH2649">
        <v>46.55</v>
      </c>
      <c r="DI2649" s="2">
        <v>139.66</v>
      </c>
      <c r="DJ2649">
        <v>0.51</v>
      </c>
      <c r="DK2649">
        <v>0.81853355250651372</v>
      </c>
      <c r="DL2649">
        <v>0</v>
      </c>
      <c r="DM2649">
        <v>0</v>
      </c>
      <c r="DN2649">
        <v>59.6</v>
      </c>
      <c r="DO2649">
        <v>0.10199999999999999</v>
      </c>
      <c r="DP2649">
        <v>308.08</v>
      </c>
      <c r="DQ2649" s="2">
        <v>0</v>
      </c>
      <c r="DR2649" s="2">
        <v>0</v>
      </c>
      <c r="DS2649">
        <v>0</v>
      </c>
      <c r="DV2649">
        <v>1</v>
      </c>
    </row>
    <row r="2650" spans="1:126" x14ac:dyDescent="0.15">
      <c r="A2650" t="s">
        <v>2658</v>
      </c>
      <c r="B2650" t="s">
        <v>2197</v>
      </c>
      <c r="C2650">
        <v>48</v>
      </c>
      <c r="D2650">
        <v>329</v>
      </c>
      <c r="E2650" t="s">
        <v>4333</v>
      </c>
      <c r="F2650">
        <v>48329</v>
      </c>
      <c r="G2650" t="s">
        <v>7633</v>
      </c>
      <c r="H2650">
        <v>53.2</v>
      </c>
      <c r="I2650">
        <v>6.3</v>
      </c>
      <c r="J2650">
        <v>0.4</v>
      </c>
      <c r="K2650">
        <v>1.2</v>
      </c>
      <c r="L2650">
        <v>1.2</v>
      </c>
      <c r="M2650">
        <v>37.700000000000003</v>
      </c>
      <c r="N2650">
        <f t="shared" si="166"/>
        <v>4294.26</v>
      </c>
      <c r="O2650">
        <f t="shared" ref="O2650:O2713" si="168">10000-N2650</f>
        <v>5705.74</v>
      </c>
      <c r="P2650">
        <f t="shared" ref="P2650:P2713" si="169">O2650/833.333333333333</f>
        <v>6.8468880000000025</v>
      </c>
      <c r="Q2650" s="4">
        <v>48329</v>
      </c>
      <c r="R2650" s="5">
        <v>31.870895999999998</v>
      </c>
      <c r="S2650" s="5">
        <v>-102.024326</v>
      </c>
      <c r="T2650">
        <v>3</v>
      </c>
      <c r="U2650">
        <v>0.47530771839637276</v>
      </c>
      <c r="V2650">
        <v>138472</v>
      </c>
      <c r="W2650">
        <v>146387</v>
      </c>
      <c r="X2650">
        <v>151290</v>
      </c>
      <c r="Y2650">
        <v>162012</v>
      </c>
      <c r="Z2650">
        <v>78484</v>
      </c>
      <c r="AA2650">
        <v>48311</v>
      </c>
      <c r="AB2650">
        <v>63112.872000000003</v>
      </c>
      <c r="AC2650">
        <v>68806</v>
      </c>
      <c r="AD2650">
        <v>2</v>
      </c>
      <c r="AE2650">
        <v>1.3219644391565867E-5</v>
      </c>
      <c r="AF2650">
        <v>23</v>
      </c>
      <c r="AG2650">
        <v>540</v>
      </c>
      <c r="AH2650">
        <v>4.2592592592592592E-2</v>
      </c>
      <c r="AI2650" s="3">
        <v>404361</v>
      </c>
      <c r="AJ2650" s="3">
        <v>576162.10242292006</v>
      </c>
      <c r="AK2650">
        <v>54</v>
      </c>
      <c r="AL2650">
        <v>577299.19999999995</v>
      </c>
      <c r="AM2650">
        <v>1448802</v>
      </c>
      <c r="AN2650">
        <v>44863</v>
      </c>
      <c r="AO2650">
        <v>1493665</v>
      </c>
      <c r="AP2650">
        <v>6</v>
      </c>
      <c r="AQ2650">
        <v>1</v>
      </c>
      <c r="AR2650">
        <v>7</v>
      </c>
      <c r="AS2650">
        <v>4.7818453824451622E-2</v>
      </c>
      <c r="AT2650">
        <v>7</v>
      </c>
      <c r="AU2650">
        <v>114</v>
      </c>
      <c r="AV2650">
        <f t="shared" si="167"/>
        <v>121</v>
      </c>
      <c r="AW2650">
        <v>141134</v>
      </c>
      <c r="AX2650">
        <v>0.92999999999999994</v>
      </c>
      <c r="AY2650">
        <v>243396853.31048399</v>
      </c>
      <c r="AZ2650">
        <v>243396.853310484</v>
      </c>
      <c r="BA2650">
        <v>2106.12555604918</v>
      </c>
      <c r="BB2650">
        <v>4.748055010907664</v>
      </c>
      <c r="BC2650">
        <v>65121</v>
      </c>
      <c r="BD2650">
        <v>29065</v>
      </c>
      <c r="BE2650">
        <v>36056</v>
      </c>
      <c r="BF2650">
        <v>0.26038477092841872</v>
      </c>
      <c r="BG2650">
        <v>5777713</v>
      </c>
      <c r="BH2650">
        <v>38.189655628263601</v>
      </c>
      <c r="BI2650">
        <v>15739</v>
      </c>
      <c r="BJ2650">
        <v>89</v>
      </c>
      <c r="BK2650">
        <v>22</v>
      </c>
      <c r="BL2650">
        <v>8</v>
      </c>
      <c r="BM2650">
        <v>3</v>
      </c>
      <c r="BN2650">
        <v>3</v>
      </c>
      <c r="BO2650">
        <v>3</v>
      </c>
      <c r="BP2650">
        <v>2</v>
      </c>
      <c r="BQ2650">
        <v>14</v>
      </c>
      <c r="BR2650">
        <v>6</v>
      </c>
      <c r="BS2650">
        <v>2</v>
      </c>
      <c r="BT2650">
        <v>132316</v>
      </c>
      <c r="BU2650">
        <v>0.74</v>
      </c>
      <c r="BV2650">
        <v>0.49559799999999998</v>
      </c>
      <c r="BW2650">
        <v>696</v>
      </c>
      <c r="BX2650">
        <v>1.148765</v>
      </c>
      <c r="BY2650">
        <v>-0.92158419999999996</v>
      </c>
      <c r="BZ2650">
        <v>101</v>
      </c>
      <c r="CA2650">
        <v>20</v>
      </c>
      <c r="CB2650">
        <v>9</v>
      </c>
      <c r="CC2650">
        <v>3</v>
      </c>
      <c r="CD2650">
        <v>3</v>
      </c>
      <c r="CE2650">
        <v>3</v>
      </c>
      <c r="CF2650">
        <v>1</v>
      </c>
      <c r="CG2650">
        <v>13</v>
      </c>
      <c r="CH2650">
        <v>4</v>
      </c>
      <c r="CI2650">
        <v>3</v>
      </c>
      <c r="CJ2650">
        <v>155990</v>
      </c>
      <c r="CK2650">
        <v>1.0257067760753895</v>
      </c>
      <c r="CL2650">
        <v>0.60557547118570421</v>
      </c>
      <c r="CM2650">
        <v>644</v>
      </c>
      <c r="CN2650">
        <v>-0.86983776442274152</v>
      </c>
      <c r="CO2650">
        <v>20188</v>
      </c>
      <c r="CP2650">
        <v>0.58671850599999997</v>
      </c>
      <c r="CQ2650">
        <v>0.316136625</v>
      </c>
      <c r="CR2650">
        <v>143487</v>
      </c>
      <c r="CS2650">
        <v>0.88</v>
      </c>
      <c r="CT2650">
        <v>104685</v>
      </c>
      <c r="CU2650">
        <v>0.78012801800999998</v>
      </c>
      <c r="CV2650">
        <v>119</v>
      </c>
      <c r="CW2650">
        <v>80</v>
      </c>
      <c r="CX2650">
        <v>58</v>
      </c>
      <c r="CY2650">
        <v>405</v>
      </c>
      <c r="CZ2650">
        <v>819</v>
      </c>
      <c r="DA2650" s="2">
        <v>135567</v>
      </c>
      <c r="DB2650" s="2">
        <v>16965</v>
      </c>
      <c r="DC2650" s="2">
        <v>191.46</v>
      </c>
      <c r="DD2650" s="2">
        <v>26627</v>
      </c>
      <c r="DE2650">
        <v>276</v>
      </c>
      <c r="DF2650">
        <v>28</v>
      </c>
      <c r="DG2650">
        <v>48.86</v>
      </c>
      <c r="DH2650">
        <v>1.32</v>
      </c>
      <c r="DI2650" s="2">
        <v>7.92</v>
      </c>
      <c r="DJ2650">
        <v>1.42</v>
      </c>
      <c r="DK2650">
        <v>0.84294974045469273</v>
      </c>
      <c r="DL2650">
        <v>3.7037037037037038E-3</v>
      </c>
      <c r="DM2650">
        <v>0</v>
      </c>
      <c r="DN2650">
        <v>2</v>
      </c>
      <c r="DO2650">
        <v>3.0000000000000001E-3</v>
      </c>
      <c r="DP2650">
        <v>6668.48</v>
      </c>
      <c r="DQ2650" s="2">
        <v>0</v>
      </c>
      <c r="DR2650" s="2">
        <v>0</v>
      </c>
      <c r="DS2650">
        <v>0</v>
      </c>
      <c r="DV2650">
        <v>0</v>
      </c>
    </row>
    <row r="2651" spans="1:126" x14ac:dyDescent="0.15">
      <c r="A2651" t="s">
        <v>2658</v>
      </c>
      <c r="B2651" t="s">
        <v>4334</v>
      </c>
      <c r="C2651">
        <v>48</v>
      </c>
      <c r="D2651">
        <v>331</v>
      </c>
      <c r="E2651" t="s">
        <v>4335</v>
      </c>
      <c r="F2651">
        <v>48331</v>
      </c>
      <c r="G2651" t="s">
        <v>7634</v>
      </c>
      <c r="H2651">
        <v>65.5</v>
      </c>
      <c r="I2651">
        <v>9.6</v>
      </c>
      <c r="J2651">
        <v>0.3</v>
      </c>
      <c r="K2651">
        <v>0.4</v>
      </c>
      <c r="L2651">
        <v>0.8</v>
      </c>
      <c r="M2651">
        <v>23.3</v>
      </c>
      <c r="N2651">
        <f t="shared" si="166"/>
        <v>4926.1900000000005</v>
      </c>
      <c r="O2651">
        <f t="shared" si="168"/>
        <v>5073.8099999999995</v>
      </c>
      <c r="P2651">
        <f t="shared" si="169"/>
        <v>6.0885720000000019</v>
      </c>
      <c r="Q2651" s="4">
        <v>48331</v>
      </c>
      <c r="R2651" s="5">
        <v>30.791242</v>
      </c>
      <c r="S2651" s="5">
        <v>-96.984395000000006</v>
      </c>
      <c r="T2651">
        <v>6</v>
      </c>
      <c r="U2651">
        <v>0.12050287197375364</v>
      </c>
      <c r="V2651">
        <v>24691</v>
      </c>
      <c r="W2651">
        <v>24388</v>
      </c>
      <c r="X2651">
        <v>24344</v>
      </c>
      <c r="Y2651">
        <v>24380</v>
      </c>
      <c r="Z2651">
        <v>11690</v>
      </c>
      <c r="AA2651">
        <v>48313</v>
      </c>
      <c r="AB2651">
        <v>8129.049</v>
      </c>
      <c r="AC2651">
        <v>38929</v>
      </c>
      <c r="AD2651">
        <v>0</v>
      </c>
      <c r="AE2651">
        <v>0</v>
      </c>
      <c r="AF2651">
        <v>57</v>
      </c>
      <c r="AG2651">
        <v>1909</v>
      </c>
      <c r="AH2651">
        <v>2.9858564693556838E-2</v>
      </c>
      <c r="AI2651" s="3">
        <v>527871</v>
      </c>
      <c r="AJ2651" s="3">
        <v>650789.51176400506</v>
      </c>
      <c r="AK2651">
        <v>94</v>
      </c>
      <c r="AL2651">
        <v>653913.59999999998</v>
      </c>
      <c r="AM2651">
        <v>1005503</v>
      </c>
      <c r="AN2651">
        <v>124793</v>
      </c>
      <c r="AO2651">
        <v>1130296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15</v>
      </c>
      <c r="AV2651">
        <f t="shared" si="167"/>
        <v>15</v>
      </c>
      <c r="AW2651">
        <v>5160</v>
      </c>
      <c r="AX2651">
        <v>0.22999999999999998</v>
      </c>
      <c r="AY2651">
        <v>1146174296.31932</v>
      </c>
      <c r="AZ2651">
        <v>1146174.2963193199</v>
      </c>
      <c r="BA2651">
        <v>47430.658390262302</v>
      </c>
      <c r="BB2651">
        <v>0.21083409632899042</v>
      </c>
      <c r="BC2651">
        <v>6098</v>
      </c>
      <c r="BD2651">
        <v>6832</v>
      </c>
      <c r="BE2651">
        <v>-734</v>
      </c>
      <c r="BF2651">
        <v>-2.9727431047750191E-2</v>
      </c>
      <c r="BG2651">
        <v>349398</v>
      </c>
      <c r="BH2651">
        <v>14.352530397633913</v>
      </c>
      <c r="BI2651">
        <v>3777</v>
      </c>
      <c r="BJ2651">
        <v>26</v>
      </c>
      <c r="BK2651">
        <v>3</v>
      </c>
      <c r="BL2651">
        <v>5</v>
      </c>
      <c r="BM2651">
        <v>0</v>
      </c>
      <c r="BN2651">
        <v>0</v>
      </c>
      <c r="BO2651">
        <v>2</v>
      </c>
      <c r="BP2651">
        <v>0</v>
      </c>
      <c r="BQ2651">
        <v>1</v>
      </c>
      <c r="BR2651">
        <v>2</v>
      </c>
      <c r="BS2651">
        <v>0</v>
      </c>
      <c r="BT2651">
        <v>24628</v>
      </c>
      <c r="BU2651">
        <v>0.68</v>
      </c>
      <c r="BV2651">
        <v>0.45268399999999998</v>
      </c>
      <c r="BW2651">
        <v>207</v>
      </c>
      <c r="BX2651">
        <v>1.5835630000000001</v>
      </c>
      <c r="BY2651">
        <v>-0.29235410000000001</v>
      </c>
      <c r="BZ2651">
        <v>27</v>
      </c>
      <c r="CA2651">
        <v>3</v>
      </c>
      <c r="CB2651">
        <v>7</v>
      </c>
      <c r="CC2651">
        <v>0</v>
      </c>
      <c r="CD2651">
        <v>0</v>
      </c>
      <c r="CE2651">
        <v>2</v>
      </c>
      <c r="CF2651">
        <v>0</v>
      </c>
      <c r="CG2651">
        <v>0</v>
      </c>
      <c r="CH2651">
        <v>2</v>
      </c>
      <c r="CI2651">
        <v>0</v>
      </c>
      <c r="CJ2651">
        <v>24254</v>
      </c>
      <c r="CK2651">
        <v>1.6904428135565268</v>
      </c>
      <c r="CL2651">
        <v>0.56692154026313979</v>
      </c>
      <c r="CM2651">
        <v>193</v>
      </c>
      <c r="CN2651">
        <v>0.25084679640135926</v>
      </c>
      <c r="CO2651">
        <v>1939</v>
      </c>
      <c r="CP2651">
        <v>-6.1053923599999997E-2</v>
      </c>
      <c r="CQ2651">
        <v>-0.3324467358</v>
      </c>
      <c r="CR2651">
        <v>19813</v>
      </c>
      <c r="CS2651">
        <v>0.80700000000000005</v>
      </c>
      <c r="CT2651">
        <v>18197</v>
      </c>
      <c r="CU2651">
        <v>0.74877432773999997</v>
      </c>
      <c r="CV2651">
        <v>4</v>
      </c>
      <c r="CW2651">
        <v>5</v>
      </c>
      <c r="CX2651">
        <v>5</v>
      </c>
      <c r="CY2651">
        <v>1018</v>
      </c>
      <c r="CZ2651">
        <v>2878</v>
      </c>
      <c r="DA2651" s="2">
        <v>10969</v>
      </c>
      <c r="DB2651" s="2">
        <v>1450</v>
      </c>
      <c r="DC2651" s="2">
        <v>115.86</v>
      </c>
      <c r="DD2651" s="2">
        <v>4309</v>
      </c>
      <c r="DE2651">
        <v>932</v>
      </c>
      <c r="DF2651">
        <v>175</v>
      </c>
      <c r="DG2651">
        <v>16.55</v>
      </c>
      <c r="DH2651">
        <v>8.2799999999999994</v>
      </c>
      <c r="DI2651" s="2">
        <v>28.97</v>
      </c>
      <c r="DJ2651">
        <v>0.72</v>
      </c>
      <c r="DK2651">
        <v>0.95193901540338455</v>
      </c>
      <c r="DL2651">
        <v>1.0476689366160294E-3</v>
      </c>
      <c r="DM2651">
        <v>212</v>
      </c>
      <c r="DN2651">
        <v>265.7</v>
      </c>
      <c r="DO2651">
        <v>0.39700000000000002</v>
      </c>
      <c r="DP2651">
        <v>38.15</v>
      </c>
      <c r="DQ2651" s="2">
        <v>0</v>
      </c>
      <c r="DR2651" s="2">
        <v>1068.0065812100001</v>
      </c>
      <c r="DS2651">
        <v>1.0928949920020017E-3</v>
      </c>
      <c r="DT2651">
        <v>4.8465368184372197</v>
      </c>
      <c r="DU2651">
        <v>3169216.3384768288</v>
      </c>
      <c r="DV2651">
        <v>0</v>
      </c>
    </row>
    <row r="2652" spans="1:126" x14ac:dyDescent="0.15">
      <c r="A2652" t="s">
        <v>2658</v>
      </c>
      <c r="B2652" t="s">
        <v>1494</v>
      </c>
      <c r="C2652">
        <v>48</v>
      </c>
      <c r="D2652">
        <v>333</v>
      </c>
      <c r="E2652" t="s">
        <v>4336</v>
      </c>
      <c r="F2652">
        <v>48333</v>
      </c>
      <c r="G2652" t="s">
        <v>7635</v>
      </c>
      <c r="H2652">
        <v>81.5</v>
      </c>
      <c r="I2652">
        <v>0.5</v>
      </c>
      <c r="J2652">
        <v>0.3</v>
      </c>
      <c r="K2652">
        <v>0.2</v>
      </c>
      <c r="L2652">
        <v>0.9</v>
      </c>
      <c r="M2652">
        <v>16.600000000000001</v>
      </c>
      <c r="N2652">
        <f t="shared" ref="N2652:N2715" si="170">H2652^2+I2652^2+J2652^2+K2652^2+L2652^2+M2652^2</f>
        <v>6919.0000000000009</v>
      </c>
      <c r="O2652">
        <f t="shared" si="168"/>
        <v>3080.9999999999991</v>
      </c>
      <c r="P2652">
        <f t="shared" si="169"/>
        <v>3.6972</v>
      </c>
      <c r="Q2652" s="4">
        <v>48333</v>
      </c>
      <c r="R2652" s="5">
        <v>31.494888</v>
      </c>
      <c r="S2652" s="5">
        <v>-98.594622999999999</v>
      </c>
      <c r="T2652">
        <v>9</v>
      </c>
      <c r="U2652">
        <v>0.21195362939289961</v>
      </c>
      <c r="V2652">
        <v>4880</v>
      </c>
      <c r="W2652">
        <v>4881</v>
      </c>
      <c r="X2652">
        <v>4875</v>
      </c>
      <c r="Y2652">
        <v>4887</v>
      </c>
      <c r="Z2652">
        <v>2144</v>
      </c>
      <c r="AA2652">
        <v>48315</v>
      </c>
      <c r="AB2652">
        <v>1523.9920000000002</v>
      </c>
      <c r="AD2652">
        <v>0</v>
      </c>
      <c r="AE2652">
        <v>0</v>
      </c>
      <c r="AF2652">
        <v>23</v>
      </c>
      <c r="AG2652">
        <v>870</v>
      </c>
      <c r="AH2652">
        <v>2.6436781609195402E-2</v>
      </c>
      <c r="AI2652" s="3">
        <v>471393</v>
      </c>
      <c r="AJ2652" s="3">
        <v>478886.38141910004</v>
      </c>
      <c r="AK2652">
        <v>183</v>
      </c>
      <c r="AL2652">
        <v>479968</v>
      </c>
      <c r="AM2652">
        <v>1467869</v>
      </c>
      <c r="AN2652">
        <v>51021</v>
      </c>
      <c r="AO2652">
        <v>1518890</v>
      </c>
      <c r="AP2652">
        <v>2</v>
      </c>
      <c r="AQ2652">
        <v>0</v>
      </c>
      <c r="AR2652">
        <v>2</v>
      </c>
      <c r="AS2652">
        <v>0.4097520999795124</v>
      </c>
      <c r="AT2652">
        <v>2</v>
      </c>
      <c r="AU2652">
        <v>4</v>
      </c>
      <c r="AV2652">
        <f t="shared" si="167"/>
        <v>6</v>
      </c>
      <c r="AW2652">
        <v>286</v>
      </c>
      <c r="AX2652">
        <v>6.9999999999999951E-2</v>
      </c>
      <c r="AY2652">
        <v>413161748.839652</v>
      </c>
      <c r="AZ2652">
        <v>413161.74883965199</v>
      </c>
      <c r="BA2652">
        <v>80095.011877172306</v>
      </c>
      <c r="BB2652">
        <v>0.12485172004637754</v>
      </c>
      <c r="BC2652">
        <v>1594</v>
      </c>
      <c r="BD2652">
        <v>2109</v>
      </c>
      <c r="BE2652">
        <v>-515</v>
      </c>
      <c r="BF2652">
        <v>-0.10553278688524591</v>
      </c>
      <c r="BG2652">
        <v>140172</v>
      </c>
      <c r="BH2652">
        <v>28.753230769230768</v>
      </c>
      <c r="BI2652">
        <v>983</v>
      </c>
      <c r="BJ2652">
        <v>6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4994</v>
      </c>
      <c r="BU2652">
        <v>0.52</v>
      </c>
      <c r="BV2652">
        <v>0.55677750000000004</v>
      </c>
      <c r="BW2652">
        <v>33</v>
      </c>
      <c r="BX2652">
        <v>1.4016820000000001</v>
      </c>
      <c r="BY2652">
        <v>-5.8407899999999999E-2</v>
      </c>
      <c r="BZ2652">
        <v>7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4886</v>
      </c>
      <c r="CK2652">
        <v>1.8419975440032748</v>
      </c>
      <c r="CL2652">
        <v>0.64094350611531736</v>
      </c>
      <c r="CM2652">
        <v>45</v>
      </c>
      <c r="CN2652">
        <v>0.96452359743057869</v>
      </c>
      <c r="CO2652">
        <v>502</v>
      </c>
      <c r="CP2652">
        <v>-0.34449353900000002</v>
      </c>
      <c r="CQ2652">
        <v>0.228728341</v>
      </c>
      <c r="CR2652">
        <v>4160</v>
      </c>
      <c r="CS2652">
        <v>0.84699999999999998</v>
      </c>
      <c r="CT2652">
        <v>3270</v>
      </c>
      <c r="CU2652">
        <v>0.68217357309999993</v>
      </c>
      <c r="CV2652">
        <v>4</v>
      </c>
      <c r="CW2652">
        <v>2</v>
      </c>
      <c r="CX2652">
        <v>1</v>
      </c>
      <c r="CY2652">
        <v>461</v>
      </c>
      <c r="CZ2652">
        <v>1383</v>
      </c>
      <c r="DA2652" s="2">
        <v>3133</v>
      </c>
      <c r="DB2652" s="2">
        <v>325</v>
      </c>
      <c r="DC2652" s="2">
        <v>122.27</v>
      </c>
      <c r="DD2652" s="2">
        <v>78</v>
      </c>
      <c r="DE2652">
        <v>459</v>
      </c>
      <c r="DF2652">
        <v>30</v>
      </c>
      <c r="DG2652">
        <v>20.38</v>
      </c>
      <c r="DH2652">
        <v>20.38</v>
      </c>
      <c r="DI2652" s="2">
        <v>101.9</v>
      </c>
      <c r="DJ2652">
        <v>-0.43</v>
      </c>
      <c r="DK2652">
        <v>0.89347741693236848</v>
      </c>
      <c r="DL2652">
        <v>0</v>
      </c>
      <c r="DM2652">
        <v>0</v>
      </c>
      <c r="DN2652">
        <v>80.400000000000006</v>
      </c>
      <c r="DO2652">
        <v>0.16699999999999998</v>
      </c>
      <c r="DP2652">
        <v>43.69</v>
      </c>
      <c r="DQ2652" s="2">
        <v>0</v>
      </c>
      <c r="DR2652" s="2">
        <v>0</v>
      </c>
      <c r="DS2652">
        <v>0</v>
      </c>
      <c r="DV2652">
        <v>1</v>
      </c>
    </row>
    <row r="2653" spans="1:126" x14ac:dyDescent="0.15">
      <c r="A2653" t="s">
        <v>2658</v>
      </c>
      <c r="B2653" t="s">
        <v>937</v>
      </c>
      <c r="C2653">
        <v>48</v>
      </c>
      <c r="D2653">
        <v>335</v>
      </c>
      <c r="E2653" t="s">
        <v>4337</v>
      </c>
      <c r="F2653">
        <v>48335</v>
      </c>
      <c r="G2653" t="s">
        <v>7636</v>
      </c>
      <c r="H2653">
        <v>50.5</v>
      </c>
      <c r="I2653">
        <v>11.1</v>
      </c>
      <c r="J2653">
        <v>0.5</v>
      </c>
      <c r="K2653">
        <v>0.3</v>
      </c>
      <c r="L2653">
        <v>0.6</v>
      </c>
      <c r="M2653">
        <v>37</v>
      </c>
      <c r="N2653">
        <f t="shared" si="170"/>
        <v>4043.1600000000003</v>
      </c>
      <c r="O2653">
        <f t="shared" si="168"/>
        <v>5956.84</v>
      </c>
      <c r="P2653">
        <f t="shared" si="169"/>
        <v>7.148208000000003</v>
      </c>
      <c r="Q2653" s="4">
        <v>48335</v>
      </c>
      <c r="R2653" s="5">
        <v>32.304116999999998</v>
      </c>
      <c r="S2653" s="5">
        <v>-100.924392</v>
      </c>
      <c r="T2653">
        <v>7</v>
      </c>
      <c r="U2653">
        <v>0.21085729911082063</v>
      </c>
      <c r="V2653">
        <v>9367</v>
      </c>
      <c r="W2653">
        <v>9236</v>
      </c>
      <c r="X2653">
        <v>9169</v>
      </c>
      <c r="Y2653">
        <v>8856</v>
      </c>
      <c r="Z2653">
        <v>5113</v>
      </c>
      <c r="AA2653">
        <v>48317</v>
      </c>
      <c r="AB2653">
        <v>2569.663</v>
      </c>
      <c r="AC2653">
        <v>49870</v>
      </c>
      <c r="AD2653">
        <v>0</v>
      </c>
      <c r="AE2653">
        <v>0</v>
      </c>
      <c r="AF2653">
        <v>6</v>
      </c>
      <c r="AG2653">
        <v>482</v>
      </c>
      <c r="AH2653">
        <v>1.2448132780082987E-2</v>
      </c>
      <c r="AI2653" s="3">
        <v>573130</v>
      </c>
      <c r="AJ2653" s="3">
        <v>583096.38789052505</v>
      </c>
      <c r="AK2653">
        <v>224</v>
      </c>
      <c r="AL2653">
        <v>586227.19999999995</v>
      </c>
      <c r="AM2653">
        <v>963412</v>
      </c>
      <c r="AN2653">
        <v>40790</v>
      </c>
      <c r="AO2653">
        <v>1004202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f t="shared" si="167"/>
        <v>1</v>
      </c>
      <c r="AW2653">
        <v>554</v>
      </c>
      <c r="AX2653">
        <v>6.9999999999999951E-2</v>
      </c>
      <c r="AY2653">
        <v>19451355.7383161</v>
      </c>
      <c r="AZ2653">
        <v>19451.355738316099</v>
      </c>
      <c r="BA2653">
        <v>2006.4368132156501</v>
      </c>
      <c r="BB2653">
        <v>4.983959591517527</v>
      </c>
      <c r="BC2653">
        <v>3585</v>
      </c>
      <c r="BD2653">
        <v>301</v>
      </c>
      <c r="BE2653">
        <v>3284</v>
      </c>
      <c r="BF2653">
        <v>0.35059250560478272</v>
      </c>
      <c r="BG2653">
        <v>169209</v>
      </c>
      <c r="BH2653">
        <v>18.45446613589268</v>
      </c>
      <c r="BI2653">
        <v>1247</v>
      </c>
      <c r="BJ2653">
        <v>10</v>
      </c>
      <c r="BK2653">
        <v>1</v>
      </c>
      <c r="BL2653">
        <v>2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9347</v>
      </c>
      <c r="BU2653">
        <v>0.61</v>
      </c>
      <c r="BV2653">
        <v>0.32228560000000001</v>
      </c>
      <c r="BW2653">
        <v>44</v>
      </c>
      <c r="BX2653">
        <v>1.3908210000000001</v>
      </c>
      <c r="BY2653">
        <v>-1.6090439999999999</v>
      </c>
      <c r="BZ2653">
        <v>6</v>
      </c>
      <c r="CA2653">
        <v>1</v>
      </c>
      <c r="CB2653">
        <v>2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0</v>
      </c>
      <c r="CI2653">
        <v>0</v>
      </c>
      <c r="CJ2653">
        <v>9081</v>
      </c>
      <c r="CK2653">
        <v>1.1012003083360864</v>
      </c>
      <c r="CL2653">
        <v>0.50534584333406063</v>
      </c>
      <c r="CM2653">
        <v>40</v>
      </c>
      <c r="CN2653">
        <v>-1.121391171518189</v>
      </c>
      <c r="CO2653">
        <v>539</v>
      </c>
      <c r="CP2653">
        <v>-9.77249439E-2</v>
      </c>
      <c r="CQ2653">
        <v>-0.1987148517</v>
      </c>
      <c r="CR2653">
        <v>7767</v>
      </c>
      <c r="CS2653">
        <v>0.86</v>
      </c>
      <c r="CT2653">
        <v>7194</v>
      </c>
      <c r="CU2653">
        <v>0.73754316724000002</v>
      </c>
      <c r="CW2653">
        <v>1</v>
      </c>
      <c r="CX2653">
        <v>3</v>
      </c>
      <c r="CY2653">
        <v>217</v>
      </c>
      <c r="CZ2653">
        <v>699</v>
      </c>
      <c r="DA2653" s="2">
        <v>3917</v>
      </c>
      <c r="DB2653" s="2">
        <v>495</v>
      </c>
      <c r="DC2653" s="2">
        <v>106.36</v>
      </c>
      <c r="DD2653" s="2">
        <v>1797</v>
      </c>
      <c r="DE2653">
        <v>200</v>
      </c>
      <c r="DF2653">
        <v>33</v>
      </c>
      <c r="DG2653">
        <v>10.64</v>
      </c>
      <c r="DH2653">
        <v>10.64</v>
      </c>
      <c r="DI2653" s="2">
        <v>10.64</v>
      </c>
      <c r="DJ2653">
        <v>2.4700000000000002</v>
      </c>
      <c r="DK2653">
        <v>0.65570463943607904</v>
      </c>
      <c r="DL2653">
        <v>0</v>
      </c>
      <c r="DM2653">
        <v>0</v>
      </c>
      <c r="DN2653">
        <v>136.6</v>
      </c>
      <c r="DO2653">
        <v>0.22899999999999998</v>
      </c>
      <c r="DP2653">
        <v>28335.98</v>
      </c>
      <c r="DQ2653" s="2">
        <v>0</v>
      </c>
      <c r="DR2653" s="2">
        <v>102.878</v>
      </c>
      <c r="DS2653">
        <v>0</v>
      </c>
      <c r="DT2653">
        <v>2.0846256571436901</v>
      </c>
      <c r="DU2653">
        <v>1222064.2620355054</v>
      </c>
      <c r="DV2653">
        <v>1</v>
      </c>
    </row>
    <row r="2654" spans="1:126" x14ac:dyDescent="0.15">
      <c r="A2654" t="s">
        <v>2658</v>
      </c>
      <c r="B2654" t="s">
        <v>4338</v>
      </c>
      <c r="C2654">
        <v>48</v>
      </c>
      <c r="D2654">
        <v>337</v>
      </c>
      <c r="E2654" t="s">
        <v>4339</v>
      </c>
      <c r="F2654">
        <v>48337</v>
      </c>
      <c r="G2654" t="s">
        <v>7637</v>
      </c>
      <c r="H2654">
        <v>88</v>
      </c>
      <c r="I2654">
        <v>0.2</v>
      </c>
      <c r="J2654">
        <v>0.7</v>
      </c>
      <c r="K2654">
        <v>0.3</v>
      </c>
      <c r="L2654">
        <v>1.1000000000000001</v>
      </c>
      <c r="M2654">
        <v>9.8000000000000007</v>
      </c>
      <c r="N2654">
        <f t="shared" si="170"/>
        <v>7841.87</v>
      </c>
      <c r="O2654">
        <f t="shared" si="168"/>
        <v>2158.13</v>
      </c>
      <c r="P2654">
        <f t="shared" si="169"/>
        <v>2.5897560000000013</v>
      </c>
      <c r="Q2654" s="4">
        <v>48337</v>
      </c>
      <c r="R2654" s="5">
        <v>33.678356000000001</v>
      </c>
      <c r="S2654" s="5">
        <v>-97.725014000000002</v>
      </c>
      <c r="T2654">
        <v>6</v>
      </c>
      <c r="U2654">
        <v>0.194469698683334</v>
      </c>
      <c r="V2654">
        <v>19737</v>
      </c>
      <c r="W2654">
        <v>19568</v>
      </c>
      <c r="X2654">
        <v>19478</v>
      </c>
      <c r="Y2654">
        <v>19280</v>
      </c>
      <c r="Z2654">
        <v>9487</v>
      </c>
      <c r="AA2654">
        <v>48319</v>
      </c>
      <c r="AB2654">
        <v>6978.4409999999998</v>
      </c>
      <c r="AC2654">
        <v>46172</v>
      </c>
      <c r="AD2654">
        <v>1</v>
      </c>
      <c r="AE2654">
        <v>5.1339973303213881E-5</v>
      </c>
      <c r="AF2654">
        <v>44</v>
      </c>
      <c r="AG2654">
        <v>1454</v>
      </c>
      <c r="AH2654">
        <v>3.0261348005502064E-2</v>
      </c>
      <c r="AI2654" s="3">
        <v>488672</v>
      </c>
      <c r="AJ2654" s="3">
        <v>595778.70878668001</v>
      </c>
      <c r="AK2654">
        <v>113</v>
      </c>
      <c r="AL2654">
        <v>600646.40000000002</v>
      </c>
      <c r="AM2654">
        <v>1026344</v>
      </c>
      <c r="AN2654">
        <v>86208</v>
      </c>
      <c r="AO2654">
        <v>1112552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18</v>
      </c>
      <c r="AV2654">
        <f t="shared" si="167"/>
        <v>19</v>
      </c>
      <c r="AW2654">
        <v>4727</v>
      </c>
      <c r="AX2654">
        <v>0.26</v>
      </c>
      <c r="AY2654">
        <v>289146724.59704101</v>
      </c>
      <c r="AZ2654">
        <v>289146.72459704103</v>
      </c>
      <c r="BA2654">
        <v>15111.3363559506</v>
      </c>
      <c r="BB2654">
        <v>0.66175484182523414</v>
      </c>
      <c r="BC2654">
        <v>4614</v>
      </c>
      <c r="BD2654">
        <v>230</v>
      </c>
      <c r="BE2654">
        <v>4384</v>
      </c>
      <c r="BF2654">
        <v>0.22212088969954907</v>
      </c>
      <c r="BG2654">
        <v>533456</v>
      </c>
      <c r="BH2654">
        <v>27.387616798439264</v>
      </c>
      <c r="BI2654">
        <v>3318</v>
      </c>
      <c r="BJ2654">
        <v>25</v>
      </c>
      <c r="BK2654">
        <v>2</v>
      </c>
      <c r="BL2654">
        <v>4</v>
      </c>
      <c r="BM2654">
        <v>0</v>
      </c>
      <c r="BN2654">
        <v>0</v>
      </c>
      <c r="BO2654">
        <v>0</v>
      </c>
      <c r="BP2654">
        <v>0</v>
      </c>
      <c r="BQ2654">
        <v>2</v>
      </c>
      <c r="BR2654">
        <v>1</v>
      </c>
      <c r="BS2654">
        <v>0</v>
      </c>
      <c r="BT2654">
        <v>19568</v>
      </c>
      <c r="BU2654">
        <v>0.74</v>
      </c>
      <c r="BV2654">
        <v>0.52306070000000005</v>
      </c>
      <c r="BW2654">
        <v>118</v>
      </c>
      <c r="BX2654">
        <v>1.7375309999999999</v>
      </c>
      <c r="BY2654">
        <v>-0.1985218</v>
      </c>
      <c r="BZ2654">
        <v>25</v>
      </c>
      <c r="CA2654">
        <v>1</v>
      </c>
      <c r="CB2654">
        <v>4</v>
      </c>
      <c r="CC2654">
        <v>0</v>
      </c>
      <c r="CD2654">
        <v>0</v>
      </c>
      <c r="CE2654">
        <v>0</v>
      </c>
      <c r="CF2654">
        <v>0</v>
      </c>
      <c r="CG2654">
        <v>1</v>
      </c>
      <c r="CH2654">
        <v>2</v>
      </c>
      <c r="CI2654">
        <v>0</v>
      </c>
      <c r="CJ2654">
        <v>19428</v>
      </c>
      <c r="CK2654">
        <v>1.6985793699814702</v>
      </c>
      <c r="CL2654">
        <v>0.60197266231748991</v>
      </c>
      <c r="CM2654">
        <v>118</v>
      </c>
      <c r="CN2654">
        <v>5.582224483297854E-2</v>
      </c>
      <c r="CO2654">
        <v>1476</v>
      </c>
      <c r="CP2654">
        <v>-0.48697266950000001</v>
      </c>
      <c r="CQ2654">
        <v>9.6233782000000004E-2</v>
      </c>
      <c r="CR2654">
        <v>15872</v>
      </c>
      <c r="CS2654">
        <v>0.82700000000000007</v>
      </c>
      <c r="CT2654">
        <v>14447</v>
      </c>
      <c r="CU2654">
        <v>0.74378317965999996</v>
      </c>
      <c r="CV2654">
        <v>7</v>
      </c>
      <c r="CW2654">
        <v>6</v>
      </c>
      <c r="CX2654">
        <v>6</v>
      </c>
      <c r="CY2654">
        <v>537</v>
      </c>
      <c r="CZ2654">
        <v>2198</v>
      </c>
      <c r="DA2654" s="2">
        <v>11351</v>
      </c>
      <c r="DB2654" s="2">
        <v>1335</v>
      </c>
      <c r="DC2654" s="2">
        <v>184.59</v>
      </c>
      <c r="DD2654" s="2">
        <v>877</v>
      </c>
      <c r="DE2654">
        <v>720</v>
      </c>
      <c r="DF2654">
        <v>66</v>
      </c>
      <c r="DG2654">
        <v>20.51</v>
      </c>
      <c r="DH2654">
        <v>15.38</v>
      </c>
      <c r="DI2654" s="2">
        <v>20.51</v>
      </c>
      <c r="DJ2654">
        <v>-0.56999999999999995</v>
      </c>
      <c r="DK2654">
        <v>0.92287464802566954</v>
      </c>
      <c r="DL2654">
        <v>0</v>
      </c>
      <c r="DN2654">
        <v>176.3</v>
      </c>
      <c r="DO2654">
        <v>0.29399999999999998</v>
      </c>
      <c r="DP2654">
        <v>231.42000000000002</v>
      </c>
      <c r="DQ2654" s="2">
        <v>61</v>
      </c>
      <c r="DR2654" s="2">
        <v>0</v>
      </c>
      <c r="DS2654">
        <v>0</v>
      </c>
      <c r="DT2654">
        <v>3.35408253382642</v>
      </c>
      <c r="DU2654">
        <v>2014617.5992457175</v>
      </c>
      <c r="DV2654">
        <v>1</v>
      </c>
    </row>
    <row r="2655" spans="1:126" x14ac:dyDescent="0.15">
      <c r="A2655" t="s">
        <v>2658</v>
      </c>
      <c r="B2655" t="s">
        <v>204</v>
      </c>
      <c r="C2655">
        <v>48</v>
      </c>
      <c r="D2655">
        <v>339</v>
      </c>
      <c r="E2655" t="s">
        <v>4340</v>
      </c>
      <c r="F2655">
        <v>48339</v>
      </c>
      <c r="G2655" t="s">
        <v>7638</v>
      </c>
      <c r="H2655">
        <v>71.2</v>
      </c>
      <c r="I2655">
        <v>4.0999999999999996</v>
      </c>
      <c r="J2655">
        <v>0.4</v>
      </c>
      <c r="K2655">
        <v>2.1</v>
      </c>
      <c r="L2655">
        <v>1.5</v>
      </c>
      <c r="M2655">
        <v>20.8</v>
      </c>
      <c r="N2655">
        <f t="shared" si="170"/>
        <v>5525.7100000000009</v>
      </c>
      <c r="O2655">
        <f t="shared" si="168"/>
        <v>4474.2899999999991</v>
      </c>
      <c r="P2655">
        <f t="shared" si="169"/>
        <v>5.3691480000000009</v>
      </c>
      <c r="Q2655" s="4">
        <v>48339</v>
      </c>
      <c r="R2655" s="5">
        <v>30.300611</v>
      </c>
      <c r="S2655" s="5">
        <v>-95.494719000000003</v>
      </c>
      <c r="T2655">
        <v>1</v>
      </c>
      <c r="U2655">
        <v>6.0599778199628244E-2</v>
      </c>
      <c r="V2655">
        <v>458339</v>
      </c>
      <c r="W2655">
        <v>487028</v>
      </c>
      <c r="X2655">
        <v>502586</v>
      </c>
      <c r="Y2655">
        <v>535214</v>
      </c>
      <c r="Z2655">
        <v>266603</v>
      </c>
      <c r="AA2655">
        <v>48321</v>
      </c>
      <c r="AB2655">
        <v>202661.03399999999</v>
      </c>
      <c r="AC2655">
        <v>68838</v>
      </c>
      <c r="AD2655">
        <v>2</v>
      </c>
      <c r="AE2655">
        <v>3.9794184477880406E-6</v>
      </c>
      <c r="AF2655">
        <v>83</v>
      </c>
      <c r="AG2655">
        <v>1601</v>
      </c>
      <c r="AH2655">
        <v>5.1842598376014994E-2</v>
      </c>
      <c r="AI2655" s="3">
        <v>155362</v>
      </c>
      <c r="AJ2655" s="3">
        <v>666827.42021236999</v>
      </c>
      <c r="AK2655">
        <v>28</v>
      </c>
      <c r="AL2655">
        <v>689222.4</v>
      </c>
      <c r="AM2655">
        <v>1605201</v>
      </c>
      <c r="AN2655">
        <v>77218</v>
      </c>
      <c r="AO2655">
        <v>1682419</v>
      </c>
      <c r="AP2655">
        <v>16</v>
      </c>
      <c r="AQ2655">
        <v>6</v>
      </c>
      <c r="AR2655">
        <v>22</v>
      </c>
      <c r="AS2655">
        <v>4.5171940832970589E-2</v>
      </c>
      <c r="AT2655">
        <v>24</v>
      </c>
      <c r="AU2655">
        <v>391</v>
      </c>
      <c r="AV2655">
        <f t="shared" si="167"/>
        <v>415</v>
      </c>
      <c r="AW2655">
        <v>440517</v>
      </c>
      <c r="AX2655">
        <v>0.84</v>
      </c>
      <c r="AY2655">
        <v>1929545118.70189</v>
      </c>
      <c r="AZ2655">
        <v>1929545.1187018899</v>
      </c>
      <c r="BA2655">
        <v>6555.7489130727799</v>
      </c>
      <c r="BB2655">
        <v>1.5253787374405172</v>
      </c>
      <c r="BC2655">
        <v>154450</v>
      </c>
      <c r="BD2655">
        <v>510199</v>
      </c>
      <c r="BE2655">
        <v>-355749</v>
      </c>
      <c r="BF2655">
        <v>-0.77617004007950452</v>
      </c>
      <c r="BG2655">
        <v>11051646</v>
      </c>
      <c r="BH2655">
        <v>21.989561985411452</v>
      </c>
      <c r="BI2655">
        <v>43419</v>
      </c>
      <c r="BJ2655">
        <v>185</v>
      </c>
      <c r="BK2655">
        <v>12</v>
      </c>
      <c r="BL2655">
        <v>7</v>
      </c>
      <c r="BM2655">
        <v>3</v>
      </c>
      <c r="BN2655">
        <v>5</v>
      </c>
      <c r="BO2655">
        <v>6</v>
      </c>
      <c r="BP2655">
        <v>3</v>
      </c>
      <c r="BQ2655">
        <v>47</v>
      </c>
      <c r="BR2655">
        <v>12</v>
      </c>
      <c r="BS2655">
        <v>0</v>
      </c>
      <c r="BT2655">
        <v>447718</v>
      </c>
      <c r="BU2655">
        <v>0.76</v>
      </c>
      <c r="BV2655">
        <v>0.5042084</v>
      </c>
      <c r="BW2655">
        <v>1368</v>
      </c>
      <c r="BX2655">
        <v>0.62539359999999999</v>
      </c>
      <c r="BY2655">
        <v>-1.6318710000000001</v>
      </c>
      <c r="BZ2655">
        <v>212</v>
      </c>
      <c r="CA2655">
        <v>12</v>
      </c>
      <c r="CB2655">
        <v>10</v>
      </c>
      <c r="CC2655">
        <v>6</v>
      </c>
      <c r="CD2655">
        <v>2</v>
      </c>
      <c r="CE2655">
        <v>5</v>
      </c>
      <c r="CF2655">
        <v>3</v>
      </c>
      <c r="CG2655">
        <v>37</v>
      </c>
      <c r="CH2655">
        <v>17</v>
      </c>
      <c r="CI2655">
        <v>2</v>
      </c>
      <c r="CJ2655">
        <v>519054</v>
      </c>
      <c r="CK2655">
        <v>0.58953403692101392</v>
      </c>
      <c r="CL2655">
        <v>0.65330590987999093</v>
      </c>
      <c r="CM2655">
        <v>1513</v>
      </c>
      <c r="CN2655">
        <v>-1.2810851883821532</v>
      </c>
      <c r="CO2655">
        <v>88956</v>
      </c>
      <c r="CP2655">
        <v>0.54294249100000003</v>
      </c>
      <c r="CQ2655">
        <v>0.61276396499999997</v>
      </c>
      <c r="CR2655">
        <v>463579</v>
      </c>
      <c r="CS2655">
        <v>0.84799999999999998</v>
      </c>
      <c r="CT2655">
        <v>358879</v>
      </c>
      <c r="CU2655">
        <v>0.79707989209000008</v>
      </c>
      <c r="CV2655">
        <v>355</v>
      </c>
      <c r="CW2655">
        <v>239</v>
      </c>
      <c r="CX2655">
        <v>314</v>
      </c>
      <c r="CY2655">
        <v>698</v>
      </c>
      <c r="CZ2655">
        <v>2579</v>
      </c>
      <c r="DA2655" s="2">
        <v>257107</v>
      </c>
      <c r="DB2655" s="2">
        <v>61895</v>
      </c>
      <c r="DC2655" s="2">
        <v>223.19</v>
      </c>
      <c r="DD2655" s="2">
        <v>68352</v>
      </c>
      <c r="DE2655">
        <v>1046</v>
      </c>
      <c r="DF2655">
        <v>171</v>
      </c>
      <c r="DG2655">
        <v>29.05</v>
      </c>
      <c r="DH2655">
        <v>1.4</v>
      </c>
      <c r="DI2655" s="2">
        <v>3.01</v>
      </c>
      <c r="DJ2655">
        <v>1.58</v>
      </c>
      <c r="DK2655">
        <v>0.90480941285513827</v>
      </c>
      <c r="DL2655">
        <v>6.2460961898813238E-4</v>
      </c>
      <c r="DM2655">
        <v>116</v>
      </c>
      <c r="DN2655">
        <v>47.2</v>
      </c>
      <c r="DO2655">
        <v>7.0000000000000007E-2</v>
      </c>
      <c r="DP2655">
        <v>0</v>
      </c>
      <c r="DQ2655" s="2">
        <f>344+47456</f>
        <v>47800</v>
      </c>
      <c r="DR2655" s="2">
        <v>2061.8422637100002</v>
      </c>
      <c r="DS2655">
        <v>4.5027884136252682E-4</v>
      </c>
      <c r="DV2655">
        <v>0</v>
      </c>
    </row>
    <row r="2656" spans="1:126" x14ac:dyDescent="0.15">
      <c r="A2656" t="s">
        <v>2658</v>
      </c>
      <c r="B2656" t="s">
        <v>3224</v>
      </c>
      <c r="C2656">
        <v>48</v>
      </c>
      <c r="D2656">
        <v>341</v>
      </c>
      <c r="E2656" t="s">
        <v>4341</v>
      </c>
      <c r="F2656">
        <v>48341</v>
      </c>
      <c r="G2656" t="s">
        <v>7639</v>
      </c>
      <c r="H2656">
        <v>38.200000000000003</v>
      </c>
      <c r="I2656">
        <v>1.3</v>
      </c>
      <c r="J2656">
        <v>0.5</v>
      </c>
      <c r="K2656">
        <v>6</v>
      </c>
      <c r="L2656">
        <v>1.3</v>
      </c>
      <c r="M2656">
        <v>52.7</v>
      </c>
      <c r="N2656">
        <f t="shared" si="170"/>
        <v>4276.1600000000008</v>
      </c>
      <c r="O2656">
        <f t="shared" si="168"/>
        <v>5723.8399999999992</v>
      </c>
      <c r="P2656">
        <f t="shared" si="169"/>
        <v>6.8686080000000018</v>
      </c>
      <c r="Q2656" s="4">
        <v>48341</v>
      </c>
      <c r="R2656" s="5">
        <v>35.835675999999999</v>
      </c>
      <c r="S2656" s="5">
        <v>-101.890502</v>
      </c>
      <c r="T2656">
        <v>7</v>
      </c>
      <c r="U2656">
        <v>0.13338744910018671</v>
      </c>
      <c r="V2656">
        <v>21765</v>
      </c>
      <c r="W2656">
        <v>22172</v>
      </c>
      <c r="X2656">
        <v>22281</v>
      </c>
      <c r="Y2656">
        <v>21880</v>
      </c>
      <c r="Z2656">
        <v>10762</v>
      </c>
      <c r="AA2656">
        <v>48323</v>
      </c>
      <c r="AB2656">
        <v>8775.7910000000011</v>
      </c>
      <c r="AC2656">
        <v>49802</v>
      </c>
      <c r="AD2656">
        <v>0</v>
      </c>
      <c r="AE2656">
        <v>0</v>
      </c>
      <c r="AF2656">
        <v>10</v>
      </c>
      <c r="AG2656">
        <v>261</v>
      </c>
      <c r="AH2656">
        <v>3.8314176245210725E-2</v>
      </c>
      <c r="AI2656" s="3">
        <v>523650</v>
      </c>
      <c r="AJ2656" s="3">
        <v>575801.29279848502</v>
      </c>
      <c r="AK2656">
        <v>640</v>
      </c>
      <c r="AL2656">
        <v>582195.19999999995</v>
      </c>
      <c r="AM2656">
        <v>1075916</v>
      </c>
      <c r="AN2656">
        <v>79306</v>
      </c>
      <c r="AO2656">
        <v>1155222</v>
      </c>
      <c r="AP2656">
        <v>5</v>
      </c>
      <c r="AQ2656">
        <v>1</v>
      </c>
      <c r="AR2656">
        <v>6</v>
      </c>
      <c r="AS2656">
        <v>0.27061158217571712</v>
      </c>
      <c r="AT2656">
        <v>5</v>
      </c>
      <c r="AU2656">
        <v>5</v>
      </c>
      <c r="AV2656">
        <f t="shared" si="167"/>
        <v>10</v>
      </c>
      <c r="AW2656">
        <v>18174</v>
      </c>
      <c r="AX2656">
        <v>0.81</v>
      </c>
      <c r="AY2656">
        <v>1329097194.72944</v>
      </c>
      <c r="AZ2656">
        <v>1329097.1947294399</v>
      </c>
      <c r="BA2656">
        <v>66192.388712320695</v>
      </c>
      <c r="BB2656">
        <v>0.15107477150373111</v>
      </c>
      <c r="BC2656">
        <v>18446</v>
      </c>
      <c r="BD2656">
        <v>1712</v>
      </c>
      <c r="BE2656">
        <v>16734</v>
      </c>
      <c r="BF2656">
        <v>0.76884906960716748</v>
      </c>
      <c r="BG2656">
        <v>283563</v>
      </c>
      <c r="BH2656">
        <v>12.726672950047126</v>
      </c>
      <c r="BI2656">
        <v>2660</v>
      </c>
      <c r="BJ2656">
        <v>24</v>
      </c>
      <c r="BK2656">
        <v>1</v>
      </c>
      <c r="BL2656">
        <v>2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20736</v>
      </c>
      <c r="BU2656">
        <v>0.67</v>
      </c>
      <c r="BV2656">
        <v>0.39869470000000001</v>
      </c>
      <c r="BW2656">
        <v>94</v>
      </c>
      <c r="BX2656">
        <v>1.3020830000000001</v>
      </c>
      <c r="BY2656">
        <v>-1.3547959999999999</v>
      </c>
      <c r="BZ2656">
        <v>25</v>
      </c>
      <c r="CA2656">
        <v>3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22293</v>
      </c>
      <c r="CK2656">
        <v>1.3457139012245996</v>
      </c>
      <c r="CL2656">
        <v>0.52896859083191849</v>
      </c>
      <c r="CM2656">
        <v>81</v>
      </c>
      <c r="CN2656">
        <v>-0.95957732257196027</v>
      </c>
      <c r="CO2656">
        <v>1265</v>
      </c>
      <c r="CP2656">
        <v>0.53728007700000002</v>
      </c>
      <c r="CQ2656">
        <v>-7.63090082E-2</v>
      </c>
      <c r="CR2656">
        <v>19585</v>
      </c>
      <c r="CS2656">
        <v>0.879</v>
      </c>
      <c r="CT2656">
        <v>15192</v>
      </c>
      <c r="CU2656">
        <v>0.68704534902000003</v>
      </c>
      <c r="CV2656">
        <v>3</v>
      </c>
      <c r="CW2656">
        <v>7</v>
      </c>
      <c r="CX2656">
        <v>8</v>
      </c>
      <c r="CY2656">
        <v>586</v>
      </c>
      <c r="CZ2656">
        <v>422</v>
      </c>
      <c r="DA2656" s="2">
        <v>12899</v>
      </c>
      <c r="DB2656" s="2">
        <v>1240</v>
      </c>
      <c r="DC2656" s="2">
        <v>49.68</v>
      </c>
      <c r="DD2656" s="2">
        <v>4545</v>
      </c>
      <c r="DE2656">
        <v>131</v>
      </c>
      <c r="DF2656">
        <v>32</v>
      </c>
      <c r="DG2656">
        <v>27.1</v>
      </c>
      <c r="DH2656">
        <v>13.55</v>
      </c>
      <c r="DI2656" s="2">
        <v>4.5199999999999996</v>
      </c>
      <c r="DJ2656">
        <v>2.46</v>
      </c>
      <c r="DK2656">
        <v>0.7073847035233457</v>
      </c>
      <c r="DL2656">
        <v>0</v>
      </c>
      <c r="DM2656">
        <v>0</v>
      </c>
      <c r="DN2656">
        <v>278.2</v>
      </c>
      <c r="DO2656">
        <v>0.47600000000000003</v>
      </c>
      <c r="DP2656">
        <v>19496.689999999999</v>
      </c>
      <c r="DQ2656" s="2">
        <v>0</v>
      </c>
      <c r="DR2656" s="2">
        <v>1550</v>
      </c>
      <c r="DS2656">
        <v>0</v>
      </c>
      <c r="DT2656">
        <v>5.1484794590142497</v>
      </c>
      <c r="DU2656">
        <v>2997420.0283366926</v>
      </c>
      <c r="DV2656">
        <v>1</v>
      </c>
    </row>
    <row r="2657" spans="1:126" x14ac:dyDescent="0.15">
      <c r="A2657" t="s">
        <v>2658</v>
      </c>
      <c r="B2657" t="s">
        <v>1645</v>
      </c>
      <c r="C2657">
        <v>48</v>
      </c>
      <c r="D2657">
        <v>343</v>
      </c>
      <c r="E2657" t="s">
        <v>4342</v>
      </c>
      <c r="F2657">
        <v>48343</v>
      </c>
      <c r="G2657" t="s">
        <v>7640</v>
      </c>
      <c r="H2657">
        <v>66.8</v>
      </c>
      <c r="I2657">
        <v>22.8</v>
      </c>
      <c r="J2657">
        <v>0.6</v>
      </c>
      <c r="K2657">
        <v>0.3</v>
      </c>
      <c r="L2657">
        <v>1.7</v>
      </c>
      <c r="M2657">
        <v>7.8</v>
      </c>
      <c r="N2657">
        <f t="shared" si="170"/>
        <v>5046.26</v>
      </c>
      <c r="O2657">
        <f t="shared" si="168"/>
        <v>4953.74</v>
      </c>
      <c r="P2657">
        <f t="shared" si="169"/>
        <v>5.9444880000000015</v>
      </c>
      <c r="Q2657" s="4">
        <v>48343</v>
      </c>
      <c r="R2657" s="5">
        <v>33.116466000000003</v>
      </c>
      <c r="S2657" s="5">
        <v>-94.731264999999993</v>
      </c>
      <c r="T2657">
        <v>6</v>
      </c>
      <c r="U2657">
        <v>9.2739347701467315E-2</v>
      </c>
      <c r="V2657">
        <v>12914</v>
      </c>
      <c r="W2657">
        <v>12805</v>
      </c>
      <c r="X2657">
        <v>12700</v>
      </c>
      <c r="Y2657">
        <v>12391</v>
      </c>
      <c r="Z2657">
        <v>6239</v>
      </c>
      <c r="AA2657">
        <v>48325</v>
      </c>
      <c r="AB2657">
        <v>4262.2759999999998</v>
      </c>
      <c r="AC2657">
        <v>39453</v>
      </c>
      <c r="AD2657">
        <v>0</v>
      </c>
      <c r="AE2657">
        <v>0</v>
      </c>
      <c r="AF2657">
        <v>4</v>
      </c>
      <c r="AG2657">
        <v>412</v>
      </c>
      <c r="AH2657">
        <v>9.7087378640776691E-3</v>
      </c>
      <c r="AI2657" s="3">
        <v>91874</v>
      </c>
      <c r="AJ2657" s="3">
        <v>161270.04058823502</v>
      </c>
      <c r="AK2657">
        <v>75</v>
      </c>
      <c r="AL2657">
        <v>165536</v>
      </c>
      <c r="AM2657">
        <v>1401669</v>
      </c>
      <c r="AN2657">
        <v>22933</v>
      </c>
      <c r="AO2657">
        <v>1424602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f t="shared" si="167"/>
        <v>17</v>
      </c>
      <c r="AW2657">
        <v>7486</v>
      </c>
      <c r="AX2657">
        <v>0.64</v>
      </c>
      <c r="AY2657">
        <v>297826347.13263702</v>
      </c>
      <c r="AZ2657">
        <v>297826.34713263705</v>
      </c>
      <c r="BA2657">
        <v>22355.0291740828</v>
      </c>
      <c r="BB2657">
        <v>0.44732663608390433</v>
      </c>
      <c r="BC2657">
        <v>4769</v>
      </c>
      <c r="BD2657">
        <v>0</v>
      </c>
      <c r="BE2657">
        <v>4769</v>
      </c>
      <c r="BF2657">
        <v>0.3692891435651231</v>
      </c>
      <c r="BG2657">
        <v>170167</v>
      </c>
      <c r="BH2657">
        <v>13.398976377952756</v>
      </c>
      <c r="BI2657">
        <v>2280</v>
      </c>
      <c r="BJ2657">
        <v>16</v>
      </c>
      <c r="BK2657">
        <v>0</v>
      </c>
      <c r="BL2657">
        <v>2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1</v>
      </c>
      <c r="BS2657">
        <v>0</v>
      </c>
      <c r="BT2657">
        <v>12635</v>
      </c>
      <c r="BU2657">
        <v>0.62</v>
      </c>
      <c r="BV2657">
        <v>0.52464259999999996</v>
      </c>
      <c r="BW2657">
        <v>61</v>
      </c>
      <c r="BX2657">
        <v>1.582905</v>
      </c>
      <c r="BY2657">
        <v>-0.40817140000000002</v>
      </c>
      <c r="BZ2657">
        <v>17</v>
      </c>
      <c r="CA2657">
        <v>0</v>
      </c>
      <c r="CB2657">
        <v>3</v>
      </c>
      <c r="CC2657">
        <v>0</v>
      </c>
      <c r="CD2657">
        <v>0</v>
      </c>
      <c r="CE2657">
        <v>1</v>
      </c>
      <c r="CF2657">
        <v>0</v>
      </c>
      <c r="CG2657">
        <v>0</v>
      </c>
      <c r="CH2657">
        <v>1</v>
      </c>
      <c r="CI2657">
        <v>0</v>
      </c>
      <c r="CJ2657">
        <v>12691</v>
      </c>
      <c r="CK2657">
        <v>1.7335119375935704</v>
      </c>
      <c r="CL2657">
        <v>0.61098561407680418</v>
      </c>
      <c r="CM2657">
        <v>48</v>
      </c>
      <c r="CN2657">
        <v>-0.22964847557870918</v>
      </c>
      <c r="CO2657">
        <v>981</v>
      </c>
      <c r="CP2657">
        <v>-0.94320120080000003</v>
      </c>
      <c r="CQ2657">
        <v>-0.37589249879999997</v>
      </c>
      <c r="CR2657">
        <v>9536</v>
      </c>
      <c r="CS2657">
        <v>0.76700000000000002</v>
      </c>
      <c r="CT2657">
        <v>9879</v>
      </c>
      <c r="CU2657">
        <v>0.75665452507999997</v>
      </c>
      <c r="CV2657">
        <v>2</v>
      </c>
      <c r="CW2657">
        <v>5</v>
      </c>
      <c r="CX2657">
        <v>2</v>
      </c>
      <c r="CY2657">
        <v>206</v>
      </c>
      <c r="CZ2657">
        <v>613</v>
      </c>
      <c r="DA2657" s="2">
        <v>6176</v>
      </c>
      <c r="DB2657" s="2">
        <v>770</v>
      </c>
      <c r="DC2657" s="2">
        <v>85.71</v>
      </c>
      <c r="DD2657" s="2">
        <v>3924</v>
      </c>
      <c r="DE2657">
        <v>171</v>
      </c>
      <c r="DF2657">
        <v>91</v>
      </c>
      <c r="DG2657">
        <v>31.17</v>
      </c>
      <c r="DH2657">
        <v>15.58</v>
      </c>
      <c r="DI2657" s="2">
        <v>7.79</v>
      </c>
      <c r="DJ2657">
        <v>0.41</v>
      </c>
      <c r="DK2657">
        <v>0.86724209243093797</v>
      </c>
      <c r="DL2657">
        <v>0</v>
      </c>
      <c r="DM2657">
        <v>0</v>
      </c>
      <c r="DN2657">
        <v>26.1</v>
      </c>
      <c r="DO2657">
        <v>0.14599999999999999</v>
      </c>
      <c r="DP2657">
        <v>371.85</v>
      </c>
      <c r="DQ2657" s="2">
        <v>0</v>
      </c>
      <c r="DR2657" s="2">
        <v>0</v>
      </c>
      <c r="DS2657">
        <v>0</v>
      </c>
      <c r="DT2657">
        <v>2.4371116980995402</v>
      </c>
      <c r="DU2657">
        <v>403429.7220566055</v>
      </c>
      <c r="DV2657">
        <v>1</v>
      </c>
    </row>
    <row r="2658" spans="1:126" x14ac:dyDescent="0.15">
      <c r="A2658" t="s">
        <v>2658</v>
      </c>
      <c r="B2658" t="s">
        <v>4343</v>
      </c>
      <c r="C2658">
        <v>48</v>
      </c>
      <c r="D2658">
        <v>345</v>
      </c>
      <c r="E2658" t="s">
        <v>4344</v>
      </c>
      <c r="F2658">
        <v>48345</v>
      </c>
      <c r="G2658" t="s">
        <v>7641</v>
      </c>
      <c r="H2658">
        <v>83.7</v>
      </c>
      <c r="I2658">
        <v>2</v>
      </c>
      <c r="J2658">
        <v>0.7</v>
      </c>
      <c r="K2658">
        <v>0</v>
      </c>
      <c r="L2658">
        <v>0.2</v>
      </c>
      <c r="M2658">
        <v>13.5</v>
      </c>
      <c r="N2658">
        <f t="shared" si="170"/>
        <v>7192.47</v>
      </c>
      <c r="O2658">
        <f t="shared" si="168"/>
        <v>2807.5299999999997</v>
      </c>
      <c r="P2658">
        <f t="shared" si="169"/>
        <v>3.3690360000000008</v>
      </c>
      <c r="Q2658" s="4">
        <v>48345</v>
      </c>
      <c r="R2658" s="5">
        <v>34.057898999999999</v>
      </c>
      <c r="S2658" s="5">
        <v>-100.79315200000001</v>
      </c>
      <c r="T2658">
        <v>9</v>
      </c>
      <c r="U2658">
        <v>-0.10345096253765164</v>
      </c>
      <c r="V2658">
        <v>1153</v>
      </c>
      <c r="W2658">
        <v>1172</v>
      </c>
      <c r="X2658">
        <v>1071</v>
      </c>
      <c r="Y2658">
        <v>1146</v>
      </c>
      <c r="Z2658">
        <v>453</v>
      </c>
      <c r="AA2658">
        <v>48327</v>
      </c>
      <c r="AB2658">
        <v>363.952</v>
      </c>
      <c r="AC2658">
        <v>31683</v>
      </c>
      <c r="AD2658">
        <v>0</v>
      </c>
      <c r="AE2658">
        <v>0</v>
      </c>
      <c r="AF2658">
        <v>0</v>
      </c>
      <c r="AG2658">
        <v>224</v>
      </c>
      <c r="AH2658">
        <v>0</v>
      </c>
      <c r="AI2658" s="3">
        <v>595487</v>
      </c>
      <c r="AJ2658" s="3">
        <v>633317.58924755</v>
      </c>
      <c r="AK2658">
        <v>531</v>
      </c>
      <c r="AL2658">
        <v>633516.80000000005</v>
      </c>
      <c r="AM2658">
        <v>2083727</v>
      </c>
      <c r="AN2658">
        <v>15584</v>
      </c>
      <c r="AO2658">
        <v>2099311</v>
      </c>
      <c r="AP2658">
        <v>1</v>
      </c>
      <c r="AQ2658">
        <v>0</v>
      </c>
      <c r="AR2658">
        <v>1</v>
      </c>
      <c r="AS2658">
        <v>0.85324232081911267</v>
      </c>
      <c r="AT2658">
        <v>1</v>
      </c>
      <c r="AU2658">
        <v>1</v>
      </c>
      <c r="AV2658">
        <f t="shared" si="167"/>
        <v>2</v>
      </c>
      <c r="AW2658">
        <v>8</v>
      </c>
      <c r="AX2658">
        <v>1.0000000000000009E-2</v>
      </c>
      <c r="AY2658">
        <v>118072732.23831999</v>
      </c>
      <c r="AZ2658">
        <v>118072.73223831999</v>
      </c>
      <c r="BA2658">
        <v>82791.644287533301</v>
      </c>
      <c r="BB2658">
        <v>0.12078513581962755</v>
      </c>
      <c r="BC2658">
        <v>415</v>
      </c>
      <c r="BD2658">
        <v>0</v>
      </c>
      <c r="BE2658">
        <v>415</v>
      </c>
      <c r="BF2658">
        <v>0.35993061578490892</v>
      </c>
      <c r="BG2658">
        <v>16876</v>
      </c>
      <c r="BH2658">
        <v>15.757236227824464</v>
      </c>
      <c r="BI2658">
        <v>242</v>
      </c>
      <c r="BJ2658">
        <v>3</v>
      </c>
      <c r="BK2658">
        <v>1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0</v>
      </c>
      <c r="BT2658">
        <v>1282</v>
      </c>
      <c r="BU2658">
        <v>0.47</v>
      </c>
      <c r="BV2658">
        <v>0.59459459999999997</v>
      </c>
      <c r="BW2658">
        <v>27</v>
      </c>
      <c r="BX2658">
        <v>4.6801870000000001</v>
      </c>
      <c r="BY2658">
        <v>4.9040270000000001</v>
      </c>
      <c r="BZ2658">
        <v>4</v>
      </c>
      <c r="CA2658">
        <v>1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1</v>
      </c>
      <c r="CI2658">
        <v>0</v>
      </c>
      <c r="CJ2658">
        <v>1153</v>
      </c>
      <c r="CK2658">
        <v>6.0711188204683442</v>
      </c>
      <c r="CL2658">
        <v>0.73081607795371495</v>
      </c>
      <c r="CM2658">
        <v>24</v>
      </c>
      <c r="CN2658">
        <v>7.1558464990325783</v>
      </c>
      <c r="CO2658">
        <v>70</v>
      </c>
      <c r="CP2658">
        <v>0</v>
      </c>
      <c r="CQ2658">
        <v>0</v>
      </c>
      <c r="CR2658">
        <v>948</v>
      </c>
      <c r="CS2658">
        <v>0.83</v>
      </c>
      <c r="CT2658">
        <v>809</v>
      </c>
      <c r="CU2658">
        <v>0.68791946308999996</v>
      </c>
      <c r="CW2658">
        <v>0</v>
      </c>
      <c r="CX2658">
        <v>0</v>
      </c>
      <c r="CY2658">
        <v>156</v>
      </c>
      <c r="CZ2658">
        <v>342</v>
      </c>
      <c r="DA2658" s="2">
        <v>817</v>
      </c>
      <c r="DB2658" s="2">
        <v>75</v>
      </c>
      <c r="DC2658" s="2">
        <v>167.22</v>
      </c>
      <c r="DD2658" s="2">
        <v>55</v>
      </c>
      <c r="DE2658">
        <v>109</v>
      </c>
      <c r="DF2658">
        <v>21</v>
      </c>
      <c r="DH2658">
        <v>83.61</v>
      </c>
      <c r="DI2658" s="2">
        <v>250.84</v>
      </c>
      <c r="DJ2658">
        <v>-0.22</v>
      </c>
      <c r="DK2658">
        <v>0.84272368666318487</v>
      </c>
      <c r="DL2658">
        <v>0</v>
      </c>
      <c r="DM2658">
        <v>0</v>
      </c>
      <c r="DN2658">
        <v>93.3</v>
      </c>
      <c r="DO2658">
        <v>0.14599999999999999</v>
      </c>
      <c r="DP2658">
        <v>26912.59</v>
      </c>
      <c r="DQ2658" s="2">
        <v>0</v>
      </c>
      <c r="DR2658" s="2">
        <v>0</v>
      </c>
      <c r="DS2658">
        <v>0</v>
      </c>
      <c r="DV2658">
        <v>0</v>
      </c>
    </row>
    <row r="2659" spans="1:126" x14ac:dyDescent="0.15">
      <c r="A2659" t="s">
        <v>2658</v>
      </c>
      <c r="B2659" t="s">
        <v>4345</v>
      </c>
      <c r="C2659">
        <v>48</v>
      </c>
      <c r="D2659">
        <v>347</v>
      </c>
      <c r="E2659" t="s">
        <v>4346</v>
      </c>
      <c r="F2659">
        <v>48347</v>
      </c>
      <c r="G2659" t="s">
        <v>7642</v>
      </c>
      <c r="H2659">
        <v>61.5</v>
      </c>
      <c r="I2659">
        <v>17.899999999999999</v>
      </c>
      <c r="J2659">
        <v>0.4</v>
      </c>
      <c r="K2659">
        <v>1.2</v>
      </c>
      <c r="L2659">
        <v>1.4</v>
      </c>
      <c r="M2659">
        <v>17.600000000000001</v>
      </c>
      <c r="N2659">
        <f t="shared" si="170"/>
        <v>4415.9799999999996</v>
      </c>
      <c r="O2659">
        <f t="shared" si="168"/>
        <v>5584.02</v>
      </c>
      <c r="P2659">
        <f t="shared" si="169"/>
        <v>6.7008240000000026</v>
      </c>
      <c r="Q2659" s="4">
        <v>48347</v>
      </c>
      <c r="R2659" s="5">
        <v>31.620560000000001</v>
      </c>
      <c r="S2659" s="5">
        <v>-94.620249999999999</v>
      </c>
      <c r="T2659">
        <v>5</v>
      </c>
      <c r="U2659">
        <v>0.12521894430944136</v>
      </c>
      <c r="V2659">
        <v>64647</v>
      </c>
      <c r="W2659">
        <v>65322</v>
      </c>
      <c r="X2659">
        <v>65531</v>
      </c>
      <c r="Y2659">
        <v>65464</v>
      </c>
      <c r="Z2659">
        <v>28986</v>
      </c>
      <c r="AA2659">
        <v>48329</v>
      </c>
      <c r="AB2659">
        <v>21480.351000000002</v>
      </c>
      <c r="AC2659">
        <v>39538</v>
      </c>
      <c r="AD2659">
        <v>1</v>
      </c>
      <c r="AE2659">
        <v>1.5259953304542888E-5</v>
      </c>
      <c r="AF2659">
        <v>30</v>
      </c>
      <c r="AG2659">
        <v>1196</v>
      </c>
      <c r="AH2659">
        <v>2.508361204013378E-2</v>
      </c>
      <c r="AI2659" s="3">
        <v>264818</v>
      </c>
      <c r="AJ2659" s="3">
        <v>605783.83653736999</v>
      </c>
      <c r="AK2659">
        <v>95</v>
      </c>
      <c r="AL2659">
        <v>628102.40000000002</v>
      </c>
      <c r="AM2659">
        <v>1023470</v>
      </c>
      <c r="AN2659">
        <v>87849</v>
      </c>
      <c r="AO2659">
        <v>1111319</v>
      </c>
      <c r="AP2659">
        <v>8</v>
      </c>
      <c r="AQ2659">
        <v>1</v>
      </c>
      <c r="AR2659">
        <v>9</v>
      </c>
      <c r="AS2659">
        <v>0.13777900248002203</v>
      </c>
      <c r="AT2659">
        <v>12</v>
      </c>
      <c r="AU2659">
        <v>52</v>
      </c>
      <c r="AV2659">
        <f t="shared" si="167"/>
        <v>64</v>
      </c>
      <c r="AW2659">
        <v>48701</v>
      </c>
      <c r="AX2659">
        <v>0.74</v>
      </c>
      <c r="AY2659">
        <v>1963898268.21628</v>
      </c>
      <c r="AZ2659">
        <v>1963898.26821628</v>
      </c>
      <c r="BA2659">
        <v>33229.011193841303</v>
      </c>
      <c r="BB2659">
        <v>0.30094184692000131</v>
      </c>
      <c r="BC2659">
        <v>10849</v>
      </c>
      <c r="BD2659">
        <v>16119</v>
      </c>
      <c r="BE2659">
        <v>-5270</v>
      </c>
      <c r="BF2659">
        <v>-8.1519637415502652E-2</v>
      </c>
      <c r="BG2659">
        <v>1110942</v>
      </c>
      <c r="BH2659">
        <v>16.952923044055485</v>
      </c>
      <c r="BI2659">
        <v>7440</v>
      </c>
      <c r="BJ2659">
        <v>53</v>
      </c>
      <c r="BK2659">
        <v>5</v>
      </c>
      <c r="BL2659">
        <v>3</v>
      </c>
      <c r="BM2659">
        <v>0</v>
      </c>
      <c r="BN2659">
        <v>2</v>
      </c>
      <c r="BO2659">
        <v>0</v>
      </c>
      <c r="BP2659">
        <v>0</v>
      </c>
      <c r="BQ2659">
        <v>5</v>
      </c>
      <c r="BR2659">
        <v>1</v>
      </c>
      <c r="BS2659">
        <v>0</v>
      </c>
      <c r="BT2659">
        <v>64117</v>
      </c>
      <c r="BU2659">
        <v>0.67</v>
      </c>
      <c r="BV2659">
        <v>0.49221409999999999</v>
      </c>
      <c r="BW2659">
        <v>337</v>
      </c>
      <c r="BX2659">
        <v>1.0761579999999999</v>
      </c>
      <c r="BY2659">
        <v>-0.94959059999999995</v>
      </c>
      <c r="BZ2659">
        <v>49</v>
      </c>
      <c r="CA2659">
        <v>6</v>
      </c>
      <c r="CB2659">
        <v>2</v>
      </c>
      <c r="CC2659">
        <v>0</v>
      </c>
      <c r="CD2659">
        <v>1</v>
      </c>
      <c r="CE2659">
        <v>1</v>
      </c>
      <c r="CF2659">
        <v>0</v>
      </c>
      <c r="CG2659">
        <v>5</v>
      </c>
      <c r="CH2659">
        <v>1</v>
      </c>
      <c r="CI2659">
        <v>0</v>
      </c>
      <c r="CJ2659">
        <v>65271</v>
      </c>
      <c r="CK2659">
        <v>0.99584807954528043</v>
      </c>
      <c r="CL2659">
        <v>0.66346493623309455</v>
      </c>
      <c r="CM2659">
        <v>303</v>
      </c>
      <c r="CN2659">
        <v>-0.54409023444801874</v>
      </c>
      <c r="CO2659">
        <v>7201</v>
      </c>
      <c r="CP2659">
        <v>-0.38124870620000001</v>
      </c>
      <c r="CQ2659">
        <v>-0.29151066149999999</v>
      </c>
      <c r="CR2659">
        <v>50844</v>
      </c>
      <c r="CS2659">
        <v>0.77300000000000002</v>
      </c>
      <c r="CT2659">
        <v>46352</v>
      </c>
      <c r="CU2659">
        <v>0.70142192906999989</v>
      </c>
      <c r="CV2659">
        <v>55</v>
      </c>
      <c r="CW2659">
        <v>32</v>
      </c>
      <c r="CX2659">
        <v>48</v>
      </c>
      <c r="CY2659">
        <v>1118</v>
      </c>
      <c r="CZ2659">
        <v>1792</v>
      </c>
      <c r="DA2659" s="2">
        <v>32323</v>
      </c>
      <c r="DB2659" s="2">
        <v>5600</v>
      </c>
      <c r="DC2659" s="2">
        <v>131.63999999999999</v>
      </c>
      <c r="DD2659" s="2">
        <v>15596</v>
      </c>
      <c r="DE2659">
        <v>571</v>
      </c>
      <c r="DF2659">
        <v>102</v>
      </c>
      <c r="DG2659">
        <v>30.61</v>
      </c>
      <c r="DH2659">
        <v>1.53</v>
      </c>
      <c r="DI2659" s="2">
        <v>22.96</v>
      </c>
      <c r="DJ2659">
        <v>2.12</v>
      </c>
      <c r="DK2659">
        <v>0.95059248238412797</v>
      </c>
      <c r="DL2659">
        <v>0</v>
      </c>
      <c r="DN2659">
        <v>121</v>
      </c>
      <c r="DO2659">
        <v>0.19600000000000001</v>
      </c>
      <c r="DP2659">
        <v>0</v>
      </c>
      <c r="DQ2659" s="2">
        <f>6216+3022</f>
        <v>9238</v>
      </c>
      <c r="DR2659" s="2">
        <v>1175.2189999999998</v>
      </c>
      <c r="DS2659">
        <v>0</v>
      </c>
      <c r="DT2659">
        <v>1.96487615238137</v>
      </c>
      <c r="DU2659">
        <v>1234143.4270135043</v>
      </c>
      <c r="DV2659">
        <v>0</v>
      </c>
    </row>
    <row r="2660" spans="1:126" x14ac:dyDescent="0.15">
      <c r="A2660" t="s">
        <v>2658</v>
      </c>
      <c r="B2660" t="s">
        <v>4347</v>
      </c>
      <c r="C2660">
        <v>48</v>
      </c>
      <c r="D2660">
        <v>349</v>
      </c>
      <c r="E2660" t="s">
        <v>4348</v>
      </c>
      <c r="F2660">
        <v>48349</v>
      </c>
      <c r="G2660" t="s">
        <v>7643</v>
      </c>
      <c r="H2660">
        <v>59.9</v>
      </c>
      <c r="I2660">
        <v>13.6</v>
      </c>
      <c r="J2660">
        <v>0.3</v>
      </c>
      <c r="K2660">
        <v>0.5</v>
      </c>
      <c r="L2660">
        <v>1.9</v>
      </c>
      <c r="M2660">
        <v>23.8</v>
      </c>
      <c r="N2660">
        <f t="shared" si="170"/>
        <v>4343.3600000000006</v>
      </c>
      <c r="O2660">
        <f t="shared" si="168"/>
        <v>5656.6399999999994</v>
      </c>
      <c r="P2660">
        <f t="shared" si="169"/>
        <v>6.787968000000002</v>
      </c>
      <c r="Q2660" s="4">
        <v>48349</v>
      </c>
      <c r="R2660" s="5">
        <v>32.048448</v>
      </c>
      <c r="S2660" s="5">
        <v>-96.476909000000006</v>
      </c>
      <c r="T2660">
        <v>4</v>
      </c>
      <c r="U2660">
        <v>0.15274953557398729</v>
      </c>
      <c r="V2660">
        <v>47739</v>
      </c>
      <c r="W2660">
        <v>48073</v>
      </c>
      <c r="X2660">
        <v>48118</v>
      </c>
      <c r="Y2660">
        <v>48170</v>
      </c>
      <c r="Z2660">
        <v>23747</v>
      </c>
      <c r="AA2660">
        <v>48331</v>
      </c>
      <c r="AB2660">
        <v>17750.125</v>
      </c>
      <c r="AC2660">
        <v>41505</v>
      </c>
      <c r="AD2660">
        <v>1</v>
      </c>
      <c r="AE2660">
        <v>2.0782243651024563E-5</v>
      </c>
      <c r="AF2660">
        <v>54</v>
      </c>
      <c r="AG2660">
        <v>2573</v>
      </c>
      <c r="AH2660">
        <v>2.0987174504469491E-2</v>
      </c>
      <c r="AI2660" s="3">
        <v>558096</v>
      </c>
      <c r="AJ2660" s="3">
        <v>646163.70097480004</v>
      </c>
      <c r="AK2660">
        <v>69</v>
      </c>
      <c r="AL2660">
        <v>695212.8</v>
      </c>
      <c r="AM2660">
        <v>1970137</v>
      </c>
      <c r="AN2660">
        <v>149158</v>
      </c>
      <c r="AO2660">
        <v>2119295</v>
      </c>
      <c r="AP2660">
        <v>4</v>
      </c>
      <c r="AQ2660">
        <v>0</v>
      </c>
      <c r="AR2660">
        <v>4</v>
      </c>
      <c r="AS2660">
        <v>8.3206789674037399E-2</v>
      </c>
      <c r="AT2660">
        <v>4</v>
      </c>
      <c r="AU2660">
        <v>44</v>
      </c>
      <c r="AV2660">
        <f t="shared" si="167"/>
        <v>48</v>
      </c>
      <c r="AW2660">
        <v>9977</v>
      </c>
      <c r="AX2660">
        <v>0.21999999999999997</v>
      </c>
      <c r="AY2660">
        <v>364880730.54702997</v>
      </c>
      <c r="AZ2660">
        <v>364880.73054702999</v>
      </c>
      <c r="BA2660">
        <v>8064.9673137402597</v>
      </c>
      <c r="BB2660">
        <v>1.2399306297203501</v>
      </c>
      <c r="BC2660">
        <v>5949</v>
      </c>
      <c r="BD2660">
        <v>1970</v>
      </c>
      <c r="BE2660">
        <v>3979</v>
      </c>
      <c r="BF2660">
        <v>8.3349043758771654E-2</v>
      </c>
      <c r="BG2660">
        <v>673424</v>
      </c>
      <c r="BH2660">
        <v>13.995261648447567</v>
      </c>
      <c r="BI2660">
        <v>6196</v>
      </c>
      <c r="BJ2660">
        <v>38</v>
      </c>
      <c r="BK2660">
        <v>6</v>
      </c>
      <c r="BL2660">
        <v>5</v>
      </c>
      <c r="BM2660">
        <v>0</v>
      </c>
      <c r="BN2660">
        <v>0</v>
      </c>
      <c r="BO2660">
        <v>0</v>
      </c>
      <c r="BP2660">
        <v>0</v>
      </c>
      <c r="BQ2660">
        <v>2</v>
      </c>
      <c r="BR2660">
        <v>2</v>
      </c>
      <c r="BS2660">
        <v>0</v>
      </c>
      <c r="BT2660">
        <v>49440</v>
      </c>
      <c r="BU2660">
        <v>0.65</v>
      </c>
      <c r="BV2660">
        <v>0.44395180000000001</v>
      </c>
      <c r="BW2660">
        <v>269</v>
      </c>
      <c r="BX2660">
        <v>1.072006</v>
      </c>
      <c r="BY2660">
        <v>-1.159403</v>
      </c>
      <c r="BZ2660">
        <v>35</v>
      </c>
      <c r="CA2660">
        <v>5</v>
      </c>
      <c r="CB2660">
        <v>2</v>
      </c>
      <c r="CC2660">
        <v>0</v>
      </c>
      <c r="CD2660">
        <v>0</v>
      </c>
      <c r="CE2660">
        <v>0</v>
      </c>
      <c r="CF2660">
        <v>1</v>
      </c>
      <c r="CG2660">
        <v>3</v>
      </c>
      <c r="CH2660">
        <v>1</v>
      </c>
      <c r="CI2660">
        <v>1</v>
      </c>
      <c r="CJ2660">
        <v>48034</v>
      </c>
      <c r="CK2660">
        <v>0.99929216804763299</v>
      </c>
      <c r="CL2660">
        <v>0.56150866164754043</v>
      </c>
      <c r="CM2660">
        <v>245</v>
      </c>
      <c r="CN2660">
        <v>-0.87549064997544823</v>
      </c>
      <c r="CO2660">
        <v>3744.9999999999995</v>
      </c>
      <c r="CP2660">
        <v>-3.8881271799999999E-2</v>
      </c>
      <c r="CQ2660">
        <v>-0.29427526510000002</v>
      </c>
      <c r="CR2660">
        <v>38993</v>
      </c>
      <c r="CS2660">
        <v>0.80599999999999994</v>
      </c>
      <c r="CT2660">
        <v>33608</v>
      </c>
      <c r="CU2660">
        <v>0.71563895039000003</v>
      </c>
      <c r="CV2660">
        <v>27</v>
      </c>
      <c r="CW2660">
        <v>17</v>
      </c>
      <c r="CX2660">
        <v>20</v>
      </c>
      <c r="CY2660">
        <v>1399</v>
      </c>
      <c r="CZ2660">
        <v>4015</v>
      </c>
      <c r="DA2660" s="2">
        <v>25573</v>
      </c>
      <c r="DB2660" s="2">
        <v>3240</v>
      </c>
      <c r="DC2660" s="2">
        <v>126.98</v>
      </c>
      <c r="DD2660" s="2">
        <v>11163</v>
      </c>
      <c r="DE2660">
        <v>1350</v>
      </c>
      <c r="DF2660">
        <v>497</v>
      </c>
      <c r="DG2660">
        <v>22.9</v>
      </c>
      <c r="DH2660">
        <v>4.16</v>
      </c>
      <c r="DI2660" s="2">
        <v>14.57</v>
      </c>
      <c r="DJ2660">
        <v>0.56999999999999995</v>
      </c>
      <c r="DK2660">
        <v>0.92247570310484217</v>
      </c>
      <c r="DL2660">
        <v>7.7730275942479595E-4</v>
      </c>
      <c r="DM2660">
        <v>34</v>
      </c>
      <c r="DN2660">
        <v>174.6</v>
      </c>
      <c r="DO2660">
        <v>0.26100000000000001</v>
      </c>
      <c r="DP2660">
        <v>2734.37</v>
      </c>
      <c r="DQ2660" s="2">
        <v>0</v>
      </c>
      <c r="DR2660" s="2">
        <v>3082.6048657600004</v>
      </c>
      <c r="DS2660">
        <v>4.4340413984969781E-3</v>
      </c>
      <c r="DT2660">
        <v>7.3413262003266802</v>
      </c>
      <c r="DU2660">
        <v>5103783.9434424723</v>
      </c>
      <c r="DV2660">
        <v>0</v>
      </c>
    </row>
    <row r="2661" spans="1:126" x14ac:dyDescent="0.15">
      <c r="A2661" t="s">
        <v>2658</v>
      </c>
      <c r="B2661" t="s">
        <v>355</v>
      </c>
      <c r="C2661">
        <v>48</v>
      </c>
      <c r="D2661">
        <v>351</v>
      </c>
      <c r="E2661" t="s">
        <v>4349</v>
      </c>
      <c r="F2661">
        <v>48351</v>
      </c>
      <c r="G2661" t="s">
        <v>7644</v>
      </c>
      <c r="H2661">
        <v>74.900000000000006</v>
      </c>
      <c r="I2661">
        <v>20</v>
      </c>
      <c r="J2661">
        <v>0.5</v>
      </c>
      <c r="K2661">
        <v>0.4</v>
      </c>
      <c r="L2661">
        <v>1.3</v>
      </c>
      <c r="M2661">
        <v>2.8</v>
      </c>
      <c r="N2661">
        <f t="shared" si="170"/>
        <v>6019.9500000000007</v>
      </c>
      <c r="O2661">
        <f t="shared" si="168"/>
        <v>3980.0499999999993</v>
      </c>
      <c r="P2661">
        <f t="shared" si="169"/>
        <v>4.7760600000000011</v>
      </c>
      <c r="Q2661" s="4">
        <v>48351</v>
      </c>
      <c r="R2661" s="5">
        <v>30.786718</v>
      </c>
      <c r="S2661" s="5">
        <v>-93.739249999999998</v>
      </c>
      <c r="T2661">
        <v>2</v>
      </c>
      <c r="U2661">
        <v>0.23477609219208917</v>
      </c>
      <c r="V2661">
        <v>14372</v>
      </c>
      <c r="W2661">
        <v>14323</v>
      </c>
      <c r="X2661">
        <v>14231</v>
      </c>
      <c r="Y2661">
        <v>14169</v>
      </c>
      <c r="Z2661">
        <v>7194</v>
      </c>
      <c r="AA2661">
        <v>48333</v>
      </c>
      <c r="AB2661">
        <v>4536.1480000000001</v>
      </c>
      <c r="AC2661">
        <v>38144</v>
      </c>
      <c r="AD2661">
        <v>0</v>
      </c>
      <c r="AE2661">
        <v>0</v>
      </c>
      <c r="AF2661">
        <v>15</v>
      </c>
      <c r="AG2661">
        <v>450</v>
      </c>
      <c r="AH2661">
        <v>3.3333333333333333E-2</v>
      </c>
      <c r="AI2661" s="3">
        <v>58782</v>
      </c>
      <c r="AJ2661" s="3">
        <v>597552.41093222506</v>
      </c>
      <c r="AK2661">
        <v>38</v>
      </c>
      <c r="AL2661">
        <v>601324.80000000005</v>
      </c>
      <c r="AM2661">
        <v>1377107</v>
      </c>
      <c r="AN2661">
        <v>24435</v>
      </c>
      <c r="AO2661">
        <v>1401542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5</v>
      </c>
      <c r="AV2661">
        <f t="shared" si="167"/>
        <v>5</v>
      </c>
      <c r="AW2661">
        <v>4252</v>
      </c>
      <c r="AX2661">
        <v>0.32999999999999996</v>
      </c>
      <c r="AY2661">
        <v>864742638.55171001</v>
      </c>
      <c r="AZ2661">
        <v>864742.63855171006</v>
      </c>
      <c r="BA2661">
        <v>56897.908725088797</v>
      </c>
      <c r="BB2661">
        <v>0.17575338398317195</v>
      </c>
      <c r="BC2661">
        <v>9513</v>
      </c>
      <c r="BD2661">
        <v>9842</v>
      </c>
      <c r="BE2661">
        <v>-329</v>
      </c>
      <c r="BF2661">
        <v>-2.2891733927080434E-2</v>
      </c>
      <c r="BG2661">
        <v>56140</v>
      </c>
      <c r="BH2661">
        <v>3.9449090014756516</v>
      </c>
      <c r="BI2661">
        <v>2704</v>
      </c>
      <c r="BJ2661">
        <v>14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13667</v>
      </c>
      <c r="BU2661">
        <v>0.46</v>
      </c>
      <c r="BV2661">
        <v>0.48622660000000001</v>
      </c>
      <c r="BW2661">
        <v>54</v>
      </c>
      <c r="BX2661">
        <v>1.024365</v>
      </c>
      <c r="BY2661">
        <v>-1.069625</v>
      </c>
      <c r="BZ2661">
        <v>11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14146</v>
      </c>
      <c r="CK2661">
        <v>0.84829633818747352</v>
      </c>
      <c r="CL2661">
        <v>0.64958494742667405</v>
      </c>
      <c r="CM2661">
        <v>52</v>
      </c>
      <c r="CN2661">
        <v>-0.82744112277744142</v>
      </c>
      <c r="CO2661">
        <v>445</v>
      </c>
      <c r="CP2661">
        <v>-0.95148699569999995</v>
      </c>
      <c r="CQ2661">
        <v>-0.48867143239999999</v>
      </c>
      <c r="CR2661">
        <v>10666</v>
      </c>
      <c r="CS2661">
        <v>0.76800000000000002</v>
      </c>
      <c r="CT2661">
        <v>10995</v>
      </c>
      <c r="CU2661">
        <v>0.78654088050000004</v>
      </c>
      <c r="CV2661">
        <v>1</v>
      </c>
      <c r="CY2661">
        <v>111</v>
      </c>
      <c r="CZ2661">
        <v>681</v>
      </c>
      <c r="DA2661" s="2">
        <v>3020</v>
      </c>
      <c r="DB2661" s="2">
        <v>910</v>
      </c>
      <c r="DC2661" s="2">
        <v>14.14</v>
      </c>
      <c r="DD2661" s="2">
        <v>3273</v>
      </c>
      <c r="DE2661">
        <v>225</v>
      </c>
      <c r="DF2661">
        <v>81</v>
      </c>
      <c r="DG2661">
        <v>7.07</v>
      </c>
      <c r="DH2661">
        <v>14.14</v>
      </c>
      <c r="DI2661" s="2">
        <v>7.07</v>
      </c>
      <c r="DJ2661">
        <v>1.44</v>
      </c>
      <c r="DK2661">
        <v>0.99836684699397771</v>
      </c>
      <c r="DL2661">
        <v>0</v>
      </c>
      <c r="DM2661">
        <v>0</v>
      </c>
      <c r="DN2661">
        <v>152.4</v>
      </c>
      <c r="DO2661">
        <v>0.26400000000000001</v>
      </c>
      <c r="DP2661">
        <v>491.4</v>
      </c>
      <c r="DQ2661" s="2">
        <v>1780</v>
      </c>
      <c r="DR2661" s="2">
        <v>5</v>
      </c>
      <c r="DS2661">
        <v>0</v>
      </c>
      <c r="DV2661">
        <v>1</v>
      </c>
    </row>
    <row r="2662" spans="1:126" x14ac:dyDescent="0.15">
      <c r="A2662" t="s">
        <v>2658</v>
      </c>
      <c r="B2662" t="s">
        <v>4350</v>
      </c>
      <c r="C2662">
        <v>48</v>
      </c>
      <c r="D2662">
        <v>353</v>
      </c>
      <c r="E2662" t="s">
        <v>4351</v>
      </c>
      <c r="F2662">
        <v>48353</v>
      </c>
      <c r="G2662" t="s">
        <v>7645</v>
      </c>
      <c r="H2662">
        <v>60.4</v>
      </c>
      <c r="I2662">
        <v>4.4000000000000004</v>
      </c>
      <c r="J2662">
        <v>0.3</v>
      </c>
      <c r="K2662">
        <v>0.4</v>
      </c>
      <c r="L2662">
        <v>1</v>
      </c>
      <c r="M2662">
        <v>33.5</v>
      </c>
      <c r="N2662">
        <f t="shared" si="170"/>
        <v>4791.0200000000004</v>
      </c>
      <c r="O2662">
        <f t="shared" si="168"/>
        <v>5208.9799999999996</v>
      </c>
      <c r="P2662">
        <f t="shared" si="169"/>
        <v>6.2507760000000019</v>
      </c>
      <c r="Q2662" s="4">
        <v>48353</v>
      </c>
      <c r="R2662" s="5">
        <v>32.312337999999997</v>
      </c>
      <c r="S2662" s="5">
        <v>-100.418108</v>
      </c>
      <c r="T2662">
        <v>6</v>
      </c>
      <c r="U2662">
        <v>0.17975035282439839</v>
      </c>
      <c r="V2662">
        <v>15104</v>
      </c>
      <c r="W2662">
        <v>15082</v>
      </c>
      <c r="X2662">
        <v>15061</v>
      </c>
      <c r="Y2662">
        <v>15041</v>
      </c>
      <c r="Z2662">
        <v>7232</v>
      </c>
      <c r="AA2662">
        <v>48335</v>
      </c>
      <c r="AB2662">
        <v>5327.3200000000006</v>
      </c>
      <c r="AC2662">
        <v>37102</v>
      </c>
      <c r="AD2662">
        <v>0</v>
      </c>
      <c r="AE2662">
        <v>0</v>
      </c>
      <c r="AF2662">
        <v>4</v>
      </c>
      <c r="AG2662">
        <v>478</v>
      </c>
      <c r="AH2662">
        <v>8.368200836820083E-3</v>
      </c>
      <c r="AI2662" s="3">
        <v>465160</v>
      </c>
      <c r="AJ2662" s="3">
        <v>583677.26626270008</v>
      </c>
      <c r="AK2662">
        <v>240</v>
      </c>
      <c r="AL2662">
        <v>584966.40000000002</v>
      </c>
      <c r="AM2662">
        <v>1518977</v>
      </c>
      <c r="AN2662">
        <v>39156</v>
      </c>
      <c r="AO2662">
        <v>1558133</v>
      </c>
      <c r="AP2662">
        <v>1</v>
      </c>
      <c r="AQ2662">
        <v>0</v>
      </c>
      <c r="AR2662">
        <v>1</v>
      </c>
      <c r="AS2662">
        <v>6.6304203686513727E-2</v>
      </c>
      <c r="AT2662">
        <v>1</v>
      </c>
      <c r="AU2662">
        <v>9</v>
      </c>
      <c r="AV2662">
        <f t="shared" si="167"/>
        <v>10</v>
      </c>
      <c r="AW2662">
        <v>10523</v>
      </c>
      <c r="AX2662">
        <v>0.78</v>
      </c>
      <c r="AY2662">
        <v>59115622.215275303</v>
      </c>
      <c r="AZ2662">
        <v>59115.622215275303</v>
      </c>
      <c r="BA2662">
        <v>3749.5334596417902</v>
      </c>
      <c r="BB2662">
        <v>2.6669984699790743</v>
      </c>
      <c r="BC2662">
        <v>4839</v>
      </c>
      <c r="BD2662">
        <v>524</v>
      </c>
      <c r="BE2662">
        <v>4315</v>
      </c>
      <c r="BF2662">
        <v>0.28568591101694918</v>
      </c>
      <c r="BG2662">
        <v>351808</v>
      </c>
      <c r="BH2662">
        <v>23.358873912754799</v>
      </c>
      <c r="BI2662">
        <v>2505</v>
      </c>
      <c r="BJ2662">
        <v>19</v>
      </c>
      <c r="BK2662">
        <v>0</v>
      </c>
      <c r="BL2662">
        <v>2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2</v>
      </c>
      <c r="BS2662">
        <v>0</v>
      </c>
      <c r="BT2662">
        <v>14917</v>
      </c>
      <c r="BU2662">
        <v>0.7</v>
      </c>
      <c r="BV2662">
        <v>0.46102710000000002</v>
      </c>
      <c r="BW2662">
        <v>77</v>
      </c>
      <c r="BX2662">
        <v>1.608903</v>
      </c>
      <c r="BY2662">
        <v>-0.71904400000000002</v>
      </c>
      <c r="BZ2662">
        <v>18</v>
      </c>
      <c r="CA2662">
        <v>0</v>
      </c>
      <c r="CB2662">
        <v>2</v>
      </c>
      <c r="CC2662">
        <v>0</v>
      </c>
      <c r="CD2662">
        <v>0</v>
      </c>
      <c r="CE2662">
        <v>2</v>
      </c>
      <c r="CF2662">
        <v>0</v>
      </c>
      <c r="CG2662">
        <v>0</v>
      </c>
      <c r="CH2662">
        <v>2</v>
      </c>
      <c r="CI2662">
        <v>0</v>
      </c>
      <c r="CJ2662">
        <v>15105</v>
      </c>
      <c r="CK2662">
        <v>1.5888778550148956</v>
      </c>
      <c r="CL2662">
        <v>0.53899622997172481</v>
      </c>
      <c r="CM2662">
        <v>64</v>
      </c>
      <c r="CN2662">
        <v>-0.60556536483370393</v>
      </c>
      <c r="CO2662">
        <v>874</v>
      </c>
      <c r="CP2662">
        <v>-0.80926713790000004</v>
      </c>
      <c r="CQ2662">
        <v>-0.2180321627</v>
      </c>
      <c r="CR2662">
        <v>12747</v>
      </c>
      <c r="CS2662">
        <v>0.84299999999999997</v>
      </c>
      <c r="CT2662">
        <v>11343</v>
      </c>
      <c r="CU2662">
        <v>0.75091966299000001</v>
      </c>
      <c r="CV2662">
        <v>7</v>
      </c>
      <c r="CW2662">
        <v>5</v>
      </c>
      <c r="CX2662">
        <v>7</v>
      </c>
      <c r="CY2662">
        <v>269</v>
      </c>
      <c r="CZ2662">
        <v>678</v>
      </c>
      <c r="DA2662" s="2">
        <v>8960</v>
      </c>
      <c r="DB2662" s="2">
        <v>1155</v>
      </c>
      <c r="DC2662" s="2">
        <v>86.45</v>
      </c>
      <c r="DD2662" s="2">
        <v>1822</v>
      </c>
      <c r="DE2662">
        <v>208</v>
      </c>
      <c r="DF2662">
        <v>14</v>
      </c>
      <c r="DG2662">
        <v>39.9</v>
      </c>
      <c r="DH2662">
        <v>6.65</v>
      </c>
      <c r="DI2662" s="2">
        <v>19.95</v>
      </c>
      <c r="DJ2662">
        <v>2.11</v>
      </c>
      <c r="DK2662">
        <v>0.90821007825264422</v>
      </c>
      <c r="DL2662">
        <v>0</v>
      </c>
      <c r="DN2662">
        <v>151.4</v>
      </c>
      <c r="DO2662">
        <v>0.25900000000000001</v>
      </c>
      <c r="DP2662">
        <v>12289.49</v>
      </c>
      <c r="DQ2662" s="2">
        <v>0</v>
      </c>
      <c r="DR2662" s="2">
        <v>0</v>
      </c>
      <c r="DS2662">
        <v>0</v>
      </c>
      <c r="DT2662">
        <v>1.5568281753483499</v>
      </c>
      <c r="DU2662">
        <v>910692.17315209308</v>
      </c>
      <c r="DV2662">
        <v>0</v>
      </c>
    </row>
    <row r="2663" spans="1:126" x14ac:dyDescent="0.15">
      <c r="A2663" t="s">
        <v>2658</v>
      </c>
      <c r="B2663" t="s">
        <v>4352</v>
      </c>
      <c r="C2663">
        <v>48</v>
      </c>
      <c r="D2663">
        <v>355</v>
      </c>
      <c r="E2663" t="s">
        <v>4353</v>
      </c>
      <c r="F2663">
        <v>48355</v>
      </c>
      <c r="G2663" t="s">
        <v>7646</v>
      </c>
      <c r="H2663">
        <v>32.9</v>
      </c>
      <c r="I2663">
        <v>3.6</v>
      </c>
      <c r="J2663">
        <v>0.3</v>
      </c>
      <c r="K2663">
        <v>1.6</v>
      </c>
      <c r="L2663">
        <v>1</v>
      </c>
      <c r="M2663">
        <v>60.6</v>
      </c>
      <c r="N2663">
        <f t="shared" si="170"/>
        <v>4771.38</v>
      </c>
      <c r="O2663">
        <f t="shared" si="168"/>
        <v>5228.62</v>
      </c>
      <c r="P2663">
        <f t="shared" si="169"/>
        <v>6.2743440000000019</v>
      </c>
      <c r="Q2663" s="4">
        <v>48355</v>
      </c>
      <c r="R2663" s="5">
        <v>27.738737</v>
      </c>
      <c r="S2663" s="5">
        <v>-97.518659999999997</v>
      </c>
      <c r="T2663">
        <v>2</v>
      </c>
      <c r="U2663">
        <v>7.8324742251691365E-2</v>
      </c>
      <c r="V2663">
        <v>340568</v>
      </c>
      <c r="W2663">
        <v>348130</v>
      </c>
      <c r="X2663">
        <v>352060</v>
      </c>
      <c r="Y2663">
        <v>360437</v>
      </c>
      <c r="Z2663">
        <v>181398</v>
      </c>
      <c r="AA2663">
        <v>48337</v>
      </c>
      <c r="AB2663">
        <v>140229.47200000001</v>
      </c>
      <c r="AC2663">
        <v>50337</v>
      </c>
      <c r="AD2663">
        <v>4</v>
      </c>
      <c r="AE2663">
        <v>1.1361699710276658E-5</v>
      </c>
      <c r="AF2663">
        <v>21</v>
      </c>
      <c r="AG2663">
        <v>754</v>
      </c>
      <c r="AH2663">
        <v>2.7851458885941646E-2</v>
      </c>
      <c r="AI2663" s="3">
        <v>523933</v>
      </c>
      <c r="AJ2663" s="3">
        <v>536520.23708349501</v>
      </c>
      <c r="AK2663">
        <v>80</v>
      </c>
      <c r="AL2663">
        <v>746611.19999999995</v>
      </c>
      <c r="AM2663">
        <v>1207133</v>
      </c>
      <c r="AN2663">
        <v>121369</v>
      </c>
      <c r="AO2663">
        <v>1328502</v>
      </c>
      <c r="AP2663">
        <v>20</v>
      </c>
      <c r="AQ2663">
        <v>3</v>
      </c>
      <c r="AR2663">
        <v>23</v>
      </c>
      <c r="AS2663">
        <v>6.606727371958751E-2</v>
      </c>
      <c r="AT2663">
        <v>25</v>
      </c>
      <c r="AU2663">
        <v>160</v>
      </c>
      <c r="AV2663">
        <f t="shared" si="167"/>
        <v>185</v>
      </c>
      <c r="AW2663">
        <v>352060</v>
      </c>
      <c r="AX2663">
        <v>1</v>
      </c>
      <c r="AY2663">
        <v>1006621964.8758399</v>
      </c>
      <c r="AZ2663">
        <v>1006621.96487584</v>
      </c>
      <c r="BA2663">
        <v>3217.7307996783902</v>
      </c>
      <c r="BB2663">
        <v>3.1077801788140547</v>
      </c>
      <c r="BC2663">
        <v>119623</v>
      </c>
      <c r="BD2663">
        <v>147016</v>
      </c>
      <c r="BE2663">
        <v>-27393</v>
      </c>
      <c r="BF2663">
        <v>-8.0433276173921209E-2</v>
      </c>
      <c r="BG2663">
        <v>5104238</v>
      </c>
      <c r="BH2663">
        <v>14.498204851445776</v>
      </c>
      <c r="BI2663">
        <v>32851</v>
      </c>
      <c r="BJ2663">
        <v>182</v>
      </c>
      <c r="BK2663">
        <v>30</v>
      </c>
      <c r="BL2663">
        <v>9</v>
      </c>
      <c r="BM2663">
        <v>0</v>
      </c>
      <c r="BN2663">
        <v>5</v>
      </c>
      <c r="BO2663">
        <v>12</v>
      </c>
      <c r="BP2663">
        <v>1</v>
      </c>
      <c r="BQ2663">
        <v>19</v>
      </c>
      <c r="BR2663">
        <v>4</v>
      </c>
      <c r="BS2663">
        <v>1</v>
      </c>
      <c r="BT2663">
        <v>323046</v>
      </c>
      <c r="BU2663">
        <v>0.7</v>
      </c>
      <c r="BV2663">
        <v>0.43007050000000002</v>
      </c>
      <c r="BW2663">
        <v>1378</v>
      </c>
      <c r="BX2663">
        <v>0.81412549999999995</v>
      </c>
      <c r="BY2663">
        <v>-1.642736</v>
      </c>
      <c r="BZ2663">
        <v>188</v>
      </c>
      <c r="CA2663">
        <v>24</v>
      </c>
      <c r="CB2663">
        <v>7</v>
      </c>
      <c r="CC2663">
        <v>4</v>
      </c>
      <c r="CD2663">
        <v>5</v>
      </c>
      <c r="CE2663">
        <v>13</v>
      </c>
      <c r="CF2663">
        <v>1</v>
      </c>
      <c r="CG2663">
        <v>25</v>
      </c>
      <c r="CH2663">
        <v>5</v>
      </c>
      <c r="CI2663">
        <v>0</v>
      </c>
      <c r="CJ2663">
        <v>356494</v>
      </c>
      <c r="CK2663">
        <v>0.76298619331601647</v>
      </c>
      <c r="CL2663">
        <v>0.50064596790998128</v>
      </c>
      <c r="CM2663">
        <v>1169</v>
      </c>
      <c r="CN2663">
        <v>-1.6711342915189147</v>
      </c>
      <c r="CO2663">
        <v>36773</v>
      </c>
      <c r="CP2663">
        <v>5.1870450999999998E-2</v>
      </c>
      <c r="CQ2663">
        <v>-0.24704400949999999</v>
      </c>
      <c r="CR2663">
        <v>316305</v>
      </c>
      <c r="CS2663">
        <v>0.875</v>
      </c>
      <c r="CT2663">
        <v>259172</v>
      </c>
      <c r="CU2663">
        <v>0.74625727047000001</v>
      </c>
      <c r="CV2663">
        <v>359</v>
      </c>
      <c r="CW2663">
        <v>171</v>
      </c>
      <c r="CX2663">
        <v>272</v>
      </c>
      <c r="CY2663">
        <v>796</v>
      </c>
      <c r="CZ2663">
        <v>1110</v>
      </c>
      <c r="DA2663" s="2">
        <v>219236</v>
      </c>
      <c r="DB2663" s="2">
        <v>30330</v>
      </c>
      <c r="DC2663" s="2">
        <v>171.25</v>
      </c>
      <c r="DD2663" s="2">
        <v>46472</v>
      </c>
      <c r="DE2663">
        <v>306</v>
      </c>
      <c r="DF2663">
        <v>58</v>
      </c>
      <c r="DG2663">
        <v>38.619999999999997</v>
      </c>
      <c r="DH2663">
        <v>2.56</v>
      </c>
      <c r="DI2663" s="2">
        <v>7.67</v>
      </c>
      <c r="DJ2663">
        <v>3.33</v>
      </c>
      <c r="DK2663">
        <v>0.74950804778473579</v>
      </c>
      <c r="DL2663">
        <v>0</v>
      </c>
      <c r="DM2663">
        <v>0</v>
      </c>
      <c r="DN2663">
        <v>305.7</v>
      </c>
      <c r="DO2663">
        <v>0.434</v>
      </c>
      <c r="DP2663">
        <v>387.35</v>
      </c>
      <c r="DQ2663" s="2">
        <v>0</v>
      </c>
      <c r="DR2663" s="2">
        <v>38.471624980000001</v>
      </c>
      <c r="DS2663">
        <v>5.1528325565970618E-5</v>
      </c>
      <c r="DT2663">
        <v>2.60586023661007</v>
      </c>
      <c r="DU2663">
        <v>1945564.4382877282</v>
      </c>
      <c r="DV2663">
        <v>0</v>
      </c>
    </row>
    <row r="2664" spans="1:126" x14ac:dyDescent="0.15">
      <c r="A2664" t="s">
        <v>2658</v>
      </c>
      <c r="B2664" t="s">
        <v>4354</v>
      </c>
      <c r="C2664">
        <v>48</v>
      </c>
      <c r="D2664">
        <v>357</v>
      </c>
      <c r="E2664" t="s">
        <v>4355</v>
      </c>
      <c r="F2664">
        <v>48357</v>
      </c>
      <c r="G2664" t="s">
        <v>7647</v>
      </c>
      <c r="H2664">
        <v>49.5</v>
      </c>
      <c r="I2664">
        <v>0.2</v>
      </c>
      <c r="J2664">
        <v>0.6</v>
      </c>
      <c r="K2664">
        <v>0.2</v>
      </c>
      <c r="L2664">
        <v>0.7</v>
      </c>
      <c r="M2664">
        <v>48.7</v>
      </c>
      <c r="N2664">
        <f t="shared" si="170"/>
        <v>4822.87</v>
      </c>
      <c r="O2664">
        <f t="shared" si="168"/>
        <v>5177.13</v>
      </c>
      <c r="P2664">
        <f t="shared" si="169"/>
        <v>6.212556000000002</v>
      </c>
      <c r="Q2664" s="4">
        <v>48357</v>
      </c>
      <c r="R2664" s="5">
        <v>36.278744000000003</v>
      </c>
      <c r="S2664" s="5">
        <v>-100.815864</v>
      </c>
      <c r="T2664">
        <v>7</v>
      </c>
      <c r="U2664">
        <v>0.40568773760264282</v>
      </c>
      <c r="V2664">
        <v>10314</v>
      </c>
      <c r="W2664">
        <v>10546</v>
      </c>
      <c r="X2664">
        <v>10642</v>
      </c>
      <c r="Y2664">
        <v>10697</v>
      </c>
      <c r="Z2664">
        <v>5206</v>
      </c>
      <c r="AA2664">
        <v>48339</v>
      </c>
      <c r="AB2664">
        <v>4232.0349999999999</v>
      </c>
      <c r="AC2664">
        <v>51517</v>
      </c>
      <c r="AD2664">
        <v>0</v>
      </c>
      <c r="AE2664">
        <v>0</v>
      </c>
      <c r="AF2664">
        <v>4</v>
      </c>
      <c r="AG2664">
        <v>348</v>
      </c>
      <c r="AH2664">
        <v>1.1494252873563218E-2</v>
      </c>
      <c r="AI2664" s="3">
        <v>544623</v>
      </c>
      <c r="AJ2664" s="3">
        <v>587317.2118705</v>
      </c>
      <c r="AK2664">
        <v>628</v>
      </c>
      <c r="AL2664">
        <v>587609.59999999998</v>
      </c>
      <c r="AM2664">
        <v>1602130</v>
      </c>
      <c r="AN2664">
        <v>77897</v>
      </c>
      <c r="AO2664">
        <v>1680027</v>
      </c>
      <c r="AP2664">
        <v>3</v>
      </c>
      <c r="AQ2664">
        <v>0</v>
      </c>
      <c r="AR2664">
        <v>3</v>
      </c>
      <c r="AS2664">
        <v>0.28446804475630572</v>
      </c>
      <c r="AT2664">
        <v>3</v>
      </c>
      <c r="AU2664">
        <v>7</v>
      </c>
      <c r="AV2664">
        <f t="shared" si="167"/>
        <v>10</v>
      </c>
      <c r="AW2664">
        <v>9499</v>
      </c>
      <c r="AX2664">
        <v>0.92</v>
      </c>
      <c r="AY2664">
        <v>1162915946.2009101</v>
      </c>
      <c r="AZ2664">
        <v>1162915.94620091</v>
      </c>
      <c r="BA2664">
        <v>129427.5168767</v>
      </c>
      <c r="BB2664">
        <v>7.7263322679106697E-2</v>
      </c>
      <c r="BC2664">
        <v>6360</v>
      </c>
      <c r="BD2664">
        <v>0</v>
      </c>
      <c r="BE2664">
        <v>6360</v>
      </c>
      <c r="BF2664">
        <v>0.61663757998836533</v>
      </c>
      <c r="BG2664">
        <v>527319</v>
      </c>
      <c r="BH2664">
        <v>49.550742341665099</v>
      </c>
      <c r="BI2664">
        <v>1703</v>
      </c>
      <c r="BJ2664">
        <v>14</v>
      </c>
      <c r="BK2664">
        <v>2</v>
      </c>
      <c r="BL2664">
        <v>2</v>
      </c>
      <c r="BM2664">
        <v>0</v>
      </c>
      <c r="BN2664">
        <v>0</v>
      </c>
      <c r="BO2664">
        <v>0</v>
      </c>
      <c r="BP2664">
        <v>0</v>
      </c>
      <c r="BQ2664">
        <v>1</v>
      </c>
      <c r="BR2664">
        <v>0</v>
      </c>
      <c r="BS2664">
        <v>0</v>
      </c>
      <c r="BT2664">
        <v>9791</v>
      </c>
      <c r="BU2664">
        <v>0.72</v>
      </c>
      <c r="BV2664">
        <v>0.45929969999999998</v>
      </c>
      <c r="BW2664">
        <v>64</v>
      </c>
      <c r="BX2664">
        <v>1.940558</v>
      </c>
      <c r="BY2664">
        <v>-0.27543109999999998</v>
      </c>
      <c r="BZ2664">
        <v>17</v>
      </c>
      <c r="CA2664">
        <v>2</v>
      </c>
      <c r="CB2664">
        <v>2</v>
      </c>
      <c r="CC2664">
        <v>0</v>
      </c>
      <c r="CD2664">
        <v>0</v>
      </c>
      <c r="CE2664">
        <v>0</v>
      </c>
      <c r="CF2664">
        <v>0</v>
      </c>
      <c r="CG2664">
        <v>1</v>
      </c>
      <c r="CH2664">
        <v>0</v>
      </c>
      <c r="CI2664">
        <v>0</v>
      </c>
      <c r="CJ2664">
        <v>10720</v>
      </c>
      <c r="CK2664">
        <v>2.0522388059701493</v>
      </c>
      <c r="CL2664">
        <v>0.58377218646381901</v>
      </c>
      <c r="CM2664">
        <v>57</v>
      </c>
      <c r="CN2664">
        <v>0.17453284143981898</v>
      </c>
      <c r="CO2664">
        <v>803</v>
      </c>
      <c r="CP2664">
        <v>0.43261887500000001</v>
      </c>
      <c r="CQ2664">
        <v>0.204903747</v>
      </c>
      <c r="CR2664">
        <v>9587</v>
      </c>
      <c r="CS2664">
        <v>0.89</v>
      </c>
      <c r="CT2664">
        <v>7065</v>
      </c>
      <c r="CU2664">
        <v>0.69528863160999999</v>
      </c>
      <c r="CV2664">
        <v>2</v>
      </c>
      <c r="CW2664">
        <v>4</v>
      </c>
      <c r="CX2664">
        <v>4</v>
      </c>
      <c r="CY2664">
        <v>756</v>
      </c>
      <c r="CZ2664">
        <v>515</v>
      </c>
      <c r="DA2664" s="2">
        <v>8104</v>
      </c>
      <c r="DB2664" s="2">
        <v>710</v>
      </c>
      <c r="DC2664" s="2">
        <v>120.3</v>
      </c>
      <c r="DD2664" s="2">
        <v>1501</v>
      </c>
      <c r="DE2664">
        <v>171</v>
      </c>
      <c r="DF2664">
        <v>18</v>
      </c>
      <c r="DG2664">
        <v>55.52</v>
      </c>
      <c r="DH2664">
        <v>9.25</v>
      </c>
      <c r="DI2664" s="2">
        <v>9.25</v>
      </c>
      <c r="DJ2664">
        <v>0.39</v>
      </c>
      <c r="DK2664">
        <v>0.87349230568668601</v>
      </c>
      <c r="DL2664">
        <v>2.8735632183908046E-3</v>
      </c>
      <c r="DM2664">
        <v>0</v>
      </c>
      <c r="DN2664">
        <v>273.8</v>
      </c>
      <c r="DO2664">
        <v>0.49299999999999999</v>
      </c>
      <c r="DP2664">
        <v>31211.32</v>
      </c>
      <c r="DQ2664" s="2">
        <v>0</v>
      </c>
      <c r="DR2664" s="2">
        <v>0</v>
      </c>
      <c r="DS2664">
        <v>0</v>
      </c>
      <c r="DT2664">
        <v>3.14678590055903</v>
      </c>
      <c r="DU2664">
        <v>1849081.6043131312</v>
      </c>
      <c r="DV2664">
        <v>1</v>
      </c>
    </row>
    <row r="2665" spans="1:126" x14ac:dyDescent="0.15">
      <c r="A2665" t="s">
        <v>2658</v>
      </c>
      <c r="B2665" t="s">
        <v>1857</v>
      </c>
      <c r="C2665">
        <v>48</v>
      </c>
      <c r="D2665">
        <v>359</v>
      </c>
      <c r="E2665" t="s">
        <v>4356</v>
      </c>
      <c r="F2665">
        <v>48359</v>
      </c>
      <c r="G2665" t="s">
        <v>7648</v>
      </c>
      <c r="H2665">
        <v>82.8</v>
      </c>
      <c r="I2665">
        <v>2.9</v>
      </c>
      <c r="J2665">
        <v>0.5</v>
      </c>
      <c r="K2665">
        <v>0.8</v>
      </c>
      <c r="L2665">
        <v>1.1000000000000001</v>
      </c>
      <c r="M2665">
        <v>11.8</v>
      </c>
      <c r="N2665">
        <f t="shared" si="170"/>
        <v>7005.5899999999992</v>
      </c>
      <c r="O2665">
        <f t="shared" si="168"/>
        <v>2994.4100000000008</v>
      </c>
      <c r="P2665">
        <f t="shared" si="169"/>
        <v>3.5932920000000022</v>
      </c>
      <c r="Q2665" s="4">
        <v>48359</v>
      </c>
      <c r="R2665" s="5">
        <v>35.401921000000002</v>
      </c>
      <c r="S2665" s="5">
        <v>-102.59762000000001</v>
      </c>
      <c r="T2665">
        <v>2</v>
      </c>
      <c r="U2665">
        <v>9.7197021078484838E-2</v>
      </c>
      <c r="V2665">
        <v>2048</v>
      </c>
      <c r="W2665">
        <v>2068</v>
      </c>
      <c r="X2665">
        <v>2071</v>
      </c>
      <c r="Y2665">
        <v>2064</v>
      </c>
      <c r="Z2665">
        <v>845</v>
      </c>
      <c r="AA2665">
        <v>48341</v>
      </c>
      <c r="AB2665">
        <v>649.03199999999993</v>
      </c>
      <c r="AC2665">
        <v>50893</v>
      </c>
      <c r="AD2665">
        <v>0</v>
      </c>
      <c r="AE2665">
        <v>0</v>
      </c>
      <c r="AF2665">
        <v>0</v>
      </c>
      <c r="AG2665">
        <v>159</v>
      </c>
      <c r="AH2665">
        <v>0</v>
      </c>
      <c r="AI2665" s="3">
        <v>830427</v>
      </c>
      <c r="AJ2665" s="3">
        <v>960339.86156328011</v>
      </c>
      <c r="AK2665">
        <v>770</v>
      </c>
      <c r="AL2665">
        <v>960979.2</v>
      </c>
      <c r="AM2665">
        <v>1018031</v>
      </c>
      <c r="AN2665">
        <v>21389</v>
      </c>
      <c r="AO2665">
        <v>1039420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</v>
      </c>
      <c r="AV2665">
        <f t="shared" si="167"/>
        <v>2</v>
      </c>
      <c r="AW2665">
        <v>171</v>
      </c>
      <c r="AX2665">
        <v>0.10999999999999999</v>
      </c>
      <c r="AY2665">
        <v>23002255.910102699</v>
      </c>
      <c r="AZ2665">
        <v>23002.2559101027</v>
      </c>
      <c r="BA2665">
        <v>10540.881576746</v>
      </c>
      <c r="BB2665">
        <v>0.94868725421038536</v>
      </c>
      <c r="BC2665">
        <v>2262</v>
      </c>
      <c r="BD2665">
        <v>0</v>
      </c>
      <c r="BE2665">
        <v>2262</v>
      </c>
      <c r="BF2665">
        <v>1.1044921875</v>
      </c>
      <c r="BG2665">
        <v>18987</v>
      </c>
      <c r="BH2665">
        <v>9.1680347658136174</v>
      </c>
      <c r="BI2665">
        <v>271</v>
      </c>
      <c r="BJ2665">
        <v>2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0</v>
      </c>
      <c r="BT2665">
        <v>2118</v>
      </c>
      <c r="BU2665">
        <v>0.6</v>
      </c>
      <c r="BV2665">
        <v>0.66282419999999997</v>
      </c>
      <c r="BW2665">
        <v>25</v>
      </c>
      <c r="BX2665">
        <v>1.888574</v>
      </c>
      <c r="BY2665">
        <v>1.580989</v>
      </c>
      <c r="BZ2665">
        <v>3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1</v>
      </c>
      <c r="CI2665">
        <v>0</v>
      </c>
      <c r="CJ2665">
        <v>2072</v>
      </c>
      <c r="CK2665">
        <v>2.413127413127413</v>
      </c>
      <c r="CL2665">
        <v>0.63062409288824384</v>
      </c>
      <c r="CM2665">
        <v>21</v>
      </c>
      <c r="CN2665">
        <v>1.5665559087938408</v>
      </c>
      <c r="CO2665">
        <v>230</v>
      </c>
      <c r="CP2665">
        <v>0</v>
      </c>
      <c r="CQ2665">
        <v>0</v>
      </c>
      <c r="CR2665">
        <v>1699</v>
      </c>
      <c r="CS2665">
        <v>0.82</v>
      </c>
      <c r="CT2665">
        <v>1559</v>
      </c>
      <c r="CU2665">
        <v>0.82840236686000002</v>
      </c>
      <c r="CW2665">
        <v>0</v>
      </c>
      <c r="CY2665">
        <v>178</v>
      </c>
      <c r="CZ2665">
        <v>226</v>
      </c>
      <c r="DA2665" s="2">
        <v>1627</v>
      </c>
      <c r="DB2665" s="2">
        <v>125</v>
      </c>
      <c r="DC2665" s="2">
        <v>0</v>
      </c>
      <c r="DD2665" s="2">
        <v>302</v>
      </c>
      <c r="DE2665">
        <v>83</v>
      </c>
      <c r="DF2665">
        <v>7</v>
      </c>
      <c r="DG2665">
        <v>47.57</v>
      </c>
      <c r="DH2665">
        <v>47.57</v>
      </c>
      <c r="DI2665" s="2">
        <v>47.57</v>
      </c>
      <c r="DJ2665">
        <v>1.19</v>
      </c>
      <c r="DK2665">
        <v>0.97998740407043605</v>
      </c>
      <c r="DL2665">
        <v>6.2893081761006293E-3</v>
      </c>
      <c r="DM2665">
        <v>0</v>
      </c>
      <c r="DN2665">
        <v>256.10000000000002</v>
      </c>
      <c r="DO2665">
        <v>0.27</v>
      </c>
      <c r="DP2665">
        <v>28736.42</v>
      </c>
      <c r="DQ2665" s="2">
        <v>0</v>
      </c>
      <c r="DR2665" s="2">
        <v>70667.249397000007</v>
      </c>
      <c r="DS2665">
        <v>0</v>
      </c>
      <c r="DV2665">
        <v>1</v>
      </c>
    </row>
    <row r="2666" spans="1:126" x14ac:dyDescent="0.15">
      <c r="A2666" t="s">
        <v>2658</v>
      </c>
      <c r="B2666" t="s">
        <v>459</v>
      </c>
      <c r="C2666">
        <v>48</v>
      </c>
      <c r="D2666">
        <v>361</v>
      </c>
      <c r="E2666" t="s">
        <v>4357</v>
      </c>
      <c r="F2666">
        <v>48361</v>
      </c>
      <c r="G2666" t="s">
        <v>7649</v>
      </c>
      <c r="H2666">
        <v>83</v>
      </c>
      <c r="I2666">
        <v>8.5</v>
      </c>
      <c r="J2666">
        <v>0.4</v>
      </c>
      <c r="K2666">
        <v>1</v>
      </c>
      <c r="L2666">
        <v>1.4</v>
      </c>
      <c r="M2666">
        <v>5.8</v>
      </c>
      <c r="N2666">
        <f t="shared" si="170"/>
        <v>6998.01</v>
      </c>
      <c r="O2666">
        <f t="shared" si="168"/>
        <v>3001.99</v>
      </c>
      <c r="P2666">
        <f t="shared" si="169"/>
        <v>3.6023880000000013</v>
      </c>
      <c r="Q2666" s="4">
        <v>48361</v>
      </c>
      <c r="R2666" s="5">
        <v>30.122323000000002</v>
      </c>
      <c r="S2666" s="5">
        <v>-93.894099999999995</v>
      </c>
      <c r="T2666">
        <v>2</v>
      </c>
      <c r="U2666">
        <v>0.198985957886681</v>
      </c>
      <c r="V2666">
        <v>82306</v>
      </c>
      <c r="W2666">
        <v>82737</v>
      </c>
      <c r="X2666">
        <v>83217</v>
      </c>
      <c r="Y2666">
        <v>83928</v>
      </c>
      <c r="Z2666">
        <v>43101</v>
      </c>
      <c r="AA2666">
        <v>48343</v>
      </c>
      <c r="AB2666">
        <v>31536.915000000001</v>
      </c>
      <c r="AC2666">
        <v>49763</v>
      </c>
      <c r="AD2666">
        <v>0</v>
      </c>
      <c r="AE2666">
        <v>0</v>
      </c>
      <c r="AF2666">
        <v>45</v>
      </c>
      <c r="AG2666">
        <v>671</v>
      </c>
      <c r="AH2666">
        <v>6.7064083457526083E-2</v>
      </c>
      <c r="AI2666" s="3">
        <v>52799</v>
      </c>
      <c r="AJ2666" s="3">
        <v>213619.212598785</v>
      </c>
      <c r="AK2666">
        <v>15</v>
      </c>
      <c r="AL2666">
        <v>242918.39999999999</v>
      </c>
      <c r="AM2666">
        <v>2165252</v>
      </c>
      <c r="AN2666">
        <v>31762</v>
      </c>
      <c r="AO2666">
        <v>2197014</v>
      </c>
      <c r="AP2666">
        <v>1</v>
      </c>
      <c r="AQ2666">
        <v>2</v>
      </c>
      <c r="AR2666">
        <v>3</v>
      </c>
      <c r="AS2666">
        <v>3.6259472787265677E-2</v>
      </c>
      <c r="AT2666">
        <v>5</v>
      </c>
      <c r="AU2666">
        <v>66</v>
      </c>
      <c r="AV2666">
        <f t="shared" si="167"/>
        <v>71</v>
      </c>
      <c r="AW2666">
        <v>65327</v>
      </c>
      <c r="AX2666">
        <v>0.82000000000000006</v>
      </c>
      <c r="AY2666">
        <v>376829703.53090298</v>
      </c>
      <c r="AZ2666">
        <v>376829.70353090297</v>
      </c>
      <c r="BA2666">
        <v>4446.8135519647503</v>
      </c>
      <c r="BB2666">
        <v>2.2488012782954812</v>
      </c>
      <c r="BC2666">
        <v>12035</v>
      </c>
      <c r="BD2666">
        <v>270</v>
      </c>
      <c r="BE2666">
        <v>11765</v>
      </c>
      <c r="BF2666">
        <v>0.14294219133477512</v>
      </c>
      <c r="BG2666">
        <v>928193</v>
      </c>
      <c r="BH2666">
        <v>11.153886826009108</v>
      </c>
      <c r="BI2666">
        <v>14435</v>
      </c>
      <c r="BJ2666">
        <v>75</v>
      </c>
      <c r="BK2666">
        <v>4</v>
      </c>
      <c r="BL2666">
        <v>2</v>
      </c>
      <c r="BM2666">
        <v>0</v>
      </c>
      <c r="BN2666">
        <v>0</v>
      </c>
      <c r="BO2666">
        <v>3</v>
      </c>
      <c r="BP2666">
        <v>0</v>
      </c>
      <c r="BQ2666">
        <v>7</v>
      </c>
      <c r="BR2666">
        <v>1</v>
      </c>
      <c r="BS2666">
        <v>0</v>
      </c>
      <c r="BT2666">
        <v>81816</v>
      </c>
      <c r="BU2666">
        <v>0.7</v>
      </c>
      <c r="BV2666">
        <v>0.46838269999999999</v>
      </c>
      <c r="BW2666">
        <v>288</v>
      </c>
      <c r="BX2666">
        <v>1.124474</v>
      </c>
      <c r="BY2666">
        <v>-1.308454</v>
      </c>
      <c r="BZ2666">
        <v>74</v>
      </c>
      <c r="CA2666">
        <v>4</v>
      </c>
      <c r="CB2666">
        <v>2</v>
      </c>
      <c r="CC2666">
        <v>0</v>
      </c>
      <c r="CD2666">
        <v>1</v>
      </c>
      <c r="CE2666">
        <v>2</v>
      </c>
      <c r="CF2666">
        <v>0</v>
      </c>
      <c r="CG2666">
        <v>7</v>
      </c>
      <c r="CH2666">
        <v>1</v>
      </c>
      <c r="CI2666">
        <v>0</v>
      </c>
      <c r="CJ2666">
        <v>83519</v>
      </c>
      <c r="CK2666">
        <v>1.0895724326201224</v>
      </c>
      <c r="CL2666">
        <v>0.60644238221091751</v>
      </c>
      <c r="CM2666">
        <v>260</v>
      </c>
      <c r="CN2666">
        <v>-0.97017648298328518</v>
      </c>
      <c r="CO2666">
        <v>6399</v>
      </c>
      <c r="CP2666">
        <v>-1.0599472145</v>
      </c>
      <c r="CQ2666">
        <v>-0.44312803070000001</v>
      </c>
      <c r="CR2666">
        <v>67200</v>
      </c>
      <c r="CS2666">
        <v>0.79400000000000004</v>
      </c>
      <c r="CT2666">
        <v>64446</v>
      </c>
      <c r="CU2666">
        <v>0.80996332031000007</v>
      </c>
      <c r="CV2666">
        <v>17</v>
      </c>
      <c r="CW2666">
        <v>24</v>
      </c>
      <c r="CX2666">
        <v>21</v>
      </c>
      <c r="CY2666">
        <v>311</v>
      </c>
      <c r="CZ2666">
        <v>1015</v>
      </c>
      <c r="DA2666" s="2">
        <v>33094</v>
      </c>
      <c r="DB2666" s="2">
        <v>5520</v>
      </c>
      <c r="DC2666" s="2">
        <v>135.01</v>
      </c>
      <c r="DD2666" s="2">
        <v>10485</v>
      </c>
      <c r="DE2666">
        <v>335</v>
      </c>
      <c r="DF2666">
        <v>78</v>
      </c>
      <c r="DG2666">
        <v>28.93</v>
      </c>
      <c r="DH2666">
        <v>3.62</v>
      </c>
      <c r="DI2666" s="2">
        <v>6.03</v>
      </c>
      <c r="DJ2666">
        <v>0.44</v>
      </c>
      <c r="DK2666">
        <v>0.89638061326919072</v>
      </c>
      <c r="DL2666">
        <v>0</v>
      </c>
      <c r="DN2666">
        <v>12</v>
      </c>
      <c r="DO2666">
        <v>4.5999999999999999E-2</v>
      </c>
      <c r="DP2666">
        <v>22.28</v>
      </c>
      <c r="DQ2666" s="2">
        <v>0</v>
      </c>
      <c r="DR2666" s="2">
        <v>60.48</v>
      </c>
      <c r="DS2666">
        <v>0</v>
      </c>
      <c r="DT2666">
        <v>2.2590945425931701</v>
      </c>
      <c r="DU2666">
        <v>548775.63173546467</v>
      </c>
      <c r="DV2666">
        <v>0</v>
      </c>
    </row>
    <row r="2667" spans="1:126" x14ac:dyDescent="0.15">
      <c r="A2667" t="s">
        <v>2658</v>
      </c>
      <c r="B2667" t="s">
        <v>4358</v>
      </c>
      <c r="C2667">
        <v>48</v>
      </c>
      <c r="D2667">
        <v>363</v>
      </c>
      <c r="E2667" t="s">
        <v>4359</v>
      </c>
      <c r="F2667">
        <v>48363</v>
      </c>
      <c r="G2667" t="s">
        <v>7650</v>
      </c>
      <c r="H2667">
        <v>78.099999999999994</v>
      </c>
      <c r="I2667">
        <v>2.1</v>
      </c>
      <c r="J2667">
        <v>0.5</v>
      </c>
      <c r="K2667">
        <v>0.5</v>
      </c>
      <c r="L2667">
        <v>1.1000000000000001</v>
      </c>
      <c r="M2667">
        <v>17.7</v>
      </c>
      <c r="N2667">
        <f t="shared" si="170"/>
        <v>6419.0199999999986</v>
      </c>
      <c r="O2667">
        <f t="shared" si="168"/>
        <v>3580.9800000000014</v>
      </c>
      <c r="P2667">
        <f t="shared" si="169"/>
        <v>4.297176000000003</v>
      </c>
      <c r="Q2667" s="4">
        <v>48363</v>
      </c>
      <c r="R2667" s="5">
        <v>32.752203999999999</v>
      </c>
      <c r="S2667" s="5">
        <v>-98.317966999999996</v>
      </c>
      <c r="T2667">
        <v>6</v>
      </c>
      <c r="U2667">
        <v>0.10541137338234609</v>
      </c>
      <c r="V2667">
        <v>28010</v>
      </c>
      <c r="W2667">
        <v>28028</v>
      </c>
      <c r="X2667">
        <v>27921</v>
      </c>
      <c r="Y2667">
        <v>27956</v>
      </c>
      <c r="Z2667">
        <v>13837</v>
      </c>
      <c r="AA2667">
        <v>48345</v>
      </c>
      <c r="AB2667">
        <v>9645.0899999999983</v>
      </c>
      <c r="AC2667">
        <v>39516</v>
      </c>
      <c r="AD2667">
        <v>0</v>
      </c>
      <c r="AE2667">
        <v>0</v>
      </c>
      <c r="AF2667">
        <v>40</v>
      </c>
      <c r="AG2667">
        <v>1329</v>
      </c>
      <c r="AH2667">
        <v>3.0097817908201655E-2</v>
      </c>
      <c r="AI2667" s="3">
        <v>593309</v>
      </c>
      <c r="AJ2667" s="3">
        <v>609145.19152028009</v>
      </c>
      <c r="AK2667">
        <v>73</v>
      </c>
      <c r="AL2667">
        <v>630758.39999999991</v>
      </c>
      <c r="AM2667">
        <v>969661</v>
      </c>
      <c r="AN2667">
        <v>69043</v>
      </c>
      <c r="AO2667">
        <v>1038704</v>
      </c>
      <c r="AP2667">
        <v>1</v>
      </c>
      <c r="AQ2667">
        <v>0</v>
      </c>
      <c r="AR2667">
        <v>1</v>
      </c>
      <c r="AS2667">
        <v>3.5678607107178538E-2</v>
      </c>
      <c r="AT2667">
        <v>1</v>
      </c>
      <c r="AU2667">
        <v>33</v>
      </c>
      <c r="AV2667">
        <f t="shared" si="167"/>
        <v>34</v>
      </c>
      <c r="AW2667">
        <v>23367</v>
      </c>
      <c r="AX2667">
        <v>0.89</v>
      </c>
      <c r="AY2667">
        <v>458740960.82888502</v>
      </c>
      <c r="AZ2667">
        <v>458740.96082888503</v>
      </c>
      <c r="BA2667">
        <v>16974.976834348101</v>
      </c>
      <c r="BB2667">
        <v>0.58910242397300072</v>
      </c>
      <c r="BC2667">
        <v>7719</v>
      </c>
      <c r="BD2667">
        <v>810</v>
      </c>
      <c r="BE2667">
        <v>6909</v>
      </c>
      <c r="BF2667">
        <v>0.24666190646197786</v>
      </c>
      <c r="BG2667">
        <v>553345</v>
      </c>
      <c r="BH2667">
        <v>19.818237169155832</v>
      </c>
      <c r="BI2667">
        <v>4554</v>
      </c>
      <c r="BJ2667">
        <v>24</v>
      </c>
      <c r="BK2667">
        <v>5</v>
      </c>
      <c r="BL2667">
        <v>3</v>
      </c>
      <c r="BM2667">
        <v>0</v>
      </c>
      <c r="BN2667">
        <v>0</v>
      </c>
      <c r="BO2667">
        <v>2</v>
      </c>
      <c r="BP2667">
        <v>1</v>
      </c>
      <c r="BQ2667">
        <v>1</v>
      </c>
      <c r="BR2667">
        <v>1</v>
      </c>
      <c r="BS2667">
        <v>0</v>
      </c>
      <c r="BT2667">
        <v>27567</v>
      </c>
      <c r="BU2667">
        <v>0.6</v>
      </c>
      <c r="BV2667">
        <v>0.47775469999999998</v>
      </c>
      <c r="BW2667">
        <v>171</v>
      </c>
      <c r="BX2667">
        <v>1.342184</v>
      </c>
      <c r="BY2667">
        <v>-0.62482280000000001</v>
      </c>
      <c r="BZ2667">
        <v>27</v>
      </c>
      <c r="CA2667">
        <v>3</v>
      </c>
      <c r="CB2667">
        <v>3</v>
      </c>
      <c r="CC2667">
        <v>0</v>
      </c>
      <c r="CD2667">
        <v>0</v>
      </c>
      <c r="CE2667">
        <v>1</v>
      </c>
      <c r="CF2667">
        <v>1</v>
      </c>
      <c r="CG2667">
        <v>1</v>
      </c>
      <c r="CH2667">
        <v>1</v>
      </c>
      <c r="CI2667">
        <v>0</v>
      </c>
      <c r="CJ2667">
        <v>27976</v>
      </c>
      <c r="CK2667">
        <v>1.3225621961681442</v>
      </c>
      <c r="CL2667">
        <v>0.54111851637206609</v>
      </c>
      <c r="CM2667">
        <v>150</v>
      </c>
      <c r="CN2667">
        <v>-0.60627197552779233</v>
      </c>
      <c r="CO2667">
        <v>1857</v>
      </c>
      <c r="CP2667">
        <v>-0.53472559119999996</v>
      </c>
      <c r="CQ2667">
        <v>-2.7126569499999999E-2</v>
      </c>
      <c r="CR2667">
        <v>22915</v>
      </c>
      <c r="CS2667">
        <v>0.82200000000000006</v>
      </c>
      <c r="CT2667">
        <v>20223</v>
      </c>
      <c r="CU2667">
        <v>0.69605467536999999</v>
      </c>
      <c r="CV2667">
        <v>5</v>
      </c>
      <c r="CW2667">
        <v>6</v>
      </c>
      <c r="CX2667">
        <v>14</v>
      </c>
      <c r="CY2667">
        <v>614</v>
      </c>
      <c r="CZ2667">
        <v>2041</v>
      </c>
      <c r="DA2667" s="2">
        <v>14081</v>
      </c>
      <c r="DB2667" s="2">
        <v>2015</v>
      </c>
      <c r="DC2667" s="2">
        <v>118.33</v>
      </c>
      <c r="DD2667" s="2">
        <v>2625</v>
      </c>
      <c r="DE2667">
        <v>695</v>
      </c>
      <c r="DF2667">
        <v>78</v>
      </c>
      <c r="DG2667">
        <v>14.34</v>
      </c>
      <c r="DH2667">
        <v>3.59</v>
      </c>
      <c r="DI2667" s="2">
        <v>25.1</v>
      </c>
      <c r="DJ2667">
        <v>1.45</v>
      </c>
      <c r="DK2667">
        <v>0.92421992587336443</v>
      </c>
      <c r="DL2667">
        <v>1.5048908954100827E-3</v>
      </c>
      <c r="DM2667">
        <v>0</v>
      </c>
      <c r="DN2667">
        <v>76</v>
      </c>
      <c r="DO2667">
        <v>0.12300000000000001</v>
      </c>
      <c r="DP2667">
        <v>0</v>
      </c>
      <c r="DQ2667" s="2">
        <v>0</v>
      </c>
      <c r="DR2667" s="2">
        <v>0</v>
      </c>
      <c r="DS2667">
        <v>0</v>
      </c>
      <c r="DV2667">
        <v>1</v>
      </c>
    </row>
    <row r="2668" spans="1:126" x14ac:dyDescent="0.15">
      <c r="A2668" t="s">
        <v>2658</v>
      </c>
      <c r="B2668" t="s">
        <v>2468</v>
      </c>
      <c r="C2668">
        <v>48</v>
      </c>
      <c r="D2668">
        <v>365</v>
      </c>
      <c r="E2668" t="s">
        <v>4360</v>
      </c>
      <c r="F2668">
        <v>48365</v>
      </c>
      <c r="G2668" t="s">
        <v>7651</v>
      </c>
      <c r="H2668">
        <v>73.599999999999994</v>
      </c>
      <c r="I2668">
        <v>16.2</v>
      </c>
      <c r="J2668">
        <v>0.4</v>
      </c>
      <c r="K2668">
        <v>0.3</v>
      </c>
      <c r="L2668">
        <v>1.3</v>
      </c>
      <c r="M2668">
        <v>8.3000000000000007</v>
      </c>
      <c r="N2668">
        <f t="shared" si="170"/>
        <v>5750.2299999999987</v>
      </c>
      <c r="O2668">
        <f t="shared" si="168"/>
        <v>4249.7700000000013</v>
      </c>
      <c r="P2668">
        <f t="shared" si="169"/>
        <v>5.0997240000000037</v>
      </c>
      <c r="Q2668" s="4">
        <v>48365</v>
      </c>
      <c r="R2668" s="5">
        <v>32.163978</v>
      </c>
      <c r="S2668" s="5">
        <v>-94.305155999999997</v>
      </c>
      <c r="T2668">
        <v>6</v>
      </c>
      <c r="U2668">
        <v>5.5094445931928165E-2</v>
      </c>
      <c r="V2668">
        <v>23814</v>
      </c>
      <c r="W2668">
        <v>23880</v>
      </c>
      <c r="X2668">
        <v>23900</v>
      </c>
      <c r="Y2668">
        <v>23660</v>
      </c>
      <c r="Z2668">
        <v>12068</v>
      </c>
      <c r="AA2668">
        <v>48347</v>
      </c>
      <c r="AB2668">
        <v>8639.5409999999993</v>
      </c>
      <c r="AC2668">
        <v>50119</v>
      </c>
      <c r="AD2668">
        <v>0</v>
      </c>
      <c r="AE2668">
        <v>0</v>
      </c>
      <c r="AF2668">
        <v>28</v>
      </c>
      <c r="AG2668">
        <v>1079</v>
      </c>
      <c r="AH2668">
        <v>2.5949953660797033E-2</v>
      </c>
      <c r="AI2668" s="3">
        <v>227367</v>
      </c>
      <c r="AJ2668" s="3">
        <v>519266.56140961504</v>
      </c>
      <c r="AK2668">
        <v>78</v>
      </c>
      <c r="AL2668">
        <v>525689.59999999998</v>
      </c>
      <c r="AM2668">
        <v>2046723</v>
      </c>
      <c r="AN2668">
        <v>71285</v>
      </c>
      <c r="AO2668">
        <v>2118008</v>
      </c>
      <c r="AP2668">
        <v>3</v>
      </c>
      <c r="AQ2668">
        <v>0</v>
      </c>
      <c r="AR2668">
        <v>3</v>
      </c>
      <c r="AS2668">
        <v>0.1256281407035176</v>
      </c>
      <c r="AT2668">
        <v>3</v>
      </c>
      <c r="AU2668">
        <v>12</v>
      </c>
      <c r="AV2668">
        <f t="shared" si="167"/>
        <v>15</v>
      </c>
      <c r="AW2668">
        <v>11707</v>
      </c>
      <c r="AX2668">
        <v>0.51</v>
      </c>
      <c r="AY2668">
        <v>802847935.73515904</v>
      </c>
      <c r="AZ2668">
        <v>802847.93573515909</v>
      </c>
      <c r="BA2668">
        <v>34926.473862166902</v>
      </c>
      <c r="BB2668">
        <v>0.28631576263506558</v>
      </c>
      <c r="BC2668">
        <v>39382</v>
      </c>
      <c r="BD2668">
        <v>0</v>
      </c>
      <c r="BE2668">
        <v>39382</v>
      </c>
      <c r="BF2668">
        <v>1.6537330981775427</v>
      </c>
      <c r="BG2668">
        <v>630175</v>
      </c>
      <c r="BH2668">
        <v>26.36715481171548</v>
      </c>
      <c r="BI2668">
        <v>4181</v>
      </c>
      <c r="BJ2668">
        <v>22</v>
      </c>
      <c r="BK2668">
        <v>3</v>
      </c>
      <c r="BL2668">
        <v>2</v>
      </c>
      <c r="BM2668">
        <v>2</v>
      </c>
      <c r="BN2668">
        <v>0</v>
      </c>
      <c r="BO2668">
        <v>0</v>
      </c>
      <c r="BP2668">
        <v>0</v>
      </c>
      <c r="BQ2668">
        <v>1</v>
      </c>
      <c r="BR2668">
        <v>1</v>
      </c>
      <c r="BS2668">
        <v>0</v>
      </c>
      <c r="BT2668">
        <v>23310</v>
      </c>
      <c r="BU2668">
        <v>0.64</v>
      </c>
      <c r="BV2668">
        <v>0.57590620000000003</v>
      </c>
      <c r="BW2668">
        <v>141</v>
      </c>
      <c r="BX2668">
        <v>1.329901</v>
      </c>
      <c r="BY2668">
        <v>-0.18161749999999999</v>
      </c>
      <c r="BZ2668">
        <v>20</v>
      </c>
      <c r="CA2668">
        <v>2</v>
      </c>
      <c r="CB2668">
        <v>3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  <c r="CJ2668">
        <v>23839</v>
      </c>
      <c r="CK2668">
        <v>1.0906497755778346</v>
      </c>
      <c r="CL2668">
        <v>0.64388217522658608</v>
      </c>
      <c r="CM2668">
        <v>127</v>
      </c>
      <c r="CN2668">
        <v>-0.4112474239594115</v>
      </c>
      <c r="CO2668">
        <v>1429</v>
      </c>
      <c r="CP2668">
        <v>-0.21355646789999999</v>
      </c>
      <c r="CQ2668">
        <v>8.7047400999999996E-2</v>
      </c>
      <c r="CR2668">
        <v>19216</v>
      </c>
      <c r="CS2668">
        <v>0.81</v>
      </c>
      <c r="CT2668">
        <v>18456</v>
      </c>
      <c r="CU2668">
        <v>0.76832374990999996</v>
      </c>
      <c r="CV2668">
        <v>2</v>
      </c>
      <c r="CW2668">
        <v>6</v>
      </c>
      <c r="CX2668">
        <v>8</v>
      </c>
      <c r="CY2668">
        <v>567</v>
      </c>
      <c r="CZ2668">
        <v>1604</v>
      </c>
      <c r="DA2668" s="2">
        <v>14496</v>
      </c>
      <c r="DB2668" s="2">
        <v>1670</v>
      </c>
      <c r="DC2668" s="2">
        <v>96.36</v>
      </c>
      <c r="DD2668" s="2">
        <v>4541</v>
      </c>
      <c r="DE2668">
        <v>506</v>
      </c>
      <c r="DF2668">
        <v>165</v>
      </c>
      <c r="DG2668">
        <v>12.57</v>
      </c>
      <c r="DH2668">
        <v>4.1900000000000004</v>
      </c>
      <c r="DI2668" s="2">
        <v>16.760000000000002</v>
      </c>
      <c r="DJ2668">
        <v>1.35</v>
      </c>
      <c r="DK2668">
        <v>0.97975519754405871</v>
      </c>
      <c r="DL2668">
        <v>0</v>
      </c>
      <c r="DM2668">
        <v>0</v>
      </c>
      <c r="DN2668">
        <v>149.19999999999999</v>
      </c>
      <c r="DO2668">
        <v>0.28000000000000003</v>
      </c>
      <c r="DP2668">
        <v>214.39</v>
      </c>
      <c r="DQ2668" s="2">
        <v>0</v>
      </c>
      <c r="DR2668" s="2">
        <v>1400.5801010299997</v>
      </c>
      <c r="DS2668">
        <v>2.6642740889642864E-3</v>
      </c>
      <c r="DT2668">
        <v>2.17516528909806</v>
      </c>
      <c r="DU2668">
        <v>1143461.7707598435</v>
      </c>
      <c r="DV2668">
        <v>0</v>
      </c>
    </row>
    <row r="2669" spans="1:126" x14ac:dyDescent="0.15">
      <c r="A2669" t="s">
        <v>2658</v>
      </c>
      <c r="B2669" t="s">
        <v>4361</v>
      </c>
      <c r="C2669">
        <v>48</v>
      </c>
      <c r="D2669">
        <v>367</v>
      </c>
      <c r="E2669" t="s">
        <v>4362</v>
      </c>
      <c r="F2669">
        <v>48367</v>
      </c>
      <c r="G2669" t="s">
        <v>7652</v>
      </c>
      <c r="H2669">
        <v>85.3</v>
      </c>
      <c r="I2669">
        <v>1.6</v>
      </c>
      <c r="J2669">
        <v>0.7</v>
      </c>
      <c r="K2669">
        <v>0.5</v>
      </c>
      <c r="L2669">
        <v>1.3</v>
      </c>
      <c r="M2669">
        <v>10.6</v>
      </c>
      <c r="N2669">
        <f t="shared" si="170"/>
        <v>7393.4399999999987</v>
      </c>
      <c r="O2669">
        <f t="shared" si="168"/>
        <v>2606.5600000000013</v>
      </c>
      <c r="P2669">
        <f t="shared" si="169"/>
        <v>3.1278720000000027</v>
      </c>
      <c r="Q2669" s="4">
        <v>48367</v>
      </c>
      <c r="R2669" s="5">
        <v>32.777096</v>
      </c>
      <c r="S2669" s="5">
        <v>-97.805904999999996</v>
      </c>
      <c r="T2669">
        <v>1</v>
      </c>
      <c r="U2669">
        <v>0.121566712082211</v>
      </c>
      <c r="V2669">
        <v>116820</v>
      </c>
      <c r="W2669">
        <v>119784</v>
      </c>
      <c r="X2669">
        <v>121418</v>
      </c>
      <c r="Y2669">
        <v>125568</v>
      </c>
      <c r="Z2669">
        <v>64005</v>
      </c>
      <c r="AA2669">
        <v>48349</v>
      </c>
      <c r="AB2669">
        <v>49174.983</v>
      </c>
      <c r="AC2669">
        <v>67288</v>
      </c>
      <c r="AD2669">
        <v>1</v>
      </c>
      <c r="AE2669">
        <v>8.2360111350870545E-6</v>
      </c>
      <c r="AF2669">
        <v>182</v>
      </c>
      <c r="AG2669">
        <v>4370</v>
      </c>
      <c r="AH2669">
        <v>4.1647597254004576E-2</v>
      </c>
      <c r="AI2669" s="3">
        <v>494492</v>
      </c>
      <c r="AJ2669" s="3">
        <v>578224.41505399998</v>
      </c>
      <c r="AK2669">
        <v>24</v>
      </c>
      <c r="AL2669">
        <v>582496</v>
      </c>
      <c r="AM2669">
        <v>1313415</v>
      </c>
      <c r="AN2669">
        <v>217836</v>
      </c>
      <c r="AO2669">
        <v>1531251</v>
      </c>
      <c r="AP2669">
        <v>7</v>
      </c>
      <c r="AQ2669">
        <v>1</v>
      </c>
      <c r="AR2669">
        <v>8</v>
      </c>
      <c r="AS2669">
        <v>6.678688305616777E-2</v>
      </c>
      <c r="AT2669">
        <v>8</v>
      </c>
      <c r="AU2669">
        <v>124</v>
      </c>
      <c r="AV2669">
        <f t="shared" si="167"/>
        <v>132</v>
      </c>
      <c r="AW2669">
        <v>121418</v>
      </c>
      <c r="AX2669">
        <v>1</v>
      </c>
      <c r="AY2669">
        <v>846071154.85199296</v>
      </c>
      <c r="AZ2669">
        <v>846071.15485199296</v>
      </c>
      <c r="BA2669">
        <v>9539.7054147904091</v>
      </c>
      <c r="BB2669">
        <v>1.0482503982246609</v>
      </c>
      <c r="BC2669">
        <v>37095</v>
      </c>
      <c r="BD2669">
        <v>78960</v>
      </c>
      <c r="BE2669">
        <v>-41865</v>
      </c>
      <c r="BF2669">
        <v>-0.35837185413456601</v>
      </c>
      <c r="BG2669">
        <v>1805024</v>
      </c>
      <c r="BH2669">
        <v>14.866197763099375</v>
      </c>
      <c r="BI2669">
        <v>12872</v>
      </c>
      <c r="BJ2669">
        <v>90</v>
      </c>
      <c r="BK2669">
        <v>7</v>
      </c>
      <c r="BL2669">
        <v>8</v>
      </c>
      <c r="BM2669">
        <v>0</v>
      </c>
      <c r="BN2669">
        <v>0</v>
      </c>
      <c r="BO2669">
        <v>2</v>
      </c>
      <c r="BP2669">
        <v>0</v>
      </c>
      <c r="BQ2669">
        <v>6</v>
      </c>
      <c r="BR2669">
        <v>5</v>
      </c>
      <c r="BS2669">
        <v>0</v>
      </c>
      <c r="BT2669">
        <v>114919</v>
      </c>
      <c r="BU2669">
        <v>0.78</v>
      </c>
      <c r="BV2669">
        <v>0.5633937</v>
      </c>
      <c r="BW2669">
        <v>411</v>
      </c>
      <c r="BX2669">
        <v>1.02681</v>
      </c>
      <c r="BY2669">
        <v>-0.94582809999999995</v>
      </c>
      <c r="BZ2669">
        <v>94</v>
      </c>
      <c r="CA2669">
        <v>4</v>
      </c>
      <c r="CB2669">
        <v>9</v>
      </c>
      <c r="CC2669">
        <v>0</v>
      </c>
      <c r="CD2669">
        <v>1</v>
      </c>
      <c r="CE2669">
        <v>3</v>
      </c>
      <c r="CF2669">
        <v>0</v>
      </c>
      <c r="CG2669">
        <v>7</v>
      </c>
      <c r="CH2669">
        <v>6</v>
      </c>
      <c r="CI2669">
        <v>0</v>
      </c>
      <c r="CJ2669">
        <v>122565</v>
      </c>
      <c r="CK2669">
        <v>1.0117080732672461</v>
      </c>
      <c r="CL2669">
        <v>0.62810635691991623</v>
      </c>
      <c r="CM2669">
        <v>445</v>
      </c>
      <c r="CN2669">
        <v>-0.88962286385721501</v>
      </c>
      <c r="CO2669">
        <v>17800</v>
      </c>
      <c r="CP2669">
        <v>0.64729966900000002</v>
      </c>
      <c r="CQ2669">
        <v>0.35112318199999998</v>
      </c>
      <c r="CR2669">
        <v>107052</v>
      </c>
      <c r="CS2669">
        <v>0.84099999999999997</v>
      </c>
      <c r="CT2669">
        <v>91470</v>
      </c>
      <c r="CU2669">
        <v>0.81115183888000009</v>
      </c>
      <c r="CV2669">
        <v>60</v>
      </c>
      <c r="CW2669">
        <v>44</v>
      </c>
      <c r="CX2669">
        <v>59</v>
      </c>
      <c r="CY2669">
        <v>1526</v>
      </c>
      <c r="CZ2669">
        <v>6775</v>
      </c>
      <c r="DA2669" s="2">
        <v>60230</v>
      </c>
      <c r="DB2669" s="2">
        <v>13910</v>
      </c>
      <c r="DC2669" s="2">
        <v>192.72</v>
      </c>
      <c r="DD2669" s="2">
        <v>8256</v>
      </c>
      <c r="DE2669">
        <v>2743</v>
      </c>
      <c r="DF2669">
        <v>252</v>
      </c>
      <c r="DG2669">
        <v>26.36</v>
      </c>
      <c r="DH2669">
        <v>3.29</v>
      </c>
      <c r="DI2669" s="2">
        <v>6.59</v>
      </c>
      <c r="DJ2669">
        <v>0.14000000000000001</v>
      </c>
      <c r="DK2669">
        <v>0.88924593320013268</v>
      </c>
      <c r="DL2669">
        <v>6.8649885583524025E-4</v>
      </c>
      <c r="DM2669">
        <v>1372</v>
      </c>
      <c r="DN2669">
        <v>112</v>
      </c>
      <c r="DO2669">
        <v>0.19500000000000001</v>
      </c>
      <c r="DP2669">
        <v>0</v>
      </c>
      <c r="DQ2669" s="2">
        <v>0</v>
      </c>
      <c r="DR2669" s="2">
        <v>1148.65626959</v>
      </c>
      <c r="DS2669">
        <v>1.7632729439738641E-3</v>
      </c>
      <c r="DT2669">
        <v>1.84809658429706</v>
      </c>
      <c r="DU2669">
        <v>1076508.8679667003</v>
      </c>
      <c r="DV2669">
        <v>0</v>
      </c>
    </row>
    <row r="2670" spans="1:126" x14ac:dyDescent="0.15">
      <c r="A2670" t="s">
        <v>2658</v>
      </c>
      <c r="B2670" t="s">
        <v>4363</v>
      </c>
      <c r="C2670">
        <v>48</v>
      </c>
      <c r="D2670">
        <v>369</v>
      </c>
      <c r="E2670" t="s">
        <v>4364</v>
      </c>
      <c r="F2670">
        <v>48369</v>
      </c>
      <c r="G2670" t="s">
        <v>7653</v>
      </c>
      <c r="H2670">
        <v>38.4</v>
      </c>
      <c r="I2670">
        <v>0.9</v>
      </c>
      <c r="J2670">
        <v>0.2</v>
      </c>
      <c r="K2670">
        <v>0.2</v>
      </c>
      <c r="L2670">
        <v>0.4</v>
      </c>
      <c r="M2670">
        <v>60</v>
      </c>
      <c r="N2670">
        <f t="shared" si="170"/>
        <v>5075.6099999999997</v>
      </c>
      <c r="O2670">
        <f t="shared" si="168"/>
        <v>4924.3900000000003</v>
      </c>
      <c r="P2670">
        <f t="shared" si="169"/>
        <v>5.9092680000000026</v>
      </c>
      <c r="Q2670" s="4">
        <v>48369</v>
      </c>
      <c r="R2670" s="5">
        <v>34.532162999999997</v>
      </c>
      <c r="S2670" s="5">
        <v>-102.784853</v>
      </c>
      <c r="T2670">
        <v>7</v>
      </c>
      <c r="U2670">
        <v>0.24009063688226956</v>
      </c>
      <c r="V2670">
        <v>10172</v>
      </c>
      <c r="W2670">
        <v>10124</v>
      </c>
      <c r="X2670">
        <v>10004</v>
      </c>
      <c r="Y2670">
        <v>9800</v>
      </c>
      <c r="Z2670">
        <v>4793</v>
      </c>
      <c r="AA2670">
        <v>48351</v>
      </c>
      <c r="AB2670">
        <v>3724.9929999999999</v>
      </c>
      <c r="AC2670">
        <v>45326</v>
      </c>
      <c r="AD2670">
        <v>0</v>
      </c>
      <c r="AE2670">
        <v>0</v>
      </c>
      <c r="AF2670">
        <v>3</v>
      </c>
      <c r="AG2670">
        <v>570</v>
      </c>
      <c r="AH2670">
        <v>5.263157894736842E-3</v>
      </c>
      <c r="AI2670" s="3">
        <v>553724</v>
      </c>
      <c r="AJ2670" s="3">
        <v>563698.935986005</v>
      </c>
      <c r="AK2670">
        <v>480</v>
      </c>
      <c r="AL2670">
        <v>566547.19999999995</v>
      </c>
      <c r="AM2670">
        <v>1303301</v>
      </c>
      <c r="AN2670">
        <v>158218</v>
      </c>
      <c r="AO2670">
        <v>1461519</v>
      </c>
      <c r="AP2670">
        <v>5</v>
      </c>
      <c r="AQ2670">
        <v>0</v>
      </c>
      <c r="AR2670">
        <v>5</v>
      </c>
      <c r="AS2670">
        <v>0.49387593836428284</v>
      </c>
      <c r="AT2670">
        <v>5</v>
      </c>
      <c r="AU2670">
        <v>1</v>
      </c>
      <c r="AV2670">
        <f t="shared" si="167"/>
        <v>6</v>
      </c>
      <c r="AW2670">
        <v>6002</v>
      </c>
      <c r="AX2670">
        <v>0.66999999999999993</v>
      </c>
      <c r="AY2670">
        <v>706973200.92046595</v>
      </c>
      <c r="AZ2670">
        <v>706973.20092046598</v>
      </c>
      <c r="BA2670">
        <v>72704.672096077498</v>
      </c>
      <c r="BB2670">
        <v>0.1375427426009877</v>
      </c>
      <c r="BC2670">
        <v>10867</v>
      </c>
      <c r="BD2670">
        <v>0</v>
      </c>
      <c r="BE2670">
        <v>10867</v>
      </c>
      <c r="BF2670">
        <v>1.0683248132127408</v>
      </c>
      <c r="BG2670">
        <v>260045</v>
      </c>
      <c r="BH2670">
        <v>25.994102359056377</v>
      </c>
      <c r="BI2670">
        <v>1280</v>
      </c>
      <c r="BJ2670">
        <v>12</v>
      </c>
      <c r="BK2670">
        <v>1</v>
      </c>
      <c r="BL2670">
        <v>1</v>
      </c>
      <c r="BM2670">
        <v>1</v>
      </c>
      <c r="BN2670">
        <v>0</v>
      </c>
      <c r="BO2670">
        <v>0</v>
      </c>
      <c r="BP2670">
        <v>0</v>
      </c>
      <c r="BQ2670">
        <v>0</v>
      </c>
      <c r="BR2670">
        <v>2</v>
      </c>
      <c r="BS2670">
        <v>0</v>
      </c>
      <c r="BT2670">
        <v>9290</v>
      </c>
      <c r="BU2670">
        <v>0.66</v>
      </c>
      <c r="BV2670">
        <v>0.56895490000000004</v>
      </c>
      <c r="BW2670">
        <v>42</v>
      </c>
      <c r="BX2670">
        <v>1.829925</v>
      </c>
      <c r="BY2670">
        <v>-5.6563799999999997E-2</v>
      </c>
      <c r="BZ2670">
        <v>13</v>
      </c>
      <c r="CA2670">
        <v>1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1</v>
      </c>
      <c r="CH2670">
        <v>1</v>
      </c>
      <c r="CI2670">
        <v>0</v>
      </c>
      <c r="CJ2670">
        <v>9881</v>
      </c>
      <c r="CK2670">
        <v>1.7204736362716326</v>
      </c>
      <c r="CL2670">
        <v>0.56970778496542496</v>
      </c>
      <c r="CM2670">
        <v>37</v>
      </c>
      <c r="CN2670">
        <v>-0.43173913408797326</v>
      </c>
      <c r="CO2670">
        <v>760</v>
      </c>
      <c r="CP2670">
        <v>0.885745483</v>
      </c>
      <c r="CQ2670">
        <v>3.0112225999999999E-2</v>
      </c>
      <c r="CR2670">
        <v>8729</v>
      </c>
      <c r="CS2670">
        <v>0.89900000000000002</v>
      </c>
      <c r="CT2670">
        <v>6815</v>
      </c>
      <c r="CU2670">
        <v>0.64057063325999986</v>
      </c>
      <c r="CW2670">
        <v>1</v>
      </c>
      <c r="CX2670">
        <v>4</v>
      </c>
      <c r="CY2670">
        <v>1351</v>
      </c>
      <c r="CZ2670">
        <v>772</v>
      </c>
      <c r="DA2670" s="2">
        <v>6729</v>
      </c>
      <c r="DB2670" s="2">
        <v>505</v>
      </c>
      <c r="DC2670" s="2">
        <v>50.18</v>
      </c>
      <c r="DD2670" s="2">
        <v>1441</v>
      </c>
      <c r="DE2670">
        <v>193</v>
      </c>
      <c r="DF2670">
        <v>22</v>
      </c>
      <c r="DG2670">
        <v>10.039999999999999</v>
      </c>
      <c r="DH2670">
        <v>10.039999999999999</v>
      </c>
      <c r="DI2670" s="2">
        <v>10.039999999999999</v>
      </c>
      <c r="DJ2670">
        <v>1.93</v>
      </c>
      <c r="DK2670">
        <v>0.81360027739451424</v>
      </c>
      <c r="DL2670">
        <v>3.5087719298245615E-3</v>
      </c>
      <c r="DN2670">
        <v>429.1</v>
      </c>
      <c r="DO2670">
        <v>0.73699999999999999</v>
      </c>
      <c r="DP2670">
        <v>81143.839999999997</v>
      </c>
      <c r="DQ2670" s="2">
        <v>0</v>
      </c>
      <c r="DR2670" s="2">
        <v>0</v>
      </c>
      <c r="DS2670">
        <v>0</v>
      </c>
      <c r="DT2670">
        <v>7.0895393443619197</v>
      </c>
      <c r="DU2670">
        <v>4016558.6648380812</v>
      </c>
      <c r="DV2670">
        <v>1</v>
      </c>
    </row>
    <row r="2671" spans="1:126" x14ac:dyDescent="0.15">
      <c r="A2671" t="s">
        <v>2658</v>
      </c>
      <c r="B2671" t="s">
        <v>4365</v>
      </c>
      <c r="C2671">
        <v>48</v>
      </c>
      <c r="D2671">
        <v>371</v>
      </c>
      <c r="E2671" t="s">
        <v>4366</v>
      </c>
      <c r="F2671">
        <v>48371</v>
      </c>
      <c r="G2671" t="s">
        <v>7654</v>
      </c>
      <c r="H2671">
        <v>27.9</v>
      </c>
      <c r="I2671">
        <v>3.4</v>
      </c>
      <c r="J2671">
        <v>0.4</v>
      </c>
      <c r="K2671">
        <v>0.5</v>
      </c>
      <c r="L2671">
        <v>0.6</v>
      </c>
      <c r="M2671">
        <v>67.3</v>
      </c>
      <c r="N2671">
        <f t="shared" si="170"/>
        <v>5320.03</v>
      </c>
      <c r="O2671">
        <f t="shared" si="168"/>
        <v>4679.97</v>
      </c>
      <c r="P2671">
        <f t="shared" si="169"/>
        <v>5.6159640000000026</v>
      </c>
      <c r="Q2671" s="4">
        <v>48371</v>
      </c>
      <c r="R2671" s="5">
        <v>30.770893999999998</v>
      </c>
      <c r="S2671" s="5">
        <v>-102.71986</v>
      </c>
      <c r="T2671">
        <v>7</v>
      </c>
      <c r="U2671">
        <v>0.20874180989473209</v>
      </c>
      <c r="V2671">
        <v>15510</v>
      </c>
      <c r="W2671">
        <v>15677</v>
      </c>
      <c r="X2671">
        <v>15807</v>
      </c>
      <c r="Y2671">
        <v>16017</v>
      </c>
      <c r="Z2671">
        <v>8718</v>
      </c>
      <c r="AA2671">
        <v>48353</v>
      </c>
      <c r="AB2671">
        <v>5425.2469999999994</v>
      </c>
      <c r="AC2671">
        <v>50305</v>
      </c>
      <c r="AD2671">
        <v>0</v>
      </c>
      <c r="AE2671">
        <v>0</v>
      </c>
      <c r="AF2671">
        <v>12</v>
      </c>
      <c r="AG2671">
        <v>291</v>
      </c>
      <c r="AH2671">
        <v>4.1237113402061855E-2</v>
      </c>
      <c r="AI2671" s="3">
        <v>2947905</v>
      </c>
      <c r="AJ2671" s="3">
        <v>3048861.4319269704</v>
      </c>
      <c r="AK2671">
        <v>1888</v>
      </c>
      <c r="AL2671">
        <v>3049670.4</v>
      </c>
      <c r="AM2671">
        <v>608878</v>
      </c>
      <c r="AN2671">
        <v>39737</v>
      </c>
      <c r="AO2671">
        <v>648615</v>
      </c>
      <c r="AP2671">
        <v>2</v>
      </c>
      <c r="AQ2671">
        <v>0</v>
      </c>
      <c r="AR2671">
        <v>2</v>
      </c>
      <c r="AS2671">
        <v>0.12757542897237992</v>
      </c>
      <c r="AT2671">
        <v>2</v>
      </c>
      <c r="AU2671">
        <v>2</v>
      </c>
      <c r="AV2671">
        <f t="shared" si="167"/>
        <v>4</v>
      </c>
      <c r="AW2671">
        <v>8657</v>
      </c>
      <c r="AX2671">
        <v>0.59000000000000008</v>
      </c>
      <c r="AY2671">
        <v>98525057.2820898</v>
      </c>
      <c r="AZ2671">
        <v>98525.057282089794</v>
      </c>
      <c r="BA2671">
        <v>5862.9223361066897</v>
      </c>
      <c r="BB2671">
        <v>1.7056340552927336</v>
      </c>
      <c r="BC2671">
        <v>30583</v>
      </c>
      <c r="BD2671">
        <v>9605</v>
      </c>
      <c r="BE2671">
        <v>20978</v>
      </c>
      <c r="BF2671">
        <v>1.3525467440361056</v>
      </c>
      <c r="BG2671">
        <v>235864</v>
      </c>
      <c r="BH2671">
        <v>14.921490478901752</v>
      </c>
      <c r="BI2671">
        <v>1973</v>
      </c>
      <c r="BJ2671">
        <v>12</v>
      </c>
      <c r="BK2671">
        <v>1</v>
      </c>
      <c r="BL2671">
        <v>2</v>
      </c>
      <c r="BM2671">
        <v>0</v>
      </c>
      <c r="BN2671">
        <v>1</v>
      </c>
      <c r="BO2671">
        <v>0</v>
      </c>
      <c r="BP2671">
        <v>0</v>
      </c>
      <c r="BQ2671">
        <v>1</v>
      </c>
      <c r="BR2671">
        <v>1</v>
      </c>
      <c r="BS2671">
        <v>0</v>
      </c>
      <c r="BT2671">
        <v>16248</v>
      </c>
      <c r="BU2671">
        <v>0.61</v>
      </c>
      <c r="BV2671">
        <v>0.3249068</v>
      </c>
      <c r="BW2671">
        <v>52</v>
      </c>
      <c r="BX2671">
        <v>1.107829</v>
      </c>
      <c r="BY2671">
        <v>-2.0423610000000001</v>
      </c>
      <c r="BZ2671">
        <v>13</v>
      </c>
      <c r="CA2671">
        <v>1</v>
      </c>
      <c r="CB2671">
        <v>2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1</v>
      </c>
      <c r="CI2671">
        <v>0</v>
      </c>
      <c r="CJ2671">
        <v>15907</v>
      </c>
      <c r="CK2671">
        <v>1.0687118878481172</v>
      </c>
      <c r="CL2671">
        <v>0.51501613303549265</v>
      </c>
      <c r="CM2671">
        <v>51</v>
      </c>
      <c r="CN2671">
        <v>-1.3178289444747466</v>
      </c>
      <c r="CO2671">
        <v>864</v>
      </c>
      <c r="CP2671">
        <v>0.62720635800000002</v>
      </c>
      <c r="CQ2671">
        <v>-0.3013468285</v>
      </c>
      <c r="CR2671">
        <v>14673</v>
      </c>
      <c r="CS2671">
        <v>0.90200000000000002</v>
      </c>
      <c r="CT2671">
        <v>11043</v>
      </c>
      <c r="CU2671">
        <v>0.73829441878000002</v>
      </c>
      <c r="CV2671">
        <v>3</v>
      </c>
      <c r="CW2671">
        <v>4</v>
      </c>
      <c r="CX2671">
        <v>7</v>
      </c>
      <c r="CY2671">
        <v>505</v>
      </c>
      <c r="CZ2671">
        <v>449</v>
      </c>
      <c r="DA2671" s="2">
        <v>8431</v>
      </c>
      <c r="DB2671" s="2">
        <v>695</v>
      </c>
      <c r="DC2671" s="2">
        <v>76.45</v>
      </c>
      <c r="DD2671" s="2">
        <v>2403</v>
      </c>
      <c r="DE2671">
        <v>112</v>
      </c>
      <c r="DF2671">
        <v>27</v>
      </c>
      <c r="DG2671">
        <v>19.11</v>
      </c>
      <c r="DH2671">
        <v>19.11</v>
      </c>
      <c r="DI2671" s="2">
        <v>19.11</v>
      </c>
      <c r="DJ2671">
        <v>4.4000000000000004</v>
      </c>
      <c r="DK2671">
        <v>0.85125199082059977</v>
      </c>
      <c r="DL2671">
        <v>0</v>
      </c>
      <c r="DM2671">
        <v>0</v>
      </c>
      <c r="DN2671">
        <v>2</v>
      </c>
      <c r="DO2671">
        <v>1E-3</v>
      </c>
      <c r="DP2671">
        <v>10228.01</v>
      </c>
      <c r="DQ2671" s="2">
        <v>0</v>
      </c>
      <c r="DR2671" s="2">
        <v>143.02240456000001</v>
      </c>
      <c r="DS2671">
        <v>4.6897659682174177E-5</v>
      </c>
      <c r="DV2671">
        <v>0</v>
      </c>
    </row>
    <row r="2672" spans="1:126" x14ac:dyDescent="0.15">
      <c r="A2672" t="s">
        <v>2658</v>
      </c>
      <c r="B2672" t="s">
        <v>365</v>
      </c>
      <c r="C2672">
        <v>48</v>
      </c>
      <c r="D2672">
        <v>373</v>
      </c>
      <c r="E2672" t="s">
        <v>4367</v>
      </c>
      <c r="F2672">
        <v>48373</v>
      </c>
      <c r="G2672" t="s">
        <v>7655</v>
      </c>
      <c r="H2672">
        <v>72.3</v>
      </c>
      <c r="I2672">
        <v>11.3</v>
      </c>
      <c r="J2672">
        <v>1.7</v>
      </c>
      <c r="K2672">
        <v>0.4</v>
      </c>
      <c r="L2672">
        <v>1.1000000000000001</v>
      </c>
      <c r="M2672">
        <v>13.1</v>
      </c>
      <c r="N2672">
        <f t="shared" si="170"/>
        <v>5530.8499999999995</v>
      </c>
      <c r="O2672">
        <f t="shared" si="168"/>
        <v>4469.1500000000005</v>
      </c>
      <c r="P2672">
        <f t="shared" si="169"/>
        <v>5.362980000000003</v>
      </c>
      <c r="Q2672" s="4">
        <v>48373</v>
      </c>
      <c r="R2672" s="5">
        <v>30.784552999999999</v>
      </c>
      <c r="S2672" s="5">
        <v>-94.837338000000003</v>
      </c>
      <c r="T2672">
        <v>6</v>
      </c>
      <c r="U2672">
        <v>5.8200002642898638E-2</v>
      </c>
      <c r="V2672">
        <v>45618</v>
      </c>
      <c r="W2672">
        <v>45757</v>
      </c>
      <c r="X2672">
        <v>46113</v>
      </c>
      <c r="Y2672">
        <v>46614</v>
      </c>
      <c r="Z2672">
        <v>23911</v>
      </c>
      <c r="AA2672">
        <v>48355</v>
      </c>
      <c r="AB2672">
        <v>14475.346</v>
      </c>
      <c r="AC2672">
        <v>39662</v>
      </c>
      <c r="AD2672">
        <v>1</v>
      </c>
      <c r="AE2672">
        <v>2.1685858651573309E-5</v>
      </c>
      <c r="AF2672">
        <v>23</v>
      </c>
      <c r="AG2672">
        <v>738</v>
      </c>
      <c r="AH2672">
        <v>3.1165311653116531E-2</v>
      </c>
      <c r="AI2672" s="3">
        <v>139199</v>
      </c>
      <c r="AJ2672" s="3">
        <v>676537.89353633008</v>
      </c>
      <c r="AK2672">
        <v>70</v>
      </c>
      <c r="AL2672">
        <v>710342.4</v>
      </c>
      <c r="AM2672">
        <v>1055467</v>
      </c>
      <c r="AN2672">
        <v>42744</v>
      </c>
      <c r="AO2672">
        <v>1098211</v>
      </c>
      <c r="AP2672">
        <v>1</v>
      </c>
      <c r="AQ2672">
        <v>0</v>
      </c>
      <c r="AR2672">
        <v>1</v>
      </c>
      <c r="AS2672">
        <v>2.1854579627160874E-2</v>
      </c>
      <c r="AT2672">
        <v>1</v>
      </c>
      <c r="AU2672">
        <v>17</v>
      </c>
      <c r="AV2672">
        <f t="shared" si="167"/>
        <v>18</v>
      </c>
      <c r="AW2672">
        <v>1270</v>
      </c>
      <c r="AX2672">
        <v>3.0000000000000027E-2</v>
      </c>
      <c r="AY2672">
        <v>522600714.059021</v>
      </c>
      <c r="AZ2672">
        <v>522600.71405902097</v>
      </c>
      <c r="BA2672">
        <v>12742.8108147571</v>
      </c>
      <c r="BB2672">
        <v>0.78475621629878345</v>
      </c>
      <c r="BC2672">
        <v>30500</v>
      </c>
      <c r="BD2672">
        <v>32861</v>
      </c>
      <c r="BE2672">
        <v>-2361</v>
      </c>
      <c r="BF2672">
        <v>-5.1755885834538995E-2</v>
      </c>
      <c r="BG2672">
        <v>663765</v>
      </c>
      <c r="BH2672">
        <v>14.394313967861557</v>
      </c>
      <c r="BI2672">
        <v>8778</v>
      </c>
      <c r="BJ2672">
        <v>26</v>
      </c>
      <c r="BK2672">
        <v>5</v>
      </c>
      <c r="BL2672">
        <v>3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0</v>
      </c>
      <c r="BT2672">
        <v>46530</v>
      </c>
      <c r="BU2672">
        <v>0.54</v>
      </c>
      <c r="BV2672">
        <v>0.55887169999999997</v>
      </c>
      <c r="BW2672">
        <v>182</v>
      </c>
      <c r="BX2672">
        <v>0.75220290000000001</v>
      </c>
      <c r="BY2672">
        <v>-0.97479079999999996</v>
      </c>
      <c r="BZ2672">
        <v>29</v>
      </c>
      <c r="CA2672">
        <v>5</v>
      </c>
      <c r="CB2672">
        <v>3</v>
      </c>
      <c r="CC2672">
        <v>0</v>
      </c>
      <c r="CD2672">
        <v>0</v>
      </c>
      <c r="CE2672">
        <v>0</v>
      </c>
      <c r="CF2672">
        <v>2</v>
      </c>
      <c r="CG2672">
        <v>1</v>
      </c>
      <c r="CH2672">
        <v>0</v>
      </c>
      <c r="CI2672">
        <v>0</v>
      </c>
      <c r="CJ2672">
        <v>46192</v>
      </c>
      <c r="CK2672">
        <v>0.86595081399376517</v>
      </c>
      <c r="CL2672">
        <v>0.51164531914324674</v>
      </c>
      <c r="CM2672">
        <v>173</v>
      </c>
      <c r="CN2672">
        <v>-1.3962627315185518</v>
      </c>
      <c r="CO2672">
        <v>2700</v>
      </c>
      <c r="CP2672">
        <v>-1.8682503102000001</v>
      </c>
      <c r="CQ2672">
        <v>-0.55261689540000003</v>
      </c>
      <c r="CR2672">
        <v>38022</v>
      </c>
      <c r="CS2672">
        <v>0.80400000000000005</v>
      </c>
      <c r="CT2672">
        <v>32252</v>
      </c>
      <c r="CU2672">
        <v>0.72626455026000003</v>
      </c>
      <c r="CV2672">
        <v>16</v>
      </c>
      <c r="CW2672">
        <v>17</v>
      </c>
      <c r="CX2672">
        <v>25</v>
      </c>
      <c r="CY2672">
        <v>409</v>
      </c>
      <c r="CZ2672">
        <v>1087</v>
      </c>
      <c r="DA2672" s="2">
        <v>18560</v>
      </c>
      <c r="DB2672" s="2">
        <v>2455</v>
      </c>
      <c r="DC2672" s="2">
        <v>100.46</v>
      </c>
      <c r="DD2672" s="2">
        <v>7563</v>
      </c>
      <c r="DE2672">
        <v>378</v>
      </c>
      <c r="DF2672">
        <v>101</v>
      </c>
      <c r="DG2672">
        <v>10.92</v>
      </c>
      <c r="DH2672">
        <v>6.55</v>
      </c>
      <c r="DI2672" s="2">
        <v>2.1800000000000002</v>
      </c>
      <c r="DJ2672">
        <v>1.84</v>
      </c>
      <c r="DK2672">
        <v>0.96775120510923207</v>
      </c>
      <c r="DL2672">
        <v>0</v>
      </c>
      <c r="DN2672">
        <v>168.8</v>
      </c>
      <c r="DO2672">
        <v>0.24199999999999999</v>
      </c>
      <c r="DP2672">
        <v>114.36</v>
      </c>
      <c r="DQ2672" s="2">
        <v>0</v>
      </c>
      <c r="DR2672" s="2">
        <v>10356.37506273</v>
      </c>
      <c r="DS2672">
        <v>1.4565391370042107E-2</v>
      </c>
      <c r="DV2672">
        <v>0</v>
      </c>
    </row>
    <row r="2673" spans="1:126" x14ac:dyDescent="0.15">
      <c r="A2673" t="s">
        <v>2658</v>
      </c>
      <c r="B2673" t="s">
        <v>3742</v>
      </c>
      <c r="C2673">
        <v>48</v>
      </c>
      <c r="D2673">
        <v>375</v>
      </c>
      <c r="E2673" t="s">
        <v>4368</v>
      </c>
      <c r="F2673">
        <v>48375</v>
      </c>
      <c r="G2673" t="s">
        <v>7656</v>
      </c>
      <c r="H2673">
        <v>49</v>
      </c>
      <c r="I2673">
        <v>9.8000000000000007</v>
      </c>
      <c r="J2673">
        <v>0.5</v>
      </c>
      <c r="K2673">
        <v>3.9</v>
      </c>
      <c r="L2673">
        <v>1.6</v>
      </c>
      <c r="M2673">
        <v>35.299999999999997</v>
      </c>
      <c r="N2673">
        <f t="shared" si="170"/>
        <v>3761.1499999999996</v>
      </c>
      <c r="O2673">
        <f t="shared" si="168"/>
        <v>6238.85</v>
      </c>
      <c r="P2673">
        <f t="shared" si="169"/>
        <v>7.4866200000000029</v>
      </c>
      <c r="Q2673" s="4">
        <v>48375</v>
      </c>
      <c r="R2673" s="5">
        <v>35.398674999999997</v>
      </c>
      <c r="S2673" s="5">
        <v>-101.893804</v>
      </c>
      <c r="T2673">
        <v>2</v>
      </c>
      <c r="U2673">
        <v>0.27867398265994126</v>
      </c>
      <c r="V2673">
        <v>121099</v>
      </c>
      <c r="W2673">
        <v>122053</v>
      </c>
      <c r="X2673">
        <v>122352</v>
      </c>
      <c r="Y2673">
        <v>121129</v>
      </c>
      <c r="Z2673">
        <v>62784</v>
      </c>
      <c r="AA2673">
        <v>48357</v>
      </c>
      <c r="AB2673">
        <v>44443.643000000004</v>
      </c>
      <c r="AC2673">
        <v>38159</v>
      </c>
      <c r="AD2673">
        <v>1</v>
      </c>
      <c r="AE2673">
        <v>8.1731397933830253E-6</v>
      </c>
      <c r="AF2673">
        <v>11</v>
      </c>
      <c r="AG2673">
        <v>258</v>
      </c>
      <c r="AH2673">
        <v>4.2635658914728682E-2</v>
      </c>
      <c r="AI2673" s="3">
        <v>568641</v>
      </c>
      <c r="AJ2673" s="3">
        <v>581359.08357016498</v>
      </c>
      <c r="AK2673">
        <v>132</v>
      </c>
      <c r="AL2673">
        <v>590118.39999999991</v>
      </c>
      <c r="AM2673">
        <v>1252205</v>
      </c>
      <c r="AN2673">
        <v>17148</v>
      </c>
      <c r="AO2673">
        <v>1269353</v>
      </c>
      <c r="AP2673">
        <v>18</v>
      </c>
      <c r="AQ2673">
        <v>3</v>
      </c>
      <c r="AR2673">
        <v>21</v>
      </c>
      <c r="AS2673">
        <v>0.17205640172711856</v>
      </c>
      <c r="AT2673">
        <v>18</v>
      </c>
      <c r="AU2673">
        <v>103</v>
      </c>
      <c r="AV2673">
        <f t="shared" si="167"/>
        <v>121</v>
      </c>
      <c r="AW2673">
        <v>102791</v>
      </c>
      <c r="AX2673">
        <v>0.88</v>
      </c>
      <c r="AY2673">
        <v>216042452.05432501</v>
      </c>
      <c r="AZ2673">
        <v>216042.45205432503</v>
      </c>
      <c r="BA2673">
        <v>1919.3249422234801</v>
      </c>
      <c r="BB2673">
        <v>5.2101651888164913</v>
      </c>
      <c r="BC2673">
        <v>25662</v>
      </c>
      <c r="BD2673">
        <v>12270</v>
      </c>
      <c r="BE2673">
        <v>13392</v>
      </c>
      <c r="BF2673">
        <v>0.11058720550954178</v>
      </c>
      <c r="BG2673">
        <v>4281253</v>
      </c>
      <c r="BH2673">
        <v>34.991279259840461</v>
      </c>
      <c r="BI2673">
        <v>11489</v>
      </c>
      <c r="BJ2673">
        <v>90</v>
      </c>
      <c r="BK2673">
        <v>14</v>
      </c>
      <c r="BL2673">
        <v>10</v>
      </c>
      <c r="BM2673">
        <v>1</v>
      </c>
      <c r="BN2673">
        <v>1</v>
      </c>
      <c r="BO2673">
        <v>12</v>
      </c>
      <c r="BP2673">
        <v>1</v>
      </c>
      <c r="BQ2673">
        <v>5</v>
      </c>
      <c r="BR2673">
        <v>3</v>
      </c>
      <c r="BS2673">
        <v>0</v>
      </c>
      <c r="BT2673">
        <v>121816</v>
      </c>
      <c r="BU2673">
        <v>0.71</v>
      </c>
      <c r="BV2673">
        <v>0.34911829999999999</v>
      </c>
      <c r="BW2673">
        <v>648</v>
      </c>
      <c r="BX2673">
        <v>1.124647</v>
      </c>
      <c r="BY2673">
        <v>-1.662191</v>
      </c>
      <c r="BZ2673">
        <v>86</v>
      </c>
      <c r="CA2673">
        <v>12</v>
      </c>
      <c r="CB2673">
        <v>12</v>
      </c>
      <c r="CC2673">
        <v>5</v>
      </c>
      <c r="CD2673">
        <v>2</v>
      </c>
      <c r="CE2673">
        <v>11</v>
      </c>
      <c r="CF2673">
        <v>1</v>
      </c>
      <c r="CG2673">
        <v>9</v>
      </c>
      <c r="CH2673">
        <v>5</v>
      </c>
      <c r="CI2673">
        <v>1</v>
      </c>
      <c r="CJ2673">
        <v>122276</v>
      </c>
      <c r="CK2673">
        <v>1.1776636461775001</v>
      </c>
      <c r="CL2673">
        <v>0.50577482025393916</v>
      </c>
      <c r="CM2673">
        <v>572</v>
      </c>
      <c r="CN2673">
        <v>-1.0394243310039424</v>
      </c>
      <c r="CO2673">
        <v>9149</v>
      </c>
      <c r="CP2673">
        <v>-0.83623525190000003</v>
      </c>
      <c r="CQ2673">
        <v>-0.55416718490000005</v>
      </c>
      <c r="CR2673">
        <v>100132</v>
      </c>
      <c r="CS2673">
        <v>0.82200000000000006</v>
      </c>
      <c r="CT2673">
        <v>85133</v>
      </c>
      <c r="CU2673">
        <v>0.69117582785999998</v>
      </c>
      <c r="CV2673">
        <v>209</v>
      </c>
      <c r="CW2673">
        <v>61</v>
      </c>
      <c r="CX2673">
        <v>91</v>
      </c>
      <c r="CY2673">
        <v>168</v>
      </c>
      <c r="CZ2673">
        <v>381</v>
      </c>
      <c r="DA2673" s="2">
        <v>101294</v>
      </c>
      <c r="DB2673" s="2">
        <v>9205</v>
      </c>
      <c r="DC2673" s="2">
        <v>184.94</v>
      </c>
      <c r="DD2673" s="2">
        <v>26306</v>
      </c>
      <c r="DE2673">
        <v>124</v>
      </c>
      <c r="DF2673">
        <v>13</v>
      </c>
      <c r="DG2673">
        <v>55.89</v>
      </c>
      <c r="DH2673">
        <v>3.29</v>
      </c>
      <c r="DI2673" s="2">
        <v>16.440000000000001</v>
      </c>
      <c r="DJ2673">
        <v>2.6</v>
      </c>
      <c r="DK2673">
        <v>0.814807585102024</v>
      </c>
      <c r="DL2673">
        <v>3.875968992248062E-3</v>
      </c>
      <c r="DN2673">
        <v>89.7</v>
      </c>
      <c r="DO2673">
        <v>0.151</v>
      </c>
      <c r="DP2673">
        <v>4931.55</v>
      </c>
      <c r="DQ2673" s="2">
        <v>0</v>
      </c>
      <c r="DR2673" s="2">
        <v>0</v>
      </c>
      <c r="DS2673">
        <v>0</v>
      </c>
      <c r="DV2673">
        <v>1</v>
      </c>
    </row>
    <row r="2674" spans="1:126" x14ac:dyDescent="0.15">
      <c r="A2674" t="s">
        <v>2658</v>
      </c>
      <c r="B2674" t="s">
        <v>4369</v>
      </c>
      <c r="C2674">
        <v>48</v>
      </c>
      <c r="D2674">
        <v>377</v>
      </c>
      <c r="E2674" t="s">
        <v>4370</v>
      </c>
      <c r="F2674">
        <v>48377</v>
      </c>
      <c r="G2674" t="s">
        <v>7657</v>
      </c>
      <c r="H2674">
        <v>14.5</v>
      </c>
      <c r="I2674">
        <v>0.3</v>
      </c>
      <c r="J2674">
        <v>0.3</v>
      </c>
      <c r="K2674">
        <v>1</v>
      </c>
      <c r="L2674">
        <v>0.5</v>
      </c>
      <c r="M2674">
        <v>83.4</v>
      </c>
      <c r="N2674">
        <f t="shared" si="170"/>
        <v>7167.2400000000016</v>
      </c>
      <c r="O2674">
        <f t="shared" si="168"/>
        <v>2832.7599999999984</v>
      </c>
      <c r="P2674">
        <f t="shared" si="169"/>
        <v>3.3993119999999992</v>
      </c>
      <c r="Q2674" s="4">
        <v>48377</v>
      </c>
      <c r="R2674" s="5">
        <v>30.005890999999998</v>
      </c>
      <c r="S2674" s="5">
        <v>-104.261619</v>
      </c>
      <c r="T2674">
        <v>7</v>
      </c>
      <c r="U2674">
        <v>0.53338283539469122</v>
      </c>
      <c r="V2674">
        <v>7678</v>
      </c>
      <c r="W2674">
        <v>7479</v>
      </c>
      <c r="X2674">
        <v>7304</v>
      </c>
      <c r="Y2674">
        <v>7054</v>
      </c>
      <c r="Z2674">
        <v>3372</v>
      </c>
      <c r="AA2674">
        <v>48359</v>
      </c>
      <c r="AB2674">
        <v>2391.7649999999999</v>
      </c>
      <c r="AC2674">
        <v>32132</v>
      </c>
      <c r="AD2674">
        <v>0</v>
      </c>
      <c r="AE2674">
        <v>0</v>
      </c>
      <c r="AF2674">
        <v>11</v>
      </c>
      <c r="AG2674">
        <v>162</v>
      </c>
      <c r="AH2674">
        <v>6.7901234567901231E-2</v>
      </c>
      <c r="AI2674" s="3">
        <v>1655540</v>
      </c>
      <c r="AJ2674" s="3">
        <v>2467349.2492648503</v>
      </c>
      <c r="AK2674">
        <v>1280</v>
      </c>
      <c r="AL2674">
        <v>2468185.6</v>
      </c>
      <c r="AM2674">
        <v>1457544</v>
      </c>
      <c r="AN2674">
        <v>16377</v>
      </c>
      <c r="AO2674">
        <v>1473921</v>
      </c>
      <c r="AP2674">
        <v>1</v>
      </c>
      <c r="AQ2674">
        <v>0</v>
      </c>
      <c r="AR2674">
        <v>1</v>
      </c>
      <c r="AS2674">
        <v>0.13370771493515177</v>
      </c>
      <c r="AT2674">
        <v>1</v>
      </c>
      <c r="AU2674">
        <v>0</v>
      </c>
      <c r="AV2674">
        <f t="shared" si="167"/>
        <v>1</v>
      </c>
      <c r="AW2674">
        <v>0</v>
      </c>
      <c r="AX2674">
        <v>0</v>
      </c>
      <c r="AY2674">
        <v>999955209.91191602</v>
      </c>
      <c r="AZ2674">
        <v>999955.20991191606</v>
      </c>
      <c r="BA2674">
        <v>136905.810882672</v>
      </c>
      <c r="BB2674">
        <v>7.3042918598758236E-2</v>
      </c>
      <c r="BC2674">
        <v>2851</v>
      </c>
      <c r="BD2674">
        <v>2347</v>
      </c>
      <c r="BE2674">
        <v>504</v>
      </c>
      <c r="BF2674">
        <v>6.5642094295389419E-2</v>
      </c>
      <c r="BG2674">
        <v>126215</v>
      </c>
      <c r="BH2674">
        <v>17.280257393209201</v>
      </c>
      <c r="BI2674">
        <v>1302</v>
      </c>
      <c r="BJ2674">
        <v>6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7470</v>
      </c>
      <c r="BU2674">
        <v>0.47</v>
      </c>
      <c r="BV2674">
        <v>0.33257619999999999</v>
      </c>
      <c r="BW2674">
        <v>33</v>
      </c>
      <c r="BX2674">
        <v>0.93708159999999996</v>
      </c>
      <c r="BY2674">
        <v>-1.8648880000000001</v>
      </c>
      <c r="BZ2674">
        <v>6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0</v>
      </c>
      <c r="CJ2674">
        <v>7040</v>
      </c>
      <c r="CK2674">
        <v>0.99431818181818177</v>
      </c>
      <c r="CL2674">
        <v>0.34942307692307695</v>
      </c>
      <c r="CM2674">
        <v>30</v>
      </c>
      <c r="CN2674">
        <v>-1.8357745832414969</v>
      </c>
      <c r="CO2674">
        <v>1077</v>
      </c>
      <c r="CP2674">
        <v>1.3450966040000001</v>
      </c>
      <c r="CQ2674">
        <v>-0.36187174459999999</v>
      </c>
      <c r="CR2674">
        <v>5926</v>
      </c>
      <c r="CS2674">
        <v>0.873</v>
      </c>
      <c r="CT2674">
        <v>4768</v>
      </c>
      <c r="CU2674">
        <v>0.61310326233000001</v>
      </c>
      <c r="CX2674">
        <v>3</v>
      </c>
      <c r="CY2674">
        <v>559</v>
      </c>
      <c r="CZ2674">
        <v>235</v>
      </c>
      <c r="DA2674" s="2">
        <v>3094</v>
      </c>
      <c r="DB2674" s="2">
        <v>690</v>
      </c>
      <c r="DC2674" s="2">
        <v>152.76</v>
      </c>
      <c r="DD2674" s="2">
        <v>635</v>
      </c>
      <c r="DE2674">
        <v>62</v>
      </c>
      <c r="DF2674">
        <v>6</v>
      </c>
      <c r="DG2674">
        <v>97.21</v>
      </c>
      <c r="DH2674">
        <v>27.77</v>
      </c>
      <c r="DI2674" s="2">
        <v>111.1</v>
      </c>
      <c r="DJ2674">
        <v>3.06</v>
      </c>
      <c r="DK2674">
        <v>0.76292810804933742</v>
      </c>
      <c r="DL2674">
        <v>0</v>
      </c>
      <c r="DM2674">
        <v>0</v>
      </c>
      <c r="DN2674">
        <v>0</v>
      </c>
      <c r="DO2674">
        <v>0</v>
      </c>
      <c r="DP2674">
        <v>2247.81</v>
      </c>
      <c r="DQ2674" s="2">
        <v>0</v>
      </c>
      <c r="DR2674" s="2">
        <v>82170.437016039999</v>
      </c>
      <c r="DS2674">
        <v>1.9812372322913396E-2</v>
      </c>
      <c r="DV2674">
        <v>0</v>
      </c>
    </row>
    <row r="2675" spans="1:126" x14ac:dyDescent="0.15">
      <c r="A2675" t="s">
        <v>2658</v>
      </c>
      <c r="B2675" t="s">
        <v>4371</v>
      </c>
      <c r="C2675">
        <v>48</v>
      </c>
      <c r="D2675">
        <v>379</v>
      </c>
      <c r="E2675" t="s">
        <v>4372</v>
      </c>
      <c r="F2675">
        <v>48379</v>
      </c>
      <c r="G2675" t="s">
        <v>7658</v>
      </c>
      <c r="H2675">
        <v>87.5</v>
      </c>
      <c r="I2675">
        <v>2.2999999999999998</v>
      </c>
      <c r="J2675">
        <v>0.9</v>
      </c>
      <c r="K2675">
        <v>0.5</v>
      </c>
      <c r="L2675">
        <v>1.1000000000000001</v>
      </c>
      <c r="M2675">
        <v>7.7</v>
      </c>
      <c r="N2675">
        <f t="shared" si="170"/>
        <v>7723.1</v>
      </c>
      <c r="O2675">
        <f t="shared" si="168"/>
        <v>2276.8999999999996</v>
      </c>
      <c r="P2675">
        <f t="shared" si="169"/>
        <v>2.7322800000000007</v>
      </c>
      <c r="Q2675" s="4">
        <v>48379</v>
      </c>
      <c r="R2675" s="5">
        <v>32.870579999999997</v>
      </c>
      <c r="S2675" s="5">
        <v>-95.795439999999999</v>
      </c>
      <c r="T2675">
        <v>8</v>
      </c>
      <c r="U2675">
        <v>0.10662150674776935</v>
      </c>
      <c r="V2675">
        <v>10976</v>
      </c>
      <c r="W2675">
        <v>10988</v>
      </c>
      <c r="X2675">
        <v>11037</v>
      </c>
      <c r="Y2675">
        <v>11129</v>
      </c>
      <c r="Z2675">
        <v>5514</v>
      </c>
      <c r="AA2675">
        <v>48361</v>
      </c>
      <c r="AB2675">
        <v>3879.7630000000004</v>
      </c>
      <c r="AC2675">
        <v>48448</v>
      </c>
      <c r="AD2675">
        <v>0</v>
      </c>
      <c r="AE2675">
        <v>0</v>
      </c>
      <c r="AF2675">
        <v>35</v>
      </c>
      <c r="AG2675">
        <v>682</v>
      </c>
      <c r="AH2675">
        <v>5.1319648093841645E-2</v>
      </c>
      <c r="AI2675" s="3">
        <v>116853</v>
      </c>
      <c r="AJ2675" s="3">
        <v>146849.69926143001</v>
      </c>
      <c r="AK2675">
        <v>52</v>
      </c>
      <c r="AL2675">
        <v>165689.59999999998</v>
      </c>
      <c r="AM2675">
        <v>860678</v>
      </c>
      <c r="AN2675">
        <v>29350</v>
      </c>
      <c r="AO2675">
        <v>890028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9</v>
      </c>
      <c r="AV2675">
        <f t="shared" si="167"/>
        <v>9</v>
      </c>
      <c r="AW2675">
        <v>548</v>
      </c>
      <c r="AX2675">
        <v>5.0000000000000044E-2</v>
      </c>
      <c r="AY2675">
        <v>236962069.615861</v>
      </c>
      <c r="AZ2675">
        <v>236962.06961586099</v>
      </c>
      <c r="BA2675">
        <v>25479.847501160799</v>
      </c>
      <c r="BB2675">
        <v>0.39246702711012788</v>
      </c>
      <c r="BC2675">
        <v>6715</v>
      </c>
      <c r="BD2675">
        <v>1653</v>
      </c>
      <c r="BE2675">
        <v>5062</v>
      </c>
      <c r="BF2675">
        <v>0.46118804664723034</v>
      </c>
      <c r="BG2675">
        <v>157057</v>
      </c>
      <c r="BH2675">
        <v>14.230044396122135</v>
      </c>
      <c r="BI2675">
        <v>1894</v>
      </c>
      <c r="BJ2675">
        <v>7</v>
      </c>
      <c r="BK2675">
        <v>0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1</v>
      </c>
      <c r="BS2675">
        <v>0</v>
      </c>
      <c r="BT2675">
        <v>11287</v>
      </c>
      <c r="BU2675">
        <v>0.61</v>
      </c>
      <c r="BV2675">
        <v>0.4753675</v>
      </c>
      <c r="BW2675">
        <v>47</v>
      </c>
      <c r="BX2675">
        <v>0.88597499999999996</v>
      </c>
      <c r="BY2675">
        <v>-1.3067850000000001</v>
      </c>
      <c r="BZ2675">
        <v>8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</v>
      </c>
      <c r="CI2675">
        <v>0</v>
      </c>
      <c r="CJ2675">
        <v>11029</v>
      </c>
      <c r="CK2675">
        <v>0.99737056850122396</v>
      </c>
      <c r="CL2675">
        <v>0.6030692046628302</v>
      </c>
      <c r="CM2675">
        <v>34</v>
      </c>
      <c r="CN2675">
        <v>-1.0401309416980307</v>
      </c>
      <c r="CO2675">
        <v>634</v>
      </c>
      <c r="CP2675">
        <v>-2.0313133600000002E-2</v>
      </c>
      <c r="CQ2675">
        <v>-4.4433778600000001E-2</v>
      </c>
      <c r="CR2675">
        <v>9301</v>
      </c>
      <c r="CS2675">
        <v>0.83099999999999996</v>
      </c>
      <c r="CT2675">
        <v>7771</v>
      </c>
      <c r="CU2675">
        <v>0.72493946730999992</v>
      </c>
      <c r="CV2675">
        <v>4</v>
      </c>
      <c r="CW2675">
        <v>1</v>
      </c>
      <c r="CX2675">
        <v>2</v>
      </c>
      <c r="CY2675">
        <v>269</v>
      </c>
      <c r="CZ2675">
        <v>990</v>
      </c>
      <c r="DA2675" s="2">
        <v>3985</v>
      </c>
      <c r="DB2675" s="2">
        <v>895</v>
      </c>
      <c r="DC2675" s="2">
        <v>117.49</v>
      </c>
      <c r="DD2675" s="2">
        <v>1060</v>
      </c>
      <c r="DE2675">
        <v>299</v>
      </c>
      <c r="DF2675">
        <v>55</v>
      </c>
      <c r="DG2675">
        <v>9.0399999999999991</v>
      </c>
      <c r="DH2675">
        <v>9.0399999999999991</v>
      </c>
      <c r="DI2675" s="2">
        <v>27.11</v>
      </c>
      <c r="DJ2675">
        <v>0.78</v>
      </c>
      <c r="DK2675">
        <v>0.91028043781503254</v>
      </c>
      <c r="DL2675">
        <v>0</v>
      </c>
      <c r="DN2675">
        <v>18.2</v>
      </c>
      <c r="DO2675">
        <v>0.111</v>
      </c>
      <c r="DP2675">
        <v>245.36</v>
      </c>
      <c r="DQ2675" s="2">
        <v>0</v>
      </c>
      <c r="DR2675" s="2">
        <v>2558</v>
      </c>
      <c r="DS2675">
        <v>0</v>
      </c>
      <c r="DT2675">
        <v>1.6503980391612401</v>
      </c>
      <c r="DU2675">
        <v>273453.79094941018</v>
      </c>
      <c r="DV2675">
        <v>0</v>
      </c>
    </row>
    <row r="2676" spans="1:126" x14ac:dyDescent="0.15">
      <c r="A2676" t="s">
        <v>2658</v>
      </c>
      <c r="B2676" t="s">
        <v>4373</v>
      </c>
      <c r="C2676">
        <v>48</v>
      </c>
      <c r="D2676">
        <v>381</v>
      </c>
      <c r="E2676" t="s">
        <v>4374</v>
      </c>
      <c r="F2676">
        <v>48381</v>
      </c>
      <c r="G2676" t="s">
        <v>7659</v>
      </c>
      <c r="H2676">
        <v>78.2</v>
      </c>
      <c r="I2676">
        <v>2.2000000000000002</v>
      </c>
      <c r="J2676">
        <v>0.5</v>
      </c>
      <c r="K2676">
        <v>1.3</v>
      </c>
      <c r="L2676">
        <v>1.4</v>
      </c>
      <c r="M2676">
        <v>16.399999999999999</v>
      </c>
      <c r="N2676">
        <f t="shared" si="170"/>
        <v>6392.9400000000005</v>
      </c>
      <c r="O2676">
        <f t="shared" si="168"/>
        <v>3607.0599999999995</v>
      </c>
      <c r="P2676">
        <f t="shared" si="169"/>
        <v>4.3284720000000005</v>
      </c>
      <c r="Q2676" s="4">
        <v>48381</v>
      </c>
      <c r="R2676" s="5">
        <v>34.962529000000004</v>
      </c>
      <c r="S2676" s="5">
        <v>-101.89554699999999</v>
      </c>
      <c r="T2676">
        <v>2</v>
      </c>
      <c r="U2676">
        <v>4.5968683852944857E-2</v>
      </c>
      <c r="V2676">
        <v>121090</v>
      </c>
      <c r="W2676">
        <v>124862</v>
      </c>
      <c r="X2676">
        <v>126782</v>
      </c>
      <c r="Y2676">
        <v>130406</v>
      </c>
      <c r="Z2676">
        <v>65756</v>
      </c>
      <c r="AA2676">
        <v>48363</v>
      </c>
      <c r="AB2676">
        <v>53718.671000000002</v>
      </c>
      <c r="AC2676">
        <v>60972</v>
      </c>
      <c r="AD2676">
        <v>0</v>
      </c>
      <c r="AE2676">
        <v>0</v>
      </c>
      <c r="AF2676">
        <v>31</v>
      </c>
      <c r="AG2676">
        <v>892</v>
      </c>
      <c r="AH2676">
        <v>3.4753363228699555E-2</v>
      </c>
      <c r="AI2676" s="3">
        <v>570991</v>
      </c>
      <c r="AJ2676" s="3">
        <v>583623.36747299507</v>
      </c>
      <c r="AK2676">
        <v>158</v>
      </c>
      <c r="AL2676">
        <v>590393.59999999998</v>
      </c>
      <c r="AM2676">
        <v>920185</v>
      </c>
      <c r="AN2676">
        <v>69219</v>
      </c>
      <c r="AO2676">
        <v>989404</v>
      </c>
      <c r="AP2676">
        <v>15</v>
      </c>
      <c r="AQ2676">
        <v>1</v>
      </c>
      <c r="AR2676">
        <v>16</v>
      </c>
      <c r="AS2676">
        <v>0.12814146818087169</v>
      </c>
      <c r="AT2676">
        <v>14</v>
      </c>
      <c r="AU2676">
        <v>59</v>
      </c>
      <c r="AV2676">
        <f t="shared" si="167"/>
        <v>73</v>
      </c>
      <c r="AW2676">
        <v>122654</v>
      </c>
      <c r="AX2676">
        <v>0.92999999999999994</v>
      </c>
      <c r="AY2676">
        <v>209150578.523114</v>
      </c>
      <c r="AZ2676">
        <v>209150.578523114</v>
      </c>
      <c r="BA2676">
        <v>1989.4151490634299</v>
      </c>
      <c r="BB2676">
        <v>5.026602921319749</v>
      </c>
      <c r="BC2676">
        <v>14829</v>
      </c>
      <c r="BD2676">
        <v>38490</v>
      </c>
      <c r="BE2676">
        <v>-23661</v>
      </c>
      <c r="BF2676">
        <v>-0.1954001156164836</v>
      </c>
      <c r="BG2676">
        <v>1707492</v>
      </c>
      <c r="BH2676">
        <v>13.467937088861195</v>
      </c>
      <c r="BI2676">
        <v>12576</v>
      </c>
      <c r="BJ2676">
        <v>82</v>
      </c>
      <c r="BK2676">
        <v>2</v>
      </c>
      <c r="BL2676">
        <v>4</v>
      </c>
      <c r="BM2676">
        <v>0</v>
      </c>
      <c r="BN2676">
        <v>3</v>
      </c>
      <c r="BO2676">
        <v>3</v>
      </c>
      <c r="BP2676">
        <v>1</v>
      </c>
      <c r="BQ2676">
        <v>13</v>
      </c>
      <c r="BR2676">
        <v>3</v>
      </c>
      <c r="BS2676">
        <v>0</v>
      </c>
      <c r="BT2676">
        <v>116483</v>
      </c>
      <c r="BU2676">
        <v>0.78</v>
      </c>
      <c r="BV2676">
        <v>0.59986569999999995</v>
      </c>
      <c r="BW2676">
        <v>423</v>
      </c>
      <c r="BX2676">
        <v>0.95292869999999996</v>
      </c>
      <c r="BY2676">
        <v>-0.80975969999999997</v>
      </c>
      <c r="BZ2676">
        <v>86</v>
      </c>
      <c r="CA2676">
        <v>2</v>
      </c>
      <c r="CB2676">
        <v>3</v>
      </c>
      <c r="CC2676">
        <v>0</v>
      </c>
      <c r="CD2676">
        <v>2</v>
      </c>
      <c r="CE2676">
        <v>3</v>
      </c>
      <c r="CF2676">
        <v>1</v>
      </c>
      <c r="CG2676">
        <v>9</v>
      </c>
      <c r="CH2676">
        <v>2</v>
      </c>
      <c r="CI2676">
        <v>0</v>
      </c>
      <c r="CJ2676">
        <v>128684</v>
      </c>
      <c r="CK2676">
        <v>0.83926517671194545</v>
      </c>
      <c r="CL2676">
        <v>0.63110038732617946</v>
      </c>
      <c r="CM2676">
        <v>386</v>
      </c>
      <c r="CN2676">
        <v>-1.1411762709526627</v>
      </c>
      <c r="CO2676">
        <v>20007</v>
      </c>
      <c r="CP2676">
        <v>0.57169429000000005</v>
      </c>
      <c r="CQ2676">
        <v>0.92707949000000001</v>
      </c>
      <c r="CR2676">
        <v>111019</v>
      </c>
      <c r="CS2676">
        <v>0.84599999999999997</v>
      </c>
      <c r="CT2676">
        <v>95661</v>
      </c>
      <c r="CU2676">
        <v>0.81978452497999998</v>
      </c>
      <c r="CV2676">
        <v>91</v>
      </c>
      <c r="CW2676">
        <v>70</v>
      </c>
      <c r="CX2676">
        <v>76</v>
      </c>
      <c r="CY2676">
        <v>695</v>
      </c>
      <c r="CZ2676">
        <v>1287</v>
      </c>
      <c r="DA2676" s="2">
        <v>53688</v>
      </c>
      <c r="DB2676" s="2">
        <v>14515</v>
      </c>
      <c r="DC2676" s="2">
        <v>173.95</v>
      </c>
      <c r="DD2676" s="2">
        <v>11791</v>
      </c>
      <c r="DE2676">
        <v>415</v>
      </c>
      <c r="DF2676">
        <v>44</v>
      </c>
      <c r="DG2676">
        <v>15.81</v>
      </c>
      <c r="DH2676">
        <v>1.58</v>
      </c>
      <c r="DI2676" s="2">
        <v>4.74</v>
      </c>
      <c r="DJ2676">
        <v>2.36</v>
      </c>
      <c r="DK2676">
        <v>0.912320859698314</v>
      </c>
      <c r="DL2676">
        <v>2.242152466367713E-3</v>
      </c>
      <c r="DN2676">
        <v>368.1</v>
      </c>
      <c r="DO2676">
        <v>0.623</v>
      </c>
      <c r="DP2676">
        <v>62803.71</v>
      </c>
      <c r="DQ2676" s="2">
        <v>0</v>
      </c>
      <c r="DR2676" s="2">
        <v>0</v>
      </c>
      <c r="DS2676">
        <v>0</v>
      </c>
      <c r="DT2676">
        <v>3.7769992386264701</v>
      </c>
      <c r="DU2676">
        <v>2229916.1776899407</v>
      </c>
      <c r="DV2676">
        <v>1</v>
      </c>
    </row>
    <row r="2677" spans="1:126" x14ac:dyDescent="0.15">
      <c r="A2677" t="s">
        <v>2658</v>
      </c>
      <c r="B2677" t="s">
        <v>4375</v>
      </c>
      <c r="C2677">
        <v>48</v>
      </c>
      <c r="D2677">
        <v>383</v>
      </c>
      <c r="E2677" t="s">
        <v>4376</v>
      </c>
      <c r="F2677">
        <v>48383</v>
      </c>
      <c r="G2677" t="s">
        <v>7660</v>
      </c>
      <c r="H2677">
        <v>36.200000000000003</v>
      </c>
      <c r="I2677">
        <v>1.9</v>
      </c>
      <c r="J2677">
        <v>0.2</v>
      </c>
      <c r="K2677">
        <v>0</v>
      </c>
      <c r="L2677">
        <v>0.7</v>
      </c>
      <c r="M2677">
        <v>60.9</v>
      </c>
      <c r="N2677">
        <f t="shared" si="170"/>
        <v>5023.3900000000003</v>
      </c>
      <c r="O2677">
        <f t="shared" si="168"/>
        <v>4976.6099999999997</v>
      </c>
      <c r="P2677">
        <f t="shared" si="169"/>
        <v>5.9719320000000016</v>
      </c>
      <c r="Q2677" s="4">
        <v>48383</v>
      </c>
      <c r="R2677" s="5">
        <v>31.375191000000001</v>
      </c>
      <c r="S2677" s="5">
        <v>-101.51439499999999</v>
      </c>
      <c r="T2677">
        <v>6</v>
      </c>
      <c r="U2677">
        <v>7.490724615704371E-3</v>
      </c>
      <c r="V2677">
        <v>3384</v>
      </c>
      <c r="W2677">
        <v>3520</v>
      </c>
      <c r="X2677">
        <v>3598</v>
      </c>
      <c r="Y2677">
        <v>3809</v>
      </c>
      <c r="Z2677">
        <v>1934</v>
      </c>
      <c r="AA2677">
        <v>48365</v>
      </c>
      <c r="AB2677">
        <v>1513.05</v>
      </c>
      <c r="AC2677">
        <v>52181</v>
      </c>
      <c r="AD2677">
        <v>0</v>
      </c>
      <c r="AE2677">
        <v>0</v>
      </c>
      <c r="AF2677">
        <v>0</v>
      </c>
      <c r="AG2677">
        <v>135</v>
      </c>
      <c r="AH2677">
        <v>0</v>
      </c>
      <c r="AI2677" s="3">
        <v>698550</v>
      </c>
      <c r="AJ2677" s="3">
        <v>752190.58698973502</v>
      </c>
      <c r="AK2677">
        <v>1440</v>
      </c>
      <c r="AL2677">
        <v>752697.6</v>
      </c>
      <c r="AM2677">
        <v>602634</v>
      </c>
      <c r="AN2677">
        <v>31491</v>
      </c>
      <c r="AO2677">
        <v>634125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f t="shared" si="167"/>
        <v>1</v>
      </c>
      <c r="AW2677">
        <v>129</v>
      </c>
      <c r="AX2677">
        <v>4.0000000000000036E-2</v>
      </c>
      <c r="AY2677">
        <v>177872530.833565</v>
      </c>
      <c r="AZ2677">
        <v>177872.53083356499</v>
      </c>
      <c r="BA2677">
        <v>53511.419452880997</v>
      </c>
      <c r="BB2677">
        <v>0.18687599959491658</v>
      </c>
      <c r="BC2677">
        <v>6296</v>
      </c>
      <c r="BD2677">
        <v>710</v>
      </c>
      <c r="BE2677">
        <v>5586</v>
      </c>
      <c r="BF2677">
        <v>1.6507092198581561</v>
      </c>
      <c r="BG2677">
        <v>96352</v>
      </c>
      <c r="BH2677">
        <v>26.779321845469706</v>
      </c>
      <c r="BI2677">
        <v>593</v>
      </c>
      <c r="BJ2677">
        <v>3</v>
      </c>
      <c r="BK2677">
        <v>0</v>
      </c>
      <c r="BL2677">
        <v>1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3014</v>
      </c>
      <c r="BU2677">
        <v>0.62</v>
      </c>
      <c r="BV2677">
        <v>0.44774770000000003</v>
      </c>
      <c r="BW2677">
        <v>21</v>
      </c>
      <c r="BX2677">
        <v>1.99071</v>
      </c>
      <c r="BY2677">
        <v>-0.1631068</v>
      </c>
      <c r="BZ2677">
        <v>4</v>
      </c>
      <c r="CA2677">
        <v>1</v>
      </c>
      <c r="CB2677">
        <v>1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3746</v>
      </c>
      <c r="CK2677">
        <v>2.135611318739989</v>
      </c>
      <c r="CL2677">
        <v>0.4722689075630252</v>
      </c>
      <c r="CM2677">
        <v>18</v>
      </c>
      <c r="CN2677">
        <v>-0.2635657888949493</v>
      </c>
      <c r="CO2677">
        <v>233</v>
      </c>
      <c r="CP2677">
        <v>-0.40699204290000002</v>
      </c>
      <c r="CQ2677">
        <v>0.30647799599999997</v>
      </c>
      <c r="CR2677">
        <v>3482</v>
      </c>
      <c r="CS2677">
        <v>0.91299999999999992</v>
      </c>
      <c r="CT2677">
        <v>2257</v>
      </c>
      <c r="CU2677">
        <v>0.72091974751999999</v>
      </c>
      <c r="CW2677">
        <v>0</v>
      </c>
      <c r="CX2677">
        <v>1</v>
      </c>
      <c r="CY2677">
        <v>136</v>
      </c>
      <c r="CZ2677">
        <v>210</v>
      </c>
      <c r="DA2677" s="2">
        <v>3301</v>
      </c>
      <c r="DB2677" s="2">
        <v>275</v>
      </c>
      <c r="DC2677" s="2">
        <v>166.62</v>
      </c>
      <c r="DD2677" s="2">
        <v>1482</v>
      </c>
      <c r="DE2677">
        <v>54</v>
      </c>
      <c r="DF2677">
        <v>13</v>
      </c>
      <c r="DG2677">
        <v>27.77</v>
      </c>
      <c r="DH2677">
        <v>27.77</v>
      </c>
      <c r="DJ2677">
        <v>0.6</v>
      </c>
      <c r="DK2677">
        <v>0.7784152888125403</v>
      </c>
      <c r="DL2677">
        <v>0</v>
      </c>
      <c r="DM2677">
        <v>0</v>
      </c>
      <c r="DN2677">
        <v>30.5</v>
      </c>
      <c r="DO2677">
        <v>0.04</v>
      </c>
      <c r="DP2677">
        <v>465.86</v>
      </c>
      <c r="DQ2677" s="2">
        <v>0</v>
      </c>
      <c r="DR2677" s="2">
        <v>0</v>
      </c>
      <c r="DS2677">
        <v>0</v>
      </c>
      <c r="DV2677">
        <v>1</v>
      </c>
    </row>
    <row r="2678" spans="1:126" x14ac:dyDescent="0.15">
      <c r="A2678" t="s">
        <v>2658</v>
      </c>
      <c r="B2678" t="s">
        <v>4377</v>
      </c>
      <c r="C2678">
        <v>48</v>
      </c>
      <c r="D2678">
        <v>385</v>
      </c>
      <c r="E2678" t="s">
        <v>4378</v>
      </c>
      <c r="F2678">
        <v>48385</v>
      </c>
      <c r="G2678" t="s">
        <v>7661</v>
      </c>
      <c r="H2678">
        <v>72.5</v>
      </c>
      <c r="I2678">
        <v>0.6</v>
      </c>
      <c r="J2678">
        <v>0.7</v>
      </c>
      <c r="K2678">
        <v>0.1</v>
      </c>
      <c r="L2678">
        <v>1.6</v>
      </c>
      <c r="M2678">
        <v>24.6</v>
      </c>
      <c r="N2678">
        <f t="shared" si="170"/>
        <v>5864.83</v>
      </c>
      <c r="O2678">
        <f t="shared" si="168"/>
        <v>4135.17</v>
      </c>
      <c r="P2678">
        <f t="shared" si="169"/>
        <v>4.9622040000000016</v>
      </c>
      <c r="Q2678" s="4">
        <v>48385</v>
      </c>
      <c r="R2678" s="5">
        <v>29.830096999999999</v>
      </c>
      <c r="S2678" s="5">
        <v>-99.812549000000004</v>
      </c>
      <c r="T2678">
        <v>9</v>
      </c>
      <c r="U2678">
        <v>0.22119640707357144</v>
      </c>
      <c r="V2678">
        <v>3326</v>
      </c>
      <c r="W2678">
        <v>3365</v>
      </c>
      <c r="X2678">
        <v>3356</v>
      </c>
      <c r="Y2678">
        <v>3297</v>
      </c>
      <c r="Z2678">
        <v>1341</v>
      </c>
      <c r="AA2678">
        <v>48367</v>
      </c>
      <c r="AB2678">
        <v>827.91000000000008</v>
      </c>
      <c r="AC2678">
        <v>36523</v>
      </c>
      <c r="AD2678">
        <v>0</v>
      </c>
      <c r="AE2678">
        <v>0</v>
      </c>
      <c r="AF2678">
        <v>7</v>
      </c>
      <c r="AG2678">
        <v>241</v>
      </c>
      <c r="AH2678">
        <v>2.9045643153526972E-2</v>
      </c>
      <c r="AI2678" s="3">
        <v>320572</v>
      </c>
      <c r="AJ2678" s="3">
        <v>447450.88449650502</v>
      </c>
      <c r="AK2678">
        <v>317</v>
      </c>
      <c r="AL2678">
        <v>448057.60000000003</v>
      </c>
      <c r="AM2678">
        <v>1238926</v>
      </c>
      <c r="AN2678">
        <v>9270</v>
      </c>
      <c r="AO2678">
        <v>1248196</v>
      </c>
      <c r="AP2678">
        <v>1</v>
      </c>
      <c r="AQ2678">
        <v>0</v>
      </c>
      <c r="AR2678">
        <v>1</v>
      </c>
      <c r="AS2678">
        <v>0.29717682020802377</v>
      </c>
      <c r="AT2678">
        <v>1</v>
      </c>
      <c r="AU2678">
        <v>4</v>
      </c>
      <c r="AV2678">
        <f t="shared" si="167"/>
        <v>5</v>
      </c>
      <c r="AW2678">
        <v>61</v>
      </c>
      <c r="AX2678">
        <v>2.0000000000000018E-2</v>
      </c>
      <c r="AY2678">
        <v>215227193.967006</v>
      </c>
      <c r="AZ2678">
        <v>215227.19396700599</v>
      </c>
      <c r="BA2678">
        <v>70382.6244532649</v>
      </c>
      <c r="BB2678">
        <v>0.1420805216867147</v>
      </c>
      <c r="BC2678">
        <v>1185</v>
      </c>
      <c r="BD2678">
        <v>0</v>
      </c>
      <c r="BE2678">
        <v>1185</v>
      </c>
      <c r="BF2678">
        <v>0.35628382441371015</v>
      </c>
      <c r="BG2678">
        <v>65775</v>
      </c>
      <c r="BH2678">
        <v>19.599225268176401</v>
      </c>
      <c r="BI2678">
        <v>791</v>
      </c>
      <c r="BJ2678">
        <v>6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2</v>
      </c>
      <c r="BR2678">
        <v>0</v>
      </c>
      <c r="BS2678">
        <v>0</v>
      </c>
      <c r="BT2678">
        <v>2925</v>
      </c>
      <c r="BU2678">
        <v>0.34</v>
      </c>
      <c r="BV2678">
        <v>0.70506720000000001</v>
      </c>
      <c r="BW2678">
        <v>42</v>
      </c>
      <c r="BX2678">
        <v>2.7350430000000001</v>
      </c>
      <c r="BY2678">
        <v>3.0248119999999998</v>
      </c>
      <c r="BZ2678">
        <v>6</v>
      </c>
      <c r="CA2678">
        <v>1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0</v>
      </c>
      <c r="CI2678">
        <v>0</v>
      </c>
      <c r="CJ2678">
        <v>3359</v>
      </c>
      <c r="CK2678">
        <v>2.6793688597796965</v>
      </c>
      <c r="CL2678">
        <v>0.63272877164056063</v>
      </c>
      <c r="CM2678">
        <v>39</v>
      </c>
      <c r="CN2678">
        <v>2.1615221132162197</v>
      </c>
      <c r="CO2678">
        <v>352</v>
      </c>
      <c r="CP2678">
        <v>-8.9661825400000006E-2</v>
      </c>
      <c r="CQ2678">
        <v>-7.0198283400000006E-2</v>
      </c>
      <c r="CR2678">
        <v>2707</v>
      </c>
      <c r="CS2678">
        <v>0.82</v>
      </c>
      <c r="CT2678">
        <v>2185</v>
      </c>
      <c r="CU2678">
        <v>0.66980088496000012</v>
      </c>
      <c r="CV2678">
        <v>2</v>
      </c>
      <c r="CW2678">
        <v>2</v>
      </c>
      <c r="CY2678">
        <v>140</v>
      </c>
      <c r="CZ2678">
        <v>404</v>
      </c>
      <c r="DA2678" s="2">
        <v>1778</v>
      </c>
      <c r="DB2678" s="2">
        <v>175</v>
      </c>
      <c r="DC2678" s="2">
        <v>179.1</v>
      </c>
      <c r="DD2678" s="2">
        <v>64</v>
      </c>
      <c r="DE2678">
        <v>113</v>
      </c>
      <c r="DF2678">
        <v>18</v>
      </c>
      <c r="DG2678">
        <v>29.85</v>
      </c>
      <c r="DH2678">
        <v>59.7</v>
      </c>
      <c r="DI2678" s="2">
        <v>89.55</v>
      </c>
      <c r="DJ2678">
        <v>3.48</v>
      </c>
      <c r="DK2678">
        <v>0.96002146163732327</v>
      </c>
      <c r="DL2678">
        <v>0</v>
      </c>
      <c r="DM2678">
        <v>0</v>
      </c>
      <c r="DN2678">
        <v>0</v>
      </c>
      <c r="DO2678">
        <v>0</v>
      </c>
      <c r="DP2678">
        <v>46.4</v>
      </c>
      <c r="DQ2678" s="2">
        <v>0</v>
      </c>
      <c r="DR2678" s="2">
        <v>11800.992532389999</v>
      </c>
      <c r="DS2678">
        <v>1.6426442788583431E-2</v>
      </c>
      <c r="DV2678">
        <v>0</v>
      </c>
    </row>
    <row r="2679" spans="1:126" x14ac:dyDescent="0.15">
      <c r="A2679" t="s">
        <v>2658</v>
      </c>
      <c r="B2679" t="s">
        <v>1965</v>
      </c>
      <c r="C2679">
        <v>48</v>
      </c>
      <c r="D2679">
        <v>387</v>
      </c>
      <c r="E2679" t="s">
        <v>4379</v>
      </c>
      <c r="F2679">
        <v>48387</v>
      </c>
      <c r="G2679" t="s">
        <v>7662</v>
      </c>
      <c r="H2679">
        <v>73.900000000000006</v>
      </c>
      <c r="I2679">
        <v>17.2</v>
      </c>
      <c r="J2679">
        <v>0.7</v>
      </c>
      <c r="K2679">
        <v>0.2</v>
      </c>
      <c r="L2679">
        <v>1.4</v>
      </c>
      <c r="M2679">
        <v>6.6</v>
      </c>
      <c r="N2679">
        <f t="shared" si="170"/>
        <v>5803.1000000000013</v>
      </c>
      <c r="O2679">
        <f t="shared" si="168"/>
        <v>4196.8999999999987</v>
      </c>
      <c r="P2679">
        <f t="shared" si="169"/>
        <v>5.0362800000000005</v>
      </c>
      <c r="Q2679" s="4">
        <v>48387</v>
      </c>
      <c r="R2679" s="5">
        <v>33.619624999999999</v>
      </c>
      <c r="S2679" s="5">
        <v>-95.048428999999999</v>
      </c>
      <c r="T2679">
        <v>6</v>
      </c>
      <c r="U2679">
        <v>0.22297453537304987</v>
      </c>
      <c r="V2679">
        <v>12795</v>
      </c>
      <c r="W2679">
        <v>12642</v>
      </c>
      <c r="X2679">
        <v>12567</v>
      </c>
      <c r="Y2679">
        <v>12363</v>
      </c>
      <c r="Z2679">
        <v>6229</v>
      </c>
      <c r="AA2679">
        <v>48369</v>
      </c>
      <c r="AB2679">
        <v>4144.0280000000002</v>
      </c>
      <c r="AC2679">
        <v>31563</v>
      </c>
      <c r="AD2679">
        <v>0</v>
      </c>
      <c r="AE2679">
        <v>0</v>
      </c>
      <c r="AF2679">
        <v>28</v>
      </c>
      <c r="AG2679">
        <v>1139</v>
      </c>
      <c r="AH2679">
        <v>2.4582967515364356E-2</v>
      </c>
      <c r="AI2679" s="3">
        <v>448634</v>
      </c>
      <c r="AJ2679" s="3">
        <v>668080.23786737502</v>
      </c>
      <c r="AK2679">
        <v>133</v>
      </c>
      <c r="AL2679">
        <v>676908.8</v>
      </c>
      <c r="AM2679">
        <v>1035850</v>
      </c>
      <c r="AN2679">
        <v>84192</v>
      </c>
      <c r="AO2679">
        <v>1120042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14</v>
      </c>
      <c r="AV2679">
        <f t="shared" si="167"/>
        <v>14</v>
      </c>
      <c r="AW2679">
        <v>8477</v>
      </c>
      <c r="AX2679">
        <v>0.78</v>
      </c>
      <c r="AY2679">
        <v>554950700.66774797</v>
      </c>
      <c r="AZ2679">
        <v>554950.70066774799</v>
      </c>
      <c r="BA2679">
        <v>39158.5468441259</v>
      </c>
      <c r="BB2679">
        <v>0.25537209130374255</v>
      </c>
      <c r="BG2679">
        <v>158107</v>
      </c>
      <c r="BH2679">
        <v>12.581125169093658</v>
      </c>
      <c r="BI2679">
        <v>2438</v>
      </c>
      <c r="BJ2679">
        <v>15</v>
      </c>
      <c r="BK2679">
        <v>2</v>
      </c>
      <c r="BL2679">
        <v>2</v>
      </c>
      <c r="BM2679">
        <v>0</v>
      </c>
      <c r="BN2679">
        <v>0</v>
      </c>
      <c r="BO2679">
        <v>0</v>
      </c>
      <c r="BP2679">
        <v>0</v>
      </c>
      <c r="BQ2679">
        <v>1</v>
      </c>
      <c r="BR2679">
        <v>1</v>
      </c>
      <c r="BS2679">
        <v>0</v>
      </c>
      <c r="BT2679">
        <v>12765</v>
      </c>
      <c r="BU2679">
        <v>0.62</v>
      </c>
      <c r="BV2679">
        <v>0.49258970000000002</v>
      </c>
      <c r="BW2679">
        <v>76</v>
      </c>
      <c r="BX2679">
        <v>1.6451229999999999</v>
      </c>
      <c r="BY2679">
        <v>-0.35757630000000001</v>
      </c>
      <c r="BZ2679">
        <v>12</v>
      </c>
      <c r="CA2679">
        <v>1</v>
      </c>
      <c r="CB2679">
        <v>2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1</v>
      </c>
      <c r="CI2679">
        <v>0</v>
      </c>
      <c r="CJ2679">
        <v>12472</v>
      </c>
      <c r="CK2679">
        <v>1.2828736369467606</v>
      </c>
      <c r="CL2679">
        <v>0.65134788189987158</v>
      </c>
      <c r="CM2679">
        <v>55</v>
      </c>
      <c r="CN2679">
        <v>-0.3589582325968747</v>
      </c>
      <c r="CO2679">
        <v>853.00000000000011</v>
      </c>
      <c r="CP2679">
        <v>-1.1115643748999999</v>
      </c>
      <c r="CQ2679">
        <v>-0.52683425760000002</v>
      </c>
      <c r="CR2679">
        <v>9555</v>
      </c>
      <c r="CS2679">
        <v>0.77</v>
      </c>
      <c r="CT2679">
        <v>9763</v>
      </c>
      <c r="CU2679">
        <v>0.7232092498599999</v>
      </c>
      <c r="CV2679">
        <v>3</v>
      </c>
      <c r="CW2679">
        <v>3</v>
      </c>
      <c r="CX2679">
        <v>1</v>
      </c>
      <c r="CY2679">
        <v>697</v>
      </c>
      <c r="CZ2679">
        <v>1683</v>
      </c>
      <c r="DA2679" s="2">
        <v>5339</v>
      </c>
      <c r="DB2679" s="2">
        <v>655</v>
      </c>
      <c r="DC2679" s="2">
        <v>32.08</v>
      </c>
      <c r="DD2679" s="2">
        <v>2627</v>
      </c>
      <c r="DE2679">
        <v>510</v>
      </c>
      <c r="DF2679">
        <v>183</v>
      </c>
      <c r="DH2679">
        <v>8.02</v>
      </c>
      <c r="DI2679" s="2">
        <v>24.06</v>
      </c>
      <c r="DJ2679">
        <v>-0.11</v>
      </c>
      <c r="DK2679">
        <v>0.96216515021153104</v>
      </c>
      <c r="DL2679">
        <v>0</v>
      </c>
      <c r="DM2679">
        <v>2760</v>
      </c>
      <c r="DN2679">
        <v>135.30000000000001</v>
      </c>
      <c r="DO2679">
        <v>0.20300000000000001</v>
      </c>
      <c r="DP2679">
        <v>12282.02</v>
      </c>
      <c r="DQ2679" s="2">
        <v>0</v>
      </c>
      <c r="DR2679" s="2">
        <v>2705.6469760799996</v>
      </c>
      <c r="DS2679">
        <v>3.8833105482899612E-3</v>
      </c>
      <c r="DT2679">
        <v>4.5385580058836696</v>
      </c>
      <c r="DU2679">
        <v>3072189.8534931079</v>
      </c>
      <c r="DV2679">
        <v>0</v>
      </c>
    </row>
    <row r="2680" spans="1:126" x14ac:dyDescent="0.15">
      <c r="A2680" t="s">
        <v>2658</v>
      </c>
      <c r="B2680" t="s">
        <v>4380</v>
      </c>
      <c r="C2680">
        <v>48</v>
      </c>
      <c r="D2680">
        <v>389</v>
      </c>
      <c r="E2680" t="s">
        <v>4381</v>
      </c>
      <c r="F2680">
        <v>48389</v>
      </c>
      <c r="G2680" t="s">
        <v>7663</v>
      </c>
      <c r="H2680">
        <v>19.5</v>
      </c>
      <c r="I2680">
        <v>4.9000000000000004</v>
      </c>
      <c r="J2680">
        <v>0.2</v>
      </c>
      <c r="K2680">
        <v>0.9</v>
      </c>
      <c r="L2680">
        <v>0.4</v>
      </c>
      <c r="M2680">
        <v>74.2</v>
      </c>
      <c r="N2680">
        <f t="shared" si="170"/>
        <v>5910.9100000000008</v>
      </c>
      <c r="O2680">
        <f t="shared" si="168"/>
        <v>4089.0899999999992</v>
      </c>
      <c r="P2680">
        <f t="shared" si="169"/>
        <v>4.9069080000000005</v>
      </c>
      <c r="Q2680" s="4">
        <v>48389</v>
      </c>
      <c r="R2680" s="5">
        <v>31.308365999999999</v>
      </c>
      <c r="S2680" s="5">
        <v>-103.712706</v>
      </c>
      <c r="T2680">
        <v>7</v>
      </c>
      <c r="U2680">
        <v>0.33934907985498064</v>
      </c>
      <c r="V2680">
        <v>13606</v>
      </c>
      <c r="W2680">
        <v>13978</v>
      </c>
      <c r="X2680">
        <v>14179</v>
      </c>
      <c r="Y2680">
        <v>14906</v>
      </c>
      <c r="Z2680">
        <v>7644</v>
      </c>
      <c r="AA2680">
        <v>48371</v>
      </c>
      <c r="AB2680">
        <v>3852.7669999999998</v>
      </c>
      <c r="AC2680">
        <v>43540</v>
      </c>
      <c r="AD2680">
        <v>0</v>
      </c>
      <c r="AE2680">
        <v>0</v>
      </c>
      <c r="AF2680">
        <v>6</v>
      </c>
      <c r="AG2680">
        <v>240</v>
      </c>
      <c r="AH2680">
        <v>2.5000000000000001E-2</v>
      </c>
      <c r="AI2680" s="3">
        <v>1235728</v>
      </c>
      <c r="AJ2680" s="3">
        <v>1686636.5671559051</v>
      </c>
      <c r="AK2680">
        <v>528</v>
      </c>
      <c r="AL2680">
        <v>1690963.2000000002</v>
      </c>
      <c r="AM2680">
        <v>637920</v>
      </c>
      <c r="AN2680">
        <v>20514</v>
      </c>
      <c r="AO2680">
        <v>658434</v>
      </c>
      <c r="AP2680">
        <v>1</v>
      </c>
      <c r="AQ2680">
        <v>0</v>
      </c>
      <c r="AR2680">
        <v>1</v>
      </c>
      <c r="AS2680">
        <v>7.1540992988982685E-2</v>
      </c>
      <c r="AT2680">
        <v>1</v>
      </c>
      <c r="AU2680">
        <v>2</v>
      </c>
      <c r="AV2680">
        <f t="shared" si="167"/>
        <v>3</v>
      </c>
      <c r="AW2680">
        <v>10746</v>
      </c>
      <c r="AX2680">
        <v>0.9</v>
      </c>
      <c r="AY2680">
        <v>27884824.346801002</v>
      </c>
      <c r="AZ2680">
        <v>27884.824346801001</v>
      </c>
      <c r="BA2680">
        <v>2122.2534318542898</v>
      </c>
      <c r="BB2680">
        <v>4.7119725900325848</v>
      </c>
      <c r="BC2680">
        <v>27821</v>
      </c>
      <c r="BD2680">
        <v>89325</v>
      </c>
      <c r="BE2680">
        <v>-61504</v>
      </c>
      <c r="BF2680">
        <v>-4.5203586652947232</v>
      </c>
      <c r="BG2680">
        <v>258446</v>
      </c>
      <c r="BH2680">
        <v>18.227378517525917</v>
      </c>
      <c r="BI2680">
        <v>2188</v>
      </c>
      <c r="BJ2680">
        <v>9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11046</v>
      </c>
      <c r="BU2680">
        <v>0.65</v>
      </c>
      <c r="BV2680">
        <v>0.36929909999999999</v>
      </c>
      <c r="BW2680">
        <v>43</v>
      </c>
      <c r="BX2680">
        <v>0.99583569999999999</v>
      </c>
      <c r="BY2680">
        <v>-1.82986</v>
      </c>
      <c r="BZ2680">
        <v>9</v>
      </c>
      <c r="CA2680">
        <v>2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14391</v>
      </c>
      <c r="CK2680">
        <v>0.83385449239107778</v>
      </c>
      <c r="CL2680">
        <v>0.45009386733416773</v>
      </c>
      <c r="CM2680">
        <v>33</v>
      </c>
      <c r="CN2680">
        <v>-1.9686173937301039</v>
      </c>
      <c r="CO2680">
        <v>905</v>
      </c>
      <c r="CP2680">
        <v>-0.34447945800000002</v>
      </c>
      <c r="CQ2680">
        <v>-0.56217241179999999</v>
      </c>
      <c r="CR2680">
        <v>13472</v>
      </c>
      <c r="CS2680">
        <v>0.91</v>
      </c>
      <c r="CT2680">
        <v>9742</v>
      </c>
      <c r="CU2680">
        <v>0.71626952817</v>
      </c>
      <c r="CV2680">
        <v>1</v>
      </c>
      <c r="CW2680">
        <v>1</v>
      </c>
      <c r="CX2680">
        <v>4</v>
      </c>
      <c r="CY2680">
        <v>413</v>
      </c>
      <c r="CZ2680">
        <v>352</v>
      </c>
      <c r="DA2680" s="2">
        <v>5750</v>
      </c>
      <c r="DB2680" s="2">
        <v>730</v>
      </c>
      <c r="DC2680" s="2">
        <v>85.93</v>
      </c>
      <c r="DD2680" s="2">
        <v>2410</v>
      </c>
      <c r="DE2680">
        <v>118</v>
      </c>
      <c r="DF2680">
        <v>16</v>
      </c>
      <c r="DG2680">
        <v>28.64</v>
      </c>
      <c r="DH2680">
        <v>7.16</v>
      </c>
      <c r="DI2680" s="2">
        <v>14.32</v>
      </c>
      <c r="DJ2680">
        <v>2.84</v>
      </c>
      <c r="DK2680">
        <v>0.71805526782592932</v>
      </c>
      <c r="DL2680">
        <v>1.2500000000000001E-2</v>
      </c>
      <c r="DN2680">
        <v>30.5</v>
      </c>
      <c r="DO2680">
        <v>1.8000000000000002E-2</v>
      </c>
      <c r="DP2680">
        <v>15709.47</v>
      </c>
      <c r="DQ2680" s="2">
        <v>0</v>
      </c>
      <c r="DR2680" s="2">
        <v>0</v>
      </c>
      <c r="DS2680">
        <v>0</v>
      </c>
      <c r="DV2680">
        <v>1</v>
      </c>
    </row>
    <row r="2681" spans="1:126" x14ac:dyDescent="0.15">
      <c r="A2681" t="s">
        <v>2658</v>
      </c>
      <c r="B2681" t="s">
        <v>4382</v>
      </c>
      <c r="C2681">
        <v>48</v>
      </c>
      <c r="D2681">
        <v>391</v>
      </c>
      <c r="E2681" t="s">
        <v>4383</v>
      </c>
      <c r="F2681">
        <v>48391</v>
      </c>
      <c r="G2681" t="s">
        <v>7664</v>
      </c>
      <c r="H2681">
        <v>45.2</v>
      </c>
      <c r="I2681">
        <v>6</v>
      </c>
      <c r="J2681">
        <v>0.3</v>
      </c>
      <c r="K2681">
        <v>0.4</v>
      </c>
      <c r="L2681">
        <v>0.8</v>
      </c>
      <c r="M2681">
        <v>47.2</v>
      </c>
      <c r="N2681">
        <f t="shared" si="170"/>
        <v>4307.7700000000004</v>
      </c>
      <c r="O2681">
        <f t="shared" si="168"/>
        <v>5692.23</v>
      </c>
      <c r="P2681">
        <f t="shared" si="169"/>
        <v>6.8306760000000022</v>
      </c>
      <c r="Q2681" s="4">
        <v>48391</v>
      </c>
      <c r="R2681" s="5">
        <v>28.312716000000002</v>
      </c>
      <c r="S2681" s="5">
        <v>-97.161366000000001</v>
      </c>
      <c r="T2681">
        <v>6</v>
      </c>
      <c r="U2681">
        <v>0.19069380630325644</v>
      </c>
      <c r="V2681">
        <v>7352</v>
      </c>
      <c r="W2681">
        <v>7295</v>
      </c>
      <c r="X2681">
        <v>7277</v>
      </c>
      <c r="Y2681">
        <v>7320</v>
      </c>
      <c r="Z2681">
        <v>3420</v>
      </c>
      <c r="AA2681">
        <v>48373</v>
      </c>
      <c r="AB2681">
        <v>2512.5479999999998</v>
      </c>
      <c r="AC2681">
        <v>44240</v>
      </c>
      <c r="AD2681">
        <v>0</v>
      </c>
      <c r="AE2681">
        <v>0</v>
      </c>
      <c r="AF2681">
        <v>10</v>
      </c>
      <c r="AG2681">
        <v>259</v>
      </c>
      <c r="AH2681">
        <v>3.8610038610038609E-2</v>
      </c>
      <c r="AI2681" s="3">
        <v>474709</v>
      </c>
      <c r="AJ2681" s="3">
        <v>493104.02004335501</v>
      </c>
      <c r="AK2681">
        <v>200</v>
      </c>
      <c r="AL2681">
        <v>523980.80000000005</v>
      </c>
      <c r="AM2681">
        <v>727137</v>
      </c>
      <c r="AN2681">
        <v>39236</v>
      </c>
      <c r="AO2681">
        <v>766373</v>
      </c>
      <c r="AP2681">
        <v>1</v>
      </c>
      <c r="AQ2681">
        <v>1</v>
      </c>
      <c r="AR2681">
        <v>2</v>
      </c>
      <c r="AS2681">
        <v>0.27416038382453733</v>
      </c>
      <c r="AT2681">
        <v>2</v>
      </c>
      <c r="AU2681">
        <v>3</v>
      </c>
      <c r="AV2681">
        <f t="shared" si="167"/>
        <v>5</v>
      </c>
      <c r="AW2681">
        <v>5785</v>
      </c>
      <c r="AX2681">
        <v>0.89</v>
      </c>
      <c r="AY2681">
        <v>328736208.48936301</v>
      </c>
      <c r="AZ2681">
        <v>328736.20848936302</v>
      </c>
      <c r="BA2681">
        <v>41944.988411069004</v>
      </c>
      <c r="BB2681">
        <v>0.23840750418138315</v>
      </c>
      <c r="BC2681">
        <v>3029</v>
      </c>
      <c r="BD2681">
        <v>0</v>
      </c>
      <c r="BE2681">
        <v>3029</v>
      </c>
      <c r="BF2681">
        <v>0.41199673558215449</v>
      </c>
      <c r="BG2681">
        <v>104816</v>
      </c>
      <c r="BH2681">
        <v>14.403737804040126</v>
      </c>
      <c r="BI2681">
        <v>1388</v>
      </c>
      <c r="BJ2681">
        <v>9</v>
      </c>
      <c r="BK2681">
        <v>0</v>
      </c>
      <c r="BL2681">
        <v>1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7225</v>
      </c>
      <c r="BU2681">
        <v>0.57999999999999996</v>
      </c>
      <c r="BV2681">
        <v>0.56960699999999997</v>
      </c>
      <c r="BW2681">
        <v>48</v>
      </c>
      <c r="BX2681">
        <v>1.522491</v>
      </c>
      <c r="BY2681">
        <v>6.7882799999999993E-2</v>
      </c>
      <c r="BZ2681">
        <v>8</v>
      </c>
      <c r="CA2681">
        <v>0</v>
      </c>
      <c r="CB2681">
        <v>2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1</v>
      </c>
      <c r="CI2681">
        <v>0</v>
      </c>
      <c r="CJ2681">
        <v>7302</v>
      </c>
      <c r="CK2681">
        <v>1.5064365927143248</v>
      </c>
      <c r="CL2681">
        <v>0.51829622458857694</v>
      </c>
      <c r="CM2681">
        <v>46</v>
      </c>
      <c r="CN2681">
        <v>-0.36602433953775804</v>
      </c>
      <c r="CO2681">
        <v>260</v>
      </c>
      <c r="CP2681">
        <v>-5.87790651E-2</v>
      </c>
      <c r="CQ2681">
        <v>9.9990002999999994E-2</v>
      </c>
      <c r="CR2681">
        <v>6379</v>
      </c>
      <c r="CS2681">
        <v>0.87599999999999989</v>
      </c>
      <c r="CT2681">
        <v>5595</v>
      </c>
      <c r="CU2681">
        <v>0.7746062992099999</v>
      </c>
      <c r="CV2681">
        <v>2</v>
      </c>
      <c r="CW2681">
        <v>2</v>
      </c>
      <c r="CX2681">
        <v>1</v>
      </c>
      <c r="CY2681">
        <v>229</v>
      </c>
      <c r="CZ2681">
        <v>386</v>
      </c>
      <c r="DA2681" s="2">
        <v>3877</v>
      </c>
      <c r="DB2681" s="2">
        <v>545</v>
      </c>
      <c r="DC2681" s="2">
        <v>123.2</v>
      </c>
      <c r="DD2681" s="2">
        <v>1186</v>
      </c>
      <c r="DE2681">
        <v>91</v>
      </c>
      <c r="DF2681">
        <v>18</v>
      </c>
      <c r="DG2681">
        <v>13.69</v>
      </c>
      <c r="DH2681">
        <v>13.69</v>
      </c>
      <c r="DI2681" s="2">
        <v>27.38</v>
      </c>
      <c r="DJ2681">
        <v>2.56</v>
      </c>
      <c r="DK2681">
        <v>0.60174759694886759</v>
      </c>
      <c r="DL2681">
        <v>3.8610038610038611E-3</v>
      </c>
      <c r="DM2681">
        <v>0</v>
      </c>
      <c r="DN2681">
        <v>260.2</v>
      </c>
      <c r="DO2681">
        <v>0.503</v>
      </c>
      <c r="DP2681">
        <v>19.86</v>
      </c>
      <c r="DQ2681" s="2">
        <v>0</v>
      </c>
      <c r="DR2681" s="2">
        <v>6149.7655224499995</v>
      </c>
      <c r="DS2681">
        <v>4.9858604528219353E-3</v>
      </c>
      <c r="DV2681">
        <v>0</v>
      </c>
    </row>
    <row r="2682" spans="1:126" x14ac:dyDescent="0.15">
      <c r="A2682" t="s">
        <v>2658</v>
      </c>
      <c r="B2682" t="s">
        <v>3928</v>
      </c>
      <c r="C2682">
        <v>48</v>
      </c>
      <c r="D2682">
        <v>393</v>
      </c>
      <c r="E2682" t="s">
        <v>4384</v>
      </c>
      <c r="F2682">
        <v>48393</v>
      </c>
      <c r="G2682" t="s">
        <v>7665</v>
      </c>
      <c r="H2682">
        <v>90.5</v>
      </c>
      <c r="I2682">
        <v>0</v>
      </c>
      <c r="J2682">
        <v>0.3</v>
      </c>
      <c r="K2682">
        <v>0.2</v>
      </c>
      <c r="L2682">
        <v>1</v>
      </c>
      <c r="M2682">
        <v>8</v>
      </c>
      <c r="N2682">
        <f t="shared" si="170"/>
        <v>8255.380000000001</v>
      </c>
      <c r="O2682">
        <f t="shared" si="168"/>
        <v>1744.619999999999</v>
      </c>
      <c r="P2682">
        <f t="shared" si="169"/>
        <v>2.0935439999999996</v>
      </c>
      <c r="Q2682" s="4">
        <v>48393</v>
      </c>
      <c r="R2682" s="5">
        <v>35.836216</v>
      </c>
      <c r="S2682" s="5">
        <v>-100.80755499999999</v>
      </c>
      <c r="T2682">
        <v>9</v>
      </c>
      <c r="U2682">
        <v>-7.390341709597513E-2</v>
      </c>
      <c r="V2682">
        <v>992</v>
      </c>
      <c r="W2682">
        <v>924</v>
      </c>
      <c r="X2682">
        <v>931</v>
      </c>
      <c r="Y2682">
        <v>910</v>
      </c>
      <c r="Z2682">
        <v>454</v>
      </c>
      <c r="AA2682">
        <v>48375</v>
      </c>
      <c r="AB2682">
        <v>367.96600000000001</v>
      </c>
      <c r="AC2682">
        <v>63889</v>
      </c>
      <c r="AD2682">
        <v>0</v>
      </c>
      <c r="AE2682">
        <v>0</v>
      </c>
      <c r="AF2682">
        <v>3</v>
      </c>
      <c r="AG2682">
        <v>107</v>
      </c>
      <c r="AH2682">
        <v>2.8037383177570093E-2</v>
      </c>
      <c r="AI2682" s="3">
        <v>562448</v>
      </c>
      <c r="AJ2682" s="3">
        <v>591396.02188881999</v>
      </c>
      <c r="AK2682">
        <v>1440</v>
      </c>
      <c r="AL2682">
        <v>591520</v>
      </c>
      <c r="AM2682">
        <v>2272471</v>
      </c>
      <c r="AN2682">
        <v>15316</v>
      </c>
      <c r="AO2682">
        <v>2287787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f t="shared" si="167"/>
        <v>0</v>
      </c>
      <c r="AW2682">
        <v>501</v>
      </c>
      <c r="AX2682">
        <v>0.62</v>
      </c>
      <c r="AY2682">
        <v>49483449.239651203</v>
      </c>
      <c r="AZ2682">
        <v>49483.4492396512</v>
      </c>
      <c r="BA2682">
        <v>55353.3882230913</v>
      </c>
      <c r="BB2682">
        <v>0.18065741449641531</v>
      </c>
      <c r="BC2682">
        <v>253</v>
      </c>
      <c r="BD2682">
        <v>2</v>
      </c>
      <c r="BE2682">
        <v>251</v>
      </c>
      <c r="BF2682">
        <v>0.25302419354838712</v>
      </c>
      <c r="BG2682">
        <v>53277</v>
      </c>
      <c r="BH2682">
        <v>57.225563909774436</v>
      </c>
      <c r="BI2682">
        <v>197</v>
      </c>
      <c r="BJ2682">
        <v>2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878</v>
      </c>
      <c r="BU2682">
        <v>0.6</v>
      </c>
      <c r="BV2682">
        <v>0.78247730000000004</v>
      </c>
      <c r="BW2682">
        <v>8</v>
      </c>
      <c r="BX2682">
        <v>2.2779039999999999</v>
      </c>
      <c r="BY2682">
        <v>2.109369</v>
      </c>
      <c r="BZ2682">
        <v>2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921</v>
      </c>
      <c r="CK2682">
        <v>2.1715526601520088</v>
      </c>
      <c r="CL2682">
        <v>0.73623188405797102</v>
      </c>
      <c r="CM2682">
        <v>8</v>
      </c>
      <c r="CN2682">
        <v>1.5347584275598658</v>
      </c>
      <c r="CO2682">
        <v>148</v>
      </c>
      <c r="CP2682">
        <v>0</v>
      </c>
      <c r="CQ2682">
        <v>0</v>
      </c>
      <c r="CR2682">
        <v>786</v>
      </c>
      <c r="CS2682">
        <v>0.86299999999999999</v>
      </c>
      <c r="CT2682">
        <v>795</v>
      </c>
      <c r="CU2682">
        <v>0.87809523810000001</v>
      </c>
      <c r="CV2682">
        <v>0</v>
      </c>
      <c r="CW2682">
        <v>0</v>
      </c>
      <c r="CX2682">
        <v>0</v>
      </c>
      <c r="CY2682">
        <v>111</v>
      </c>
      <c r="CZ2682">
        <v>158</v>
      </c>
      <c r="DA2682" s="2">
        <v>553</v>
      </c>
      <c r="DB2682" s="2">
        <v>95</v>
      </c>
      <c r="DC2682" s="2">
        <v>361.01</v>
      </c>
      <c r="DD2682" s="2">
        <v>19</v>
      </c>
      <c r="DE2682">
        <v>49</v>
      </c>
      <c r="DF2682">
        <v>6</v>
      </c>
      <c r="DJ2682">
        <v>-0.41</v>
      </c>
      <c r="DK2682">
        <v>0.82489759053281375</v>
      </c>
      <c r="DL2682">
        <v>0</v>
      </c>
      <c r="DM2682">
        <v>0</v>
      </c>
      <c r="DN2682">
        <v>62.7</v>
      </c>
      <c r="DO2682">
        <v>0.10400000000000001</v>
      </c>
      <c r="DP2682">
        <v>4343.3</v>
      </c>
      <c r="DQ2682" s="2">
        <v>0</v>
      </c>
      <c r="DR2682" s="2">
        <v>0</v>
      </c>
      <c r="DS2682">
        <v>0</v>
      </c>
      <c r="DV2682">
        <v>1</v>
      </c>
    </row>
    <row r="2683" spans="1:126" x14ac:dyDescent="0.15">
      <c r="A2683" t="s">
        <v>2658</v>
      </c>
      <c r="B2683" t="s">
        <v>1869</v>
      </c>
      <c r="C2683">
        <v>48</v>
      </c>
      <c r="D2683">
        <v>395</v>
      </c>
      <c r="E2683" t="s">
        <v>4385</v>
      </c>
      <c r="F2683">
        <v>48395</v>
      </c>
      <c r="G2683" t="s">
        <v>7666</v>
      </c>
      <c r="H2683">
        <v>59.1</v>
      </c>
      <c r="I2683">
        <v>21.1</v>
      </c>
      <c r="J2683">
        <v>0.3</v>
      </c>
      <c r="K2683">
        <v>0.6</v>
      </c>
      <c r="L2683">
        <v>1</v>
      </c>
      <c r="M2683">
        <v>18</v>
      </c>
      <c r="N2683">
        <f t="shared" si="170"/>
        <v>4263.47</v>
      </c>
      <c r="O2683">
        <f t="shared" si="168"/>
        <v>5736.53</v>
      </c>
      <c r="P2683">
        <f t="shared" si="169"/>
        <v>6.8838360000000023</v>
      </c>
      <c r="Q2683" s="4">
        <v>48395</v>
      </c>
      <c r="R2683" s="5">
        <v>31.025480999999999</v>
      </c>
      <c r="S2683" s="5">
        <v>-96.514940999999993</v>
      </c>
      <c r="T2683">
        <v>3</v>
      </c>
      <c r="U2683">
        <v>0.15777367383835011</v>
      </c>
      <c r="V2683">
        <v>16596</v>
      </c>
      <c r="W2683">
        <v>16546</v>
      </c>
      <c r="X2683">
        <v>16532</v>
      </c>
      <c r="Y2683">
        <v>16688</v>
      </c>
      <c r="Z2683">
        <v>7905</v>
      </c>
      <c r="AA2683">
        <v>48377</v>
      </c>
      <c r="AB2683">
        <v>5813.6589999999987</v>
      </c>
      <c r="AC2683">
        <v>46501</v>
      </c>
      <c r="AD2683">
        <v>0</v>
      </c>
      <c r="AE2683">
        <v>0</v>
      </c>
      <c r="AF2683">
        <v>42</v>
      </c>
      <c r="AG2683">
        <v>1520</v>
      </c>
      <c r="AH2683">
        <v>2.763157894736842E-2</v>
      </c>
      <c r="AI2683" s="3">
        <v>467568</v>
      </c>
      <c r="AJ2683" s="3">
        <v>547640.980156095</v>
      </c>
      <c r="AK2683">
        <v>103</v>
      </c>
      <c r="AL2683">
        <v>554067.19999999995</v>
      </c>
      <c r="AM2683">
        <v>658119</v>
      </c>
      <c r="AN2683">
        <v>106653</v>
      </c>
      <c r="AO2683">
        <v>764772</v>
      </c>
      <c r="AP2683">
        <v>1</v>
      </c>
      <c r="AQ2683">
        <v>0</v>
      </c>
      <c r="AR2683">
        <v>1</v>
      </c>
      <c r="AS2683">
        <v>6.0437567992263991E-2</v>
      </c>
      <c r="AT2683">
        <v>0</v>
      </c>
      <c r="AU2683">
        <v>8</v>
      </c>
      <c r="AV2683">
        <f t="shared" si="167"/>
        <v>8</v>
      </c>
      <c r="AW2683">
        <v>4734</v>
      </c>
      <c r="AX2683">
        <v>0.31999999999999995</v>
      </c>
      <c r="AY2683">
        <v>507529900.86457598</v>
      </c>
      <c r="AZ2683">
        <v>507529.90086457599</v>
      </c>
      <c r="BA2683">
        <v>31658.0419354443</v>
      </c>
      <c r="BB2683">
        <v>0.31587550551583593</v>
      </c>
      <c r="BC2683">
        <v>7053</v>
      </c>
      <c r="BD2683">
        <v>1117</v>
      </c>
      <c r="BE2683">
        <v>5936</v>
      </c>
      <c r="BF2683">
        <v>0.35767654856591952</v>
      </c>
      <c r="BG2683">
        <v>344722</v>
      </c>
      <c r="BH2683">
        <v>20.851802564722963</v>
      </c>
      <c r="BI2683">
        <v>2546</v>
      </c>
      <c r="BJ2683">
        <v>18</v>
      </c>
      <c r="BK2683">
        <v>3</v>
      </c>
      <c r="BL2683">
        <v>2</v>
      </c>
      <c r="BM2683">
        <v>0</v>
      </c>
      <c r="BN2683">
        <v>0</v>
      </c>
      <c r="BO2683">
        <v>1</v>
      </c>
      <c r="BP2683">
        <v>0</v>
      </c>
      <c r="BQ2683">
        <v>1</v>
      </c>
      <c r="BR2683">
        <v>2</v>
      </c>
      <c r="BS2683">
        <v>0</v>
      </c>
      <c r="BT2683">
        <v>15706</v>
      </c>
      <c r="BU2683">
        <v>0.56999999999999995</v>
      </c>
      <c r="BV2683">
        <v>0.5772043</v>
      </c>
      <c r="BW2683">
        <v>98</v>
      </c>
      <c r="BX2683">
        <v>1.7190879999999999</v>
      </c>
      <c r="BY2683">
        <v>0.21106929999999999</v>
      </c>
      <c r="BZ2683">
        <v>15</v>
      </c>
      <c r="CA2683">
        <v>3</v>
      </c>
      <c r="CB2683">
        <v>2</v>
      </c>
      <c r="CC2683">
        <v>0</v>
      </c>
      <c r="CD2683">
        <v>0</v>
      </c>
      <c r="CE2683">
        <v>1</v>
      </c>
      <c r="CF2683">
        <v>0</v>
      </c>
      <c r="CG2683">
        <v>3</v>
      </c>
      <c r="CH2683">
        <v>2</v>
      </c>
      <c r="CI2683">
        <v>0</v>
      </c>
      <c r="CJ2683">
        <v>16448</v>
      </c>
      <c r="CK2683">
        <v>1.5807392996108949</v>
      </c>
      <c r="CL2683">
        <v>0.63112766326000347</v>
      </c>
      <c r="CM2683">
        <v>95</v>
      </c>
      <c r="CN2683">
        <v>7.8433787043805298E-2</v>
      </c>
      <c r="CO2683">
        <v>1301</v>
      </c>
      <c r="CP2683">
        <v>-0.40247990989999999</v>
      </c>
      <c r="CQ2683">
        <v>-0.35701480470000002</v>
      </c>
      <c r="CR2683">
        <v>13319</v>
      </c>
      <c r="CS2683">
        <v>0.79799999999999993</v>
      </c>
      <c r="CT2683">
        <v>12115</v>
      </c>
      <c r="CU2683">
        <v>0.71494081262999998</v>
      </c>
      <c r="CV2683">
        <v>1</v>
      </c>
      <c r="CW2683">
        <v>1</v>
      </c>
      <c r="CX2683">
        <v>2</v>
      </c>
      <c r="CY2683">
        <v>1024</v>
      </c>
      <c r="CZ2683">
        <v>2267</v>
      </c>
      <c r="DA2683" s="2">
        <v>7959</v>
      </c>
      <c r="DB2683" s="2">
        <v>905</v>
      </c>
      <c r="DC2683" s="2">
        <v>97.05</v>
      </c>
      <c r="DD2683" s="2">
        <v>4050</v>
      </c>
      <c r="DE2683">
        <v>741</v>
      </c>
      <c r="DF2683">
        <v>281</v>
      </c>
      <c r="DG2683">
        <v>18.2</v>
      </c>
      <c r="DH2683">
        <v>18.2</v>
      </c>
      <c r="DI2683" s="2">
        <v>18.2</v>
      </c>
      <c r="DJ2683">
        <v>0.63</v>
      </c>
      <c r="DK2683">
        <v>0.90454222701296927</v>
      </c>
      <c r="DL2683">
        <v>6.5789473684210525E-4</v>
      </c>
      <c r="DM2683">
        <v>249</v>
      </c>
      <c r="DN2683">
        <v>107.6</v>
      </c>
      <c r="DO2683">
        <v>0.183</v>
      </c>
      <c r="DP2683">
        <v>0</v>
      </c>
      <c r="DQ2683" s="2">
        <v>0</v>
      </c>
      <c r="DR2683" s="2">
        <v>480.98907376</v>
      </c>
      <c r="DS2683">
        <v>2.1006606768096E-4</v>
      </c>
      <c r="DT2683">
        <v>4.9740140973666698</v>
      </c>
      <c r="DU2683">
        <v>2755938.063688478</v>
      </c>
      <c r="DV2683">
        <v>0</v>
      </c>
    </row>
    <row r="2684" spans="1:126" x14ac:dyDescent="0.15">
      <c r="A2684" t="s">
        <v>2658</v>
      </c>
      <c r="B2684" t="s">
        <v>4386</v>
      </c>
      <c r="C2684">
        <v>48</v>
      </c>
      <c r="D2684">
        <v>397</v>
      </c>
      <c r="E2684" t="s">
        <v>4387</v>
      </c>
      <c r="F2684">
        <v>48397</v>
      </c>
      <c r="G2684" t="s">
        <v>7667</v>
      </c>
      <c r="H2684">
        <v>74.099999999999994</v>
      </c>
      <c r="I2684">
        <v>5.6</v>
      </c>
      <c r="J2684">
        <v>0.4</v>
      </c>
      <c r="K2684">
        <v>2.4</v>
      </c>
      <c r="L2684">
        <v>1.6</v>
      </c>
      <c r="M2684">
        <v>15.9</v>
      </c>
      <c r="N2684">
        <f t="shared" si="170"/>
        <v>5783.46</v>
      </c>
      <c r="O2684">
        <f t="shared" si="168"/>
        <v>4216.54</v>
      </c>
      <c r="P2684">
        <f t="shared" si="169"/>
        <v>5.0598480000000015</v>
      </c>
      <c r="Q2684" s="4">
        <v>48397</v>
      </c>
      <c r="R2684" s="5">
        <v>32.898676999999999</v>
      </c>
      <c r="S2684" s="5">
        <v>-96.404402000000005</v>
      </c>
      <c r="T2684">
        <v>1</v>
      </c>
      <c r="U2684">
        <v>8.3903631340891113E-2</v>
      </c>
      <c r="V2684">
        <v>78749</v>
      </c>
      <c r="W2684">
        <v>83239</v>
      </c>
      <c r="X2684">
        <v>85536</v>
      </c>
      <c r="Y2684">
        <v>90121</v>
      </c>
      <c r="Z2684">
        <v>45588</v>
      </c>
      <c r="AA2684">
        <v>48379</v>
      </c>
      <c r="AB2684">
        <v>36607.898000000001</v>
      </c>
      <c r="AC2684">
        <v>87524</v>
      </c>
      <c r="AD2684">
        <v>1</v>
      </c>
      <c r="AE2684">
        <v>1.1690983913206135E-5</v>
      </c>
      <c r="AF2684">
        <v>11</v>
      </c>
      <c r="AG2684">
        <v>440</v>
      </c>
      <c r="AH2684">
        <v>2.5000000000000001E-2</v>
      </c>
      <c r="AI2684" s="3">
        <v>45399</v>
      </c>
      <c r="AJ2684" s="3">
        <v>81348.087609595008</v>
      </c>
      <c r="AK2684">
        <v>20</v>
      </c>
      <c r="AL2684">
        <v>95174.400000000009</v>
      </c>
      <c r="AM2684">
        <v>1063421</v>
      </c>
      <c r="AN2684">
        <v>17047</v>
      </c>
      <c r="AO2684">
        <v>1080468</v>
      </c>
      <c r="AP2684">
        <v>5</v>
      </c>
      <c r="AQ2684">
        <v>0</v>
      </c>
      <c r="AR2684">
        <v>5</v>
      </c>
      <c r="AS2684">
        <v>6.0067996972572951E-2</v>
      </c>
      <c r="AT2684">
        <v>4</v>
      </c>
      <c r="AU2684">
        <v>57</v>
      </c>
      <c r="AV2684">
        <f t="shared" si="167"/>
        <v>61</v>
      </c>
      <c r="AY2684">
        <v>117294922.571532</v>
      </c>
      <c r="AZ2684">
        <v>117294.92257153199</v>
      </c>
      <c r="BA2684">
        <v>2808.6593439983599</v>
      </c>
      <c r="BB2684">
        <v>3.5604175427569547</v>
      </c>
      <c r="BC2684">
        <v>35081</v>
      </c>
      <c r="BD2684">
        <v>56500</v>
      </c>
      <c r="BE2684">
        <v>-21419</v>
      </c>
      <c r="BF2684">
        <v>-0.27199075543816431</v>
      </c>
      <c r="BG2684">
        <v>1455390</v>
      </c>
      <c r="BH2684">
        <v>17.014941077441076</v>
      </c>
      <c r="BI2684">
        <v>5559</v>
      </c>
      <c r="BJ2684">
        <v>37</v>
      </c>
      <c r="BK2684">
        <v>2</v>
      </c>
      <c r="BL2684">
        <v>3</v>
      </c>
      <c r="BM2684">
        <v>1</v>
      </c>
      <c r="BN2684">
        <v>0</v>
      </c>
      <c r="BO2684">
        <v>0</v>
      </c>
      <c r="BP2684">
        <v>0</v>
      </c>
      <c r="BQ2684">
        <v>10</v>
      </c>
      <c r="BR2684">
        <v>4</v>
      </c>
      <c r="BS2684">
        <v>0</v>
      </c>
      <c r="BT2684">
        <v>81391</v>
      </c>
      <c r="BU2684">
        <v>0.79</v>
      </c>
      <c r="BV2684">
        <v>0.57004200000000005</v>
      </c>
      <c r="BW2684">
        <v>279</v>
      </c>
      <c r="BX2684">
        <v>0.70032309999999998</v>
      </c>
      <c r="BY2684">
        <v>-1.200639</v>
      </c>
      <c r="BZ2684">
        <v>47</v>
      </c>
      <c r="CA2684">
        <v>1</v>
      </c>
      <c r="CB2684">
        <v>3</v>
      </c>
      <c r="CC2684">
        <v>1</v>
      </c>
      <c r="CD2684">
        <v>0</v>
      </c>
      <c r="CE2684">
        <v>0</v>
      </c>
      <c r="CF2684">
        <v>0</v>
      </c>
      <c r="CG2684">
        <v>11</v>
      </c>
      <c r="CH2684">
        <v>4</v>
      </c>
      <c r="CI2684">
        <v>0</v>
      </c>
      <c r="CJ2684">
        <v>87635</v>
      </c>
      <c r="CK2684">
        <v>0.76453471786386717</v>
      </c>
      <c r="CL2684">
        <v>0.73570471182596142</v>
      </c>
      <c r="CM2684">
        <v>319</v>
      </c>
      <c r="CN2684">
        <v>-0.6698669379957426</v>
      </c>
      <c r="CO2684">
        <v>17456</v>
      </c>
      <c r="CP2684">
        <v>1.3995908459999999</v>
      </c>
      <c r="CQ2684">
        <v>0.98237872900000001</v>
      </c>
      <c r="CR2684">
        <v>79521</v>
      </c>
      <c r="CS2684">
        <v>0.8640000000000001</v>
      </c>
      <c r="CT2684">
        <v>64338</v>
      </c>
      <c r="CU2684">
        <v>0.83911347855000007</v>
      </c>
      <c r="CV2684">
        <v>88</v>
      </c>
      <c r="CW2684">
        <v>72</v>
      </c>
      <c r="CX2684">
        <v>70</v>
      </c>
      <c r="CY2684">
        <v>159</v>
      </c>
      <c r="CZ2684">
        <v>614</v>
      </c>
      <c r="DA2684" s="2">
        <v>45050</v>
      </c>
      <c r="DB2684" s="2">
        <v>12155</v>
      </c>
      <c r="DC2684" s="2">
        <v>258.08</v>
      </c>
      <c r="DD2684" s="2">
        <v>11633</v>
      </c>
      <c r="DE2684">
        <v>204</v>
      </c>
      <c r="DF2684">
        <v>25</v>
      </c>
      <c r="DG2684">
        <v>29.33</v>
      </c>
      <c r="DH2684">
        <v>2.35</v>
      </c>
      <c r="DI2684" s="2">
        <v>7.04</v>
      </c>
      <c r="DJ2684">
        <v>1.39</v>
      </c>
      <c r="DK2684">
        <v>0.86323487301482416</v>
      </c>
      <c r="DL2684">
        <v>0</v>
      </c>
      <c r="DM2684">
        <v>0</v>
      </c>
      <c r="DN2684">
        <v>41.4</v>
      </c>
      <c r="DO2684">
        <v>0.39100000000000001</v>
      </c>
      <c r="DP2684">
        <v>0</v>
      </c>
      <c r="DQ2684" s="2">
        <v>0</v>
      </c>
      <c r="DR2684" s="2">
        <v>137</v>
      </c>
      <c r="DS2684">
        <v>0</v>
      </c>
      <c r="DT2684">
        <v>2.8152428027215102</v>
      </c>
      <c r="DU2684">
        <v>267939.04460333812</v>
      </c>
      <c r="DV2684">
        <v>0</v>
      </c>
    </row>
    <row r="2685" spans="1:126" x14ac:dyDescent="0.15">
      <c r="A2685" t="s">
        <v>2658</v>
      </c>
      <c r="B2685" t="s">
        <v>4388</v>
      </c>
      <c r="C2685">
        <v>48</v>
      </c>
      <c r="D2685">
        <v>399</v>
      </c>
      <c r="E2685" t="s">
        <v>4389</v>
      </c>
      <c r="F2685">
        <v>48399</v>
      </c>
      <c r="G2685" t="s">
        <v>7668</v>
      </c>
      <c r="H2685">
        <v>65.099999999999994</v>
      </c>
      <c r="I2685">
        <v>1.6</v>
      </c>
      <c r="J2685">
        <v>0.4</v>
      </c>
      <c r="K2685">
        <v>0.2</v>
      </c>
      <c r="L2685">
        <v>0.7</v>
      </c>
      <c r="M2685">
        <v>32</v>
      </c>
      <c r="N2685">
        <f t="shared" si="170"/>
        <v>5265.2599999999993</v>
      </c>
      <c r="O2685">
        <f t="shared" si="168"/>
        <v>4734.7400000000007</v>
      </c>
      <c r="P2685">
        <f t="shared" si="169"/>
        <v>5.681688000000003</v>
      </c>
      <c r="Q2685" s="4">
        <v>48399</v>
      </c>
      <c r="R2685" s="5">
        <v>31.845119</v>
      </c>
      <c r="S2685" s="5">
        <v>-99.982714999999999</v>
      </c>
      <c r="T2685">
        <v>6</v>
      </c>
      <c r="U2685">
        <v>0.11414519810229165</v>
      </c>
      <c r="V2685">
        <v>10473</v>
      </c>
      <c r="W2685">
        <v>10441</v>
      </c>
      <c r="X2685">
        <v>10445</v>
      </c>
      <c r="Y2685">
        <v>10356</v>
      </c>
      <c r="Z2685">
        <v>4841</v>
      </c>
      <c r="AA2685">
        <v>48381</v>
      </c>
      <c r="AB2685">
        <v>3500.5419999999999</v>
      </c>
      <c r="AC2685">
        <v>41526</v>
      </c>
      <c r="AD2685">
        <v>0</v>
      </c>
      <c r="AE2685">
        <v>0</v>
      </c>
      <c r="AF2685">
        <v>8</v>
      </c>
      <c r="AG2685">
        <v>925</v>
      </c>
      <c r="AH2685">
        <v>8.6486486486486488E-3</v>
      </c>
      <c r="AI2685" s="3">
        <v>665905</v>
      </c>
      <c r="AJ2685" s="3">
        <v>672603.50452947</v>
      </c>
      <c r="AK2685">
        <v>209</v>
      </c>
      <c r="AL2685">
        <v>676620.80000000005</v>
      </c>
      <c r="AM2685">
        <v>246584</v>
      </c>
      <c r="AN2685">
        <v>82756</v>
      </c>
      <c r="AO2685">
        <v>329340</v>
      </c>
      <c r="AP2685">
        <v>4</v>
      </c>
      <c r="AQ2685">
        <v>0</v>
      </c>
      <c r="AR2685">
        <v>4</v>
      </c>
      <c r="AS2685">
        <v>0.38310506656450527</v>
      </c>
      <c r="AT2685">
        <v>5</v>
      </c>
      <c r="AU2685">
        <v>11</v>
      </c>
      <c r="AV2685">
        <f t="shared" si="167"/>
        <v>16</v>
      </c>
      <c r="AW2685">
        <v>0</v>
      </c>
      <c r="AX2685">
        <v>0</v>
      </c>
      <c r="AY2685">
        <v>517907791.95945197</v>
      </c>
      <c r="AZ2685">
        <v>517907.79195945198</v>
      </c>
      <c r="BA2685">
        <v>45222.404083532398</v>
      </c>
      <c r="BB2685">
        <v>0.22112933185791131</v>
      </c>
      <c r="BC2685">
        <v>3970</v>
      </c>
      <c r="BD2685">
        <v>1090</v>
      </c>
      <c r="BE2685">
        <v>2880</v>
      </c>
      <c r="BF2685">
        <v>0.27499283872815811</v>
      </c>
      <c r="BG2685">
        <v>231262</v>
      </c>
      <c r="BH2685">
        <v>22.140928674006702</v>
      </c>
      <c r="BI2685">
        <v>1956</v>
      </c>
      <c r="BJ2685">
        <v>16</v>
      </c>
      <c r="BK2685">
        <v>0</v>
      </c>
      <c r="BL2685">
        <v>3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2</v>
      </c>
      <c r="BS2685">
        <v>0</v>
      </c>
      <c r="BT2685">
        <v>10170</v>
      </c>
      <c r="BU2685">
        <v>0.76</v>
      </c>
      <c r="BV2685">
        <v>0.49475429999999998</v>
      </c>
      <c r="BW2685">
        <v>83</v>
      </c>
      <c r="BX2685">
        <v>2.0648970000000002</v>
      </c>
      <c r="BY2685">
        <v>0.2164722</v>
      </c>
      <c r="BZ2685">
        <v>16</v>
      </c>
      <c r="CA2685">
        <v>0</v>
      </c>
      <c r="CB2685">
        <v>2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0</v>
      </c>
      <c r="CJ2685">
        <v>10406</v>
      </c>
      <c r="CK2685">
        <v>1.9219680953296174</v>
      </c>
      <c r="CL2685">
        <v>0.54738098791225187</v>
      </c>
      <c r="CM2685">
        <v>65</v>
      </c>
      <c r="CN2685">
        <v>5.3702412750713538E-2</v>
      </c>
      <c r="CO2685">
        <v>931.00000000000011</v>
      </c>
      <c r="CP2685">
        <v>-0.23240881629999999</v>
      </c>
      <c r="CQ2685">
        <v>-0.21773278830000001</v>
      </c>
      <c r="CR2685">
        <v>8941</v>
      </c>
      <c r="CS2685">
        <v>0.84499999999999997</v>
      </c>
      <c r="CT2685">
        <v>7656</v>
      </c>
      <c r="CU2685">
        <v>0.72176501488</v>
      </c>
      <c r="CV2685">
        <v>3</v>
      </c>
      <c r="CW2685">
        <v>2</v>
      </c>
      <c r="CX2685">
        <v>6</v>
      </c>
      <c r="CY2685">
        <v>574</v>
      </c>
      <c r="CZ2685">
        <v>1307</v>
      </c>
      <c r="DA2685" s="2">
        <v>5531</v>
      </c>
      <c r="DB2685" s="2">
        <v>640</v>
      </c>
      <c r="DC2685" s="2">
        <v>67.900000000000006</v>
      </c>
      <c r="DD2685" s="2">
        <v>877</v>
      </c>
      <c r="DE2685">
        <v>360</v>
      </c>
      <c r="DF2685">
        <v>53</v>
      </c>
      <c r="DG2685">
        <v>38.799999999999997</v>
      </c>
      <c r="DH2685">
        <v>19.399999999999999</v>
      </c>
      <c r="DI2685" s="2">
        <v>19.399999999999999</v>
      </c>
      <c r="DJ2685">
        <v>1.18</v>
      </c>
      <c r="DK2685">
        <v>0.89842695279356666</v>
      </c>
      <c r="DL2685">
        <v>1.0810810810810811E-3</v>
      </c>
      <c r="DM2685">
        <v>0</v>
      </c>
      <c r="DN2685">
        <v>371.6</v>
      </c>
      <c r="DO2685">
        <v>0.53600000000000003</v>
      </c>
      <c r="DP2685">
        <v>14861.960000000001</v>
      </c>
      <c r="DQ2685" s="2">
        <v>0</v>
      </c>
      <c r="DR2685" s="2">
        <v>0</v>
      </c>
      <c r="DS2685">
        <v>0</v>
      </c>
      <c r="DT2685">
        <v>2.9873888607758601</v>
      </c>
      <c r="DU2685">
        <v>2021329.4408892512</v>
      </c>
      <c r="DV2685">
        <v>0</v>
      </c>
    </row>
    <row r="2686" spans="1:126" x14ac:dyDescent="0.15">
      <c r="A2686" t="s">
        <v>2658</v>
      </c>
      <c r="B2686" t="s">
        <v>4390</v>
      </c>
      <c r="C2686">
        <v>48</v>
      </c>
      <c r="D2686">
        <v>401</v>
      </c>
      <c r="E2686" t="s">
        <v>4391</v>
      </c>
      <c r="F2686">
        <v>48401</v>
      </c>
      <c r="G2686" t="s">
        <v>7669</v>
      </c>
      <c r="H2686">
        <v>66.099999999999994</v>
      </c>
      <c r="I2686">
        <v>17.5</v>
      </c>
      <c r="J2686">
        <v>0.4</v>
      </c>
      <c r="K2686">
        <v>0.4</v>
      </c>
      <c r="L2686">
        <v>1.4</v>
      </c>
      <c r="M2686">
        <v>14.3</v>
      </c>
      <c r="N2686">
        <f t="shared" si="170"/>
        <v>4882.2299999999987</v>
      </c>
      <c r="O2686">
        <f t="shared" si="168"/>
        <v>5117.7700000000013</v>
      </c>
      <c r="P2686">
        <f t="shared" si="169"/>
        <v>6.1413240000000036</v>
      </c>
      <c r="Q2686" s="4">
        <v>48401</v>
      </c>
      <c r="R2686" s="5">
        <v>32.109423</v>
      </c>
      <c r="S2686" s="5">
        <v>-94.756382000000002</v>
      </c>
      <c r="T2686">
        <v>3</v>
      </c>
      <c r="U2686">
        <v>0.12576331969829527</v>
      </c>
      <c r="V2686">
        <v>53211</v>
      </c>
      <c r="W2686">
        <v>54159</v>
      </c>
      <c r="X2686">
        <v>53457</v>
      </c>
      <c r="Y2686">
        <v>52930</v>
      </c>
      <c r="Z2686">
        <v>28285</v>
      </c>
      <c r="AA2686">
        <v>48383</v>
      </c>
      <c r="AB2686">
        <v>17852.560999999998</v>
      </c>
      <c r="AC2686">
        <v>46173</v>
      </c>
      <c r="AD2686">
        <v>0</v>
      </c>
      <c r="AE2686">
        <v>0</v>
      </c>
      <c r="AF2686">
        <v>50</v>
      </c>
      <c r="AG2686">
        <v>1390</v>
      </c>
      <c r="AH2686">
        <v>3.5971223021582732E-2</v>
      </c>
      <c r="AI2686" s="3">
        <v>274327</v>
      </c>
      <c r="AJ2686" s="3">
        <v>591382.67673618998</v>
      </c>
      <c r="AK2686">
        <v>88</v>
      </c>
      <c r="AL2686">
        <v>600768</v>
      </c>
      <c r="AM2686">
        <v>379577</v>
      </c>
      <c r="AN2686">
        <v>81852</v>
      </c>
      <c r="AO2686">
        <v>461429</v>
      </c>
      <c r="AP2686">
        <v>2</v>
      </c>
      <c r="AQ2686">
        <v>1</v>
      </c>
      <c r="AR2686">
        <v>3</v>
      </c>
      <c r="AS2686">
        <v>5.5392455547554426E-2</v>
      </c>
      <c r="AT2686">
        <v>2</v>
      </c>
      <c r="AU2686">
        <v>34</v>
      </c>
      <c r="AV2686">
        <f t="shared" si="167"/>
        <v>36</v>
      </c>
      <c r="AW2686">
        <v>23028</v>
      </c>
      <c r="AX2686">
        <v>0.43000000000000005</v>
      </c>
      <c r="AY2686">
        <v>1287890304.2097299</v>
      </c>
      <c r="AZ2686">
        <v>1287890.3042097299</v>
      </c>
      <c r="BA2686">
        <v>28071.8977611679</v>
      </c>
      <c r="BB2686">
        <v>0.3562281426456706</v>
      </c>
      <c r="BC2686">
        <v>24000</v>
      </c>
      <c r="BD2686">
        <v>13647</v>
      </c>
      <c r="BE2686">
        <v>10353</v>
      </c>
      <c r="BF2686">
        <v>0.19456503354569543</v>
      </c>
      <c r="BG2686">
        <v>860625</v>
      </c>
      <c r="BH2686">
        <v>16.099388293394693</v>
      </c>
      <c r="BI2686">
        <v>7405</v>
      </c>
      <c r="BJ2686">
        <v>57</v>
      </c>
      <c r="BK2686">
        <v>5</v>
      </c>
      <c r="BL2686">
        <v>4</v>
      </c>
      <c r="BM2686">
        <v>0</v>
      </c>
      <c r="BN2686">
        <v>0</v>
      </c>
      <c r="BO2686">
        <v>1</v>
      </c>
      <c r="BP2686">
        <v>0</v>
      </c>
      <c r="BQ2686">
        <v>4</v>
      </c>
      <c r="BR2686">
        <v>1</v>
      </c>
      <c r="BS2686">
        <v>0</v>
      </c>
      <c r="BT2686">
        <v>49180</v>
      </c>
      <c r="BU2686">
        <v>0.65</v>
      </c>
      <c r="BV2686">
        <v>0.49789909999999998</v>
      </c>
      <c r="BW2686">
        <v>222</v>
      </c>
      <c r="BX2686">
        <v>1.46401</v>
      </c>
      <c r="BY2686">
        <v>-0.70653279999999996</v>
      </c>
      <c r="BZ2686">
        <v>57</v>
      </c>
      <c r="CA2686">
        <v>3</v>
      </c>
      <c r="CB2686">
        <v>3</v>
      </c>
      <c r="CC2686">
        <v>0</v>
      </c>
      <c r="CD2686">
        <v>0</v>
      </c>
      <c r="CE2686">
        <v>1</v>
      </c>
      <c r="CF2686">
        <v>0</v>
      </c>
      <c r="CG2686">
        <v>2</v>
      </c>
      <c r="CH2686">
        <v>1</v>
      </c>
      <c r="CI2686">
        <v>0</v>
      </c>
      <c r="CJ2686">
        <v>53270</v>
      </c>
      <c r="CK2686">
        <v>1.2577435704899569</v>
      </c>
      <c r="CL2686">
        <v>0.60083584410535529</v>
      </c>
      <c r="CM2686">
        <v>208</v>
      </c>
      <c r="CN2686">
        <v>-0.68823881604203929</v>
      </c>
      <c r="CO2686">
        <v>3662.0000000000005</v>
      </c>
      <c r="CP2686">
        <v>-0.4211077916</v>
      </c>
      <c r="CQ2686">
        <v>-3.4503949999999999E-2</v>
      </c>
      <c r="CR2686">
        <v>42680</v>
      </c>
      <c r="CS2686">
        <v>0.80799999999999994</v>
      </c>
      <c r="CT2686">
        <v>39695</v>
      </c>
      <c r="CU2686">
        <v>0.74516869810999997</v>
      </c>
      <c r="CV2686">
        <v>10</v>
      </c>
      <c r="CW2686">
        <v>14</v>
      </c>
      <c r="CX2686">
        <v>15</v>
      </c>
      <c r="CY2686">
        <v>869</v>
      </c>
      <c r="CZ2686">
        <v>2062</v>
      </c>
      <c r="DA2686" s="2">
        <v>21065</v>
      </c>
      <c r="DB2686" s="2">
        <v>3100</v>
      </c>
      <c r="DC2686" s="2">
        <v>91.38</v>
      </c>
      <c r="DD2686" s="2">
        <v>11119</v>
      </c>
      <c r="DE2686">
        <v>657</v>
      </c>
      <c r="DF2686">
        <v>224</v>
      </c>
      <c r="DG2686">
        <v>5.59</v>
      </c>
      <c r="DH2686">
        <v>9.32</v>
      </c>
      <c r="DI2686" s="2">
        <v>7.46</v>
      </c>
      <c r="DJ2686">
        <v>1.88</v>
      </c>
      <c r="DK2686">
        <v>0.97188027427121648</v>
      </c>
      <c r="DL2686">
        <v>1.4388489208633094E-3</v>
      </c>
      <c r="DN2686">
        <v>101.5</v>
      </c>
      <c r="DO2686">
        <v>0.17399999999999999</v>
      </c>
      <c r="DP2686">
        <v>328.6</v>
      </c>
      <c r="DQ2686" s="2">
        <v>0</v>
      </c>
      <c r="DR2686" s="2">
        <v>583.25902415999997</v>
      </c>
      <c r="DS2686">
        <v>3.7328712946761478E-4</v>
      </c>
      <c r="DT2686">
        <v>2.14758623317891</v>
      </c>
      <c r="DU2686">
        <v>1290201.0861344275</v>
      </c>
      <c r="DV2686">
        <v>0</v>
      </c>
    </row>
    <row r="2687" spans="1:126" x14ac:dyDescent="0.15">
      <c r="A2687" t="s">
        <v>2658</v>
      </c>
      <c r="B2687" t="s">
        <v>1968</v>
      </c>
      <c r="C2687">
        <v>48</v>
      </c>
      <c r="D2687">
        <v>403</v>
      </c>
      <c r="E2687" t="s">
        <v>4392</v>
      </c>
      <c r="F2687">
        <v>48403</v>
      </c>
      <c r="G2687" t="s">
        <v>7670</v>
      </c>
      <c r="H2687">
        <v>87.5</v>
      </c>
      <c r="I2687">
        <v>7.2</v>
      </c>
      <c r="J2687">
        <v>0.5</v>
      </c>
      <c r="K2687">
        <v>0.3</v>
      </c>
      <c r="L2687">
        <v>1.3</v>
      </c>
      <c r="M2687">
        <v>3.2</v>
      </c>
      <c r="N2687">
        <f t="shared" si="170"/>
        <v>7720.36</v>
      </c>
      <c r="O2687">
        <f t="shared" si="168"/>
        <v>2279.6400000000003</v>
      </c>
      <c r="P2687">
        <f t="shared" si="169"/>
        <v>2.7355680000000016</v>
      </c>
      <c r="Q2687" s="4">
        <v>48403</v>
      </c>
      <c r="R2687" s="5">
        <v>31.343299999999999</v>
      </c>
      <c r="S2687" s="5">
        <v>-93.851912999999996</v>
      </c>
      <c r="T2687">
        <v>8</v>
      </c>
      <c r="U2687">
        <v>0.11838423925332675</v>
      </c>
      <c r="V2687">
        <v>10642</v>
      </c>
      <c r="W2687">
        <v>10551</v>
      </c>
      <c r="X2687">
        <v>10440</v>
      </c>
      <c r="Y2687">
        <v>10447</v>
      </c>
      <c r="Z2687">
        <v>4647</v>
      </c>
      <c r="AA2687">
        <v>48385</v>
      </c>
      <c r="AB2687">
        <v>2698.3440000000001</v>
      </c>
      <c r="AC2687">
        <v>31307</v>
      </c>
      <c r="AD2687">
        <v>0</v>
      </c>
      <c r="AE2687">
        <v>0</v>
      </c>
      <c r="AF2687">
        <v>3</v>
      </c>
      <c r="AG2687">
        <v>201</v>
      </c>
      <c r="AH2687">
        <v>1.4925373134328358E-2</v>
      </c>
      <c r="AI2687" s="3">
        <v>29035</v>
      </c>
      <c r="AJ2687" s="3">
        <v>314500.36012453504</v>
      </c>
      <c r="AK2687">
        <v>85</v>
      </c>
      <c r="AL2687">
        <v>369056</v>
      </c>
      <c r="AM2687">
        <v>302022</v>
      </c>
      <c r="AN2687">
        <v>16885</v>
      </c>
      <c r="AO2687">
        <v>318907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4</v>
      </c>
      <c r="AV2687">
        <f t="shared" si="167"/>
        <v>4</v>
      </c>
      <c r="AW2687">
        <v>7014</v>
      </c>
      <c r="AX2687">
        <v>0.71</v>
      </c>
      <c r="AY2687">
        <v>749057785.15780497</v>
      </c>
      <c r="AZ2687">
        <v>749057.78515780496</v>
      </c>
      <c r="BA2687">
        <v>71387.761093965397</v>
      </c>
      <c r="BB2687">
        <v>0.14008003398281849</v>
      </c>
      <c r="BC2687">
        <v>6059</v>
      </c>
      <c r="BD2687">
        <v>0</v>
      </c>
      <c r="BE2687">
        <v>6059</v>
      </c>
      <c r="BF2687">
        <v>0.5693478669423041</v>
      </c>
      <c r="BG2687">
        <v>170336</v>
      </c>
      <c r="BH2687">
        <v>16.315708812260535</v>
      </c>
      <c r="BI2687">
        <v>2552</v>
      </c>
      <c r="BJ2687">
        <v>12</v>
      </c>
      <c r="BK2687">
        <v>0</v>
      </c>
      <c r="BL2687">
        <v>2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10208</v>
      </c>
      <c r="BU2687">
        <v>0.4</v>
      </c>
      <c r="BV2687">
        <v>0.60689820000000005</v>
      </c>
      <c r="BW2687">
        <v>65</v>
      </c>
      <c r="BX2687">
        <v>1.3714729999999999</v>
      </c>
      <c r="BY2687">
        <v>0.22102759999999999</v>
      </c>
      <c r="BZ2687">
        <v>11</v>
      </c>
      <c r="CA2687">
        <v>1</v>
      </c>
      <c r="CB2687">
        <v>2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10339</v>
      </c>
      <c r="CK2687">
        <v>1.3540961408259986</v>
      </c>
      <c r="CL2687">
        <v>0.60627731426301157</v>
      </c>
      <c r="CM2687">
        <v>59</v>
      </c>
      <c r="CN2687">
        <v>-0.17947911629843735</v>
      </c>
      <c r="CO2687">
        <v>538</v>
      </c>
      <c r="CP2687">
        <v>-0.60590257839999995</v>
      </c>
      <c r="CQ2687">
        <v>-0.51708114520000004</v>
      </c>
      <c r="CR2687">
        <v>7898</v>
      </c>
      <c r="CS2687">
        <v>0.7659999999999999</v>
      </c>
      <c r="CT2687">
        <v>7960</v>
      </c>
      <c r="CU2687">
        <v>0.74149536111000003</v>
      </c>
      <c r="CV2687">
        <v>1</v>
      </c>
      <c r="CW2687">
        <v>4</v>
      </c>
      <c r="CX2687">
        <v>2</v>
      </c>
      <c r="CY2687">
        <v>103</v>
      </c>
      <c r="CZ2687">
        <v>305</v>
      </c>
      <c r="DA2687" s="2">
        <v>3635</v>
      </c>
      <c r="DB2687" s="2">
        <v>435</v>
      </c>
      <c r="DC2687" s="2">
        <v>67.56</v>
      </c>
      <c r="DD2687" s="2">
        <v>1023</v>
      </c>
      <c r="DE2687">
        <v>108</v>
      </c>
      <c r="DF2687">
        <v>27</v>
      </c>
      <c r="DG2687">
        <v>28.95</v>
      </c>
      <c r="DH2687">
        <v>19.3</v>
      </c>
      <c r="DI2687" s="2">
        <v>28.95</v>
      </c>
      <c r="DJ2687">
        <v>2.13</v>
      </c>
      <c r="DK2687">
        <v>0.99180299638367486</v>
      </c>
      <c r="DL2687">
        <v>0</v>
      </c>
      <c r="DM2687">
        <v>0</v>
      </c>
      <c r="DN2687">
        <v>55.6</v>
      </c>
      <c r="DO2687">
        <v>0.153</v>
      </c>
      <c r="DP2687">
        <v>0</v>
      </c>
      <c r="DQ2687" s="2">
        <v>95454</v>
      </c>
      <c r="DR2687" s="2">
        <v>479</v>
      </c>
      <c r="DS2687">
        <v>0</v>
      </c>
      <c r="DT2687">
        <v>1.6668300124842601</v>
      </c>
      <c r="DU2687">
        <v>615153.61708739109</v>
      </c>
      <c r="DV2687">
        <v>1</v>
      </c>
    </row>
    <row r="2688" spans="1:126" x14ac:dyDescent="0.15">
      <c r="A2688" t="s">
        <v>2658</v>
      </c>
      <c r="B2688" t="s">
        <v>4393</v>
      </c>
      <c r="C2688">
        <v>48</v>
      </c>
      <c r="D2688">
        <v>405</v>
      </c>
      <c r="E2688" t="s">
        <v>4394</v>
      </c>
      <c r="F2688">
        <v>48405</v>
      </c>
      <c r="G2688" t="s">
        <v>7671</v>
      </c>
      <c r="H2688">
        <v>69.7</v>
      </c>
      <c r="I2688">
        <v>22.7</v>
      </c>
      <c r="J2688">
        <v>0.2</v>
      </c>
      <c r="K2688">
        <v>0.2</v>
      </c>
      <c r="L2688">
        <v>1.1000000000000001</v>
      </c>
      <c r="M2688">
        <v>6</v>
      </c>
      <c r="N2688">
        <f t="shared" si="170"/>
        <v>5410.67</v>
      </c>
      <c r="O2688">
        <f t="shared" si="168"/>
        <v>4589.33</v>
      </c>
      <c r="P2688">
        <f t="shared" si="169"/>
        <v>5.5071960000000022</v>
      </c>
      <c r="Q2688" s="4">
        <v>48405</v>
      </c>
      <c r="R2688" s="5">
        <v>31.382449000000001</v>
      </c>
      <c r="S2688" s="5">
        <v>-94.163179999999997</v>
      </c>
      <c r="T2688">
        <v>9</v>
      </c>
      <c r="U2688">
        <v>0.32389322428471945</v>
      </c>
      <c r="V2688">
        <v>8898</v>
      </c>
      <c r="W2688">
        <v>8777</v>
      </c>
      <c r="X2688">
        <v>8695</v>
      </c>
      <c r="Y2688">
        <v>8340</v>
      </c>
      <c r="Z2688">
        <v>4168</v>
      </c>
      <c r="AA2688">
        <v>48387</v>
      </c>
      <c r="AB2688">
        <v>2081.3829999999998</v>
      </c>
      <c r="AC2688">
        <v>28275</v>
      </c>
      <c r="AD2688">
        <v>0</v>
      </c>
      <c r="AE2688">
        <v>0</v>
      </c>
      <c r="AF2688">
        <v>7</v>
      </c>
      <c r="AG2688">
        <v>305</v>
      </c>
      <c r="AH2688">
        <v>2.2950819672131147E-2</v>
      </c>
      <c r="AI2688" s="3">
        <v>72890</v>
      </c>
      <c r="AJ2688" s="3">
        <v>339619.92095390003</v>
      </c>
      <c r="AK2688">
        <v>120</v>
      </c>
      <c r="AL2688">
        <v>379040</v>
      </c>
      <c r="AM2688">
        <v>477211</v>
      </c>
      <c r="AN2688">
        <v>37317</v>
      </c>
      <c r="AO2688">
        <v>514528</v>
      </c>
      <c r="AP2688">
        <v>1</v>
      </c>
      <c r="AQ2688">
        <v>0</v>
      </c>
      <c r="AR2688">
        <v>1</v>
      </c>
      <c r="AS2688">
        <v>0.11393414606357527</v>
      </c>
      <c r="AT2688">
        <v>1</v>
      </c>
      <c r="AU2688">
        <v>4</v>
      </c>
      <c r="AV2688">
        <f t="shared" si="167"/>
        <v>5</v>
      </c>
      <c r="AW2688">
        <v>1484</v>
      </c>
      <c r="AX2688">
        <v>0.18999999999999995</v>
      </c>
      <c r="AY2688">
        <v>539562278.68056798</v>
      </c>
      <c r="AZ2688">
        <v>539562.27868056798</v>
      </c>
      <c r="BA2688">
        <v>60219.134702207797</v>
      </c>
      <c r="BB2688">
        <v>0.16606017421956371</v>
      </c>
      <c r="BC2688">
        <v>1244</v>
      </c>
      <c r="BD2688">
        <v>380</v>
      </c>
      <c r="BE2688">
        <v>864</v>
      </c>
      <c r="BF2688">
        <v>9.7100472016183409E-2</v>
      </c>
      <c r="BG2688">
        <v>157333</v>
      </c>
      <c r="BH2688">
        <v>18.094652098907417</v>
      </c>
      <c r="BI2688">
        <v>1860</v>
      </c>
      <c r="BJ2688">
        <v>6</v>
      </c>
      <c r="BK2688">
        <v>1</v>
      </c>
      <c r="BL2688">
        <v>2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8574</v>
      </c>
      <c r="BU2688">
        <v>0.5</v>
      </c>
      <c r="BV2688">
        <v>0.5512688</v>
      </c>
      <c r="BW2688">
        <v>43</v>
      </c>
      <c r="BX2688">
        <v>1.049685</v>
      </c>
      <c r="BY2688">
        <v>-0.58731599999999995</v>
      </c>
      <c r="BZ2688">
        <v>7</v>
      </c>
      <c r="CA2688">
        <v>1</v>
      </c>
      <c r="CB2688">
        <v>2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8584</v>
      </c>
      <c r="CK2688">
        <v>1.1649580615097856</v>
      </c>
      <c r="CL2688">
        <v>0.59941520467836262</v>
      </c>
      <c r="CM2688">
        <v>39</v>
      </c>
      <c r="CN2688">
        <v>-0.614044693162764</v>
      </c>
      <c r="CO2688">
        <v>296</v>
      </c>
      <c r="CP2688">
        <v>-1.7585656999999999</v>
      </c>
      <c r="CQ2688">
        <v>-0.56635609689999999</v>
      </c>
      <c r="CR2688">
        <v>6283</v>
      </c>
      <c r="CS2688">
        <v>0.75099999999999989</v>
      </c>
      <c r="CT2688">
        <v>6451</v>
      </c>
      <c r="CU2688">
        <v>0.74468085106000004</v>
      </c>
      <c r="CV2688">
        <v>1</v>
      </c>
      <c r="CW2688">
        <v>4</v>
      </c>
      <c r="CX2688">
        <v>3</v>
      </c>
      <c r="CY2688">
        <v>210</v>
      </c>
      <c r="CZ2688">
        <v>482</v>
      </c>
      <c r="DA2688" s="2">
        <v>2912</v>
      </c>
      <c r="DB2688" s="2">
        <v>290</v>
      </c>
      <c r="DC2688" s="2">
        <v>57.02</v>
      </c>
      <c r="DD2688" s="2">
        <v>2209</v>
      </c>
      <c r="DE2688">
        <v>163</v>
      </c>
      <c r="DF2688">
        <v>35</v>
      </c>
      <c r="DH2688">
        <v>11.4</v>
      </c>
      <c r="DI2688" s="2">
        <v>22.81</v>
      </c>
      <c r="DJ2688">
        <v>1.96</v>
      </c>
      <c r="DK2688">
        <v>0.98699410069968441</v>
      </c>
      <c r="DL2688">
        <v>0</v>
      </c>
      <c r="DN2688">
        <v>50.4</v>
      </c>
      <c r="DO2688">
        <v>0.13</v>
      </c>
      <c r="DP2688">
        <v>0</v>
      </c>
      <c r="DQ2688" s="2">
        <f>64399+4315</f>
        <v>68714</v>
      </c>
      <c r="DR2688" s="2">
        <v>0</v>
      </c>
      <c r="DS2688">
        <v>0</v>
      </c>
      <c r="DV2688">
        <v>0</v>
      </c>
    </row>
    <row r="2689" spans="1:126" x14ac:dyDescent="0.15">
      <c r="A2689" t="s">
        <v>2658</v>
      </c>
      <c r="B2689" t="s">
        <v>4395</v>
      </c>
      <c r="C2689">
        <v>48</v>
      </c>
      <c r="D2689">
        <v>407</v>
      </c>
      <c r="E2689" t="s">
        <v>4396</v>
      </c>
      <c r="F2689">
        <v>48407</v>
      </c>
      <c r="G2689" t="s">
        <v>7672</v>
      </c>
      <c r="H2689">
        <v>76.599999999999994</v>
      </c>
      <c r="I2689">
        <v>10.1</v>
      </c>
      <c r="J2689">
        <v>0.5</v>
      </c>
      <c r="K2689">
        <v>0.5</v>
      </c>
      <c r="L2689">
        <v>1.5</v>
      </c>
      <c r="M2689">
        <v>10.9</v>
      </c>
      <c r="N2689">
        <f t="shared" si="170"/>
        <v>6091.13</v>
      </c>
      <c r="O2689">
        <f t="shared" si="168"/>
        <v>3908.87</v>
      </c>
      <c r="P2689">
        <f t="shared" si="169"/>
        <v>4.6906440000000016</v>
      </c>
      <c r="Q2689" s="4">
        <v>48407</v>
      </c>
      <c r="R2689" s="5">
        <v>30.574387999999999</v>
      </c>
      <c r="S2689" s="5">
        <v>-95.163135999999994</v>
      </c>
      <c r="T2689">
        <v>8</v>
      </c>
      <c r="U2689">
        <v>0.1670587689389334</v>
      </c>
      <c r="V2689">
        <v>26482</v>
      </c>
      <c r="W2689">
        <v>26831</v>
      </c>
      <c r="X2689">
        <v>27023</v>
      </c>
      <c r="Y2689">
        <v>27361</v>
      </c>
      <c r="Z2689">
        <v>13448</v>
      </c>
      <c r="AA2689">
        <v>48389</v>
      </c>
      <c r="AB2689">
        <v>9195.1710000000003</v>
      </c>
      <c r="AC2689">
        <v>43029</v>
      </c>
      <c r="AD2689">
        <v>0</v>
      </c>
      <c r="AE2689">
        <v>0</v>
      </c>
      <c r="AF2689">
        <v>36</v>
      </c>
      <c r="AG2689">
        <v>791</v>
      </c>
      <c r="AH2689">
        <v>4.5512010113780026E-2</v>
      </c>
      <c r="AI2689" s="3">
        <v>111900</v>
      </c>
      <c r="AJ2689" s="3">
        <v>364314.87458993</v>
      </c>
      <c r="AK2689">
        <v>51</v>
      </c>
      <c r="AL2689">
        <v>401894.40000000002</v>
      </c>
      <c r="AM2689">
        <v>440187</v>
      </c>
      <c r="AN2689">
        <v>43142</v>
      </c>
      <c r="AO2689">
        <v>483329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11</v>
      </c>
      <c r="AV2689">
        <f t="shared" si="167"/>
        <v>11</v>
      </c>
      <c r="AW2689">
        <v>3945</v>
      </c>
      <c r="AX2689">
        <v>0.15000000000000002</v>
      </c>
      <c r="AY2689">
        <v>375004146.14611298</v>
      </c>
      <c r="AZ2689">
        <v>375004.14614611299</v>
      </c>
      <c r="BA2689">
        <v>16755.453554819102</v>
      </c>
      <c r="BB2689">
        <v>0.59682060931880065</v>
      </c>
      <c r="BC2689">
        <v>5799</v>
      </c>
      <c r="BD2689">
        <v>4300</v>
      </c>
      <c r="BE2689">
        <v>1499</v>
      </c>
      <c r="BF2689">
        <v>5.6604486066007098E-2</v>
      </c>
      <c r="BG2689">
        <v>146195</v>
      </c>
      <c r="BH2689">
        <v>5.4100210931428787</v>
      </c>
      <c r="BI2689">
        <v>4640</v>
      </c>
      <c r="BJ2689">
        <v>7</v>
      </c>
      <c r="BK2689">
        <v>1</v>
      </c>
      <c r="BL2689">
        <v>0</v>
      </c>
      <c r="BM2689">
        <v>0</v>
      </c>
      <c r="BN2689">
        <v>1</v>
      </c>
      <c r="BO2689">
        <v>1</v>
      </c>
      <c r="BP2689">
        <v>0</v>
      </c>
      <c r="BQ2689">
        <v>0</v>
      </c>
      <c r="BR2689">
        <v>0</v>
      </c>
      <c r="BS2689">
        <v>0</v>
      </c>
      <c r="BT2689">
        <v>24902</v>
      </c>
      <c r="BU2689">
        <v>0.51</v>
      </c>
      <c r="BV2689">
        <v>0.46378459999999999</v>
      </c>
      <c r="BW2689">
        <v>66</v>
      </c>
      <c r="BX2689">
        <v>0.40157419999999999</v>
      </c>
      <c r="BY2689">
        <v>-1.90611</v>
      </c>
      <c r="BZ2689">
        <v>7</v>
      </c>
      <c r="CA2689">
        <v>0</v>
      </c>
      <c r="CB2689">
        <v>1</v>
      </c>
      <c r="CC2689">
        <v>0</v>
      </c>
      <c r="CD2689">
        <v>1</v>
      </c>
      <c r="CE2689">
        <v>1</v>
      </c>
      <c r="CF2689">
        <v>0</v>
      </c>
      <c r="CG2689">
        <v>0</v>
      </c>
      <c r="CH2689">
        <v>0</v>
      </c>
      <c r="CI2689">
        <v>0</v>
      </c>
      <c r="CJ2689">
        <v>27096</v>
      </c>
      <c r="CK2689">
        <v>0.36905816356657811</v>
      </c>
      <c r="CL2689">
        <v>0.58903522205206738</v>
      </c>
      <c r="CM2689">
        <v>66</v>
      </c>
      <c r="CN2689">
        <v>-1.7389689181513948</v>
      </c>
      <c r="CO2689">
        <v>1218</v>
      </c>
      <c r="CP2689">
        <v>-0.39068573420000002</v>
      </c>
      <c r="CQ2689">
        <v>-0.44977450479999997</v>
      </c>
      <c r="CR2689">
        <v>22213</v>
      </c>
      <c r="CS2689">
        <v>0.80599999999999994</v>
      </c>
      <c r="CT2689">
        <v>18882</v>
      </c>
      <c r="CU2689">
        <v>0.74122469894999998</v>
      </c>
      <c r="CV2689">
        <v>2</v>
      </c>
      <c r="CW2689">
        <v>1</v>
      </c>
      <c r="CX2689">
        <v>3</v>
      </c>
      <c r="CY2689">
        <v>274</v>
      </c>
      <c r="CZ2689">
        <v>1274</v>
      </c>
      <c r="DA2689" s="2">
        <v>5397</v>
      </c>
      <c r="DB2689" s="2">
        <v>1855</v>
      </c>
      <c r="DC2689" s="2">
        <v>52.13</v>
      </c>
      <c r="DD2689" s="2">
        <v>3864</v>
      </c>
      <c r="DE2689">
        <v>460</v>
      </c>
      <c r="DF2689">
        <v>156</v>
      </c>
      <c r="DG2689">
        <v>7.45</v>
      </c>
      <c r="DH2689">
        <v>7.45</v>
      </c>
      <c r="DI2689" s="2">
        <v>3.72</v>
      </c>
      <c r="DJ2689">
        <v>2.1800000000000002</v>
      </c>
      <c r="DK2689">
        <v>0.96942806076854338</v>
      </c>
      <c r="DL2689">
        <v>2.5284450063211127E-3</v>
      </c>
      <c r="DN2689">
        <v>43.9</v>
      </c>
      <c r="DO2689">
        <v>0.11</v>
      </c>
      <c r="DP2689">
        <v>0</v>
      </c>
      <c r="DQ2689" s="2">
        <v>60692</v>
      </c>
      <c r="DR2689" s="2">
        <v>2418.60653155</v>
      </c>
      <c r="DS2689">
        <v>1.4398764642950981E-3</v>
      </c>
      <c r="DT2689">
        <v>2.20350290392703</v>
      </c>
      <c r="DU2689">
        <v>885575.47747201135</v>
      </c>
      <c r="DV2689">
        <v>0</v>
      </c>
    </row>
    <row r="2690" spans="1:126" x14ac:dyDescent="0.15">
      <c r="A2690" t="s">
        <v>2658</v>
      </c>
      <c r="B2690" t="s">
        <v>4397</v>
      </c>
      <c r="C2690">
        <v>48</v>
      </c>
      <c r="D2690">
        <v>409</v>
      </c>
      <c r="E2690" t="s">
        <v>4398</v>
      </c>
      <c r="F2690">
        <v>48409</v>
      </c>
      <c r="G2690" t="s">
        <v>7673</v>
      </c>
      <c r="H2690">
        <v>42.2</v>
      </c>
      <c r="I2690">
        <v>1.4</v>
      </c>
      <c r="J2690">
        <v>0.3</v>
      </c>
      <c r="K2690">
        <v>0.8</v>
      </c>
      <c r="L2690">
        <v>1</v>
      </c>
      <c r="M2690">
        <v>54.4</v>
      </c>
      <c r="N2690">
        <f t="shared" si="170"/>
        <v>4743.8899999999994</v>
      </c>
      <c r="O2690">
        <f t="shared" si="168"/>
        <v>5256.1100000000006</v>
      </c>
      <c r="P2690">
        <f t="shared" si="169"/>
        <v>6.3073320000000033</v>
      </c>
      <c r="Q2690" s="4">
        <v>48409</v>
      </c>
      <c r="R2690" s="5">
        <v>28.011793999999998</v>
      </c>
      <c r="S2690" s="5">
        <v>-97.517156999999997</v>
      </c>
      <c r="T2690">
        <v>2</v>
      </c>
      <c r="U2690">
        <v>0.23699280110692506</v>
      </c>
      <c r="V2690">
        <v>65352</v>
      </c>
      <c r="W2690">
        <v>65509</v>
      </c>
      <c r="X2690">
        <v>66070</v>
      </c>
      <c r="Y2690">
        <v>67084</v>
      </c>
      <c r="Z2690">
        <v>32660</v>
      </c>
      <c r="AA2690">
        <v>48391</v>
      </c>
      <c r="AB2690">
        <v>24560.105</v>
      </c>
      <c r="AC2690">
        <v>52261</v>
      </c>
      <c r="AD2690">
        <v>0</v>
      </c>
      <c r="AE2690">
        <v>0</v>
      </c>
      <c r="AF2690">
        <v>21</v>
      </c>
      <c r="AG2690">
        <v>701</v>
      </c>
      <c r="AH2690">
        <v>2.9957203994293864E-2</v>
      </c>
      <c r="AI2690" s="3">
        <v>374100</v>
      </c>
      <c r="AJ2690" s="3">
        <v>443798.34172291</v>
      </c>
      <c r="AK2690">
        <v>60</v>
      </c>
      <c r="AL2690">
        <v>452550.40000000002</v>
      </c>
      <c r="AM2690">
        <v>751660</v>
      </c>
      <c r="AN2690">
        <v>132539</v>
      </c>
      <c r="AO2690">
        <v>884199</v>
      </c>
      <c r="AP2690">
        <v>3</v>
      </c>
      <c r="AQ2690">
        <v>0</v>
      </c>
      <c r="AR2690">
        <v>3</v>
      </c>
      <c r="AS2690">
        <v>4.5795234242623148E-2</v>
      </c>
      <c r="AT2690">
        <v>3</v>
      </c>
      <c r="AU2690">
        <v>37</v>
      </c>
      <c r="AV2690">
        <f t="shared" si="167"/>
        <v>40</v>
      </c>
      <c r="AY2690">
        <v>490393873.91634297</v>
      </c>
      <c r="AZ2690">
        <v>490393.87391634297</v>
      </c>
      <c r="BA2690">
        <v>7227.0202480240696</v>
      </c>
      <c r="BB2690">
        <v>1.3836961371090786</v>
      </c>
      <c r="BC2690">
        <v>19800</v>
      </c>
      <c r="BD2690">
        <v>17900</v>
      </c>
      <c r="BE2690">
        <v>1900</v>
      </c>
      <c r="BF2690">
        <v>2.9073325988493083E-2</v>
      </c>
      <c r="BG2690">
        <v>659289</v>
      </c>
      <c r="BH2690">
        <v>9.9786438625700011</v>
      </c>
      <c r="BI2690">
        <v>7994</v>
      </c>
      <c r="BJ2690">
        <v>56</v>
      </c>
      <c r="BK2690">
        <v>2</v>
      </c>
      <c r="BL2690">
        <v>6</v>
      </c>
      <c r="BM2690">
        <v>0</v>
      </c>
      <c r="BN2690">
        <v>0</v>
      </c>
      <c r="BO2690">
        <v>0</v>
      </c>
      <c r="BP2690">
        <v>1</v>
      </c>
      <c r="BQ2690">
        <v>4</v>
      </c>
      <c r="BR2690">
        <v>2</v>
      </c>
      <c r="BS2690">
        <v>0</v>
      </c>
      <c r="BT2690">
        <v>68223</v>
      </c>
      <c r="BU2690">
        <v>0.73</v>
      </c>
      <c r="BV2690">
        <v>0.43970409999999999</v>
      </c>
      <c r="BW2690">
        <v>236</v>
      </c>
      <c r="BX2690">
        <v>1.040705</v>
      </c>
      <c r="BY2690">
        <v>-1.551604</v>
      </c>
      <c r="BZ2690">
        <v>57</v>
      </c>
      <c r="CA2690">
        <v>1</v>
      </c>
      <c r="CB2690">
        <v>6</v>
      </c>
      <c r="CC2690">
        <v>1</v>
      </c>
      <c r="CD2690">
        <v>1</v>
      </c>
      <c r="CE2690">
        <v>0</v>
      </c>
      <c r="CF2690">
        <v>1</v>
      </c>
      <c r="CG2690">
        <v>3</v>
      </c>
      <c r="CH2690">
        <v>2</v>
      </c>
      <c r="CI2690">
        <v>0</v>
      </c>
      <c r="CJ2690">
        <v>66924</v>
      </c>
      <c r="CK2690">
        <v>1.0758472296933834</v>
      </c>
      <c r="CL2690">
        <v>0.4690463953651357</v>
      </c>
      <c r="CM2690">
        <v>223</v>
      </c>
      <c r="CN2690">
        <v>-1.5220394350662756</v>
      </c>
      <c r="CO2690">
        <v>5056</v>
      </c>
      <c r="CP2690">
        <v>7.2609367999999994E-2</v>
      </c>
      <c r="CQ2690">
        <v>2.7371848000000001E-2</v>
      </c>
      <c r="CR2690">
        <v>59197</v>
      </c>
      <c r="CS2690">
        <v>0.875</v>
      </c>
      <c r="CT2690">
        <v>50582</v>
      </c>
      <c r="CU2690">
        <v>0.76260883003999991</v>
      </c>
      <c r="CV2690">
        <v>23</v>
      </c>
      <c r="CW2690">
        <v>24</v>
      </c>
      <c r="CX2690">
        <v>19</v>
      </c>
      <c r="CY2690">
        <v>616</v>
      </c>
      <c r="CZ2690">
        <v>1043</v>
      </c>
      <c r="DA2690" s="2">
        <v>29717</v>
      </c>
      <c r="DB2690" s="2">
        <v>4935</v>
      </c>
      <c r="DC2690" s="2">
        <v>86.18</v>
      </c>
      <c r="DD2690" s="2">
        <v>5153</v>
      </c>
      <c r="DE2690">
        <v>304</v>
      </c>
      <c r="DF2690">
        <v>13</v>
      </c>
      <c r="DG2690">
        <v>12.1</v>
      </c>
      <c r="DH2690">
        <v>10.58</v>
      </c>
      <c r="DI2690" s="2">
        <v>12.1</v>
      </c>
      <c r="DJ2690">
        <v>1.97</v>
      </c>
      <c r="DK2690">
        <v>0.80805132317562145</v>
      </c>
      <c r="DL2690">
        <v>0</v>
      </c>
      <c r="DM2690">
        <v>0</v>
      </c>
      <c r="DN2690">
        <v>238.7</v>
      </c>
      <c r="DO2690">
        <v>0.55200000000000005</v>
      </c>
      <c r="DP2690">
        <v>67.990000000000009</v>
      </c>
      <c r="DQ2690" s="2">
        <v>0</v>
      </c>
      <c r="DR2690" s="2">
        <v>3759.1466269100001</v>
      </c>
      <c r="DS2690">
        <v>8.3405673507746321E-4</v>
      </c>
      <c r="DT2690">
        <v>3.0782242506997699</v>
      </c>
      <c r="DU2690">
        <v>1393051.6159438812</v>
      </c>
      <c r="DV2690">
        <v>0</v>
      </c>
    </row>
    <row r="2691" spans="1:126" x14ac:dyDescent="0.15">
      <c r="A2691" t="s">
        <v>2658</v>
      </c>
      <c r="B2691" t="s">
        <v>4399</v>
      </c>
      <c r="C2691">
        <v>48</v>
      </c>
      <c r="D2691">
        <v>411</v>
      </c>
      <c r="E2691" t="s">
        <v>4400</v>
      </c>
      <c r="F2691">
        <v>48411</v>
      </c>
      <c r="G2691" t="s">
        <v>7674</v>
      </c>
      <c r="H2691">
        <v>67.400000000000006</v>
      </c>
      <c r="I2691">
        <v>3.2</v>
      </c>
      <c r="J2691">
        <v>0.5</v>
      </c>
      <c r="K2691">
        <v>0.2</v>
      </c>
      <c r="L2691">
        <v>0.8</v>
      </c>
      <c r="M2691">
        <v>28</v>
      </c>
      <c r="N2691">
        <f t="shared" si="170"/>
        <v>5337.9300000000012</v>
      </c>
      <c r="O2691">
        <f t="shared" si="168"/>
        <v>4662.0699999999988</v>
      </c>
      <c r="P2691">
        <f t="shared" si="169"/>
        <v>5.5944840000000005</v>
      </c>
      <c r="Q2691" s="4">
        <v>48411</v>
      </c>
      <c r="R2691" s="5">
        <v>31.155138000000001</v>
      </c>
      <c r="S2691" s="5">
        <v>-98.819292000000004</v>
      </c>
      <c r="T2691">
        <v>7</v>
      </c>
      <c r="U2691">
        <v>0.34931427148746697</v>
      </c>
      <c r="V2691">
        <v>6037</v>
      </c>
      <c r="W2691">
        <v>5901</v>
      </c>
      <c r="X2691">
        <v>5893</v>
      </c>
      <c r="Y2691">
        <v>5917</v>
      </c>
      <c r="Z2691">
        <v>2925</v>
      </c>
      <c r="AA2691">
        <v>48393</v>
      </c>
      <c r="AB2691">
        <v>1913.155</v>
      </c>
      <c r="AC2691">
        <v>39040</v>
      </c>
      <c r="AD2691">
        <v>0</v>
      </c>
      <c r="AE2691">
        <v>0</v>
      </c>
      <c r="AF2691">
        <v>26</v>
      </c>
      <c r="AG2691">
        <v>744</v>
      </c>
      <c r="AH2691">
        <v>3.4946236559139782E-2</v>
      </c>
      <c r="AI2691" s="3">
        <v>671092</v>
      </c>
      <c r="AJ2691" s="3">
        <v>726608.79599526001</v>
      </c>
      <c r="AK2691">
        <v>250</v>
      </c>
      <c r="AL2691">
        <v>728531.2</v>
      </c>
      <c r="AM2691">
        <v>388172</v>
      </c>
      <c r="AN2691">
        <v>49745</v>
      </c>
      <c r="AO2691">
        <v>437917</v>
      </c>
      <c r="AP2691">
        <v>1</v>
      </c>
      <c r="AQ2691">
        <v>1</v>
      </c>
      <c r="AR2691">
        <v>2</v>
      </c>
      <c r="AS2691">
        <v>0.33892560582952042</v>
      </c>
      <c r="AT2691">
        <v>2</v>
      </c>
      <c r="AU2691">
        <v>5</v>
      </c>
      <c r="AV2691">
        <f t="shared" ref="AV2691:AV2754" si="171">AT2691+AU2691</f>
        <v>7</v>
      </c>
      <c r="AW2691">
        <v>1640</v>
      </c>
      <c r="AX2691">
        <v>0.32999999999999996</v>
      </c>
      <c r="AY2691">
        <v>544325390.33800101</v>
      </c>
      <c r="AZ2691">
        <v>544325.39033800096</v>
      </c>
      <c r="BA2691">
        <v>88350.300788957698</v>
      </c>
      <c r="BB2691">
        <v>0.11318580594181556</v>
      </c>
      <c r="BC2691">
        <v>2073</v>
      </c>
      <c r="BD2691">
        <v>371</v>
      </c>
      <c r="BE2691">
        <v>1702</v>
      </c>
      <c r="BF2691">
        <v>0.28192810998840484</v>
      </c>
      <c r="BG2691">
        <v>113969</v>
      </c>
      <c r="BH2691">
        <v>19.339725097573393</v>
      </c>
      <c r="BI2691">
        <v>1074</v>
      </c>
      <c r="BJ2691">
        <v>8</v>
      </c>
      <c r="BK2691">
        <v>0</v>
      </c>
      <c r="BL2691">
        <v>2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5871</v>
      </c>
      <c r="BU2691">
        <v>0.52</v>
      </c>
      <c r="BV2691">
        <v>0.55828219999999995</v>
      </c>
      <c r="BW2691">
        <v>54</v>
      </c>
      <c r="BX2691">
        <v>1.703287</v>
      </c>
      <c r="BY2691">
        <v>0.56980699999999995</v>
      </c>
      <c r="BZ2691">
        <v>10</v>
      </c>
      <c r="CA2691">
        <v>0</v>
      </c>
      <c r="CB2691">
        <v>2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5830</v>
      </c>
      <c r="CK2691">
        <v>2.0583190394511148</v>
      </c>
      <c r="CL2691">
        <v>0.59400473310544311</v>
      </c>
      <c r="CM2691">
        <v>63</v>
      </c>
      <c r="CN2691">
        <v>1.2415149895132063</v>
      </c>
      <c r="CO2691">
        <v>412.99999999999994</v>
      </c>
      <c r="CP2691">
        <v>0.52963117000000004</v>
      </c>
      <c r="CQ2691">
        <v>-7.5158636099999995E-2</v>
      </c>
      <c r="CR2691">
        <v>5011</v>
      </c>
      <c r="CS2691">
        <v>0.84900000000000009</v>
      </c>
      <c r="CT2691">
        <v>4117</v>
      </c>
      <c r="CU2691">
        <v>0.6596785464699999</v>
      </c>
      <c r="CV2691">
        <v>1</v>
      </c>
      <c r="CW2691">
        <v>2</v>
      </c>
      <c r="CX2691">
        <v>2</v>
      </c>
      <c r="CY2691">
        <v>449</v>
      </c>
      <c r="CZ2691">
        <v>1165</v>
      </c>
      <c r="DA2691" s="2">
        <v>3571</v>
      </c>
      <c r="DB2691" s="2">
        <v>295</v>
      </c>
      <c r="DC2691" s="2">
        <v>83.17</v>
      </c>
      <c r="DD2691" s="2">
        <v>530</v>
      </c>
      <c r="DE2691">
        <v>391</v>
      </c>
      <c r="DF2691">
        <v>43</v>
      </c>
      <c r="DH2691">
        <v>16.63</v>
      </c>
      <c r="DI2691" s="2">
        <v>16.63</v>
      </c>
      <c r="DJ2691">
        <v>2.92</v>
      </c>
      <c r="DK2691">
        <v>0.94997407210933826</v>
      </c>
      <c r="DL2691">
        <v>4.0322580645161289E-3</v>
      </c>
      <c r="DN2691">
        <v>106.2</v>
      </c>
      <c r="DO2691">
        <v>0.14800000000000002</v>
      </c>
      <c r="DP2691">
        <v>8.9</v>
      </c>
      <c r="DQ2691" s="2">
        <v>0</v>
      </c>
      <c r="DR2691" s="2">
        <v>0</v>
      </c>
      <c r="DS2691">
        <v>0</v>
      </c>
      <c r="DV2691">
        <v>0</v>
      </c>
    </row>
    <row r="2692" spans="1:126" x14ac:dyDescent="0.15">
      <c r="A2692" t="s">
        <v>2658</v>
      </c>
      <c r="B2692" t="s">
        <v>4401</v>
      </c>
      <c r="C2692">
        <v>48</v>
      </c>
      <c r="D2692">
        <v>413</v>
      </c>
      <c r="E2692" t="s">
        <v>4402</v>
      </c>
      <c r="F2692">
        <v>48413</v>
      </c>
      <c r="G2692" t="s">
        <v>7675</v>
      </c>
      <c r="H2692">
        <v>54.1</v>
      </c>
      <c r="I2692">
        <v>0.9</v>
      </c>
      <c r="J2692">
        <v>0</v>
      </c>
      <c r="K2692">
        <v>0.1</v>
      </c>
      <c r="L2692">
        <v>0.5</v>
      </c>
      <c r="M2692">
        <v>44.4</v>
      </c>
      <c r="N2692">
        <f t="shared" si="170"/>
        <v>4899.24</v>
      </c>
      <c r="O2692">
        <f t="shared" si="168"/>
        <v>5100.76</v>
      </c>
      <c r="P2692">
        <f t="shared" si="169"/>
        <v>6.1209120000000024</v>
      </c>
      <c r="Q2692" s="4">
        <v>48413</v>
      </c>
      <c r="R2692" s="5">
        <v>30.896232999999999</v>
      </c>
      <c r="S2692" s="5">
        <v>-100.527216</v>
      </c>
      <c r="T2692">
        <v>8</v>
      </c>
      <c r="U2692">
        <v>-1.6240686061179198E-2</v>
      </c>
      <c r="V2692">
        <v>3327</v>
      </c>
      <c r="W2692">
        <v>3281</v>
      </c>
      <c r="X2692">
        <v>3224</v>
      </c>
      <c r="Y2692">
        <v>3193</v>
      </c>
      <c r="Z2692">
        <v>1425</v>
      </c>
      <c r="AA2692">
        <v>48395</v>
      </c>
      <c r="AB2692">
        <v>1071.117</v>
      </c>
      <c r="AC2692">
        <v>55543</v>
      </c>
      <c r="AD2692">
        <v>0</v>
      </c>
      <c r="AE2692">
        <v>0</v>
      </c>
      <c r="AF2692">
        <v>13</v>
      </c>
      <c r="AG2692">
        <v>310</v>
      </c>
      <c r="AH2692">
        <v>4.1935483870967745E-2</v>
      </c>
      <c r="AI2692" s="3">
        <v>833569</v>
      </c>
      <c r="AJ2692" s="3">
        <v>838813.76440155006</v>
      </c>
      <c r="AK2692">
        <v>897</v>
      </c>
      <c r="AL2692">
        <v>838873.59999999998</v>
      </c>
      <c r="AM2692">
        <v>502267</v>
      </c>
      <c r="AN2692">
        <v>24617</v>
      </c>
      <c r="AO2692">
        <v>526884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</v>
      </c>
      <c r="AV2692">
        <f t="shared" si="171"/>
        <v>2</v>
      </c>
      <c r="AW2692">
        <v>0</v>
      </c>
      <c r="AX2692">
        <v>0</v>
      </c>
      <c r="AY2692">
        <v>92998654.155840397</v>
      </c>
      <c r="AZ2692">
        <v>92998.654155840399</v>
      </c>
      <c r="BA2692">
        <v>31717.678750665698</v>
      </c>
      <c r="BB2692">
        <v>0.31528158408471546</v>
      </c>
      <c r="BC2692">
        <v>332</v>
      </c>
      <c r="BD2692">
        <v>56</v>
      </c>
      <c r="BE2692">
        <v>276</v>
      </c>
      <c r="BF2692">
        <v>8.2957619477006306E-2</v>
      </c>
      <c r="BG2692">
        <v>53139</v>
      </c>
      <c r="BH2692">
        <v>16.482320099255585</v>
      </c>
      <c r="BI2692">
        <v>550</v>
      </c>
      <c r="BJ2692">
        <v>4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1</v>
      </c>
      <c r="BS2692">
        <v>0</v>
      </c>
      <c r="BT2692">
        <v>2731</v>
      </c>
      <c r="BU2692">
        <v>0.52</v>
      </c>
      <c r="BV2692">
        <v>0.60203139999999999</v>
      </c>
      <c r="BW2692">
        <v>19</v>
      </c>
      <c r="BX2692">
        <v>1.8308310000000001</v>
      </c>
      <c r="BY2692">
        <v>0.56681570000000003</v>
      </c>
      <c r="BZ2692">
        <v>4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>
        <v>0</v>
      </c>
      <c r="CJ2692">
        <v>3159</v>
      </c>
      <c r="CK2692">
        <v>1.5827793605571383</v>
      </c>
      <c r="CL2692">
        <v>0.57784090909090913</v>
      </c>
      <c r="CM2692">
        <v>18</v>
      </c>
      <c r="CN2692">
        <v>-0.13496264257087218</v>
      </c>
      <c r="CO2692">
        <v>285</v>
      </c>
      <c r="CP2692">
        <v>0.18200967600000001</v>
      </c>
      <c r="CQ2692">
        <v>0.15302060300000001</v>
      </c>
      <c r="CR2692">
        <v>2801</v>
      </c>
      <c r="CS2692">
        <v>0.87599999999999989</v>
      </c>
      <c r="CT2692">
        <v>2229</v>
      </c>
      <c r="CU2692">
        <v>0.73947667804000006</v>
      </c>
      <c r="CV2692">
        <v>1</v>
      </c>
      <c r="CW2692">
        <v>0</v>
      </c>
      <c r="CX2692">
        <v>1</v>
      </c>
      <c r="CY2692">
        <v>315</v>
      </c>
      <c r="CZ2692">
        <v>498</v>
      </c>
      <c r="DA2692" s="2">
        <v>2012</v>
      </c>
      <c r="DB2692" s="2">
        <v>180</v>
      </c>
      <c r="DC2692" s="2">
        <v>31.19</v>
      </c>
      <c r="DD2692" s="2">
        <v>790</v>
      </c>
      <c r="DE2692">
        <v>170</v>
      </c>
      <c r="DF2692">
        <v>8</v>
      </c>
      <c r="DH2692">
        <v>31.19</v>
      </c>
      <c r="DJ2692">
        <v>0.08</v>
      </c>
      <c r="DK2692">
        <v>0.86325907033490934</v>
      </c>
      <c r="DL2692">
        <v>0</v>
      </c>
      <c r="DN2692">
        <v>148</v>
      </c>
      <c r="DO2692">
        <v>0.17600000000000002</v>
      </c>
      <c r="DP2692">
        <v>1090.4000000000001</v>
      </c>
      <c r="DQ2692" s="2">
        <v>0</v>
      </c>
      <c r="DR2692" s="2">
        <v>0</v>
      </c>
      <c r="DS2692">
        <v>0</v>
      </c>
      <c r="DV2692">
        <v>1</v>
      </c>
    </row>
    <row r="2693" spans="1:126" x14ac:dyDescent="0.15">
      <c r="A2693" t="s">
        <v>2658</v>
      </c>
      <c r="B2693" t="s">
        <v>4403</v>
      </c>
      <c r="C2693">
        <v>48</v>
      </c>
      <c r="D2693">
        <v>415</v>
      </c>
      <c r="E2693" t="s">
        <v>4404</v>
      </c>
      <c r="F2693">
        <v>48415</v>
      </c>
      <c r="G2693" t="s">
        <v>7676</v>
      </c>
      <c r="H2693">
        <v>57.8</v>
      </c>
      <c r="I2693">
        <v>4.5</v>
      </c>
      <c r="J2693">
        <v>0.3</v>
      </c>
      <c r="K2693">
        <v>0.3</v>
      </c>
      <c r="L2693">
        <v>0.8</v>
      </c>
      <c r="M2693">
        <v>36.299999999999997</v>
      </c>
      <c r="N2693">
        <f t="shared" si="170"/>
        <v>4679.5999999999995</v>
      </c>
      <c r="O2693">
        <f t="shared" si="168"/>
        <v>5320.4000000000005</v>
      </c>
      <c r="P2693">
        <f t="shared" si="169"/>
        <v>6.3844800000000026</v>
      </c>
      <c r="Q2693" s="4">
        <v>48415</v>
      </c>
      <c r="R2693" s="5">
        <v>32.744352999999997</v>
      </c>
      <c r="S2693" s="5">
        <v>-100.913346</v>
      </c>
      <c r="T2693">
        <v>7</v>
      </c>
      <c r="U2693">
        <v>0.22177508986697436</v>
      </c>
      <c r="V2693">
        <v>16855</v>
      </c>
      <c r="W2693">
        <v>17108</v>
      </c>
      <c r="X2693">
        <v>17238</v>
      </c>
      <c r="Y2693">
        <v>17588</v>
      </c>
      <c r="Z2693">
        <v>8733</v>
      </c>
      <c r="AA2693">
        <v>48397</v>
      </c>
      <c r="AB2693">
        <v>6007.0010000000002</v>
      </c>
      <c r="AC2693">
        <v>56842</v>
      </c>
      <c r="AD2693">
        <v>0</v>
      </c>
      <c r="AE2693">
        <v>0</v>
      </c>
      <c r="AF2693">
        <v>13</v>
      </c>
      <c r="AG2693">
        <v>677</v>
      </c>
      <c r="AH2693">
        <v>1.9202363367799114E-2</v>
      </c>
      <c r="AI2693" s="3">
        <v>494353</v>
      </c>
      <c r="AJ2693" s="3">
        <v>579483.58627276507</v>
      </c>
      <c r="AK2693">
        <v>220</v>
      </c>
      <c r="AL2693">
        <v>580870.40000000002</v>
      </c>
      <c r="AM2693">
        <v>378212</v>
      </c>
      <c r="AN2693">
        <v>67017</v>
      </c>
      <c r="AO2693">
        <v>445229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13</v>
      </c>
      <c r="AV2693">
        <f t="shared" si="171"/>
        <v>13</v>
      </c>
      <c r="AW2693">
        <v>12353</v>
      </c>
      <c r="AX2693">
        <v>0.77</v>
      </c>
      <c r="AY2693">
        <v>545510135.61689198</v>
      </c>
      <c r="AZ2693">
        <v>545510.13561689202</v>
      </c>
      <c r="BA2693">
        <v>33326.372839874399</v>
      </c>
      <c r="BB2693">
        <v>0.30006265752494921</v>
      </c>
      <c r="BC2693">
        <v>17718</v>
      </c>
      <c r="BD2693">
        <v>15790</v>
      </c>
      <c r="BE2693">
        <v>1928</v>
      </c>
      <c r="BF2693">
        <v>0.11438742212993178</v>
      </c>
      <c r="BG2693">
        <v>424698</v>
      </c>
      <c r="BH2693">
        <v>24.637312913331012</v>
      </c>
      <c r="BI2693">
        <v>2609</v>
      </c>
      <c r="BJ2693">
        <v>16</v>
      </c>
      <c r="BK2693">
        <v>4</v>
      </c>
      <c r="BL2693">
        <v>1</v>
      </c>
      <c r="BM2693">
        <v>0</v>
      </c>
      <c r="BN2693">
        <v>0</v>
      </c>
      <c r="BO2693">
        <v>0</v>
      </c>
      <c r="BP2693">
        <v>1</v>
      </c>
      <c r="BQ2693">
        <v>2</v>
      </c>
      <c r="BR2693">
        <v>0</v>
      </c>
      <c r="BS2693">
        <v>0</v>
      </c>
      <c r="BT2693">
        <v>16222</v>
      </c>
      <c r="BU2693">
        <v>0.7</v>
      </c>
      <c r="BV2693">
        <v>0.4599818</v>
      </c>
      <c r="BW2693">
        <v>73</v>
      </c>
      <c r="BX2693">
        <v>1.4794719999999999</v>
      </c>
      <c r="BY2693">
        <v>-0.92470410000000003</v>
      </c>
      <c r="BZ2693">
        <v>16</v>
      </c>
      <c r="CA2693">
        <v>4</v>
      </c>
      <c r="CB2693">
        <v>2</v>
      </c>
      <c r="CC2693">
        <v>0</v>
      </c>
      <c r="CD2693">
        <v>0</v>
      </c>
      <c r="CE2693">
        <v>0</v>
      </c>
      <c r="CF2693">
        <v>1</v>
      </c>
      <c r="CG2693">
        <v>2</v>
      </c>
      <c r="CH2693">
        <v>0</v>
      </c>
      <c r="CI2693">
        <v>0</v>
      </c>
      <c r="CJ2693">
        <v>17356</v>
      </c>
      <c r="CK2693">
        <v>1.4404240608435124</v>
      </c>
      <c r="CL2693">
        <v>0.53455976180348785</v>
      </c>
      <c r="CM2693">
        <v>65</v>
      </c>
      <c r="CN2693">
        <v>-0.84227994735329648</v>
      </c>
      <c r="CO2693">
        <v>1303</v>
      </c>
      <c r="CP2693">
        <v>0.179887097</v>
      </c>
      <c r="CQ2693">
        <v>3.4989935999999999E-2</v>
      </c>
      <c r="CR2693">
        <v>15445</v>
      </c>
      <c r="CS2693">
        <v>0.873</v>
      </c>
      <c r="CT2693">
        <v>12591</v>
      </c>
      <c r="CU2693">
        <v>0.75699067909000006</v>
      </c>
      <c r="CV2693">
        <v>3</v>
      </c>
      <c r="CW2693">
        <v>6</v>
      </c>
      <c r="CX2693">
        <v>7</v>
      </c>
      <c r="CY2693">
        <v>315</v>
      </c>
      <c r="CZ2693">
        <v>1012</v>
      </c>
      <c r="DA2693" s="2">
        <v>11630</v>
      </c>
      <c r="DB2693" s="2">
        <v>1105</v>
      </c>
      <c r="DC2693" s="2">
        <v>104.03</v>
      </c>
      <c r="DD2693" s="2">
        <v>2258</v>
      </c>
      <c r="DE2693">
        <v>386</v>
      </c>
      <c r="DF2693">
        <v>42</v>
      </c>
      <c r="DG2693">
        <v>46.24</v>
      </c>
      <c r="DH2693">
        <v>5.78</v>
      </c>
      <c r="DI2693" s="2">
        <v>11.56</v>
      </c>
      <c r="DJ2693">
        <v>1.44</v>
      </c>
      <c r="DK2693">
        <v>0.91321788276798155</v>
      </c>
      <c r="DL2693">
        <v>2.9542097488921715E-3</v>
      </c>
      <c r="DM2693">
        <v>5700</v>
      </c>
      <c r="DN2693">
        <v>199.4</v>
      </c>
      <c r="DO2693">
        <v>0.34299999999999997</v>
      </c>
      <c r="DP2693">
        <v>23952.32</v>
      </c>
      <c r="DQ2693" s="2">
        <v>0</v>
      </c>
      <c r="DR2693" s="2">
        <v>0</v>
      </c>
      <c r="DS2693">
        <v>0</v>
      </c>
      <c r="DT2693">
        <v>1.8998346478057999</v>
      </c>
      <c r="DU2693">
        <v>1103557.7118048142</v>
      </c>
      <c r="DV2693">
        <v>1</v>
      </c>
    </row>
    <row r="2694" spans="1:126" x14ac:dyDescent="0.15">
      <c r="A2694" t="s">
        <v>2658</v>
      </c>
      <c r="B2694" t="s">
        <v>4405</v>
      </c>
      <c r="C2694">
        <v>48</v>
      </c>
      <c r="D2694">
        <v>417</v>
      </c>
      <c r="E2694" t="s">
        <v>4406</v>
      </c>
      <c r="F2694">
        <v>48417</v>
      </c>
      <c r="G2694" t="s">
        <v>7677</v>
      </c>
      <c r="H2694">
        <v>87.7</v>
      </c>
      <c r="I2694">
        <v>0.4</v>
      </c>
      <c r="J2694">
        <v>0.2</v>
      </c>
      <c r="K2694">
        <v>0.3</v>
      </c>
      <c r="L2694">
        <v>1.4</v>
      </c>
      <c r="M2694">
        <v>10.1</v>
      </c>
      <c r="N2694">
        <f t="shared" si="170"/>
        <v>7795.5500000000011</v>
      </c>
      <c r="O2694">
        <f t="shared" si="168"/>
        <v>2204.4499999999989</v>
      </c>
      <c r="P2694">
        <f t="shared" si="169"/>
        <v>2.6453399999999996</v>
      </c>
      <c r="Q2694" s="4">
        <v>48417</v>
      </c>
      <c r="R2694" s="5">
        <v>32.743819999999999</v>
      </c>
      <c r="S2694" s="5">
        <v>-99.347004999999996</v>
      </c>
      <c r="T2694">
        <v>8</v>
      </c>
      <c r="U2694">
        <v>1.8210244586307156</v>
      </c>
      <c r="V2694">
        <v>3346</v>
      </c>
      <c r="W2694">
        <v>3359</v>
      </c>
      <c r="X2694">
        <v>3352</v>
      </c>
      <c r="Y2694">
        <v>3345</v>
      </c>
      <c r="Z2694">
        <v>1701</v>
      </c>
      <c r="AA2694">
        <v>48399</v>
      </c>
      <c r="AB2694">
        <v>1213.9080000000001</v>
      </c>
      <c r="AC2694">
        <v>48750</v>
      </c>
      <c r="AD2694">
        <v>0</v>
      </c>
      <c r="AE2694">
        <v>0</v>
      </c>
      <c r="AF2694">
        <v>6</v>
      </c>
      <c r="AG2694">
        <v>233</v>
      </c>
      <c r="AH2694">
        <v>2.575107296137339E-2</v>
      </c>
      <c r="AI2694" s="3">
        <v>505228</v>
      </c>
      <c r="AJ2694" s="3">
        <v>585141.98535098508</v>
      </c>
      <c r="AK2694">
        <v>436</v>
      </c>
      <c r="AL2694">
        <v>585990.40000000002</v>
      </c>
      <c r="AM2694">
        <v>713050</v>
      </c>
      <c r="AN2694">
        <v>19481</v>
      </c>
      <c r="AO2694">
        <v>732531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8</v>
      </c>
      <c r="AV2694">
        <f t="shared" si="171"/>
        <v>8</v>
      </c>
      <c r="AW2694">
        <v>252</v>
      </c>
      <c r="AX2694">
        <v>9.9999999999999978E-2</v>
      </c>
      <c r="AY2694">
        <v>105534078.366197</v>
      </c>
      <c r="AZ2694">
        <v>105534.07836619701</v>
      </c>
      <c r="BA2694">
        <v>32651.130128860099</v>
      </c>
      <c r="BB2694">
        <v>0.30626811263604847</v>
      </c>
      <c r="BC2694">
        <v>539</v>
      </c>
      <c r="BD2694">
        <v>0</v>
      </c>
      <c r="BE2694">
        <v>539</v>
      </c>
      <c r="BF2694">
        <v>0.16108786610878661</v>
      </c>
      <c r="BG2694">
        <v>289741</v>
      </c>
      <c r="BH2694">
        <v>86.438245823389025</v>
      </c>
      <c r="BI2694">
        <v>740</v>
      </c>
      <c r="BJ2694">
        <v>6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3047</v>
      </c>
      <c r="BU2694">
        <v>0.56999999999999995</v>
      </c>
      <c r="BV2694">
        <v>0.61228640000000001</v>
      </c>
      <c r="BW2694">
        <v>41</v>
      </c>
      <c r="BX2694">
        <v>2.297342</v>
      </c>
      <c r="BY2694">
        <v>1.910844</v>
      </c>
      <c r="BZ2694">
        <v>6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3323</v>
      </c>
      <c r="CK2694">
        <v>2.1065302437556426</v>
      </c>
      <c r="CL2694">
        <v>0.57999999999999996</v>
      </c>
      <c r="CM2694">
        <v>36</v>
      </c>
      <c r="CN2694">
        <v>1.2139571724437612</v>
      </c>
      <c r="CO2694">
        <v>415</v>
      </c>
      <c r="CP2694">
        <v>0.49759108299999999</v>
      </c>
      <c r="CQ2694">
        <v>0.39900092199999998</v>
      </c>
      <c r="CR2694">
        <v>2790</v>
      </c>
      <c r="CS2694">
        <v>0.83400000000000007</v>
      </c>
      <c r="CT2694">
        <v>2379</v>
      </c>
      <c r="CU2694">
        <v>0.77657378741000005</v>
      </c>
      <c r="CV2694">
        <v>2</v>
      </c>
      <c r="CW2694">
        <v>0</v>
      </c>
      <c r="CX2694">
        <v>1</v>
      </c>
      <c r="CY2694">
        <v>170</v>
      </c>
      <c r="CZ2694">
        <v>332</v>
      </c>
      <c r="DA2694" s="2">
        <v>3124</v>
      </c>
      <c r="DB2694" s="2">
        <v>350</v>
      </c>
      <c r="DC2694" s="2">
        <v>148.15</v>
      </c>
      <c r="DD2694" s="2">
        <v>121</v>
      </c>
      <c r="DE2694">
        <v>84</v>
      </c>
      <c r="DF2694">
        <v>11</v>
      </c>
      <c r="DG2694">
        <v>88.89</v>
      </c>
      <c r="DH2694">
        <v>29.63</v>
      </c>
      <c r="DI2694" s="2">
        <v>88.89</v>
      </c>
      <c r="DJ2694">
        <v>-0.09</v>
      </c>
      <c r="DK2694">
        <v>0.77284513130705346</v>
      </c>
      <c r="DL2694">
        <v>0</v>
      </c>
      <c r="DN2694">
        <v>209.2</v>
      </c>
      <c r="DO2694">
        <v>0.35299999999999998</v>
      </c>
      <c r="DP2694">
        <v>1073.8499999999999</v>
      </c>
      <c r="DQ2694" s="2">
        <v>0</v>
      </c>
      <c r="DR2694" s="2">
        <v>1876.21</v>
      </c>
      <c r="DS2694">
        <v>0</v>
      </c>
      <c r="DV2694">
        <v>0</v>
      </c>
    </row>
    <row r="2695" spans="1:126" x14ac:dyDescent="0.15">
      <c r="A2695" t="s">
        <v>2658</v>
      </c>
      <c r="B2695" t="s">
        <v>220</v>
      </c>
      <c r="C2695">
        <v>48</v>
      </c>
      <c r="D2695">
        <v>419</v>
      </c>
      <c r="E2695" t="s">
        <v>4407</v>
      </c>
      <c r="F2695">
        <v>48419</v>
      </c>
      <c r="G2695" t="s">
        <v>7678</v>
      </c>
      <c r="H2695">
        <v>65</v>
      </c>
      <c r="I2695">
        <v>17.3</v>
      </c>
      <c r="J2695">
        <v>0.2</v>
      </c>
      <c r="K2695">
        <v>0.3</v>
      </c>
      <c r="L2695">
        <v>0.8</v>
      </c>
      <c r="M2695">
        <v>16.399999999999999</v>
      </c>
      <c r="N2695">
        <f t="shared" si="170"/>
        <v>4794.0200000000004</v>
      </c>
      <c r="O2695">
        <f t="shared" si="168"/>
        <v>5205.9799999999996</v>
      </c>
      <c r="P2695">
        <f t="shared" si="169"/>
        <v>6.2471760000000014</v>
      </c>
      <c r="Q2695" s="4">
        <v>48419</v>
      </c>
      <c r="R2695" s="5">
        <v>31.790139</v>
      </c>
      <c r="S2695" s="5">
        <v>-94.142578999999998</v>
      </c>
      <c r="T2695">
        <v>7</v>
      </c>
      <c r="U2695">
        <v>0.19232515246315349</v>
      </c>
      <c r="V2695">
        <v>25602</v>
      </c>
      <c r="W2695">
        <v>25698</v>
      </c>
      <c r="X2695">
        <v>25725</v>
      </c>
      <c r="Y2695">
        <v>25503</v>
      </c>
      <c r="Z2695">
        <v>12334</v>
      </c>
      <c r="AA2695">
        <v>48401</v>
      </c>
      <c r="AB2695">
        <v>8750.2060000000001</v>
      </c>
      <c r="AC2695">
        <v>37756</v>
      </c>
      <c r="AD2695">
        <v>0</v>
      </c>
      <c r="AE2695">
        <v>0</v>
      </c>
      <c r="AF2695">
        <v>20</v>
      </c>
      <c r="AG2695">
        <v>1048</v>
      </c>
      <c r="AH2695">
        <v>1.9083969465648856E-2</v>
      </c>
      <c r="AI2695" s="3">
        <v>197189</v>
      </c>
      <c r="AJ2695" s="3">
        <v>509176.20096680004</v>
      </c>
      <c r="AK2695">
        <v>99</v>
      </c>
      <c r="AL2695">
        <v>534144</v>
      </c>
      <c r="AM2695">
        <v>931184</v>
      </c>
      <c r="AN2695">
        <v>96532</v>
      </c>
      <c r="AO2695">
        <v>1027716</v>
      </c>
      <c r="AP2695">
        <v>5</v>
      </c>
      <c r="AQ2695">
        <v>0</v>
      </c>
      <c r="AR2695">
        <v>5</v>
      </c>
      <c r="AS2695">
        <v>0.19456767063584715</v>
      </c>
      <c r="AT2695">
        <v>4</v>
      </c>
      <c r="AU2695">
        <v>12</v>
      </c>
      <c r="AV2695">
        <f t="shared" si="171"/>
        <v>16</v>
      </c>
      <c r="AW2695">
        <v>4690</v>
      </c>
      <c r="AX2695">
        <v>0.18999999999999995</v>
      </c>
      <c r="AY2695">
        <v>1492230981.25668</v>
      </c>
      <c r="AZ2695">
        <v>1492230.9812566801</v>
      </c>
      <c r="BA2695">
        <v>59330.304199846403</v>
      </c>
      <c r="BB2695">
        <v>0.16854793068844384</v>
      </c>
      <c r="BC2695">
        <v>5247</v>
      </c>
      <c r="BD2695">
        <v>0</v>
      </c>
      <c r="BE2695">
        <v>5247</v>
      </c>
      <c r="BF2695">
        <v>0.20494492617764237</v>
      </c>
      <c r="BG2695">
        <v>531244</v>
      </c>
      <c r="BH2695">
        <v>20.650884353741496</v>
      </c>
      <c r="BI2695">
        <v>4036</v>
      </c>
      <c r="BJ2695">
        <v>22</v>
      </c>
      <c r="BK2695">
        <v>0</v>
      </c>
      <c r="BL2695">
        <v>1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1</v>
      </c>
      <c r="BS2695">
        <v>0</v>
      </c>
      <c r="BT2695">
        <v>26812</v>
      </c>
      <c r="BU2695">
        <v>0.61</v>
      </c>
      <c r="BV2695">
        <v>0.46923510000000002</v>
      </c>
      <c r="BW2695">
        <v>114</v>
      </c>
      <c r="BX2695">
        <v>0.93241830000000003</v>
      </c>
      <c r="BY2695">
        <v>-1.288311</v>
      </c>
      <c r="BZ2695">
        <v>27</v>
      </c>
      <c r="CA2695">
        <v>0</v>
      </c>
      <c r="CB2695">
        <v>1</v>
      </c>
      <c r="CC2695">
        <v>1</v>
      </c>
      <c r="CD2695">
        <v>0</v>
      </c>
      <c r="CE2695">
        <v>0</v>
      </c>
      <c r="CF2695">
        <v>0</v>
      </c>
      <c r="CG2695">
        <v>2</v>
      </c>
      <c r="CH2695">
        <v>1</v>
      </c>
      <c r="CI2695">
        <v>0</v>
      </c>
      <c r="CJ2695">
        <v>25581</v>
      </c>
      <c r="CK2695">
        <v>1.2509284234392715</v>
      </c>
      <c r="CL2695">
        <v>0.64530478904566624</v>
      </c>
      <c r="CM2695">
        <v>113</v>
      </c>
      <c r="CN2695">
        <v>-0.40771437048896986</v>
      </c>
      <c r="CO2695">
        <v>1959</v>
      </c>
      <c r="CP2695">
        <v>-1.4282164639999999</v>
      </c>
      <c r="CQ2695">
        <v>-0.47259818349999999</v>
      </c>
      <c r="CR2695">
        <v>19952</v>
      </c>
      <c r="CS2695">
        <v>0.78799999999999992</v>
      </c>
      <c r="CT2695">
        <v>17768</v>
      </c>
      <c r="CU2695">
        <v>0.6790157025400001</v>
      </c>
      <c r="CV2695">
        <v>13</v>
      </c>
      <c r="CW2695">
        <v>8</v>
      </c>
      <c r="CX2695">
        <v>6</v>
      </c>
      <c r="CY2695">
        <v>1036</v>
      </c>
      <c r="CZ2695">
        <v>1541</v>
      </c>
      <c r="DA2695" s="2">
        <v>13080</v>
      </c>
      <c r="DB2695" s="2">
        <v>1610</v>
      </c>
      <c r="DC2695" s="2">
        <v>96.93</v>
      </c>
      <c r="DD2695" s="2">
        <v>5299</v>
      </c>
      <c r="DE2695">
        <v>527</v>
      </c>
      <c r="DF2695">
        <v>78</v>
      </c>
      <c r="DG2695">
        <v>19.39</v>
      </c>
      <c r="DH2695">
        <v>7.75</v>
      </c>
      <c r="DI2695" s="2">
        <v>7.75</v>
      </c>
      <c r="DJ2695">
        <v>2.4500000000000002</v>
      </c>
      <c r="DK2695">
        <v>0.97533838094417036</v>
      </c>
      <c r="DL2695">
        <v>0</v>
      </c>
      <c r="DM2695">
        <v>0</v>
      </c>
      <c r="DN2695">
        <v>76.599999999999994</v>
      </c>
      <c r="DO2695">
        <v>0.151</v>
      </c>
      <c r="DP2695">
        <v>0</v>
      </c>
      <c r="DQ2695" s="2">
        <f>59288+32</f>
        <v>59320</v>
      </c>
      <c r="DR2695" s="2">
        <v>0</v>
      </c>
      <c r="DS2695">
        <v>0</v>
      </c>
      <c r="DT2695">
        <v>2.6648014088881999</v>
      </c>
      <c r="DU2695">
        <v>1423387.6837491787</v>
      </c>
      <c r="DV2695">
        <v>0</v>
      </c>
    </row>
    <row r="2696" spans="1:126" x14ac:dyDescent="0.15">
      <c r="A2696" t="s">
        <v>2658</v>
      </c>
      <c r="B2696" t="s">
        <v>1693</v>
      </c>
      <c r="C2696">
        <v>48</v>
      </c>
      <c r="D2696">
        <v>421</v>
      </c>
      <c r="E2696" t="s">
        <v>4408</v>
      </c>
      <c r="F2696">
        <v>48421</v>
      </c>
      <c r="G2696" t="s">
        <v>7679</v>
      </c>
      <c r="H2696">
        <v>58.1</v>
      </c>
      <c r="I2696">
        <v>0.4</v>
      </c>
      <c r="J2696">
        <v>0.4</v>
      </c>
      <c r="K2696">
        <v>0.2</v>
      </c>
      <c r="L2696">
        <v>0.5</v>
      </c>
      <c r="M2696">
        <v>40.4</v>
      </c>
      <c r="N2696">
        <f t="shared" si="170"/>
        <v>5008.3799999999992</v>
      </c>
      <c r="O2696">
        <f t="shared" si="168"/>
        <v>4991.6200000000008</v>
      </c>
      <c r="P2696">
        <f t="shared" si="169"/>
        <v>5.989944000000003</v>
      </c>
      <c r="Q2696" s="4">
        <v>48421</v>
      </c>
      <c r="R2696" s="5">
        <v>36.278593000000001</v>
      </c>
      <c r="S2696" s="5">
        <v>-101.899265</v>
      </c>
      <c r="T2696">
        <v>9</v>
      </c>
      <c r="U2696">
        <v>0.27855467389763194</v>
      </c>
      <c r="V2696">
        <v>3040</v>
      </c>
      <c r="W2696">
        <v>3060</v>
      </c>
      <c r="X2696">
        <v>3066</v>
      </c>
      <c r="Y2696">
        <v>3060</v>
      </c>
      <c r="Z2696">
        <v>1663</v>
      </c>
      <c r="AA2696">
        <v>48403</v>
      </c>
      <c r="AB2696">
        <v>1257.1799999999998</v>
      </c>
      <c r="AC2696">
        <v>51987</v>
      </c>
      <c r="AD2696">
        <v>0</v>
      </c>
      <c r="AE2696">
        <v>0</v>
      </c>
      <c r="AF2696">
        <v>5</v>
      </c>
      <c r="AG2696">
        <v>313</v>
      </c>
      <c r="AH2696">
        <v>1.5974440894568689E-2</v>
      </c>
      <c r="AI2696" s="3">
        <v>583168</v>
      </c>
      <c r="AJ2696" s="3">
        <v>590741.31051948504</v>
      </c>
      <c r="AK2696">
        <v>640</v>
      </c>
      <c r="AL2696">
        <v>590892.80000000005</v>
      </c>
      <c r="AM2696">
        <v>424810</v>
      </c>
      <c r="AN2696">
        <v>118579</v>
      </c>
      <c r="AO2696">
        <v>543389</v>
      </c>
      <c r="AP2696">
        <v>1</v>
      </c>
      <c r="AQ2696">
        <v>0</v>
      </c>
      <c r="AR2696">
        <v>1</v>
      </c>
      <c r="AS2696">
        <v>0.32679738562091504</v>
      </c>
      <c r="AT2696">
        <v>1</v>
      </c>
      <c r="AU2696">
        <v>0</v>
      </c>
      <c r="AV2696">
        <f t="shared" si="171"/>
        <v>1</v>
      </c>
      <c r="AW2696">
        <v>222</v>
      </c>
      <c r="AX2696">
        <v>8.9999999999999969E-2</v>
      </c>
      <c r="AY2696">
        <v>367788909.16155398</v>
      </c>
      <c r="AZ2696">
        <v>367788.90916155395</v>
      </c>
      <c r="BA2696">
        <v>115445.85610064201</v>
      </c>
      <c r="BB2696">
        <v>8.6620692485335452E-2</v>
      </c>
      <c r="BC2696">
        <v>1248</v>
      </c>
      <c r="BD2696">
        <v>0</v>
      </c>
      <c r="BE2696">
        <v>1248</v>
      </c>
      <c r="BF2696">
        <v>0.41052631578947368</v>
      </c>
      <c r="BG2696">
        <v>94778</v>
      </c>
      <c r="BH2696">
        <v>30.912589693411611</v>
      </c>
      <c r="BI2696">
        <v>497</v>
      </c>
      <c r="BJ2696">
        <v>4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>
        <v>0</v>
      </c>
      <c r="BT2696">
        <v>2913</v>
      </c>
      <c r="BU2696">
        <v>0.62</v>
      </c>
      <c r="BV2696">
        <v>0.46918120000000002</v>
      </c>
      <c r="BW2696">
        <v>22</v>
      </c>
      <c r="BX2696">
        <v>2.0597319999999999</v>
      </c>
      <c r="BY2696">
        <v>8.7577299999999997E-2</v>
      </c>
      <c r="BZ2696">
        <v>5</v>
      </c>
      <c r="CA2696">
        <v>0</v>
      </c>
      <c r="CB2696">
        <v>1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3077</v>
      </c>
      <c r="CK2696">
        <v>2.5999350016249596</v>
      </c>
      <c r="CL2696">
        <v>0.68787276341948311</v>
      </c>
      <c r="CM2696">
        <v>15</v>
      </c>
      <c r="CN2696">
        <v>1.0542631555797972</v>
      </c>
      <c r="CO2696">
        <v>355</v>
      </c>
      <c r="CP2696">
        <v>0</v>
      </c>
      <c r="CQ2696">
        <v>0</v>
      </c>
      <c r="CR2696">
        <v>2712</v>
      </c>
      <c r="CS2696">
        <v>0.88200000000000001</v>
      </c>
      <c r="CT2696">
        <v>1955</v>
      </c>
      <c r="CU2696">
        <v>0.69179229480999993</v>
      </c>
      <c r="CW2696">
        <v>0</v>
      </c>
      <c r="CY2696">
        <v>474</v>
      </c>
      <c r="CZ2696">
        <v>489</v>
      </c>
      <c r="DA2696" s="2">
        <v>1694</v>
      </c>
      <c r="DB2696" s="2">
        <v>175</v>
      </c>
      <c r="DC2696" s="2">
        <v>32.33</v>
      </c>
      <c r="DD2696" s="2">
        <v>270</v>
      </c>
      <c r="DE2696">
        <v>161</v>
      </c>
      <c r="DF2696">
        <v>28</v>
      </c>
      <c r="DH2696">
        <v>32.33</v>
      </c>
      <c r="DI2696" s="2">
        <v>96.99</v>
      </c>
      <c r="DJ2696">
        <v>-0.65</v>
      </c>
      <c r="DK2696">
        <v>0.88875075449956098</v>
      </c>
      <c r="DL2696">
        <v>3.1948881789137379E-3</v>
      </c>
      <c r="DM2696">
        <v>0</v>
      </c>
      <c r="DN2696">
        <v>275.39999999999998</v>
      </c>
      <c r="DO2696">
        <v>0.45299999999999996</v>
      </c>
      <c r="DP2696">
        <v>79808.709999999992</v>
      </c>
      <c r="DQ2696" s="2">
        <v>0</v>
      </c>
      <c r="DR2696" s="2">
        <v>0</v>
      </c>
      <c r="DS2696">
        <v>0</v>
      </c>
      <c r="DT2696">
        <v>4.16423179095825</v>
      </c>
      <c r="DU2696">
        <v>2460614.5828083353</v>
      </c>
      <c r="DV2696">
        <v>1</v>
      </c>
    </row>
    <row r="2697" spans="1:126" x14ac:dyDescent="0.15">
      <c r="A2697" t="s">
        <v>2658</v>
      </c>
      <c r="B2697" t="s">
        <v>1695</v>
      </c>
      <c r="C2697">
        <v>48</v>
      </c>
      <c r="D2697">
        <v>423</v>
      </c>
      <c r="E2697" t="s">
        <v>4409</v>
      </c>
      <c r="F2697">
        <v>48423</v>
      </c>
      <c r="G2697" t="s">
        <v>7680</v>
      </c>
      <c r="H2697">
        <v>62.1</v>
      </c>
      <c r="I2697">
        <v>17.7</v>
      </c>
      <c r="J2697">
        <v>0.4</v>
      </c>
      <c r="K2697">
        <v>1.2</v>
      </c>
      <c r="L2697">
        <v>1.4</v>
      </c>
      <c r="M2697">
        <v>17.2</v>
      </c>
      <c r="N2697">
        <f t="shared" si="170"/>
        <v>4469.1000000000004</v>
      </c>
      <c r="O2697">
        <f t="shared" si="168"/>
        <v>5530.9</v>
      </c>
      <c r="P2697">
        <f t="shared" si="169"/>
        <v>6.6370800000000019</v>
      </c>
      <c r="Q2697" s="4">
        <v>48423</v>
      </c>
      <c r="R2697" s="5">
        <v>32.375106000000002</v>
      </c>
      <c r="S2697" s="5">
        <v>-95.268743000000001</v>
      </c>
      <c r="T2697">
        <v>3</v>
      </c>
      <c r="U2697">
        <v>0.18874265656649034</v>
      </c>
      <c r="V2697">
        <v>209691</v>
      </c>
      <c r="W2697">
        <v>214735</v>
      </c>
      <c r="X2697">
        <v>217552</v>
      </c>
      <c r="Y2697">
        <v>222410</v>
      </c>
      <c r="Z2697">
        <v>107397</v>
      </c>
      <c r="AA2697">
        <v>48405</v>
      </c>
      <c r="AB2697">
        <v>81215.637000000002</v>
      </c>
      <c r="AC2697">
        <v>46929</v>
      </c>
      <c r="AD2697">
        <v>3</v>
      </c>
      <c r="AE2697">
        <v>1.3789806574979776E-5</v>
      </c>
      <c r="AF2697">
        <v>152</v>
      </c>
      <c r="AG2697">
        <v>2961</v>
      </c>
      <c r="AH2697">
        <v>5.1334008780817293E-2</v>
      </c>
      <c r="AI2697" s="3">
        <v>302339</v>
      </c>
      <c r="AJ2697" s="3">
        <v>589765.58850412001</v>
      </c>
      <c r="AK2697">
        <v>40</v>
      </c>
      <c r="AL2697">
        <v>607712</v>
      </c>
      <c r="AM2697">
        <v>468155</v>
      </c>
      <c r="AN2697">
        <v>128210</v>
      </c>
      <c r="AO2697">
        <v>596365</v>
      </c>
      <c r="AP2697">
        <v>20</v>
      </c>
      <c r="AQ2697">
        <v>4</v>
      </c>
      <c r="AR2697">
        <v>24</v>
      </c>
      <c r="AS2697">
        <v>0.111765664656437</v>
      </c>
      <c r="AT2697">
        <v>24</v>
      </c>
      <c r="AU2697">
        <v>168</v>
      </c>
      <c r="AV2697">
        <f t="shared" si="171"/>
        <v>192</v>
      </c>
      <c r="AW2697">
        <v>169062</v>
      </c>
      <c r="AX2697">
        <v>0.76</v>
      </c>
      <c r="AY2697">
        <v>2671915738.0546598</v>
      </c>
      <c r="AZ2697">
        <v>2671915.7380546597</v>
      </c>
      <c r="BA2697">
        <v>15248.716446209601</v>
      </c>
      <c r="BB2697">
        <v>0.65579290134191703</v>
      </c>
      <c r="BC2697">
        <v>62564</v>
      </c>
      <c r="BD2697">
        <v>39955</v>
      </c>
      <c r="BE2697">
        <v>22609</v>
      </c>
      <c r="BF2697">
        <v>0.10782055500712953</v>
      </c>
      <c r="BG2697">
        <v>5921584</v>
      </c>
      <c r="BH2697">
        <v>27.219165992498347</v>
      </c>
      <c r="BI2697">
        <v>23641</v>
      </c>
      <c r="BJ2697">
        <v>225</v>
      </c>
      <c r="BK2697">
        <v>19</v>
      </c>
      <c r="BL2697">
        <v>10</v>
      </c>
      <c r="BM2697">
        <v>0</v>
      </c>
      <c r="BN2697">
        <v>5</v>
      </c>
      <c r="BO2697">
        <v>9</v>
      </c>
      <c r="BP2697">
        <v>1</v>
      </c>
      <c r="BQ2697">
        <v>18</v>
      </c>
      <c r="BR2697">
        <v>10</v>
      </c>
      <c r="BS2697">
        <v>0</v>
      </c>
      <c r="BT2697">
        <v>204665</v>
      </c>
      <c r="BU2697">
        <v>0.74</v>
      </c>
      <c r="BV2697">
        <v>0.53179290000000001</v>
      </c>
      <c r="BW2697">
        <v>1117</v>
      </c>
      <c r="BX2697">
        <v>1.451152</v>
      </c>
      <c r="BY2697">
        <v>-0.46608359999999999</v>
      </c>
      <c r="BZ2697">
        <v>233</v>
      </c>
      <c r="CA2697">
        <v>22</v>
      </c>
      <c r="CB2697">
        <v>10</v>
      </c>
      <c r="CC2697">
        <v>2</v>
      </c>
      <c r="CD2697">
        <v>4</v>
      </c>
      <c r="CE2697">
        <v>11</v>
      </c>
      <c r="CF2697">
        <v>1</v>
      </c>
      <c r="CG2697">
        <v>28</v>
      </c>
      <c r="CH2697">
        <v>10</v>
      </c>
      <c r="CI2697">
        <v>0</v>
      </c>
      <c r="CJ2697">
        <v>220050</v>
      </c>
      <c r="CK2697">
        <v>1.4587593728698023</v>
      </c>
      <c r="CL2697">
        <v>0.64020364010712816</v>
      </c>
      <c r="CM2697">
        <v>1098</v>
      </c>
      <c r="CN2697">
        <v>-0.18937166601567404</v>
      </c>
      <c r="CO2697">
        <v>27159</v>
      </c>
      <c r="CP2697">
        <v>0.24795120000000001</v>
      </c>
      <c r="CQ2697">
        <v>0.26149561700000001</v>
      </c>
      <c r="CR2697">
        <v>179846</v>
      </c>
      <c r="CS2697">
        <v>0.79900000000000004</v>
      </c>
      <c r="CT2697">
        <v>152655</v>
      </c>
      <c r="CU2697">
        <v>0.74335819611999998</v>
      </c>
      <c r="CV2697">
        <v>211</v>
      </c>
      <c r="CW2697">
        <v>130</v>
      </c>
      <c r="CX2697">
        <v>212</v>
      </c>
      <c r="CY2697">
        <v>2015</v>
      </c>
      <c r="CZ2697">
        <v>4549</v>
      </c>
      <c r="DA2697" s="2">
        <v>144387</v>
      </c>
      <c r="DB2697" s="2">
        <v>20345</v>
      </c>
      <c r="DC2697" s="2">
        <v>198.07</v>
      </c>
      <c r="DD2697" s="2">
        <v>50690</v>
      </c>
      <c r="DE2697">
        <v>1529</v>
      </c>
      <c r="DF2697">
        <v>662</v>
      </c>
      <c r="DG2697">
        <v>43.04</v>
      </c>
      <c r="DH2697">
        <v>2.78</v>
      </c>
      <c r="DI2697" s="2">
        <v>8.7899999999999991</v>
      </c>
      <c r="DJ2697">
        <v>0.72</v>
      </c>
      <c r="DK2697">
        <v>0.95275171248168444</v>
      </c>
      <c r="DL2697">
        <v>1.6886187098953055E-3</v>
      </c>
      <c r="DN2697">
        <v>43.7</v>
      </c>
      <c r="DO2697">
        <v>7.0000000000000007E-2</v>
      </c>
      <c r="DP2697">
        <v>127.85000000000001</v>
      </c>
      <c r="DQ2697" s="2">
        <v>0</v>
      </c>
      <c r="DR2697" s="2">
        <v>3199.9691500999998</v>
      </c>
      <c r="DS2697">
        <v>4.8937147038384957E-3</v>
      </c>
      <c r="DT2697">
        <v>2.1189951447059898</v>
      </c>
      <c r="DU2697">
        <v>1287738.7773795666</v>
      </c>
      <c r="DV2697">
        <v>0</v>
      </c>
    </row>
    <row r="2698" spans="1:126" x14ac:dyDescent="0.15">
      <c r="A2698" t="s">
        <v>2658</v>
      </c>
      <c r="B2698" t="s">
        <v>4410</v>
      </c>
      <c r="C2698">
        <v>48</v>
      </c>
      <c r="D2698">
        <v>425</v>
      </c>
      <c r="E2698" t="s">
        <v>4411</v>
      </c>
      <c r="F2698">
        <v>48425</v>
      </c>
      <c r="G2698" t="s">
        <v>7681</v>
      </c>
      <c r="H2698">
        <v>77.7</v>
      </c>
      <c r="I2698">
        <v>0.6</v>
      </c>
      <c r="J2698">
        <v>0.5</v>
      </c>
      <c r="K2698">
        <v>0.5</v>
      </c>
      <c r="L2698">
        <v>1.5</v>
      </c>
      <c r="M2698">
        <v>19.2</v>
      </c>
      <c r="N2698">
        <f t="shared" si="170"/>
        <v>6409.0400000000009</v>
      </c>
      <c r="O2698">
        <f t="shared" si="168"/>
        <v>3590.9599999999991</v>
      </c>
      <c r="P2698">
        <f t="shared" si="169"/>
        <v>4.3091520000000001</v>
      </c>
      <c r="Q2698" s="4">
        <v>48425</v>
      </c>
      <c r="R2698" s="5">
        <v>32.218071000000002</v>
      </c>
      <c r="S2698" s="5">
        <v>-97.769216999999998</v>
      </c>
      <c r="T2698">
        <v>1</v>
      </c>
      <c r="U2698">
        <v>0.18385357345909151</v>
      </c>
      <c r="V2698">
        <v>8444</v>
      </c>
      <c r="W2698">
        <v>8575</v>
      </c>
      <c r="X2698">
        <v>8608</v>
      </c>
      <c r="Y2698">
        <v>8613</v>
      </c>
      <c r="Z2698">
        <v>4355</v>
      </c>
      <c r="AA2698">
        <v>48407</v>
      </c>
      <c r="AB2698">
        <v>3061.4930000000004</v>
      </c>
      <c r="AC2698">
        <v>51912</v>
      </c>
      <c r="AD2698">
        <v>0</v>
      </c>
      <c r="AE2698">
        <v>0</v>
      </c>
      <c r="AF2698">
        <v>13</v>
      </c>
      <c r="AG2698">
        <v>350</v>
      </c>
      <c r="AH2698">
        <v>3.7142857142857144E-2</v>
      </c>
      <c r="AI2698" s="3">
        <v>91368</v>
      </c>
      <c r="AJ2698" s="3">
        <v>119336.19112258501</v>
      </c>
      <c r="AK2698">
        <v>59</v>
      </c>
      <c r="AL2698">
        <v>122822.39999999999</v>
      </c>
      <c r="AM2698">
        <v>579226</v>
      </c>
      <c r="AN2698">
        <v>16570</v>
      </c>
      <c r="AO2698">
        <v>595796</v>
      </c>
      <c r="AP2698">
        <v>2</v>
      </c>
      <c r="AQ2698">
        <v>0</v>
      </c>
      <c r="AR2698">
        <v>2</v>
      </c>
      <c r="AS2698">
        <v>0.23323615160349856</v>
      </c>
      <c r="AT2698">
        <v>2</v>
      </c>
      <c r="AU2698">
        <v>6</v>
      </c>
      <c r="AV2698">
        <f t="shared" si="171"/>
        <v>8</v>
      </c>
      <c r="AW2698">
        <v>6336</v>
      </c>
      <c r="AX2698">
        <v>0.99</v>
      </c>
      <c r="AY2698">
        <v>339020612.43262702</v>
      </c>
      <c r="AZ2698">
        <v>339020.61243262701</v>
      </c>
      <c r="BA2698">
        <v>50090.751451760698</v>
      </c>
      <c r="BB2698">
        <v>0.19963765186534246</v>
      </c>
      <c r="BC2698">
        <v>9149</v>
      </c>
      <c r="BD2698">
        <v>13880</v>
      </c>
      <c r="BE2698">
        <v>-4731</v>
      </c>
      <c r="BF2698">
        <v>-0.560279488394126</v>
      </c>
      <c r="BG2698">
        <v>127089</v>
      </c>
      <c r="BH2698">
        <v>14.764056691449815</v>
      </c>
      <c r="BI2698">
        <v>1101</v>
      </c>
      <c r="BJ2698">
        <v>12</v>
      </c>
      <c r="BK2698">
        <v>1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8031</v>
      </c>
      <c r="BU2698">
        <v>0.57999999999999996</v>
      </c>
      <c r="BV2698">
        <v>0.58425660000000001</v>
      </c>
      <c r="BW2698">
        <v>47</v>
      </c>
      <c r="BX2698">
        <v>1.7432449999999999</v>
      </c>
      <c r="BY2698">
        <v>0.20278599999999999</v>
      </c>
      <c r="BZ2698">
        <v>8</v>
      </c>
      <c r="CA2698">
        <v>1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8665</v>
      </c>
      <c r="CK2698">
        <v>1.154068090017311</v>
      </c>
      <c r="CL2698">
        <v>0.62486753797244787</v>
      </c>
      <c r="CM2698">
        <v>56</v>
      </c>
      <c r="CN2698">
        <v>-0.21480965100285415</v>
      </c>
      <c r="CO2698">
        <v>876</v>
      </c>
      <c r="CP2698">
        <v>-4.3447190400000002E-2</v>
      </c>
      <c r="CQ2698">
        <v>0.46379120699999998</v>
      </c>
      <c r="CR2698">
        <v>7349</v>
      </c>
      <c r="CS2698">
        <v>0.83700000000000008</v>
      </c>
      <c r="CT2698">
        <v>6409</v>
      </c>
      <c r="CU2698">
        <v>0.8</v>
      </c>
      <c r="CV2698">
        <v>1</v>
      </c>
      <c r="CW2698">
        <v>3</v>
      </c>
      <c r="CX2698">
        <v>8</v>
      </c>
      <c r="CY2698">
        <v>111</v>
      </c>
      <c r="CZ2698">
        <v>507</v>
      </c>
      <c r="DA2698" s="2">
        <v>5778</v>
      </c>
      <c r="DB2698" s="2">
        <v>995</v>
      </c>
      <c r="DC2698" s="2">
        <v>161.69999999999999</v>
      </c>
      <c r="DD2698" s="2">
        <v>499</v>
      </c>
      <c r="DE2698">
        <v>174</v>
      </c>
      <c r="DF2698">
        <v>11</v>
      </c>
      <c r="DG2698">
        <v>46.2</v>
      </c>
      <c r="DH2698">
        <v>11.55</v>
      </c>
      <c r="DI2698" s="2">
        <v>69.3</v>
      </c>
      <c r="DJ2698">
        <v>1.17</v>
      </c>
      <c r="DK2698">
        <v>0.95364897994921638</v>
      </c>
      <c r="DL2698">
        <v>0</v>
      </c>
      <c r="DN2698">
        <v>31.2</v>
      </c>
      <c r="DO2698">
        <v>0.25800000000000001</v>
      </c>
      <c r="DP2698">
        <v>0</v>
      </c>
      <c r="DQ2698" s="2">
        <v>0</v>
      </c>
      <c r="DR2698" s="2">
        <v>340.73</v>
      </c>
      <c r="DS2698">
        <v>0</v>
      </c>
      <c r="DT2698">
        <v>1.4463682295243301</v>
      </c>
      <c r="DU2698">
        <v>177646.41723392907</v>
      </c>
      <c r="DV2698">
        <v>0</v>
      </c>
    </row>
    <row r="2699" spans="1:126" x14ac:dyDescent="0.15">
      <c r="A2699" t="s">
        <v>2658</v>
      </c>
      <c r="B2699" t="s">
        <v>4412</v>
      </c>
      <c r="C2699">
        <v>48</v>
      </c>
      <c r="D2699">
        <v>427</v>
      </c>
      <c r="E2699" t="s">
        <v>4413</v>
      </c>
      <c r="F2699">
        <v>48427</v>
      </c>
      <c r="G2699" t="s">
        <v>7682</v>
      </c>
      <c r="H2699">
        <v>4</v>
      </c>
      <c r="I2699">
        <v>0</v>
      </c>
      <c r="J2699">
        <v>0</v>
      </c>
      <c r="K2699">
        <v>0.2</v>
      </c>
      <c r="L2699">
        <v>0.1</v>
      </c>
      <c r="M2699">
        <v>95.7</v>
      </c>
      <c r="N2699">
        <f t="shared" si="170"/>
        <v>9174.5399999999991</v>
      </c>
      <c r="O2699">
        <f t="shared" si="168"/>
        <v>825.46000000000095</v>
      </c>
      <c r="P2699">
        <f t="shared" si="169"/>
        <v>0.99055200000000154</v>
      </c>
      <c r="Q2699" s="4">
        <v>48427</v>
      </c>
      <c r="R2699" s="5">
        <v>26.530902999999999</v>
      </c>
      <c r="S2699" s="5">
        <v>-98.740234999999998</v>
      </c>
      <c r="T2699">
        <v>4</v>
      </c>
      <c r="U2699">
        <v>0.21904793647705606</v>
      </c>
      <c r="V2699">
        <v>60882</v>
      </c>
      <c r="W2699">
        <v>62040</v>
      </c>
      <c r="X2699">
        <v>62648</v>
      </c>
      <c r="Y2699">
        <v>63512</v>
      </c>
      <c r="Z2699">
        <v>27693</v>
      </c>
      <c r="AA2699">
        <v>48409</v>
      </c>
      <c r="AB2699">
        <v>19255.236000000001</v>
      </c>
      <c r="AC2699">
        <v>26172</v>
      </c>
      <c r="AD2699">
        <v>0</v>
      </c>
      <c r="AE2699">
        <v>0</v>
      </c>
      <c r="AF2699">
        <v>42</v>
      </c>
      <c r="AG2699">
        <v>1165</v>
      </c>
      <c r="AH2699">
        <v>3.6051502145922745E-2</v>
      </c>
      <c r="AI2699" s="3">
        <v>668724</v>
      </c>
      <c r="AJ2699" s="3">
        <v>782832.62061444507</v>
      </c>
      <c r="AK2699">
        <v>200</v>
      </c>
      <c r="AL2699">
        <v>786803.20000000007</v>
      </c>
      <c r="AM2699">
        <v>503708</v>
      </c>
      <c r="AN2699">
        <v>77243</v>
      </c>
      <c r="AO2699">
        <v>580951</v>
      </c>
      <c r="AP2699">
        <v>2</v>
      </c>
      <c r="AQ2699">
        <v>1</v>
      </c>
      <c r="AR2699">
        <v>3</v>
      </c>
      <c r="AS2699">
        <v>4.8355899419729211E-2</v>
      </c>
      <c r="AT2699">
        <v>2</v>
      </c>
      <c r="AU2699">
        <v>4</v>
      </c>
      <c r="AV2699">
        <f t="shared" si="171"/>
        <v>6</v>
      </c>
      <c r="AW2699">
        <v>55962</v>
      </c>
      <c r="AX2699">
        <v>0.9</v>
      </c>
      <c r="AY2699">
        <v>2896982335.1318302</v>
      </c>
      <c r="AZ2699">
        <v>2896982.3351318301</v>
      </c>
      <c r="BA2699">
        <v>53978.972420497797</v>
      </c>
      <c r="BB2699">
        <v>0.1852573243169526</v>
      </c>
      <c r="BC2699">
        <v>8131</v>
      </c>
      <c r="BD2699">
        <v>5211</v>
      </c>
      <c r="BE2699">
        <v>2920</v>
      </c>
      <c r="BF2699">
        <v>4.7961630695443645E-2</v>
      </c>
      <c r="BG2699">
        <v>444969</v>
      </c>
      <c r="BH2699">
        <v>7.1026848422934492</v>
      </c>
      <c r="BI2699">
        <v>9261</v>
      </c>
      <c r="BJ2699">
        <v>13</v>
      </c>
      <c r="BK2699">
        <v>0</v>
      </c>
      <c r="BL2699">
        <v>2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0</v>
      </c>
      <c r="BS2699">
        <v>0</v>
      </c>
      <c r="BT2699">
        <v>62671</v>
      </c>
      <c r="BU2699">
        <v>0.53</v>
      </c>
      <c r="BV2699">
        <v>0.2481312</v>
      </c>
      <c r="BW2699">
        <v>64</v>
      </c>
      <c r="BX2699">
        <v>0.25530150000000001</v>
      </c>
      <c r="BY2699">
        <v>-3.3805139999999998</v>
      </c>
      <c r="BZ2699">
        <v>14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63149</v>
      </c>
      <c r="CK2699">
        <v>0.25336901613643925</v>
      </c>
      <c r="CL2699">
        <v>0.38799098834361839</v>
      </c>
      <c r="CM2699">
        <v>54</v>
      </c>
      <c r="CN2699">
        <v>-2.9522194799010677</v>
      </c>
      <c r="CO2699">
        <v>2858</v>
      </c>
      <c r="CP2699">
        <v>3.6789371000000001E-2</v>
      </c>
      <c r="CQ2699">
        <v>-1.0973737454000001</v>
      </c>
      <c r="CR2699">
        <v>55335</v>
      </c>
      <c r="CS2699">
        <v>0.8640000000000001</v>
      </c>
      <c r="CT2699">
        <v>39086</v>
      </c>
      <c r="CU2699">
        <v>0.57207050502000001</v>
      </c>
      <c r="CV2699">
        <v>10</v>
      </c>
      <c r="CW2699">
        <v>10</v>
      </c>
      <c r="CX2699">
        <v>11</v>
      </c>
      <c r="CY2699">
        <v>1054</v>
      </c>
      <c r="CZ2699">
        <v>1733</v>
      </c>
      <c r="DA2699" s="2">
        <v>23731</v>
      </c>
      <c r="DB2699" s="2">
        <v>1880</v>
      </c>
      <c r="DC2699" s="2">
        <v>30.66</v>
      </c>
      <c r="DD2699" s="2">
        <v>3195</v>
      </c>
      <c r="DE2699">
        <v>407</v>
      </c>
      <c r="DF2699">
        <v>91</v>
      </c>
      <c r="DG2699">
        <v>6.46</v>
      </c>
      <c r="DH2699">
        <v>1.61</v>
      </c>
      <c r="DI2699" s="2">
        <v>1.61</v>
      </c>
      <c r="DJ2699">
        <v>1.99</v>
      </c>
      <c r="DK2699">
        <v>0.92615189525125463</v>
      </c>
      <c r="DL2699">
        <v>1.7167381974248926E-3</v>
      </c>
      <c r="DM2699">
        <v>0</v>
      </c>
      <c r="DN2699">
        <v>21.1</v>
      </c>
      <c r="DO2699">
        <v>2.7000000000000003E-2</v>
      </c>
      <c r="DP2699">
        <v>19700.8</v>
      </c>
      <c r="DQ2699" s="2">
        <v>0</v>
      </c>
      <c r="DR2699" s="2">
        <v>2263.2200000000003</v>
      </c>
      <c r="DS2699">
        <v>0</v>
      </c>
      <c r="DT2699">
        <v>4.49877867221229</v>
      </c>
      <c r="DU2699">
        <v>3539653.4553883811</v>
      </c>
      <c r="DV2699">
        <v>0</v>
      </c>
    </row>
    <row r="2700" spans="1:126" x14ac:dyDescent="0.15">
      <c r="A2700" t="s">
        <v>2658</v>
      </c>
      <c r="B2700" t="s">
        <v>978</v>
      </c>
      <c r="C2700">
        <v>48</v>
      </c>
      <c r="D2700">
        <v>429</v>
      </c>
      <c r="E2700" t="s">
        <v>4414</v>
      </c>
      <c r="F2700">
        <v>48429</v>
      </c>
      <c r="G2700" t="s">
        <v>7683</v>
      </c>
      <c r="H2700">
        <v>75.7</v>
      </c>
      <c r="I2700">
        <v>2</v>
      </c>
      <c r="J2700">
        <v>0.4</v>
      </c>
      <c r="K2700">
        <v>0.3</v>
      </c>
      <c r="L2700">
        <v>0.6</v>
      </c>
      <c r="M2700">
        <v>20.9</v>
      </c>
      <c r="N2700">
        <f t="shared" si="170"/>
        <v>6171.91</v>
      </c>
      <c r="O2700">
        <f t="shared" si="168"/>
        <v>3828.09</v>
      </c>
      <c r="P2700">
        <f t="shared" si="169"/>
        <v>4.5937080000000021</v>
      </c>
      <c r="Q2700" s="4">
        <v>48429</v>
      </c>
      <c r="R2700" s="5">
        <v>32.736305999999999</v>
      </c>
      <c r="S2700" s="5">
        <v>-98.836118999999997</v>
      </c>
      <c r="T2700">
        <v>7</v>
      </c>
      <c r="U2700">
        <v>-0.17152141285076597</v>
      </c>
      <c r="V2700">
        <v>9561</v>
      </c>
      <c r="W2700">
        <v>9485</v>
      </c>
      <c r="X2700">
        <v>9452</v>
      </c>
      <c r="Y2700">
        <v>9383</v>
      </c>
      <c r="Z2700">
        <v>4650</v>
      </c>
      <c r="AA2700">
        <v>48411</v>
      </c>
      <c r="AB2700">
        <v>3101.9639999999999</v>
      </c>
      <c r="AC2700">
        <v>43951</v>
      </c>
      <c r="AD2700">
        <v>0</v>
      </c>
      <c r="AE2700">
        <v>0</v>
      </c>
      <c r="AF2700">
        <v>5</v>
      </c>
      <c r="AG2700">
        <v>452</v>
      </c>
      <c r="AH2700">
        <v>1.1061946902654867E-2</v>
      </c>
      <c r="AI2700" s="3">
        <v>516748</v>
      </c>
      <c r="AJ2700" s="3">
        <v>573899.54430141009</v>
      </c>
      <c r="AK2700">
        <v>382</v>
      </c>
      <c r="AL2700">
        <v>589792</v>
      </c>
      <c r="AM2700">
        <v>395378</v>
      </c>
      <c r="AN2700">
        <v>26524</v>
      </c>
      <c r="AO2700">
        <v>421902</v>
      </c>
      <c r="AP2700">
        <v>1</v>
      </c>
      <c r="AQ2700">
        <v>0</v>
      </c>
      <c r="AR2700">
        <v>1</v>
      </c>
      <c r="AS2700">
        <v>0.10542962572482868</v>
      </c>
      <c r="AT2700">
        <v>1</v>
      </c>
      <c r="AU2700">
        <v>10</v>
      </c>
      <c r="AV2700">
        <f t="shared" si="171"/>
        <v>11</v>
      </c>
      <c r="AW2700">
        <v>1183</v>
      </c>
      <c r="AX2700">
        <v>0.13</v>
      </c>
      <c r="AY2700">
        <v>386412699.57560802</v>
      </c>
      <c r="AZ2700">
        <v>386412.69957560801</v>
      </c>
      <c r="BA2700">
        <v>39868.932054399302</v>
      </c>
      <c r="BB2700">
        <v>0.25082186767268971</v>
      </c>
      <c r="BC2700">
        <v>1187</v>
      </c>
      <c r="BD2700">
        <v>8013</v>
      </c>
      <c r="BE2700">
        <v>-6826</v>
      </c>
      <c r="BF2700">
        <v>-0.71394205627026464</v>
      </c>
      <c r="BG2700">
        <v>247053</v>
      </c>
      <c r="BH2700">
        <v>26.137642826914938</v>
      </c>
      <c r="BI2700">
        <v>1738</v>
      </c>
      <c r="BJ2700">
        <v>6</v>
      </c>
      <c r="BK2700">
        <v>1</v>
      </c>
      <c r="BL2700">
        <v>2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1</v>
      </c>
      <c r="BS2700">
        <v>0</v>
      </c>
      <c r="BT2700">
        <v>9632</v>
      </c>
      <c r="BU2700">
        <v>0.73</v>
      </c>
      <c r="BV2700">
        <v>0.48018519999999998</v>
      </c>
      <c r="BW2700">
        <v>45</v>
      </c>
      <c r="BX2700">
        <v>1.038206</v>
      </c>
      <c r="BY2700">
        <v>-1.1681870000000001</v>
      </c>
      <c r="BZ2700">
        <v>8</v>
      </c>
      <c r="CA2700">
        <v>1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1</v>
      </c>
      <c r="CI2700">
        <v>0</v>
      </c>
      <c r="CJ2700">
        <v>9375</v>
      </c>
      <c r="CK2700">
        <v>1.28</v>
      </c>
      <c r="CL2700">
        <v>0.61610689779703864</v>
      </c>
      <c r="CM2700">
        <v>50</v>
      </c>
      <c r="CN2700">
        <v>-0.38651604966631981</v>
      </c>
      <c r="CO2700">
        <v>820.99999999999989</v>
      </c>
      <c r="CP2700">
        <v>-7.7126145699999996E-2</v>
      </c>
      <c r="CQ2700">
        <v>-3.6811961099999999E-2</v>
      </c>
      <c r="CR2700">
        <v>7860</v>
      </c>
      <c r="CS2700">
        <v>0.83299999999999996</v>
      </c>
      <c r="CT2700">
        <v>6712</v>
      </c>
      <c r="CU2700">
        <v>0.69807106599000013</v>
      </c>
      <c r="CV2700">
        <v>2</v>
      </c>
      <c r="CW2700">
        <v>5</v>
      </c>
      <c r="CX2700">
        <v>2</v>
      </c>
      <c r="CY2700">
        <v>278</v>
      </c>
      <c r="CZ2700">
        <v>653</v>
      </c>
      <c r="DA2700" s="2">
        <v>5984</v>
      </c>
      <c r="DB2700" s="2">
        <v>550</v>
      </c>
      <c r="DC2700" s="2">
        <v>118.96</v>
      </c>
      <c r="DD2700" s="2">
        <v>992</v>
      </c>
      <c r="DE2700">
        <v>174</v>
      </c>
      <c r="DF2700">
        <v>23</v>
      </c>
      <c r="DG2700">
        <v>21.63</v>
      </c>
      <c r="DH2700">
        <v>10.81</v>
      </c>
      <c r="DI2700" s="2">
        <v>32.44</v>
      </c>
      <c r="DJ2700">
        <v>1.38</v>
      </c>
      <c r="DK2700">
        <v>0.88328934025869477</v>
      </c>
      <c r="DL2700">
        <v>0</v>
      </c>
      <c r="DM2700">
        <v>0</v>
      </c>
      <c r="DN2700">
        <v>78.900000000000006</v>
      </c>
      <c r="DO2700">
        <v>0.13600000000000001</v>
      </c>
      <c r="DP2700">
        <v>131.86000000000001</v>
      </c>
      <c r="DQ2700" s="2">
        <v>0</v>
      </c>
      <c r="DR2700" s="2">
        <v>0</v>
      </c>
      <c r="DS2700">
        <v>0</v>
      </c>
      <c r="DV2700">
        <v>0</v>
      </c>
    </row>
    <row r="2701" spans="1:126" x14ac:dyDescent="0.15">
      <c r="A2701" t="s">
        <v>2658</v>
      </c>
      <c r="B2701" t="s">
        <v>4415</v>
      </c>
      <c r="C2701">
        <v>48</v>
      </c>
      <c r="D2701">
        <v>431</v>
      </c>
      <c r="E2701" t="s">
        <v>4416</v>
      </c>
      <c r="F2701">
        <v>48431</v>
      </c>
      <c r="G2701" t="s">
        <v>7684</v>
      </c>
      <c r="H2701">
        <v>64.099999999999994</v>
      </c>
      <c r="I2701">
        <v>1.1000000000000001</v>
      </c>
      <c r="J2701">
        <v>1.1000000000000001</v>
      </c>
      <c r="K2701">
        <v>0</v>
      </c>
      <c r="L2701">
        <v>1.7</v>
      </c>
      <c r="M2701">
        <v>31.9</v>
      </c>
      <c r="N2701">
        <f t="shared" si="170"/>
        <v>5131.7299999999996</v>
      </c>
      <c r="O2701">
        <f t="shared" si="168"/>
        <v>4868.2700000000004</v>
      </c>
      <c r="P2701">
        <f t="shared" si="169"/>
        <v>5.8419240000000023</v>
      </c>
      <c r="Q2701" s="4">
        <v>48431</v>
      </c>
      <c r="R2701" s="5">
        <v>31.835773</v>
      </c>
      <c r="S2701" s="5">
        <v>-101.054911</v>
      </c>
      <c r="T2701">
        <v>8</v>
      </c>
      <c r="U2701">
        <v>0.33571559553962899</v>
      </c>
      <c r="V2701">
        <v>1223</v>
      </c>
      <c r="W2701">
        <v>1360</v>
      </c>
      <c r="X2701">
        <v>1346</v>
      </c>
      <c r="Y2701">
        <v>1331</v>
      </c>
      <c r="Z2701">
        <v>666</v>
      </c>
      <c r="AA2701">
        <v>48413</v>
      </c>
      <c r="AB2701">
        <v>481.08</v>
      </c>
      <c r="AC2701">
        <v>53456</v>
      </c>
      <c r="AD2701">
        <v>0</v>
      </c>
      <c r="AE2701">
        <v>0</v>
      </c>
      <c r="AF2701">
        <v>2</v>
      </c>
      <c r="AG2701">
        <v>73</v>
      </c>
      <c r="AH2701">
        <v>2.7397260273972601E-2</v>
      </c>
      <c r="AI2701" s="3">
        <v>585066</v>
      </c>
      <c r="AJ2701" s="3">
        <v>591010.67918577499</v>
      </c>
      <c r="AK2701">
        <v>1924</v>
      </c>
      <c r="AL2701">
        <v>591091.20000000007</v>
      </c>
      <c r="AM2701">
        <v>564930</v>
      </c>
      <c r="AN2701">
        <v>10271</v>
      </c>
      <c r="AO2701">
        <v>575201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f t="shared" si="171"/>
        <v>0</v>
      </c>
      <c r="AW2701">
        <v>0</v>
      </c>
      <c r="AX2701">
        <v>0</v>
      </c>
      <c r="AY2701">
        <v>77284996.204013303</v>
      </c>
      <c r="AZ2701">
        <v>77284.996204013296</v>
      </c>
      <c r="BA2701">
        <v>55515.239200773904</v>
      </c>
      <c r="BB2701">
        <v>0.1801307198521554</v>
      </c>
      <c r="BC2701">
        <v>3558</v>
      </c>
      <c r="BD2701">
        <v>0</v>
      </c>
      <c r="BE2701">
        <v>3558</v>
      </c>
      <c r="BF2701">
        <v>2.9092395748160262</v>
      </c>
      <c r="BG2701">
        <v>75879</v>
      </c>
      <c r="BH2701">
        <v>56.373699851411587</v>
      </c>
      <c r="BI2701">
        <v>244</v>
      </c>
      <c r="BJ2701">
        <v>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1259</v>
      </c>
      <c r="BU2701">
        <v>0.48</v>
      </c>
      <c r="BV2701">
        <v>0.60865290000000005</v>
      </c>
      <c r="BW2701">
        <v>10</v>
      </c>
      <c r="BX2701">
        <v>2.3828429999999998</v>
      </c>
      <c r="BY2701">
        <v>1.212742</v>
      </c>
      <c r="BZ2701">
        <v>3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1352</v>
      </c>
      <c r="CK2701">
        <v>2.2189349112426036</v>
      </c>
      <c r="CL2701">
        <v>0.58049353701527617</v>
      </c>
      <c r="CM2701">
        <v>11</v>
      </c>
      <c r="CN2701">
        <v>0.88255675691633162</v>
      </c>
      <c r="CO2701">
        <v>155</v>
      </c>
      <c r="CP2701">
        <v>0</v>
      </c>
      <c r="CQ2701">
        <v>0</v>
      </c>
      <c r="CR2701">
        <v>1172</v>
      </c>
      <c r="CS2701">
        <v>0.86599999999999999</v>
      </c>
      <c r="CT2701">
        <v>885</v>
      </c>
      <c r="CU2701">
        <v>0.78897849461999991</v>
      </c>
      <c r="CW2701">
        <v>0</v>
      </c>
      <c r="CX2701">
        <v>0</v>
      </c>
      <c r="CY2701">
        <v>109</v>
      </c>
      <c r="CZ2701">
        <v>119</v>
      </c>
      <c r="DA2701" s="2">
        <v>1153</v>
      </c>
      <c r="DB2701" s="2">
        <v>70</v>
      </c>
      <c r="DC2701" s="2">
        <v>82.03</v>
      </c>
      <c r="DD2701" s="2">
        <v>65</v>
      </c>
      <c r="DE2701">
        <v>35</v>
      </c>
      <c r="DF2701">
        <v>4</v>
      </c>
      <c r="DH2701">
        <v>82.03</v>
      </c>
      <c r="DI2701" s="2">
        <v>82.03</v>
      </c>
      <c r="DJ2701">
        <v>0.27</v>
      </c>
      <c r="DK2701">
        <v>0.74362721470740056</v>
      </c>
      <c r="DL2701">
        <v>0</v>
      </c>
      <c r="DM2701">
        <v>0</v>
      </c>
      <c r="DN2701">
        <v>221.1</v>
      </c>
      <c r="DO2701">
        <v>0.373</v>
      </c>
      <c r="DP2701">
        <v>0</v>
      </c>
      <c r="DQ2701" s="2">
        <v>0</v>
      </c>
      <c r="DR2701" s="2">
        <v>0</v>
      </c>
      <c r="DS2701">
        <v>0</v>
      </c>
      <c r="DV2701">
        <v>1</v>
      </c>
    </row>
    <row r="2702" spans="1:126" x14ac:dyDescent="0.15">
      <c r="A2702" t="s">
        <v>2658</v>
      </c>
      <c r="B2702" t="s">
        <v>4417</v>
      </c>
      <c r="C2702">
        <v>48</v>
      </c>
      <c r="D2702">
        <v>433</v>
      </c>
      <c r="E2702" t="s">
        <v>4418</v>
      </c>
      <c r="F2702">
        <v>48433</v>
      </c>
      <c r="G2702" t="s">
        <v>7685</v>
      </c>
      <c r="H2702">
        <v>80.900000000000006</v>
      </c>
      <c r="I2702">
        <v>2.6</v>
      </c>
      <c r="J2702">
        <v>0.3</v>
      </c>
      <c r="K2702">
        <v>0.9</v>
      </c>
      <c r="L2702">
        <v>1.3</v>
      </c>
      <c r="M2702">
        <v>14</v>
      </c>
      <c r="N2702">
        <f t="shared" si="170"/>
        <v>6750.1600000000017</v>
      </c>
      <c r="O2702">
        <f t="shared" si="168"/>
        <v>3249.8399999999983</v>
      </c>
      <c r="P2702">
        <f t="shared" si="169"/>
        <v>3.8998079999999993</v>
      </c>
      <c r="Q2702" s="4">
        <v>48433</v>
      </c>
      <c r="R2702" s="5">
        <v>33.179580000000001</v>
      </c>
      <c r="S2702" s="5">
        <v>-100.25380699999999</v>
      </c>
      <c r="T2702">
        <v>9</v>
      </c>
      <c r="U2702">
        <v>0.24975877749681064</v>
      </c>
      <c r="V2702">
        <v>1447</v>
      </c>
      <c r="W2702">
        <v>1409</v>
      </c>
      <c r="X2702">
        <v>1414</v>
      </c>
      <c r="Y2702">
        <v>1399</v>
      </c>
      <c r="Z2702">
        <v>633</v>
      </c>
      <c r="AA2702">
        <v>48415</v>
      </c>
      <c r="AB2702">
        <v>490.90699999999993</v>
      </c>
      <c r="AC2702">
        <v>42155</v>
      </c>
      <c r="AD2702">
        <v>0</v>
      </c>
      <c r="AE2702">
        <v>0</v>
      </c>
      <c r="AF2702">
        <v>3</v>
      </c>
      <c r="AG2702">
        <v>356</v>
      </c>
      <c r="AH2702">
        <v>8.4269662921348312E-3</v>
      </c>
      <c r="AI2702" s="3">
        <v>472890</v>
      </c>
      <c r="AJ2702" s="3">
        <v>586439.15044613008</v>
      </c>
      <c r="AK2702">
        <v>412</v>
      </c>
      <c r="AL2702">
        <v>588998.39999999991</v>
      </c>
      <c r="AM2702">
        <v>1097118</v>
      </c>
      <c r="AN2702">
        <v>18584</v>
      </c>
      <c r="AO2702">
        <v>1115702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f t="shared" si="171"/>
        <v>0</v>
      </c>
      <c r="AW2702">
        <v>836</v>
      </c>
      <c r="AX2702">
        <v>0.81</v>
      </c>
      <c r="AY2702">
        <v>122646339.606601</v>
      </c>
      <c r="AZ2702">
        <v>122646.339606601</v>
      </c>
      <c r="BA2702">
        <v>72432.205865147</v>
      </c>
      <c r="BB2702">
        <v>0.13806013334203604</v>
      </c>
      <c r="BC2702">
        <v>656</v>
      </c>
      <c r="BD2702">
        <v>0</v>
      </c>
      <c r="BE2702">
        <v>656</v>
      </c>
      <c r="BF2702">
        <v>0.45335176226675883</v>
      </c>
      <c r="BG2702">
        <v>53291</v>
      </c>
      <c r="BH2702">
        <v>37.688118811881189</v>
      </c>
      <c r="BI2702">
        <v>371</v>
      </c>
      <c r="BJ2702">
        <v>2</v>
      </c>
      <c r="BK2702">
        <v>0</v>
      </c>
      <c r="BL2702">
        <v>2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1354</v>
      </c>
      <c r="BU2702">
        <v>0.47</v>
      </c>
      <c r="BV2702">
        <v>0.64304459999999997</v>
      </c>
      <c r="BW2702">
        <v>17</v>
      </c>
      <c r="BX2702">
        <v>2.9542099999999998</v>
      </c>
      <c r="BY2702">
        <v>2.528203</v>
      </c>
      <c r="BZ2702">
        <v>3</v>
      </c>
      <c r="CA2702">
        <v>0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1397</v>
      </c>
      <c r="CK2702">
        <v>2.863278453829635</v>
      </c>
      <c r="CL2702">
        <v>0.63920454545454541</v>
      </c>
      <c r="CM2702">
        <v>15</v>
      </c>
      <c r="CN2702">
        <v>2.1565758383576012</v>
      </c>
      <c r="CO2702">
        <v>114</v>
      </c>
      <c r="CP2702">
        <v>0</v>
      </c>
      <c r="CQ2702">
        <v>0</v>
      </c>
      <c r="CR2702">
        <v>1170</v>
      </c>
      <c r="CS2702">
        <v>0.83299999999999996</v>
      </c>
      <c r="CT2702">
        <v>1035</v>
      </c>
      <c r="CU2702">
        <v>0.74590163933999998</v>
      </c>
      <c r="CV2702">
        <v>2</v>
      </c>
      <c r="CW2702">
        <v>0</v>
      </c>
      <c r="CX2702">
        <v>1</v>
      </c>
      <c r="CY2702">
        <v>204</v>
      </c>
      <c r="CZ2702">
        <v>532</v>
      </c>
      <c r="DA2702" s="2">
        <v>1303</v>
      </c>
      <c r="DB2702" s="2">
        <v>170</v>
      </c>
      <c r="DC2702" s="2">
        <v>139.66</v>
      </c>
      <c r="DD2702" s="2">
        <v>156</v>
      </c>
      <c r="DE2702">
        <v>177</v>
      </c>
      <c r="DF2702">
        <v>18</v>
      </c>
      <c r="DG2702">
        <v>69.83</v>
      </c>
      <c r="DH2702">
        <v>69.83</v>
      </c>
      <c r="DI2702" s="2">
        <v>139.66</v>
      </c>
      <c r="DJ2702">
        <v>0.61</v>
      </c>
      <c r="DK2702">
        <v>0.91855399775846391</v>
      </c>
      <c r="DL2702">
        <v>0</v>
      </c>
      <c r="DM2702">
        <v>0</v>
      </c>
      <c r="DN2702">
        <v>186.2</v>
      </c>
      <c r="DO2702">
        <v>0.314</v>
      </c>
      <c r="DP2702">
        <v>17779.419999999998</v>
      </c>
      <c r="DQ2702" s="2">
        <v>0</v>
      </c>
      <c r="DR2702" s="2">
        <v>0</v>
      </c>
      <c r="DS2702">
        <v>0</v>
      </c>
      <c r="DT2702">
        <v>2.9463916515015698</v>
      </c>
      <c r="DU2702">
        <v>1735419.9685077819</v>
      </c>
      <c r="DV2702">
        <v>0</v>
      </c>
    </row>
    <row r="2703" spans="1:126" x14ac:dyDescent="0.15">
      <c r="A2703" t="s">
        <v>2658</v>
      </c>
      <c r="B2703" t="s">
        <v>4419</v>
      </c>
      <c r="C2703">
        <v>48</v>
      </c>
      <c r="D2703">
        <v>435</v>
      </c>
      <c r="E2703" t="s">
        <v>4420</v>
      </c>
      <c r="F2703">
        <v>48435</v>
      </c>
      <c r="G2703" t="s">
        <v>7686</v>
      </c>
      <c r="H2703">
        <v>39.700000000000003</v>
      </c>
      <c r="I2703">
        <v>0.1</v>
      </c>
      <c r="J2703">
        <v>0</v>
      </c>
      <c r="K2703">
        <v>0.1</v>
      </c>
      <c r="L2703">
        <v>0.4</v>
      </c>
      <c r="M2703">
        <v>59.6</v>
      </c>
      <c r="N2703">
        <f t="shared" si="170"/>
        <v>5128.43</v>
      </c>
      <c r="O2703">
        <f t="shared" si="168"/>
        <v>4871.57</v>
      </c>
      <c r="P2703">
        <f t="shared" si="169"/>
        <v>5.8458840000000016</v>
      </c>
      <c r="Q2703" s="4">
        <v>48435</v>
      </c>
      <c r="R2703" s="5">
        <v>30.517679999999999</v>
      </c>
      <c r="S2703" s="5">
        <v>-100.50527</v>
      </c>
      <c r="T2703">
        <v>7</v>
      </c>
      <c r="U2703">
        <v>3.6229930576074029E-2</v>
      </c>
      <c r="V2703">
        <v>4123</v>
      </c>
      <c r="W2703">
        <v>3995</v>
      </c>
      <c r="X2703">
        <v>3966</v>
      </c>
      <c r="Y2703">
        <v>3896</v>
      </c>
      <c r="Z2703">
        <v>1938</v>
      </c>
      <c r="AA2703">
        <v>48417</v>
      </c>
      <c r="AB2703">
        <v>1431.6860000000001</v>
      </c>
      <c r="AC2703">
        <v>51667</v>
      </c>
      <c r="AD2703">
        <v>0</v>
      </c>
      <c r="AE2703">
        <v>0</v>
      </c>
      <c r="AF2703">
        <v>2</v>
      </c>
      <c r="AG2703">
        <v>218</v>
      </c>
      <c r="AH2703">
        <v>9.1743119266055051E-3</v>
      </c>
      <c r="AI2703" s="3">
        <v>910984</v>
      </c>
      <c r="AJ2703" s="3">
        <v>930480.05858447007</v>
      </c>
      <c r="AK2703">
        <v>1919</v>
      </c>
      <c r="AL2703">
        <v>930892.80000000005</v>
      </c>
      <c r="AM2703">
        <v>535826</v>
      </c>
      <c r="AN2703">
        <v>16981</v>
      </c>
      <c r="AO2703">
        <v>552807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</v>
      </c>
      <c r="AV2703">
        <f t="shared" si="171"/>
        <v>3</v>
      </c>
      <c r="AW2703">
        <v>193</v>
      </c>
      <c r="AX2703">
        <v>5.0000000000000044E-2</v>
      </c>
      <c r="AY2703">
        <v>10842387.382852299</v>
      </c>
      <c r="AZ2703">
        <v>10842.387382852299</v>
      </c>
      <c r="BA2703">
        <v>2661.6716607892299</v>
      </c>
      <c r="BB2703">
        <v>3.7570374089773471</v>
      </c>
      <c r="BC2703">
        <v>1250</v>
      </c>
      <c r="BD2703">
        <v>0</v>
      </c>
      <c r="BE2703">
        <v>1250</v>
      </c>
      <c r="BF2703">
        <v>0.30317729808391947</v>
      </c>
      <c r="BG2703">
        <v>140621</v>
      </c>
      <c r="BH2703">
        <v>35.456631366616236</v>
      </c>
      <c r="BI2703">
        <v>523</v>
      </c>
      <c r="BJ2703">
        <v>6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</v>
      </c>
      <c r="BS2703">
        <v>0</v>
      </c>
      <c r="BT2703">
        <v>4273</v>
      </c>
      <c r="BU2703">
        <v>0.46</v>
      </c>
      <c r="BV2703">
        <v>0.50576929999999998</v>
      </c>
      <c r="BW2703">
        <v>40</v>
      </c>
      <c r="BX2703">
        <v>1.8722209999999999</v>
      </c>
      <c r="BY2703">
        <v>0.50033939999999999</v>
      </c>
      <c r="BZ2703">
        <v>6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3971</v>
      </c>
      <c r="CK2703">
        <v>2.0146058927222361</v>
      </c>
      <c r="CL2703">
        <v>0.58323540932236584</v>
      </c>
      <c r="CM2703">
        <v>37</v>
      </c>
      <c r="CN2703">
        <v>0.92142034509119009</v>
      </c>
      <c r="CO2703">
        <v>369</v>
      </c>
      <c r="CP2703">
        <v>0.79584473600000005</v>
      </c>
      <c r="CQ2703">
        <v>0.38198428699999998</v>
      </c>
      <c r="CR2703">
        <v>3563</v>
      </c>
      <c r="CS2703">
        <v>0.91200000000000003</v>
      </c>
      <c r="CT2703">
        <v>2915</v>
      </c>
      <c r="CU2703">
        <v>0.73613518198000005</v>
      </c>
      <c r="CW2703">
        <v>1</v>
      </c>
      <c r="CX2703">
        <v>4</v>
      </c>
      <c r="CY2703">
        <v>245</v>
      </c>
      <c r="CZ2703">
        <v>373</v>
      </c>
      <c r="DA2703" s="2">
        <v>3307</v>
      </c>
      <c r="DB2703" s="2">
        <v>260</v>
      </c>
      <c r="DC2703" s="2">
        <v>199.7</v>
      </c>
      <c r="DD2703" s="2">
        <v>765</v>
      </c>
      <c r="DE2703">
        <v>140</v>
      </c>
      <c r="DF2703">
        <v>28</v>
      </c>
      <c r="DG2703">
        <v>49.93</v>
      </c>
      <c r="DH2703">
        <v>24.96</v>
      </c>
      <c r="DI2703" s="2">
        <v>49.93</v>
      </c>
      <c r="DJ2703">
        <v>1.47</v>
      </c>
      <c r="DK2703">
        <v>0.84253071404108082</v>
      </c>
      <c r="DL2703">
        <v>0</v>
      </c>
      <c r="DN2703">
        <v>72.599999999999994</v>
      </c>
      <c r="DO2703">
        <v>7.6999999999999999E-2</v>
      </c>
      <c r="DP2703">
        <v>0</v>
      </c>
      <c r="DQ2703" s="2">
        <v>0</v>
      </c>
      <c r="DR2703" s="2">
        <v>0</v>
      </c>
      <c r="DS2703">
        <v>0</v>
      </c>
      <c r="DV2703">
        <v>1</v>
      </c>
    </row>
    <row r="2704" spans="1:126" x14ac:dyDescent="0.15">
      <c r="A2704" t="s">
        <v>2658</v>
      </c>
      <c r="B2704" t="s">
        <v>4421</v>
      </c>
      <c r="C2704">
        <v>48</v>
      </c>
      <c r="D2704">
        <v>437</v>
      </c>
      <c r="E2704" t="s">
        <v>4422</v>
      </c>
      <c r="F2704">
        <v>48437</v>
      </c>
      <c r="G2704" t="s">
        <v>7687</v>
      </c>
      <c r="H2704">
        <v>51.2</v>
      </c>
      <c r="I2704">
        <v>7</v>
      </c>
      <c r="J2704">
        <v>0.5</v>
      </c>
      <c r="K2704">
        <v>0.1</v>
      </c>
      <c r="L2704">
        <v>1.1000000000000001</v>
      </c>
      <c r="M2704">
        <v>40.1</v>
      </c>
      <c r="N2704">
        <f t="shared" si="170"/>
        <v>4279.920000000001</v>
      </c>
      <c r="O2704">
        <f t="shared" si="168"/>
        <v>5720.079999999999</v>
      </c>
      <c r="P2704">
        <f t="shared" si="169"/>
        <v>6.8640960000000018</v>
      </c>
      <c r="Q2704" s="4">
        <v>48437</v>
      </c>
      <c r="R2704" s="5">
        <v>34.526319000000001</v>
      </c>
      <c r="S2704" s="5">
        <v>-101.743865</v>
      </c>
      <c r="T2704">
        <v>6</v>
      </c>
      <c r="U2704">
        <v>0.25470079372816756</v>
      </c>
      <c r="V2704">
        <v>7816</v>
      </c>
      <c r="W2704">
        <v>7789</v>
      </c>
      <c r="X2704">
        <v>7713</v>
      </c>
      <c r="Y2704">
        <v>7481</v>
      </c>
      <c r="Z2704">
        <v>3600</v>
      </c>
      <c r="AA2704">
        <v>48419</v>
      </c>
      <c r="AB2704">
        <v>2181.4410000000003</v>
      </c>
      <c r="AC2704">
        <v>37040</v>
      </c>
      <c r="AD2704">
        <v>0</v>
      </c>
      <c r="AE2704">
        <v>0</v>
      </c>
      <c r="AF2704">
        <v>6</v>
      </c>
      <c r="AG2704">
        <v>565</v>
      </c>
      <c r="AH2704">
        <v>1.0619469026548672E-2</v>
      </c>
      <c r="AI2704" s="3">
        <v>545582</v>
      </c>
      <c r="AJ2704" s="3">
        <v>569701.24591902504</v>
      </c>
      <c r="AK2704">
        <v>432</v>
      </c>
      <c r="AL2704">
        <v>576473.59999999998</v>
      </c>
      <c r="AM2704">
        <v>419541</v>
      </c>
      <c r="AN2704">
        <v>92745</v>
      </c>
      <c r="AO2704">
        <v>512286</v>
      </c>
      <c r="AP2704">
        <v>1</v>
      </c>
      <c r="AQ2704">
        <v>1</v>
      </c>
      <c r="AR2704">
        <v>2</v>
      </c>
      <c r="AS2704">
        <v>0.25677237129284891</v>
      </c>
      <c r="AT2704">
        <v>2</v>
      </c>
      <c r="AU2704">
        <v>7</v>
      </c>
      <c r="AV2704">
        <f t="shared" si="171"/>
        <v>9</v>
      </c>
      <c r="AW2704">
        <v>4258</v>
      </c>
      <c r="AX2704">
        <v>0.64</v>
      </c>
      <c r="AY2704">
        <v>31686425.7327784</v>
      </c>
      <c r="AZ2704">
        <v>31686.4257327784</v>
      </c>
      <c r="BA2704">
        <v>3770.62513911218</v>
      </c>
      <c r="BB2704">
        <v>2.6520801275818604</v>
      </c>
      <c r="BC2704">
        <v>1195</v>
      </c>
      <c r="BD2704">
        <v>0</v>
      </c>
      <c r="BE2704">
        <v>1195</v>
      </c>
      <c r="BF2704">
        <v>0.15289150460593653</v>
      </c>
      <c r="BG2704">
        <v>153251</v>
      </c>
      <c r="BH2704">
        <v>19.869181900687153</v>
      </c>
      <c r="BI2704">
        <v>1144</v>
      </c>
      <c r="BJ2704">
        <v>10</v>
      </c>
      <c r="BK2704">
        <v>1</v>
      </c>
      <c r="BL2704">
        <v>1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7424</v>
      </c>
      <c r="BU2704">
        <v>0.68</v>
      </c>
      <c r="BV2704">
        <v>0.44489289999999998</v>
      </c>
      <c r="BW2704">
        <v>45</v>
      </c>
      <c r="BX2704">
        <v>1.7510779999999999</v>
      </c>
      <c r="BY2704">
        <v>-0.54270989999999997</v>
      </c>
      <c r="BZ2704">
        <v>10</v>
      </c>
      <c r="CA2704">
        <v>1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>
        <v>0</v>
      </c>
      <c r="CJ2704">
        <v>7584</v>
      </c>
      <c r="CK2704">
        <v>1.7141350210970465</v>
      </c>
      <c r="CL2704">
        <v>0.54280248684839794</v>
      </c>
      <c r="CM2704">
        <v>45</v>
      </c>
      <c r="CN2704">
        <v>-0.17735928421617234</v>
      </c>
      <c r="CO2704">
        <v>580</v>
      </c>
      <c r="CP2704">
        <v>-0.15397263959999999</v>
      </c>
      <c r="CQ2704">
        <v>-2.5428579999999998E-3</v>
      </c>
      <c r="CR2704">
        <v>6263</v>
      </c>
      <c r="CS2704">
        <v>0.83700000000000008</v>
      </c>
      <c r="CT2704">
        <v>5651</v>
      </c>
      <c r="CU2704">
        <v>0.71405405405</v>
      </c>
      <c r="CW2704">
        <v>1</v>
      </c>
      <c r="CX2704">
        <v>1</v>
      </c>
      <c r="CY2704">
        <v>501</v>
      </c>
      <c r="CZ2704">
        <v>780</v>
      </c>
      <c r="DA2704" s="2">
        <v>3448</v>
      </c>
      <c r="DB2704" s="2">
        <v>350</v>
      </c>
      <c r="DC2704" s="2">
        <v>90.17</v>
      </c>
      <c r="DD2704" s="2">
        <v>1250</v>
      </c>
      <c r="DE2704">
        <v>252</v>
      </c>
      <c r="DF2704">
        <v>29</v>
      </c>
      <c r="DG2704">
        <v>38.64</v>
      </c>
      <c r="DH2704">
        <v>12.88</v>
      </c>
      <c r="DI2704" s="2">
        <v>25.76</v>
      </c>
      <c r="DJ2704">
        <v>0.42</v>
      </c>
      <c r="DK2704">
        <v>0.88074203327822398</v>
      </c>
      <c r="DL2704">
        <v>1.7699115044247787E-3</v>
      </c>
      <c r="DM2704">
        <v>0</v>
      </c>
      <c r="DN2704">
        <v>444.2</v>
      </c>
      <c r="DO2704">
        <v>0.75900000000000001</v>
      </c>
      <c r="DP2704">
        <v>114619.65</v>
      </c>
      <c r="DQ2704" s="2">
        <v>0</v>
      </c>
      <c r="DR2704" s="2">
        <v>0</v>
      </c>
      <c r="DS2704">
        <v>0</v>
      </c>
      <c r="DT2704">
        <v>4.23195220265334</v>
      </c>
      <c r="DU2704">
        <v>2439608.7212915006</v>
      </c>
      <c r="DV2704">
        <v>1</v>
      </c>
    </row>
    <row r="2705" spans="1:126" x14ac:dyDescent="0.15">
      <c r="A2705" t="s">
        <v>2658</v>
      </c>
      <c r="B2705" t="s">
        <v>4423</v>
      </c>
      <c r="C2705">
        <v>48</v>
      </c>
      <c r="D2705">
        <v>439</v>
      </c>
      <c r="E2705" t="s">
        <v>4424</v>
      </c>
      <c r="F2705">
        <v>48439</v>
      </c>
      <c r="G2705" t="s">
        <v>7688</v>
      </c>
      <c r="H2705">
        <v>51.8</v>
      </c>
      <c r="I2705">
        <v>14.5</v>
      </c>
      <c r="J2705">
        <v>0.4</v>
      </c>
      <c r="K2705">
        <v>4.5999999999999996</v>
      </c>
      <c r="L2705">
        <v>2</v>
      </c>
      <c r="M2705">
        <v>26.7</v>
      </c>
      <c r="N2705">
        <f t="shared" si="170"/>
        <v>3631.6999999999994</v>
      </c>
      <c r="O2705">
        <f t="shared" si="168"/>
        <v>6368.3000000000011</v>
      </c>
      <c r="P2705">
        <f t="shared" si="169"/>
        <v>7.6419600000000045</v>
      </c>
      <c r="Q2705" s="4">
        <v>48439</v>
      </c>
      <c r="R2705" s="5">
        <v>32.772119000000004</v>
      </c>
      <c r="S2705" s="5">
        <v>-97.291224</v>
      </c>
      <c r="T2705">
        <v>1</v>
      </c>
      <c r="U2705">
        <v>6.0113094588812144E-2</v>
      </c>
      <c r="V2705">
        <v>1814667</v>
      </c>
      <c r="W2705">
        <v>1881469</v>
      </c>
      <c r="X2705">
        <v>1914526</v>
      </c>
      <c r="Y2705">
        <v>1983642</v>
      </c>
      <c r="Z2705">
        <v>1021123</v>
      </c>
      <c r="AA2705">
        <v>48421</v>
      </c>
      <c r="AB2705">
        <v>812089.65500000003</v>
      </c>
      <c r="AC2705">
        <v>58711</v>
      </c>
      <c r="AD2705">
        <v>13</v>
      </c>
      <c r="AE2705">
        <v>6.7901924549470732E-6</v>
      </c>
      <c r="AF2705">
        <v>67</v>
      </c>
      <c r="AG2705">
        <v>1278</v>
      </c>
      <c r="AH2705">
        <v>5.242566510172144E-2</v>
      </c>
      <c r="AI2705" s="3">
        <v>145661</v>
      </c>
      <c r="AJ2705" s="3">
        <v>552714.93933777499</v>
      </c>
      <c r="AK2705">
        <v>15</v>
      </c>
      <c r="AL2705">
        <v>574438.39999999991</v>
      </c>
      <c r="AM2705">
        <v>625902</v>
      </c>
      <c r="AN2705">
        <v>69372</v>
      </c>
      <c r="AO2705">
        <v>695274</v>
      </c>
      <c r="AP2705">
        <v>103</v>
      </c>
      <c r="AQ2705">
        <v>25</v>
      </c>
      <c r="AR2705">
        <v>128</v>
      </c>
      <c r="AS2705">
        <v>6.8031947377288696E-2</v>
      </c>
      <c r="AT2705">
        <v>130</v>
      </c>
      <c r="AU2705">
        <v>1450</v>
      </c>
      <c r="AV2705">
        <f t="shared" si="171"/>
        <v>1580</v>
      </c>
      <c r="AY2705">
        <v>2809635188.6449699</v>
      </c>
      <c r="AZ2705">
        <v>2809635.1886449698</v>
      </c>
      <c r="BA2705">
        <v>1936.09233903121</v>
      </c>
      <c r="BB2705">
        <v>5.1650429054452234</v>
      </c>
      <c r="BC2705">
        <v>5145441</v>
      </c>
      <c r="BD2705">
        <v>5013194</v>
      </c>
      <c r="BE2705">
        <v>132247</v>
      </c>
      <c r="BF2705">
        <v>7.2876731653796531E-2</v>
      </c>
      <c r="BG2705">
        <v>36628861</v>
      </c>
      <c r="BH2705">
        <v>19.132078122731162</v>
      </c>
      <c r="BI2705">
        <v>128482</v>
      </c>
      <c r="BJ2705">
        <v>899</v>
      </c>
      <c r="BK2705">
        <v>119</v>
      </c>
      <c r="BL2705">
        <v>66</v>
      </c>
      <c r="BM2705">
        <v>13</v>
      </c>
      <c r="BN2705">
        <v>19</v>
      </c>
      <c r="BO2705">
        <v>61</v>
      </c>
      <c r="BP2705">
        <v>11</v>
      </c>
      <c r="BQ2705">
        <v>136</v>
      </c>
      <c r="BR2705">
        <v>24</v>
      </c>
      <c r="BS2705">
        <v>3</v>
      </c>
      <c r="BT2705">
        <v>1800000</v>
      </c>
      <c r="BU2705">
        <v>0.74</v>
      </c>
      <c r="BV2705">
        <v>0.50015799999999999</v>
      </c>
      <c r="BW2705">
        <v>7011</v>
      </c>
      <c r="BX2705">
        <v>0.75479079999999998</v>
      </c>
      <c r="BY2705">
        <v>-1.4093869999999999</v>
      </c>
      <c r="BZ2705">
        <v>939</v>
      </c>
      <c r="CA2705">
        <v>104</v>
      </c>
      <c r="CB2705">
        <v>63</v>
      </c>
      <c r="CC2705">
        <v>17</v>
      </c>
      <c r="CD2705">
        <v>21</v>
      </c>
      <c r="CE2705">
        <v>61</v>
      </c>
      <c r="CF2705">
        <v>11</v>
      </c>
      <c r="CG2705">
        <v>135</v>
      </c>
      <c r="CH2705">
        <v>26</v>
      </c>
      <c r="CI2705">
        <v>3</v>
      </c>
      <c r="CJ2705">
        <v>1946346</v>
      </c>
      <c r="CK2705">
        <v>0.70902090378586335</v>
      </c>
      <c r="CL2705">
        <v>0.62663096996553425</v>
      </c>
      <c r="CM2705">
        <v>6996</v>
      </c>
      <c r="CN2705">
        <v>-1.1595481489989594</v>
      </c>
      <c r="CO2705">
        <v>314580</v>
      </c>
      <c r="CP2705">
        <v>0.58723694400000004</v>
      </c>
      <c r="CQ2705">
        <v>0.255976174</v>
      </c>
      <c r="CR2705">
        <v>1641878</v>
      </c>
      <c r="CS2705">
        <v>0.81900000000000006</v>
      </c>
      <c r="CT2705">
        <v>1386406</v>
      </c>
      <c r="CU2705">
        <v>0.75841170462999996</v>
      </c>
      <c r="CV2705">
        <v>1825</v>
      </c>
      <c r="CW2705">
        <v>1084</v>
      </c>
      <c r="CX2705">
        <v>1108</v>
      </c>
      <c r="CY2705">
        <v>851</v>
      </c>
      <c r="CZ2705">
        <v>1960</v>
      </c>
      <c r="DA2705" s="2">
        <v>1181543</v>
      </c>
      <c r="DB2705" s="2">
        <v>232760</v>
      </c>
      <c r="DC2705" s="2">
        <v>244.57</v>
      </c>
      <c r="DD2705" s="2">
        <v>562871</v>
      </c>
      <c r="DE2705">
        <v>693</v>
      </c>
      <c r="DF2705">
        <v>156</v>
      </c>
      <c r="DG2705">
        <v>37.46</v>
      </c>
      <c r="DH2705">
        <v>2.41</v>
      </c>
      <c r="DI2705" s="2">
        <v>6.02</v>
      </c>
      <c r="DJ2705">
        <v>1.02</v>
      </c>
      <c r="DK2705">
        <v>0.88833661721394197</v>
      </c>
      <c r="DL2705">
        <v>4.6948356807511738E-3</v>
      </c>
      <c r="DM2705">
        <v>56</v>
      </c>
      <c r="DN2705">
        <v>47.6</v>
      </c>
      <c r="DO2705">
        <v>8.6999999999999994E-2</v>
      </c>
      <c r="DP2705">
        <v>0</v>
      </c>
      <c r="DQ2705" s="2">
        <v>0</v>
      </c>
      <c r="DR2705" s="2">
        <v>37.261000000000003</v>
      </c>
      <c r="DS2705">
        <v>0</v>
      </c>
      <c r="DT2705">
        <v>4.2608263951219696</v>
      </c>
      <c r="DU2705">
        <v>2447582.2970916317</v>
      </c>
      <c r="DV2705">
        <v>0</v>
      </c>
    </row>
    <row r="2706" spans="1:126" x14ac:dyDescent="0.15">
      <c r="A2706" t="s">
        <v>2658</v>
      </c>
      <c r="B2706" t="s">
        <v>758</v>
      </c>
      <c r="C2706">
        <v>48</v>
      </c>
      <c r="D2706">
        <v>441</v>
      </c>
      <c r="E2706" t="s">
        <v>4425</v>
      </c>
      <c r="F2706">
        <v>48441</v>
      </c>
      <c r="G2706" t="s">
        <v>7689</v>
      </c>
      <c r="H2706">
        <v>67</v>
      </c>
      <c r="I2706">
        <v>6.9</v>
      </c>
      <c r="J2706">
        <v>0.4</v>
      </c>
      <c r="K2706">
        <v>1.5</v>
      </c>
      <c r="L2706">
        <v>2</v>
      </c>
      <c r="M2706">
        <v>22.1</v>
      </c>
      <c r="N2706">
        <f t="shared" si="170"/>
        <v>5031.4299999999994</v>
      </c>
      <c r="O2706">
        <f t="shared" si="168"/>
        <v>4968.5700000000006</v>
      </c>
      <c r="P2706">
        <f t="shared" si="169"/>
        <v>5.962284000000003</v>
      </c>
      <c r="Q2706" s="4">
        <v>48441</v>
      </c>
      <c r="R2706" s="5">
        <v>32.297327000000003</v>
      </c>
      <c r="S2706" s="5">
        <v>-99.890179000000003</v>
      </c>
      <c r="T2706">
        <v>3</v>
      </c>
      <c r="U2706">
        <v>0.11984155661856689</v>
      </c>
      <c r="V2706">
        <v>131425</v>
      </c>
      <c r="W2706">
        <v>133560</v>
      </c>
      <c r="X2706">
        <v>134435</v>
      </c>
      <c r="Y2706">
        <v>135915</v>
      </c>
      <c r="Z2706">
        <v>63108</v>
      </c>
      <c r="AA2706">
        <v>48423</v>
      </c>
      <c r="AB2706">
        <v>48503.598999999995</v>
      </c>
      <c r="AC2706">
        <v>45396</v>
      </c>
      <c r="AD2706">
        <v>1</v>
      </c>
      <c r="AE2706">
        <v>7.4385390709264699E-6</v>
      </c>
      <c r="AF2706">
        <v>31</v>
      </c>
      <c r="AG2706">
        <v>1149</v>
      </c>
      <c r="AH2706">
        <v>2.6979982593559618E-2</v>
      </c>
      <c r="AI2706" s="3">
        <v>578912</v>
      </c>
      <c r="AJ2706" s="3">
        <v>585952.03062989505</v>
      </c>
      <c r="AK2706">
        <v>125</v>
      </c>
      <c r="AL2706">
        <v>588377.59999999998</v>
      </c>
      <c r="AM2706">
        <v>348484</v>
      </c>
      <c r="AN2706">
        <v>63623</v>
      </c>
      <c r="AO2706">
        <v>412107</v>
      </c>
      <c r="AP2706">
        <v>7</v>
      </c>
      <c r="AQ2706">
        <v>3</v>
      </c>
      <c r="AR2706">
        <v>10</v>
      </c>
      <c r="AS2706">
        <v>7.4872716382150345E-2</v>
      </c>
      <c r="AT2706">
        <v>11</v>
      </c>
      <c r="AU2706">
        <v>78</v>
      </c>
      <c r="AV2706">
        <f t="shared" si="171"/>
        <v>89</v>
      </c>
      <c r="AW2706">
        <v>117773</v>
      </c>
      <c r="AX2706">
        <v>0.88</v>
      </c>
      <c r="AY2706">
        <v>295228365.85529798</v>
      </c>
      <c r="AZ2706">
        <v>295228.36585529801</v>
      </c>
      <c r="BA2706">
        <v>2335.1731151907902</v>
      </c>
      <c r="BB2706">
        <v>4.2823377568660348</v>
      </c>
      <c r="BC2706">
        <v>34920</v>
      </c>
      <c r="BD2706">
        <v>2860</v>
      </c>
      <c r="BE2706">
        <v>32060</v>
      </c>
      <c r="BF2706">
        <v>0.24394141145139814</v>
      </c>
      <c r="BG2706">
        <v>2337484</v>
      </c>
      <c r="BH2706">
        <v>17.387466061665489</v>
      </c>
      <c r="BI2706">
        <v>13929</v>
      </c>
      <c r="BJ2706">
        <v>126</v>
      </c>
      <c r="BK2706">
        <v>24</v>
      </c>
      <c r="BL2706">
        <v>9</v>
      </c>
      <c r="BM2706">
        <v>0</v>
      </c>
      <c r="BN2706">
        <v>4</v>
      </c>
      <c r="BO2706">
        <v>4</v>
      </c>
      <c r="BP2706">
        <v>1</v>
      </c>
      <c r="BQ2706">
        <v>12</v>
      </c>
      <c r="BR2706">
        <v>6</v>
      </c>
      <c r="BS2706">
        <v>0</v>
      </c>
      <c r="BT2706">
        <v>127683</v>
      </c>
      <c r="BU2706">
        <v>0.75</v>
      </c>
      <c r="BV2706">
        <v>0.50643190000000005</v>
      </c>
      <c r="BW2706">
        <v>720</v>
      </c>
      <c r="BX2706">
        <v>1.4567330000000001</v>
      </c>
      <c r="BY2706">
        <v>-0.57181599999999999</v>
      </c>
      <c r="BZ2706">
        <v>114</v>
      </c>
      <c r="CA2706">
        <v>16</v>
      </c>
      <c r="CB2706">
        <v>9</v>
      </c>
      <c r="CC2706">
        <v>0</v>
      </c>
      <c r="CD2706">
        <v>4</v>
      </c>
      <c r="CE2706">
        <v>4</v>
      </c>
      <c r="CF2706">
        <v>1</v>
      </c>
      <c r="CG2706">
        <v>13</v>
      </c>
      <c r="CH2706">
        <v>4</v>
      </c>
      <c r="CI2706">
        <v>0</v>
      </c>
      <c r="CJ2706">
        <v>135044</v>
      </c>
      <c r="CK2706">
        <v>1.2218239981043215</v>
      </c>
      <c r="CL2706">
        <v>0.57153614457831325</v>
      </c>
      <c r="CM2706">
        <v>623</v>
      </c>
      <c r="CN2706">
        <v>-0.75395361059225452</v>
      </c>
      <c r="CO2706">
        <v>15541</v>
      </c>
      <c r="CP2706">
        <v>-0.44437406460000001</v>
      </c>
      <c r="CQ2706">
        <v>0.223382258</v>
      </c>
      <c r="CR2706">
        <v>111291</v>
      </c>
      <c r="CS2706">
        <v>0.81499999999999995</v>
      </c>
      <c r="CT2706">
        <v>100277</v>
      </c>
      <c r="CU2706">
        <v>0.77324308430999988</v>
      </c>
      <c r="CV2706">
        <v>189</v>
      </c>
      <c r="CW2706">
        <v>101</v>
      </c>
      <c r="CX2706">
        <v>93</v>
      </c>
      <c r="CY2706">
        <v>460</v>
      </c>
      <c r="CZ2706">
        <v>1716</v>
      </c>
      <c r="DA2706" s="2">
        <v>88906</v>
      </c>
      <c r="DB2706" s="2">
        <v>11795</v>
      </c>
      <c r="DC2706" s="2">
        <v>208.03</v>
      </c>
      <c r="DD2706" s="2">
        <v>25274</v>
      </c>
      <c r="DE2706">
        <v>525</v>
      </c>
      <c r="DF2706">
        <v>50</v>
      </c>
      <c r="DG2706">
        <v>54.43</v>
      </c>
      <c r="DH2706">
        <v>2.98</v>
      </c>
      <c r="DI2706" s="2">
        <v>14.17</v>
      </c>
      <c r="DJ2706">
        <v>2.04</v>
      </c>
      <c r="DK2706">
        <v>0.9197546431927478</v>
      </c>
      <c r="DL2706">
        <v>0</v>
      </c>
      <c r="DN2706">
        <v>192.5</v>
      </c>
      <c r="DO2706">
        <v>0.34200000000000003</v>
      </c>
      <c r="DP2706">
        <v>6854.25</v>
      </c>
      <c r="DQ2706" s="2">
        <v>0</v>
      </c>
      <c r="DR2706" s="2">
        <v>0</v>
      </c>
      <c r="DS2706">
        <v>0</v>
      </c>
      <c r="DT2706">
        <v>3.5327887356216898</v>
      </c>
      <c r="DU2706">
        <v>2078613.7575721242</v>
      </c>
      <c r="DV2706">
        <v>0</v>
      </c>
    </row>
    <row r="2707" spans="1:126" x14ac:dyDescent="0.15">
      <c r="A2707" t="s">
        <v>2658</v>
      </c>
      <c r="B2707" t="s">
        <v>992</v>
      </c>
      <c r="C2707">
        <v>48</v>
      </c>
      <c r="D2707">
        <v>443</v>
      </c>
      <c r="E2707" t="s">
        <v>4426</v>
      </c>
      <c r="F2707">
        <v>48443</v>
      </c>
      <c r="G2707" t="s">
        <v>7690</v>
      </c>
      <c r="H2707">
        <v>50.3</v>
      </c>
      <c r="I2707">
        <v>0.6</v>
      </c>
      <c r="J2707">
        <v>0.7</v>
      </c>
      <c r="K2707">
        <v>0.4</v>
      </c>
      <c r="L2707">
        <v>0.5</v>
      </c>
      <c r="M2707">
        <v>47.5</v>
      </c>
      <c r="N2707">
        <f t="shared" si="170"/>
        <v>4787.5999999999995</v>
      </c>
      <c r="O2707">
        <f t="shared" si="168"/>
        <v>5212.4000000000005</v>
      </c>
      <c r="P2707">
        <f t="shared" si="169"/>
        <v>6.2548800000000027</v>
      </c>
      <c r="Q2707" s="4">
        <v>48443</v>
      </c>
      <c r="R2707" s="5">
        <v>30.232343</v>
      </c>
      <c r="S2707" s="5">
        <v>-102.072513</v>
      </c>
      <c r="T2707">
        <v>9</v>
      </c>
      <c r="U2707">
        <v>7.2323836096152214E-2</v>
      </c>
      <c r="V2707">
        <v>1001</v>
      </c>
      <c r="W2707">
        <v>809</v>
      </c>
      <c r="X2707">
        <v>921</v>
      </c>
      <c r="Y2707">
        <v>864</v>
      </c>
      <c r="Z2707">
        <v>493</v>
      </c>
      <c r="AA2707">
        <v>48425</v>
      </c>
      <c r="AB2707">
        <v>389.94300000000004</v>
      </c>
      <c r="AC2707">
        <v>31111</v>
      </c>
      <c r="AD2707">
        <v>0</v>
      </c>
      <c r="AE2707">
        <v>0</v>
      </c>
      <c r="AF2707">
        <v>0</v>
      </c>
      <c r="AG2707">
        <v>86</v>
      </c>
      <c r="AH2707">
        <v>0</v>
      </c>
      <c r="AI2707" s="3">
        <v>1100763</v>
      </c>
      <c r="AJ2707" s="3">
        <v>1509121.762075915</v>
      </c>
      <c r="AK2707">
        <v>6000</v>
      </c>
      <c r="AL2707">
        <v>1509081.6</v>
      </c>
      <c r="AM2707">
        <v>452390</v>
      </c>
      <c r="AN2707">
        <v>4912</v>
      </c>
      <c r="AO2707">
        <v>457302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f t="shared" si="171"/>
        <v>0</v>
      </c>
      <c r="AW2707">
        <v>0</v>
      </c>
      <c r="AX2707">
        <v>0</v>
      </c>
      <c r="AY2707">
        <v>84024089.096024305</v>
      </c>
      <c r="AZ2707">
        <v>84024.089096024298</v>
      </c>
      <c r="BA2707">
        <v>77363.515878244696</v>
      </c>
      <c r="BB2707">
        <v>0.1292598957852184</v>
      </c>
      <c r="BC2707">
        <v>1834</v>
      </c>
      <c r="BD2707">
        <v>0</v>
      </c>
      <c r="BE2707">
        <v>1834</v>
      </c>
      <c r="BF2707">
        <v>1.8321678321678321</v>
      </c>
      <c r="BG2707">
        <v>16076</v>
      </c>
      <c r="BH2707">
        <v>17.454940282301845</v>
      </c>
      <c r="BI2707">
        <v>222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969</v>
      </c>
      <c r="BU2707">
        <v>0.43</v>
      </c>
      <c r="BV2707">
        <v>0.70998629999999996</v>
      </c>
      <c r="BW2707">
        <v>18</v>
      </c>
      <c r="BX2707">
        <v>0</v>
      </c>
      <c r="BY2707">
        <v>1.4272830000000001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893</v>
      </c>
      <c r="CK2707">
        <v>0</v>
      </c>
      <c r="CL2707">
        <v>0.62080536912751683</v>
      </c>
      <c r="CM2707">
        <v>16</v>
      </c>
      <c r="CN2707">
        <v>0.76455277100357955</v>
      </c>
      <c r="CO2707">
        <v>82</v>
      </c>
      <c r="CP2707">
        <v>0</v>
      </c>
      <c r="CQ2707">
        <v>0</v>
      </c>
      <c r="CR2707">
        <v>747</v>
      </c>
      <c r="CS2707">
        <v>0.88700000000000001</v>
      </c>
      <c r="CT2707">
        <v>691</v>
      </c>
      <c r="CU2707">
        <v>0.71509433962000002</v>
      </c>
      <c r="CV2707">
        <v>0</v>
      </c>
      <c r="CW2707">
        <v>0</v>
      </c>
      <c r="CX2707">
        <v>0</v>
      </c>
      <c r="CY2707">
        <v>68</v>
      </c>
      <c r="CZ2707">
        <v>129</v>
      </c>
      <c r="DA2707" s="2">
        <v>744</v>
      </c>
      <c r="DB2707" s="2">
        <v>40</v>
      </c>
      <c r="DC2707" s="2">
        <v>0</v>
      </c>
      <c r="DD2707" s="2">
        <v>238</v>
      </c>
      <c r="DE2707">
        <v>31</v>
      </c>
      <c r="DF2707">
        <v>2</v>
      </c>
      <c r="DH2707">
        <v>110.74</v>
      </c>
      <c r="DI2707" s="2">
        <v>110.74</v>
      </c>
      <c r="DJ2707">
        <v>3.17</v>
      </c>
      <c r="DK2707">
        <v>0.81336581989038514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s="2">
        <v>0</v>
      </c>
      <c r="DR2707" s="2">
        <v>635.92586155000004</v>
      </c>
      <c r="DS2707">
        <v>4.2139925472154717E-4</v>
      </c>
      <c r="DV2707">
        <v>0</v>
      </c>
    </row>
    <row r="2708" spans="1:126" x14ac:dyDescent="0.15">
      <c r="A2708" t="s">
        <v>2658</v>
      </c>
      <c r="B2708" t="s">
        <v>4427</v>
      </c>
      <c r="C2708">
        <v>48</v>
      </c>
      <c r="D2708">
        <v>445</v>
      </c>
      <c r="E2708" t="s">
        <v>4428</v>
      </c>
      <c r="F2708">
        <v>48445</v>
      </c>
      <c r="G2708" t="s">
        <v>7691</v>
      </c>
      <c r="H2708">
        <v>45.4</v>
      </c>
      <c r="I2708">
        <v>4.5</v>
      </c>
      <c r="J2708">
        <v>0.2</v>
      </c>
      <c r="K2708">
        <v>0.2</v>
      </c>
      <c r="L2708">
        <v>0.6</v>
      </c>
      <c r="M2708">
        <v>49.1</v>
      </c>
      <c r="N2708">
        <f t="shared" si="170"/>
        <v>4492.66</v>
      </c>
      <c r="O2708">
        <f t="shared" si="168"/>
        <v>5507.34</v>
      </c>
      <c r="P2708">
        <f t="shared" si="169"/>
        <v>6.6088080000000025</v>
      </c>
      <c r="Q2708" s="4">
        <v>48445</v>
      </c>
      <c r="R2708" s="5">
        <v>33.171228999999997</v>
      </c>
      <c r="S2708" s="5">
        <v>-102.33928400000001</v>
      </c>
      <c r="T2708">
        <v>6</v>
      </c>
      <c r="U2708">
        <v>5.8644284922579899E-2</v>
      </c>
      <c r="V2708">
        <v>12561</v>
      </c>
      <c r="W2708">
        <v>12681</v>
      </c>
      <c r="X2708">
        <v>12687</v>
      </c>
      <c r="Y2708">
        <v>12755</v>
      </c>
      <c r="Z2708">
        <v>6217</v>
      </c>
      <c r="AA2708">
        <v>48427</v>
      </c>
      <c r="AB2708">
        <v>3979.9689999999996</v>
      </c>
      <c r="AC2708">
        <v>37475</v>
      </c>
      <c r="AD2708">
        <v>0</v>
      </c>
      <c r="AE2708">
        <v>0</v>
      </c>
      <c r="AF2708">
        <v>2</v>
      </c>
      <c r="AG2708">
        <v>630</v>
      </c>
      <c r="AH2708">
        <v>3.1746031746031746E-3</v>
      </c>
      <c r="AI2708" s="3">
        <v>442100</v>
      </c>
      <c r="AJ2708" s="3">
        <v>568856.27580783505</v>
      </c>
      <c r="AK2708">
        <v>320</v>
      </c>
      <c r="AL2708">
        <v>570214.40000000002</v>
      </c>
      <c r="AM2708">
        <v>522744</v>
      </c>
      <c r="AN2708">
        <v>119158</v>
      </c>
      <c r="AO2708">
        <v>641902</v>
      </c>
      <c r="AP2708">
        <v>1</v>
      </c>
      <c r="AQ2708">
        <v>1</v>
      </c>
      <c r="AR2708">
        <v>2</v>
      </c>
      <c r="AS2708">
        <v>0.15771626843308889</v>
      </c>
      <c r="AT2708">
        <v>2</v>
      </c>
      <c r="AU2708">
        <v>1</v>
      </c>
      <c r="AV2708">
        <f t="shared" si="171"/>
        <v>3</v>
      </c>
      <c r="AW2708">
        <v>11305</v>
      </c>
      <c r="AX2708">
        <v>0.92</v>
      </c>
      <c r="AY2708">
        <v>643603605.688169</v>
      </c>
      <c r="AZ2708">
        <v>643603.60568816902</v>
      </c>
      <c r="BA2708">
        <v>50374.892900193998</v>
      </c>
      <c r="BB2708">
        <v>0.19851158829881085</v>
      </c>
      <c r="BG2708">
        <v>214401</v>
      </c>
      <c r="BH2708">
        <v>16.899266966185859</v>
      </c>
      <c r="BI2708">
        <v>1890</v>
      </c>
      <c r="BJ2708">
        <v>15</v>
      </c>
      <c r="BK2708">
        <v>1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12142</v>
      </c>
      <c r="BU2708">
        <v>0.73</v>
      </c>
      <c r="BV2708">
        <v>0.47592570000000001</v>
      </c>
      <c r="BW2708">
        <v>60</v>
      </c>
      <c r="BX2708">
        <v>1.564816</v>
      </c>
      <c r="BY2708">
        <v>-0.73067709999999997</v>
      </c>
      <c r="BZ2708">
        <v>14</v>
      </c>
      <c r="CA2708">
        <v>2</v>
      </c>
      <c r="CB2708">
        <v>2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0</v>
      </c>
      <c r="CI2708">
        <v>0</v>
      </c>
      <c r="CJ2708">
        <v>12773</v>
      </c>
      <c r="CK2708">
        <v>1.4875127221482816</v>
      </c>
      <c r="CL2708">
        <v>0.51088154269972452</v>
      </c>
      <c r="CM2708">
        <v>48</v>
      </c>
      <c r="CN2708">
        <v>-0.90587490982124674</v>
      </c>
      <c r="CO2708">
        <v>798</v>
      </c>
      <c r="CP2708">
        <v>-0.76960959839999998</v>
      </c>
      <c r="CQ2708">
        <v>-0.30695905629999998</v>
      </c>
      <c r="CR2708">
        <v>11219</v>
      </c>
      <c r="CS2708">
        <v>0.88</v>
      </c>
      <c r="CT2708">
        <v>8818</v>
      </c>
      <c r="CU2708">
        <v>0.69012345678999987</v>
      </c>
      <c r="CW2708">
        <v>2</v>
      </c>
      <c r="CX2708">
        <v>4</v>
      </c>
      <c r="CY2708">
        <v>981</v>
      </c>
      <c r="CZ2708">
        <v>876</v>
      </c>
      <c r="DA2708" s="2">
        <v>6062</v>
      </c>
      <c r="DB2708" s="2">
        <v>515</v>
      </c>
      <c r="DC2708" s="2">
        <v>86.32</v>
      </c>
      <c r="DD2708" s="2">
        <v>1675</v>
      </c>
      <c r="DE2708">
        <v>262</v>
      </c>
      <c r="DF2708">
        <v>42</v>
      </c>
      <c r="DG2708">
        <v>23.54</v>
      </c>
      <c r="DH2708">
        <v>7.85</v>
      </c>
      <c r="DI2708" s="2">
        <v>15.69</v>
      </c>
      <c r="DJ2708">
        <v>1.1100000000000001</v>
      </c>
      <c r="DK2708">
        <v>0.84600995249943456</v>
      </c>
      <c r="DL2708">
        <v>7.9365079365079361E-3</v>
      </c>
      <c r="DM2708">
        <v>4649</v>
      </c>
      <c r="DN2708">
        <v>1.8</v>
      </c>
      <c r="DO2708">
        <v>3.0000000000000001E-3</v>
      </c>
      <c r="DP2708">
        <v>98834.650000000009</v>
      </c>
      <c r="DQ2708" s="2">
        <v>0</v>
      </c>
      <c r="DR2708" s="2">
        <v>0</v>
      </c>
      <c r="DS2708">
        <v>0</v>
      </c>
      <c r="DT2708">
        <v>2.9254747972943198</v>
      </c>
      <c r="DU2708">
        <v>1668147.8562543022</v>
      </c>
      <c r="DV2708">
        <v>0</v>
      </c>
    </row>
    <row r="2709" spans="1:126" x14ac:dyDescent="0.15">
      <c r="A2709" t="s">
        <v>2658</v>
      </c>
      <c r="B2709" t="s">
        <v>4429</v>
      </c>
      <c r="C2709">
        <v>48</v>
      </c>
      <c r="D2709">
        <v>447</v>
      </c>
      <c r="E2709" t="s">
        <v>4430</v>
      </c>
      <c r="F2709">
        <v>48447</v>
      </c>
      <c r="G2709" t="s">
        <v>7692</v>
      </c>
      <c r="H2709">
        <v>88.5</v>
      </c>
      <c r="I2709">
        <v>0.5</v>
      </c>
      <c r="J2709">
        <v>0.7</v>
      </c>
      <c r="K2709">
        <v>0.4</v>
      </c>
      <c r="L2709">
        <v>0.5</v>
      </c>
      <c r="M2709">
        <v>9.3000000000000007</v>
      </c>
      <c r="N2709">
        <f t="shared" si="170"/>
        <v>7919.8899999999994</v>
      </c>
      <c r="O2709">
        <f t="shared" si="168"/>
        <v>2080.1100000000006</v>
      </c>
      <c r="P2709">
        <f t="shared" si="169"/>
        <v>2.4961320000000016</v>
      </c>
      <c r="Q2709" s="4">
        <v>48447</v>
      </c>
      <c r="R2709" s="5">
        <v>33.170695000000002</v>
      </c>
      <c r="S2709" s="5">
        <v>-99.205796000000007</v>
      </c>
      <c r="T2709">
        <v>9</v>
      </c>
      <c r="U2709">
        <v>3.5807698294602078E-2</v>
      </c>
      <c r="V2709">
        <v>1626</v>
      </c>
      <c r="W2709">
        <v>1584</v>
      </c>
      <c r="X2709">
        <v>1545</v>
      </c>
      <c r="Y2709">
        <v>1559</v>
      </c>
      <c r="Z2709">
        <v>693</v>
      </c>
      <c r="AA2709">
        <v>48429</v>
      </c>
      <c r="AB2709">
        <v>570.05600000000004</v>
      </c>
      <c r="AC2709">
        <v>41042</v>
      </c>
      <c r="AD2709">
        <v>0</v>
      </c>
      <c r="AE2709">
        <v>0</v>
      </c>
      <c r="AF2709">
        <v>5</v>
      </c>
      <c r="AG2709">
        <v>275</v>
      </c>
      <c r="AH2709">
        <v>1.8181818181818181E-2</v>
      </c>
      <c r="AI2709" s="3">
        <v>508002</v>
      </c>
      <c r="AJ2709" s="3">
        <v>584032.52862699004</v>
      </c>
      <c r="AK2709">
        <v>460</v>
      </c>
      <c r="AL2709">
        <v>585945.59999999998</v>
      </c>
      <c r="AM2709">
        <v>861528</v>
      </c>
      <c r="AN2709">
        <v>23332</v>
      </c>
      <c r="AO2709">
        <v>884860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f t="shared" si="171"/>
        <v>1</v>
      </c>
      <c r="AW2709">
        <v>780</v>
      </c>
      <c r="AX2709">
        <v>0.6</v>
      </c>
      <c r="AY2709">
        <v>152438243.34322399</v>
      </c>
      <c r="AZ2709">
        <v>152438.24334322399</v>
      </c>
      <c r="BA2709">
        <v>82301.885294892607</v>
      </c>
      <c r="BB2709">
        <v>0.12150389950569659</v>
      </c>
      <c r="BC2709">
        <v>985</v>
      </c>
      <c r="BD2709">
        <v>0</v>
      </c>
      <c r="BE2709">
        <v>985</v>
      </c>
      <c r="BF2709">
        <v>0.60578105781057812</v>
      </c>
      <c r="BG2709">
        <v>56373</v>
      </c>
      <c r="BH2709">
        <v>36.487378640776697</v>
      </c>
      <c r="BI2709">
        <v>415</v>
      </c>
      <c r="BJ2709">
        <v>4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1593</v>
      </c>
      <c r="BU2709">
        <v>0.48</v>
      </c>
      <c r="BV2709">
        <v>0.61572369999999998</v>
      </c>
      <c r="BW2709">
        <v>19</v>
      </c>
      <c r="BX2709">
        <v>2.5109859999999999</v>
      </c>
      <c r="BY2709">
        <v>1.9358770000000001</v>
      </c>
      <c r="BZ2709">
        <v>4</v>
      </c>
      <c r="CA2709">
        <v>0</v>
      </c>
      <c r="CB2709">
        <v>0</v>
      </c>
      <c r="CC2709">
        <v>1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1614</v>
      </c>
      <c r="CK2709">
        <v>3.0978934324659235</v>
      </c>
      <c r="CL2709">
        <v>0.63219284603421466</v>
      </c>
      <c r="CM2709">
        <v>18</v>
      </c>
      <c r="CN2709">
        <v>2.4060094133707839</v>
      </c>
      <c r="CO2709">
        <v>165</v>
      </c>
      <c r="CP2709">
        <v>0</v>
      </c>
      <c r="CQ2709">
        <v>0</v>
      </c>
      <c r="CR2709">
        <v>1309</v>
      </c>
      <c r="CS2709">
        <v>0.83</v>
      </c>
      <c r="CT2709">
        <v>1060</v>
      </c>
      <c r="CU2709">
        <v>0.71695906433000001</v>
      </c>
      <c r="CV2709">
        <v>1</v>
      </c>
      <c r="CW2709">
        <v>0</v>
      </c>
      <c r="CX2709">
        <v>2</v>
      </c>
      <c r="CY2709">
        <v>183</v>
      </c>
      <c r="CZ2709">
        <v>406</v>
      </c>
      <c r="DA2709" s="2">
        <v>1288</v>
      </c>
      <c r="DB2709" s="2">
        <v>110</v>
      </c>
      <c r="DC2709" s="2">
        <v>62.5</v>
      </c>
      <c r="DD2709" s="2">
        <v>45</v>
      </c>
      <c r="DE2709">
        <v>127</v>
      </c>
      <c r="DF2709">
        <v>11</v>
      </c>
      <c r="DG2709">
        <v>62.5</v>
      </c>
      <c r="DH2709">
        <v>62.5</v>
      </c>
      <c r="DJ2709">
        <v>-0.79</v>
      </c>
      <c r="DK2709">
        <v>0.83742780540234096</v>
      </c>
      <c r="DL2709">
        <v>0</v>
      </c>
      <c r="DM2709">
        <v>0</v>
      </c>
      <c r="DN2709">
        <v>143.4</v>
      </c>
      <c r="DO2709">
        <v>0.34399999999999997</v>
      </c>
      <c r="DP2709">
        <v>1155.27</v>
      </c>
      <c r="DQ2709" s="2">
        <v>0</v>
      </c>
      <c r="DR2709" s="2">
        <v>297.32763705999997</v>
      </c>
      <c r="DS2709">
        <v>5.074313359209456E-4</v>
      </c>
      <c r="DV2709">
        <v>1</v>
      </c>
    </row>
    <row r="2710" spans="1:126" x14ac:dyDescent="0.15">
      <c r="A2710" t="s">
        <v>2658</v>
      </c>
      <c r="B2710" t="s">
        <v>4431</v>
      </c>
      <c r="C2710">
        <v>48</v>
      </c>
      <c r="D2710">
        <v>449</v>
      </c>
      <c r="E2710" t="s">
        <v>4432</v>
      </c>
      <c r="F2710">
        <v>48449</v>
      </c>
      <c r="G2710" t="s">
        <v>7693</v>
      </c>
      <c r="H2710">
        <v>49.2</v>
      </c>
      <c r="I2710">
        <v>9.3000000000000007</v>
      </c>
      <c r="J2710">
        <v>0.4</v>
      </c>
      <c r="K2710">
        <v>0.7</v>
      </c>
      <c r="L2710">
        <v>0.9</v>
      </c>
      <c r="M2710">
        <v>39.6</v>
      </c>
      <c r="N2710">
        <f t="shared" si="170"/>
        <v>4076.75</v>
      </c>
      <c r="O2710">
        <f t="shared" si="168"/>
        <v>5923.25</v>
      </c>
      <c r="P2710">
        <f t="shared" si="169"/>
        <v>7.1079000000000025</v>
      </c>
      <c r="Q2710" s="4">
        <v>48449</v>
      </c>
      <c r="R2710" s="5">
        <v>33.214599</v>
      </c>
      <c r="S2710" s="5">
        <v>-94.966783000000007</v>
      </c>
      <c r="T2710">
        <v>7</v>
      </c>
      <c r="U2710">
        <v>8.9098386558494086E-2</v>
      </c>
      <c r="V2710">
        <v>32045</v>
      </c>
      <c r="W2710">
        <v>32540</v>
      </c>
      <c r="X2710">
        <v>32553</v>
      </c>
      <c r="Y2710">
        <v>32720</v>
      </c>
      <c r="Z2710">
        <v>15406</v>
      </c>
      <c r="AA2710">
        <v>48431</v>
      </c>
      <c r="AB2710">
        <v>11492.257</v>
      </c>
      <c r="AC2710">
        <v>44178</v>
      </c>
      <c r="AD2710">
        <v>1</v>
      </c>
      <c r="AE2710">
        <v>3.0719134949159833E-5</v>
      </c>
      <c r="AF2710">
        <v>22</v>
      </c>
      <c r="AG2710">
        <v>801</v>
      </c>
      <c r="AH2710">
        <v>2.7465667915106119E-2</v>
      </c>
      <c r="AI2710" s="3">
        <v>146541</v>
      </c>
      <c r="AJ2710" s="3">
        <v>259874.78099275002</v>
      </c>
      <c r="AK2710">
        <v>75</v>
      </c>
      <c r="AL2710">
        <v>272460.80000000005</v>
      </c>
      <c r="AM2710">
        <v>420214</v>
      </c>
      <c r="AN2710">
        <v>43217</v>
      </c>
      <c r="AO2710">
        <v>463431</v>
      </c>
      <c r="AP2710">
        <v>8</v>
      </c>
      <c r="AQ2710">
        <v>0</v>
      </c>
      <c r="AR2710">
        <v>8</v>
      </c>
      <c r="AS2710">
        <v>0.24585125998770743</v>
      </c>
      <c r="AT2710">
        <v>8</v>
      </c>
      <c r="AU2710">
        <v>32</v>
      </c>
      <c r="AV2710">
        <f t="shared" si="171"/>
        <v>40</v>
      </c>
      <c r="AW2710">
        <v>19067</v>
      </c>
      <c r="AX2710">
        <v>0.56000000000000005</v>
      </c>
      <c r="AY2710">
        <v>142718800.72456399</v>
      </c>
      <c r="AZ2710">
        <v>142718.80072456397</v>
      </c>
      <c r="BA2710">
        <v>5083.0943400413498</v>
      </c>
      <c r="BB2710">
        <v>1.9673056077724995</v>
      </c>
      <c r="BC2710">
        <v>51319</v>
      </c>
      <c r="BD2710">
        <v>67870</v>
      </c>
      <c r="BE2710">
        <v>-16551</v>
      </c>
      <c r="BF2710">
        <v>-0.51649243251677324</v>
      </c>
      <c r="BG2710">
        <v>647295</v>
      </c>
      <c r="BH2710">
        <v>19.884342456916414</v>
      </c>
      <c r="BI2710">
        <v>3551</v>
      </c>
      <c r="BJ2710">
        <v>26</v>
      </c>
      <c r="BK2710">
        <v>2</v>
      </c>
      <c r="BL2710">
        <v>2</v>
      </c>
      <c r="BM2710">
        <v>0</v>
      </c>
      <c r="BN2710">
        <v>0</v>
      </c>
      <c r="BO2710">
        <v>0</v>
      </c>
      <c r="BP2710">
        <v>1</v>
      </c>
      <c r="BQ2710">
        <v>2</v>
      </c>
      <c r="BR2710">
        <v>1</v>
      </c>
      <c r="BS2710">
        <v>0</v>
      </c>
      <c r="BT2710">
        <v>30206</v>
      </c>
      <c r="BU2710">
        <v>0.72</v>
      </c>
      <c r="BV2710">
        <v>0.44730989999999998</v>
      </c>
      <c r="BW2710">
        <v>108</v>
      </c>
      <c r="BX2710">
        <v>1.125604</v>
      </c>
      <c r="BY2710">
        <v>-1.421071</v>
      </c>
      <c r="BZ2710">
        <v>28</v>
      </c>
      <c r="CA2710">
        <v>1</v>
      </c>
      <c r="CB2710">
        <v>2</v>
      </c>
      <c r="CC2710">
        <v>0</v>
      </c>
      <c r="CD2710">
        <v>0</v>
      </c>
      <c r="CE2710">
        <v>0</v>
      </c>
      <c r="CF2710">
        <v>0</v>
      </c>
      <c r="CG2710">
        <v>2</v>
      </c>
      <c r="CH2710">
        <v>1</v>
      </c>
      <c r="CI2710">
        <v>0</v>
      </c>
      <c r="CJ2710">
        <v>32487</v>
      </c>
      <c r="CK2710">
        <v>1.0465724751439038</v>
      </c>
      <c r="CL2710">
        <v>0.55963592693255804</v>
      </c>
      <c r="CM2710">
        <v>104</v>
      </c>
      <c r="CN2710">
        <v>-1.1934654623151995</v>
      </c>
      <c r="CO2710">
        <v>2255</v>
      </c>
      <c r="CP2710">
        <v>0.26305067999999998</v>
      </c>
      <c r="CQ2710">
        <v>-0.18330159060000001</v>
      </c>
      <c r="CR2710">
        <v>27143</v>
      </c>
      <c r="CS2710">
        <v>0.83200000000000007</v>
      </c>
      <c r="CT2710">
        <v>21823</v>
      </c>
      <c r="CU2710">
        <v>0.68439812064999994</v>
      </c>
      <c r="CV2710">
        <v>16</v>
      </c>
      <c r="CW2710">
        <v>13</v>
      </c>
      <c r="CX2710">
        <v>16</v>
      </c>
      <c r="CY2710">
        <v>316</v>
      </c>
      <c r="CZ2710">
        <v>1185</v>
      </c>
      <c r="DA2710" s="2">
        <v>19886</v>
      </c>
      <c r="DB2710" s="2">
        <v>1560</v>
      </c>
      <c r="DC2710" s="2">
        <v>82.87</v>
      </c>
      <c r="DD2710" s="2">
        <v>8268</v>
      </c>
      <c r="DE2710">
        <v>359</v>
      </c>
      <c r="DF2710">
        <v>144</v>
      </c>
      <c r="DG2710">
        <v>18.420000000000002</v>
      </c>
      <c r="DH2710">
        <v>3.07</v>
      </c>
      <c r="DI2710" s="2">
        <v>9.2100000000000009</v>
      </c>
      <c r="DJ2710">
        <v>0.84</v>
      </c>
      <c r="DK2710">
        <v>0.98076988692584333</v>
      </c>
      <c r="DL2710">
        <v>0</v>
      </c>
      <c r="DN2710">
        <v>48.6</v>
      </c>
      <c r="DO2710">
        <v>0.17800000000000002</v>
      </c>
      <c r="DP2710">
        <v>4087.69</v>
      </c>
      <c r="DQ2710" s="2">
        <v>0</v>
      </c>
      <c r="DR2710" s="2">
        <v>861.47339150999994</v>
      </c>
      <c r="DS2710">
        <v>2.7066525748034209E-3</v>
      </c>
      <c r="DT2710">
        <v>2.8547743644756598</v>
      </c>
      <c r="DU2710">
        <v>777814.10716452997</v>
      </c>
      <c r="DV2710">
        <v>1</v>
      </c>
    </row>
    <row r="2711" spans="1:126" x14ac:dyDescent="0.15">
      <c r="A2711" t="s">
        <v>2658</v>
      </c>
      <c r="B2711" t="s">
        <v>4433</v>
      </c>
      <c r="C2711">
        <v>48</v>
      </c>
      <c r="D2711">
        <v>451</v>
      </c>
      <c r="E2711" t="s">
        <v>4434</v>
      </c>
      <c r="F2711">
        <v>48451</v>
      </c>
      <c r="G2711" t="s">
        <v>7694</v>
      </c>
      <c r="H2711">
        <v>57.9</v>
      </c>
      <c r="I2711">
        <v>3.6</v>
      </c>
      <c r="J2711">
        <v>0.4</v>
      </c>
      <c r="K2711">
        <v>0.9</v>
      </c>
      <c r="L2711">
        <v>1.5</v>
      </c>
      <c r="M2711">
        <v>35.700000000000003</v>
      </c>
      <c r="N2711">
        <f t="shared" si="170"/>
        <v>4643.08</v>
      </c>
      <c r="O2711">
        <f t="shared" si="168"/>
        <v>5356.92</v>
      </c>
      <c r="P2711">
        <f t="shared" si="169"/>
        <v>6.4283040000000025</v>
      </c>
      <c r="Q2711" s="4">
        <v>48451</v>
      </c>
      <c r="R2711" s="5">
        <v>31.398823</v>
      </c>
      <c r="S2711" s="5">
        <v>-100.46378799999999</v>
      </c>
      <c r="T2711">
        <v>3</v>
      </c>
      <c r="U2711">
        <v>0.12134679974957585</v>
      </c>
      <c r="V2711">
        <v>110434</v>
      </c>
      <c r="W2711">
        <v>113516</v>
      </c>
      <c r="X2711">
        <v>115056</v>
      </c>
      <c r="Y2711">
        <v>117598</v>
      </c>
      <c r="Z2711">
        <v>56477</v>
      </c>
      <c r="AA2711">
        <v>48433</v>
      </c>
      <c r="AB2711">
        <v>43495.908000000003</v>
      </c>
      <c r="AC2711">
        <v>46711</v>
      </c>
      <c r="AD2711">
        <v>1</v>
      </c>
      <c r="AE2711">
        <v>8.6914198303434842E-6</v>
      </c>
      <c r="AF2711">
        <v>47</v>
      </c>
      <c r="AG2711">
        <v>1203</v>
      </c>
      <c r="AH2711">
        <v>3.906899418121363E-2</v>
      </c>
      <c r="AI2711" s="3">
        <v>956852</v>
      </c>
      <c r="AJ2711" s="3">
        <v>974068.2090596651</v>
      </c>
      <c r="AK2711">
        <v>78</v>
      </c>
      <c r="AL2711">
        <v>986003.20000000007</v>
      </c>
      <c r="AM2711">
        <v>340041</v>
      </c>
      <c r="AN2711">
        <v>105805</v>
      </c>
      <c r="AO2711">
        <v>445846</v>
      </c>
      <c r="AP2711">
        <v>17</v>
      </c>
      <c r="AQ2711">
        <v>2</v>
      </c>
      <c r="AR2711">
        <v>19</v>
      </c>
      <c r="AS2711">
        <v>0.16737728602135382</v>
      </c>
      <c r="AT2711">
        <v>21</v>
      </c>
      <c r="AU2711">
        <v>80</v>
      </c>
      <c r="AV2711">
        <f t="shared" si="171"/>
        <v>101</v>
      </c>
      <c r="AW2711">
        <v>99742</v>
      </c>
      <c r="AX2711">
        <v>0.87</v>
      </c>
      <c r="AY2711">
        <v>362260737.99785399</v>
      </c>
      <c r="AZ2711">
        <v>362260.73799785401</v>
      </c>
      <c r="BA2711">
        <v>3481.7163673186901</v>
      </c>
      <c r="BB2711">
        <v>2.8721466498148769</v>
      </c>
      <c r="BC2711">
        <v>35881</v>
      </c>
      <c r="BD2711">
        <v>33109</v>
      </c>
      <c r="BE2711">
        <v>2772</v>
      </c>
      <c r="BF2711">
        <v>2.5100965282431137E-2</v>
      </c>
      <c r="BG2711">
        <v>2321292</v>
      </c>
      <c r="BH2711">
        <v>20.175323320817689</v>
      </c>
      <c r="BI2711">
        <v>12518</v>
      </c>
      <c r="BJ2711">
        <v>102</v>
      </c>
      <c r="BK2711">
        <v>12</v>
      </c>
      <c r="BL2711">
        <v>8</v>
      </c>
      <c r="BM2711">
        <v>2</v>
      </c>
      <c r="BN2711">
        <v>0</v>
      </c>
      <c r="BO2711">
        <v>3</v>
      </c>
      <c r="BP2711">
        <v>1</v>
      </c>
      <c r="BQ2711">
        <v>7</v>
      </c>
      <c r="BR2711">
        <v>3</v>
      </c>
      <c r="BS2711">
        <v>1</v>
      </c>
      <c r="BT2711">
        <v>108378</v>
      </c>
      <c r="BU2711">
        <v>0.75</v>
      </c>
      <c r="BV2711">
        <v>0.4814118</v>
      </c>
      <c r="BW2711">
        <v>557</v>
      </c>
      <c r="BX2711">
        <v>1.282548</v>
      </c>
      <c r="BY2711">
        <v>-0.91218350000000004</v>
      </c>
      <c r="BZ2711">
        <v>98</v>
      </c>
      <c r="CA2711">
        <v>9</v>
      </c>
      <c r="CB2711">
        <v>10</v>
      </c>
      <c r="CC2711">
        <v>3</v>
      </c>
      <c r="CD2711">
        <v>0</v>
      </c>
      <c r="CE2711">
        <v>4</v>
      </c>
      <c r="CF2711">
        <v>1</v>
      </c>
      <c r="CG2711">
        <v>11</v>
      </c>
      <c r="CH2711">
        <v>4</v>
      </c>
      <c r="CI2711">
        <v>0</v>
      </c>
      <c r="CJ2711">
        <v>116881</v>
      </c>
      <c r="CK2711">
        <v>1.1977994712570905</v>
      </c>
      <c r="CL2711">
        <v>0.59401135609945488</v>
      </c>
      <c r="CM2711">
        <v>456</v>
      </c>
      <c r="CN2711">
        <v>-0.80553619126070308</v>
      </c>
      <c r="CO2711">
        <v>12451</v>
      </c>
      <c r="CP2711">
        <v>0.26746194200000001</v>
      </c>
      <c r="CQ2711">
        <v>8.7366004999999997E-2</v>
      </c>
      <c r="CR2711">
        <v>100885</v>
      </c>
      <c r="CS2711">
        <v>0.84799999999999998</v>
      </c>
      <c r="CT2711">
        <v>83599</v>
      </c>
      <c r="CU2711">
        <v>0.7577504878400001</v>
      </c>
      <c r="CV2711">
        <v>135</v>
      </c>
      <c r="CW2711">
        <v>60</v>
      </c>
      <c r="CX2711">
        <v>85</v>
      </c>
      <c r="CY2711">
        <v>636</v>
      </c>
      <c r="CZ2711">
        <v>1799</v>
      </c>
      <c r="DA2711" s="2">
        <v>71024</v>
      </c>
      <c r="DB2711" s="2">
        <v>8890</v>
      </c>
      <c r="DC2711" s="2">
        <v>161.80000000000001</v>
      </c>
      <c r="DD2711" s="2">
        <v>15878</v>
      </c>
      <c r="DE2711">
        <v>555</v>
      </c>
      <c r="DF2711">
        <v>47</v>
      </c>
      <c r="DG2711">
        <v>46.98</v>
      </c>
      <c r="DH2711">
        <v>2.61</v>
      </c>
      <c r="DI2711" s="2">
        <v>13.05</v>
      </c>
      <c r="DJ2711">
        <v>2.62</v>
      </c>
      <c r="DK2711">
        <v>0.78389447897898523</v>
      </c>
      <c r="DL2711">
        <v>8.3125519534497092E-4</v>
      </c>
      <c r="DN2711">
        <v>401.3</v>
      </c>
      <c r="DO2711">
        <v>0.40299999999999997</v>
      </c>
      <c r="DP2711">
        <v>2701.15</v>
      </c>
      <c r="DQ2711" s="2">
        <v>0</v>
      </c>
      <c r="DR2711" s="2">
        <v>7759.1871044399995</v>
      </c>
      <c r="DS2711">
        <v>7.8693325786772291E-3</v>
      </c>
      <c r="DT2711">
        <v>3.4923514751190399</v>
      </c>
      <c r="DU2711">
        <v>3443469.729992094</v>
      </c>
      <c r="DV2711">
        <v>1</v>
      </c>
    </row>
    <row r="2712" spans="1:126" x14ac:dyDescent="0.15">
      <c r="A2712" t="s">
        <v>2658</v>
      </c>
      <c r="B2712" t="s">
        <v>4435</v>
      </c>
      <c r="C2712">
        <v>48</v>
      </c>
      <c r="D2712">
        <v>453</v>
      </c>
      <c r="E2712" t="s">
        <v>4436</v>
      </c>
      <c r="F2712">
        <v>48453</v>
      </c>
      <c r="G2712" t="s">
        <v>7695</v>
      </c>
      <c r="H2712">
        <v>50.5</v>
      </c>
      <c r="I2712">
        <v>8.1</v>
      </c>
      <c r="J2712">
        <v>0.3</v>
      </c>
      <c r="K2712">
        <v>5.7</v>
      </c>
      <c r="L2712">
        <v>2</v>
      </c>
      <c r="M2712">
        <v>33.5</v>
      </c>
      <c r="N2712">
        <f t="shared" si="170"/>
        <v>3774.69</v>
      </c>
      <c r="O2712">
        <f t="shared" si="168"/>
        <v>6225.3099999999995</v>
      </c>
      <c r="P2712">
        <f t="shared" si="169"/>
        <v>7.470372000000002</v>
      </c>
      <c r="Q2712" s="4">
        <v>48453</v>
      </c>
      <c r="R2712" s="5">
        <v>30.239512999999999</v>
      </c>
      <c r="S2712" s="5">
        <v>-97.691270000000003</v>
      </c>
      <c r="T2712">
        <v>1</v>
      </c>
      <c r="U2712">
        <v>0.19511389395367762</v>
      </c>
      <c r="V2712">
        <v>1034842</v>
      </c>
      <c r="W2712">
        <v>1092810</v>
      </c>
      <c r="X2712">
        <v>1121645</v>
      </c>
      <c r="Y2712">
        <v>1178292</v>
      </c>
      <c r="Z2712">
        <v>651139</v>
      </c>
      <c r="AA2712">
        <v>48435</v>
      </c>
      <c r="AB2712">
        <v>538149.76699999999</v>
      </c>
      <c r="AC2712">
        <v>61451</v>
      </c>
      <c r="AD2712">
        <v>13</v>
      </c>
      <c r="AE2712">
        <v>1.1590119868585871E-5</v>
      </c>
      <c r="AF2712">
        <v>61</v>
      </c>
      <c r="AG2712">
        <v>1132</v>
      </c>
      <c r="AH2712">
        <v>5.3886925795053005E-2</v>
      </c>
      <c r="AI2712" s="3">
        <v>252686</v>
      </c>
      <c r="AJ2712" s="3">
        <v>634708.40194849006</v>
      </c>
      <c r="AK2712">
        <v>46</v>
      </c>
      <c r="AL2712">
        <v>654201.60000000009</v>
      </c>
      <c r="AM2712">
        <v>655171</v>
      </c>
      <c r="AN2712">
        <v>63351</v>
      </c>
      <c r="AO2712">
        <v>718522</v>
      </c>
      <c r="AP2712">
        <v>81</v>
      </c>
      <c r="AQ2712">
        <v>38</v>
      </c>
      <c r="AR2712">
        <v>119</v>
      </c>
      <c r="AS2712">
        <v>0.10889358625927655</v>
      </c>
      <c r="AT2712">
        <v>132</v>
      </c>
      <c r="AU2712">
        <v>653</v>
      </c>
      <c r="AV2712">
        <f t="shared" si="171"/>
        <v>785</v>
      </c>
      <c r="AW2712">
        <v>1121645</v>
      </c>
      <c r="AX2712">
        <v>1</v>
      </c>
      <c r="AY2712">
        <v>2442507478.8158002</v>
      </c>
      <c r="AZ2712">
        <v>2442507.4788158</v>
      </c>
      <c r="BA2712">
        <v>2998.5199578114498</v>
      </c>
      <c r="BB2712">
        <v>3.3349786363599088</v>
      </c>
      <c r="BC2712">
        <v>985520</v>
      </c>
      <c r="BD2712">
        <v>1067921</v>
      </c>
      <c r="BE2712">
        <v>-82401</v>
      </c>
      <c r="BF2712">
        <v>-7.9626648319260335E-2</v>
      </c>
      <c r="BG2712">
        <v>30649264</v>
      </c>
      <c r="BH2712">
        <v>27.325280280302593</v>
      </c>
      <c r="BI2712">
        <v>64656</v>
      </c>
      <c r="BJ2712">
        <v>418</v>
      </c>
      <c r="BK2712">
        <v>87</v>
      </c>
      <c r="BL2712">
        <v>142</v>
      </c>
      <c r="BM2712">
        <v>37</v>
      </c>
      <c r="BN2712">
        <v>95</v>
      </c>
      <c r="BO2712">
        <v>34</v>
      </c>
      <c r="BP2712">
        <v>6</v>
      </c>
      <c r="BQ2712">
        <v>114</v>
      </c>
      <c r="BR2712">
        <v>21</v>
      </c>
      <c r="BS2712">
        <v>1</v>
      </c>
      <c r="BT2712">
        <v>1000000</v>
      </c>
      <c r="BU2712">
        <v>0.73</v>
      </c>
      <c r="BV2712">
        <v>0.53359719999999999</v>
      </c>
      <c r="BW2712">
        <v>6614</v>
      </c>
      <c r="BX2712">
        <v>0.93065589999999998</v>
      </c>
      <c r="BY2712">
        <v>-0.71994449999999999</v>
      </c>
      <c r="BZ2712">
        <v>452</v>
      </c>
      <c r="CA2712">
        <v>98</v>
      </c>
      <c r="CB2712">
        <v>147</v>
      </c>
      <c r="CC2712">
        <v>54</v>
      </c>
      <c r="CD2712">
        <v>99</v>
      </c>
      <c r="CE2712">
        <v>37</v>
      </c>
      <c r="CF2712">
        <v>4</v>
      </c>
      <c r="CG2712">
        <v>175</v>
      </c>
      <c r="CH2712">
        <v>19</v>
      </c>
      <c r="CI2712">
        <v>2</v>
      </c>
      <c r="CJ2712">
        <v>1150996</v>
      </c>
      <c r="CK2712">
        <v>0.94439945925094437</v>
      </c>
      <c r="CL2712">
        <v>0.61150116436689728</v>
      </c>
      <c r="CM2712">
        <v>6629</v>
      </c>
      <c r="CN2712">
        <v>-0.63312318190314898</v>
      </c>
      <c r="CO2712">
        <v>303595</v>
      </c>
      <c r="CP2712">
        <v>1.0784727089999999</v>
      </c>
      <c r="CQ2712">
        <v>0.63668554399999999</v>
      </c>
      <c r="CR2712">
        <v>989698</v>
      </c>
      <c r="CS2712">
        <v>0.82900000000000007</v>
      </c>
      <c r="CT2712">
        <v>799933</v>
      </c>
      <c r="CU2712">
        <v>0.78684431590999993</v>
      </c>
      <c r="CV2712">
        <v>2638</v>
      </c>
      <c r="CW2712">
        <v>798</v>
      </c>
      <c r="CX2712">
        <v>984</v>
      </c>
      <c r="CY2712">
        <v>854</v>
      </c>
      <c r="CZ2712">
        <v>1760</v>
      </c>
      <c r="DA2712" s="2">
        <v>946333</v>
      </c>
      <c r="DB2712" s="2">
        <v>191125</v>
      </c>
      <c r="DC2712" s="2">
        <v>433.83</v>
      </c>
      <c r="DD2712" s="2">
        <v>270316</v>
      </c>
      <c r="DE2712">
        <v>642</v>
      </c>
      <c r="DF2712">
        <v>174</v>
      </c>
      <c r="DG2712">
        <v>102.06</v>
      </c>
      <c r="DH2712">
        <v>2.77</v>
      </c>
      <c r="DI2712" s="2">
        <v>10.35</v>
      </c>
      <c r="DJ2712">
        <v>3.24</v>
      </c>
      <c r="DK2712">
        <v>0.91186690200485976</v>
      </c>
      <c r="DL2712">
        <v>1.1484098939929329E-2</v>
      </c>
      <c r="DM2712">
        <v>503</v>
      </c>
      <c r="DN2712">
        <v>62.1</v>
      </c>
      <c r="DO2712">
        <v>9.8000000000000004E-2</v>
      </c>
      <c r="DP2712">
        <v>0</v>
      </c>
      <c r="DQ2712" s="2">
        <v>0</v>
      </c>
      <c r="DR2712" s="2">
        <v>11397.183266450003</v>
      </c>
      <c r="DS2712">
        <v>1.474342748184827E-2</v>
      </c>
      <c r="DT2712">
        <v>5.9998318590697304</v>
      </c>
      <c r="DU2712">
        <v>3925099.6019343925</v>
      </c>
      <c r="DV2712">
        <v>0</v>
      </c>
    </row>
    <row r="2713" spans="1:126" x14ac:dyDescent="0.15">
      <c r="A2713" t="s">
        <v>2658</v>
      </c>
      <c r="B2713" t="s">
        <v>504</v>
      </c>
      <c r="C2713">
        <v>48</v>
      </c>
      <c r="D2713">
        <v>455</v>
      </c>
      <c r="E2713" t="s">
        <v>4437</v>
      </c>
      <c r="F2713">
        <v>48455</v>
      </c>
      <c r="G2713" t="s">
        <v>7696</v>
      </c>
      <c r="H2713">
        <v>81</v>
      </c>
      <c r="I2713">
        <v>9.4</v>
      </c>
      <c r="J2713">
        <v>0.4</v>
      </c>
      <c r="K2713">
        <v>0.2</v>
      </c>
      <c r="L2713">
        <v>1.2</v>
      </c>
      <c r="M2713">
        <v>7.7</v>
      </c>
      <c r="N2713">
        <f t="shared" si="170"/>
        <v>6710.2899999999991</v>
      </c>
      <c r="O2713">
        <f t="shared" si="168"/>
        <v>3289.7100000000009</v>
      </c>
      <c r="P2713">
        <f t="shared" si="169"/>
        <v>3.9476520000000024</v>
      </c>
      <c r="Q2713" s="4">
        <v>48455</v>
      </c>
      <c r="R2713" s="5">
        <v>31.096675000000001</v>
      </c>
      <c r="S2713" s="5">
        <v>-95.151686999999995</v>
      </c>
      <c r="T2713">
        <v>7</v>
      </c>
      <c r="U2713">
        <v>0.1254977870553409</v>
      </c>
      <c r="V2713">
        <v>14466</v>
      </c>
      <c r="W2713">
        <v>14452</v>
      </c>
      <c r="X2713">
        <v>14405</v>
      </c>
      <c r="Y2713">
        <v>14507</v>
      </c>
      <c r="Z2713">
        <v>6910</v>
      </c>
      <c r="AA2713">
        <v>48437</v>
      </c>
      <c r="AB2713">
        <v>4445.442</v>
      </c>
      <c r="AC2713">
        <v>34295</v>
      </c>
      <c r="AD2713">
        <v>0</v>
      </c>
      <c r="AE2713">
        <v>0</v>
      </c>
      <c r="AF2713">
        <v>18</v>
      </c>
      <c r="AG2713">
        <v>604</v>
      </c>
      <c r="AH2713">
        <v>2.9801324503311258E-2</v>
      </c>
      <c r="AI2713" s="3">
        <v>111262</v>
      </c>
      <c r="AJ2713" s="3">
        <v>443921.79290986003</v>
      </c>
      <c r="AK2713">
        <v>78</v>
      </c>
      <c r="AL2713">
        <v>456992</v>
      </c>
      <c r="AM2713">
        <v>896123</v>
      </c>
      <c r="AN2713">
        <v>34896</v>
      </c>
      <c r="AO2713">
        <v>931019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8</v>
      </c>
      <c r="AV2713">
        <f t="shared" si="171"/>
        <v>8</v>
      </c>
      <c r="AW2713">
        <v>10021</v>
      </c>
      <c r="AX2713">
        <v>0.74</v>
      </c>
      <c r="AY2713">
        <v>464297691.197119</v>
      </c>
      <c r="AZ2713">
        <v>464297.69119711901</v>
      </c>
      <c r="BA2713">
        <v>33733.187872588998</v>
      </c>
      <c r="BB2713">
        <v>0.29644396603636225</v>
      </c>
      <c r="BC2713">
        <v>778</v>
      </c>
      <c r="BD2713">
        <v>1733</v>
      </c>
      <c r="BE2713">
        <v>-955</v>
      </c>
      <c r="BF2713">
        <v>-6.6016867136734408E-2</v>
      </c>
      <c r="BG2713">
        <v>122757</v>
      </c>
      <c r="BH2713">
        <v>8.5218326969802156</v>
      </c>
      <c r="BI2713">
        <v>3066</v>
      </c>
      <c r="BJ2713">
        <v>14</v>
      </c>
      <c r="BK2713">
        <v>3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2</v>
      </c>
      <c r="BR2713">
        <v>2</v>
      </c>
      <c r="BS2713">
        <v>0</v>
      </c>
      <c r="BT2713">
        <v>13897</v>
      </c>
      <c r="BU2713">
        <v>0.47</v>
      </c>
      <c r="BV2713">
        <v>0.54985519999999999</v>
      </c>
      <c r="BW2713">
        <v>84</v>
      </c>
      <c r="BX2713">
        <v>1.5830759999999999</v>
      </c>
      <c r="BY2713">
        <v>2.1705000000000001E-3</v>
      </c>
      <c r="BZ2713">
        <v>14</v>
      </c>
      <c r="CA2713">
        <v>3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14241</v>
      </c>
      <c r="CK2713">
        <v>1.3341759707885681</v>
      </c>
      <c r="CL2713">
        <v>0.53140714224835928</v>
      </c>
      <c r="CM2713">
        <v>76</v>
      </c>
      <c r="CN2713">
        <v>-0.59425959372829062</v>
      </c>
      <c r="CO2713">
        <v>659</v>
      </c>
      <c r="CP2713">
        <v>-0.62191785860000004</v>
      </c>
      <c r="CQ2713">
        <v>-0.4680630757</v>
      </c>
      <c r="CR2713">
        <v>11562</v>
      </c>
      <c r="CS2713">
        <v>0.80400000000000005</v>
      </c>
      <c r="CT2713">
        <v>10531</v>
      </c>
      <c r="CU2713">
        <v>0.73074968233999993</v>
      </c>
      <c r="CV2713">
        <v>1</v>
      </c>
      <c r="CW2713">
        <v>1</v>
      </c>
      <c r="CX2713">
        <v>2</v>
      </c>
      <c r="CY2713">
        <v>350</v>
      </c>
      <c r="CZ2713">
        <v>861</v>
      </c>
      <c r="DA2713" s="2">
        <v>4643</v>
      </c>
      <c r="DB2713" s="2">
        <v>720</v>
      </c>
      <c r="DC2713" s="2">
        <v>111.17</v>
      </c>
      <c r="DD2713" s="2">
        <v>1815</v>
      </c>
      <c r="DE2713">
        <v>258</v>
      </c>
      <c r="DF2713">
        <v>98</v>
      </c>
      <c r="DH2713">
        <v>13.9</v>
      </c>
      <c r="DI2713" s="2">
        <v>20.84</v>
      </c>
      <c r="DJ2713">
        <v>1.45</v>
      </c>
      <c r="DK2713">
        <v>0.96190073879671412</v>
      </c>
      <c r="DL2713">
        <v>0</v>
      </c>
      <c r="DM2713">
        <v>0</v>
      </c>
      <c r="DN2713">
        <v>72.7</v>
      </c>
      <c r="DO2713">
        <v>0.16200000000000001</v>
      </c>
      <c r="DP2713">
        <v>0</v>
      </c>
      <c r="DQ2713" s="2">
        <v>67334</v>
      </c>
      <c r="DR2713" s="2">
        <v>0</v>
      </c>
      <c r="DS2713">
        <v>0</v>
      </c>
      <c r="DT2713">
        <v>2.1149050233991602</v>
      </c>
      <c r="DU2713">
        <v>966494.67645322904</v>
      </c>
      <c r="DV2713">
        <v>0</v>
      </c>
    </row>
    <row r="2714" spans="1:126" x14ac:dyDescent="0.15">
      <c r="A2714" t="s">
        <v>2658</v>
      </c>
      <c r="B2714" t="s">
        <v>4438</v>
      </c>
      <c r="C2714">
        <v>48</v>
      </c>
      <c r="D2714">
        <v>457</v>
      </c>
      <c r="E2714" t="s">
        <v>4439</v>
      </c>
      <c r="F2714">
        <v>48457</v>
      </c>
      <c r="G2714" t="s">
        <v>7697</v>
      </c>
      <c r="H2714">
        <v>80.400000000000006</v>
      </c>
      <c r="I2714">
        <v>10.9</v>
      </c>
      <c r="J2714">
        <v>0.5</v>
      </c>
      <c r="K2714">
        <v>0.2</v>
      </c>
      <c r="L2714">
        <v>1.1000000000000001</v>
      </c>
      <c r="M2714">
        <v>6.8</v>
      </c>
      <c r="N2714">
        <f t="shared" si="170"/>
        <v>6630.7100000000009</v>
      </c>
      <c r="O2714">
        <f t="shared" ref="O2714:O2777" si="172">10000-N2714</f>
        <v>3369.2899999999991</v>
      </c>
      <c r="P2714">
        <f t="shared" ref="P2714:P2777" si="173">O2714/833.333333333333</f>
        <v>4.0431480000000004</v>
      </c>
      <c r="Q2714" s="4">
        <v>48457</v>
      </c>
      <c r="R2714" s="5">
        <v>30.769295</v>
      </c>
      <c r="S2714" s="5">
        <v>-94.375656000000006</v>
      </c>
      <c r="T2714">
        <v>6</v>
      </c>
      <c r="U2714">
        <v>0.15707034575233558</v>
      </c>
      <c r="V2714">
        <v>21638</v>
      </c>
      <c r="W2714">
        <v>21552</v>
      </c>
      <c r="X2714">
        <v>21462</v>
      </c>
      <c r="Y2714">
        <v>21364</v>
      </c>
      <c r="Z2714">
        <v>10754</v>
      </c>
      <c r="AA2714">
        <v>48439</v>
      </c>
      <c r="AB2714">
        <v>6473.5040000000008</v>
      </c>
      <c r="AC2714">
        <v>41360</v>
      </c>
      <c r="AD2714">
        <v>0</v>
      </c>
      <c r="AE2714">
        <v>0</v>
      </c>
      <c r="AF2714">
        <v>37</v>
      </c>
      <c r="AG2714">
        <v>727</v>
      </c>
      <c r="AH2714">
        <v>5.0894085281980743E-2</v>
      </c>
      <c r="AI2714" s="3">
        <v>90670</v>
      </c>
      <c r="AJ2714" s="3">
        <v>591679.57018132508</v>
      </c>
      <c r="AK2714">
        <v>54</v>
      </c>
      <c r="AL2714">
        <v>598892.80000000005</v>
      </c>
      <c r="AM2714">
        <v>141161</v>
      </c>
      <c r="AN2714">
        <v>42382</v>
      </c>
      <c r="AO2714">
        <v>183543</v>
      </c>
      <c r="AP2714">
        <v>1</v>
      </c>
      <c r="AQ2714">
        <v>0</v>
      </c>
      <c r="AR2714">
        <v>1</v>
      </c>
      <c r="AS2714">
        <v>4.6399406087602083E-2</v>
      </c>
      <c r="AT2714">
        <v>1</v>
      </c>
      <c r="AU2714">
        <v>10</v>
      </c>
      <c r="AV2714">
        <f t="shared" si="171"/>
        <v>11</v>
      </c>
      <c r="AW2714">
        <v>1483</v>
      </c>
      <c r="AX2714">
        <v>6.9999999999999951E-2</v>
      </c>
      <c r="AY2714">
        <v>1026751517.64759</v>
      </c>
      <c r="AZ2714">
        <v>1026751.51764759</v>
      </c>
      <c r="BA2714">
        <v>49094.304899190203</v>
      </c>
      <c r="BB2714">
        <v>0.20368961370435754</v>
      </c>
      <c r="BC2714">
        <v>10147</v>
      </c>
      <c r="BD2714">
        <v>129</v>
      </c>
      <c r="BE2714">
        <v>10018</v>
      </c>
      <c r="BF2714">
        <v>0.46298179129309547</v>
      </c>
      <c r="BG2714">
        <v>207606</v>
      </c>
      <c r="BH2714">
        <v>9.6731898238747558</v>
      </c>
      <c r="BI2714">
        <v>4430</v>
      </c>
      <c r="BJ2714">
        <v>26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</v>
      </c>
      <c r="BS2714">
        <v>0</v>
      </c>
      <c r="BT2714">
        <v>20556</v>
      </c>
      <c r="BU2714">
        <v>0.49</v>
      </c>
      <c r="BV2714">
        <v>0.49148750000000002</v>
      </c>
      <c r="BW2714">
        <v>93</v>
      </c>
      <c r="BX2714">
        <v>1.362133</v>
      </c>
      <c r="BY2714">
        <v>-0.70980880000000002</v>
      </c>
      <c r="BZ2714">
        <v>26</v>
      </c>
      <c r="CA2714">
        <v>1</v>
      </c>
      <c r="CB2714">
        <v>1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21389</v>
      </c>
      <c r="CK2714">
        <v>1.4025901164149797</v>
      </c>
      <c r="CL2714">
        <v>0.58548152681098442</v>
      </c>
      <c r="CM2714">
        <v>85</v>
      </c>
      <c r="CN2714">
        <v>-0.5525695627770788</v>
      </c>
      <c r="CO2714">
        <v>1012</v>
      </c>
      <c r="CP2714">
        <v>-0.35037147130000001</v>
      </c>
      <c r="CQ2714">
        <v>-0.2761929944</v>
      </c>
      <c r="CR2714">
        <v>16947</v>
      </c>
      <c r="CS2714">
        <v>0.79599999999999993</v>
      </c>
      <c r="CT2714">
        <v>16358</v>
      </c>
      <c r="CU2714">
        <v>0.76861221540000002</v>
      </c>
      <c r="CV2714">
        <v>5</v>
      </c>
      <c r="CW2714">
        <v>2</v>
      </c>
      <c r="CX2714">
        <v>4</v>
      </c>
      <c r="CY2714">
        <v>535</v>
      </c>
      <c r="CZ2714">
        <v>1152</v>
      </c>
      <c r="DA2714" s="2">
        <v>6692</v>
      </c>
      <c r="DB2714" s="2">
        <v>1015</v>
      </c>
      <c r="DC2714" s="2">
        <v>55.91</v>
      </c>
      <c r="DD2714" s="2">
        <v>3219</v>
      </c>
      <c r="DE2714">
        <v>444</v>
      </c>
      <c r="DF2714">
        <v>83</v>
      </c>
      <c r="DG2714">
        <v>18.64</v>
      </c>
      <c r="DH2714">
        <v>4.66</v>
      </c>
      <c r="DI2714" s="2">
        <v>18.64</v>
      </c>
      <c r="DJ2714">
        <v>1.18</v>
      </c>
      <c r="DK2714">
        <v>0.98258519907356345</v>
      </c>
      <c r="DL2714">
        <v>0</v>
      </c>
      <c r="DN2714">
        <v>154.5</v>
      </c>
      <c r="DO2714">
        <v>0.26700000000000002</v>
      </c>
      <c r="DP2714">
        <v>1888.6</v>
      </c>
      <c r="DQ2714" s="2">
        <v>0</v>
      </c>
      <c r="DR2714" s="2">
        <v>18718.83872412</v>
      </c>
      <c r="DS2714">
        <v>3.0877811060877669E-2</v>
      </c>
      <c r="DT2714">
        <v>2.1929093540289601</v>
      </c>
      <c r="DU2714">
        <v>1313317.6231805952</v>
      </c>
      <c r="DV2714">
        <v>0</v>
      </c>
    </row>
    <row r="2715" spans="1:126" x14ac:dyDescent="0.15">
      <c r="A2715" t="s">
        <v>2658</v>
      </c>
      <c r="B2715" t="s">
        <v>4440</v>
      </c>
      <c r="C2715">
        <v>48</v>
      </c>
      <c r="D2715">
        <v>459</v>
      </c>
      <c r="E2715" t="s">
        <v>4441</v>
      </c>
      <c r="F2715">
        <v>48459</v>
      </c>
      <c r="G2715" t="s">
        <v>7698</v>
      </c>
      <c r="H2715">
        <v>82.1</v>
      </c>
      <c r="I2715">
        <v>8.6</v>
      </c>
      <c r="J2715">
        <v>0.5</v>
      </c>
      <c r="K2715">
        <v>0.4</v>
      </c>
      <c r="L2715">
        <v>1.8</v>
      </c>
      <c r="M2715">
        <v>6.6</v>
      </c>
      <c r="N2715">
        <f t="shared" si="170"/>
        <v>6861.579999999999</v>
      </c>
      <c r="O2715">
        <f t="shared" si="172"/>
        <v>3138.420000000001</v>
      </c>
      <c r="P2715">
        <f t="shared" si="173"/>
        <v>3.7661040000000026</v>
      </c>
      <c r="Q2715" s="4">
        <v>48459</v>
      </c>
      <c r="R2715" s="5">
        <v>32.735348999999999</v>
      </c>
      <c r="S2715" s="5">
        <v>-94.941184000000007</v>
      </c>
      <c r="T2715">
        <v>3</v>
      </c>
      <c r="U2715">
        <v>0.1209136447590121</v>
      </c>
      <c r="V2715">
        <v>39386</v>
      </c>
      <c r="W2715">
        <v>39851</v>
      </c>
      <c r="X2715">
        <v>40096</v>
      </c>
      <c r="Y2715">
        <v>40381</v>
      </c>
      <c r="Z2715">
        <v>20310</v>
      </c>
      <c r="AA2715">
        <v>48441</v>
      </c>
      <c r="AB2715">
        <v>14563.105</v>
      </c>
      <c r="AC2715">
        <v>46673</v>
      </c>
      <c r="AD2715">
        <v>0</v>
      </c>
      <c r="AE2715">
        <v>0</v>
      </c>
      <c r="AF2715">
        <v>53</v>
      </c>
      <c r="AG2715">
        <v>1754</v>
      </c>
      <c r="AH2715">
        <v>3.0216647662485746E-2</v>
      </c>
      <c r="AI2715" s="3">
        <v>202377</v>
      </c>
      <c r="AJ2715" s="3">
        <v>373077.03750328004</v>
      </c>
      <c r="AK2715">
        <v>53</v>
      </c>
      <c r="AL2715">
        <v>379340.80000000005</v>
      </c>
      <c r="AM2715">
        <v>552881</v>
      </c>
      <c r="AN2715">
        <v>75884</v>
      </c>
      <c r="AO2715">
        <v>628765</v>
      </c>
      <c r="AP2715">
        <v>1</v>
      </c>
      <c r="AQ2715">
        <v>0</v>
      </c>
      <c r="AR2715">
        <v>1</v>
      </c>
      <c r="AS2715">
        <v>2.5093473187623901E-2</v>
      </c>
      <c r="AT2715">
        <v>1</v>
      </c>
      <c r="AU2715">
        <v>25</v>
      </c>
      <c r="AV2715">
        <f t="shared" si="171"/>
        <v>26</v>
      </c>
      <c r="AW2715">
        <v>5048</v>
      </c>
      <c r="AX2715">
        <v>0.13</v>
      </c>
      <c r="AY2715">
        <v>973179805.81939101</v>
      </c>
      <c r="AZ2715">
        <v>973179.80581939104</v>
      </c>
      <c r="BA2715">
        <v>27629.4377673007</v>
      </c>
      <c r="BB2715">
        <v>0.36193280819615337</v>
      </c>
      <c r="BC2715">
        <v>4003</v>
      </c>
      <c r="BD2715">
        <v>497</v>
      </c>
      <c r="BE2715">
        <v>3506</v>
      </c>
      <c r="BF2715">
        <v>8.9016401767125372E-2</v>
      </c>
      <c r="BG2715">
        <v>462964</v>
      </c>
      <c r="BH2715">
        <v>11.546388667198723</v>
      </c>
      <c r="BI2715">
        <v>5862</v>
      </c>
      <c r="BJ2715">
        <v>29</v>
      </c>
      <c r="BK2715">
        <v>0</v>
      </c>
      <c r="BL2715">
        <v>2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2</v>
      </c>
      <c r="BS2715">
        <v>0</v>
      </c>
      <c r="BT2715">
        <v>38057</v>
      </c>
      <c r="BU2715">
        <v>0.69</v>
      </c>
      <c r="BV2715">
        <v>0.52133260000000003</v>
      </c>
      <c r="BW2715">
        <v>125</v>
      </c>
      <c r="BX2715">
        <v>0.86712040000000001</v>
      </c>
      <c r="BY2715">
        <v>-1.2700100000000001</v>
      </c>
      <c r="BZ2715">
        <v>32</v>
      </c>
      <c r="CA2715">
        <v>0</v>
      </c>
      <c r="CB2715">
        <v>2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1</v>
      </c>
      <c r="CI2715">
        <v>0</v>
      </c>
      <c r="CJ2715">
        <v>40366</v>
      </c>
      <c r="CK2715">
        <v>0.89183966704652429</v>
      </c>
      <c r="CL2715">
        <v>0.56432432432432433</v>
      </c>
      <c r="CM2715">
        <v>117</v>
      </c>
      <c r="CN2715">
        <v>-1.3552793112614283</v>
      </c>
      <c r="CO2715">
        <v>3123</v>
      </c>
      <c r="CP2715">
        <v>-0.24861780350000001</v>
      </c>
      <c r="CQ2715">
        <v>-2.6643483400000001E-2</v>
      </c>
      <c r="CR2715">
        <v>33153</v>
      </c>
      <c r="CS2715">
        <v>0.81299999999999994</v>
      </c>
      <c r="CT2715">
        <v>29343</v>
      </c>
      <c r="CU2715">
        <v>0.76088983051000003</v>
      </c>
      <c r="CV2715">
        <v>13</v>
      </c>
      <c r="CW2715">
        <v>5</v>
      </c>
      <c r="CX2715">
        <v>10</v>
      </c>
      <c r="CY2715">
        <v>736</v>
      </c>
      <c r="CZ2715">
        <v>2690</v>
      </c>
      <c r="DA2715" s="2">
        <v>13928</v>
      </c>
      <c r="DB2715" s="2">
        <v>2850</v>
      </c>
      <c r="DC2715" s="2">
        <v>120.35</v>
      </c>
      <c r="DD2715" s="2">
        <v>6135</v>
      </c>
      <c r="DE2715">
        <v>937</v>
      </c>
      <c r="DF2715">
        <v>264</v>
      </c>
      <c r="DG2715">
        <v>10.029999999999999</v>
      </c>
      <c r="DH2715">
        <v>2.5099999999999998</v>
      </c>
      <c r="DI2715" s="2">
        <v>7.52</v>
      </c>
      <c r="DJ2715">
        <v>0.28000000000000003</v>
      </c>
      <c r="DK2715">
        <v>0.97909347406078751</v>
      </c>
      <c r="DL2715">
        <v>1.1402508551881414E-3</v>
      </c>
      <c r="DN2715">
        <v>50.4</v>
      </c>
      <c r="DO2715">
        <v>0.13200000000000001</v>
      </c>
      <c r="DP2715">
        <v>0</v>
      </c>
      <c r="DQ2715" s="2">
        <v>0</v>
      </c>
      <c r="DR2715" s="2">
        <v>0</v>
      </c>
      <c r="DS2715">
        <v>0</v>
      </c>
      <c r="DT2715">
        <v>1.8085872085967201</v>
      </c>
      <c r="DU2715">
        <v>686070.91857884673</v>
      </c>
      <c r="DV2715">
        <v>1</v>
      </c>
    </row>
    <row r="2716" spans="1:126" x14ac:dyDescent="0.15">
      <c r="A2716" t="s">
        <v>2658</v>
      </c>
      <c r="B2716" t="s">
        <v>4442</v>
      </c>
      <c r="C2716">
        <v>48</v>
      </c>
      <c r="D2716">
        <v>461</v>
      </c>
      <c r="E2716" t="s">
        <v>4443</v>
      </c>
      <c r="F2716">
        <v>48461</v>
      </c>
      <c r="G2716" t="s">
        <v>7699</v>
      </c>
      <c r="H2716">
        <v>48</v>
      </c>
      <c r="I2716">
        <v>1.5</v>
      </c>
      <c r="J2716">
        <v>0.8</v>
      </c>
      <c r="K2716">
        <v>0</v>
      </c>
      <c r="L2716">
        <v>0.7</v>
      </c>
      <c r="M2716">
        <v>49</v>
      </c>
      <c r="N2716">
        <f t="shared" ref="N2716:N2779" si="174">H2716^2+I2716^2+J2716^2+K2716^2+L2716^2+M2716^2</f>
        <v>4708.3799999999992</v>
      </c>
      <c r="O2716">
        <f t="shared" si="172"/>
        <v>5291.6200000000008</v>
      </c>
      <c r="P2716">
        <f t="shared" si="173"/>
        <v>6.3499440000000034</v>
      </c>
      <c r="Q2716" s="4">
        <v>48461</v>
      </c>
      <c r="R2716" s="5">
        <v>31.353815999999998</v>
      </c>
      <c r="S2716" s="5">
        <v>-102.041546</v>
      </c>
      <c r="T2716">
        <v>8</v>
      </c>
      <c r="U2716">
        <v>0.17665045476451477</v>
      </c>
      <c r="V2716">
        <v>3300</v>
      </c>
      <c r="W2716">
        <v>3339</v>
      </c>
      <c r="X2716">
        <v>3405</v>
      </c>
      <c r="Y2716">
        <v>3650</v>
      </c>
      <c r="Z2716">
        <v>1613</v>
      </c>
      <c r="AA2716">
        <v>48443</v>
      </c>
      <c r="AB2716">
        <v>1116.9549999999999</v>
      </c>
      <c r="AC2716">
        <v>46131</v>
      </c>
      <c r="AD2716">
        <v>0</v>
      </c>
      <c r="AE2716">
        <v>0</v>
      </c>
      <c r="AF2716">
        <v>5</v>
      </c>
      <c r="AG2716">
        <v>101</v>
      </c>
      <c r="AH2716">
        <v>4.9504950495049507E-2</v>
      </c>
      <c r="AI2716" s="3">
        <v>686231</v>
      </c>
      <c r="AJ2716" s="3">
        <v>794445.02109239507</v>
      </c>
      <c r="AK2716">
        <v>2236</v>
      </c>
      <c r="AL2716">
        <v>794835.20000000007</v>
      </c>
      <c r="AM2716">
        <v>207509</v>
      </c>
      <c r="AN2716">
        <v>14393</v>
      </c>
      <c r="AO2716">
        <v>221902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f t="shared" si="171"/>
        <v>0</v>
      </c>
      <c r="AW2716">
        <v>0</v>
      </c>
      <c r="AX2716">
        <v>0</v>
      </c>
      <c r="AY2716">
        <v>109120330.518222</v>
      </c>
      <c r="AZ2716">
        <v>109120.33051822201</v>
      </c>
      <c r="BA2716">
        <v>32099.997578452501</v>
      </c>
      <c r="BB2716">
        <v>0.31152650325159581</v>
      </c>
      <c r="BC2716">
        <v>1600</v>
      </c>
      <c r="BD2716">
        <v>185</v>
      </c>
      <c r="BE2716">
        <v>1415</v>
      </c>
      <c r="BF2716">
        <v>0.42878787878787877</v>
      </c>
      <c r="BG2716">
        <v>81822</v>
      </c>
      <c r="BH2716">
        <v>24.029955947136564</v>
      </c>
      <c r="BI2716">
        <v>610</v>
      </c>
      <c r="BJ2716">
        <v>3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1</v>
      </c>
      <c r="BS2716">
        <v>0</v>
      </c>
      <c r="BT2716">
        <v>3130</v>
      </c>
      <c r="BU2716">
        <v>0.5</v>
      </c>
      <c r="BV2716">
        <v>0.49792009999999998</v>
      </c>
      <c r="BW2716">
        <v>22</v>
      </c>
      <c r="BX2716">
        <v>1.5974440000000001</v>
      </c>
      <c r="BY2716">
        <v>-0.12853490000000001</v>
      </c>
      <c r="BZ2716">
        <v>2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3465</v>
      </c>
      <c r="CK2716">
        <v>0.86580086580086579</v>
      </c>
      <c r="CL2716">
        <v>0.59090909090909094</v>
      </c>
      <c r="CM2716">
        <v>13</v>
      </c>
      <c r="CN2716">
        <v>-1.0542631555797972</v>
      </c>
      <c r="CO2716">
        <v>179</v>
      </c>
      <c r="CP2716">
        <v>2.2502201999999999E-2</v>
      </c>
      <c r="CQ2716">
        <v>0.21428002199999999</v>
      </c>
      <c r="CR2716">
        <v>3241</v>
      </c>
      <c r="CS2716">
        <v>0.877</v>
      </c>
      <c r="CT2716">
        <v>2261</v>
      </c>
      <c r="CU2716">
        <v>0.74193548386999997</v>
      </c>
      <c r="CW2716">
        <v>0</v>
      </c>
      <c r="CX2716">
        <v>2</v>
      </c>
      <c r="CY2716">
        <v>106</v>
      </c>
      <c r="CZ2716">
        <v>152</v>
      </c>
      <c r="DA2716" s="2">
        <v>2665</v>
      </c>
      <c r="DB2716" s="2">
        <v>250</v>
      </c>
      <c r="DC2716" s="2">
        <v>118.62</v>
      </c>
      <c r="DD2716" s="2">
        <v>1434</v>
      </c>
      <c r="DE2716">
        <v>43</v>
      </c>
      <c r="DF2716">
        <v>2</v>
      </c>
      <c r="DH2716">
        <v>88.97</v>
      </c>
      <c r="DI2716" s="2">
        <v>29.66</v>
      </c>
      <c r="DJ2716">
        <v>1.02</v>
      </c>
      <c r="DK2716">
        <v>0.80016058732409345</v>
      </c>
      <c r="DL2716">
        <v>1.9801980198019802E-2</v>
      </c>
      <c r="DN2716">
        <v>6.9</v>
      </c>
      <c r="DO2716">
        <v>9.0000000000000011E-3</v>
      </c>
      <c r="DP2716">
        <v>206.1</v>
      </c>
      <c r="DQ2716" s="2">
        <v>0</v>
      </c>
      <c r="DR2716" s="2">
        <v>0</v>
      </c>
      <c r="DS2716">
        <v>0</v>
      </c>
      <c r="DV2716">
        <v>1</v>
      </c>
    </row>
    <row r="2717" spans="1:126" x14ac:dyDescent="0.15">
      <c r="A2717" t="s">
        <v>2658</v>
      </c>
      <c r="B2717" t="s">
        <v>4444</v>
      </c>
      <c r="C2717">
        <v>48</v>
      </c>
      <c r="D2717">
        <v>463</v>
      </c>
      <c r="E2717" t="s">
        <v>4445</v>
      </c>
      <c r="F2717">
        <v>48463</v>
      </c>
      <c r="G2717" t="s">
        <v>7700</v>
      </c>
      <c r="H2717">
        <v>29</v>
      </c>
      <c r="I2717">
        <v>0.4</v>
      </c>
      <c r="J2717">
        <v>0.2</v>
      </c>
      <c r="K2717">
        <v>0.4</v>
      </c>
      <c r="L2717">
        <v>0.6</v>
      </c>
      <c r="M2717">
        <v>69.3</v>
      </c>
      <c r="N2717">
        <f t="shared" si="174"/>
        <v>5644.21</v>
      </c>
      <c r="O2717">
        <f t="shared" si="172"/>
        <v>4355.79</v>
      </c>
      <c r="P2717">
        <f t="shared" si="173"/>
        <v>5.2269480000000019</v>
      </c>
      <c r="Q2717" s="4">
        <v>48463</v>
      </c>
      <c r="R2717" s="5">
        <v>29.350307999999998</v>
      </c>
      <c r="S2717" s="5">
        <v>-99.768427000000003</v>
      </c>
      <c r="T2717">
        <v>6</v>
      </c>
      <c r="U2717">
        <v>0.31241415422032237</v>
      </c>
      <c r="V2717">
        <v>26434</v>
      </c>
      <c r="W2717">
        <v>26763</v>
      </c>
      <c r="X2717">
        <v>26952</v>
      </c>
      <c r="Y2717">
        <v>26925</v>
      </c>
      <c r="Z2717">
        <v>12240</v>
      </c>
      <c r="AA2717">
        <v>48445</v>
      </c>
      <c r="AB2717">
        <v>9087.4640000000018</v>
      </c>
      <c r="AC2717">
        <v>38568</v>
      </c>
      <c r="AD2717">
        <v>0</v>
      </c>
      <c r="AE2717">
        <v>0</v>
      </c>
      <c r="AF2717">
        <v>10</v>
      </c>
      <c r="AG2717">
        <v>640</v>
      </c>
      <c r="AH2717">
        <v>1.5625E-2</v>
      </c>
      <c r="AI2717" s="3">
        <v>977281</v>
      </c>
      <c r="AJ2717" s="3">
        <v>993243.3386188451</v>
      </c>
      <c r="AK2717">
        <v>237</v>
      </c>
      <c r="AL2717">
        <v>997574.4</v>
      </c>
      <c r="AM2717">
        <v>405873</v>
      </c>
      <c r="AN2717">
        <v>65753</v>
      </c>
      <c r="AO2717">
        <v>471626</v>
      </c>
      <c r="AP2717">
        <v>4</v>
      </c>
      <c r="AQ2717">
        <v>1</v>
      </c>
      <c r="AR2717">
        <v>5</v>
      </c>
      <c r="AS2717">
        <v>0.18682509434667263</v>
      </c>
      <c r="AT2717">
        <v>5</v>
      </c>
      <c r="AU2717">
        <v>17</v>
      </c>
      <c r="AV2717">
        <f t="shared" si="171"/>
        <v>22</v>
      </c>
      <c r="AW2717">
        <v>20445</v>
      </c>
      <c r="AX2717">
        <v>0.82000000000000006</v>
      </c>
      <c r="AY2717">
        <v>1865438640.6807799</v>
      </c>
      <c r="AZ2717">
        <v>1865438.6406807799</v>
      </c>
      <c r="BA2717">
        <v>72065.027155743999</v>
      </c>
      <c r="BB2717">
        <v>0.13876356389054578</v>
      </c>
      <c r="BC2717">
        <v>9413</v>
      </c>
      <c r="BD2717">
        <v>24330</v>
      </c>
      <c r="BE2717">
        <v>-14917</v>
      </c>
      <c r="BF2717">
        <v>-0.56431111447378379</v>
      </c>
      <c r="BG2717">
        <v>1269495</v>
      </c>
      <c r="BH2717">
        <v>47.102070347284062</v>
      </c>
      <c r="BI2717">
        <v>3959</v>
      </c>
      <c r="BJ2717">
        <v>25</v>
      </c>
      <c r="BK2717">
        <v>0</v>
      </c>
      <c r="BL2717">
        <v>2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3</v>
      </c>
      <c r="BS2717">
        <v>0</v>
      </c>
      <c r="BT2717">
        <v>26811</v>
      </c>
      <c r="BU2717">
        <v>0.59</v>
      </c>
      <c r="BV2717">
        <v>0.46871990000000002</v>
      </c>
      <c r="BW2717">
        <v>151</v>
      </c>
      <c r="BX2717">
        <v>1.156242</v>
      </c>
      <c r="BY2717">
        <v>-0.89631490000000003</v>
      </c>
      <c r="BZ2717">
        <v>26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4</v>
      </c>
      <c r="CI2717">
        <v>0</v>
      </c>
      <c r="CJ2717">
        <v>27214</v>
      </c>
      <c r="CK2717">
        <v>1.1758653634158889</v>
      </c>
      <c r="CL2717">
        <v>0.52087192787452141</v>
      </c>
      <c r="CM2717">
        <v>137</v>
      </c>
      <c r="CN2717">
        <v>-0.87478403928135995</v>
      </c>
      <c r="CO2717">
        <v>1941</v>
      </c>
      <c r="CP2717">
        <v>0.45831973799999998</v>
      </c>
      <c r="CQ2717">
        <v>-0.36030744910000001</v>
      </c>
      <c r="CR2717">
        <v>24245</v>
      </c>
      <c r="CS2717">
        <v>0.88800000000000001</v>
      </c>
      <c r="CT2717">
        <v>18742</v>
      </c>
      <c r="CU2717">
        <v>0.65546274641000002</v>
      </c>
      <c r="CV2717">
        <v>13</v>
      </c>
      <c r="CW2717">
        <v>13</v>
      </c>
      <c r="CX2717">
        <v>13</v>
      </c>
      <c r="CY2717">
        <v>650</v>
      </c>
      <c r="CZ2717">
        <v>992</v>
      </c>
      <c r="DA2717" s="2">
        <v>14603</v>
      </c>
      <c r="DB2717" s="2">
        <v>1120</v>
      </c>
      <c r="DC2717" s="2">
        <v>103.99</v>
      </c>
      <c r="DD2717" s="2">
        <v>2048</v>
      </c>
      <c r="DE2717">
        <v>296</v>
      </c>
      <c r="DF2717">
        <v>41</v>
      </c>
      <c r="DG2717">
        <v>26</v>
      </c>
      <c r="DH2717">
        <v>7.43</v>
      </c>
      <c r="DI2717" s="2">
        <v>14.86</v>
      </c>
      <c r="DJ2717">
        <v>4.26</v>
      </c>
      <c r="DK2717">
        <v>0.86270479012689283</v>
      </c>
      <c r="DL2717">
        <v>0</v>
      </c>
      <c r="DN2717">
        <v>85.6</v>
      </c>
      <c r="DO2717">
        <v>8.6999999999999994E-2</v>
      </c>
      <c r="DP2717">
        <v>16083.38</v>
      </c>
      <c r="DQ2717" s="2">
        <v>0</v>
      </c>
      <c r="DR2717" s="2">
        <v>102309.91541215996</v>
      </c>
      <c r="DS2717">
        <v>9.0299895436965885E-2</v>
      </c>
      <c r="DV2717">
        <v>1</v>
      </c>
    </row>
    <row r="2718" spans="1:126" x14ac:dyDescent="0.15">
      <c r="A2718" t="s">
        <v>2658</v>
      </c>
      <c r="B2718" t="s">
        <v>4446</v>
      </c>
      <c r="C2718">
        <v>48</v>
      </c>
      <c r="D2718">
        <v>465</v>
      </c>
      <c r="E2718" t="s">
        <v>4447</v>
      </c>
      <c r="F2718">
        <v>48465</v>
      </c>
      <c r="G2718" t="s">
        <v>7701</v>
      </c>
      <c r="H2718">
        <v>17.5</v>
      </c>
      <c r="I2718">
        <v>1.2</v>
      </c>
      <c r="J2718">
        <v>0.2</v>
      </c>
      <c r="K2718">
        <v>0.4</v>
      </c>
      <c r="L2718">
        <v>0.6</v>
      </c>
      <c r="M2718">
        <v>80.2</v>
      </c>
      <c r="N2718">
        <f t="shared" si="174"/>
        <v>6740.2900000000009</v>
      </c>
      <c r="O2718">
        <f t="shared" si="172"/>
        <v>3259.7099999999991</v>
      </c>
      <c r="P2718">
        <f t="shared" si="173"/>
        <v>3.9116520000000006</v>
      </c>
      <c r="Q2718" s="4">
        <v>48465</v>
      </c>
      <c r="R2718" s="5">
        <v>29.875285000000002</v>
      </c>
      <c r="S2718" s="5">
        <v>-101.14332400000001</v>
      </c>
      <c r="T2718">
        <v>5</v>
      </c>
      <c r="U2718">
        <v>0.15851188792795912</v>
      </c>
      <c r="V2718">
        <v>48578</v>
      </c>
      <c r="W2718">
        <v>48999</v>
      </c>
      <c r="X2718">
        <v>48980</v>
      </c>
      <c r="Y2718">
        <v>48906</v>
      </c>
      <c r="Z2718">
        <v>22725</v>
      </c>
      <c r="AA2718">
        <v>48447</v>
      </c>
      <c r="AB2718">
        <v>16452.271000000001</v>
      </c>
      <c r="AC2718">
        <v>42174</v>
      </c>
      <c r="AD2718">
        <v>0</v>
      </c>
      <c r="AE2718">
        <v>0</v>
      </c>
      <c r="AF2718">
        <v>34</v>
      </c>
      <c r="AG2718">
        <v>421</v>
      </c>
      <c r="AH2718">
        <v>8.076009501187649E-2</v>
      </c>
      <c r="AI2718" s="3">
        <v>1497074</v>
      </c>
      <c r="AJ2718" s="3">
        <v>2012636.5772063602</v>
      </c>
      <c r="AK2718">
        <v>100</v>
      </c>
      <c r="AL2718">
        <v>2068928</v>
      </c>
      <c r="AM2718">
        <v>1266975</v>
      </c>
      <c r="AN2718">
        <v>16682</v>
      </c>
      <c r="AO2718">
        <v>1283657</v>
      </c>
      <c r="AP2718">
        <v>6</v>
      </c>
      <c r="AQ2718">
        <v>0</v>
      </c>
      <c r="AR2718">
        <v>6</v>
      </c>
      <c r="AS2718">
        <v>0.1224514786016041</v>
      </c>
      <c r="AT2718">
        <v>4</v>
      </c>
      <c r="AU2718">
        <v>23</v>
      </c>
      <c r="AV2718">
        <f t="shared" si="171"/>
        <v>27</v>
      </c>
      <c r="AW2718">
        <v>46060</v>
      </c>
      <c r="AX2718">
        <v>0.98</v>
      </c>
      <c r="AY2718">
        <v>5997756942.3896704</v>
      </c>
      <c r="AZ2718">
        <v>5997756.9423896708</v>
      </c>
      <c r="BA2718">
        <v>133714.066514231</v>
      </c>
      <c r="BB2718">
        <v>7.4786447384993057E-2</v>
      </c>
      <c r="BC2718">
        <v>11446</v>
      </c>
      <c r="BD2718">
        <v>35494</v>
      </c>
      <c r="BE2718">
        <v>-24048</v>
      </c>
      <c r="BF2718">
        <v>-0.49503890650088517</v>
      </c>
      <c r="BG2718">
        <v>519745</v>
      </c>
      <c r="BH2718">
        <v>10.611371988566763</v>
      </c>
      <c r="BI2718">
        <v>4958</v>
      </c>
      <c r="BJ2718">
        <v>22</v>
      </c>
      <c r="BK2718">
        <v>6</v>
      </c>
      <c r="BL2718">
        <v>1</v>
      </c>
      <c r="BM2718">
        <v>0</v>
      </c>
      <c r="BN2718">
        <v>0</v>
      </c>
      <c r="BO2718">
        <v>1</v>
      </c>
      <c r="BP2718">
        <v>1</v>
      </c>
      <c r="BQ2718">
        <v>3</v>
      </c>
      <c r="BR2718">
        <v>1</v>
      </c>
      <c r="BS2718">
        <v>0</v>
      </c>
      <c r="BT2718">
        <v>48165</v>
      </c>
      <c r="BU2718">
        <v>0.64</v>
      </c>
      <c r="BV2718">
        <v>0.38160440000000001</v>
      </c>
      <c r="BW2718">
        <v>131</v>
      </c>
      <c r="BX2718">
        <v>0.72666869999999995</v>
      </c>
      <c r="BY2718">
        <v>-2.1466850000000002</v>
      </c>
      <c r="BZ2718">
        <v>24</v>
      </c>
      <c r="CA2718">
        <v>5</v>
      </c>
      <c r="CB2718">
        <v>2</v>
      </c>
      <c r="CC2718">
        <v>0</v>
      </c>
      <c r="CD2718">
        <v>0</v>
      </c>
      <c r="CE2718">
        <v>1</v>
      </c>
      <c r="CF2718">
        <v>1</v>
      </c>
      <c r="CG2718">
        <v>2</v>
      </c>
      <c r="CH2718">
        <v>1</v>
      </c>
      <c r="CI2718">
        <v>0</v>
      </c>
      <c r="CJ2718">
        <v>48916</v>
      </c>
      <c r="CK2718">
        <v>0.73595551557772509</v>
      </c>
      <c r="CL2718">
        <v>0.43878255184687465</v>
      </c>
      <c r="CM2718">
        <v>119</v>
      </c>
      <c r="CN2718">
        <v>-2.0753156085374429</v>
      </c>
      <c r="CO2718">
        <v>4170</v>
      </c>
      <c r="CP2718">
        <v>0.57624522600000005</v>
      </c>
      <c r="CQ2718">
        <v>-0.21533641940000001</v>
      </c>
      <c r="CR2718">
        <v>44168</v>
      </c>
      <c r="CS2718">
        <v>0.90200000000000002</v>
      </c>
      <c r="CT2718">
        <v>33567</v>
      </c>
      <c r="CU2718">
        <v>0.68093121373999987</v>
      </c>
      <c r="CV2718">
        <v>19</v>
      </c>
      <c r="CW2718">
        <v>17</v>
      </c>
      <c r="CX2718">
        <v>17</v>
      </c>
      <c r="CY2718">
        <v>348</v>
      </c>
      <c r="CZ2718">
        <v>643</v>
      </c>
      <c r="DA2718" s="2">
        <v>24094</v>
      </c>
      <c r="DB2718" s="2">
        <v>2540</v>
      </c>
      <c r="DC2718" s="2">
        <v>88.44</v>
      </c>
      <c r="DD2718" s="2">
        <v>3429</v>
      </c>
      <c r="DE2718">
        <v>176</v>
      </c>
      <c r="DF2718">
        <v>13</v>
      </c>
      <c r="DG2718">
        <v>16.45</v>
      </c>
      <c r="DH2718">
        <v>2.06</v>
      </c>
      <c r="DI2718" s="2">
        <v>4.1100000000000003</v>
      </c>
      <c r="DJ2718">
        <v>5.2</v>
      </c>
      <c r="DK2718">
        <v>0.87748167425257539</v>
      </c>
      <c r="DL2718">
        <v>2.3752969121140144E-3</v>
      </c>
      <c r="DM2718">
        <v>0</v>
      </c>
      <c r="DN2718">
        <v>0</v>
      </c>
      <c r="DO2718">
        <v>0</v>
      </c>
      <c r="DP2718">
        <v>9883.9599999999991</v>
      </c>
      <c r="DQ2718" s="2">
        <v>0</v>
      </c>
      <c r="DR2718" s="2">
        <v>97021.116277040011</v>
      </c>
      <c r="DS2718">
        <v>4.5234015075212179E-2</v>
      </c>
      <c r="DV2718">
        <v>0</v>
      </c>
    </row>
    <row r="2719" spans="1:126" x14ac:dyDescent="0.15">
      <c r="A2719" t="s">
        <v>2658</v>
      </c>
      <c r="B2719" t="s">
        <v>4448</v>
      </c>
      <c r="C2719">
        <v>48</v>
      </c>
      <c r="D2719">
        <v>467</v>
      </c>
      <c r="E2719" t="s">
        <v>4449</v>
      </c>
      <c r="F2719">
        <v>48467</v>
      </c>
      <c r="G2719" t="s">
        <v>7702</v>
      </c>
      <c r="H2719">
        <v>85.8</v>
      </c>
      <c r="I2719">
        <v>2.7</v>
      </c>
      <c r="J2719">
        <v>0.7</v>
      </c>
      <c r="K2719">
        <v>0.3</v>
      </c>
      <c r="L2719">
        <v>1.3</v>
      </c>
      <c r="M2719">
        <v>9.1999999999999993</v>
      </c>
      <c r="N2719">
        <f t="shared" si="174"/>
        <v>7455.8399999999992</v>
      </c>
      <c r="O2719">
        <f t="shared" si="172"/>
        <v>2544.1600000000008</v>
      </c>
      <c r="P2719">
        <f t="shared" si="173"/>
        <v>3.0529920000000019</v>
      </c>
      <c r="Q2719" s="4">
        <v>48467</v>
      </c>
      <c r="R2719" s="5">
        <v>32.558787000000002</v>
      </c>
      <c r="S2719" s="5">
        <v>-95.836905999999999</v>
      </c>
      <c r="T2719">
        <v>6</v>
      </c>
      <c r="U2719">
        <v>9.4177980641706072E-2</v>
      </c>
      <c r="V2719">
        <v>52507</v>
      </c>
      <c r="W2719">
        <v>52605</v>
      </c>
      <c r="X2719">
        <v>52736</v>
      </c>
      <c r="Y2719">
        <v>53410</v>
      </c>
      <c r="Z2719">
        <v>26191</v>
      </c>
      <c r="AA2719">
        <v>48449</v>
      </c>
      <c r="AB2719">
        <v>18789.911</v>
      </c>
      <c r="AC2719">
        <v>44002</v>
      </c>
      <c r="AD2719">
        <v>0</v>
      </c>
      <c r="AE2719">
        <v>0</v>
      </c>
      <c r="AF2719">
        <v>110</v>
      </c>
      <c r="AG2719">
        <v>2915</v>
      </c>
      <c r="AH2719">
        <v>3.7735849056603772E-2</v>
      </c>
      <c r="AI2719" s="3">
        <v>370603</v>
      </c>
      <c r="AJ2719" s="3">
        <v>539236.47578422003</v>
      </c>
      <c r="AK2719">
        <v>50</v>
      </c>
      <c r="AL2719">
        <v>550118.39999999991</v>
      </c>
      <c r="AM2719">
        <v>602900</v>
      </c>
      <c r="AN2719">
        <v>139249</v>
      </c>
      <c r="AO2719">
        <v>742149</v>
      </c>
      <c r="AP2719">
        <v>2</v>
      </c>
      <c r="AQ2719">
        <v>1</v>
      </c>
      <c r="AR2719">
        <v>3</v>
      </c>
      <c r="AS2719">
        <v>5.7028799543769604E-2</v>
      </c>
      <c r="AT2719">
        <v>4</v>
      </c>
      <c r="AU2719">
        <v>34</v>
      </c>
      <c r="AV2719">
        <f t="shared" si="171"/>
        <v>38</v>
      </c>
      <c r="AW2719">
        <v>3091</v>
      </c>
      <c r="AX2719">
        <v>6.0000000000000053E-2</v>
      </c>
      <c r="AY2719">
        <v>494667552.666821</v>
      </c>
      <c r="AZ2719">
        <v>494667.55266682099</v>
      </c>
      <c r="BA2719">
        <v>10244.2470423946</v>
      </c>
      <c r="BB2719">
        <v>0.97615763839120517</v>
      </c>
      <c r="BC2719">
        <v>0</v>
      </c>
      <c r="BD2719">
        <v>8705</v>
      </c>
      <c r="BE2719">
        <v>-8705</v>
      </c>
      <c r="BF2719">
        <v>-0.16578741882034775</v>
      </c>
      <c r="BG2719">
        <v>634134</v>
      </c>
      <c r="BH2719">
        <v>12.02468901699029</v>
      </c>
      <c r="BI2719">
        <v>7532</v>
      </c>
      <c r="BJ2719">
        <v>51</v>
      </c>
      <c r="BK2719">
        <v>3</v>
      </c>
      <c r="BL2719">
        <v>3</v>
      </c>
      <c r="BM2719">
        <v>0</v>
      </c>
      <c r="BN2719">
        <v>0</v>
      </c>
      <c r="BO2719">
        <v>2</v>
      </c>
      <c r="BP2719">
        <v>0</v>
      </c>
      <c r="BQ2719">
        <v>1</v>
      </c>
      <c r="BR2719">
        <v>2</v>
      </c>
      <c r="BS2719">
        <v>0</v>
      </c>
      <c r="BT2719">
        <v>52005</v>
      </c>
      <c r="BU2719">
        <v>0.75</v>
      </c>
      <c r="BV2719">
        <v>0.50807139999999995</v>
      </c>
      <c r="BW2719">
        <v>216</v>
      </c>
      <c r="BX2719">
        <v>1.1921930000000001</v>
      </c>
      <c r="BY2719">
        <v>-0.9923033</v>
      </c>
      <c r="BZ2719">
        <v>55</v>
      </c>
      <c r="CA2719">
        <v>3</v>
      </c>
      <c r="CB2719">
        <v>2</v>
      </c>
      <c r="CC2719">
        <v>0</v>
      </c>
      <c r="CD2719">
        <v>0</v>
      </c>
      <c r="CE2719">
        <v>3</v>
      </c>
      <c r="CF2719">
        <v>0</v>
      </c>
      <c r="CG2719">
        <v>0</v>
      </c>
      <c r="CH2719">
        <v>1</v>
      </c>
      <c r="CI2719">
        <v>0</v>
      </c>
      <c r="CJ2719">
        <v>52839</v>
      </c>
      <c r="CK2719">
        <v>1.2112265561422435</v>
      </c>
      <c r="CL2719">
        <v>0.57566533048012292</v>
      </c>
      <c r="CM2719">
        <v>210</v>
      </c>
      <c r="CN2719">
        <v>-0.85641216123506325</v>
      </c>
      <c r="CO2719">
        <v>4167</v>
      </c>
      <c r="CP2719">
        <v>-0.30001489079999999</v>
      </c>
      <c r="CQ2719">
        <v>-4.8917933199999999E-2</v>
      </c>
      <c r="CR2719">
        <v>43877</v>
      </c>
      <c r="CS2719">
        <v>0.81599999999999995</v>
      </c>
      <c r="CT2719">
        <v>37910</v>
      </c>
      <c r="CU2719">
        <v>0.73708292976000001</v>
      </c>
      <c r="CV2719">
        <v>15</v>
      </c>
      <c r="CW2719">
        <v>15</v>
      </c>
      <c r="CX2719">
        <v>10</v>
      </c>
      <c r="CY2719">
        <v>1716</v>
      </c>
      <c r="CZ2719">
        <v>4384</v>
      </c>
      <c r="DA2719" s="2">
        <v>20631</v>
      </c>
      <c r="DB2719" s="2">
        <v>3630</v>
      </c>
      <c r="DC2719" s="2">
        <v>118.14</v>
      </c>
      <c r="DD2719" s="2">
        <v>3639</v>
      </c>
      <c r="DE2719">
        <v>1525</v>
      </c>
      <c r="DF2719">
        <v>199</v>
      </c>
      <c r="DG2719">
        <v>7.62</v>
      </c>
      <c r="DH2719">
        <v>3.81</v>
      </c>
      <c r="DI2719" s="2">
        <v>17.149999999999999</v>
      </c>
      <c r="DJ2719">
        <v>0.42</v>
      </c>
      <c r="DK2719">
        <v>0.9692150360358659</v>
      </c>
      <c r="DL2719">
        <v>6.8610634648370492E-4</v>
      </c>
      <c r="DM2719">
        <v>191</v>
      </c>
      <c r="DN2719">
        <v>106.1</v>
      </c>
      <c r="DO2719">
        <v>0.22</v>
      </c>
      <c r="DP2719">
        <v>0</v>
      </c>
      <c r="DQ2719" s="2">
        <v>0</v>
      </c>
      <c r="DR2719" s="2">
        <v>317.86317385999996</v>
      </c>
      <c r="DS2719">
        <v>5.7781021037780242E-4</v>
      </c>
      <c r="DT2719">
        <v>2.4231717876387799</v>
      </c>
      <c r="DU2719">
        <v>1333031.3867409851</v>
      </c>
      <c r="DV2719">
        <v>0</v>
      </c>
    </row>
    <row r="2720" spans="1:126" x14ac:dyDescent="0.15">
      <c r="A2720" t="s">
        <v>2658</v>
      </c>
      <c r="B2720" t="s">
        <v>4450</v>
      </c>
      <c r="C2720">
        <v>48</v>
      </c>
      <c r="D2720">
        <v>469</v>
      </c>
      <c r="E2720" t="s">
        <v>4451</v>
      </c>
      <c r="F2720">
        <v>48469</v>
      </c>
      <c r="G2720" t="s">
        <v>7703</v>
      </c>
      <c r="H2720">
        <v>47.9</v>
      </c>
      <c r="I2720">
        <v>6</v>
      </c>
      <c r="J2720">
        <v>0.2</v>
      </c>
      <c r="K2720">
        <v>1</v>
      </c>
      <c r="L2720">
        <v>1</v>
      </c>
      <c r="M2720">
        <v>43.9</v>
      </c>
      <c r="N2720">
        <f t="shared" si="174"/>
        <v>4259.66</v>
      </c>
      <c r="O2720">
        <f t="shared" si="172"/>
        <v>5740.34</v>
      </c>
      <c r="P2720">
        <f t="shared" si="173"/>
        <v>6.8884080000000028</v>
      </c>
      <c r="Q2720" s="4">
        <v>48469</v>
      </c>
      <c r="R2720" s="5">
        <v>28.79637</v>
      </c>
      <c r="S2720" s="5">
        <v>-96.971198000000001</v>
      </c>
      <c r="T2720">
        <v>3</v>
      </c>
      <c r="U2720">
        <v>8.0502974014423079E-2</v>
      </c>
      <c r="V2720">
        <v>87188</v>
      </c>
      <c r="W2720">
        <v>88955</v>
      </c>
      <c r="X2720">
        <v>90099</v>
      </c>
      <c r="Y2720">
        <v>92082</v>
      </c>
      <c r="Z2720">
        <v>45288</v>
      </c>
      <c r="AA2720">
        <v>48451</v>
      </c>
      <c r="AB2720">
        <v>35292.006000000001</v>
      </c>
      <c r="AC2720">
        <v>51758</v>
      </c>
      <c r="AD2720">
        <v>1</v>
      </c>
      <c r="AE2720">
        <v>1.1098902318560694E-5</v>
      </c>
      <c r="AF2720">
        <v>56</v>
      </c>
      <c r="AG2720">
        <v>1533</v>
      </c>
      <c r="AH2720">
        <v>3.6529680365296802E-2</v>
      </c>
      <c r="AI2720" s="3">
        <v>437805</v>
      </c>
      <c r="AJ2720" s="3">
        <v>564569.97863995505</v>
      </c>
      <c r="AK2720">
        <v>67</v>
      </c>
      <c r="AL2720">
        <v>568838.39999999991</v>
      </c>
      <c r="AM2720">
        <v>75439</v>
      </c>
      <c r="AN2720">
        <v>83960</v>
      </c>
      <c r="AO2720">
        <v>159399</v>
      </c>
      <c r="AP2720">
        <v>10</v>
      </c>
      <c r="AQ2720">
        <v>0</v>
      </c>
      <c r="AR2720">
        <v>10</v>
      </c>
      <c r="AS2720">
        <v>0.11241639030970715</v>
      </c>
      <c r="AT2720">
        <v>12</v>
      </c>
      <c r="AU2720">
        <v>65</v>
      </c>
      <c r="AV2720">
        <f t="shared" si="171"/>
        <v>77</v>
      </c>
      <c r="AW2720">
        <v>59598</v>
      </c>
      <c r="AX2720">
        <v>0.99</v>
      </c>
      <c r="AY2720">
        <v>7125026130.0324202</v>
      </c>
      <c r="AZ2720">
        <v>7125026.1300324202</v>
      </c>
      <c r="BA2720">
        <v>84741.772766722497</v>
      </c>
      <c r="BB2720">
        <v>0.11800555586119305</v>
      </c>
      <c r="BC2720">
        <v>122951</v>
      </c>
      <c r="BD2720">
        <v>18860</v>
      </c>
      <c r="BE2720">
        <v>104091</v>
      </c>
      <c r="BF2720">
        <v>1.1938684222599441</v>
      </c>
      <c r="BG2720">
        <v>2207309</v>
      </c>
      <c r="BH2720">
        <v>24.498706977879888</v>
      </c>
      <c r="BI2720">
        <v>10744</v>
      </c>
      <c r="BJ2720">
        <v>58</v>
      </c>
      <c r="BK2720">
        <v>7</v>
      </c>
      <c r="BL2720">
        <v>6</v>
      </c>
      <c r="BM2720">
        <v>0</v>
      </c>
      <c r="BN2720">
        <v>3</v>
      </c>
      <c r="BO2720">
        <v>2</v>
      </c>
      <c r="BP2720">
        <v>2</v>
      </c>
      <c r="BQ2720">
        <v>10</v>
      </c>
      <c r="BR2720">
        <v>3</v>
      </c>
      <c r="BS2720">
        <v>1</v>
      </c>
      <c r="BT2720">
        <v>87790</v>
      </c>
      <c r="BU2720">
        <v>0.73</v>
      </c>
      <c r="BV2720">
        <v>0.47320990000000002</v>
      </c>
      <c r="BW2720">
        <v>428</v>
      </c>
      <c r="BX2720">
        <v>1.047955</v>
      </c>
      <c r="BY2720">
        <v>-1.166315</v>
      </c>
      <c r="BZ2720">
        <v>67</v>
      </c>
      <c r="CA2720">
        <v>7</v>
      </c>
      <c r="CB2720">
        <v>7</v>
      </c>
      <c r="CC2720">
        <v>0</v>
      </c>
      <c r="CD2720">
        <v>3</v>
      </c>
      <c r="CE2720">
        <v>1</v>
      </c>
      <c r="CF2720">
        <v>1</v>
      </c>
      <c r="CG2720">
        <v>11</v>
      </c>
      <c r="CH2720">
        <v>2</v>
      </c>
      <c r="CI2720">
        <v>2</v>
      </c>
      <c r="CJ2720">
        <v>91217</v>
      </c>
      <c r="CK2720">
        <v>1.1072497451133012</v>
      </c>
      <c r="CL2720">
        <v>0.56024154870779208</v>
      </c>
      <c r="CM2720">
        <v>409</v>
      </c>
      <c r="CN2720">
        <v>-0.91859390231483673</v>
      </c>
      <c r="CO2720">
        <v>8519</v>
      </c>
      <c r="CP2720">
        <v>0.20996378800000001</v>
      </c>
      <c r="CQ2720">
        <v>-1.7764549599999999E-2</v>
      </c>
      <c r="CR2720">
        <v>79832</v>
      </c>
      <c r="CS2720">
        <v>0.8590000000000001</v>
      </c>
      <c r="CT2720">
        <v>65740</v>
      </c>
      <c r="CU2720">
        <v>0.77142803696000006</v>
      </c>
      <c r="CV2720">
        <v>107</v>
      </c>
      <c r="CW2720">
        <v>46</v>
      </c>
      <c r="CX2720">
        <v>75</v>
      </c>
      <c r="CY2720">
        <v>659</v>
      </c>
      <c r="CZ2720">
        <v>2297</v>
      </c>
      <c r="DA2720" s="2">
        <v>56960</v>
      </c>
      <c r="DB2720" s="2">
        <v>7060</v>
      </c>
      <c r="DC2720" s="2">
        <v>177.72</v>
      </c>
      <c r="DD2720" s="2">
        <v>12974</v>
      </c>
      <c r="DE2720">
        <v>756</v>
      </c>
      <c r="DF2720">
        <v>105</v>
      </c>
      <c r="DG2720">
        <v>38.880000000000003</v>
      </c>
      <c r="DH2720">
        <v>1.1100000000000001</v>
      </c>
      <c r="DI2720" s="2">
        <v>14.44</v>
      </c>
      <c r="DJ2720">
        <v>-0.82</v>
      </c>
      <c r="DK2720">
        <v>0.89954888591953042</v>
      </c>
      <c r="DL2720">
        <v>0</v>
      </c>
      <c r="DM2720">
        <v>0</v>
      </c>
      <c r="DN2720">
        <v>180.9</v>
      </c>
      <c r="DO2720">
        <v>0.316</v>
      </c>
      <c r="DP2720">
        <v>388.88</v>
      </c>
      <c r="DQ2720" s="2">
        <v>0</v>
      </c>
      <c r="DR2720" s="2">
        <v>3604.31243705</v>
      </c>
      <c r="DS2720">
        <v>6.3362628668845152E-3</v>
      </c>
      <c r="DT2720">
        <v>4.7845939332042704</v>
      </c>
      <c r="DU2720">
        <v>2721660.7576136235</v>
      </c>
      <c r="DV2720">
        <v>0</v>
      </c>
    </row>
    <row r="2721" spans="1:126" x14ac:dyDescent="0.15">
      <c r="A2721" t="s">
        <v>2658</v>
      </c>
      <c r="B2721" t="s">
        <v>230</v>
      </c>
      <c r="C2721">
        <v>48</v>
      </c>
      <c r="D2721">
        <v>471</v>
      </c>
      <c r="E2721" t="s">
        <v>4452</v>
      </c>
      <c r="F2721">
        <v>48471</v>
      </c>
      <c r="G2721" t="s">
        <v>7704</v>
      </c>
      <c r="H2721">
        <v>58.5</v>
      </c>
      <c r="I2721">
        <v>22.2</v>
      </c>
      <c r="J2721">
        <v>0.3</v>
      </c>
      <c r="K2721">
        <v>0.9</v>
      </c>
      <c r="L2721">
        <v>1.3</v>
      </c>
      <c r="M2721">
        <v>16.8</v>
      </c>
      <c r="N2721">
        <f t="shared" si="174"/>
        <v>4199.92</v>
      </c>
      <c r="O2721">
        <f t="shared" si="172"/>
        <v>5800.08</v>
      </c>
      <c r="P2721">
        <f t="shared" si="173"/>
        <v>6.9600960000000027</v>
      </c>
      <c r="Q2721" s="4">
        <v>48471</v>
      </c>
      <c r="R2721" s="5">
        <v>30.743162999999999</v>
      </c>
      <c r="S2721" s="5">
        <v>-95.569824999999994</v>
      </c>
      <c r="T2721">
        <v>4</v>
      </c>
      <c r="U2721">
        <v>0.123949417278538</v>
      </c>
      <c r="V2721">
        <v>67447</v>
      </c>
      <c r="W2721">
        <v>68882</v>
      </c>
      <c r="X2721">
        <v>69330</v>
      </c>
      <c r="Y2721">
        <v>70718</v>
      </c>
      <c r="Z2721">
        <v>36894</v>
      </c>
      <c r="AA2721">
        <v>48453</v>
      </c>
      <c r="AB2721">
        <v>16033.975999999999</v>
      </c>
      <c r="AC2721">
        <v>37666</v>
      </c>
      <c r="AD2721">
        <v>1</v>
      </c>
      <c r="AE2721">
        <v>1.4423770373575652E-5</v>
      </c>
      <c r="AF2721">
        <v>31</v>
      </c>
      <c r="AG2721">
        <v>1560</v>
      </c>
      <c r="AH2721">
        <v>1.9871794871794871E-2</v>
      </c>
      <c r="AI2721" s="3">
        <v>280512</v>
      </c>
      <c r="AJ2721" s="3">
        <v>501878.54389012005</v>
      </c>
      <c r="AK2721">
        <v>40</v>
      </c>
      <c r="AL2721">
        <v>512966.40000000002</v>
      </c>
      <c r="AM2721">
        <v>1493878</v>
      </c>
      <c r="AN2721">
        <v>82337</v>
      </c>
      <c r="AO2721">
        <v>1576215</v>
      </c>
      <c r="AP2721">
        <v>1</v>
      </c>
      <c r="AQ2721">
        <v>1</v>
      </c>
      <c r="AR2721">
        <v>2</v>
      </c>
      <c r="AS2721">
        <v>2.9035161580674193E-2</v>
      </c>
      <c r="AT2721">
        <v>2</v>
      </c>
      <c r="AU2721">
        <v>44</v>
      </c>
      <c r="AV2721">
        <f t="shared" si="171"/>
        <v>46</v>
      </c>
      <c r="AW2721">
        <v>34670</v>
      </c>
      <c r="AX2721">
        <v>0.51</v>
      </c>
      <c r="AY2721">
        <v>384959366.41855001</v>
      </c>
      <c r="AZ2721">
        <v>384959.36641855002</v>
      </c>
      <c r="BA2721">
        <v>6227.1463694805097</v>
      </c>
      <c r="BB2721">
        <v>1.6058720008590766</v>
      </c>
      <c r="BC2721">
        <v>10567</v>
      </c>
      <c r="BD2721">
        <v>628</v>
      </c>
      <c r="BE2721">
        <v>9939</v>
      </c>
      <c r="BF2721">
        <v>0.14736014945067979</v>
      </c>
      <c r="BG2721">
        <v>744055</v>
      </c>
      <c r="BH2721">
        <v>10.732078465310833</v>
      </c>
      <c r="BI2721">
        <v>6314</v>
      </c>
      <c r="BJ2721">
        <v>42</v>
      </c>
      <c r="BK2721">
        <v>4</v>
      </c>
      <c r="BL2721">
        <v>2</v>
      </c>
      <c r="BM2721">
        <v>0</v>
      </c>
      <c r="BN2721">
        <v>0</v>
      </c>
      <c r="BO2721">
        <v>1</v>
      </c>
      <c r="BP2721">
        <v>1</v>
      </c>
      <c r="BQ2721">
        <v>2</v>
      </c>
      <c r="BR2721">
        <v>1</v>
      </c>
      <c r="BS2721">
        <v>0</v>
      </c>
      <c r="BT2721">
        <v>64119</v>
      </c>
      <c r="BU2721">
        <v>0.64</v>
      </c>
      <c r="BV2721">
        <v>0.35772870000000001</v>
      </c>
      <c r="BW2721">
        <v>278</v>
      </c>
      <c r="BX2721">
        <v>0.82658810000000005</v>
      </c>
      <c r="BY2721">
        <v>-1.952229</v>
      </c>
      <c r="BZ2721">
        <v>35</v>
      </c>
      <c r="CA2721">
        <v>3</v>
      </c>
      <c r="CB2721">
        <v>2</v>
      </c>
      <c r="CC2721">
        <v>0</v>
      </c>
      <c r="CD2721">
        <v>0</v>
      </c>
      <c r="CE2721">
        <v>1</v>
      </c>
      <c r="CF2721">
        <v>1</v>
      </c>
      <c r="CG2721">
        <v>3</v>
      </c>
      <c r="CH2721">
        <v>1</v>
      </c>
      <c r="CI2721">
        <v>0</v>
      </c>
      <c r="CJ2721">
        <v>69798</v>
      </c>
      <c r="CK2721">
        <v>0.65904467176709935</v>
      </c>
      <c r="CL2721">
        <v>0.6070303109060784</v>
      </c>
      <c r="CM2721">
        <v>231</v>
      </c>
      <c r="CN2721">
        <v>-1.2994570664284499</v>
      </c>
      <c r="CO2721">
        <v>6530</v>
      </c>
      <c r="CP2721">
        <v>-0.19471015459999999</v>
      </c>
      <c r="CQ2721">
        <v>-0.29969737619999998</v>
      </c>
      <c r="CR2721">
        <v>54569</v>
      </c>
      <c r="CS2721">
        <v>0.7659999999999999</v>
      </c>
      <c r="CT2721">
        <v>49911</v>
      </c>
      <c r="CU2721">
        <v>0.76098877187000002</v>
      </c>
      <c r="CV2721">
        <v>34</v>
      </c>
      <c r="CW2721">
        <v>28</v>
      </c>
      <c r="CX2721">
        <v>22</v>
      </c>
      <c r="CY2721">
        <v>877</v>
      </c>
      <c r="CZ2721">
        <v>2377</v>
      </c>
      <c r="DA2721" s="2">
        <v>32711</v>
      </c>
      <c r="DB2721" s="2">
        <v>4490</v>
      </c>
      <c r="DC2721" s="2">
        <v>81.38</v>
      </c>
      <c r="DD2721" s="2">
        <v>18511</v>
      </c>
      <c r="DE2721">
        <v>814</v>
      </c>
      <c r="DF2721">
        <v>406</v>
      </c>
      <c r="DG2721">
        <v>24.7</v>
      </c>
      <c r="DH2721">
        <v>2.91</v>
      </c>
      <c r="DI2721" s="2">
        <v>8.7200000000000006</v>
      </c>
      <c r="DJ2721">
        <v>1.07</v>
      </c>
      <c r="DK2721">
        <v>0.94864390828199863</v>
      </c>
      <c r="DL2721">
        <v>1.2820512820512821E-3</v>
      </c>
      <c r="DM2721">
        <v>408</v>
      </c>
      <c r="DN2721">
        <v>21.8</v>
      </c>
      <c r="DO2721">
        <v>0.04</v>
      </c>
      <c r="DP2721">
        <v>0</v>
      </c>
      <c r="DQ2721" s="2">
        <v>54553</v>
      </c>
      <c r="DR2721" s="2">
        <v>1330.3301848200001</v>
      </c>
      <c r="DS2721">
        <v>3.7546373229962039E-4</v>
      </c>
      <c r="DV2721">
        <v>0</v>
      </c>
    </row>
    <row r="2722" spans="1:126" x14ac:dyDescent="0.15">
      <c r="A2722" t="s">
        <v>2658</v>
      </c>
      <c r="B2722" t="s">
        <v>4453</v>
      </c>
      <c r="C2722">
        <v>48</v>
      </c>
      <c r="D2722">
        <v>473</v>
      </c>
      <c r="E2722" t="s">
        <v>4454</v>
      </c>
      <c r="F2722">
        <v>48473</v>
      </c>
      <c r="G2722" t="s">
        <v>7705</v>
      </c>
      <c r="H2722">
        <v>44.6</v>
      </c>
      <c r="I2722">
        <v>24.4</v>
      </c>
      <c r="J2722">
        <v>0.3</v>
      </c>
      <c r="K2722">
        <v>0.5</v>
      </c>
      <c r="L2722">
        <v>1.2</v>
      </c>
      <c r="M2722">
        <v>29</v>
      </c>
      <c r="N2722">
        <f t="shared" si="174"/>
        <v>3427.3</v>
      </c>
      <c r="O2722">
        <f t="shared" si="172"/>
        <v>6572.7</v>
      </c>
      <c r="P2722">
        <f t="shared" si="173"/>
        <v>7.8872400000000029</v>
      </c>
      <c r="Q2722" s="4">
        <v>48473</v>
      </c>
      <c r="R2722" s="5">
        <v>30.013577999999999</v>
      </c>
      <c r="S2722" s="5">
        <v>-95.982101999999998</v>
      </c>
      <c r="T2722">
        <v>1</v>
      </c>
      <c r="U2722">
        <v>1.6932834178251415E-3</v>
      </c>
      <c r="V2722">
        <v>42894</v>
      </c>
      <c r="W2722">
        <v>44825</v>
      </c>
      <c r="X2722">
        <v>45847</v>
      </c>
      <c r="Y2722">
        <v>48639</v>
      </c>
      <c r="Z2722">
        <v>19635</v>
      </c>
      <c r="AA2722">
        <v>48455</v>
      </c>
      <c r="AB2722">
        <v>14575.549000000001</v>
      </c>
      <c r="AC2722">
        <v>51348</v>
      </c>
      <c r="AD2722">
        <v>0</v>
      </c>
      <c r="AE2722">
        <v>0</v>
      </c>
      <c r="AF2722">
        <v>86</v>
      </c>
      <c r="AG2722">
        <v>1927</v>
      </c>
      <c r="AH2722">
        <v>4.4628956927867149E-2</v>
      </c>
      <c r="AI2722" s="3">
        <v>314981</v>
      </c>
      <c r="AJ2722" s="3">
        <v>328534.81684703002</v>
      </c>
      <c r="AK2722">
        <v>33</v>
      </c>
      <c r="AL2722">
        <v>331833.59999999998</v>
      </c>
      <c r="AM2722">
        <v>763413</v>
      </c>
      <c r="AN2722">
        <v>124073</v>
      </c>
      <c r="AO2722">
        <v>887486</v>
      </c>
      <c r="AP2722">
        <v>3</v>
      </c>
      <c r="AQ2722">
        <v>1</v>
      </c>
      <c r="AR2722">
        <v>4</v>
      </c>
      <c r="AS2722">
        <v>8.9235917456776351E-2</v>
      </c>
      <c r="AT2722">
        <v>4</v>
      </c>
      <c r="AU2722">
        <v>71</v>
      </c>
      <c r="AV2722">
        <f t="shared" si="171"/>
        <v>75</v>
      </c>
      <c r="AW2722">
        <v>1758</v>
      </c>
      <c r="AX2722">
        <v>4.0000000000000036E-2</v>
      </c>
      <c r="AY2722">
        <v>179931511.58092001</v>
      </c>
      <c r="AZ2722">
        <v>179931.51158092002</v>
      </c>
      <c r="BA2722">
        <v>5471.7549497677601</v>
      </c>
      <c r="BB2722">
        <v>1.8275672232771378</v>
      </c>
      <c r="BC2722">
        <v>16606</v>
      </c>
      <c r="BD2722">
        <v>1395</v>
      </c>
      <c r="BE2722">
        <v>15211</v>
      </c>
      <c r="BF2722">
        <v>0.35461836154240689</v>
      </c>
      <c r="BG2722">
        <v>464611</v>
      </c>
      <c r="BH2722">
        <v>10.133945514428426</v>
      </c>
      <c r="BI2722">
        <v>4565</v>
      </c>
      <c r="BJ2722">
        <v>24</v>
      </c>
      <c r="BK2722">
        <v>3</v>
      </c>
      <c r="BL2722">
        <v>2</v>
      </c>
      <c r="BM2722">
        <v>0</v>
      </c>
      <c r="BN2722">
        <v>0</v>
      </c>
      <c r="BO2722">
        <v>0</v>
      </c>
      <c r="BP2722">
        <v>0</v>
      </c>
      <c r="BQ2722">
        <v>2</v>
      </c>
      <c r="BR2722">
        <v>3</v>
      </c>
      <c r="BS2722">
        <v>0</v>
      </c>
      <c r="BT2722">
        <v>36530</v>
      </c>
      <c r="BU2722">
        <v>0.56000000000000005</v>
      </c>
      <c r="BV2722">
        <v>0.57579919999999996</v>
      </c>
      <c r="BW2722">
        <v>135</v>
      </c>
      <c r="BX2722">
        <v>0.93074179999999995</v>
      </c>
      <c r="BY2722">
        <v>-0.79107709999999998</v>
      </c>
      <c r="BZ2722">
        <v>25</v>
      </c>
      <c r="CA2722">
        <v>3</v>
      </c>
      <c r="CB2722">
        <v>2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0</v>
      </c>
      <c r="CJ2722">
        <v>46798</v>
      </c>
      <c r="CK2722">
        <v>0.66242147100303428</v>
      </c>
      <c r="CL2722">
        <v>0.53294456733024997</v>
      </c>
      <c r="CM2722">
        <v>106</v>
      </c>
      <c r="CN2722">
        <v>-1.7538077427272498</v>
      </c>
      <c r="CO2722">
        <v>3581</v>
      </c>
      <c r="CP2722">
        <v>0.31720519699999999</v>
      </c>
      <c r="CQ2722">
        <v>-0.11384412770000001</v>
      </c>
      <c r="CR2722">
        <v>40136</v>
      </c>
      <c r="CS2722">
        <v>0.81</v>
      </c>
      <c r="CT2722">
        <v>29768</v>
      </c>
      <c r="CU2722">
        <v>0.70163037282000007</v>
      </c>
      <c r="CV2722">
        <v>17</v>
      </c>
      <c r="CW2722">
        <v>7</v>
      </c>
      <c r="CX2722">
        <v>5</v>
      </c>
      <c r="CY2722">
        <v>1828</v>
      </c>
      <c r="CZ2722">
        <v>3188</v>
      </c>
      <c r="DA2722" s="2">
        <v>24930</v>
      </c>
      <c r="DB2722" s="2">
        <v>4025</v>
      </c>
      <c r="DC2722" s="2">
        <v>110.59</v>
      </c>
      <c r="DD2722" s="2">
        <v>14213</v>
      </c>
      <c r="DE2722">
        <v>1190</v>
      </c>
      <c r="DF2722">
        <v>453</v>
      </c>
      <c r="DG2722">
        <v>17.690000000000001</v>
      </c>
      <c r="DH2722">
        <v>4.42</v>
      </c>
      <c r="DI2722" s="2">
        <v>6.64</v>
      </c>
      <c r="DJ2722">
        <v>1.28</v>
      </c>
      <c r="DK2722">
        <v>0.84378105346036747</v>
      </c>
      <c r="DL2722">
        <v>0</v>
      </c>
      <c r="DN2722">
        <v>143.1</v>
      </c>
      <c r="DO2722">
        <v>0.442</v>
      </c>
      <c r="DP2722">
        <v>0</v>
      </c>
      <c r="DQ2722" s="2">
        <v>0</v>
      </c>
      <c r="DR2722" s="2">
        <v>3920.8152275399998</v>
      </c>
      <c r="DS2722">
        <v>2.7910016407500628E-3</v>
      </c>
      <c r="DT2722">
        <v>4.2619666242116203</v>
      </c>
      <c r="DU2722">
        <v>1414263.7279919891</v>
      </c>
      <c r="DV2722">
        <v>0</v>
      </c>
    </row>
    <row r="2723" spans="1:126" x14ac:dyDescent="0.15">
      <c r="A2723" t="s">
        <v>2658</v>
      </c>
      <c r="B2723" t="s">
        <v>3367</v>
      </c>
      <c r="C2723">
        <v>48</v>
      </c>
      <c r="D2723">
        <v>475</v>
      </c>
      <c r="E2723" t="s">
        <v>4455</v>
      </c>
      <c r="F2723">
        <v>48475</v>
      </c>
      <c r="G2723" t="s">
        <v>7706</v>
      </c>
      <c r="H2723">
        <v>46.2</v>
      </c>
      <c r="I2723">
        <v>4.4000000000000004</v>
      </c>
      <c r="J2723">
        <v>0.5</v>
      </c>
      <c r="K2723">
        <v>0.3</v>
      </c>
      <c r="L2723">
        <v>1</v>
      </c>
      <c r="M2723">
        <v>47.6</v>
      </c>
      <c r="N2723">
        <f t="shared" si="174"/>
        <v>4420.9000000000005</v>
      </c>
      <c r="O2723">
        <f t="shared" si="172"/>
        <v>5579.0999999999995</v>
      </c>
      <c r="P2723">
        <f t="shared" si="173"/>
        <v>6.6949200000000015</v>
      </c>
      <c r="Q2723" s="4">
        <v>48475</v>
      </c>
      <c r="R2723" s="5">
        <v>31.513069000000002</v>
      </c>
      <c r="S2723" s="5">
        <v>-103.105113</v>
      </c>
      <c r="T2723">
        <v>6</v>
      </c>
      <c r="U2723">
        <v>0.10576510530884693</v>
      </c>
      <c r="V2723">
        <v>10705</v>
      </c>
      <c r="W2723">
        <v>11011</v>
      </c>
      <c r="X2723">
        <v>11225</v>
      </c>
      <c r="Y2723">
        <v>11639</v>
      </c>
      <c r="Z2723">
        <v>5414</v>
      </c>
      <c r="AA2723">
        <v>48457</v>
      </c>
      <c r="AB2723">
        <v>3806.2919999999995</v>
      </c>
      <c r="AC2723">
        <v>51345</v>
      </c>
      <c r="AD2723">
        <v>0</v>
      </c>
      <c r="AE2723">
        <v>0</v>
      </c>
      <c r="AF2723">
        <v>3</v>
      </c>
      <c r="AG2723">
        <v>93</v>
      </c>
      <c r="AH2723">
        <v>3.2258064516129031E-2</v>
      </c>
      <c r="AI2723" s="3">
        <v>391653</v>
      </c>
      <c r="AJ2723" s="3">
        <v>534784.74700804497</v>
      </c>
      <c r="AK2723">
        <v>230</v>
      </c>
      <c r="AL2723">
        <v>534918.39999999991</v>
      </c>
      <c r="AM2723">
        <v>332356</v>
      </c>
      <c r="AN2723">
        <v>4956</v>
      </c>
      <c r="AO2723">
        <v>337312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3</v>
      </c>
      <c r="AV2723">
        <f t="shared" si="171"/>
        <v>4</v>
      </c>
      <c r="AW2723">
        <v>989</v>
      </c>
      <c r="AX2723">
        <v>9.9999999999999978E-2</v>
      </c>
      <c r="AY2723">
        <v>30823246.861131899</v>
      </c>
      <c r="AZ2723">
        <v>30823.246861131898</v>
      </c>
      <c r="BA2723">
        <v>2826.9508123515402</v>
      </c>
      <c r="BB2723">
        <v>3.5373802601403268</v>
      </c>
      <c r="BC2723">
        <v>11923</v>
      </c>
      <c r="BD2723">
        <v>0</v>
      </c>
      <c r="BE2723">
        <v>11923</v>
      </c>
      <c r="BF2723">
        <v>1.1137786081270435</v>
      </c>
      <c r="BG2723">
        <v>252705</v>
      </c>
      <c r="BH2723">
        <v>22.512694877505567</v>
      </c>
      <c r="BI2723">
        <v>1873</v>
      </c>
      <c r="BJ2723">
        <v>13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1</v>
      </c>
      <c r="BS2723">
        <v>0</v>
      </c>
      <c r="BT2723">
        <v>10528</v>
      </c>
      <c r="BU2723">
        <v>0.67</v>
      </c>
      <c r="BV2723">
        <v>0.47048069999999997</v>
      </c>
      <c r="BW2723">
        <v>63</v>
      </c>
      <c r="BX2723">
        <v>1.4247719999999999</v>
      </c>
      <c r="BY2723">
        <v>-0.67622329999999997</v>
      </c>
      <c r="BZ2723">
        <v>11</v>
      </c>
      <c r="CA2723">
        <v>2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11613</v>
      </c>
      <c r="CK2723">
        <v>1.2055455093429777</v>
      </c>
      <c r="CL2723">
        <v>0.52695680415719393</v>
      </c>
      <c r="CM2723">
        <v>52</v>
      </c>
      <c r="CN2723">
        <v>-0.94756494077245856</v>
      </c>
      <c r="CO2723">
        <v>609</v>
      </c>
      <c r="CP2723">
        <v>-0.67269434549999996</v>
      </c>
      <c r="CQ2723">
        <v>-4.0359275E-2</v>
      </c>
      <c r="CR2723">
        <v>10311</v>
      </c>
      <c r="CS2723">
        <v>0.872</v>
      </c>
      <c r="CT2723">
        <v>7750</v>
      </c>
      <c r="CU2723">
        <v>0.75311983159999996</v>
      </c>
      <c r="CV2723">
        <v>2</v>
      </c>
      <c r="CX2723">
        <v>2</v>
      </c>
      <c r="CY2723">
        <v>41</v>
      </c>
      <c r="CZ2723">
        <v>139</v>
      </c>
      <c r="DA2723" s="2">
        <v>6762</v>
      </c>
      <c r="DB2723" s="2">
        <v>595</v>
      </c>
      <c r="DC2723" s="2">
        <v>106.72</v>
      </c>
      <c r="DD2723" s="2">
        <v>1751</v>
      </c>
      <c r="DE2723">
        <v>43</v>
      </c>
      <c r="DF2723">
        <v>0</v>
      </c>
      <c r="DG2723">
        <v>8.89</v>
      </c>
      <c r="DH2723">
        <v>26.68</v>
      </c>
      <c r="DI2723" s="2">
        <v>17.79</v>
      </c>
      <c r="DJ2723">
        <v>1.46</v>
      </c>
      <c r="DK2723">
        <v>0.84884068295149018</v>
      </c>
      <c r="DL2723">
        <v>0</v>
      </c>
      <c r="DN2723">
        <v>1.9</v>
      </c>
      <c r="DO2723">
        <v>3.0000000000000001E-3</v>
      </c>
      <c r="DP2723">
        <v>399.58</v>
      </c>
      <c r="DQ2723" s="2">
        <v>0</v>
      </c>
      <c r="DR2723" s="2">
        <v>0</v>
      </c>
      <c r="DS2723">
        <v>0</v>
      </c>
      <c r="DV2723">
        <v>1</v>
      </c>
    </row>
    <row r="2724" spans="1:126" x14ac:dyDescent="0.15">
      <c r="A2724" t="s">
        <v>2658</v>
      </c>
      <c r="B2724" t="s">
        <v>232</v>
      </c>
      <c r="C2724">
        <v>48</v>
      </c>
      <c r="D2724">
        <v>477</v>
      </c>
      <c r="E2724" t="s">
        <v>4456</v>
      </c>
      <c r="F2724">
        <v>48477</v>
      </c>
      <c r="G2724" t="s">
        <v>7707</v>
      </c>
      <c r="H2724">
        <v>66.400000000000006</v>
      </c>
      <c r="I2724">
        <v>17.399999999999999</v>
      </c>
      <c r="J2724">
        <v>0.2</v>
      </c>
      <c r="K2724">
        <v>1.3</v>
      </c>
      <c r="L2724">
        <v>1</v>
      </c>
      <c r="M2724">
        <v>13.8</v>
      </c>
      <c r="N2724">
        <f t="shared" si="174"/>
        <v>4904.8900000000003</v>
      </c>
      <c r="O2724">
        <f t="shared" si="172"/>
        <v>5095.1099999999997</v>
      </c>
      <c r="P2724">
        <f t="shared" si="173"/>
        <v>6.1141320000000015</v>
      </c>
      <c r="Q2724" s="4">
        <v>48477</v>
      </c>
      <c r="R2724" s="5">
        <v>30.215074999999999</v>
      </c>
      <c r="S2724" s="5">
        <v>-96.410272000000006</v>
      </c>
      <c r="T2724">
        <v>6</v>
      </c>
      <c r="U2724">
        <v>7.346648143054664E-2</v>
      </c>
      <c r="V2724">
        <v>33628</v>
      </c>
      <c r="W2724">
        <v>34039</v>
      </c>
      <c r="X2724">
        <v>34236</v>
      </c>
      <c r="Y2724">
        <v>34869</v>
      </c>
      <c r="Z2724">
        <v>16138</v>
      </c>
      <c r="AA2724">
        <v>48459</v>
      </c>
      <c r="AB2724">
        <v>11911.492000000002</v>
      </c>
      <c r="AC2724">
        <v>51269</v>
      </c>
      <c r="AD2724">
        <v>1</v>
      </c>
      <c r="AE2724">
        <v>2.9209019745297348E-5</v>
      </c>
      <c r="AF2724">
        <v>45</v>
      </c>
      <c r="AG2724">
        <v>2697</v>
      </c>
      <c r="AH2724">
        <v>1.6685205784204672E-2</v>
      </c>
      <c r="AI2724" s="3">
        <v>368823</v>
      </c>
      <c r="AJ2724" s="3">
        <v>386530.89903592999</v>
      </c>
      <c r="AK2724">
        <v>61</v>
      </c>
      <c r="AL2724">
        <v>397696</v>
      </c>
      <c r="AM2724">
        <v>428010</v>
      </c>
      <c r="AN2724">
        <v>139562</v>
      </c>
      <c r="AO2724">
        <v>567572</v>
      </c>
      <c r="AP2724">
        <v>8</v>
      </c>
      <c r="AQ2724">
        <v>3</v>
      </c>
      <c r="AR2724">
        <v>11</v>
      </c>
      <c r="AS2724">
        <v>0.32315872969241161</v>
      </c>
      <c r="AT2724">
        <v>15</v>
      </c>
      <c r="AU2724">
        <v>41</v>
      </c>
      <c r="AV2724">
        <f t="shared" si="171"/>
        <v>56</v>
      </c>
      <c r="AW2724">
        <v>4349</v>
      </c>
      <c r="AX2724">
        <v>0.13</v>
      </c>
      <c r="AY2724">
        <v>918520849.61551702</v>
      </c>
      <c r="AZ2724">
        <v>918520.84961551707</v>
      </c>
      <c r="BA2724">
        <v>30180.8400675062</v>
      </c>
      <c r="BB2724">
        <v>0.3313360389449983</v>
      </c>
      <c r="BC2724">
        <v>19664</v>
      </c>
      <c r="BD2724">
        <v>4840</v>
      </c>
      <c r="BE2724">
        <v>14824</v>
      </c>
      <c r="BF2724">
        <v>0.4408231235874866</v>
      </c>
      <c r="BG2724">
        <v>975450</v>
      </c>
      <c r="BH2724">
        <v>28.491938310550299</v>
      </c>
      <c r="BI2724">
        <v>5142</v>
      </c>
      <c r="BJ2724">
        <v>43</v>
      </c>
      <c r="BK2724">
        <v>5</v>
      </c>
      <c r="BL2724">
        <v>3</v>
      </c>
      <c r="BM2724">
        <v>0</v>
      </c>
      <c r="BN2724">
        <v>0</v>
      </c>
      <c r="BO2724">
        <v>0</v>
      </c>
      <c r="BP2724">
        <v>1</v>
      </c>
      <c r="BQ2724">
        <v>3</v>
      </c>
      <c r="BR2724">
        <v>1</v>
      </c>
      <c r="BS2724">
        <v>0</v>
      </c>
      <c r="BT2724">
        <v>32893</v>
      </c>
      <c r="BU2724">
        <v>0.69</v>
      </c>
      <c r="BV2724">
        <v>0.57517200000000002</v>
      </c>
      <c r="BW2724">
        <v>274</v>
      </c>
      <c r="BX2724">
        <v>1.7024900000000001</v>
      </c>
      <c r="BY2724">
        <v>0.41225000000000001</v>
      </c>
      <c r="BZ2724">
        <v>48</v>
      </c>
      <c r="CA2724">
        <v>5</v>
      </c>
      <c r="CB2724">
        <v>3</v>
      </c>
      <c r="CC2724">
        <v>0</v>
      </c>
      <c r="CD2724">
        <v>0</v>
      </c>
      <c r="CE2724">
        <v>0</v>
      </c>
      <c r="CF2724">
        <v>1</v>
      </c>
      <c r="CG2724">
        <v>3</v>
      </c>
      <c r="CH2724">
        <v>1</v>
      </c>
      <c r="CI2724">
        <v>0</v>
      </c>
      <c r="CJ2724">
        <v>34413</v>
      </c>
      <c r="CK2724">
        <v>1.7725859413593699</v>
      </c>
      <c r="CL2724">
        <v>0.63932679071006704</v>
      </c>
      <c r="CM2724">
        <v>251</v>
      </c>
      <c r="CN2724">
        <v>0.50452003557907188</v>
      </c>
      <c r="CO2724">
        <v>3480</v>
      </c>
      <c r="CP2724">
        <v>0.79454781100000005</v>
      </c>
      <c r="CQ2724">
        <v>0.47528200500000001</v>
      </c>
      <c r="CR2724">
        <v>28355</v>
      </c>
      <c r="CS2724">
        <v>0.81200000000000006</v>
      </c>
      <c r="CT2724">
        <v>25625</v>
      </c>
      <c r="CU2724">
        <v>0.78161776451999998</v>
      </c>
      <c r="CV2724">
        <v>16</v>
      </c>
      <c r="CW2724">
        <v>14</v>
      </c>
      <c r="CX2724">
        <v>23</v>
      </c>
      <c r="CY2724">
        <v>1106</v>
      </c>
      <c r="CZ2724">
        <v>4111</v>
      </c>
      <c r="DA2724" s="2">
        <v>24197</v>
      </c>
      <c r="DB2724" s="2">
        <v>3150</v>
      </c>
      <c r="DC2724" s="2">
        <v>196.21</v>
      </c>
      <c r="DD2724" s="2">
        <v>7463</v>
      </c>
      <c r="DE2724">
        <v>1354</v>
      </c>
      <c r="DF2724">
        <v>395</v>
      </c>
      <c r="DG2724">
        <v>52.71</v>
      </c>
      <c r="DH2724">
        <v>2.93</v>
      </c>
      <c r="DI2724" s="2">
        <v>29.29</v>
      </c>
      <c r="DJ2724">
        <v>1.43</v>
      </c>
      <c r="DK2724">
        <v>0.94914362715991141</v>
      </c>
      <c r="DL2724">
        <v>7.415647015202076E-4</v>
      </c>
      <c r="DM2724">
        <v>15</v>
      </c>
      <c r="DN2724">
        <v>112.1</v>
      </c>
      <c r="DO2724">
        <v>0.29100000000000004</v>
      </c>
      <c r="DP2724">
        <v>336.05</v>
      </c>
      <c r="DQ2724" s="2">
        <v>0</v>
      </c>
      <c r="DR2724" s="2">
        <v>524.1</v>
      </c>
      <c r="DS2724">
        <v>0</v>
      </c>
      <c r="DT2724">
        <v>3.5818207644050801</v>
      </c>
      <c r="DU2724">
        <v>1424475.7907208428</v>
      </c>
      <c r="DV2724">
        <v>0</v>
      </c>
    </row>
    <row r="2725" spans="1:126" x14ac:dyDescent="0.15">
      <c r="A2725" t="s">
        <v>2658</v>
      </c>
      <c r="B2725" t="s">
        <v>4457</v>
      </c>
      <c r="C2725">
        <v>48</v>
      </c>
      <c r="D2725">
        <v>479</v>
      </c>
      <c r="E2725" t="s">
        <v>4458</v>
      </c>
      <c r="F2725">
        <v>48479</v>
      </c>
      <c r="G2725" t="s">
        <v>7708</v>
      </c>
      <c r="H2725">
        <v>3.3</v>
      </c>
      <c r="I2725">
        <v>0.2</v>
      </c>
      <c r="J2725">
        <v>0</v>
      </c>
      <c r="K2725">
        <v>0.5</v>
      </c>
      <c r="L2725">
        <v>0.2</v>
      </c>
      <c r="M2725">
        <v>95.7</v>
      </c>
      <c r="N2725">
        <f t="shared" si="174"/>
        <v>9169.7099999999991</v>
      </c>
      <c r="O2725">
        <f t="shared" si="172"/>
        <v>830.29000000000087</v>
      </c>
      <c r="P2725">
        <f t="shared" si="173"/>
        <v>0.99634800000000145</v>
      </c>
      <c r="Q2725" s="4">
        <v>48479</v>
      </c>
      <c r="R2725" s="5">
        <v>27.760798999999999</v>
      </c>
      <c r="S2725" s="5">
        <v>-99.340751999999995</v>
      </c>
      <c r="T2725">
        <v>2</v>
      </c>
      <c r="U2725">
        <v>0.11150631517350636</v>
      </c>
      <c r="V2725">
        <v>250320</v>
      </c>
      <c r="W2725">
        <v>259471</v>
      </c>
      <c r="X2725">
        <v>263251</v>
      </c>
      <c r="Y2725">
        <v>269795</v>
      </c>
      <c r="Z2725">
        <v>120893</v>
      </c>
      <c r="AA2725">
        <v>48461</v>
      </c>
      <c r="AB2725">
        <v>83801.993000000002</v>
      </c>
      <c r="AC2725">
        <v>38862</v>
      </c>
      <c r="AD2725">
        <v>1</v>
      </c>
      <c r="AE2725">
        <v>3.7986560354946418E-6</v>
      </c>
      <c r="AF2725">
        <v>15</v>
      </c>
      <c r="AG2725">
        <v>696</v>
      </c>
      <c r="AH2725">
        <v>2.1551724137931036E-2</v>
      </c>
      <c r="AI2725" s="3">
        <v>2098378</v>
      </c>
      <c r="AJ2725" s="3">
        <v>2151345.6145059853</v>
      </c>
      <c r="AK2725">
        <v>446</v>
      </c>
      <c r="AL2725">
        <v>2160428.7999999998</v>
      </c>
      <c r="AM2725">
        <v>145082</v>
      </c>
      <c r="AN2725">
        <v>40011</v>
      </c>
      <c r="AO2725">
        <v>185093</v>
      </c>
      <c r="AP2725">
        <v>16</v>
      </c>
      <c r="AQ2725">
        <v>1</v>
      </c>
      <c r="AR2725">
        <v>17</v>
      </c>
      <c r="AS2725">
        <v>6.5517919150887768E-2</v>
      </c>
      <c r="AT2725">
        <v>15</v>
      </c>
      <c r="AU2725">
        <v>45</v>
      </c>
      <c r="AV2725">
        <f t="shared" si="171"/>
        <v>60</v>
      </c>
      <c r="AW2725">
        <v>259161</v>
      </c>
      <c r="AX2725">
        <v>0.98</v>
      </c>
      <c r="AY2725">
        <v>898566626.70903301</v>
      </c>
      <c r="AZ2725">
        <v>898566.62670903304</v>
      </c>
      <c r="BA2725">
        <v>4652.4247599500604</v>
      </c>
      <c r="BB2725">
        <v>2.1494168129453728</v>
      </c>
      <c r="BC2725">
        <v>39049</v>
      </c>
      <c r="BD2725">
        <v>71949</v>
      </c>
      <c r="BE2725">
        <v>-32900</v>
      </c>
      <c r="BF2725">
        <v>-0.13143176733780762</v>
      </c>
      <c r="BG2725">
        <v>6134275</v>
      </c>
      <c r="BH2725">
        <v>23.302000752133896</v>
      </c>
      <c r="BI2725">
        <v>18584</v>
      </c>
      <c r="BJ2725">
        <v>44</v>
      </c>
      <c r="BK2725">
        <v>10</v>
      </c>
      <c r="BL2725">
        <v>5</v>
      </c>
      <c r="BM2725">
        <v>2</v>
      </c>
      <c r="BN2725">
        <v>0</v>
      </c>
      <c r="BO2725">
        <v>5</v>
      </c>
      <c r="BP2725">
        <v>1</v>
      </c>
      <c r="BQ2725">
        <v>9</v>
      </c>
      <c r="BR2725">
        <v>2</v>
      </c>
      <c r="BS2725">
        <v>0</v>
      </c>
      <c r="BT2725">
        <v>241438</v>
      </c>
      <c r="BU2725">
        <v>0.65</v>
      </c>
      <c r="BV2725">
        <v>0.31554149999999997</v>
      </c>
      <c r="BW2725">
        <v>384</v>
      </c>
      <c r="BX2725">
        <v>0.32306430000000003</v>
      </c>
      <c r="BY2725">
        <v>-2.9794969999999998</v>
      </c>
      <c r="BZ2725">
        <v>50</v>
      </c>
      <c r="CA2725">
        <v>8</v>
      </c>
      <c r="CB2725">
        <v>5</v>
      </c>
      <c r="CC2725">
        <v>1</v>
      </c>
      <c r="CD2725">
        <v>0</v>
      </c>
      <c r="CE2725">
        <v>6</v>
      </c>
      <c r="CF2725">
        <v>1</v>
      </c>
      <c r="CG2725">
        <v>11</v>
      </c>
      <c r="CH2725">
        <v>2</v>
      </c>
      <c r="CI2725">
        <v>0</v>
      </c>
      <c r="CJ2725">
        <v>267018</v>
      </c>
      <c r="CK2725">
        <v>0.31458553355953528</v>
      </c>
      <c r="CL2725">
        <v>0.44296319012871277</v>
      </c>
      <c r="CM2725">
        <v>327</v>
      </c>
      <c r="CN2725">
        <v>-2.6490834921371715</v>
      </c>
      <c r="CO2725">
        <v>22204</v>
      </c>
      <c r="CP2725">
        <v>0.625662528</v>
      </c>
      <c r="CQ2725">
        <v>-0.54167430890000001</v>
      </c>
      <c r="CR2725">
        <v>245941</v>
      </c>
      <c r="CS2725">
        <v>0.90799999999999992</v>
      </c>
      <c r="CT2725">
        <v>158202</v>
      </c>
      <c r="CU2725">
        <v>0.58470424217999994</v>
      </c>
      <c r="CV2725">
        <v>68</v>
      </c>
      <c r="CW2725">
        <v>72</v>
      </c>
      <c r="CX2725">
        <v>84</v>
      </c>
      <c r="CY2725">
        <v>565</v>
      </c>
      <c r="CZ2725">
        <v>1063</v>
      </c>
      <c r="DA2725" s="2">
        <v>139136</v>
      </c>
      <c r="DB2725" s="2">
        <v>16335</v>
      </c>
      <c r="DC2725" s="2">
        <v>81.14</v>
      </c>
      <c r="DD2725" s="2">
        <v>15269</v>
      </c>
      <c r="DE2725">
        <v>208</v>
      </c>
      <c r="DF2725">
        <v>33</v>
      </c>
      <c r="DG2725">
        <v>20.57</v>
      </c>
      <c r="DH2725">
        <v>1.1399999999999999</v>
      </c>
      <c r="DI2725" s="2">
        <v>2.67</v>
      </c>
      <c r="DJ2725">
        <v>1.1200000000000001</v>
      </c>
      <c r="DK2725">
        <v>0.90251756356576363</v>
      </c>
      <c r="DL2725">
        <v>0</v>
      </c>
      <c r="DN2725">
        <v>6.5</v>
      </c>
      <c r="DO2725">
        <v>3.0000000000000001E-3</v>
      </c>
      <c r="DP2725">
        <v>0</v>
      </c>
      <c r="DQ2725" s="2">
        <v>0</v>
      </c>
      <c r="DR2725" s="2">
        <v>44.219000000000001</v>
      </c>
      <c r="DS2725">
        <v>0</v>
      </c>
      <c r="DV2725">
        <v>0</v>
      </c>
    </row>
    <row r="2726" spans="1:126" x14ac:dyDescent="0.15">
      <c r="A2726" t="s">
        <v>2658</v>
      </c>
      <c r="B2726" t="s">
        <v>4459</v>
      </c>
      <c r="C2726">
        <v>48</v>
      </c>
      <c r="D2726">
        <v>481</v>
      </c>
      <c r="E2726" t="s">
        <v>4460</v>
      </c>
      <c r="F2726">
        <v>48481</v>
      </c>
      <c r="G2726" t="s">
        <v>7709</v>
      </c>
      <c r="H2726">
        <v>47.7</v>
      </c>
      <c r="I2726">
        <v>13.7</v>
      </c>
      <c r="J2726">
        <v>0.2</v>
      </c>
      <c r="K2726">
        <v>0.4</v>
      </c>
      <c r="L2726">
        <v>0.7</v>
      </c>
      <c r="M2726">
        <v>37.4</v>
      </c>
      <c r="N2726">
        <f t="shared" si="174"/>
        <v>3862.4300000000003</v>
      </c>
      <c r="O2726">
        <f t="shared" si="172"/>
        <v>6137.57</v>
      </c>
      <c r="P2726">
        <f t="shared" si="173"/>
        <v>7.3650840000000022</v>
      </c>
      <c r="Q2726" s="4">
        <v>48481</v>
      </c>
      <c r="R2726" s="5">
        <v>29.278479999999998</v>
      </c>
      <c r="S2726" s="5">
        <v>-96.229674000000003</v>
      </c>
      <c r="T2726">
        <v>4</v>
      </c>
      <c r="U2726">
        <v>0.1571879054066645</v>
      </c>
      <c r="V2726">
        <v>41153</v>
      </c>
      <c r="W2726">
        <v>41219</v>
      </c>
      <c r="X2726">
        <v>41264</v>
      </c>
      <c r="Y2726">
        <v>41379</v>
      </c>
      <c r="Z2726">
        <v>20322</v>
      </c>
      <c r="AA2726">
        <v>48463</v>
      </c>
      <c r="AB2726">
        <v>16035.300000000001</v>
      </c>
      <c r="AC2726">
        <v>45176</v>
      </c>
      <c r="AD2726">
        <v>1</v>
      </c>
      <c r="AE2726">
        <v>2.4234199302055059E-5</v>
      </c>
      <c r="AF2726">
        <v>36</v>
      </c>
      <c r="AG2726">
        <v>1553</v>
      </c>
      <c r="AH2726">
        <v>2.31809401159047E-2</v>
      </c>
      <c r="AI2726" s="3">
        <v>660701</v>
      </c>
      <c r="AJ2726" s="3">
        <v>695135.24243161501</v>
      </c>
      <c r="AK2726">
        <v>111</v>
      </c>
      <c r="AL2726">
        <v>700486.4</v>
      </c>
      <c r="AM2726">
        <v>193505</v>
      </c>
      <c r="AN2726">
        <v>248016</v>
      </c>
      <c r="AO2726">
        <v>441521</v>
      </c>
      <c r="AP2726">
        <v>2</v>
      </c>
      <c r="AQ2726">
        <v>0</v>
      </c>
      <c r="AR2726">
        <v>2</v>
      </c>
      <c r="AS2726">
        <v>4.8521312986729417E-2</v>
      </c>
      <c r="AT2726">
        <v>4</v>
      </c>
      <c r="AU2726">
        <v>38</v>
      </c>
      <c r="AV2726">
        <f t="shared" si="171"/>
        <v>42</v>
      </c>
      <c r="AW2726">
        <v>6896</v>
      </c>
      <c r="AX2726">
        <v>0.18000000000000005</v>
      </c>
      <c r="AY2726">
        <v>1734925545.0710299</v>
      </c>
      <c r="AZ2726">
        <v>1734925.5450710298</v>
      </c>
      <c r="BA2726">
        <v>42224.238525303299</v>
      </c>
      <c r="BB2726">
        <v>0.2368307955158836</v>
      </c>
      <c r="BC2726">
        <v>18406</v>
      </c>
      <c r="BD2726">
        <v>2915</v>
      </c>
      <c r="BE2726">
        <v>15491</v>
      </c>
      <c r="BF2726">
        <v>0.37642456200034019</v>
      </c>
      <c r="BG2726">
        <v>1246759</v>
      </c>
      <c r="BH2726">
        <v>30.214206087630863</v>
      </c>
      <c r="BI2726">
        <v>6228</v>
      </c>
      <c r="BJ2726">
        <v>48</v>
      </c>
      <c r="BK2726">
        <v>7</v>
      </c>
      <c r="BL2726">
        <v>3</v>
      </c>
      <c r="BM2726">
        <v>0</v>
      </c>
      <c r="BN2726">
        <v>0</v>
      </c>
      <c r="BO2726">
        <v>0</v>
      </c>
      <c r="BP2726">
        <v>1</v>
      </c>
      <c r="BQ2726">
        <v>2</v>
      </c>
      <c r="BR2726">
        <v>3</v>
      </c>
      <c r="BS2726">
        <v>0</v>
      </c>
      <c r="BT2726">
        <v>41000</v>
      </c>
      <c r="BU2726">
        <v>0.71</v>
      </c>
      <c r="BV2726">
        <v>0.48101690000000003</v>
      </c>
      <c r="BW2726">
        <v>247</v>
      </c>
      <c r="BX2726">
        <v>1.5609759999999999</v>
      </c>
      <c r="BY2726">
        <v>-0.53506469999999995</v>
      </c>
      <c r="BZ2726">
        <v>52</v>
      </c>
      <c r="CA2726">
        <v>8</v>
      </c>
      <c r="CB2726">
        <v>3</v>
      </c>
      <c r="CC2726">
        <v>0</v>
      </c>
      <c r="CD2726">
        <v>0</v>
      </c>
      <c r="CE2726">
        <v>0</v>
      </c>
      <c r="CF2726">
        <v>1</v>
      </c>
      <c r="CG2726">
        <v>4</v>
      </c>
      <c r="CH2726">
        <v>3</v>
      </c>
      <c r="CI2726">
        <v>0</v>
      </c>
      <c r="CJ2726">
        <v>41197</v>
      </c>
      <c r="CK2726">
        <v>1.7234264630919727</v>
      </c>
      <c r="CL2726">
        <v>0.57069356668287152</v>
      </c>
      <c r="CM2726">
        <v>225</v>
      </c>
      <c r="CN2726">
        <v>-0.14626841367628554</v>
      </c>
      <c r="CO2726">
        <v>3008</v>
      </c>
      <c r="CP2726">
        <v>-1.1119390599999999E-2</v>
      </c>
      <c r="CQ2726">
        <v>-3.3602146100000001E-2</v>
      </c>
      <c r="CR2726">
        <v>34706</v>
      </c>
      <c r="CS2726">
        <v>0.83599999999999997</v>
      </c>
      <c r="CT2726">
        <v>29548</v>
      </c>
      <c r="CU2726">
        <v>0.70202252837000001</v>
      </c>
      <c r="CV2726">
        <v>14</v>
      </c>
      <c r="CW2726">
        <v>16</v>
      </c>
      <c r="CX2726">
        <v>18</v>
      </c>
      <c r="CY2726">
        <v>3060</v>
      </c>
      <c r="CZ2726">
        <v>2342</v>
      </c>
      <c r="DA2726" s="2">
        <v>24272</v>
      </c>
      <c r="DB2726" s="2">
        <v>2710</v>
      </c>
      <c r="DC2726" s="2">
        <v>152.85</v>
      </c>
      <c r="DD2726" s="2">
        <v>7056</v>
      </c>
      <c r="DE2726">
        <v>605</v>
      </c>
      <c r="DF2726">
        <v>274</v>
      </c>
      <c r="DG2726">
        <v>41.25</v>
      </c>
      <c r="DH2726">
        <v>9.6999999999999993</v>
      </c>
      <c r="DI2726" s="2">
        <v>21.84</v>
      </c>
      <c r="DJ2726">
        <v>-0.99</v>
      </c>
      <c r="DK2726">
        <v>0.76581237201093988</v>
      </c>
      <c r="DL2726">
        <v>4.5074050225370251E-3</v>
      </c>
      <c r="DM2726">
        <v>1176</v>
      </c>
      <c r="DN2726">
        <v>336.2</v>
      </c>
      <c r="DO2726">
        <v>0.49</v>
      </c>
      <c r="DP2726">
        <v>38.200000000000003</v>
      </c>
      <c r="DQ2726" s="2">
        <v>0</v>
      </c>
      <c r="DR2726" s="2">
        <v>2394.6596371099999</v>
      </c>
      <c r="DS2726">
        <v>2.4415289426716925E-3</v>
      </c>
      <c r="DT2726">
        <v>6.0868607899471501</v>
      </c>
      <c r="DU2726">
        <v>4263763.2020512354</v>
      </c>
      <c r="DV2726">
        <v>0</v>
      </c>
    </row>
    <row r="2727" spans="1:126" x14ac:dyDescent="0.15">
      <c r="A2727" t="s">
        <v>2658</v>
      </c>
      <c r="B2727" t="s">
        <v>1024</v>
      </c>
      <c r="C2727">
        <v>48</v>
      </c>
      <c r="D2727">
        <v>483</v>
      </c>
      <c r="E2727" t="s">
        <v>4461</v>
      </c>
      <c r="F2727">
        <v>48483</v>
      </c>
      <c r="G2727" t="s">
        <v>7710</v>
      </c>
      <c r="H2727">
        <v>71.099999999999994</v>
      </c>
      <c r="I2727">
        <v>2.1</v>
      </c>
      <c r="J2727">
        <v>0.4</v>
      </c>
      <c r="K2727">
        <v>0.4</v>
      </c>
      <c r="L2727">
        <v>1.2</v>
      </c>
      <c r="M2727">
        <v>24.8</v>
      </c>
      <c r="N2727">
        <f t="shared" si="174"/>
        <v>5676.4199999999983</v>
      </c>
      <c r="O2727">
        <f t="shared" si="172"/>
        <v>4323.5800000000017</v>
      </c>
      <c r="P2727">
        <f t="shared" si="173"/>
        <v>5.1882960000000038</v>
      </c>
      <c r="Q2727" s="4">
        <v>48483</v>
      </c>
      <c r="R2727" s="5">
        <v>35.392592999999998</v>
      </c>
      <c r="S2727" s="5">
        <v>-100.253107</v>
      </c>
      <c r="T2727">
        <v>9</v>
      </c>
      <c r="U2727">
        <v>4.3201131619028728E-2</v>
      </c>
      <c r="V2727">
        <v>5414</v>
      </c>
      <c r="W2727">
        <v>5587</v>
      </c>
      <c r="X2727">
        <v>5618</v>
      </c>
      <c r="Y2727">
        <v>5668</v>
      </c>
      <c r="Z2727">
        <v>2827</v>
      </c>
      <c r="AA2727">
        <v>48465</v>
      </c>
      <c r="AB2727">
        <v>2205.0639999999999</v>
      </c>
      <c r="AC2727">
        <v>52221</v>
      </c>
      <c r="AD2727">
        <v>0</v>
      </c>
      <c r="AE2727">
        <v>0</v>
      </c>
      <c r="AF2727">
        <v>6</v>
      </c>
      <c r="AG2727">
        <v>551</v>
      </c>
      <c r="AH2727">
        <v>1.0889292196007259E-2</v>
      </c>
      <c r="AI2727" s="3">
        <v>519217</v>
      </c>
      <c r="AJ2727" s="3">
        <v>585293.78442353499</v>
      </c>
      <c r="AK2727">
        <v>320</v>
      </c>
      <c r="AL2727">
        <v>585849.59999999998</v>
      </c>
      <c r="AM2727">
        <v>1915718</v>
      </c>
      <c r="AN2727">
        <v>46207</v>
      </c>
      <c r="AO2727">
        <v>1961925</v>
      </c>
      <c r="AP2727">
        <v>1</v>
      </c>
      <c r="AQ2727">
        <v>1</v>
      </c>
      <c r="AR2727">
        <v>2</v>
      </c>
      <c r="AS2727">
        <v>0.35797386790764274</v>
      </c>
      <c r="AT2727">
        <v>2</v>
      </c>
      <c r="AU2727">
        <v>1</v>
      </c>
      <c r="AV2727">
        <f t="shared" si="171"/>
        <v>3</v>
      </c>
      <c r="AW2727">
        <v>1332</v>
      </c>
      <c r="AX2727">
        <v>0.32999999999999996</v>
      </c>
      <c r="AY2727">
        <v>76759534.511721894</v>
      </c>
      <c r="AZ2727">
        <v>76759.534511721897</v>
      </c>
      <c r="BA2727">
        <v>14578.267407560001</v>
      </c>
      <c r="BB2727">
        <v>0.68595257038667001</v>
      </c>
      <c r="BC2727">
        <v>5458</v>
      </c>
      <c r="BD2727">
        <v>0</v>
      </c>
      <c r="BE2727">
        <v>5458</v>
      </c>
      <c r="BF2727">
        <v>1.0081270779460658</v>
      </c>
      <c r="BG2727">
        <v>254318</v>
      </c>
      <c r="BH2727">
        <v>45.268422926308297</v>
      </c>
      <c r="BI2727">
        <v>1111</v>
      </c>
      <c r="BJ2727">
        <v>10</v>
      </c>
      <c r="BK2727">
        <v>2</v>
      </c>
      <c r="BL2727">
        <v>1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1</v>
      </c>
      <c r="BS2727">
        <v>0</v>
      </c>
      <c r="BT2727">
        <v>4888</v>
      </c>
      <c r="BU2727">
        <v>0.6</v>
      </c>
      <c r="BV2727">
        <v>0.6186277</v>
      </c>
      <c r="BW2727">
        <v>39</v>
      </c>
      <c r="BX2727">
        <v>3.06874</v>
      </c>
      <c r="BY2727">
        <v>1.733897</v>
      </c>
      <c r="BZ2727">
        <v>12</v>
      </c>
      <c r="CA2727">
        <v>1</v>
      </c>
      <c r="CB2727">
        <v>2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1</v>
      </c>
      <c r="CI2727">
        <v>0</v>
      </c>
      <c r="CJ2727">
        <v>5678</v>
      </c>
      <c r="CK2727">
        <v>2.9940119760479043</v>
      </c>
      <c r="CL2727">
        <v>0.6050611316462895</v>
      </c>
      <c r="CM2727">
        <v>36</v>
      </c>
      <c r="CN2727">
        <v>1.327014883497895</v>
      </c>
      <c r="CO2727">
        <v>446</v>
      </c>
      <c r="CP2727">
        <v>0.15293853600000001</v>
      </c>
      <c r="CQ2727">
        <v>0.106362708</v>
      </c>
      <c r="CR2727">
        <v>4857</v>
      </c>
      <c r="CS2727">
        <v>0.85699999999999998</v>
      </c>
      <c r="CT2727">
        <v>3709</v>
      </c>
      <c r="CU2727">
        <v>0.73129675809999994</v>
      </c>
      <c r="CV2727">
        <v>2</v>
      </c>
      <c r="CW2727">
        <v>2</v>
      </c>
      <c r="CX2727">
        <v>2</v>
      </c>
      <c r="CY2727">
        <v>276</v>
      </c>
      <c r="CZ2727">
        <v>856</v>
      </c>
      <c r="DA2727" s="2">
        <v>4560</v>
      </c>
      <c r="DB2727" s="2">
        <v>330</v>
      </c>
      <c r="DC2727" s="2">
        <v>191.27</v>
      </c>
      <c r="DD2727" s="2">
        <v>674</v>
      </c>
      <c r="DE2727">
        <v>258</v>
      </c>
      <c r="DF2727">
        <v>29</v>
      </c>
      <c r="DG2727">
        <v>34.78</v>
      </c>
      <c r="DH2727">
        <v>34.78</v>
      </c>
      <c r="DI2727" s="2">
        <v>52.16</v>
      </c>
      <c r="DJ2727">
        <v>0.31</v>
      </c>
      <c r="DK2727">
        <v>0.89391911281795478</v>
      </c>
      <c r="DL2727">
        <v>0</v>
      </c>
      <c r="DN2727">
        <v>52.1</v>
      </c>
      <c r="DO2727">
        <v>8.900000000000001E-2</v>
      </c>
      <c r="DP2727">
        <v>29557.760000000002</v>
      </c>
      <c r="DQ2727" s="2">
        <v>0</v>
      </c>
      <c r="DR2727" s="2">
        <v>0</v>
      </c>
      <c r="DS2727">
        <v>0</v>
      </c>
      <c r="DT2727">
        <v>5.9490824773086697</v>
      </c>
      <c r="DU2727">
        <v>3485267.5896982932</v>
      </c>
      <c r="DV2727">
        <v>0</v>
      </c>
    </row>
    <row r="2728" spans="1:126" x14ac:dyDescent="0.15">
      <c r="A2728" t="s">
        <v>2658</v>
      </c>
      <c r="B2728" t="s">
        <v>1713</v>
      </c>
      <c r="C2728">
        <v>48</v>
      </c>
      <c r="D2728">
        <v>485</v>
      </c>
      <c r="E2728" t="s">
        <v>4462</v>
      </c>
      <c r="F2728">
        <v>48485</v>
      </c>
      <c r="G2728" t="s">
        <v>7711</v>
      </c>
      <c r="H2728">
        <v>68.400000000000006</v>
      </c>
      <c r="I2728">
        <v>10.1</v>
      </c>
      <c r="J2728">
        <v>0.8</v>
      </c>
      <c r="K2728">
        <v>2</v>
      </c>
      <c r="L2728">
        <v>2</v>
      </c>
      <c r="M2728">
        <v>16.600000000000001</v>
      </c>
      <c r="N2728">
        <f t="shared" si="174"/>
        <v>5064.7700000000013</v>
      </c>
      <c r="O2728">
        <f t="shared" si="172"/>
        <v>4935.2299999999987</v>
      </c>
      <c r="P2728">
        <f t="shared" si="173"/>
        <v>5.9222760000000001</v>
      </c>
      <c r="Q2728" s="4">
        <v>48485</v>
      </c>
      <c r="R2728" s="5">
        <v>33.991103000000003</v>
      </c>
      <c r="S2728" s="5">
        <v>-98.716851000000005</v>
      </c>
      <c r="T2728">
        <v>3</v>
      </c>
      <c r="U2728">
        <v>5.5823309859951535E-2</v>
      </c>
      <c r="V2728">
        <v>131019</v>
      </c>
      <c r="W2728">
        <v>131802</v>
      </c>
      <c r="X2728">
        <v>131957</v>
      </c>
      <c r="Y2728">
        <v>130871</v>
      </c>
      <c r="Z2728">
        <v>65642</v>
      </c>
      <c r="AA2728">
        <v>48467</v>
      </c>
      <c r="AB2728">
        <v>46152.52199999999</v>
      </c>
      <c r="AC2728">
        <v>45543</v>
      </c>
      <c r="AD2728">
        <v>3</v>
      </c>
      <c r="AE2728">
        <v>2.2734678721098539E-5</v>
      </c>
      <c r="AF2728">
        <v>19</v>
      </c>
      <c r="AG2728">
        <v>639</v>
      </c>
      <c r="AH2728">
        <v>2.9733959311424099E-2</v>
      </c>
      <c r="AI2728" s="3">
        <v>366787</v>
      </c>
      <c r="AJ2728" s="3">
        <v>401778.74410410505</v>
      </c>
      <c r="AK2728">
        <v>85</v>
      </c>
      <c r="AL2728">
        <v>405145.59999999998</v>
      </c>
      <c r="AM2728">
        <v>322998</v>
      </c>
      <c r="AN2728">
        <v>51551</v>
      </c>
      <c r="AO2728">
        <v>374549</v>
      </c>
      <c r="AP2728">
        <v>4</v>
      </c>
      <c r="AQ2728">
        <v>2</v>
      </c>
      <c r="AR2728">
        <v>6</v>
      </c>
      <c r="AS2728">
        <v>4.5522829699094096E-2</v>
      </c>
      <c r="AT2728">
        <v>5</v>
      </c>
      <c r="AU2728">
        <v>121</v>
      </c>
      <c r="AV2728">
        <f t="shared" si="171"/>
        <v>126</v>
      </c>
      <c r="AW2728">
        <v>113962</v>
      </c>
      <c r="AX2728">
        <v>0.91</v>
      </c>
      <c r="AY2728">
        <v>201496893.814372</v>
      </c>
      <c r="AZ2728">
        <v>201496.89381437202</v>
      </c>
      <c r="BA2728">
        <v>1530.4207164469799</v>
      </c>
      <c r="BB2728">
        <v>6.5341509641975897</v>
      </c>
      <c r="BC2728">
        <v>49596</v>
      </c>
      <c r="BD2728">
        <v>1054</v>
      </c>
      <c r="BE2728">
        <v>48542</v>
      </c>
      <c r="BF2728">
        <v>0.3704958822766164</v>
      </c>
      <c r="BG2728">
        <v>2380685</v>
      </c>
      <c r="BH2728">
        <v>18.041369537046158</v>
      </c>
      <c r="BI2728">
        <v>13313</v>
      </c>
      <c r="BJ2728">
        <v>104</v>
      </c>
      <c r="BK2728">
        <v>27</v>
      </c>
      <c r="BL2728">
        <v>10</v>
      </c>
      <c r="BM2728">
        <v>1</v>
      </c>
      <c r="BN2728">
        <v>3</v>
      </c>
      <c r="BO2728">
        <v>7</v>
      </c>
      <c r="BP2728">
        <v>1</v>
      </c>
      <c r="BQ2728">
        <v>10</v>
      </c>
      <c r="BR2728">
        <v>3</v>
      </c>
      <c r="BS2728">
        <v>1</v>
      </c>
      <c r="BT2728">
        <v>127616</v>
      </c>
      <c r="BU2728">
        <v>0.77</v>
      </c>
      <c r="BV2728">
        <v>0.4827304</v>
      </c>
      <c r="BW2728">
        <v>711</v>
      </c>
      <c r="BX2728">
        <v>1.308613</v>
      </c>
      <c r="BY2728">
        <v>-0.83491159999999998</v>
      </c>
      <c r="BZ2728">
        <v>98</v>
      </c>
      <c r="CA2728">
        <v>20</v>
      </c>
      <c r="CB2728">
        <v>8</v>
      </c>
      <c r="CC2728">
        <v>1</v>
      </c>
      <c r="CD2728">
        <v>2</v>
      </c>
      <c r="CE2728">
        <v>7</v>
      </c>
      <c r="CF2728">
        <v>1</v>
      </c>
      <c r="CG2728">
        <v>8</v>
      </c>
      <c r="CH2728">
        <v>2</v>
      </c>
      <c r="CI2728">
        <v>2</v>
      </c>
      <c r="CJ2728">
        <v>132955</v>
      </c>
      <c r="CK2728">
        <v>1.120679929299387</v>
      </c>
      <c r="CL2728">
        <v>0.5525128301835962</v>
      </c>
      <c r="CM2728">
        <v>577</v>
      </c>
      <c r="CN2728">
        <v>-0.97724258992416868</v>
      </c>
      <c r="CO2728">
        <v>14505</v>
      </c>
      <c r="CP2728">
        <v>-0.21582594029999999</v>
      </c>
      <c r="CQ2728">
        <v>5.3059864999999998E-2</v>
      </c>
      <c r="CR2728">
        <v>105935</v>
      </c>
      <c r="CS2728">
        <v>0.80400000000000005</v>
      </c>
      <c r="CT2728">
        <v>99574</v>
      </c>
      <c r="CU2728">
        <v>0.79631529277000002</v>
      </c>
      <c r="CV2728">
        <v>168</v>
      </c>
      <c r="CW2728">
        <v>107</v>
      </c>
      <c r="CX2728">
        <v>106</v>
      </c>
      <c r="CY2728">
        <v>311</v>
      </c>
      <c r="CZ2728">
        <v>957</v>
      </c>
      <c r="DA2728" s="2">
        <v>79595</v>
      </c>
      <c r="DB2728" s="2">
        <v>10460</v>
      </c>
      <c r="DC2728" s="2">
        <v>166.61</v>
      </c>
      <c r="DD2728" s="2">
        <v>25732</v>
      </c>
      <c r="DE2728">
        <v>305</v>
      </c>
      <c r="DF2728">
        <v>53</v>
      </c>
      <c r="DG2728">
        <v>39.380000000000003</v>
      </c>
      <c r="DH2728">
        <v>3.03</v>
      </c>
      <c r="DI2728" s="2">
        <v>9.09</v>
      </c>
      <c r="DJ2728">
        <v>0.8</v>
      </c>
      <c r="DK2728">
        <v>0.95317445820053603</v>
      </c>
      <c r="DL2728">
        <v>0</v>
      </c>
      <c r="DM2728">
        <v>0</v>
      </c>
      <c r="DN2728">
        <v>233.6</v>
      </c>
      <c r="DO2728">
        <v>0.57999999999999996</v>
      </c>
      <c r="DP2728">
        <v>69.2</v>
      </c>
      <c r="DQ2728" s="2">
        <v>0</v>
      </c>
      <c r="DR2728" s="2">
        <v>0</v>
      </c>
      <c r="DS2728">
        <v>0</v>
      </c>
      <c r="DT2728">
        <v>2.1650885917696501</v>
      </c>
      <c r="DU2728">
        <v>877176.11656566989</v>
      </c>
      <c r="DV2728">
        <v>0</v>
      </c>
    </row>
    <row r="2729" spans="1:126" x14ac:dyDescent="0.15">
      <c r="A2729" t="s">
        <v>2658</v>
      </c>
      <c r="B2729" t="s">
        <v>4463</v>
      </c>
      <c r="C2729">
        <v>48</v>
      </c>
      <c r="D2729">
        <v>487</v>
      </c>
      <c r="E2729" t="s">
        <v>4464</v>
      </c>
      <c r="F2729">
        <v>48487</v>
      </c>
      <c r="G2729" t="s">
        <v>7712</v>
      </c>
      <c r="H2729">
        <v>63.4</v>
      </c>
      <c r="I2729">
        <v>7.8</v>
      </c>
      <c r="J2729">
        <v>0.8</v>
      </c>
      <c r="K2729">
        <v>0.7</v>
      </c>
      <c r="L2729">
        <v>1.3</v>
      </c>
      <c r="M2729">
        <v>25.9</v>
      </c>
      <c r="N2729">
        <f t="shared" si="174"/>
        <v>4754.03</v>
      </c>
      <c r="O2729">
        <f t="shared" si="172"/>
        <v>5245.97</v>
      </c>
      <c r="P2729">
        <f t="shared" si="173"/>
        <v>6.2951640000000024</v>
      </c>
      <c r="Q2729" s="4">
        <v>48487</v>
      </c>
      <c r="R2729" s="5">
        <v>34.084919999999997</v>
      </c>
      <c r="S2729" s="5">
        <v>-99.242440000000002</v>
      </c>
      <c r="T2729">
        <v>6</v>
      </c>
      <c r="U2729">
        <v>6.3790967815446256E-2</v>
      </c>
      <c r="V2729">
        <v>13451</v>
      </c>
      <c r="W2729">
        <v>13265</v>
      </c>
      <c r="X2729">
        <v>13158</v>
      </c>
      <c r="Y2729">
        <v>13049</v>
      </c>
      <c r="Z2729">
        <v>6481</v>
      </c>
      <c r="AA2729">
        <v>48469</v>
      </c>
      <c r="AB2729">
        <v>4943.5099999999993</v>
      </c>
      <c r="AC2729">
        <v>41630</v>
      </c>
      <c r="AD2729">
        <v>1</v>
      </c>
      <c r="AE2729">
        <v>7.5999392004863956E-5</v>
      </c>
      <c r="AF2729">
        <v>2</v>
      </c>
      <c r="AG2729">
        <v>424</v>
      </c>
      <c r="AH2729">
        <v>4.7169811320754715E-3</v>
      </c>
      <c r="AI2729" s="3">
        <v>587173</v>
      </c>
      <c r="AJ2729" s="3">
        <v>621339.19834173506</v>
      </c>
      <c r="AK2729">
        <v>228</v>
      </c>
      <c r="AL2729">
        <v>626022.40000000002</v>
      </c>
      <c r="AM2729">
        <v>506531</v>
      </c>
      <c r="AN2729">
        <v>60920</v>
      </c>
      <c r="AO2729">
        <v>567451</v>
      </c>
      <c r="AP2729">
        <v>2</v>
      </c>
      <c r="AQ2729">
        <v>1</v>
      </c>
      <c r="AR2729">
        <v>3</v>
      </c>
      <c r="AS2729">
        <v>0.22615906520919712</v>
      </c>
      <c r="AT2729">
        <v>3</v>
      </c>
      <c r="AU2729">
        <v>7</v>
      </c>
      <c r="AV2729">
        <f t="shared" si="171"/>
        <v>10</v>
      </c>
      <c r="AW2729">
        <v>1295</v>
      </c>
      <c r="AX2729">
        <v>0.10999999999999999</v>
      </c>
      <c r="AY2729">
        <v>47989665.298977003</v>
      </c>
      <c r="AZ2729">
        <v>47989.665298977001</v>
      </c>
      <c r="BA2729">
        <v>3267.9427857046298</v>
      </c>
      <c r="BB2729">
        <v>3.0600290934542209</v>
      </c>
      <c r="BC2729">
        <v>5896</v>
      </c>
      <c r="BD2729">
        <v>0</v>
      </c>
      <c r="BE2729">
        <v>5896</v>
      </c>
      <c r="BF2729">
        <v>0.43833172254850938</v>
      </c>
      <c r="BG2729">
        <v>304611</v>
      </c>
      <c r="BH2729">
        <v>23.150250797993618</v>
      </c>
      <c r="BI2729">
        <v>1849</v>
      </c>
      <c r="BJ2729">
        <v>11</v>
      </c>
      <c r="BK2729">
        <v>3</v>
      </c>
      <c r="BL2729">
        <v>2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1</v>
      </c>
      <c r="BS2729">
        <v>0</v>
      </c>
      <c r="BT2729">
        <v>13541</v>
      </c>
      <c r="BU2729">
        <v>0.74</v>
      </c>
      <c r="BV2729">
        <v>0.4493721</v>
      </c>
      <c r="BW2729">
        <v>83</v>
      </c>
      <c r="BX2729">
        <v>1.329296</v>
      </c>
      <c r="BY2729">
        <v>-0.8869532</v>
      </c>
      <c r="BZ2729">
        <v>12</v>
      </c>
      <c r="CA2729">
        <v>4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1</v>
      </c>
      <c r="CI2729">
        <v>0</v>
      </c>
      <c r="CJ2729">
        <v>12944</v>
      </c>
      <c r="CK2729">
        <v>1.5451174289245981</v>
      </c>
      <c r="CL2729">
        <v>0.4973756560859785</v>
      </c>
      <c r="CM2729">
        <v>66</v>
      </c>
      <c r="CN2729">
        <v>-0.6818793197952443</v>
      </c>
      <c r="CO2729">
        <v>1049</v>
      </c>
      <c r="CP2729">
        <v>-0.1618391924</v>
      </c>
      <c r="CQ2729">
        <v>-0.11782746619999999</v>
      </c>
      <c r="CR2729">
        <v>10617</v>
      </c>
      <c r="CS2729">
        <v>0.81900000000000006</v>
      </c>
      <c r="CT2729">
        <v>10115</v>
      </c>
      <c r="CU2729">
        <v>0.73535620053000006</v>
      </c>
      <c r="CV2729">
        <v>21</v>
      </c>
      <c r="CW2729">
        <v>5</v>
      </c>
      <c r="CX2729">
        <v>6</v>
      </c>
      <c r="CY2729">
        <v>291</v>
      </c>
      <c r="CZ2729">
        <v>603</v>
      </c>
      <c r="DA2729" s="2">
        <v>8105</v>
      </c>
      <c r="DB2729" s="2">
        <v>890</v>
      </c>
      <c r="DC2729" s="2">
        <v>129.46</v>
      </c>
      <c r="DD2729" s="2">
        <v>2263</v>
      </c>
      <c r="DE2729">
        <v>155</v>
      </c>
      <c r="DF2729">
        <v>14</v>
      </c>
      <c r="DG2729">
        <v>30.46</v>
      </c>
      <c r="DH2729">
        <v>7.62</v>
      </c>
      <c r="DI2729" s="2">
        <v>15.23</v>
      </c>
      <c r="DJ2729">
        <v>0.88</v>
      </c>
      <c r="DK2729">
        <v>0.95435757434350699</v>
      </c>
      <c r="DL2729">
        <v>0</v>
      </c>
      <c r="DM2729">
        <v>0</v>
      </c>
      <c r="DN2729">
        <v>261.89999999999998</v>
      </c>
      <c r="DO2729">
        <v>0.42499999999999999</v>
      </c>
      <c r="DP2729">
        <v>6445.74</v>
      </c>
      <c r="DQ2729" s="2">
        <v>0</v>
      </c>
      <c r="DR2729" s="2">
        <v>0</v>
      </c>
      <c r="DS2729">
        <v>0</v>
      </c>
      <c r="DT2729">
        <v>2.2324998587445699</v>
      </c>
      <c r="DU2729">
        <v>1397594.9195709366</v>
      </c>
      <c r="DV2729">
        <v>0</v>
      </c>
    </row>
    <row r="2730" spans="1:126" x14ac:dyDescent="0.15">
      <c r="A2730" t="s">
        <v>2658</v>
      </c>
      <c r="B2730" t="s">
        <v>4465</v>
      </c>
      <c r="C2730">
        <v>48</v>
      </c>
      <c r="D2730">
        <v>489</v>
      </c>
      <c r="E2730" t="s">
        <v>4466</v>
      </c>
      <c r="F2730">
        <v>48489</v>
      </c>
      <c r="G2730" t="s">
        <v>7713</v>
      </c>
      <c r="H2730">
        <v>10.1</v>
      </c>
      <c r="I2730">
        <v>1.8</v>
      </c>
      <c r="J2730">
        <v>0.1</v>
      </c>
      <c r="K2730">
        <v>0.6</v>
      </c>
      <c r="L2730">
        <v>0.3</v>
      </c>
      <c r="M2730">
        <v>87.2</v>
      </c>
      <c r="N2730">
        <f t="shared" si="174"/>
        <v>7709.55</v>
      </c>
      <c r="O2730">
        <f t="shared" si="172"/>
        <v>2290.4499999999998</v>
      </c>
      <c r="P2730">
        <f t="shared" si="173"/>
        <v>2.7485400000000006</v>
      </c>
      <c r="Q2730" s="4">
        <v>48489</v>
      </c>
      <c r="R2730" s="5">
        <v>26.480381000000001</v>
      </c>
      <c r="S2730" s="5">
        <v>-97.583256000000006</v>
      </c>
      <c r="T2730">
        <v>6</v>
      </c>
      <c r="U2730">
        <v>0.2668219193777206</v>
      </c>
      <c r="V2730">
        <v>21983</v>
      </c>
      <c r="W2730">
        <v>22056</v>
      </c>
      <c r="X2730">
        <v>22002</v>
      </c>
      <c r="Y2730">
        <v>21882</v>
      </c>
      <c r="Z2730">
        <v>10817</v>
      </c>
      <c r="AA2730">
        <v>48471</v>
      </c>
      <c r="AB2730">
        <v>4887.1750000000002</v>
      </c>
      <c r="AC2730">
        <v>26495</v>
      </c>
      <c r="AD2730">
        <v>0</v>
      </c>
      <c r="AE2730">
        <v>0</v>
      </c>
      <c r="AF2730">
        <v>6</v>
      </c>
      <c r="AG2730">
        <v>321</v>
      </c>
      <c r="AH2730">
        <v>1.8691588785046728E-2</v>
      </c>
      <c r="AI2730" s="3">
        <v>336075</v>
      </c>
      <c r="AJ2730" s="3">
        <v>377954.46122900001</v>
      </c>
      <c r="AK2730">
        <v>65</v>
      </c>
      <c r="AL2730">
        <v>501932.79999999999</v>
      </c>
      <c r="AM2730">
        <v>1389521</v>
      </c>
      <c r="AN2730">
        <v>53080</v>
      </c>
      <c r="AO2730">
        <v>1442601</v>
      </c>
      <c r="AP2730">
        <v>2</v>
      </c>
      <c r="AQ2730">
        <v>0</v>
      </c>
      <c r="AR2730">
        <v>2</v>
      </c>
      <c r="AS2730">
        <v>9.0678273485672825E-2</v>
      </c>
      <c r="AT2730">
        <v>1</v>
      </c>
      <c r="AU2730">
        <v>1</v>
      </c>
      <c r="AV2730">
        <f t="shared" si="171"/>
        <v>2</v>
      </c>
      <c r="AW2730">
        <v>19063</v>
      </c>
      <c r="AX2730">
        <v>0.85</v>
      </c>
      <c r="AY2730">
        <v>279311999.44477898</v>
      </c>
      <c r="AZ2730">
        <v>279311.99944477895</v>
      </c>
      <c r="BA2730">
        <v>14059.6796861734</v>
      </c>
      <c r="BB2730">
        <v>0.71125375707059812</v>
      </c>
      <c r="BC2730">
        <v>6122</v>
      </c>
      <c r="BD2730">
        <v>88585</v>
      </c>
      <c r="BE2730">
        <v>-82463</v>
      </c>
      <c r="BF2730">
        <v>-3.7512168493836144</v>
      </c>
      <c r="BG2730">
        <v>81520</v>
      </c>
      <c r="BH2730">
        <v>3.7051177165712206</v>
      </c>
      <c r="BI2730">
        <v>3056</v>
      </c>
      <c r="BJ2730">
        <v>11</v>
      </c>
      <c r="BK2730">
        <v>0</v>
      </c>
      <c r="BL2730">
        <v>3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20395</v>
      </c>
      <c r="BU2730">
        <v>0.54</v>
      </c>
      <c r="BV2730">
        <v>0.33748620000000001</v>
      </c>
      <c r="BW2730">
        <v>50</v>
      </c>
      <c r="BX2730">
        <v>0.68644280000000002</v>
      </c>
      <c r="BY2730">
        <v>-2.3758789999999999</v>
      </c>
      <c r="BZ2730">
        <v>9</v>
      </c>
      <c r="CA2730">
        <v>0</v>
      </c>
      <c r="CB2730">
        <v>3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21917</v>
      </c>
      <c r="CK2730">
        <v>0.54752018980699912</v>
      </c>
      <c r="CL2730">
        <v>0.44758706027930001</v>
      </c>
      <c r="CM2730">
        <v>36</v>
      </c>
      <c r="CN2730">
        <v>-2.3099103589747703</v>
      </c>
      <c r="CO2730">
        <v>889</v>
      </c>
      <c r="CP2730">
        <v>0.68295780800000006</v>
      </c>
      <c r="CQ2730">
        <v>-0.71417930939999996</v>
      </c>
      <c r="CR2730">
        <v>18833</v>
      </c>
      <c r="CS2730">
        <v>0.86099999999999999</v>
      </c>
      <c r="CT2730">
        <v>15520</v>
      </c>
      <c r="CU2730">
        <v>0.67121838637999998</v>
      </c>
      <c r="CV2730">
        <v>5</v>
      </c>
      <c r="CW2730">
        <v>1</v>
      </c>
      <c r="CX2730">
        <v>7</v>
      </c>
      <c r="CY2730">
        <v>424</v>
      </c>
      <c r="CZ2730">
        <v>498</v>
      </c>
      <c r="DA2730" s="2">
        <v>6421</v>
      </c>
      <c r="DB2730" s="2">
        <v>600</v>
      </c>
      <c r="DC2730" s="2">
        <v>27.37</v>
      </c>
      <c r="DD2730" s="2">
        <v>1144</v>
      </c>
      <c r="DE2730">
        <v>131</v>
      </c>
      <c r="DF2730">
        <v>19</v>
      </c>
      <c r="DG2730">
        <v>18.25</v>
      </c>
      <c r="DH2730">
        <v>4.5599999999999996</v>
      </c>
      <c r="DI2730" s="2">
        <v>9.1199999999999992</v>
      </c>
      <c r="DJ2730">
        <v>1.85</v>
      </c>
      <c r="DK2730">
        <v>0.74270326564011013</v>
      </c>
      <c r="DL2730">
        <v>0</v>
      </c>
      <c r="DM2730">
        <v>0</v>
      </c>
      <c r="DN2730">
        <v>225.1</v>
      </c>
      <c r="DO2730">
        <v>0.46899999999999997</v>
      </c>
      <c r="DP2730">
        <v>2614.33</v>
      </c>
      <c r="DQ2730" s="2">
        <v>0</v>
      </c>
      <c r="DR2730" s="2">
        <v>13769.114430919999</v>
      </c>
      <c r="DS2730">
        <v>3.2018891568341423E-2</v>
      </c>
      <c r="DT2730">
        <v>2.2484492131883198</v>
      </c>
      <c r="DU2730">
        <v>1128570.4092334104</v>
      </c>
      <c r="DV2730">
        <v>1</v>
      </c>
    </row>
    <row r="2731" spans="1:126" x14ac:dyDescent="0.15">
      <c r="A2731" t="s">
        <v>2658</v>
      </c>
      <c r="B2731" t="s">
        <v>1265</v>
      </c>
      <c r="C2731">
        <v>48</v>
      </c>
      <c r="D2731">
        <v>491</v>
      </c>
      <c r="E2731" t="s">
        <v>4467</v>
      </c>
      <c r="F2731">
        <v>48491</v>
      </c>
      <c r="G2731" t="s">
        <v>7714</v>
      </c>
      <c r="H2731">
        <v>63.8</v>
      </c>
      <c r="I2731">
        <v>5.9</v>
      </c>
      <c r="J2731">
        <v>0.3</v>
      </c>
      <c r="K2731">
        <v>4.8</v>
      </c>
      <c r="L2731">
        <v>2.1</v>
      </c>
      <c r="M2731">
        <v>23.2</v>
      </c>
      <c r="N2731">
        <f t="shared" si="174"/>
        <v>4671.03</v>
      </c>
      <c r="O2731">
        <f t="shared" si="172"/>
        <v>5328.97</v>
      </c>
      <c r="P2731">
        <f t="shared" si="173"/>
        <v>6.394764000000003</v>
      </c>
      <c r="Q2731" s="4">
        <v>48491</v>
      </c>
      <c r="R2731" s="5">
        <v>30.64903</v>
      </c>
      <c r="S2731" s="5">
        <v>-97.605069</v>
      </c>
      <c r="T2731">
        <v>1</v>
      </c>
      <c r="U2731">
        <v>5.7530722812420908E-2</v>
      </c>
      <c r="V2731">
        <v>426296</v>
      </c>
      <c r="W2731">
        <v>457218</v>
      </c>
      <c r="X2731">
        <v>473592</v>
      </c>
      <c r="Y2731">
        <v>507420</v>
      </c>
      <c r="Z2731">
        <v>257318</v>
      </c>
      <c r="AA2731">
        <v>48473</v>
      </c>
      <c r="AB2731">
        <v>211009.15399999998</v>
      </c>
      <c r="AC2731">
        <v>73750</v>
      </c>
      <c r="AD2731">
        <v>11</v>
      </c>
      <c r="AE2731">
        <v>2.3226743694994846E-5</v>
      </c>
      <c r="AF2731">
        <v>147</v>
      </c>
      <c r="AG2731">
        <v>2542</v>
      </c>
      <c r="AH2731">
        <v>5.782848151062156E-2</v>
      </c>
      <c r="AI2731" s="3">
        <v>558622</v>
      </c>
      <c r="AJ2731" s="3">
        <v>715728.49547765008</v>
      </c>
      <c r="AK2731">
        <v>53</v>
      </c>
      <c r="AL2731">
        <v>727360</v>
      </c>
      <c r="AM2731">
        <v>322713</v>
      </c>
      <c r="AN2731">
        <v>155209</v>
      </c>
      <c r="AO2731">
        <v>477922</v>
      </c>
      <c r="AP2731">
        <v>18</v>
      </c>
      <c r="AQ2731">
        <v>3</v>
      </c>
      <c r="AR2731">
        <v>21</v>
      </c>
      <c r="AS2731">
        <v>4.5929950264425284E-2</v>
      </c>
      <c r="AT2731">
        <v>24</v>
      </c>
      <c r="AU2731">
        <v>290</v>
      </c>
      <c r="AV2731">
        <f t="shared" si="171"/>
        <v>314</v>
      </c>
      <c r="AW2731">
        <v>474684</v>
      </c>
      <c r="AX2731">
        <v>0.94</v>
      </c>
      <c r="AY2731">
        <v>1631348244.9946499</v>
      </c>
      <c r="AZ2731">
        <v>1631348.2449946499</v>
      </c>
      <c r="BA2731">
        <v>6592.6823394024404</v>
      </c>
      <c r="BB2731">
        <v>1.5168332835078473</v>
      </c>
      <c r="BC2731">
        <v>306176</v>
      </c>
      <c r="BD2731">
        <v>827351</v>
      </c>
      <c r="BE2731">
        <v>-521175</v>
      </c>
      <c r="BF2731">
        <v>-1.2225660104715972</v>
      </c>
      <c r="BG2731">
        <v>6704115</v>
      </c>
      <c r="BH2731">
        <v>14.155887346070035</v>
      </c>
      <c r="BI2731">
        <v>28474</v>
      </c>
      <c r="BJ2731">
        <v>177</v>
      </c>
      <c r="BK2731">
        <v>17</v>
      </c>
      <c r="BL2731">
        <v>10</v>
      </c>
      <c r="BM2731">
        <v>3</v>
      </c>
      <c r="BN2731">
        <v>4</v>
      </c>
      <c r="BO2731">
        <v>4</v>
      </c>
      <c r="BP2731">
        <v>3</v>
      </c>
      <c r="BQ2731">
        <v>37</v>
      </c>
      <c r="BR2731">
        <v>8</v>
      </c>
      <c r="BS2731">
        <v>2</v>
      </c>
      <c r="BT2731">
        <v>410686</v>
      </c>
      <c r="BU2731">
        <v>0.76</v>
      </c>
      <c r="BV2731">
        <v>0.56096080000000004</v>
      </c>
      <c r="BW2731">
        <v>1299</v>
      </c>
      <c r="BX2731">
        <v>0.6452618</v>
      </c>
      <c r="BY2731">
        <v>-1.3094479999999999</v>
      </c>
      <c r="BZ2731">
        <v>206</v>
      </c>
      <c r="CA2731">
        <v>12</v>
      </c>
      <c r="CB2731">
        <v>13</v>
      </c>
      <c r="CC2731">
        <v>5</v>
      </c>
      <c r="CD2731">
        <v>5</v>
      </c>
      <c r="CE2731">
        <v>2</v>
      </c>
      <c r="CF2731">
        <v>3</v>
      </c>
      <c r="CG2731">
        <v>46</v>
      </c>
      <c r="CH2731">
        <v>8</v>
      </c>
      <c r="CI2731">
        <v>5</v>
      </c>
      <c r="CJ2731">
        <v>489428</v>
      </c>
      <c r="CK2731">
        <v>0.62317644270454498</v>
      </c>
      <c r="CL2731">
        <v>0.64421953914141417</v>
      </c>
      <c r="CM2731">
        <v>1455</v>
      </c>
      <c r="CN2731">
        <v>-1.2789653562998882</v>
      </c>
      <c r="CO2731">
        <v>102612</v>
      </c>
      <c r="CP2731">
        <v>1.557442207</v>
      </c>
      <c r="CQ2731">
        <v>1.093862361</v>
      </c>
      <c r="CR2731">
        <v>441374</v>
      </c>
      <c r="CS2731">
        <v>0.85299999999999998</v>
      </c>
      <c r="CT2731">
        <v>350415</v>
      </c>
      <c r="CU2731">
        <v>0.8435113351600001</v>
      </c>
      <c r="CV2731">
        <v>429</v>
      </c>
      <c r="CW2731">
        <v>266</v>
      </c>
      <c r="CX2731">
        <v>329</v>
      </c>
      <c r="CY2731">
        <v>1016</v>
      </c>
      <c r="CZ2731">
        <v>3886</v>
      </c>
      <c r="DA2731" s="2">
        <v>232702</v>
      </c>
      <c r="DB2731" s="2">
        <v>72995</v>
      </c>
      <c r="DC2731" s="2">
        <v>265.38</v>
      </c>
      <c r="DD2731" s="2">
        <v>84773</v>
      </c>
      <c r="DE2731">
        <v>1360</v>
      </c>
      <c r="DF2731">
        <v>144</v>
      </c>
      <c r="DG2731">
        <v>34.82</v>
      </c>
      <c r="DH2731">
        <v>2.12</v>
      </c>
      <c r="DI2731" s="2">
        <v>3.18</v>
      </c>
      <c r="DJ2731">
        <v>0.91</v>
      </c>
      <c r="DK2731">
        <v>0.8321655788708644</v>
      </c>
      <c r="DL2731">
        <v>5.5074744295830055E-3</v>
      </c>
      <c r="DM2731">
        <v>945</v>
      </c>
      <c r="DN2731">
        <v>258.89999999999998</v>
      </c>
      <c r="DO2731">
        <v>0.36899999999999999</v>
      </c>
      <c r="DP2731">
        <v>899.17</v>
      </c>
      <c r="DQ2731" s="2">
        <v>0</v>
      </c>
      <c r="DR2731" s="2">
        <v>156.87979201999997</v>
      </c>
      <c r="DS2731">
        <v>2.0277448605554333E-4</v>
      </c>
      <c r="DT2731">
        <v>4.9539956038690098</v>
      </c>
      <c r="DU2731">
        <v>3603338.2424301631</v>
      </c>
      <c r="DV2731">
        <v>0</v>
      </c>
    </row>
    <row r="2732" spans="1:126" x14ac:dyDescent="0.15">
      <c r="A2732" t="s">
        <v>2658</v>
      </c>
      <c r="B2732" t="s">
        <v>1715</v>
      </c>
      <c r="C2732">
        <v>48</v>
      </c>
      <c r="D2732">
        <v>493</v>
      </c>
      <c r="E2732" t="s">
        <v>4468</v>
      </c>
      <c r="F2732">
        <v>48493</v>
      </c>
      <c r="G2732" t="s">
        <v>7715</v>
      </c>
      <c r="H2732">
        <v>58.7</v>
      </c>
      <c r="I2732">
        <v>1.5</v>
      </c>
      <c r="J2732">
        <v>0.3</v>
      </c>
      <c r="K2732">
        <v>0.3</v>
      </c>
      <c r="L2732">
        <v>1</v>
      </c>
      <c r="M2732">
        <v>38.200000000000003</v>
      </c>
      <c r="N2732">
        <f t="shared" si="174"/>
        <v>4908.3600000000006</v>
      </c>
      <c r="O2732">
        <f t="shared" si="172"/>
        <v>5091.6399999999994</v>
      </c>
      <c r="P2732">
        <f t="shared" si="173"/>
        <v>6.1099680000000012</v>
      </c>
      <c r="Q2732" s="4">
        <v>48493</v>
      </c>
      <c r="R2732" s="5">
        <v>29.173883</v>
      </c>
      <c r="S2732" s="5">
        <v>-98.086734000000007</v>
      </c>
      <c r="T2732">
        <v>1</v>
      </c>
      <c r="U2732">
        <v>0.20138590892227703</v>
      </c>
      <c r="V2732">
        <v>42999</v>
      </c>
      <c r="W2732">
        <v>44609</v>
      </c>
      <c r="X2732">
        <v>45509</v>
      </c>
      <c r="Y2732">
        <v>47162</v>
      </c>
      <c r="Z2732">
        <v>23999</v>
      </c>
      <c r="AA2732">
        <v>48475</v>
      </c>
      <c r="AB2732">
        <v>18119.639000000003</v>
      </c>
      <c r="AC2732">
        <v>68100</v>
      </c>
      <c r="AD2732">
        <v>0</v>
      </c>
      <c r="AE2732">
        <v>0</v>
      </c>
      <c r="AF2732">
        <v>60</v>
      </c>
      <c r="AG2732">
        <v>2444</v>
      </c>
      <c r="AH2732">
        <v>2.4549918166939442E-2</v>
      </c>
      <c r="AI2732" s="3">
        <v>439689</v>
      </c>
      <c r="AJ2732" s="3">
        <v>514389.29756083002</v>
      </c>
      <c r="AK2732">
        <v>77</v>
      </c>
      <c r="AL2732">
        <v>517529.59999999998</v>
      </c>
      <c r="AM2732">
        <v>1262976</v>
      </c>
      <c r="AN2732">
        <v>122438</v>
      </c>
      <c r="AO2732">
        <v>1385414</v>
      </c>
      <c r="AP2732">
        <v>3</v>
      </c>
      <c r="AQ2732">
        <v>0</v>
      </c>
      <c r="AR2732">
        <v>3</v>
      </c>
      <c r="AS2732">
        <v>6.7251003160797143E-2</v>
      </c>
      <c r="AT2732">
        <v>3</v>
      </c>
      <c r="AU2732">
        <v>24</v>
      </c>
      <c r="AV2732">
        <f t="shared" si="171"/>
        <v>27</v>
      </c>
      <c r="AW2732">
        <v>45509</v>
      </c>
      <c r="AX2732">
        <v>1</v>
      </c>
      <c r="AY2732">
        <v>772547968.82474804</v>
      </c>
      <c r="AZ2732">
        <v>772547.96882474807</v>
      </c>
      <c r="BA2732">
        <v>23666.387699139901</v>
      </c>
      <c r="BB2732">
        <v>0.42254019190108288</v>
      </c>
      <c r="BC2732">
        <v>5133</v>
      </c>
      <c r="BD2732">
        <v>860</v>
      </c>
      <c r="BE2732">
        <v>4273</v>
      </c>
      <c r="BF2732">
        <v>9.9374404055908278E-2</v>
      </c>
      <c r="BG2732">
        <v>394853</v>
      </c>
      <c r="BH2732">
        <v>8.6763717066953792</v>
      </c>
      <c r="BI2732">
        <v>5560</v>
      </c>
      <c r="BJ2732">
        <v>23</v>
      </c>
      <c r="BK2732">
        <v>1</v>
      </c>
      <c r="BL2732">
        <v>3</v>
      </c>
      <c r="BM2732">
        <v>0</v>
      </c>
      <c r="BN2732">
        <v>0</v>
      </c>
      <c r="BO2732">
        <v>1</v>
      </c>
      <c r="BP2732">
        <v>0</v>
      </c>
      <c r="BQ2732">
        <v>2</v>
      </c>
      <c r="BR2732">
        <v>0</v>
      </c>
      <c r="BS2732">
        <v>0</v>
      </c>
      <c r="BT2732">
        <v>40749</v>
      </c>
      <c r="BU2732">
        <v>0.74</v>
      </c>
      <c r="BV2732">
        <v>0.5420102</v>
      </c>
      <c r="BW2732">
        <v>141</v>
      </c>
      <c r="BX2732">
        <v>0.73621429999999999</v>
      </c>
      <c r="BY2732">
        <v>-1.2767740000000001</v>
      </c>
      <c r="BZ2732">
        <v>28</v>
      </c>
      <c r="CA2732">
        <v>1</v>
      </c>
      <c r="CB2732">
        <v>3</v>
      </c>
      <c r="CC2732">
        <v>0</v>
      </c>
      <c r="CD2732">
        <v>0</v>
      </c>
      <c r="CE2732">
        <v>1</v>
      </c>
      <c r="CF2732">
        <v>0</v>
      </c>
      <c r="CG2732">
        <v>2</v>
      </c>
      <c r="CH2732">
        <v>1</v>
      </c>
      <c r="CI2732">
        <v>0</v>
      </c>
      <c r="CJ2732">
        <v>46440</v>
      </c>
      <c r="CK2732">
        <v>0.77519379844961245</v>
      </c>
      <c r="CL2732">
        <v>0.61662246433947387</v>
      </c>
      <c r="CM2732">
        <v>146</v>
      </c>
      <c r="CN2732">
        <v>-1.2196100579964679</v>
      </c>
      <c r="CO2732">
        <v>5012</v>
      </c>
      <c r="CP2732">
        <v>0.38902763499999998</v>
      </c>
      <c r="CQ2732">
        <v>0.46363332099999999</v>
      </c>
      <c r="CR2732">
        <v>42690</v>
      </c>
      <c r="CS2732">
        <v>0.89200000000000002</v>
      </c>
      <c r="CT2732">
        <v>33195</v>
      </c>
      <c r="CU2732">
        <v>0.79482014388</v>
      </c>
      <c r="CV2732">
        <v>11</v>
      </c>
      <c r="CW2732">
        <v>12</v>
      </c>
      <c r="CX2732">
        <v>18</v>
      </c>
      <c r="CY2732">
        <v>1121</v>
      </c>
      <c r="CZ2732">
        <v>3710</v>
      </c>
      <c r="DA2732" s="2">
        <v>16268</v>
      </c>
      <c r="DB2732" s="2">
        <v>4060</v>
      </c>
      <c r="DC2732" s="2">
        <v>116.69</v>
      </c>
      <c r="DD2732" s="2">
        <v>3004</v>
      </c>
      <c r="DE2732">
        <v>1180</v>
      </c>
      <c r="DF2732">
        <v>157</v>
      </c>
      <c r="DG2732">
        <v>17.61</v>
      </c>
      <c r="DH2732">
        <v>4.4000000000000004</v>
      </c>
      <c r="DI2732" s="2">
        <v>8.81</v>
      </c>
      <c r="DJ2732">
        <v>0.44</v>
      </c>
      <c r="DK2732">
        <v>0.95390378199136205</v>
      </c>
      <c r="DL2732">
        <v>0</v>
      </c>
      <c r="DN2732">
        <v>152.1</v>
      </c>
      <c r="DO2732">
        <v>0.28300000000000003</v>
      </c>
      <c r="DP2732">
        <v>0</v>
      </c>
      <c r="DQ2732" s="2">
        <v>0</v>
      </c>
      <c r="DR2732" s="2">
        <v>936</v>
      </c>
      <c r="DS2732">
        <v>0</v>
      </c>
      <c r="DT2732">
        <v>5.3573789067514497</v>
      </c>
      <c r="DU2732">
        <v>2772602.1626595147</v>
      </c>
      <c r="DV2732">
        <v>0</v>
      </c>
    </row>
    <row r="2733" spans="1:126" x14ac:dyDescent="0.15">
      <c r="A2733" t="s">
        <v>2658</v>
      </c>
      <c r="B2733" t="s">
        <v>4469</v>
      </c>
      <c r="C2733">
        <v>48</v>
      </c>
      <c r="D2733">
        <v>495</v>
      </c>
      <c r="E2733" t="s">
        <v>4470</v>
      </c>
      <c r="F2733">
        <v>48495</v>
      </c>
      <c r="G2733" t="s">
        <v>7716</v>
      </c>
      <c r="H2733">
        <v>42.5</v>
      </c>
      <c r="I2733">
        <v>1.8</v>
      </c>
      <c r="J2733">
        <v>0.4</v>
      </c>
      <c r="K2733">
        <v>0.2</v>
      </c>
      <c r="L2733">
        <v>1.2</v>
      </c>
      <c r="M2733">
        <v>53.8</v>
      </c>
      <c r="N2733">
        <f t="shared" si="174"/>
        <v>4705.57</v>
      </c>
      <c r="O2733">
        <f t="shared" si="172"/>
        <v>5294.43</v>
      </c>
      <c r="P2733">
        <f t="shared" si="173"/>
        <v>6.3533160000000031</v>
      </c>
      <c r="Q2733" s="4">
        <v>48495</v>
      </c>
      <c r="R2733" s="5">
        <v>31.831415</v>
      </c>
      <c r="S2733" s="5">
        <v>-103.055986</v>
      </c>
      <c r="T2733">
        <v>6</v>
      </c>
      <c r="U2733">
        <v>8.5352412752839932E-2</v>
      </c>
      <c r="V2733">
        <v>7137</v>
      </c>
      <c r="W2733">
        <v>7404</v>
      </c>
      <c r="X2733">
        <v>7576</v>
      </c>
      <c r="Y2733">
        <v>7995</v>
      </c>
      <c r="Z2733">
        <v>3727</v>
      </c>
      <c r="AA2733">
        <v>48477</v>
      </c>
      <c r="AB2733">
        <v>2710.9630000000002</v>
      </c>
      <c r="AC2733">
        <v>55756</v>
      </c>
      <c r="AD2733">
        <v>0</v>
      </c>
      <c r="AE2733">
        <v>0</v>
      </c>
      <c r="AF2733">
        <v>1</v>
      </c>
      <c r="AG2733">
        <v>43</v>
      </c>
      <c r="AH2733">
        <v>2.3255813953488372E-2</v>
      </c>
      <c r="AI2733" s="3">
        <v>533464</v>
      </c>
      <c r="AJ2733" s="3">
        <v>538316.65707432001</v>
      </c>
      <c r="AK2733">
        <v>3200</v>
      </c>
      <c r="AL2733">
        <v>538425.59999999998</v>
      </c>
      <c r="AM2733">
        <v>933940</v>
      </c>
      <c r="AN2733">
        <v>4085</v>
      </c>
      <c r="AO2733">
        <v>938025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f t="shared" si="171"/>
        <v>0</v>
      </c>
      <c r="AW2733">
        <v>911</v>
      </c>
      <c r="AX2733">
        <v>0.14000000000000001</v>
      </c>
      <c r="AY2733">
        <v>232117352.54828</v>
      </c>
      <c r="AZ2733">
        <v>232117.35254828</v>
      </c>
      <c r="BA2733">
        <v>32353.3499665737</v>
      </c>
      <c r="BB2733">
        <v>0.30908700367447683</v>
      </c>
      <c r="BC2733">
        <v>12560</v>
      </c>
      <c r="BD2733">
        <v>17199</v>
      </c>
      <c r="BE2733">
        <v>-4639</v>
      </c>
      <c r="BF2733">
        <v>-0.64999299425528934</v>
      </c>
      <c r="BG2733">
        <v>101752</v>
      </c>
      <c r="BH2733">
        <v>13.430834213305173</v>
      </c>
      <c r="BI2733">
        <v>1569</v>
      </c>
      <c r="BJ2733">
        <v>10</v>
      </c>
      <c r="BK2733">
        <v>1</v>
      </c>
      <c r="BL2733">
        <v>1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1</v>
      </c>
      <c r="BS2733">
        <v>0</v>
      </c>
      <c r="BT2733">
        <v>6772</v>
      </c>
      <c r="BU2733">
        <v>0.73</v>
      </c>
      <c r="BV2733">
        <v>0.41940139999999998</v>
      </c>
      <c r="BW2733">
        <v>27</v>
      </c>
      <c r="BX2733">
        <v>1.9196690000000001</v>
      </c>
      <c r="BY2733">
        <v>-0.87754650000000001</v>
      </c>
      <c r="BZ2733">
        <v>8</v>
      </c>
      <c r="CA2733">
        <v>1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0</v>
      </c>
      <c r="CJ2733">
        <v>7798</v>
      </c>
      <c r="CK2733">
        <v>1.4106181072069761</v>
      </c>
      <c r="CL2733">
        <v>0.48063527444970744</v>
      </c>
      <c r="CM2733">
        <v>23</v>
      </c>
      <c r="CN2733">
        <v>-1.2393951574309412</v>
      </c>
      <c r="CO2733">
        <v>418</v>
      </c>
      <c r="CP2733">
        <v>-0.72650434760000004</v>
      </c>
      <c r="CQ2733">
        <v>9.0632462999999996E-2</v>
      </c>
      <c r="CR2733">
        <v>7315</v>
      </c>
      <c r="CS2733">
        <v>0.90700000000000003</v>
      </c>
      <c r="CT2733">
        <v>5196</v>
      </c>
      <c r="CU2733">
        <v>0.74598930480999992</v>
      </c>
      <c r="CW2733">
        <v>2</v>
      </c>
      <c r="CX2733">
        <v>2</v>
      </c>
      <c r="CZ2733">
        <v>71</v>
      </c>
      <c r="DA2733" s="2">
        <v>3764</v>
      </c>
      <c r="DB2733" s="2">
        <v>235</v>
      </c>
      <c r="DC2733" s="2">
        <v>105.18</v>
      </c>
      <c r="DD2733" s="2">
        <v>886</v>
      </c>
      <c r="DE2733">
        <v>17</v>
      </c>
      <c r="DF2733">
        <v>2</v>
      </c>
      <c r="DG2733">
        <v>13.15</v>
      </c>
      <c r="DH2733">
        <v>26.3</v>
      </c>
      <c r="DJ2733">
        <v>1.31</v>
      </c>
      <c r="DK2733">
        <v>0.66650045738793995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s="2">
        <v>0</v>
      </c>
      <c r="DR2733" s="2">
        <v>0</v>
      </c>
      <c r="DS2733">
        <v>0</v>
      </c>
      <c r="DV2733">
        <v>1</v>
      </c>
    </row>
    <row r="2734" spans="1:126" x14ac:dyDescent="0.15">
      <c r="A2734" t="s">
        <v>2658</v>
      </c>
      <c r="B2734" t="s">
        <v>4471</v>
      </c>
      <c r="C2734">
        <v>48</v>
      </c>
      <c r="D2734">
        <v>497</v>
      </c>
      <c r="E2734" t="s">
        <v>4472</v>
      </c>
      <c r="F2734">
        <v>48497</v>
      </c>
      <c r="G2734" t="s">
        <v>7717</v>
      </c>
      <c r="H2734">
        <v>79.7</v>
      </c>
      <c r="I2734">
        <v>1</v>
      </c>
      <c r="J2734">
        <v>0.6</v>
      </c>
      <c r="K2734">
        <v>0.4</v>
      </c>
      <c r="L2734">
        <v>1.3</v>
      </c>
      <c r="M2734">
        <v>17.100000000000001</v>
      </c>
      <c r="N2734">
        <f t="shared" si="174"/>
        <v>6647.7099999999991</v>
      </c>
      <c r="O2734">
        <f t="shared" si="172"/>
        <v>3352.2900000000009</v>
      </c>
      <c r="P2734">
        <f t="shared" si="173"/>
        <v>4.0227480000000027</v>
      </c>
      <c r="Q2734" s="4">
        <v>48497</v>
      </c>
      <c r="R2734" s="5">
        <v>33.219095000000003</v>
      </c>
      <c r="S2734" s="5">
        <v>-97.653997000000004</v>
      </c>
      <c r="T2734">
        <v>1</v>
      </c>
      <c r="U2734">
        <v>0.10468117277670884</v>
      </c>
      <c r="V2734">
        <v>59351</v>
      </c>
      <c r="W2734">
        <v>60413</v>
      </c>
      <c r="X2734">
        <v>61243</v>
      </c>
      <c r="Y2734">
        <v>62864</v>
      </c>
      <c r="Z2734">
        <v>32294</v>
      </c>
      <c r="AA2734">
        <v>48479</v>
      </c>
      <c r="AB2734">
        <v>24007.823</v>
      </c>
      <c r="AC2734">
        <v>56897</v>
      </c>
      <c r="AD2734">
        <v>0</v>
      </c>
      <c r="AE2734">
        <v>0</v>
      </c>
      <c r="AF2734">
        <v>160</v>
      </c>
      <c r="AG2734">
        <v>3095</v>
      </c>
      <c r="AH2734">
        <v>5.1696284329563816E-2</v>
      </c>
      <c r="AI2734" s="3">
        <v>487078</v>
      </c>
      <c r="AJ2734" s="3">
        <v>578812.90969648503</v>
      </c>
      <c r="AK2734">
        <v>40</v>
      </c>
      <c r="AL2734">
        <v>590617.59999999998</v>
      </c>
      <c r="AM2734">
        <v>586621</v>
      </c>
      <c r="AN2734">
        <v>164027</v>
      </c>
      <c r="AO2734">
        <v>750648</v>
      </c>
      <c r="AP2734">
        <v>2</v>
      </c>
      <c r="AQ2734">
        <v>1</v>
      </c>
      <c r="AR2734">
        <v>3</v>
      </c>
      <c r="AS2734">
        <v>4.9658186151987159E-2</v>
      </c>
      <c r="AT2734">
        <v>3</v>
      </c>
      <c r="AU2734">
        <v>65</v>
      </c>
      <c r="AV2734">
        <f t="shared" si="171"/>
        <v>68</v>
      </c>
      <c r="AW2734">
        <v>42243</v>
      </c>
      <c r="AX2734">
        <v>0.71</v>
      </c>
      <c r="AY2734">
        <v>1038896312.20622</v>
      </c>
      <c r="AZ2734">
        <v>1038896.31220622</v>
      </c>
      <c r="BA2734">
        <v>21229.173904300998</v>
      </c>
      <c r="BB2734">
        <v>0.47104988847323986</v>
      </c>
      <c r="BC2734">
        <v>40419</v>
      </c>
      <c r="BD2734">
        <v>38010</v>
      </c>
      <c r="BE2734">
        <v>2409</v>
      </c>
      <c r="BF2734">
        <v>4.0589038095398558E-2</v>
      </c>
      <c r="BG2734">
        <v>903829</v>
      </c>
      <c r="BH2734">
        <v>14.758078474274612</v>
      </c>
      <c r="BI2734">
        <v>6804</v>
      </c>
      <c r="BJ2734">
        <v>62</v>
      </c>
      <c r="BK2734">
        <v>1</v>
      </c>
      <c r="BL2734">
        <v>3</v>
      </c>
      <c r="BM2734">
        <v>0</v>
      </c>
      <c r="BN2734">
        <v>0</v>
      </c>
      <c r="BO2734">
        <v>0</v>
      </c>
      <c r="BP2734">
        <v>0</v>
      </c>
      <c r="BQ2734">
        <v>6</v>
      </c>
      <c r="BR2734">
        <v>2</v>
      </c>
      <c r="BS2734">
        <v>0</v>
      </c>
      <c r="BT2734">
        <v>59415</v>
      </c>
      <c r="BU2734">
        <v>0.69</v>
      </c>
      <c r="BV2734">
        <v>0.46701969999999998</v>
      </c>
      <c r="BW2734">
        <v>207</v>
      </c>
      <c r="BX2734">
        <v>1.2454769999999999</v>
      </c>
      <c r="BY2734">
        <v>-1.217457</v>
      </c>
      <c r="BZ2734">
        <v>68</v>
      </c>
      <c r="CA2734">
        <v>2</v>
      </c>
      <c r="CB2734">
        <v>3</v>
      </c>
      <c r="CC2734">
        <v>0</v>
      </c>
      <c r="CD2734">
        <v>0</v>
      </c>
      <c r="CE2734">
        <v>1</v>
      </c>
      <c r="CF2734">
        <v>0</v>
      </c>
      <c r="CG2734">
        <v>1</v>
      </c>
      <c r="CH2734">
        <v>2</v>
      </c>
      <c r="CI2734">
        <v>0</v>
      </c>
      <c r="CJ2734">
        <v>61813</v>
      </c>
      <c r="CK2734">
        <v>1.2456926536489088</v>
      </c>
      <c r="CL2734">
        <v>0.57804837271511367</v>
      </c>
      <c r="CM2734">
        <v>217</v>
      </c>
      <c r="CN2734">
        <v>-0.87478403928135995</v>
      </c>
      <c r="CO2734">
        <v>5597</v>
      </c>
      <c r="CP2734">
        <v>0.46836545699999999</v>
      </c>
      <c r="CQ2734">
        <v>0.16515553799999999</v>
      </c>
      <c r="CR2734">
        <v>53893</v>
      </c>
      <c r="CS2734">
        <v>0.85</v>
      </c>
      <c r="CT2734">
        <v>43742</v>
      </c>
      <c r="CU2734">
        <v>0.76866836441000008</v>
      </c>
      <c r="CV2734">
        <v>9</v>
      </c>
      <c r="CW2734">
        <v>18</v>
      </c>
      <c r="CX2734">
        <v>31</v>
      </c>
      <c r="CY2734">
        <v>1079</v>
      </c>
      <c r="CZ2734">
        <v>4829</v>
      </c>
      <c r="DA2734" s="2">
        <v>34596</v>
      </c>
      <c r="DB2734" s="2">
        <v>5165</v>
      </c>
      <c r="DC2734" s="2">
        <v>152.61000000000001</v>
      </c>
      <c r="DD2734" s="2">
        <v>3491</v>
      </c>
      <c r="DE2734">
        <v>1737</v>
      </c>
      <c r="DF2734">
        <v>159</v>
      </c>
      <c r="DG2734">
        <v>19.690000000000001</v>
      </c>
      <c r="DH2734">
        <v>11.49</v>
      </c>
      <c r="DI2734" s="2">
        <v>6.56</v>
      </c>
      <c r="DJ2734">
        <v>0.87</v>
      </c>
      <c r="DK2734">
        <v>0.92463630055145174</v>
      </c>
      <c r="DL2734">
        <v>0</v>
      </c>
      <c r="DM2734">
        <v>185</v>
      </c>
      <c r="DN2734">
        <v>156.5</v>
      </c>
      <c r="DO2734">
        <v>0.26700000000000002</v>
      </c>
      <c r="DP2734">
        <v>0</v>
      </c>
      <c r="DQ2734" s="2">
        <v>20248</v>
      </c>
      <c r="DR2734" s="2">
        <v>0</v>
      </c>
      <c r="DS2734">
        <v>0</v>
      </c>
      <c r="DT2734">
        <v>3.6116807656950098</v>
      </c>
      <c r="DU2734">
        <v>2133122.2258009491</v>
      </c>
      <c r="DV2734">
        <v>1</v>
      </c>
    </row>
    <row r="2735" spans="1:126" x14ac:dyDescent="0.15">
      <c r="A2735" t="s">
        <v>2658</v>
      </c>
      <c r="B2735" t="s">
        <v>3491</v>
      </c>
      <c r="C2735">
        <v>48</v>
      </c>
      <c r="D2735">
        <v>499</v>
      </c>
      <c r="E2735" t="s">
        <v>4473</v>
      </c>
      <c r="F2735">
        <v>48499</v>
      </c>
      <c r="G2735" t="s">
        <v>7718</v>
      </c>
      <c r="H2735">
        <v>84.9</v>
      </c>
      <c r="I2735">
        <v>4.5999999999999996</v>
      </c>
      <c r="J2735">
        <v>0.5</v>
      </c>
      <c r="K2735">
        <v>0.4</v>
      </c>
      <c r="L2735">
        <v>1.1000000000000001</v>
      </c>
      <c r="M2735">
        <v>8.5</v>
      </c>
      <c r="N2735">
        <f t="shared" si="174"/>
        <v>7303.0400000000009</v>
      </c>
      <c r="O2735">
        <f t="shared" si="172"/>
        <v>2696.9599999999991</v>
      </c>
      <c r="P2735">
        <f t="shared" si="173"/>
        <v>3.2363520000000001</v>
      </c>
      <c r="Q2735" s="4">
        <v>48499</v>
      </c>
      <c r="R2735" s="5">
        <v>32.783588000000002</v>
      </c>
      <c r="S2735" s="5">
        <v>-95.382165999999998</v>
      </c>
      <c r="T2735">
        <v>6</v>
      </c>
      <c r="U2735">
        <v>0.13966206644106011</v>
      </c>
      <c r="V2735">
        <v>41927</v>
      </c>
      <c r="W2735">
        <v>42431</v>
      </c>
      <c r="X2735">
        <v>42712</v>
      </c>
      <c r="Y2735">
        <v>43220</v>
      </c>
      <c r="Z2735">
        <v>19790</v>
      </c>
      <c r="AA2735">
        <v>48481</v>
      </c>
      <c r="AB2735">
        <v>13516.214</v>
      </c>
      <c r="AC2735">
        <v>45686</v>
      </c>
      <c r="AD2735">
        <v>1</v>
      </c>
      <c r="AE2735">
        <v>2.341262408690766E-5</v>
      </c>
      <c r="AF2735">
        <v>74</v>
      </c>
      <c r="AG2735">
        <v>1465</v>
      </c>
      <c r="AH2735">
        <v>5.0511945392491465E-2</v>
      </c>
      <c r="AI2735" s="3">
        <v>227338</v>
      </c>
      <c r="AJ2735" s="3">
        <v>412950.59738648502</v>
      </c>
      <c r="AK2735">
        <v>57</v>
      </c>
      <c r="AL2735">
        <v>445356.79999999999</v>
      </c>
      <c r="AM2735">
        <v>718542</v>
      </c>
      <c r="AN2735">
        <v>83597</v>
      </c>
      <c r="AO2735">
        <v>802139</v>
      </c>
      <c r="AP2735">
        <v>4</v>
      </c>
      <c r="AQ2735">
        <v>1</v>
      </c>
      <c r="AR2735">
        <v>5</v>
      </c>
      <c r="AS2735">
        <v>0.11783837288774718</v>
      </c>
      <c r="AT2735">
        <v>3</v>
      </c>
      <c r="AU2735">
        <v>36</v>
      </c>
      <c r="AV2735">
        <f t="shared" si="171"/>
        <v>39</v>
      </c>
      <c r="AW2735">
        <v>13572</v>
      </c>
      <c r="AX2735">
        <v>0.31999999999999995</v>
      </c>
      <c r="AY2735">
        <v>958597503.61293697</v>
      </c>
      <c r="AZ2735">
        <v>958597.50361293694</v>
      </c>
      <c r="BA2735">
        <v>26252.183707238801</v>
      </c>
      <c r="BB2735">
        <v>0.38092069259909195</v>
      </c>
      <c r="BC2735">
        <v>12253</v>
      </c>
      <c r="BD2735">
        <v>0</v>
      </c>
      <c r="BE2735">
        <v>12253</v>
      </c>
      <c r="BF2735">
        <v>0.29224604670021703</v>
      </c>
      <c r="BG2735">
        <v>839846</v>
      </c>
      <c r="BH2735">
        <v>19.662998688893051</v>
      </c>
      <c r="BI2735">
        <v>7003</v>
      </c>
      <c r="BJ2735">
        <v>49</v>
      </c>
      <c r="BK2735">
        <v>5</v>
      </c>
      <c r="BL2735">
        <v>4</v>
      </c>
      <c r="BM2735">
        <v>1</v>
      </c>
      <c r="BN2735">
        <v>0</v>
      </c>
      <c r="BO2735">
        <v>2</v>
      </c>
      <c r="BP2735">
        <v>2</v>
      </c>
      <c r="BQ2735">
        <v>1</v>
      </c>
      <c r="BR2735">
        <v>2</v>
      </c>
      <c r="BS2735">
        <v>0</v>
      </c>
      <c r="BT2735">
        <v>43136</v>
      </c>
      <c r="BU2735">
        <v>0.67</v>
      </c>
      <c r="BV2735">
        <v>0.52715199999999995</v>
      </c>
      <c r="BW2735">
        <v>268</v>
      </c>
      <c r="BX2735">
        <v>1.530044</v>
      </c>
      <c r="BY2735">
        <v>-0.26832709999999999</v>
      </c>
      <c r="BZ2735">
        <v>46</v>
      </c>
      <c r="CA2735">
        <v>2</v>
      </c>
      <c r="CB2735">
        <v>5</v>
      </c>
      <c r="CC2735">
        <v>1</v>
      </c>
      <c r="CD2735">
        <v>0</v>
      </c>
      <c r="CE2735">
        <v>1</v>
      </c>
      <c r="CF2735">
        <v>1</v>
      </c>
      <c r="CG2735">
        <v>2</v>
      </c>
      <c r="CH2735">
        <v>2</v>
      </c>
      <c r="CI2735">
        <v>0</v>
      </c>
      <c r="CJ2735">
        <v>42985</v>
      </c>
      <c r="CK2735">
        <v>1.3958357566592996</v>
      </c>
      <c r="CL2735">
        <v>0.64075369924921644</v>
      </c>
      <c r="CM2735">
        <v>229</v>
      </c>
      <c r="CN2735">
        <v>-0.16040062755805226</v>
      </c>
      <c r="CO2735">
        <v>3110</v>
      </c>
      <c r="CP2735">
        <v>-0.69447317730000002</v>
      </c>
      <c r="CQ2735">
        <v>0.136393343</v>
      </c>
      <c r="CR2735">
        <v>35586</v>
      </c>
      <c r="CS2735">
        <v>0.81700000000000006</v>
      </c>
      <c r="CT2735">
        <v>30481</v>
      </c>
      <c r="CU2735">
        <v>0.74762894047999995</v>
      </c>
      <c r="CV2735">
        <v>14</v>
      </c>
      <c r="CW2735">
        <v>15</v>
      </c>
      <c r="CX2735">
        <v>23</v>
      </c>
      <c r="CY2735">
        <v>799</v>
      </c>
      <c r="CZ2735">
        <v>2244</v>
      </c>
      <c r="DA2735" s="2">
        <v>18228</v>
      </c>
      <c r="DB2735" s="2">
        <v>3465</v>
      </c>
      <c r="DC2735" s="2">
        <v>156.01</v>
      </c>
      <c r="DD2735" s="2">
        <v>4143</v>
      </c>
      <c r="DE2735">
        <v>799</v>
      </c>
      <c r="DF2735">
        <v>123</v>
      </c>
      <c r="DG2735">
        <v>23.64</v>
      </c>
      <c r="DH2735">
        <v>9.4499999999999993</v>
      </c>
      <c r="DI2735" s="2">
        <v>21.27</v>
      </c>
      <c r="DJ2735">
        <v>1.37</v>
      </c>
      <c r="DK2735">
        <v>0.9753978657329615</v>
      </c>
      <c r="DL2735">
        <v>0</v>
      </c>
      <c r="DM2735">
        <v>214</v>
      </c>
      <c r="DN2735">
        <v>90.7</v>
      </c>
      <c r="DO2735">
        <v>0.18899999999999997</v>
      </c>
      <c r="DP2735">
        <v>285.86</v>
      </c>
      <c r="DQ2735" s="2">
        <v>0</v>
      </c>
      <c r="DR2735" s="2">
        <v>6650.4977470100002</v>
      </c>
      <c r="DS2735">
        <v>9.7672135699286514E-3</v>
      </c>
      <c r="DT2735">
        <v>2.6548637139611402</v>
      </c>
      <c r="DU2735">
        <v>1182361.6080858486</v>
      </c>
      <c r="DV2735">
        <v>0</v>
      </c>
    </row>
    <row r="2736" spans="1:126" x14ac:dyDescent="0.15">
      <c r="A2736" t="s">
        <v>2658</v>
      </c>
      <c r="B2736" t="s">
        <v>4474</v>
      </c>
      <c r="C2736">
        <v>48</v>
      </c>
      <c r="D2736">
        <v>501</v>
      </c>
      <c r="E2736" t="s">
        <v>4475</v>
      </c>
      <c r="F2736">
        <v>48501</v>
      </c>
      <c r="G2736" t="s">
        <v>7719</v>
      </c>
      <c r="H2736">
        <v>39.200000000000003</v>
      </c>
      <c r="I2736">
        <v>0.7</v>
      </c>
      <c r="J2736">
        <v>0.4</v>
      </c>
      <c r="K2736">
        <v>0.3</v>
      </c>
      <c r="L2736">
        <v>0.7</v>
      </c>
      <c r="M2736">
        <v>58.7</v>
      </c>
      <c r="N2736">
        <f t="shared" si="174"/>
        <v>4983.5600000000013</v>
      </c>
      <c r="O2736">
        <f t="shared" si="172"/>
        <v>5016.4399999999987</v>
      </c>
      <c r="P2736">
        <f t="shared" si="173"/>
        <v>6.0197280000000006</v>
      </c>
      <c r="Q2736" s="4">
        <v>48501</v>
      </c>
      <c r="R2736" s="5">
        <v>33.162398000000003</v>
      </c>
      <c r="S2736" s="5">
        <v>-102.83224199999999</v>
      </c>
      <c r="T2736">
        <v>7</v>
      </c>
      <c r="U2736">
        <v>-1.6057531083222235E-2</v>
      </c>
      <c r="V2736">
        <v>7918</v>
      </c>
      <c r="W2736">
        <v>8054</v>
      </c>
      <c r="X2736">
        <v>8213</v>
      </c>
      <c r="Y2736">
        <v>8623</v>
      </c>
      <c r="Z2736">
        <v>3912</v>
      </c>
      <c r="AA2736">
        <v>48483</v>
      </c>
      <c r="AB2736">
        <v>3096.73</v>
      </c>
      <c r="AC2736">
        <v>56153</v>
      </c>
      <c r="AD2736">
        <v>0</v>
      </c>
      <c r="AE2736">
        <v>0</v>
      </c>
      <c r="AF2736">
        <v>7</v>
      </c>
      <c r="AG2736">
        <v>339</v>
      </c>
      <c r="AH2736">
        <v>2.0648967551622419E-2</v>
      </c>
      <c r="AI2736" s="3">
        <v>488493</v>
      </c>
      <c r="AJ2736" s="3">
        <v>511812.65292249504</v>
      </c>
      <c r="AK2736">
        <v>640</v>
      </c>
      <c r="AL2736">
        <v>511865.59999999998</v>
      </c>
      <c r="AM2736">
        <v>1126225</v>
      </c>
      <c r="AN2736">
        <v>83820</v>
      </c>
      <c r="AO2736">
        <v>1210045</v>
      </c>
      <c r="AP2736">
        <v>1</v>
      </c>
      <c r="AQ2736">
        <v>0</v>
      </c>
      <c r="AR2736">
        <v>1</v>
      </c>
      <c r="AS2736">
        <v>0.12416190712689347</v>
      </c>
      <c r="AT2736">
        <v>2</v>
      </c>
      <c r="AU2736">
        <v>7</v>
      </c>
      <c r="AV2736">
        <f t="shared" si="171"/>
        <v>9</v>
      </c>
      <c r="AW2736">
        <v>5398</v>
      </c>
      <c r="AX2736">
        <v>0.71</v>
      </c>
      <c r="AY2736">
        <v>737582662.364133</v>
      </c>
      <c r="AZ2736">
        <v>737582.66236413305</v>
      </c>
      <c r="BA2736">
        <v>100770.559369967</v>
      </c>
      <c r="BB2736">
        <v>9.9235332844449159E-2</v>
      </c>
      <c r="BC2736">
        <v>21905</v>
      </c>
      <c r="BD2736">
        <v>0</v>
      </c>
      <c r="BE2736">
        <v>21905</v>
      </c>
      <c r="BF2736">
        <v>2.7664814347057338</v>
      </c>
      <c r="BG2736">
        <v>200487</v>
      </c>
      <c r="BH2736">
        <v>24.410933885303788</v>
      </c>
      <c r="BI2736">
        <v>1354</v>
      </c>
      <c r="BJ2736">
        <v>8</v>
      </c>
      <c r="BK2736">
        <v>0</v>
      </c>
      <c r="BL2736">
        <v>2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7698</v>
      </c>
      <c r="BU2736">
        <v>0.67</v>
      </c>
      <c r="BV2736">
        <v>0.4564531</v>
      </c>
      <c r="BW2736">
        <v>36</v>
      </c>
      <c r="BX2736">
        <v>1.4289430000000001</v>
      </c>
      <c r="BY2736">
        <v>-0.9366717</v>
      </c>
      <c r="BZ2736">
        <v>7</v>
      </c>
      <c r="CA2736">
        <v>0</v>
      </c>
      <c r="CB2736">
        <v>2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0</v>
      </c>
      <c r="CJ2736">
        <v>8326</v>
      </c>
      <c r="CK2736">
        <v>1.2010569300984868</v>
      </c>
      <c r="CL2736">
        <v>0.54299566215871398</v>
      </c>
      <c r="CM2736">
        <v>29</v>
      </c>
      <c r="CN2736">
        <v>-1.0570895983561506</v>
      </c>
      <c r="CO2736">
        <v>598</v>
      </c>
      <c r="CP2736">
        <v>5.7275665000000003E-2</v>
      </c>
      <c r="CQ2736">
        <v>0.33218832500000001</v>
      </c>
      <c r="CR2736">
        <v>7886</v>
      </c>
      <c r="CS2736">
        <v>0.91799999999999993</v>
      </c>
      <c r="CT2736">
        <v>5519</v>
      </c>
      <c r="CU2736">
        <v>0.72194486651000001</v>
      </c>
      <c r="CV2736">
        <v>2</v>
      </c>
      <c r="CW2736">
        <v>1</v>
      </c>
      <c r="CX2736">
        <v>2</v>
      </c>
      <c r="CY2736">
        <v>658</v>
      </c>
      <c r="CZ2736">
        <v>442</v>
      </c>
      <c r="DA2736" s="2">
        <v>5706</v>
      </c>
      <c r="DB2736" s="2">
        <v>305</v>
      </c>
      <c r="DC2736" s="2">
        <v>97.75</v>
      </c>
      <c r="DD2736" s="2">
        <v>657</v>
      </c>
      <c r="DE2736">
        <v>138</v>
      </c>
      <c r="DF2736">
        <v>4</v>
      </c>
      <c r="DH2736">
        <v>24.44</v>
      </c>
      <c r="DI2736" s="2">
        <v>48.88</v>
      </c>
      <c r="DJ2736">
        <v>0.21</v>
      </c>
      <c r="DK2736">
        <v>0.81559408220793339</v>
      </c>
      <c r="DL2736">
        <v>0</v>
      </c>
      <c r="DM2736">
        <v>0</v>
      </c>
      <c r="DN2736">
        <v>0</v>
      </c>
      <c r="DO2736">
        <v>0</v>
      </c>
      <c r="DP2736">
        <v>62627.039999999994</v>
      </c>
      <c r="DQ2736" s="2">
        <v>0</v>
      </c>
      <c r="DR2736" s="2">
        <v>0</v>
      </c>
      <c r="DS2736">
        <v>0</v>
      </c>
      <c r="DT2736">
        <v>2.9593846924906799</v>
      </c>
      <c r="DU2736">
        <v>1514807.2212525574</v>
      </c>
      <c r="DV2736">
        <v>0</v>
      </c>
    </row>
    <row r="2737" spans="1:126" x14ac:dyDescent="0.15">
      <c r="A2737" t="s">
        <v>2658</v>
      </c>
      <c r="B2737" t="s">
        <v>4476</v>
      </c>
      <c r="C2737">
        <v>48</v>
      </c>
      <c r="D2737">
        <v>503</v>
      </c>
      <c r="E2737" t="s">
        <v>4477</v>
      </c>
      <c r="F2737">
        <v>48503</v>
      </c>
      <c r="G2737" t="s">
        <v>7720</v>
      </c>
      <c r="H2737">
        <v>80.599999999999994</v>
      </c>
      <c r="I2737">
        <v>1.2</v>
      </c>
      <c r="J2737">
        <v>0.4</v>
      </c>
      <c r="K2737">
        <v>0.3</v>
      </c>
      <c r="L2737">
        <v>1</v>
      </c>
      <c r="M2737">
        <v>16.399999999999999</v>
      </c>
      <c r="N2737">
        <f t="shared" si="174"/>
        <v>6768.0099999999984</v>
      </c>
      <c r="O2737">
        <f t="shared" si="172"/>
        <v>3231.9900000000016</v>
      </c>
      <c r="P2737">
        <f t="shared" si="173"/>
        <v>3.8783880000000033</v>
      </c>
      <c r="Q2737" s="4">
        <v>48503</v>
      </c>
      <c r="R2737" s="5">
        <v>33.158788000000001</v>
      </c>
      <c r="S2737" s="5">
        <v>-98.678280999999998</v>
      </c>
      <c r="T2737">
        <v>7</v>
      </c>
      <c r="U2737">
        <v>0.15480898111080604</v>
      </c>
      <c r="V2737">
        <v>18368</v>
      </c>
      <c r="W2737">
        <v>18374</v>
      </c>
      <c r="X2737">
        <v>18329</v>
      </c>
      <c r="Y2737">
        <v>18146</v>
      </c>
      <c r="Z2737">
        <v>9018</v>
      </c>
      <c r="AA2737">
        <v>48485</v>
      </c>
      <c r="AB2737">
        <v>6876.241</v>
      </c>
      <c r="AC2737">
        <v>44693</v>
      </c>
      <c r="AD2737">
        <v>0</v>
      </c>
      <c r="AE2737">
        <v>0</v>
      </c>
      <c r="AF2737">
        <v>16</v>
      </c>
      <c r="AG2737">
        <v>795</v>
      </c>
      <c r="AH2737">
        <v>2.0125786163522012E-2</v>
      </c>
      <c r="AI2737" s="3">
        <v>523673</v>
      </c>
      <c r="AJ2737" s="3">
        <v>585259.26904424001</v>
      </c>
      <c r="AK2737">
        <v>162</v>
      </c>
      <c r="AL2737">
        <v>595776</v>
      </c>
      <c r="AM2737">
        <v>175462</v>
      </c>
      <c r="AN2737">
        <v>54306</v>
      </c>
      <c r="AO2737">
        <v>229768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25</v>
      </c>
      <c r="AV2737">
        <f t="shared" si="171"/>
        <v>26</v>
      </c>
      <c r="AW2737">
        <v>11525</v>
      </c>
      <c r="AX2737">
        <v>0.65</v>
      </c>
      <c r="AY2737">
        <v>1172992627.4321699</v>
      </c>
      <c r="AZ2737">
        <v>1172992.6274321699</v>
      </c>
      <c r="BA2737">
        <v>65441.713248274304</v>
      </c>
      <c r="BB2737">
        <v>0.15280773536691752</v>
      </c>
      <c r="BC2737">
        <v>5501</v>
      </c>
      <c r="BD2737">
        <v>9057</v>
      </c>
      <c r="BE2737">
        <v>-3556</v>
      </c>
      <c r="BF2737">
        <v>-0.19359756097560976</v>
      </c>
      <c r="BG2737">
        <v>547387</v>
      </c>
      <c r="BH2737">
        <v>29.864531616563916</v>
      </c>
      <c r="BI2737">
        <v>3153</v>
      </c>
      <c r="BJ2737">
        <v>21</v>
      </c>
      <c r="BK2737">
        <v>2</v>
      </c>
      <c r="BL2737">
        <v>3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1</v>
      </c>
      <c r="BS2737">
        <v>0</v>
      </c>
      <c r="BT2737">
        <v>17792</v>
      </c>
      <c r="BU2737">
        <v>0.75</v>
      </c>
      <c r="BV2737">
        <v>0.54284019999999999</v>
      </c>
      <c r="BW2737">
        <v>132</v>
      </c>
      <c r="BX2737">
        <v>1.5737410000000001</v>
      </c>
      <c r="BY2737">
        <v>-3.0731999999999999E-2</v>
      </c>
      <c r="BZ2737">
        <v>19</v>
      </c>
      <c r="CA2737">
        <v>2</v>
      </c>
      <c r="CB2737">
        <v>2</v>
      </c>
      <c r="CC2737">
        <v>0</v>
      </c>
      <c r="CD2737">
        <v>0</v>
      </c>
      <c r="CE2737">
        <v>0</v>
      </c>
      <c r="CF2737">
        <v>1</v>
      </c>
      <c r="CG2737">
        <v>1</v>
      </c>
      <c r="CH2737">
        <v>1</v>
      </c>
      <c r="CI2737">
        <v>0</v>
      </c>
      <c r="CJ2737">
        <v>18340</v>
      </c>
      <c r="CK2737">
        <v>1.4176663031624863</v>
      </c>
      <c r="CL2737">
        <v>0.6342436064152579</v>
      </c>
      <c r="CM2737">
        <v>120</v>
      </c>
      <c r="CN2737">
        <v>1.413221388176672E-2</v>
      </c>
      <c r="CO2737">
        <v>1672</v>
      </c>
      <c r="CP2737">
        <v>-0.55432648709999999</v>
      </c>
      <c r="CQ2737">
        <v>0.127468322</v>
      </c>
      <c r="CR2737">
        <v>15120</v>
      </c>
      <c r="CS2737">
        <v>0.82799999999999996</v>
      </c>
      <c r="CT2737">
        <v>13445</v>
      </c>
      <c r="CU2737">
        <v>0.72672380209999998</v>
      </c>
      <c r="CV2737">
        <v>10</v>
      </c>
      <c r="CW2737">
        <v>11</v>
      </c>
      <c r="CX2737">
        <v>11</v>
      </c>
      <c r="CY2737">
        <v>272</v>
      </c>
      <c r="CZ2737">
        <v>1196</v>
      </c>
      <c r="DA2737" s="2">
        <v>13708</v>
      </c>
      <c r="DB2737" s="2">
        <v>1305</v>
      </c>
      <c r="DC2737" s="2">
        <v>190.83</v>
      </c>
      <c r="DD2737" s="2">
        <v>1081</v>
      </c>
      <c r="DE2737">
        <v>349</v>
      </c>
      <c r="DF2737">
        <v>44</v>
      </c>
      <c r="DG2737">
        <v>21.81</v>
      </c>
      <c r="DH2737">
        <v>10.9</v>
      </c>
      <c r="DI2737" s="2">
        <v>10.9</v>
      </c>
      <c r="DJ2737">
        <v>0.51</v>
      </c>
      <c r="DK2737">
        <v>0.79738119017020159</v>
      </c>
      <c r="DL2737">
        <v>0</v>
      </c>
      <c r="DM2737">
        <v>0</v>
      </c>
      <c r="DN2737">
        <v>166.5</v>
      </c>
      <c r="DO2737">
        <v>0.27699999999999997</v>
      </c>
      <c r="DP2737">
        <v>170.04000000000002</v>
      </c>
      <c r="DQ2737" s="2">
        <v>0</v>
      </c>
      <c r="DR2737" s="2">
        <v>0</v>
      </c>
      <c r="DS2737">
        <v>0</v>
      </c>
      <c r="DT2737">
        <v>2.55493826666275</v>
      </c>
      <c r="DU2737">
        <v>1522170.9007592665</v>
      </c>
      <c r="DV2737">
        <v>1</v>
      </c>
    </row>
    <row r="2738" spans="1:126" x14ac:dyDescent="0.15">
      <c r="A2738" t="s">
        <v>2658</v>
      </c>
      <c r="B2738" t="s">
        <v>4478</v>
      </c>
      <c r="C2738">
        <v>48</v>
      </c>
      <c r="D2738">
        <v>505</v>
      </c>
      <c r="E2738" t="s">
        <v>4479</v>
      </c>
      <c r="F2738">
        <v>48505</v>
      </c>
      <c r="G2738" t="s">
        <v>7721</v>
      </c>
      <c r="H2738">
        <v>6.1</v>
      </c>
      <c r="I2738">
        <v>0.1</v>
      </c>
      <c r="J2738">
        <v>0.1</v>
      </c>
      <c r="K2738">
        <v>0.2</v>
      </c>
      <c r="L2738">
        <v>0.1</v>
      </c>
      <c r="M2738">
        <v>93.3</v>
      </c>
      <c r="N2738">
        <f t="shared" si="174"/>
        <v>8742.17</v>
      </c>
      <c r="O2738">
        <f t="shared" si="172"/>
        <v>1257.83</v>
      </c>
      <c r="P2738">
        <f t="shared" si="173"/>
        <v>1.5093960000000004</v>
      </c>
      <c r="Q2738" s="4">
        <v>48505</v>
      </c>
      <c r="R2738" s="5">
        <v>26.996981000000002</v>
      </c>
      <c r="S2738" s="5">
        <v>-99.182603</v>
      </c>
      <c r="T2738">
        <v>6</v>
      </c>
      <c r="U2738">
        <v>-1.7282705272734043E-2</v>
      </c>
      <c r="V2738">
        <v>14014</v>
      </c>
      <c r="W2738">
        <v>14231</v>
      </c>
      <c r="X2738">
        <v>14308</v>
      </c>
      <c r="Y2738">
        <v>14516</v>
      </c>
      <c r="Z2738">
        <v>6330</v>
      </c>
      <c r="AA2738">
        <v>48487</v>
      </c>
      <c r="AB2738">
        <v>4617.2300000000005</v>
      </c>
      <c r="AC2738">
        <v>32162</v>
      </c>
      <c r="AD2738">
        <v>0</v>
      </c>
      <c r="AE2738">
        <v>0</v>
      </c>
      <c r="AF2738">
        <v>7</v>
      </c>
      <c r="AG2738">
        <v>449</v>
      </c>
      <c r="AH2738">
        <v>1.5590200445434299E-2</v>
      </c>
      <c r="AI2738" s="3">
        <v>563146</v>
      </c>
      <c r="AJ2738" s="3">
        <v>638982.92826969502</v>
      </c>
      <c r="AK2738">
        <v>487</v>
      </c>
      <c r="AL2738">
        <v>677235.20000000007</v>
      </c>
      <c r="AM2738">
        <v>1003994</v>
      </c>
      <c r="AN2738">
        <v>22542</v>
      </c>
      <c r="AO2738">
        <v>1026536</v>
      </c>
      <c r="AP2738">
        <v>2</v>
      </c>
      <c r="AQ2738">
        <v>0</v>
      </c>
      <c r="AR2738">
        <v>2</v>
      </c>
      <c r="AS2738">
        <v>0.14053826154170473</v>
      </c>
      <c r="AT2738">
        <v>2</v>
      </c>
      <c r="AU2738">
        <v>1</v>
      </c>
      <c r="AV2738">
        <f t="shared" si="171"/>
        <v>3</v>
      </c>
      <c r="AW2738">
        <v>14402</v>
      </c>
      <c r="AX2738">
        <v>0.92999999999999994</v>
      </c>
      <c r="AY2738">
        <v>866914325.69748294</v>
      </c>
      <c r="AZ2738">
        <v>866914.32569748291</v>
      </c>
      <c r="BA2738">
        <v>71170.690042702205</v>
      </c>
      <c r="BB2738">
        <v>0.14050727896554085</v>
      </c>
      <c r="BC2738">
        <v>20318</v>
      </c>
      <c r="BD2738">
        <v>33967</v>
      </c>
      <c r="BE2738">
        <v>-13649</v>
      </c>
      <c r="BF2738">
        <v>-0.97395461681175965</v>
      </c>
      <c r="BG2738">
        <v>144397</v>
      </c>
      <c r="BH2738">
        <v>10.092046407604137</v>
      </c>
      <c r="BI2738">
        <v>2427</v>
      </c>
      <c r="BJ2738">
        <v>3</v>
      </c>
      <c r="BK2738">
        <v>3</v>
      </c>
      <c r="BL2738">
        <v>1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1</v>
      </c>
      <c r="BS2738">
        <v>0</v>
      </c>
      <c r="BT2738">
        <v>14036</v>
      </c>
      <c r="BU2738">
        <v>0.25</v>
      </c>
      <c r="BV2738">
        <v>0.30906929999999999</v>
      </c>
      <c r="BW2738">
        <v>27</v>
      </c>
      <c r="BX2738">
        <v>0.64120840000000001</v>
      </c>
      <c r="BY2738">
        <v>-2.4369480000000001</v>
      </c>
      <c r="BZ2738">
        <v>5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14333</v>
      </c>
      <c r="CK2738">
        <v>0.48838345077792505</v>
      </c>
      <c r="CL2738">
        <v>0.47652992602555483</v>
      </c>
      <c r="CM2738">
        <v>21</v>
      </c>
      <c r="CN2738">
        <v>-2.1721212736275448</v>
      </c>
      <c r="CO2738">
        <v>491</v>
      </c>
      <c r="CP2738">
        <v>0.25596363500000002</v>
      </c>
      <c r="CQ2738">
        <v>-0.67847940849999999</v>
      </c>
      <c r="CR2738">
        <v>13114</v>
      </c>
      <c r="CS2738">
        <v>0.91200000000000003</v>
      </c>
      <c r="CT2738">
        <v>8885</v>
      </c>
      <c r="CU2738">
        <v>0.61676190476000003</v>
      </c>
      <c r="CW2738">
        <v>2</v>
      </c>
      <c r="CX2738">
        <v>2</v>
      </c>
      <c r="CY2738">
        <v>331</v>
      </c>
      <c r="CZ2738">
        <v>700</v>
      </c>
      <c r="DA2738" s="2">
        <v>6678</v>
      </c>
      <c r="DB2738" s="2">
        <v>440</v>
      </c>
      <c r="DC2738" s="2">
        <v>34.75</v>
      </c>
      <c r="DD2738" s="2">
        <v>401</v>
      </c>
      <c r="DE2738">
        <v>197</v>
      </c>
      <c r="DF2738">
        <v>26</v>
      </c>
      <c r="DG2738">
        <v>6.95</v>
      </c>
      <c r="DH2738">
        <v>13.9</v>
      </c>
      <c r="DI2738" s="2">
        <v>34.75</v>
      </c>
      <c r="DJ2738">
        <v>2.36</v>
      </c>
      <c r="DK2738">
        <v>0.91702506987530763</v>
      </c>
      <c r="DL2738">
        <v>0</v>
      </c>
      <c r="DM2738">
        <v>0</v>
      </c>
      <c r="DN2738">
        <v>1.9</v>
      </c>
      <c r="DO2738">
        <v>3.0000000000000001E-3</v>
      </c>
      <c r="DP2738">
        <v>0</v>
      </c>
      <c r="DQ2738" s="2">
        <v>0</v>
      </c>
      <c r="DR2738" s="2">
        <v>1138.6199999999999</v>
      </c>
      <c r="DS2738">
        <v>0</v>
      </c>
      <c r="DV2738">
        <v>1</v>
      </c>
    </row>
    <row r="2739" spans="1:126" x14ac:dyDescent="0.15">
      <c r="A2739" t="s">
        <v>2658</v>
      </c>
      <c r="B2739" t="s">
        <v>4480</v>
      </c>
      <c r="C2739">
        <v>48</v>
      </c>
      <c r="D2739">
        <v>507</v>
      </c>
      <c r="E2739" t="s">
        <v>4481</v>
      </c>
      <c r="F2739">
        <v>48507</v>
      </c>
      <c r="G2739" t="s">
        <v>7722</v>
      </c>
      <c r="H2739">
        <v>5.5</v>
      </c>
      <c r="I2739">
        <v>0.3</v>
      </c>
      <c r="J2739">
        <v>0.1</v>
      </c>
      <c r="K2739">
        <v>0</v>
      </c>
      <c r="L2739">
        <v>0.2</v>
      </c>
      <c r="M2739">
        <v>93.9</v>
      </c>
      <c r="N2739">
        <f t="shared" si="174"/>
        <v>8847.6</v>
      </c>
      <c r="O2739">
        <f t="shared" si="172"/>
        <v>1152.3999999999996</v>
      </c>
      <c r="P2739">
        <f t="shared" si="173"/>
        <v>1.3828800000000001</v>
      </c>
      <c r="Q2739" s="4">
        <v>48507</v>
      </c>
      <c r="R2739" s="5">
        <v>28.864652</v>
      </c>
      <c r="S2739" s="5">
        <v>-99.759829999999994</v>
      </c>
      <c r="T2739">
        <v>7</v>
      </c>
      <c r="U2739">
        <v>0.41354592203840873</v>
      </c>
      <c r="V2739">
        <v>11753</v>
      </c>
      <c r="W2739">
        <v>12013</v>
      </c>
      <c r="X2739">
        <v>12060</v>
      </c>
      <c r="Y2739">
        <v>12296</v>
      </c>
      <c r="Z2739">
        <v>5393</v>
      </c>
      <c r="AA2739">
        <v>48489</v>
      </c>
      <c r="AB2739">
        <v>3561.377</v>
      </c>
      <c r="AC2739">
        <v>26672</v>
      </c>
      <c r="AD2739">
        <v>0</v>
      </c>
      <c r="AE2739">
        <v>0</v>
      </c>
      <c r="AF2739">
        <v>2</v>
      </c>
      <c r="AG2739">
        <v>287</v>
      </c>
      <c r="AH2739">
        <v>6.9686411149825784E-3</v>
      </c>
      <c r="AI2739" s="3">
        <v>692850</v>
      </c>
      <c r="AJ2739" s="3">
        <v>830339.11976963503</v>
      </c>
      <c r="AK2739">
        <v>683</v>
      </c>
      <c r="AL2739">
        <v>833164.79999999993</v>
      </c>
      <c r="AM2739">
        <v>1678620</v>
      </c>
      <c r="AN2739">
        <v>31339</v>
      </c>
      <c r="AO2739">
        <v>1709959</v>
      </c>
      <c r="AP2739">
        <v>1</v>
      </c>
      <c r="AQ2739">
        <v>0</v>
      </c>
      <c r="AR2739">
        <v>1</v>
      </c>
      <c r="AS2739">
        <v>8.324315325064513E-2</v>
      </c>
      <c r="AT2739">
        <v>1</v>
      </c>
      <c r="AU2739">
        <v>1</v>
      </c>
      <c r="AV2739">
        <f t="shared" si="171"/>
        <v>2</v>
      </c>
      <c r="AW2739">
        <v>7973</v>
      </c>
      <c r="AX2739">
        <v>0.73</v>
      </c>
      <c r="AY2739">
        <v>718717217.34252095</v>
      </c>
      <c r="AZ2739">
        <v>718717.21734252095</v>
      </c>
      <c r="BA2739">
        <v>61897.767949726403</v>
      </c>
      <c r="BB2739">
        <v>0.16155671409867375</v>
      </c>
      <c r="BC2739">
        <v>222</v>
      </c>
      <c r="BD2739">
        <v>2111</v>
      </c>
      <c r="BE2739">
        <v>-1889</v>
      </c>
      <c r="BF2739">
        <v>-0.16072492129669019</v>
      </c>
      <c r="BG2739">
        <v>69495</v>
      </c>
      <c r="BH2739">
        <v>5.7624378109452739</v>
      </c>
      <c r="BI2739">
        <v>1938</v>
      </c>
      <c r="BJ2739">
        <v>3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11585</v>
      </c>
      <c r="BU2739">
        <v>0.59</v>
      </c>
      <c r="BV2739">
        <v>0.48395559999999999</v>
      </c>
      <c r="BW2739">
        <v>22</v>
      </c>
      <c r="BX2739">
        <v>0.25895550000000001</v>
      </c>
      <c r="BY2739">
        <v>-2.0813540000000001</v>
      </c>
      <c r="BZ2739">
        <v>2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12170</v>
      </c>
      <c r="CK2739">
        <v>0.16433853738701726</v>
      </c>
      <c r="CL2739">
        <v>0.42645342049964979</v>
      </c>
      <c r="CM2739">
        <v>17</v>
      </c>
      <c r="CN2739">
        <v>-2.801004791366164</v>
      </c>
      <c r="CO2739">
        <v>565</v>
      </c>
      <c r="CP2739">
        <v>-5.9783700000000002E-3</v>
      </c>
      <c r="CQ2739">
        <v>-0.99337166079999994</v>
      </c>
      <c r="CR2739">
        <v>10695</v>
      </c>
      <c r="CS2739">
        <v>0.872</v>
      </c>
      <c r="CT2739">
        <v>8509</v>
      </c>
      <c r="CU2739">
        <v>0.68735771741000007</v>
      </c>
      <c r="CV2739">
        <v>2</v>
      </c>
      <c r="CW2739">
        <v>3</v>
      </c>
      <c r="CX2739">
        <v>3</v>
      </c>
      <c r="CY2739">
        <v>442</v>
      </c>
      <c r="CZ2739">
        <v>427</v>
      </c>
      <c r="DA2739" s="2">
        <v>4508</v>
      </c>
      <c r="DB2739" s="2">
        <v>180</v>
      </c>
      <c r="DC2739" s="2">
        <v>16.45</v>
      </c>
      <c r="DD2739" s="2">
        <v>1061</v>
      </c>
      <c r="DE2739">
        <v>114</v>
      </c>
      <c r="DF2739">
        <v>14</v>
      </c>
      <c r="DG2739">
        <v>8.23</v>
      </c>
      <c r="DJ2739">
        <v>0.49</v>
      </c>
      <c r="DK2739">
        <v>0.87905029948762359</v>
      </c>
      <c r="DL2739">
        <v>6.9686411149825784E-3</v>
      </c>
      <c r="DN2739">
        <v>109.9</v>
      </c>
      <c r="DO2739">
        <v>0.13</v>
      </c>
      <c r="DP2739">
        <v>2013.23</v>
      </c>
      <c r="DQ2739" s="2">
        <v>0</v>
      </c>
      <c r="DR2739" s="2">
        <v>0</v>
      </c>
      <c r="DS2739">
        <v>0</v>
      </c>
      <c r="DV2739">
        <v>0</v>
      </c>
    </row>
    <row r="2740" spans="1:126" x14ac:dyDescent="0.15">
      <c r="A2740" t="s">
        <v>4482</v>
      </c>
      <c r="B2740" t="s">
        <v>3501</v>
      </c>
      <c r="C2740">
        <v>49</v>
      </c>
      <c r="D2740">
        <v>1</v>
      </c>
      <c r="E2740" t="s">
        <v>4483</v>
      </c>
      <c r="F2740">
        <v>49001</v>
      </c>
      <c r="G2740" t="s">
        <v>7723</v>
      </c>
      <c r="H2740">
        <v>86</v>
      </c>
      <c r="I2740">
        <v>0.2</v>
      </c>
      <c r="J2740">
        <v>0.8</v>
      </c>
      <c r="K2740">
        <v>1.1000000000000001</v>
      </c>
      <c r="L2740">
        <v>1.2</v>
      </c>
      <c r="M2740">
        <v>10.8</v>
      </c>
      <c r="N2740">
        <f t="shared" si="174"/>
        <v>7515.97</v>
      </c>
      <c r="O2740">
        <f t="shared" si="172"/>
        <v>2484.0299999999997</v>
      </c>
      <c r="P2740">
        <f t="shared" si="173"/>
        <v>2.9808360000000009</v>
      </c>
      <c r="Q2740" s="4">
        <v>49001</v>
      </c>
      <c r="R2740" s="5">
        <v>38.357534999999999</v>
      </c>
      <c r="S2740" s="5">
        <v>-113.23894799999999</v>
      </c>
      <c r="T2740">
        <v>7</v>
      </c>
      <c r="U2740">
        <v>0.19697615885892686</v>
      </c>
      <c r="V2740">
        <v>6527</v>
      </c>
      <c r="W2740">
        <v>6514</v>
      </c>
      <c r="X2740">
        <v>6461</v>
      </c>
      <c r="Y2740">
        <v>6344</v>
      </c>
      <c r="Z2740">
        <v>2912</v>
      </c>
      <c r="AA2740">
        <v>48491</v>
      </c>
      <c r="AB2740">
        <v>2288.7720000000004</v>
      </c>
      <c r="AC2740">
        <v>50282</v>
      </c>
      <c r="AD2740">
        <v>0</v>
      </c>
      <c r="AE2740">
        <v>0</v>
      </c>
      <c r="AF2740">
        <v>12</v>
      </c>
      <c r="AG2740">
        <v>277</v>
      </c>
      <c r="AH2740">
        <v>4.3321299638989168E-2</v>
      </c>
      <c r="AI2740" s="3">
        <v>189995</v>
      </c>
      <c r="AJ2740" s="3">
        <v>1652977.136353035</v>
      </c>
      <c r="AK2740">
        <v>76</v>
      </c>
      <c r="AL2740">
        <v>1659155.2</v>
      </c>
      <c r="AM2740">
        <v>291451</v>
      </c>
      <c r="AN2740">
        <v>38919</v>
      </c>
      <c r="AO2740">
        <v>330370</v>
      </c>
      <c r="AP2740">
        <v>2</v>
      </c>
      <c r="AQ2740">
        <v>0</v>
      </c>
      <c r="AR2740">
        <v>2</v>
      </c>
      <c r="AS2740">
        <v>0.30703101013202333</v>
      </c>
      <c r="AT2740">
        <v>3</v>
      </c>
      <c r="AU2740">
        <v>4</v>
      </c>
      <c r="AV2740">
        <f t="shared" si="171"/>
        <v>7</v>
      </c>
      <c r="AW2740">
        <v>3651</v>
      </c>
      <c r="AX2740">
        <v>0.6</v>
      </c>
      <c r="AY2740">
        <v>81523244.906651601</v>
      </c>
      <c r="AZ2740">
        <v>81523.244906651598</v>
      </c>
      <c r="BA2740">
        <v>13578.274111599299</v>
      </c>
      <c r="BB2740">
        <v>0.73647062342462633</v>
      </c>
      <c r="BC2740">
        <v>7327</v>
      </c>
      <c r="BD2740">
        <v>22490</v>
      </c>
      <c r="BE2740">
        <v>-15163</v>
      </c>
      <c r="BF2740">
        <v>-2.3231193503906851</v>
      </c>
      <c r="BG2740">
        <v>79374</v>
      </c>
      <c r="BH2740">
        <v>12.285095186503638</v>
      </c>
      <c r="BI2740">
        <v>689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1</v>
      </c>
      <c r="BR2740">
        <v>1</v>
      </c>
      <c r="BS2740">
        <v>0</v>
      </c>
      <c r="BT2740">
        <v>6267</v>
      </c>
      <c r="BU2740">
        <v>0.57999999999999996</v>
      </c>
      <c r="BV2740">
        <v>0.59567899999999996</v>
      </c>
      <c r="BW2740">
        <v>24</v>
      </c>
      <c r="BX2740">
        <v>0.6382639</v>
      </c>
      <c r="BY2740">
        <v>-0.91634470000000001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0</v>
      </c>
      <c r="CG2740">
        <v>0</v>
      </c>
      <c r="CH2740">
        <v>1</v>
      </c>
      <c r="CI2740">
        <v>0</v>
      </c>
      <c r="CJ2740">
        <v>6454</v>
      </c>
      <c r="CK2740">
        <v>0.46482801363495507</v>
      </c>
      <c r="CL2740">
        <v>0.67760719957649551</v>
      </c>
      <c r="CM2740">
        <v>15</v>
      </c>
      <c r="CN2740">
        <v>-1.3319611583565132</v>
      </c>
      <c r="CO2740">
        <v>547</v>
      </c>
      <c r="CP2740">
        <v>-6.5687417400000003E-2</v>
      </c>
      <c r="CQ2740">
        <v>-0.3318903641</v>
      </c>
      <c r="CR2740">
        <v>5464</v>
      </c>
      <c r="CS2740">
        <v>0.86299999999999999</v>
      </c>
      <c r="CT2740">
        <v>5176</v>
      </c>
      <c r="CU2740">
        <v>0.81944043842000003</v>
      </c>
      <c r="CV2740">
        <v>5</v>
      </c>
      <c r="CW2740">
        <v>3</v>
      </c>
      <c r="CX2740">
        <v>5</v>
      </c>
      <c r="CY2740">
        <v>855</v>
      </c>
      <c r="CZ2740">
        <v>427</v>
      </c>
      <c r="DA2740" s="2">
        <v>4047</v>
      </c>
      <c r="DB2740" s="2">
        <v>410</v>
      </c>
      <c r="DC2740" s="2">
        <v>77.41</v>
      </c>
      <c r="DD2740" s="2">
        <v>226</v>
      </c>
      <c r="DE2740">
        <v>87</v>
      </c>
      <c r="DF2740">
        <v>14</v>
      </c>
      <c r="DH2740">
        <v>46.45</v>
      </c>
      <c r="DJ2740">
        <v>2.39</v>
      </c>
      <c r="DK2740">
        <v>0.99754730387641777</v>
      </c>
      <c r="DL2740">
        <v>0</v>
      </c>
      <c r="DM2740">
        <v>0</v>
      </c>
      <c r="DN2740">
        <v>8.8000000000000007</v>
      </c>
      <c r="DO2740">
        <v>5.0000000000000001E-3</v>
      </c>
      <c r="DP2740">
        <v>0</v>
      </c>
      <c r="DQ2740" s="2">
        <v>139909</v>
      </c>
      <c r="DR2740" s="2">
        <v>593.59632204000002</v>
      </c>
      <c r="DS2740">
        <v>3.5777022067435285E-4</v>
      </c>
      <c r="DT2740">
        <v>2.4376272563045598</v>
      </c>
      <c r="DU2740">
        <v>4044401.9379594428</v>
      </c>
      <c r="DV2740">
        <v>1</v>
      </c>
    </row>
    <row r="2741" spans="1:126" x14ac:dyDescent="0.15">
      <c r="A2741" t="s">
        <v>4482</v>
      </c>
      <c r="B2741" t="s">
        <v>4484</v>
      </c>
      <c r="C2741">
        <v>49</v>
      </c>
      <c r="D2741">
        <v>3</v>
      </c>
      <c r="E2741" t="s">
        <v>4485</v>
      </c>
      <c r="F2741">
        <v>49003</v>
      </c>
      <c r="G2741" t="s">
        <v>7724</v>
      </c>
      <c r="H2741">
        <v>88.3</v>
      </c>
      <c r="I2741">
        <v>0.3</v>
      </c>
      <c r="J2741">
        <v>0.7</v>
      </c>
      <c r="K2741">
        <v>0.9</v>
      </c>
      <c r="L2741">
        <v>1.6</v>
      </c>
      <c r="M2741">
        <v>8.3000000000000007</v>
      </c>
      <c r="N2741">
        <f t="shared" si="174"/>
        <v>7869.7300000000005</v>
      </c>
      <c r="O2741">
        <f t="shared" si="172"/>
        <v>2130.2699999999995</v>
      </c>
      <c r="P2741">
        <f t="shared" si="173"/>
        <v>2.5563240000000005</v>
      </c>
      <c r="Q2741" s="4">
        <v>49003</v>
      </c>
      <c r="R2741" s="5">
        <v>41.300466</v>
      </c>
      <c r="S2741" s="5">
        <v>-113.126808</v>
      </c>
      <c r="T2741">
        <v>2</v>
      </c>
      <c r="U2741">
        <v>7.2147267268225568E-2</v>
      </c>
      <c r="V2741">
        <v>49660</v>
      </c>
      <c r="W2741">
        <v>50613</v>
      </c>
      <c r="X2741">
        <v>50991</v>
      </c>
      <c r="Y2741">
        <v>51821</v>
      </c>
      <c r="Z2741">
        <v>23661</v>
      </c>
      <c r="AA2741">
        <v>48493</v>
      </c>
      <c r="AB2741">
        <v>18346.007999999998</v>
      </c>
      <c r="AC2741">
        <v>55038</v>
      </c>
      <c r="AD2741">
        <v>0</v>
      </c>
      <c r="AE2741">
        <v>0</v>
      </c>
      <c r="AF2741">
        <v>158</v>
      </c>
      <c r="AG2741">
        <v>1235</v>
      </c>
      <c r="AH2741">
        <v>0.12793522267206478</v>
      </c>
      <c r="AI2741" s="3">
        <v>1170736</v>
      </c>
      <c r="AJ2741" s="3">
        <v>3677128.3630059203</v>
      </c>
      <c r="AK2741">
        <v>70</v>
      </c>
      <c r="AL2741">
        <v>4306848</v>
      </c>
      <c r="AM2741">
        <v>811251</v>
      </c>
      <c r="AN2741">
        <v>160048</v>
      </c>
      <c r="AO2741">
        <v>971299</v>
      </c>
      <c r="AP2741">
        <v>15</v>
      </c>
      <c r="AQ2741">
        <v>0</v>
      </c>
      <c r="AR2741">
        <v>15</v>
      </c>
      <c r="AS2741">
        <v>0.29636654614427121</v>
      </c>
      <c r="AT2741">
        <v>14</v>
      </c>
      <c r="AU2741">
        <v>68</v>
      </c>
      <c r="AV2741">
        <f t="shared" si="171"/>
        <v>82</v>
      </c>
      <c r="AW2741">
        <v>41651</v>
      </c>
      <c r="AX2741">
        <v>0.83</v>
      </c>
      <c r="AY2741">
        <v>161428900.09051999</v>
      </c>
      <c r="AZ2741">
        <v>161428.90009052001</v>
      </c>
      <c r="BA2741">
        <v>3769.2935848904199</v>
      </c>
      <c r="BB2741">
        <v>2.6530170109555735</v>
      </c>
      <c r="BC2741">
        <v>12079</v>
      </c>
      <c r="BD2741">
        <v>4739</v>
      </c>
      <c r="BE2741">
        <v>7340</v>
      </c>
      <c r="BF2741">
        <v>0.14780507450664518</v>
      </c>
      <c r="BG2741">
        <v>352447</v>
      </c>
      <c r="BH2741">
        <v>6.9119452452393562</v>
      </c>
      <c r="BI2741">
        <v>4016</v>
      </c>
      <c r="BJ2741">
        <v>7</v>
      </c>
      <c r="BK2741">
        <v>3</v>
      </c>
      <c r="BL2741">
        <v>3</v>
      </c>
      <c r="BM2741">
        <v>1</v>
      </c>
      <c r="BN2741">
        <v>0</v>
      </c>
      <c r="BO2741">
        <v>0</v>
      </c>
      <c r="BP2741">
        <v>3</v>
      </c>
      <c r="BQ2741">
        <v>5</v>
      </c>
      <c r="BR2741">
        <v>1</v>
      </c>
      <c r="BS2741">
        <v>0</v>
      </c>
      <c r="BT2741">
        <v>49902</v>
      </c>
      <c r="BU2741">
        <v>0.77</v>
      </c>
      <c r="BV2741">
        <v>0.56438049999999995</v>
      </c>
      <c r="BW2741">
        <v>123</v>
      </c>
      <c r="BX2741">
        <v>0.46090340000000002</v>
      </c>
      <c r="BY2741">
        <v>-1.548176</v>
      </c>
      <c r="BZ2741">
        <v>7</v>
      </c>
      <c r="CA2741">
        <v>3</v>
      </c>
      <c r="CB2741">
        <v>2</v>
      </c>
      <c r="CC2741">
        <v>0</v>
      </c>
      <c r="CD2741">
        <v>0</v>
      </c>
      <c r="CE2741">
        <v>0</v>
      </c>
      <c r="CF2741">
        <v>1</v>
      </c>
      <c r="CG2741">
        <v>6</v>
      </c>
      <c r="CH2741">
        <v>1</v>
      </c>
      <c r="CI2741">
        <v>0</v>
      </c>
      <c r="CJ2741">
        <v>51484</v>
      </c>
      <c r="CK2741">
        <v>0.38847020433532747</v>
      </c>
      <c r="CL2741">
        <v>0.65386429485883701</v>
      </c>
      <c r="CM2741">
        <v>103</v>
      </c>
      <c r="CN2741">
        <v>-1.6209649322386426</v>
      </c>
      <c r="CO2741">
        <v>5013</v>
      </c>
      <c r="CP2741">
        <v>0.32664674799999999</v>
      </c>
      <c r="CQ2741">
        <v>0.18696546</v>
      </c>
      <c r="CR2741">
        <v>45487</v>
      </c>
      <c r="CS2741">
        <v>0.86900000000000011</v>
      </c>
      <c r="CT2741">
        <v>42211</v>
      </c>
      <c r="CU2741">
        <v>0.85782510259000011</v>
      </c>
      <c r="CV2741">
        <v>183</v>
      </c>
      <c r="CW2741">
        <v>35</v>
      </c>
      <c r="CX2741">
        <v>19</v>
      </c>
      <c r="CY2741">
        <v>1531</v>
      </c>
      <c r="CZ2741">
        <v>2024</v>
      </c>
      <c r="DA2741" s="2">
        <v>26715</v>
      </c>
      <c r="DB2741" s="2">
        <v>4790</v>
      </c>
      <c r="DC2741" s="2">
        <v>143.72</v>
      </c>
      <c r="DD2741" s="2">
        <v>3467</v>
      </c>
      <c r="DE2741">
        <v>535</v>
      </c>
      <c r="DF2741">
        <v>94</v>
      </c>
      <c r="DG2741">
        <v>33.47</v>
      </c>
      <c r="DH2741">
        <v>9.84</v>
      </c>
      <c r="DI2741" s="2">
        <v>13.78</v>
      </c>
      <c r="DJ2741">
        <v>3.29</v>
      </c>
      <c r="DK2741">
        <v>0.91662253488403878</v>
      </c>
      <c r="DL2741">
        <v>2.4291497975708503E-3</v>
      </c>
      <c r="DM2741">
        <v>0</v>
      </c>
      <c r="DN2741">
        <v>154.19999999999999</v>
      </c>
      <c r="DO2741">
        <v>3.6000000000000004E-2</v>
      </c>
      <c r="DP2741">
        <v>61739.24</v>
      </c>
      <c r="DQ2741" s="2">
        <f>26391+5393+71983</f>
        <v>103767</v>
      </c>
      <c r="DR2741" s="2">
        <v>5258.5994912299993</v>
      </c>
      <c r="DS2741">
        <v>1.2131257789777512E-3</v>
      </c>
      <c r="DT2741">
        <v>5.54323009225888</v>
      </c>
      <c r="DU2741">
        <v>23873849.436384972</v>
      </c>
      <c r="DV2741">
        <v>0</v>
      </c>
    </row>
    <row r="2742" spans="1:126" x14ac:dyDescent="0.15">
      <c r="A2742" t="s">
        <v>4482</v>
      </c>
      <c r="B2742" t="s">
        <v>4486</v>
      </c>
      <c r="C2742">
        <v>49</v>
      </c>
      <c r="D2742">
        <v>5</v>
      </c>
      <c r="E2742" t="s">
        <v>4487</v>
      </c>
      <c r="F2742">
        <v>49005</v>
      </c>
      <c r="G2742" t="s">
        <v>7725</v>
      </c>
      <c r="H2742">
        <v>85.5</v>
      </c>
      <c r="I2742">
        <v>0.5</v>
      </c>
      <c r="J2742">
        <v>0.5</v>
      </c>
      <c r="K2742">
        <v>1.9</v>
      </c>
      <c r="L2742">
        <v>1.7</v>
      </c>
      <c r="M2742">
        <v>10</v>
      </c>
      <c r="N2742">
        <f t="shared" si="174"/>
        <v>7417.25</v>
      </c>
      <c r="O2742">
        <f t="shared" si="172"/>
        <v>2582.75</v>
      </c>
      <c r="P2742">
        <f t="shared" si="173"/>
        <v>3.0993000000000013</v>
      </c>
      <c r="Q2742" s="4">
        <v>49005</v>
      </c>
      <c r="R2742" s="5">
        <v>41.734167999999997</v>
      </c>
      <c r="S2742" s="5">
        <v>-111.744568</v>
      </c>
      <c r="T2742">
        <v>3</v>
      </c>
      <c r="U2742">
        <v>0.13945659593396451</v>
      </c>
      <c r="V2742">
        <v>112095</v>
      </c>
      <c r="W2742">
        <v>115954</v>
      </c>
      <c r="X2742">
        <v>117449</v>
      </c>
      <c r="Y2742">
        <v>119748</v>
      </c>
      <c r="Z2742">
        <v>49109</v>
      </c>
      <c r="AA2742">
        <v>48495</v>
      </c>
      <c r="AB2742">
        <v>38423.667000000001</v>
      </c>
      <c r="AC2742">
        <v>50497</v>
      </c>
      <c r="AD2742">
        <v>2</v>
      </c>
      <c r="AE2742">
        <v>1.7028667762177625E-5</v>
      </c>
      <c r="AF2742">
        <v>120</v>
      </c>
      <c r="AG2742">
        <v>1217</v>
      </c>
      <c r="AH2742">
        <v>9.8603122432210352E-2</v>
      </c>
      <c r="AI2742" s="3">
        <v>268511</v>
      </c>
      <c r="AJ2742" s="3">
        <v>745421.33776242507</v>
      </c>
      <c r="AK2742">
        <v>46</v>
      </c>
      <c r="AL2742">
        <v>750828.8</v>
      </c>
      <c r="AM2742">
        <v>612242</v>
      </c>
      <c r="AN2742">
        <v>117585</v>
      </c>
      <c r="AO2742">
        <v>729827</v>
      </c>
      <c r="AP2742">
        <v>25</v>
      </c>
      <c r="AQ2742">
        <v>0</v>
      </c>
      <c r="AR2742">
        <v>25</v>
      </c>
      <c r="AS2742">
        <v>0.21560273901719648</v>
      </c>
      <c r="AT2742">
        <v>26</v>
      </c>
      <c r="AU2742">
        <v>169</v>
      </c>
      <c r="AV2742">
        <f t="shared" si="171"/>
        <v>195</v>
      </c>
      <c r="AW2742">
        <v>111470</v>
      </c>
      <c r="AX2742">
        <v>0.92</v>
      </c>
      <c r="AY2742">
        <v>2216923666.71488</v>
      </c>
      <c r="AZ2742">
        <v>2216923.6667148801</v>
      </c>
      <c r="BA2742">
        <v>24248.5287279939</v>
      </c>
      <c r="BB2742">
        <v>0.41239615451206418</v>
      </c>
      <c r="BC2742">
        <v>31762</v>
      </c>
      <c r="BD2742">
        <v>11269</v>
      </c>
      <c r="BE2742">
        <v>20493</v>
      </c>
      <c r="BF2742">
        <v>0.1828181453231634</v>
      </c>
      <c r="BG2742">
        <v>1413627</v>
      </c>
      <c r="BH2742">
        <v>12.036092261321935</v>
      </c>
      <c r="BI2742">
        <v>7452</v>
      </c>
      <c r="BJ2742">
        <v>9</v>
      </c>
      <c r="BK2742">
        <v>4</v>
      </c>
      <c r="BL2742">
        <v>5</v>
      </c>
      <c r="BM2742">
        <v>0</v>
      </c>
      <c r="BN2742">
        <v>1</v>
      </c>
      <c r="BO2742">
        <v>0</v>
      </c>
      <c r="BP2742">
        <v>1</v>
      </c>
      <c r="BQ2742">
        <v>9</v>
      </c>
      <c r="BR2742">
        <v>1</v>
      </c>
      <c r="BS2742">
        <v>0</v>
      </c>
      <c r="BT2742">
        <v>115269</v>
      </c>
      <c r="BU2742">
        <v>0.78</v>
      </c>
      <c r="BV2742">
        <v>0.53887169999999995</v>
      </c>
      <c r="BW2742">
        <v>315</v>
      </c>
      <c r="BX2742">
        <v>0.26026080000000001</v>
      </c>
      <c r="BY2742">
        <v>-1.8063340000000001</v>
      </c>
      <c r="BZ2742">
        <v>11</v>
      </c>
      <c r="CA2742">
        <v>3</v>
      </c>
      <c r="CB2742">
        <v>6</v>
      </c>
      <c r="CC2742">
        <v>0</v>
      </c>
      <c r="CD2742">
        <v>2</v>
      </c>
      <c r="CE2742">
        <v>1</v>
      </c>
      <c r="CF2742">
        <v>1</v>
      </c>
      <c r="CG2742">
        <v>11</v>
      </c>
      <c r="CH2742">
        <v>1</v>
      </c>
      <c r="CI2742">
        <v>0</v>
      </c>
      <c r="CJ2742">
        <v>118340</v>
      </c>
      <c r="CK2742">
        <v>0.30420821362176775</v>
      </c>
      <c r="CL2742">
        <v>0.60757075132883209</v>
      </c>
      <c r="CM2742">
        <v>300</v>
      </c>
      <c r="CN2742">
        <v>-1.7990308271489035</v>
      </c>
      <c r="CO2742">
        <v>17823</v>
      </c>
      <c r="CP2742">
        <v>1.196151529</v>
      </c>
      <c r="CQ2742">
        <v>0.82746536699999995</v>
      </c>
      <c r="CR2742">
        <v>103273</v>
      </c>
      <c r="CS2742">
        <v>0.84900000000000009</v>
      </c>
      <c r="CT2742">
        <v>94272</v>
      </c>
      <c r="CU2742">
        <v>0.84751413674000009</v>
      </c>
      <c r="CV2742">
        <v>169</v>
      </c>
      <c r="CW2742">
        <v>76</v>
      </c>
      <c r="CX2742">
        <v>56</v>
      </c>
      <c r="CY2742">
        <v>1505</v>
      </c>
      <c r="CZ2742">
        <v>1896</v>
      </c>
      <c r="DA2742" s="2">
        <v>73119</v>
      </c>
      <c r="DB2742" s="2">
        <v>13980</v>
      </c>
      <c r="DC2742" s="2">
        <v>242.07</v>
      </c>
      <c r="DD2742" s="2">
        <v>11158</v>
      </c>
      <c r="DE2742">
        <v>489</v>
      </c>
      <c r="DF2742">
        <v>63</v>
      </c>
      <c r="DG2742">
        <v>74.42</v>
      </c>
      <c r="DH2742">
        <v>7.7</v>
      </c>
      <c r="DI2742" s="2">
        <v>10.26</v>
      </c>
      <c r="DJ2742">
        <v>2.63</v>
      </c>
      <c r="DK2742">
        <v>0.9643254838721691</v>
      </c>
      <c r="DL2742">
        <v>1.0682004930156122E-2</v>
      </c>
      <c r="DM2742">
        <v>0</v>
      </c>
      <c r="DN2742">
        <v>81.3</v>
      </c>
      <c r="DO2742">
        <v>0.107</v>
      </c>
      <c r="DP2742">
        <v>15955.92</v>
      </c>
      <c r="DQ2742" s="2">
        <f>286083+1562</f>
        <v>287645</v>
      </c>
      <c r="DR2742" s="2">
        <v>9896.6920875300002</v>
      </c>
      <c r="DS2742">
        <v>1.3181018569854675E-2</v>
      </c>
      <c r="DT2742">
        <v>5.7182639984602703</v>
      </c>
      <c r="DU2742">
        <v>4293437.2960471269</v>
      </c>
      <c r="DV2742">
        <v>0</v>
      </c>
    </row>
    <row r="2743" spans="1:126" x14ac:dyDescent="0.15">
      <c r="A2743" t="s">
        <v>4482</v>
      </c>
      <c r="B2743" t="s">
        <v>2675</v>
      </c>
      <c r="C2743">
        <v>49</v>
      </c>
      <c r="D2743">
        <v>7</v>
      </c>
      <c r="E2743" t="s">
        <v>4488</v>
      </c>
      <c r="F2743">
        <v>49007</v>
      </c>
      <c r="G2743" t="s">
        <v>7726</v>
      </c>
      <c r="H2743">
        <v>84.1</v>
      </c>
      <c r="I2743">
        <v>0.4</v>
      </c>
      <c r="J2743">
        <v>0.9</v>
      </c>
      <c r="K2743">
        <v>0.6</v>
      </c>
      <c r="L2743">
        <v>1.6</v>
      </c>
      <c r="M2743">
        <v>12.4</v>
      </c>
      <c r="N2743">
        <f t="shared" si="174"/>
        <v>7230.46</v>
      </c>
      <c r="O2743">
        <f t="shared" si="172"/>
        <v>2769.54</v>
      </c>
      <c r="P2743">
        <f t="shared" si="173"/>
        <v>3.3234480000000013</v>
      </c>
      <c r="Q2743" s="4">
        <v>49007</v>
      </c>
      <c r="R2743" s="5">
        <v>39.673284000000002</v>
      </c>
      <c r="S2743" s="5">
        <v>-110.58848399999999</v>
      </c>
      <c r="T2743">
        <v>7</v>
      </c>
      <c r="U2743">
        <v>6.3422182669125055E-2</v>
      </c>
      <c r="V2743">
        <v>21153</v>
      </c>
      <c r="W2743">
        <v>21118</v>
      </c>
      <c r="X2743">
        <v>20927</v>
      </c>
      <c r="Y2743">
        <v>20366</v>
      </c>
      <c r="Z2743">
        <v>10081</v>
      </c>
      <c r="AA2743">
        <v>48497</v>
      </c>
      <c r="AB2743">
        <v>7634.7550000000001</v>
      </c>
      <c r="AC2743">
        <v>46900</v>
      </c>
      <c r="AD2743">
        <v>1</v>
      </c>
      <c r="AE2743">
        <v>4.7785157929946956E-5</v>
      </c>
      <c r="AF2743">
        <v>39</v>
      </c>
      <c r="AG2743">
        <v>319</v>
      </c>
      <c r="AH2743">
        <v>0.12225705329153605</v>
      </c>
      <c r="AI2743" s="3">
        <v>240652</v>
      </c>
      <c r="AJ2743" s="3">
        <v>946652.96271828003</v>
      </c>
      <c r="AK2743">
        <v>25</v>
      </c>
      <c r="AL2743">
        <v>950201.60000000009</v>
      </c>
      <c r="AM2743">
        <v>369359</v>
      </c>
      <c r="AN2743">
        <v>19011</v>
      </c>
      <c r="AO2743">
        <v>388370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22</v>
      </c>
      <c r="AV2743">
        <f t="shared" si="171"/>
        <v>23</v>
      </c>
      <c r="AW2743">
        <v>21014</v>
      </c>
      <c r="AX2743">
        <v>0.95</v>
      </c>
      <c r="AY2743">
        <v>1603583267.5762701</v>
      </c>
      <c r="AZ2743">
        <v>1603583.26757627</v>
      </c>
      <c r="BA2743">
        <v>78505.577935630907</v>
      </c>
      <c r="BB2743">
        <v>0.12737948389093195</v>
      </c>
      <c r="BC2743">
        <v>45828</v>
      </c>
      <c r="BD2743">
        <v>35152</v>
      </c>
      <c r="BE2743">
        <v>10676</v>
      </c>
      <c r="BF2743">
        <v>0.50470382451661699</v>
      </c>
      <c r="BG2743">
        <v>215268</v>
      </c>
      <c r="BH2743">
        <v>10.286615377263821</v>
      </c>
      <c r="BI2743">
        <v>2335</v>
      </c>
      <c r="BJ2743">
        <v>7</v>
      </c>
      <c r="BK2743">
        <v>3</v>
      </c>
      <c r="BL2743">
        <v>2</v>
      </c>
      <c r="BM2743">
        <v>0</v>
      </c>
      <c r="BN2743">
        <v>0</v>
      </c>
      <c r="BO2743">
        <v>1</v>
      </c>
      <c r="BP2743">
        <v>2</v>
      </c>
      <c r="BQ2743">
        <v>2</v>
      </c>
      <c r="BR2743">
        <v>1</v>
      </c>
      <c r="BS2743">
        <v>0</v>
      </c>
      <c r="BT2743">
        <v>19989</v>
      </c>
      <c r="BU2743">
        <v>0.68</v>
      </c>
      <c r="BV2743">
        <v>0.53604909999999995</v>
      </c>
      <c r="BW2743">
        <v>104</v>
      </c>
      <c r="BX2743">
        <v>0.90049520000000005</v>
      </c>
      <c r="BY2743">
        <v>-0.87962839999999998</v>
      </c>
      <c r="BZ2743">
        <v>7</v>
      </c>
      <c r="CA2743">
        <v>4</v>
      </c>
      <c r="CB2743">
        <v>2</v>
      </c>
      <c r="CC2743">
        <v>0</v>
      </c>
      <c r="CD2743">
        <v>0</v>
      </c>
      <c r="CE2743">
        <v>1</v>
      </c>
      <c r="CF2743">
        <v>2</v>
      </c>
      <c r="CG2743">
        <v>1</v>
      </c>
      <c r="CH2743">
        <v>1</v>
      </c>
      <c r="CI2743">
        <v>0</v>
      </c>
      <c r="CJ2743">
        <v>20620</v>
      </c>
      <c r="CK2743">
        <v>0.87293889427740057</v>
      </c>
      <c r="CL2743">
        <v>0.54710433085098686</v>
      </c>
      <c r="CM2743">
        <v>86</v>
      </c>
      <c r="CN2743">
        <v>-1.2196100579964679</v>
      </c>
      <c r="CO2743">
        <v>1615</v>
      </c>
      <c r="CP2743">
        <v>-1.5893855752999999</v>
      </c>
      <c r="CQ2743">
        <v>-7.4854917699999995E-2</v>
      </c>
      <c r="CR2743">
        <v>17269</v>
      </c>
      <c r="CS2743">
        <v>0.84799999999999998</v>
      </c>
      <c r="CT2743">
        <v>18213</v>
      </c>
      <c r="CU2743">
        <v>0.83467603702000004</v>
      </c>
      <c r="CV2743">
        <v>31</v>
      </c>
      <c r="CW2743">
        <v>15</v>
      </c>
      <c r="CX2743">
        <v>10</v>
      </c>
      <c r="CY2743">
        <v>116</v>
      </c>
      <c r="CZ2743">
        <v>518</v>
      </c>
      <c r="DA2743" s="2">
        <v>11266</v>
      </c>
      <c r="DB2743" s="2">
        <v>1720</v>
      </c>
      <c r="DC2743" s="2">
        <v>219.17</v>
      </c>
      <c r="DD2743" s="2">
        <v>1590</v>
      </c>
      <c r="DE2743">
        <v>162</v>
      </c>
      <c r="DF2743">
        <v>17</v>
      </c>
      <c r="DG2743">
        <v>47.65</v>
      </c>
      <c r="DH2743">
        <v>19.059999999999999</v>
      </c>
      <c r="DI2743" s="2">
        <v>33.35</v>
      </c>
      <c r="DJ2743">
        <v>3.13</v>
      </c>
      <c r="DK2743">
        <v>0.9904093878297292</v>
      </c>
      <c r="DL2743">
        <v>0</v>
      </c>
      <c r="DM2743">
        <v>0</v>
      </c>
      <c r="DN2743">
        <v>8.6999999999999993</v>
      </c>
      <c r="DO2743">
        <v>9.0000000000000011E-3</v>
      </c>
      <c r="DP2743">
        <v>0</v>
      </c>
      <c r="DQ2743" s="2">
        <v>30199</v>
      </c>
      <c r="DR2743" s="2">
        <v>10567.661294349999</v>
      </c>
      <c r="DS2743">
        <v>1.11214938959794E-2</v>
      </c>
      <c r="DV2743">
        <v>0</v>
      </c>
    </row>
    <row r="2744" spans="1:126" x14ac:dyDescent="0.15">
      <c r="A2744" t="s">
        <v>4482</v>
      </c>
      <c r="B2744" t="s">
        <v>4489</v>
      </c>
      <c r="C2744">
        <v>49</v>
      </c>
      <c r="D2744">
        <v>9</v>
      </c>
      <c r="E2744" t="s">
        <v>4490</v>
      </c>
      <c r="F2744">
        <v>49009</v>
      </c>
      <c r="G2744" t="s">
        <v>7727</v>
      </c>
      <c r="H2744">
        <v>94.4</v>
      </c>
      <c r="I2744">
        <v>0.4</v>
      </c>
      <c r="J2744">
        <v>0.7</v>
      </c>
      <c r="K2744">
        <v>0.4</v>
      </c>
      <c r="L2744">
        <v>1</v>
      </c>
      <c r="M2744">
        <v>3.1</v>
      </c>
      <c r="N2744">
        <f t="shared" si="174"/>
        <v>8922.7800000000007</v>
      </c>
      <c r="O2744">
        <f t="shared" si="172"/>
        <v>1077.2199999999993</v>
      </c>
      <c r="P2744">
        <f t="shared" si="173"/>
        <v>1.2926639999999996</v>
      </c>
      <c r="Q2744" s="4">
        <v>49009</v>
      </c>
      <c r="R2744" s="5">
        <v>40.890098999999999</v>
      </c>
      <c r="S2744" s="5">
        <v>-109.505785</v>
      </c>
      <c r="T2744">
        <v>9</v>
      </c>
      <c r="U2744">
        <v>-2.3253287634224875E-2</v>
      </c>
      <c r="V2744">
        <v>897</v>
      </c>
      <c r="W2744">
        <v>714</v>
      </c>
      <c r="X2744">
        <v>776</v>
      </c>
      <c r="Y2744">
        <v>1106</v>
      </c>
      <c r="Z2744">
        <v>364</v>
      </c>
      <c r="AA2744">
        <v>48499</v>
      </c>
      <c r="AB2744">
        <v>190.99099999999999</v>
      </c>
      <c r="AC2744">
        <v>56750</v>
      </c>
      <c r="AD2744">
        <v>0</v>
      </c>
      <c r="AE2744">
        <v>0</v>
      </c>
      <c r="AF2744">
        <v>4</v>
      </c>
      <c r="AG2744">
        <v>51</v>
      </c>
      <c r="AH2744">
        <v>7.8431372549019607E-2</v>
      </c>
      <c r="AJ2744" s="3">
        <v>446010.57468722505</v>
      </c>
      <c r="AK2744">
        <v>120</v>
      </c>
      <c r="AL2744">
        <v>462784</v>
      </c>
      <c r="AM2744">
        <v>1829009</v>
      </c>
      <c r="AN2744">
        <v>4686</v>
      </c>
      <c r="AO2744">
        <v>1833695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f t="shared" si="171"/>
        <v>0</v>
      </c>
      <c r="AW2744">
        <v>0</v>
      </c>
      <c r="AX2744">
        <v>0</v>
      </c>
      <c r="AY2744">
        <v>57096958.236610502</v>
      </c>
      <c r="AZ2744">
        <v>57096.958236610502</v>
      </c>
      <c r="BA2744">
        <v>60859.428055698401</v>
      </c>
      <c r="BB2744">
        <v>0.16431307883550966</v>
      </c>
      <c r="BC2744">
        <v>10459</v>
      </c>
      <c r="BD2744">
        <v>1529</v>
      </c>
      <c r="BE2744">
        <v>8930</v>
      </c>
      <c r="BF2744">
        <v>9.9554069119286517</v>
      </c>
      <c r="BG2744">
        <v>0</v>
      </c>
      <c r="BH2744">
        <v>0</v>
      </c>
      <c r="BI2744">
        <v>131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941</v>
      </c>
      <c r="BU2744">
        <v>0.28000000000000003</v>
      </c>
      <c r="BV2744">
        <v>0.57385620000000004</v>
      </c>
      <c r="BW2744">
        <v>5</v>
      </c>
      <c r="BX2744">
        <v>0</v>
      </c>
      <c r="BY2744">
        <v>-1.1142369999999999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1120</v>
      </c>
      <c r="CK2744">
        <v>0</v>
      </c>
      <c r="CL2744">
        <v>0.61176470588235299</v>
      </c>
      <c r="CM2744">
        <v>5</v>
      </c>
      <c r="CN2744">
        <v>-1.5446509772771024</v>
      </c>
      <c r="CO2744">
        <v>43</v>
      </c>
      <c r="CP2744">
        <v>0</v>
      </c>
      <c r="CQ2744">
        <v>0</v>
      </c>
      <c r="CR2744">
        <v>1009</v>
      </c>
      <c r="CS2744">
        <v>0.85799999999999998</v>
      </c>
      <c r="CT2744">
        <v>736</v>
      </c>
      <c r="CU2744">
        <v>0.8591800356499999</v>
      </c>
      <c r="CW2744">
        <v>0</v>
      </c>
      <c r="CX2744">
        <v>0</v>
      </c>
      <c r="CY2744">
        <v>38</v>
      </c>
      <c r="CZ2744">
        <v>91</v>
      </c>
      <c r="DA2744" s="2">
        <v>634</v>
      </c>
      <c r="DB2744" s="2">
        <v>60</v>
      </c>
      <c r="DC2744" s="2">
        <v>0</v>
      </c>
      <c r="DD2744" s="2">
        <v>21</v>
      </c>
      <c r="DE2744">
        <v>26</v>
      </c>
      <c r="DF2744">
        <v>13</v>
      </c>
      <c r="DJ2744">
        <v>4.3</v>
      </c>
      <c r="DL2744">
        <v>0</v>
      </c>
      <c r="DM2744">
        <v>0</v>
      </c>
      <c r="DN2744">
        <v>0.8</v>
      </c>
      <c r="DO2744">
        <v>2E-3</v>
      </c>
      <c r="DP2744">
        <v>0</v>
      </c>
      <c r="DQ2744" s="2">
        <v>258156</v>
      </c>
      <c r="DR2744" s="2">
        <v>0</v>
      </c>
      <c r="DS2744">
        <v>0</v>
      </c>
      <c r="DV2744">
        <v>0</v>
      </c>
    </row>
    <row r="2745" spans="1:126" x14ac:dyDescent="0.15">
      <c r="A2745" t="s">
        <v>4482</v>
      </c>
      <c r="B2745" t="s">
        <v>1441</v>
      </c>
      <c r="C2745">
        <v>49</v>
      </c>
      <c r="D2745">
        <v>11</v>
      </c>
      <c r="E2745" t="s">
        <v>4491</v>
      </c>
      <c r="F2745">
        <v>49011</v>
      </c>
      <c r="G2745" t="s">
        <v>7728</v>
      </c>
      <c r="H2745">
        <v>85.8</v>
      </c>
      <c r="I2745">
        <v>1.1000000000000001</v>
      </c>
      <c r="J2745">
        <v>0.4</v>
      </c>
      <c r="K2745">
        <v>1.7</v>
      </c>
      <c r="L2745">
        <v>2.6</v>
      </c>
      <c r="M2745">
        <v>8.4</v>
      </c>
      <c r="N2745">
        <f t="shared" si="174"/>
        <v>7443.22</v>
      </c>
      <c r="O2745">
        <f t="shared" si="172"/>
        <v>2556.7799999999997</v>
      </c>
      <c r="P2745">
        <f t="shared" si="173"/>
        <v>3.0681360000000009</v>
      </c>
      <c r="Q2745" s="4">
        <v>49011</v>
      </c>
      <c r="R2745" s="5">
        <v>41.037559000000002</v>
      </c>
      <c r="S2745" s="5">
        <v>-112.201943</v>
      </c>
      <c r="T2745">
        <v>2</v>
      </c>
      <c r="U2745">
        <v>4.7296960830916127E-2</v>
      </c>
      <c r="V2745">
        <v>306664</v>
      </c>
      <c r="W2745">
        <v>317646</v>
      </c>
      <c r="X2745">
        <v>323374</v>
      </c>
      <c r="Y2745">
        <v>334834</v>
      </c>
      <c r="Z2745">
        <v>155718</v>
      </c>
      <c r="AA2745">
        <v>48501</v>
      </c>
      <c r="AB2745">
        <v>123247.94499999999</v>
      </c>
      <c r="AC2745">
        <v>71112</v>
      </c>
      <c r="AD2745">
        <v>3</v>
      </c>
      <c r="AE2745">
        <v>9.2771836944219387E-6</v>
      </c>
      <c r="AF2745">
        <v>97</v>
      </c>
      <c r="AG2745">
        <v>493</v>
      </c>
      <c r="AH2745">
        <v>0.19675456389452334</v>
      </c>
      <c r="AI2745" s="3">
        <v>55017</v>
      </c>
      <c r="AJ2745" s="3">
        <v>191366.15057275502</v>
      </c>
      <c r="AK2745">
        <v>10</v>
      </c>
      <c r="AL2745">
        <v>405484.80000000005</v>
      </c>
      <c r="AM2745">
        <v>293040</v>
      </c>
      <c r="AN2745">
        <v>32919</v>
      </c>
      <c r="AO2745">
        <v>325959</v>
      </c>
      <c r="AP2745">
        <v>26</v>
      </c>
      <c r="AQ2745">
        <v>2</v>
      </c>
      <c r="AR2745">
        <v>28</v>
      </c>
      <c r="AS2745">
        <v>8.8148441976288058E-2</v>
      </c>
      <c r="AT2745">
        <v>28</v>
      </c>
      <c r="AU2745">
        <v>251</v>
      </c>
      <c r="AV2745">
        <f t="shared" si="171"/>
        <v>279</v>
      </c>
      <c r="AW2745">
        <v>342830</v>
      </c>
      <c r="AX2745">
        <v>0.97</v>
      </c>
      <c r="AY2745">
        <v>483647936.65034097</v>
      </c>
      <c r="AZ2745">
        <v>483647.93665034097</v>
      </c>
      <c r="BA2745">
        <v>2037.3868748658199</v>
      </c>
      <c r="BB2745">
        <v>4.9082479736002957</v>
      </c>
      <c r="BC2745">
        <v>90991</v>
      </c>
      <c r="BD2745">
        <v>83599</v>
      </c>
      <c r="BE2745">
        <v>7392</v>
      </c>
      <c r="BF2745">
        <v>2.4104557430934183E-2</v>
      </c>
      <c r="BG2745">
        <v>2441033</v>
      </c>
      <c r="BH2745">
        <v>7.5486371817152893</v>
      </c>
      <c r="BI2745">
        <v>18315</v>
      </c>
      <c r="BJ2745">
        <v>25</v>
      </c>
      <c r="BK2745">
        <v>7</v>
      </c>
      <c r="BL2745">
        <v>3</v>
      </c>
      <c r="BM2745">
        <v>2</v>
      </c>
      <c r="BN2745">
        <v>1</v>
      </c>
      <c r="BO2745">
        <v>4</v>
      </c>
      <c r="BP2745">
        <v>4</v>
      </c>
      <c r="BQ2745">
        <v>31</v>
      </c>
      <c r="BR2745">
        <v>6</v>
      </c>
      <c r="BS2745">
        <v>0</v>
      </c>
      <c r="BT2745">
        <v>300827</v>
      </c>
      <c r="BU2745">
        <v>0.81</v>
      </c>
      <c r="BV2745">
        <v>0.55603360000000002</v>
      </c>
      <c r="BW2745">
        <v>586</v>
      </c>
      <c r="BX2745">
        <v>0.27590609999999999</v>
      </c>
      <c r="BY2745">
        <v>-1.841591</v>
      </c>
      <c r="BZ2745">
        <v>28</v>
      </c>
      <c r="CA2745">
        <v>9</v>
      </c>
      <c r="CB2745">
        <v>2</v>
      </c>
      <c r="CC2745">
        <v>2</v>
      </c>
      <c r="CD2745">
        <v>2</v>
      </c>
      <c r="CE2745">
        <v>3</v>
      </c>
      <c r="CF2745">
        <v>4</v>
      </c>
      <c r="CG2745">
        <v>23</v>
      </c>
      <c r="CH2745">
        <v>5</v>
      </c>
      <c r="CI2745">
        <v>1</v>
      </c>
      <c r="CJ2745">
        <v>329694</v>
      </c>
      <c r="CK2745">
        <v>0.23961612889527864</v>
      </c>
      <c r="CL2745">
        <v>0.67844394259488594</v>
      </c>
      <c r="CM2745">
        <v>571</v>
      </c>
      <c r="CN2745">
        <v>-1.7142375438583031</v>
      </c>
      <c r="CO2745">
        <v>55341</v>
      </c>
      <c r="CP2745">
        <v>0.619077345</v>
      </c>
      <c r="CQ2745">
        <v>0.72419392599999999</v>
      </c>
      <c r="CR2745">
        <v>297003</v>
      </c>
      <c r="CS2745">
        <v>0.877</v>
      </c>
      <c r="CT2745">
        <v>271398</v>
      </c>
      <c r="CU2745">
        <v>0.88471386100000005</v>
      </c>
      <c r="CV2745">
        <v>559</v>
      </c>
      <c r="CW2745">
        <v>209</v>
      </c>
      <c r="CX2745">
        <v>163</v>
      </c>
      <c r="CY2745">
        <v>1056</v>
      </c>
      <c r="CZ2745">
        <v>809</v>
      </c>
      <c r="DA2745" s="2">
        <v>172614</v>
      </c>
      <c r="DB2745" s="2">
        <v>41415</v>
      </c>
      <c r="DC2745" s="2">
        <v>237.2</v>
      </c>
      <c r="DD2745" s="2">
        <v>33308</v>
      </c>
      <c r="DE2745">
        <v>211</v>
      </c>
      <c r="DF2745">
        <v>30</v>
      </c>
      <c r="DG2745">
        <v>56.19</v>
      </c>
      <c r="DH2745">
        <v>2.17</v>
      </c>
      <c r="DI2745" s="2">
        <v>4.3499999999999996</v>
      </c>
      <c r="DJ2745">
        <v>5.54</v>
      </c>
      <c r="DK2745">
        <v>0.92653179926204632</v>
      </c>
      <c r="DL2745">
        <v>0</v>
      </c>
      <c r="DM2745">
        <v>0</v>
      </c>
      <c r="DN2745">
        <v>6.6</v>
      </c>
      <c r="DO2745">
        <v>1.6E-2</v>
      </c>
      <c r="DP2745">
        <v>0</v>
      </c>
      <c r="DQ2745" s="2">
        <v>38260</v>
      </c>
      <c r="DR2745" s="2">
        <v>358.06015787000001</v>
      </c>
      <c r="DS2745">
        <v>8.8304212109122202E-4</v>
      </c>
      <c r="DT2745">
        <v>5.5054392373895498</v>
      </c>
      <c r="DU2745">
        <v>2232371.9280850543</v>
      </c>
      <c r="DV2745">
        <v>0</v>
      </c>
    </row>
    <row r="2746" spans="1:126" x14ac:dyDescent="0.15">
      <c r="A2746" t="s">
        <v>4482</v>
      </c>
      <c r="B2746" t="s">
        <v>4492</v>
      </c>
      <c r="C2746">
        <v>49</v>
      </c>
      <c r="D2746">
        <v>13</v>
      </c>
      <c r="E2746" t="s">
        <v>4493</v>
      </c>
      <c r="F2746">
        <v>49013</v>
      </c>
      <c r="G2746" t="s">
        <v>7729</v>
      </c>
      <c r="H2746">
        <v>87.1</v>
      </c>
      <c r="I2746">
        <v>0.2</v>
      </c>
      <c r="J2746">
        <v>4.0999999999999996</v>
      </c>
      <c r="K2746">
        <v>0.2</v>
      </c>
      <c r="L2746">
        <v>2.2999999999999998</v>
      </c>
      <c r="M2746">
        <v>6</v>
      </c>
      <c r="N2746">
        <f t="shared" si="174"/>
        <v>7644.5899999999992</v>
      </c>
      <c r="O2746">
        <f t="shared" si="172"/>
        <v>2355.4100000000008</v>
      </c>
      <c r="P2746">
        <f t="shared" si="173"/>
        <v>2.8264920000000018</v>
      </c>
      <c r="Q2746" s="4">
        <v>49013</v>
      </c>
      <c r="R2746" s="5">
        <v>40.289392999999997</v>
      </c>
      <c r="S2746" s="5">
        <v>-110.42958400000001</v>
      </c>
      <c r="T2746">
        <v>7</v>
      </c>
      <c r="U2746">
        <v>-4.9038113202144441E-2</v>
      </c>
      <c r="V2746">
        <v>18537</v>
      </c>
      <c r="W2746">
        <v>19378</v>
      </c>
      <c r="X2746">
        <v>19817</v>
      </c>
      <c r="Y2746">
        <v>20766</v>
      </c>
      <c r="Z2746">
        <v>9175</v>
      </c>
      <c r="AA2746">
        <v>48503</v>
      </c>
      <c r="AB2746">
        <v>6654.0590000000002</v>
      </c>
      <c r="AC2746">
        <v>61133</v>
      </c>
      <c r="AD2746">
        <v>1</v>
      </c>
      <c r="AE2746">
        <v>5.0461724781753044E-5</v>
      </c>
      <c r="AF2746">
        <v>51</v>
      </c>
      <c r="AG2746">
        <v>1058</v>
      </c>
      <c r="AH2746">
        <v>4.8204158790170135E-2</v>
      </c>
      <c r="AI2746" s="3">
        <v>1088559</v>
      </c>
      <c r="AJ2746" s="3">
        <v>2070606.7207834101</v>
      </c>
      <c r="AK2746">
        <v>84</v>
      </c>
      <c r="AL2746">
        <v>2084025.6</v>
      </c>
      <c r="AM2746">
        <v>42037</v>
      </c>
      <c r="AN2746">
        <v>98000</v>
      </c>
      <c r="AO2746">
        <v>140037</v>
      </c>
      <c r="AP2746">
        <v>1</v>
      </c>
      <c r="AQ2746">
        <v>0</v>
      </c>
      <c r="AR2746">
        <v>1</v>
      </c>
      <c r="AS2746">
        <v>5.1604912787697389E-2</v>
      </c>
      <c r="AT2746">
        <v>1</v>
      </c>
      <c r="AU2746">
        <v>20</v>
      </c>
      <c r="AV2746">
        <f t="shared" si="171"/>
        <v>21</v>
      </c>
      <c r="AW2746">
        <v>5674</v>
      </c>
      <c r="AX2746">
        <v>0.29000000000000004</v>
      </c>
      <c r="AY2746">
        <v>1585956344.32359</v>
      </c>
      <c r="AZ2746">
        <v>1585956.3443235899</v>
      </c>
      <c r="BA2746">
        <v>109954.427857295</v>
      </c>
      <c r="BB2746">
        <v>9.0946769446870829E-2</v>
      </c>
      <c r="BC2746">
        <v>31762</v>
      </c>
      <c r="BD2746">
        <v>5896</v>
      </c>
      <c r="BE2746">
        <v>25866</v>
      </c>
      <c r="BF2746">
        <v>1.3953714193235152</v>
      </c>
      <c r="BG2746">
        <v>227364</v>
      </c>
      <c r="BH2746">
        <v>11.473179593278498</v>
      </c>
      <c r="BI2746">
        <v>2171</v>
      </c>
      <c r="BJ2746">
        <v>2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2</v>
      </c>
      <c r="BR2746">
        <v>0</v>
      </c>
      <c r="BS2746">
        <v>0</v>
      </c>
      <c r="BT2746">
        <v>17948</v>
      </c>
      <c r="BU2746">
        <v>0</v>
      </c>
      <c r="BV2746">
        <v>0.5050114</v>
      </c>
      <c r="BW2746">
        <v>44</v>
      </c>
      <c r="BX2746">
        <v>0.27858260000000001</v>
      </c>
      <c r="BY2746">
        <v>-1.4737229999999999</v>
      </c>
      <c r="BZ2746">
        <v>4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4</v>
      </c>
      <c r="CH2746">
        <v>0</v>
      </c>
      <c r="CI2746">
        <v>0</v>
      </c>
      <c r="CJ2746">
        <v>20319</v>
      </c>
      <c r="CK2746">
        <v>0.44293518381810132</v>
      </c>
      <c r="CL2746">
        <v>0.72579360564341788</v>
      </c>
      <c r="CM2746">
        <v>40</v>
      </c>
      <c r="CN2746">
        <v>-1.009746681852232</v>
      </c>
      <c r="CO2746">
        <v>1422.9999999999998</v>
      </c>
      <c r="CP2746">
        <v>-0.94853396639999998</v>
      </c>
      <c r="CQ2746">
        <v>-0.38304114299999997</v>
      </c>
      <c r="CR2746">
        <v>18282</v>
      </c>
      <c r="CS2746">
        <v>0.86699999999999999</v>
      </c>
      <c r="CT2746">
        <v>15071</v>
      </c>
      <c r="CU2746">
        <v>0.79878215032</v>
      </c>
      <c r="CV2746">
        <v>24</v>
      </c>
      <c r="CW2746">
        <v>11</v>
      </c>
      <c r="CX2746">
        <v>8</v>
      </c>
      <c r="CY2746">
        <v>568</v>
      </c>
      <c r="CZ2746">
        <v>1737</v>
      </c>
      <c r="DA2746" s="2">
        <v>12581</v>
      </c>
      <c r="DB2746" s="2">
        <v>1295</v>
      </c>
      <c r="DC2746" s="2">
        <v>83.71</v>
      </c>
      <c r="DD2746" s="2">
        <v>1784</v>
      </c>
      <c r="DE2746">
        <v>561</v>
      </c>
      <c r="DF2746">
        <v>85</v>
      </c>
      <c r="DG2746">
        <v>19.7</v>
      </c>
      <c r="DH2746">
        <v>9.85</v>
      </c>
      <c r="DJ2746">
        <v>3.73</v>
      </c>
      <c r="DK2746">
        <v>0.99144373433135002</v>
      </c>
      <c r="DL2746">
        <v>0</v>
      </c>
      <c r="DM2746">
        <v>0</v>
      </c>
      <c r="DN2746">
        <v>64.2</v>
      </c>
      <c r="DO2746">
        <v>3.1E-2</v>
      </c>
      <c r="DP2746">
        <v>0</v>
      </c>
      <c r="DQ2746" s="2">
        <f>698241+29709</f>
        <v>727950</v>
      </c>
      <c r="DR2746" s="2">
        <v>9438.4259149999998</v>
      </c>
      <c r="DS2746">
        <v>4.5285822358601107E-3</v>
      </c>
      <c r="DV2746">
        <v>0</v>
      </c>
    </row>
    <row r="2747" spans="1:126" x14ac:dyDescent="0.15">
      <c r="A2747" t="s">
        <v>4482</v>
      </c>
      <c r="B2747" t="s">
        <v>4494</v>
      </c>
      <c r="C2747">
        <v>49</v>
      </c>
      <c r="D2747">
        <v>15</v>
      </c>
      <c r="E2747" t="s">
        <v>4495</v>
      </c>
      <c r="F2747">
        <v>49015</v>
      </c>
      <c r="G2747" t="s">
        <v>7730</v>
      </c>
      <c r="H2747">
        <v>92.1</v>
      </c>
      <c r="I2747">
        <v>0.2</v>
      </c>
      <c r="J2747">
        <v>0.6</v>
      </c>
      <c r="K2747">
        <v>0.3</v>
      </c>
      <c r="L2747">
        <v>0.8</v>
      </c>
      <c r="M2747">
        <v>6</v>
      </c>
      <c r="N2747">
        <f t="shared" si="174"/>
        <v>8519.5400000000009</v>
      </c>
      <c r="O2747">
        <f t="shared" si="172"/>
        <v>1480.4599999999991</v>
      </c>
      <c r="P2747">
        <f t="shared" si="173"/>
        <v>1.7765519999999997</v>
      </c>
      <c r="Q2747" s="4">
        <v>49015</v>
      </c>
      <c r="R2747" s="5">
        <v>39.009025000000001</v>
      </c>
      <c r="S2747" s="5">
        <v>-110.72110000000001</v>
      </c>
      <c r="T2747">
        <v>7</v>
      </c>
      <c r="U2747">
        <v>-8.7316476386208684E-3</v>
      </c>
      <c r="V2747">
        <v>10902</v>
      </c>
      <c r="W2747">
        <v>10834</v>
      </c>
      <c r="X2747">
        <v>10728</v>
      </c>
      <c r="Y2747">
        <v>10356</v>
      </c>
      <c r="Z2747">
        <v>5086</v>
      </c>
      <c r="AA2747">
        <v>48505</v>
      </c>
      <c r="AB2747">
        <v>3580.5589999999997</v>
      </c>
      <c r="AC2747">
        <v>49787</v>
      </c>
      <c r="AD2747">
        <v>0</v>
      </c>
      <c r="AE2747">
        <v>0</v>
      </c>
      <c r="AF2747">
        <v>63</v>
      </c>
      <c r="AG2747">
        <v>587</v>
      </c>
      <c r="AH2747">
        <v>0.10732538330494037</v>
      </c>
      <c r="AI2747" s="3">
        <v>156229</v>
      </c>
      <c r="AJ2747" s="3">
        <v>2855861.7905393504</v>
      </c>
      <c r="AK2747">
        <v>52</v>
      </c>
      <c r="AL2747">
        <v>2855571.2</v>
      </c>
      <c r="AM2747">
        <v>906410</v>
      </c>
      <c r="AN2747">
        <v>38610</v>
      </c>
      <c r="AO2747">
        <v>945020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3</v>
      </c>
      <c r="AV2747">
        <f t="shared" si="171"/>
        <v>3</v>
      </c>
      <c r="AW2747">
        <v>9192</v>
      </c>
      <c r="AX2747">
        <v>0.96</v>
      </c>
      <c r="AY2747">
        <v>434746865.95640898</v>
      </c>
      <c r="AZ2747">
        <v>434746.86595640896</v>
      </c>
      <c r="BA2747">
        <v>40164.930816819797</v>
      </c>
      <c r="BB2747">
        <v>0.24897341528128109</v>
      </c>
      <c r="BC2747">
        <v>197790</v>
      </c>
      <c r="BD2747">
        <v>188385</v>
      </c>
      <c r="BE2747">
        <v>9405</v>
      </c>
      <c r="BF2747">
        <v>0.86268574573472756</v>
      </c>
      <c r="BG2747">
        <v>46078</v>
      </c>
      <c r="BH2747">
        <v>4.2951155853840417</v>
      </c>
      <c r="BI2747">
        <v>1271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0</v>
      </c>
      <c r="BQ2747">
        <v>0</v>
      </c>
      <c r="BR2747">
        <v>0</v>
      </c>
      <c r="BS2747">
        <v>0</v>
      </c>
      <c r="BT2747">
        <v>10629</v>
      </c>
      <c r="BU2747">
        <v>0.6</v>
      </c>
      <c r="BV2747">
        <v>0.58921710000000005</v>
      </c>
      <c r="BW2747">
        <v>42</v>
      </c>
      <c r="BX2747">
        <v>0.18816450000000001</v>
      </c>
      <c r="BY2747">
        <v>-1.3040119999999999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2</v>
      </c>
      <c r="CF2747">
        <v>0</v>
      </c>
      <c r="CG2747">
        <v>0</v>
      </c>
      <c r="CH2747">
        <v>0</v>
      </c>
      <c r="CI2747">
        <v>0</v>
      </c>
      <c r="CJ2747">
        <v>10632</v>
      </c>
      <c r="CK2747">
        <v>0.28216704288939048</v>
      </c>
      <c r="CL2747">
        <v>0.59951489017652604</v>
      </c>
      <c r="CM2747">
        <v>32</v>
      </c>
      <c r="CN2747">
        <v>-1.7064648262233315</v>
      </c>
      <c r="CO2747">
        <v>657.00000000000011</v>
      </c>
      <c r="CP2747">
        <v>-0.5848459869</v>
      </c>
      <c r="CQ2747">
        <v>-0.14800413179999999</v>
      </c>
      <c r="CR2747">
        <v>8820</v>
      </c>
      <c r="CS2747">
        <v>0.85699999999999998</v>
      </c>
      <c r="CT2747">
        <v>9190</v>
      </c>
      <c r="CU2747">
        <v>0.84760422071999997</v>
      </c>
      <c r="CV2747">
        <v>9</v>
      </c>
      <c r="CW2747">
        <v>3</v>
      </c>
      <c r="CX2747">
        <v>2</v>
      </c>
      <c r="CY2747">
        <v>354</v>
      </c>
      <c r="CZ2747">
        <v>956</v>
      </c>
      <c r="DA2747" s="2">
        <v>5036</v>
      </c>
      <c r="DB2747" s="2">
        <v>645</v>
      </c>
      <c r="DC2747" s="2">
        <v>102.34</v>
      </c>
      <c r="DD2747" s="2">
        <v>118</v>
      </c>
      <c r="DE2747">
        <v>303</v>
      </c>
      <c r="DF2747">
        <v>35</v>
      </c>
      <c r="DG2747">
        <v>9.3000000000000007</v>
      </c>
      <c r="DH2747">
        <v>74.430000000000007</v>
      </c>
      <c r="DI2747" s="2">
        <v>18.61</v>
      </c>
      <c r="DJ2747">
        <v>0.83</v>
      </c>
      <c r="DK2747">
        <v>0.94128490869172821</v>
      </c>
      <c r="DL2747">
        <v>0</v>
      </c>
      <c r="DM2747">
        <v>0</v>
      </c>
      <c r="DN2747">
        <v>25.3</v>
      </c>
      <c r="DO2747">
        <v>9.0000000000000011E-3</v>
      </c>
      <c r="DP2747">
        <v>0</v>
      </c>
      <c r="DQ2747" s="2">
        <v>212926</v>
      </c>
      <c r="DR2747" s="2">
        <v>1504.52680777</v>
      </c>
      <c r="DS2747">
        <v>5.2687420568256179E-4</v>
      </c>
      <c r="DT2747">
        <v>2.20612685644836</v>
      </c>
      <c r="DU2747">
        <v>6299752.3148204712</v>
      </c>
      <c r="DV2747">
        <v>0</v>
      </c>
    </row>
    <row r="2748" spans="1:126" x14ac:dyDescent="0.15">
      <c r="A2748" t="s">
        <v>4482</v>
      </c>
      <c r="B2748" t="s">
        <v>560</v>
      </c>
      <c r="C2748">
        <v>49</v>
      </c>
      <c r="D2748">
        <v>17</v>
      </c>
      <c r="E2748" t="s">
        <v>4496</v>
      </c>
      <c r="F2748">
        <v>49017</v>
      </c>
      <c r="G2748" t="s">
        <v>7731</v>
      </c>
      <c r="H2748">
        <v>91.6</v>
      </c>
      <c r="I2748">
        <v>0.3</v>
      </c>
      <c r="J2748">
        <v>1.5</v>
      </c>
      <c r="K2748">
        <v>1.2</v>
      </c>
      <c r="L2748">
        <v>0.9</v>
      </c>
      <c r="M2748">
        <v>4.5</v>
      </c>
      <c r="N2748">
        <f t="shared" si="174"/>
        <v>8415.4</v>
      </c>
      <c r="O2748">
        <f t="shared" si="172"/>
        <v>1584.6000000000004</v>
      </c>
      <c r="P2748">
        <f t="shared" si="173"/>
        <v>1.9015200000000012</v>
      </c>
      <c r="Q2748" s="4">
        <v>49017</v>
      </c>
      <c r="R2748" s="5">
        <v>37.831664000000004</v>
      </c>
      <c r="S2748" s="5">
        <v>-111.450908</v>
      </c>
      <c r="T2748">
        <v>9</v>
      </c>
      <c r="U2748">
        <v>0.27054482081857867</v>
      </c>
      <c r="V2748">
        <v>5107</v>
      </c>
      <c r="W2748">
        <v>5105</v>
      </c>
      <c r="X2748">
        <v>5069</v>
      </c>
      <c r="Y2748">
        <v>4978</v>
      </c>
      <c r="Z2748">
        <v>2407</v>
      </c>
      <c r="AA2748">
        <v>48507</v>
      </c>
      <c r="AB2748">
        <v>1622.92</v>
      </c>
      <c r="AC2748">
        <v>42614</v>
      </c>
      <c r="AD2748">
        <v>2</v>
      </c>
      <c r="AE2748">
        <v>3.9455513908068652E-4</v>
      </c>
      <c r="AF2748">
        <v>20</v>
      </c>
      <c r="AG2748">
        <v>279</v>
      </c>
      <c r="AH2748">
        <v>7.1684587813620068E-2</v>
      </c>
      <c r="AI2748" s="3">
        <v>91533</v>
      </c>
      <c r="AJ2748" s="3">
        <v>3312072.0441800752</v>
      </c>
      <c r="AK2748">
        <v>60</v>
      </c>
      <c r="AL2748">
        <v>3333440</v>
      </c>
      <c r="AM2748">
        <v>265521</v>
      </c>
      <c r="AN2748">
        <v>15986</v>
      </c>
      <c r="AO2748">
        <v>281507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5</v>
      </c>
      <c r="AV2748">
        <f t="shared" si="171"/>
        <v>5</v>
      </c>
      <c r="AW2748">
        <v>4312</v>
      </c>
      <c r="AX2748">
        <v>0.98</v>
      </c>
      <c r="AY2748">
        <v>286822847.22840899</v>
      </c>
      <c r="AZ2748">
        <v>286822.84722840897</v>
      </c>
      <c r="BA2748">
        <v>60639.916916487397</v>
      </c>
      <c r="BB2748">
        <v>0.16490787765708662</v>
      </c>
      <c r="BC2748">
        <v>8097</v>
      </c>
      <c r="BD2748">
        <v>1695</v>
      </c>
      <c r="BE2748">
        <v>6402</v>
      </c>
      <c r="BF2748">
        <v>1.2535735265322108</v>
      </c>
      <c r="BG2748">
        <v>68812</v>
      </c>
      <c r="BH2748">
        <v>13.5750641152101</v>
      </c>
      <c r="BI2748">
        <v>666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4625</v>
      </c>
      <c r="BU2748">
        <v>0.4</v>
      </c>
      <c r="BV2748">
        <v>0.63406750000000001</v>
      </c>
      <c r="BW2748">
        <v>26</v>
      </c>
      <c r="BX2748">
        <v>0</v>
      </c>
      <c r="BY2748">
        <v>-0.84245009999999998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5016</v>
      </c>
      <c r="CK2748">
        <v>0</v>
      </c>
      <c r="CL2748">
        <v>0.72013201320132014</v>
      </c>
      <c r="CM2748">
        <v>21</v>
      </c>
      <c r="CN2748">
        <v>-1.1885191874565812</v>
      </c>
      <c r="CO2748">
        <v>470</v>
      </c>
      <c r="CP2748">
        <v>0.116455076</v>
      </c>
      <c r="CQ2748">
        <v>-0.20482549990000001</v>
      </c>
      <c r="CR2748">
        <v>4139</v>
      </c>
      <c r="CS2748">
        <v>0.82900000000000007</v>
      </c>
      <c r="CT2748">
        <v>4147</v>
      </c>
      <c r="CU2748">
        <v>0.81087118392000013</v>
      </c>
      <c r="CV2748">
        <v>5</v>
      </c>
      <c r="CW2748">
        <v>1</v>
      </c>
      <c r="CX2748">
        <v>2</v>
      </c>
      <c r="CY2748">
        <v>199</v>
      </c>
      <c r="CZ2748">
        <v>417</v>
      </c>
      <c r="DA2748" s="2">
        <v>3420</v>
      </c>
      <c r="DB2748" s="2">
        <v>605</v>
      </c>
      <c r="DC2748" s="2">
        <v>177.06</v>
      </c>
      <c r="DD2748" s="2">
        <v>248</v>
      </c>
      <c r="DE2748">
        <v>107</v>
      </c>
      <c r="DF2748">
        <v>7</v>
      </c>
      <c r="DG2748">
        <v>59.02</v>
      </c>
      <c r="DH2748">
        <v>98.37</v>
      </c>
      <c r="DI2748" s="2">
        <v>78.69</v>
      </c>
      <c r="DJ2748">
        <v>4</v>
      </c>
      <c r="DK2748">
        <v>0.97176974424524487</v>
      </c>
      <c r="DL2748">
        <v>1.4336917562724014E-2</v>
      </c>
      <c r="DM2748">
        <v>0</v>
      </c>
      <c r="DN2748">
        <v>18.899999999999999</v>
      </c>
      <c r="DO2748">
        <v>6.0000000000000001E-3</v>
      </c>
      <c r="DP2748">
        <v>0</v>
      </c>
      <c r="DQ2748" s="2">
        <f>1046027+3344</f>
        <v>1049371</v>
      </c>
      <c r="DR2748" s="2">
        <v>698.33136200000001</v>
      </c>
      <c r="DS2748">
        <v>2.0949270483551529E-4</v>
      </c>
      <c r="DT2748">
        <v>1.34745481343742</v>
      </c>
      <c r="DU2748">
        <v>4491659.7733048331</v>
      </c>
      <c r="DV2748">
        <v>0</v>
      </c>
    </row>
    <row r="2749" spans="1:126" x14ac:dyDescent="0.15">
      <c r="A2749" t="s">
        <v>4482</v>
      </c>
      <c r="B2749" t="s">
        <v>564</v>
      </c>
      <c r="C2749">
        <v>49</v>
      </c>
      <c r="D2749">
        <v>19</v>
      </c>
      <c r="E2749" t="s">
        <v>4497</v>
      </c>
      <c r="F2749">
        <v>49019</v>
      </c>
      <c r="G2749" t="s">
        <v>7732</v>
      </c>
      <c r="H2749">
        <v>84.1</v>
      </c>
      <c r="I2749">
        <v>0.3</v>
      </c>
      <c r="J2749">
        <v>3.8</v>
      </c>
      <c r="K2749">
        <v>0.8</v>
      </c>
      <c r="L2749">
        <v>1.4</v>
      </c>
      <c r="M2749">
        <v>9.6</v>
      </c>
      <c r="N2749">
        <f t="shared" si="174"/>
        <v>7182.0999999999995</v>
      </c>
      <c r="O2749">
        <f t="shared" si="172"/>
        <v>2817.9000000000005</v>
      </c>
      <c r="P2749">
        <f t="shared" si="173"/>
        <v>3.381480000000002</v>
      </c>
      <c r="Q2749" s="4">
        <v>49019</v>
      </c>
      <c r="R2749" s="5">
        <v>38.974325999999998</v>
      </c>
      <c r="S2749" s="5">
        <v>-109.57344999999999</v>
      </c>
      <c r="T2749">
        <v>7</v>
      </c>
      <c r="U2749">
        <v>0.13474232708293865</v>
      </c>
      <c r="V2749">
        <v>9183</v>
      </c>
      <c r="W2749">
        <v>9348</v>
      </c>
      <c r="X2749">
        <v>9388</v>
      </c>
      <c r="Y2749">
        <v>9547</v>
      </c>
      <c r="Z2749">
        <v>5185</v>
      </c>
      <c r="AA2749">
        <v>49001</v>
      </c>
      <c r="AB2749">
        <v>4217.1370000000006</v>
      </c>
      <c r="AC2749">
        <v>41312</v>
      </c>
      <c r="AD2749">
        <v>1</v>
      </c>
      <c r="AE2749">
        <v>1.0651896037494674E-4</v>
      </c>
      <c r="AF2749">
        <v>17</v>
      </c>
      <c r="AG2749">
        <v>81</v>
      </c>
      <c r="AH2749">
        <v>0.20987654320987653</v>
      </c>
      <c r="AJ2749" s="3">
        <v>2350620.569901675</v>
      </c>
      <c r="AK2749">
        <v>19</v>
      </c>
      <c r="AL2749">
        <v>2364352</v>
      </c>
      <c r="AM2749">
        <v>127323</v>
      </c>
      <c r="AN2749">
        <v>8138</v>
      </c>
      <c r="AO2749">
        <v>135461</v>
      </c>
      <c r="AP2749">
        <v>0</v>
      </c>
      <c r="AQ2749">
        <v>0</v>
      </c>
      <c r="AR2749">
        <v>0</v>
      </c>
      <c r="AS2749">
        <v>0</v>
      </c>
      <c r="AT2749">
        <v>2</v>
      </c>
      <c r="AU2749">
        <v>5</v>
      </c>
      <c r="AV2749">
        <f t="shared" si="171"/>
        <v>7</v>
      </c>
      <c r="AW2749">
        <v>8157</v>
      </c>
      <c r="AX2749">
        <v>0.92999999999999994</v>
      </c>
      <c r="AY2749">
        <v>349255646.19837999</v>
      </c>
      <c r="AZ2749">
        <v>349255.64619837998</v>
      </c>
      <c r="BA2749">
        <v>41009.702098524896</v>
      </c>
      <c r="BB2749">
        <v>0.24384473644737101</v>
      </c>
      <c r="BC2749">
        <v>8619</v>
      </c>
      <c r="BD2749">
        <v>12616</v>
      </c>
      <c r="BE2749">
        <v>-3997</v>
      </c>
      <c r="BF2749">
        <v>-0.43526080801480999</v>
      </c>
      <c r="BG2749">
        <v>153620</v>
      </c>
      <c r="BH2749">
        <v>16.363442692799318</v>
      </c>
      <c r="BI2749">
        <v>1302</v>
      </c>
      <c r="BJ2749">
        <v>4</v>
      </c>
      <c r="BK2749">
        <v>1</v>
      </c>
      <c r="BL2749">
        <v>1</v>
      </c>
      <c r="BM2749">
        <v>0</v>
      </c>
      <c r="BN2749">
        <v>0</v>
      </c>
      <c r="BO2749">
        <v>0</v>
      </c>
      <c r="BP2749">
        <v>1</v>
      </c>
      <c r="BQ2749">
        <v>0</v>
      </c>
      <c r="BR2749">
        <v>1</v>
      </c>
      <c r="BS2749">
        <v>0</v>
      </c>
      <c r="BT2749">
        <v>9660</v>
      </c>
      <c r="BU2749">
        <v>0.71</v>
      </c>
      <c r="BV2749">
        <v>0.5488691</v>
      </c>
      <c r="BW2749">
        <v>75</v>
      </c>
      <c r="BX2749">
        <v>0.82815729999999999</v>
      </c>
      <c r="BY2749">
        <v>-0.51621240000000002</v>
      </c>
      <c r="BZ2749">
        <v>5</v>
      </c>
      <c r="CA2749">
        <v>1</v>
      </c>
      <c r="CB2749">
        <v>1</v>
      </c>
      <c r="CC2749">
        <v>0</v>
      </c>
      <c r="CD2749">
        <v>0</v>
      </c>
      <c r="CE2749">
        <v>0</v>
      </c>
      <c r="CF2749">
        <v>1</v>
      </c>
      <c r="CG2749">
        <v>1</v>
      </c>
      <c r="CH2749">
        <v>1</v>
      </c>
      <c r="CI2749">
        <v>0</v>
      </c>
      <c r="CJ2749">
        <v>9451</v>
      </c>
      <c r="CK2749">
        <v>1.0580890911014706</v>
      </c>
      <c r="CL2749">
        <v>0.57171804892169631</v>
      </c>
      <c r="CM2749">
        <v>72</v>
      </c>
      <c r="CN2749">
        <v>-0.36673095023184638</v>
      </c>
      <c r="CO2749">
        <v>1108</v>
      </c>
      <c r="CP2749">
        <v>-0.53948971840000004</v>
      </c>
      <c r="CQ2749">
        <v>-0.4331969551</v>
      </c>
      <c r="CR2749">
        <v>7936</v>
      </c>
      <c r="CS2749">
        <v>0.83099999999999996</v>
      </c>
      <c r="CT2749">
        <v>7053</v>
      </c>
      <c r="CU2749">
        <v>0.79564838989999997</v>
      </c>
      <c r="CV2749">
        <v>21</v>
      </c>
      <c r="CW2749">
        <v>8</v>
      </c>
      <c r="CX2749">
        <v>11</v>
      </c>
      <c r="CY2749">
        <v>150</v>
      </c>
      <c r="CZ2749">
        <v>124</v>
      </c>
      <c r="DA2749" s="2">
        <v>7569</v>
      </c>
      <c r="DB2749" s="2">
        <v>1115</v>
      </c>
      <c r="DC2749" s="2">
        <v>438.03</v>
      </c>
      <c r="DD2749" s="2">
        <v>676</v>
      </c>
      <c r="DE2749">
        <v>36</v>
      </c>
      <c r="DF2749">
        <v>2</v>
      </c>
      <c r="DG2749">
        <v>138.88999999999999</v>
      </c>
      <c r="DH2749">
        <v>21.37</v>
      </c>
      <c r="DI2749" s="2">
        <v>32.049999999999997</v>
      </c>
      <c r="DJ2749">
        <v>2.08</v>
      </c>
      <c r="DL2749">
        <v>2.4691358024691357E-2</v>
      </c>
      <c r="DM2749">
        <v>0</v>
      </c>
      <c r="DN2749">
        <v>0</v>
      </c>
      <c r="DO2749">
        <v>0</v>
      </c>
      <c r="DP2749">
        <v>0</v>
      </c>
      <c r="DQ2749" s="2">
        <v>57527</v>
      </c>
      <c r="DR2749" s="2">
        <v>2300.9488392199996</v>
      </c>
      <c r="DS2749">
        <v>9.5402585881966832E-4</v>
      </c>
      <c r="DV2749">
        <v>1</v>
      </c>
    </row>
    <row r="2750" spans="1:126" x14ac:dyDescent="0.15">
      <c r="A2750" t="s">
        <v>4482</v>
      </c>
      <c r="B2750" t="s">
        <v>2162</v>
      </c>
      <c r="C2750">
        <v>49</v>
      </c>
      <c r="D2750">
        <v>21</v>
      </c>
      <c r="E2750" t="s">
        <v>4498</v>
      </c>
      <c r="F2750">
        <v>49021</v>
      </c>
      <c r="G2750" t="s">
        <v>7733</v>
      </c>
      <c r="H2750">
        <v>87.1</v>
      </c>
      <c r="I2750">
        <v>0.4</v>
      </c>
      <c r="J2750">
        <v>2</v>
      </c>
      <c r="K2750">
        <v>0.7</v>
      </c>
      <c r="L2750">
        <v>2</v>
      </c>
      <c r="M2750">
        <v>7.7</v>
      </c>
      <c r="N2750">
        <f t="shared" si="174"/>
        <v>7654.3499999999985</v>
      </c>
      <c r="O2750">
        <f t="shared" si="172"/>
        <v>2345.6500000000015</v>
      </c>
      <c r="P2750">
        <f t="shared" si="173"/>
        <v>2.8147800000000029</v>
      </c>
      <c r="Q2750" s="4">
        <v>49021</v>
      </c>
      <c r="R2750" s="5">
        <v>37.909303999999999</v>
      </c>
      <c r="S2750" s="5">
        <v>-113.30674</v>
      </c>
      <c r="T2750">
        <v>4</v>
      </c>
      <c r="U2750">
        <v>6.2055024457665232E-2</v>
      </c>
      <c r="V2750">
        <v>45984</v>
      </c>
      <c r="W2750">
        <v>46725</v>
      </c>
      <c r="X2750">
        <v>47139</v>
      </c>
      <c r="Y2750">
        <v>48139</v>
      </c>
      <c r="Z2750">
        <v>20395</v>
      </c>
      <c r="AA2750">
        <v>49003</v>
      </c>
      <c r="AB2750">
        <v>14800.724</v>
      </c>
      <c r="AC2750">
        <v>43855</v>
      </c>
      <c r="AD2750">
        <v>2</v>
      </c>
      <c r="AE2750">
        <v>4.242771378264282E-5</v>
      </c>
      <c r="AF2750">
        <v>43</v>
      </c>
      <c r="AG2750">
        <v>509</v>
      </c>
      <c r="AH2750">
        <v>8.4479371316306479E-2</v>
      </c>
      <c r="AI2750" s="3">
        <v>532464</v>
      </c>
      <c r="AJ2750" s="3">
        <v>2109677.1572929653</v>
      </c>
      <c r="AK2750">
        <v>105</v>
      </c>
      <c r="AL2750">
        <v>2113356.7999999998</v>
      </c>
      <c r="AM2750">
        <v>601014</v>
      </c>
      <c r="AN2750">
        <v>71987</v>
      </c>
      <c r="AO2750">
        <v>673001</v>
      </c>
      <c r="AP2750">
        <v>6</v>
      </c>
      <c r="AQ2750">
        <v>3</v>
      </c>
      <c r="AR2750">
        <v>9</v>
      </c>
      <c r="AS2750">
        <v>0.19261637239165327</v>
      </c>
      <c r="AT2750">
        <v>7</v>
      </c>
      <c r="AU2750">
        <v>64</v>
      </c>
      <c r="AV2750">
        <f t="shared" si="171"/>
        <v>71</v>
      </c>
      <c r="AW2750">
        <v>71577</v>
      </c>
      <c r="AX2750">
        <v>0.99</v>
      </c>
      <c r="AY2750">
        <v>120676164.8713</v>
      </c>
      <c r="AZ2750">
        <v>120676.1648713</v>
      </c>
      <c r="BA2750">
        <v>3572.4464021070999</v>
      </c>
      <c r="BB2750">
        <v>2.7992022481014134</v>
      </c>
      <c r="BC2750">
        <v>5369</v>
      </c>
      <c r="BD2750">
        <v>4834</v>
      </c>
      <c r="BE2750">
        <v>535</v>
      </c>
      <c r="BF2750">
        <v>1.1634481558803061E-2</v>
      </c>
      <c r="BG2750">
        <v>568939</v>
      </c>
      <c r="BH2750">
        <v>12.069390525891512</v>
      </c>
      <c r="BI2750">
        <v>3042</v>
      </c>
      <c r="BJ2750">
        <v>8</v>
      </c>
      <c r="BK2750">
        <v>3</v>
      </c>
      <c r="BL2750">
        <v>3</v>
      </c>
      <c r="BM2750">
        <v>0</v>
      </c>
      <c r="BN2750">
        <v>0</v>
      </c>
      <c r="BO2750">
        <v>0</v>
      </c>
      <c r="BP2750">
        <v>1</v>
      </c>
      <c r="BQ2750">
        <v>1</v>
      </c>
      <c r="BR2750">
        <v>0</v>
      </c>
      <c r="BS2750">
        <v>0</v>
      </c>
      <c r="BT2750">
        <v>45280</v>
      </c>
      <c r="BU2750">
        <v>0.65</v>
      </c>
      <c r="BV2750">
        <v>0.53188049999999998</v>
      </c>
      <c r="BW2750">
        <v>136</v>
      </c>
      <c r="BX2750">
        <v>0.35335689999999997</v>
      </c>
      <c r="BY2750">
        <v>-1.63941</v>
      </c>
      <c r="BZ2750">
        <v>10</v>
      </c>
      <c r="CA2750">
        <v>2</v>
      </c>
      <c r="CB2750">
        <v>3</v>
      </c>
      <c r="CC2750">
        <v>1</v>
      </c>
      <c r="CD2750">
        <v>0</v>
      </c>
      <c r="CE2750">
        <v>0</v>
      </c>
      <c r="CF2750">
        <v>1</v>
      </c>
      <c r="CG2750">
        <v>4</v>
      </c>
      <c r="CH2750">
        <v>0</v>
      </c>
      <c r="CI2750">
        <v>0</v>
      </c>
      <c r="CJ2750">
        <v>47259</v>
      </c>
      <c r="CK2750">
        <v>0.44435980448168605</v>
      </c>
      <c r="CL2750">
        <v>0.63218260277083804</v>
      </c>
      <c r="CM2750">
        <v>135</v>
      </c>
      <c r="CN2750">
        <v>-1.4704568543978271</v>
      </c>
      <c r="CO2750">
        <v>5828</v>
      </c>
      <c r="CP2750">
        <v>4.8131618000000001E-2</v>
      </c>
      <c r="CQ2750">
        <v>-9.3684791599999998E-2</v>
      </c>
      <c r="CR2750">
        <v>40028</v>
      </c>
      <c r="CS2750">
        <v>0.82099999999999995</v>
      </c>
      <c r="CT2750">
        <v>35500</v>
      </c>
      <c r="CU2750">
        <v>0.78041206985</v>
      </c>
      <c r="CV2750">
        <v>124</v>
      </c>
      <c r="CW2750">
        <v>24</v>
      </c>
      <c r="CX2750">
        <v>20</v>
      </c>
      <c r="CY2750">
        <v>915</v>
      </c>
      <c r="CZ2750">
        <v>867</v>
      </c>
      <c r="DA2750" s="2">
        <v>23894</v>
      </c>
      <c r="DB2750" s="2">
        <v>4560</v>
      </c>
      <c r="DC2750" s="2">
        <v>177.43</v>
      </c>
      <c r="DD2750" s="2">
        <v>4195</v>
      </c>
      <c r="DE2750">
        <v>223</v>
      </c>
      <c r="DF2750">
        <v>43</v>
      </c>
      <c r="DG2750">
        <v>61.99</v>
      </c>
      <c r="DH2750">
        <v>8.5500000000000007</v>
      </c>
      <c r="DI2750" s="2">
        <v>19.239999999999998</v>
      </c>
      <c r="DJ2750">
        <v>2.37</v>
      </c>
      <c r="DK2750">
        <v>0.90190510532167434</v>
      </c>
      <c r="DL2750">
        <v>7.8585461689587421E-3</v>
      </c>
      <c r="DM2750">
        <v>0</v>
      </c>
      <c r="DN2750">
        <v>20</v>
      </c>
      <c r="DO2750">
        <v>0.01</v>
      </c>
      <c r="DP2750">
        <v>0</v>
      </c>
      <c r="DQ2750" s="2">
        <f>241151+2297</f>
        <v>243448</v>
      </c>
      <c r="DR2750" s="2">
        <v>8411.1009179699995</v>
      </c>
      <c r="DS2750">
        <v>3.0968183840922839E-3</v>
      </c>
      <c r="DV2750">
        <v>0</v>
      </c>
    </row>
    <row r="2751" spans="1:126" x14ac:dyDescent="0.15">
      <c r="A2751" t="s">
        <v>4482</v>
      </c>
      <c r="B2751" t="s">
        <v>4499</v>
      </c>
      <c r="C2751">
        <v>49</v>
      </c>
      <c r="D2751">
        <v>23</v>
      </c>
      <c r="E2751" t="s">
        <v>4500</v>
      </c>
      <c r="F2751">
        <v>49023</v>
      </c>
      <c r="G2751" t="s">
        <v>7734</v>
      </c>
      <c r="H2751">
        <v>94</v>
      </c>
      <c r="I2751">
        <v>0.2</v>
      </c>
      <c r="J2751">
        <v>0.7</v>
      </c>
      <c r="K2751">
        <v>0.2</v>
      </c>
      <c r="L2751">
        <v>1.2</v>
      </c>
      <c r="M2751">
        <v>3.7</v>
      </c>
      <c r="N2751">
        <f t="shared" si="174"/>
        <v>8851.7000000000025</v>
      </c>
      <c r="O2751">
        <f t="shared" si="172"/>
        <v>1148.2999999999975</v>
      </c>
      <c r="P2751">
        <f t="shared" si="173"/>
        <v>1.3779599999999974</v>
      </c>
      <c r="Q2751" s="4">
        <v>49023</v>
      </c>
      <c r="R2751" s="5">
        <v>39.714120000000001</v>
      </c>
      <c r="S2751" s="5">
        <v>-112.790471</v>
      </c>
      <c r="T2751">
        <v>2</v>
      </c>
      <c r="U2751">
        <v>0.16283330461299694</v>
      </c>
      <c r="V2751">
        <v>10233</v>
      </c>
      <c r="W2751">
        <v>10349</v>
      </c>
      <c r="X2751">
        <v>10400</v>
      </c>
      <c r="Y2751">
        <v>10545</v>
      </c>
      <c r="Z2751">
        <v>4553</v>
      </c>
      <c r="AA2751">
        <v>49005</v>
      </c>
      <c r="AB2751">
        <v>3418.2689999999998</v>
      </c>
      <c r="AC2751">
        <v>54761</v>
      </c>
      <c r="AD2751">
        <v>0</v>
      </c>
      <c r="AE2751">
        <v>0</v>
      </c>
      <c r="AF2751">
        <v>22</v>
      </c>
      <c r="AG2751">
        <v>353</v>
      </c>
      <c r="AH2751">
        <v>6.2322946175637391E-2</v>
      </c>
      <c r="AI2751" s="3">
        <v>242909</v>
      </c>
      <c r="AJ2751" s="3">
        <v>2170686.7454975899</v>
      </c>
      <c r="AK2751">
        <v>100</v>
      </c>
      <c r="AL2751">
        <v>2180134.4</v>
      </c>
      <c r="AM2751">
        <v>616129</v>
      </c>
      <c r="AN2751">
        <v>30689</v>
      </c>
      <c r="AO2751">
        <v>646818</v>
      </c>
      <c r="AP2751">
        <v>1</v>
      </c>
      <c r="AQ2751">
        <v>0</v>
      </c>
      <c r="AR2751">
        <v>1</v>
      </c>
      <c r="AS2751">
        <v>9.6627693496956227E-2</v>
      </c>
      <c r="AT2751">
        <v>1</v>
      </c>
      <c r="AU2751">
        <v>14</v>
      </c>
      <c r="AV2751">
        <f t="shared" si="171"/>
        <v>15</v>
      </c>
      <c r="AW2751">
        <v>6993</v>
      </c>
      <c r="AX2751">
        <v>0.63</v>
      </c>
      <c r="AY2751">
        <v>74072047.709077001</v>
      </c>
      <c r="AZ2751">
        <v>74072.047709077</v>
      </c>
      <c r="BA2751">
        <v>8953.7472032947808</v>
      </c>
      <c r="BB2751">
        <v>1.1168508304903026</v>
      </c>
      <c r="BC2751">
        <v>10729</v>
      </c>
      <c r="BD2751">
        <v>4059</v>
      </c>
      <c r="BE2751">
        <v>6670</v>
      </c>
      <c r="BF2751">
        <v>0.65181276263070453</v>
      </c>
      <c r="BG2751">
        <v>65396</v>
      </c>
      <c r="BH2751">
        <v>6.2880769230769227</v>
      </c>
      <c r="BI2751">
        <v>921</v>
      </c>
      <c r="BJ2751">
        <v>0</v>
      </c>
      <c r="BK2751">
        <v>1</v>
      </c>
      <c r="BL2751">
        <v>1</v>
      </c>
      <c r="BM2751">
        <v>0</v>
      </c>
      <c r="BN2751">
        <v>0</v>
      </c>
      <c r="BO2751">
        <v>0</v>
      </c>
      <c r="BP2751">
        <v>0</v>
      </c>
      <c r="BQ2751">
        <v>2</v>
      </c>
      <c r="BR2751">
        <v>0</v>
      </c>
      <c r="BS2751">
        <v>0</v>
      </c>
      <c r="BT2751">
        <v>10244</v>
      </c>
      <c r="BU2751">
        <v>0.72</v>
      </c>
      <c r="BV2751">
        <v>0.54846050000000002</v>
      </c>
      <c r="BW2751">
        <v>18</v>
      </c>
      <c r="BX2751">
        <v>0.3904725</v>
      </c>
      <c r="BY2751">
        <v>-1.7556069999999999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10456</v>
      </c>
      <c r="CK2751">
        <v>9.5638867635807187E-2</v>
      </c>
      <c r="CL2751">
        <v>0.59990937924784771</v>
      </c>
      <c r="CM2751">
        <v>15</v>
      </c>
      <c r="CN2751">
        <v>-2.1869600982033996</v>
      </c>
      <c r="CO2751">
        <v>796</v>
      </c>
      <c r="CP2751">
        <v>-0.84339148050000001</v>
      </c>
      <c r="CQ2751">
        <v>-0.1939124284</v>
      </c>
      <c r="CR2751">
        <v>9124</v>
      </c>
      <c r="CS2751">
        <v>0.85799999999999998</v>
      </c>
      <c r="CT2751">
        <v>8493</v>
      </c>
      <c r="CU2751">
        <v>0.82629107981000005</v>
      </c>
      <c r="CV2751">
        <v>62</v>
      </c>
      <c r="CW2751">
        <v>4</v>
      </c>
      <c r="CX2751">
        <v>7</v>
      </c>
      <c r="CY2751">
        <v>262</v>
      </c>
      <c r="CZ2751">
        <v>557</v>
      </c>
      <c r="DA2751" s="2">
        <v>5112</v>
      </c>
      <c r="DB2751" s="2">
        <v>595</v>
      </c>
      <c r="DC2751" s="2">
        <v>115.96</v>
      </c>
      <c r="DD2751" s="2">
        <v>562</v>
      </c>
      <c r="DE2751">
        <v>131</v>
      </c>
      <c r="DF2751">
        <v>18</v>
      </c>
      <c r="DG2751">
        <v>38.65</v>
      </c>
      <c r="DH2751">
        <v>9.66</v>
      </c>
      <c r="DI2751" s="2">
        <v>9.66</v>
      </c>
      <c r="DJ2751">
        <v>1.91</v>
      </c>
      <c r="DK2751">
        <v>0.98141690921291513</v>
      </c>
      <c r="DL2751">
        <v>2.8328611898016999E-3</v>
      </c>
      <c r="DM2751">
        <v>0</v>
      </c>
      <c r="DN2751">
        <v>33.799999999999997</v>
      </c>
      <c r="DO2751">
        <v>1.7000000000000001E-2</v>
      </c>
      <c r="DP2751">
        <v>16316.8</v>
      </c>
      <c r="DQ2751" s="2">
        <f>19284+35+98250</f>
        <v>117569</v>
      </c>
      <c r="DR2751" s="2">
        <v>0</v>
      </c>
      <c r="DS2751">
        <v>0</v>
      </c>
      <c r="DT2751">
        <v>3.3583577944851699</v>
      </c>
      <c r="DU2751">
        <v>7321671.3552652486</v>
      </c>
      <c r="DV2751">
        <v>1</v>
      </c>
    </row>
    <row r="2752" spans="1:126" x14ac:dyDescent="0.15">
      <c r="A2752" t="s">
        <v>4482</v>
      </c>
      <c r="B2752" t="s">
        <v>1180</v>
      </c>
      <c r="C2752">
        <v>49</v>
      </c>
      <c r="D2752">
        <v>25</v>
      </c>
      <c r="E2752" t="s">
        <v>4501</v>
      </c>
      <c r="F2752">
        <v>49025</v>
      </c>
      <c r="G2752" t="s">
        <v>7735</v>
      </c>
      <c r="H2752">
        <v>93.2</v>
      </c>
      <c r="I2752">
        <v>0.2</v>
      </c>
      <c r="J2752">
        <v>1.4</v>
      </c>
      <c r="K2752">
        <v>0.4</v>
      </c>
      <c r="L2752">
        <v>1</v>
      </c>
      <c r="M2752">
        <v>3.7</v>
      </c>
      <c r="N2752">
        <f t="shared" si="174"/>
        <v>8703.09</v>
      </c>
      <c r="O2752">
        <f t="shared" si="172"/>
        <v>1296.9099999999999</v>
      </c>
      <c r="P2752">
        <f t="shared" si="173"/>
        <v>1.5562920000000005</v>
      </c>
      <c r="Q2752" s="4">
        <v>49025</v>
      </c>
      <c r="R2752" s="5">
        <v>37.275089000000001</v>
      </c>
      <c r="S2752" s="5">
        <v>-111.81532900000001</v>
      </c>
      <c r="T2752">
        <v>6</v>
      </c>
      <c r="U2752">
        <v>9.9848091265822156E-2</v>
      </c>
      <c r="V2752">
        <v>7093</v>
      </c>
      <c r="W2752">
        <v>7221</v>
      </c>
      <c r="X2752">
        <v>7202</v>
      </c>
      <c r="Y2752">
        <v>7046</v>
      </c>
      <c r="Z2752">
        <v>3657</v>
      </c>
      <c r="AA2752">
        <v>49007</v>
      </c>
      <c r="AB2752">
        <v>2768.6409999999996</v>
      </c>
      <c r="AC2752">
        <v>50194</v>
      </c>
      <c r="AD2752">
        <v>1</v>
      </c>
      <c r="AE2752">
        <v>1.3885031935573453E-4</v>
      </c>
      <c r="AF2752">
        <v>20</v>
      </c>
      <c r="AG2752">
        <v>183</v>
      </c>
      <c r="AH2752">
        <v>0.10928961748633879</v>
      </c>
      <c r="AI2752" s="3">
        <v>125441</v>
      </c>
      <c r="AJ2752" s="3">
        <v>2553576.5723740254</v>
      </c>
      <c r="AK2752">
        <v>140</v>
      </c>
      <c r="AL2752">
        <v>2629504</v>
      </c>
      <c r="AM2752">
        <v>1145376</v>
      </c>
      <c r="AN2752">
        <v>9211</v>
      </c>
      <c r="AO2752">
        <v>1154587</v>
      </c>
      <c r="AP2752">
        <v>1</v>
      </c>
      <c r="AQ2752">
        <v>0</v>
      </c>
      <c r="AR2752">
        <v>1</v>
      </c>
      <c r="AS2752">
        <v>0.13848497438027974</v>
      </c>
      <c r="AT2752">
        <v>1</v>
      </c>
      <c r="AU2752">
        <v>4</v>
      </c>
      <c r="AV2752">
        <f t="shared" si="171"/>
        <v>5</v>
      </c>
      <c r="AW2752">
        <v>6465</v>
      </c>
      <c r="AX2752">
        <v>0.89</v>
      </c>
      <c r="AY2752">
        <v>472056799.97522098</v>
      </c>
      <c r="AZ2752">
        <v>472056.79997522099</v>
      </c>
      <c r="BA2752">
        <v>77791.987202124597</v>
      </c>
      <c r="BB2752">
        <v>0.12854794381350998</v>
      </c>
      <c r="BC2752">
        <v>26127</v>
      </c>
      <c r="BD2752">
        <v>11130</v>
      </c>
      <c r="BE2752">
        <v>14997</v>
      </c>
      <c r="BF2752">
        <v>2.1143380797969828</v>
      </c>
      <c r="BG2752">
        <v>126595</v>
      </c>
      <c r="BH2752">
        <v>17.577756178839213</v>
      </c>
      <c r="BI2752">
        <v>895</v>
      </c>
      <c r="BJ2752">
        <v>2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2</v>
      </c>
      <c r="BR2752">
        <v>1</v>
      </c>
      <c r="BS2752">
        <v>0</v>
      </c>
      <c r="BT2752">
        <v>6601</v>
      </c>
      <c r="BU2752">
        <v>0.37</v>
      </c>
      <c r="BV2752">
        <v>0.63499090000000002</v>
      </c>
      <c r="BW2752">
        <v>40</v>
      </c>
      <c r="BX2752">
        <v>0.75746100000000005</v>
      </c>
      <c r="BY2752">
        <v>-0.14915120000000001</v>
      </c>
      <c r="BZ2752">
        <v>3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2</v>
      </c>
      <c r="CH2752">
        <v>1</v>
      </c>
      <c r="CI2752">
        <v>0</v>
      </c>
      <c r="CJ2752">
        <v>7235</v>
      </c>
      <c r="CK2752">
        <v>0.82930200414651001</v>
      </c>
      <c r="CL2752">
        <v>0.73925438596491233</v>
      </c>
      <c r="CM2752">
        <v>35</v>
      </c>
      <c r="CN2752">
        <v>-0.24166085737821089</v>
      </c>
      <c r="CO2752">
        <v>899</v>
      </c>
      <c r="CP2752">
        <v>-0.2561162998</v>
      </c>
      <c r="CQ2752">
        <v>-1.49801194E-2</v>
      </c>
      <c r="CR2752">
        <v>6101</v>
      </c>
      <c r="CS2752">
        <v>0.85799999999999998</v>
      </c>
      <c r="CT2752">
        <v>5838</v>
      </c>
      <c r="CU2752">
        <v>0.84439779584999997</v>
      </c>
      <c r="CV2752">
        <v>12</v>
      </c>
      <c r="CW2752">
        <v>2</v>
      </c>
      <c r="CX2752">
        <v>3</v>
      </c>
      <c r="CY2752">
        <v>95</v>
      </c>
      <c r="CZ2752">
        <v>320</v>
      </c>
      <c r="DA2752" s="2">
        <v>4799</v>
      </c>
      <c r="DB2752" s="2">
        <v>765</v>
      </c>
      <c r="DC2752" s="2">
        <v>358.13</v>
      </c>
      <c r="DD2752" s="2">
        <v>447</v>
      </c>
      <c r="DE2752">
        <v>106</v>
      </c>
      <c r="DF2752">
        <v>3</v>
      </c>
      <c r="DG2752">
        <v>68.87</v>
      </c>
      <c r="DH2752">
        <v>13.77</v>
      </c>
      <c r="DI2752" s="2">
        <v>123.97</v>
      </c>
      <c r="DJ2752">
        <v>2.97</v>
      </c>
      <c r="DK2752">
        <v>0.94366275779051512</v>
      </c>
      <c r="DL2752">
        <v>5.4644808743169399E-3</v>
      </c>
      <c r="DM2752">
        <v>0</v>
      </c>
      <c r="DN2752">
        <v>4.3</v>
      </c>
      <c r="DO2752">
        <v>2E-3</v>
      </c>
      <c r="DP2752">
        <v>0</v>
      </c>
      <c r="DQ2752" s="2">
        <v>124363</v>
      </c>
      <c r="DR2752" s="2">
        <v>3359.9013556</v>
      </c>
      <c r="DS2752">
        <v>1.0341933385284714E-3</v>
      </c>
      <c r="DV2752">
        <v>0</v>
      </c>
    </row>
    <row r="2753" spans="1:126" x14ac:dyDescent="0.15">
      <c r="A2753" t="s">
        <v>4482</v>
      </c>
      <c r="B2753" t="s">
        <v>4502</v>
      </c>
      <c r="C2753">
        <v>49</v>
      </c>
      <c r="D2753">
        <v>27</v>
      </c>
      <c r="E2753" t="s">
        <v>4503</v>
      </c>
      <c r="F2753">
        <v>49027</v>
      </c>
      <c r="G2753" t="s">
        <v>7736</v>
      </c>
      <c r="H2753">
        <v>84.7</v>
      </c>
      <c r="I2753">
        <v>0.1</v>
      </c>
      <c r="J2753">
        <v>0.8</v>
      </c>
      <c r="K2753">
        <v>0.6</v>
      </c>
      <c r="L2753">
        <v>1</v>
      </c>
      <c r="M2753">
        <v>12.8</v>
      </c>
      <c r="N2753">
        <f t="shared" si="174"/>
        <v>7339.9400000000005</v>
      </c>
      <c r="O2753">
        <f t="shared" si="172"/>
        <v>2660.0599999999995</v>
      </c>
      <c r="P2753">
        <f t="shared" si="173"/>
        <v>3.1920720000000005</v>
      </c>
      <c r="Q2753" s="4">
        <v>49027</v>
      </c>
      <c r="R2753" s="5">
        <v>39.094535</v>
      </c>
      <c r="S2753" s="5">
        <v>-113.525009</v>
      </c>
      <c r="T2753">
        <v>7</v>
      </c>
      <c r="U2753">
        <v>9.3833938253966909E-2</v>
      </c>
      <c r="V2753">
        <v>12436</v>
      </c>
      <c r="W2753">
        <v>12582</v>
      </c>
      <c r="X2753">
        <v>12582</v>
      </c>
      <c r="Y2753">
        <v>12628</v>
      </c>
      <c r="Z2753">
        <v>5653</v>
      </c>
      <c r="AA2753">
        <v>49009</v>
      </c>
      <c r="AB2753">
        <v>4285.9059999999999</v>
      </c>
      <c r="AC2753">
        <v>51593</v>
      </c>
      <c r="AD2753">
        <v>0</v>
      </c>
      <c r="AE2753">
        <v>0</v>
      </c>
      <c r="AF2753">
        <v>38</v>
      </c>
      <c r="AG2753">
        <v>728</v>
      </c>
      <c r="AH2753">
        <v>5.21978021978022E-2</v>
      </c>
      <c r="AI2753" s="3">
        <v>577405</v>
      </c>
      <c r="AJ2753" s="3">
        <v>4227156.1014457298</v>
      </c>
      <c r="AK2753">
        <v>160</v>
      </c>
      <c r="AL2753">
        <v>4370246.4000000004</v>
      </c>
      <c r="AM2753">
        <v>569724</v>
      </c>
      <c r="AN2753">
        <v>146194</v>
      </c>
      <c r="AO2753">
        <v>715918</v>
      </c>
      <c r="AP2753">
        <v>2</v>
      </c>
      <c r="AQ2753">
        <v>0</v>
      </c>
      <c r="AR2753">
        <v>2</v>
      </c>
      <c r="AS2753">
        <v>0.15895724050230486</v>
      </c>
      <c r="AT2753">
        <v>2</v>
      </c>
      <c r="AU2753">
        <v>10</v>
      </c>
      <c r="AV2753">
        <f t="shared" si="171"/>
        <v>12</v>
      </c>
      <c r="AW2753">
        <v>6213</v>
      </c>
      <c r="AX2753">
        <v>0.56000000000000005</v>
      </c>
      <c r="AY2753">
        <v>322811186.54460502</v>
      </c>
      <c r="AZ2753">
        <v>322811.18654460501</v>
      </c>
      <c r="BA2753">
        <v>26024.797220574201</v>
      </c>
      <c r="BB2753">
        <v>0.38424891134576777</v>
      </c>
      <c r="BC2753">
        <v>46110</v>
      </c>
      <c r="BD2753">
        <v>274</v>
      </c>
      <c r="BE2753">
        <v>45836</v>
      </c>
      <c r="BF2753">
        <v>3.6857510453522031</v>
      </c>
      <c r="BG2753">
        <v>134299</v>
      </c>
      <c r="BH2753">
        <v>10.673899221109522</v>
      </c>
      <c r="BI2753">
        <v>1518</v>
      </c>
      <c r="BJ2753">
        <v>1</v>
      </c>
      <c r="BK2753">
        <v>0</v>
      </c>
      <c r="BL2753">
        <v>2</v>
      </c>
      <c r="BM2753">
        <v>0</v>
      </c>
      <c r="BN2753">
        <v>0</v>
      </c>
      <c r="BO2753">
        <v>1</v>
      </c>
      <c r="BP2753">
        <v>0</v>
      </c>
      <c r="BQ2753">
        <v>1</v>
      </c>
      <c r="BR2753">
        <v>0</v>
      </c>
      <c r="BS2753">
        <v>0</v>
      </c>
      <c r="BT2753">
        <v>12276</v>
      </c>
      <c r="BU2753">
        <v>0.66</v>
      </c>
      <c r="BV2753">
        <v>0.55864670000000005</v>
      </c>
      <c r="BW2753">
        <v>40</v>
      </c>
      <c r="BX2753">
        <v>0.40729880000000002</v>
      </c>
      <c r="BY2753">
        <v>-1.428685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0</v>
      </c>
      <c r="CG2753">
        <v>0</v>
      </c>
      <c r="CH2753">
        <v>0</v>
      </c>
      <c r="CI2753">
        <v>0</v>
      </c>
      <c r="CJ2753">
        <v>12555</v>
      </c>
      <c r="CK2753">
        <v>7.9649542015133412E-2</v>
      </c>
      <c r="CL2753">
        <v>0.77862122385747479</v>
      </c>
      <c r="CM2753">
        <v>28</v>
      </c>
      <c r="CN2753">
        <v>-1.3058165626752449</v>
      </c>
      <c r="CO2753">
        <v>1196</v>
      </c>
      <c r="CP2753">
        <v>0.242797806</v>
      </c>
      <c r="CQ2753">
        <v>-0.19151730289999999</v>
      </c>
      <c r="CR2753">
        <v>10995</v>
      </c>
      <c r="CS2753">
        <v>0.86799999999999999</v>
      </c>
      <c r="CT2753">
        <v>9501</v>
      </c>
      <c r="CU2753">
        <v>0.78053231939000001</v>
      </c>
      <c r="CV2753">
        <v>12</v>
      </c>
      <c r="CW2753">
        <v>8</v>
      </c>
      <c r="CX2753">
        <v>5</v>
      </c>
      <c r="CY2753">
        <v>1127</v>
      </c>
      <c r="CZ2753">
        <v>1085</v>
      </c>
      <c r="DA2753" s="2">
        <v>6846</v>
      </c>
      <c r="DB2753" s="2">
        <v>695</v>
      </c>
      <c r="DC2753" s="2">
        <v>157.94999999999999</v>
      </c>
      <c r="DD2753" s="2">
        <v>1409</v>
      </c>
      <c r="DE2753">
        <v>265</v>
      </c>
      <c r="DF2753">
        <v>19</v>
      </c>
      <c r="DG2753">
        <v>23.69</v>
      </c>
      <c r="DH2753">
        <v>23.69</v>
      </c>
      <c r="DI2753" s="2">
        <v>31.59</v>
      </c>
      <c r="DJ2753">
        <v>2.69</v>
      </c>
      <c r="DK2753">
        <v>0.95812817692953822</v>
      </c>
      <c r="DL2753">
        <v>4.120879120879121E-3</v>
      </c>
      <c r="DM2753">
        <v>0</v>
      </c>
      <c r="DN2753">
        <v>25.6</v>
      </c>
      <c r="DO2753">
        <v>6.0000000000000001E-3</v>
      </c>
      <c r="DP2753">
        <v>9628.01</v>
      </c>
      <c r="DQ2753" s="2">
        <f>55630+313137</f>
        <v>368767</v>
      </c>
      <c r="DR2753" s="2">
        <v>0</v>
      </c>
      <c r="DS2753">
        <v>0</v>
      </c>
      <c r="DT2753">
        <v>3.7040108165574601</v>
      </c>
      <c r="DU2753">
        <v>16187439.936621303</v>
      </c>
      <c r="DV2753">
        <v>0</v>
      </c>
    </row>
    <row r="2754" spans="1:126" x14ac:dyDescent="0.15">
      <c r="A2754" t="s">
        <v>4482</v>
      </c>
      <c r="B2754" t="s">
        <v>206</v>
      </c>
      <c r="C2754">
        <v>49</v>
      </c>
      <c r="D2754">
        <v>29</v>
      </c>
      <c r="E2754" t="s">
        <v>4504</v>
      </c>
      <c r="F2754">
        <v>49029</v>
      </c>
      <c r="G2754" t="s">
        <v>7737</v>
      </c>
      <c r="H2754">
        <v>96.1</v>
      </c>
      <c r="I2754">
        <v>0.2</v>
      </c>
      <c r="J2754">
        <v>0.1</v>
      </c>
      <c r="K2754">
        <v>0.3</v>
      </c>
      <c r="L2754">
        <v>0.9</v>
      </c>
      <c r="M2754">
        <v>2.4</v>
      </c>
      <c r="N2754">
        <f t="shared" si="174"/>
        <v>9241.92</v>
      </c>
      <c r="O2754">
        <f t="shared" si="172"/>
        <v>758.07999999999993</v>
      </c>
      <c r="P2754">
        <f t="shared" si="173"/>
        <v>0.90969600000000028</v>
      </c>
      <c r="Q2754" s="4">
        <v>49029</v>
      </c>
      <c r="R2754" s="5">
        <v>41.091026999999997</v>
      </c>
      <c r="S2754" s="5">
        <v>-111.57788499999999</v>
      </c>
      <c r="T2754">
        <v>2</v>
      </c>
      <c r="U2754">
        <v>0.13540281133219562</v>
      </c>
      <c r="V2754">
        <v>9485</v>
      </c>
      <c r="W2754">
        <v>9955</v>
      </c>
      <c r="X2754">
        <v>10276</v>
      </c>
      <c r="Y2754">
        <v>11030</v>
      </c>
      <c r="Z2754">
        <v>4642</v>
      </c>
      <c r="AA2754">
        <v>49011</v>
      </c>
      <c r="AB2754">
        <v>3598.7929999999997</v>
      </c>
      <c r="AC2754">
        <v>74314</v>
      </c>
      <c r="AD2754">
        <v>0</v>
      </c>
      <c r="AE2754">
        <v>0</v>
      </c>
      <c r="AF2754">
        <v>28</v>
      </c>
      <c r="AG2754">
        <v>301</v>
      </c>
      <c r="AH2754">
        <v>9.3023255813953487E-2</v>
      </c>
      <c r="AI2754" s="3">
        <v>228678</v>
      </c>
      <c r="AJ2754" s="3">
        <v>389870.15838395001</v>
      </c>
      <c r="AK2754">
        <v>23</v>
      </c>
      <c r="AL2754">
        <v>390905.59999999998</v>
      </c>
      <c r="AM2754">
        <v>1407936</v>
      </c>
      <c r="AN2754">
        <v>18998</v>
      </c>
      <c r="AO2754">
        <v>1426934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13</v>
      </c>
      <c r="AV2754">
        <f t="shared" si="171"/>
        <v>13</v>
      </c>
      <c r="AW2754">
        <v>1691</v>
      </c>
      <c r="AX2754">
        <v>0.16000000000000003</v>
      </c>
      <c r="AY2754">
        <v>21855779.017759699</v>
      </c>
      <c r="AZ2754">
        <v>21855.779017759698</v>
      </c>
      <c r="BA2754">
        <v>3064.3610973518198</v>
      </c>
      <c r="BB2754">
        <v>3.2633229839139606</v>
      </c>
      <c r="BC2754">
        <v>3032</v>
      </c>
      <c r="BD2754">
        <v>1581</v>
      </c>
      <c r="BE2754">
        <v>1451</v>
      </c>
      <c r="BF2754">
        <v>0.15297838692672641</v>
      </c>
      <c r="BG2754">
        <v>80600</v>
      </c>
      <c r="BH2754">
        <v>7.8435188789412225</v>
      </c>
      <c r="BI2754">
        <v>758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8908</v>
      </c>
      <c r="BU2754">
        <v>0.86</v>
      </c>
      <c r="BV2754">
        <v>0.67482969999999998</v>
      </c>
      <c r="BW2754">
        <v>20</v>
      </c>
      <c r="BX2754">
        <v>0.1122587</v>
      </c>
      <c r="BY2754">
        <v>-1.353839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10617</v>
      </c>
      <c r="CK2754">
        <v>0.18837713101629461</v>
      </c>
      <c r="CL2754">
        <v>0.7969833564493759</v>
      </c>
      <c r="CM2754">
        <v>27</v>
      </c>
      <c r="CN2754">
        <v>-1.1489489885876343</v>
      </c>
      <c r="CO2754">
        <v>1640</v>
      </c>
      <c r="CP2754">
        <v>1.710777081</v>
      </c>
      <c r="CQ2754">
        <v>0.97195704999999999</v>
      </c>
      <c r="CR2754">
        <v>9955</v>
      </c>
      <c r="CS2754">
        <v>0.88900000000000001</v>
      </c>
      <c r="CT2754">
        <v>8280</v>
      </c>
      <c r="CU2754">
        <v>0.90411681914100006</v>
      </c>
      <c r="CV2754">
        <v>2</v>
      </c>
      <c r="CW2754">
        <v>3</v>
      </c>
      <c r="CX2754">
        <v>10</v>
      </c>
      <c r="CY2754">
        <v>279</v>
      </c>
      <c r="CZ2754">
        <v>475</v>
      </c>
      <c r="DA2754" s="2">
        <v>4456</v>
      </c>
      <c r="DB2754" s="2">
        <v>1250</v>
      </c>
      <c r="DC2754" s="2">
        <v>216.26</v>
      </c>
      <c r="DD2754" s="2">
        <v>319</v>
      </c>
      <c r="DE2754">
        <v>125</v>
      </c>
      <c r="DF2754">
        <v>18</v>
      </c>
      <c r="DG2754">
        <v>29.49</v>
      </c>
      <c r="DH2754">
        <v>9.83</v>
      </c>
      <c r="DJ2754">
        <v>3.72</v>
      </c>
      <c r="DK2754">
        <v>0.92440899430640466</v>
      </c>
      <c r="DL2754">
        <v>0</v>
      </c>
      <c r="DM2754">
        <v>0</v>
      </c>
      <c r="DN2754">
        <v>3.9</v>
      </c>
      <c r="DO2754">
        <v>0.01</v>
      </c>
      <c r="DP2754">
        <v>203.76</v>
      </c>
      <c r="DQ2754" s="2">
        <f>1993+12258</f>
        <v>14251</v>
      </c>
      <c r="DR2754" s="2">
        <v>14663.878330830001</v>
      </c>
      <c r="DS2754">
        <v>2.9648001607369173E-2</v>
      </c>
      <c r="DV2754">
        <v>0</v>
      </c>
    </row>
    <row r="2755" spans="1:126" x14ac:dyDescent="0.15">
      <c r="A2755" t="s">
        <v>4482</v>
      </c>
      <c r="B2755" t="s">
        <v>4505</v>
      </c>
      <c r="C2755">
        <v>49</v>
      </c>
      <c r="D2755">
        <v>31</v>
      </c>
      <c r="E2755" t="s">
        <v>4506</v>
      </c>
      <c r="F2755">
        <v>49031</v>
      </c>
      <c r="G2755" t="s">
        <v>7738</v>
      </c>
      <c r="H2755">
        <v>91.2</v>
      </c>
      <c r="I2755">
        <v>0.1</v>
      </c>
      <c r="J2755">
        <v>0.3</v>
      </c>
      <c r="K2755">
        <v>0.4</v>
      </c>
      <c r="L2755">
        <v>1</v>
      </c>
      <c r="M2755">
        <v>7</v>
      </c>
      <c r="N2755">
        <f t="shared" si="174"/>
        <v>8367.7000000000007</v>
      </c>
      <c r="O2755">
        <f t="shared" si="172"/>
        <v>1632.2999999999993</v>
      </c>
      <c r="P2755">
        <f t="shared" si="173"/>
        <v>1.9587599999999998</v>
      </c>
      <c r="Q2755" s="4">
        <v>49031</v>
      </c>
      <c r="R2755" s="5">
        <v>38.335881000000001</v>
      </c>
      <c r="S2755" s="5">
        <v>-112.129375</v>
      </c>
      <c r="T2755">
        <v>9</v>
      </c>
      <c r="U2755">
        <v>0.10787131119087071</v>
      </c>
      <c r="V2755">
        <v>1699</v>
      </c>
      <c r="W2755">
        <v>1921</v>
      </c>
      <c r="X2755">
        <v>1865</v>
      </c>
      <c r="Y2755">
        <v>1492</v>
      </c>
      <c r="Z2755">
        <v>886</v>
      </c>
      <c r="AA2755">
        <v>49013</v>
      </c>
      <c r="AB2755">
        <v>546.91099999999994</v>
      </c>
      <c r="AC2755">
        <v>35980</v>
      </c>
      <c r="AD2755">
        <v>0</v>
      </c>
      <c r="AE2755">
        <v>0</v>
      </c>
      <c r="AF2755">
        <v>4</v>
      </c>
      <c r="AG2755">
        <v>123</v>
      </c>
      <c r="AH2755">
        <v>3.2520325203252036E-2</v>
      </c>
      <c r="AI2755" s="3">
        <v>37843</v>
      </c>
      <c r="AJ2755" s="3">
        <v>485399.77862362005</v>
      </c>
      <c r="AK2755">
        <v>131</v>
      </c>
      <c r="AL2755">
        <v>490118.39999999997</v>
      </c>
      <c r="AM2755">
        <v>947502</v>
      </c>
      <c r="AN2755">
        <v>15261</v>
      </c>
      <c r="AO2755">
        <v>962763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f t="shared" ref="AV2755:AV2818" si="175">AT2755+AU2755</f>
        <v>0</v>
      </c>
      <c r="AY2755">
        <v>41461583.453767397</v>
      </c>
      <c r="AZ2755">
        <v>41461.583453767395</v>
      </c>
      <c r="BA2755">
        <v>28923.724475677998</v>
      </c>
      <c r="BB2755">
        <v>0.34573694022044138</v>
      </c>
      <c r="BC2755">
        <v>1424</v>
      </c>
      <c r="BD2755">
        <v>553</v>
      </c>
      <c r="BE2755">
        <v>871</v>
      </c>
      <c r="BF2755">
        <v>0.51265450264861678</v>
      </c>
      <c r="BG2755">
        <v>21050</v>
      </c>
      <c r="BH2755">
        <v>11.286863270777481</v>
      </c>
      <c r="BI2755">
        <v>261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1431</v>
      </c>
      <c r="BU2755">
        <v>0.54</v>
      </c>
      <c r="BV2755">
        <v>0.77475729999999998</v>
      </c>
      <c r="BW2755">
        <v>6</v>
      </c>
      <c r="BX2755">
        <v>0</v>
      </c>
      <c r="BY2755">
        <v>-0.42684909999999998</v>
      </c>
      <c r="BZ2755">
        <v>1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1486</v>
      </c>
      <c r="CK2755">
        <v>0.67294751009421261</v>
      </c>
      <c r="CL2755">
        <v>0.80122950819672134</v>
      </c>
      <c r="CM2755">
        <v>4</v>
      </c>
      <c r="CN2755">
        <v>-0.55751583763569701</v>
      </c>
      <c r="CO2755">
        <v>181</v>
      </c>
      <c r="CP2755">
        <v>-0.4324554035</v>
      </c>
      <c r="CQ2755">
        <v>-0.4525362195</v>
      </c>
      <c r="CR2755">
        <v>1177</v>
      </c>
      <c r="CS2755">
        <v>0.82499999999999996</v>
      </c>
      <c r="CT2755">
        <v>1274</v>
      </c>
      <c r="CU2755">
        <v>0.75852660299999997</v>
      </c>
      <c r="CV2755">
        <v>6</v>
      </c>
      <c r="CW2755">
        <v>0</v>
      </c>
      <c r="CX2755">
        <v>0</v>
      </c>
      <c r="CY2755">
        <v>134</v>
      </c>
      <c r="CZ2755">
        <v>218</v>
      </c>
      <c r="DA2755" s="2">
        <v>633</v>
      </c>
      <c r="DB2755" s="2">
        <v>80</v>
      </c>
      <c r="DC2755" s="2">
        <v>0</v>
      </c>
      <c r="DD2755" s="2">
        <v>52</v>
      </c>
      <c r="DE2755">
        <v>40</v>
      </c>
      <c r="DF2755">
        <v>8</v>
      </c>
      <c r="DJ2755">
        <v>3.87</v>
      </c>
      <c r="DL2755">
        <v>0</v>
      </c>
      <c r="DM2755">
        <v>0</v>
      </c>
      <c r="DN2755">
        <v>4.5</v>
      </c>
      <c r="DO2755">
        <v>8.0000000000000002E-3</v>
      </c>
      <c r="DP2755">
        <v>0</v>
      </c>
      <c r="DQ2755" s="2">
        <f>2794+195290</f>
        <v>198084</v>
      </c>
      <c r="DR2755" s="2">
        <v>0</v>
      </c>
      <c r="DS2755">
        <v>0</v>
      </c>
      <c r="DT2755">
        <v>2.7366957536171301</v>
      </c>
      <c r="DU2755">
        <v>1341304.9440496219</v>
      </c>
      <c r="DV2755">
        <v>0</v>
      </c>
    </row>
    <row r="2756" spans="1:126" x14ac:dyDescent="0.15">
      <c r="A2756" t="s">
        <v>4482</v>
      </c>
      <c r="B2756" t="s">
        <v>4507</v>
      </c>
      <c r="C2756">
        <v>49</v>
      </c>
      <c r="D2756">
        <v>33</v>
      </c>
      <c r="E2756" t="s">
        <v>4508</v>
      </c>
      <c r="F2756">
        <v>49033</v>
      </c>
      <c r="G2756" t="s">
        <v>7739</v>
      </c>
      <c r="H2756">
        <v>94.1</v>
      </c>
      <c r="I2756">
        <v>0</v>
      </c>
      <c r="J2756">
        <v>0.7</v>
      </c>
      <c r="K2756">
        <v>0.1</v>
      </c>
      <c r="L2756">
        <v>0.8</v>
      </c>
      <c r="M2756">
        <v>4.2</v>
      </c>
      <c r="N2756">
        <f t="shared" si="174"/>
        <v>8873.5899999999983</v>
      </c>
      <c r="O2756">
        <f t="shared" si="172"/>
        <v>1126.4100000000017</v>
      </c>
      <c r="P2756">
        <f t="shared" si="173"/>
        <v>1.3516920000000026</v>
      </c>
      <c r="Q2756" s="4">
        <v>49033</v>
      </c>
      <c r="R2756" s="5">
        <v>41.627597999999999</v>
      </c>
      <c r="S2756" s="5">
        <v>-111.240227</v>
      </c>
      <c r="T2756">
        <v>8</v>
      </c>
      <c r="U2756">
        <v>9.0629799321469889E-2</v>
      </c>
      <c r="V2756">
        <v>2264</v>
      </c>
      <c r="W2756">
        <v>2285</v>
      </c>
      <c r="X2756">
        <v>2292</v>
      </c>
      <c r="Y2756">
        <v>2298</v>
      </c>
      <c r="Z2756">
        <v>1013</v>
      </c>
      <c r="AA2756">
        <v>49015</v>
      </c>
      <c r="AB2756">
        <v>587.95399999999995</v>
      </c>
      <c r="AC2756">
        <v>50781</v>
      </c>
      <c r="AD2756">
        <v>0</v>
      </c>
      <c r="AE2756">
        <v>0</v>
      </c>
      <c r="AF2756">
        <v>8</v>
      </c>
      <c r="AG2756">
        <v>158</v>
      </c>
      <c r="AH2756">
        <v>5.0632911392405063E-2</v>
      </c>
      <c r="AI2756" s="3">
        <v>409359</v>
      </c>
      <c r="AJ2756" s="3">
        <v>658460.93393316504</v>
      </c>
      <c r="AK2756">
        <v>623</v>
      </c>
      <c r="AL2756">
        <v>695270.39999999991</v>
      </c>
      <c r="AM2756">
        <v>356733</v>
      </c>
      <c r="AN2756">
        <v>24571</v>
      </c>
      <c r="AO2756">
        <v>381304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f t="shared" si="175"/>
        <v>1</v>
      </c>
      <c r="AW2756">
        <v>1006</v>
      </c>
      <c r="AX2756">
        <v>0.44999999999999996</v>
      </c>
      <c r="AY2756">
        <v>102337287.352841</v>
      </c>
      <c r="AZ2756">
        <v>102337.287352841</v>
      </c>
      <c r="BA2756">
        <v>52287.635681346197</v>
      </c>
      <c r="BB2756">
        <v>0.1912498025526049</v>
      </c>
      <c r="BC2756">
        <v>5423</v>
      </c>
      <c r="BD2756">
        <v>1462</v>
      </c>
      <c r="BE2756">
        <v>3961</v>
      </c>
      <c r="BF2756">
        <v>1.7495583038869258</v>
      </c>
      <c r="BG2756">
        <v>29841</v>
      </c>
      <c r="BH2756">
        <v>13.019633507853403</v>
      </c>
      <c r="BI2756">
        <v>211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2160</v>
      </c>
      <c r="BU2756">
        <v>0.25</v>
      </c>
      <c r="BV2756">
        <v>0.63151290000000004</v>
      </c>
      <c r="BW2756">
        <v>14</v>
      </c>
      <c r="BX2756">
        <v>0.46296300000000001</v>
      </c>
      <c r="BY2756">
        <v>-0.25785170000000002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  <c r="CJ2756">
        <v>2293</v>
      </c>
      <c r="CK2756">
        <v>0.43610989969472308</v>
      </c>
      <c r="CL2756">
        <v>0.76461655277145024</v>
      </c>
      <c r="CM2756">
        <v>12</v>
      </c>
      <c r="CN2756">
        <v>-0.37944994272543642</v>
      </c>
      <c r="CO2756">
        <v>192</v>
      </c>
      <c r="CP2756">
        <v>0</v>
      </c>
      <c r="CQ2756">
        <v>0</v>
      </c>
      <c r="CR2756">
        <v>1991</v>
      </c>
      <c r="CS2756">
        <v>0.86199999999999999</v>
      </c>
      <c r="CT2756">
        <v>1793</v>
      </c>
      <c r="CU2756">
        <v>0.84219269103000005</v>
      </c>
      <c r="CV2756">
        <v>1</v>
      </c>
      <c r="CW2756">
        <v>2</v>
      </c>
      <c r="CY2756">
        <v>276</v>
      </c>
      <c r="CZ2756">
        <v>240</v>
      </c>
      <c r="DA2756" s="2">
        <v>1445</v>
      </c>
      <c r="DB2756" s="2">
        <v>185</v>
      </c>
      <c r="DC2756" s="2">
        <v>43.71</v>
      </c>
      <c r="DD2756" s="2">
        <v>71</v>
      </c>
      <c r="DE2756">
        <v>58</v>
      </c>
      <c r="DF2756">
        <v>1</v>
      </c>
      <c r="DG2756">
        <v>43.71</v>
      </c>
      <c r="DH2756">
        <v>131.12</v>
      </c>
      <c r="DJ2756">
        <v>5.03</v>
      </c>
      <c r="DL2756">
        <v>0</v>
      </c>
      <c r="DM2756">
        <v>0</v>
      </c>
      <c r="DN2756">
        <v>34.1</v>
      </c>
      <c r="DO2756">
        <v>4.9000000000000002E-2</v>
      </c>
      <c r="DP2756">
        <v>8469.86</v>
      </c>
      <c r="DQ2756" s="2">
        <v>51246</v>
      </c>
      <c r="DR2756" s="2">
        <v>6448.6900601799998</v>
      </c>
      <c r="DS2756">
        <v>3.8690848567550122E-6</v>
      </c>
      <c r="DT2756">
        <v>3.0425521461065301</v>
      </c>
      <c r="DU2756">
        <v>2115396.4476443455</v>
      </c>
      <c r="DV2756">
        <v>0</v>
      </c>
    </row>
    <row r="2757" spans="1:126" x14ac:dyDescent="0.15">
      <c r="A2757" t="s">
        <v>4482</v>
      </c>
      <c r="B2757" t="s">
        <v>4509</v>
      </c>
      <c r="C2757">
        <v>49</v>
      </c>
      <c r="D2757">
        <v>35</v>
      </c>
      <c r="E2757" t="s">
        <v>4510</v>
      </c>
      <c r="F2757">
        <v>49035</v>
      </c>
      <c r="G2757" t="s">
        <v>7740</v>
      </c>
      <c r="H2757">
        <v>74</v>
      </c>
      <c r="I2757">
        <v>1.4</v>
      </c>
      <c r="J2757">
        <v>0.6</v>
      </c>
      <c r="K2757">
        <v>3.2</v>
      </c>
      <c r="L2757">
        <v>3.6</v>
      </c>
      <c r="M2757">
        <v>17.100000000000001</v>
      </c>
      <c r="N2757">
        <f t="shared" si="174"/>
        <v>5793.9299999999994</v>
      </c>
      <c r="O2757">
        <f t="shared" si="172"/>
        <v>4206.0700000000006</v>
      </c>
      <c r="P2757">
        <f t="shared" si="173"/>
        <v>5.047284000000003</v>
      </c>
      <c r="Q2757" s="4">
        <v>49035</v>
      </c>
      <c r="R2757" s="5">
        <v>40.667883000000003</v>
      </c>
      <c r="S2757" s="5">
        <v>-111.92424</v>
      </c>
      <c r="T2757">
        <v>1</v>
      </c>
      <c r="U2757">
        <v>8.8546132957102536E-2</v>
      </c>
      <c r="V2757">
        <v>1032226</v>
      </c>
      <c r="W2757">
        <v>1063670</v>
      </c>
      <c r="X2757">
        <v>1078958</v>
      </c>
      <c r="Y2757">
        <v>1104372</v>
      </c>
      <c r="Z2757">
        <v>563049</v>
      </c>
      <c r="AA2757">
        <v>49017</v>
      </c>
      <c r="AB2757">
        <v>454785.47899999999</v>
      </c>
      <c r="AC2757">
        <v>62117</v>
      </c>
      <c r="AD2757">
        <v>11</v>
      </c>
      <c r="AE2757">
        <v>1.0195021492958947E-5</v>
      </c>
      <c r="AF2757">
        <v>105</v>
      </c>
      <c r="AG2757">
        <v>630</v>
      </c>
      <c r="AH2757">
        <v>0.16666666666666666</v>
      </c>
      <c r="AI2757" s="3">
        <v>78162</v>
      </c>
      <c r="AJ2757" s="3">
        <v>474925.62705005502</v>
      </c>
      <c r="AK2757">
        <v>6</v>
      </c>
      <c r="AL2757">
        <v>517011.20000000001</v>
      </c>
      <c r="AM2757">
        <v>360198</v>
      </c>
      <c r="AN2757">
        <v>34660</v>
      </c>
      <c r="AO2757">
        <v>394858</v>
      </c>
      <c r="AP2757">
        <v>122</v>
      </c>
      <c r="AQ2757">
        <v>12</v>
      </c>
      <c r="AR2757">
        <v>134</v>
      </c>
      <c r="AS2757">
        <v>0.1259789220340895</v>
      </c>
      <c r="AT2757">
        <v>142</v>
      </c>
      <c r="AU2757">
        <v>1266</v>
      </c>
      <c r="AV2757">
        <f t="shared" si="175"/>
        <v>1408</v>
      </c>
      <c r="AW2757">
        <v>930167</v>
      </c>
      <c r="AX2757">
        <v>0.98</v>
      </c>
      <c r="AY2757">
        <v>2374394689.8290501</v>
      </c>
      <c r="AZ2757">
        <v>2374394.6898290501</v>
      </c>
      <c r="BA2757">
        <v>2642.4823805268902</v>
      </c>
      <c r="BB2757">
        <v>3.7843204078454735</v>
      </c>
      <c r="BC2757">
        <v>263464</v>
      </c>
      <c r="BD2757">
        <v>524369</v>
      </c>
      <c r="BE2757">
        <v>-260905</v>
      </c>
      <c r="BF2757">
        <v>-0.25275957009414607</v>
      </c>
      <c r="BG2757">
        <v>529033844</v>
      </c>
      <c r="BH2757">
        <v>490.31921909842646</v>
      </c>
      <c r="BI2757">
        <v>60837</v>
      </c>
      <c r="BJ2757">
        <v>136</v>
      </c>
      <c r="BK2757">
        <v>62</v>
      </c>
      <c r="BL2757">
        <v>57</v>
      </c>
      <c r="BM2757">
        <v>8</v>
      </c>
      <c r="BN2757">
        <v>25</v>
      </c>
      <c r="BO2757">
        <v>57</v>
      </c>
      <c r="BP2757">
        <v>9</v>
      </c>
      <c r="BQ2757">
        <v>84</v>
      </c>
      <c r="BR2757">
        <v>11</v>
      </c>
      <c r="BS2757">
        <v>5</v>
      </c>
      <c r="BT2757">
        <v>1000000</v>
      </c>
      <c r="BU2757">
        <v>0.77</v>
      </c>
      <c r="BV2757">
        <v>0.50487950000000004</v>
      </c>
      <c r="BW2757">
        <v>4449</v>
      </c>
      <c r="BX2757">
        <v>0.43865199999999999</v>
      </c>
      <c r="BY2757">
        <v>-1.6016760000000001</v>
      </c>
      <c r="BZ2757">
        <v>148</v>
      </c>
      <c r="CA2757">
        <v>52</v>
      </c>
      <c r="CB2757">
        <v>60</v>
      </c>
      <c r="CC2757">
        <v>10</v>
      </c>
      <c r="CD2757">
        <v>26</v>
      </c>
      <c r="CE2757">
        <v>52</v>
      </c>
      <c r="CF2757">
        <v>10</v>
      </c>
      <c r="CG2757">
        <v>104</v>
      </c>
      <c r="CH2757">
        <v>14</v>
      </c>
      <c r="CI2757">
        <v>8</v>
      </c>
      <c r="CJ2757">
        <v>1092888</v>
      </c>
      <c r="CK2757">
        <v>0.44286331261757833</v>
      </c>
      <c r="CL2757">
        <v>0.69597181106266315</v>
      </c>
      <c r="CM2757">
        <v>4113</v>
      </c>
      <c r="CN2757">
        <v>-1.0938333544487442</v>
      </c>
      <c r="CO2757">
        <v>182478</v>
      </c>
      <c r="CP2757">
        <v>0.137968492</v>
      </c>
      <c r="CQ2757">
        <v>-3.70866917E-2</v>
      </c>
      <c r="CR2757">
        <v>964874</v>
      </c>
      <c r="CS2757">
        <v>0.86599999999999999</v>
      </c>
      <c r="CT2757">
        <v>847458</v>
      </c>
      <c r="CU2757">
        <v>0.82767609946999998</v>
      </c>
      <c r="CV2757">
        <v>4118</v>
      </c>
      <c r="CW2757">
        <v>821</v>
      </c>
      <c r="CX2757">
        <v>806</v>
      </c>
      <c r="CY2757">
        <v>701</v>
      </c>
      <c r="CZ2757">
        <v>988</v>
      </c>
      <c r="DA2757" s="2">
        <v>844316</v>
      </c>
      <c r="DB2757" s="2">
        <v>140055</v>
      </c>
      <c r="DC2757" s="2">
        <v>282.76</v>
      </c>
      <c r="DD2757" s="2">
        <v>190976</v>
      </c>
      <c r="DE2757">
        <v>361</v>
      </c>
      <c r="DF2757">
        <v>26</v>
      </c>
      <c r="DG2757">
        <v>80.58</v>
      </c>
      <c r="DH2757">
        <v>2.41</v>
      </c>
      <c r="DI2757" s="2">
        <v>7.13</v>
      </c>
      <c r="DJ2757">
        <v>4.21</v>
      </c>
      <c r="DK2757">
        <v>0.65925897494946395</v>
      </c>
      <c r="DL2757">
        <v>1.1111111111111112E-2</v>
      </c>
      <c r="DM2757">
        <v>0</v>
      </c>
      <c r="DN2757">
        <v>15.7</v>
      </c>
      <c r="DO2757">
        <v>0.03</v>
      </c>
      <c r="DP2757">
        <v>0</v>
      </c>
      <c r="DQ2757" s="2">
        <v>97595</v>
      </c>
      <c r="DR2757" s="2">
        <v>1973.4525570700005</v>
      </c>
      <c r="DS2757">
        <v>3.8170402441693716E-3</v>
      </c>
      <c r="DT2757">
        <v>3.5807897450135799</v>
      </c>
      <c r="DU2757">
        <v>1851308.4030171649</v>
      </c>
      <c r="DV2757">
        <v>0</v>
      </c>
    </row>
    <row r="2758" spans="1:126" x14ac:dyDescent="0.15">
      <c r="A2758" t="s">
        <v>4482</v>
      </c>
      <c r="B2758" t="s">
        <v>3013</v>
      </c>
      <c r="C2758">
        <v>49</v>
      </c>
      <c r="D2758">
        <v>37</v>
      </c>
      <c r="E2758" t="s">
        <v>4511</v>
      </c>
      <c r="F2758">
        <v>49037</v>
      </c>
      <c r="G2758" t="s">
        <v>7741</v>
      </c>
      <c r="H2758">
        <v>43.9</v>
      </c>
      <c r="I2758">
        <v>0.1</v>
      </c>
      <c r="J2758">
        <v>49.6</v>
      </c>
      <c r="K2758">
        <v>0.2</v>
      </c>
      <c r="L2758">
        <v>1.8</v>
      </c>
      <c r="M2758">
        <v>4.4000000000000004</v>
      </c>
      <c r="N2758">
        <f t="shared" si="174"/>
        <v>4410.0199999999995</v>
      </c>
      <c r="O2758">
        <f t="shared" si="172"/>
        <v>5589.9800000000005</v>
      </c>
      <c r="P2758">
        <f t="shared" si="173"/>
        <v>6.707976000000003</v>
      </c>
      <c r="Q2758" s="4">
        <v>49037</v>
      </c>
      <c r="R2758" s="5">
        <v>37.602632999999997</v>
      </c>
      <c r="S2758" s="5">
        <v>-109.791574</v>
      </c>
      <c r="T2758">
        <v>7</v>
      </c>
      <c r="U2758">
        <v>3.3660621451583973E-2</v>
      </c>
      <c r="V2758">
        <v>14707</v>
      </c>
      <c r="W2758">
        <v>14944</v>
      </c>
      <c r="X2758">
        <v>15152</v>
      </c>
      <c r="Y2758">
        <v>15238</v>
      </c>
      <c r="Z2758">
        <v>6765</v>
      </c>
      <c r="AA2758">
        <v>49019</v>
      </c>
      <c r="AB2758">
        <v>4348.0479999999998</v>
      </c>
      <c r="AC2758">
        <v>41484</v>
      </c>
      <c r="AD2758">
        <v>0</v>
      </c>
      <c r="AE2758">
        <v>0</v>
      </c>
      <c r="AF2758">
        <v>19</v>
      </c>
      <c r="AG2758">
        <v>746</v>
      </c>
      <c r="AH2758">
        <v>2.5469168900804289E-2</v>
      </c>
      <c r="AI2758" s="3">
        <v>1608901</v>
      </c>
      <c r="AJ2758" s="3">
        <v>5004847.4714919999</v>
      </c>
      <c r="AK2758">
        <v>25</v>
      </c>
      <c r="AL2758">
        <v>5077529.6000000006</v>
      </c>
      <c r="AM2758">
        <v>411770</v>
      </c>
      <c r="AN2758">
        <v>32442</v>
      </c>
      <c r="AO2758">
        <v>444212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5</v>
      </c>
      <c r="AV2758">
        <f t="shared" si="175"/>
        <v>5</v>
      </c>
      <c r="AW2758">
        <v>434</v>
      </c>
      <c r="AX2758">
        <v>3.0000000000000027E-2</v>
      </c>
      <c r="AY2758">
        <v>2301747943.6503801</v>
      </c>
      <c r="AZ2758">
        <v>2301747.9436503802</v>
      </c>
      <c r="BA2758">
        <v>160545.77868886699</v>
      </c>
      <c r="BB2758">
        <v>6.2287529959786155E-2</v>
      </c>
      <c r="BC2758">
        <v>46804</v>
      </c>
      <c r="BD2758">
        <v>796</v>
      </c>
      <c r="BE2758">
        <v>46008</v>
      </c>
      <c r="BF2758">
        <v>3.1283062487250968</v>
      </c>
      <c r="BG2758">
        <v>80383</v>
      </c>
      <c r="BH2758">
        <v>5.305108236536431</v>
      </c>
      <c r="BI2758">
        <v>1974</v>
      </c>
      <c r="BJ2758">
        <v>1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15049</v>
      </c>
      <c r="BU2758">
        <v>0.56999999999999995</v>
      </c>
      <c r="BV2758">
        <v>0.50338539999999998</v>
      </c>
      <c r="BW2758">
        <v>38</v>
      </c>
      <c r="BX2758">
        <v>6.6449599999999998E-2</v>
      </c>
      <c r="BY2758">
        <v>-2.0296959999999999</v>
      </c>
      <c r="BZ2758">
        <v>2</v>
      </c>
      <c r="CA2758">
        <v>0</v>
      </c>
      <c r="CB2758">
        <v>0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15252</v>
      </c>
      <c r="CK2758">
        <v>0.19669551534225019</v>
      </c>
      <c r="CL2758">
        <v>0.55945604048070841</v>
      </c>
      <c r="CM2758">
        <v>35</v>
      </c>
      <c r="CN2758">
        <v>-2.0611833946556763</v>
      </c>
      <c r="CO2758">
        <v>1269</v>
      </c>
      <c r="CP2758">
        <v>1.0015031000000001E-2</v>
      </c>
      <c r="CQ2758">
        <v>-0.96834489349999997</v>
      </c>
      <c r="CR2758">
        <v>12922</v>
      </c>
      <c r="CS2758">
        <v>0.81</v>
      </c>
      <c r="CT2758">
        <v>11398</v>
      </c>
      <c r="CU2758">
        <v>0.75306990881000002</v>
      </c>
      <c r="CV2758">
        <v>14</v>
      </c>
      <c r="CW2758">
        <v>12</v>
      </c>
      <c r="CX2758">
        <v>9</v>
      </c>
      <c r="CY2758">
        <v>193</v>
      </c>
      <c r="CZ2758">
        <v>1212</v>
      </c>
      <c r="DA2758" s="2">
        <v>6386</v>
      </c>
      <c r="DB2758" s="2">
        <v>825</v>
      </c>
      <c r="DC2758" s="2">
        <v>146.93</v>
      </c>
      <c r="DD2758" s="2">
        <v>7637</v>
      </c>
      <c r="DE2758">
        <v>557</v>
      </c>
      <c r="DF2758">
        <v>761</v>
      </c>
      <c r="DG2758">
        <v>46.75</v>
      </c>
      <c r="DH2758">
        <v>46.75</v>
      </c>
      <c r="DI2758" s="2">
        <v>60.11</v>
      </c>
      <c r="DJ2758">
        <v>3.6</v>
      </c>
      <c r="DK2758">
        <v>0.93610856106124618</v>
      </c>
      <c r="DL2758">
        <v>1.7426273458445041E-2</v>
      </c>
      <c r="DM2758">
        <v>0</v>
      </c>
      <c r="DN2758">
        <v>0</v>
      </c>
      <c r="DO2758">
        <v>0</v>
      </c>
      <c r="DP2758">
        <v>33161.089999999997</v>
      </c>
      <c r="DQ2758" s="2">
        <v>450656</v>
      </c>
      <c r="DR2758" s="2">
        <v>3226.4738974100001</v>
      </c>
      <c r="DS2758">
        <v>6.2237271828603216E-4</v>
      </c>
      <c r="DV2758">
        <v>1</v>
      </c>
    </row>
    <row r="2759" spans="1:126" x14ac:dyDescent="0.15">
      <c r="A2759" t="s">
        <v>4482</v>
      </c>
      <c r="B2759" t="s">
        <v>4512</v>
      </c>
      <c r="C2759">
        <v>49</v>
      </c>
      <c r="D2759">
        <v>39</v>
      </c>
      <c r="E2759" t="s">
        <v>4513</v>
      </c>
      <c r="F2759">
        <v>49039</v>
      </c>
      <c r="G2759" t="s">
        <v>7742</v>
      </c>
      <c r="H2759">
        <v>86.7</v>
      </c>
      <c r="I2759">
        <v>0.8</v>
      </c>
      <c r="J2759">
        <v>0.9</v>
      </c>
      <c r="K2759">
        <v>0.5</v>
      </c>
      <c r="L2759">
        <v>1.8</v>
      </c>
      <c r="M2759">
        <v>9.4</v>
      </c>
      <c r="N2759">
        <f t="shared" si="174"/>
        <v>7610.1900000000005</v>
      </c>
      <c r="O2759">
        <f t="shared" si="172"/>
        <v>2389.8099999999995</v>
      </c>
      <c r="P2759">
        <f t="shared" si="173"/>
        <v>2.8677720000000004</v>
      </c>
      <c r="Q2759" s="4">
        <v>49039</v>
      </c>
      <c r="R2759" s="5">
        <v>39.382531</v>
      </c>
      <c r="S2759" s="5">
        <v>-111.572883</v>
      </c>
      <c r="T2759">
        <v>6</v>
      </c>
      <c r="U2759">
        <v>0.11256391632435346</v>
      </c>
      <c r="V2759">
        <v>27645</v>
      </c>
      <c r="W2759">
        <v>28129</v>
      </c>
      <c r="X2759">
        <v>28261</v>
      </c>
      <c r="Y2759">
        <v>28686</v>
      </c>
      <c r="Z2759">
        <v>12284</v>
      </c>
      <c r="AA2759">
        <v>49021</v>
      </c>
      <c r="AB2759">
        <v>7681.4250000000002</v>
      </c>
      <c r="AC2759">
        <v>50323</v>
      </c>
      <c r="AD2759">
        <v>0</v>
      </c>
      <c r="AE2759">
        <v>0</v>
      </c>
      <c r="AF2759">
        <v>84</v>
      </c>
      <c r="AG2759">
        <v>901</v>
      </c>
      <c r="AH2759">
        <v>9.3229744728079905E-2</v>
      </c>
      <c r="AI2759" s="3">
        <v>284311</v>
      </c>
      <c r="AJ2759" s="3">
        <v>1017521.1172386251</v>
      </c>
      <c r="AK2759">
        <v>42</v>
      </c>
      <c r="AL2759">
        <v>1025734.4</v>
      </c>
      <c r="AM2759">
        <v>369780</v>
      </c>
      <c r="AN2759">
        <v>85756</v>
      </c>
      <c r="AO2759">
        <v>455536</v>
      </c>
      <c r="AP2759">
        <v>4</v>
      </c>
      <c r="AQ2759">
        <v>0</v>
      </c>
      <c r="AR2759">
        <v>4</v>
      </c>
      <c r="AS2759">
        <v>0.14220199793807103</v>
      </c>
      <c r="AT2759">
        <v>5</v>
      </c>
      <c r="AU2759">
        <v>21</v>
      </c>
      <c r="AV2759">
        <f t="shared" si="175"/>
        <v>26</v>
      </c>
      <c r="AW2759">
        <v>21448</v>
      </c>
      <c r="AX2759">
        <v>0.76</v>
      </c>
      <c r="AY2759">
        <v>723303209.81755102</v>
      </c>
      <c r="AZ2759">
        <v>723303.20981755096</v>
      </c>
      <c r="BA2759">
        <v>31776.931910708601</v>
      </c>
      <c r="BB2759">
        <v>0.3146936912631918</v>
      </c>
      <c r="BC2759">
        <v>20871</v>
      </c>
      <c r="BD2759">
        <v>20860</v>
      </c>
      <c r="BE2759">
        <v>11</v>
      </c>
      <c r="BF2759">
        <v>3.9790197142340389E-4</v>
      </c>
      <c r="BG2759">
        <v>237520</v>
      </c>
      <c r="BH2759">
        <v>8.4045150560843567</v>
      </c>
      <c r="BI2759">
        <v>2365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  <c r="BP2759">
        <v>1</v>
      </c>
      <c r="BQ2759">
        <v>1</v>
      </c>
      <c r="BR2759">
        <v>0</v>
      </c>
      <c r="BS2759">
        <v>0</v>
      </c>
      <c r="BT2759">
        <v>25946</v>
      </c>
      <c r="BU2759">
        <v>0.56000000000000005</v>
      </c>
      <c r="BV2759">
        <v>0.48086620000000002</v>
      </c>
      <c r="BW2759">
        <v>81</v>
      </c>
      <c r="BX2759">
        <v>0.19270789999999999</v>
      </c>
      <c r="BY2759">
        <v>-1.9500280000000001</v>
      </c>
      <c r="BZ2759">
        <v>3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28348</v>
      </c>
      <c r="CK2759">
        <v>0.14110342881332016</v>
      </c>
      <c r="CL2759">
        <v>0.74907806983130643</v>
      </c>
      <c r="CM2759">
        <v>69</v>
      </c>
      <c r="CN2759">
        <v>-1.3015768985107148</v>
      </c>
      <c r="CO2759">
        <v>2285</v>
      </c>
      <c r="CP2759">
        <v>-4.3281797400000002E-2</v>
      </c>
      <c r="CQ2759">
        <v>-0.2747683367</v>
      </c>
      <c r="CR2759">
        <v>24528</v>
      </c>
      <c r="CS2759">
        <v>0.84900000000000009</v>
      </c>
      <c r="CT2759">
        <v>21287</v>
      </c>
      <c r="CU2759">
        <v>0.78282623393999995</v>
      </c>
      <c r="CV2759">
        <v>213</v>
      </c>
      <c r="CW2759">
        <v>13</v>
      </c>
      <c r="CX2759">
        <v>18</v>
      </c>
      <c r="CY2759">
        <v>810</v>
      </c>
      <c r="CZ2759">
        <v>1367</v>
      </c>
      <c r="DA2759" s="2">
        <v>11990</v>
      </c>
      <c r="DB2759" s="2">
        <v>1935</v>
      </c>
      <c r="DC2759" s="2">
        <v>120.41</v>
      </c>
      <c r="DD2759" s="2">
        <v>2883</v>
      </c>
      <c r="DE2759">
        <v>355</v>
      </c>
      <c r="DF2759">
        <v>26</v>
      </c>
      <c r="DG2759">
        <v>38.96</v>
      </c>
      <c r="DH2759">
        <v>21.25</v>
      </c>
      <c r="DI2759" s="2">
        <v>21.25</v>
      </c>
      <c r="DJ2759">
        <v>4.4400000000000004</v>
      </c>
      <c r="DK2759">
        <v>0.96894246089669411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s="2">
        <f>1907+369870+21230</f>
        <v>393007</v>
      </c>
      <c r="DR2759" s="2">
        <v>3849.8592682799999</v>
      </c>
      <c r="DS2759">
        <v>3.7532710887744039E-3</v>
      </c>
      <c r="DT2759">
        <v>3.3682687685393602</v>
      </c>
      <c r="DU2759">
        <v>3454949.1443364597</v>
      </c>
      <c r="DV2759">
        <v>0</v>
      </c>
    </row>
    <row r="2760" spans="1:126" x14ac:dyDescent="0.15">
      <c r="A2760" t="s">
        <v>4482</v>
      </c>
      <c r="B2760" t="s">
        <v>384</v>
      </c>
      <c r="C2760">
        <v>49</v>
      </c>
      <c r="D2760">
        <v>41</v>
      </c>
      <c r="E2760" t="s">
        <v>4514</v>
      </c>
      <c r="F2760">
        <v>49041</v>
      </c>
      <c r="G2760" t="s">
        <v>7743</v>
      </c>
      <c r="H2760">
        <v>92.9</v>
      </c>
      <c r="I2760">
        <v>0.2</v>
      </c>
      <c r="J2760">
        <v>0.9</v>
      </c>
      <c r="K2760">
        <v>0.3</v>
      </c>
      <c r="L2760">
        <v>1.2</v>
      </c>
      <c r="M2760">
        <v>4.5</v>
      </c>
      <c r="N2760">
        <f t="shared" si="174"/>
        <v>8653.0400000000027</v>
      </c>
      <c r="O2760">
        <f t="shared" si="172"/>
        <v>1346.9599999999973</v>
      </c>
      <c r="P2760">
        <f t="shared" si="173"/>
        <v>1.6163519999999973</v>
      </c>
      <c r="Q2760" s="4">
        <v>49041</v>
      </c>
      <c r="R2760" s="5">
        <v>38.746823999999997</v>
      </c>
      <c r="S2760" s="5">
        <v>-111.81193</v>
      </c>
      <c r="T2760">
        <v>7</v>
      </c>
      <c r="U2760">
        <v>0.11048061178560684</v>
      </c>
      <c r="V2760">
        <v>20759</v>
      </c>
      <c r="W2760">
        <v>20812</v>
      </c>
      <c r="X2760">
        <v>20871</v>
      </c>
      <c r="Y2760">
        <v>20857</v>
      </c>
      <c r="Z2760">
        <v>9553</v>
      </c>
      <c r="AA2760">
        <v>49023</v>
      </c>
      <c r="AB2760">
        <v>7064.7339999999995</v>
      </c>
      <c r="AC2760">
        <v>46291</v>
      </c>
      <c r="AD2760">
        <v>1</v>
      </c>
      <c r="AE2760">
        <v>4.7913372622298882E-5</v>
      </c>
      <c r="AF2760">
        <v>52</v>
      </c>
      <c r="AG2760">
        <v>674</v>
      </c>
      <c r="AH2760">
        <v>7.71513353115727E-2</v>
      </c>
      <c r="AI2760" s="3">
        <v>122328</v>
      </c>
      <c r="AJ2760" s="3">
        <v>1222700.8531890952</v>
      </c>
      <c r="AK2760">
        <v>30</v>
      </c>
      <c r="AL2760">
        <v>1227782.4000000001</v>
      </c>
      <c r="AM2760">
        <v>414491</v>
      </c>
      <c r="AN2760">
        <v>53374</v>
      </c>
      <c r="AO2760">
        <v>467865</v>
      </c>
      <c r="AP2760">
        <v>4</v>
      </c>
      <c r="AQ2760">
        <v>1</v>
      </c>
      <c r="AR2760">
        <v>5</v>
      </c>
      <c r="AS2760">
        <v>0.24024601191620218</v>
      </c>
      <c r="AT2760">
        <v>4</v>
      </c>
      <c r="AU2760">
        <v>16</v>
      </c>
      <c r="AV2760">
        <f t="shared" si="175"/>
        <v>20</v>
      </c>
      <c r="AW2760">
        <v>11537</v>
      </c>
      <c r="AX2760">
        <v>0.56000000000000005</v>
      </c>
      <c r="AY2760">
        <v>73057420.085500896</v>
      </c>
      <c r="AZ2760">
        <v>73057.420085500897</v>
      </c>
      <c r="BA2760">
        <v>3876.23258895442</v>
      </c>
      <c r="BB2760">
        <v>2.5798245514202782</v>
      </c>
      <c r="BC2760">
        <v>21791</v>
      </c>
      <c r="BD2760">
        <v>13782</v>
      </c>
      <c r="BE2760">
        <v>8009</v>
      </c>
      <c r="BF2760">
        <v>0.3858085649597765</v>
      </c>
      <c r="BG2760">
        <v>258170</v>
      </c>
      <c r="BH2760">
        <v>12.369795409898902</v>
      </c>
      <c r="BI2760">
        <v>2166</v>
      </c>
      <c r="BJ2760">
        <v>3</v>
      </c>
      <c r="BK2760">
        <v>2</v>
      </c>
      <c r="BL2760">
        <v>2</v>
      </c>
      <c r="BM2760">
        <v>0</v>
      </c>
      <c r="BN2760">
        <v>0</v>
      </c>
      <c r="BO2760">
        <v>1</v>
      </c>
      <c r="BP2760">
        <v>0</v>
      </c>
      <c r="BQ2760">
        <v>1</v>
      </c>
      <c r="BR2760">
        <v>0</v>
      </c>
      <c r="BS2760">
        <v>0</v>
      </c>
      <c r="BT2760">
        <v>19976</v>
      </c>
      <c r="BU2760">
        <v>0.65</v>
      </c>
      <c r="BV2760">
        <v>0.57699789999999995</v>
      </c>
      <c r="BW2760">
        <v>73</v>
      </c>
      <c r="BX2760">
        <v>0.45054070000000002</v>
      </c>
      <c r="BY2760">
        <v>-1.235233</v>
      </c>
      <c r="BZ2760">
        <v>2</v>
      </c>
      <c r="CA2760">
        <v>2</v>
      </c>
      <c r="CB2760">
        <v>2</v>
      </c>
      <c r="CC2760">
        <v>0</v>
      </c>
      <c r="CD2760">
        <v>0</v>
      </c>
      <c r="CE2760">
        <v>1</v>
      </c>
      <c r="CF2760">
        <v>0</v>
      </c>
      <c r="CG2760">
        <v>1</v>
      </c>
      <c r="CH2760">
        <v>0</v>
      </c>
      <c r="CI2760">
        <v>0</v>
      </c>
      <c r="CJ2760">
        <v>20847</v>
      </c>
      <c r="CK2760">
        <v>0.38374826114069172</v>
      </c>
      <c r="CL2760">
        <v>0.68277204264680991</v>
      </c>
      <c r="CM2760">
        <v>72</v>
      </c>
      <c r="CN2760">
        <v>-1.2125439510555847</v>
      </c>
      <c r="CO2760">
        <v>1569.0000000000002</v>
      </c>
      <c r="CP2760">
        <v>-1.1237252142</v>
      </c>
      <c r="CQ2760">
        <v>-0.12079865450000001</v>
      </c>
      <c r="CR2760">
        <v>17804</v>
      </c>
      <c r="CS2760">
        <v>0.84699999999999998</v>
      </c>
      <c r="CT2760">
        <v>17230</v>
      </c>
      <c r="CU2760">
        <v>0.80930525557999999</v>
      </c>
      <c r="CV2760">
        <v>41</v>
      </c>
      <c r="CW2760">
        <v>15</v>
      </c>
      <c r="CX2760">
        <v>12</v>
      </c>
      <c r="CY2760">
        <v>544</v>
      </c>
      <c r="CZ2760">
        <v>1044</v>
      </c>
      <c r="DA2760" s="2">
        <v>11938</v>
      </c>
      <c r="DB2760" s="2">
        <v>1555</v>
      </c>
      <c r="DC2760" s="2">
        <v>143.87</v>
      </c>
      <c r="DD2760" s="2">
        <v>981</v>
      </c>
      <c r="DE2760">
        <v>287</v>
      </c>
      <c r="DF2760">
        <v>57</v>
      </c>
      <c r="DG2760">
        <v>43.16</v>
      </c>
      <c r="DH2760">
        <v>14.39</v>
      </c>
      <c r="DI2760" s="2">
        <v>9.59</v>
      </c>
      <c r="DJ2760">
        <v>3.66</v>
      </c>
      <c r="DK2760">
        <v>0.94700313910143219</v>
      </c>
      <c r="DL2760">
        <v>0</v>
      </c>
      <c r="DM2760">
        <v>0</v>
      </c>
      <c r="DN2760">
        <v>29.4</v>
      </c>
      <c r="DO2760">
        <v>2.4E-2</v>
      </c>
      <c r="DP2760">
        <v>0</v>
      </c>
      <c r="DQ2760" s="2">
        <f>705288+29790</f>
        <v>735078</v>
      </c>
      <c r="DR2760" s="2">
        <v>6284.51095128</v>
      </c>
      <c r="DS2760">
        <v>5.1185867677941378E-3</v>
      </c>
      <c r="DT2760">
        <v>2.5900699026110998</v>
      </c>
      <c r="DU2760">
        <v>3180042.2411956228</v>
      </c>
      <c r="DV2760">
        <v>0</v>
      </c>
    </row>
    <row r="2761" spans="1:126" x14ac:dyDescent="0.15">
      <c r="A2761" t="s">
        <v>4482</v>
      </c>
      <c r="B2761" t="s">
        <v>620</v>
      </c>
      <c r="C2761">
        <v>49</v>
      </c>
      <c r="D2761">
        <v>43</v>
      </c>
      <c r="E2761" t="s">
        <v>4515</v>
      </c>
      <c r="F2761">
        <v>49043</v>
      </c>
      <c r="G2761" t="s">
        <v>7744</v>
      </c>
      <c r="H2761">
        <v>85.4</v>
      </c>
      <c r="I2761">
        <v>0.3</v>
      </c>
      <c r="J2761">
        <v>0.2</v>
      </c>
      <c r="K2761">
        <v>1.2</v>
      </c>
      <c r="L2761">
        <v>1.3</v>
      </c>
      <c r="M2761">
        <v>11.5</v>
      </c>
      <c r="N2761">
        <f t="shared" si="174"/>
        <v>7428.67</v>
      </c>
      <c r="O2761">
        <f t="shared" si="172"/>
        <v>2571.33</v>
      </c>
      <c r="P2761">
        <f t="shared" si="173"/>
        <v>3.0855960000000011</v>
      </c>
      <c r="Q2761" s="4">
        <v>49043</v>
      </c>
      <c r="R2761" s="5">
        <v>40.872059999999998</v>
      </c>
      <c r="S2761" s="5">
        <v>-110.968486</v>
      </c>
      <c r="T2761">
        <v>4</v>
      </c>
      <c r="U2761">
        <v>0.29094506656432839</v>
      </c>
      <c r="V2761">
        <v>36598</v>
      </c>
      <c r="W2761">
        <v>37877</v>
      </c>
      <c r="X2761">
        <v>38521</v>
      </c>
      <c r="Y2761">
        <v>39599</v>
      </c>
      <c r="Z2761">
        <v>21732</v>
      </c>
      <c r="AA2761">
        <v>49025</v>
      </c>
      <c r="AB2761">
        <v>17776.576000000001</v>
      </c>
      <c r="AC2761">
        <v>91773</v>
      </c>
      <c r="AD2761">
        <v>2</v>
      </c>
      <c r="AE2761">
        <v>5.1919732094182391E-5</v>
      </c>
      <c r="AF2761">
        <v>62</v>
      </c>
      <c r="AG2761">
        <v>618</v>
      </c>
      <c r="AH2761">
        <v>0.10032362459546926</v>
      </c>
      <c r="AI2761" s="3">
        <v>270061</v>
      </c>
      <c r="AJ2761" s="3">
        <v>1197163.3661442799</v>
      </c>
      <c r="AK2761">
        <v>27</v>
      </c>
      <c r="AL2761">
        <v>1204576</v>
      </c>
      <c r="AM2761">
        <v>683760</v>
      </c>
      <c r="AN2761">
        <v>31834</v>
      </c>
      <c r="AO2761">
        <v>715594</v>
      </c>
      <c r="AP2761">
        <v>8</v>
      </c>
      <c r="AQ2761">
        <v>2</v>
      </c>
      <c r="AR2761">
        <v>10</v>
      </c>
      <c r="AS2761">
        <v>0.26401246138817752</v>
      </c>
      <c r="AT2761">
        <v>14</v>
      </c>
      <c r="AU2761">
        <v>33</v>
      </c>
      <c r="AV2761">
        <f t="shared" si="175"/>
        <v>47</v>
      </c>
      <c r="AW2761">
        <v>33110</v>
      </c>
      <c r="AX2761">
        <v>0.88</v>
      </c>
      <c r="AY2761">
        <v>132378320.39548799</v>
      </c>
      <c r="AZ2761">
        <v>132378.320395488</v>
      </c>
      <c r="BA2761">
        <v>4479.3291225037201</v>
      </c>
      <c r="BB2761">
        <v>2.2324771693513115</v>
      </c>
      <c r="BC2761">
        <v>58699</v>
      </c>
      <c r="BD2761">
        <v>105170</v>
      </c>
      <c r="BE2761">
        <v>-46471</v>
      </c>
      <c r="BF2761">
        <v>-1.269768839827313</v>
      </c>
      <c r="BG2761">
        <v>1430156</v>
      </c>
      <c r="BH2761">
        <v>37.126658186443755</v>
      </c>
      <c r="BI2761">
        <v>2919</v>
      </c>
      <c r="BJ2761">
        <v>9</v>
      </c>
      <c r="BK2761">
        <v>2</v>
      </c>
      <c r="BL2761">
        <v>3</v>
      </c>
      <c r="BM2761">
        <v>0</v>
      </c>
      <c r="BN2761">
        <v>1</v>
      </c>
      <c r="BO2761">
        <v>0</v>
      </c>
      <c r="BP2761">
        <v>1</v>
      </c>
      <c r="BQ2761">
        <v>7</v>
      </c>
      <c r="BR2761">
        <v>4</v>
      </c>
      <c r="BS2761">
        <v>1</v>
      </c>
      <c r="BT2761">
        <v>36969</v>
      </c>
      <c r="BU2761">
        <v>0.55000000000000004</v>
      </c>
      <c r="BV2761">
        <v>0.62382629999999994</v>
      </c>
      <c r="BW2761">
        <v>262</v>
      </c>
      <c r="BX2761">
        <v>0.75739129999999999</v>
      </c>
      <c r="BY2761">
        <v>-0.17859159999999999</v>
      </c>
      <c r="BZ2761">
        <v>10</v>
      </c>
      <c r="CA2761">
        <v>4</v>
      </c>
      <c r="CB2761">
        <v>3</v>
      </c>
      <c r="CC2761">
        <v>1</v>
      </c>
      <c r="CD2761">
        <v>1</v>
      </c>
      <c r="CE2761">
        <v>0</v>
      </c>
      <c r="CF2761">
        <v>1</v>
      </c>
      <c r="CG2761">
        <v>11</v>
      </c>
      <c r="CH2761">
        <v>3</v>
      </c>
      <c r="CI2761">
        <v>0</v>
      </c>
      <c r="CJ2761">
        <v>39136</v>
      </c>
      <c r="CK2761">
        <v>0.86876533115290266</v>
      </c>
      <c r="CL2761">
        <v>0.66842487482322366</v>
      </c>
      <c r="CM2761">
        <v>253</v>
      </c>
      <c r="CN2761">
        <v>-0.28052444555306938</v>
      </c>
      <c r="CO2761">
        <v>11157</v>
      </c>
      <c r="CP2761">
        <v>0.62550085300000002</v>
      </c>
      <c r="CQ2761">
        <v>0.97521798199999998</v>
      </c>
      <c r="CR2761">
        <v>35403</v>
      </c>
      <c r="CS2761">
        <v>0.88800000000000001</v>
      </c>
      <c r="CT2761">
        <v>30742</v>
      </c>
      <c r="CU2761">
        <v>0.85168152916999995</v>
      </c>
      <c r="CV2761">
        <v>63</v>
      </c>
      <c r="CW2761">
        <v>21</v>
      </c>
      <c r="CX2761">
        <v>42</v>
      </c>
      <c r="CY2761">
        <v>351</v>
      </c>
      <c r="CZ2761">
        <v>966</v>
      </c>
      <c r="DA2761" s="2">
        <v>39799</v>
      </c>
      <c r="DB2761" s="2">
        <v>6850</v>
      </c>
      <c r="DC2761" s="2">
        <v>602.82000000000005</v>
      </c>
      <c r="DD2761" s="2">
        <v>1965</v>
      </c>
      <c r="DE2761">
        <v>282</v>
      </c>
      <c r="DF2761">
        <v>7</v>
      </c>
      <c r="DG2761">
        <v>309.2</v>
      </c>
      <c r="DH2761">
        <v>12.99</v>
      </c>
      <c r="DI2761" s="2">
        <v>12.99</v>
      </c>
      <c r="DJ2761">
        <v>4.96</v>
      </c>
      <c r="DK2761">
        <v>0.92875683641843876</v>
      </c>
      <c r="DL2761">
        <v>8.0906148867313909E-3</v>
      </c>
      <c r="DM2761">
        <v>0</v>
      </c>
      <c r="DN2761">
        <v>5</v>
      </c>
      <c r="DO2761">
        <v>4.0000000000000001E-3</v>
      </c>
      <c r="DP2761">
        <v>23.87</v>
      </c>
      <c r="DQ2761" s="2">
        <f>12644+109372</f>
        <v>122016</v>
      </c>
      <c r="DR2761" s="2">
        <v>39544.792991080001</v>
      </c>
      <c r="DS2761">
        <v>3.2828804593072296E-2</v>
      </c>
      <c r="DV2761">
        <v>0</v>
      </c>
    </row>
    <row r="2762" spans="1:126" x14ac:dyDescent="0.15">
      <c r="A2762" t="s">
        <v>4482</v>
      </c>
      <c r="B2762" t="s">
        <v>4516</v>
      </c>
      <c r="C2762">
        <v>49</v>
      </c>
      <c r="D2762">
        <v>45</v>
      </c>
      <c r="E2762" t="s">
        <v>4517</v>
      </c>
      <c r="F2762">
        <v>49045</v>
      </c>
      <c r="G2762" t="s">
        <v>7745</v>
      </c>
      <c r="H2762">
        <v>84.5</v>
      </c>
      <c r="I2762">
        <v>0.6</v>
      </c>
      <c r="J2762">
        <v>0.8</v>
      </c>
      <c r="K2762">
        <v>0.6</v>
      </c>
      <c r="L2762">
        <v>2</v>
      </c>
      <c r="M2762">
        <v>11.4</v>
      </c>
      <c r="N2762">
        <f t="shared" si="174"/>
        <v>7275.57</v>
      </c>
      <c r="O2762">
        <f t="shared" si="172"/>
        <v>2724.4300000000003</v>
      </c>
      <c r="P2762">
        <f t="shared" si="173"/>
        <v>3.2693160000000017</v>
      </c>
      <c r="Q2762" s="4">
        <v>49045</v>
      </c>
      <c r="R2762" s="5">
        <v>40.467753000000002</v>
      </c>
      <c r="S2762" s="5">
        <v>-113.12397900000001</v>
      </c>
      <c r="T2762">
        <v>1</v>
      </c>
      <c r="U2762">
        <v>2.9581716114295588E-2</v>
      </c>
      <c r="V2762">
        <v>58158</v>
      </c>
      <c r="W2762">
        <v>59973</v>
      </c>
      <c r="X2762">
        <v>60893</v>
      </c>
      <c r="Y2762">
        <v>62641</v>
      </c>
      <c r="Z2762">
        <v>29814</v>
      </c>
      <c r="AA2762">
        <v>49027</v>
      </c>
      <c r="AB2762">
        <v>23024.994999999999</v>
      </c>
      <c r="AC2762">
        <v>63552</v>
      </c>
      <c r="AD2762">
        <v>1</v>
      </c>
      <c r="AE2762">
        <v>1.6422248862759267E-5</v>
      </c>
      <c r="AF2762">
        <v>69</v>
      </c>
      <c r="AG2762">
        <v>476</v>
      </c>
      <c r="AH2762">
        <v>0.14495798319327732</v>
      </c>
      <c r="AI2762" s="3">
        <v>347024</v>
      </c>
      <c r="AJ2762" s="3">
        <v>4442863.1204984449</v>
      </c>
      <c r="AK2762">
        <v>24</v>
      </c>
      <c r="AL2762">
        <v>4664147.1999999993</v>
      </c>
      <c r="AM2762">
        <v>379491</v>
      </c>
      <c r="AN2762">
        <v>38147</v>
      </c>
      <c r="AO2762">
        <v>417638</v>
      </c>
      <c r="AP2762">
        <v>3</v>
      </c>
      <c r="AQ2762">
        <v>0</v>
      </c>
      <c r="AR2762">
        <v>3</v>
      </c>
      <c r="AS2762">
        <v>5.0022510129558301E-2</v>
      </c>
      <c r="AT2762">
        <v>3</v>
      </c>
      <c r="AU2762">
        <v>29</v>
      </c>
      <c r="AV2762">
        <f t="shared" si="175"/>
        <v>32</v>
      </c>
      <c r="AW2762">
        <v>56868</v>
      </c>
      <c r="AX2762">
        <v>0.92</v>
      </c>
      <c r="AY2762">
        <v>673622213.823421</v>
      </c>
      <c r="AZ2762">
        <v>673622.21382342104</v>
      </c>
      <c r="BA2762">
        <v>16570.5253373663</v>
      </c>
      <c r="BB2762">
        <v>0.60348116890718861</v>
      </c>
      <c r="BC2762">
        <v>4068</v>
      </c>
      <c r="BD2762">
        <v>32907</v>
      </c>
      <c r="BE2762">
        <v>-28839</v>
      </c>
      <c r="BF2762">
        <v>-0.49587331063654183</v>
      </c>
      <c r="BG2762">
        <v>142413</v>
      </c>
      <c r="BH2762">
        <v>2.3387417272921356</v>
      </c>
      <c r="BI2762">
        <v>3271</v>
      </c>
      <c r="BJ2762">
        <v>6</v>
      </c>
      <c r="BK2762">
        <v>4</v>
      </c>
      <c r="BL2762">
        <v>2</v>
      </c>
      <c r="BM2762">
        <v>0</v>
      </c>
      <c r="BN2762">
        <v>0</v>
      </c>
      <c r="BO2762">
        <v>2</v>
      </c>
      <c r="BP2762">
        <v>1</v>
      </c>
      <c r="BQ2762">
        <v>2</v>
      </c>
      <c r="BR2762">
        <v>2</v>
      </c>
      <c r="BS2762">
        <v>0</v>
      </c>
      <c r="BT2762">
        <v>58335</v>
      </c>
      <c r="BU2762">
        <v>0.8</v>
      </c>
      <c r="BV2762">
        <v>0.45860220000000002</v>
      </c>
      <c r="BW2762">
        <v>85</v>
      </c>
      <c r="BX2762">
        <v>0.32570500000000002</v>
      </c>
      <c r="BY2762">
        <v>-2.3663590000000001</v>
      </c>
      <c r="BZ2762">
        <v>10</v>
      </c>
      <c r="CA2762">
        <v>4</v>
      </c>
      <c r="CB2762">
        <v>1</v>
      </c>
      <c r="CC2762">
        <v>0</v>
      </c>
      <c r="CD2762">
        <v>1</v>
      </c>
      <c r="CE2762">
        <v>2</v>
      </c>
      <c r="CF2762">
        <v>1</v>
      </c>
      <c r="CG2762">
        <v>2</v>
      </c>
      <c r="CH2762">
        <v>2</v>
      </c>
      <c r="CI2762">
        <v>0</v>
      </c>
      <c r="CJ2762">
        <v>61625</v>
      </c>
      <c r="CK2762">
        <v>0.37322515212981744</v>
      </c>
      <c r="CL2762">
        <v>0.61385728399783279</v>
      </c>
      <c r="CM2762">
        <v>90</v>
      </c>
      <c r="CN2762">
        <v>-1.903609209873977</v>
      </c>
      <c r="CO2762">
        <v>7008</v>
      </c>
      <c r="CP2762">
        <v>-0.21285989759999999</v>
      </c>
      <c r="CQ2762">
        <v>-0.1923376712</v>
      </c>
      <c r="CR2762">
        <v>55252</v>
      </c>
      <c r="CS2762">
        <v>0.872</v>
      </c>
      <c r="CT2762">
        <v>50365</v>
      </c>
      <c r="CU2762">
        <v>0.85900074314999997</v>
      </c>
      <c r="CV2762">
        <v>64</v>
      </c>
      <c r="CW2762">
        <v>23</v>
      </c>
      <c r="CX2762">
        <v>16</v>
      </c>
      <c r="CY2762">
        <v>409</v>
      </c>
      <c r="CZ2762">
        <v>786</v>
      </c>
      <c r="DA2762" s="2">
        <v>21331</v>
      </c>
      <c r="DB2762" s="2">
        <v>6000</v>
      </c>
      <c r="DC2762" s="2">
        <v>139.88999999999999</v>
      </c>
      <c r="DD2762" s="2">
        <v>5054</v>
      </c>
      <c r="DE2762">
        <v>279</v>
      </c>
      <c r="DF2762">
        <v>28</v>
      </c>
      <c r="DG2762">
        <v>23.04</v>
      </c>
      <c r="DH2762">
        <v>4.9400000000000004</v>
      </c>
      <c r="DI2762" s="2">
        <v>6.58</v>
      </c>
      <c r="DJ2762">
        <v>2.83</v>
      </c>
      <c r="DK2762">
        <v>0.87717564203052234</v>
      </c>
      <c r="DL2762">
        <v>2.1008403361344537E-3</v>
      </c>
      <c r="DM2762">
        <v>0</v>
      </c>
      <c r="DN2762">
        <v>0.9</v>
      </c>
      <c r="DO2762">
        <v>0</v>
      </c>
      <c r="DP2762">
        <v>209.2</v>
      </c>
      <c r="DQ2762" s="2">
        <v>159088</v>
      </c>
      <c r="DR2762" s="2">
        <v>2979.7009231299999</v>
      </c>
      <c r="DS2762">
        <v>6.3885224787288029E-4</v>
      </c>
      <c r="DV2762">
        <v>0</v>
      </c>
    </row>
    <row r="2763" spans="1:126" x14ac:dyDescent="0.15">
      <c r="A2763" t="s">
        <v>4482</v>
      </c>
      <c r="B2763" t="s">
        <v>4518</v>
      </c>
      <c r="C2763">
        <v>49</v>
      </c>
      <c r="D2763">
        <v>47</v>
      </c>
      <c r="E2763" t="s">
        <v>4519</v>
      </c>
      <c r="F2763">
        <v>49047</v>
      </c>
      <c r="G2763" t="s">
        <v>7746</v>
      </c>
      <c r="H2763">
        <v>82.8</v>
      </c>
      <c r="I2763">
        <v>0.3</v>
      </c>
      <c r="J2763">
        <v>7.3</v>
      </c>
      <c r="K2763">
        <v>0.5</v>
      </c>
      <c r="L2763">
        <v>1.9</v>
      </c>
      <c r="M2763">
        <v>7.1</v>
      </c>
      <c r="N2763">
        <f t="shared" si="174"/>
        <v>6963.4899999999989</v>
      </c>
      <c r="O2763">
        <f t="shared" si="172"/>
        <v>3036.5100000000011</v>
      </c>
      <c r="P2763">
        <f t="shared" si="173"/>
        <v>3.6438120000000027</v>
      </c>
      <c r="Q2763" s="4">
        <v>49047</v>
      </c>
      <c r="R2763" s="5">
        <v>40.125886999999999</v>
      </c>
      <c r="S2763" s="5">
        <v>-109.517748</v>
      </c>
      <c r="T2763">
        <v>7</v>
      </c>
      <c r="U2763">
        <v>-0.21991092008694713</v>
      </c>
      <c r="V2763">
        <v>32809</v>
      </c>
      <c r="W2763">
        <v>34576</v>
      </c>
      <c r="X2763">
        <v>35721</v>
      </c>
      <c r="Y2763">
        <v>37776</v>
      </c>
      <c r="Z2763">
        <v>17104</v>
      </c>
      <c r="AA2763">
        <v>49029</v>
      </c>
      <c r="AB2763">
        <v>12700.028000000002</v>
      </c>
      <c r="AC2763">
        <v>66815</v>
      </c>
      <c r="AD2763">
        <v>1</v>
      </c>
      <c r="AE2763">
        <v>2.7994736989445986E-5</v>
      </c>
      <c r="AF2763">
        <v>78</v>
      </c>
      <c r="AG2763">
        <v>1231</v>
      </c>
      <c r="AH2763">
        <v>6.3363119415109664E-2</v>
      </c>
      <c r="AJ2763" s="3">
        <v>2868712.521400365</v>
      </c>
      <c r="AK2763">
        <v>37</v>
      </c>
      <c r="AL2763">
        <v>2879494.4</v>
      </c>
      <c r="AM2763">
        <v>208158</v>
      </c>
      <c r="AN2763">
        <v>92869</v>
      </c>
      <c r="AO2763">
        <v>301027</v>
      </c>
      <c r="AP2763">
        <v>1</v>
      </c>
      <c r="AQ2763">
        <v>2</v>
      </c>
      <c r="AR2763">
        <v>3</v>
      </c>
      <c r="AS2763">
        <v>8.676538639518741E-2</v>
      </c>
      <c r="AT2763">
        <v>3</v>
      </c>
      <c r="AU2763">
        <v>30</v>
      </c>
      <c r="AV2763">
        <f t="shared" si="175"/>
        <v>33</v>
      </c>
      <c r="AW2763">
        <v>16502</v>
      </c>
      <c r="AX2763">
        <v>0.45999999999999996</v>
      </c>
      <c r="AY2763">
        <v>2982485980.6075401</v>
      </c>
      <c r="AZ2763">
        <v>2982485.9806075403</v>
      </c>
      <c r="BA2763">
        <v>118486.59417332899</v>
      </c>
      <c r="BB2763">
        <v>8.4397733513813591E-2</v>
      </c>
      <c r="BC2763">
        <v>154033</v>
      </c>
      <c r="BD2763">
        <v>81871</v>
      </c>
      <c r="BE2763">
        <v>72162</v>
      </c>
      <c r="BF2763">
        <v>2.1994574659392239</v>
      </c>
      <c r="BG2763">
        <v>249421</v>
      </c>
      <c r="BH2763">
        <v>6.9824752946446065</v>
      </c>
      <c r="BI2763">
        <v>3471</v>
      </c>
      <c r="BJ2763">
        <v>6</v>
      </c>
      <c r="BK2763">
        <v>2</v>
      </c>
      <c r="BL2763">
        <v>2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31536</v>
      </c>
      <c r="BU2763">
        <v>0.77</v>
      </c>
      <c r="BV2763">
        <v>0.48831059999999998</v>
      </c>
      <c r="BW2763">
        <v>63</v>
      </c>
      <c r="BX2763">
        <v>0.3488077</v>
      </c>
      <c r="BY2763">
        <v>-2.095879</v>
      </c>
      <c r="BZ2763">
        <v>7</v>
      </c>
      <c r="CA2763">
        <v>2</v>
      </c>
      <c r="CB2763">
        <v>2</v>
      </c>
      <c r="CC2763">
        <v>0</v>
      </c>
      <c r="CD2763">
        <v>0</v>
      </c>
      <c r="CE2763">
        <v>0</v>
      </c>
      <c r="CF2763">
        <v>0</v>
      </c>
      <c r="CG2763">
        <v>4</v>
      </c>
      <c r="CH2763">
        <v>0</v>
      </c>
      <c r="CI2763">
        <v>0</v>
      </c>
      <c r="CJ2763">
        <v>36963</v>
      </c>
      <c r="CK2763">
        <v>0.40581121662202746</v>
      </c>
      <c r="CL2763">
        <v>0.61256544502617805</v>
      </c>
      <c r="CM2763">
        <v>64</v>
      </c>
      <c r="CN2763">
        <v>-1.8223489800538184</v>
      </c>
      <c r="CO2763">
        <v>2779</v>
      </c>
      <c r="CP2763">
        <v>-0.93634363570000001</v>
      </c>
      <c r="CQ2763">
        <v>-0.39411348870000001</v>
      </c>
      <c r="CR2763">
        <v>33288</v>
      </c>
      <c r="CS2763">
        <v>0.86599999999999999</v>
      </c>
      <c r="CT2763">
        <v>26116</v>
      </c>
      <c r="CU2763">
        <v>0.80550511325999996</v>
      </c>
      <c r="CV2763">
        <v>37</v>
      </c>
      <c r="CW2763">
        <v>19</v>
      </c>
      <c r="CX2763">
        <v>13</v>
      </c>
      <c r="CY2763">
        <v>538</v>
      </c>
      <c r="CZ2763">
        <v>1993</v>
      </c>
      <c r="DA2763" s="2">
        <v>19161</v>
      </c>
      <c r="DB2763" s="2">
        <v>2915</v>
      </c>
      <c r="DC2763" s="2">
        <v>135</v>
      </c>
      <c r="DD2763" s="2">
        <v>4358</v>
      </c>
      <c r="DE2763">
        <v>650</v>
      </c>
      <c r="DF2763">
        <v>117</v>
      </c>
      <c r="DG2763">
        <v>59.06</v>
      </c>
      <c r="DH2763">
        <v>2.81</v>
      </c>
      <c r="DI2763" s="2">
        <v>5.63</v>
      </c>
      <c r="DJ2763">
        <v>3.53</v>
      </c>
      <c r="DK2763">
        <v>0.99560828453486672</v>
      </c>
      <c r="DL2763">
        <v>0</v>
      </c>
      <c r="DM2763">
        <v>0</v>
      </c>
      <c r="DN2763">
        <v>75.3</v>
      </c>
      <c r="DO2763">
        <v>2.6000000000000002E-2</v>
      </c>
      <c r="DP2763">
        <v>14022.37</v>
      </c>
      <c r="DQ2763" s="2">
        <v>268864</v>
      </c>
      <c r="DR2763" s="2">
        <v>2624.2382350900007</v>
      </c>
      <c r="DS2763">
        <v>3.4511300244284896E-4</v>
      </c>
      <c r="DV2763">
        <v>0</v>
      </c>
    </row>
    <row r="2764" spans="1:126" x14ac:dyDescent="0.15">
      <c r="A2764" t="s">
        <v>4482</v>
      </c>
      <c r="B2764" t="s">
        <v>4482</v>
      </c>
      <c r="C2764">
        <v>49</v>
      </c>
      <c r="D2764">
        <v>49</v>
      </c>
      <c r="E2764" t="s">
        <v>4520</v>
      </c>
      <c r="F2764">
        <v>49049</v>
      </c>
      <c r="G2764" t="s">
        <v>7747</v>
      </c>
      <c r="H2764">
        <v>84.2</v>
      </c>
      <c r="I2764">
        <v>0.5</v>
      </c>
      <c r="J2764">
        <v>0.5</v>
      </c>
      <c r="K2764">
        <v>1.3</v>
      </c>
      <c r="L2764">
        <v>2.8</v>
      </c>
      <c r="M2764">
        <v>10.8</v>
      </c>
      <c r="N2764">
        <f t="shared" si="174"/>
        <v>7216.31</v>
      </c>
      <c r="O2764">
        <f t="shared" si="172"/>
        <v>2783.6899999999996</v>
      </c>
      <c r="P2764">
        <f t="shared" si="173"/>
        <v>3.3404280000000006</v>
      </c>
      <c r="Q2764" s="4">
        <v>49049</v>
      </c>
      <c r="R2764" s="5">
        <v>40.120424999999997</v>
      </c>
      <c r="S2764" s="5">
        <v>-111.668508</v>
      </c>
      <c r="T2764">
        <v>2</v>
      </c>
      <c r="U2764">
        <v>0.13637410273738648</v>
      </c>
      <c r="V2764">
        <v>516571</v>
      </c>
      <c r="W2764">
        <v>540425</v>
      </c>
      <c r="X2764">
        <v>551957</v>
      </c>
      <c r="Y2764">
        <v>573038</v>
      </c>
      <c r="Z2764">
        <v>228972</v>
      </c>
      <c r="AA2764">
        <v>49031</v>
      </c>
      <c r="AB2764">
        <v>173241.897</v>
      </c>
      <c r="AC2764">
        <v>62180</v>
      </c>
      <c r="AD2764">
        <v>5</v>
      </c>
      <c r="AE2764">
        <v>9.0586766722770072E-6</v>
      </c>
      <c r="AF2764">
        <v>392</v>
      </c>
      <c r="AG2764">
        <v>2462</v>
      </c>
      <c r="AH2764">
        <v>0.15922014622258326</v>
      </c>
      <c r="AI2764" s="3">
        <v>343077</v>
      </c>
      <c r="AJ2764" s="3">
        <v>1282284.9250194752</v>
      </c>
      <c r="AK2764">
        <v>10</v>
      </c>
      <c r="AL2764">
        <v>1370278.4</v>
      </c>
      <c r="AM2764">
        <v>1004333</v>
      </c>
      <c r="AN2764">
        <v>168403</v>
      </c>
      <c r="AO2764">
        <v>1172736</v>
      </c>
      <c r="AP2764">
        <v>44</v>
      </c>
      <c r="AQ2764">
        <v>1</v>
      </c>
      <c r="AR2764">
        <v>45</v>
      </c>
      <c r="AS2764">
        <v>8.3267798491927655E-2</v>
      </c>
      <c r="AT2764">
        <v>50</v>
      </c>
      <c r="AU2764">
        <v>486</v>
      </c>
      <c r="AV2764">
        <f t="shared" si="175"/>
        <v>536</v>
      </c>
      <c r="AW2764">
        <v>458346</v>
      </c>
      <c r="AX2764">
        <v>0.98</v>
      </c>
      <c r="AY2764">
        <v>1085861945.1008401</v>
      </c>
      <c r="AZ2764">
        <v>1085861.9451008402</v>
      </c>
      <c r="BA2764">
        <v>2946.0244822504401</v>
      </c>
      <c r="BB2764">
        <v>3.394404921021259</v>
      </c>
      <c r="BC2764">
        <v>170540</v>
      </c>
      <c r="BD2764">
        <v>206165</v>
      </c>
      <c r="BE2764">
        <v>-35625</v>
      </c>
      <c r="BF2764">
        <v>-6.8964382437264188E-2</v>
      </c>
      <c r="BG2764">
        <v>6924897</v>
      </c>
      <c r="BH2764">
        <v>12.546080582364207</v>
      </c>
      <c r="BI2764">
        <v>24246</v>
      </c>
      <c r="BJ2764">
        <v>17</v>
      </c>
      <c r="BK2764">
        <v>11</v>
      </c>
      <c r="BL2764">
        <v>10</v>
      </c>
      <c r="BM2764">
        <v>0</v>
      </c>
      <c r="BN2764">
        <v>3</v>
      </c>
      <c r="BO2764">
        <v>6</v>
      </c>
      <c r="BP2764">
        <v>4</v>
      </c>
      <c r="BQ2764">
        <v>29</v>
      </c>
      <c r="BR2764">
        <v>9</v>
      </c>
      <c r="BS2764">
        <v>1</v>
      </c>
      <c r="BT2764">
        <v>545307</v>
      </c>
      <c r="BU2764">
        <v>0.79</v>
      </c>
      <c r="BV2764">
        <v>0.45529520000000001</v>
      </c>
      <c r="BW2764">
        <v>1057</v>
      </c>
      <c r="BX2764">
        <v>0.16504460000000001</v>
      </c>
      <c r="BY2764">
        <v>-2.4339080000000002</v>
      </c>
      <c r="BZ2764">
        <v>20</v>
      </c>
      <c r="CA2764">
        <v>9</v>
      </c>
      <c r="CB2764">
        <v>12</v>
      </c>
      <c r="CC2764">
        <v>0</v>
      </c>
      <c r="CD2764">
        <v>4</v>
      </c>
      <c r="CE2764">
        <v>6</v>
      </c>
      <c r="CF2764">
        <v>5</v>
      </c>
      <c r="CG2764">
        <v>44</v>
      </c>
      <c r="CH2764">
        <v>8</v>
      </c>
      <c r="CI2764">
        <v>2</v>
      </c>
      <c r="CJ2764">
        <v>561534</v>
      </c>
      <c r="CK2764">
        <v>0.19589196736083658</v>
      </c>
      <c r="CL2764">
        <v>0.65650882546343847</v>
      </c>
      <c r="CM2764">
        <v>965</v>
      </c>
      <c r="CN2764">
        <v>-1.8393076367119385</v>
      </c>
      <c r="CO2764">
        <v>85683</v>
      </c>
      <c r="CP2764">
        <v>0.896240857</v>
      </c>
      <c r="CQ2764">
        <v>0.65384243099999995</v>
      </c>
      <c r="CR2764">
        <v>498275</v>
      </c>
      <c r="CS2764">
        <v>0.85799999999999998</v>
      </c>
      <c r="CT2764">
        <v>438569</v>
      </c>
      <c r="CU2764">
        <v>0.85464844736000001</v>
      </c>
      <c r="CV2764">
        <v>1256</v>
      </c>
      <c r="CW2764">
        <v>359</v>
      </c>
      <c r="CX2764">
        <v>251</v>
      </c>
      <c r="CY2764">
        <v>3195</v>
      </c>
      <c r="CZ2764">
        <v>3975</v>
      </c>
      <c r="DA2764" s="2">
        <v>311650</v>
      </c>
      <c r="DB2764" s="2">
        <v>66950</v>
      </c>
      <c r="DC2764" s="2">
        <v>231.75</v>
      </c>
      <c r="DD2764" s="2">
        <v>44709</v>
      </c>
      <c r="DE2764">
        <v>1107</v>
      </c>
      <c r="DF2764">
        <v>179</v>
      </c>
      <c r="DG2764">
        <v>67.59</v>
      </c>
      <c r="DH2764">
        <v>2.54</v>
      </c>
      <c r="DI2764" s="2">
        <v>5.98</v>
      </c>
      <c r="DJ2764">
        <v>4.93</v>
      </c>
      <c r="DK2764">
        <v>0.94609956365480641</v>
      </c>
      <c r="DL2764">
        <v>1.6246953696181965E-3</v>
      </c>
      <c r="DM2764">
        <v>0</v>
      </c>
      <c r="DN2764">
        <v>40.5</v>
      </c>
      <c r="DO2764">
        <v>0.03</v>
      </c>
      <c r="DP2764">
        <v>15226.94</v>
      </c>
      <c r="DQ2764" s="2">
        <f>40960+374+3797+92573+352344</f>
        <v>490048</v>
      </c>
      <c r="DR2764" s="2">
        <v>2479.06428848</v>
      </c>
      <c r="DS2764">
        <v>1.8091683328446686E-3</v>
      </c>
      <c r="DT2764">
        <v>5.2708303163732202</v>
      </c>
      <c r="DU2764">
        <v>7222504.9325913899</v>
      </c>
      <c r="DV2764">
        <v>0</v>
      </c>
    </row>
    <row r="2765" spans="1:126" x14ac:dyDescent="0.15">
      <c r="A2765" t="s">
        <v>4482</v>
      </c>
      <c r="B2765" t="s">
        <v>4521</v>
      </c>
      <c r="C2765">
        <v>49</v>
      </c>
      <c r="D2765">
        <v>51</v>
      </c>
      <c r="E2765" t="s">
        <v>4522</v>
      </c>
      <c r="F2765">
        <v>49051</v>
      </c>
      <c r="G2765" t="s">
        <v>7748</v>
      </c>
      <c r="H2765">
        <v>84.2</v>
      </c>
      <c r="I2765">
        <v>0.2</v>
      </c>
      <c r="J2765">
        <v>0.2</v>
      </c>
      <c r="K2765">
        <v>0.7</v>
      </c>
      <c r="L2765">
        <v>1.1000000000000001</v>
      </c>
      <c r="M2765">
        <v>13.5</v>
      </c>
      <c r="N2765">
        <f t="shared" si="174"/>
        <v>7273.67</v>
      </c>
      <c r="O2765">
        <f t="shared" si="172"/>
        <v>2726.33</v>
      </c>
      <c r="P2765">
        <f t="shared" si="173"/>
        <v>3.2715960000000011</v>
      </c>
      <c r="Q2765" s="4">
        <v>49051</v>
      </c>
      <c r="R2765" s="5">
        <v>40.334884000000002</v>
      </c>
      <c r="S2765" s="5">
        <v>-111.161568</v>
      </c>
      <c r="T2765">
        <v>6</v>
      </c>
      <c r="U2765">
        <v>0.15245365749553211</v>
      </c>
      <c r="V2765">
        <v>23661</v>
      </c>
      <c r="W2765">
        <v>25550</v>
      </c>
      <c r="X2765">
        <v>26661</v>
      </c>
      <c r="Y2765">
        <v>29273</v>
      </c>
      <c r="Z2765">
        <v>13304</v>
      </c>
      <c r="AA2765">
        <v>49033</v>
      </c>
      <c r="AB2765">
        <v>10657.234</v>
      </c>
      <c r="AC2765">
        <v>66486</v>
      </c>
      <c r="AD2765">
        <v>1</v>
      </c>
      <c r="AE2765">
        <v>3.7507970443719292E-5</v>
      </c>
      <c r="AF2765">
        <v>24</v>
      </c>
      <c r="AG2765">
        <v>450</v>
      </c>
      <c r="AH2765">
        <v>5.3333333333333337E-2</v>
      </c>
      <c r="AI2765" s="3">
        <v>149224</v>
      </c>
      <c r="AJ2765" s="3">
        <v>753282.26500319003</v>
      </c>
      <c r="AK2765">
        <v>14</v>
      </c>
      <c r="AL2765">
        <v>773913.59999999998</v>
      </c>
      <c r="AM2765">
        <v>176905</v>
      </c>
      <c r="AN2765">
        <v>24148</v>
      </c>
      <c r="AO2765">
        <v>201053</v>
      </c>
      <c r="AP2765">
        <v>8</v>
      </c>
      <c r="AQ2765">
        <v>0</v>
      </c>
      <c r="AR2765">
        <v>8</v>
      </c>
      <c r="AS2765">
        <v>0.3131115459882583</v>
      </c>
      <c r="AT2765">
        <v>7</v>
      </c>
      <c r="AU2765">
        <v>28</v>
      </c>
      <c r="AV2765">
        <f t="shared" si="175"/>
        <v>35</v>
      </c>
      <c r="AW2765">
        <v>20220</v>
      </c>
      <c r="AX2765">
        <v>0.79</v>
      </c>
      <c r="AY2765">
        <v>219529492.71187699</v>
      </c>
      <c r="AZ2765">
        <v>219529.49271187698</v>
      </c>
      <c r="BA2765">
        <v>14388.334778705401</v>
      </c>
      <c r="BB2765">
        <v>0.69500745943164355</v>
      </c>
      <c r="BC2765">
        <v>44023</v>
      </c>
      <c r="BD2765">
        <v>110444</v>
      </c>
      <c r="BE2765">
        <v>-66421</v>
      </c>
      <c r="BF2765">
        <v>-2.8071932716284183</v>
      </c>
      <c r="BG2765">
        <v>271157</v>
      </c>
      <c r="BH2765">
        <v>10.170548741607591</v>
      </c>
      <c r="BI2765">
        <v>1578</v>
      </c>
      <c r="BJ2765">
        <v>3</v>
      </c>
      <c r="BK2765">
        <v>0</v>
      </c>
      <c r="BL2765">
        <v>2</v>
      </c>
      <c r="BM2765">
        <v>0</v>
      </c>
      <c r="BN2765">
        <v>1</v>
      </c>
      <c r="BO2765">
        <v>0</v>
      </c>
      <c r="BP2765">
        <v>1</v>
      </c>
      <c r="BQ2765">
        <v>3</v>
      </c>
      <c r="BR2765">
        <v>0</v>
      </c>
      <c r="BS2765">
        <v>0</v>
      </c>
      <c r="BT2765">
        <v>21600</v>
      </c>
      <c r="BU2765">
        <v>0.79</v>
      </c>
      <c r="BV2765">
        <v>0.58236060000000001</v>
      </c>
      <c r="BW2765">
        <v>69</v>
      </c>
      <c r="BX2765">
        <v>0.46296300000000001</v>
      </c>
      <c r="BY2765">
        <v>-1.3609819999999999</v>
      </c>
      <c r="BZ2765">
        <v>5</v>
      </c>
      <c r="CA2765">
        <v>1</v>
      </c>
      <c r="CB2765">
        <v>1</v>
      </c>
      <c r="CC2765">
        <v>0</v>
      </c>
      <c r="CD2765">
        <v>0</v>
      </c>
      <c r="CE2765">
        <v>0</v>
      </c>
      <c r="CF2765">
        <v>1</v>
      </c>
      <c r="CG2765">
        <v>1</v>
      </c>
      <c r="CH2765">
        <v>1</v>
      </c>
      <c r="CI2765">
        <v>0</v>
      </c>
      <c r="CJ2765">
        <v>27785</v>
      </c>
      <c r="CK2765">
        <v>0.35990642432967429</v>
      </c>
      <c r="CL2765">
        <v>0.59685049172164817</v>
      </c>
      <c r="CM2765">
        <v>68</v>
      </c>
      <c r="CN2765">
        <v>-1.8117498196424935</v>
      </c>
      <c r="CO2765">
        <v>4379</v>
      </c>
      <c r="CP2765">
        <v>0.86750967199999995</v>
      </c>
      <c r="CQ2765">
        <v>0.39029206399999999</v>
      </c>
      <c r="CR2765">
        <v>26081</v>
      </c>
      <c r="CS2765">
        <v>0.879</v>
      </c>
      <c r="CT2765">
        <v>18598</v>
      </c>
      <c r="CU2765">
        <v>0.80073543397000013</v>
      </c>
      <c r="CV2765">
        <v>27</v>
      </c>
      <c r="CW2765">
        <v>16</v>
      </c>
      <c r="CX2765">
        <v>15</v>
      </c>
      <c r="CY2765">
        <v>340</v>
      </c>
      <c r="CZ2765">
        <v>752</v>
      </c>
      <c r="DA2765" s="2">
        <v>14111</v>
      </c>
      <c r="DB2765" s="2">
        <v>3130</v>
      </c>
      <c r="DC2765" s="2">
        <v>249.65</v>
      </c>
      <c r="DD2765" s="2">
        <v>960</v>
      </c>
      <c r="DE2765">
        <v>218</v>
      </c>
      <c r="DF2765">
        <v>26</v>
      </c>
      <c r="DG2765">
        <v>90.78</v>
      </c>
      <c r="DH2765">
        <v>3.78</v>
      </c>
      <c r="DI2765" s="2">
        <v>11.35</v>
      </c>
      <c r="DJ2765">
        <v>4.92</v>
      </c>
      <c r="DK2765">
        <v>0.83146142711628157</v>
      </c>
      <c r="DL2765">
        <v>0</v>
      </c>
      <c r="DM2765">
        <v>0</v>
      </c>
      <c r="DN2765">
        <v>5</v>
      </c>
      <c r="DO2765">
        <v>6.0000000000000001E-3</v>
      </c>
      <c r="DP2765">
        <v>0</v>
      </c>
      <c r="DQ2765" s="2">
        <f>44422+21173+367935</f>
        <v>433530</v>
      </c>
      <c r="DR2765" s="2">
        <v>526.19843808000007</v>
      </c>
      <c r="DS2765">
        <v>6.7991884118777596E-4</v>
      </c>
      <c r="DT2765">
        <v>2.1564837861699999</v>
      </c>
      <c r="DU2765">
        <v>1668932.1302964548</v>
      </c>
      <c r="DV2765">
        <v>0</v>
      </c>
    </row>
    <row r="2766" spans="1:126" x14ac:dyDescent="0.15">
      <c r="A2766" t="s">
        <v>4482</v>
      </c>
      <c r="B2766" t="s">
        <v>232</v>
      </c>
      <c r="C2766">
        <v>49</v>
      </c>
      <c r="D2766">
        <v>53</v>
      </c>
      <c r="E2766" t="s">
        <v>4523</v>
      </c>
      <c r="F2766">
        <v>49053</v>
      </c>
      <c r="G2766" t="s">
        <v>7749</v>
      </c>
      <c r="H2766">
        <v>85.6</v>
      </c>
      <c r="I2766">
        <v>0.5</v>
      </c>
      <c r="J2766">
        <v>1.1000000000000001</v>
      </c>
      <c r="K2766">
        <v>0.7</v>
      </c>
      <c r="L2766">
        <v>2.4</v>
      </c>
      <c r="M2766">
        <v>9.8000000000000007</v>
      </c>
      <c r="N2766">
        <f t="shared" si="174"/>
        <v>7431.1099999999988</v>
      </c>
      <c r="O2766">
        <f t="shared" si="172"/>
        <v>2568.8900000000012</v>
      </c>
      <c r="P2766">
        <f t="shared" si="173"/>
        <v>3.0826680000000026</v>
      </c>
      <c r="Q2766" s="4">
        <v>49053</v>
      </c>
      <c r="R2766" s="5">
        <v>37.262531000000003</v>
      </c>
      <c r="S2766" s="5">
        <v>-113.48779999999999</v>
      </c>
      <c r="T2766">
        <v>3</v>
      </c>
      <c r="U2766">
        <v>9.5959281936653887E-2</v>
      </c>
      <c r="V2766">
        <v>139484</v>
      </c>
      <c r="W2766">
        <v>144844</v>
      </c>
      <c r="X2766">
        <v>148244</v>
      </c>
      <c r="Y2766">
        <v>154731</v>
      </c>
      <c r="Z2766">
        <v>63802</v>
      </c>
      <c r="AA2766">
        <v>49035</v>
      </c>
      <c r="AB2766">
        <v>47336.398999999998</v>
      </c>
      <c r="AC2766">
        <v>50774</v>
      </c>
      <c r="AD2766">
        <v>2</v>
      </c>
      <c r="AE2766">
        <v>1.3491271147567523E-5</v>
      </c>
      <c r="AF2766">
        <v>76</v>
      </c>
      <c r="AG2766">
        <v>579</v>
      </c>
      <c r="AH2766">
        <v>0.13126079447322972</v>
      </c>
      <c r="AI2766" s="3">
        <v>147991</v>
      </c>
      <c r="AJ2766" s="3">
        <v>1553221.00871839</v>
      </c>
      <c r="AK2766">
        <v>22</v>
      </c>
      <c r="AL2766">
        <v>1555244.8</v>
      </c>
      <c r="AM2766">
        <v>110905</v>
      </c>
      <c r="AN2766">
        <v>29231</v>
      </c>
      <c r="AO2766">
        <v>140136</v>
      </c>
      <c r="AP2766">
        <v>6</v>
      </c>
      <c r="AQ2766">
        <v>2</v>
      </c>
      <c r="AR2766">
        <v>8</v>
      </c>
      <c r="AS2766">
        <v>5.5231835630057166E-2</v>
      </c>
      <c r="AT2766">
        <v>9</v>
      </c>
      <c r="AU2766">
        <v>140</v>
      </c>
      <c r="AV2766">
        <f t="shared" si="175"/>
        <v>149</v>
      </c>
      <c r="AW2766">
        <v>157486</v>
      </c>
      <c r="AX2766">
        <v>0.98</v>
      </c>
      <c r="AY2766">
        <v>605518872.94047499</v>
      </c>
      <c r="AZ2766">
        <v>605518.872940475</v>
      </c>
      <c r="BA2766">
        <v>6699.4786051862602</v>
      </c>
      <c r="BB2766">
        <v>1.4926534719073081</v>
      </c>
      <c r="BC2766">
        <v>62905</v>
      </c>
      <c r="BD2766">
        <v>37286</v>
      </c>
      <c r="BE2766">
        <v>25619</v>
      </c>
      <c r="BF2766">
        <v>0.18366981159129361</v>
      </c>
      <c r="BG2766">
        <v>2049053</v>
      </c>
      <c r="BH2766">
        <v>13.822164809368338</v>
      </c>
      <c r="BI2766">
        <v>12651</v>
      </c>
      <c r="BJ2766">
        <v>9</v>
      </c>
      <c r="BK2766">
        <v>7</v>
      </c>
      <c r="BL2766">
        <v>6</v>
      </c>
      <c r="BM2766">
        <v>0</v>
      </c>
      <c r="BN2766">
        <v>0</v>
      </c>
      <c r="BO2766">
        <v>0</v>
      </c>
      <c r="BP2766">
        <v>1</v>
      </c>
      <c r="BQ2766">
        <v>14</v>
      </c>
      <c r="BR2766">
        <v>8</v>
      </c>
      <c r="BS2766">
        <v>1</v>
      </c>
      <c r="BT2766">
        <v>137473</v>
      </c>
      <c r="BU2766">
        <v>0.75</v>
      </c>
      <c r="BV2766">
        <v>0.50616749999999999</v>
      </c>
      <c r="BW2766">
        <v>334</v>
      </c>
      <c r="BX2766">
        <v>0.3346112</v>
      </c>
      <c r="BY2766">
        <v>-1.938652</v>
      </c>
      <c r="BZ2766">
        <v>12</v>
      </c>
      <c r="CA2766">
        <v>5</v>
      </c>
      <c r="CB2766">
        <v>5</v>
      </c>
      <c r="CC2766">
        <v>0</v>
      </c>
      <c r="CD2766">
        <v>0</v>
      </c>
      <c r="CE2766">
        <v>0</v>
      </c>
      <c r="CF2766">
        <v>1</v>
      </c>
      <c r="CG2766">
        <v>20</v>
      </c>
      <c r="CH2766">
        <v>8</v>
      </c>
      <c r="CI2766">
        <v>0</v>
      </c>
      <c r="CJ2766">
        <v>151876</v>
      </c>
      <c r="CK2766">
        <v>0.33580025810529646</v>
      </c>
      <c r="CL2766">
        <v>0.72646572247104868</v>
      </c>
      <c r="CM2766">
        <v>324</v>
      </c>
      <c r="CN2766">
        <v>-1.3390272652973967</v>
      </c>
      <c r="CO2766">
        <v>16318.000000000002</v>
      </c>
      <c r="CP2766">
        <v>0.48134125500000002</v>
      </c>
      <c r="CQ2766">
        <v>2.7227736999999998E-2</v>
      </c>
      <c r="CR2766">
        <v>133432</v>
      </c>
      <c r="CS2766">
        <v>0.84699999999999998</v>
      </c>
      <c r="CT2766">
        <v>110611</v>
      </c>
      <c r="CU2766">
        <v>0.77655883971999995</v>
      </c>
      <c r="CV2766">
        <v>336</v>
      </c>
      <c r="CW2766">
        <v>108</v>
      </c>
      <c r="CX2766">
        <v>89</v>
      </c>
      <c r="CY2766">
        <v>333</v>
      </c>
      <c r="CZ2766">
        <v>927</v>
      </c>
      <c r="DA2766" s="2">
        <v>85410</v>
      </c>
      <c r="DB2766" s="2">
        <v>12915</v>
      </c>
      <c r="DC2766" s="2">
        <v>202.98</v>
      </c>
      <c r="DD2766" s="2">
        <v>11860</v>
      </c>
      <c r="DE2766">
        <v>271</v>
      </c>
      <c r="DF2766">
        <v>10</v>
      </c>
      <c r="DG2766">
        <v>62.25</v>
      </c>
      <c r="DH2766">
        <v>4.74</v>
      </c>
      <c r="DI2766" s="2">
        <v>18.27</v>
      </c>
      <c r="DJ2766">
        <v>2.57</v>
      </c>
      <c r="DK2766">
        <v>0.94759140758559646</v>
      </c>
      <c r="DL2766">
        <v>1.7271157167530224E-3</v>
      </c>
      <c r="DM2766">
        <v>0</v>
      </c>
      <c r="DN2766">
        <v>3</v>
      </c>
      <c r="DO2766">
        <v>2E-3</v>
      </c>
      <c r="DP2766">
        <v>1091.02</v>
      </c>
      <c r="DQ2766" s="2">
        <v>394597</v>
      </c>
      <c r="DR2766" s="2">
        <v>4536.8996192999994</v>
      </c>
      <c r="DS2766">
        <v>1.2277505689211564E-3</v>
      </c>
      <c r="DT2766">
        <v>1.76307231943198</v>
      </c>
      <c r="DU2766">
        <v>2742009.0568205258</v>
      </c>
      <c r="DV2766">
        <v>0</v>
      </c>
    </row>
    <row r="2767" spans="1:126" x14ac:dyDescent="0.15">
      <c r="A2767" t="s">
        <v>4482</v>
      </c>
      <c r="B2767" t="s">
        <v>1020</v>
      </c>
      <c r="C2767">
        <v>49</v>
      </c>
      <c r="D2767">
        <v>55</v>
      </c>
      <c r="E2767" t="s">
        <v>4524</v>
      </c>
      <c r="F2767">
        <v>49055</v>
      </c>
      <c r="G2767" t="s">
        <v>7750</v>
      </c>
      <c r="H2767">
        <v>93.4</v>
      </c>
      <c r="I2767">
        <v>0.1</v>
      </c>
      <c r="J2767">
        <v>0.3</v>
      </c>
      <c r="K2767">
        <v>0.7</v>
      </c>
      <c r="L2767">
        <v>1.3</v>
      </c>
      <c r="M2767">
        <v>4.2</v>
      </c>
      <c r="N2767">
        <f t="shared" si="174"/>
        <v>8743.4800000000014</v>
      </c>
      <c r="O2767">
        <f t="shared" si="172"/>
        <v>1256.5199999999986</v>
      </c>
      <c r="P2767">
        <f t="shared" si="173"/>
        <v>1.5078239999999989</v>
      </c>
      <c r="Q2767" s="4">
        <v>49055</v>
      </c>
      <c r="R2767" s="5">
        <v>38.259839999999997</v>
      </c>
      <c r="S2767" s="5">
        <v>-110.990877</v>
      </c>
      <c r="T2767">
        <v>9</v>
      </c>
      <c r="U2767">
        <v>9.8641533469747314E-2</v>
      </c>
      <c r="V2767">
        <v>2756</v>
      </c>
      <c r="W2767">
        <v>2742</v>
      </c>
      <c r="X2767">
        <v>2722</v>
      </c>
      <c r="Y2767">
        <v>2684</v>
      </c>
      <c r="Z2767">
        <v>1288</v>
      </c>
      <c r="AA2767">
        <v>49037</v>
      </c>
      <c r="AB2767">
        <v>991.80100000000004</v>
      </c>
      <c r="AC2767">
        <v>40645</v>
      </c>
      <c r="AD2767">
        <v>1</v>
      </c>
      <c r="AE2767">
        <v>3.673769287288758E-4</v>
      </c>
      <c r="AF2767">
        <v>22</v>
      </c>
      <c r="AG2767">
        <v>187</v>
      </c>
      <c r="AH2767">
        <v>0.11764705882352941</v>
      </c>
      <c r="AI2767" s="3">
        <v>42361</v>
      </c>
      <c r="AJ2767" s="3">
        <v>1575093.2834220501</v>
      </c>
      <c r="AK2767">
        <v>86</v>
      </c>
      <c r="AL2767">
        <v>1578630.4000000001</v>
      </c>
      <c r="AM2767">
        <v>541068</v>
      </c>
      <c r="AN2767">
        <v>14691</v>
      </c>
      <c r="AO2767">
        <v>555759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</v>
      </c>
      <c r="AV2767">
        <f t="shared" si="175"/>
        <v>4</v>
      </c>
      <c r="AW2767">
        <v>2241</v>
      </c>
      <c r="AX2767">
        <v>0.9</v>
      </c>
      <c r="AY2767">
        <v>119700053.352624</v>
      </c>
      <c r="AZ2767">
        <v>119700.053352624</v>
      </c>
      <c r="BA2767">
        <v>47710.884347601597</v>
      </c>
      <c r="BB2767">
        <v>0.20959577959494885</v>
      </c>
      <c r="BC2767">
        <v>2275</v>
      </c>
      <c r="BD2767">
        <v>0</v>
      </c>
      <c r="BE2767">
        <v>2275</v>
      </c>
      <c r="BF2767">
        <v>0.82547169811320753</v>
      </c>
      <c r="BG2767">
        <v>35988</v>
      </c>
      <c r="BH2767">
        <v>13.221160911094783</v>
      </c>
      <c r="BI2767">
        <v>376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2601</v>
      </c>
      <c r="BU2767">
        <v>0.53</v>
      </c>
      <c r="BV2767">
        <v>0.69968050000000004</v>
      </c>
      <c r="BW2767">
        <v>18</v>
      </c>
      <c r="BX2767">
        <v>0.38446750000000002</v>
      </c>
      <c r="BY2767">
        <v>-9.7956100000000004E-2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2713</v>
      </c>
      <c r="CK2767">
        <v>0.36859565057132326</v>
      </c>
      <c r="CL2767">
        <v>0.73072687224669608</v>
      </c>
      <c r="CM2767">
        <v>15</v>
      </c>
      <c r="CN2767">
        <v>-0.62747029635044238</v>
      </c>
      <c r="CO2767">
        <v>369.00000000000006</v>
      </c>
      <c r="CP2767">
        <v>0.51947912200000002</v>
      </c>
      <c r="CQ2767">
        <v>-0.11485242869999999</v>
      </c>
      <c r="CR2767">
        <v>2212</v>
      </c>
      <c r="CS2767">
        <v>0.82400000000000007</v>
      </c>
      <c r="CT2767">
        <v>2144</v>
      </c>
      <c r="CU2767">
        <v>0.82517006803000004</v>
      </c>
      <c r="CV2767">
        <v>12</v>
      </c>
      <c r="CW2767">
        <v>2</v>
      </c>
      <c r="CY2767">
        <v>174</v>
      </c>
      <c r="CZ2767">
        <v>290</v>
      </c>
      <c r="DA2767" s="2">
        <v>1763</v>
      </c>
      <c r="DB2767" s="2">
        <v>275</v>
      </c>
      <c r="DC2767" s="2">
        <v>327.63</v>
      </c>
      <c r="DD2767" s="2">
        <v>98</v>
      </c>
      <c r="DE2767">
        <v>65</v>
      </c>
      <c r="DF2767">
        <v>4</v>
      </c>
      <c r="DG2767">
        <v>145.61000000000001</v>
      </c>
      <c r="DH2767">
        <v>145.61000000000001</v>
      </c>
      <c r="DI2767" s="2">
        <v>109.21</v>
      </c>
      <c r="DJ2767">
        <v>0.92</v>
      </c>
      <c r="DL2767">
        <v>0</v>
      </c>
      <c r="DM2767">
        <v>0</v>
      </c>
      <c r="DN2767">
        <v>6.8</v>
      </c>
      <c r="DO2767">
        <v>4.0000000000000001E-3</v>
      </c>
      <c r="DP2767">
        <v>0</v>
      </c>
      <c r="DQ2767" s="2">
        <f>79577+80770</f>
        <v>160347</v>
      </c>
      <c r="DR2767" s="2">
        <v>493.46254923999999</v>
      </c>
      <c r="DS2767">
        <v>3.1258903239041896E-4</v>
      </c>
      <c r="DT2767">
        <v>2.05611524743188</v>
      </c>
      <c r="DU2767">
        <v>3245846.035499488</v>
      </c>
      <c r="DV2767">
        <v>0</v>
      </c>
    </row>
    <row r="2768" spans="1:126" x14ac:dyDescent="0.15">
      <c r="A2768" t="s">
        <v>4482</v>
      </c>
      <c r="B2768" t="s">
        <v>4525</v>
      </c>
      <c r="C2768">
        <v>49</v>
      </c>
      <c r="D2768">
        <v>57</v>
      </c>
      <c r="E2768" t="s">
        <v>4526</v>
      </c>
      <c r="F2768">
        <v>49057</v>
      </c>
      <c r="G2768" t="s">
        <v>7751</v>
      </c>
      <c r="H2768">
        <v>78.099999999999994</v>
      </c>
      <c r="I2768">
        <v>1.2</v>
      </c>
      <c r="J2768">
        <v>0.5</v>
      </c>
      <c r="K2768">
        <v>1.2</v>
      </c>
      <c r="L2768">
        <v>2.2000000000000002</v>
      </c>
      <c r="M2768">
        <v>16.7</v>
      </c>
      <c r="N2768">
        <f t="shared" si="174"/>
        <v>6386.4699999999984</v>
      </c>
      <c r="O2768">
        <f t="shared" si="172"/>
        <v>3613.5300000000016</v>
      </c>
      <c r="P2768">
        <f t="shared" si="173"/>
        <v>4.3362360000000031</v>
      </c>
      <c r="Q2768" s="4">
        <v>49057</v>
      </c>
      <c r="R2768" s="5">
        <v>41.270327999999999</v>
      </c>
      <c r="S2768" s="5">
        <v>-111.876794</v>
      </c>
      <c r="T2768">
        <v>2</v>
      </c>
      <c r="U2768">
        <v>2.2788691741974034E-2</v>
      </c>
      <c r="V2768">
        <v>230940</v>
      </c>
      <c r="W2768">
        <v>236307</v>
      </c>
      <c r="X2768">
        <v>238682</v>
      </c>
      <c r="Y2768">
        <v>242978</v>
      </c>
      <c r="Z2768">
        <v>119239</v>
      </c>
      <c r="AA2768">
        <v>49039</v>
      </c>
      <c r="AB2768">
        <v>92848.395999999993</v>
      </c>
      <c r="AC2768">
        <v>56581</v>
      </c>
      <c r="AD2768">
        <v>1</v>
      </c>
      <c r="AE2768">
        <v>4.1896749650162143E-6</v>
      </c>
      <c r="AF2768">
        <v>148</v>
      </c>
      <c r="AG2768">
        <v>1121</v>
      </c>
      <c r="AH2768">
        <v>0.13202497769848351</v>
      </c>
      <c r="AI2768" s="3">
        <v>117415</v>
      </c>
      <c r="AJ2768" s="3">
        <v>368790.34027240501</v>
      </c>
      <c r="AK2768">
        <v>11</v>
      </c>
      <c r="AL2768">
        <v>422073.59999999998</v>
      </c>
      <c r="AM2768">
        <v>171028</v>
      </c>
      <c r="AN2768">
        <v>67411</v>
      </c>
      <c r="AO2768">
        <v>238439</v>
      </c>
      <c r="AP2768">
        <v>26</v>
      </c>
      <c r="AQ2768">
        <v>4</v>
      </c>
      <c r="AR2768">
        <v>30</v>
      </c>
      <c r="AS2768">
        <v>0.12695349693407307</v>
      </c>
      <c r="AT2768">
        <v>30</v>
      </c>
      <c r="AU2768">
        <v>222</v>
      </c>
      <c r="AV2768">
        <f t="shared" si="175"/>
        <v>252</v>
      </c>
      <c r="AW2768">
        <v>239089</v>
      </c>
      <c r="AX2768">
        <v>0.94</v>
      </c>
      <c r="AY2768">
        <v>763107238.73081398</v>
      </c>
      <c r="AZ2768">
        <v>763107.23873081396</v>
      </c>
      <c r="BA2768">
        <v>3854.3808383895898</v>
      </c>
      <c r="BB2768">
        <v>2.5944504238917214</v>
      </c>
      <c r="BC2768">
        <v>57370</v>
      </c>
      <c r="BD2768">
        <v>46310</v>
      </c>
      <c r="BE2768">
        <v>11060</v>
      </c>
      <c r="BF2768">
        <v>4.7891227158569326E-2</v>
      </c>
      <c r="BG2768">
        <v>9145298</v>
      </c>
      <c r="BH2768">
        <v>38.315826078212851</v>
      </c>
      <c r="BI2768">
        <v>16209</v>
      </c>
      <c r="BJ2768">
        <v>37</v>
      </c>
      <c r="BK2768">
        <v>21</v>
      </c>
      <c r="BL2768">
        <v>5</v>
      </c>
      <c r="BM2768">
        <v>0</v>
      </c>
      <c r="BN2768">
        <v>2</v>
      </c>
      <c r="BO2768">
        <v>7</v>
      </c>
      <c r="BP2768">
        <v>1</v>
      </c>
      <c r="BQ2768">
        <v>19</v>
      </c>
      <c r="BR2768">
        <v>5</v>
      </c>
      <c r="BS2768">
        <v>1</v>
      </c>
      <c r="BT2768">
        <v>231834</v>
      </c>
      <c r="BU2768">
        <v>0.76</v>
      </c>
      <c r="BV2768">
        <v>0.45947919999999998</v>
      </c>
      <c r="BW2768">
        <v>715</v>
      </c>
      <c r="BX2768">
        <v>0.42271629999999999</v>
      </c>
      <c r="BY2768">
        <v>-2.0184289999999998</v>
      </c>
      <c r="BZ2768">
        <v>38</v>
      </c>
      <c r="CA2768">
        <v>13</v>
      </c>
      <c r="CB2768">
        <v>4</v>
      </c>
      <c r="CC2768">
        <v>0</v>
      </c>
      <c r="CD2768">
        <v>1</v>
      </c>
      <c r="CE2768">
        <v>7</v>
      </c>
      <c r="CF2768">
        <v>2</v>
      </c>
      <c r="CG2768">
        <v>14</v>
      </c>
      <c r="CH2768">
        <v>5</v>
      </c>
      <c r="CI2768">
        <v>1</v>
      </c>
      <c r="CJ2768">
        <v>240500</v>
      </c>
      <c r="CK2768">
        <v>0.35343035343035339</v>
      </c>
      <c r="CL2768">
        <v>0.65010961907371878</v>
      </c>
      <c r="CM2768">
        <v>583</v>
      </c>
      <c r="CN2768">
        <v>-1.5912872830869325</v>
      </c>
      <c r="CO2768">
        <v>27287</v>
      </c>
      <c r="CP2768">
        <v>-0.2136103282</v>
      </c>
      <c r="CQ2768">
        <v>-0.1244609931</v>
      </c>
      <c r="CR2768">
        <v>211925</v>
      </c>
      <c r="CS2768">
        <v>0.86599999999999999</v>
      </c>
      <c r="CT2768">
        <v>190064</v>
      </c>
      <c r="CU2768">
        <v>0.83122146158999999</v>
      </c>
      <c r="CV2768">
        <v>422</v>
      </c>
      <c r="CW2768">
        <v>195</v>
      </c>
      <c r="CX2768">
        <v>99</v>
      </c>
      <c r="CY2768">
        <v>879</v>
      </c>
      <c r="CZ2768">
        <v>1783</v>
      </c>
      <c r="DA2768" s="2">
        <v>131651</v>
      </c>
      <c r="DB2768" s="2">
        <v>23415</v>
      </c>
      <c r="DC2768" s="2">
        <v>182.38</v>
      </c>
      <c r="DD2768" s="2">
        <v>28164</v>
      </c>
      <c r="DE2768">
        <v>545</v>
      </c>
      <c r="DF2768">
        <v>54</v>
      </c>
      <c r="DG2768">
        <v>44.02</v>
      </c>
      <c r="DH2768">
        <v>2.52</v>
      </c>
      <c r="DI2768" s="2">
        <v>9.2200000000000006</v>
      </c>
      <c r="DJ2768">
        <v>3.71</v>
      </c>
      <c r="DK2768">
        <v>0.97741344802623176</v>
      </c>
      <c r="DL2768">
        <v>0</v>
      </c>
      <c r="DM2768">
        <v>0</v>
      </c>
      <c r="DN2768">
        <v>17.3</v>
      </c>
      <c r="DO2768">
        <v>4.0999999999999995E-2</v>
      </c>
      <c r="DP2768">
        <v>0</v>
      </c>
      <c r="DQ2768" s="2">
        <f>71799+98</f>
        <v>71897</v>
      </c>
      <c r="DR2768" s="2">
        <v>2145.8633661700001</v>
      </c>
      <c r="DS2768">
        <v>5.0840975748965827E-3</v>
      </c>
      <c r="DT2768">
        <v>4.4472280052384603</v>
      </c>
      <c r="DU2768">
        <v>1877057.5341918156</v>
      </c>
      <c r="DV2768">
        <v>0</v>
      </c>
    </row>
    <row r="2769" spans="1:126" x14ac:dyDescent="0.15">
      <c r="A2769" t="s">
        <v>4527</v>
      </c>
      <c r="B2769" t="s">
        <v>4528</v>
      </c>
      <c r="C2769">
        <v>50</v>
      </c>
      <c r="D2769">
        <v>1</v>
      </c>
      <c r="E2769" t="s">
        <v>4529</v>
      </c>
      <c r="F2769">
        <v>50001</v>
      </c>
      <c r="G2769" t="s">
        <v>7752</v>
      </c>
      <c r="H2769">
        <v>94.1</v>
      </c>
      <c r="I2769">
        <v>0.7</v>
      </c>
      <c r="J2769">
        <v>0.2</v>
      </c>
      <c r="K2769">
        <v>1.4</v>
      </c>
      <c r="L2769">
        <v>1.7</v>
      </c>
      <c r="M2769">
        <v>1.9</v>
      </c>
      <c r="N2769">
        <f t="shared" si="174"/>
        <v>8863.7999999999993</v>
      </c>
      <c r="O2769">
        <f t="shared" si="172"/>
        <v>1136.2000000000007</v>
      </c>
      <c r="P2769">
        <f t="shared" si="173"/>
        <v>1.3634400000000013</v>
      </c>
      <c r="Q2769" s="4">
        <v>50001</v>
      </c>
      <c r="R2769" s="5">
        <v>44.031247999999998</v>
      </c>
      <c r="S2769" s="5">
        <v>-73.141581000000002</v>
      </c>
      <c r="T2769">
        <v>6</v>
      </c>
      <c r="U2769">
        <v>0.10845896358804499</v>
      </c>
      <c r="V2769">
        <v>36814</v>
      </c>
      <c r="W2769">
        <v>36883</v>
      </c>
      <c r="X2769">
        <v>36943</v>
      </c>
      <c r="Y2769">
        <v>36808</v>
      </c>
      <c r="Z2769">
        <v>19227</v>
      </c>
      <c r="AA2769">
        <v>49041</v>
      </c>
      <c r="AB2769">
        <v>16196.593999999999</v>
      </c>
      <c r="AC2769">
        <v>59688</v>
      </c>
      <c r="AD2769">
        <v>5</v>
      </c>
      <c r="AE2769">
        <v>1.3534363749560132E-4</v>
      </c>
      <c r="AF2769">
        <v>181</v>
      </c>
      <c r="AG2769">
        <v>814</v>
      </c>
      <c r="AH2769">
        <v>0.22235872235872237</v>
      </c>
      <c r="AI2769" s="3">
        <v>208362</v>
      </c>
      <c r="AJ2769" s="3">
        <v>490449.03570687003</v>
      </c>
      <c r="AK2769">
        <v>92</v>
      </c>
      <c r="AL2769">
        <v>517414.40000000002</v>
      </c>
      <c r="AM2769">
        <v>634356</v>
      </c>
      <c r="AN2769">
        <v>106005</v>
      </c>
      <c r="AO2769">
        <v>740361</v>
      </c>
      <c r="AP2769">
        <v>18</v>
      </c>
      <c r="AQ2769">
        <v>4</v>
      </c>
      <c r="AR2769">
        <v>22</v>
      </c>
      <c r="AS2769">
        <v>0.59648076349537726</v>
      </c>
      <c r="AT2769">
        <v>23</v>
      </c>
      <c r="AU2769">
        <v>39</v>
      </c>
      <c r="AV2769">
        <f t="shared" si="175"/>
        <v>62</v>
      </c>
      <c r="AW2769">
        <v>28326</v>
      </c>
      <c r="AX2769">
        <v>0.77</v>
      </c>
      <c r="AY2769">
        <v>1018359409.67803</v>
      </c>
      <c r="AZ2769">
        <v>1018359.4096780301</v>
      </c>
      <c r="BA2769">
        <v>28305.411769837501</v>
      </c>
      <c r="BB2769">
        <v>0.35328933142940844</v>
      </c>
      <c r="BC2769">
        <v>343</v>
      </c>
      <c r="BD2769">
        <v>0</v>
      </c>
      <c r="BE2769">
        <v>343</v>
      </c>
      <c r="BF2769">
        <v>9.3171076221002878E-3</v>
      </c>
      <c r="BG2769">
        <v>579603</v>
      </c>
      <c r="BH2769">
        <v>15.689115664672604</v>
      </c>
      <c r="BI2769">
        <v>3672</v>
      </c>
      <c r="BJ2769">
        <v>20</v>
      </c>
      <c r="BK2769">
        <v>7</v>
      </c>
      <c r="BL2769">
        <v>2</v>
      </c>
      <c r="BM2769">
        <v>0</v>
      </c>
      <c r="BN2769">
        <v>3</v>
      </c>
      <c r="BO2769">
        <v>0</v>
      </c>
      <c r="BP2769">
        <v>0</v>
      </c>
      <c r="BQ2769">
        <v>5</v>
      </c>
      <c r="BR2769">
        <v>0</v>
      </c>
      <c r="BS2769">
        <v>0</v>
      </c>
      <c r="BT2769">
        <v>36760</v>
      </c>
      <c r="BU2769">
        <v>0.71</v>
      </c>
      <c r="BV2769">
        <v>0.66473170000000004</v>
      </c>
      <c r="BW2769">
        <v>366</v>
      </c>
      <c r="BX2769">
        <v>1.006529</v>
      </c>
      <c r="BY2769">
        <v>0.54144669999999995</v>
      </c>
      <c r="BZ2769">
        <v>21</v>
      </c>
      <c r="CA2769">
        <v>7</v>
      </c>
      <c r="CB2769">
        <v>4</v>
      </c>
      <c r="CC2769">
        <v>0</v>
      </c>
      <c r="CD2769">
        <v>3</v>
      </c>
      <c r="CE2769">
        <v>0</v>
      </c>
      <c r="CF2769">
        <v>0</v>
      </c>
      <c r="CG2769">
        <v>6</v>
      </c>
      <c r="CH2769">
        <v>0</v>
      </c>
      <c r="CI2769">
        <v>0</v>
      </c>
      <c r="CJ2769">
        <v>37035</v>
      </c>
      <c r="CK2769">
        <v>1.1070608883488591</v>
      </c>
      <c r="CL2769">
        <v>0.71082711541514532</v>
      </c>
      <c r="CM2769">
        <v>321</v>
      </c>
      <c r="CN2769">
        <v>0.4324457447820616</v>
      </c>
      <c r="CO2769">
        <v>6904</v>
      </c>
      <c r="CP2769">
        <v>0.84489451999999998</v>
      </c>
      <c r="CQ2769">
        <v>0.54612050000000001</v>
      </c>
      <c r="CR2769">
        <v>32735</v>
      </c>
      <c r="CS2769">
        <v>0.88300000000000001</v>
      </c>
      <c r="CT2769">
        <v>32985</v>
      </c>
      <c r="CU2769">
        <v>0.92275728334600005</v>
      </c>
      <c r="CV2769">
        <v>93</v>
      </c>
      <c r="CW2769">
        <v>17</v>
      </c>
      <c r="CX2769">
        <v>39</v>
      </c>
      <c r="CY2769">
        <v>1434</v>
      </c>
      <c r="CZ2769">
        <v>1380</v>
      </c>
      <c r="DA2769" s="2">
        <v>23722</v>
      </c>
      <c r="DB2769" s="2">
        <v>4835</v>
      </c>
      <c r="DC2769" s="2">
        <v>347.91</v>
      </c>
      <c r="DD2769" s="2">
        <v>1884</v>
      </c>
      <c r="DE2769">
        <v>530</v>
      </c>
      <c r="DF2769">
        <v>36</v>
      </c>
      <c r="DG2769">
        <v>125.03</v>
      </c>
      <c r="DH2769">
        <v>35.33</v>
      </c>
      <c r="DI2769" s="2">
        <v>54.36</v>
      </c>
      <c r="DJ2769">
        <v>-0.28000000000000003</v>
      </c>
      <c r="DK2769">
        <v>0.96220040122479145</v>
      </c>
      <c r="DL2769">
        <v>9.7051597051597049E-2</v>
      </c>
      <c r="DM2769">
        <v>0</v>
      </c>
      <c r="DN2769">
        <v>22.4</v>
      </c>
      <c r="DO2769">
        <v>4.4000000000000004E-2</v>
      </c>
      <c r="DP2769">
        <v>697.54</v>
      </c>
      <c r="DQ2769" s="2">
        <v>19</v>
      </c>
      <c r="DR2769" s="2">
        <v>61156.372985330032</v>
      </c>
      <c r="DS2769">
        <v>0.11819621167722066</v>
      </c>
      <c r="DT2769">
        <v>5.1460753361449996</v>
      </c>
      <c r="DU2769">
        <v>2662653.4824062632</v>
      </c>
      <c r="DV2769">
        <v>0</v>
      </c>
    </row>
    <row r="2770" spans="1:126" x14ac:dyDescent="0.15">
      <c r="A2770" t="s">
        <v>4527</v>
      </c>
      <c r="B2770" t="s">
        <v>4530</v>
      </c>
      <c r="C2770">
        <v>50</v>
      </c>
      <c r="D2770">
        <v>3</v>
      </c>
      <c r="E2770" t="s">
        <v>4531</v>
      </c>
      <c r="F2770">
        <v>50003</v>
      </c>
      <c r="G2770" t="s">
        <v>7753</v>
      </c>
      <c r="H2770">
        <v>95.7</v>
      </c>
      <c r="I2770">
        <v>0.8</v>
      </c>
      <c r="J2770">
        <v>0.2</v>
      </c>
      <c r="K2770">
        <v>0.7</v>
      </c>
      <c r="L2770">
        <v>1.2</v>
      </c>
      <c r="M2770">
        <v>1.4</v>
      </c>
      <c r="N2770">
        <f t="shared" si="174"/>
        <v>9163.06</v>
      </c>
      <c r="O2770">
        <f t="shared" si="172"/>
        <v>836.94000000000051</v>
      </c>
      <c r="P2770">
        <f t="shared" si="173"/>
        <v>1.004328000000001</v>
      </c>
      <c r="Q2770" s="4">
        <v>50003</v>
      </c>
      <c r="R2770" s="5">
        <v>43.035325</v>
      </c>
      <c r="S2770" s="5">
        <v>-73.111459999999994</v>
      </c>
      <c r="T2770">
        <v>6</v>
      </c>
      <c r="U2770">
        <v>7.0894902279319785E-2</v>
      </c>
      <c r="V2770">
        <v>36990</v>
      </c>
      <c r="W2770">
        <v>36739</v>
      </c>
      <c r="X2770">
        <v>36589</v>
      </c>
      <c r="Y2770">
        <v>36088</v>
      </c>
      <c r="Z2770">
        <v>18524</v>
      </c>
      <c r="AA2770">
        <v>49043</v>
      </c>
      <c r="AB2770">
        <v>14814.164000000001</v>
      </c>
      <c r="AC2770">
        <v>49573</v>
      </c>
      <c r="AD2770">
        <v>3</v>
      </c>
      <c r="AE2770">
        <v>8.1991855475689414E-5</v>
      </c>
      <c r="AF2770">
        <v>97</v>
      </c>
      <c r="AG2770">
        <v>305</v>
      </c>
      <c r="AH2770">
        <v>0.31803278688524589</v>
      </c>
      <c r="AI2770" s="3">
        <v>41387</v>
      </c>
      <c r="AJ2770" s="3">
        <v>431988.50855074503</v>
      </c>
      <c r="AK2770">
        <v>50</v>
      </c>
      <c r="AL2770">
        <v>433740.80000000005</v>
      </c>
      <c r="AM2770">
        <v>172827</v>
      </c>
      <c r="AN2770">
        <v>24900</v>
      </c>
      <c r="AO2770">
        <v>197727</v>
      </c>
      <c r="AP2770">
        <v>10</v>
      </c>
      <c r="AQ2770">
        <v>1</v>
      </c>
      <c r="AR2770">
        <v>11</v>
      </c>
      <c r="AS2770">
        <v>0.2994093470154332</v>
      </c>
      <c r="AT2770">
        <v>11</v>
      </c>
      <c r="AU2770">
        <v>60</v>
      </c>
      <c r="AV2770">
        <f t="shared" si="175"/>
        <v>71</v>
      </c>
      <c r="AW2770">
        <v>32250</v>
      </c>
      <c r="AX2770">
        <v>0.89</v>
      </c>
      <c r="AY2770">
        <v>215184270.13378099</v>
      </c>
      <c r="AZ2770">
        <v>215184.27013378098</v>
      </c>
      <c r="BA2770">
        <v>5798.3281657331099</v>
      </c>
      <c r="BB2770">
        <v>1.724635052410086</v>
      </c>
      <c r="BC2770">
        <v>480</v>
      </c>
      <c r="BD2770">
        <v>54</v>
      </c>
      <c r="BE2770">
        <v>426</v>
      </c>
      <c r="BF2770">
        <v>1.1516626115166261E-2</v>
      </c>
      <c r="BG2770">
        <v>855405</v>
      </c>
      <c r="BH2770">
        <v>23.378747711060701</v>
      </c>
      <c r="BI2770">
        <v>4261</v>
      </c>
      <c r="BJ2770">
        <v>27</v>
      </c>
      <c r="BK2770">
        <v>13</v>
      </c>
      <c r="BL2770">
        <v>2</v>
      </c>
      <c r="BM2770">
        <v>0</v>
      </c>
      <c r="BN2770">
        <v>0</v>
      </c>
      <c r="BO2770">
        <v>0</v>
      </c>
      <c r="BP2770">
        <v>1</v>
      </c>
      <c r="BQ2770">
        <v>8</v>
      </c>
      <c r="BR2770">
        <v>6</v>
      </c>
      <c r="BS2770">
        <v>0</v>
      </c>
      <c r="BT2770">
        <v>36411</v>
      </c>
      <c r="BU2770">
        <v>0.67</v>
      </c>
      <c r="BV2770">
        <v>0.65810020000000002</v>
      </c>
      <c r="BW2770">
        <v>372</v>
      </c>
      <c r="BX2770">
        <v>1.565461</v>
      </c>
      <c r="BY2770">
        <v>1.0185120000000001</v>
      </c>
      <c r="BZ2770">
        <v>26</v>
      </c>
      <c r="CA2770">
        <v>12</v>
      </c>
      <c r="CB2770">
        <v>3</v>
      </c>
      <c r="CC2770">
        <v>0</v>
      </c>
      <c r="CD2770">
        <v>0</v>
      </c>
      <c r="CE2770">
        <v>0</v>
      </c>
      <c r="CF2770">
        <v>1</v>
      </c>
      <c r="CG2770">
        <v>13</v>
      </c>
      <c r="CH2770">
        <v>7</v>
      </c>
      <c r="CI2770">
        <v>0</v>
      </c>
      <c r="CJ2770">
        <v>36412</v>
      </c>
      <c r="CK2770">
        <v>1.7027353619685817</v>
      </c>
      <c r="CL2770">
        <v>0.67667987230278093</v>
      </c>
      <c r="CM2770">
        <v>355</v>
      </c>
      <c r="CN2770">
        <v>1.0274119492044407</v>
      </c>
      <c r="CO2770">
        <v>6020</v>
      </c>
      <c r="CP2770">
        <v>-0.34983153709999998</v>
      </c>
      <c r="CQ2770">
        <v>-0.25469958320000002</v>
      </c>
      <c r="CR2770">
        <v>31327</v>
      </c>
      <c r="CS2770">
        <v>0.8640000000000001</v>
      </c>
      <c r="CT2770">
        <v>33365</v>
      </c>
      <c r="CU2770">
        <v>0.922127392835</v>
      </c>
      <c r="CV2770">
        <v>149</v>
      </c>
      <c r="CW2770">
        <v>26</v>
      </c>
      <c r="CX2770">
        <v>38</v>
      </c>
      <c r="CY2770">
        <v>378</v>
      </c>
      <c r="CZ2770">
        <v>496</v>
      </c>
      <c r="DA2770" s="2">
        <v>24872</v>
      </c>
      <c r="DB2770" s="2">
        <v>4795</v>
      </c>
      <c r="DC2770" s="2">
        <v>428.27</v>
      </c>
      <c r="DD2770" s="2">
        <v>1317</v>
      </c>
      <c r="DE2770">
        <v>212</v>
      </c>
      <c r="DF2770">
        <v>25</v>
      </c>
      <c r="DG2770">
        <v>125.48</v>
      </c>
      <c r="DH2770">
        <v>27.28</v>
      </c>
      <c r="DI2770" s="2">
        <v>57.28</v>
      </c>
      <c r="DJ2770">
        <v>-0.81</v>
      </c>
      <c r="DK2770">
        <v>0.9672602508033924</v>
      </c>
      <c r="DL2770">
        <v>2.9508196721311476E-2</v>
      </c>
      <c r="DM2770">
        <v>0</v>
      </c>
      <c r="DN2770">
        <v>20.100000000000001</v>
      </c>
      <c r="DO2770">
        <v>4.5999999999999999E-2</v>
      </c>
      <c r="DP2770">
        <v>60</v>
      </c>
      <c r="DQ2770" s="2">
        <v>158205</v>
      </c>
      <c r="DR2770" s="2">
        <v>32501.280398429997</v>
      </c>
      <c r="DS2770">
        <v>7.4932538795557793E-2</v>
      </c>
      <c r="DT2770">
        <v>5.2037053099719701</v>
      </c>
      <c r="DU2770">
        <v>2257059.3041114905</v>
      </c>
      <c r="DV2770">
        <v>0</v>
      </c>
    </row>
    <row r="2771" spans="1:126" x14ac:dyDescent="0.15">
      <c r="A2771" t="s">
        <v>4527</v>
      </c>
      <c r="B2771" t="s">
        <v>4532</v>
      </c>
      <c r="C2771">
        <v>50</v>
      </c>
      <c r="D2771">
        <v>5</v>
      </c>
      <c r="E2771" t="s">
        <v>4533</v>
      </c>
      <c r="F2771">
        <v>50005</v>
      </c>
      <c r="G2771" t="s">
        <v>7754</v>
      </c>
      <c r="H2771">
        <v>95.8</v>
      </c>
      <c r="I2771">
        <v>0.5</v>
      </c>
      <c r="J2771">
        <v>0.4</v>
      </c>
      <c r="K2771">
        <v>0.8</v>
      </c>
      <c r="L2771">
        <v>1.5</v>
      </c>
      <c r="M2771">
        <v>1.1000000000000001</v>
      </c>
      <c r="N2771">
        <f t="shared" si="174"/>
        <v>9182.1499999999978</v>
      </c>
      <c r="O2771">
        <f t="shared" si="172"/>
        <v>817.85000000000218</v>
      </c>
      <c r="P2771">
        <f t="shared" si="173"/>
        <v>0.98142000000000296</v>
      </c>
      <c r="Q2771" s="4">
        <v>50005</v>
      </c>
      <c r="R2771" s="5">
        <v>44.468791000000003</v>
      </c>
      <c r="S2771" s="5">
        <v>-72.112167999999997</v>
      </c>
      <c r="T2771">
        <v>7</v>
      </c>
      <c r="U2771">
        <v>0.13368599059500208</v>
      </c>
      <c r="V2771">
        <v>31170</v>
      </c>
      <c r="W2771">
        <v>31109</v>
      </c>
      <c r="X2771">
        <v>31012</v>
      </c>
      <c r="Y2771">
        <v>30634</v>
      </c>
      <c r="Z2771">
        <v>16282</v>
      </c>
      <c r="AA2771">
        <v>49045</v>
      </c>
      <c r="AB2771">
        <v>12558.593000000001</v>
      </c>
      <c r="AC2771">
        <v>45323</v>
      </c>
      <c r="AD2771">
        <v>11</v>
      </c>
      <c r="AE2771">
        <v>3.5470140590739067E-4</v>
      </c>
      <c r="AF2771">
        <v>167</v>
      </c>
      <c r="AG2771">
        <v>560</v>
      </c>
      <c r="AH2771">
        <v>0.29821428571428571</v>
      </c>
      <c r="AI2771" s="3">
        <v>81828</v>
      </c>
      <c r="AJ2771" s="3">
        <v>415353.66509441001</v>
      </c>
      <c r="AK2771">
        <v>80</v>
      </c>
      <c r="AL2771">
        <v>420953.59999999998</v>
      </c>
      <c r="AM2771">
        <v>260354</v>
      </c>
      <c r="AN2771">
        <v>42691</v>
      </c>
      <c r="AO2771">
        <v>303045</v>
      </c>
      <c r="AP2771">
        <v>10</v>
      </c>
      <c r="AQ2771">
        <v>3</v>
      </c>
      <c r="AR2771">
        <v>13</v>
      </c>
      <c r="AS2771">
        <v>0.41788549937317171</v>
      </c>
      <c r="AT2771">
        <v>13</v>
      </c>
      <c r="AU2771">
        <v>42</v>
      </c>
      <c r="AV2771">
        <f t="shared" si="175"/>
        <v>55</v>
      </c>
      <c r="AW2771">
        <v>24364</v>
      </c>
      <c r="AX2771">
        <v>0.78</v>
      </c>
      <c r="AY2771">
        <v>216448128.681227</v>
      </c>
      <c r="AZ2771">
        <v>216448.12868122701</v>
      </c>
      <c r="BA2771">
        <v>7316.5146738297699</v>
      </c>
      <c r="BB2771">
        <v>1.3667709894396454</v>
      </c>
      <c r="BC2771">
        <v>264</v>
      </c>
      <c r="BD2771">
        <v>0</v>
      </c>
      <c r="BE2771">
        <v>264</v>
      </c>
      <c r="BF2771">
        <v>8.4696823869104907E-3</v>
      </c>
      <c r="BG2771">
        <v>573822</v>
      </c>
      <c r="BH2771">
        <v>18.503224558235523</v>
      </c>
      <c r="BI2771">
        <v>3800</v>
      </c>
      <c r="BJ2771">
        <v>24</v>
      </c>
      <c r="BK2771">
        <v>13</v>
      </c>
      <c r="BL2771">
        <v>2</v>
      </c>
      <c r="BM2771">
        <v>0</v>
      </c>
      <c r="BN2771">
        <v>2</v>
      </c>
      <c r="BO2771">
        <v>2</v>
      </c>
      <c r="BP2771">
        <v>1</v>
      </c>
      <c r="BQ2771">
        <v>3</v>
      </c>
      <c r="BR2771">
        <v>1</v>
      </c>
      <c r="BS2771">
        <v>0</v>
      </c>
      <c r="BT2771">
        <v>30252</v>
      </c>
      <c r="BU2771">
        <v>0.65</v>
      </c>
      <c r="BV2771">
        <v>0.61208549999999995</v>
      </c>
      <c r="BW2771">
        <v>257</v>
      </c>
      <c r="BX2771">
        <v>1.5866720000000001</v>
      </c>
      <c r="BY2771">
        <v>0.56065759999999998</v>
      </c>
      <c r="BZ2771">
        <v>23</v>
      </c>
      <c r="CA2771">
        <v>13</v>
      </c>
      <c r="CB2771">
        <v>2</v>
      </c>
      <c r="CC2771">
        <v>0</v>
      </c>
      <c r="CD2771">
        <v>2</v>
      </c>
      <c r="CE2771">
        <v>2</v>
      </c>
      <c r="CF2771">
        <v>1</v>
      </c>
      <c r="CG2771">
        <v>2</v>
      </c>
      <c r="CH2771">
        <v>1</v>
      </c>
      <c r="CI2771">
        <v>0</v>
      </c>
      <c r="CJ2771">
        <v>30941</v>
      </c>
      <c r="CK2771">
        <v>1.4867004944895124</v>
      </c>
      <c r="CL2771">
        <v>0.65111291168199803</v>
      </c>
      <c r="CM2771">
        <v>252</v>
      </c>
      <c r="CN2771">
        <v>0.45788372976924169</v>
      </c>
      <c r="CO2771">
        <v>4483</v>
      </c>
      <c r="CP2771">
        <v>0.103220492</v>
      </c>
      <c r="CQ2771">
        <v>-2.5087802900000001E-2</v>
      </c>
      <c r="CR2771">
        <v>26560</v>
      </c>
      <c r="CS2771">
        <v>0.8640000000000001</v>
      </c>
      <c r="CT2771">
        <v>27710</v>
      </c>
      <c r="CU2771">
        <v>0.91985986424299993</v>
      </c>
      <c r="CV2771">
        <v>94</v>
      </c>
      <c r="CW2771">
        <v>21</v>
      </c>
      <c r="CX2771">
        <v>28</v>
      </c>
      <c r="CY2771">
        <v>399</v>
      </c>
      <c r="CZ2771">
        <v>904</v>
      </c>
      <c r="DA2771" s="2">
        <v>17555</v>
      </c>
      <c r="DB2771" s="2">
        <v>3380</v>
      </c>
      <c r="DC2771" s="2">
        <v>173.32</v>
      </c>
      <c r="DD2771" s="2">
        <v>1085</v>
      </c>
      <c r="DE2771">
        <v>367</v>
      </c>
      <c r="DF2771">
        <v>30</v>
      </c>
      <c r="DG2771">
        <v>64.19</v>
      </c>
      <c r="DH2771">
        <v>44.93</v>
      </c>
      <c r="DI2771" s="2">
        <v>38.51</v>
      </c>
      <c r="DJ2771">
        <v>-1.1599999999999999</v>
      </c>
      <c r="DK2771">
        <v>0.97676834335435303</v>
      </c>
      <c r="DL2771">
        <v>8.2142857142857142E-2</v>
      </c>
      <c r="DM2771">
        <v>0</v>
      </c>
      <c r="DN2771">
        <v>20.399999999999999</v>
      </c>
      <c r="DO2771">
        <v>4.9000000000000002E-2</v>
      </c>
      <c r="DP2771">
        <v>27.2</v>
      </c>
      <c r="DQ2771" s="2">
        <v>0</v>
      </c>
      <c r="DR2771" s="2">
        <v>13874.633250229996</v>
      </c>
      <c r="DS2771">
        <v>3.2960050494263357E-2</v>
      </c>
      <c r="DT2771">
        <v>4.1313404384535204</v>
      </c>
      <c r="DU2771">
        <v>1739102.6303925877</v>
      </c>
      <c r="DV2771">
        <v>0</v>
      </c>
    </row>
    <row r="2772" spans="1:126" x14ac:dyDescent="0.15">
      <c r="A2772" t="s">
        <v>4527</v>
      </c>
      <c r="B2772" t="s">
        <v>4534</v>
      </c>
      <c r="C2772">
        <v>50</v>
      </c>
      <c r="D2772">
        <v>7</v>
      </c>
      <c r="E2772" t="s">
        <v>4535</v>
      </c>
      <c r="F2772">
        <v>50007</v>
      </c>
      <c r="G2772" t="s">
        <v>7755</v>
      </c>
      <c r="H2772">
        <v>91.3</v>
      </c>
      <c r="I2772">
        <v>2</v>
      </c>
      <c r="J2772">
        <v>0.2</v>
      </c>
      <c r="K2772">
        <v>2.8</v>
      </c>
      <c r="L2772">
        <v>1.9</v>
      </c>
      <c r="M2772">
        <v>1.8</v>
      </c>
      <c r="N2772">
        <f t="shared" si="174"/>
        <v>8354.42</v>
      </c>
      <c r="O2772">
        <f t="shared" si="172"/>
        <v>1645.58</v>
      </c>
      <c r="P2772">
        <f t="shared" si="173"/>
        <v>1.9746960000000007</v>
      </c>
      <c r="Q2772" s="4">
        <v>50007</v>
      </c>
      <c r="R2772" s="5">
        <v>44.463329000000002</v>
      </c>
      <c r="S2772" s="5">
        <v>-73.069410000000005</v>
      </c>
      <c r="T2772">
        <v>3</v>
      </c>
      <c r="U2772">
        <v>0.1214532199927998</v>
      </c>
      <c r="V2772">
        <v>156696</v>
      </c>
      <c r="W2772">
        <v>158686</v>
      </c>
      <c r="X2772">
        <v>159711</v>
      </c>
      <c r="Y2772">
        <v>161010</v>
      </c>
      <c r="Z2772">
        <v>83503</v>
      </c>
      <c r="AA2772">
        <v>49047</v>
      </c>
      <c r="AB2772">
        <v>71264.504000000001</v>
      </c>
      <c r="AC2772">
        <v>65350</v>
      </c>
      <c r="AD2772">
        <v>16</v>
      </c>
      <c r="AE2772">
        <v>1.0018095184426871E-4</v>
      </c>
      <c r="AF2772">
        <v>199</v>
      </c>
      <c r="AG2772">
        <v>587</v>
      </c>
      <c r="AH2772">
        <v>0.33901192504258942</v>
      </c>
      <c r="AI2772" s="3">
        <v>73583</v>
      </c>
      <c r="AJ2772" s="3">
        <v>343411.758792835</v>
      </c>
      <c r="AK2772">
        <v>49</v>
      </c>
      <c r="AL2772">
        <v>396556.79999999999</v>
      </c>
      <c r="AM2772">
        <v>316157</v>
      </c>
      <c r="AN2772">
        <v>44382</v>
      </c>
      <c r="AO2772">
        <v>360539</v>
      </c>
      <c r="AP2772">
        <v>29</v>
      </c>
      <c r="AQ2772">
        <v>11</v>
      </c>
      <c r="AR2772">
        <v>40</v>
      </c>
      <c r="AS2772">
        <v>0.25207012590902789</v>
      </c>
      <c r="AT2772">
        <v>46</v>
      </c>
      <c r="AU2772">
        <v>140</v>
      </c>
      <c r="AV2772">
        <f t="shared" si="175"/>
        <v>186</v>
      </c>
      <c r="AW2772">
        <v>190757</v>
      </c>
      <c r="AX2772">
        <v>0.98</v>
      </c>
      <c r="AY2772">
        <v>631424264.81171501</v>
      </c>
      <c r="AZ2772">
        <v>631424.26481171499</v>
      </c>
      <c r="BA2772">
        <v>4299.6498910827004</v>
      </c>
      <c r="BB2772">
        <v>2.3257707611821128</v>
      </c>
      <c r="BC2772">
        <v>782</v>
      </c>
      <c r="BD2772">
        <v>1170</v>
      </c>
      <c r="BE2772">
        <v>-388</v>
      </c>
      <c r="BF2772">
        <v>-2.4761321284525449E-3</v>
      </c>
      <c r="BG2772">
        <v>4278314</v>
      </c>
      <c r="BH2772">
        <v>26.787848050541289</v>
      </c>
      <c r="BI2772">
        <v>12120</v>
      </c>
      <c r="BJ2772">
        <v>85</v>
      </c>
      <c r="BK2772">
        <v>22</v>
      </c>
      <c r="BL2772">
        <v>21</v>
      </c>
      <c r="BM2772">
        <v>4</v>
      </c>
      <c r="BN2772">
        <v>6</v>
      </c>
      <c r="BO2772">
        <v>9</v>
      </c>
      <c r="BP2772">
        <v>2</v>
      </c>
      <c r="BQ2772">
        <v>29</v>
      </c>
      <c r="BR2772">
        <v>13</v>
      </c>
      <c r="BS2772">
        <v>1</v>
      </c>
      <c r="BT2772">
        <v>152313</v>
      </c>
      <c r="BU2772">
        <v>0.79</v>
      </c>
      <c r="BV2772">
        <v>0.69298870000000001</v>
      </c>
      <c r="BW2772">
        <v>1392</v>
      </c>
      <c r="BX2772">
        <v>1.260562</v>
      </c>
      <c r="BY2772">
        <v>0.71412540000000002</v>
      </c>
      <c r="BZ2772">
        <v>87</v>
      </c>
      <c r="CA2772">
        <v>20</v>
      </c>
      <c r="CB2772">
        <v>23</v>
      </c>
      <c r="CC2772">
        <v>11</v>
      </c>
      <c r="CD2772">
        <v>6</v>
      </c>
      <c r="CE2772">
        <v>11</v>
      </c>
      <c r="CF2772">
        <v>2</v>
      </c>
      <c r="CG2772">
        <v>28</v>
      </c>
      <c r="CH2772">
        <v>12</v>
      </c>
      <c r="CI2772">
        <v>1</v>
      </c>
      <c r="CJ2772">
        <v>160743</v>
      </c>
      <c r="CK2772">
        <v>1.2504432541385937</v>
      </c>
      <c r="CL2772">
        <v>0.62436716807205983</v>
      </c>
      <c r="CM2772">
        <v>1276</v>
      </c>
      <c r="CN2772">
        <v>5.0169359280271858E-2</v>
      </c>
      <c r="CO2772">
        <v>42276.999999999993</v>
      </c>
      <c r="CP2772">
        <v>1.3161466470000001</v>
      </c>
      <c r="CQ2772">
        <v>1.1162797099999999</v>
      </c>
      <c r="CR2772">
        <v>141622</v>
      </c>
      <c r="CS2772">
        <v>0.875</v>
      </c>
      <c r="CT2772">
        <v>143377</v>
      </c>
      <c r="CU2772">
        <v>0.93772919117100006</v>
      </c>
      <c r="CV2772">
        <v>863</v>
      </c>
      <c r="CW2772">
        <v>137</v>
      </c>
      <c r="CX2772">
        <v>283</v>
      </c>
      <c r="CY2772">
        <v>1051</v>
      </c>
      <c r="CZ2772">
        <v>1016</v>
      </c>
      <c r="DA2772" s="2">
        <v>135511</v>
      </c>
      <c r="DB2772" s="2">
        <v>27710</v>
      </c>
      <c r="DC2772" s="2">
        <v>411.25</v>
      </c>
      <c r="DD2772" s="2">
        <v>13416</v>
      </c>
      <c r="DE2772">
        <v>416</v>
      </c>
      <c r="DF2772">
        <v>53</v>
      </c>
      <c r="DG2772">
        <v>126.01</v>
      </c>
      <c r="DH2772">
        <v>11.28</v>
      </c>
      <c r="DI2772" s="2">
        <v>26.33</v>
      </c>
      <c r="DJ2772">
        <v>0.09</v>
      </c>
      <c r="DK2772">
        <v>0.95928407376703861</v>
      </c>
      <c r="DL2772">
        <v>8.6882453151618397E-2</v>
      </c>
      <c r="DM2772">
        <v>0</v>
      </c>
      <c r="DN2772">
        <v>8.1999999999999993</v>
      </c>
      <c r="DO2772">
        <v>0.02</v>
      </c>
      <c r="DP2772">
        <v>127.44</v>
      </c>
      <c r="DQ2772" s="2">
        <v>0</v>
      </c>
      <c r="DR2772" s="2">
        <v>19733.725652919991</v>
      </c>
      <c r="DS2772">
        <v>4.9652235016154414E-2</v>
      </c>
      <c r="DT2772">
        <v>6.0862800690858796</v>
      </c>
      <c r="DU2772">
        <v>2413555.7481004754</v>
      </c>
      <c r="DV2772">
        <v>0</v>
      </c>
    </row>
    <row r="2773" spans="1:126" x14ac:dyDescent="0.15">
      <c r="A2773" t="s">
        <v>4527</v>
      </c>
      <c r="B2773" t="s">
        <v>2084</v>
      </c>
      <c r="C2773">
        <v>50</v>
      </c>
      <c r="D2773">
        <v>9</v>
      </c>
      <c r="E2773" t="s">
        <v>4536</v>
      </c>
      <c r="F2773">
        <v>50009</v>
      </c>
      <c r="G2773" t="s">
        <v>7756</v>
      </c>
      <c r="H2773">
        <v>96.6</v>
      </c>
      <c r="I2773">
        <v>0.3</v>
      </c>
      <c r="J2773">
        <v>0.6</v>
      </c>
      <c r="K2773">
        <v>0.3</v>
      </c>
      <c r="L2773">
        <v>1.3</v>
      </c>
      <c r="M2773">
        <v>0.9</v>
      </c>
      <c r="N2773">
        <f t="shared" si="174"/>
        <v>9334.6</v>
      </c>
      <c r="O2773">
        <f t="shared" si="172"/>
        <v>665.39999999999964</v>
      </c>
      <c r="P2773">
        <f t="shared" si="173"/>
        <v>0.79847999999999986</v>
      </c>
      <c r="Q2773" s="4">
        <v>50009</v>
      </c>
      <c r="R2773" s="5">
        <v>44.724021</v>
      </c>
      <c r="S2773" s="5">
        <v>-71.732736000000003</v>
      </c>
      <c r="T2773">
        <v>9</v>
      </c>
      <c r="U2773">
        <v>0.1333101984762059</v>
      </c>
      <c r="V2773">
        <v>6316</v>
      </c>
      <c r="W2773">
        <v>6231</v>
      </c>
      <c r="X2773">
        <v>6207</v>
      </c>
      <c r="Y2773">
        <v>6195</v>
      </c>
      <c r="Z2773">
        <v>3323</v>
      </c>
      <c r="AA2773">
        <v>49049</v>
      </c>
      <c r="AB2773">
        <v>2433.2570000000001</v>
      </c>
      <c r="AC2773">
        <v>36599</v>
      </c>
      <c r="AD2773">
        <v>1</v>
      </c>
      <c r="AE2773">
        <v>1.6110842597067828E-4</v>
      </c>
      <c r="AF2773">
        <v>19</v>
      </c>
      <c r="AG2773">
        <v>93</v>
      </c>
      <c r="AH2773">
        <v>0.20430107526881722</v>
      </c>
      <c r="AI2773" s="3">
        <v>25491</v>
      </c>
      <c r="AJ2773" s="3">
        <v>424701.17725070001</v>
      </c>
      <c r="AK2773">
        <v>176</v>
      </c>
      <c r="AL2773">
        <v>431251.20000000001</v>
      </c>
      <c r="AM2773">
        <v>47498</v>
      </c>
      <c r="AN2773">
        <v>8882</v>
      </c>
      <c r="AO2773">
        <v>56380</v>
      </c>
      <c r="AP2773">
        <v>1</v>
      </c>
      <c r="AQ2773">
        <v>0</v>
      </c>
      <c r="AR2773">
        <v>1</v>
      </c>
      <c r="AS2773">
        <v>0.16048788316482107</v>
      </c>
      <c r="AT2773">
        <v>0</v>
      </c>
      <c r="AU2773">
        <v>9</v>
      </c>
      <c r="AV2773">
        <f t="shared" si="175"/>
        <v>9</v>
      </c>
      <c r="AW2773">
        <v>1875</v>
      </c>
      <c r="AX2773">
        <v>0.31000000000000005</v>
      </c>
      <c r="AY2773">
        <v>165119986.75537699</v>
      </c>
      <c r="AZ2773">
        <v>165119.986755377</v>
      </c>
      <c r="BA2773">
        <v>25370.818037069901</v>
      </c>
      <c r="BB2773">
        <v>0.39415362899961542</v>
      </c>
      <c r="BC2773">
        <v>114</v>
      </c>
      <c r="BD2773">
        <v>7</v>
      </c>
      <c r="BE2773">
        <v>107</v>
      </c>
      <c r="BF2773">
        <v>1.6941101963267893E-2</v>
      </c>
      <c r="BG2773">
        <v>24571</v>
      </c>
      <c r="BH2773">
        <v>3.9585951345255355</v>
      </c>
      <c r="BI2773">
        <v>1078</v>
      </c>
      <c r="BJ2773">
        <v>1</v>
      </c>
      <c r="BK2773">
        <v>3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6394</v>
      </c>
      <c r="BU2773">
        <v>0.46</v>
      </c>
      <c r="BV2773">
        <v>0.59122969999999997</v>
      </c>
      <c r="BW2773">
        <v>38</v>
      </c>
      <c r="BX2773">
        <v>0.78198310000000004</v>
      </c>
      <c r="BY2773">
        <v>-0.43243359999999997</v>
      </c>
      <c r="BZ2773">
        <v>0</v>
      </c>
      <c r="CA2773">
        <v>3</v>
      </c>
      <c r="CB2773">
        <v>0</v>
      </c>
      <c r="CC2773">
        <v>0</v>
      </c>
      <c r="CD2773">
        <v>1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6129</v>
      </c>
      <c r="CK2773">
        <v>0.6526350138684941</v>
      </c>
      <c r="CL2773">
        <v>0.63103292737934147</v>
      </c>
      <c r="CM2773">
        <v>38</v>
      </c>
      <c r="CN2773">
        <v>-0.64301573162038572</v>
      </c>
      <c r="CO2773">
        <v>561</v>
      </c>
      <c r="CP2773">
        <v>-2.5169669299000001</v>
      </c>
      <c r="CQ2773">
        <v>-1.1487147629000001</v>
      </c>
      <c r="CR2773">
        <v>5253</v>
      </c>
      <c r="CS2773">
        <v>0.85400000000000009</v>
      </c>
      <c r="CT2773">
        <v>5508</v>
      </c>
      <c r="CU2773">
        <v>0.89327082184000006</v>
      </c>
      <c r="CV2773">
        <v>3</v>
      </c>
      <c r="CW2773">
        <v>2</v>
      </c>
      <c r="CX2773">
        <v>2</v>
      </c>
      <c r="CY2773">
        <v>94</v>
      </c>
      <c r="CZ2773">
        <v>144</v>
      </c>
      <c r="DA2773" s="2">
        <v>2120</v>
      </c>
      <c r="DB2773" s="2">
        <v>455</v>
      </c>
      <c r="DC2773" s="2">
        <v>80.5</v>
      </c>
      <c r="DD2773" s="2">
        <v>205</v>
      </c>
      <c r="DE2773">
        <v>46</v>
      </c>
      <c r="DF2773">
        <v>0</v>
      </c>
      <c r="DG2773">
        <v>32.200000000000003</v>
      </c>
      <c r="DH2773">
        <v>48.3</v>
      </c>
      <c r="DI2773" s="2">
        <v>64.400000000000006</v>
      </c>
      <c r="DJ2773">
        <v>-1.01</v>
      </c>
      <c r="DL2773">
        <v>0.13978494623655913</v>
      </c>
      <c r="DM2773">
        <v>0</v>
      </c>
      <c r="DN2773">
        <v>7.4</v>
      </c>
      <c r="DO2773">
        <v>1.7000000000000001E-2</v>
      </c>
      <c r="DP2773">
        <v>50.53</v>
      </c>
      <c r="DQ2773" s="2">
        <v>1660</v>
      </c>
      <c r="DR2773" s="2">
        <v>71256.237949740011</v>
      </c>
      <c r="DS2773">
        <v>0.16478864169957461</v>
      </c>
      <c r="DT2773">
        <v>1.9617540774617801</v>
      </c>
      <c r="DU2773">
        <v>846008.80001028569</v>
      </c>
      <c r="DV2773">
        <v>1</v>
      </c>
    </row>
    <row r="2774" spans="1:126" x14ac:dyDescent="0.15">
      <c r="A2774" t="s">
        <v>4527</v>
      </c>
      <c r="B2774" t="s">
        <v>162</v>
      </c>
      <c r="C2774">
        <v>50</v>
      </c>
      <c r="D2774">
        <v>11</v>
      </c>
      <c r="E2774" t="s">
        <v>4537</v>
      </c>
      <c r="F2774">
        <v>50011</v>
      </c>
      <c r="G2774" t="s">
        <v>7757</v>
      </c>
      <c r="H2774">
        <v>94.9</v>
      </c>
      <c r="I2774">
        <v>0.4</v>
      </c>
      <c r="J2774">
        <v>1</v>
      </c>
      <c r="K2774">
        <v>0.5</v>
      </c>
      <c r="L2774">
        <v>2</v>
      </c>
      <c r="M2774">
        <v>1.2</v>
      </c>
      <c r="N2774">
        <f t="shared" si="174"/>
        <v>9012.86</v>
      </c>
      <c r="O2774">
        <f t="shared" si="172"/>
        <v>987.13999999999942</v>
      </c>
      <c r="P2774">
        <f t="shared" si="173"/>
        <v>1.1845679999999998</v>
      </c>
      <c r="Q2774" s="4">
        <v>50011</v>
      </c>
      <c r="R2774" s="5">
        <v>44.858964</v>
      </c>
      <c r="S2774" s="5">
        <v>-72.909402</v>
      </c>
      <c r="T2774">
        <v>3</v>
      </c>
      <c r="U2774">
        <v>0.13028030958990058</v>
      </c>
      <c r="V2774">
        <v>47853</v>
      </c>
      <c r="W2774">
        <v>48226</v>
      </c>
      <c r="X2774">
        <v>48418</v>
      </c>
      <c r="Y2774">
        <v>48933</v>
      </c>
      <c r="Z2774">
        <v>26952</v>
      </c>
      <c r="AA2774">
        <v>49051</v>
      </c>
      <c r="AB2774">
        <v>22126.567999999996</v>
      </c>
      <c r="AC2774">
        <v>58199</v>
      </c>
      <c r="AD2774">
        <v>3</v>
      </c>
      <c r="AE2774">
        <v>6.1960427940022309E-5</v>
      </c>
      <c r="AF2774">
        <v>145</v>
      </c>
      <c r="AG2774">
        <v>736</v>
      </c>
      <c r="AH2774">
        <v>0.19701086956521738</v>
      </c>
      <c r="AI2774" s="3">
        <v>186294</v>
      </c>
      <c r="AJ2774" s="3">
        <v>405655.90779375</v>
      </c>
      <c r="AK2774">
        <v>123</v>
      </c>
      <c r="AL2774">
        <v>443302.39999999997</v>
      </c>
      <c r="AM2774">
        <v>521727</v>
      </c>
      <c r="AN2774">
        <v>107224</v>
      </c>
      <c r="AO2774">
        <v>628951</v>
      </c>
      <c r="AP2774">
        <v>13</v>
      </c>
      <c r="AQ2774">
        <v>2</v>
      </c>
      <c r="AR2774">
        <v>15</v>
      </c>
      <c r="AS2774">
        <v>0.31103554099448433</v>
      </c>
      <c r="AT2774">
        <v>15</v>
      </c>
      <c r="AU2774">
        <v>38</v>
      </c>
      <c r="AV2774">
        <f t="shared" si="175"/>
        <v>53</v>
      </c>
      <c r="AW2774">
        <v>38222</v>
      </c>
      <c r="AX2774">
        <v>0.77</v>
      </c>
      <c r="AY2774">
        <v>437402159.97321397</v>
      </c>
      <c r="AZ2774">
        <v>437402.15997321397</v>
      </c>
      <c r="BA2774">
        <v>9661.1603928698296</v>
      </c>
      <c r="BB2774">
        <v>1.0350723508720798</v>
      </c>
      <c r="BC2774">
        <v>223</v>
      </c>
      <c r="BD2774">
        <v>32</v>
      </c>
      <c r="BE2774">
        <v>191</v>
      </c>
      <c r="BF2774">
        <v>3.991390299458759E-3</v>
      </c>
      <c r="BG2774">
        <v>587245</v>
      </c>
      <c r="BH2774">
        <v>12.128650501879466</v>
      </c>
      <c r="BI2774">
        <v>4323</v>
      </c>
      <c r="BJ2774">
        <v>28</v>
      </c>
      <c r="BK2774">
        <v>7</v>
      </c>
      <c r="BL2774">
        <v>0</v>
      </c>
      <c r="BM2774">
        <v>0</v>
      </c>
      <c r="BN2774">
        <v>0</v>
      </c>
      <c r="BO2774">
        <v>3</v>
      </c>
      <c r="BP2774">
        <v>1</v>
      </c>
      <c r="BQ2774">
        <v>2</v>
      </c>
      <c r="BR2774">
        <v>5</v>
      </c>
      <c r="BS2774">
        <v>0</v>
      </c>
      <c r="BT2774">
        <v>48182</v>
      </c>
      <c r="BU2774">
        <v>0.74</v>
      </c>
      <c r="BV2774">
        <v>0.59462459999999995</v>
      </c>
      <c r="BW2774">
        <v>230</v>
      </c>
      <c r="BX2774">
        <v>0.95471329999999999</v>
      </c>
      <c r="BY2774">
        <v>-0.64024800000000004</v>
      </c>
      <c r="BZ2774">
        <v>24</v>
      </c>
      <c r="CA2774">
        <v>8</v>
      </c>
      <c r="CB2774">
        <v>2</v>
      </c>
      <c r="CC2774">
        <v>0</v>
      </c>
      <c r="CD2774">
        <v>0</v>
      </c>
      <c r="CE2774">
        <v>4</v>
      </c>
      <c r="CF2774">
        <v>0</v>
      </c>
      <c r="CG2774">
        <v>3</v>
      </c>
      <c r="CH2774">
        <v>4</v>
      </c>
      <c r="CI2774">
        <v>0</v>
      </c>
      <c r="CJ2774">
        <v>48618</v>
      </c>
      <c r="CK2774">
        <v>0.92558311736393928</v>
      </c>
      <c r="CL2774">
        <v>0.62258953168044073</v>
      </c>
      <c r="CM2774">
        <v>189</v>
      </c>
      <c r="CN2774">
        <v>-0.93131289480842683</v>
      </c>
      <c r="CO2774">
        <v>6778</v>
      </c>
      <c r="CP2774">
        <v>0.16359310099999999</v>
      </c>
      <c r="CQ2774">
        <v>-0.16569815430000001</v>
      </c>
      <c r="CR2774">
        <v>43129</v>
      </c>
      <c r="CS2774">
        <v>0.88200000000000001</v>
      </c>
      <c r="CT2774">
        <v>43259</v>
      </c>
      <c r="CU2774">
        <v>0.92797457155000007</v>
      </c>
      <c r="CV2774">
        <v>87</v>
      </c>
      <c r="CW2774">
        <v>21</v>
      </c>
      <c r="CX2774">
        <v>25</v>
      </c>
      <c r="CY2774">
        <v>1149</v>
      </c>
      <c r="CZ2774">
        <v>1239</v>
      </c>
      <c r="DA2774" s="2">
        <v>24550</v>
      </c>
      <c r="DB2774" s="2">
        <v>4710</v>
      </c>
      <c r="DC2774" s="2">
        <v>157.37</v>
      </c>
      <c r="DD2774" s="2">
        <v>2179</v>
      </c>
      <c r="DE2774">
        <v>395</v>
      </c>
      <c r="DF2774">
        <v>41</v>
      </c>
      <c r="DG2774">
        <v>35.200000000000003</v>
      </c>
      <c r="DH2774">
        <v>26.92</v>
      </c>
      <c r="DI2774" s="2">
        <v>26.92</v>
      </c>
      <c r="DJ2774">
        <v>-0.3</v>
      </c>
      <c r="DK2774">
        <v>0.96610196785725788</v>
      </c>
      <c r="DL2774">
        <v>0.10733695652173914</v>
      </c>
      <c r="DM2774">
        <v>0</v>
      </c>
      <c r="DN2774">
        <v>38.9</v>
      </c>
      <c r="DO2774">
        <v>8.6999999999999994E-2</v>
      </c>
      <c r="DP2774">
        <v>523.08000000000004</v>
      </c>
      <c r="DQ2774" s="2">
        <v>0</v>
      </c>
      <c r="DR2774" s="2">
        <v>40419.701883870046</v>
      </c>
      <c r="DS2774">
        <v>9.1178654745140114E-2</v>
      </c>
      <c r="DT2774">
        <v>5.4576298919577502</v>
      </c>
      <c r="DU2774">
        <v>2419380.4294166113</v>
      </c>
      <c r="DV2774">
        <v>0</v>
      </c>
    </row>
    <row r="2775" spans="1:126" x14ac:dyDescent="0.15">
      <c r="A2775" t="s">
        <v>4527</v>
      </c>
      <c r="B2775" t="s">
        <v>4538</v>
      </c>
      <c r="C2775">
        <v>50</v>
      </c>
      <c r="D2775">
        <v>13</v>
      </c>
      <c r="E2775" t="s">
        <v>4539</v>
      </c>
      <c r="F2775">
        <v>50013</v>
      </c>
      <c r="G2775" t="s">
        <v>7758</v>
      </c>
      <c r="H2775">
        <v>94.7</v>
      </c>
      <c r="I2775">
        <v>0.3</v>
      </c>
      <c r="J2775">
        <v>0.9</v>
      </c>
      <c r="K2775">
        <v>0.3</v>
      </c>
      <c r="L2775">
        <v>2.6</v>
      </c>
      <c r="M2775">
        <v>1.1000000000000001</v>
      </c>
      <c r="N2775">
        <f t="shared" si="174"/>
        <v>8977.0499999999993</v>
      </c>
      <c r="O2775">
        <f t="shared" si="172"/>
        <v>1022.9500000000007</v>
      </c>
      <c r="P2775">
        <f t="shared" si="173"/>
        <v>1.2275400000000014</v>
      </c>
      <c r="Q2775" s="4">
        <v>50013</v>
      </c>
      <c r="R2775" s="5">
        <v>44.801786999999997</v>
      </c>
      <c r="S2775" s="5">
        <v>-73.300758999999999</v>
      </c>
      <c r="T2775">
        <v>3</v>
      </c>
      <c r="U2775">
        <v>0.10359861421013385</v>
      </c>
      <c r="V2775">
        <v>7032</v>
      </c>
      <c r="W2775">
        <v>6979</v>
      </c>
      <c r="X2775">
        <v>6952</v>
      </c>
      <c r="Y2775">
        <v>6869</v>
      </c>
      <c r="Z2775">
        <v>3983</v>
      </c>
      <c r="AA2775">
        <v>49053</v>
      </c>
      <c r="AB2775">
        <v>3297.8389999999999</v>
      </c>
      <c r="AC2775">
        <v>62608</v>
      </c>
      <c r="AD2775">
        <v>3</v>
      </c>
      <c r="AE2775">
        <v>4.3153049482163404E-4</v>
      </c>
      <c r="AF2775">
        <v>28</v>
      </c>
      <c r="AG2775">
        <v>121</v>
      </c>
      <c r="AH2775">
        <v>0.23140495867768596</v>
      </c>
      <c r="AI2775" s="3">
        <v>19020</v>
      </c>
      <c r="AJ2775" s="3">
        <v>52360.214391685004</v>
      </c>
      <c r="AK2775">
        <v>81</v>
      </c>
      <c r="AL2775">
        <v>124582.39999999999</v>
      </c>
      <c r="AM2775">
        <v>72393</v>
      </c>
      <c r="AN2775">
        <v>12491</v>
      </c>
      <c r="AO2775">
        <v>84884</v>
      </c>
      <c r="AP2775">
        <v>3</v>
      </c>
      <c r="AQ2775">
        <v>0</v>
      </c>
      <c r="AR2775">
        <v>3</v>
      </c>
      <c r="AS2775">
        <v>0.42986101160624729</v>
      </c>
      <c r="AT2775">
        <v>4</v>
      </c>
      <c r="AU2775">
        <v>2</v>
      </c>
      <c r="AV2775">
        <f t="shared" si="175"/>
        <v>6</v>
      </c>
      <c r="AW2775">
        <v>4537</v>
      </c>
      <c r="AX2775">
        <v>0.65</v>
      </c>
      <c r="AY2775">
        <v>78034223.113280803</v>
      </c>
      <c r="AZ2775">
        <v>78034.223113280808</v>
      </c>
      <c r="BA2775">
        <v>11310.9872972269</v>
      </c>
      <c r="BB2775">
        <v>0.88409612151643802</v>
      </c>
      <c r="BC2775">
        <v>212</v>
      </c>
      <c r="BD2775">
        <v>4</v>
      </c>
      <c r="BE2775">
        <v>208</v>
      </c>
      <c r="BF2775">
        <v>2.9579067121729238E-2</v>
      </c>
      <c r="BG2775">
        <v>34752</v>
      </c>
      <c r="BH2775">
        <v>4.9988492520138088</v>
      </c>
      <c r="BI2775">
        <v>793</v>
      </c>
      <c r="BJ2775">
        <v>5</v>
      </c>
      <c r="BK2775">
        <v>0</v>
      </c>
      <c r="BL2775">
        <v>2</v>
      </c>
      <c r="BM2775">
        <v>0</v>
      </c>
      <c r="BN2775">
        <v>0</v>
      </c>
      <c r="BO2775">
        <v>2</v>
      </c>
      <c r="BP2775">
        <v>0</v>
      </c>
      <c r="BQ2775">
        <v>0</v>
      </c>
      <c r="BR2775">
        <v>2</v>
      </c>
      <c r="BS2775">
        <v>0</v>
      </c>
      <c r="BT2775">
        <v>7560</v>
      </c>
      <c r="BU2775">
        <v>0.8</v>
      </c>
      <c r="BV2775">
        <v>0.69122410000000001</v>
      </c>
      <c r="BW2775">
        <v>71</v>
      </c>
      <c r="BX2775">
        <v>1.4550270000000001</v>
      </c>
      <c r="BY2775">
        <v>0.89031490000000002</v>
      </c>
      <c r="BZ2775">
        <v>5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0</v>
      </c>
      <c r="CJ2775">
        <v>6974</v>
      </c>
      <c r="CK2775">
        <v>1.0037281330656727</v>
      </c>
      <c r="CL2775">
        <v>0.72689975026757048</v>
      </c>
      <c r="CM2775">
        <v>53</v>
      </c>
      <c r="CN2775">
        <v>0.18937166601567404</v>
      </c>
      <c r="CO2775">
        <v>1400</v>
      </c>
      <c r="CP2775">
        <v>0.15299041599999999</v>
      </c>
      <c r="CQ2775">
        <v>3.2969463999999997E-2</v>
      </c>
      <c r="CR2775">
        <v>6101</v>
      </c>
      <c r="CS2775">
        <v>0.8909999999999999</v>
      </c>
      <c r="CT2775">
        <v>6294</v>
      </c>
      <c r="CU2775">
        <v>0.921821889871</v>
      </c>
      <c r="CW2775">
        <v>1</v>
      </c>
      <c r="CX2775">
        <v>2</v>
      </c>
      <c r="CY2775">
        <v>251</v>
      </c>
      <c r="CZ2775">
        <v>204</v>
      </c>
      <c r="DA2775" s="2">
        <v>2713</v>
      </c>
      <c r="DB2775" s="2">
        <v>1050</v>
      </c>
      <c r="DC2775" s="2">
        <v>271.93</v>
      </c>
      <c r="DD2775" s="2">
        <v>355</v>
      </c>
      <c r="DE2775">
        <v>87</v>
      </c>
      <c r="DF2775">
        <v>3</v>
      </c>
      <c r="DG2775">
        <v>42.94</v>
      </c>
      <c r="DH2775">
        <v>71.56</v>
      </c>
      <c r="DI2775" s="2">
        <v>85.87</v>
      </c>
      <c r="DJ2775">
        <v>-0.16</v>
      </c>
      <c r="DL2775">
        <v>8.2644628099173556E-2</v>
      </c>
      <c r="DM2775">
        <v>0</v>
      </c>
      <c r="DN2775">
        <v>11.5</v>
      </c>
      <c r="DO2775">
        <v>0.09</v>
      </c>
      <c r="DP2775">
        <v>0</v>
      </c>
      <c r="DQ2775" s="2">
        <v>0</v>
      </c>
      <c r="DR2775" s="2">
        <v>6892.1563504899987</v>
      </c>
      <c r="DS2775">
        <v>5.5322083960361708E-2</v>
      </c>
      <c r="DT2775">
        <v>4.7518286867423303</v>
      </c>
      <c r="DU2775">
        <v>591994.22218320763</v>
      </c>
      <c r="DV2775">
        <v>1</v>
      </c>
    </row>
    <row r="2776" spans="1:126" x14ac:dyDescent="0.15">
      <c r="A2776" t="s">
        <v>4527</v>
      </c>
      <c r="B2776" t="s">
        <v>4540</v>
      </c>
      <c r="C2776">
        <v>50</v>
      </c>
      <c r="D2776">
        <v>15</v>
      </c>
      <c r="E2776" t="s">
        <v>4541</v>
      </c>
      <c r="F2776">
        <v>50015</v>
      </c>
      <c r="G2776" t="s">
        <v>7759</v>
      </c>
      <c r="H2776">
        <v>95.7</v>
      </c>
      <c r="I2776">
        <v>0.6</v>
      </c>
      <c r="J2776">
        <v>0.4</v>
      </c>
      <c r="K2776">
        <v>0.5</v>
      </c>
      <c r="L2776">
        <v>1.5</v>
      </c>
      <c r="M2776">
        <v>1.3</v>
      </c>
      <c r="N2776">
        <f t="shared" si="174"/>
        <v>9163.2000000000007</v>
      </c>
      <c r="O2776">
        <f t="shared" si="172"/>
        <v>836.79999999999927</v>
      </c>
      <c r="P2776">
        <f t="shared" si="173"/>
        <v>1.0041599999999995</v>
      </c>
      <c r="Q2776" s="4">
        <v>50015</v>
      </c>
      <c r="R2776" s="5">
        <v>44.603704</v>
      </c>
      <c r="S2776" s="5">
        <v>-72.638921999999994</v>
      </c>
      <c r="T2776">
        <v>8</v>
      </c>
      <c r="U2776">
        <v>9.1880729954314899E-2</v>
      </c>
      <c r="V2776">
        <v>24471</v>
      </c>
      <c r="W2776">
        <v>24843</v>
      </c>
      <c r="X2776">
        <v>25027</v>
      </c>
      <c r="Y2776">
        <v>25195</v>
      </c>
      <c r="Z2776">
        <v>13533</v>
      </c>
      <c r="AA2776">
        <v>49055</v>
      </c>
      <c r="AB2776">
        <v>10889.564</v>
      </c>
      <c r="AC2776">
        <v>50939</v>
      </c>
      <c r="AD2776">
        <v>5</v>
      </c>
      <c r="AE2776">
        <v>1.997842330283294E-4</v>
      </c>
      <c r="AF2776">
        <v>99</v>
      </c>
      <c r="AG2776">
        <v>349</v>
      </c>
      <c r="AH2776">
        <v>0.28366762177650429</v>
      </c>
      <c r="AI2776" s="3">
        <v>52093</v>
      </c>
      <c r="AJ2776" s="3">
        <v>293677.69751465501</v>
      </c>
      <c r="AK2776">
        <v>70</v>
      </c>
      <c r="AL2776">
        <v>296620.80000000005</v>
      </c>
      <c r="AM2776">
        <v>189901</v>
      </c>
      <c r="AN2776">
        <v>25632</v>
      </c>
      <c r="AO2776">
        <v>215533</v>
      </c>
      <c r="AP2776">
        <v>7</v>
      </c>
      <c r="AQ2776">
        <v>4</v>
      </c>
      <c r="AR2776">
        <v>11</v>
      </c>
      <c r="AS2776">
        <v>0.44278066256088233</v>
      </c>
      <c r="AT2776">
        <v>14</v>
      </c>
      <c r="AU2776">
        <v>34</v>
      </c>
      <c r="AV2776">
        <f t="shared" si="175"/>
        <v>48</v>
      </c>
      <c r="AW2776">
        <v>17223</v>
      </c>
      <c r="AX2776">
        <v>0.69</v>
      </c>
      <c r="AY2776">
        <v>597955751.52213502</v>
      </c>
      <c r="AZ2776">
        <v>597955.75152213499</v>
      </c>
      <c r="BA2776">
        <v>25760.662527199202</v>
      </c>
      <c r="BB2776">
        <v>0.38818877385011258</v>
      </c>
      <c r="BC2776">
        <v>1321</v>
      </c>
      <c r="BD2776">
        <v>0</v>
      </c>
      <c r="BE2776">
        <v>1321</v>
      </c>
      <c r="BF2776">
        <v>5.3982264721507092E-2</v>
      </c>
      <c r="BG2776">
        <v>527851</v>
      </c>
      <c r="BH2776">
        <v>21.09126143764734</v>
      </c>
      <c r="BI2776">
        <v>2620</v>
      </c>
      <c r="BJ2776">
        <v>14</v>
      </c>
      <c r="BK2776">
        <v>3</v>
      </c>
      <c r="BL2776">
        <v>1</v>
      </c>
      <c r="BM2776">
        <v>0</v>
      </c>
      <c r="BN2776">
        <v>0</v>
      </c>
      <c r="BO2776">
        <v>1</v>
      </c>
      <c r="BP2776">
        <v>0</v>
      </c>
      <c r="BQ2776">
        <v>3</v>
      </c>
      <c r="BR2776">
        <v>2</v>
      </c>
      <c r="BS2776">
        <v>0</v>
      </c>
      <c r="BT2776">
        <v>25958</v>
      </c>
      <c r="BU2776">
        <v>0.62</v>
      </c>
      <c r="BV2776">
        <v>0.64950779999999997</v>
      </c>
      <c r="BW2776">
        <v>227</v>
      </c>
      <c r="BX2776">
        <v>0.92457040000000001</v>
      </c>
      <c r="BY2776">
        <v>0.28176689999999999</v>
      </c>
      <c r="BZ2776">
        <v>12</v>
      </c>
      <c r="CA2776">
        <v>2</v>
      </c>
      <c r="CB2776">
        <v>1</v>
      </c>
      <c r="CC2776">
        <v>1</v>
      </c>
      <c r="CD2776">
        <v>0</v>
      </c>
      <c r="CE2776">
        <v>1</v>
      </c>
      <c r="CF2776">
        <v>0</v>
      </c>
      <c r="CG2776">
        <v>5</v>
      </c>
      <c r="CH2776">
        <v>2</v>
      </c>
      <c r="CI2776">
        <v>0</v>
      </c>
      <c r="CJ2776">
        <v>25143</v>
      </c>
      <c r="CK2776">
        <v>0.95454003102255103</v>
      </c>
      <c r="CL2776">
        <v>0.67382384351638469</v>
      </c>
      <c r="CM2776">
        <v>223</v>
      </c>
      <c r="CN2776">
        <v>0.20915676545014744</v>
      </c>
      <c r="CO2776">
        <v>4938</v>
      </c>
      <c r="CP2776">
        <v>0.15564106599999999</v>
      </c>
      <c r="CQ2776">
        <v>1.0437856000000001E-2</v>
      </c>
      <c r="CR2776">
        <v>21875</v>
      </c>
      <c r="CS2776">
        <v>0.86499999999999999</v>
      </c>
      <c r="CT2776">
        <v>21657</v>
      </c>
      <c r="CU2776">
        <v>0.91302379720600002</v>
      </c>
      <c r="CV2776">
        <v>87</v>
      </c>
      <c r="CW2776">
        <v>14</v>
      </c>
      <c r="CX2776">
        <v>23</v>
      </c>
      <c r="CY2776">
        <v>382</v>
      </c>
      <c r="CZ2776">
        <v>576</v>
      </c>
      <c r="DA2776" s="2">
        <v>18032</v>
      </c>
      <c r="DB2776" s="2">
        <v>3305</v>
      </c>
      <c r="DC2776" s="2">
        <v>418.88</v>
      </c>
      <c r="DD2776" s="2">
        <v>1026</v>
      </c>
      <c r="DE2776">
        <v>240</v>
      </c>
      <c r="DF2776">
        <v>22</v>
      </c>
      <c r="DG2776">
        <v>159.57</v>
      </c>
      <c r="DH2776">
        <v>27.93</v>
      </c>
      <c r="DI2776" s="2">
        <v>43.88</v>
      </c>
      <c r="DJ2776">
        <v>-0.82</v>
      </c>
      <c r="DK2776">
        <v>0.98101472366728737</v>
      </c>
      <c r="DL2776">
        <v>0.11174785100286533</v>
      </c>
      <c r="DM2776">
        <v>0</v>
      </c>
      <c r="DN2776">
        <v>16</v>
      </c>
      <c r="DO2776">
        <v>5.4000000000000006E-2</v>
      </c>
      <c r="DP2776">
        <v>91.78</v>
      </c>
      <c r="DQ2776" s="2">
        <v>0</v>
      </c>
      <c r="DR2776" s="2">
        <v>27011.926364900002</v>
      </c>
      <c r="DS2776">
        <v>9.1065620489842361E-2</v>
      </c>
      <c r="DT2776">
        <v>3.3280453121654299</v>
      </c>
      <c r="DU2776">
        <v>987167.46293075965</v>
      </c>
      <c r="DV2776">
        <v>0</v>
      </c>
    </row>
    <row r="2777" spans="1:126" x14ac:dyDescent="0.15">
      <c r="A2777" t="s">
        <v>4527</v>
      </c>
      <c r="B2777" t="s">
        <v>459</v>
      </c>
      <c r="C2777">
        <v>50</v>
      </c>
      <c r="D2777">
        <v>17</v>
      </c>
      <c r="E2777" t="s">
        <v>4542</v>
      </c>
      <c r="F2777">
        <v>50017</v>
      </c>
      <c r="G2777" t="s">
        <v>7760</v>
      </c>
      <c r="H2777">
        <v>96.4</v>
      </c>
      <c r="I2777">
        <v>0.4</v>
      </c>
      <c r="J2777">
        <v>0.3</v>
      </c>
      <c r="K2777">
        <v>0.5</v>
      </c>
      <c r="L2777">
        <v>1.5</v>
      </c>
      <c r="M2777">
        <v>1</v>
      </c>
      <c r="N2777">
        <f t="shared" si="174"/>
        <v>9296.7100000000009</v>
      </c>
      <c r="O2777">
        <f t="shared" si="172"/>
        <v>703.28999999999905</v>
      </c>
      <c r="P2777">
        <f t="shared" si="173"/>
        <v>0.84394799999999914</v>
      </c>
      <c r="Q2777" s="4">
        <v>50017</v>
      </c>
      <c r="R2777" s="5">
        <v>44.003391999999998</v>
      </c>
      <c r="S2777" s="5">
        <v>-72.369686999999999</v>
      </c>
      <c r="T2777">
        <v>9</v>
      </c>
      <c r="U2777">
        <v>0.11421920761805741</v>
      </c>
      <c r="V2777">
        <v>28980</v>
      </c>
      <c r="W2777">
        <v>28927</v>
      </c>
      <c r="X2777">
        <v>28929</v>
      </c>
      <c r="Y2777">
        <v>28885</v>
      </c>
      <c r="Z2777">
        <v>15875</v>
      </c>
      <c r="AA2777">
        <v>49057</v>
      </c>
      <c r="AB2777">
        <v>12895.41</v>
      </c>
      <c r="AC2777">
        <v>53869</v>
      </c>
      <c r="AD2777">
        <v>3</v>
      </c>
      <c r="AE2777">
        <v>1.0370216737529814E-4</v>
      </c>
      <c r="AF2777">
        <v>200</v>
      </c>
      <c r="AG2777">
        <v>748</v>
      </c>
      <c r="AH2777">
        <v>0.26737967914438504</v>
      </c>
      <c r="AI2777" s="3">
        <v>105234</v>
      </c>
      <c r="AJ2777" s="3">
        <v>439701.01513852004</v>
      </c>
      <c r="AK2777">
        <v>76</v>
      </c>
      <c r="AL2777">
        <v>442860.80000000005</v>
      </c>
      <c r="AM2777">
        <v>325949</v>
      </c>
      <c r="AN2777">
        <v>48880</v>
      </c>
      <c r="AO2777">
        <v>374829</v>
      </c>
      <c r="AP2777">
        <v>4</v>
      </c>
      <c r="AQ2777">
        <v>0</v>
      </c>
      <c r="AR2777">
        <v>4</v>
      </c>
      <c r="AS2777">
        <v>0.13827911639644622</v>
      </c>
      <c r="AT2777">
        <v>4</v>
      </c>
      <c r="AU2777">
        <v>47</v>
      </c>
      <c r="AV2777">
        <f t="shared" si="175"/>
        <v>51</v>
      </c>
      <c r="AW2777">
        <v>14098</v>
      </c>
      <c r="AX2777">
        <v>0.5</v>
      </c>
      <c r="AY2777">
        <v>208864497.585774</v>
      </c>
      <c r="AZ2777">
        <v>208864.49758577399</v>
      </c>
      <c r="BA2777">
        <v>7370.26128484317</v>
      </c>
      <c r="BB2777">
        <v>1.3568040010419775</v>
      </c>
      <c r="BC2777">
        <v>155</v>
      </c>
      <c r="BD2777">
        <v>0</v>
      </c>
      <c r="BE2777">
        <v>155</v>
      </c>
      <c r="BF2777">
        <v>5.3485162180814351E-3</v>
      </c>
      <c r="BG2777">
        <v>330254</v>
      </c>
      <c r="BH2777">
        <v>11.416018528120571</v>
      </c>
      <c r="BI2777">
        <v>3595</v>
      </c>
      <c r="BJ2777">
        <v>18</v>
      </c>
      <c r="BK2777">
        <v>7</v>
      </c>
      <c r="BL2777">
        <v>2</v>
      </c>
      <c r="BM2777">
        <v>1</v>
      </c>
      <c r="BN2777">
        <v>0</v>
      </c>
      <c r="BO2777">
        <v>0</v>
      </c>
      <c r="BP2777">
        <v>1</v>
      </c>
      <c r="BQ2777">
        <v>1</v>
      </c>
      <c r="BR2777">
        <v>3</v>
      </c>
      <c r="BS2777">
        <v>0</v>
      </c>
      <c r="BT2777">
        <v>28896</v>
      </c>
      <c r="BU2777">
        <v>0.62</v>
      </c>
      <c r="BV2777">
        <v>0.65918270000000001</v>
      </c>
      <c r="BW2777">
        <v>300</v>
      </c>
      <c r="BX2777">
        <v>1.1420269999999999</v>
      </c>
      <c r="BY2777">
        <v>0.74495549999999999</v>
      </c>
      <c r="BZ2777">
        <v>24</v>
      </c>
      <c r="CA2777">
        <v>4</v>
      </c>
      <c r="CB2777">
        <v>2</v>
      </c>
      <c r="CC2777">
        <v>0</v>
      </c>
      <c r="CD2777">
        <v>0</v>
      </c>
      <c r="CE2777">
        <v>1</v>
      </c>
      <c r="CF2777">
        <v>1</v>
      </c>
      <c r="CG2777">
        <v>1</v>
      </c>
      <c r="CH2777">
        <v>2</v>
      </c>
      <c r="CI2777">
        <v>0</v>
      </c>
      <c r="CJ2777">
        <v>28868</v>
      </c>
      <c r="CK2777">
        <v>1.2124151309408342</v>
      </c>
      <c r="CL2777">
        <v>0.68437713061264249</v>
      </c>
      <c r="CM2777">
        <v>256</v>
      </c>
      <c r="CN2777">
        <v>0.48402832545051017</v>
      </c>
      <c r="CO2777">
        <v>4900</v>
      </c>
      <c r="CP2777">
        <v>2.0953330999999999E-2</v>
      </c>
      <c r="CQ2777">
        <v>-1.514183E-2</v>
      </c>
      <c r="CR2777">
        <v>25449</v>
      </c>
      <c r="CS2777">
        <v>0.88099999999999989</v>
      </c>
      <c r="CT2777">
        <v>25937</v>
      </c>
      <c r="CU2777">
        <v>0.92085719145099998</v>
      </c>
      <c r="CV2777">
        <v>82</v>
      </c>
      <c r="CW2777">
        <v>10</v>
      </c>
      <c r="CX2777">
        <v>21</v>
      </c>
      <c r="CY2777">
        <v>791</v>
      </c>
      <c r="CZ2777">
        <v>1223</v>
      </c>
      <c r="DA2777" s="2">
        <v>14033</v>
      </c>
      <c r="DB2777" s="2">
        <v>3410</v>
      </c>
      <c r="DC2777" s="2">
        <v>269.76</v>
      </c>
      <c r="DD2777" s="2">
        <v>984</v>
      </c>
      <c r="DE2777">
        <v>496</v>
      </c>
      <c r="DF2777">
        <v>43</v>
      </c>
      <c r="DG2777">
        <v>83</v>
      </c>
      <c r="DH2777">
        <v>55.33</v>
      </c>
      <c r="DI2777" s="2">
        <v>72.63</v>
      </c>
      <c r="DJ2777">
        <v>-0.56999999999999995</v>
      </c>
      <c r="DK2777">
        <v>0.9650778265579566</v>
      </c>
      <c r="DL2777">
        <v>7.8877005347593579E-2</v>
      </c>
      <c r="DM2777">
        <v>0</v>
      </c>
      <c r="DN2777">
        <v>20.8</v>
      </c>
      <c r="DO2777">
        <v>4.7E-2</v>
      </c>
      <c r="DP2777">
        <v>115.86</v>
      </c>
      <c r="DQ2777" s="2">
        <v>0</v>
      </c>
      <c r="DR2777" s="2">
        <v>16502.27596426001</v>
      </c>
      <c r="DS2777">
        <v>3.7262879588329599E-2</v>
      </c>
      <c r="DT2777">
        <v>5.3178188268422701</v>
      </c>
      <c r="DU2777">
        <v>2355053.4999104296</v>
      </c>
      <c r="DV2777">
        <v>0</v>
      </c>
    </row>
    <row r="2778" spans="1:126" x14ac:dyDescent="0.15">
      <c r="A2778" t="s">
        <v>4527</v>
      </c>
      <c r="B2778" t="s">
        <v>1956</v>
      </c>
      <c r="C2778">
        <v>50</v>
      </c>
      <c r="D2778">
        <v>19</v>
      </c>
      <c r="E2778" t="s">
        <v>4543</v>
      </c>
      <c r="F2778">
        <v>50019</v>
      </c>
      <c r="G2778" t="s">
        <v>7761</v>
      </c>
      <c r="H2778">
        <v>96</v>
      </c>
      <c r="I2778">
        <v>0.6</v>
      </c>
      <c r="J2778">
        <v>0.4</v>
      </c>
      <c r="K2778">
        <v>0.3</v>
      </c>
      <c r="L2778">
        <v>1.6</v>
      </c>
      <c r="M2778">
        <v>1.1000000000000001</v>
      </c>
      <c r="N2778">
        <f t="shared" si="174"/>
        <v>9220.3799999999992</v>
      </c>
      <c r="O2778">
        <f t="shared" ref="O2778:O2841" si="176">10000-N2778</f>
        <v>779.6200000000008</v>
      </c>
      <c r="P2778">
        <f t="shared" ref="P2778:P2841" si="177">O2778/833.333333333333</f>
        <v>0.93554400000000126</v>
      </c>
      <c r="Q2778" s="4">
        <v>50019</v>
      </c>
      <c r="R2778" s="5">
        <v>44.828442000000003</v>
      </c>
      <c r="S2778" s="5">
        <v>-72.251630000000006</v>
      </c>
      <c r="T2778">
        <v>7</v>
      </c>
      <c r="U2778">
        <v>0.1585294900296696</v>
      </c>
      <c r="V2778">
        <v>27198</v>
      </c>
      <c r="W2778">
        <v>27160</v>
      </c>
      <c r="X2778">
        <v>27146</v>
      </c>
      <c r="Y2778">
        <v>27008</v>
      </c>
      <c r="Z2778">
        <v>14224</v>
      </c>
      <c r="AA2778">
        <v>50001</v>
      </c>
      <c r="AB2778">
        <v>10587.384999999998</v>
      </c>
      <c r="AC2778">
        <v>42831</v>
      </c>
      <c r="AD2778">
        <v>7</v>
      </c>
      <c r="AE2778">
        <v>2.5786487880350697E-4</v>
      </c>
      <c r="AF2778">
        <v>153</v>
      </c>
      <c r="AG2778">
        <v>638</v>
      </c>
      <c r="AH2778">
        <v>0.23981191222570533</v>
      </c>
      <c r="AI2778" s="3">
        <v>130445</v>
      </c>
      <c r="AJ2778" s="3">
        <v>443893.63801326504</v>
      </c>
      <c r="AK2778">
        <v>100</v>
      </c>
      <c r="AL2778">
        <v>461011.20000000001</v>
      </c>
      <c r="AM2778">
        <v>317252</v>
      </c>
      <c r="AN2778">
        <v>57940</v>
      </c>
      <c r="AO2778">
        <v>375192</v>
      </c>
      <c r="AP2778">
        <v>7</v>
      </c>
      <c r="AQ2778">
        <v>2</v>
      </c>
      <c r="AR2778">
        <v>9</v>
      </c>
      <c r="AS2778">
        <v>0.33136966126656847</v>
      </c>
      <c r="AT2778">
        <v>10</v>
      </c>
      <c r="AU2778">
        <v>28</v>
      </c>
      <c r="AV2778">
        <f t="shared" si="175"/>
        <v>38</v>
      </c>
      <c r="AW2778">
        <v>18735</v>
      </c>
      <c r="AX2778">
        <v>0.69</v>
      </c>
      <c r="AY2778">
        <v>221180899.043926</v>
      </c>
      <c r="AZ2778">
        <v>221180.89904392601</v>
      </c>
      <c r="BA2778">
        <v>8400.6875365435408</v>
      </c>
      <c r="BB2778">
        <v>1.190378758464631</v>
      </c>
      <c r="BC2778">
        <v>1012</v>
      </c>
      <c r="BD2778">
        <v>0</v>
      </c>
      <c r="BE2778">
        <v>1012</v>
      </c>
      <c r="BF2778">
        <v>3.7208618280755938E-2</v>
      </c>
      <c r="BG2778">
        <v>450205</v>
      </c>
      <c r="BH2778">
        <v>16.58457968024755</v>
      </c>
      <c r="BI2778">
        <v>3955</v>
      </c>
      <c r="BJ2778">
        <v>18</v>
      </c>
      <c r="BK2778">
        <v>5</v>
      </c>
      <c r="BL2778">
        <v>2</v>
      </c>
      <c r="BM2778">
        <v>0</v>
      </c>
      <c r="BN2778">
        <v>1</v>
      </c>
      <c r="BO2778">
        <v>3</v>
      </c>
      <c r="BP2778">
        <v>2</v>
      </c>
      <c r="BQ2778">
        <v>1</v>
      </c>
      <c r="BR2778">
        <v>5</v>
      </c>
      <c r="BS2778">
        <v>0</v>
      </c>
      <c r="BT2778">
        <v>27301</v>
      </c>
      <c r="BU2778">
        <v>0.56999999999999995</v>
      </c>
      <c r="BV2778">
        <v>0.59226449999999997</v>
      </c>
      <c r="BW2778">
        <v>224</v>
      </c>
      <c r="BX2778">
        <v>1.355262</v>
      </c>
      <c r="BY2778">
        <v>0.28664430000000002</v>
      </c>
      <c r="BZ2778">
        <v>15</v>
      </c>
      <c r="CA2778">
        <v>6</v>
      </c>
      <c r="CB2778">
        <v>1</v>
      </c>
      <c r="CC2778">
        <v>0</v>
      </c>
      <c r="CD2778">
        <v>0</v>
      </c>
      <c r="CE2778">
        <v>2</v>
      </c>
      <c r="CF2778">
        <v>2</v>
      </c>
      <c r="CG2778">
        <v>1</v>
      </c>
      <c r="CH2778">
        <v>5</v>
      </c>
      <c r="CI2778">
        <v>0</v>
      </c>
      <c r="CJ2778">
        <v>27086</v>
      </c>
      <c r="CK2778">
        <v>1.1814221368972901</v>
      </c>
      <c r="CL2778">
        <v>0.62198106181508672</v>
      </c>
      <c r="CM2778">
        <v>197</v>
      </c>
      <c r="CN2778">
        <v>-5.8648687609331888E-2</v>
      </c>
      <c r="CO2778">
        <v>3188</v>
      </c>
      <c r="CP2778">
        <v>-0.68878882200000002</v>
      </c>
      <c r="CQ2778">
        <v>-0.88167195330000003</v>
      </c>
      <c r="CR2778">
        <v>23160</v>
      </c>
      <c r="CS2778">
        <v>0.85499999999999998</v>
      </c>
      <c r="CT2778">
        <v>23907</v>
      </c>
      <c r="CU2778">
        <v>0.90581008446400002</v>
      </c>
      <c r="CV2778">
        <v>55</v>
      </c>
      <c r="CW2778">
        <v>8</v>
      </c>
      <c r="CX2778">
        <v>22</v>
      </c>
      <c r="CY2778">
        <v>807</v>
      </c>
      <c r="CZ2778">
        <v>1049</v>
      </c>
      <c r="DA2778" s="2">
        <v>16659</v>
      </c>
      <c r="DB2778" s="2">
        <v>1845</v>
      </c>
      <c r="DC2778" s="2">
        <v>206.12</v>
      </c>
      <c r="DD2778" s="2">
        <v>923</v>
      </c>
      <c r="DE2778">
        <v>387</v>
      </c>
      <c r="DF2778">
        <v>17</v>
      </c>
      <c r="DG2778">
        <v>51.53</v>
      </c>
      <c r="DH2778">
        <v>51.53</v>
      </c>
      <c r="DI2778" s="2">
        <v>51.53</v>
      </c>
      <c r="DJ2778">
        <v>0.09</v>
      </c>
      <c r="DK2778">
        <v>0.96262026141285595</v>
      </c>
      <c r="DL2778">
        <v>0.1206896551724138</v>
      </c>
      <c r="DM2778">
        <v>0</v>
      </c>
      <c r="DN2778">
        <v>39.1</v>
      </c>
      <c r="DO2778">
        <v>8.5999999999999993E-2</v>
      </c>
      <c r="DP2778">
        <v>244.16</v>
      </c>
      <c r="DQ2778" s="2">
        <v>0</v>
      </c>
      <c r="DR2778" s="2">
        <v>32025.760378280022</v>
      </c>
      <c r="DS2778">
        <v>6.9424832613540335E-2</v>
      </c>
      <c r="DT2778">
        <v>4.62890590509239</v>
      </c>
      <c r="DU2778">
        <v>2133977.465993729</v>
      </c>
      <c r="DV2778">
        <v>0</v>
      </c>
    </row>
    <row r="2779" spans="1:126" x14ac:dyDescent="0.15">
      <c r="A2779" t="s">
        <v>4527</v>
      </c>
      <c r="B2779" t="s">
        <v>4544</v>
      </c>
      <c r="C2779">
        <v>50</v>
      </c>
      <c r="D2779">
        <v>21</v>
      </c>
      <c r="E2779" t="s">
        <v>4545</v>
      </c>
      <c r="F2779">
        <v>50021</v>
      </c>
      <c r="G2779" t="s">
        <v>7762</v>
      </c>
      <c r="H2779">
        <v>96.3</v>
      </c>
      <c r="I2779">
        <v>0.5</v>
      </c>
      <c r="J2779">
        <v>0.2</v>
      </c>
      <c r="K2779">
        <v>0.6</v>
      </c>
      <c r="L2779">
        <v>1.3</v>
      </c>
      <c r="M2779">
        <v>1.1000000000000001</v>
      </c>
      <c r="N2779">
        <f t="shared" si="174"/>
        <v>9277.24</v>
      </c>
      <c r="O2779">
        <f t="shared" si="176"/>
        <v>722.76000000000022</v>
      </c>
      <c r="P2779">
        <f t="shared" si="177"/>
        <v>0.86731200000000053</v>
      </c>
      <c r="Q2779" s="4">
        <v>50021</v>
      </c>
      <c r="R2779" s="5">
        <v>43.580857999999999</v>
      </c>
      <c r="S2779" s="5">
        <v>-73.038201999999998</v>
      </c>
      <c r="T2779">
        <v>4</v>
      </c>
      <c r="U2779">
        <v>0.1246556325798935</v>
      </c>
      <c r="V2779">
        <v>61599</v>
      </c>
      <c r="W2779">
        <v>60864</v>
      </c>
      <c r="X2779">
        <v>60530</v>
      </c>
      <c r="Y2779">
        <v>59566</v>
      </c>
      <c r="Z2779">
        <v>32113</v>
      </c>
      <c r="AA2779">
        <v>50003</v>
      </c>
      <c r="AB2779">
        <v>25520.755000000001</v>
      </c>
      <c r="AC2779">
        <v>49372</v>
      </c>
      <c r="AD2779">
        <v>8</v>
      </c>
      <c r="AE2779">
        <v>1.321658681645465E-4</v>
      </c>
      <c r="AF2779">
        <v>186</v>
      </c>
      <c r="AG2779">
        <v>640</v>
      </c>
      <c r="AH2779">
        <v>0.29062500000000002</v>
      </c>
      <c r="AI2779" s="3">
        <v>108497</v>
      </c>
      <c r="AJ2779" s="3">
        <v>595081.18449925503</v>
      </c>
      <c r="AK2779">
        <v>90</v>
      </c>
      <c r="AL2779">
        <v>604435.19999999995</v>
      </c>
      <c r="AM2779">
        <v>294850</v>
      </c>
      <c r="AN2779">
        <v>47325</v>
      </c>
      <c r="AO2779">
        <v>342175</v>
      </c>
      <c r="AP2779">
        <v>17</v>
      </c>
      <c r="AQ2779">
        <v>1</v>
      </c>
      <c r="AR2779">
        <v>18</v>
      </c>
      <c r="AS2779">
        <v>0.29574132492113564</v>
      </c>
      <c r="AT2779">
        <v>17</v>
      </c>
      <c r="AU2779">
        <v>74</v>
      </c>
      <c r="AV2779">
        <f t="shared" si="175"/>
        <v>91</v>
      </c>
      <c r="AW2779">
        <v>55973</v>
      </c>
      <c r="AX2779">
        <v>0.92999999999999994</v>
      </c>
      <c r="AY2779">
        <v>532603530.57362199</v>
      </c>
      <c r="AZ2779">
        <v>532603.53057362197</v>
      </c>
      <c r="BA2779">
        <v>8419.34818030735</v>
      </c>
      <c r="BB2779">
        <v>1.18774040291976</v>
      </c>
      <c r="BC2779">
        <v>989</v>
      </c>
      <c r="BD2779">
        <v>450</v>
      </c>
      <c r="BE2779">
        <v>539</v>
      </c>
      <c r="BF2779">
        <v>8.750142047760515E-3</v>
      </c>
      <c r="BG2779">
        <v>972074</v>
      </c>
      <c r="BH2779">
        <v>16.059375516272922</v>
      </c>
      <c r="BI2779">
        <v>6939</v>
      </c>
      <c r="BJ2779">
        <v>45</v>
      </c>
      <c r="BK2779">
        <v>15</v>
      </c>
      <c r="BL2779">
        <v>4</v>
      </c>
      <c r="BM2779">
        <v>0</v>
      </c>
      <c r="BN2779">
        <v>1</v>
      </c>
      <c r="BO2779">
        <v>2</v>
      </c>
      <c r="BP2779">
        <v>1</v>
      </c>
      <c r="BQ2779">
        <v>6</v>
      </c>
      <c r="BR2779">
        <v>6</v>
      </c>
      <c r="BS2779">
        <v>0</v>
      </c>
      <c r="BT2779">
        <v>63014</v>
      </c>
      <c r="BU2779">
        <v>0.7</v>
      </c>
      <c r="BV2779">
        <v>0.61871589999999999</v>
      </c>
      <c r="BW2779">
        <v>550</v>
      </c>
      <c r="BX2779">
        <v>1.2695590000000001</v>
      </c>
      <c r="BY2779">
        <v>0.34188770000000002</v>
      </c>
      <c r="BZ2779">
        <v>46</v>
      </c>
      <c r="CA2779">
        <v>12</v>
      </c>
      <c r="CB2779">
        <v>3</v>
      </c>
      <c r="CC2779">
        <v>0</v>
      </c>
      <c r="CD2779">
        <v>1</v>
      </c>
      <c r="CE2779">
        <v>3</v>
      </c>
      <c r="CF2779">
        <v>1</v>
      </c>
      <c r="CG2779">
        <v>6</v>
      </c>
      <c r="CH2779">
        <v>6</v>
      </c>
      <c r="CI2779">
        <v>0</v>
      </c>
      <c r="CJ2779">
        <v>60150</v>
      </c>
      <c r="CK2779">
        <v>1.2967581047381547</v>
      </c>
      <c r="CL2779">
        <v>0.64696969696969697</v>
      </c>
      <c r="CM2779">
        <v>459</v>
      </c>
      <c r="CN2779">
        <v>0.16393368102849395</v>
      </c>
      <c r="CO2779">
        <v>9840</v>
      </c>
      <c r="CP2779">
        <v>-9.2281614999999997E-2</v>
      </c>
      <c r="CQ2779">
        <v>-0.32517909379999999</v>
      </c>
      <c r="CR2779">
        <v>51446</v>
      </c>
      <c r="CS2779">
        <v>0.8640000000000001</v>
      </c>
      <c r="CT2779">
        <v>55316</v>
      </c>
      <c r="CU2779">
        <v>0.92229153262999997</v>
      </c>
      <c r="CV2779">
        <v>157</v>
      </c>
      <c r="CW2779">
        <v>44</v>
      </c>
      <c r="CX2779">
        <v>52</v>
      </c>
      <c r="CY2779">
        <v>484</v>
      </c>
      <c r="CZ2779">
        <v>1135</v>
      </c>
      <c r="DA2779" s="2">
        <v>38632</v>
      </c>
      <c r="DB2779" s="2">
        <v>6845</v>
      </c>
      <c r="DC2779" s="2">
        <v>331.56</v>
      </c>
      <c r="DD2779" s="2">
        <v>1876</v>
      </c>
      <c r="DE2779">
        <v>450</v>
      </c>
      <c r="DF2779">
        <v>34</v>
      </c>
      <c r="DG2779">
        <v>90.73</v>
      </c>
      <c r="DH2779">
        <v>34.64</v>
      </c>
      <c r="DI2779" s="2">
        <v>42.89</v>
      </c>
      <c r="DJ2779">
        <v>-0.35</v>
      </c>
      <c r="DK2779">
        <v>0.9361180493469865</v>
      </c>
      <c r="DL2779">
        <v>4.8437500000000001E-2</v>
      </c>
      <c r="DM2779">
        <v>0</v>
      </c>
      <c r="DN2779">
        <v>31</v>
      </c>
      <c r="DO2779">
        <v>5.0999999999999997E-2</v>
      </c>
      <c r="DP2779">
        <v>649.48</v>
      </c>
      <c r="DQ2779" s="2">
        <v>79233</v>
      </c>
      <c r="DR2779" s="2">
        <v>30701.829075919974</v>
      </c>
      <c r="DS2779">
        <v>5.0940141285191434E-2</v>
      </c>
      <c r="DT2779">
        <v>5.4531861763811902</v>
      </c>
      <c r="DU2779">
        <v>3296097.6771581997</v>
      </c>
      <c r="DV2779">
        <v>0</v>
      </c>
    </row>
    <row r="2780" spans="1:126" x14ac:dyDescent="0.15">
      <c r="A2780" t="s">
        <v>4527</v>
      </c>
      <c r="B2780" t="s">
        <v>232</v>
      </c>
      <c r="C2780">
        <v>50</v>
      </c>
      <c r="D2780">
        <v>23</v>
      </c>
      <c r="E2780" t="s">
        <v>4546</v>
      </c>
      <c r="F2780">
        <v>50023</v>
      </c>
      <c r="G2780" t="s">
        <v>7763</v>
      </c>
      <c r="H2780">
        <v>94.9</v>
      </c>
      <c r="I2780">
        <v>0.7</v>
      </c>
      <c r="J2780">
        <v>0.2</v>
      </c>
      <c r="K2780">
        <v>0.8</v>
      </c>
      <c r="L2780">
        <v>1.7</v>
      </c>
      <c r="M2780">
        <v>1.7</v>
      </c>
      <c r="N2780">
        <f t="shared" ref="N2780:N2843" si="178">H2780^2+I2780^2+J2780^2+K2780^2+L2780^2+M2780^2</f>
        <v>9012.9599999999991</v>
      </c>
      <c r="O2780">
        <f t="shared" si="176"/>
        <v>987.04000000000087</v>
      </c>
      <c r="P2780">
        <f t="shared" si="177"/>
        <v>1.1844480000000015</v>
      </c>
      <c r="Q2780" s="4">
        <v>50023</v>
      </c>
      <c r="R2780" s="5">
        <v>44.274988</v>
      </c>
      <c r="S2780" s="5">
        <v>-72.609514000000004</v>
      </c>
      <c r="T2780">
        <v>4</v>
      </c>
      <c r="U2780">
        <v>0.18730520035432929</v>
      </c>
      <c r="V2780">
        <v>59462</v>
      </c>
      <c r="W2780">
        <v>59333</v>
      </c>
      <c r="X2780">
        <v>59132</v>
      </c>
      <c r="Y2780">
        <v>58617</v>
      </c>
      <c r="Z2780">
        <v>32352</v>
      </c>
      <c r="AA2780">
        <v>50005</v>
      </c>
      <c r="AB2780">
        <v>26983.505000000001</v>
      </c>
      <c r="AC2780">
        <v>58788</v>
      </c>
      <c r="AD2780">
        <v>9</v>
      </c>
      <c r="AE2780">
        <v>1.5220185348034906E-4</v>
      </c>
      <c r="AF2780">
        <v>234</v>
      </c>
      <c r="AG2780">
        <v>532</v>
      </c>
      <c r="AH2780">
        <v>0.43984962406015038</v>
      </c>
      <c r="AI2780" s="3">
        <v>67352</v>
      </c>
      <c r="AJ2780" s="3">
        <v>439703.48371747002</v>
      </c>
      <c r="AK2780">
        <v>67</v>
      </c>
      <c r="AL2780">
        <v>445331.20000000001</v>
      </c>
      <c r="AM2780">
        <v>270257</v>
      </c>
      <c r="AN2780">
        <v>37767</v>
      </c>
      <c r="AO2780">
        <v>308024</v>
      </c>
      <c r="AP2780">
        <v>27</v>
      </c>
      <c r="AQ2780">
        <v>3</v>
      </c>
      <c r="AR2780">
        <v>30</v>
      </c>
      <c r="AS2780">
        <v>0.50562081809448367</v>
      </c>
      <c r="AT2780">
        <v>32</v>
      </c>
      <c r="AU2780">
        <v>96</v>
      </c>
      <c r="AV2780">
        <f t="shared" si="175"/>
        <v>128</v>
      </c>
      <c r="AW2780">
        <v>51813</v>
      </c>
      <c r="AX2780">
        <v>0.9</v>
      </c>
      <c r="AY2780">
        <v>453080114.264579</v>
      </c>
      <c r="AZ2780">
        <v>453080.11426457902</v>
      </c>
      <c r="BA2780">
        <v>7827.6834209919198</v>
      </c>
      <c r="BB2780">
        <v>1.277517173622845</v>
      </c>
      <c r="BC2780">
        <v>558</v>
      </c>
      <c r="BD2780">
        <v>140</v>
      </c>
      <c r="BE2780">
        <v>418</v>
      </c>
      <c r="BF2780">
        <v>7.029699640106286E-3</v>
      </c>
      <c r="BG2780">
        <v>1455162</v>
      </c>
      <c r="BH2780">
        <v>24.608705946019075</v>
      </c>
      <c r="BI2780">
        <v>6406</v>
      </c>
      <c r="BJ2780">
        <v>36</v>
      </c>
      <c r="BK2780">
        <v>24</v>
      </c>
      <c r="BL2780">
        <v>21</v>
      </c>
      <c r="BM2780">
        <v>5</v>
      </c>
      <c r="BN2780">
        <v>18</v>
      </c>
      <c r="BO2780">
        <v>6</v>
      </c>
      <c r="BP2780">
        <v>1</v>
      </c>
      <c r="BQ2780">
        <v>11</v>
      </c>
      <c r="BR2780">
        <v>5</v>
      </c>
      <c r="BS2780">
        <v>1</v>
      </c>
      <c r="BT2780">
        <v>58696</v>
      </c>
      <c r="BU2780">
        <v>0.64</v>
      </c>
      <c r="BV2780">
        <v>0.68423290000000003</v>
      </c>
      <c r="BW2780">
        <v>791</v>
      </c>
      <c r="BX2780">
        <v>2.1807280000000002</v>
      </c>
      <c r="BY2780">
        <v>2.1417280000000001</v>
      </c>
      <c r="BZ2780">
        <v>39</v>
      </c>
      <c r="CA2780">
        <v>23</v>
      </c>
      <c r="CB2780">
        <v>17</v>
      </c>
      <c r="CC2780">
        <v>7</v>
      </c>
      <c r="CD2780">
        <v>15</v>
      </c>
      <c r="CE2780">
        <v>6</v>
      </c>
      <c r="CF2780">
        <v>1</v>
      </c>
      <c r="CG2780">
        <v>12</v>
      </c>
      <c r="CH2780">
        <v>4</v>
      </c>
      <c r="CI2780">
        <v>1</v>
      </c>
      <c r="CJ2780">
        <v>58940</v>
      </c>
      <c r="CK2780">
        <v>2.1208008143875126</v>
      </c>
      <c r="CL2780">
        <v>0.65472945802242977</v>
      </c>
      <c r="CM2780">
        <v>744</v>
      </c>
      <c r="CN2780">
        <v>1.819522537277465</v>
      </c>
      <c r="CO2780">
        <v>13281</v>
      </c>
      <c r="CP2780">
        <v>0.54197942799999999</v>
      </c>
      <c r="CQ2780">
        <v>0.71633801500000005</v>
      </c>
      <c r="CR2780">
        <v>51532</v>
      </c>
      <c r="CS2780">
        <v>0.88099999999999989</v>
      </c>
      <c r="CT2780">
        <v>54051</v>
      </c>
      <c r="CU2780">
        <v>0.9387948846819999</v>
      </c>
      <c r="CV2780">
        <v>268</v>
      </c>
      <c r="CW2780">
        <v>44</v>
      </c>
      <c r="CX2780">
        <v>61</v>
      </c>
      <c r="CY2780">
        <v>499</v>
      </c>
      <c r="CZ2780">
        <v>917</v>
      </c>
      <c r="DA2780" s="2">
        <v>46781</v>
      </c>
      <c r="DB2780" s="2">
        <v>9580</v>
      </c>
      <c r="DC2780" s="2">
        <v>453.48</v>
      </c>
      <c r="DD2780" s="2">
        <v>2306</v>
      </c>
      <c r="DE2780">
        <v>401</v>
      </c>
      <c r="DF2780">
        <v>24</v>
      </c>
      <c r="DG2780">
        <v>123.06</v>
      </c>
      <c r="DH2780">
        <v>21.92</v>
      </c>
      <c r="DI2780" s="2">
        <v>48.89</v>
      </c>
      <c r="DJ2780">
        <v>-0.63</v>
      </c>
      <c r="DK2780">
        <v>0.96968167240764935</v>
      </c>
      <c r="DL2780">
        <v>0.13157894736842105</v>
      </c>
      <c r="DM2780">
        <v>0</v>
      </c>
      <c r="DN2780">
        <v>15.2</v>
      </c>
      <c r="DO2780">
        <v>3.5000000000000003E-2</v>
      </c>
      <c r="DP2780">
        <v>10</v>
      </c>
      <c r="DQ2780" s="2">
        <f>6604+480+140</f>
        <v>7224</v>
      </c>
      <c r="DR2780" s="2">
        <v>18723.295213109992</v>
      </c>
      <c r="DS2780">
        <v>4.1245115686362598E-2</v>
      </c>
      <c r="DT2780">
        <v>5.0121616421003399</v>
      </c>
      <c r="DU2780">
        <v>2232071.9586705151</v>
      </c>
      <c r="DV2780">
        <v>0</v>
      </c>
    </row>
    <row r="2781" spans="1:126" x14ac:dyDescent="0.15">
      <c r="A2781" t="s">
        <v>4527</v>
      </c>
      <c r="B2781" t="s">
        <v>643</v>
      </c>
      <c r="C2781">
        <v>50</v>
      </c>
      <c r="D2781">
        <v>25</v>
      </c>
      <c r="E2781" t="s">
        <v>4547</v>
      </c>
      <c r="F2781">
        <v>50025</v>
      </c>
      <c r="G2781" t="s">
        <v>7764</v>
      </c>
      <c r="H2781">
        <v>94.1</v>
      </c>
      <c r="I2781">
        <v>0.9</v>
      </c>
      <c r="J2781">
        <v>0.2</v>
      </c>
      <c r="K2781">
        <v>1</v>
      </c>
      <c r="L2781">
        <v>1.9</v>
      </c>
      <c r="M2781">
        <v>1.8</v>
      </c>
      <c r="N2781">
        <f t="shared" si="178"/>
        <v>8863.51</v>
      </c>
      <c r="O2781">
        <f t="shared" si="176"/>
        <v>1136.4899999999998</v>
      </c>
      <c r="P2781">
        <f t="shared" si="177"/>
        <v>1.3637880000000002</v>
      </c>
      <c r="Q2781" s="4">
        <v>50025</v>
      </c>
      <c r="R2781" s="5">
        <v>42.995334999999997</v>
      </c>
      <c r="S2781" s="5">
        <v>-72.721954999999994</v>
      </c>
      <c r="T2781">
        <v>7</v>
      </c>
      <c r="U2781">
        <v>0.11974193092526438</v>
      </c>
      <c r="V2781">
        <v>44310</v>
      </c>
      <c r="W2781">
        <v>44050</v>
      </c>
      <c r="X2781">
        <v>43858</v>
      </c>
      <c r="Y2781">
        <v>43219</v>
      </c>
      <c r="Z2781">
        <v>23817</v>
      </c>
      <c r="AA2781">
        <v>50007</v>
      </c>
      <c r="AB2781">
        <v>19344.099999999999</v>
      </c>
      <c r="AC2781">
        <v>51045</v>
      </c>
      <c r="AD2781">
        <v>10</v>
      </c>
      <c r="AE2781">
        <v>2.2800857312234941E-4</v>
      </c>
      <c r="AF2781">
        <v>163</v>
      </c>
      <c r="AG2781">
        <v>447</v>
      </c>
      <c r="AH2781">
        <v>0.36465324384787473</v>
      </c>
      <c r="AI2781" s="3">
        <v>50765</v>
      </c>
      <c r="AJ2781" s="3">
        <v>502592.41170224501</v>
      </c>
      <c r="AK2781">
        <v>56</v>
      </c>
      <c r="AL2781">
        <v>510835.19999999995</v>
      </c>
      <c r="AM2781">
        <v>202972</v>
      </c>
      <c r="AN2781">
        <v>28679</v>
      </c>
      <c r="AO2781">
        <v>231651</v>
      </c>
      <c r="AP2781">
        <v>17</v>
      </c>
      <c r="AQ2781">
        <v>5</v>
      </c>
      <c r="AR2781">
        <v>22</v>
      </c>
      <c r="AS2781">
        <v>0.4994324631101022</v>
      </c>
      <c r="AT2781">
        <v>23</v>
      </c>
      <c r="AU2781">
        <v>74</v>
      </c>
      <c r="AV2781">
        <f t="shared" si="175"/>
        <v>97</v>
      </c>
      <c r="AW2781">
        <v>27941</v>
      </c>
      <c r="AX2781">
        <v>0.64</v>
      </c>
      <c r="AY2781">
        <v>365471364.311894</v>
      </c>
      <c r="AZ2781">
        <v>365471.36431189399</v>
      </c>
      <c r="BA2781">
        <v>8434.1658823138005</v>
      </c>
      <c r="BB2781">
        <v>1.1856537018046691</v>
      </c>
      <c r="BC2781">
        <v>122</v>
      </c>
      <c r="BD2781">
        <v>0</v>
      </c>
      <c r="BE2781">
        <v>122</v>
      </c>
      <c r="BF2781">
        <v>2.7533288196795306E-3</v>
      </c>
      <c r="BG2781">
        <v>852129</v>
      </c>
      <c r="BH2781">
        <v>19.429271740617448</v>
      </c>
      <c r="BI2781">
        <v>5077</v>
      </c>
      <c r="BJ2781">
        <v>25</v>
      </c>
      <c r="BK2781">
        <v>16</v>
      </c>
      <c r="BL2781">
        <v>6</v>
      </c>
      <c r="BM2781">
        <v>0</v>
      </c>
      <c r="BN2781">
        <v>0</v>
      </c>
      <c r="BO2781">
        <v>3</v>
      </c>
      <c r="BP2781">
        <v>2</v>
      </c>
      <c r="BQ2781">
        <v>5</v>
      </c>
      <c r="BR2781">
        <v>3</v>
      </c>
      <c r="BS2781">
        <v>0</v>
      </c>
      <c r="BT2781">
        <v>43471</v>
      </c>
      <c r="BU2781">
        <v>0.63</v>
      </c>
      <c r="BV2781">
        <v>0.69753500000000002</v>
      </c>
      <c r="BW2781">
        <v>588</v>
      </c>
      <c r="BX2781">
        <v>1.380231</v>
      </c>
      <c r="BY2781">
        <v>1.585977</v>
      </c>
      <c r="BZ2781">
        <v>28</v>
      </c>
      <c r="CA2781">
        <v>14</v>
      </c>
      <c r="CB2781">
        <v>7</v>
      </c>
      <c r="CC2781">
        <v>0</v>
      </c>
      <c r="CD2781">
        <v>1</v>
      </c>
      <c r="CE2781">
        <v>3</v>
      </c>
      <c r="CF2781">
        <v>2</v>
      </c>
      <c r="CG2781">
        <v>6</v>
      </c>
      <c r="CH2781">
        <v>3</v>
      </c>
      <c r="CI2781">
        <v>0</v>
      </c>
      <c r="CJ2781">
        <v>43766</v>
      </c>
      <c r="CK2781">
        <v>1.4623223506831788</v>
      </c>
      <c r="CL2781">
        <v>0.67382356554859324</v>
      </c>
      <c r="CM2781">
        <v>538</v>
      </c>
      <c r="CN2781">
        <v>1.253527371312708</v>
      </c>
      <c r="CO2781">
        <v>8246</v>
      </c>
      <c r="CP2781">
        <v>4.0545367999999998E-2</v>
      </c>
      <c r="CQ2781">
        <v>8.6889137000000005E-2</v>
      </c>
      <c r="CR2781">
        <v>37636</v>
      </c>
      <c r="CS2781">
        <v>0.87</v>
      </c>
      <c r="CT2781">
        <v>39790</v>
      </c>
      <c r="CU2781">
        <v>0.91922228140900009</v>
      </c>
      <c r="CV2781">
        <v>258</v>
      </c>
      <c r="CW2781">
        <v>28</v>
      </c>
      <c r="CX2781">
        <v>50</v>
      </c>
      <c r="CY2781">
        <v>699</v>
      </c>
      <c r="CZ2781">
        <v>751</v>
      </c>
      <c r="DA2781" s="2">
        <v>33265</v>
      </c>
      <c r="DB2781" s="2">
        <v>6090</v>
      </c>
      <c r="DC2781" s="2">
        <v>451.47</v>
      </c>
      <c r="DD2781" s="2">
        <v>2237</v>
      </c>
      <c r="DE2781">
        <v>295</v>
      </c>
      <c r="DF2781">
        <v>34</v>
      </c>
      <c r="DG2781">
        <v>148.21</v>
      </c>
      <c r="DH2781">
        <v>43.32</v>
      </c>
      <c r="DI2781" s="2">
        <v>79.8</v>
      </c>
      <c r="DJ2781">
        <v>0.04</v>
      </c>
      <c r="DK2781">
        <v>0.9772678026199153</v>
      </c>
      <c r="DL2781">
        <v>6.9351230425055935E-2</v>
      </c>
      <c r="DM2781">
        <v>0</v>
      </c>
      <c r="DN2781">
        <v>0</v>
      </c>
      <c r="DO2781">
        <v>0</v>
      </c>
      <c r="DP2781">
        <v>41.45</v>
      </c>
      <c r="DQ2781" s="2">
        <f>38909+11</f>
        <v>38920</v>
      </c>
      <c r="DR2781" s="2">
        <v>20561.336202760012</v>
      </c>
      <c r="DS2781">
        <v>4.0250496241262201E-2</v>
      </c>
      <c r="DT2781">
        <v>5.3971541679340103</v>
      </c>
      <c r="DU2781">
        <v>2757056.3288074033</v>
      </c>
      <c r="DV2781">
        <v>0</v>
      </c>
    </row>
    <row r="2782" spans="1:126" x14ac:dyDescent="0.15">
      <c r="A2782" t="s">
        <v>4527</v>
      </c>
      <c r="B2782" t="s">
        <v>4548</v>
      </c>
      <c r="C2782">
        <v>50</v>
      </c>
      <c r="D2782">
        <v>27</v>
      </c>
      <c r="E2782" t="s">
        <v>4549</v>
      </c>
      <c r="F2782">
        <v>50027</v>
      </c>
      <c r="G2782" t="s">
        <v>7765</v>
      </c>
      <c r="H2782">
        <v>95.5</v>
      </c>
      <c r="I2782">
        <v>0.5</v>
      </c>
      <c r="J2782">
        <v>0.2</v>
      </c>
      <c r="K2782">
        <v>0.9</v>
      </c>
      <c r="L2782">
        <v>1.6</v>
      </c>
      <c r="M2782">
        <v>1.2</v>
      </c>
      <c r="N2782">
        <f t="shared" si="178"/>
        <v>9125.35</v>
      </c>
      <c r="O2782">
        <f t="shared" si="176"/>
        <v>874.64999999999964</v>
      </c>
      <c r="P2782">
        <f t="shared" si="177"/>
        <v>1.04958</v>
      </c>
      <c r="Q2782" s="4">
        <v>50027</v>
      </c>
      <c r="R2782" s="5">
        <v>43.572685</v>
      </c>
      <c r="S2782" s="5">
        <v>-72.598821000000001</v>
      </c>
      <c r="T2782">
        <v>7</v>
      </c>
      <c r="U2782">
        <v>0.10344448751988508</v>
      </c>
      <c r="V2782">
        <v>56607</v>
      </c>
      <c r="W2782">
        <v>56328</v>
      </c>
      <c r="X2782">
        <v>56150</v>
      </c>
      <c r="Y2782">
        <v>55428</v>
      </c>
      <c r="Z2782">
        <v>30676</v>
      </c>
      <c r="AA2782">
        <v>50009</v>
      </c>
      <c r="AB2782">
        <v>24364.152000000002</v>
      </c>
      <c r="AC2782">
        <v>52965</v>
      </c>
      <c r="AD2782">
        <v>11</v>
      </c>
      <c r="AE2782">
        <v>1.9590382902938557E-4</v>
      </c>
      <c r="AF2782">
        <v>200</v>
      </c>
      <c r="AG2782">
        <v>768</v>
      </c>
      <c r="AH2782">
        <v>0.26041666666666669</v>
      </c>
      <c r="AI2782" s="3">
        <v>101362</v>
      </c>
      <c r="AJ2782" s="3">
        <v>620376.35988686001</v>
      </c>
      <c r="AK2782">
        <v>74</v>
      </c>
      <c r="AL2782">
        <v>624697.59999999998</v>
      </c>
      <c r="AM2782">
        <v>384659</v>
      </c>
      <c r="AN2782">
        <v>45129</v>
      </c>
      <c r="AO2782">
        <v>429788</v>
      </c>
      <c r="AP2782">
        <v>15</v>
      </c>
      <c r="AQ2782">
        <v>5</v>
      </c>
      <c r="AR2782">
        <v>20</v>
      </c>
      <c r="AS2782">
        <v>0.35506320124982244</v>
      </c>
      <c r="AT2782">
        <v>22</v>
      </c>
      <c r="AU2782">
        <v>83</v>
      </c>
      <c r="AV2782">
        <f t="shared" si="175"/>
        <v>105</v>
      </c>
      <c r="AW2782">
        <v>46041</v>
      </c>
      <c r="AX2782">
        <v>0.83</v>
      </c>
      <c r="AY2782">
        <v>455963537.46845198</v>
      </c>
      <c r="AZ2782">
        <v>455963.53746845195</v>
      </c>
      <c r="BA2782">
        <v>8038.7036826021904</v>
      </c>
      <c r="BB2782">
        <v>1.2439816660542615</v>
      </c>
      <c r="BC2782">
        <v>1281</v>
      </c>
      <c r="BD2782">
        <v>0</v>
      </c>
      <c r="BE2782">
        <v>1281</v>
      </c>
      <c r="BF2782">
        <v>2.2629710106523929E-2</v>
      </c>
      <c r="BG2782">
        <v>1098472</v>
      </c>
      <c r="BH2782">
        <v>19.563170080142477</v>
      </c>
      <c r="BI2782">
        <v>6757</v>
      </c>
      <c r="BJ2782">
        <v>45</v>
      </c>
      <c r="BK2782">
        <v>18</v>
      </c>
      <c r="BL2782">
        <v>9</v>
      </c>
      <c r="BM2782">
        <v>0</v>
      </c>
      <c r="BN2782">
        <v>0</v>
      </c>
      <c r="BO2782">
        <v>2</v>
      </c>
      <c r="BP2782">
        <v>2</v>
      </c>
      <c r="BQ2782">
        <v>10</v>
      </c>
      <c r="BR2782">
        <v>5</v>
      </c>
      <c r="BS2782">
        <v>0</v>
      </c>
      <c r="BT2782">
        <v>56552</v>
      </c>
      <c r="BU2782">
        <v>0.66</v>
      </c>
      <c r="BV2782">
        <v>0.68381789999999998</v>
      </c>
      <c r="BW2782">
        <v>666</v>
      </c>
      <c r="BX2782">
        <v>1.609138</v>
      </c>
      <c r="BY2782">
        <v>1.4209020000000001</v>
      </c>
      <c r="BZ2782">
        <v>46</v>
      </c>
      <c r="CA2782">
        <v>15</v>
      </c>
      <c r="CB2782">
        <v>4</v>
      </c>
      <c r="CC2782">
        <v>0</v>
      </c>
      <c r="CD2782">
        <v>1</v>
      </c>
      <c r="CE2782">
        <v>2</v>
      </c>
      <c r="CF2782">
        <v>1</v>
      </c>
      <c r="CG2782">
        <v>8</v>
      </c>
      <c r="CH2782">
        <v>3</v>
      </c>
      <c r="CI2782">
        <v>0</v>
      </c>
      <c r="CJ2782">
        <v>55962</v>
      </c>
      <c r="CK2782">
        <v>1.4295414745720312</v>
      </c>
      <c r="CL2782">
        <v>0.63828036385472497</v>
      </c>
      <c r="CM2782">
        <v>596</v>
      </c>
      <c r="CN2782">
        <v>0.78292464904987624</v>
      </c>
      <c r="CO2782">
        <v>11229</v>
      </c>
      <c r="CP2782">
        <v>0.30790453499999998</v>
      </c>
      <c r="CQ2782">
        <v>0.3071585</v>
      </c>
      <c r="CR2782">
        <v>48807</v>
      </c>
      <c r="CS2782">
        <v>0.877</v>
      </c>
      <c r="CT2782">
        <v>51512</v>
      </c>
      <c r="CU2782">
        <v>0.92306543619199999</v>
      </c>
      <c r="CV2782">
        <v>240</v>
      </c>
      <c r="CW2782">
        <v>36</v>
      </c>
      <c r="CX2782">
        <v>55</v>
      </c>
      <c r="CY2782">
        <v>798</v>
      </c>
      <c r="CZ2782">
        <v>1223</v>
      </c>
      <c r="DA2782" s="2">
        <v>36174</v>
      </c>
      <c r="DB2782" s="2">
        <v>7885</v>
      </c>
      <c r="DC2782" s="2">
        <v>360.28</v>
      </c>
      <c r="DD2782" s="2">
        <v>2302</v>
      </c>
      <c r="DE2782">
        <v>489</v>
      </c>
      <c r="DF2782">
        <v>58</v>
      </c>
      <c r="DG2782">
        <v>140.9</v>
      </c>
      <c r="DH2782">
        <v>42.81</v>
      </c>
      <c r="DI2782" s="2">
        <v>76.69</v>
      </c>
      <c r="DJ2782">
        <v>0.14000000000000001</v>
      </c>
      <c r="DK2782">
        <v>0.95098754957479137</v>
      </c>
      <c r="DL2782">
        <v>4.296875E-2</v>
      </c>
      <c r="DM2782">
        <v>0</v>
      </c>
      <c r="DN2782">
        <v>17.399999999999999</v>
      </c>
      <c r="DO2782">
        <v>2.7999999999999997E-2</v>
      </c>
      <c r="DP2782">
        <v>1.55</v>
      </c>
      <c r="DQ2782" s="2">
        <v>22514</v>
      </c>
      <c r="DR2782" s="2">
        <v>30366.166307049989</v>
      </c>
      <c r="DS2782">
        <v>4.8648464280260324E-2</v>
      </c>
      <c r="DT2782">
        <v>5.1991720962915604</v>
      </c>
      <c r="DU2782">
        <v>3247910.3305403064</v>
      </c>
      <c r="DV2782">
        <v>0</v>
      </c>
    </row>
    <row r="2783" spans="1:126" x14ac:dyDescent="0.15">
      <c r="A2783" t="s">
        <v>4550</v>
      </c>
      <c r="B2783" t="s">
        <v>4551</v>
      </c>
      <c r="C2783">
        <v>51</v>
      </c>
      <c r="D2783">
        <v>1</v>
      </c>
      <c r="E2783" t="s">
        <v>4552</v>
      </c>
      <c r="F2783">
        <v>51001</v>
      </c>
      <c r="G2783" t="s">
        <v>7766</v>
      </c>
      <c r="H2783">
        <v>61.1</v>
      </c>
      <c r="I2783">
        <v>27.9</v>
      </c>
      <c r="J2783">
        <v>0.3</v>
      </c>
      <c r="K2783">
        <v>0.5</v>
      </c>
      <c r="L2783">
        <v>1.6</v>
      </c>
      <c r="M2783">
        <v>8.6</v>
      </c>
      <c r="N2783">
        <f t="shared" si="178"/>
        <v>4588.4800000000005</v>
      </c>
      <c r="O2783">
        <f t="shared" si="176"/>
        <v>5411.5199999999995</v>
      </c>
      <c r="P2783">
        <f t="shared" si="177"/>
        <v>6.4938240000000018</v>
      </c>
      <c r="Q2783" s="4">
        <v>51001</v>
      </c>
      <c r="R2783" s="5">
        <v>37.765943999999998</v>
      </c>
      <c r="S2783" s="5">
        <v>-75.757807</v>
      </c>
      <c r="T2783">
        <v>8</v>
      </c>
      <c r="U2783">
        <v>0.15324772321915772</v>
      </c>
      <c r="V2783">
        <v>33454</v>
      </c>
      <c r="W2783">
        <v>33165</v>
      </c>
      <c r="X2783">
        <v>33115</v>
      </c>
      <c r="Y2783">
        <v>32911</v>
      </c>
      <c r="Z2783">
        <v>16872</v>
      </c>
      <c r="AA2783">
        <v>50011</v>
      </c>
      <c r="AB2783">
        <v>12587.851999999999</v>
      </c>
      <c r="AC2783">
        <v>39412</v>
      </c>
      <c r="AD2783">
        <v>3</v>
      </c>
      <c r="AE2783">
        <v>9.0593386682772151E-5</v>
      </c>
      <c r="AF2783">
        <v>21</v>
      </c>
      <c r="AG2783">
        <v>226</v>
      </c>
      <c r="AH2783">
        <v>9.2920353982300891E-2</v>
      </c>
      <c r="AI2783" s="3">
        <v>77389</v>
      </c>
      <c r="AJ2783" s="3">
        <v>287685.24682403001</v>
      </c>
      <c r="AK2783">
        <v>55</v>
      </c>
      <c r="AL2783">
        <v>838515.20000000007</v>
      </c>
      <c r="AM2783">
        <v>1478643</v>
      </c>
      <c r="AN2783">
        <v>34581</v>
      </c>
      <c r="AO2783">
        <v>1513224</v>
      </c>
      <c r="AP2783">
        <v>7</v>
      </c>
      <c r="AQ2783">
        <v>0</v>
      </c>
      <c r="AR2783">
        <v>7</v>
      </c>
      <c r="AS2783">
        <v>0.21106588270767376</v>
      </c>
      <c r="AT2783">
        <v>8</v>
      </c>
      <c r="AU2783">
        <v>12</v>
      </c>
      <c r="AV2783">
        <f t="shared" si="175"/>
        <v>20</v>
      </c>
      <c r="AW2783">
        <v>2665</v>
      </c>
      <c r="AX2783">
        <v>8.9999999999999969E-2</v>
      </c>
      <c r="AY2783">
        <v>2215625117.3798599</v>
      </c>
      <c r="AZ2783">
        <v>2215625.11737986</v>
      </c>
      <c r="BA2783">
        <v>57891.341091482602</v>
      </c>
      <c r="BB2783">
        <v>0.17273740444529576</v>
      </c>
      <c r="BC2783">
        <v>36860</v>
      </c>
      <c r="BD2783">
        <v>41672</v>
      </c>
      <c r="BE2783">
        <v>-4812</v>
      </c>
      <c r="BF2783">
        <v>-0.14383930172774556</v>
      </c>
      <c r="BG2783">
        <v>441880</v>
      </c>
      <c r="BH2783">
        <v>13.34380190246112</v>
      </c>
      <c r="BI2783">
        <v>5604</v>
      </c>
      <c r="BJ2783">
        <v>35</v>
      </c>
      <c r="BK2783">
        <v>4</v>
      </c>
      <c r="BL2783">
        <v>5</v>
      </c>
      <c r="BM2783">
        <v>0</v>
      </c>
      <c r="BN2783">
        <v>1</v>
      </c>
      <c r="BO2783">
        <v>2</v>
      </c>
      <c r="BP2783">
        <v>0</v>
      </c>
      <c r="BQ2783">
        <v>3</v>
      </c>
      <c r="BR2783">
        <v>1</v>
      </c>
      <c r="BS2783">
        <v>0</v>
      </c>
      <c r="BT2783">
        <v>38462</v>
      </c>
      <c r="BU2783">
        <v>0.71</v>
      </c>
      <c r="BV2783">
        <v>0.52833949999999996</v>
      </c>
      <c r="BW2783">
        <v>169</v>
      </c>
      <c r="BX2783">
        <v>1.3259840000000001</v>
      </c>
      <c r="BY2783">
        <v>-0.71918029999999999</v>
      </c>
      <c r="BZ2783">
        <v>26</v>
      </c>
      <c r="CA2783">
        <v>4</v>
      </c>
      <c r="CB2783">
        <v>4</v>
      </c>
      <c r="CC2783">
        <v>0</v>
      </c>
      <c r="CD2783">
        <v>0</v>
      </c>
      <c r="CE2783">
        <v>1</v>
      </c>
      <c r="CF2783">
        <v>0</v>
      </c>
      <c r="CG2783">
        <v>2</v>
      </c>
      <c r="CH2783">
        <v>2</v>
      </c>
      <c r="CI2783">
        <v>0</v>
      </c>
      <c r="CJ2783">
        <v>32998</v>
      </c>
      <c r="CK2783">
        <v>1.1818898115037275</v>
      </c>
      <c r="CL2783">
        <v>0.67534817183489715</v>
      </c>
      <c r="CM2783">
        <v>158</v>
      </c>
      <c r="CN2783">
        <v>-0.31726820164566288</v>
      </c>
      <c r="CO2783">
        <v>3118</v>
      </c>
      <c r="CP2783">
        <v>-0.56335501129999999</v>
      </c>
      <c r="CQ2783">
        <v>-0.58313146260000004</v>
      </c>
      <c r="CR2783">
        <v>27963</v>
      </c>
      <c r="CS2783">
        <v>0.84900000000000009</v>
      </c>
      <c r="CT2783">
        <v>25893</v>
      </c>
      <c r="CU2783">
        <v>0.77589018040000002</v>
      </c>
      <c r="CV2783">
        <v>24</v>
      </c>
      <c r="CW2783">
        <v>14</v>
      </c>
      <c r="CX2783">
        <v>17</v>
      </c>
      <c r="CY2783">
        <v>791</v>
      </c>
      <c r="CZ2783">
        <v>329</v>
      </c>
      <c r="DA2783" s="2">
        <v>18102</v>
      </c>
      <c r="DB2783" s="2">
        <v>2605</v>
      </c>
      <c r="DC2783" s="2">
        <v>153.86000000000001</v>
      </c>
      <c r="DD2783" s="2">
        <v>10597</v>
      </c>
      <c r="DE2783">
        <v>88</v>
      </c>
      <c r="DF2783">
        <v>38</v>
      </c>
      <c r="DG2783">
        <v>54.3</v>
      </c>
      <c r="DH2783">
        <v>6.03</v>
      </c>
      <c r="DI2783" s="2">
        <v>42.23</v>
      </c>
      <c r="DJ2783">
        <v>1.1599999999999999</v>
      </c>
      <c r="DK2783">
        <v>0.82346328289550197</v>
      </c>
      <c r="DL2783">
        <v>0</v>
      </c>
      <c r="DM2783">
        <v>0</v>
      </c>
      <c r="DN2783">
        <v>76.400000000000006</v>
      </c>
      <c r="DO2783">
        <v>0.109</v>
      </c>
      <c r="DP2783">
        <v>726.19999999999993</v>
      </c>
      <c r="DQ2783" s="2">
        <v>0</v>
      </c>
      <c r="DR2783" s="2">
        <v>28443.160275830018</v>
      </c>
      <c r="DS2783">
        <v>3.3770730702459263E-2</v>
      </c>
      <c r="DT2783">
        <v>3.4388302227599299</v>
      </c>
      <c r="DU2783">
        <v>2883511.4120035875</v>
      </c>
      <c r="DV2783">
        <v>0</v>
      </c>
    </row>
    <row r="2784" spans="1:126" x14ac:dyDescent="0.15">
      <c r="A2784" t="s">
        <v>4550</v>
      </c>
      <c r="B2784" t="s">
        <v>4553</v>
      </c>
      <c r="C2784">
        <v>51</v>
      </c>
      <c r="D2784">
        <v>3</v>
      </c>
      <c r="E2784" t="s">
        <v>4554</v>
      </c>
      <c r="F2784">
        <v>51003</v>
      </c>
      <c r="G2784" t="s">
        <v>7767</v>
      </c>
      <c r="H2784">
        <v>77.900000000000006</v>
      </c>
      <c r="I2784">
        <v>9.6</v>
      </c>
      <c r="J2784">
        <v>0.2</v>
      </c>
      <c r="K2784">
        <v>4.5999999999999996</v>
      </c>
      <c r="L2784">
        <v>2.2000000000000002</v>
      </c>
      <c r="M2784">
        <v>5.5</v>
      </c>
      <c r="N2784">
        <f t="shared" si="178"/>
        <v>6216.8600000000006</v>
      </c>
      <c r="O2784">
        <f t="shared" si="176"/>
        <v>3783.1399999999994</v>
      </c>
      <c r="P2784">
        <f t="shared" si="177"/>
        <v>4.5397680000000014</v>
      </c>
      <c r="Q2784" s="4">
        <v>51003</v>
      </c>
      <c r="R2784" s="5">
        <v>38.024183999999998</v>
      </c>
      <c r="S2784" s="5">
        <v>-78.553505999999999</v>
      </c>
      <c r="T2784">
        <v>3</v>
      </c>
      <c r="U2784">
        <v>4.8685639313705627E-2</v>
      </c>
      <c r="V2784">
        <v>99484</v>
      </c>
      <c r="W2784">
        <v>101883</v>
      </c>
      <c r="X2784">
        <v>103108</v>
      </c>
      <c r="Y2784">
        <v>105218</v>
      </c>
      <c r="Z2784">
        <v>52711</v>
      </c>
      <c r="AA2784">
        <v>50013</v>
      </c>
      <c r="AB2784">
        <v>41405.942999999992</v>
      </c>
      <c r="AC2784">
        <v>68449</v>
      </c>
      <c r="AD2784">
        <v>5</v>
      </c>
      <c r="AE2784">
        <v>4.849284245645343E-5</v>
      </c>
      <c r="AF2784">
        <v>87</v>
      </c>
      <c r="AG2784">
        <v>946</v>
      </c>
      <c r="AH2784">
        <v>9.1966173361522199E-2</v>
      </c>
      <c r="AI2784" s="3">
        <v>168877</v>
      </c>
      <c r="AJ2784" s="3">
        <v>461312.69562733505</v>
      </c>
      <c r="AK2784">
        <v>77</v>
      </c>
      <c r="AL2784">
        <v>464793.59999999998</v>
      </c>
      <c r="AM2784">
        <v>270579</v>
      </c>
      <c r="AN2784">
        <v>57793</v>
      </c>
      <c r="AO2784">
        <v>328372</v>
      </c>
      <c r="AP2784">
        <v>4</v>
      </c>
      <c r="AQ2784">
        <v>19</v>
      </c>
      <c r="AR2784">
        <v>23</v>
      </c>
      <c r="AS2784">
        <v>0.22574914362553125</v>
      </c>
      <c r="AT2784">
        <v>22</v>
      </c>
      <c r="AU2784">
        <v>56</v>
      </c>
      <c r="AV2784">
        <f t="shared" si="175"/>
        <v>78</v>
      </c>
      <c r="AW2784">
        <v>75306</v>
      </c>
      <c r="AX2784">
        <v>0.73</v>
      </c>
      <c r="AY2784">
        <v>502063509.783571</v>
      </c>
      <c r="AZ2784">
        <v>502063.509783571</v>
      </c>
      <c r="BA2784">
        <v>6047.1757372235797</v>
      </c>
      <c r="BB2784">
        <v>1.6536645261431193</v>
      </c>
      <c r="BC2784">
        <v>208273</v>
      </c>
      <c r="BD2784">
        <v>250164</v>
      </c>
      <c r="BE2784">
        <v>-41891</v>
      </c>
      <c r="BF2784">
        <v>-0.42108278718185838</v>
      </c>
      <c r="BG2784">
        <v>1601141</v>
      </c>
      <c r="BH2784">
        <v>15.528775652713659</v>
      </c>
      <c r="BI2784">
        <v>8722</v>
      </c>
      <c r="BJ2784">
        <v>67</v>
      </c>
      <c r="BK2784">
        <v>7</v>
      </c>
      <c r="BL2784">
        <v>6</v>
      </c>
      <c r="BM2784">
        <v>2</v>
      </c>
      <c r="BN2784">
        <v>8</v>
      </c>
      <c r="BO2784">
        <v>0</v>
      </c>
      <c r="BP2784">
        <v>1</v>
      </c>
      <c r="BQ2784">
        <v>12</v>
      </c>
      <c r="BR2784">
        <v>3</v>
      </c>
      <c r="BS2784">
        <v>0</v>
      </c>
      <c r="BT2784">
        <v>94908</v>
      </c>
      <c r="BU2784">
        <v>0.79</v>
      </c>
      <c r="BV2784">
        <v>0.68936430000000004</v>
      </c>
      <c r="BW2784">
        <v>410</v>
      </c>
      <c r="BX2784">
        <v>1.1168709999999999</v>
      </c>
      <c r="BY2784">
        <v>-0.12625210000000001</v>
      </c>
      <c r="BZ2784">
        <v>75</v>
      </c>
      <c r="CA2784">
        <v>8</v>
      </c>
      <c r="CB2784">
        <v>3</v>
      </c>
      <c r="CC2784">
        <v>0</v>
      </c>
      <c r="CD2784">
        <v>6</v>
      </c>
      <c r="CE2784">
        <v>0</v>
      </c>
      <c r="CF2784">
        <v>1</v>
      </c>
      <c r="CG2784">
        <v>14</v>
      </c>
      <c r="CH2784">
        <v>4</v>
      </c>
      <c r="CI2784">
        <v>0</v>
      </c>
      <c r="CJ2784">
        <v>104351</v>
      </c>
      <c r="CK2784">
        <v>1.063717645254957</v>
      </c>
      <c r="CL2784">
        <v>0.72251708886208288</v>
      </c>
      <c r="CM2784">
        <v>436</v>
      </c>
      <c r="CN2784">
        <v>-0.36249128606731634</v>
      </c>
      <c r="CO2784">
        <v>28478.000000000004</v>
      </c>
      <c r="CP2784">
        <v>1.498517951</v>
      </c>
      <c r="CQ2784">
        <v>0.92634225800000003</v>
      </c>
      <c r="CR2784">
        <v>95563</v>
      </c>
      <c r="CS2784">
        <v>0.9</v>
      </c>
      <c r="CT2784">
        <v>86452</v>
      </c>
      <c r="CU2784">
        <v>0.86197981819999991</v>
      </c>
      <c r="CV2784">
        <v>100</v>
      </c>
      <c r="CW2784">
        <v>99</v>
      </c>
      <c r="CX2784">
        <v>154</v>
      </c>
      <c r="CY2784">
        <v>1835</v>
      </c>
      <c r="CZ2784">
        <v>1481</v>
      </c>
      <c r="DA2784" s="2">
        <v>124768</v>
      </c>
      <c r="DB2784" s="2">
        <v>17085</v>
      </c>
      <c r="DC2784" s="2">
        <v>346.6</v>
      </c>
      <c r="DD2784" s="2">
        <v>19075</v>
      </c>
      <c r="DE2784">
        <v>579</v>
      </c>
      <c r="DF2784">
        <v>58</v>
      </c>
      <c r="DG2784">
        <v>74.760000000000005</v>
      </c>
      <c r="DH2784">
        <v>2.91</v>
      </c>
      <c r="DI2784" s="2">
        <v>19.420000000000002</v>
      </c>
      <c r="DJ2784">
        <v>-0.02</v>
      </c>
      <c r="DK2784">
        <v>0.93035167607193403</v>
      </c>
      <c r="DL2784">
        <v>6.3424947145877377E-3</v>
      </c>
      <c r="DM2784">
        <v>0</v>
      </c>
      <c r="DN2784">
        <v>67.3</v>
      </c>
      <c r="DO2784">
        <v>0.14000000000000001</v>
      </c>
      <c r="DP2784">
        <v>995.59</v>
      </c>
      <c r="DQ2784" s="2">
        <v>0</v>
      </c>
      <c r="DR2784" s="2">
        <v>102221.66235035998</v>
      </c>
      <c r="DS2784">
        <v>0.2140666989114578</v>
      </c>
      <c r="DT2784">
        <v>3.2154056683414902</v>
      </c>
      <c r="DU2784">
        <v>1494499.9760488472</v>
      </c>
      <c r="DV2784">
        <v>0</v>
      </c>
    </row>
    <row r="2785" spans="1:126" x14ac:dyDescent="0.15">
      <c r="A2785" t="s">
        <v>4550</v>
      </c>
      <c r="B2785" t="s">
        <v>3126</v>
      </c>
      <c r="C2785">
        <v>51</v>
      </c>
      <c r="D2785">
        <v>5</v>
      </c>
      <c r="E2785" t="s">
        <v>4555</v>
      </c>
      <c r="F2785">
        <v>51005</v>
      </c>
      <c r="G2785" t="s">
        <v>7768</v>
      </c>
      <c r="H2785">
        <v>92.6</v>
      </c>
      <c r="I2785">
        <v>4.5999999999999996</v>
      </c>
      <c r="J2785">
        <v>0.2</v>
      </c>
      <c r="K2785">
        <v>0.2</v>
      </c>
      <c r="L2785">
        <v>1.4</v>
      </c>
      <c r="M2785">
        <v>1.1000000000000001</v>
      </c>
      <c r="N2785">
        <f t="shared" si="178"/>
        <v>8599.1699999999983</v>
      </c>
      <c r="O2785">
        <f t="shared" si="176"/>
        <v>1400.8300000000017</v>
      </c>
      <c r="P2785">
        <f t="shared" si="177"/>
        <v>1.6809960000000026</v>
      </c>
      <c r="Q2785" s="4">
        <v>51005</v>
      </c>
      <c r="R2785" s="5">
        <v>37.787905000000002</v>
      </c>
      <c r="S2785" s="5">
        <v>-80.008668999999998</v>
      </c>
      <c r="T2785">
        <v>6</v>
      </c>
      <c r="U2785">
        <v>0.12432225329754398</v>
      </c>
      <c r="V2785">
        <v>16297</v>
      </c>
      <c r="W2785">
        <v>16133</v>
      </c>
      <c r="X2785">
        <v>16066</v>
      </c>
      <c r="Y2785">
        <v>15429</v>
      </c>
      <c r="Z2785">
        <v>8039</v>
      </c>
      <c r="AA2785">
        <v>50015</v>
      </c>
      <c r="AB2785">
        <v>5689.3450000000003</v>
      </c>
      <c r="AC2785">
        <v>45007</v>
      </c>
      <c r="AD2785">
        <v>1</v>
      </c>
      <c r="AE2785">
        <v>6.2243246607743063E-5</v>
      </c>
      <c r="AF2785">
        <v>22</v>
      </c>
      <c r="AG2785">
        <v>207</v>
      </c>
      <c r="AH2785">
        <v>0.10628019323671498</v>
      </c>
      <c r="AI2785" s="3">
        <v>36963</v>
      </c>
      <c r="AJ2785" s="3">
        <v>285093.48430179502</v>
      </c>
      <c r="AK2785">
        <v>113</v>
      </c>
      <c r="AL2785">
        <v>286035.20000000001</v>
      </c>
      <c r="AM2785">
        <v>360798</v>
      </c>
      <c r="AN2785">
        <v>11030</v>
      </c>
      <c r="AO2785">
        <v>371828</v>
      </c>
      <c r="AP2785">
        <v>1</v>
      </c>
      <c r="AQ2785">
        <v>0</v>
      </c>
      <c r="AR2785">
        <v>1</v>
      </c>
      <c r="AS2785">
        <v>6.1984751751069239E-2</v>
      </c>
      <c r="AT2785">
        <v>1</v>
      </c>
      <c r="AU2785">
        <v>9</v>
      </c>
      <c r="AV2785">
        <f t="shared" si="175"/>
        <v>10</v>
      </c>
      <c r="AW2785">
        <v>10390</v>
      </c>
      <c r="AX2785">
        <v>0.69</v>
      </c>
      <c r="AY2785">
        <v>66034587.516287401</v>
      </c>
      <c r="AZ2785">
        <v>66034.5875162874</v>
      </c>
      <c r="BA2785">
        <v>4998.7445730930704</v>
      </c>
      <c r="BB2785">
        <v>2.0005022968821762</v>
      </c>
      <c r="BC2785">
        <v>16962</v>
      </c>
      <c r="BD2785">
        <v>24186</v>
      </c>
      <c r="BE2785">
        <v>-7224</v>
      </c>
      <c r="BF2785">
        <v>-0.44327176781002636</v>
      </c>
      <c r="BG2785">
        <v>232690</v>
      </c>
      <c r="BH2785">
        <v>14.483381053155732</v>
      </c>
      <c r="BI2785">
        <v>2701</v>
      </c>
      <c r="BJ2785">
        <v>18</v>
      </c>
      <c r="BK2785">
        <v>4</v>
      </c>
      <c r="BL2785">
        <v>1</v>
      </c>
      <c r="BM2785">
        <v>0</v>
      </c>
      <c r="BN2785">
        <v>0</v>
      </c>
      <c r="BO2785">
        <v>4</v>
      </c>
      <c r="BP2785">
        <v>0</v>
      </c>
      <c r="BQ2785">
        <v>1</v>
      </c>
      <c r="BR2785">
        <v>3</v>
      </c>
      <c r="BS2785">
        <v>0</v>
      </c>
      <c r="BT2785">
        <v>21631</v>
      </c>
      <c r="BU2785">
        <v>0.81</v>
      </c>
      <c r="BV2785">
        <v>0.57827819999999996</v>
      </c>
      <c r="BW2785">
        <v>58</v>
      </c>
      <c r="BX2785">
        <v>1.433128</v>
      </c>
      <c r="BY2785">
        <v>-0.69753379999999998</v>
      </c>
      <c r="BZ2785">
        <v>20</v>
      </c>
      <c r="CA2785">
        <v>4</v>
      </c>
      <c r="CB2785">
        <v>1</v>
      </c>
      <c r="CC2785">
        <v>0</v>
      </c>
      <c r="CD2785">
        <v>0</v>
      </c>
      <c r="CE2785">
        <v>2</v>
      </c>
      <c r="CF2785">
        <v>1</v>
      </c>
      <c r="CG2785">
        <v>0</v>
      </c>
      <c r="CH2785">
        <v>2</v>
      </c>
      <c r="CI2785">
        <v>0</v>
      </c>
      <c r="CJ2785">
        <v>15884</v>
      </c>
      <c r="CK2785">
        <v>1.8886930244270965</v>
      </c>
      <c r="CL2785">
        <v>0.67383748238609675</v>
      </c>
      <c r="CM2785">
        <v>47</v>
      </c>
      <c r="CN2785">
        <v>-4.027680956303515E-2</v>
      </c>
      <c r="CO2785">
        <v>1341</v>
      </c>
      <c r="CP2785">
        <v>-0.38877756870000002</v>
      </c>
      <c r="CQ2785">
        <v>1.5838709999999999E-2</v>
      </c>
      <c r="CR2785">
        <v>13927</v>
      </c>
      <c r="CS2785">
        <v>0.8909999999999999</v>
      </c>
      <c r="CT2785">
        <v>13787</v>
      </c>
      <c r="CU2785">
        <v>0.85041303862000006</v>
      </c>
      <c r="CV2785">
        <v>3</v>
      </c>
      <c r="CW2785">
        <v>4</v>
      </c>
      <c r="CX2785">
        <v>10</v>
      </c>
      <c r="CY2785">
        <v>122</v>
      </c>
      <c r="CZ2785">
        <v>350</v>
      </c>
      <c r="DA2785" s="2">
        <v>9926</v>
      </c>
      <c r="DB2785" s="2">
        <v>1030</v>
      </c>
      <c r="DC2785" s="2">
        <v>80.44</v>
      </c>
      <c r="DD2785" s="2">
        <v>1157</v>
      </c>
      <c r="DE2785">
        <v>122</v>
      </c>
      <c r="DF2785">
        <v>26</v>
      </c>
      <c r="DG2785">
        <v>30.94</v>
      </c>
      <c r="DH2785">
        <v>6.19</v>
      </c>
      <c r="DI2785" s="2">
        <v>24.75</v>
      </c>
      <c r="DJ2785">
        <v>1.77</v>
      </c>
      <c r="DK2785">
        <v>0.95289884479073672</v>
      </c>
      <c r="DL2785">
        <v>0</v>
      </c>
      <c r="DM2785">
        <v>0</v>
      </c>
      <c r="DN2785">
        <v>6.2</v>
      </c>
      <c r="DO2785">
        <v>2.4E-2</v>
      </c>
      <c r="DP2785">
        <v>50.61</v>
      </c>
      <c r="DQ2785" s="2">
        <f>53152+88721</f>
        <v>141873</v>
      </c>
      <c r="DR2785" s="2">
        <v>8969.3563814499976</v>
      </c>
      <c r="DS2785">
        <v>3.1357497983799193E-2</v>
      </c>
      <c r="DT2785">
        <v>2.3389770336572799</v>
      </c>
      <c r="DU2785">
        <v>669029.76361756679</v>
      </c>
      <c r="DV2785">
        <v>0</v>
      </c>
    </row>
    <row r="2786" spans="1:126" x14ac:dyDescent="0.15">
      <c r="A2786" t="s">
        <v>4550</v>
      </c>
      <c r="B2786" t="s">
        <v>4556</v>
      </c>
      <c r="C2786">
        <v>51</v>
      </c>
      <c r="D2786">
        <v>7</v>
      </c>
      <c r="E2786" t="s">
        <v>4557</v>
      </c>
      <c r="F2786">
        <v>51007</v>
      </c>
      <c r="G2786" t="s">
        <v>7769</v>
      </c>
      <c r="H2786">
        <v>72.8</v>
      </c>
      <c r="I2786">
        <v>23</v>
      </c>
      <c r="J2786">
        <v>0.3</v>
      </c>
      <c r="K2786">
        <v>0.2</v>
      </c>
      <c r="L2786">
        <v>1.4</v>
      </c>
      <c r="M2786">
        <v>2.2999999999999998</v>
      </c>
      <c r="N2786">
        <f t="shared" si="178"/>
        <v>5836.2199999999993</v>
      </c>
      <c r="O2786">
        <f t="shared" si="176"/>
        <v>4163.7800000000007</v>
      </c>
      <c r="P2786">
        <f t="shared" si="177"/>
        <v>4.9965360000000025</v>
      </c>
      <c r="Q2786" s="4">
        <v>51007</v>
      </c>
      <c r="R2786" s="5">
        <v>37.331927</v>
      </c>
      <c r="S2786" s="5">
        <v>-77.977462000000003</v>
      </c>
      <c r="T2786">
        <v>1</v>
      </c>
      <c r="U2786">
        <v>4.5542144866181494E-2</v>
      </c>
      <c r="V2786">
        <v>12674</v>
      </c>
      <c r="W2786">
        <v>12764</v>
      </c>
      <c r="X2786">
        <v>12777</v>
      </c>
      <c r="Y2786">
        <v>12784</v>
      </c>
      <c r="Z2786">
        <v>6784</v>
      </c>
      <c r="AA2786">
        <v>50017</v>
      </c>
      <c r="AB2786">
        <v>4999.7829999999994</v>
      </c>
      <c r="AC2786">
        <v>56850</v>
      </c>
      <c r="AD2786">
        <v>1</v>
      </c>
      <c r="AE2786">
        <v>7.8265633560303677E-5</v>
      </c>
      <c r="AF2786">
        <v>23</v>
      </c>
      <c r="AG2786">
        <v>407</v>
      </c>
      <c r="AH2786">
        <v>5.6511056511056514E-2</v>
      </c>
      <c r="AI2786" s="3">
        <v>88273</v>
      </c>
      <c r="AJ2786" s="3">
        <v>227371.87769822002</v>
      </c>
      <c r="AK2786">
        <v>87</v>
      </c>
      <c r="AL2786">
        <v>229484.79999999999</v>
      </c>
      <c r="AM2786">
        <v>274208</v>
      </c>
      <c r="AN2786">
        <v>31357</v>
      </c>
      <c r="AO2786">
        <v>305565</v>
      </c>
      <c r="AP2786">
        <v>2</v>
      </c>
      <c r="AQ2786">
        <v>0</v>
      </c>
      <c r="AR2786">
        <v>2</v>
      </c>
      <c r="AS2786">
        <v>0.15669069257286117</v>
      </c>
      <c r="AT2786">
        <v>2</v>
      </c>
      <c r="AU2786">
        <v>13</v>
      </c>
      <c r="AV2786">
        <f t="shared" si="175"/>
        <v>15</v>
      </c>
      <c r="AW2786">
        <v>4479</v>
      </c>
      <c r="AX2786">
        <v>0.33999999999999997</v>
      </c>
      <c r="AY2786">
        <v>256232897.48385501</v>
      </c>
      <c r="AZ2786">
        <v>256232.89748385502</v>
      </c>
      <c r="BA2786">
        <v>22612.2721504972</v>
      </c>
      <c r="BB2786">
        <v>0.44223773415800316</v>
      </c>
      <c r="BC2786">
        <v>11563</v>
      </c>
      <c r="BD2786">
        <v>3976</v>
      </c>
      <c r="BE2786">
        <v>7587</v>
      </c>
      <c r="BF2786">
        <v>0.59862711062016727</v>
      </c>
      <c r="BG2786">
        <v>103945</v>
      </c>
      <c r="BH2786">
        <v>8.1353212804257655</v>
      </c>
      <c r="BI2786">
        <v>1281</v>
      </c>
      <c r="BJ2786">
        <v>17</v>
      </c>
      <c r="BK2786">
        <v>2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1</v>
      </c>
      <c r="BR2786">
        <v>1</v>
      </c>
      <c r="BS2786">
        <v>0</v>
      </c>
      <c r="BT2786">
        <v>12886</v>
      </c>
      <c r="BU2786">
        <v>0.79</v>
      </c>
      <c r="BV2786">
        <v>0.65803270000000003</v>
      </c>
      <c r="BW2786">
        <v>46</v>
      </c>
      <c r="BX2786">
        <v>1.707279</v>
      </c>
      <c r="BY2786">
        <v>7.37202E-2</v>
      </c>
      <c r="BZ2786">
        <v>16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0</v>
      </c>
      <c r="CJ2786">
        <v>12785</v>
      </c>
      <c r="CK2786">
        <v>1.4078998826750098</v>
      </c>
      <c r="CL2786">
        <v>0.78170924711734113</v>
      </c>
      <c r="CM2786">
        <v>54</v>
      </c>
      <c r="CN2786">
        <v>0.19855760503882242</v>
      </c>
      <c r="CO2786">
        <v>971</v>
      </c>
      <c r="CP2786">
        <v>0.22544993999999999</v>
      </c>
      <c r="CQ2786">
        <v>-0.1126473041</v>
      </c>
      <c r="CR2786">
        <v>11423</v>
      </c>
      <c r="CS2786">
        <v>0.88400000000000001</v>
      </c>
      <c r="CT2786">
        <v>10000</v>
      </c>
      <c r="CU2786">
        <v>0.81683673468999995</v>
      </c>
      <c r="CV2786">
        <v>5</v>
      </c>
      <c r="CW2786">
        <v>3</v>
      </c>
      <c r="CX2786">
        <v>1</v>
      </c>
      <c r="CY2786">
        <v>349</v>
      </c>
      <c r="CZ2786">
        <v>609</v>
      </c>
      <c r="DA2786" s="2">
        <v>4429</v>
      </c>
      <c r="DB2786" s="2">
        <v>1045</v>
      </c>
      <c r="DC2786" s="2">
        <v>102</v>
      </c>
      <c r="DD2786" s="2">
        <v>3411</v>
      </c>
      <c r="DE2786">
        <v>162</v>
      </c>
      <c r="DF2786">
        <v>49</v>
      </c>
      <c r="DG2786">
        <v>15.69</v>
      </c>
      <c r="DH2786">
        <v>7.85</v>
      </c>
      <c r="DI2786" s="2">
        <v>23.54</v>
      </c>
      <c r="DJ2786">
        <v>-1.52</v>
      </c>
      <c r="DK2786">
        <v>0.95396100732953448</v>
      </c>
      <c r="DL2786">
        <v>0</v>
      </c>
      <c r="DM2786">
        <v>0</v>
      </c>
      <c r="DN2786">
        <v>57.3</v>
      </c>
      <c r="DO2786">
        <v>0.247</v>
      </c>
      <c r="DP2786">
        <v>4245.9699999999993</v>
      </c>
      <c r="DQ2786" s="2">
        <v>0</v>
      </c>
      <c r="DR2786" s="2">
        <v>19200.486032820001</v>
      </c>
      <c r="DS2786">
        <v>8.1279604420446142E-2</v>
      </c>
      <c r="DT2786">
        <v>6.0521328625860704</v>
      </c>
      <c r="DU2786">
        <v>1388872.4995439919</v>
      </c>
      <c r="DV2786">
        <v>1</v>
      </c>
    </row>
    <row r="2787" spans="1:126" x14ac:dyDescent="0.15">
      <c r="A2787" t="s">
        <v>4550</v>
      </c>
      <c r="B2787" t="s">
        <v>4558</v>
      </c>
      <c r="C2787">
        <v>51</v>
      </c>
      <c r="D2787">
        <v>9</v>
      </c>
      <c r="E2787" t="s">
        <v>4559</v>
      </c>
      <c r="F2787">
        <v>51009</v>
      </c>
      <c r="G2787" t="s">
        <v>7770</v>
      </c>
      <c r="H2787">
        <v>75.7</v>
      </c>
      <c r="I2787">
        <v>18.899999999999999</v>
      </c>
      <c r="J2787">
        <v>0.9</v>
      </c>
      <c r="K2787">
        <v>0.5</v>
      </c>
      <c r="L2787">
        <v>2.1</v>
      </c>
      <c r="M2787">
        <v>1.9</v>
      </c>
      <c r="N2787">
        <f t="shared" si="178"/>
        <v>6096.7800000000007</v>
      </c>
      <c r="O2787">
        <f t="shared" si="176"/>
        <v>3903.2199999999993</v>
      </c>
      <c r="P2787">
        <f t="shared" si="177"/>
        <v>4.6838640000000007</v>
      </c>
      <c r="Q2787" s="4">
        <v>51009</v>
      </c>
      <c r="R2787" s="5">
        <v>37.628610000000002</v>
      </c>
      <c r="S2787" s="5">
        <v>-79.154280999999997</v>
      </c>
      <c r="T2787">
        <v>2</v>
      </c>
      <c r="U2787">
        <v>5.6624665066003173E-2</v>
      </c>
      <c r="V2787">
        <v>32301</v>
      </c>
      <c r="W2787">
        <v>32237</v>
      </c>
      <c r="X2787">
        <v>32148</v>
      </c>
      <c r="Y2787">
        <v>31638</v>
      </c>
      <c r="Z2787">
        <v>16578</v>
      </c>
      <c r="AA2787">
        <v>50019</v>
      </c>
      <c r="AB2787">
        <v>12695.883</v>
      </c>
      <c r="AC2787">
        <v>47558</v>
      </c>
      <c r="AD2787">
        <v>1</v>
      </c>
      <c r="AE2787">
        <v>3.110613412965037E-5</v>
      </c>
      <c r="AF2787">
        <v>19</v>
      </c>
      <c r="AG2787">
        <v>426</v>
      </c>
      <c r="AH2787">
        <v>4.4600938967136149E-2</v>
      </c>
      <c r="AI2787" s="3">
        <v>98966</v>
      </c>
      <c r="AJ2787" s="3">
        <v>303317.65670871001</v>
      </c>
      <c r="AK2787">
        <v>100</v>
      </c>
      <c r="AL2787">
        <v>306438.40000000002</v>
      </c>
      <c r="AM2787">
        <v>914964</v>
      </c>
      <c r="AN2787">
        <v>25920</v>
      </c>
      <c r="AO2787">
        <v>940884</v>
      </c>
      <c r="AP2787">
        <v>2</v>
      </c>
      <c r="AQ2787">
        <v>1</v>
      </c>
      <c r="AR2787">
        <v>3</v>
      </c>
      <c r="AS2787">
        <v>9.3060768681949305E-2</v>
      </c>
      <c r="AT2787">
        <v>4</v>
      </c>
      <c r="AU2787">
        <v>36</v>
      </c>
      <c r="AV2787">
        <f t="shared" si="175"/>
        <v>40</v>
      </c>
      <c r="AW2787">
        <v>22215</v>
      </c>
      <c r="AX2787">
        <v>0.67999999999999994</v>
      </c>
      <c r="AY2787">
        <v>155017579.194763</v>
      </c>
      <c r="AZ2787">
        <v>155017.57919476301</v>
      </c>
      <c r="BA2787">
        <v>4839.0748426824402</v>
      </c>
      <c r="BB2787">
        <v>2.0665107122948956</v>
      </c>
      <c r="BC2787">
        <v>40779</v>
      </c>
      <c r="BD2787">
        <v>22005</v>
      </c>
      <c r="BE2787">
        <v>18774</v>
      </c>
      <c r="BF2787">
        <v>0.58122039565338535</v>
      </c>
      <c r="BG2787">
        <v>419616</v>
      </c>
      <c r="BH2787">
        <v>13.052631578947368</v>
      </c>
      <c r="BI2787">
        <v>3775</v>
      </c>
      <c r="BJ2787">
        <v>39</v>
      </c>
      <c r="BK2787">
        <v>2</v>
      </c>
      <c r="BL2787">
        <v>2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2</v>
      </c>
      <c r="BS2787">
        <v>0</v>
      </c>
      <c r="BT2787">
        <v>32482</v>
      </c>
      <c r="BU2787">
        <v>0.8</v>
      </c>
      <c r="BV2787">
        <v>0.56721719999999998</v>
      </c>
      <c r="BW2787">
        <v>122</v>
      </c>
      <c r="BX2787">
        <v>1.416169</v>
      </c>
      <c r="BY2787">
        <v>-0.60319040000000002</v>
      </c>
      <c r="BZ2787">
        <v>47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2</v>
      </c>
      <c r="CI2787">
        <v>0</v>
      </c>
      <c r="CJ2787">
        <v>32062</v>
      </c>
      <c r="CK2787">
        <v>1.5906680805938496</v>
      </c>
      <c r="CL2787">
        <v>0.73389547994901461</v>
      </c>
      <c r="CM2787">
        <v>113</v>
      </c>
      <c r="CN2787">
        <v>4.0983420257123489E-2</v>
      </c>
      <c r="CO2787">
        <v>3304</v>
      </c>
      <c r="CP2787">
        <v>0.22429914300000001</v>
      </c>
      <c r="CQ2787">
        <v>0.109240422</v>
      </c>
      <c r="CR2787">
        <v>27984</v>
      </c>
      <c r="CS2787">
        <v>0.878</v>
      </c>
      <c r="CT2787">
        <v>26745</v>
      </c>
      <c r="CU2787">
        <v>0.82675426786999995</v>
      </c>
      <c r="CV2787">
        <v>5</v>
      </c>
      <c r="CW2787">
        <v>6</v>
      </c>
      <c r="CX2787">
        <v>5</v>
      </c>
      <c r="CY2787">
        <v>313</v>
      </c>
      <c r="CZ2787">
        <v>635</v>
      </c>
      <c r="DA2787" s="2">
        <v>12317</v>
      </c>
      <c r="DB2787" s="2">
        <v>2955</v>
      </c>
      <c r="DC2787" s="2">
        <v>130.52000000000001</v>
      </c>
      <c r="DD2787" s="2">
        <v>7458</v>
      </c>
      <c r="DE2787">
        <v>202</v>
      </c>
      <c r="DF2787">
        <v>25</v>
      </c>
      <c r="DG2787">
        <v>31.08</v>
      </c>
      <c r="DH2787">
        <v>6.22</v>
      </c>
      <c r="DI2787" s="2">
        <v>18.649999999999999</v>
      </c>
      <c r="DJ2787">
        <v>0.83</v>
      </c>
      <c r="DK2787">
        <v>0.95470161469595616</v>
      </c>
      <c r="DL2787">
        <v>0</v>
      </c>
      <c r="DM2787">
        <v>0</v>
      </c>
      <c r="DN2787">
        <v>23.3</v>
      </c>
      <c r="DO2787">
        <v>7.4999999999999997E-2</v>
      </c>
      <c r="DP2787">
        <v>145.33000000000001</v>
      </c>
      <c r="DQ2787" s="2">
        <v>57877</v>
      </c>
      <c r="DR2787" s="2">
        <v>9467.1248540299985</v>
      </c>
      <c r="DS2787">
        <v>2.5569236309054642E-2</v>
      </c>
      <c r="DT2787">
        <v>1.8196304661352301</v>
      </c>
      <c r="DU2787">
        <v>557604.64863373409</v>
      </c>
      <c r="DV2787">
        <v>1</v>
      </c>
    </row>
    <row r="2788" spans="1:126" x14ac:dyDescent="0.15">
      <c r="A2788" t="s">
        <v>4550</v>
      </c>
      <c r="B2788" t="s">
        <v>4560</v>
      </c>
      <c r="C2788">
        <v>51</v>
      </c>
      <c r="D2788">
        <v>11</v>
      </c>
      <c r="E2788" t="s">
        <v>4561</v>
      </c>
      <c r="F2788">
        <v>51011</v>
      </c>
      <c r="G2788" t="s">
        <v>7771</v>
      </c>
      <c r="H2788">
        <v>76.7</v>
      </c>
      <c r="I2788">
        <v>20</v>
      </c>
      <c r="J2788">
        <v>0.2</v>
      </c>
      <c r="K2788">
        <v>0.2</v>
      </c>
      <c r="L2788">
        <v>1.7</v>
      </c>
      <c r="M2788">
        <v>1.1000000000000001</v>
      </c>
      <c r="N2788">
        <f t="shared" si="178"/>
        <v>6287.0700000000006</v>
      </c>
      <c r="O2788">
        <f t="shared" si="176"/>
        <v>3712.9299999999994</v>
      </c>
      <c r="P2788">
        <f t="shared" si="177"/>
        <v>4.4555160000000011</v>
      </c>
      <c r="Q2788" s="4">
        <v>51011</v>
      </c>
      <c r="R2788" s="5">
        <v>37.370725</v>
      </c>
      <c r="S2788" s="5">
        <v>-78.810940000000002</v>
      </c>
      <c r="T2788">
        <v>2</v>
      </c>
      <c r="U2788">
        <v>5.2281621761354292E-2</v>
      </c>
      <c r="V2788">
        <v>14952</v>
      </c>
      <c r="W2788">
        <v>15137</v>
      </c>
      <c r="X2788">
        <v>15208</v>
      </c>
      <c r="Y2788">
        <v>15468</v>
      </c>
      <c r="Z2788">
        <v>7936</v>
      </c>
      <c r="AA2788">
        <v>50021</v>
      </c>
      <c r="AB2788">
        <v>5780.2920000000004</v>
      </c>
      <c r="AC2788">
        <v>48823</v>
      </c>
      <c r="AD2788">
        <v>1</v>
      </c>
      <c r="AE2788">
        <v>6.5754865860073643E-5</v>
      </c>
      <c r="AF2788">
        <v>29</v>
      </c>
      <c r="AG2788">
        <v>410</v>
      </c>
      <c r="AH2788">
        <v>7.0731707317073164E-2</v>
      </c>
      <c r="AI2788" s="3">
        <v>96299</v>
      </c>
      <c r="AJ2788" s="3">
        <v>213421.939781505</v>
      </c>
      <c r="AK2788">
        <v>125</v>
      </c>
      <c r="AL2788">
        <v>214240</v>
      </c>
      <c r="AM2788">
        <v>258196</v>
      </c>
      <c r="AN2788">
        <v>26209</v>
      </c>
      <c r="AO2788">
        <v>284405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15</v>
      </c>
      <c r="AV2788">
        <f t="shared" si="175"/>
        <v>15</v>
      </c>
      <c r="AW2788">
        <v>8492</v>
      </c>
      <c r="AX2788">
        <v>0.55000000000000004</v>
      </c>
      <c r="AY2788">
        <v>98736883.474101007</v>
      </c>
      <c r="AZ2788">
        <v>98736.883474101007</v>
      </c>
      <c r="BA2788">
        <v>7210.88634530739</v>
      </c>
      <c r="BB2788">
        <v>1.3867920698136746</v>
      </c>
      <c r="BC2788">
        <v>14592</v>
      </c>
      <c r="BD2788">
        <v>33589</v>
      </c>
      <c r="BE2788">
        <v>-18997</v>
      </c>
      <c r="BF2788">
        <v>-1.2705323702514715</v>
      </c>
      <c r="BG2788">
        <v>245272</v>
      </c>
      <c r="BH2788">
        <v>16.127827459231984</v>
      </c>
      <c r="BI2788">
        <v>1764</v>
      </c>
      <c r="BJ2788">
        <v>22</v>
      </c>
      <c r="BK2788">
        <v>3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3</v>
      </c>
      <c r="BR2788">
        <v>2</v>
      </c>
      <c r="BS2788">
        <v>0</v>
      </c>
      <c r="BT2788">
        <v>14552</v>
      </c>
      <c r="BU2788">
        <v>0.79</v>
      </c>
      <c r="BV2788">
        <v>0.6746839</v>
      </c>
      <c r="BW2788">
        <v>64</v>
      </c>
      <c r="BX2788">
        <v>2.061572</v>
      </c>
      <c r="BY2788">
        <v>0.56301330000000005</v>
      </c>
      <c r="BZ2788">
        <v>21</v>
      </c>
      <c r="CA2788">
        <v>4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3</v>
      </c>
      <c r="CH2788">
        <v>1</v>
      </c>
      <c r="CI2788">
        <v>0</v>
      </c>
      <c r="CJ2788">
        <v>15266</v>
      </c>
      <c r="CK2788">
        <v>1.8996462727630028</v>
      </c>
      <c r="CL2788">
        <v>0.74416205570664917</v>
      </c>
      <c r="CM2788">
        <v>75</v>
      </c>
      <c r="CN2788">
        <v>0.60415214344552726</v>
      </c>
      <c r="CO2788">
        <v>1474</v>
      </c>
      <c r="CP2788">
        <v>0.14470434800000001</v>
      </c>
      <c r="CQ2788">
        <v>-0.1634698688</v>
      </c>
      <c r="CR2788">
        <v>13444</v>
      </c>
      <c r="CS2788">
        <v>0.87</v>
      </c>
      <c r="CT2788">
        <v>12425</v>
      </c>
      <c r="CU2788">
        <v>0.83199117485000007</v>
      </c>
      <c r="CV2788">
        <v>2</v>
      </c>
      <c r="CW2788">
        <v>2</v>
      </c>
      <c r="CX2788">
        <v>2</v>
      </c>
      <c r="CY2788">
        <v>409</v>
      </c>
      <c r="CZ2788">
        <v>638</v>
      </c>
      <c r="DA2788" s="2">
        <v>5130</v>
      </c>
      <c r="DB2788" s="2">
        <v>1030</v>
      </c>
      <c r="DC2788" s="2">
        <v>98.33</v>
      </c>
      <c r="DD2788" s="2">
        <v>3422</v>
      </c>
      <c r="DE2788">
        <v>197</v>
      </c>
      <c r="DF2788">
        <v>38</v>
      </c>
      <c r="DG2788">
        <v>32.78</v>
      </c>
      <c r="DH2788">
        <v>13.11</v>
      </c>
      <c r="DI2788" s="2">
        <v>19.670000000000002</v>
      </c>
      <c r="DJ2788">
        <v>-0.69</v>
      </c>
      <c r="DK2788">
        <v>0.97972979989407993</v>
      </c>
      <c r="DL2788">
        <v>0</v>
      </c>
      <c r="DM2788">
        <v>0</v>
      </c>
      <c r="DN2788">
        <v>63.1</v>
      </c>
      <c r="DO2788">
        <v>0.27899999999999997</v>
      </c>
      <c r="DP2788">
        <v>219.5</v>
      </c>
      <c r="DQ2788" s="2">
        <v>0</v>
      </c>
      <c r="DR2788" s="2">
        <v>4504.7483428499991</v>
      </c>
      <c r="DS2788">
        <v>2.1012849083299614E-2</v>
      </c>
      <c r="DT2788">
        <v>4.17816955870674</v>
      </c>
      <c r="DU2788">
        <v>895131.04625733197</v>
      </c>
      <c r="DV2788">
        <v>0</v>
      </c>
    </row>
    <row r="2789" spans="1:126" x14ac:dyDescent="0.15">
      <c r="A2789" t="s">
        <v>4550</v>
      </c>
      <c r="B2789" t="s">
        <v>4562</v>
      </c>
      <c r="C2789">
        <v>51</v>
      </c>
      <c r="D2789">
        <v>13</v>
      </c>
      <c r="E2789" t="s">
        <v>4563</v>
      </c>
      <c r="F2789">
        <v>51013</v>
      </c>
      <c r="G2789" t="s">
        <v>7772</v>
      </c>
      <c r="H2789">
        <v>64</v>
      </c>
      <c r="I2789">
        <v>8.1999999999999993</v>
      </c>
      <c r="J2789">
        <v>0.2</v>
      </c>
      <c r="K2789">
        <v>9.5</v>
      </c>
      <c r="L2789">
        <v>2.9</v>
      </c>
      <c r="M2789">
        <v>15.1</v>
      </c>
      <c r="N2789">
        <f t="shared" si="178"/>
        <v>4489.95</v>
      </c>
      <c r="O2789">
        <f t="shared" si="176"/>
        <v>5510.05</v>
      </c>
      <c r="P2789">
        <f t="shared" si="177"/>
        <v>6.6120600000000023</v>
      </c>
      <c r="Q2789" s="4">
        <v>51013</v>
      </c>
      <c r="R2789" s="5">
        <v>38.878337000000002</v>
      </c>
      <c r="S2789" s="5">
        <v>-77.100702999999996</v>
      </c>
      <c r="T2789">
        <v>1</v>
      </c>
      <c r="U2789">
        <v>-7.7000877863092074E-3</v>
      </c>
      <c r="V2789">
        <v>209077</v>
      </c>
      <c r="W2789">
        <v>220173</v>
      </c>
      <c r="X2789">
        <v>223945</v>
      </c>
      <c r="Y2789">
        <v>228969</v>
      </c>
      <c r="Z2789">
        <v>148134</v>
      </c>
      <c r="AA2789">
        <v>50023</v>
      </c>
      <c r="AB2789">
        <v>129594.65399999999</v>
      </c>
      <c r="AC2789">
        <v>105763</v>
      </c>
      <c r="AD2789">
        <v>11</v>
      </c>
      <c r="AE2789">
        <v>4.9119203375828888E-5</v>
      </c>
      <c r="AF2789">
        <v>2</v>
      </c>
      <c r="AG2789">
        <v>6</v>
      </c>
      <c r="AH2789">
        <v>0.33333333333333331</v>
      </c>
      <c r="AI2789" s="3">
        <v>36</v>
      </c>
      <c r="AJ2789" s="3">
        <v>16634.72015094</v>
      </c>
      <c r="AK2789">
        <v>2</v>
      </c>
      <c r="AL2789">
        <v>16620.8</v>
      </c>
      <c r="AM2789">
        <v>449820</v>
      </c>
      <c r="AN2789">
        <v>60</v>
      </c>
      <c r="AO2789">
        <v>449880</v>
      </c>
      <c r="AP2789">
        <v>6</v>
      </c>
      <c r="AQ2789">
        <v>1</v>
      </c>
      <c r="AR2789">
        <v>7</v>
      </c>
      <c r="AS2789">
        <v>3.179318081690307E-2</v>
      </c>
      <c r="AT2789">
        <v>7</v>
      </c>
      <c r="AU2789">
        <v>23</v>
      </c>
      <c r="AV2789">
        <f t="shared" si="175"/>
        <v>30</v>
      </c>
      <c r="AW2789">
        <v>171598</v>
      </c>
      <c r="AX2789">
        <v>0.98</v>
      </c>
      <c r="AY2789">
        <v>203522227.72235301</v>
      </c>
      <c r="AZ2789">
        <v>203522.22772235301</v>
      </c>
      <c r="BA2789">
        <v>1062.35553694594</v>
      </c>
      <c r="BB2789">
        <v>9.4130445526250117</v>
      </c>
      <c r="BC2789">
        <v>2211890</v>
      </c>
      <c r="BD2789">
        <v>994413</v>
      </c>
      <c r="BE2789">
        <v>1217477</v>
      </c>
      <c r="BF2789">
        <v>5.8231034499251475</v>
      </c>
      <c r="BG2789">
        <v>41255173</v>
      </c>
      <c r="BH2789">
        <v>184.22011208109134</v>
      </c>
      <c r="BI2789">
        <v>9657</v>
      </c>
      <c r="BJ2789">
        <v>83</v>
      </c>
      <c r="BK2789">
        <v>18</v>
      </c>
      <c r="BL2789">
        <v>90</v>
      </c>
      <c r="BM2789">
        <v>8</v>
      </c>
      <c r="BN2789">
        <v>42</v>
      </c>
      <c r="BO2789">
        <v>1</v>
      </c>
      <c r="BP2789">
        <v>0</v>
      </c>
      <c r="BQ2789">
        <v>35</v>
      </c>
      <c r="BR2789">
        <v>2</v>
      </c>
      <c r="BS2789">
        <v>2</v>
      </c>
      <c r="BT2789">
        <v>217483</v>
      </c>
      <c r="BU2789">
        <v>0.77</v>
      </c>
      <c r="BV2789">
        <v>0.64251630000000004</v>
      </c>
      <c r="BW2789">
        <v>1561</v>
      </c>
      <c r="BX2789">
        <v>1.292055</v>
      </c>
      <c r="BY2789">
        <v>0.20638490000000001</v>
      </c>
      <c r="BZ2789">
        <v>80</v>
      </c>
      <c r="CA2789">
        <v>19</v>
      </c>
      <c r="CB2789">
        <v>95</v>
      </c>
      <c r="CC2789">
        <v>16</v>
      </c>
      <c r="CD2789">
        <v>42</v>
      </c>
      <c r="CE2789">
        <v>1</v>
      </c>
      <c r="CF2789">
        <v>0</v>
      </c>
      <c r="CG2789">
        <v>47</v>
      </c>
      <c r="CH2789">
        <v>2</v>
      </c>
      <c r="CI2789">
        <v>1</v>
      </c>
      <c r="CJ2789">
        <v>226624</v>
      </c>
      <c r="CK2789">
        <v>1.3370163795537984</v>
      </c>
      <c r="CL2789">
        <v>0.69681654708227925</v>
      </c>
      <c r="CM2789">
        <v>1674</v>
      </c>
      <c r="CN2789">
        <v>0.33846652246831294</v>
      </c>
      <c r="CO2789">
        <v>111202</v>
      </c>
      <c r="CP2789">
        <v>1.5261613540000001</v>
      </c>
      <c r="CQ2789">
        <v>1.1406687870000001</v>
      </c>
      <c r="CR2789">
        <v>210754</v>
      </c>
      <c r="CS2789">
        <v>0.91599999999999993</v>
      </c>
      <c r="CT2789">
        <v>183988</v>
      </c>
      <c r="CU2789">
        <v>0.90086524020600001</v>
      </c>
      <c r="CV2789">
        <v>294</v>
      </c>
      <c r="CW2789">
        <v>140</v>
      </c>
      <c r="CX2789">
        <v>174</v>
      </c>
      <c r="CZ2789">
        <v>8</v>
      </c>
      <c r="DA2789" s="2">
        <v>221163</v>
      </c>
      <c r="DB2789" s="2">
        <v>65110</v>
      </c>
      <c r="DC2789" s="2">
        <v>311.69</v>
      </c>
      <c r="DD2789" s="2">
        <v>62481</v>
      </c>
      <c r="DE2789">
        <v>2</v>
      </c>
      <c r="DF2789">
        <v>2</v>
      </c>
      <c r="DG2789">
        <v>75.59</v>
      </c>
      <c r="DH2789">
        <v>4</v>
      </c>
      <c r="DI2789" s="2">
        <v>10.23</v>
      </c>
      <c r="DJ2789">
        <v>-2.25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s="2">
        <v>0</v>
      </c>
      <c r="DR2789" s="2">
        <v>42.100272119999985</v>
      </c>
      <c r="DS2789">
        <v>1.7804162498068691E-3</v>
      </c>
      <c r="DT2789">
        <v>1</v>
      </c>
      <c r="DU2789">
        <v>16620.8</v>
      </c>
      <c r="DV2789">
        <v>1</v>
      </c>
    </row>
    <row r="2790" spans="1:126" x14ac:dyDescent="0.15">
      <c r="A2790" t="s">
        <v>4550</v>
      </c>
      <c r="B2790" t="s">
        <v>4564</v>
      </c>
      <c r="C2790">
        <v>51</v>
      </c>
      <c r="D2790">
        <v>15</v>
      </c>
      <c r="E2790" t="s">
        <v>4565</v>
      </c>
      <c r="F2790">
        <v>51015</v>
      </c>
      <c r="G2790" t="s">
        <v>7773</v>
      </c>
      <c r="H2790">
        <v>92.2</v>
      </c>
      <c r="I2790">
        <v>3.9</v>
      </c>
      <c r="J2790">
        <v>0.2</v>
      </c>
      <c r="K2790">
        <v>0.5</v>
      </c>
      <c r="L2790">
        <v>1.1000000000000001</v>
      </c>
      <c r="M2790">
        <v>2.1</v>
      </c>
      <c r="N2790">
        <f t="shared" si="178"/>
        <v>8521.9599999999991</v>
      </c>
      <c r="O2790">
        <f t="shared" si="176"/>
        <v>1478.0400000000009</v>
      </c>
      <c r="P2790">
        <f t="shared" si="177"/>
        <v>1.7736480000000017</v>
      </c>
      <c r="Q2790" s="4">
        <v>51015</v>
      </c>
      <c r="R2790" s="5">
        <v>38.171911000000001</v>
      </c>
      <c r="S2790" s="5">
        <v>-79.147557000000006</v>
      </c>
      <c r="T2790">
        <v>3</v>
      </c>
      <c r="U2790">
        <v>5.5128343341467996E-2</v>
      </c>
      <c r="V2790">
        <v>73662</v>
      </c>
      <c r="W2790">
        <v>73707</v>
      </c>
      <c r="X2790">
        <v>74053</v>
      </c>
      <c r="Y2790">
        <v>74301</v>
      </c>
      <c r="Z2790">
        <v>39770</v>
      </c>
      <c r="AA2790">
        <v>50025</v>
      </c>
      <c r="AB2790">
        <v>28968.902000000002</v>
      </c>
      <c r="AC2790">
        <v>54558</v>
      </c>
      <c r="AD2790">
        <v>3</v>
      </c>
      <c r="AE2790">
        <v>4.0511525529013006E-5</v>
      </c>
      <c r="AF2790">
        <v>152</v>
      </c>
      <c r="AG2790">
        <v>1706</v>
      </c>
      <c r="AH2790">
        <v>8.9097303634232128E-2</v>
      </c>
      <c r="AI2790" s="3">
        <v>260137</v>
      </c>
      <c r="AJ2790" s="3">
        <v>618899.78643040999</v>
      </c>
      <c r="AK2790">
        <v>67</v>
      </c>
      <c r="AL2790">
        <v>622259.19999999995</v>
      </c>
      <c r="AM2790">
        <v>232618</v>
      </c>
      <c r="AN2790">
        <v>135395</v>
      </c>
      <c r="AO2790">
        <v>368013</v>
      </c>
      <c r="AP2790">
        <v>7</v>
      </c>
      <c r="AQ2790">
        <v>1</v>
      </c>
      <c r="AR2790">
        <v>8</v>
      </c>
      <c r="AS2790">
        <v>0.10853785936206874</v>
      </c>
      <c r="AT2790">
        <v>8</v>
      </c>
      <c r="AU2790">
        <v>63</v>
      </c>
      <c r="AV2790">
        <f t="shared" si="175"/>
        <v>71</v>
      </c>
      <c r="AW2790">
        <v>59436</v>
      </c>
      <c r="AX2790">
        <v>0.78</v>
      </c>
      <c r="AY2790">
        <v>493743702.90111703</v>
      </c>
      <c r="AZ2790">
        <v>493743.70290111704</v>
      </c>
      <c r="BA2790">
        <v>7471.1557717020196</v>
      </c>
      <c r="BB2790">
        <v>1.338480993513254</v>
      </c>
      <c r="BC2790">
        <v>84809</v>
      </c>
      <c r="BD2790">
        <v>94555</v>
      </c>
      <c r="BE2790">
        <v>-9746</v>
      </c>
      <c r="BF2790">
        <v>-0.13230702397436941</v>
      </c>
      <c r="BG2790">
        <v>438645</v>
      </c>
      <c r="BH2790">
        <v>5.9233927052246367</v>
      </c>
      <c r="BI2790">
        <v>8735</v>
      </c>
      <c r="BJ2790">
        <v>83</v>
      </c>
      <c r="BK2790">
        <v>5</v>
      </c>
      <c r="BL2790">
        <v>1</v>
      </c>
      <c r="BM2790">
        <v>0</v>
      </c>
      <c r="BN2790">
        <v>0</v>
      </c>
      <c r="BO2790">
        <v>3</v>
      </c>
      <c r="BP2790">
        <v>0</v>
      </c>
      <c r="BQ2790">
        <v>5</v>
      </c>
      <c r="BR2790">
        <v>1</v>
      </c>
      <c r="BS2790">
        <v>0</v>
      </c>
      <c r="BT2790">
        <v>72020</v>
      </c>
      <c r="BU2790">
        <v>0.81</v>
      </c>
      <c r="BV2790">
        <v>0.5937945</v>
      </c>
      <c r="BW2790">
        <v>206</v>
      </c>
      <c r="BX2790">
        <v>1.360733</v>
      </c>
      <c r="BY2790">
        <v>-0.64946559999999998</v>
      </c>
      <c r="BZ2790">
        <v>86</v>
      </c>
      <c r="CA2790">
        <v>4</v>
      </c>
      <c r="CB2790">
        <v>1</v>
      </c>
      <c r="CC2790">
        <v>0</v>
      </c>
      <c r="CD2790">
        <v>0</v>
      </c>
      <c r="CE2790">
        <v>3</v>
      </c>
      <c r="CF2790">
        <v>0</v>
      </c>
      <c r="CG2790">
        <v>4</v>
      </c>
      <c r="CH2790">
        <v>1</v>
      </c>
      <c r="CI2790">
        <v>1</v>
      </c>
      <c r="CJ2790">
        <v>74159</v>
      </c>
      <c r="CK2790">
        <v>1.3484539974918757</v>
      </c>
      <c r="CL2790">
        <v>0.73646683143413316</v>
      </c>
      <c r="CM2790">
        <v>193</v>
      </c>
      <c r="CN2790">
        <v>-0.32857397275107619</v>
      </c>
      <c r="CO2790">
        <v>9234</v>
      </c>
      <c r="CP2790">
        <v>0.83559537800000006</v>
      </c>
      <c r="CQ2790">
        <v>0.367700058</v>
      </c>
      <c r="CR2790">
        <v>67994</v>
      </c>
      <c r="CS2790">
        <v>0.91400000000000003</v>
      </c>
      <c r="CT2790">
        <v>62023</v>
      </c>
      <c r="CU2790">
        <v>0.84155632984999995</v>
      </c>
      <c r="CV2790">
        <v>43</v>
      </c>
      <c r="CW2790">
        <v>22</v>
      </c>
      <c r="CX2790">
        <v>36</v>
      </c>
      <c r="CY2790">
        <v>1454</v>
      </c>
      <c r="CZ2790">
        <v>2638</v>
      </c>
      <c r="DA2790" s="2">
        <v>64394</v>
      </c>
      <c r="DB2790" s="2">
        <v>7020</v>
      </c>
      <c r="DC2790" s="2">
        <v>121.77</v>
      </c>
      <c r="DD2790" s="2">
        <v>5110</v>
      </c>
      <c r="DE2790">
        <v>799</v>
      </c>
      <c r="DF2790">
        <v>71</v>
      </c>
      <c r="DG2790">
        <v>21.65</v>
      </c>
      <c r="DH2790">
        <v>6.76</v>
      </c>
      <c r="DI2790" s="2">
        <v>8.1199999999999992</v>
      </c>
      <c r="DJ2790">
        <v>-0.12</v>
      </c>
      <c r="DK2790">
        <v>0.92116461710560205</v>
      </c>
      <c r="DL2790">
        <v>1.7584994138335288E-3</v>
      </c>
      <c r="DM2790">
        <v>0</v>
      </c>
      <c r="DN2790">
        <v>43.9</v>
      </c>
      <c r="DO2790">
        <v>7.2000000000000008E-2</v>
      </c>
      <c r="DP2790">
        <v>2328.62</v>
      </c>
      <c r="DQ2790" s="2">
        <v>196057</v>
      </c>
      <c r="DR2790" s="2">
        <v>25385.724482310005</v>
      </c>
      <c r="DS2790">
        <v>3.8484597056982123E-2</v>
      </c>
      <c r="DT2790">
        <v>6.8513179003745197</v>
      </c>
      <c r="DU2790">
        <v>4263295.5956327282</v>
      </c>
      <c r="DV2790">
        <v>0</v>
      </c>
    </row>
    <row r="2791" spans="1:126" x14ac:dyDescent="0.15">
      <c r="A2791" t="s">
        <v>4550</v>
      </c>
      <c r="B2791" t="s">
        <v>1729</v>
      </c>
      <c r="C2791">
        <v>51</v>
      </c>
      <c r="D2791">
        <v>17</v>
      </c>
      <c r="E2791" t="s">
        <v>4566</v>
      </c>
      <c r="F2791">
        <v>51017</v>
      </c>
      <c r="G2791" t="s">
        <v>7774</v>
      </c>
      <c r="H2791">
        <v>92.2</v>
      </c>
      <c r="I2791">
        <v>4.5</v>
      </c>
      <c r="J2791">
        <v>0.1</v>
      </c>
      <c r="K2791">
        <v>0.1</v>
      </c>
      <c r="L2791">
        <v>0.9</v>
      </c>
      <c r="M2791">
        <v>2.1</v>
      </c>
      <c r="N2791">
        <f t="shared" si="178"/>
        <v>8526.33</v>
      </c>
      <c r="O2791">
        <f t="shared" si="176"/>
        <v>1473.67</v>
      </c>
      <c r="P2791">
        <f t="shared" si="177"/>
        <v>1.7684040000000008</v>
      </c>
      <c r="Q2791" s="4">
        <v>51017</v>
      </c>
      <c r="R2791" s="5">
        <v>38.068368</v>
      </c>
      <c r="S2791" s="5">
        <v>-79.731202999999994</v>
      </c>
      <c r="T2791">
        <v>8</v>
      </c>
      <c r="U2791">
        <v>0.20753881366622068</v>
      </c>
      <c r="V2791">
        <v>4713</v>
      </c>
      <c r="W2791">
        <v>4644</v>
      </c>
      <c r="X2791">
        <v>4583</v>
      </c>
      <c r="Y2791">
        <v>4460</v>
      </c>
      <c r="Z2791">
        <v>2385</v>
      </c>
      <c r="AA2791">
        <v>50027</v>
      </c>
      <c r="AB2791">
        <v>2007.787</v>
      </c>
      <c r="AC2791">
        <v>43646</v>
      </c>
      <c r="AD2791">
        <v>1</v>
      </c>
      <c r="AE2791">
        <v>2.181976871045167E-4</v>
      </c>
      <c r="AF2791">
        <v>6</v>
      </c>
      <c r="AG2791">
        <v>116</v>
      </c>
      <c r="AH2791">
        <v>5.1724137931034482E-2</v>
      </c>
      <c r="AI2791" s="3">
        <v>41332</v>
      </c>
      <c r="AJ2791" s="3">
        <v>338661.10240316502</v>
      </c>
      <c r="AK2791">
        <v>151</v>
      </c>
      <c r="AL2791">
        <v>342137.60000000003</v>
      </c>
      <c r="AM2791">
        <v>106374</v>
      </c>
      <c r="AN2791">
        <v>7349</v>
      </c>
      <c r="AO2791">
        <v>113723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5</v>
      </c>
      <c r="AV2791">
        <f t="shared" si="175"/>
        <v>5</v>
      </c>
      <c r="AW2791">
        <v>1627</v>
      </c>
      <c r="AX2791">
        <v>0.4</v>
      </c>
      <c r="AY2791">
        <v>95487979.730468795</v>
      </c>
      <c r="AZ2791">
        <v>95487.979730468796</v>
      </c>
      <c r="BA2791">
        <v>18892.015676385501</v>
      </c>
      <c r="BB2791">
        <v>0.52932414260590122</v>
      </c>
      <c r="BC2791">
        <v>12393</v>
      </c>
      <c r="BD2791">
        <v>9257</v>
      </c>
      <c r="BE2791">
        <v>3136</v>
      </c>
      <c r="BF2791">
        <v>0.66539359219180993</v>
      </c>
      <c r="BG2791">
        <v>78348</v>
      </c>
      <c r="BH2791">
        <v>17.095352389264672</v>
      </c>
      <c r="BI2791">
        <v>728</v>
      </c>
      <c r="BJ2791">
        <v>6</v>
      </c>
      <c r="BK2791">
        <v>0</v>
      </c>
      <c r="BL2791">
        <v>1</v>
      </c>
      <c r="BM2791">
        <v>0</v>
      </c>
      <c r="BN2791">
        <v>0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4482</v>
      </c>
      <c r="BU2791">
        <v>0.62</v>
      </c>
      <c r="BV2791">
        <v>0.63815270000000002</v>
      </c>
      <c r="BW2791">
        <v>57</v>
      </c>
      <c r="BX2791">
        <v>1.7849170000000001</v>
      </c>
      <c r="BY2791">
        <v>1.492415</v>
      </c>
      <c r="BZ2791">
        <v>6</v>
      </c>
      <c r="CA2791">
        <v>1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4549</v>
      </c>
      <c r="CK2791">
        <v>1.7586282699494395</v>
      </c>
      <c r="CL2791">
        <v>0.66042780748663099</v>
      </c>
      <c r="CM2791">
        <v>47</v>
      </c>
      <c r="CN2791">
        <v>1.129163889153161</v>
      </c>
      <c r="CO2791">
        <v>574</v>
      </c>
      <c r="CP2791">
        <v>0.43588255799999998</v>
      </c>
      <c r="CQ2791">
        <v>0.14576135300000001</v>
      </c>
      <c r="CR2791">
        <v>4010</v>
      </c>
      <c r="CS2791">
        <v>0.90200000000000002</v>
      </c>
      <c r="CT2791">
        <v>3860</v>
      </c>
      <c r="CU2791">
        <v>0.85046382189000003</v>
      </c>
      <c r="CW2791">
        <v>1</v>
      </c>
      <c r="CX2791">
        <v>2</v>
      </c>
      <c r="CY2791">
        <v>116</v>
      </c>
      <c r="CZ2791">
        <v>203</v>
      </c>
      <c r="DA2791" s="2">
        <v>3157</v>
      </c>
      <c r="DB2791" s="2">
        <v>290</v>
      </c>
      <c r="DC2791" s="2">
        <v>108.32</v>
      </c>
      <c r="DD2791" s="2">
        <v>275</v>
      </c>
      <c r="DE2791">
        <v>56</v>
      </c>
      <c r="DF2791">
        <v>26</v>
      </c>
      <c r="DG2791">
        <v>129.97999999999999</v>
      </c>
      <c r="DH2791">
        <v>21.66</v>
      </c>
      <c r="DI2791" s="2">
        <v>43.33</v>
      </c>
      <c r="DJ2791">
        <v>2.19</v>
      </c>
      <c r="DK2791">
        <v>0.91091648117681212</v>
      </c>
      <c r="DL2791">
        <v>1.7241379310344827E-2</v>
      </c>
      <c r="DM2791">
        <v>0</v>
      </c>
      <c r="DN2791">
        <v>18.600000000000001</v>
      </c>
      <c r="DO2791">
        <v>5.7000000000000002E-2</v>
      </c>
      <c r="DP2791">
        <v>383.03000000000003</v>
      </c>
      <c r="DQ2791" s="2">
        <v>173705</v>
      </c>
      <c r="DR2791" s="2">
        <v>28433.403779879998</v>
      </c>
      <c r="DS2791">
        <v>8.85304756951628E-2</v>
      </c>
      <c r="DT2791">
        <v>2.65813789204288</v>
      </c>
      <c r="DU2791">
        <v>909448.91885261016</v>
      </c>
      <c r="DV2791">
        <v>1</v>
      </c>
    </row>
    <row r="2792" spans="1:126" x14ac:dyDescent="0.15">
      <c r="A2792" t="s">
        <v>4550</v>
      </c>
      <c r="B2792" t="s">
        <v>3671</v>
      </c>
      <c r="C2792">
        <v>51</v>
      </c>
      <c r="D2792">
        <v>19</v>
      </c>
      <c r="E2792" t="s">
        <v>4567</v>
      </c>
      <c r="F2792">
        <v>51019</v>
      </c>
      <c r="G2792" t="s">
        <v>7775</v>
      </c>
      <c r="H2792">
        <v>90.3</v>
      </c>
      <c r="I2792">
        <v>5.7</v>
      </c>
      <c r="J2792">
        <v>0.3</v>
      </c>
      <c r="K2792">
        <v>1</v>
      </c>
      <c r="L2792">
        <v>1.1000000000000001</v>
      </c>
      <c r="M2792">
        <v>1.6</v>
      </c>
      <c r="N2792">
        <f t="shared" si="178"/>
        <v>8191.44</v>
      </c>
      <c r="O2792">
        <f t="shared" si="176"/>
        <v>1808.5600000000004</v>
      </c>
      <c r="P2792">
        <f t="shared" si="177"/>
        <v>2.1702720000000011</v>
      </c>
      <c r="Q2792" s="4">
        <v>51019</v>
      </c>
      <c r="R2792" s="5">
        <v>37.312223000000003</v>
      </c>
      <c r="S2792" s="5">
        <v>-79.527079999999998</v>
      </c>
      <c r="T2792">
        <v>2</v>
      </c>
      <c r="U2792">
        <v>6.1785190126193656E-2</v>
      </c>
      <c r="V2792">
        <v>68750</v>
      </c>
      <c r="W2792">
        <v>75607</v>
      </c>
      <c r="X2792">
        <v>76463</v>
      </c>
      <c r="Y2792">
        <v>77562</v>
      </c>
      <c r="Z2792">
        <v>40348</v>
      </c>
      <c r="AA2792">
        <v>51001</v>
      </c>
      <c r="AB2792">
        <v>31188.976999999999</v>
      </c>
      <c r="AC2792">
        <v>56316</v>
      </c>
      <c r="AD2792">
        <v>4</v>
      </c>
      <c r="AE2792">
        <v>5.2312883355348338E-5</v>
      </c>
      <c r="AF2792">
        <v>76</v>
      </c>
      <c r="AG2792">
        <v>1369</v>
      </c>
      <c r="AH2792">
        <v>5.5514974433893353E-2</v>
      </c>
      <c r="AI2792" s="3">
        <v>206534</v>
      </c>
      <c r="AJ2792" s="3">
        <v>486335.74218580005</v>
      </c>
      <c r="AK2792">
        <v>83</v>
      </c>
      <c r="AL2792">
        <v>492390.40000000002</v>
      </c>
      <c r="AM2792">
        <v>205059</v>
      </c>
      <c r="AN2792">
        <v>80420</v>
      </c>
      <c r="AO2792">
        <v>285479</v>
      </c>
      <c r="AP2792">
        <v>2</v>
      </c>
      <c r="AQ2792">
        <v>1</v>
      </c>
      <c r="AR2792">
        <v>3</v>
      </c>
      <c r="AS2792">
        <v>3.9678865713492134E-2</v>
      </c>
      <c r="AT2792">
        <v>1</v>
      </c>
      <c r="AU2792">
        <v>8</v>
      </c>
      <c r="AV2792">
        <f t="shared" si="175"/>
        <v>9</v>
      </c>
      <c r="AW2792">
        <v>45699</v>
      </c>
      <c r="AX2792">
        <v>0.63</v>
      </c>
      <c r="AY2792">
        <v>617293864.881253</v>
      </c>
      <c r="AZ2792">
        <v>617293.86488125299</v>
      </c>
      <c r="BA2792">
        <v>10174.9905253834</v>
      </c>
      <c r="BB2792">
        <v>0.98280189795294115</v>
      </c>
      <c r="BC2792">
        <v>74196</v>
      </c>
      <c r="BD2792">
        <v>72933</v>
      </c>
      <c r="BE2792">
        <v>1263</v>
      </c>
      <c r="BF2792">
        <v>1.8370909090909091E-2</v>
      </c>
      <c r="BG2792">
        <v>1095151</v>
      </c>
      <c r="BH2792">
        <v>14.322626629873271</v>
      </c>
      <c r="BI2792">
        <v>9518</v>
      </c>
      <c r="BJ2792">
        <v>58</v>
      </c>
      <c r="BK2792">
        <v>4</v>
      </c>
      <c r="BL2792">
        <v>1</v>
      </c>
      <c r="BM2792">
        <v>0</v>
      </c>
      <c r="BN2792">
        <v>0</v>
      </c>
      <c r="BO2792">
        <v>2</v>
      </c>
      <c r="BP2792">
        <v>0</v>
      </c>
      <c r="BQ2792">
        <v>5</v>
      </c>
      <c r="BR2792">
        <v>6</v>
      </c>
      <c r="BS2792">
        <v>0</v>
      </c>
      <c r="BT2792">
        <v>67154</v>
      </c>
      <c r="BU2792">
        <v>0.82</v>
      </c>
      <c r="BV2792">
        <v>0.68011840000000001</v>
      </c>
      <c r="BW2792">
        <v>316</v>
      </c>
      <c r="BX2792">
        <v>1.1317269999999999</v>
      </c>
      <c r="BY2792">
        <v>-0.12568270000000001</v>
      </c>
      <c r="BZ2792">
        <v>59</v>
      </c>
      <c r="CA2792">
        <v>4</v>
      </c>
      <c r="CB2792">
        <v>0</v>
      </c>
      <c r="CC2792">
        <v>0</v>
      </c>
      <c r="CD2792">
        <v>1</v>
      </c>
      <c r="CE2792">
        <v>1</v>
      </c>
      <c r="CF2792">
        <v>0</v>
      </c>
      <c r="CG2792">
        <v>4</v>
      </c>
      <c r="CH2792">
        <v>6</v>
      </c>
      <c r="CI2792">
        <v>0</v>
      </c>
      <c r="CJ2792">
        <v>77095</v>
      </c>
      <c r="CK2792">
        <v>0.97282573448342957</v>
      </c>
      <c r="CL2792">
        <v>0.75834329598184436</v>
      </c>
      <c r="CM2792">
        <v>294</v>
      </c>
      <c r="CN2792">
        <v>-0.37026400370228807</v>
      </c>
      <c r="CO2792">
        <v>11733</v>
      </c>
      <c r="CP2792">
        <v>0.24690134899999999</v>
      </c>
      <c r="CQ2792">
        <v>0.453117096</v>
      </c>
      <c r="CR2792">
        <v>70744</v>
      </c>
      <c r="CS2792">
        <v>0.89300000000000002</v>
      </c>
      <c r="CT2792">
        <v>58369</v>
      </c>
      <c r="CU2792">
        <v>0.85794497473000009</v>
      </c>
      <c r="CV2792">
        <v>25</v>
      </c>
      <c r="CW2792">
        <v>19</v>
      </c>
      <c r="CX2792">
        <v>48</v>
      </c>
      <c r="CY2792">
        <v>665</v>
      </c>
      <c r="CZ2792">
        <v>1974</v>
      </c>
      <c r="DA2792" s="2">
        <v>30326</v>
      </c>
      <c r="DB2792" s="2">
        <v>8065</v>
      </c>
      <c r="DC2792" s="2">
        <v>151.81</v>
      </c>
      <c r="DD2792" s="2">
        <v>7646</v>
      </c>
      <c r="DE2792">
        <v>555</v>
      </c>
      <c r="DF2792">
        <v>63</v>
      </c>
      <c r="DG2792">
        <v>32.94</v>
      </c>
      <c r="DH2792">
        <v>7.16</v>
      </c>
      <c r="DI2792" s="2">
        <v>4.3</v>
      </c>
      <c r="DJ2792">
        <v>1.39</v>
      </c>
      <c r="DK2792">
        <v>0.96242265196045207</v>
      </c>
      <c r="DL2792">
        <v>2.9218407596785976E-3</v>
      </c>
      <c r="DM2792">
        <v>0</v>
      </c>
      <c r="DN2792">
        <v>45.4</v>
      </c>
      <c r="DO2792">
        <v>8.8000000000000009E-2</v>
      </c>
      <c r="DP2792">
        <v>1142.3399999999999</v>
      </c>
      <c r="DQ2792" s="2">
        <v>18820</v>
      </c>
      <c r="DR2792" s="2">
        <v>11650.813283740006</v>
      </c>
      <c r="DS2792">
        <v>2.0020735113883394E-2</v>
      </c>
      <c r="DT2792">
        <v>3.7577061627869699</v>
      </c>
      <c r="DU2792">
        <v>1850258.4405771412</v>
      </c>
      <c r="DV2792">
        <v>0</v>
      </c>
    </row>
    <row r="2793" spans="1:126" x14ac:dyDescent="0.15">
      <c r="A2793" t="s">
        <v>4550</v>
      </c>
      <c r="B2793" t="s">
        <v>4568</v>
      </c>
      <c r="C2793">
        <v>51</v>
      </c>
      <c r="D2793">
        <v>21</v>
      </c>
      <c r="E2793" t="s">
        <v>4569</v>
      </c>
      <c r="F2793">
        <v>51021</v>
      </c>
      <c r="G2793" t="s">
        <v>7776</v>
      </c>
      <c r="H2793">
        <v>95.2</v>
      </c>
      <c r="I2793">
        <v>3.3</v>
      </c>
      <c r="J2793">
        <v>0</v>
      </c>
      <c r="K2793">
        <v>0.3</v>
      </c>
      <c r="L2793">
        <v>0.6</v>
      </c>
      <c r="M2793">
        <v>0.6</v>
      </c>
      <c r="N2793">
        <f t="shared" si="178"/>
        <v>9074.7400000000016</v>
      </c>
      <c r="O2793">
        <f t="shared" si="176"/>
        <v>925.2599999999984</v>
      </c>
      <c r="P2793">
        <f t="shared" si="177"/>
        <v>1.1103119999999984</v>
      </c>
      <c r="Q2793" s="4">
        <v>51021</v>
      </c>
      <c r="R2793" s="5">
        <v>37.130611999999999</v>
      </c>
      <c r="S2793" s="5">
        <v>-81.125853000000006</v>
      </c>
      <c r="T2793">
        <v>8</v>
      </c>
      <c r="U2793">
        <v>0.17728258253134513</v>
      </c>
      <c r="V2793">
        <v>6827</v>
      </c>
      <c r="W2793">
        <v>6727</v>
      </c>
      <c r="X2793">
        <v>6662</v>
      </c>
      <c r="Y2793">
        <v>6535</v>
      </c>
      <c r="Z2793">
        <v>3775</v>
      </c>
      <c r="AA2793">
        <v>51003</v>
      </c>
      <c r="AB2793">
        <v>2175.19</v>
      </c>
      <c r="AC2793">
        <v>45294</v>
      </c>
      <c r="AD2793">
        <v>1</v>
      </c>
      <c r="AE2793">
        <v>1.5010507355148604E-4</v>
      </c>
      <c r="AF2793">
        <v>20</v>
      </c>
      <c r="AG2793">
        <v>362</v>
      </c>
      <c r="AH2793">
        <v>5.5248618784530384E-2</v>
      </c>
      <c r="AI2793" s="3">
        <v>77456</v>
      </c>
      <c r="AJ2793" s="3">
        <v>228946.69244241502</v>
      </c>
      <c r="AK2793">
        <v>127</v>
      </c>
      <c r="AL2793">
        <v>229593.60000000001</v>
      </c>
      <c r="AM2793">
        <v>239956</v>
      </c>
      <c r="AN2793">
        <v>23240</v>
      </c>
      <c r="AO2793">
        <v>263196</v>
      </c>
      <c r="AP2793">
        <v>0</v>
      </c>
      <c r="AQ2793">
        <v>0</v>
      </c>
      <c r="AR2793">
        <v>0</v>
      </c>
      <c r="AS2793">
        <v>0</v>
      </c>
      <c r="AT2793">
        <v>2</v>
      </c>
      <c r="AU2793">
        <v>24</v>
      </c>
      <c r="AV2793">
        <f t="shared" si="175"/>
        <v>26</v>
      </c>
      <c r="AY2793">
        <v>54827380.442903697</v>
      </c>
      <c r="AZ2793">
        <v>54827.380442903697</v>
      </c>
      <c r="BA2793">
        <v>7969.3511760127603</v>
      </c>
      <c r="BB2793">
        <v>1.2548072959941035</v>
      </c>
      <c r="BC2793">
        <v>8049</v>
      </c>
      <c r="BD2793">
        <v>4842</v>
      </c>
      <c r="BE2793">
        <v>3207</v>
      </c>
      <c r="BF2793">
        <v>0.46975245349348177</v>
      </c>
      <c r="BG2793">
        <v>55611</v>
      </c>
      <c r="BH2793">
        <v>8.347493245271691</v>
      </c>
      <c r="BI2793">
        <v>1268</v>
      </c>
      <c r="BJ2793">
        <v>5</v>
      </c>
      <c r="BK2793">
        <v>0</v>
      </c>
      <c r="BL2793">
        <v>1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1</v>
      </c>
      <c r="BS2793">
        <v>0</v>
      </c>
      <c r="BT2793">
        <v>6791</v>
      </c>
      <c r="BU2793">
        <v>0.85</v>
      </c>
      <c r="BV2793">
        <v>0.51229230000000003</v>
      </c>
      <c r="BW2793">
        <v>42</v>
      </c>
      <c r="BX2793">
        <v>1.0307759999999999</v>
      </c>
      <c r="BY2793">
        <v>-0.86954129999999996</v>
      </c>
      <c r="BZ2793">
        <v>4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  <c r="CI2793">
        <v>0</v>
      </c>
      <c r="CJ2793">
        <v>6606</v>
      </c>
      <c r="CK2793">
        <v>0.75688767786860423</v>
      </c>
      <c r="CL2793">
        <v>0.62830349531116791</v>
      </c>
      <c r="CM2793">
        <v>44</v>
      </c>
      <c r="CN2793">
        <v>-0.61828435732729403</v>
      </c>
      <c r="CO2793">
        <v>592</v>
      </c>
      <c r="CP2793">
        <v>-0.4489551027</v>
      </c>
      <c r="CQ2793">
        <v>8.0452455000000006E-2</v>
      </c>
      <c r="CR2793">
        <v>5841</v>
      </c>
      <c r="CS2793">
        <v>0.92700000000000005</v>
      </c>
      <c r="CT2793">
        <v>5694</v>
      </c>
      <c r="CU2793">
        <v>0.88618421053000007</v>
      </c>
      <c r="CV2793">
        <v>1</v>
      </c>
      <c r="CW2793">
        <v>4</v>
      </c>
      <c r="CY2793">
        <v>181</v>
      </c>
      <c r="CZ2793">
        <v>551</v>
      </c>
      <c r="DA2793" s="2">
        <v>2881</v>
      </c>
      <c r="DB2793" s="2">
        <v>380</v>
      </c>
      <c r="DC2793" s="2">
        <v>74.239999999999995</v>
      </c>
      <c r="DD2793" s="2">
        <v>386</v>
      </c>
      <c r="DE2793">
        <v>152</v>
      </c>
      <c r="DF2793">
        <v>17</v>
      </c>
      <c r="DG2793">
        <v>29.7</v>
      </c>
      <c r="DH2793">
        <v>14.85</v>
      </c>
      <c r="DI2793" s="2">
        <v>14.85</v>
      </c>
      <c r="DJ2793">
        <v>-0.85</v>
      </c>
      <c r="DL2793">
        <v>0</v>
      </c>
      <c r="DM2793">
        <v>0</v>
      </c>
      <c r="DN2793">
        <v>10.3</v>
      </c>
      <c r="DO2793">
        <v>4.8000000000000001E-2</v>
      </c>
      <c r="DP2793">
        <v>62.64</v>
      </c>
      <c r="DQ2793" s="2">
        <f>76465+157</f>
        <v>76622</v>
      </c>
      <c r="DR2793" s="2">
        <v>3243.1881372100001</v>
      </c>
      <c r="DS2793">
        <v>1.0644707969902471E-2</v>
      </c>
      <c r="DT2793">
        <v>3.8878565163093302</v>
      </c>
      <c r="DU2793">
        <v>892626.97386291786</v>
      </c>
      <c r="DV2793">
        <v>1</v>
      </c>
    </row>
    <row r="2794" spans="1:126" x14ac:dyDescent="0.15">
      <c r="A2794" t="s">
        <v>4550</v>
      </c>
      <c r="B2794" t="s">
        <v>4570</v>
      </c>
      <c r="C2794">
        <v>51</v>
      </c>
      <c r="D2794">
        <v>23</v>
      </c>
      <c r="E2794" t="s">
        <v>4571</v>
      </c>
      <c r="F2794">
        <v>51023</v>
      </c>
      <c r="G2794" t="s">
        <v>7777</v>
      </c>
      <c r="H2794">
        <v>94.2</v>
      </c>
      <c r="I2794">
        <v>3</v>
      </c>
      <c r="J2794">
        <v>0.2</v>
      </c>
      <c r="K2794">
        <v>0.5</v>
      </c>
      <c r="L2794">
        <v>1</v>
      </c>
      <c r="M2794">
        <v>1.1000000000000001</v>
      </c>
      <c r="N2794">
        <f t="shared" si="178"/>
        <v>8885.1400000000012</v>
      </c>
      <c r="O2794">
        <f t="shared" si="176"/>
        <v>1114.8599999999988</v>
      </c>
      <c r="P2794">
        <f t="shared" si="177"/>
        <v>1.337831999999999</v>
      </c>
      <c r="Q2794" s="4">
        <v>51023</v>
      </c>
      <c r="R2794" s="5">
        <v>37.565480999999998</v>
      </c>
      <c r="S2794" s="5">
        <v>-79.797552999999994</v>
      </c>
      <c r="T2794">
        <v>2</v>
      </c>
      <c r="U2794">
        <v>4.0280529752417478E-2</v>
      </c>
      <c r="V2794">
        <v>33074</v>
      </c>
      <c r="W2794">
        <v>33105</v>
      </c>
      <c r="X2794">
        <v>33155</v>
      </c>
      <c r="Y2794">
        <v>33340</v>
      </c>
      <c r="Z2794">
        <v>17507</v>
      </c>
      <c r="AA2794">
        <v>51005</v>
      </c>
      <c r="AB2794">
        <v>13888.096</v>
      </c>
      <c r="AC2794">
        <v>60454</v>
      </c>
      <c r="AD2794">
        <v>2</v>
      </c>
      <c r="AE2794">
        <v>6.0322726587241744E-5</v>
      </c>
      <c r="AF2794">
        <v>40</v>
      </c>
      <c r="AG2794">
        <v>584</v>
      </c>
      <c r="AH2794">
        <v>6.8493150684931503E-2</v>
      </c>
      <c r="AI2794" s="3">
        <v>89316</v>
      </c>
      <c r="AJ2794" s="3">
        <v>346370.51597765501</v>
      </c>
      <c r="AK2794">
        <v>85</v>
      </c>
      <c r="AL2794">
        <v>349427.20000000001</v>
      </c>
      <c r="AM2794">
        <v>273643</v>
      </c>
      <c r="AN2794">
        <v>40382</v>
      </c>
      <c r="AO2794">
        <v>314025</v>
      </c>
      <c r="AP2794">
        <v>1</v>
      </c>
      <c r="AQ2794">
        <v>1</v>
      </c>
      <c r="AR2794">
        <v>2</v>
      </c>
      <c r="AS2794">
        <v>6.0413834768161916E-2</v>
      </c>
      <c r="AT2794">
        <v>0</v>
      </c>
      <c r="AU2794">
        <v>14</v>
      </c>
      <c r="AV2794">
        <f t="shared" si="175"/>
        <v>14</v>
      </c>
      <c r="AW2794">
        <v>25060</v>
      </c>
      <c r="AX2794">
        <v>0.74</v>
      </c>
      <c r="AY2794">
        <v>170406311.41666099</v>
      </c>
      <c r="AZ2794">
        <v>170406.31141666099</v>
      </c>
      <c r="BA2794">
        <v>5618.35443322028</v>
      </c>
      <c r="BB2794">
        <v>1.7798805893896386</v>
      </c>
      <c r="BC2794">
        <v>26257</v>
      </c>
      <c r="BD2794">
        <v>53178</v>
      </c>
      <c r="BE2794">
        <v>-26921</v>
      </c>
      <c r="BF2794">
        <v>-0.81396262925560858</v>
      </c>
      <c r="BG2794">
        <v>467527</v>
      </c>
      <c r="BH2794">
        <v>14.101251696576686</v>
      </c>
      <c r="BI2794">
        <v>4220</v>
      </c>
      <c r="BJ2794">
        <v>49</v>
      </c>
      <c r="BK2794">
        <v>1</v>
      </c>
      <c r="BL2794">
        <v>1</v>
      </c>
      <c r="BM2794">
        <v>0</v>
      </c>
      <c r="BN2794">
        <v>0</v>
      </c>
      <c r="BO2794">
        <v>0</v>
      </c>
      <c r="BP2794">
        <v>0</v>
      </c>
      <c r="BQ2794">
        <v>3</v>
      </c>
      <c r="BR2794">
        <v>3</v>
      </c>
      <c r="BS2794">
        <v>0</v>
      </c>
      <c r="BT2794">
        <v>32551</v>
      </c>
      <c r="BU2794">
        <v>0.84</v>
      </c>
      <c r="BV2794">
        <v>0.67287770000000002</v>
      </c>
      <c r="BW2794">
        <v>133</v>
      </c>
      <c r="BX2794">
        <v>1.751098</v>
      </c>
      <c r="BY2794">
        <v>0.2263133</v>
      </c>
      <c r="BZ2794">
        <v>48</v>
      </c>
      <c r="CA2794">
        <v>2</v>
      </c>
      <c r="CB2794">
        <v>1</v>
      </c>
      <c r="CC2794">
        <v>0</v>
      </c>
      <c r="CD2794">
        <v>0</v>
      </c>
      <c r="CE2794">
        <v>3</v>
      </c>
      <c r="CF2794">
        <v>0</v>
      </c>
      <c r="CG2794">
        <v>2</v>
      </c>
      <c r="CH2794">
        <v>2</v>
      </c>
      <c r="CI2794">
        <v>0</v>
      </c>
      <c r="CJ2794">
        <v>33115</v>
      </c>
      <c r="CK2794">
        <v>1.7514721425335951</v>
      </c>
      <c r="CL2794">
        <v>0.76975988521753813</v>
      </c>
      <c r="CM2794">
        <v>118</v>
      </c>
      <c r="CN2794">
        <v>0.32574752997472289</v>
      </c>
      <c r="CO2794">
        <v>5090</v>
      </c>
      <c r="CP2794">
        <v>0.673117101</v>
      </c>
      <c r="CQ2794">
        <v>0.72464154800000002</v>
      </c>
      <c r="CR2794">
        <v>30917</v>
      </c>
      <c r="CS2794">
        <v>0.79400000000000004</v>
      </c>
      <c r="CT2794">
        <v>28675</v>
      </c>
      <c r="CU2794">
        <v>0.80790315211999997</v>
      </c>
      <c r="CV2794">
        <v>13</v>
      </c>
      <c r="CW2794">
        <v>9</v>
      </c>
      <c r="CX2794">
        <v>19</v>
      </c>
      <c r="CY2794">
        <v>327</v>
      </c>
      <c r="CZ2794">
        <v>896</v>
      </c>
      <c r="DA2794" s="2">
        <v>15468</v>
      </c>
      <c r="DB2794" s="2">
        <v>4045</v>
      </c>
      <c r="DC2794" s="2">
        <v>142.41999999999999</v>
      </c>
      <c r="DD2794" s="2">
        <v>1989</v>
      </c>
      <c r="DE2794">
        <v>274</v>
      </c>
      <c r="DF2794">
        <v>23</v>
      </c>
      <c r="DG2794">
        <v>18.18</v>
      </c>
      <c r="DH2794">
        <v>15.15</v>
      </c>
      <c r="DI2794" s="2">
        <v>6.06</v>
      </c>
      <c r="DJ2794">
        <v>1.1499999999999999</v>
      </c>
      <c r="DK2794">
        <v>0.95898831116485284</v>
      </c>
      <c r="DL2794">
        <v>3.4246575342465752E-3</v>
      </c>
      <c r="DM2794">
        <v>0</v>
      </c>
      <c r="DN2794">
        <v>14.7</v>
      </c>
      <c r="DO2794">
        <v>5.0999999999999997E-2</v>
      </c>
      <c r="DP2794">
        <v>329.24</v>
      </c>
      <c r="DQ2794" s="2">
        <f>13047+68102</f>
        <v>81149</v>
      </c>
      <c r="DR2794" s="2">
        <v>33449.262603390009</v>
      </c>
      <c r="DS2794">
        <v>9.5725957559404828E-2</v>
      </c>
      <c r="DT2794">
        <v>3.4782358009368401</v>
      </c>
      <c r="DU2794">
        <v>1215390.1968611174</v>
      </c>
      <c r="DV2794">
        <v>0</v>
      </c>
    </row>
    <row r="2795" spans="1:126" x14ac:dyDescent="0.15">
      <c r="A2795" t="s">
        <v>4550</v>
      </c>
      <c r="B2795" t="s">
        <v>3140</v>
      </c>
      <c r="C2795">
        <v>51</v>
      </c>
      <c r="D2795">
        <v>25</v>
      </c>
      <c r="E2795" t="s">
        <v>4572</v>
      </c>
      <c r="F2795">
        <v>51025</v>
      </c>
      <c r="G2795" t="s">
        <v>7778</v>
      </c>
      <c r="H2795">
        <v>39.799999999999997</v>
      </c>
      <c r="I2795">
        <v>57</v>
      </c>
      <c r="J2795">
        <v>0.2</v>
      </c>
      <c r="K2795">
        <v>0.3</v>
      </c>
      <c r="L2795">
        <v>1</v>
      </c>
      <c r="M2795">
        <v>1.7</v>
      </c>
      <c r="N2795">
        <f t="shared" si="178"/>
        <v>4837.0600000000004</v>
      </c>
      <c r="O2795">
        <f t="shared" si="176"/>
        <v>5162.9399999999996</v>
      </c>
      <c r="P2795">
        <f t="shared" si="177"/>
        <v>6.1955280000000021</v>
      </c>
      <c r="Q2795" s="4">
        <v>51025</v>
      </c>
      <c r="R2795" s="5">
        <v>36.764203999999999</v>
      </c>
      <c r="S2795" s="5">
        <v>-77.861483000000007</v>
      </c>
      <c r="T2795">
        <v>6</v>
      </c>
      <c r="U2795">
        <v>0.1848150673361563</v>
      </c>
      <c r="V2795">
        <v>17372</v>
      </c>
      <c r="W2795">
        <v>16961</v>
      </c>
      <c r="X2795">
        <v>16930</v>
      </c>
      <c r="Y2795">
        <v>16502</v>
      </c>
      <c r="Z2795">
        <v>8998</v>
      </c>
      <c r="AA2795">
        <v>51007</v>
      </c>
      <c r="AB2795">
        <v>5773.5170000000007</v>
      </c>
      <c r="AC2795">
        <v>36919</v>
      </c>
      <c r="AD2795">
        <v>1</v>
      </c>
      <c r="AE2795">
        <v>5.906674542232723E-5</v>
      </c>
      <c r="AF2795">
        <v>19</v>
      </c>
      <c r="AG2795">
        <v>312</v>
      </c>
      <c r="AH2795">
        <v>6.0897435897435896E-2</v>
      </c>
      <c r="AI2795" s="3">
        <v>89796</v>
      </c>
      <c r="AJ2795" s="3">
        <v>362350.95744011505</v>
      </c>
      <c r="AK2795">
        <v>119</v>
      </c>
      <c r="AL2795">
        <v>364416</v>
      </c>
      <c r="AM2795">
        <v>187661</v>
      </c>
      <c r="AN2795">
        <v>22929</v>
      </c>
      <c r="AO2795">
        <v>210590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8</v>
      </c>
      <c r="AV2795">
        <f t="shared" si="175"/>
        <v>9</v>
      </c>
      <c r="AW2795">
        <v>3615</v>
      </c>
      <c r="AX2795">
        <v>0.24</v>
      </c>
      <c r="AY2795">
        <v>130898638.418446</v>
      </c>
      <c r="AZ2795">
        <v>130898.638418446</v>
      </c>
      <c r="BA2795">
        <v>7050.2166474100204</v>
      </c>
      <c r="BB2795">
        <v>1.4183961288159304</v>
      </c>
      <c r="BC2795">
        <v>17213</v>
      </c>
      <c r="BD2795">
        <v>12542</v>
      </c>
      <c r="BE2795">
        <v>4671</v>
      </c>
      <c r="BF2795">
        <v>0.26888095786322819</v>
      </c>
      <c r="BG2795">
        <v>170373</v>
      </c>
      <c r="BH2795">
        <v>10.063378617838158</v>
      </c>
      <c r="BI2795">
        <v>1961</v>
      </c>
      <c r="BJ2795">
        <v>15</v>
      </c>
      <c r="BK2795">
        <v>1</v>
      </c>
      <c r="BL2795">
        <v>1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1</v>
      </c>
      <c r="BS2795">
        <v>0</v>
      </c>
      <c r="BT2795">
        <v>17514</v>
      </c>
      <c r="BU2795">
        <v>0.76</v>
      </c>
      <c r="BV2795">
        <v>0.54753010000000002</v>
      </c>
      <c r="BW2795">
        <v>88</v>
      </c>
      <c r="BX2795">
        <v>1.084846</v>
      </c>
      <c r="BY2795">
        <v>-0.75466230000000001</v>
      </c>
      <c r="BZ2795">
        <v>16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0</v>
      </c>
      <c r="CJ2795">
        <v>16787</v>
      </c>
      <c r="CK2795">
        <v>1.0722582951093109</v>
      </c>
      <c r="CL2795">
        <v>0.71338540742055745</v>
      </c>
      <c r="CM2795">
        <v>77</v>
      </c>
      <c r="CN2795">
        <v>-0.31161531609295617</v>
      </c>
      <c r="CO2795">
        <v>1256</v>
      </c>
      <c r="CP2795">
        <v>-0.72483364419999996</v>
      </c>
      <c r="CQ2795">
        <v>-0.83670480479999998</v>
      </c>
      <c r="CR2795">
        <v>13198</v>
      </c>
      <c r="CS2795">
        <v>0.85</v>
      </c>
      <c r="CT2795">
        <v>14332</v>
      </c>
      <c r="CU2795">
        <v>0.82030456853</v>
      </c>
      <c r="CV2795">
        <v>4</v>
      </c>
      <c r="CW2795">
        <v>4</v>
      </c>
      <c r="CX2795">
        <v>5</v>
      </c>
      <c r="CY2795">
        <v>278</v>
      </c>
      <c r="CZ2795">
        <v>427</v>
      </c>
      <c r="DA2795" s="2">
        <v>5835</v>
      </c>
      <c r="DB2795" s="2">
        <v>750</v>
      </c>
      <c r="DC2795" s="2">
        <v>29.46</v>
      </c>
      <c r="DD2795" s="2">
        <v>9836</v>
      </c>
      <c r="DE2795">
        <v>123</v>
      </c>
      <c r="DF2795">
        <v>73</v>
      </c>
      <c r="DH2795">
        <v>11.78</v>
      </c>
      <c r="DI2795" s="2">
        <v>23.57</v>
      </c>
      <c r="DJ2795">
        <v>-1.44</v>
      </c>
      <c r="DK2795">
        <v>0.98021069980845477</v>
      </c>
      <c r="DL2795">
        <v>0</v>
      </c>
      <c r="DM2795">
        <v>0</v>
      </c>
      <c r="DN2795">
        <v>174.2</v>
      </c>
      <c r="DO2795">
        <v>0.47</v>
      </c>
      <c r="DP2795">
        <v>1677.67</v>
      </c>
      <c r="DQ2795" s="2">
        <v>0</v>
      </c>
      <c r="DR2795" s="2">
        <v>3332.0699810099995</v>
      </c>
      <c r="DS2795">
        <v>9.0359147022582714E-3</v>
      </c>
      <c r="DT2795">
        <v>5.1299390828489004</v>
      </c>
      <c r="DU2795">
        <v>1869431.880815465</v>
      </c>
      <c r="DV2795">
        <v>1</v>
      </c>
    </row>
    <row r="2796" spans="1:126" x14ac:dyDescent="0.15">
      <c r="A2796" t="s">
        <v>4550</v>
      </c>
      <c r="B2796" t="s">
        <v>1420</v>
      </c>
      <c r="C2796">
        <v>51</v>
      </c>
      <c r="D2796">
        <v>27</v>
      </c>
      <c r="E2796" t="s">
        <v>4573</v>
      </c>
      <c r="F2796">
        <v>51027</v>
      </c>
      <c r="G2796" t="s">
        <v>7779</v>
      </c>
      <c r="H2796">
        <v>96.3</v>
      </c>
      <c r="I2796">
        <v>2.5</v>
      </c>
      <c r="J2796">
        <v>0.1</v>
      </c>
      <c r="K2796">
        <v>0.2</v>
      </c>
      <c r="L2796">
        <v>0.5</v>
      </c>
      <c r="M2796">
        <v>0.4</v>
      </c>
      <c r="N2796">
        <f t="shared" si="178"/>
        <v>9280.4</v>
      </c>
      <c r="O2796">
        <f t="shared" si="176"/>
        <v>719.60000000000036</v>
      </c>
      <c r="P2796">
        <f t="shared" si="177"/>
        <v>0.86352000000000073</v>
      </c>
      <c r="Q2796" s="4">
        <v>51027</v>
      </c>
      <c r="R2796" s="5">
        <v>37.268120000000003</v>
      </c>
      <c r="S2796" s="5">
        <v>-82.038150999999999</v>
      </c>
      <c r="T2796">
        <v>9</v>
      </c>
      <c r="U2796">
        <v>2.5992213296211965E-2</v>
      </c>
      <c r="V2796">
        <v>24071</v>
      </c>
      <c r="W2796">
        <v>23683</v>
      </c>
      <c r="X2796">
        <v>23486</v>
      </c>
      <c r="Y2796">
        <v>22687</v>
      </c>
      <c r="Z2796">
        <v>13122</v>
      </c>
      <c r="AA2796">
        <v>51009</v>
      </c>
      <c r="AB2796">
        <v>6468.451</v>
      </c>
      <c r="AC2796">
        <v>29679</v>
      </c>
      <c r="AD2796">
        <v>0</v>
      </c>
      <c r="AE2796">
        <v>0</v>
      </c>
      <c r="AF2796">
        <v>4</v>
      </c>
      <c r="AG2796">
        <v>103</v>
      </c>
      <c r="AH2796">
        <v>3.8834951456310676E-2</v>
      </c>
      <c r="AI2796" s="3">
        <v>9559</v>
      </c>
      <c r="AJ2796" s="3">
        <v>321767.74486187502</v>
      </c>
      <c r="AK2796">
        <v>56</v>
      </c>
      <c r="AL2796">
        <v>322496</v>
      </c>
      <c r="AM2796">
        <v>524819</v>
      </c>
      <c r="AN2796">
        <v>3076</v>
      </c>
      <c r="AO2796">
        <v>527895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12</v>
      </c>
      <c r="AV2796">
        <f t="shared" si="175"/>
        <v>13</v>
      </c>
      <c r="AW2796">
        <v>21307</v>
      </c>
      <c r="AX2796">
        <v>0.94</v>
      </c>
      <c r="AY2796">
        <v>825518518.30819798</v>
      </c>
      <c r="AZ2796">
        <v>825518.51830819796</v>
      </c>
      <c r="BA2796">
        <v>30440.772734023401</v>
      </c>
      <c r="BB2796">
        <v>0.32850677239290588</v>
      </c>
      <c r="BC2796">
        <v>60128</v>
      </c>
      <c r="BD2796">
        <v>10065</v>
      </c>
      <c r="BE2796">
        <v>50063</v>
      </c>
      <c r="BF2796">
        <v>2.0798055751734452</v>
      </c>
      <c r="BG2796">
        <v>492966</v>
      </c>
      <c r="BH2796">
        <v>20.989781146214767</v>
      </c>
      <c r="BI2796">
        <v>5252</v>
      </c>
      <c r="BJ2796">
        <v>12</v>
      </c>
      <c r="BK2796">
        <v>1</v>
      </c>
      <c r="BL2796">
        <v>1</v>
      </c>
      <c r="BM2796">
        <v>0</v>
      </c>
      <c r="BN2796">
        <v>1</v>
      </c>
      <c r="BO2796">
        <v>2</v>
      </c>
      <c r="BP2796">
        <v>0</v>
      </c>
      <c r="BQ2796">
        <v>2</v>
      </c>
      <c r="BR2796">
        <v>1</v>
      </c>
      <c r="BS2796">
        <v>0</v>
      </c>
      <c r="BT2796">
        <v>22860</v>
      </c>
      <c r="BU2796">
        <v>0.81</v>
      </c>
      <c r="BV2796">
        <v>0.45449339999999999</v>
      </c>
      <c r="BW2796">
        <v>122</v>
      </c>
      <c r="BX2796">
        <v>0.87489059999999996</v>
      </c>
      <c r="BY2796">
        <v>-1.387078</v>
      </c>
      <c r="BZ2796">
        <v>14</v>
      </c>
      <c r="CA2796">
        <v>1</v>
      </c>
      <c r="CB2796">
        <v>1</v>
      </c>
      <c r="CC2796">
        <v>0</v>
      </c>
      <c r="CD2796">
        <v>0</v>
      </c>
      <c r="CE2796">
        <v>2</v>
      </c>
      <c r="CF2796">
        <v>0</v>
      </c>
      <c r="CG2796">
        <v>2</v>
      </c>
      <c r="CH2796">
        <v>1</v>
      </c>
      <c r="CI2796">
        <v>0</v>
      </c>
      <c r="CJ2796">
        <v>23177</v>
      </c>
      <c r="CK2796">
        <v>0.90607067351253401</v>
      </c>
      <c r="CL2796">
        <v>0.58217152513730464</v>
      </c>
      <c r="CM2796">
        <v>115</v>
      </c>
      <c r="CN2796">
        <v>-0.95463104771334184</v>
      </c>
      <c r="CO2796">
        <v>1460</v>
      </c>
      <c r="CP2796">
        <v>-2.02082629</v>
      </c>
      <c r="CQ2796">
        <v>-0.80803586900000002</v>
      </c>
      <c r="CR2796">
        <v>19216</v>
      </c>
      <c r="CS2796">
        <v>0.83299999999999996</v>
      </c>
      <c r="CT2796">
        <v>20196</v>
      </c>
      <c r="CU2796">
        <v>0.80084745762999998</v>
      </c>
      <c r="CV2796">
        <v>6</v>
      </c>
      <c r="CW2796">
        <v>4</v>
      </c>
      <c r="CX2796">
        <v>7</v>
      </c>
      <c r="CY2796">
        <v>43</v>
      </c>
      <c r="CZ2796">
        <v>131</v>
      </c>
      <c r="DA2796" s="2">
        <v>8644</v>
      </c>
      <c r="DB2796" s="2">
        <v>895</v>
      </c>
      <c r="DC2796" s="2">
        <v>42.38</v>
      </c>
      <c r="DD2796" s="2">
        <v>1033</v>
      </c>
      <c r="DE2796">
        <v>28</v>
      </c>
      <c r="DF2796">
        <v>0</v>
      </c>
      <c r="DG2796">
        <v>12.71</v>
      </c>
      <c r="DH2796">
        <v>4.24</v>
      </c>
      <c r="DJ2796">
        <v>-1.61</v>
      </c>
      <c r="DK2796">
        <v>0.99916309237367928</v>
      </c>
      <c r="DL2796">
        <v>0</v>
      </c>
      <c r="DM2796">
        <v>0</v>
      </c>
      <c r="DN2796">
        <v>0.9</v>
      </c>
      <c r="DO2796">
        <v>3.0000000000000001E-3</v>
      </c>
      <c r="DP2796">
        <v>14.13</v>
      </c>
      <c r="DQ2796" s="2">
        <v>0</v>
      </c>
      <c r="DR2796" s="2">
        <v>0</v>
      </c>
      <c r="DS2796">
        <v>0</v>
      </c>
      <c r="DT2796">
        <v>1.01072444735574</v>
      </c>
      <c r="DU2796">
        <v>325954.59137443674</v>
      </c>
      <c r="DV2796">
        <v>1</v>
      </c>
    </row>
    <row r="2797" spans="1:126" x14ac:dyDescent="0.15">
      <c r="A2797" t="s">
        <v>4550</v>
      </c>
      <c r="B2797" t="s">
        <v>4574</v>
      </c>
      <c r="C2797">
        <v>51</v>
      </c>
      <c r="D2797">
        <v>29</v>
      </c>
      <c r="E2797" t="s">
        <v>4575</v>
      </c>
      <c r="F2797">
        <v>51029</v>
      </c>
      <c r="G2797" t="s">
        <v>7780</v>
      </c>
      <c r="H2797">
        <v>61.2</v>
      </c>
      <c r="I2797">
        <v>34.9</v>
      </c>
      <c r="J2797">
        <v>0.3</v>
      </c>
      <c r="K2797">
        <v>0.4</v>
      </c>
      <c r="L2797">
        <v>1.6</v>
      </c>
      <c r="M2797">
        <v>1.7</v>
      </c>
      <c r="N2797">
        <f t="shared" si="178"/>
        <v>4969.1500000000015</v>
      </c>
      <c r="O2797">
        <f t="shared" si="176"/>
        <v>5030.8499999999985</v>
      </c>
      <c r="P2797">
        <f t="shared" si="177"/>
        <v>6.0370200000000001</v>
      </c>
      <c r="Q2797" s="4">
        <v>51029</v>
      </c>
      <c r="R2797" s="5">
        <v>37.573928000000002</v>
      </c>
      <c r="S2797" s="5">
        <v>-78.529168999999996</v>
      </c>
      <c r="T2797">
        <v>3</v>
      </c>
      <c r="U2797">
        <v>0.10137192028295752</v>
      </c>
      <c r="V2797">
        <v>17071</v>
      </c>
      <c r="W2797">
        <v>17072</v>
      </c>
      <c r="X2797">
        <v>17068</v>
      </c>
      <c r="Y2797">
        <v>17022</v>
      </c>
      <c r="Z2797">
        <v>9581</v>
      </c>
      <c r="AA2797">
        <v>51011</v>
      </c>
      <c r="AB2797">
        <v>5855.9859999999999</v>
      </c>
      <c r="AC2797">
        <v>40331</v>
      </c>
      <c r="AD2797">
        <v>1</v>
      </c>
      <c r="AE2797">
        <v>5.8589172720881181E-5</v>
      </c>
      <c r="AF2797">
        <v>26</v>
      </c>
      <c r="AG2797">
        <v>391</v>
      </c>
      <c r="AH2797">
        <v>6.6496163682864456E-2</v>
      </c>
      <c r="AI2797" s="3">
        <v>83921</v>
      </c>
      <c r="AJ2797" s="3">
        <v>370979.61322853999</v>
      </c>
      <c r="AK2797">
        <v>114</v>
      </c>
      <c r="AL2797">
        <v>373504</v>
      </c>
      <c r="AM2797">
        <v>84795</v>
      </c>
      <c r="AN2797">
        <v>25938</v>
      </c>
      <c r="AO2797">
        <v>110733</v>
      </c>
      <c r="AP2797">
        <v>0</v>
      </c>
      <c r="AQ2797">
        <v>0</v>
      </c>
      <c r="AR2797">
        <v>0</v>
      </c>
      <c r="AS2797">
        <v>0</v>
      </c>
      <c r="AT2797">
        <v>4</v>
      </c>
      <c r="AU2797">
        <v>53</v>
      </c>
      <c r="AV2797">
        <f t="shared" si="175"/>
        <v>57</v>
      </c>
      <c r="AW2797">
        <v>0</v>
      </c>
      <c r="AX2797">
        <v>0</v>
      </c>
      <c r="AY2797">
        <v>434253487.58697701</v>
      </c>
      <c r="AZ2797">
        <v>434253.48758697702</v>
      </c>
      <c r="BA2797">
        <v>27755.642246084801</v>
      </c>
      <c r="BB2797">
        <v>0.36028710527894903</v>
      </c>
      <c r="BC2797">
        <v>17563</v>
      </c>
      <c r="BD2797">
        <v>49939</v>
      </c>
      <c r="BE2797">
        <v>-32376</v>
      </c>
      <c r="BF2797">
        <v>-1.8965497041766739</v>
      </c>
      <c r="BG2797">
        <v>100023</v>
      </c>
      <c r="BH2797">
        <v>5.8602648230606986</v>
      </c>
      <c r="BI2797">
        <v>1761</v>
      </c>
      <c r="BJ2797">
        <v>15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2</v>
      </c>
      <c r="BR2797">
        <v>0</v>
      </c>
      <c r="BS2797">
        <v>0</v>
      </c>
      <c r="BT2797">
        <v>16080</v>
      </c>
      <c r="BU2797">
        <v>0.78</v>
      </c>
      <c r="BV2797">
        <v>0.5398271</v>
      </c>
      <c r="BW2797">
        <v>61</v>
      </c>
      <c r="BX2797">
        <v>1.0572140000000001</v>
      </c>
      <c r="BY2797">
        <v>-1.0104900000000001</v>
      </c>
      <c r="BZ2797">
        <v>15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16927</v>
      </c>
      <c r="CK2797">
        <v>0.88615820877887408</v>
      </c>
      <c r="CL2797">
        <v>0.72285769678169831</v>
      </c>
      <c r="CM2797">
        <v>70</v>
      </c>
      <c r="CN2797">
        <v>-0.52430513501354536</v>
      </c>
      <c r="CO2797">
        <v>1034</v>
      </c>
      <c r="CP2797">
        <v>-0.33586219919999999</v>
      </c>
      <c r="CQ2797">
        <v>-0.33097927970000002</v>
      </c>
      <c r="CR2797">
        <v>14182</v>
      </c>
      <c r="CS2797">
        <v>0.88200000000000001</v>
      </c>
      <c r="CT2797">
        <v>13589</v>
      </c>
      <c r="CU2797">
        <v>0.84029585799000006</v>
      </c>
      <c r="CV2797">
        <v>5</v>
      </c>
      <c r="CW2797">
        <v>10</v>
      </c>
      <c r="CX2797">
        <v>6</v>
      </c>
      <c r="CY2797">
        <v>348</v>
      </c>
      <c r="CZ2797">
        <v>620</v>
      </c>
      <c r="DA2797" s="2">
        <v>4954</v>
      </c>
      <c r="DB2797" s="2">
        <v>685</v>
      </c>
      <c r="DC2797" s="2">
        <v>81.7</v>
      </c>
      <c r="DD2797" s="2">
        <v>6571</v>
      </c>
      <c r="DE2797">
        <v>193</v>
      </c>
      <c r="DF2797">
        <v>40</v>
      </c>
      <c r="DG2797">
        <v>5.84</v>
      </c>
      <c r="DH2797">
        <v>5.84</v>
      </c>
      <c r="DI2797" s="2">
        <v>5.84</v>
      </c>
      <c r="DJ2797">
        <v>-0.31</v>
      </c>
      <c r="DK2797">
        <v>0.98547443428939119</v>
      </c>
      <c r="DL2797">
        <v>0</v>
      </c>
      <c r="DM2797">
        <v>0</v>
      </c>
      <c r="DN2797">
        <v>66</v>
      </c>
      <c r="DO2797">
        <v>0.17300000000000001</v>
      </c>
      <c r="DP2797">
        <v>442.90999999999997</v>
      </c>
      <c r="DQ2797" s="2">
        <v>0</v>
      </c>
      <c r="DR2797" s="2">
        <v>6731.5868903900009</v>
      </c>
      <c r="DS2797">
        <v>1.7174008043530566E-2</v>
      </c>
      <c r="DT2797">
        <v>3.3142998039451599</v>
      </c>
      <c r="DU2797">
        <v>1237904.2339727329</v>
      </c>
      <c r="DV2797">
        <v>0</v>
      </c>
    </row>
    <row r="2798" spans="1:126" x14ac:dyDescent="0.15">
      <c r="A2798" t="s">
        <v>4550</v>
      </c>
      <c r="B2798" t="s">
        <v>1752</v>
      </c>
      <c r="C2798">
        <v>51</v>
      </c>
      <c r="D2798">
        <v>31</v>
      </c>
      <c r="E2798" t="s">
        <v>4576</v>
      </c>
      <c r="F2798">
        <v>51031</v>
      </c>
      <c r="G2798" t="s">
        <v>7781</v>
      </c>
      <c r="H2798">
        <v>81.3</v>
      </c>
      <c r="I2798">
        <v>14.1</v>
      </c>
      <c r="J2798">
        <v>0.3</v>
      </c>
      <c r="K2798">
        <v>1</v>
      </c>
      <c r="L2798">
        <v>1.7</v>
      </c>
      <c r="M2798">
        <v>1.7</v>
      </c>
      <c r="N2798">
        <f t="shared" si="178"/>
        <v>6815.3700000000008</v>
      </c>
      <c r="O2798">
        <f t="shared" si="176"/>
        <v>3184.6299999999992</v>
      </c>
      <c r="P2798">
        <f t="shared" si="177"/>
        <v>3.8215560000000006</v>
      </c>
      <c r="Q2798" s="4">
        <v>51031</v>
      </c>
      <c r="R2798" s="5">
        <v>37.210152000000001</v>
      </c>
      <c r="S2798" s="5">
        <v>-79.095427999999998</v>
      </c>
      <c r="T2798">
        <v>2</v>
      </c>
      <c r="U2798">
        <v>2.8894794510757309E-2</v>
      </c>
      <c r="V2798">
        <v>54797</v>
      </c>
      <c r="W2798">
        <v>54833</v>
      </c>
      <c r="X2798">
        <v>55012</v>
      </c>
      <c r="Y2798">
        <v>55258</v>
      </c>
      <c r="Z2798">
        <v>28934</v>
      </c>
      <c r="AA2798">
        <v>51013</v>
      </c>
      <c r="AB2798">
        <v>22403.063000000002</v>
      </c>
      <c r="AC2798">
        <v>47699</v>
      </c>
      <c r="AD2798">
        <v>1</v>
      </c>
      <c r="AE2798">
        <v>1.8177852104995273E-5</v>
      </c>
      <c r="AF2798">
        <v>51</v>
      </c>
      <c r="AG2798">
        <v>761</v>
      </c>
      <c r="AH2798">
        <v>6.7017082785808146E-2</v>
      </c>
      <c r="AI2798" s="3">
        <v>150689</v>
      </c>
      <c r="AJ2798" s="3">
        <v>322484.22778621502</v>
      </c>
      <c r="AK2798">
        <v>96</v>
      </c>
      <c r="AL2798">
        <v>324659.19999999995</v>
      </c>
      <c r="AM2798">
        <v>459080</v>
      </c>
      <c r="AN2798">
        <v>46235</v>
      </c>
      <c r="AO2798">
        <v>505315</v>
      </c>
      <c r="AP2798">
        <v>3</v>
      </c>
      <c r="AQ2798">
        <v>0</v>
      </c>
      <c r="AR2798">
        <v>3</v>
      </c>
      <c r="AS2798">
        <v>5.4711578793792064E-2</v>
      </c>
      <c r="AT2798">
        <v>1</v>
      </c>
      <c r="AU2798">
        <v>12</v>
      </c>
      <c r="AV2798">
        <f t="shared" si="175"/>
        <v>13</v>
      </c>
      <c r="AW2798">
        <v>44714</v>
      </c>
      <c r="AX2798">
        <v>0.79</v>
      </c>
      <c r="AY2798">
        <v>373482509.46906501</v>
      </c>
      <c r="AZ2798">
        <v>373482.509469065</v>
      </c>
      <c r="BA2798">
        <v>7316.9535204947997</v>
      </c>
      <c r="BB2798">
        <v>1.3666890150374718</v>
      </c>
      <c r="BC2798">
        <v>41203</v>
      </c>
      <c r="BD2798">
        <v>55377</v>
      </c>
      <c r="BE2798">
        <v>-14174</v>
      </c>
      <c r="BF2798">
        <v>-0.2586637954632553</v>
      </c>
      <c r="BG2798">
        <v>1071542</v>
      </c>
      <c r="BH2798">
        <v>19.478332000290845</v>
      </c>
      <c r="BI2798">
        <v>6679</v>
      </c>
      <c r="BJ2798">
        <v>66</v>
      </c>
      <c r="BK2798">
        <v>4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6</v>
      </c>
      <c r="BR2798">
        <v>1</v>
      </c>
      <c r="BS2798">
        <v>0</v>
      </c>
      <c r="BT2798">
        <v>52976</v>
      </c>
      <c r="BU2798">
        <v>0.8</v>
      </c>
      <c r="BV2798">
        <v>0.62006680000000003</v>
      </c>
      <c r="BW2798">
        <v>153</v>
      </c>
      <c r="BX2798">
        <v>1.4723649999999999</v>
      </c>
      <c r="BY2798">
        <v>-0.41495090000000001</v>
      </c>
      <c r="BZ2798">
        <v>70</v>
      </c>
      <c r="CA2798">
        <v>3</v>
      </c>
      <c r="CB2798">
        <v>3</v>
      </c>
      <c r="CC2798">
        <v>0</v>
      </c>
      <c r="CD2798">
        <v>0</v>
      </c>
      <c r="CE2798">
        <v>0</v>
      </c>
      <c r="CF2798">
        <v>0</v>
      </c>
      <c r="CG2798">
        <v>7</v>
      </c>
      <c r="CH2798">
        <v>1</v>
      </c>
      <c r="CI2798">
        <v>0</v>
      </c>
      <c r="CJ2798">
        <v>55101</v>
      </c>
      <c r="CK2798">
        <v>1.5244732400500898</v>
      </c>
      <c r="CL2798">
        <v>0.70748898678414096</v>
      </c>
      <c r="CM2798">
        <v>148</v>
      </c>
      <c r="CN2798">
        <v>-0.27204511722400937</v>
      </c>
      <c r="CO2798">
        <v>6177</v>
      </c>
      <c r="CP2798">
        <v>0.30537931200000001</v>
      </c>
      <c r="CQ2798">
        <v>-0.1007670403</v>
      </c>
      <c r="CR2798">
        <v>48596</v>
      </c>
      <c r="CS2798">
        <v>0.87400000000000011</v>
      </c>
      <c r="CT2798">
        <v>45591</v>
      </c>
      <c r="CU2798">
        <v>0.84358817306000011</v>
      </c>
      <c r="CV2798">
        <v>3</v>
      </c>
      <c r="CW2798">
        <v>9</v>
      </c>
      <c r="CX2798">
        <v>13</v>
      </c>
      <c r="CY2798">
        <v>641</v>
      </c>
      <c r="CZ2798">
        <v>1133</v>
      </c>
      <c r="DA2798" s="2">
        <v>87860</v>
      </c>
      <c r="DB2798" s="2">
        <v>4760</v>
      </c>
      <c r="DC2798" s="2">
        <v>103.2</v>
      </c>
      <c r="DD2798" s="2">
        <v>10012</v>
      </c>
      <c r="DE2798">
        <v>321</v>
      </c>
      <c r="DF2798">
        <v>100</v>
      </c>
      <c r="DG2798">
        <v>25.35</v>
      </c>
      <c r="DH2798">
        <v>7.24</v>
      </c>
      <c r="DI2798" s="2">
        <v>9.0500000000000007</v>
      </c>
      <c r="DJ2798">
        <v>-0.38</v>
      </c>
      <c r="DK2798">
        <v>0.9761230083151391</v>
      </c>
      <c r="DL2798">
        <v>1.3140604467805519E-3</v>
      </c>
      <c r="DM2798">
        <v>0</v>
      </c>
      <c r="DN2798">
        <v>78.5</v>
      </c>
      <c r="DO2798">
        <v>0.23600000000000002</v>
      </c>
      <c r="DP2798">
        <v>1360.99</v>
      </c>
      <c r="DQ2798" s="2">
        <v>0</v>
      </c>
      <c r="DR2798" s="2">
        <v>11071.920352749996</v>
      </c>
      <c r="DS2798">
        <v>3.1260062703022569E-2</v>
      </c>
      <c r="DT2798">
        <v>4.3346581647436402</v>
      </c>
      <c r="DU2798">
        <v>1407286.6520391381</v>
      </c>
      <c r="DV2798">
        <v>0</v>
      </c>
    </row>
    <row r="2799" spans="1:126" x14ac:dyDescent="0.15">
      <c r="A2799" t="s">
        <v>4550</v>
      </c>
      <c r="B2799" t="s">
        <v>2044</v>
      </c>
      <c r="C2799">
        <v>51</v>
      </c>
      <c r="D2799">
        <v>33</v>
      </c>
      <c r="E2799" t="s">
        <v>4577</v>
      </c>
      <c r="F2799">
        <v>51033</v>
      </c>
      <c r="G2799" t="s">
        <v>7782</v>
      </c>
      <c r="H2799">
        <v>63.6</v>
      </c>
      <c r="I2799">
        <v>29.1</v>
      </c>
      <c r="J2799">
        <v>0.7</v>
      </c>
      <c r="K2799">
        <v>0.6</v>
      </c>
      <c r="L2799">
        <v>2.8</v>
      </c>
      <c r="M2799">
        <v>3.4</v>
      </c>
      <c r="N2799">
        <f t="shared" si="178"/>
        <v>4912.0200000000004</v>
      </c>
      <c r="O2799">
        <f t="shared" si="176"/>
        <v>5087.9799999999996</v>
      </c>
      <c r="P2799">
        <f t="shared" si="177"/>
        <v>6.1055760000000019</v>
      </c>
      <c r="Q2799" s="4">
        <v>51033</v>
      </c>
      <c r="R2799" s="5">
        <v>38.030318999999999</v>
      </c>
      <c r="S2799" s="5">
        <v>-77.352348000000006</v>
      </c>
      <c r="T2799">
        <v>1</v>
      </c>
      <c r="U2799">
        <v>0.13085717372722022</v>
      </c>
      <c r="V2799">
        <v>28510</v>
      </c>
      <c r="W2799">
        <v>29057</v>
      </c>
      <c r="X2799">
        <v>29349</v>
      </c>
      <c r="Y2799">
        <v>29898</v>
      </c>
      <c r="Z2799">
        <v>15668</v>
      </c>
      <c r="AA2799">
        <v>51015</v>
      </c>
      <c r="AB2799">
        <v>12500.079000000002</v>
      </c>
      <c r="AC2799">
        <v>59227</v>
      </c>
      <c r="AD2799">
        <v>2</v>
      </c>
      <c r="AE2799">
        <v>6.8145422331254894E-5</v>
      </c>
      <c r="AF2799">
        <v>8</v>
      </c>
      <c r="AG2799">
        <v>221</v>
      </c>
      <c r="AH2799">
        <v>3.6199095022624438E-2</v>
      </c>
      <c r="AI2799" s="3">
        <v>56355</v>
      </c>
      <c r="AJ2799" s="3">
        <v>337612.336891115</v>
      </c>
      <c r="AK2799">
        <v>60</v>
      </c>
      <c r="AL2799">
        <v>344921.60000000003</v>
      </c>
      <c r="AM2799">
        <v>366379</v>
      </c>
      <c r="AN2799">
        <v>25399</v>
      </c>
      <c r="AO2799">
        <v>391778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20</v>
      </c>
      <c r="AV2799">
        <f t="shared" si="175"/>
        <v>20</v>
      </c>
      <c r="AW2799">
        <v>20560</v>
      </c>
      <c r="AX2799">
        <v>0.64</v>
      </c>
      <c r="AY2799">
        <v>208459165.389671</v>
      </c>
      <c r="AZ2799">
        <v>208459.16538967099</v>
      </c>
      <c r="BA2799">
        <v>9441.8850414265598</v>
      </c>
      <c r="BB2799">
        <v>1.0591105437234931</v>
      </c>
      <c r="BC2799">
        <v>29221</v>
      </c>
      <c r="BD2799">
        <v>116977</v>
      </c>
      <c r="BE2799">
        <v>-87756</v>
      </c>
      <c r="BF2799">
        <v>-3.078077867414942</v>
      </c>
      <c r="BG2799">
        <v>208865</v>
      </c>
      <c r="BH2799">
        <v>7.1165968176087775</v>
      </c>
      <c r="BI2799">
        <v>2541</v>
      </c>
      <c r="BJ2799">
        <v>27</v>
      </c>
      <c r="BK2799">
        <v>2</v>
      </c>
      <c r="BL2799">
        <v>1</v>
      </c>
      <c r="BM2799">
        <v>0</v>
      </c>
      <c r="BN2799">
        <v>0</v>
      </c>
      <c r="BO2799">
        <v>1</v>
      </c>
      <c r="BP2799">
        <v>0</v>
      </c>
      <c r="BQ2799">
        <v>0</v>
      </c>
      <c r="BR2799">
        <v>2</v>
      </c>
      <c r="BS2799">
        <v>0</v>
      </c>
      <c r="BT2799">
        <v>27870</v>
      </c>
      <c r="BU2799">
        <v>0.78</v>
      </c>
      <c r="BV2799">
        <v>0.61580630000000003</v>
      </c>
      <c r="BW2799">
        <v>104</v>
      </c>
      <c r="BX2799">
        <v>1.184069</v>
      </c>
      <c r="BY2799">
        <v>-0.52912979999999998</v>
      </c>
      <c r="BZ2799">
        <v>30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2</v>
      </c>
      <c r="CH2799">
        <v>3</v>
      </c>
      <c r="CI2799">
        <v>0</v>
      </c>
      <c r="CJ2799">
        <v>29795</v>
      </c>
      <c r="CK2799">
        <v>1.2082564188622253</v>
      </c>
      <c r="CL2799">
        <v>0.71947299077733862</v>
      </c>
      <c r="CM2799">
        <v>93</v>
      </c>
      <c r="CN2799">
        <v>-0.42467302714708988</v>
      </c>
      <c r="CO2799">
        <v>3240</v>
      </c>
      <c r="CP2799">
        <v>0.30185280599999997</v>
      </c>
      <c r="CQ2799">
        <v>-0.1041333379</v>
      </c>
      <c r="CR2799">
        <v>26334</v>
      </c>
      <c r="CS2799">
        <v>0.88300000000000001</v>
      </c>
      <c r="CT2799">
        <v>23834</v>
      </c>
      <c r="CU2799">
        <v>0.79186317403999995</v>
      </c>
      <c r="CV2799">
        <v>5</v>
      </c>
      <c r="CW2799">
        <v>5</v>
      </c>
      <c r="CX2799">
        <v>3</v>
      </c>
      <c r="CY2799">
        <v>225</v>
      </c>
      <c r="CZ2799">
        <v>337</v>
      </c>
      <c r="DA2799" s="2">
        <v>8889</v>
      </c>
      <c r="DB2799" s="2">
        <v>2765</v>
      </c>
      <c r="DC2799" s="2">
        <v>92.16</v>
      </c>
      <c r="DD2799" s="2">
        <v>9949</v>
      </c>
      <c r="DE2799">
        <v>115</v>
      </c>
      <c r="DF2799">
        <v>21</v>
      </c>
      <c r="DG2799">
        <v>10.24</v>
      </c>
      <c r="DH2799">
        <v>17.07</v>
      </c>
      <c r="DI2799" s="2">
        <v>13.65</v>
      </c>
      <c r="DJ2799">
        <v>-1.22</v>
      </c>
      <c r="DK2799">
        <v>0.94302191464821228</v>
      </c>
      <c r="DL2799">
        <v>1.3574660633484163E-2</v>
      </c>
      <c r="DM2799">
        <v>0</v>
      </c>
      <c r="DN2799">
        <v>95.8</v>
      </c>
      <c r="DO2799">
        <v>0.26800000000000002</v>
      </c>
      <c r="DP2799">
        <v>361.53000000000003</v>
      </c>
      <c r="DQ2799" s="2">
        <v>0</v>
      </c>
      <c r="DR2799" s="2">
        <v>10400.719926479998</v>
      </c>
      <c r="DS2799">
        <v>2.7331787236637969E-2</v>
      </c>
      <c r="DT2799">
        <v>3.3643135755197102</v>
      </c>
      <c r="DU2799">
        <v>1160424.4213699794</v>
      </c>
      <c r="DV2799">
        <v>0</v>
      </c>
    </row>
    <row r="2800" spans="1:126" x14ac:dyDescent="0.15">
      <c r="A2800" t="s">
        <v>4550</v>
      </c>
      <c r="B2800" t="s">
        <v>282</v>
      </c>
      <c r="C2800">
        <v>51</v>
      </c>
      <c r="D2800">
        <v>35</v>
      </c>
      <c r="E2800" t="s">
        <v>4578</v>
      </c>
      <c r="F2800">
        <v>51035</v>
      </c>
      <c r="G2800" t="s">
        <v>7783</v>
      </c>
      <c r="H2800">
        <v>95.9</v>
      </c>
      <c r="I2800">
        <v>0.6</v>
      </c>
      <c r="J2800">
        <v>0.2</v>
      </c>
      <c r="K2800">
        <v>0.2</v>
      </c>
      <c r="L2800">
        <v>0.6</v>
      </c>
      <c r="M2800">
        <v>2.6</v>
      </c>
      <c r="N2800">
        <f t="shared" si="178"/>
        <v>9204.3700000000044</v>
      </c>
      <c r="O2800">
        <f t="shared" si="176"/>
        <v>795.62999999999556</v>
      </c>
      <c r="P2800">
        <f t="shared" si="177"/>
        <v>0.95475599999999505</v>
      </c>
      <c r="Q2800" s="4">
        <v>51035</v>
      </c>
      <c r="R2800" s="5">
        <v>36.731963</v>
      </c>
      <c r="S2800" s="5">
        <v>-80.727830999999995</v>
      </c>
      <c r="T2800">
        <v>7</v>
      </c>
      <c r="U2800">
        <v>0.11507615407251437</v>
      </c>
      <c r="V2800">
        <v>29989</v>
      </c>
      <c r="W2800">
        <v>29881</v>
      </c>
      <c r="X2800">
        <v>29856</v>
      </c>
      <c r="Y2800">
        <v>29822</v>
      </c>
      <c r="Z2800">
        <v>15610</v>
      </c>
      <c r="AA2800">
        <v>51017</v>
      </c>
      <c r="AB2800">
        <v>11319.361999999999</v>
      </c>
      <c r="AC2800">
        <v>35000</v>
      </c>
      <c r="AD2800">
        <v>1</v>
      </c>
      <c r="AE2800">
        <v>3.3494105037513397E-5</v>
      </c>
      <c r="AF2800">
        <v>60</v>
      </c>
      <c r="AG2800">
        <v>980</v>
      </c>
      <c r="AH2800">
        <v>6.1224489795918366E-2</v>
      </c>
      <c r="AI2800" s="3">
        <v>140474</v>
      </c>
      <c r="AJ2800" s="3">
        <v>303801.26516289503</v>
      </c>
      <c r="AK2800">
        <v>73</v>
      </c>
      <c r="AL2800">
        <v>305817.59999999998</v>
      </c>
      <c r="AM2800">
        <v>706996</v>
      </c>
      <c r="AN2800">
        <v>52512</v>
      </c>
      <c r="AO2800">
        <v>759508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16</v>
      </c>
      <c r="AV2800">
        <f t="shared" si="175"/>
        <v>17</v>
      </c>
      <c r="AW2800">
        <v>19106</v>
      </c>
      <c r="AX2800">
        <v>0.65</v>
      </c>
      <c r="AY2800">
        <v>230029270.09646299</v>
      </c>
      <c r="AZ2800">
        <v>230029.27009646301</v>
      </c>
      <c r="BA2800">
        <v>7745.7034063832398</v>
      </c>
      <c r="BB2800">
        <v>1.291038331232641</v>
      </c>
      <c r="BC2800">
        <v>23436</v>
      </c>
      <c r="BD2800">
        <v>43950</v>
      </c>
      <c r="BE2800">
        <v>-20514</v>
      </c>
      <c r="BF2800">
        <v>-0.68405081863349892</v>
      </c>
      <c r="BG2800">
        <v>304001</v>
      </c>
      <c r="BH2800">
        <v>10.18224142550911</v>
      </c>
      <c r="BI2800">
        <v>5305</v>
      </c>
      <c r="BJ2800">
        <v>28</v>
      </c>
      <c r="BK2800">
        <v>1</v>
      </c>
      <c r="BL2800">
        <v>1</v>
      </c>
      <c r="BM2800">
        <v>0</v>
      </c>
      <c r="BN2800">
        <v>0</v>
      </c>
      <c r="BO2800">
        <v>1</v>
      </c>
      <c r="BP2800">
        <v>0</v>
      </c>
      <c r="BQ2800">
        <v>1</v>
      </c>
      <c r="BR2800">
        <v>3</v>
      </c>
      <c r="BS2800">
        <v>0</v>
      </c>
      <c r="BT2800">
        <v>29034</v>
      </c>
      <c r="BU2800">
        <v>0.8</v>
      </c>
      <c r="BV2800">
        <v>0.53600650000000005</v>
      </c>
      <c r="BW2800">
        <v>81</v>
      </c>
      <c r="BX2800">
        <v>1.2054830000000001</v>
      </c>
      <c r="BY2800">
        <v>-1.0728470000000001</v>
      </c>
      <c r="BZ2800">
        <v>32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2</v>
      </c>
      <c r="CI2800">
        <v>0</v>
      </c>
      <c r="CJ2800">
        <v>29641</v>
      </c>
      <c r="CK2800">
        <v>1.2145339226071994</v>
      </c>
      <c r="CL2800">
        <v>0.68071876482057225</v>
      </c>
      <c r="CM2800">
        <v>75</v>
      </c>
      <c r="CN2800">
        <v>-0.68753220534795101</v>
      </c>
      <c r="CO2800">
        <v>2185</v>
      </c>
      <c r="CP2800">
        <v>5.2127068999999998E-2</v>
      </c>
      <c r="CQ2800">
        <v>-0.53290329879999998</v>
      </c>
      <c r="CR2800">
        <v>26214</v>
      </c>
      <c r="CS2800">
        <v>0.84299999999999997</v>
      </c>
      <c r="CT2800">
        <v>23901</v>
      </c>
      <c r="CU2800">
        <v>0.80193999548999995</v>
      </c>
      <c r="CV2800">
        <v>9</v>
      </c>
      <c r="CW2800">
        <v>9</v>
      </c>
      <c r="CX2800">
        <v>31</v>
      </c>
      <c r="CY2800">
        <v>609</v>
      </c>
      <c r="CZ2800">
        <v>1458</v>
      </c>
      <c r="DA2800" s="2">
        <v>16657</v>
      </c>
      <c r="DB2800" s="2">
        <v>1890</v>
      </c>
      <c r="DC2800" s="2">
        <v>113.78</v>
      </c>
      <c r="DD2800" s="2">
        <v>657</v>
      </c>
      <c r="DE2800">
        <v>414</v>
      </c>
      <c r="DF2800">
        <v>17</v>
      </c>
      <c r="DG2800">
        <v>20.079999999999998</v>
      </c>
      <c r="DH2800">
        <v>3.35</v>
      </c>
      <c r="DI2800" s="2">
        <v>6.69</v>
      </c>
      <c r="DJ2800">
        <v>0.67</v>
      </c>
      <c r="DK2800">
        <v>0.97160328601734125</v>
      </c>
      <c r="DL2800">
        <v>1.0204081632653062E-3</v>
      </c>
      <c r="DM2800">
        <v>0</v>
      </c>
      <c r="DN2800">
        <v>7.3</v>
      </c>
      <c r="DO2800">
        <v>2.3E-2</v>
      </c>
      <c r="DP2800">
        <v>387.5</v>
      </c>
      <c r="DQ2800" s="2">
        <v>7286</v>
      </c>
      <c r="DR2800" s="2">
        <v>5819.8869726399998</v>
      </c>
      <c r="DS2800">
        <v>1.8476323189906208E-2</v>
      </c>
      <c r="DT2800">
        <v>3.4348574119226001</v>
      </c>
      <c r="DU2800">
        <v>1050439.850056381</v>
      </c>
      <c r="DV2800">
        <v>1</v>
      </c>
    </row>
    <row r="2801" spans="1:126" x14ac:dyDescent="0.15">
      <c r="A2801" t="s">
        <v>4550</v>
      </c>
      <c r="B2801" t="s">
        <v>4579</v>
      </c>
      <c r="C2801">
        <v>51</v>
      </c>
      <c r="D2801">
        <v>36</v>
      </c>
      <c r="E2801" t="s">
        <v>4580</v>
      </c>
      <c r="F2801">
        <v>51036</v>
      </c>
      <c r="G2801" t="s">
        <v>7784</v>
      </c>
      <c r="H2801">
        <v>40.5</v>
      </c>
      <c r="I2801">
        <v>48.4</v>
      </c>
      <c r="J2801">
        <v>6.8</v>
      </c>
      <c r="K2801">
        <v>0.3</v>
      </c>
      <c r="L2801">
        <v>2.7</v>
      </c>
      <c r="M2801">
        <v>1.2</v>
      </c>
      <c r="N2801">
        <f t="shared" si="178"/>
        <v>4037.87</v>
      </c>
      <c r="O2801">
        <f t="shared" si="176"/>
        <v>5962.13</v>
      </c>
      <c r="P2801">
        <f t="shared" si="177"/>
        <v>7.154556000000003</v>
      </c>
      <c r="Q2801" s="4">
        <v>51036</v>
      </c>
      <c r="R2801" s="5">
        <v>37.361054000000003</v>
      </c>
      <c r="S2801" s="5">
        <v>-77.054169999999999</v>
      </c>
      <c r="T2801">
        <v>1</v>
      </c>
      <c r="U2801">
        <v>2.9412052589139152E-3</v>
      </c>
      <c r="V2801">
        <v>7226</v>
      </c>
      <c r="W2801">
        <v>7154</v>
      </c>
      <c r="X2801">
        <v>7118</v>
      </c>
      <c r="Y2801">
        <v>7038</v>
      </c>
      <c r="Z2801">
        <v>3979</v>
      </c>
      <c r="AA2801">
        <v>51019</v>
      </c>
      <c r="AB2801">
        <v>2981.0819999999999</v>
      </c>
      <c r="AC2801">
        <v>49563</v>
      </c>
      <c r="AD2801">
        <v>0</v>
      </c>
      <c r="AE2801">
        <v>0</v>
      </c>
      <c r="AF2801">
        <v>10</v>
      </c>
      <c r="AG2801">
        <v>79</v>
      </c>
      <c r="AH2801">
        <v>0.12658227848101267</v>
      </c>
      <c r="AI2801" s="3">
        <v>31182</v>
      </c>
      <c r="AJ2801" s="3">
        <v>117002.73091632001</v>
      </c>
      <c r="AK2801">
        <v>55</v>
      </c>
      <c r="AL2801">
        <v>130496</v>
      </c>
      <c r="AM2801">
        <v>183780</v>
      </c>
      <c r="AN2801">
        <v>17488</v>
      </c>
      <c r="AO2801">
        <v>201268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15</v>
      </c>
      <c r="AV2801">
        <f t="shared" si="175"/>
        <v>16</v>
      </c>
      <c r="AW2801">
        <v>0</v>
      </c>
      <c r="AX2801">
        <v>0</v>
      </c>
      <c r="AY2801">
        <v>86494617.926547602</v>
      </c>
      <c r="AZ2801">
        <v>86494.617926547595</v>
      </c>
      <c r="BA2801">
        <v>12411.3192544554</v>
      </c>
      <c r="BB2801">
        <v>0.805716120501067</v>
      </c>
      <c r="BC2801">
        <v>2782</v>
      </c>
      <c r="BD2801">
        <v>2732</v>
      </c>
      <c r="BE2801">
        <v>50</v>
      </c>
      <c r="BF2801">
        <v>6.919457514530861E-3</v>
      </c>
      <c r="BG2801">
        <v>24193</v>
      </c>
      <c r="BH2801">
        <v>3.3988479910087102</v>
      </c>
      <c r="BI2801">
        <v>1022</v>
      </c>
      <c r="BJ2801">
        <v>12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7217</v>
      </c>
      <c r="BU2801">
        <v>0.81</v>
      </c>
      <c r="BV2801">
        <v>0.71125190000000005</v>
      </c>
      <c r="BW2801">
        <v>21</v>
      </c>
      <c r="BX2801">
        <v>1.662741</v>
      </c>
      <c r="BY2801">
        <v>0.20040140000000001</v>
      </c>
      <c r="BZ2801">
        <v>10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7024</v>
      </c>
      <c r="CK2801">
        <v>1.4236902050113895</v>
      </c>
      <c r="CL2801">
        <v>0.77966101694915257</v>
      </c>
      <c r="CM2801">
        <v>25</v>
      </c>
      <c r="CN2801">
        <v>8.1966840514246977E-2</v>
      </c>
      <c r="CO2801">
        <v>552</v>
      </c>
      <c r="CP2801">
        <v>-0.79623443849999997</v>
      </c>
      <c r="CQ2801">
        <v>-0.20190497960000001</v>
      </c>
      <c r="CR2801">
        <v>5920</v>
      </c>
      <c r="CS2801">
        <v>0.83900000000000008</v>
      </c>
      <c r="CT2801">
        <v>5694</v>
      </c>
      <c r="CU2801">
        <v>0.78009585564999995</v>
      </c>
      <c r="CV2801">
        <v>2</v>
      </c>
      <c r="CW2801">
        <v>3</v>
      </c>
      <c r="CX2801">
        <v>2</v>
      </c>
      <c r="CY2801">
        <v>121</v>
      </c>
      <c r="CZ2801">
        <v>133</v>
      </c>
      <c r="DA2801" s="2">
        <v>2326</v>
      </c>
      <c r="DB2801" s="2">
        <v>560</v>
      </c>
      <c r="DC2801" s="2">
        <v>196.35</v>
      </c>
      <c r="DD2801" s="2">
        <v>4128</v>
      </c>
      <c r="DE2801">
        <v>39</v>
      </c>
      <c r="DF2801">
        <v>6</v>
      </c>
      <c r="DG2801">
        <v>70.13</v>
      </c>
      <c r="DH2801">
        <v>14.03</v>
      </c>
      <c r="DI2801" s="2">
        <v>28.05</v>
      </c>
      <c r="DJ2801">
        <v>0.59</v>
      </c>
      <c r="DK2801">
        <v>0.95083702135847603</v>
      </c>
      <c r="DL2801">
        <v>1.2658227848101266E-2</v>
      </c>
      <c r="DM2801">
        <v>0</v>
      </c>
      <c r="DN2801">
        <v>34.299999999999997</v>
      </c>
      <c r="DO2801">
        <v>0.25800000000000001</v>
      </c>
      <c r="DP2801">
        <v>176.91</v>
      </c>
      <c r="DQ2801" s="2">
        <v>0</v>
      </c>
      <c r="DR2801" s="2">
        <v>4435.7204486099999</v>
      </c>
      <c r="DS2801">
        <v>3.3063341068821119E-2</v>
      </c>
      <c r="DT2801">
        <v>3.6632787618556502</v>
      </c>
      <c r="DU2801">
        <v>478043.22530711495</v>
      </c>
      <c r="DV2801">
        <v>0</v>
      </c>
    </row>
    <row r="2802" spans="1:126" x14ac:dyDescent="0.15">
      <c r="A2802" t="s">
        <v>4550</v>
      </c>
      <c r="B2802" t="s">
        <v>666</v>
      </c>
      <c r="C2802">
        <v>51</v>
      </c>
      <c r="D2802">
        <v>37</v>
      </c>
      <c r="E2802" t="s">
        <v>4581</v>
      </c>
      <c r="F2802">
        <v>51037</v>
      </c>
      <c r="G2802" t="s">
        <v>7785</v>
      </c>
      <c r="H2802">
        <v>66.599999999999994</v>
      </c>
      <c r="I2802">
        <v>29.7</v>
      </c>
      <c r="J2802">
        <v>0.2</v>
      </c>
      <c r="K2802">
        <v>0.2</v>
      </c>
      <c r="L2802">
        <v>1.3</v>
      </c>
      <c r="M2802">
        <v>1.9</v>
      </c>
      <c r="N2802">
        <f t="shared" si="178"/>
        <v>5323.0299999999988</v>
      </c>
      <c r="O2802">
        <f t="shared" si="176"/>
        <v>4676.9700000000012</v>
      </c>
      <c r="P2802">
        <f t="shared" si="177"/>
        <v>5.612364000000003</v>
      </c>
      <c r="Q2802" s="4">
        <v>51037</v>
      </c>
      <c r="R2802" s="5">
        <v>37.009042000000001</v>
      </c>
      <c r="S2802" s="5">
        <v>-78.658568000000002</v>
      </c>
      <c r="T2802">
        <v>8</v>
      </c>
      <c r="U2802">
        <v>0.16229980038923561</v>
      </c>
      <c r="V2802">
        <v>12546</v>
      </c>
      <c r="W2802">
        <v>12399</v>
      </c>
      <c r="X2802">
        <v>12313</v>
      </c>
      <c r="Y2802">
        <v>12176</v>
      </c>
      <c r="Z2802">
        <v>6097</v>
      </c>
      <c r="AA2802">
        <v>51021</v>
      </c>
      <c r="AB2802">
        <v>4199.7479999999996</v>
      </c>
      <c r="AC2802">
        <v>35079</v>
      </c>
      <c r="AD2802">
        <v>0</v>
      </c>
      <c r="AE2802">
        <v>0</v>
      </c>
      <c r="AF2802">
        <v>17</v>
      </c>
      <c r="AG2802">
        <v>518</v>
      </c>
      <c r="AH2802">
        <v>3.2818532818532815E-2</v>
      </c>
      <c r="AI2802" s="3">
        <v>149355</v>
      </c>
      <c r="AJ2802" s="3">
        <v>304186.63776564499</v>
      </c>
      <c r="AK2802">
        <v>104</v>
      </c>
      <c r="AL2802">
        <v>305574.39999999997</v>
      </c>
      <c r="AM2802">
        <v>252762</v>
      </c>
      <c r="AN2802">
        <v>30104</v>
      </c>
      <c r="AO2802">
        <v>282866</v>
      </c>
      <c r="AP2802">
        <v>1</v>
      </c>
      <c r="AQ2802">
        <v>0</v>
      </c>
      <c r="AR2802">
        <v>1</v>
      </c>
      <c r="AS2802">
        <v>8.0651665456891689E-2</v>
      </c>
      <c r="AT2802">
        <v>14</v>
      </c>
      <c r="AU2802">
        <v>151</v>
      </c>
      <c r="AV2802">
        <f t="shared" si="175"/>
        <v>165</v>
      </c>
      <c r="AW2802">
        <v>3350</v>
      </c>
      <c r="AX2802">
        <v>0.30000000000000004</v>
      </c>
      <c r="AY2802">
        <v>203141344.034426</v>
      </c>
      <c r="AZ2802">
        <v>203141.344034426</v>
      </c>
      <c r="BA2802">
        <v>16253.7074801857</v>
      </c>
      <c r="BB2802">
        <v>0.61524424579380643</v>
      </c>
      <c r="BC2802">
        <v>9468</v>
      </c>
      <c r="BD2802">
        <v>2603</v>
      </c>
      <c r="BE2802">
        <v>6865</v>
      </c>
      <c r="BF2802">
        <v>0.54718635421648332</v>
      </c>
      <c r="BG2802">
        <v>128560</v>
      </c>
      <c r="BH2802">
        <v>10.44099731990579</v>
      </c>
      <c r="BI2802">
        <v>1850</v>
      </c>
      <c r="BJ2802">
        <v>18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</v>
      </c>
      <c r="BR2802">
        <v>1</v>
      </c>
      <c r="BS2802">
        <v>0</v>
      </c>
      <c r="BT2802">
        <v>12039</v>
      </c>
      <c r="BU2802">
        <v>0.81</v>
      </c>
      <c r="BV2802">
        <v>0.64162149999999996</v>
      </c>
      <c r="BW2802">
        <v>60</v>
      </c>
      <c r="BX2802">
        <v>1.661268</v>
      </c>
      <c r="BY2802">
        <v>0.1468179</v>
      </c>
      <c r="BZ2802">
        <v>19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0</v>
      </c>
      <c r="CJ2802">
        <v>12186</v>
      </c>
      <c r="CK2802">
        <v>1.7232890201870998</v>
      </c>
      <c r="CL2802">
        <v>0.6924160601080066</v>
      </c>
      <c r="CM2802">
        <v>72</v>
      </c>
      <c r="CN2802">
        <v>0.39782182077173311</v>
      </c>
      <c r="CO2802">
        <v>901.00000000000011</v>
      </c>
      <c r="CP2802">
        <v>-0.91566202949999997</v>
      </c>
      <c r="CQ2802">
        <v>-0.25042286889999998</v>
      </c>
      <c r="CR2802">
        <v>10211</v>
      </c>
      <c r="CS2802">
        <v>0.90200000000000002</v>
      </c>
      <c r="CT2802">
        <v>9949</v>
      </c>
      <c r="CU2802">
        <v>0.86934232156000002</v>
      </c>
      <c r="CV2802">
        <v>1</v>
      </c>
      <c r="CW2802">
        <v>4</v>
      </c>
      <c r="CX2802">
        <v>6</v>
      </c>
      <c r="CY2802">
        <v>624</v>
      </c>
      <c r="CZ2802">
        <v>750</v>
      </c>
      <c r="DA2802" s="2">
        <v>5095</v>
      </c>
      <c r="DB2802" s="2">
        <v>555</v>
      </c>
      <c r="DC2802" s="2">
        <v>73.14</v>
      </c>
      <c r="DD2802" s="2">
        <v>4063</v>
      </c>
      <c r="DE2802">
        <v>204</v>
      </c>
      <c r="DF2802">
        <v>70</v>
      </c>
      <c r="DG2802">
        <v>24.38</v>
      </c>
      <c r="DH2802">
        <v>32.51</v>
      </c>
      <c r="DI2802" s="2">
        <v>56.89</v>
      </c>
      <c r="DJ2802">
        <v>-1.49</v>
      </c>
      <c r="DK2802">
        <v>0.97682032740785374</v>
      </c>
      <c r="DL2802">
        <v>1.9305019305019305E-3</v>
      </c>
      <c r="DM2802">
        <v>0</v>
      </c>
      <c r="DN2802">
        <v>73.3</v>
      </c>
      <c r="DO2802">
        <v>0.22899999999999998</v>
      </c>
      <c r="DP2802">
        <v>955.23</v>
      </c>
      <c r="DQ2802" s="2">
        <v>0</v>
      </c>
      <c r="DR2802" s="2">
        <v>14428.904565789999</v>
      </c>
      <c r="DS2802">
        <v>4.7281680280203818E-2</v>
      </c>
      <c r="DT2802">
        <v>5.3633616772747104</v>
      </c>
      <c r="DU2802">
        <v>1638906.0265162131</v>
      </c>
      <c r="DV2802">
        <v>0</v>
      </c>
    </row>
    <row r="2803" spans="1:126" x14ac:dyDescent="0.15">
      <c r="A2803" t="s">
        <v>4550</v>
      </c>
      <c r="B2803" t="s">
        <v>3791</v>
      </c>
      <c r="C2803">
        <v>51</v>
      </c>
      <c r="D2803">
        <v>41</v>
      </c>
      <c r="E2803" t="s">
        <v>4584</v>
      </c>
      <c r="F2803">
        <v>51041</v>
      </c>
      <c r="G2803" t="s">
        <v>7786</v>
      </c>
      <c r="H2803">
        <v>65.400000000000006</v>
      </c>
      <c r="I2803">
        <v>21.6</v>
      </c>
      <c r="J2803">
        <v>0.3</v>
      </c>
      <c r="K2803">
        <v>3.2</v>
      </c>
      <c r="L2803">
        <v>2.2999999999999998</v>
      </c>
      <c r="M2803">
        <v>7.2</v>
      </c>
      <c r="N2803">
        <f t="shared" si="178"/>
        <v>4811.1800000000012</v>
      </c>
      <c r="O2803">
        <f t="shared" si="176"/>
        <v>5188.8199999999988</v>
      </c>
      <c r="P2803">
        <f t="shared" si="177"/>
        <v>6.2265840000000008</v>
      </c>
      <c r="Q2803" s="4">
        <v>51041</v>
      </c>
      <c r="R2803" s="5">
        <v>37.378433999999999</v>
      </c>
      <c r="S2803" s="5">
        <v>-77.585847000000001</v>
      </c>
      <c r="T2803">
        <v>1</v>
      </c>
      <c r="U2803">
        <v>6.8902041103295853E-3</v>
      </c>
      <c r="V2803">
        <v>316895</v>
      </c>
      <c r="W2803">
        <v>324337</v>
      </c>
      <c r="X2803">
        <v>328176</v>
      </c>
      <c r="Y2803">
        <v>335251</v>
      </c>
      <c r="Z2803">
        <v>176741</v>
      </c>
      <c r="AA2803">
        <v>51025</v>
      </c>
      <c r="AB2803">
        <v>146032.31</v>
      </c>
      <c r="AC2803">
        <v>72609</v>
      </c>
      <c r="AD2803">
        <v>2</v>
      </c>
      <c r="AE2803">
        <v>6.0942908683145632E-6</v>
      </c>
      <c r="AF2803">
        <v>12</v>
      </c>
      <c r="AG2803">
        <v>197</v>
      </c>
      <c r="AH2803">
        <v>6.0913705583756347E-2</v>
      </c>
      <c r="AI2803" s="3">
        <v>19961</v>
      </c>
      <c r="AJ2803" s="3">
        <v>270958.45955087501</v>
      </c>
      <c r="AK2803">
        <v>36</v>
      </c>
      <c r="AL2803">
        <v>224588.80000000002</v>
      </c>
      <c r="AM2803">
        <v>258618</v>
      </c>
      <c r="AN2803">
        <v>14470</v>
      </c>
      <c r="AO2803">
        <v>273088</v>
      </c>
      <c r="AP2803">
        <v>3</v>
      </c>
      <c r="AQ2803">
        <v>1</v>
      </c>
      <c r="AR2803">
        <v>4</v>
      </c>
      <c r="AS2803">
        <v>1.2332851324394071E-2</v>
      </c>
      <c r="AT2803">
        <v>0</v>
      </c>
      <c r="AU2803">
        <v>2</v>
      </c>
      <c r="AV2803">
        <f t="shared" si="175"/>
        <v>2</v>
      </c>
      <c r="AW2803">
        <v>414197</v>
      </c>
      <c r="AX2803">
        <v>0.98</v>
      </c>
      <c r="AY2803">
        <v>422290089.59239602</v>
      </c>
      <c r="AZ2803">
        <v>422290.08959239605</v>
      </c>
      <c r="BA2803">
        <v>2077.7089613899898</v>
      </c>
      <c r="BB2803">
        <v>4.8129936318462949</v>
      </c>
      <c r="BC2803">
        <v>771370</v>
      </c>
      <c r="BD2803">
        <v>623801</v>
      </c>
      <c r="BE2803">
        <v>147569</v>
      </c>
      <c r="BF2803">
        <v>0.46567159469224823</v>
      </c>
      <c r="BG2803">
        <v>4383069</v>
      </c>
      <c r="BH2803">
        <v>13.355848690946322</v>
      </c>
      <c r="BI2803">
        <v>19792</v>
      </c>
      <c r="BJ2803">
        <v>164</v>
      </c>
      <c r="BK2803">
        <v>10</v>
      </c>
      <c r="BL2803">
        <v>4</v>
      </c>
      <c r="BM2803">
        <v>1</v>
      </c>
      <c r="BN2803">
        <v>3</v>
      </c>
      <c r="BO2803">
        <v>5</v>
      </c>
      <c r="BP2803">
        <v>2</v>
      </c>
      <c r="BQ2803">
        <v>18</v>
      </c>
      <c r="BR2803">
        <v>2</v>
      </c>
      <c r="BS2803">
        <v>0</v>
      </c>
      <c r="BT2803">
        <v>222455</v>
      </c>
      <c r="BU2803">
        <v>0.8</v>
      </c>
      <c r="BV2803">
        <v>0.65482929999999995</v>
      </c>
      <c r="BW2803">
        <v>821</v>
      </c>
      <c r="BX2803">
        <v>0.93951580000000001</v>
      </c>
      <c r="BY2803">
        <v>-0.54378179999999998</v>
      </c>
      <c r="BZ2803">
        <v>182</v>
      </c>
      <c r="CA2803">
        <v>6</v>
      </c>
      <c r="CB2803">
        <v>4</v>
      </c>
      <c r="CC2803">
        <v>1</v>
      </c>
      <c r="CD2803">
        <v>3</v>
      </c>
      <c r="CE2803">
        <v>5</v>
      </c>
      <c r="CF2803">
        <v>2</v>
      </c>
      <c r="CG2803">
        <v>29</v>
      </c>
      <c r="CH2803">
        <v>3</v>
      </c>
      <c r="CI2803">
        <v>0</v>
      </c>
      <c r="CJ2803">
        <v>233479</v>
      </c>
      <c r="CK2803">
        <v>1.0065145045164661</v>
      </c>
      <c r="CL2803">
        <v>0.71626407555394112</v>
      </c>
      <c r="CM2803">
        <v>773</v>
      </c>
      <c r="CN2803">
        <v>-0.59284637234011384</v>
      </c>
      <c r="CO2803">
        <v>67921</v>
      </c>
      <c r="CP2803">
        <v>0.78309640000000003</v>
      </c>
      <c r="CQ2803">
        <v>0.62222765700000005</v>
      </c>
      <c r="CR2803">
        <v>303867</v>
      </c>
      <c r="CS2803">
        <v>0.90200000000000002</v>
      </c>
      <c r="CT2803">
        <v>10852</v>
      </c>
      <c r="CU2803">
        <v>0.85291308499999996</v>
      </c>
      <c r="CV2803">
        <v>410</v>
      </c>
      <c r="CW2803">
        <v>244</v>
      </c>
      <c r="CX2803">
        <v>302</v>
      </c>
      <c r="CY2803">
        <v>194</v>
      </c>
      <c r="CZ2803">
        <v>317</v>
      </c>
      <c r="DA2803" s="2">
        <v>180462</v>
      </c>
      <c r="DB2803" s="2">
        <v>46670</v>
      </c>
      <c r="DC2803" s="2">
        <v>185.63</v>
      </c>
      <c r="DD2803" s="2">
        <v>102719</v>
      </c>
      <c r="DE2803">
        <v>146</v>
      </c>
      <c r="DF2803">
        <v>10</v>
      </c>
      <c r="DG2803">
        <v>36.92</v>
      </c>
      <c r="DH2803">
        <v>2.75</v>
      </c>
      <c r="DI2803" s="2">
        <v>3.97</v>
      </c>
      <c r="DJ2803">
        <v>-0.84</v>
      </c>
      <c r="DK2803">
        <v>0.87991583587996591</v>
      </c>
      <c r="DL2803">
        <v>0</v>
      </c>
      <c r="DM2803">
        <v>0</v>
      </c>
      <c r="DN2803">
        <v>25</v>
      </c>
      <c r="DO2803">
        <v>0.1</v>
      </c>
      <c r="DP2803">
        <v>39.650000000000006</v>
      </c>
      <c r="DQ2803" s="2">
        <v>0</v>
      </c>
      <c r="DR2803" s="2">
        <v>2559.1901539599994</v>
      </c>
      <c r="DS2803">
        <v>9.1062016152407797E-3</v>
      </c>
      <c r="DT2803">
        <v>4.14675930537258</v>
      </c>
      <c r="DU2803">
        <v>931315.6962824614</v>
      </c>
      <c r="DV2803">
        <v>1</v>
      </c>
    </row>
    <row r="2804" spans="1:126" x14ac:dyDescent="0.15">
      <c r="A2804" t="s">
        <v>4550</v>
      </c>
      <c r="B2804" t="s">
        <v>128</v>
      </c>
      <c r="C2804">
        <v>51</v>
      </c>
      <c r="D2804">
        <v>43</v>
      </c>
      <c r="E2804" t="s">
        <v>4585</v>
      </c>
      <c r="F2804">
        <v>51043</v>
      </c>
      <c r="G2804" t="s">
        <v>7787</v>
      </c>
      <c r="H2804">
        <v>88.3</v>
      </c>
      <c r="I2804">
        <v>5.3</v>
      </c>
      <c r="J2804">
        <v>0.2</v>
      </c>
      <c r="K2804">
        <v>0.9</v>
      </c>
      <c r="L2804">
        <v>1.8</v>
      </c>
      <c r="M2804">
        <v>3.5</v>
      </c>
      <c r="N2804">
        <f t="shared" si="178"/>
        <v>7841.32</v>
      </c>
      <c r="O2804">
        <f t="shared" si="176"/>
        <v>2158.6800000000003</v>
      </c>
      <c r="P2804">
        <f t="shared" si="177"/>
        <v>2.5904160000000012</v>
      </c>
      <c r="Q2804" s="4">
        <v>51043</v>
      </c>
      <c r="R2804" s="5">
        <v>39.115380999999999</v>
      </c>
      <c r="S2804" s="5">
        <v>-77.990836000000002</v>
      </c>
      <c r="T2804">
        <v>1</v>
      </c>
      <c r="U2804">
        <v>8.5515519374394361E-2</v>
      </c>
      <c r="V2804">
        <v>14143</v>
      </c>
      <c r="W2804">
        <v>14273</v>
      </c>
      <c r="X2804">
        <v>14299</v>
      </c>
      <c r="Y2804">
        <v>14255</v>
      </c>
      <c r="Z2804">
        <v>7504</v>
      </c>
      <c r="AA2804">
        <v>51027</v>
      </c>
      <c r="AB2804">
        <v>5998.9489999999996</v>
      </c>
      <c r="AC2804">
        <v>71295</v>
      </c>
      <c r="AD2804">
        <v>8</v>
      </c>
      <c r="AE2804">
        <v>5.5947968389397865E-4</v>
      </c>
      <c r="AF2804">
        <v>72</v>
      </c>
      <c r="AG2804">
        <v>477</v>
      </c>
      <c r="AH2804">
        <v>0.15094339622641509</v>
      </c>
      <c r="AI2804" s="3">
        <v>66946</v>
      </c>
      <c r="AJ2804" s="3">
        <v>112572.62580448501</v>
      </c>
      <c r="AK2804">
        <v>57</v>
      </c>
      <c r="AL2804">
        <v>280595.20000000001</v>
      </c>
      <c r="AM2804">
        <v>283628</v>
      </c>
      <c r="AN2804">
        <v>28313</v>
      </c>
      <c r="AO2804">
        <v>311941</v>
      </c>
      <c r="AP2804">
        <v>12</v>
      </c>
      <c r="AQ2804">
        <v>0</v>
      </c>
      <c r="AR2804">
        <v>12</v>
      </c>
      <c r="AS2804">
        <v>0.84074826595670149</v>
      </c>
      <c r="AT2804">
        <v>4</v>
      </c>
      <c r="AU2804">
        <v>38</v>
      </c>
      <c r="AV2804">
        <f t="shared" si="175"/>
        <v>42</v>
      </c>
      <c r="AW2804">
        <v>9384</v>
      </c>
      <c r="AX2804">
        <v>0.65999999999999992</v>
      </c>
      <c r="AY2804">
        <v>700556106.44940603</v>
      </c>
      <c r="AZ2804">
        <v>700556.10644940601</v>
      </c>
      <c r="BA2804">
        <v>2673.2492615022202</v>
      </c>
      <c r="BB2804">
        <v>3.740766019843786</v>
      </c>
      <c r="BC2804">
        <v>107114</v>
      </c>
      <c r="BD2804">
        <v>129254</v>
      </c>
      <c r="BE2804">
        <v>-22140</v>
      </c>
      <c r="BF2804">
        <v>-1.5654387329420916</v>
      </c>
      <c r="BG2804">
        <v>239622</v>
      </c>
      <c r="BH2804">
        <v>16.757955101755368</v>
      </c>
      <c r="BI2804">
        <v>1112</v>
      </c>
      <c r="BJ2804">
        <v>182</v>
      </c>
      <c r="BK2804">
        <v>17</v>
      </c>
      <c r="BL2804">
        <v>9</v>
      </c>
      <c r="BM2804">
        <v>1</v>
      </c>
      <c r="BN2804">
        <v>7</v>
      </c>
      <c r="BO2804">
        <v>4</v>
      </c>
      <c r="BP2804">
        <v>5</v>
      </c>
      <c r="BQ2804">
        <v>37</v>
      </c>
      <c r="BR2804">
        <v>10</v>
      </c>
      <c r="BS2804">
        <v>1</v>
      </c>
      <c r="BT2804">
        <v>306670</v>
      </c>
      <c r="BU2804">
        <v>0.8</v>
      </c>
      <c r="BV2804">
        <v>0.71269709999999997</v>
      </c>
      <c r="BW2804">
        <v>1167</v>
      </c>
      <c r="BX2804">
        <v>0.89020770000000005</v>
      </c>
      <c r="BY2804">
        <v>-0.2697193</v>
      </c>
      <c r="BZ2804">
        <v>188</v>
      </c>
      <c r="CA2804">
        <v>16</v>
      </c>
      <c r="CB2804">
        <v>11</v>
      </c>
      <c r="CC2804">
        <v>2</v>
      </c>
      <c r="CD2804">
        <v>6</v>
      </c>
      <c r="CE2804">
        <v>5</v>
      </c>
      <c r="CF2804">
        <v>5</v>
      </c>
      <c r="CG2804">
        <v>42</v>
      </c>
      <c r="CH2804">
        <v>11</v>
      </c>
      <c r="CI2804">
        <v>1</v>
      </c>
      <c r="CJ2804">
        <v>332593</v>
      </c>
      <c r="CK2804">
        <v>0.86291653763007647</v>
      </c>
      <c r="CL2804">
        <v>0.76105950478699969</v>
      </c>
      <c r="CM2804">
        <v>1184</v>
      </c>
      <c r="CN2804">
        <v>-0.4939208751677468</v>
      </c>
      <c r="CO2804">
        <v>2528</v>
      </c>
      <c r="CP2804">
        <v>0.72024512900000004</v>
      </c>
      <c r="CQ2804">
        <v>0.65510874299999999</v>
      </c>
      <c r="CR2804">
        <v>13203</v>
      </c>
      <c r="CS2804">
        <v>0.90200000000000002</v>
      </c>
      <c r="CT2804">
        <v>12191</v>
      </c>
      <c r="CU2804">
        <v>0.83786516070999995</v>
      </c>
      <c r="CV2804">
        <v>8</v>
      </c>
      <c r="CW2804">
        <v>5</v>
      </c>
      <c r="CX2804">
        <v>6</v>
      </c>
      <c r="CY2804">
        <v>509</v>
      </c>
      <c r="CZ2804">
        <v>743</v>
      </c>
      <c r="DA2804" s="2">
        <v>7217</v>
      </c>
      <c r="DB2804" s="2">
        <v>2080</v>
      </c>
      <c r="DC2804" s="2">
        <v>234.63</v>
      </c>
      <c r="DD2804" s="2">
        <v>1616</v>
      </c>
      <c r="DE2804">
        <v>291</v>
      </c>
      <c r="DF2804">
        <v>21</v>
      </c>
      <c r="DG2804">
        <v>76.67</v>
      </c>
      <c r="DH2804">
        <v>6.97</v>
      </c>
      <c r="DI2804" s="2">
        <v>48.79</v>
      </c>
      <c r="DJ2804">
        <v>-1.75</v>
      </c>
      <c r="DK2804">
        <v>0.94692737430167595</v>
      </c>
      <c r="DL2804">
        <v>4.1928721174004195E-3</v>
      </c>
      <c r="DM2804">
        <v>0</v>
      </c>
      <c r="DN2804">
        <v>30.8</v>
      </c>
      <c r="DO2804">
        <v>0.26800000000000002</v>
      </c>
      <c r="DP2804">
        <v>130.14000000000001</v>
      </c>
      <c r="DQ2804" s="2">
        <v>0</v>
      </c>
      <c r="DR2804" s="2">
        <v>24104.341236180004</v>
      </c>
      <c r="DS2804">
        <v>0.20218001207631317</v>
      </c>
      <c r="DT2804">
        <v>4.5864969551128603</v>
      </c>
      <c r="DU2804">
        <v>1286949.030419284</v>
      </c>
      <c r="DV2804">
        <v>0</v>
      </c>
    </row>
    <row r="2805" spans="1:126" x14ac:dyDescent="0.15">
      <c r="A2805" t="s">
        <v>4550</v>
      </c>
      <c r="B2805" t="s">
        <v>3521</v>
      </c>
      <c r="C2805">
        <v>51</v>
      </c>
      <c r="D2805">
        <v>45</v>
      </c>
      <c r="E2805" t="s">
        <v>4586</v>
      </c>
      <c r="F2805">
        <v>51045</v>
      </c>
      <c r="G2805" t="s">
        <v>7788</v>
      </c>
      <c r="H2805">
        <v>98.3</v>
      </c>
      <c r="I2805">
        <v>0.1</v>
      </c>
      <c r="J2805">
        <v>0.1</v>
      </c>
      <c r="K2805">
        <v>0.2</v>
      </c>
      <c r="L2805">
        <v>0.6</v>
      </c>
      <c r="M2805">
        <v>0.7</v>
      </c>
      <c r="N2805">
        <f t="shared" si="178"/>
        <v>9663.8000000000011</v>
      </c>
      <c r="O2805">
        <f t="shared" si="176"/>
        <v>336.19999999999891</v>
      </c>
      <c r="P2805">
        <f t="shared" si="177"/>
        <v>0.40343999999999886</v>
      </c>
      <c r="Q2805" s="4">
        <v>51045</v>
      </c>
      <c r="R2805" s="5">
        <v>37.473602999999997</v>
      </c>
      <c r="S2805" s="5">
        <v>-80.231050999999994</v>
      </c>
      <c r="T2805">
        <v>2</v>
      </c>
      <c r="U2805">
        <v>0.17961494825080293</v>
      </c>
      <c r="V2805">
        <v>5186</v>
      </c>
      <c r="W2805">
        <v>5206</v>
      </c>
      <c r="X2805">
        <v>5212</v>
      </c>
      <c r="Y2805">
        <v>5139</v>
      </c>
      <c r="Z2805">
        <v>2757</v>
      </c>
      <c r="AA2805">
        <v>51029</v>
      </c>
      <c r="AB2805">
        <v>1944.742</v>
      </c>
      <c r="AC2805">
        <v>44330</v>
      </c>
      <c r="AD2805">
        <v>1</v>
      </c>
      <c r="AE2805">
        <v>1.918649270913277E-4</v>
      </c>
      <c r="AF2805">
        <v>28</v>
      </c>
      <c r="AG2805">
        <v>207</v>
      </c>
      <c r="AH2805">
        <v>0.13526570048309178</v>
      </c>
      <c r="AI2805" s="3">
        <v>46625</v>
      </c>
      <c r="AJ2805" s="3">
        <v>210901.805338515</v>
      </c>
      <c r="AK2805">
        <v>111</v>
      </c>
      <c r="AL2805">
        <v>114048</v>
      </c>
      <c r="AM2805">
        <v>117113</v>
      </c>
      <c r="AN2805">
        <v>15852</v>
      </c>
      <c r="AO2805">
        <v>132965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4</v>
      </c>
      <c r="AV2805">
        <f t="shared" si="175"/>
        <v>4</v>
      </c>
      <c r="AW2805">
        <v>2283</v>
      </c>
      <c r="AX2805">
        <v>0.47</v>
      </c>
      <c r="AY2805">
        <v>80620498.4950459</v>
      </c>
      <c r="AZ2805">
        <v>80620.498495045904</v>
      </c>
      <c r="BA2805">
        <v>6270.6064894375904</v>
      </c>
      <c r="BB2805">
        <v>1.5947420742864855</v>
      </c>
      <c r="BC2805">
        <v>3391</v>
      </c>
      <c r="BD2805">
        <v>3878</v>
      </c>
      <c r="BE2805">
        <v>-487</v>
      </c>
      <c r="BF2805">
        <v>-9.3906671808715772E-2</v>
      </c>
      <c r="BG2805">
        <v>70608</v>
      </c>
      <c r="BH2805">
        <v>13.547198772064467</v>
      </c>
      <c r="BI2805">
        <v>897</v>
      </c>
      <c r="BJ2805">
        <v>16</v>
      </c>
      <c r="BK2805">
        <v>4</v>
      </c>
      <c r="BL2805">
        <v>2</v>
      </c>
      <c r="BM2805">
        <v>0</v>
      </c>
      <c r="BN2805">
        <v>0</v>
      </c>
      <c r="BO2805">
        <v>0</v>
      </c>
      <c r="BP2805">
        <v>0</v>
      </c>
      <c r="BQ2805">
        <v>1</v>
      </c>
      <c r="BR2805">
        <v>2</v>
      </c>
      <c r="BS2805">
        <v>0</v>
      </c>
      <c r="BT2805">
        <v>14588</v>
      </c>
      <c r="BU2805">
        <v>0.8</v>
      </c>
      <c r="BV2805">
        <v>0.6474124</v>
      </c>
      <c r="BW2805">
        <v>114</v>
      </c>
      <c r="BX2805">
        <v>1.7137370000000001</v>
      </c>
      <c r="BY2805">
        <v>0.6406094</v>
      </c>
      <c r="BZ2805">
        <v>18</v>
      </c>
      <c r="CA2805">
        <v>5</v>
      </c>
      <c r="CB2805">
        <v>2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1</v>
      </c>
      <c r="CI2805">
        <v>0</v>
      </c>
      <c r="CJ2805">
        <v>14365</v>
      </c>
      <c r="CK2805">
        <v>1.8099547511312217</v>
      </c>
      <c r="CL2805">
        <v>0.75667771495418212</v>
      </c>
      <c r="CM2805">
        <v>107</v>
      </c>
      <c r="CN2805">
        <v>1.0104532925463205</v>
      </c>
      <c r="CO2805">
        <v>483.99999999999994</v>
      </c>
      <c r="CP2805">
        <v>-0.13900221330000001</v>
      </c>
      <c r="CQ2805">
        <v>-8.8870100000000001E-5</v>
      </c>
      <c r="CR2805">
        <v>4701</v>
      </c>
      <c r="CS2805">
        <v>0.84</v>
      </c>
      <c r="CT2805">
        <v>4258</v>
      </c>
      <c r="CU2805">
        <v>0.79105993904999994</v>
      </c>
      <c r="CW2805">
        <v>3</v>
      </c>
      <c r="CX2805">
        <v>1</v>
      </c>
      <c r="CY2805">
        <v>156</v>
      </c>
      <c r="CZ2805">
        <v>322</v>
      </c>
      <c r="DA2805" s="2">
        <v>1430</v>
      </c>
      <c r="DB2805" s="2">
        <v>390</v>
      </c>
      <c r="DC2805" s="2">
        <v>223.03</v>
      </c>
      <c r="DD2805" s="2">
        <v>208</v>
      </c>
      <c r="DE2805">
        <v>98</v>
      </c>
      <c r="DF2805">
        <v>9</v>
      </c>
      <c r="DH2805">
        <v>19.190000000000001</v>
      </c>
      <c r="DI2805" s="2">
        <v>19.190000000000001</v>
      </c>
      <c r="DJ2805">
        <v>-0.6</v>
      </c>
      <c r="DK2805">
        <v>0.97389812332439674</v>
      </c>
      <c r="DL2805">
        <v>9.6618357487922701E-3</v>
      </c>
      <c r="DM2805">
        <v>0</v>
      </c>
      <c r="DN2805">
        <v>3.4</v>
      </c>
      <c r="DO2805">
        <v>1.7000000000000001E-2</v>
      </c>
      <c r="DP2805">
        <v>150.59</v>
      </c>
      <c r="DQ2805" s="2">
        <v>116443</v>
      </c>
      <c r="DR2805" s="2">
        <v>5224.2728878500011</v>
      </c>
      <c r="DS2805">
        <v>2.4596908046015144E-2</v>
      </c>
      <c r="DT2805">
        <v>1.8636177167786001</v>
      </c>
      <c r="DU2805">
        <v>212541.8733631658</v>
      </c>
      <c r="DV2805">
        <v>1</v>
      </c>
    </row>
    <row r="2806" spans="1:126" x14ac:dyDescent="0.15">
      <c r="A2806" t="s">
        <v>4550</v>
      </c>
      <c r="B2806" t="s">
        <v>4587</v>
      </c>
      <c r="C2806">
        <v>51</v>
      </c>
      <c r="D2806">
        <v>47</v>
      </c>
      <c r="E2806" t="s">
        <v>4588</v>
      </c>
      <c r="F2806">
        <v>51047</v>
      </c>
      <c r="G2806" t="s">
        <v>7789</v>
      </c>
      <c r="H2806">
        <v>71.7</v>
      </c>
      <c r="I2806">
        <v>15.4</v>
      </c>
      <c r="J2806">
        <v>0.3</v>
      </c>
      <c r="K2806">
        <v>1.3</v>
      </c>
      <c r="L2806">
        <v>2.4</v>
      </c>
      <c r="M2806">
        <v>8.9</v>
      </c>
      <c r="N2806">
        <f t="shared" si="178"/>
        <v>5464.8</v>
      </c>
      <c r="O2806">
        <f t="shared" si="176"/>
        <v>4535.2</v>
      </c>
      <c r="P2806">
        <f t="shared" si="177"/>
        <v>5.4422400000000017</v>
      </c>
      <c r="Q2806" s="4">
        <v>51047</v>
      </c>
      <c r="R2806" s="5">
        <v>38.485930000000003</v>
      </c>
      <c r="S2806" s="5">
        <v>-77.956475999999995</v>
      </c>
      <c r="T2806">
        <v>1</v>
      </c>
      <c r="U2806">
        <v>7.470837967903618E-2</v>
      </c>
      <c r="V2806">
        <v>46894</v>
      </c>
      <c r="W2806">
        <v>47910</v>
      </c>
      <c r="X2806">
        <v>48424</v>
      </c>
      <c r="Y2806">
        <v>49513</v>
      </c>
      <c r="Z2806">
        <v>25706</v>
      </c>
      <c r="AA2806">
        <v>51031</v>
      </c>
      <c r="AB2806">
        <v>19841.23</v>
      </c>
      <c r="AC2806">
        <v>66697</v>
      </c>
      <c r="AD2806">
        <v>0</v>
      </c>
      <c r="AE2806">
        <v>0</v>
      </c>
      <c r="AF2806">
        <v>65</v>
      </c>
      <c r="AG2806">
        <v>731</v>
      </c>
      <c r="AH2806">
        <v>8.8919288645690833E-2</v>
      </c>
      <c r="AI2806" s="3">
        <v>126395</v>
      </c>
      <c r="AJ2806" s="3">
        <v>242714.55153409002</v>
      </c>
      <c r="AK2806">
        <v>58</v>
      </c>
      <c r="AL2806">
        <v>211244.79999999999</v>
      </c>
      <c r="AM2806">
        <v>172651</v>
      </c>
      <c r="AN2806">
        <v>58583</v>
      </c>
      <c r="AO2806">
        <v>231234</v>
      </c>
      <c r="AP2806" t="e">
        <v>#N/A</v>
      </c>
      <c r="AQ2806" t="e">
        <v>#N/A</v>
      </c>
      <c r="AR2806" t="e">
        <v>#N/A</v>
      </c>
      <c r="AS2806" t="e">
        <v>#N/A</v>
      </c>
      <c r="AT2806">
        <v>0</v>
      </c>
      <c r="AU2806">
        <v>4</v>
      </c>
      <c r="AV2806">
        <f t="shared" si="175"/>
        <v>4</v>
      </c>
      <c r="AW2806">
        <v>48424</v>
      </c>
      <c r="AX2806">
        <v>1</v>
      </c>
      <c r="AY2806">
        <v>100498908.90180901</v>
      </c>
      <c r="AZ2806">
        <v>100498.908901809</v>
      </c>
      <c r="BA2806">
        <v>19603.157352313901</v>
      </c>
      <c r="BB2806">
        <v>0.51012190639890098</v>
      </c>
      <c r="BC2806">
        <v>32620</v>
      </c>
      <c r="BD2806">
        <v>79568</v>
      </c>
      <c r="BE2806">
        <v>-46948</v>
      </c>
      <c r="BF2806">
        <v>-1.0011515332451912</v>
      </c>
      <c r="BG2806">
        <v>634099</v>
      </c>
      <c r="BH2806">
        <v>13.094725755823559</v>
      </c>
      <c r="BI2806">
        <v>2849</v>
      </c>
      <c r="BJ2806">
        <v>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4969</v>
      </c>
      <c r="BU2806">
        <v>0.62</v>
      </c>
      <c r="BV2806">
        <v>0.64620319999999998</v>
      </c>
      <c r="BW2806">
        <v>28</v>
      </c>
      <c r="BX2806">
        <v>0.2012477</v>
      </c>
      <c r="BY2806">
        <v>-0.76816580000000001</v>
      </c>
      <c r="BZ2806">
        <v>2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5240</v>
      </c>
      <c r="CK2806">
        <v>0.38167938931297707</v>
      </c>
      <c r="CL2806">
        <v>0.69182879377431905</v>
      </c>
      <c r="CM2806">
        <v>23</v>
      </c>
      <c r="CN2806">
        <v>-1.0048004069936138</v>
      </c>
      <c r="CO2806">
        <v>5769</v>
      </c>
      <c r="CP2806">
        <v>0.46013875700000001</v>
      </c>
      <c r="CQ2806">
        <v>0.12282473100000001</v>
      </c>
      <c r="CR2806">
        <v>44712</v>
      </c>
      <c r="CS2806">
        <v>0.86</v>
      </c>
      <c r="CT2806">
        <v>39203</v>
      </c>
      <c r="CU2806">
        <v>0.82969237628000003</v>
      </c>
      <c r="CV2806">
        <v>63</v>
      </c>
      <c r="CW2806">
        <v>19</v>
      </c>
      <c r="CX2806">
        <v>25</v>
      </c>
      <c r="CY2806">
        <v>790</v>
      </c>
      <c r="CZ2806">
        <v>1195</v>
      </c>
      <c r="DA2806" s="2">
        <v>23720</v>
      </c>
      <c r="DB2806" s="2">
        <v>5605</v>
      </c>
      <c r="DC2806" s="2">
        <v>76.78</v>
      </c>
      <c r="DD2806" s="2">
        <v>10992</v>
      </c>
      <c r="DE2806">
        <v>437</v>
      </c>
      <c r="DF2806">
        <v>102</v>
      </c>
      <c r="DG2806">
        <v>24.74</v>
      </c>
      <c r="DH2806">
        <v>2.06</v>
      </c>
      <c r="DI2806" s="2">
        <v>18.55</v>
      </c>
      <c r="DJ2806">
        <v>-1.1499999999999999</v>
      </c>
      <c r="DK2806">
        <v>0.91525772380236559</v>
      </c>
      <c r="DL2806">
        <v>8.2079343365253077E-3</v>
      </c>
      <c r="DM2806">
        <v>0</v>
      </c>
      <c r="DN2806">
        <v>41.1</v>
      </c>
      <c r="DO2806">
        <v>0.158</v>
      </c>
      <c r="DP2806">
        <v>673.63</v>
      </c>
      <c r="DQ2806" s="2">
        <v>0</v>
      </c>
      <c r="DR2806" s="2">
        <v>25849.839814389998</v>
      </c>
      <c r="DS2806">
        <v>8.9871598935836169E-2</v>
      </c>
      <c r="DT2806">
        <v>5.6169705927155498</v>
      </c>
      <c r="DU2806">
        <v>1186555.8294640777</v>
      </c>
      <c r="DV2806">
        <v>0</v>
      </c>
    </row>
    <row r="2807" spans="1:126" x14ac:dyDescent="0.15">
      <c r="A2807" t="s">
        <v>4550</v>
      </c>
      <c r="B2807" t="s">
        <v>1140</v>
      </c>
      <c r="C2807">
        <v>51</v>
      </c>
      <c r="D2807">
        <v>49</v>
      </c>
      <c r="E2807" t="s">
        <v>4589</v>
      </c>
      <c r="F2807">
        <v>51049</v>
      </c>
      <c r="G2807" t="s">
        <v>7790</v>
      </c>
      <c r="H2807">
        <v>63.2</v>
      </c>
      <c r="I2807">
        <v>32.4</v>
      </c>
      <c r="J2807">
        <v>0.4</v>
      </c>
      <c r="K2807">
        <v>0.3</v>
      </c>
      <c r="L2807">
        <v>1.9</v>
      </c>
      <c r="M2807">
        <v>1.8</v>
      </c>
      <c r="N2807">
        <f t="shared" si="178"/>
        <v>5051.0999999999995</v>
      </c>
      <c r="O2807">
        <f t="shared" si="176"/>
        <v>4948.9000000000005</v>
      </c>
      <c r="P2807">
        <f t="shared" si="177"/>
        <v>5.9386800000000024</v>
      </c>
      <c r="Q2807" s="4">
        <v>51049</v>
      </c>
      <c r="R2807" s="5">
        <v>37.520189000000002</v>
      </c>
      <c r="S2807" s="5">
        <v>-78.252836000000002</v>
      </c>
      <c r="T2807">
        <v>8</v>
      </c>
      <c r="U2807">
        <v>0.14918717156661096</v>
      </c>
      <c r="V2807">
        <v>9951</v>
      </c>
      <c r="W2807">
        <v>9916</v>
      </c>
      <c r="X2807">
        <v>9859</v>
      </c>
      <c r="Y2807">
        <v>9746</v>
      </c>
      <c r="Z2807">
        <v>4965</v>
      </c>
      <c r="AA2807">
        <v>51033</v>
      </c>
      <c r="AB2807">
        <v>3844.0609999999997</v>
      </c>
      <c r="AC2807">
        <v>39301</v>
      </c>
      <c r="AD2807">
        <v>2</v>
      </c>
      <c r="AE2807">
        <v>2.0286033066233897E-4</v>
      </c>
      <c r="AF2807">
        <v>13</v>
      </c>
      <c r="AG2807">
        <v>262</v>
      </c>
      <c r="AH2807">
        <v>4.9618320610687022E-2</v>
      </c>
      <c r="AI2807" s="3">
        <v>57144</v>
      </c>
      <c r="AJ2807" s="3">
        <v>190374.46779833501</v>
      </c>
      <c r="AK2807">
        <v>101</v>
      </c>
      <c r="AL2807">
        <v>244684.79999999999</v>
      </c>
      <c r="AM2807">
        <v>102051</v>
      </c>
      <c r="AN2807">
        <v>17384</v>
      </c>
      <c r="AO2807">
        <v>119435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14</v>
      </c>
      <c r="AV2807">
        <f t="shared" si="175"/>
        <v>14</v>
      </c>
      <c r="AW2807">
        <v>1625</v>
      </c>
      <c r="AX2807">
        <v>0.16000000000000003</v>
      </c>
      <c r="AY2807">
        <v>236701565.95374501</v>
      </c>
      <c r="AZ2807">
        <v>236701.56595374501</v>
      </c>
      <c r="BA2807">
        <v>6898.7079771239196</v>
      </c>
      <c r="BB2807">
        <v>1.4495467895089846</v>
      </c>
      <c r="BC2807">
        <v>5312</v>
      </c>
      <c r="BD2807">
        <v>43939</v>
      </c>
      <c r="BE2807">
        <v>-38627</v>
      </c>
      <c r="BF2807">
        <v>-3.881720430107527</v>
      </c>
      <c r="BG2807">
        <v>41926</v>
      </c>
      <c r="BH2807">
        <v>4.2525611116746118</v>
      </c>
      <c r="BI2807">
        <v>1030</v>
      </c>
      <c r="BJ2807">
        <v>37</v>
      </c>
      <c r="BK2807">
        <v>4</v>
      </c>
      <c r="BL2807">
        <v>4</v>
      </c>
      <c r="BM2807">
        <v>0</v>
      </c>
      <c r="BN2807">
        <v>0</v>
      </c>
      <c r="BO2807">
        <v>0</v>
      </c>
      <c r="BP2807">
        <v>1</v>
      </c>
      <c r="BQ2807">
        <v>4</v>
      </c>
      <c r="BR2807">
        <v>2</v>
      </c>
      <c r="BS2807">
        <v>0</v>
      </c>
      <c r="BT2807">
        <v>46502</v>
      </c>
      <c r="BU2807">
        <v>0.76</v>
      </c>
      <c r="BV2807">
        <v>0.56644000000000005</v>
      </c>
      <c r="BW2807">
        <v>226</v>
      </c>
      <c r="BX2807">
        <v>1.1182319999999999</v>
      </c>
      <c r="BY2807">
        <v>-0.65530259999999996</v>
      </c>
      <c r="BZ2807">
        <v>35</v>
      </c>
      <c r="CA2807">
        <v>4</v>
      </c>
      <c r="CB2807">
        <v>4</v>
      </c>
      <c r="CC2807">
        <v>0</v>
      </c>
      <c r="CD2807">
        <v>1</v>
      </c>
      <c r="CE2807">
        <v>0</v>
      </c>
      <c r="CF2807">
        <v>1</v>
      </c>
      <c r="CG2807">
        <v>5</v>
      </c>
      <c r="CH2807">
        <v>2</v>
      </c>
      <c r="CI2807">
        <v>0</v>
      </c>
      <c r="CJ2807">
        <v>49117</v>
      </c>
      <c r="CK2807">
        <v>1.0586965816316143</v>
      </c>
      <c r="CL2807">
        <v>0.67931567625705835</v>
      </c>
      <c r="CM2807">
        <v>241</v>
      </c>
      <c r="CN2807">
        <v>-0.4084209811830582</v>
      </c>
      <c r="CO2807">
        <v>620</v>
      </c>
      <c r="CP2807">
        <v>-0.53596479760000004</v>
      </c>
      <c r="CQ2807">
        <v>-0.3811999117</v>
      </c>
      <c r="CR2807">
        <v>8129</v>
      </c>
      <c r="CS2807">
        <v>0.85599999999999998</v>
      </c>
      <c r="CT2807">
        <v>7951</v>
      </c>
      <c r="CU2807">
        <v>0.84292711034000012</v>
      </c>
      <c r="CV2807">
        <v>1</v>
      </c>
      <c r="CW2807">
        <v>1</v>
      </c>
      <c r="CX2807">
        <v>2</v>
      </c>
      <c r="CY2807">
        <v>191</v>
      </c>
      <c r="CZ2807">
        <v>394</v>
      </c>
      <c r="DA2807" s="2">
        <v>2383</v>
      </c>
      <c r="DB2807" s="2">
        <v>480</v>
      </c>
      <c r="DC2807" s="2">
        <v>158.74</v>
      </c>
      <c r="DD2807" s="2">
        <v>3648</v>
      </c>
      <c r="DE2807">
        <v>134</v>
      </c>
      <c r="DF2807">
        <v>26</v>
      </c>
      <c r="DG2807">
        <v>20.32</v>
      </c>
      <c r="DH2807">
        <v>10.16</v>
      </c>
      <c r="DI2807" s="2">
        <v>20.32</v>
      </c>
      <c r="DJ2807">
        <v>-1.5</v>
      </c>
      <c r="DK2807">
        <v>0.9686756264874703</v>
      </c>
      <c r="DL2807">
        <v>0</v>
      </c>
      <c r="DM2807">
        <v>0</v>
      </c>
      <c r="DN2807">
        <v>54.7</v>
      </c>
      <c r="DO2807">
        <v>0.28800000000000003</v>
      </c>
      <c r="DP2807">
        <v>491.61</v>
      </c>
      <c r="DQ2807" s="2">
        <v>0</v>
      </c>
      <c r="DR2807" s="2">
        <v>3687.9344690100002</v>
      </c>
      <c r="DS2807">
        <v>1.635446443977474E-2</v>
      </c>
      <c r="DT2807">
        <v>3.98688615061219</v>
      </c>
      <c r="DU2807">
        <v>975530.44038531359</v>
      </c>
      <c r="DV2807">
        <v>1</v>
      </c>
    </row>
    <row r="2808" spans="1:126" x14ac:dyDescent="0.15">
      <c r="A2808" t="s">
        <v>4550</v>
      </c>
      <c r="B2808" t="s">
        <v>4590</v>
      </c>
      <c r="C2808">
        <v>51</v>
      </c>
      <c r="D2808">
        <v>51</v>
      </c>
      <c r="E2808" t="s">
        <v>4591</v>
      </c>
      <c r="F2808">
        <v>51051</v>
      </c>
      <c r="G2808" t="s">
        <v>7791</v>
      </c>
      <c r="H2808">
        <v>98.4</v>
      </c>
      <c r="I2808">
        <v>0.3</v>
      </c>
      <c r="J2808">
        <v>0.1</v>
      </c>
      <c r="K2808">
        <v>0.1</v>
      </c>
      <c r="L2808">
        <v>0.5</v>
      </c>
      <c r="M2808">
        <v>0.5</v>
      </c>
      <c r="N2808">
        <f t="shared" si="178"/>
        <v>9683.1700000000019</v>
      </c>
      <c r="O2808">
        <f t="shared" si="176"/>
        <v>316.82999999999811</v>
      </c>
      <c r="P2808">
        <f t="shared" si="177"/>
        <v>0.38019599999999787</v>
      </c>
      <c r="Q2808" s="4">
        <v>51051</v>
      </c>
      <c r="R2808" s="5">
        <v>37.136701000000002</v>
      </c>
      <c r="S2808" s="5">
        <v>-82.349220000000003</v>
      </c>
      <c r="T2808">
        <v>9</v>
      </c>
      <c r="U2808">
        <v>4.7728319163948006E-2</v>
      </c>
      <c r="V2808">
        <v>15877</v>
      </c>
      <c r="W2808">
        <v>15612</v>
      </c>
      <c r="X2808">
        <v>15463</v>
      </c>
      <c r="Y2808">
        <v>15206</v>
      </c>
      <c r="Z2808">
        <v>8287</v>
      </c>
      <c r="AA2808">
        <v>51035</v>
      </c>
      <c r="AB2808">
        <v>4416.5120000000006</v>
      </c>
      <c r="AC2808">
        <v>33624</v>
      </c>
      <c r="AD2808">
        <v>0</v>
      </c>
      <c r="AE2808">
        <v>0</v>
      </c>
      <c r="AF2808">
        <v>7</v>
      </c>
      <c r="AG2808">
        <v>147</v>
      </c>
      <c r="AH2808">
        <v>4.7619047619047616E-2</v>
      </c>
      <c r="AI2808" s="3">
        <v>15048</v>
      </c>
      <c r="AJ2808" s="3">
        <v>211548.59822812502</v>
      </c>
      <c r="AK2808">
        <v>50</v>
      </c>
      <c r="AL2808">
        <v>191846.39999999999</v>
      </c>
      <c r="AM2808">
        <v>48599</v>
      </c>
      <c r="AN2808">
        <v>6444</v>
      </c>
      <c r="AO2808">
        <v>55043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10</v>
      </c>
      <c r="AV2808">
        <f t="shared" si="175"/>
        <v>10</v>
      </c>
      <c r="AW2808">
        <v>8285</v>
      </c>
      <c r="AX2808">
        <v>0.52</v>
      </c>
      <c r="AY2808">
        <v>184818490.22887701</v>
      </c>
      <c r="AZ2808">
        <v>184818.490228877</v>
      </c>
      <c r="BA2808">
        <v>20597.036794036801</v>
      </c>
      <c r="BB2808">
        <v>0.48550673089515345</v>
      </c>
      <c r="BC2808">
        <v>11260</v>
      </c>
      <c r="BD2808">
        <v>1032</v>
      </c>
      <c r="BE2808">
        <v>10228</v>
      </c>
      <c r="BF2808">
        <v>0.64420230522138944</v>
      </c>
      <c r="BG2808">
        <v>196319</v>
      </c>
      <c r="BH2808">
        <v>12.696048632218845</v>
      </c>
      <c r="BI2808">
        <v>3118</v>
      </c>
      <c r="BJ2808">
        <v>8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9757</v>
      </c>
      <c r="BU2808">
        <v>0.81</v>
      </c>
      <c r="BV2808">
        <v>0.63053919999999997</v>
      </c>
      <c r="BW2808">
        <v>29</v>
      </c>
      <c r="BX2808">
        <v>0.81992419999999999</v>
      </c>
      <c r="BY2808">
        <v>-0.87584260000000003</v>
      </c>
      <c r="BZ2808">
        <v>6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9839</v>
      </c>
      <c r="CK2808">
        <v>0.609818070942169</v>
      </c>
      <c r="CL2808">
        <v>0.72821696480092324</v>
      </c>
      <c r="CM2808">
        <v>28</v>
      </c>
      <c r="CN2808">
        <v>-0.98360208617096367</v>
      </c>
      <c r="CO2808">
        <v>986</v>
      </c>
      <c r="CP2808">
        <v>-1.6684023992000001</v>
      </c>
      <c r="CQ2808">
        <v>-0.54225485269999996</v>
      </c>
      <c r="CR2808">
        <v>12925</v>
      </c>
      <c r="CS2808">
        <v>0.84799999999999998</v>
      </c>
      <c r="CT2808">
        <v>13337</v>
      </c>
      <c r="CU2808">
        <v>0.8092372498899999</v>
      </c>
      <c r="CV2808">
        <v>4</v>
      </c>
      <c r="CW2808">
        <v>1</v>
      </c>
      <c r="CX2808">
        <v>5</v>
      </c>
      <c r="CY2808">
        <v>75</v>
      </c>
      <c r="CZ2808">
        <v>230</v>
      </c>
      <c r="DA2808" s="2">
        <v>4749</v>
      </c>
      <c r="DB2808" s="2">
        <v>595</v>
      </c>
      <c r="DC2808" s="2">
        <v>40.65</v>
      </c>
      <c r="DD2808" s="2">
        <v>247</v>
      </c>
      <c r="DE2808">
        <v>64</v>
      </c>
      <c r="DF2808">
        <v>6</v>
      </c>
      <c r="DG2808">
        <v>6.46</v>
      </c>
      <c r="DH2808">
        <v>12.91</v>
      </c>
      <c r="DI2808" s="2">
        <v>19.37</v>
      </c>
      <c r="DJ2808">
        <v>0.61</v>
      </c>
      <c r="DL2808">
        <v>0</v>
      </c>
      <c r="DM2808">
        <v>0</v>
      </c>
      <c r="DN2808">
        <v>1.5</v>
      </c>
      <c r="DO2808">
        <v>6.9999999999999993E-3</v>
      </c>
      <c r="DP2808">
        <v>1.8</v>
      </c>
      <c r="DQ2808" s="2">
        <v>8646</v>
      </c>
      <c r="DR2808" s="2">
        <v>0</v>
      </c>
      <c r="DS2808">
        <v>0</v>
      </c>
      <c r="DT2808">
        <v>1.74442982679748</v>
      </c>
      <c r="DU2808">
        <v>334662.58232372004</v>
      </c>
      <c r="DV2808">
        <v>1</v>
      </c>
    </row>
    <row r="2809" spans="1:126" x14ac:dyDescent="0.15">
      <c r="A2809" t="s">
        <v>4550</v>
      </c>
      <c r="B2809" t="s">
        <v>4592</v>
      </c>
      <c r="C2809">
        <v>51</v>
      </c>
      <c r="D2809">
        <v>53</v>
      </c>
      <c r="E2809" t="s">
        <v>4593</v>
      </c>
      <c r="F2809">
        <v>51053</v>
      </c>
      <c r="G2809" t="s">
        <v>7792</v>
      </c>
      <c r="H2809">
        <v>62.9</v>
      </c>
      <c r="I2809">
        <v>32.6</v>
      </c>
      <c r="J2809">
        <v>0.3</v>
      </c>
      <c r="K2809">
        <v>0.4</v>
      </c>
      <c r="L2809">
        <v>1.3</v>
      </c>
      <c r="M2809">
        <v>2.4</v>
      </c>
      <c r="N2809">
        <f t="shared" si="178"/>
        <v>5026.87</v>
      </c>
      <c r="O2809">
        <f t="shared" si="176"/>
        <v>4973.13</v>
      </c>
      <c r="P2809">
        <f t="shared" si="177"/>
        <v>5.9677560000000023</v>
      </c>
      <c r="Q2809" s="4">
        <v>51053</v>
      </c>
      <c r="R2809" s="5">
        <v>37.073498000000001</v>
      </c>
      <c r="S2809" s="5">
        <v>-77.635491999999999</v>
      </c>
      <c r="T2809">
        <v>1</v>
      </c>
      <c r="U2809">
        <v>3.3111769375448755E-2</v>
      </c>
      <c r="V2809">
        <v>27926</v>
      </c>
      <c r="W2809">
        <v>27993</v>
      </c>
      <c r="X2809">
        <v>28110</v>
      </c>
      <c r="Y2809">
        <v>27849</v>
      </c>
      <c r="Z2809">
        <v>15130</v>
      </c>
      <c r="AA2809">
        <v>51036</v>
      </c>
      <c r="AB2809">
        <v>11522.519</v>
      </c>
      <c r="AC2809">
        <v>51397</v>
      </c>
      <c r="AD2809">
        <v>1</v>
      </c>
      <c r="AE2809">
        <v>3.5574528637495556E-5</v>
      </c>
      <c r="AF2809">
        <v>29</v>
      </c>
      <c r="AG2809">
        <v>383</v>
      </c>
      <c r="AH2809">
        <v>7.5718015665796348E-2</v>
      </c>
      <c r="AI2809" s="3">
        <v>89238</v>
      </c>
      <c r="AJ2809" s="3">
        <v>322379.71052568004</v>
      </c>
      <c r="AK2809">
        <v>92</v>
      </c>
      <c r="AL2809">
        <v>214124.79999999999</v>
      </c>
      <c r="AM2809">
        <v>129655</v>
      </c>
      <c r="AN2809">
        <v>28223</v>
      </c>
      <c r="AO2809">
        <v>157878</v>
      </c>
      <c r="AP2809">
        <v>0</v>
      </c>
      <c r="AQ2809">
        <v>0</v>
      </c>
      <c r="AR2809">
        <v>0</v>
      </c>
      <c r="AS2809">
        <v>0</v>
      </c>
      <c r="AT2809">
        <v>52</v>
      </c>
      <c r="AU2809">
        <v>303</v>
      </c>
      <c r="AV2809">
        <f t="shared" si="175"/>
        <v>355</v>
      </c>
      <c r="AW2809">
        <v>15476</v>
      </c>
      <c r="AX2809">
        <v>0.55000000000000004</v>
      </c>
      <c r="AY2809">
        <v>401534484.908252</v>
      </c>
      <c r="AZ2809">
        <v>401534.48490825202</v>
      </c>
      <c r="BA2809">
        <v>24407.933677507601</v>
      </c>
      <c r="BB2809">
        <v>0.40970285039799165</v>
      </c>
      <c r="BC2809">
        <v>20310</v>
      </c>
      <c r="BD2809">
        <v>64348</v>
      </c>
      <c r="BE2809">
        <v>-44038</v>
      </c>
      <c r="BF2809">
        <v>-1.5769533767814941</v>
      </c>
      <c r="BG2809">
        <v>243653</v>
      </c>
      <c r="BH2809">
        <v>8.6678406261117047</v>
      </c>
      <c r="BI2809">
        <v>3184</v>
      </c>
      <c r="BJ2809">
        <v>5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>
        <v>0</v>
      </c>
      <c r="BQ2809">
        <v>0</v>
      </c>
      <c r="BR2809">
        <v>0</v>
      </c>
      <c r="BS2809">
        <v>0</v>
      </c>
      <c r="BT2809">
        <v>16087</v>
      </c>
      <c r="BU2809">
        <v>0.8</v>
      </c>
      <c r="BV2809">
        <v>0.50873889999999999</v>
      </c>
      <c r="BW2809">
        <v>45</v>
      </c>
      <c r="BX2809">
        <v>0.49729590000000001</v>
      </c>
      <c r="BY2809">
        <v>-1.7759819999999999</v>
      </c>
      <c r="BZ2809">
        <v>4</v>
      </c>
      <c r="CA2809">
        <v>1</v>
      </c>
      <c r="CB2809">
        <v>0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>
        <v>0</v>
      </c>
      <c r="CJ2809">
        <v>15306</v>
      </c>
      <c r="CK2809">
        <v>0.39200313602508818</v>
      </c>
      <c r="CL2809">
        <v>0.60534853134590094</v>
      </c>
      <c r="CM2809">
        <v>40</v>
      </c>
      <c r="CN2809">
        <v>-1.7227168721873631</v>
      </c>
      <c r="CO2809">
        <v>2503</v>
      </c>
      <c r="CP2809">
        <v>-0.37932159789999997</v>
      </c>
      <c r="CQ2809">
        <v>-0.39869789970000002</v>
      </c>
      <c r="CR2809">
        <v>23822</v>
      </c>
      <c r="CS2809">
        <v>0.94299999999999995</v>
      </c>
      <c r="CT2809">
        <v>23179</v>
      </c>
      <c r="CU2809">
        <v>0.86965327608999998</v>
      </c>
      <c r="CV2809">
        <v>3</v>
      </c>
      <c r="CW2809">
        <v>2</v>
      </c>
      <c r="CX2809">
        <v>4</v>
      </c>
      <c r="CY2809">
        <v>300</v>
      </c>
      <c r="CZ2809">
        <v>564</v>
      </c>
      <c r="DA2809" s="2">
        <v>42178</v>
      </c>
      <c r="DB2809" s="2">
        <v>2040</v>
      </c>
      <c r="DC2809" s="2">
        <v>19.37</v>
      </c>
      <c r="DD2809" s="2">
        <v>9979</v>
      </c>
      <c r="DE2809">
        <v>178</v>
      </c>
      <c r="DF2809">
        <v>57</v>
      </c>
      <c r="DG2809">
        <v>10.75</v>
      </c>
      <c r="DH2809">
        <v>14.33</v>
      </c>
      <c r="DI2809" s="2">
        <v>10.75</v>
      </c>
      <c r="DJ2809">
        <v>-1.34</v>
      </c>
      <c r="DK2809">
        <v>0.99301866917680803</v>
      </c>
      <c r="DL2809">
        <v>0</v>
      </c>
      <c r="DM2809">
        <v>0</v>
      </c>
      <c r="DN2809">
        <v>206.4</v>
      </c>
      <c r="DO2809">
        <v>0.621</v>
      </c>
      <c r="DP2809">
        <v>1991.28</v>
      </c>
      <c r="DQ2809" s="2">
        <v>0</v>
      </c>
      <c r="DR2809" s="2">
        <v>8545.9004651399991</v>
      </c>
      <c r="DS2809">
        <v>2.2962152276854421E-2</v>
      </c>
      <c r="DT2809">
        <v>5.3442117760869001</v>
      </c>
      <c r="DU2809">
        <v>1144328.2777122522</v>
      </c>
      <c r="DV2809">
        <v>1</v>
      </c>
    </row>
    <row r="2810" spans="1:126" x14ac:dyDescent="0.15">
      <c r="A2810" t="s">
        <v>4550</v>
      </c>
      <c r="B2810" t="s">
        <v>2084</v>
      </c>
      <c r="C2810">
        <v>51</v>
      </c>
      <c r="D2810">
        <v>57</v>
      </c>
      <c r="E2810" t="s">
        <v>4594</v>
      </c>
      <c r="F2810">
        <v>51057</v>
      </c>
      <c r="G2810" t="s">
        <v>7793</v>
      </c>
      <c r="H2810">
        <v>56</v>
      </c>
      <c r="I2810">
        <v>37.9</v>
      </c>
      <c r="J2810">
        <v>0.4</v>
      </c>
      <c r="K2810">
        <v>0.8</v>
      </c>
      <c r="L2810">
        <v>1.9</v>
      </c>
      <c r="M2810">
        <v>3.1</v>
      </c>
      <c r="N2810">
        <f t="shared" si="178"/>
        <v>4586.4299999999994</v>
      </c>
      <c r="O2810">
        <f t="shared" si="176"/>
        <v>5413.5700000000006</v>
      </c>
      <c r="P2810">
        <f t="shared" si="177"/>
        <v>6.4962840000000028</v>
      </c>
      <c r="Q2810" s="4">
        <v>51057</v>
      </c>
      <c r="R2810" s="5">
        <v>37.939480000000003</v>
      </c>
      <c r="S2810" s="5">
        <v>-76.941871000000006</v>
      </c>
      <c r="T2810">
        <v>6</v>
      </c>
      <c r="U2810">
        <v>6.6949135073980134E-2</v>
      </c>
      <c r="V2810">
        <v>11130</v>
      </c>
      <c r="W2810">
        <v>11166</v>
      </c>
      <c r="X2810">
        <v>11151</v>
      </c>
      <c r="Y2810">
        <v>11078</v>
      </c>
      <c r="Z2810">
        <v>5613</v>
      </c>
      <c r="AA2810">
        <v>51037</v>
      </c>
      <c r="AB2810">
        <v>4510.924</v>
      </c>
      <c r="AC2810">
        <v>42760</v>
      </c>
      <c r="AD2810">
        <v>0</v>
      </c>
      <c r="AE2810">
        <v>0</v>
      </c>
      <c r="AF2810">
        <v>5</v>
      </c>
      <c r="AG2810">
        <v>98</v>
      </c>
      <c r="AH2810">
        <v>5.1020408163265307E-2</v>
      </c>
      <c r="AI2810" s="3">
        <v>56705</v>
      </c>
      <c r="AJ2810" s="3">
        <v>164537.072627385</v>
      </c>
      <c r="AK2810">
        <v>107</v>
      </c>
      <c r="AL2810">
        <v>324505.60000000003</v>
      </c>
      <c r="AM2810">
        <v>122327</v>
      </c>
      <c r="AN2810">
        <v>25295</v>
      </c>
      <c r="AO2810">
        <v>147622</v>
      </c>
      <c r="AP2810">
        <v>0</v>
      </c>
      <c r="AQ2810">
        <v>0</v>
      </c>
      <c r="AR2810">
        <v>0</v>
      </c>
      <c r="AS2810">
        <v>0</v>
      </c>
      <c r="AT2810">
        <v>19</v>
      </c>
      <c r="AU2810">
        <v>37</v>
      </c>
      <c r="AV2810">
        <f t="shared" si="175"/>
        <v>56</v>
      </c>
      <c r="AW2810">
        <v>9616</v>
      </c>
      <c r="AX2810">
        <v>0.85</v>
      </c>
      <c r="AY2810">
        <v>132463508.30708</v>
      </c>
      <c r="AZ2810">
        <v>132463.50830707999</v>
      </c>
      <c r="BA2810">
        <v>5381.5259158819099</v>
      </c>
      <c r="BB2810">
        <v>1.8582090203241599</v>
      </c>
      <c r="BC2810">
        <v>21229</v>
      </c>
      <c r="BD2810">
        <v>9311</v>
      </c>
      <c r="BE2810">
        <v>11918</v>
      </c>
      <c r="BF2810">
        <v>1.0707996406109614</v>
      </c>
      <c r="BG2810">
        <v>340547</v>
      </c>
      <c r="BH2810">
        <v>30.539592861626758</v>
      </c>
      <c r="BI2810">
        <v>1477</v>
      </c>
      <c r="BJ2810">
        <v>21</v>
      </c>
      <c r="BK2810">
        <v>1</v>
      </c>
      <c r="BL2810">
        <v>0</v>
      </c>
      <c r="BM2810">
        <v>0</v>
      </c>
      <c r="BN2810">
        <v>0</v>
      </c>
      <c r="BO2810">
        <v>2</v>
      </c>
      <c r="BP2810">
        <v>0</v>
      </c>
      <c r="BQ2810">
        <v>2</v>
      </c>
      <c r="BR2810">
        <v>0</v>
      </c>
      <c r="BS2810">
        <v>0</v>
      </c>
      <c r="BT2810">
        <v>26338</v>
      </c>
      <c r="BU2810">
        <v>0.81</v>
      </c>
      <c r="BV2810">
        <v>0.6329226</v>
      </c>
      <c r="BW2810">
        <v>50</v>
      </c>
      <c r="BX2810">
        <v>0.98716680000000001</v>
      </c>
      <c r="BY2810">
        <v>-0.8879167</v>
      </c>
      <c r="BZ2810">
        <v>21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0</v>
      </c>
      <c r="CI2810">
        <v>0</v>
      </c>
      <c r="CJ2810">
        <v>28068</v>
      </c>
      <c r="CK2810">
        <v>0.81943850648425254</v>
      </c>
      <c r="CL2810">
        <v>0.72824222936763128</v>
      </c>
      <c r="CM2810">
        <v>42</v>
      </c>
      <c r="CN2810">
        <v>-1.0288251705926172</v>
      </c>
      <c r="CO2810">
        <v>722</v>
      </c>
      <c r="CP2810">
        <v>-0.14209743720000001</v>
      </c>
      <c r="CQ2810">
        <v>-0.1126871968</v>
      </c>
      <c r="CR2810">
        <v>9430</v>
      </c>
      <c r="CS2810">
        <v>0.93400000000000005</v>
      </c>
      <c r="CT2810">
        <v>9316</v>
      </c>
      <c r="CU2810">
        <v>0.87229942918000003</v>
      </c>
      <c r="CV2810">
        <v>2</v>
      </c>
      <c r="CW2810">
        <v>7</v>
      </c>
      <c r="CX2810">
        <v>2</v>
      </c>
      <c r="CY2810">
        <v>89</v>
      </c>
      <c r="CZ2810">
        <v>136</v>
      </c>
      <c r="DA2810" s="2">
        <v>5520</v>
      </c>
      <c r="DB2810" s="2">
        <v>1020</v>
      </c>
      <c r="DC2810" s="2">
        <v>111.1</v>
      </c>
      <c r="DD2810" s="2">
        <v>4940</v>
      </c>
      <c r="DE2810">
        <v>38</v>
      </c>
      <c r="DF2810">
        <v>11</v>
      </c>
      <c r="DG2810">
        <v>44.53</v>
      </c>
      <c r="DH2810">
        <v>8.91</v>
      </c>
      <c r="DI2810" s="2">
        <v>17.809999999999999</v>
      </c>
      <c r="DJ2810">
        <v>0.48</v>
      </c>
      <c r="DL2810">
        <v>0</v>
      </c>
      <c r="DM2810">
        <v>0</v>
      </c>
      <c r="DN2810">
        <v>78.3</v>
      </c>
      <c r="DO2810">
        <v>0.39700000000000002</v>
      </c>
      <c r="DP2810">
        <v>584.5</v>
      </c>
      <c r="DQ2810" s="2">
        <v>0</v>
      </c>
      <c r="DR2810" s="2">
        <v>28813.161002939996</v>
      </c>
      <c r="DS2810">
        <v>0.14875851678539503</v>
      </c>
      <c r="DT2810">
        <v>3.43680903651217</v>
      </c>
      <c r="DU2810">
        <v>1115263.7784788038</v>
      </c>
      <c r="DV2810">
        <v>0</v>
      </c>
    </row>
    <row r="2811" spans="1:126" x14ac:dyDescent="0.15">
      <c r="A2811" t="s">
        <v>4550</v>
      </c>
      <c r="B2811" t="s">
        <v>4595</v>
      </c>
      <c r="C2811">
        <v>51</v>
      </c>
      <c r="D2811">
        <v>59</v>
      </c>
      <c r="E2811" t="s">
        <v>4596</v>
      </c>
      <c r="F2811">
        <v>51059</v>
      </c>
      <c r="G2811" t="s">
        <v>7794</v>
      </c>
      <c r="H2811">
        <v>54.6</v>
      </c>
      <c r="I2811">
        <v>8.9</v>
      </c>
      <c r="J2811">
        <v>0.2</v>
      </c>
      <c r="K2811">
        <v>17.399999999999999</v>
      </c>
      <c r="L2811">
        <v>3.3</v>
      </c>
      <c r="M2811">
        <v>15.6</v>
      </c>
      <c r="N2811">
        <f t="shared" si="178"/>
        <v>3617.42</v>
      </c>
      <c r="O2811">
        <f t="shared" si="176"/>
        <v>6382.58</v>
      </c>
      <c r="P2811">
        <f t="shared" si="177"/>
        <v>7.6590960000000026</v>
      </c>
      <c r="Q2811" s="4">
        <v>51059</v>
      </c>
      <c r="R2811" s="5">
        <v>38.829520000000002</v>
      </c>
      <c r="S2811" s="5">
        <v>-77.273251999999999</v>
      </c>
      <c r="T2811">
        <v>1</v>
      </c>
      <c r="U2811">
        <v>-3.5324439702742558E-2</v>
      </c>
      <c r="V2811">
        <v>1083770</v>
      </c>
      <c r="W2811">
        <v>1117072</v>
      </c>
      <c r="X2811">
        <v>1128722</v>
      </c>
      <c r="Y2811">
        <v>1142197</v>
      </c>
      <c r="Z2811">
        <v>641715</v>
      </c>
      <c r="AA2811">
        <v>51041</v>
      </c>
      <c r="AB2811">
        <v>544568.58100000001</v>
      </c>
      <c r="AC2811">
        <v>112552</v>
      </c>
      <c r="AD2811">
        <v>1</v>
      </c>
      <c r="AE2811">
        <v>8.859577469031347E-7</v>
      </c>
      <c r="AF2811">
        <v>7</v>
      </c>
      <c r="AG2811">
        <v>148</v>
      </c>
      <c r="AH2811">
        <v>4.72972972972973E-2</v>
      </c>
      <c r="AI2811" s="3">
        <v>7856</v>
      </c>
      <c r="AJ2811" s="3">
        <v>250145.313942965</v>
      </c>
      <c r="AK2811">
        <v>11</v>
      </c>
      <c r="AL2811">
        <v>182988.80000000002</v>
      </c>
      <c r="AM2811">
        <v>200004</v>
      </c>
      <c r="AN2811">
        <v>6302</v>
      </c>
      <c r="AO2811">
        <v>206306</v>
      </c>
      <c r="AP2811" t="e">
        <v>#N/A</v>
      </c>
      <c r="AQ2811" t="e">
        <v>#N/A</v>
      </c>
      <c r="AR2811" t="e">
        <v>#N/A</v>
      </c>
      <c r="AS2811" t="e">
        <v>#N/A</v>
      </c>
      <c r="AT2811">
        <v>7</v>
      </c>
      <c r="AU2811">
        <v>15</v>
      </c>
      <c r="AV2811">
        <f t="shared" si="175"/>
        <v>22</v>
      </c>
      <c r="AW2811">
        <v>1056195</v>
      </c>
      <c r="AX2811">
        <v>0.98</v>
      </c>
      <c r="AY2811">
        <v>431705491.17636597</v>
      </c>
      <c r="AZ2811">
        <v>431705.49117636599</v>
      </c>
      <c r="BA2811">
        <v>43192.179329122802</v>
      </c>
      <c r="BB2811">
        <v>0.23152339509892225</v>
      </c>
      <c r="BC2811">
        <v>9565322</v>
      </c>
      <c r="BD2811">
        <v>4350060</v>
      </c>
      <c r="BE2811">
        <v>5215262</v>
      </c>
      <c r="BF2811">
        <v>4.8121483340561193</v>
      </c>
      <c r="BG2811">
        <v>53624139</v>
      </c>
      <c r="BH2811">
        <v>47.508721368060513</v>
      </c>
      <c r="BI2811">
        <v>53670</v>
      </c>
      <c r="BJ2811">
        <v>16</v>
      </c>
      <c r="BK2811">
        <v>1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4</v>
      </c>
      <c r="BR2811">
        <v>1</v>
      </c>
      <c r="BS2811">
        <v>0</v>
      </c>
      <c r="BT2811">
        <v>11189</v>
      </c>
      <c r="BU2811">
        <v>0.73</v>
      </c>
      <c r="BV2811">
        <v>0.61358959999999996</v>
      </c>
      <c r="BW2811">
        <v>49</v>
      </c>
      <c r="BX2811">
        <v>1.9662170000000001</v>
      </c>
      <c r="BY2811">
        <v>0.21218329999999999</v>
      </c>
      <c r="BZ2811">
        <v>16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2</v>
      </c>
      <c r="CH2811">
        <v>1</v>
      </c>
      <c r="CI2811">
        <v>0</v>
      </c>
      <c r="CJ2811">
        <v>11084</v>
      </c>
      <c r="CK2811">
        <v>1.8044027426921689</v>
      </c>
      <c r="CL2811">
        <v>0.74759583717560274</v>
      </c>
      <c r="CM2811">
        <v>59</v>
      </c>
      <c r="CN2811">
        <v>0.62464385357408903</v>
      </c>
      <c r="CO2811">
        <v>392568</v>
      </c>
      <c r="CP2811">
        <v>1.627308011</v>
      </c>
      <c r="CQ2811">
        <v>1.0210976650000001</v>
      </c>
      <c r="CR2811">
        <v>1078774</v>
      </c>
      <c r="CS2811">
        <v>0.91099999999999992</v>
      </c>
      <c r="CT2811">
        <v>943964</v>
      </c>
      <c r="CU2811">
        <v>0.81078452561000003</v>
      </c>
      <c r="CV2811">
        <v>1673</v>
      </c>
      <c r="CW2811">
        <v>1150</v>
      </c>
      <c r="CX2811">
        <v>1170</v>
      </c>
      <c r="CY2811">
        <v>504</v>
      </c>
      <c r="CZ2811">
        <v>235</v>
      </c>
      <c r="DA2811" s="2">
        <v>875953</v>
      </c>
      <c r="DB2811" s="2">
        <v>247540</v>
      </c>
      <c r="DC2811" s="2">
        <v>62.34</v>
      </c>
      <c r="DD2811" s="2">
        <v>418756</v>
      </c>
      <c r="DE2811">
        <v>108</v>
      </c>
      <c r="DF2811">
        <v>9</v>
      </c>
      <c r="DG2811">
        <v>60.57</v>
      </c>
      <c r="DH2811">
        <v>1.95</v>
      </c>
      <c r="DI2811" s="2">
        <v>6.63</v>
      </c>
      <c r="DJ2811">
        <v>-1.31</v>
      </c>
      <c r="DK2811">
        <v>0.95493890020366601</v>
      </c>
      <c r="DL2811">
        <v>0</v>
      </c>
      <c r="DM2811">
        <v>0</v>
      </c>
      <c r="DN2811">
        <v>6.6</v>
      </c>
      <c r="DO2811">
        <v>2.2000000000000002E-2</v>
      </c>
      <c r="DP2811">
        <v>0</v>
      </c>
      <c r="DQ2811" s="2">
        <v>0</v>
      </c>
      <c r="DR2811" s="2">
        <v>2486.5533119199999</v>
      </c>
      <c r="DS2811">
        <v>1.003647387057802E-2</v>
      </c>
      <c r="DT2811">
        <v>2.2643896065456701</v>
      </c>
      <c r="DU2811">
        <v>414357.93683426437</v>
      </c>
      <c r="DV2811">
        <v>1</v>
      </c>
    </row>
    <row r="2812" spans="1:126" x14ac:dyDescent="0.15">
      <c r="A2812" t="s">
        <v>4550</v>
      </c>
      <c r="B2812" t="s">
        <v>4597</v>
      </c>
      <c r="C2812">
        <v>51</v>
      </c>
      <c r="D2812">
        <v>61</v>
      </c>
      <c r="E2812" t="s">
        <v>4598</v>
      </c>
      <c r="F2812">
        <v>51061</v>
      </c>
      <c r="G2812" t="s">
        <v>7795</v>
      </c>
      <c r="H2812">
        <v>81.900000000000006</v>
      </c>
      <c r="I2812">
        <v>8</v>
      </c>
      <c r="J2812">
        <v>0.3</v>
      </c>
      <c r="K2812">
        <v>1.3</v>
      </c>
      <c r="L2812">
        <v>2.1</v>
      </c>
      <c r="M2812">
        <v>6.4</v>
      </c>
      <c r="N2812">
        <f t="shared" si="178"/>
        <v>6818.76</v>
      </c>
      <c r="O2812">
        <f t="shared" si="176"/>
        <v>3181.24</v>
      </c>
      <c r="P2812">
        <f t="shared" si="177"/>
        <v>3.8174880000000013</v>
      </c>
      <c r="Q2812" s="4">
        <v>51061</v>
      </c>
      <c r="R2812" s="5">
        <v>38.744093999999997</v>
      </c>
      <c r="S2812" s="5">
        <v>-77.821478999999997</v>
      </c>
      <c r="T2812">
        <v>1</v>
      </c>
      <c r="U2812">
        <v>2.9364159488251489E-2</v>
      </c>
      <c r="V2812">
        <v>65495</v>
      </c>
      <c r="W2812">
        <v>66726</v>
      </c>
      <c r="X2812">
        <v>67463</v>
      </c>
      <c r="Y2812">
        <v>68445</v>
      </c>
      <c r="Z2812">
        <v>35920</v>
      </c>
      <c r="AA2812">
        <v>51043</v>
      </c>
      <c r="AB2812">
        <v>29252.092000000001</v>
      </c>
      <c r="AC2812">
        <v>91609</v>
      </c>
      <c r="AD2812">
        <v>22</v>
      </c>
      <c r="AE2812">
        <v>3.261046796021523E-4</v>
      </c>
      <c r="AF2812">
        <v>143</v>
      </c>
      <c r="AG2812">
        <v>1258</v>
      </c>
      <c r="AH2812">
        <v>0.11367249602543721</v>
      </c>
      <c r="AI2812" s="3">
        <v>228285</v>
      </c>
      <c r="AJ2812" s="3">
        <v>414494.76814542001</v>
      </c>
      <c r="AK2812">
        <v>50</v>
      </c>
      <c r="AL2812">
        <v>260358.39999999999</v>
      </c>
      <c r="AM2812">
        <v>48976</v>
      </c>
      <c r="AN2812">
        <v>91880</v>
      </c>
      <c r="AO2812">
        <v>140856</v>
      </c>
      <c r="AP2812">
        <v>44</v>
      </c>
      <c r="AQ2812">
        <v>9</v>
      </c>
      <c r="AR2812">
        <v>53</v>
      </c>
      <c r="AS2812">
        <v>0.79429307915954805</v>
      </c>
      <c r="AT2812">
        <v>5</v>
      </c>
      <c r="AU2812">
        <v>10</v>
      </c>
      <c r="AV2812">
        <f t="shared" si="175"/>
        <v>15</v>
      </c>
      <c r="AW2812">
        <v>53537</v>
      </c>
      <c r="AX2812">
        <v>0.81</v>
      </c>
      <c r="AY2812">
        <v>2357839436.90275</v>
      </c>
      <c r="AZ2812">
        <v>2357839.4369027498</v>
      </c>
      <c r="BA2812">
        <v>2429.5437053218602</v>
      </c>
      <c r="BB2812">
        <v>4.1159992216214212</v>
      </c>
      <c r="BC2812">
        <v>66354</v>
      </c>
      <c r="BD2812">
        <v>144086</v>
      </c>
      <c r="BE2812">
        <v>-77732</v>
      </c>
      <c r="BF2812">
        <v>-1.1868386899763341</v>
      </c>
      <c r="BG2812">
        <v>1537981</v>
      </c>
      <c r="BH2812">
        <v>22.797400056327174</v>
      </c>
      <c r="BI2812">
        <v>4837</v>
      </c>
      <c r="BJ2812">
        <v>445</v>
      </c>
      <c r="BK2812">
        <v>72</v>
      </c>
      <c r="BL2812">
        <v>106</v>
      </c>
      <c r="BM2812">
        <v>27</v>
      </c>
      <c r="BN2812">
        <v>74</v>
      </c>
      <c r="BO2812">
        <v>22</v>
      </c>
      <c r="BP2812">
        <v>6</v>
      </c>
      <c r="BQ2812">
        <v>123</v>
      </c>
      <c r="BR2812">
        <v>35</v>
      </c>
      <c r="BS2812">
        <v>3</v>
      </c>
      <c r="BT2812">
        <v>1000000</v>
      </c>
      <c r="BU2812">
        <v>0.78</v>
      </c>
      <c r="BV2812">
        <v>0.67161890000000002</v>
      </c>
      <c r="BW2812">
        <v>5643</v>
      </c>
      <c r="BX2812">
        <v>0.87991090000000005</v>
      </c>
      <c r="BY2812">
        <v>-0.23507929999999999</v>
      </c>
      <c r="BZ2812">
        <v>479</v>
      </c>
      <c r="CA2812">
        <v>70</v>
      </c>
      <c r="CB2812">
        <v>89</v>
      </c>
      <c r="CC2812">
        <v>21</v>
      </c>
      <c r="CD2812">
        <v>74</v>
      </c>
      <c r="CE2812">
        <v>20</v>
      </c>
      <c r="CF2812">
        <v>6</v>
      </c>
      <c r="CG2812">
        <v>150</v>
      </c>
      <c r="CH2812">
        <v>25</v>
      </c>
      <c r="CI2812">
        <v>2</v>
      </c>
      <c r="CJ2812">
        <v>1139045</v>
      </c>
      <c r="CK2812">
        <v>0.82174101988946879</v>
      </c>
      <c r="CL2812">
        <v>0.7171414983517399</v>
      </c>
      <c r="CM2812">
        <v>5754</v>
      </c>
      <c r="CN2812">
        <v>-0.44728456935791666</v>
      </c>
      <c r="CO2812">
        <v>12326</v>
      </c>
      <c r="CP2812">
        <v>0.65455850599999998</v>
      </c>
      <c r="CQ2812">
        <v>0.65683727199999997</v>
      </c>
      <c r="CR2812">
        <v>64362</v>
      </c>
      <c r="CS2812">
        <v>0.91400000000000003</v>
      </c>
      <c r="CT2812">
        <v>56719</v>
      </c>
      <c r="CU2812">
        <v>0.85665271391999998</v>
      </c>
      <c r="CV2812">
        <v>46</v>
      </c>
      <c r="CW2812">
        <v>37</v>
      </c>
      <c r="CX2812">
        <v>36</v>
      </c>
      <c r="CY2812">
        <v>1642</v>
      </c>
      <c r="CZ2812">
        <v>1996</v>
      </c>
      <c r="DA2812" s="2">
        <v>35005</v>
      </c>
      <c r="DB2812" s="2">
        <v>10585</v>
      </c>
      <c r="DC2812" s="2">
        <v>276.58999999999997</v>
      </c>
      <c r="DD2812" s="2">
        <v>8568</v>
      </c>
      <c r="DE2812">
        <v>805</v>
      </c>
      <c r="DF2812">
        <v>104</v>
      </c>
      <c r="DG2812">
        <v>55.05</v>
      </c>
      <c r="DH2812">
        <v>4.46</v>
      </c>
      <c r="DI2812" s="2">
        <v>19.34</v>
      </c>
      <c r="DJ2812">
        <v>-1.53</v>
      </c>
      <c r="DK2812">
        <v>0.8692730578005563</v>
      </c>
      <c r="DL2812">
        <v>2.3847376788553257E-3</v>
      </c>
      <c r="DM2812">
        <v>0</v>
      </c>
      <c r="DN2812">
        <v>41.2</v>
      </c>
      <c r="DO2812">
        <v>9.5000000000000001E-2</v>
      </c>
      <c r="DP2812">
        <v>1032.7</v>
      </c>
      <c r="DQ2812" s="2">
        <v>0</v>
      </c>
      <c r="DR2812" s="2">
        <v>104694.71556458001</v>
      </c>
      <c r="DS2812">
        <v>0.25076138565432954</v>
      </c>
      <c r="DT2812">
        <v>6.0470613952622401</v>
      </c>
      <c r="DU2812">
        <v>1574403.2295722445</v>
      </c>
      <c r="DV2812">
        <v>0</v>
      </c>
    </row>
    <row r="2813" spans="1:126" x14ac:dyDescent="0.15">
      <c r="A2813" t="s">
        <v>4550</v>
      </c>
      <c r="B2813" t="s">
        <v>866</v>
      </c>
      <c r="C2813">
        <v>51</v>
      </c>
      <c r="D2813">
        <v>63</v>
      </c>
      <c r="E2813" t="s">
        <v>4599</v>
      </c>
      <c r="F2813">
        <v>51063</v>
      </c>
      <c r="G2813" t="s">
        <v>7796</v>
      </c>
      <c r="H2813">
        <v>94.1</v>
      </c>
      <c r="I2813">
        <v>1.8</v>
      </c>
      <c r="J2813">
        <v>0.1</v>
      </c>
      <c r="K2813">
        <v>0.2</v>
      </c>
      <c r="L2813">
        <v>1</v>
      </c>
      <c r="M2813">
        <v>2.7</v>
      </c>
      <c r="N2813">
        <f t="shared" si="178"/>
        <v>8866.3900000000012</v>
      </c>
      <c r="O2813">
        <f t="shared" si="176"/>
        <v>1133.6099999999988</v>
      </c>
      <c r="P2813">
        <f t="shared" si="177"/>
        <v>1.360331999999999</v>
      </c>
      <c r="Q2813" s="4">
        <v>51063</v>
      </c>
      <c r="R2813" s="5">
        <v>36.931438</v>
      </c>
      <c r="S2813" s="5">
        <v>-80.350308999999996</v>
      </c>
      <c r="T2813">
        <v>3</v>
      </c>
      <c r="U2813">
        <v>6.9925906706184371E-2</v>
      </c>
      <c r="V2813">
        <v>15268</v>
      </c>
      <c r="W2813">
        <v>15452</v>
      </c>
      <c r="X2813">
        <v>15523</v>
      </c>
      <c r="Y2813">
        <v>15547</v>
      </c>
      <c r="Z2813">
        <v>8226</v>
      </c>
      <c r="AA2813">
        <v>51045</v>
      </c>
      <c r="AB2813">
        <v>6574.7049999999999</v>
      </c>
      <c r="AC2813">
        <v>48005</v>
      </c>
      <c r="AD2813">
        <v>4</v>
      </c>
      <c r="AE2813">
        <v>2.5768214906912322E-4</v>
      </c>
      <c r="AF2813">
        <v>79</v>
      </c>
      <c r="AG2813">
        <v>863</v>
      </c>
      <c r="AH2813">
        <v>9.154113557358054E-2</v>
      </c>
      <c r="AI2813" s="3">
        <v>144657</v>
      </c>
      <c r="AJ2813" s="3">
        <v>243791.39163361001</v>
      </c>
      <c r="AK2813">
        <v>88</v>
      </c>
      <c r="AL2813">
        <v>417171.20000000001</v>
      </c>
      <c r="AM2813">
        <v>28775</v>
      </c>
      <c r="AN2813">
        <v>51011</v>
      </c>
      <c r="AO2813">
        <v>79786</v>
      </c>
      <c r="AP2813">
        <v>6</v>
      </c>
      <c r="AQ2813">
        <v>13</v>
      </c>
      <c r="AR2813">
        <v>19</v>
      </c>
      <c r="AS2813">
        <v>1.2296142894123738</v>
      </c>
      <c r="AT2813">
        <v>3</v>
      </c>
      <c r="AU2813">
        <v>42</v>
      </c>
      <c r="AV2813">
        <f t="shared" si="175"/>
        <v>45</v>
      </c>
      <c r="AW2813">
        <v>465</v>
      </c>
      <c r="AX2813">
        <v>3.0000000000000027E-2</v>
      </c>
      <c r="AY2813">
        <v>354826395.58426398</v>
      </c>
      <c r="AZ2813">
        <v>354826.39558426396</v>
      </c>
      <c r="BA2813">
        <v>6410.6136961144603</v>
      </c>
      <c r="BB2813">
        <v>1.5599130557595609</v>
      </c>
      <c r="BC2813">
        <v>6096</v>
      </c>
      <c r="BD2813">
        <v>13810</v>
      </c>
      <c r="BE2813">
        <v>-7714</v>
      </c>
      <c r="BF2813">
        <v>-0.50523971705527904</v>
      </c>
      <c r="BG2813">
        <v>214203</v>
      </c>
      <c r="BH2813">
        <v>13.799072344263351</v>
      </c>
      <c r="BI2813">
        <v>2504</v>
      </c>
      <c r="BJ2813">
        <v>62</v>
      </c>
      <c r="BK2813">
        <v>6</v>
      </c>
      <c r="BL2813">
        <v>6</v>
      </c>
      <c r="BM2813">
        <v>0</v>
      </c>
      <c r="BN2813">
        <v>0</v>
      </c>
      <c r="BO2813">
        <v>0</v>
      </c>
      <c r="BP2813">
        <v>1</v>
      </c>
      <c r="BQ2813">
        <v>9</v>
      </c>
      <c r="BR2813">
        <v>3</v>
      </c>
      <c r="BS2813">
        <v>0</v>
      </c>
      <c r="BT2813">
        <v>68010</v>
      </c>
      <c r="BU2813">
        <v>0.78</v>
      </c>
      <c r="BV2813">
        <v>0.67333730000000003</v>
      </c>
      <c r="BW2813">
        <v>382</v>
      </c>
      <c r="BX2813">
        <v>1.2792239999999999</v>
      </c>
      <c r="BY2813">
        <v>0.118197</v>
      </c>
      <c r="BZ2813">
        <v>70</v>
      </c>
      <c r="CA2813">
        <v>5</v>
      </c>
      <c r="CB2813">
        <v>5</v>
      </c>
      <c r="CC2813">
        <v>3</v>
      </c>
      <c r="CD2813">
        <v>0</v>
      </c>
      <c r="CE2813">
        <v>0</v>
      </c>
      <c r="CF2813">
        <v>0</v>
      </c>
      <c r="CG2813">
        <v>9</v>
      </c>
      <c r="CH2813">
        <v>1</v>
      </c>
      <c r="CI2813">
        <v>0</v>
      </c>
      <c r="CJ2813">
        <v>68382</v>
      </c>
      <c r="CK2813">
        <v>1.3600070193910678</v>
      </c>
      <c r="CL2813">
        <v>0.7528372999068349</v>
      </c>
      <c r="CM2813">
        <v>423</v>
      </c>
      <c r="CN2813">
        <v>0.37874333203134808</v>
      </c>
      <c r="CO2813">
        <v>1678</v>
      </c>
      <c r="CP2813">
        <v>0.28645000700000001</v>
      </c>
      <c r="CQ2813">
        <v>0.15710228500000001</v>
      </c>
      <c r="CR2813">
        <v>14271</v>
      </c>
      <c r="CS2813">
        <v>0.8909999999999999</v>
      </c>
      <c r="CT2813">
        <v>12169</v>
      </c>
      <c r="CU2813">
        <v>0.81716658976000001</v>
      </c>
      <c r="CV2813">
        <v>7</v>
      </c>
      <c r="CW2813">
        <v>2</v>
      </c>
      <c r="CX2813">
        <v>6</v>
      </c>
      <c r="CY2813">
        <v>771</v>
      </c>
      <c r="CZ2813">
        <v>1315</v>
      </c>
      <c r="DA2813" s="2">
        <v>5937</v>
      </c>
      <c r="DB2813" s="2">
        <v>1320</v>
      </c>
      <c r="DC2813" s="2">
        <v>247</v>
      </c>
      <c r="DD2813" s="2">
        <v>621</v>
      </c>
      <c r="DE2813">
        <v>393</v>
      </c>
      <c r="DF2813">
        <v>42</v>
      </c>
      <c r="DG2813">
        <v>57.96</v>
      </c>
      <c r="DH2813">
        <v>6.44</v>
      </c>
      <c r="DI2813" s="2">
        <v>19.32</v>
      </c>
      <c r="DJ2813">
        <v>-1.05</v>
      </c>
      <c r="DK2813">
        <v>0.97686250924600948</v>
      </c>
      <c r="DL2813">
        <v>3.4762456546929316E-3</v>
      </c>
      <c r="DM2813">
        <v>0</v>
      </c>
      <c r="DN2813">
        <v>6.1</v>
      </c>
      <c r="DO2813">
        <v>2.5000000000000001E-2</v>
      </c>
      <c r="DP2813">
        <v>18.2</v>
      </c>
      <c r="DQ2813" s="2">
        <v>0</v>
      </c>
      <c r="DR2813" s="2">
        <v>9932.2846271500002</v>
      </c>
      <c r="DS2813">
        <v>3.9735643715066112E-2</v>
      </c>
      <c r="DT2813">
        <v>3.0933414963760302</v>
      </c>
      <c r="DU2813">
        <v>1290452.9840529843</v>
      </c>
      <c r="DV2813">
        <v>0</v>
      </c>
    </row>
    <row r="2814" spans="1:126" x14ac:dyDescent="0.15">
      <c r="A2814" t="s">
        <v>4550</v>
      </c>
      <c r="B2814" t="s">
        <v>4600</v>
      </c>
      <c r="C2814">
        <v>51</v>
      </c>
      <c r="D2814">
        <v>65</v>
      </c>
      <c r="E2814" t="s">
        <v>4601</v>
      </c>
      <c r="F2814">
        <v>51065</v>
      </c>
      <c r="G2814" t="s">
        <v>7797</v>
      </c>
      <c r="H2814">
        <v>79.099999999999994</v>
      </c>
      <c r="I2814">
        <v>15.2</v>
      </c>
      <c r="J2814">
        <v>0.2</v>
      </c>
      <c r="K2814">
        <v>0.5</v>
      </c>
      <c r="L2814">
        <v>2</v>
      </c>
      <c r="M2814">
        <v>3</v>
      </c>
      <c r="N2814">
        <f t="shared" si="178"/>
        <v>6501.1399999999994</v>
      </c>
      <c r="O2814">
        <f t="shared" si="176"/>
        <v>3498.8600000000006</v>
      </c>
      <c r="P2814">
        <f t="shared" si="177"/>
        <v>4.1986320000000026</v>
      </c>
      <c r="Q2814" s="4">
        <v>51065</v>
      </c>
      <c r="R2814" s="5">
        <v>37.830570999999999</v>
      </c>
      <c r="S2814" s="5">
        <v>-78.283479</v>
      </c>
      <c r="T2814">
        <v>3</v>
      </c>
      <c r="U2814">
        <v>7.8724785098285496E-2</v>
      </c>
      <c r="V2814">
        <v>25749</v>
      </c>
      <c r="W2814">
        <v>25945</v>
      </c>
      <c r="X2814">
        <v>26014</v>
      </c>
      <c r="Y2814">
        <v>26122</v>
      </c>
      <c r="Z2814">
        <v>13915</v>
      </c>
      <c r="AA2814">
        <v>51047</v>
      </c>
      <c r="AB2814">
        <v>10522.555</v>
      </c>
      <c r="AC2814">
        <v>63938</v>
      </c>
      <c r="AD2814">
        <v>1</v>
      </c>
      <c r="AE2814">
        <v>3.8440839547935727E-5</v>
      </c>
      <c r="AF2814">
        <v>20</v>
      </c>
      <c r="AG2814">
        <v>303</v>
      </c>
      <c r="AH2814">
        <v>6.6006600660066E-2</v>
      </c>
      <c r="AI2814" s="3">
        <v>47077</v>
      </c>
      <c r="AJ2814" s="3">
        <v>183046.20948556002</v>
      </c>
      <c r="AK2814">
        <v>87</v>
      </c>
      <c r="AL2814">
        <v>244153.60000000001</v>
      </c>
      <c r="AM2814">
        <v>73955</v>
      </c>
      <c r="AN2814">
        <v>16842</v>
      </c>
      <c r="AO2814">
        <v>90797</v>
      </c>
      <c r="AP2814">
        <v>7</v>
      </c>
      <c r="AQ2814">
        <v>1</v>
      </c>
      <c r="AR2814">
        <v>8</v>
      </c>
      <c r="AS2814">
        <v>0.30834457506263246</v>
      </c>
      <c r="AT2814">
        <v>9</v>
      </c>
      <c r="AU2814">
        <v>73</v>
      </c>
      <c r="AV2814">
        <f t="shared" si="175"/>
        <v>82</v>
      </c>
      <c r="AW2814">
        <v>19329</v>
      </c>
      <c r="AX2814">
        <v>0.73</v>
      </c>
      <c r="AY2814">
        <v>289687806.59156102</v>
      </c>
      <c r="AZ2814">
        <v>289687.80659156101</v>
      </c>
      <c r="BA2814">
        <v>20923.997295956899</v>
      </c>
      <c r="BB2814">
        <v>0.47792015352306888</v>
      </c>
      <c r="BC2814">
        <v>27256</v>
      </c>
      <c r="BD2814">
        <v>91028</v>
      </c>
      <c r="BE2814">
        <v>-63772</v>
      </c>
      <c r="BF2814">
        <v>-2.4766787059691637</v>
      </c>
      <c r="BG2814">
        <v>120069</v>
      </c>
      <c r="BH2814">
        <v>4.6155531636810947</v>
      </c>
      <c r="BI2814">
        <v>2462</v>
      </c>
      <c r="BJ2814">
        <v>17</v>
      </c>
      <c r="BK2814">
        <v>0</v>
      </c>
      <c r="BL2814">
        <v>1</v>
      </c>
      <c r="BM2814">
        <v>1</v>
      </c>
      <c r="BN2814">
        <v>0</v>
      </c>
      <c r="BO2814">
        <v>0</v>
      </c>
      <c r="BP2814">
        <v>0</v>
      </c>
      <c r="BQ2814">
        <v>1</v>
      </c>
      <c r="BR2814">
        <v>1</v>
      </c>
      <c r="BS2814">
        <v>0</v>
      </c>
      <c r="BT2814">
        <v>15013</v>
      </c>
      <c r="BU2814">
        <v>0.8</v>
      </c>
      <c r="BV2814">
        <v>0.64096880000000001</v>
      </c>
      <c r="BW2814">
        <v>90</v>
      </c>
      <c r="BX2814">
        <v>1.3987879999999999</v>
      </c>
      <c r="BY2814">
        <v>8.9455000000000007E-2</v>
      </c>
      <c r="BZ2814">
        <v>19</v>
      </c>
      <c r="CA2814">
        <v>1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2</v>
      </c>
      <c r="CI2814">
        <v>0</v>
      </c>
      <c r="CJ2814">
        <v>15581</v>
      </c>
      <c r="CK2814">
        <v>1.5403375906552852</v>
      </c>
      <c r="CL2814">
        <v>0.72952853598014888</v>
      </c>
      <c r="CM2814">
        <v>90</v>
      </c>
      <c r="CN2814">
        <v>0.36673095023184638</v>
      </c>
      <c r="CO2814">
        <v>4132</v>
      </c>
      <c r="CP2814">
        <v>0.90889513399999999</v>
      </c>
      <c r="CQ2814">
        <v>0.73104719500000004</v>
      </c>
      <c r="CR2814">
        <v>23995</v>
      </c>
      <c r="CS2814">
        <v>0.92799999999999994</v>
      </c>
      <c r="CT2814">
        <v>22015</v>
      </c>
      <c r="CU2814">
        <v>0.83349739840000003</v>
      </c>
      <c r="CV2814">
        <v>10</v>
      </c>
      <c r="CW2814">
        <v>4</v>
      </c>
      <c r="CX2814">
        <v>7</v>
      </c>
      <c r="CY2814">
        <v>138</v>
      </c>
      <c r="CZ2814">
        <v>461</v>
      </c>
      <c r="DA2814" s="2">
        <v>7957</v>
      </c>
      <c r="DB2814" s="2">
        <v>3065</v>
      </c>
      <c r="DC2814" s="2">
        <v>264.04000000000002</v>
      </c>
      <c r="DD2814" s="2">
        <v>5099</v>
      </c>
      <c r="DE2814">
        <v>174</v>
      </c>
      <c r="DF2814">
        <v>15</v>
      </c>
      <c r="DG2814">
        <v>26.95</v>
      </c>
      <c r="DH2814">
        <v>3.85</v>
      </c>
      <c r="DI2814" s="2">
        <v>15.4</v>
      </c>
      <c r="DJ2814">
        <v>-0.51</v>
      </c>
      <c r="DK2814">
        <v>0.930008284300189</v>
      </c>
      <c r="DL2814">
        <v>3.3003300330033004E-3</v>
      </c>
      <c r="DM2814">
        <v>0</v>
      </c>
      <c r="DN2814">
        <v>11.9</v>
      </c>
      <c r="DO2814">
        <v>6.3E-2</v>
      </c>
      <c r="DP2814">
        <v>207.78</v>
      </c>
      <c r="DQ2814" s="2">
        <v>0</v>
      </c>
      <c r="DR2814" s="2">
        <v>18311.250160199997</v>
      </c>
      <c r="DS2814">
        <v>9.6473836988680395E-2</v>
      </c>
      <c r="DT2814">
        <v>4.8153455200339499</v>
      </c>
      <c r="DU2814">
        <v>1175683.9439601609</v>
      </c>
      <c r="DV2814">
        <v>0</v>
      </c>
    </row>
    <row r="2815" spans="1:126" x14ac:dyDescent="0.15">
      <c r="A2815" t="s">
        <v>4550</v>
      </c>
      <c r="B2815" t="s">
        <v>162</v>
      </c>
      <c r="C2815">
        <v>51</v>
      </c>
      <c r="D2815">
        <v>67</v>
      </c>
      <c r="E2815" t="s">
        <v>4602</v>
      </c>
      <c r="F2815">
        <v>51067</v>
      </c>
      <c r="G2815" t="s">
        <v>7798</v>
      </c>
      <c r="H2815">
        <v>87.4</v>
      </c>
      <c r="I2815">
        <v>8.1</v>
      </c>
      <c r="J2815">
        <v>0.2</v>
      </c>
      <c r="K2815">
        <v>0.4</v>
      </c>
      <c r="L2815">
        <v>1.4</v>
      </c>
      <c r="M2815">
        <v>2.5</v>
      </c>
      <c r="N2815">
        <f t="shared" si="178"/>
        <v>7712.7800000000007</v>
      </c>
      <c r="O2815">
        <f t="shared" si="176"/>
        <v>2287.2199999999993</v>
      </c>
      <c r="P2815">
        <f t="shared" si="177"/>
        <v>2.7446640000000002</v>
      </c>
      <c r="Q2815" s="4">
        <v>51067</v>
      </c>
      <c r="R2815" s="5">
        <v>36.991182000000002</v>
      </c>
      <c r="S2815" s="5">
        <v>-79.882715000000005</v>
      </c>
      <c r="T2815">
        <v>2</v>
      </c>
      <c r="U2815">
        <v>2.9744899635066539E-2</v>
      </c>
      <c r="V2815">
        <v>56012</v>
      </c>
      <c r="W2815">
        <v>56360</v>
      </c>
      <c r="X2815">
        <v>56315</v>
      </c>
      <c r="Y2815">
        <v>56231</v>
      </c>
      <c r="Z2815">
        <v>29189</v>
      </c>
      <c r="AA2815">
        <v>51049</v>
      </c>
      <c r="AB2815">
        <v>21275.335000000003</v>
      </c>
      <c r="AC2815">
        <v>46870</v>
      </c>
      <c r="AD2815">
        <v>1</v>
      </c>
      <c r="AE2815">
        <v>1.7757258279321673E-5</v>
      </c>
      <c r="AF2815">
        <v>91</v>
      </c>
      <c r="AG2815">
        <v>1023</v>
      </c>
      <c r="AH2815">
        <v>8.8954056695992184E-2</v>
      </c>
      <c r="AI2815" s="3">
        <v>164564</v>
      </c>
      <c r="AJ2815" s="3">
        <v>441880.89513939503</v>
      </c>
      <c r="AK2815">
        <v>86</v>
      </c>
      <c r="AL2815">
        <v>185747.20000000001</v>
      </c>
      <c r="AM2815">
        <v>108905</v>
      </c>
      <c r="AN2815">
        <v>77775</v>
      </c>
      <c r="AO2815">
        <v>186680</v>
      </c>
      <c r="AP2815">
        <v>3</v>
      </c>
      <c r="AQ2815">
        <v>2</v>
      </c>
      <c r="AR2815">
        <v>5</v>
      </c>
      <c r="AS2815">
        <v>8.8715400993612498E-2</v>
      </c>
      <c r="AT2815">
        <v>1</v>
      </c>
      <c r="AU2815">
        <v>10</v>
      </c>
      <c r="AV2815">
        <f t="shared" si="175"/>
        <v>11</v>
      </c>
      <c r="AW2815">
        <v>44097</v>
      </c>
      <c r="AX2815">
        <v>0.75</v>
      </c>
      <c r="AY2815">
        <v>243350392.30291101</v>
      </c>
      <c r="AZ2815">
        <v>243350.392302911</v>
      </c>
      <c r="BA2815">
        <v>12197.6877292873</v>
      </c>
      <c r="BB2815">
        <v>0.81982751337283921</v>
      </c>
      <c r="BC2815">
        <v>34984</v>
      </c>
      <c r="BD2815">
        <v>29042</v>
      </c>
      <c r="BE2815">
        <v>5942</v>
      </c>
      <c r="BF2815">
        <v>0.10608441048346783</v>
      </c>
      <c r="BG2815">
        <v>867159</v>
      </c>
      <c r="BH2815">
        <v>15.398366332238302</v>
      </c>
      <c r="BI2815">
        <v>7539</v>
      </c>
      <c r="BJ2815">
        <v>16</v>
      </c>
      <c r="BK2815">
        <v>0</v>
      </c>
      <c r="BL2815">
        <v>2</v>
      </c>
      <c r="BM2815">
        <v>0</v>
      </c>
      <c r="BN2815">
        <v>0</v>
      </c>
      <c r="BO2815">
        <v>0</v>
      </c>
      <c r="BP2815">
        <v>0</v>
      </c>
      <c r="BQ2815">
        <v>2</v>
      </c>
      <c r="BR2815">
        <v>2</v>
      </c>
      <c r="BS2815">
        <v>0</v>
      </c>
      <c r="BT2815">
        <v>25732</v>
      </c>
      <c r="BU2815">
        <v>0.8</v>
      </c>
      <c r="BV2815">
        <v>0.65064120000000003</v>
      </c>
      <c r="BW2815">
        <v>80</v>
      </c>
      <c r="BX2815">
        <v>0.85496660000000002</v>
      </c>
      <c r="BY2815">
        <v>-0.71800450000000005</v>
      </c>
      <c r="BZ2815">
        <v>18</v>
      </c>
      <c r="CA2815">
        <v>0</v>
      </c>
      <c r="CB2815">
        <v>2</v>
      </c>
      <c r="CC2815">
        <v>0</v>
      </c>
      <c r="CD2815">
        <v>0</v>
      </c>
      <c r="CE2815">
        <v>0</v>
      </c>
      <c r="CF2815">
        <v>0</v>
      </c>
      <c r="CG2815">
        <v>2</v>
      </c>
      <c r="CH2815">
        <v>1</v>
      </c>
      <c r="CI2815">
        <v>0</v>
      </c>
      <c r="CJ2815">
        <v>26056</v>
      </c>
      <c r="CK2815">
        <v>0.88271415412956711</v>
      </c>
      <c r="CL2815">
        <v>0.73047613590786686</v>
      </c>
      <c r="CM2815">
        <v>88</v>
      </c>
      <c r="CN2815">
        <v>-0.63382979259723737</v>
      </c>
      <c r="CO2815">
        <v>6193</v>
      </c>
      <c r="CP2815">
        <v>-8.5897449099999995E-2</v>
      </c>
      <c r="CQ2815">
        <v>-1.0957170699999999E-2</v>
      </c>
      <c r="CR2815">
        <v>50114</v>
      </c>
      <c r="CS2815">
        <v>0.89400000000000002</v>
      </c>
      <c r="CT2815">
        <v>45650</v>
      </c>
      <c r="CU2815">
        <v>0.83958874027000008</v>
      </c>
      <c r="CV2815">
        <v>12</v>
      </c>
      <c r="CW2815">
        <v>10</v>
      </c>
      <c r="CX2815">
        <v>26</v>
      </c>
      <c r="CY2815">
        <v>769</v>
      </c>
      <c r="CZ2815">
        <v>1518</v>
      </c>
      <c r="DA2815" s="2">
        <v>22934</v>
      </c>
      <c r="DB2815" s="2">
        <v>4575</v>
      </c>
      <c r="DC2815" s="2">
        <v>219.42</v>
      </c>
      <c r="DD2815" s="2">
        <v>6138</v>
      </c>
      <c r="DE2815">
        <v>414</v>
      </c>
      <c r="DF2815">
        <v>93</v>
      </c>
      <c r="DG2815">
        <v>31.95</v>
      </c>
      <c r="DH2815">
        <v>5.33</v>
      </c>
      <c r="DI2815" s="2">
        <v>10.65</v>
      </c>
      <c r="DJ2815">
        <v>1.92</v>
      </c>
      <c r="DK2815">
        <v>0.95883060693711863</v>
      </c>
      <c r="DL2815">
        <v>3.9100684261974585E-3</v>
      </c>
      <c r="DM2815">
        <v>0</v>
      </c>
      <c r="DN2815">
        <v>57.4</v>
      </c>
      <c r="DO2815">
        <v>0.125</v>
      </c>
      <c r="DP2815">
        <v>453.17999999999995</v>
      </c>
      <c r="DQ2815" s="2">
        <v>0</v>
      </c>
      <c r="DR2815" s="2">
        <v>8610.6538163200003</v>
      </c>
      <c r="DS2815">
        <v>1.8906895529205336E-2</v>
      </c>
      <c r="DT2815">
        <v>6.4905931931607999</v>
      </c>
      <c r="DU2815">
        <v>1205609.5119686779</v>
      </c>
      <c r="DV2815">
        <v>0</v>
      </c>
    </row>
    <row r="2816" spans="1:126" x14ac:dyDescent="0.15">
      <c r="A2816" t="s">
        <v>4550</v>
      </c>
      <c r="B2816" t="s">
        <v>2053</v>
      </c>
      <c r="C2816">
        <v>51</v>
      </c>
      <c r="D2816">
        <v>69</v>
      </c>
      <c r="E2816" t="s">
        <v>4603</v>
      </c>
      <c r="F2816">
        <v>51069</v>
      </c>
      <c r="G2816" t="s">
        <v>7799</v>
      </c>
      <c r="H2816">
        <v>86.3</v>
      </c>
      <c r="I2816">
        <v>3.9</v>
      </c>
      <c r="J2816">
        <v>0.2</v>
      </c>
      <c r="K2816">
        <v>1.2</v>
      </c>
      <c r="L2816">
        <v>1.7</v>
      </c>
      <c r="M2816">
        <v>6.6</v>
      </c>
      <c r="N2816">
        <f t="shared" si="178"/>
        <v>7510.83</v>
      </c>
      <c r="O2816">
        <f t="shared" si="176"/>
        <v>2489.17</v>
      </c>
      <c r="P2816">
        <f t="shared" si="177"/>
        <v>2.9870040000000011</v>
      </c>
      <c r="Q2816" s="4">
        <v>51069</v>
      </c>
      <c r="R2816" s="5">
        <v>39.203676999999999</v>
      </c>
      <c r="S2816" s="5">
        <v>-78.263828000000004</v>
      </c>
      <c r="T2816">
        <v>3</v>
      </c>
      <c r="U2816">
        <v>7.15681096745584E-2</v>
      </c>
      <c r="V2816">
        <v>78397</v>
      </c>
      <c r="W2816">
        <v>80377</v>
      </c>
      <c r="X2816">
        <v>81340</v>
      </c>
      <c r="Y2816">
        <v>83512</v>
      </c>
      <c r="Z2816">
        <v>43801</v>
      </c>
      <c r="AA2816">
        <v>51051</v>
      </c>
      <c r="AB2816">
        <v>35707.793999999994</v>
      </c>
      <c r="AC2816">
        <v>69098</v>
      </c>
      <c r="AD2816">
        <v>1</v>
      </c>
      <c r="AE2816">
        <v>1.2294074256208507E-5</v>
      </c>
      <c r="AF2816">
        <v>60</v>
      </c>
      <c r="AG2816">
        <v>681</v>
      </c>
      <c r="AH2816">
        <v>8.8105726872246701E-2</v>
      </c>
      <c r="AI2816" s="3">
        <v>100707</v>
      </c>
      <c r="AJ2816" s="3">
        <v>264639.23893798504</v>
      </c>
      <c r="AK2816">
        <v>60</v>
      </c>
      <c r="AL2816">
        <v>455424</v>
      </c>
      <c r="AM2816">
        <v>242077</v>
      </c>
      <c r="AN2816">
        <v>38904</v>
      </c>
      <c r="AO2816">
        <v>280981</v>
      </c>
      <c r="AP2816">
        <v>2</v>
      </c>
      <c r="AQ2816">
        <v>1</v>
      </c>
      <c r="AR2816">
        <v>3</v>
      </c>
      <c r="AS2816">
        <v>3.7324110131007629E-2</v>
      </c>
      <c r="AT2816">
        <v>1</v>
      </c>
      <c r="AU2816">
        <v>15</v>
      </c>
      <c r="AV2816">
        <f t="shared" si="175"/>
        <v>16</v>
      </c>
      <c r="AW2816">
        <v>69072</v>
      </c>
      <c r="AX2816">
        <v>0.79</v>
      </c>
      <c r="AY2816">
        <v>504894525.19712597</v>
      </c>
      <c r="AZ2816">
        <v>504894.52519712597</v>
      </c>
      <c r="BA2816">
        <v>10643.679686686901</v>
      </c>
      <c r="BB2816">
        <v>0.93952470333243743</v>
      </c>
      <c r="BC2816">
        <v>130203</v>
      </c>
      <c r="BD2816">
        <v>172067</v>
      </c>
      <c r="BE2816">
        <v>-41864</v>
      </c>
      <c r="BF2816">
        <v>-0.53400002551118031</v>
      </c>
      <c r="BG2816">
        <v>698257</v>
      </c>
      <c r="BH2816">
        <v>8.5844234079173845</v>
      </c>
      <c r="BI2816">
        <v>6581</v>
      </c>
      <c r="BJ2816">
        <v>41</v>
      </c>
      <c r="BK2816">
        <v>3</v>
      </c>
      <c r="BL2816">
        <v>2</v>
      </c>
      <c r="BM2816">
        <v>0</v>
      </c>
      <c r="BN2816">
        <v>0</v>
      </c>
      <c r="BO2816">
        <v>1</v>
      </c>
      <c r="BP2816">
        <v>1</v>
      </c>
      <c r="BQ2816">
        <v>4</v>
      </c>
      <c r="BR2816">
        <v>4</v>
      </c>
      <c r="BS2816">
        <v>0</v>
      </c>
      <c r="BT2816">
        <v>51924</v>
      </c>
      <c r="BU2816">
        <v>0.8</v>
      </c>
      <c r="BV2816">
        <v>0.62103620000000004</v>
      </c>
      <c r="BW2816">
        <v>183</v>
      </c>
      <c r="BX2816">
        <v>1.0784990000000001</v>
      </c>
      <c r="BY2816">
        <v>-0.63055689999999998</v>
      </c>
      <c r="BZ2816">
        <v>44</v>
      </c>
      <c r="CA2816">
        <v>3</v>
      </c>
      <c r="CB2816">
        <v>1</v>
      </c>
      <c r="CC2816">
        <v>0</v>
      </c>
      <c r="CD2816">
        <v>0</v>
      </c>
      <c r="CE2816">
        <v>1</v>
      </c>
      <c r="CF2816">
        <v>1</v>
      </c>
      <c r="CG2816">
        <v>7</v>
      </c>
      <c r="CH2816">
        <v>4</v>
      </c>
      <c r="CI2816">
        <v>0</v>
      </c>
      <c r="CJ2816">
        <v>56233</v>
      </c>
      <c r="CK2816">
        <v>1.0847722867355467</v>
      </c>
      <c r="CL2816">
        <v>0.74548499651081646</v>
      </c>
      <c r="CM2816">
        <v>192</v>
      </c>
      <c r="CN2816">
        <v>-0.38439621758405479</v>
      </c>
      <c r="CO2816">
        <v>13741</v>
      </c>
      <c r="CP2816">
        <v>0.76669779299999996</v>
      </c>
      <c r="CQ2816">
        <v>0.211219032</v>
      </c>
      <c r="CR2816">
        <v>77389</v>
      </c>
      <c r="CS2816">
        <v>0.91200000000000003</v>
      </c>
      <c r="CT2816">
        <v>66089</v>
      </c>
      <c r="CU2816">
        <v>0.85199530006000002</v>
      </c>
      <c r="CV2816">
        <v>30</v>
      </c>
      <c r="CW2816">
        <v>10</v>
      </c>
      <c r="CX2816">
        <v>37</v>
      </c>
      <c r="CY2816">
        <v>1159</v>
      </c>
      <c r="CZ2816">
        <v>1046</v>
      </c>
      <c r="DA2816" s="2">
        <v>70844</v>
      </c>
      <c r="DB2816" s="2">
        <v>9675</v>
      </c>
      <c r="DC2816" s="2">
        <v>156.21</v>
      </c>
      <c r="DD2816" s="2">
        <v>7158</v>
      </c>
      <c r="DE2816">
        <v>377</v>
      </c>
      <c r="DF2816">
        <v>21</v>
      </c>
      <c r="DG2816">
        <v>25.82</v>
      </c>
      <c r="DH2816">
        <v>1.23</v>
      </c>
      <c r="DI2816" s="2">
        <v>8.61</v>
      </c>
      <c r="DJ2816">
        <v>-0.38</v>
      </c>
      <c r="DK2816">
        <v>0.95346897435133604</v>
      </c>
      <c r="DL2816">
        <v>0</v>
      </c>
      <c r="DM2816">
        <v>0</v>
      </c>
      <c r="DN2816">
        <v>18.2</v>
      </c>
      <c r="DO2816">
        <v>6.7000000000000004E-2</v>
      </c>
      <c r="DP2816">
        <v>122.44</v>
      </c>
      <c r="DQ2816" s="2">
        <v>4885</v>
      </c>
      <c r="DR2816" s="2">
        <v>8611.4803985199997</v>
      </c>
      <c r="DS2816">
        <v>2.9348835679000668E-2</v>
      </c>
      <c r="DT2816">
        <v>3.63227959259692</v>
      </c>
      <c r="DU2816">
        <v>1654227.3011788598</v>
      </c>
      <c r="DV2816">
        <v>1</v>
      </c>
    </row>
    <row r="2817" spans="1:126" x14ac:dyDescent="0.15">
      <c r="A2817" t="s">
        <v>4550</v>
      </c>
      <c r="B2817" t="s">
        <v>3985</v>
      </c>
      <c r="C2817">
        <v>51</v>
      </c>
      <c r="D2817">
        <v>71</v>
      </c>
      <c r="E2817" t="s">
        <v>4604</v>
      </c>
      <c r="F2817">
        <v>51071</v>
      </c>
      <c r="G2817" t="s">
        <v>7800</v>
      </c>
      <c r="H2817">
        <v>95.9</v>
      </c>
      <c r="I2817">
        <v>1.5</v>
      </c>
      <c r="J2817">
        <v>0.1</v>
      </c>
      <c r="K2817">
        <v>0.3</v>
      </c>
      <c r="L2817">
        <v>1</v>
      </c>
      <c r="M2817">
        <v>1.2</v>
      </c>
      <c r="N2817">
        <f t="shared" si="178"/>
        <v>9201.6000000000022</v>
      </c>
      <c r="O2817">
        <f t="shared" si="176"/>
        <v>798.39999999999782</v>
      </c>
      <c r="P2817">
        <f t="shared" si="177"/>
        <v>0.95807999999999771</v>
      </c>
      <c r="Q2817" s="4">
        <v>51071</v>
      </c>
      <c r="R2817" s="5">
        <v>37.318072000000001</v>
      </c>
      <c r="S2817" s="5">
        <v>-80.698321000000007</v>
      </c>
      <c r="T2817">
        <v>3</v>
      </c>
      <c r="U2817">
        <v>0.14240737936435907</v>
      </c>
      <c r="V2817">
        <v>17149</v>
      </c>
      <c r="W2817">
        <v>17025</v>
      </c>
      <c r="X2817">
        <v>16907</v>
      </c>
      <c r="Y2817">
        <v>16773</v>
      </c>
      <c r="Z2817">
        <v>8701</v>
      </c>
      <c r="AA2817">
        <v>51053</v>
      </c>
      <c r="AB2817">
        <v>6351.9779999999992</v>
      </c>
      <c r="AC2817">
        <v>46390</v>
      </c>
      <c r="AD2817">
        <v>1</v>
      </c>
      <c r="AE2817">
        <v>5.9147098834802153E-5</v>
      </c>
      <c r="AF2817">
        <v>43</v>
      </c>
      <c r="AG2817">
        <v>378</v>
      </c>
      <c r="AH2817">
        <v>0.11375661375661375</v>
      </c>
      <c r="AI2817" s="3">
        <v>65571</v>
      </c>
      <c r="AJ2817" s="3">
        <v>227722.14755309001</v>
      </c>
      <c r="AK2817">
        <v>96</v>
      </c>
      <c r="AL2817">
        <v>266022.40000000002</v>
      </c>
      <c r="AM2817">
        <v>129841</v>
      </c>
      <c r="AN2817">
        <v>20171</v>
      </c>
      <c r="AO2817">
        <v>150012</v>
      </c>
      <c r="AP2817">
        <v>9</v>
      </c>
      <c r="AQ2817">
        <v>1</v>
      </c>
      <c r="AR2817">
        <v>10</v>
      </c>
      <c r="AS2817">
        <v>0.58737151248164465</v>
      </c>
      <c r="AT2817">
        <v>2</v>
      </c>
      <c r="AU2817">
        <v>14</v>
      </c>
      <c r="AV2817">
        <f t="shared" si="175"/>
        <v>16</v>
      </c>
      <c r="AW2817">
        <v>11429</v>
      </c>
      <c r="AX2817">
        <v>0.66999999999999993</v>
      </c>
      <c r="AY2817">
        <v>266462493.38068101</v>
      </c>
      <c r="AZ2817">
        <v>266462.49338068103</v>
      </c>
      <c r="BA2817">
        <v>4399.4898994013301</v>
      </c>
      <c r="BB2817">
        <v>2.2729907849909532</v>
      </c>
      <c r="BC2817">
        <v>10742</v>
      </c>
      <c r="BD2817">
        <v>38270</v>
      </c>
      <c r="BE2817">
        <v>-27528</v>
      </c>
      <c r="BF2817">
        <v>-1.605224794448656</v>
      </c>
      <c r="BG2817">
        <v>222308</v>
      </c>
      <c r="BH2817">
        <v>13.148873247767197</v>
      </c>
      <c r="BI2817">
        <v>2750</v>
      </c>
      <c r="BJ2817">
        <v>54</v>
      </c>
      <c r="BK2817">
        <v>6</v>
      </c>
      <c r="BL2817">
        <v>2</v>
      </c>
      <c r="BM2817">
        <v>0</v>
      </c>
      <c r="BN2817">
        <v>1</v>
      </c>
      <c r="BO2817">
        <v>1</v>
      </c>
      <c r="BP2817">
        <v>0</v>
      </c>
      <c r="BQ2817">
        <v>8</v>
      </c>
      <c r="BR2817">
        <v>1</v>
      </c>
      <c r="BS2817">
        <v>0</v>
      </c>
      <c r="BT2817">
        <v>74972</v>
      </c>
      <c r="BU2817">
        <v>0.8</v>
      </c>
      <c r="BV2817">
        <v>0.60147090000000003</v>
      </c>
      <c r="BW2817">
        <v>223</v>
      </c>
      <c r="BX2817">
        <v>0.97369680000000003</v>
      </c>
      <c r="BY2817">
        <v>-0.89506260000000004</v>
      </c>
      <c r="BZ2817">
        <v>62</v>
      </c>
      <c r="CA2817">
        <v>7</v>
      </c>
      <c r="CB2817">
        <v>2</v>
      </c>
      <c r="CC2817">
        <v>0</v>
      </c>
      <c r="CD2817">
        <v>2</v>
      </c>
      <c r="CE2817">
        <v>1</v>
      </c>
      <c r="CF2817">
        <v>0</v>
      </c>
      <c r="CG2817">
        <v>7</v>
      </c>
      <c r="CH2817">
        <v>1</v>
      </c>
      <c r="CI2817">
        <v>0</v>
      </c>
      <c r="CJ2817">
        <v>82467</v>
      </c>
      <c r="CK2817">
        <v>0.9943371287909103</v>
      </c>
      <c r="CL2817">
        <v>0.7014899481505753</v>
      </c>
      <c r="CM2817">
        <v>219</v>
      </c>
      <c r="CN2817">
        <v>-0.77797837419125793</v>
      </c>
      <c r="CO2817">
        <v>1398</v>
      </c>
      <c r="CP2817">
        <v>-0.1318082364</v>
      </c>
      <c r="CQ2817">
        <v>7.5363636999999997E-2</v>
      </c>
      <c r="CR2817">
        <v>14908</v>
      </c>
      <c r="CS2817">
        <v>0.91700000000000004</v>
      </c>
      <c r="CT2817">
        <v>14319</v>
      </c>
      <c r="CU2817">
        <v>0.92734499205099996</v>
      </c>
      <c r="CV2817">
        <v>1</v>
      </c>
      <c r="CW2817">
        <v>5</v>
      </c>
      <c r="CX2817">
        <v>9</v>
      </c>
      <c r="CY2817">
        <v>277</v>
      </c>
      <c r="CZ2817">
        <v>559</v>
      </c>
      <c r="DA2817" s="2">
        <v>6751</v>
      </c>
      <c r="DB2817" s="2">
        <v>1420</v>
      </c>
      <c r="DC2817" s="2">
        <v>122.97</v>
      </c>
      <c r="DD2817" s="2">
        <v>659</v>
      </c>
      <c r="DE2817">
        <v>182</v>
      </c>
      <c r="DF2817">
        <v>6</v>
      </c>
      <c r="DG2817">
        <v>11.82</v>
      </c>
      <c r="DH2817">
        <v>11.82</v>
      </c>
      <c r="DI2817" s="2">
        <v>11.82</v>
      </c>
      <c r="DJ2817">
        <v>0.09</v>
      </c>
      <c r="DK2817">
        <v>0.95754220615821017</v>
      </c>
      <c r="DL2817">
        <v>5.2910052910052907E-3</v>
      </c>
      <c r="DM2817">
        <v>0</v>
      </c>
      <c r="DN2817">
        <v>8.9</v>
      </c>
      <c r="DO2817">
        <v>4.0999999999999995E-2</v>
      </c>
      <c r="DP2817">
        <v>14.8</v>
      </c>
      <c r="DQ2817" s="2">
        <v>63771</v>
      </c>
      <c r="DR2817" s="2">
        <v>5524.0344015599994</v>
      </c>
      <c r="DS2817">
        <v>2.3939996890916831E-2</v>
      </c>
      <c r="DT2817">
        <v>2.7125047200624199</v>
      </c>
      <c r="DU2817">
        <v>721587.01564233319</v>
      </c>
      <c r="DV2817">
        <v>1</v>
      </c>
    </row>
    <row r="2818" spans="1:126" x14ac:dyDescent="0.15">
      <c r="A2818" t="s">
        <v>4550</v>
      </c>
      <c r="B2818" t="s">
        <v>2952</v>
      </c>
      <c r="C2818">
        <v>51</v>
      </c>
      <c r="D2818">
        <v>73</v>
      </c>
      <c r="E2818" t="s">
        <v>4605</v>
      </c>
      <c r="F2818">
        <v>51073</v>
      </c>
      <c r="G2818" t="s">
        <v>7801</v>
      </c>
      <c r="H2818">
        <v>85.7</v>
      </c>
      <c r="I2818">
        <v>8.6</v>
      </c>
      <c r="J2818">
        <v>0.3</v>
      </c>
      <c r="K2818">
        <v>0.8</v>
      </c>
      <c r="L2818">
        <v>2.1</v>
      </c>
      <c r="M2818">
        <v>2.5</v>
      </c>
      <c r="N2818">
        <f t="shared" si="178"/>
        <v>7429.8400000000011</v>
      </c>
      <c r="O2818">
        <f t="shared" si="176"/>
        <v>2570.1599999999989</v>
      </c>
      <c r="P2818">
        <f t="shared" si="177"/>
        <v>3.0841919999999998</v>
      </c>
      <c r="Q2818" s="4">
        <v>51073</v>
      </c>
      <c r="R2818" s="5">
        <v>37.403540999999997</v>
      </c>
      <c r="S2818" s="5">
        <v>-76.523505</v>
      </c>
      <c r="T2818">
        <v>1</v>
      </c>
      <c r="U2818">
        <v>4.0204001525010254E-2</v>
      </c>
      <c r="V2818">
        <v>36821</v>
      </c>
      <c r="W2818">
        <v>36938</v>
      </c>
      <c r="X2818">
        <v>37001</v>
      </c>
      <c r="Y2818">
        <v>36999</v>
      </c>
      <c r="Z2818">
        <v>20231</v>
      </c>
      <c r="AA2818">
        <v>51057</v>
      </c>
      <c r="AB2818">
        <v>15777.074000000001</v>
      </c>
      <c r="AC2818">
        <v>61121</v>
      </c>
      <c r="AD2818">
        <v>1</v>
      </c>
      <c r="AE2818">
        <v>2.702629658657874E-5</v>
      </c>
      <c r="AF2818">
        <v>13</v>
      </c>
      <c r="AG2818">
        <v>136</v>
      </c>
      <c r="AH2818">
        <v>9.5588235294117641E-2</v>
      </c>
      <c r="AI2818" s="3">
        <v>20300</v>
      </c>
      <c r="AJ2818" s="3">
        <v>139396.11052818</v>
      </c>
      <c r="AK2818">
        <v>34</v>
      </c>
      <c r="AL2818">
        <v>231020.80000000002</v>
      </c>
      <c r="AM2818">
        <v>93307</v>
      </c>
      <c r="AN2818">
        <v>13114</v>
      </c>
      <c r="AO2818">
        <v>106421</v>
      </c>
      <c r="AP2818">
        <v>1</v>
      </c>
      <c r="AQ2818">
        <v>0</v>
      </c>
      <c r="AR2818">
        <v>1</v>
      </c>
      <c r="AS2818">
        <v>2.7072391575071741E-2</v>
      </c>
      <c r="AT2818">
        <v>0</v>
      </c>
      <c r="AU2818">
        <v>11</v>
      </c>
      <c r="AV2818">
        <f t="shared" si="175"/>
        <v>11</v>
      </c>
      <c r="AW2818">
        <v>34247</v>
      </c>
      <c r="AX2818">
        <v>0.94</v>
      </c>
      <c r="AY2818">
        <v>112352402.486904</v>
      </c>
      <c r="AZ2818">
        <v>112352.402486904</v>
      </c>
      <c r="BA2818">
        <v>6712.6681115873798</v>
      </c>
      <c r="BB2818">
        <v>1.4897206049466443</v>
      </c>
      <c r="BC2818">
        <v>27037</v>
      </c>
      <c r="BD2818">
        <v>58376</v>
      </c>
      <c r="BE2818">
        <v>-31339</v>
      </c>
      <c r="BF2818">
        <v>-0.85111756877868605</v>
      </c>
      <c r="BG2818">
        <v>493667</v>
      </c>
      <c r="BH2818">
        <v>13.341990757006567</v>
      </c>
      <c r="BI2818">
        <v>3497</v>
      </c>
      <c r="BJ2818">
        <v>20</v>
      </c>
      <c r="BK2818">
        <v>0</v>
      </c>
      <c r="BL2818">
        <v>1</v>
      </c>
      <c r="BM2818">
        <v>0</v>
      </c>
      <c r="BN2818">
        <v>0</v>
      </c>
      <c r="BO2818">
        <v>1</v>
      </c>
      <c r="BP2818">
        <v>0</v>
      </c>
      <c r="BQ2818">
        <v>0</v>
      </c>
      <c r="BR2818">
        <v>1</v>
      </c>
      <c r="BS2818">
        <v>0</v>
      </c>
      <c r="BT2818">
        <v>17358</v>
      </c>
      <c r="BU2818">
        <v>0.82</v>
      </c>
      <c r="BV2818">
        <v>0.57173249999999998</v>
      </c>
      <c r="BW2818">
        <v>104</v>
      </c>
      <c r="BX2818">
        <v>1.325037</v>
      </c>
      <c r="BY2818">
        <v>-0.33826070000000003</v>
      </c>
      <c r="BZ2818">
        <v>16</v>
      </c>
      <c r="CA2818">
        <v>2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</v>
      </c>
      <c r="CI2818">
        <v>0</v>
      </c>
      <c r="CJ2818">
        <v>16786</v>
      </c>
      <c r="CK2818">
        <v>1.1914690813773381</v>
      </c>
      <c r="CL2818">
        <v>0.65596250650928656</v>
      </c>
      <c r="CM2818">
        <v>85</v>
      </c>
      <c r="CN2818">
        <v>-0.37944994272543642</v>
      </c>
      <c r="CO2818">
        <v>4541</v>
      </c>
      <c r="CP2818">
        <v>0.21195836600000001</v>
      </c>
      <c r="CQ2818">
        <v>0.29585156400000001</v>
      </c>
      <c r="CR2818">
        <v>33883</v>
      </c>
      <c r="CS2818">
        <v>0.86900000000000011</v>
      </c>
      <c r="CT2818">
        <v>31114</v>
      </c>
      <c r="CU2818">
        <v>0.80905201531000004</v>
      </c>
      <c r="CV2818">
        <v>48</v>
      </c>
      <c r="CW2818">
        <v>12</v>
      </c>
      <c r="CX2818">
        <v>21</v>
      </c>
      <c r="CY2818">
        <v>273</v>
      </c>
      <c r="CZ2818">
        <v>230</v>
      </c>
      <c r="DA2818" s="2">
        <v>13960</v>
      </c>
      <c r="DB2818" s="2">
        <v>4000</v>
      </c>
      <c r="DC2818" s="2">
        <v>82.72</v>
      </c>
      <c r="DD2818" s="2">
        <v>4551</v>
      </c>
      <c r="DE2818">
        <v>80</v>
      </c>
      <c r="DF2818">
        <v>15</v>
      </c>
      <c r="DG2818">
        <v>32.58</v>
      </c>
      <c r="DH2818">
        <v>8.14</v>
      </c>
      <c r="DI2818" s="2">
        <v>16.29</v>
      </c>
      <c r="DJ2818">
        <v>1.27</v>
      </c>
      <c r="DK2818">
        <v>0.9382266009852217</v>
      </c>
      <c r="DL2818">
        <v>0</v>
      </c>
      <c r="DM2818">
        <v>0</v>
      </c>
      <c r="DN2818">
        <v>64.8</v>
      </c>
      <c r="DO2818">
        <v>0.34499999999999997</v>
      </c>
      <c r="DP2818">
        <v>273.26</v>
      </c>
      <c r="DQ2818" s="2">
        <v>0</v>
      </c>
      <c r="DR2818" s="2">
        <v>3258.8630446599986</v>
      </c>
      <c r="DS2818">
        <v>1.7541840038952591E-2</v>
      </c>
      <c r="DT2818">
        <v>3.6450822916624999</v>
      </c>
      <c r="DU2818">
        <v>842089.82708570408</v>
      </c>
      <c r="DV2818">
        <v>1</v>
      </c>
    </row>
    <row r="2819" spans="1:126" x14ac:dyDescent="0.15">
      <c r="A2819" t="s">
        <v>4550</v>
      </c>
      <c r="B2819" t="s">
        <v>4606</v>
      </c>
      <c r="C2819">
        <v>51</v>
      </c>
      <c r="D2819">
        <v>75</v>
      </c>
      <c r="E2819" t="s">
        <v>4607</v>
      </c>
      <c r="F2819">
        <v>51075</v>
      </c>
      <c r="G2819" t="s">
        <v>7802</v>
      </c>
      <c r="H2819">
        <v>76.400000000000006</v>
      </c>
      <c r="I2819">
        <v>19.100000000000001</v>
      </c>
      <c r="J2819">
        <v>0.2</v>
      </c>
      <c r="K2819">
        <v>1</v>
      </c>
      <c r="L2819">
        <v>1.2</v>
      </c>
      <c r="M2819">
        <v>2.1</v>
      </c>
      <c r="N2819">
        <f t="shared" si="178"/>
        <v>6208.6600000000008</v>
      </c>
      <c r="O2819">
        <f t="shared" si="176"/>
        <v>3791.3399999999992</v>
      </c>
      <c r="P2819">
        <f t="shared" si="177"/>
        <v>4.549608000000001</v>
      </c>
      <c r="Q2819" s="4">
        <v>51075</v>
      </c>
      <c r="R2819" s="5">
        <v>37.718814000000002</v>
      </c>
      <c r="S2819" s="5">
        <v>-77.917625999999998</v>
      </c>
      <c r="T2819">
        <v>1</v>
      </c>
      <c r="U2819">
        <v>6.2081816630721605E-2</v>
      </c>
      <c r="V2819">
        <v>21496</v>
      </c>
      <c r="W2819">
        <v>21627</v>
      </c>
      <c r="X2819">
        <v>21721</v>
      </c>
      <c r="Y2819">
        <v>22159</v>
      </c>
      <c r="Z2819">
        <v>12098</v>
      </c>
      <c r="AA2819">
        <v>51059</v>
      </c>
      <c r="AB2819">
        <v>8817.5640000000003</v>
      </c>
      <c r="AC2819">
        <v>79330</v>
      </c>
      <c r="AD2819">
        <v>1</v>
      </c>
      <c r="AE2819">
        <v>4.6038396022282583E-5</v>
      </c>
      <c r="AF2819">
        <v>27</v>
      </c>
      <c r="AG2819">
        <v>315</v>
      </c>
      <c r="AH2819">
        <v>8.5714285714285715E-2</v>
      </c>
      <c r="AI2819" s="3">
        <v>50142</v>
      </c>
      <c r="AJ2819" s="3">
        <v>180111.58902293001</v>
      </c>
      <c r="AK2819">
        <v>47</v>
      </c>
      <c r="AL2819">
        <v>184332.79999999999</v>
      </c>
      <c r="AM2819">
        <v>212307</v>
      </c>
      <c r="AN2819">
        <v>19494</v>
      </c>
      <c r="AO2819">
        <v>231801</v>
      </c>
      <c r="AP2819">
        <v>1</v>
      </c>
      <c r="AQ2819">
        <v>0</v>
      </c>
      <c r="AR2819">
        <v>1</v>
      </c>
      <c r="AS2819">
        <v>4.6238498173579327E-2</v>
      </c>
      <c r="AT2819">
        <v>3</v>
      </c>
      <c r="AU2819">
        <v>12</v>
      </c>
      <c r="AV2819">
        <f t="shared" ref="AV2819:AV2882" si="179">AT2819+AU2819</f>
        <v>15</v>
      </c>
      <c r="AW2819">
        <v>15503</v>
      </c>
      <c r="AX2819">
        <v>0.65</v>
      </c>
      <c r="AY2819">
        <v>517537585.58506602</v>
      </c>
      <c r="AZ2819">
        <v>517537.585585066</v>
      </c>
      <c r="BA2819">
        <v>14910.353969204099</v>
      </c>
      <c r="BB2819">
        <v>0.67067488945292897</v>
      </c>
      <c r="BC2819">
        <v>32759</v>
      </c>
      <c r="BD2819">
        <v>127716</v>
      </c>
      <c r="BE2819">
        <v>-94957</v>
      </c>
      <c r="BF2819">
        <v>-4.4174264979531079</v>
      </c>
      <c r="BG2819">
        <v>483356</v>
      </c>
      <c r="BH2819">
        <v>22.252934947746422</v>
      </c>
      <c r="BI2819">
        <v>2219</v>
      </c>
      <c r="BJ2819">
        <v>26</v>
      </c>
      <c r="BK2819">
        <v>0</v>
      </c>
      <c r="BL2819">
        <v>1</v>
      </c>
      <c r="BM2819">
        <v>0</v>
      </c>
      <c r="BN2819">
        <v>1</v>
      </c>
      <c r="BO2819">
        <v>0</v>
      </c>
      <c r="BP2819">
        <v>1</v>
      </c>
      <c r="BQ2819">
        <v>4</v>
      </c>
      <c r="BR2819">
        <v>1</v>
      </c>
      <c r="BS2819">
        <v>0</v>
      </c>
      <c r="BT2819">
        <v>39184</v>
      </c>
      <c r="BU2819">
        <v>0.8</v>
      </c>
      <c r="BV2819">
        <v>0.63818059999999999</v>
      </c>
      <c r="BW2819">
        <v>168</v>
      </c>
      <c r="BX2819">
        <v>0.8677011</v>
      </c>
      <c r="BY2819">
        <v>-0.5987441</v>
      </c>
      <c r="BZ2819">
        <v>24</v>
      </c>
      <c r="CA2819">
        <v>1</v>
      </c>
      <c r="CB2819">
        <v>2</v>
      </c>
      <c r="CC2819">
        <v>0</v>
      </c>
      <c r="CD2819">
        <v>1</v>
      </c>
      <c r="CE2819">
        <v>0</v>
      </c>
      <c r="CF2819">
        <v>1</v>
      </c>
      <c r="CG2819">
        <v>6</v>
      </c>
      <c r="CH2819">
        <v>1</v>
      </c>
      <c r="CI2819">
        <v>0</v>
      </c>
      <c r="CJ2819">
        <v>37181</v>
      </c>
      <c r="CK2819">
        <v>0.96823646486108494</v>
      </c>
      <c r="CL2819">
        <v>0.73341700897611439</v>
      </c>
      <c r="CM2819">
        <v>156</v>
      </c>
      <c r="CN2819">
        <v>-0.40347470632443982</v>
      </c>
      <c r="CO2819">
        <v>4537</v>
      </c>
      <c r="CP2819">
        <v>0.68953829</v>
      </c>
      <c r="CQ2819">
        <v>0.62051164999999997</v>
      </c>
      <c r="CR2819">
        <v>20463</v>
      </c>
      <c r="CS2819">
        <v>0.91</v>
      </c>
      <c r="CT2819">
        <v>19282</v>
      </c>
      <c r="CU2819">
        <v>0.81055764684999998</v>
      </c>
      <c r="CV2819">
        <v>15</v>
      </c>
      <c r="CW2819">
        <v>7</v>
      </c>
      <c r="CX2819">
        <v>19</v>
      </c>
      <c r="CY2819">
        <v>209</v>
      </c>
      <c r="CZ2819">
        <v>503</v>
      </c>
      <c r="DA2819" s="2">
        <v>19581</v>
      </c>
      <c r="DB2819" s="2">
        <v>4140</v>
      </c>
      <c r="DC2819" s="2">
        <v>146.6</v>
      </c>
      <c r="DD2819" s="2">
        <v>4605</v>
      </c>
      <c r="DE2819">
        <v>211</v>
      </c>
      <c r="DF2819">
        <v>41</v>
      </c>
      <c r="DG2819">
        <v>64.739999999999995</v>
      </c>
      <c r="DH2819">
        <v>4.62</v>
      </c>
      <c r="DI2819" s="2">
        <v>13.87</v>
      </c>
      <c r="DJ2819">
        <v>-1.06</v>
      </c>
      <c r="DK2819">
        <v>0.89286426548601971</v>
      </c>
      <c r="DL2819">
        <v>3.1746031746031746E-3</v>
      </c>
      <c r="DM2819">
        <v>0</v>
      </c>
      <c r="DN2819">
        <v>37.799999999999997</v>
      </c>
      <c r="DO2819">
        <v>0.20300000000000001</v>
      </c>
      <c r="DP2819">
        <v>387.99</v>
      </c>
      <c r="DQ2819" s="2">
        <v>0</v>
      </c>
      <c r="DR2819" s="2">
        <v>7567.7169077900026</v>
      </c>
      <c r="DS2819">
        <v>3.9829688949833041E-2</v>
      </c>
      <c r="DT2819">
        <v>6.0027320136701903</v>
      </c>
      <c r="DU2819">
        <v>1106500.3997294644</v>
      </c>
      <c r="DV2819">
        <v>1</v>
      </c>
    </row>
    <row r="2820" spans="1:126" x14ac:dyDescent="0.15">
      <c r="A2820" t="s">
        <v>4550</v>
      </c>
      <c r="B2820" t="s">
        <v>1786</v>
      </c>
      <c r="C2820">
        <v>51</v>
      </c>
      <c r="D2820">
        <v>77</v>
      </c>
      <c r="E2820" t="s">
        <v>4608</v>
      </c>
      <c r="F2820">
        <v>51077</v>
      </c>
      <c r="G2820" t="s">
        <v>7803</v>
      </c>
      <c r="H2820">
        <v>94.2</v>
      </c>
      <c r="I2820">
        <v>2</v>
      </c>
      <c r="J2820">
        <v>0.2</v>
      </c>
      <c r="K2820">
        <v>0.1</v>
      </c>
      <c r="L2820">
        <v>0.8</v>
      </c>
      <c r="M2820">
        <v>2.7</v>
      </c>
      <c r="N2820">
        <f t="shared" si="178"/>
        <v>8885.6200000000026</v>
      </c>
      <c r="O2820">
        <f t="shared" si="176"/>
        <v>1114.3799999999974</v>
      </c>
      <c r="P2820">
        <f t="shared" si="177"/>
        <v>1.3372559999999973</v>
      </c>
      <c r="Q2820" s="4">
        <v>51077</v>
      </c>
      <c r="R2820" s="5">
        <v>36.652228999999998</v>
      </c>
      <c r="S2820" s="5">
        <v>-81.215323999999995</v>
      </c>
      <c r="T2820">
        <v>9</v>
      </c>
      <c r="U2820">
        <v>8.5869780494016612E-2</v>
      </c>
      <c r="V2820">
        <v>15535</v>
      </c>
      <c r="W2820">
        <v>15255</v>
      </c>
      <c r="X2820">
        <v>15573</v>
      </c>
      <c r="Y2820">
        <v>15953</v>
      </c>
      <c r="Z2820">
        <v>8176</v>
      </c>
      <c r="AA2820">
        <v>51061</v>
      </c>
      <c r="AB2820">
        <v>5626.2659999999996</v>
      </c>
      <c r="AC2820">
        <v>29942</v>
      </c>
      <c r="AD2820">
        <v>3</v>
      </c>
      <c r="AE2820">
        <v>1.9264110961279138E-4</v>
      </c>
      <c r="AF2820">
        <v>25</v>
      </c>
      <c r="AG2820">
        <v>764</v>
      </c>
      <c r="AH2820">
        <v>3.2722513089005235E-2</v>
      </c>
      <c r="AI2820" s="3">
        <v>131922</v>
      </c>
      <c r="AJ2820" s="3">
        <v>282989.80975318502</v>
      </c>
      <c r="AK2820">
        <v>78</v>
      </c>
      <c r="AL2820">
        <v>185606.39999999999</v>
      </c>
      <c r="AM2820">
        <v>14040</v>
      </c>
      <c r="AN2820">
        <v>42416</v>
      </c>
      <c r="AO2820">
        <v>56456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3</v>
      </c>
      <c r="AV2820">
        <f t="shared" si="179"/>
        <v>4</v>
      </c>
      <c r="AW2820">
        <v>10028</v>
      </c>
      <c r="AX2820">
        <v>0.71</v>
      </c>
      <c r="AY2820">
        <v>103023758.022597</v>
      </c>
      <c r="AZ2820">
        <v>103023.758022597</v>
      </c>
      <c r="BA2820">
        <v>5760.99282244596</v>
      </c>
      <c r="BB2820">
        <v>1.7358119178760363</v>
      </c>
      <c r="BC2820">
        <v>7507</v>
      </c>
      <c r="BD2820">
        <v>19656</v>
      </c>
      <c r="BE2820">
        <v>-12149</v>
      </c>
      <c r="BF2820">
        <v>-0.78204055358867075</v>
      </c>
      <c r="BG2820">
        <v>184755</v>
      </c>
      <c r="BH2820">
        <v>11.863802735503757</v>
      </c>
      <c r="BI2820">
        <v>2995</v>
      </c>
      <c r="BJ2820">
        <v>27</v>
      </c>
      <c r="BK2820">
        <v>1</v>
      </c>
      <c r="BL2820">
        <v>2</v>
      </c>
      <c r="BM2820">
        <v>0</v>
      </c>
      <c r="BN2820">
        <v>2</v>
      </c>
      <c r="BO2820">
        <v>0</v>
      </c>
      <c r="BP2820">
        <v>0</v>
      </c>
      <c r="BQ2820">
        <v>1</v>
      </c>
      <c r="BR2820">
        <v>5</v>
      </c>
      <c r="BS2820">
        <v>0</v>
      </c>
      <c r="BT2820">
        <v>21311</v>
      </c>
      <c r="BU2820">
        <v>0.84</v>
      </c>
      <c r="BV2820">
        <v>0.75447450000000005</v>
      </c>
      <c r="BW2820">
        <v>113</v>
      </c>
      <c r="BX2820">
        <v>1.7831170000000001</v>
      </c>
      <c r="BY2820">
        <v>0.84849260000000004</v>
      </c>
      <c r="BZ2820">
        <v>30</v>
      </c>
      <c r="CA2820">
        <v>1</v>
      </c>
      <c r="CB2820">
        <v>3</v>
      </c>
      <c r="CC2820">
        <v>0</v>
      </c>
      <c r="CD2820">
        <v>2</v>
      </c>
      <c r="CE2820">
        <v>0</v>
      </c>
      <c r="CF2820">
        <v>0</v>
      </c>
      <c r="CG2820">
        <v>0</v>
      </c>
      <c r="CH2820">
        <v>5</v>
      </c>
      <c r="CI2820">
        <v>0</v>
      </c>
      <c r="CJ2820">
        <v>21917</v>
      </c>
      <c r="CK2820">
        <v>1.8706939818405803</v>
      </c>
      <c r="CL2820">
        <v>0.82665921648972496</v>
      </c>
      <c r="CM2820">
        <v>114</v>
      </c>
      <c r="CN2820">
        <v>0.95039138354881192</v>
      </c>
      <c r="CO2820">
        <v>908</v>
      </c>
      <c r="CP2820">
        <v>-0.24484200380000001</v>
      </c>
      <c r="CQ2820">
        <v>-0.40269562669999998</v>
      </c>
      <c r="CR2820">
        <v>14012</v>
      </c>
      <c r="CS2820">
        <v>0.80400000000000005</v>
      </c>
      <c r="CT2820">
        <v>12490</v>
      </c>
      <c r="CU2820">
        <v>0.83977455716999994</v>
      </c>
      <c r="CV2820">
        <v>1</v>
      </c>
      <c r="CW2820">
        <v>3</v>
      </c>
      <c r="CX2820">
        <v>4</v>
      </c>
      <c r="CY2820">
        <v>500</v>
      </c>
      <c r="CZ2820">
        <v>1127</v>
      </c>
      <c r="DA2820" s="2">
        <v>4835</v>
      </c>
      <c r="DB2820" s="2">
        <v>930</v>
      </c>
      <c r="DC2820" s="2">
        <v>305.19</v>
      </c>
      <c r="DD2820" s="2">
        <v>779</v>
      </c>
      <c r="DE2820">
        <v>284</v>
      </c>
      <c r="DF2820">
        <v>20</v>
      </c>
      <c r="DG2820">
        <v>6.6</v>
      </c>
      <c r="DH2820">
        <v>26.38</v>
      </c>
      <c r="DI2820" s="2">
        <v>32.979999999999997</v>
      </c>
      <c r="DJ2820">
        <v>1.2</v>
      </c>
      <c r="DK2820">
        <v>0.96561604584527216</v>
      </c>
      <c r="DL2820">
        <v>1.3089005235602095E-3</v>
      </c>
      <c r="DM2820">
        <v>0</v>
      </c>
      <c r="DN2820">
        <v>3.1</v>
      </c>
      <c r="DO2820">
        <v>1.2E-2</v>
      </c>
      <c r="DP2820">
        <v>285.94</v>
      </c>
      <c r="DQ2820" s="2">
        <v>33182</v>
      </c>
      <c r="DR2820" s="2">
        <v>12570.126589889998</v>
      </c>
      <c r="DS2820">
        <v>4.326993283802659E-2</v>
      </c>
      <c r="DT2820">
        <v>2.32934840264585</v>
      </c>
      <c r="DU2820">
        <v>432341.97136084666</v>
      </c>
      <c r="DV2820">
        <v>1</v>
      </c>
    </row>
    <row r="2821" spans="1:126" x14ac:dyDescent="0.15">
      <c r="A2821" t="s">
        <v>4550</v>
      </c>
      <c r="B2821" t="s">
        <v>166</v>
      </c>
      <c r="C2821">
        <v>51</v>
      </c>
      <c r="D2821">
        <v>79</v>
      </c>
      <c r="E2821" t="s">
        <v>4609</v>
      </c>
      <c r="F2821">
        <v>51079</v>
      </c>
      <c r="G2821" t="s">
        <v>7804</v>
      </c>
      <c r="H2821">
        <v>85.8</v>
      </c>
      <c r="I2821">
        <v>6.3</v>
      </c>
      <c r="J2821">
        <v>0.2</v>
      </c>
      <c r="K2821">
        <v>1.3</v>
      </c>
      <c r="L2821">
        <v>2.1</v>
      </c>
      <c r="M2821">
        <v>4.2</v>
      </c>
      <c r="N2821">
        <f t="shared" si="178"/>
        <v>7425.1099999999988</v>
      </c>
      <c r="O2821">
        <f t="shared" si="176"/>
        <v>2574.8900000000012</v>
      </c>
      <c r="P2821">
        <f t="shared" si="177"/>
        <v>3.0898680000000027</v>
      </c>
      <c r="Q2821" s="4">
        <v>51079</v>
      </c>
      <c r="R2821" s="5">
        <v>38.297981</v>
      </c>
      <c r="S2821" s="5">
        <v>-78.470162999999999</v>
      </c>
      <c r="T2821">
        <v>3</v>
      </c>
      <c r="U2821">
        <v>0.15739647426546627</v>
      </c>
      <c r="V2821">
        <v>18453</v>
      </c>
      <c r="W2821">
        <v>18766</v>
      </c>
      <c r="X2821">
        <v>18938</v>
      </c>
      <c r="Y2821">
        <v>19190</v>
      </c>
      <c r="Z2821">
        <v>10186</v>
      </c>
      <c r="AA2821">
        <v>51063</v>
      </c>
      <c r="AB2821">
        <v>8108.9870000000001</v>
      </c>
      <c r="AC2821">
        <v>61550</v>
      </c>
      <c r="AD2821">
        <v>1</v>
      </c>
      <c r="AE2821">
        <v>5.2803886366036539E-5</v>
      </c>
      <c r="AF2821">
        <v>17</v>
      </c>
      <c r="AG2821">
        <v>216</v>
      </c>
      <c r="AH2821">
        <v>7.8703703703703706E-2</v>
      </c>
      <c r="AI2821" s="3">
        <v>27276</v>
      </c>
      <c r="AJ2821" s="3">
        <v>99932.103707500006</v>
      </c>
      <c r="AK2821">
        <v>75</v>
      </c>
      <c r="AL2821">
        <v>285395.20000000001</v>
      </c>
      <c r="AM2821">
        <v>1936</v>
      </c>
      <c r="AN2821">
        <v>13467</v>
      </c>
      <c r="AO2821">
        <v>15403</v>
      </c>
      <c r="AP2821" t="e">
        <v>#N/A</v>
      </c>
      <c r="AQ2821" t="e">
        <v>#N/A</v>
      </c>
      <c r="AR2821" t="e">
        <v>#N/A</v>
      </c>
      <c r="AS2821" t="e">
        <v>#N/A</v>
      </c>
      <c r="AT2821">
        <v>2</v>
      </c>
      <c r="AU2821">
        <v>34</v>
      </c>
      <c r="AV2821">
        <f t="shared" si="179"/>
        <v>36</v>
      </c>
      <c r="AW2821">
        <v>14848</v>
      </c>
      <c r="AX2821">
        <v>0.78</v>
      </c>
      <c r="AY2821">
        <v>394947076.25907099</v>
      </c>
      <c r="AZ2821">
        <v>394947.07625907101</v>
      </c>
      <c r="BA2821">
        <v>22011.0050857235</v>
      </c>
      <c r="BB2821">
        <v>0.45431819042584631</v>
      </c>
      <c r="BC2821">
        <v>20139</v>
      </c>
      <c r="BD2821">
        <v>46556</v>
      </c>
      <c r="BE2821">
        <v>-26417</v>
      </c>
      <c r="BF2821">
        <v>-1.4315829404432883</v>
      </c>
      <c r="BG2821">
        <v>161947</v>
      </c>
      <c r="BH2821">
        <v>8.5514309853205202</v>
      </c>
      <c r="BI2821">
        <v>1417</v>
      </c>
      <c r="BJ2821">
        <v>8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15793</v>
      </c>
      <c r="BU2821">
        <v>0.76</v>
      </c>
      <c r="BV2821">
        <v>0.55534190000000005</v>
      </c>
      <c r="BW2821">
        <v>59</v>
      </c>
      <c r="BX2821">
        <v>0.50655349999999999</v>
      </c>
      <c r="BY2821">
        <v>-1.3647359999999999</v>
      </c>
      <c r="BZ2821">
        <v>13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15999</v>
      </c>
      <c r="CK2821">
        <v>0.87505469091818233</v>
      </c>
      <c r="CL2821">
        <v>0.6714124080709033</v>
      </c>
      <c r="CM2821">
        <v>58</v>
      </c>
      <c r="CN2821">
        <v>-0.82744112277744142</v>
      </c>
      <c r="CO2821">
        <v>2514</v>
      </c>
      <c r="CP2821">
        <v>0.92651395800000003</v>
      </c>
      <c r="CQ2821">
        <v>0.15144662</v>
      </c>
      <c r="CR2821">
        <v>17482</v>
      </c>
      <c r="CS2821">
        <v>0.82400000000000007</v>
      </c>
      <c r="CT2821">
        <v>15261</v>
      </c>
      <c r="CU2821">
        <v>0.82683982684000001</v>
      </c>
      <c r="CV2821">
        <v>6</v>
      </c>
      <c r="CW2821">
        <v>3</v>
      </c>
      <c r="CX2821">
        <v>3</v>
      </c>
      <c r="CY2821">
        <v>142</v>
      </c>
      <c r="CZ2821">
        <v>336</v>
      </c>
      <c r="DA2821" s="2">
        <v>6024</v>
      </c>
      <c r="DB2821" s="2">
        <v>2010</v>
      </c>
      <c r="DC2821" s="2">
        <v>105.53</v>
      </c>
      <c r="DD2821" s="2">
        <v>2197</v>
      </c>
      <c r="DE2821">
        <v>111</v>
      </c>
      <c r="DF2821">
        <v>28</v>
      </c>
      <c r="DG2821">
        <v>26.59</v>
      </c>
      <c r="DH2821">
        <v>5.32</v>
      </c>
      <c r="DI2821" s="2">
        <v>5.32</v>
      </c>
      <c r="DJ2821">
        <v>-0.44</v>
      </c>
      <c r="DK2821">
        <v>0.9411937234198563</v>
      </c>
      <c r="DL2821">
        <v>0</v>
      </c>
      <c r="DM2821">
        <v>0</v>
      </c>
      <c r="DN2821">
        <v>5.6</v>
      </c>
      <c r="DO2821">
        <v>5.0999999999999997E-2</v>
      </c>
      <c r="DP2821">
        <v>303.60999999999996</v>
      </c>
      <c r="DQ2821" s="2">
        <v>0</v>
      </c>
      <c r="DR2821" s="2">
        <v>10749.570257110001</v>
      </c>
      <c r="DS2821">
        <v>0.11266903455224711</v>
      </c>
      <c r="DT2821">
        <v>1.99185347437419</v>
      </c>
      <c r="DU2821">
        <v>568465.42068971682</v>
      </c>
      <c r="DV2821">
        <v>0</v>
      </c>
    </row>
    <row r="2822" spans="1:126" x14ac:dyDescent="0.15">
      <c r="A2822" t="s">
        <v>4550</v>
      </c>
      <c r="B2822" t="s">
        <v>4610</v>
      </c>
      <c r="C2822">
        <v>51</v>
      </c>
      <c r="D2822">
        <v>81</v>
      </c>
      <c r="E2822" t="s">
        <v>4611</v>
      </c>
      <c r="F2822">
        <v>51081</v>
      </c>
      <c r="G2822" t="s">
        <v>7805</v>
      </c>
      <c r="H2822">
        <v>37.799999999999997</v>
      </c>
      <c r="I2822">
        <v>59.6</v>
      </c>
      <c r="J2822">
        <v>0.2</v>
      </c>
      <c r="K2822">
        <v>0.3</v>
      </c>
      <c r="L2822">
        <v>0.7</v>
      </c>
      <c r="M2822">
        <v>1.4</v>
      </c>
      <c r="N2822">
        <f t="shared" si="178"/>
        <v>4983.58</v>
      </c>
      <c r="O2822">
        <f t="shared" si="176"/>
        <v>5016.42</v>
      </c>
      <c r="P2822">
        <f t="shared" si="177"/>
        <v>6.0197040000000026</v>
      </c>
      <c r="Q2822" s="4">
        <v>51081</v>
      </c>
      <c r="R2822" s="5">
        <v>36.680335999999997</v>
      </c>
      <c r="S2822" s="5">
        <v>-77.560276999999999</v>
      </c>
      <c r="T2822">
        <v>6</v>
      </c>
      <c r="U2822">
        <v>0.1063494981583933</v>
      </c>
      <c r="V2822">
        <v>12127</v>
      </c>
      <c r="W2822">
        <v>11911</v>
      </c>
      <c r="X2822">
        <v>11760</v>
      </c>
      <c r="Y2822">
        <v>11731</v>
      </c>
      <c r="Z2822">
        <v>7092</v>
      </c>
      <c r="AA2822">
        <v>51065</v>
      </c>
      <c r="AB2822">
        <v>2821.6639999999998</v>
      </c>
      <c r="AC2822">
        <v>38012</v>
      </c>
      <c r="AD2822">
        <v>1</v>
      </c>
      <c r="AE2822">
        <v>8.5034013605442171E-5</v>
      </c>
      <c r="AF2822">
        <v>8</v>
      </c>
      <c r="AG2822">
        <v>151</v>
      </c>
      <c r="AH2822">
        <v>5.2980132450331126E-2</v>
      </c>
      <c r="AI2822" s="3">
        <v>58256</v>
      </c>
      <c r="AJ2822" s="3">
        <v>188948.82688317</v>
      </c>
      <c r="AK2822">
        <v>83</v>
      </c>
      <c r="AL2822">
        <v>100467.2</v>
      </c>
      <c r="AM2822">
        <v>527528</v>
      </c>
      <c r="AN2822">
        <v>16544</v>
      </c>
      <c r="AO2822">
        <v>544072</v>
      </c>
      <c r="AP2822">
        <v>1</v>
      </c>
      <c r="AQ2822">
        <v>1</v>
      </c>
      <c r="AR2822">
        <v>2</v>
      </c>
      <c r="AS2822">
        <v>0.16791201410460918</v>
      </c>
      <c r="AT2822">
        <v>16</v>
      </c>
      <c r="AU2822">
        <v>125</v>
      </c>
      <c r="AV2822">
        <f t="shared" si="179"/>
        <v>141</v>
      </c>
      <c r="AW2822">
        <v>2811</v>
      </c>
      <c r="AX2822">
        <v>0.24</v>
      </c>
      <c r="AY2822">
        <v>299016431.85086399</v>
      </c>
      <c r="AZ2822">
        <v>299016.43185086397</v>
      </c>
      <c r="BA2822">
        <v>19929.194187912199</v>
      </c>
      <c r="BB2822">
        <v>0.50177643439619724</v>
      </c>
      <c r="BC2822">
        <v>6034</v>
      </c>
      <c r="BD2822">
        <v>42774</v>
      </c>
      <c r="BE2822">
        <v>-36740</v>
      </c>
      <c r="BF2822">
        <v>-3.0296033643935023</v>
      </c>
      <c r="BG2822">
        <v>13685</v>
      </c>
      <c r="BH2822">
        <v>1.1636904761904763</v>
      </c>
      <c r="BI2822">
        <v>1270</v>
      </c>
      <c r="BJ2822">
        <v>5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1</v>
      </c>
      <c r="BS2822">
        <v>0</v>
      </c>
      <c r="BT2822">
        <v>18421</v>
      </c>
      <c r="BU2822">
        <v>0.79</v>
      </c>
      <c r="BV2822">
        <v>0.62349030000000005</v>
      </c>
      <c r="BW2822">
        <v>70</v>
      </c>
      <c r="BX2822">
        <v>0.43428699999999998</v>
      </c>
      <c r="BY2822">
        <v>-1.0842099999999999</v>
      </c>
      <c r="BZ2822">
        <v>8</v>
      </c>
      <c r="CA2822">
        <v>2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3</v>
      </c>
      <c r="CH2822">
        <v>2</v>
      </c>
      <c r="CI2822">
        <v>0</v>
      </c>
      <c r="CJ2822">
        <v>19061</v>
      </c>
      <c r="CK2822">
        <v>0.78694716961334665</v>
      </c>
      <c r="CL2822">
        <v>0.7287191083831368</v>
      </c>
      <c r="CM2822">
        <v>69</v>
      </c>
      <c r="CN2822">
        <v>-0.6818793197952443</v>
      </c>
      <c r="CO2822">
        <v>588</v>
      </c>
      <c r="CP2822">
        <v>-0.44231863399999999</v>
      </c>
      <c r="CQ2822">
        <v>-0.6020998729</v>
      </c>
      <c r="CR2822">
        <v>9545</v>
      </c>
      <c r="CS2822">
        <v>0.92500000000000004</v>
      </c>
      <c r="CT2822">
        <v>10259</v>
      </c>
      <c r="CU2822">
        <v>0.8985798237</v>
      </c>
      <c r="CV2822">
        <v>14</v>
      </c>
      <c r="CW2822">
        <v>1</v>
      </c>
      <c r="CX2822">
        <v>6</v>
      </c>
      <c r="CY2822">
        <v>183</v>
      </c>
      <c r="CZ2822">
        <v>204</v>
      </c>
      <c r="DA2822" s="2">
        <v>9481</v>
      </c>
      <c r="DB2822" s="2">
        <v>615</v>
      </c>
      <c r="DC2822" s="2">
        <v>202.08</v>
      </c>
      <c r="DD2822" s="2">
        <v>7115</v>
      </c>
      <c r="DE2822">
        <v>56</v>
      </c>
      <c r="DF2822">
        <v>30</v>
      </c>
      <c r="DI2822" s="2">
        <v>8.41</v>
      </c>
      <c r="DJ2822">
        <v>-0.78</v>
      </c>
      <c r="DK2822">
        <v>0.97116176874485027</v>
      </c>
      <c r="DL2822">
        <v>0</v>
      </c>
      <c r="DM2822">
        <v>0</v>
      </c>
      <c r="DN2822">
        <v>73.8</v>
      </c>
      <c r="DO2822">
        <v>0.374</v>
      </c>
      <c r="DP2822">
        <v>1818.29</v>
      </c>
      <c r="DQ2822" s="2">
        <v>0</v>
      </c>
      <c r="DR2822" s="2">
        <v>1744.8636450299996</v>
      </c>
      <c r="DS2822">
        <v>9.1848814494712907E-3</v>
      </c>
      <c r="DT2822">
        <v>3.8261825654109902</v>
      </c>
      <c r="DU2822">
        <v>384405.84903565905</v>
      </c>
      <c r="DV2822">
        <v>1</v>
      </c>
    </row>
    <row r="2823" spans="1:126" x14ac:dyDescent="0.15">
      <c r="A2823" t="s">
        <v>4550</v>
      </c>
      <c r="B2823" t="s">
        <v>3192</v>
      </c>
      <c r="C2823">
        <v>51</v>
      </c>
      <c r="D2823">
        <v>83</v>
      </c>
      <c r="E2823" t="s">
        <v>4612</v>
      </c>
      <c r="F2823">
        <v>51083</v>
      </c>
      <c r="G2823" t="s">
        <v>7806</v>
      </c>
      <c r="H2823">
        <v>60.2</v>
      </c>
      <c r="I2823">
        <v>36.5</v>
      </c>
      <c r="J2823">
        <v>0.3</v>
      </c>
      <c r="K2823">
        <v>0.4</v>
      </c>
      <c r="L2823">
        <v>1.1000000000000001</v>
      </c>
      <c r="M2823">
        <v>1.6</v>
      </c>
      <c r="N2823">
        <f t="shared" si="178"/>
        <v>4960.3100000000013</v>
      </c>
      <c r="O2823">
        <f t="shared" si="176"/>
        <v>5039.6899999999987</v>
      </c>
      <c r="P2823">
        <f t="shared" si="177"/>
        <v>6.0476280000000004</v>
      </c>
      <c r="Q2823" s="4">
        <v>51083</v>
      </c>
      <c r="R2823" s="5">
        <v>36.766461</v>
      </c>
      <c r="S2823" s="5">
        <v>-78.939614000000006</v>
      </c>
      <c r="T2823">
        <v>6</v>
      </c>
      <c r="U2823">
        <v>0.14487614787033293</v>
      </c>
      <c r="V2823">
        <v>36140</v>
      </c>
      <c r="W2823">
        <v>35704</v>
      </c>
      <c r="X2823">
        <v>35506</v>
      </c>
      <c r="Y2823">
        <v>35070</v>
      </c>
      <c r="Z2823">
        <v>17803</v>
      </c>
      <c r="AA2823">
        <v>51067</v>
      </c>
      <c r="AB2823">
        <v>12568.992</v>
      </c>
      <c r="AC2823">
        <v>35240</v>
      </c>
      <c r="AD2823">
        <v>0</v>
      </c>
      <c r="AE2823">
        <v>0</v>
      </c>
      <c r="AF2823">
        <v>65</v>
      </c>
      <c r="AG2823">
        <v>935</v>
      </c>
      <c r="AH2823">
        <v>6.9518716577540107E-2</v>
      </c>
      <c r="AI2823" s="3">
        <v>211593</v>
      </c>
      <c r="AJ2823" s="3">
        <v>523420.22892242501</v>
      </c>
      <c r="AK2823">
        <v>119</v>
      </c>
      <c r="AL2823">
        <v>189971.19999999998</v>
      </c>
      <c r="AM2823">
        <v>815264</v>
      </c>
      <c r="AN2823">
        <v>72563</v>
      </c>
      <c r="AO2823">
        <v>887827</v>
      </c>
      <c r="AP2823">
        <v>1</v>
      </c>
      <c r="AQ2823">
        <v>0</v>
      </c>
      <c r="AR2823">
        <v>1</v>
      </c>
      <c r="AS2823">
        <v>2.8008066323101051E-2</v>
      </c>
      <c r="AT2823">
        <v>16</v>
      </c>
      <c r="AU2823">
        <v>149</v>
      </c>
      <c r="AV2823">
        <f t="shared" si="179"/>
        <v>165</v>
      </c>
      <c r="AW2823">
        <v>16717</v>
      </c>
      <c r="AX2823">
        <v>0.5</v>
      </c>
      <c r="AY2823">
        <v>46802266.919146597</v>
      </c>
      <c r="AZ2823">
        <v>46802.266919146598</v>
      </c>
      <c r="BA2823">
        <v>3956.02647639822</v>
      </c>
      <c r="BB2823">
        <v>2.5277889467273078</v>
      </c>
      <c r="BC2823">
        <v>16846</v>
      </c>
      <c r="BD2823">
        <v>58851</v>
      </c>
      <c r="BE2823">
        <v>-42005</v>
      </c>
      <c r="BF2823">
        <v>-1.1622855561704482</v>
      </c>
      <c r="BG2823">
        <v>529034</v>
      </c>
      <c r="BH2823">
        <v>14.899847913028784</v>
      </c>
      <c r="BI2823">
        <v>5503</v>
      </c>
      <c r="BJ2823">
        <v>6</v>
      </c>
      <c r="BK2823">
        <v>0</v>
      </c>
      <c r="BL2823">
        <v>0</v>
      </c>
      <c r="BM2823">
        <v>0</v>
      </c>
      <c r="BN2823">
        <v>0</v>
      </c>
      <c r="BO2823">
        <v>1</v>
      </c>
      <c r="BP2823">
        <v>0</v>
      </c>
      <c r="BQ2823">
        <v>1</v>
      </c>
      <c r="BR2823">
        <v>1</v>
      </c>
      <c r="BS2823">
        <v>0</v>
      </c>
      <c r="BT2823">
        <v>12049</v>
      </c>
      <c r="BU2823">
        <v>0.76</v>
      </c>
      <c r="BV2823">
        <v>0.49244260000000001</v>
      </c>
      <c r="BW2823">
        <v>89</v>
      </c>
      <c r="BX2823">
        <v>0.74694989999999994</v>
      </c>
      <c r="BY2823">
        <v>-0.95963419999999999</v>
      </c>
      <c r="BZ2823">
        <v>4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0</v>
      </c>
      <c r="CG2823">
        <v>0</v>
      </c>
      <c r="CH2823">
        <v>1</v>
      </c>
      <c r="CI2823">
        <v>0</v>
      </c>
      <c r="CJ2823">
        <v>11539</v>
      </c>
      <c r="CK2823">
        <v>0.51997573446572487</v>
      </c>
      <c r="CL2823">
        <v>0.72218149831403022</v>
      </c>
      <c r="CM2823">
        <v>78</v>
      </c>
      <c r="CN2823">
        <v>-0.39499537799537981</v>
      </c>
      <c r="CO2823">
        <v>3167</v>
      </c>
      <c r="CP2823">
        <v>-0.89764334329999995</v>
      </c>
      <c r="CQ2823">
        <v>-0.50550202919999998</v>
      </c>
      <c r="CR2823">
        <v>28825</v>
      </c>
      <c r="CS2823">
        <v>0.86699999999999999</v>
      </c>
      <c r="CT2823">
        <v>30068</v>
      </c>
      <c r="CU2823">
        <v>0.85737488328</v>
      </c>
      <c r="CV2823">
        <v>25</v>
      </c>
      <c r="CW2823">
        <v>15</v>
      </c>
      <c r="CX2823">
        <v>16</v>
      </c>
      <c r="CY2823">
        <v>1187</v>
      </c>
      <c r="CZ2823">
        <v>1348</v>
      </c>
      <c r="DA2823" s="2">
        <v>16670</v>
      </c>
      <c r="DB2823" s="2">
        <v>2050</v>
      </c>
      <c r="DC2823" s="2">
        <v>33.65</v>
      </c>
      <c r="DD2823" s="2">
        <v>14025</v>
      </c>
      <c r="DE2823">
        <v>316</v>
      </c>
      <c r="DF2823">
        <v>246</v>
      </c>
      <c r="DG2823">
        <v>11.3</v>
      </c>
      <c r="DH2823">
        <v>8.4700000000000006</v>
      </c>
      <c r="DI2823" s="2">
        <v>22.6</v>
      </c>
      <c r="DJ2823">
        <v>0.53</v>
      </c>
      <c r="DK2823">
        <v>0.98010331154622321</v>
      </c>
      <c r="DL2823">
        <v>4.2780748663101605E-3</v>
      </c>
      <c r="DM2823">
        <v>0</v>
      </c>
      <c r="DN2823">
        <v>153</v>
      </c>
      <c r="DO2823">
        <v>0.28000000000000003</v>
      </c>
      <c r="DP2823">
        <v>5295.26</v>
      </c>
      <c r="DQ2823" s="2">
        <v>0</v>
      </c>
      <c r="DR2823" s="2">
        <v>27011.563298170011</v>
      </c>
      <c r="DS2823">
        <v>4.8279470368887502E-2</v>
      </c>
      <c r="DT2823">
        <v>4.5670406780617103</v>
      </c>
      <c r="DU2823">
        <v>867606.19806019671</v>
      </c>
      <c r="DV2823">
        <v>1</v>
      </c>
    </row>
    <row r="2824" spans="1:126" x14ac:dyDescent="0.15">
      <c r="A2824" t="s">
        <v>4550</v>
      </c>
      <c r="B2824" t="s">
        <v>4613</v>
      </c>
      <c r="C2824">
        <v>51</v>
      </c>
      <c r="D2824">
        <v>85</v>
      </c>
      <c r="E2824" t="s">
        <v>4614</v>
      </c>
      <c r="F2824">
        <v>51085</v>
      </c>
      <c r="G2824" t="s">
        <v>7807</v>
      </c>
      <c r="H2824">
        <v>85.5</v>
      </c>
      <c r="I2824">
        <v>9.1999999999999993</v>
      </c>
      <c r="J2824">
        <v>0.3</v>
      </c>
      <c r="K2824">
        <v>1.3</v>
      </c>
      <c r="L2824">
        <v>1.5</v>
      </c>
      <c r="M2824">
        <v>2.1</v>
      </c>
      <c r="N2824">
        <f t="shared" si="178"/>
        <v>7403.33</v>
      </c>
      <c r="O2824">
        <f t="shared" si="176"/>
        <v>2596.67</v>
      </c>
      <c r="P2824">
        <f t="shared" si="177"/>
        <v>3.1160040000000011</v>
      </c>
      <c r="Q2824" s="4">
        <v>51085</v>
      </c>
      <c r="R2824" s="5">
        <v>37.760215000000002</v>
      </c>
      <c r="S2824" s="5">
        <v>-77.491316999999995</v>
      </c>
      <c r="T2824">
        <v>1</v>
      </c>
      <c r="U2824">
        <v>9.6205802970978582E-2</v>
      </c>
      <c r="V2824">
        <v>99964</v>
      </c>
      <c r="W2824">
        <v>100689</v>
      </c>
      <c r="X2824">
        <v>101340</v>
      </c>
      <c r="Y2824">
        <v>103045</v>
      </c>
      <c r="Z2824">
        <v>53605</v>
      </c>
      <c r="AA2824">
        <v>51069</v>
      </c>
      <c r="AB2824">
        <v>44981.688999999998</v>
      </c>
      <c r="AC2824">
        <v>78645</v>
      </c>
      <c r="AD2824">
        <v>2</v>
      </c>
      <c r="AE2824">
        <v>1.9735543714229327E-5</v>
      </c>
      <c r="AF2824">
        <v>57</v>
      </c>
      <c r="AG2824">
        <v>600</v>
      </c>
      <c r="AH2824">
        <v>9.5000000000000001E-2</v>
      </c>
      <c r="AI2824" s="3">
        <v>94297</v>
      </c>
      <c r="AJ2824" s="3">
        <v>299882.42696789501</v>
      </c>
      <c r="AK2824">
        <v>43</v>
      </c>
      <c r="AL2824">
        <v>527392</v>
      </c>
      <c r="AM2824">
        <v>119067</v>
      </c>
      <c r="AN2824">
        <v>49245</v>
      </c>
      <c r="AO2824">
        <v>168312</v>
      </c>
      <c r="AP2824">
        <v>2</v>
      </c>
      <c r="AQ2824">
        <v>1</v>
      </c>
      <c r="AR2824">
        <v>3</v>
      </c>
      <c r="AS2824">
        <v>2.9794714417662307E-2</v>
      </c>
      <c r="AT2824">
        <v>0</v>
      </c>
      <c r="AU2824">
        <v>60</v>
      </c>
      <c r="AV2824">
        <f t="shared" si="179"/>
        <v>60</v>
      </c>
      <c r="AW2824">
        <v>81952</v>
      </c>
      <c r="AX2824">
        <v>0.8</v>
      </c>
      <c r="AY2824">
        <v>1325577235.00159</v>
      </c>
      <c r="AZ2824">
        <v>1325577.2350015901</v>
      </c>
      <c r="BA2824">
        <v>35418.938408948299</v>
      </c>
      <c r="BB2824">
        <v>0.2823348312854454</v>
      </c>
      <c r="BC2824">
        <v>270087</v>
      </c>
      <c r="BD2824">
        <v>347564</v>
      </c>
      <c r="BE2824">
        <v>-77477</v>
      </c>
      <c r="BF2824">
        <v>-0.7750490176463527</v>
      </c>
      <c r="BG2824">
        <v>1808869</v>
      </c>
      <c r="BH2824">
        <v>17.849506611407143</v>
      </c>
      <c r="BI2824">
        <v>9013</v>
      </c>
      <c r="BJ2824">
        <v>41</v>
      </c>
      <c r="BK2824">
        <v>1</v>
      </c>
      <c r="BL2824">
        <v>2</v>
      </c>
      <c r="BM2824">
        <v>2</v>
      </c>
      <c r="BN2824">
        <v>0</v>
      </c>
      <c r="BO2824">
        <v>0</v>
      </c>
      <c r="BP2824">
        <v>0</v>
      </c>
      <c r="BQ2824">
        <v>4</v>
      </c>
      <c r="BR2824">
        <v>2</v>
      </c>
      <c r="BS2824">
        <v>0</v>
      </c>
      <c r="BT2824">
        <v>35258</v>
      </c>
      <c r="BU2824">
        <v>0.81</v>
      </c>
      <c r="BV2824">
        <v>0.60652969999999995</v>
      </c>
      <c r="BW2824">
        <v>163</v>
      </c>
      <c r="BX2824">
        <v>1.4748429999999999</v>
      </c>
      <c r="BY2824">
        <v>-0.2345439</v>
      </c>
      <c r="BZ2824">
        <v>49</v>
      </c>
      <c r="CA2824">
        <v>1</v>
      </c>
      <c r="CB2824">
        <v>2</v>
      </c>
      <c r="CC2824">
        <v>0</v>
      </c>
      <c r="CD2824">
        <v>0</v>
      </c>
      <c r="CE2824">
        <v>0</v>
      </c>
      <c r="CF2824">
        <v>1</v>
      </c>
      <c r="CG2824">
        <v>3</v>
      </c>
      <c r="CH2824">
        <v>2</v>
      </c>
      <c r="CI2824">
        <v>0</v>
      </c>
      <c r="CJ2824">
        <v>35223</v>
      </c>
      <c r="CK2824">
        <v>1.64665133577492</v>
      </c>
      <c r="CL2824">
        <v>0.69477627471383974</v>
      </c>
      <c r="CM2824">
        <v>167</v>
      </c>
      <c r="CN2824">
        <v>0.13708247465313719</v>
      </c>
      <c r="CO2824">
        <v>21188</v>
      </c>
      <c r="CP2824">
        <v>0.92380004900000001</v>
      </c>
      <c r="CQ2824">
        <v>0.90278617999999999</v>
      </c>
      <c r="CR2824">
        <v>95637</v>
      </c>
      <c r="CS2824">
        <v>0.85099999999999998</v>
      </c>
      <c r="CT2824">
        <v>90367</v>
      </c>
      <c r="CU2824">
        <v>0.80558305286000009</v>
      </c>
      <c r="CV2824">
        <v>121</v>
      </c>
      <c r="CW2824">
        <v>59</v>
      </c>
      <c r="CX2824">
        <v>75</v>
      </c>
      <c r="CY2824">
        <v>851</v>
      </c>
      <c r="CZ2824">
        <v>922</v>
      </c>
      <c r="DA2824" s="2">
        <v>67917</v>
      </c>
      <c r="DB2824" s="2">
        <v>16840</v>
      </c>
      <c r="DC2824" s="2">
        <v>87.57</v>
      </c>
      <c r="DD2824" s="2">
        <v>13782</v>
      </c>
      <c r="DE2824">
        <v>325</v>
      </c>
      <c r="DF2824">
        <v>42</v>
      </c>
      <c r="DG2824">
        <v>49.34</v>
      </c>
      <c r="DH2824">
        <v>6.91</v>
      </c>
      <c r="DI2824" s="2">
        <v>6.91</v>
      </c>
      <c r="DJ2824">
        <v>-2.08</v>
      </c>
      <c r="DK2824">
        <v>0.94931970264165355</v>
      </c>
      <c r="DL2824">
        <v>0</v>
      </c>
      <c r="DM2824">
        <v>0</v>
      </c>
      <c r="DN2824">
        <v>55.3</v>
      </c>
      <c r="DO2824">
        <v>0.20199999999999999</v>
      </c>
      <c r="DP2824">
        <v>583.48</v>
      </c>
      <c r="DQ2824" s="2">
        <v>0</v>
      </c>
      <c r="DR2824" s="2">
        <v>4675.1206862300005</v>
      </c>
      <c r="DS2824">
        <v>1.5275090565511958E-2</v>
      </c>
      <c r="DT2824">
        <v>5.1052108590375198</v>
      </c>
      <c r="DU2824">
        <v>2692447.3653695155</v>
      </c>
      <c r="DV2824">
        <v>1</v>
      </c>
    </row>
    <row r="2825" spans="1:126" x14ac:dyDescent="0.15">
      <c r="A2825" t="s">
        <v>4550</v>
      </c>
      <c r="B2825" t="s">
        <v>4615</v>
      </c>
      <c r="C2825">
        <v>51</v>
      </c>
      <c r="D2825">
        <v>87</v>
      </c>
      <c r="E2825" t="s">
        <v>4616</v>
      </c>
      <c r="F2825">
        <v>51087</v>
      </c>
      <c r="G2825" t="s">
        <v>7808</v>
      </c>
      <c r="H2825">
        <v>56.9</v>
      </c>
      <c r="I2825">
        <v>29.1</v>
      </c>
      <c r="J2825">
        <v>0.3</v>
      </c>
      <c r="K2825">
        <v>6.5</v>
      </c>
      <c r="L2825">
        <v>2.2000000000000002</v>
      </c>
      <c r="M2825">
        <v>4.9000000000000004</v>
      </c>
      <c r="N2825">
        <f t="shared" si="178"/>
        <v>4155.6100000000006</v>
      </c>
      <c r="O2825">
        <f t="shared" si="176"/>
        <v>5844.3899999999994</v>
      </c>
      <c r="P2825">
        <f t="shared" si="177"/>
        <v>7.0132680000000018</v>
      </c>
      <c r="Q2825" s="4">
        <v>51087</v>
      </c>
      <c r="R2825" s="5">
        <v>37.631269000000003</v>
      </c>
      <c r="S2825" s="5">
        <v>-77.651921999999999</v>
      </c>
      <c r="T2825">
        <v>1</v>
      </c>
      <c r="U2825">
        <v>8.0154673378288799E-2</v>
      </c>
      <c r="V2825">
        <v>307576</v>
      </c>
      <c r="W2825">
        <v>314878</v>
      </c>
      <c r="X2825">
        <v>318864</v>
      </c>
      <c r="Y2825">
        <v>324732</v>
      </c>
      <c r="Z2825">
        <v>174845</v>
      </c>
      <c r="AA2825">
        <v>51071</v>
      </c>
      <c r="AB2825">
        <v>145777.65299999999</v>
      </c>
      <c r="AC2825">
        <v>61934</v>
      </c>
      <c r="AD2825">
        <v>2</v>
      </c>
      <c r="AE2825">
        <v>6.2722665462391492E-6</v>
      </c>
      <c r="AF2825">
        <v>8</v>
      </c>
      <c r="AG2825">
        <v>117</v>
      </c>
      <c r="AH2825">
        <v>6.8376068376068383E-2</v>
      </c>
      <c r="AI2825" s="3">
        <v>12891</v>
      </c>
      <c r="AJ2825" s="3">
        <v>149569.62007376002</v>
      </c>
      <c r="AK2825">
        <v>40</v>
      </c>
      <c r="AL2825">
        <v>303430.40000000002</v>
      </c>
      <c r="AM2825">
        <v>1811424</v>
      </c>
      <c r="AN2825">
        <v>6943</v>
      </c>
      <c r="AO2825">
        <v>1818367</v>
      </c>
      <c r="AP2825">
        <v>10</v>
      </c>
      <c r="AQ2825">
        <v>3</v>
      </c>
      <c r="AR2825">
        <v>13</v>
      </c>
      <c r="AS2825">
        <v>4.1285831337851485E-2</v>
      </c>
      <c r="AT2825">
        <v>2</v>
      </c>
      <c r="AU2825">
        <v>1</v>
      </c>
      <c r="AV2825">
        <f t="shared" si="179"/>
        <v>3</v>
      </c>
      <c r="AW2825">
        <v>304722</v>
      </c>
      <c r="AX2825">
        <v>0.99</v>
      </c>
      <c r="AY2825">
        <v>391125411.49650198</v>
      </c>
      <c r="AZ2825">
        <v>391125.411496502</v>
      </c>
      <c r="BA2825">
        <v>4517.31854485243</v>
      </c>
      <c r="BB2825">
        <v>2.2137026425544395</v>
      </c>
      <c r="BC2825">
        <v>841585</v>
      </c>
      <c r="BD2825">
        <v>762400</v>
      </c>
      <c r="BE2825">
        <v>79185</v>
      </c>
      <c r="BF2825">
        <v>0.25744856555778084</v>
      </c>
      <c r="BG2825">
        <v>68094119</v>
      </c>
      <c r="BH2825">
        <v>213.55223229966381</v>
      </c>
      <c r="BI2825">
        <v>19272</v>
      </c>
      <c r="BJ2825">
        <v>97</v>
      </c>
      <c r="BK2825">
        <v>12</v>
      </c>
      <c r="BL2825">
        <v>3</v>
      </c>
      <c r="BM2825">
        <v>0</v>
      </c>
      <c r="BN2825">
        <v>2</v>
      </c>
      <c r="BO2825">
        <v>1</v>
      </c>
      <c r="BP2825">
        <v>1</v>
      </c>
      <c r="BQ2825">
        <v>13</v>
      </c>
      <c r="BR2825">
        <v>4</v>
      </c>
      <c r="BS2825">
        <v>0</v>
      </c>
      <c r="BT2825">
        <v>99933</v>
      </c>
      <c r="BU2825">
        <v>0.84</v>
      </c>
      <c r="BV2825">
        <v>0.73771739999999997</v>
      </c>
      <c r="BW2825">
        <v>491</v>
      </c>
      <c r="BX2825">
        <v>1.330892</v>
      </c>
      <c r="BY2825">
        <v>0.34504059999999998</v>
      </c>
      <c r="BZ2825">
        <v>105</v>
      </c>
      <c r="CA2825">
        <v>11</v>
      </c>
      <c r="CB2825">
        <v>2</v>
      </c>
      <c r="CC2825">
        <v>1</v>
      </c>
      <c r="CD2825">
        <v>0</v>
      </c>
      <c r="CE2825">
        <v>0</v>
      </c>
      <c r="CF2825">
        <v>2</v>
      </c>
      <c r="CG2825">
        <v>13</v>
      </c>
      <c r="CH2825">
        <v>6</v>
      </c>
      <c r="CI2825">
        <v>0</v>
      </c>
      <c r="CJ2825">
        <v>101872</v>
      </c>
      <c r="CK2825">
        <v>1.3742735982409298</v>
      </c>
      <c r="CL2825">
        <v>0.82216839291680588</v>
      </c>
      <c r="CM2825">
        <v>483</v>
      </c>
      <c r="CN2825">
        <v>0.40700775979488157</v>
      </c>
      <c r="CO2825">
        <v>75667</v>
      </c>
      <c r="CP2825">
        <v>0.55182142999999995</v>
      </c>
      <c r="CQ2825">
        <v>0.45645344999999998</v>
      </c>
      <c r="CR2825">
        <v>283135</v>
      </c>
      <c r="CS2825">
        <v>0.91700000000000004</v>
      </c>
      <c r="CT2825">
        <v>262670</v>
      </c>
      <c r="CU2825">
        <v>0.73477255204000003</v>
      </c>
      <c r="CV2825">
        <v>721</v>
      </c>
      <c r="CW2825">
        <v>226</v>
      </c>
      <c r="CX2825">
        <v>319</v>
      </c>
      <c r="CY2825">
        <v>130</v>
      </c>
      <c r="CZ2825">
        <v>174</v>
      </c>
      <c r="DA2825" s="2">
        <v>243903</v>
      </c>
      <c r="DB2825" s="2">
        <v>48090</v>
      </c>
      <c r="DC2825" s="2">
        <v>233.89</v>
      </c>
      <c r="DD2825" s="2">
        <v>132010</v>
      </c>
      <c r="DE2825">
        <v>43</v>
      </c>
      <c r="DF2825">
        <v>16</v>
      </c>
      <c r="DG2825">
        <v>51.47</v>
      </c>
      <c r="DH2825">
        <v>3.45</v>
      </c>
      <c r="DI2825" s="2">
        <v>7.85</v>
      </c>
      <c r="DJ2825">
        <v>-0.93</v>
      </c>
      <c r="DK2825">
        <v>0.67768210379334415</v>
      </c>
      <c r="DL2825">
        <v>1.7094017094017096E-2</v>
      </c>
      <c r="DM2825">
        <v>0</v>
      </c>
      <c r="DN2825">
        <v>28.7</v>
      </c>
      <c r="DO2825">
        <v>0.18</v>
      </c>
      <c r="DP2825">
        <v>24.36</v>
      </c>
      <c r="DQ2825" s="2">
        <v>0</v>
      </c>
      <c r="DR2825" s="2">
        <v>1073.9659130099999</v>
      </c>
      <c r="DS2825">
        <v>5.02514134503825E-3</v>
      </c>
      <c r="DT2825">
        <v>4.0777144978211401</v>
      </c>
      <c r="DU2825">
        <v>1237302.5411596678</v>
      </c>
      <c r="DV2825">
        <v>1</v>
      </c>
    </row>
    <row r="2826" spans="1:126" x14ac:dyDescent="0.15">
      <c r="A2826" t="s">
        <v>4550</v>
      </c>
      <c r="B2826" t="s">
        <v>170</v>
      </c>
      <c r="C2826">
        <v>51</v>
      </c>
      <c r="D2826">
        <v>89</v>
      </c>
      <c r="E2826" t="s">
        <v>4617</v>
      </c>
      <c r="F2826">
        <v>51089</v>
      </c>
      <c r="G2826" t="s">
        <v>7809</v>
      </c>
      <c r="H2826">
        <v>71.5</v>
      </c>
      <c r="I2826">
        <v>21.8</v>
      </c>
      <c r="J2826">
        <v>0.1</v>
      </c>
      <c r="K2826">
        <v>0.4</v>
      </c>
      <c r="L2826">
        <v>1.4</v>
      </c>
      <c r="M2826">
        <v>4.7</v>
      </c>
      <c r="N2826">
        <f t="shared" si="178"/>
        <v>5611.71</v>
      </c>
      <c r="O2826">
        <f t="shared" si="176"/>
        <v>4388.29</v>
      </c>
      <c r="P2826">
        <f t="shared" si="177"/>
        <v>5.2659480000000016</v>
      </c>
      <c r="Q2826" s="4">
        <v>51089</v>
      </c>
      <c r="R2826" s="5">
        <v>36.781478999999997</v>
      </c>
      <c r="S2826" s="5">
        <v>-79.759231</v>
      </c>
      <c r="T2826">
        <v>4</v>
      </c>
      <c r="U2826">
        <v>9.3590368603777535E-2</v>
      </c>
      <c r="V2826">
        <v>53971</v>
      </c>
      <c r="W2826">
        <v>52960</v>
      </c>
      <c r="X2826">
        <v>52580</v>
      </c>
      <c r="Y2826">
        <v>51936</v>
      </c>
      <c r="Z2826">
        <v>27027</v>
      </c>
      <c r="AA2826">
        <v>51073</v>
      </c>
      <c r="AB2826">
        <v>19286.492000000002</v>
      </c>
      <c r="AC2826">
        <v>35293</v>
      </c>
      <c r="AD2826">
        <v>3</v>
      </c>
      <c r="AE2826">
        <v>5.705591479650057E-5</v>
      </c>
      <c r="AF2826">
        <v>17</v>
      </c>
      <c r="AG2826">
        <v>290</v>
      </c>
      <c r="AH2826">
        <v>5.8620689655172413E-2</v>
      </c>
      <c r="AI2826" s="3">
        <v>42970</v>
      </c>
      <c r="AJ2826" s="3">
        <v>244697.724093925</v>
      </c>
      <c r="AK2826">
        <v>75</v>
      </c>
      <c r="AL2826">
        <v>155660.79999999999</v>
      </c>
      <c r="AM2826">
        <v>594490</v>
      </c>
      <c r="AN2826">
        <v>14515</v>
      </c>
      <c r="AO2826">
        <v>609005</v>
      </c>
      <c r="AP2826">
        <v>10</v>
      </c>
      <c r="AQ2826">
        <v>4</v>
      </c>
      <c r="AR2826">
        <v>14</v>
      </c>
      <c r="AS2826">
        <v>0.26435045317220546</v>
      </c>
      <c r="AT2826">
        <v>3</v>
      </c>
      <c r="AU2826">
        <v>10</v>
      </c>
      <c r="AV2826">
        <f t="shared" si="179"/>
        <v>13</v>
      </c>
      <c r="AW2826">
        <v>54168</v>
      </c>
      <c r="AX2826">
        <v>0.96</v>
      </c>
      <c r="AY2826">
        <v>478912159.24281597</v>
      </c>
      <c r="AZ2826">
        <v>478912.15924281598</v>
      </c>
      <c r="BA2826">
        <v>1831.0112955679599</v>
      </c>
      <c r="BB2826">
        <v>5.4614627578788957</v>
      </c>
      <c r="BC2826">
        <v>43455</v>
      </c>
      <c r="BD2826">
        <v>28274</v>
      </c>
      <c r="BE2826">
        <v>15181</v>
      </c>
      <c r="BF2826">
        <v>0.28128068777676901</v>
      </c>
      <c r="BG2826">
        <v>581873</v>
      </c>
      <c r="BH2826">
        <v>11.066432103461391</v>
      </c>
      <c r="BI2826">
        <v>8339</v>
      </c>
      <c r="BJ2826">
        <v>198</v>
      </c>
      <c r="BK2826">
        <v>24</v>
      </c>
      <c r="BL2826">
        <v>27</v>
      </c>
      <c r="BM2826">
        <v>7</v>
      </c>
      <c r="BN2826">
        <v>17</v>
      </c>
      <c r="BO2826">
        <v>13</v>
      </c>
      <c r="BP2826">
        <v>4</v>
      </c>
      <c r="BQ2826">
        <v>47</v>
      </c>
      <c r="BR2826">
        <v>6</v>
      </c>
      <c r="BS2826">
        <v>1</v>
      </c>
      <c r="BT2826">
        <v>296415</v>
      </c>
      <c r="BU2826">
        <v>0.79</v>
      </c>
      <c r="BV2826">
        <v>0.69883830000000002</v>
      </c>
      <c r="BW2826">
        <v>1735</v>
      </c>
      <c r="BX2826">
        <v>1.1605350000000001</v>
      </c>
      <c r="BY2826">
        <v>0.18213270000000001</v>
      </c>
      <c r="BZ2826">
        <v>210</v>
      </c>
      <c r="CA2826">
        <v>25</v>
      </c>
      <c r="CB2826">
        <v>26</v>
      </c>
      <c r="CC2826">
        <v>5</v>
      </c>
      <c r="CD2826">
        <v>21</v>
      </c>
      <c r="CE2826">
        <v>18</v>
      </c>
      <c r="CF2826">
        <v>4</v>
      </c>
      <c r="CG2826">
        <v>51</v>
      </c>
      <c r="CH2826">
        <v>7</v>
      </c>
      <c r="CI2826">
        <v>1</v>
      </c>
      <c r="CJ2826">
        <v>322818</v>
      </c>
      <c r="CK2826">
        <v>1.139961216536872</v>
      </c>
      <c r="CL2826">
        <v>0.76595975714542008</v>
      </c>
      <c r="CM2826">
        <v>1783</v>
      </c>
      <c r="CN2826">
        <v>0.11729737521866378</v>
      </c>
      <c r="CO2826">
        <v>3423</v>
      </c>
      <c r="CP2826">
        <v>-1.3556203276000001</v>
      </c>
      <c r="CQ2826">
        <v>-0.75918170409999997</v>
      </c>
      <c r="CR2826">
        <v>44011</v>
      </c>
      <c r="CS2826">
        <v>0.88500000000000001</v>
      </c>
      <c r="CT2826">
        <v>42313</v>
      </c>
      <c r="CU2826">
        <v>0.86549813003999998</v>
      </c>
      <c r="CV2826">
        <v>1</v>
      </c>
      <c r="CW2826">
        <v>31</v>
      </c>
      <c r="CX2826">
        <v>31</v>
      </c>
      <c r="CY2826">
        <v>219</v>
      </c>
      <c r="CZ2826">
        <v>388</v>
      </c>
      <c r="DA2826" s="2">
        <v>32089</v>
      </c>
      <c r="DB2826" s="2">
        <v>3355</v>
      </c>
      <c r="DC2826" s="2">
        <v>241.05</v>
      </c>
      <c r="DD2826" s="2">
        <v>14039</v>
      </c>
      <c r="DE2826">
        <v>93</v>
      </c>
      <c r="DF2826">
        <v>30</v>
      </c>
      <c r="DG2826">
        <v>20.91</v>
      </c>
      <c r="DH2826">
        <v>7.6</v>
      </c>
      <c r="DI2826" s="2">
        <v>5.7</v>
      </c>
      <c r="DJ2826">
        <v>-0.28000000000000003</v>
      </c>
      <c r="DK2826">
        <v>0.99236676751221786</v>
      </c>
      <c r="DL2826">
        <v>6.8965517241379309E-3</v>
      </c>
      <c r="DM2826">
        <v>0</v>
      </c>
      <c r="DN2826">
        <v>4.0999999999999996</v>
      </c>
      <c r="DO2826">
        <v>1.6E-2</v>
      </c>
      <c r="DP2826">
        <v>32.44</v>
      </c>
      <c r="DQ2826" s="2">
        <v>0</v>
      </c>
      <c r="DR2826" s="2">
        <v>4071.4056778099998</v>
      </c>
      <c r="DS2826">
        <v>1.6548935842850814E-2</v>
      </c>
      <c r="DT2826">
        <v>2.3027039289278699</v>
      </c>
      <c r="DU2826">
        <v>358440.73574005533</v>
      </c>
      <c r="DV2826">
        <v>1</v>
      </c>
    </row>
    <row r="2827" spans="1:126" x14ac:dyDescent="0.15">
      <c r="A2827" t="s">
        <v>4550</v>
      </c>
      <c r="B2827" t="s">
        <v>3421</v>
      </c>
      <c r="C2827">
        <v>51</v>
      </c>
      <c r="D2827">
        <v>91</v>
      </c>
      <c r="E2827" t="s">
        <v>4618</v>
      </c>
      <c r="F2827">
        <v>51091</v>
      </c>
      <c r="G2827" t="s">
        <v>7810</v>
      </c>
      <c r="H2827">
        <v>98.4</v>
      </c>
      <c r="I2827">
        <v>0.3</v>
      </c>
      <c r="J2827">
        <v>0.2</v>
      </c>
      <c r="K2827">
        <v>0.2</v>
      </c>
      <c r="L2827">
        <v>0.2</v>
      </c>
      <c r="M2827">
        <v>0.8</v>
      </c>
      <c r="N2827">
        <f t="shared" si="178"/>
        <v>9683.4100000000035</v>
      </c>
      <c r="O2827">
        <f t="shared" si="176"/>
        <v>316.58999999999651</v>
      </c>
      <c r="P2827">
        <f t="shared" si="177"/>
        <v>0.37990799999999597</v>
      </c>
      <c r="Q2827" s="4">
        <v>51091</v>
      </c>
      <c r="R2827" s="5">
        <v>38.366242999999997</v>
      </c>
      <c r="S2827" s="5">
        <v>-79.564471999999995</v>
      </c>
      <c r="T2827">
        <v>8</v>
      </c>
      <c r="U2827">
        <v>0.36868615963256912</v>
      </c>
      <c r="V2827">
        <v>2317</v>
      </c>
      <c r="W2827">
        <v>2258</v>
      </c>
      <c r="X2827">
        <v>2244</v>
      </c>
      <c r="Y2827">
        <v>2196</v>
      </c>
      <c r="Z2827">
        <v>1039</v>
      </c>
      <c r="AA2827">
        <v>51075</v>
      </c>
      <c r="AB2827">
        <v>807.60399999999993</v>
      </c>
      <c r="AC2827">
        <v>43914</v>
      </c>
      <c r="AD2827">
        <v>1</v>
      </c>
      <c r="AE2827">
        <v>4.4563279857397502E-4</v>
      </c>
      <c r="AF2827">
        <v>26</v>
      </c>
      <c r="AG2827">
        <v>261</v>
      </c>
      <c r="AH2827">
        <v>9.9616858237547887E-2</v>
      </c>
      <c r="AI2827" s="3">
        <v>93080</v>
      </c>
      <c r="AJ2827" s="3">
        <v>265699.41229946504</v>
      </c>
      <c r="AK2827">
        <v>210</v>
      </c>
      <c r="AL2827">
        <v>246022.40000000002</v>
      </c>
      <c r="AM2827">
        <v>1614440</v>
      </c>
      <c r="AN2827">
        <v>18024</v>
      </c>
      <c r="AO2827">
        <v>1632464</v>
      </c>
      <c r="AP2827">
        <v>1</v>
      </c>
      <c r="AQ2827">
        <v>0</v>
      </c>
      <c r="AR2827">
        <v>1</v>
      </c>
      <c r="AS2827">
        <v>0.4428697962798937</v>
      </c>
      <c r="AT2827">
        <v>5</v>
      </c>
      <c r="AU2827">
        <v>31</v>
      </c>
      <c r="AV2827">
        <f t="shared" si="179"/>
        <v>36</v>
      </c>
      <c r="AW2827">
        <v>0</v>
      </c>
      <c r="AX2827">
        <v>0</v>
      </c>
      <c r="AY2827">
        <v>296139022.264283</v>
      </c>
      <c r="AZ2827">
        <v>296139.02226428298</v>
      </c>
      <c r="BA2827">
        <v>4977.0638641717396</v>
      </c>
      <c r="BB2827">
        <v>2.0092167335819697</v>
      </c>
      <c r="BC2827">
        <v>5219</v>
      </c>
      <c r="BD2827">
        <v>698</v>
      </c>
      <c r="BE2827">
        <v>4521</v>
      </c>
      <c r="BF2827">
        <v>1.9512300388433319</v>
      </c>
      <c r="BG2827">
        <v>103979</v>
      </c>
      <c r="BH2827">
        <v>46.336452762923351</v>
      </c>
      <c r="BI2827">
        <v>587</v>
      </c>
      <c r="BJ2827">
        <v>72</v>
      </c>
      <c r="BK2827">
        <v>3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5</v>
      </c>
      <c r="BR2827">
        <v>4</v>
      </c>
      <c r="BS2827">
        <v>0</v>
      </c>
      <c r="BT2827">
        <v>54888</v>
      </c>
      <c r="BU2827">
        <v>0.8</v>
      </c>
      <c r="BV2827">
        <v>0.57035899999999995</v>
      </c>
      <c r="BW2827">
        <v>125</v>
      </c>
      <c r="BX2827">
        <v>1.548608</v>
      </c>
      <c r="BY2827">
        <v>-0.69852040000000004</v>
      </c>
      <c r="BZ2827">
        <v>68</v>
      </c>
      <c r="CA2827">
        <v>3</v>
      </c>
      <c r="CB2827">
        <v>0</v>
      </c>
      <c r="CC2827">
        <v>0</v>
      </c>
      <c r="CD2827">
        <v>0</v>
      </c>
      <c r="CE2827">
        <v>2</v>
      </c>
      <c r="CF2827">
        <v>1</v>
      </c>
      <c r="CG2827">
        <v>5</v>
      </c>
      <c r="CH2827">
        <v>3</v>
      </c>
      <c r="CI2827">
        <v>0</v>
      </c>
      <c r="CJ2827">
        <v>52153</v>
      </c>
      <c r="CK2827">
        <v>1.5722968956723486</v>
      </c>
      <c r="CL2827">
        <v>0.68910973084886129</v>
      </c>
      <c r="CM2827">
        <v>130</v>
      </c>
      <c r="CN2827">
        <v>-0.33846652246831294</v>
      </c>
      <c r="CO2827">
        <v>211</v>
      </c>
      <c r="CP2827">
        <v>0</v>
      </c>
      <c r="CQ2827">
        <v>0</v>
      </c>
      <c r="CR2827">
        <v>2024</v>
      </c>
      <c r="CS2827">
        <v>0.90700000000000003</v>
      </c>
      <c r="CT2827">
        <v>1742</v>
      </c>
      <c r="CU2827">
        <v>0.88015428643000004</v>
      </c>
      <c r="CV2827">
        <v>5</v>
      </c>
      <c r="CW2827">
        <v>1</v>
      </c>
      <c r="CY2827">
        <v>179</v>
      </c>
      <c r="CZ2827">
        <v>401</v>
      </c>
      <c r="DA2827" s="2">
        <v>1321</v>
      </c>
      <c r="DB2827" s="2">
        <v>160</v>
      </c>
      <c r="DC2827" s="2">
        <v>96.93</v>
      </c>
      <c r="DD2827" s="2">
        <v>11</v>
      </c>
      <c r="DE2827">
        <v>122</v>
      </c>
      <c r="DF2827">
        <v>4</v>
      </c>
      <c r="DG2827">
        <v>135.44</v>
      </c>
      <c r="DH2827">
        <v>45.15</v>
      </c>
      <c r="DI2827" s="2">
        <v>45.15</v>
      </c>
      <c r="DJ2827">
        <v>0.3</v>
      </c>
      <c r="DK2827">
        <v>0.91200042973785989</v>
      </c>
      <c r="DL2827">
        <v>0</v>
      </c>
      <c r="DM2827">
        <v>0</v>
      </c>
      <c r="DN2827">
        <v>2.6</v>
      </c>
      <c r="DO2827">
        <v>0.01</v>
      </c>
      <c r="DP2827">
        <v>521.16999999999996</v>
      </c>
      <c r="DQ2827" s="2">
        <v>58267</v>
      </c>
      <c r="DR2827" s="2">
        <v>15761.887766160002</v>
      </c>
      <c r="DS2827">
        <v>6.0298742095178215E-2</v>
      </c>
      <c r="DV2827">
        <v>1</v>
      </c>
    </row>
    <row r="2828" spans="1:126" x14ac:dyDescent="0.15">
      <c r="A2828" t="s">
        <v>4550</v>
      </c>
      <c r="B2828" t="s">
        <v>4619</v>
      </c>
      <c r="C2828">
        <v>51</v>
      </c>
      <c r="D2828">
        <v>93</v>
      </c>
      <c r="E2828" t="s">
        <v>4620</v>
      </c>
      <c r="F2828">
        <v>51093</v>
      </c>
      <c r="G2828" t="s">
        <v>7811</v>
      </c>
      <c r="H2828">
        <v>70.8</v>
      </c>
      <c r="I2828">
        <v>24.5</v>
      </c>
      <c r="J2828">
        <v>0.3</v>
      </c>
      <c r="K2828">
        <v>0.8</v>
      </c>
      <c r="L2828">
        <v>1.7</v>
      </c>
      <c r="M2828">
        <v>1.9</v>
      </c>
      <c r="N2828">
        <f t="shared" si="178"/>
        <v>5620.12</v>
      </c>
      <c r="O2828">
        <f t="shared" si="176"/>
        <v>4379.88</v>
      </c>
      <c r="P2828">
        <f t="shared" si="177"/>
        <v>5.2558560000000023</v>
      </c>
      <c r="Q2828" s="4">
        <v>51093</v>
      </c>
      <c r="R2828" s="5">
        <v>36.901418</v>
      </c>
      <c r="S2828" s="5">
        <v>-76.707569000000007</v>
      </c>
      <c r="T2828">
        <v>1</v>
      </c>
      <c r="U2828">
        <v>5.6473153619304751E-2</v>
      </c>
      <c r="V2828">
        <v>35240</v>
      </c>
      <c r="W2828">
        <v>35518</v>
      </c>
      <c r="X2828">
        <v>35740</v>
      </c>
      <c r="Y2828">
        <v>36171</v>
      </c>
      <c r="Z2828">
        <v>19495</v>
      </c>
      <c r="AA2828">
        <v>51077</v>
      </c>
      <c r="AB2828">
        <v>15700.080000000002</v>
      </c>
      <c r="AC2828">
        <v>65741</v>
      </c>
      <c r="AD2828">
        <v>1</v>
      </c>
      <c r="AE2828">
        <v>2.7979854504756576E-5</v>
      </c>
      <c r="AF2828">
        <v>32</v>
      </c>
      <c r="AG2828">
        <v>213</v>
      </c>
      <c r="AH2828">
        <v>0.15023474178403756</v>
      </c>
      <c r="AI2828" s="3">
        <v>75642</v>
      </c>
      <c r="AJ2828" s="3">
        <v>201999.54970488502</v>
      </c>
      <c r="AK2828">
        <v>50</v>
      </c>
      <c r="AL2828">
        <v>266163.20000000001</v>
      </c>
      <c r="AM2828">
        <v>675793</v>
      </c>
      <c r="AN2828">
        <v>35172</v>
      </c>
      <c r="AO2828">
        <v>710965</v>
      </c>
      <c r="AP2828">
        <v>1</v>
      </c>
      <c r="AQ2828">
        <v>0</v>
      </c>
      <c r="AR2828">
        <v>1</v>
      </c>
      <c r="AS2828">
        <v>2.8154738442479867E-2</v>
      </c>
      <c r="AT2828">
        <v>0</v>
      </c>
      <c r="AU2828">
        <v>5</v>
      </c>
      <c r="AV2828">
        <f t="shared" si="179"/>
        <v>5</v>
      </c>
      <c r="AW2828">
        <v>36613</v>
      </c>
      <c r="AX2828">
        <v>0.95</v>
      </c>
      <c r="AY2828">
        <v>127724117.971946</v>
      </c>
      <c r="AZ2828">
        <v>127724.11797194601</v>
      </c>
      <c r="BA2828">
        <v>50059.5223381049</v>
      </c>
      <c r="BB2828">
        <v>0.19976219374326873</v>
      </c>
      <c r="BC2828">
        <v>69956</v>
      </c>
      <c r="BD2828">
        <v>141492</v>
      </c>
      <c r="BE2828">
        <v>-71536</v>
      </c>
      <c r="BF2828">
        <v>-2.0299659477866063</v>
      </c>
      <c r="BG2828">
        <v>404455</v>
      </c>
      <c r="BH2828">
        <v>11.316592053721321</v>
      </c>
      <c r="BI2828">
        <v>3590</v>
      </c>
      <c r="BJ2828">
        <v>5</v>
      </c>
      <c r="BK2828">
        <v>2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0</v>
      </c>
      <c r="BT2828">
        <v>2338</v>
      </c>
      <c r="BU2828">
        <v>0.53</v>
      </c>
      <c r="BV2828">
        <v>0.75290699999999999</v>
      </c>
      <c r="BW2828">
        <v>41</v>
      </c>
      <c r="BX2828">
        <v>3.8494440000000001</v>
      </c>
      <c r="BY2828">
        <v>4.4947990000000004</v>
      </c>
      <c r="BZ2828">
        <v>4</v>
      </c>
      <c r="CA2828">
        <v>2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2251</v>
      </c>
      <c r="CK2828">
        <v>3.1097290093291869</v>
      </c>
      <c r="CL2828">
        <v>0.79471316085489319</v>
      </c>
      <c r="CM2828">
        <v>35</v>
      </c>
      <c r="CN2828">
        <v>3.8291233512646929</v>
      </c>
      <c r="CO2828">
        <v>5571</v>
      </c>
      <c r="CP2828">
        <v>0.61334333699999999</v>
      </c>
      <c r="CQ2828">
        <v>0.34738701599999999</v>
      </c>
      <c r="CR2828">
        <v>32224</v>
      </c>
      <c r="CS2828">
        <v>0.86900000000000011</v>
      </c>
      <c r="CT2828">
        <v>30976</v>
      </c>
      <c r="CU2828">
        <v>0.80912007332999991</v>
      </c>
      <c r="CV2828">
        <v>6</v>
      </c>
      <c r="CW2828">
        <v>8</v>
      </c>
      <c r="CX2828">
        <v>20</v>
      </c>
      <c r="CY2828">
        <v>223</v>
      </c>
      <c r="CZ2828">
        <v>328</v>
      </c>
      <c r="DA2828" s="2">
        <v>15599</v>
      </c>
      <c r="DB2828" s="2">
        <v>4260</v>
      </c>
      <c r="DC2828" s="2">
        <v>180.59</v>
      </c>
      <c r="DD2828" s="2">
        <v>10079</v>
      </c>
      <c r="DE2828">
        <v>80</v>
      </c>
      <c r="DF2828">
        <v>25</v>
      </c>
      <c r="DG2828">
        <v>14.02</v>
      </c>
      <c r="DH2828">
        <v>8.41</v>
      </c>
      <c r="DI2828" s="2">
        <v>14.02</v>
      </c>
      <c r="DJ2828">
        <v>0.51</v>
      </c>
      <c r="DK2828">
        <v>0.8323021601755638</v>
      </c>
      <c r="DL2828">
        <v>0</v>
      </c>
      <c r="DM2828">
        <v>0</v>
      </c>
      <c r="DN2828">
        <v>67.2</v>
      </c>
      <c r="DO2828">
        <v>0.28399999999999997</v>
      </c>
      <c r="DP2828">
        <v>292.06</v>
      </c>
      <c r="DQ2828" s="2">
        <v>0</v>
      </c>
      <c r="DR2828" s="2">
        <v>3828.5081840600005</v>
      </c>
      <c r="DS2828">
        <v>1.6488999982554171E-2</v>
      </c>
      <c r="DT2828">
        <v>4.6426429058852898</v>
      </c>
      <c r="DU2828">
        <v>1235700.6922877277</v>
      </c>
      <c r="DV2828">
        <v>0</v>
      </c>
    </row>
    <row r="2829" spans="1:126" x14ac:dyDescent="0.15">
      <c r="A2829" t="s">
        <v>4550</v>
      </c>
      <c r="B2829" t="s">
        <v>4621</v>
      </c>
      <c r="C2829">
        <v>51</v>
      </c>
      <c r="D2829">
        <v>95</v>
      </c>
      <c r="E2829" t="s">
        <v>4622</v>
      </c>
      <c r="F2829">
        <v>51095</v>
      </c>
      <c r="G2829" t="s">
        <v>7812</v>
      </c>
      <c r="H2829">
        <v>77.7</v>
      </c>
      <c r="I2829">
        <v>12.9</v>
      </c>
      <c r="J2829">
        <v>0.3</v>
      </c>
      <c r="K2829">
        <v>2.2000000000000002</v>
      </c>
      <c r="L2829">
        <v>2.4</v>
      </c>
      <c r="M2829">
        <v>4.5</v>
      </c>
      <c r="N2829">
        <f t="shared" si="178"/>
        <v>6234.6400000000012</v>
      </c>
      <c r="O2829">
        <f t="shared" si="176"/>
        <v>3765.3599999999988</v>
      </c>
      <c r="P2829">
        <f t="shared" si="177"/>
        <v>4.5184319999999998</v>
      </c>
      <c r="Q2829" s="4">
        <v>51095</v>
      </c>
      <c r="R2829" s="5">
        <v>37.324837000000002</v>
      </c>
      <c r="S2829" s="5">
        <v>-76.777888000000004</v>
      </c>
      <c r="T2829">
        <v>1</v>
      </c>
      <c r="U2829">
        <v>2.8239380811667013E-2</v>
      </c>
      <c r="V2829">
        <v>66939</v>
      </c>
      <c r="W2829">
        <v>69832</v>
      </c>
      <c r="X2829">
        <v>70673</v>
      </c>
      <c r="Y2829">
        <v>72838</v>
      </c>
      <c r="Z2829">
        <v>35206</v>
      </c>
      <c r="AA2829">
        <v>51079</v>
      </c>
      <c r="AB2829">
        <v>27595.203000000001</v>
      </c>
      <c r="AC2829">
        <v>75710</v>
      </c>
      <c r="AD2829">
        <v>2</v>
      </c>
      <c r="AE2829">
        <v>2.8299350529905339E-5</v>
      </c>
      <c r="AF2829">
        <v>23</v>
      </c>
      <c r="AG2829">
        <v>83</v>
      </c>
      <c r="AH2829">
        <v>0.27710843373493976</v>
      </c>
      <c r="AI2829" s="3">
        <v>5544</v>
      </c>
      <c r="AJ2829" s="3">
        <v>91173.588558160001</v>
      </c>
      <c r="AK2829">
        <v>32</v>
      </c>
      <c r="AL2829">
        <v>232185.60000000001</v>
      </c>
      <c r="AM2829">
        <v>418317</v>
      </c>
      <c r="AN2829">
        <v>6033</v>
      </c>
      <c r="AO2829">
        <v>424350</v>
      </c>
      <c r="AP2829">
        <v>3</v>
      </c>
      <c r="AQ2829">
        <v>1</v>
      </c>
      <c r="AR2829">
        <v>4</v>
      </c>
      <c r="AS2829">
        <v>5.7280329934700426E-2</v>
      </c>
      <c r="AT2829">
        <v>1</v>
      </c>
      <c r="AU2829">
        <v>7</v>
      </c>
      <c r="AV2829">
        <f t="shared" si="179"/>
        <v>8</v>
      </c>
      <c r="AW2829">
        <v>70992</v>
      </c>
      <c r="AX2829">
        <v>0.96</v>
      </c>
      <c r="AY2829">
        <v>438564229.71691197</v>
      </c>
      <c r="AZ2829">
        <v>438564.22971691197</v>
      </c>
      <c r="BA2829">
        <v>14770.1288084836</v>
      </c>
      <c r="BB2829">
        <v>0.67704216595973388</v>
      </c>
      <c r="BC2829">
        <v>93103</v>
      </c>
      <c r="BD2829">
        <v>229544</v>
      </c>
      <c r="BE2829">
        <v>-136441</v>
      </c>
      <c r="BF2829">
        <v>-2.0382885911053346</v>
      </c>
      <c r="BG2829">
        <v>1280597</v>
      </c>
      <c r="BH2829">
        <v>18.120031695272594</v>
      </c>
      <c r="BI2829">
        <v>6757</v>
      </c>
      <c r="BJ2829">
        <v>37</v>
      </c>
      <c r="BK2829">
        <v>3</v>
      </c>
      <c r="BL2829">
        <v>2</v>
      </c>
      <c r="BM2829">
        <v>0</v>
      </c>
      <c r="BN2829">
        <v>1</v>
      </c>
      <c r="BO2829">
        <v>1</v>
      </c>
      <c r="BP2829">
        <v>0</v>
      </c>
      <c r="BQ2829">
        <v>4</v>
      </c>
      <c r="BR2829">
        <v>0</v>
      </c>
      <c r="BS2829">
        <v>0</v>
      </c>
      <c r="BT2829">
        <v>35877</v>
      </c>
      <c r="BU2829">
        <v>0.82</v>
      </c>
      <c r="BV2829">
        <v>0.726688</v>
      </c>
      <c r="BW2829">
        <v>169</v>
      </c>
      <c r="BX2829">
        <v>1.3379049999999999</v>
      </c>
      <c r="BY2829">
        <v>0.27801870000000001</v>
      </c>
      <c r="BZ2829">
        <v>43</v>
      </c>
      <c r="CA2829">
        <v>2</v>
      </c>
      <c r="CB2829">
        <v>2</v>
      </c>
      <c r="CC2829">
        <v>0</v>
      </c>
      <c r="CD2829">
        <v>0</v>
      </c>
      <c r="CE2829">
        <v>1</v>
      </c>
      <c r="CF2829">
        <v>0</v>
      </c>
      <c r="CG2829">
        <v>4</v>
      </c>
      <c r="CH2829">
        <v>0</v>
      </c>
      <c r="CI2829">
        <v>0</v>
      </c>
      <c r="CJ2829">
        <v>36004</v>
      </c>
      <c r="CK2829">
        <v>1.4442839684479503</v>
      </c>
      <c r="CL2829">
        <v>0.7660646632581749</v>
      </c>
      <c r="CM2829">
        <v>161</v>
      </c>
      <c r="CN2829">
        <v>0.19855760503882242</v>
      </c>
      <c r="CO2829">
        <v>15667</v>
      </c>
      <c r="CP2829">
        <v>1.1884622549999999</v>
      </c>
      <c r="CQ2829">
        <v>0.99320885699999995</v>
      </c>
      <c r="CR2829">
        <v>66657</v>
      </c>
      <c r="CS2829">
        <v>0.90300000000000002</v>
      </c>
      <c r="CT2829">
        <v>59040</v>
      </c>
      <c r="CU2829">
        <v>0.88969642398000004</v>
      </c>
      <c r="CV2829">
        <v>167</v>
      </c>
      <c r="CW2829">
        <v>80</v>
      </c>
      <c r="CX2829">
        <v>97</v>
      </c>
      <c r="CY2829">
        <v>183</v>
      </c>
      <c r="CZ2829">
        <v>131</v>
      </c>
      <c r="DA2829" s="2">
        <v>56293</v>
      </c>
      <c r="DB2829" s="2">
        <v>10350</v>
      </c>
      <c r="DC2829" s="2">
        <v>176.69</v>
      </c>
      <c r="DD2829" s="2">
        <v>13923</v>
      </c>
      <c r="DE2829">
        <v>53</v>
      </c>
      <c r="DF2829">
        <v>11</v>
      </c>
      <c r="DG2829">
        <v>48.22</v>
      </c>
      <c r="DH2829">
        <v>2.84</v>
      </c>
      <c r="DI2829" s="2">
        <v>7.09</v>
      </c>
      <c r="DJ2829">
        <v>1.1499999999999999</v>
      </c>
      <c r="DK2829">
        <v>0.97258297258297255</v>
      </c>
      <c r="DL2829">
        <v>0</v>
      </c>
      <c r="DM2829">
        <v>0</v>
      </c>
      <c r="DN2829">
        <v>10.199999999999999</v>
      </c>
      <c r="DO2829">
        <v>8.3000000000000004E-2</v>
      </c>
      <c r="DP2829">
        <v>58.21</v>
      </c>
      <c r="DQ2829" s="2">
        <v>0</v>
      </c>
      <c r="DR2829" s="2">
        <v>5339.3228349400006</v>
      </c>
      <c r="DS2829">
        <v>4.2898030216292758E-2</v>
      </c>
      <c r="DT2829">
        <v>1.3145455909325801</v>
      </c>
      <c r="DU2829">
        <v>305218.55675803567</v>
      </c>
      <c r="DV2829">
        <v>1</v>
      </c>
    </row>
    <row r="2830" spans="1:126" x14ac:dyDescent="0.15">
      <c r="A2830" t="s">
        <v>4550</v>
      </c>
      <c r="B2830" t="s">
        <v>4623</v>
      </c>
      <c r="C2830">
        <v>51</v>
      </c>
      <c r="D2830">
        <v>97</v>
      </c>
      <c r="E2830" t="s">
        <v>4624</v>
      </c>
      <c r="F2830">
        <v>51097</v>
      </c>
      <c r="G2830" t="s">
        <v>7813</v>
      </c>
      <c r="H2830">
        <v>65.5</v>
      </c>
      <c r="I2830">
        <v>28.4</v>
      </c>
      <c r="J2830">
        <v>1.6</v>
      </c>
      <c r="K2830">
        <v>0.2</v>
      </c>
      <c r="L2830">
        <v>1.7</v>
      </c>
      <c r="M2830">
        <v>2.6</v>
      </c>
      <c r="N2830">
        <f t="shared" si="178"/>
        <v>5109.0600000000004</v>
      </c>
      <c r="O2830">
        <f t="shared" si="176"/>
        <v>4890.9399999999996</v>
      </c>
      <c r="P2830">
        <f t="shared" si="177"/>
        <v>5.8691280000000017</v>
      </c>
      <c r="Q2830" s="4">
        <v>51097</v>
      </c>
      <c r="R2830" s="5">
        <v>37.714371999999997</v>
      </c>
      <c r="S2830" s="5">
        <v>-76.901854999999998</v>
      </c>
      <c r="T2830">
        <v>8</v>
      </c>
      <c r="U2830">
        <v>0.12183302781745543</v>
      </c>
      <c r="V2830">
        <v>6968</v>
      </c>
      <c r="W2830">
        <v>7073</v>
      </c>
      <c r="X2830">
        <v>7106</v>
      </c>
      <c r="Y2830">
        <v>7082</v>
      </c>
      <c r="Z2830">
        <v>3806</v>
      </c>
      <c r="AA2830">
        <v>51081</v>
      </c>
      <c r="AB2830">
        <v>2932.1249999999995</v>
      </c>
      <c r="AC2830">
        <v>48292</v>
      </c>
      <c r="AD2830">
        <v>1</v>
      </c>
      <c r="AE2830">
        <v>1.4072614691809738E-4</v>
      </c>
      <c r="AF2830">
        <v>11</v>
      </c>
      <c r="AG2830">
        <v>127</v>
      </c>
      <c r="AH2830">
        <v>8.6614173228346455E-2</v>
      </c>
      <c r="AI2830" s="3">
        <v>41979</v>
      </c>
      <c r="AJ2830" s="3">
        <v>201708.78965295502</v>
      </c>
      <c r="AK2830">
        <v>74</v>
      </c>
      <c r="AL2830">
        <v>115027.2</v>
      </c>
      <c r="AM2830">
        <v>314573</v>
      </c>
      <c r="AN2830">
        <v>16835</v>
      </c>
      <c r="AO2830">
        <v>331408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10</v>
      </c>
      <c r="AV2830">
        <f t="shared" si="179"/>
        <v>10</v>
      </c>
      <c r="AW2830">
        <v>1179</v>
      </c>
      <c r="AX2830">
        <v>0.18000000000000005</v>
      </c>
      <c r="AY2830">
        <v>151343279.894912</v>
      </c>
      <c r="AZ2830">
        <v>151343.279894912</v>
      </c>
      <c r="BA2830">
        <v>3221.77340393543</v>
      </c>
      <c r="BB2830">
        <v>3.1038806105311116</v>
      </c>
      <c r="BC2830">
        <v>18637</v>
      </c>
      <c r="BD2830">
        <v>1734</v>
      </c>
      <c r="BE2830">
        <v>16903</v>
      </c>
      <c r="BF2830">
        <v>2.4258036739380024</v>
      </c>
      <c r="BG2830">
        <v>18868</v>
      </c>
      <c r="BH2830">
        <v>2.6552209400506612</v>
      </c>
      <c r="BI2830">
        <v>993</v>
      </c>
      <c r="BJ2830">
        <v>41</v>
      </c>
      <c r="BK2830">
        <v>2</v>
      </c>
      <c r="BL2830">
        <v>5</v>
      </c>
      <c r="BM2830">
        <v>2</v>
      </c>
      <c r="BN2830">
        <v>1</v>
      </c>
      <c r="BO2830">
        <v>3</v>
      </c>
      <c r="BP2830">
        <v>1</v>
      </c>
      <c r="BQ2830">
        <v>10</v>
      </c>
      <c r="BR2830">
        <v>8</v>
      </c>
      <c r="BS2830">
        <v>0</v>
      </c>
      <c r="BT2830">
        <v>63735</v>
      </c>
      <c r="BU2830">
        <v>0.81</v>
      </c>
      <c r="BV2830">
        <v>0.77519179999999999</v>
      </c>
      <c r="BW2830">
        <v>363</v>
      </c>
      <c r="BX2830">
        <v>1.1453679999999999</v>
      </c>
      <c r="BY2830">
        <v>0.52446630000000005</v>
      </c>
      <c r="BZ2830">
        <v>45</v>
      </c>
      <c r="CA2830">
        <v>2</v>
      </c>
      <c r="CB2830">
        <v>4</v>
      </c>
      <c r="CC2830">
        <v>2</v>
      </c>
      <c r="CD2830">
        <v>1</v>
      </c>
      <c r="CE2830">
        <v>1</v>
      </c>
      <c r="CF2830">
        <v>3</v>
      </c>
      <c r="CG2830">
        <v>16</v>
      </c>
      <c r="CH2830">
        <v>7</v>
      </c>
      <c r="CI2830">
        <v>0</v>
      </c>
      <c r="CJ2830">
        <v>72142</v>
      </c>
      <c r="CK2830">
        <v>1.1227856172548585</v>
      </c>
      <c r="CL2830">
        <v>0.77427106997352757</v>
      </c>
      <c r="CM2830">
        <v>385</v>
      </c>
      <c r="CN2830">
        <v>9.6805665090102022E-2</v>
      </c>
      <c r="CO2830">
        <v>601</v>
      </c>
      <c r="CP2830">
        <v>-0.3613561293</v>
      </c>
      <c r="CQ2830">
        <v>-0.30277655840000001</v>
      </c>
      <c r="CR2830">
        <v>6228</v>
      </c>
      <c r="CS2830">
        <v>0.8909999999999999</v>
      </c>
      <c r="CT2830">
        <v>5658</v>
      </c>
      <c r="CU2830">
        <v>0.85458701918000002</v>
      </c>
      <c r="CX2830">
        <v>3</v>
      </c>
      <c r="CY2830">
        <v>133</v>
      </c>
      <c r="CZ2830">
        <v>171</v>
      </c>
      <c r="DA2830" s="2">
        <v>1844</v>
      </c>
      <c r="DB2830" s="2">
        <v>590</v>
      </c>
      <c r="DC2830" s="2">
        <v>225.48</v>
      </c>
      <c r="DD2830" s="2">
        <v>2217</v>
      </c>
      <c r="DE2830">
        <v>56</v>
      </c>
      <c r="DF2830">
        <v>11</v>
      </c>
      <c r="DH2830">
        <v>14.03</v>
      </c>
      <c r="DI2830" s="2">
        <v>28.05</v>
      </c>
      <c r="DJ2830">
        <v>-0.13</v>
      </c>
      <c r="DK2830">
        <v>0.76507301269682459</v>
      </c>
      <c r="DL2830">
        <v>0</v>
      </c>
      <c r="DM2830">
        <v>0</v>
      </c>
      <c r="DN2830">
        <v>83.7</v>
      </c>
      <c r="DO2830">
        <v>0.39100000000000001</v>
      </c>
      <c r="DP2830">
        <v>712.08999999999992</v>
      </c>
      <c r="DQ2830" s="2">
        <v>0</v>
      </c>
      <c r="DR2830" s="2">
        <v>23950.510456060001</v>
      </c>
      <c r="DS2830">
        <v>0.11467038736541449</v>
      </c>
      <c r="DT2830">
        <v>3.2969332815980299</v>
      </c>
      <c r="DU2830">
        <v>379237.0039690329</v>
      </c>
      <c r="DV2830">
        <v>1</v>
      </c>
    </row>
    <row r="2831" spans="1:126" x14ac:dyDescent="0.15">
      <c r="A2831" t="s">
        <v>4550</v>
      </c>
      <c r="B2831" t="s">
        <v>4625</v>
      </c>
      <c r="C2831">
        <v>51</v>
      </c>
      <c r="D2831">
        <v>99</v>
      </c>
      <c r="E2831" t="s">
        <v>4626</v>
      </c>
      <c r="F2831">
        <v>51099</v>
      </c>
      <c r="G2831" t="s">
        <v>7814</v>
      </c>
      <c r="H2831">
        <v>74.599999999999994</v>
      </c>
      <c r="I2831">
        <v>17.7</v>
      </c>
      <c r="J2831">
        <v>0.4</v>
      </c>
      <c r="K2831">
        <v>1.1000000000000001</v>
      </c>
      <c r="L2831">
        <v>2.7</v>
      </c>
      <c r="M2831">
        <v>3.3</v>
      </c>
      <c r="N2831">
        <f t="shared" si="178"/>
        <v>5897.9999999999991</v>
      </c>
      <c r="O2831">
        <f t="shared" si="176"/>
        <v>4102.0000000000009</v>
      </c>
      <c r="P2831">
        <f t="shared" si="177"/>
        <v>4.9224000000000032</v>
      </c>
      <c r="Q2831" s="4">
        <v>51099</v>
      </c>
      <c r="R2831" s="5">
        <v>38.277048999999998</v>
      </c>
      <c r="S2831" s="5">
        <v>-77.162768999999997</v>
      </c>
      <c r="T2831">
        <v>6</v>
      </c>
      <c r="U2831">
        <v>0.10715491618184496</v>
      </c>
      <c r="V2831">
        <v>23739</v>
      </c>
      <c r="W2831">
        <v>24577</v>
      </c>
      <c r="X2831">
        <v>24933</v>
      </c>
      <c r="Y2831">
        <v>25395</v>
      </c>
      <c r="Z2831">
        <v>13313</v>
      </c>
      <c r="AA2831">
        <v>51083</v>
      </c>
      <c r="AB2831">
        <v>10700.493</v>
      </c>
      <c r="AC2831">
        <v>81688</v>
      </c>
      <c r="AD2831">
        <v>1</v>
      </c>
      <c r="AE2831">
        <v>4.0107488068022298E-5</v>
      </c>
      <c r="AF2831">
        <v>22</v>
      </c>
      <c r="AG2831">
        <v>160</v>
      </c>
      <c r="AH2831">
        <v>0.13750000000000001</v>
      </c>
      <c r="AI2831" s="3">
        <v>24304</v>
      </c>
      <c r="AJ2831" s="3">
        <v>114968.21389116501</v>
      </c>
      <c r="AK2831">
        <v>63</v>
      </c>
      <c r="AL2831">
        <v>208864</v>
      </c>
      <c r="AM2831">
        <v>530358</v>
      </c>
      <c r="AN2831">
        <v>9160</v>
      </c>
      <c r="AO2831">
        <v>539518</v>
      </c>
      <c r="AP2831" t="e">
        <v>#N/A</v>
      </c>
      <c r="AQ2831" t="e">
        <v>#N/A</v>
      </c>
      <c r="AR2831" t="e">
        <v>#N/A</v>
      </c>
      <c r="AS2831" t="e">
        <v>#N/A</v>
      </c>
      <c r="AT2831">
        <v>2</v>
      </c>
      <c r="AU2831">
        <v>10</v>
      </c>
      <c r="AV2831">
        <f t="shared" si="179"/>
        <v>12</v>
      </c>
      <c r="AW2831">
        <v>24932</v>
      </c>
      <c r="AX2831">
        <v>0.92</v>
      </c>
      <c r="AY2831">
        <v>161402307.18136299</v>
      </c>
      <c r="AZ2831">
        <v>161402.30718136299</v>
      </c>
      <c r="BA2831">
        <v>24113.226680895401</v>
      </c>
      <c r="BB2831">
        <v>0.41471015606231049</v>
      </c>
      <c r="BC2831">
        <v>122523</v>
      </c>
      <c r="BD2831">
        <v>157276</v>
      </c>
      <c r="BE2831">
        <v>-34753</v>
      </c>
      <c r="BF2831">
        <v>-1.4639622562028729</v>
      </c>
      <c r="BG2831">
        <v>166182</v>
      </c>
      <c r="BH2831">
        <v>6.6651425821200823</v>
      </c>
      <c r="BI2831">
        <v>1714</v>
      </c>
      <c r="BJ2831">
        <v>6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6796</v>
      </c>
      <c r="BU2831">
        <v>0.86</v>
      </c>
      <c r="BV2831">
        <v>0.68069080000000004</v>
      </c>
      <c r="BW2831">
        <v>36</v>
      </c>
      <c r="BX2831">
        <v>0.88287230000000005</v>
      </c>
      <c r="BY2831">
        <v>-0.26160810000000001</v>
      </c>
      <c r="BZ2831">
        <v>7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7162</v>
      </c>
      <c r="CK2831">
        <v>0.97738061993856462</v>
      </c>
      <c r="CL2831">
        <v>0.73305254713196955</v>
      </c>
      <c r="CM2831">
        <v>38</v>
      </c>
      <c r="CN2831">
        <v>-0.22611542210826752</v>
      </c>
      <c r="CO2831">
        <v>4386</v>
      </c>
      <c r="CP2831">
        <v>0.83200780799999996</v>
      </c>
      <c r="CQ2831">
        <v>0.42378715</v>
      </c>
      <c r="CR2831">
        <v>23135</v>
      </c>
      <c r="CS2831">
        <v>0.85799999999999998</v>
      </c>
      <c r="CT2831">
        <v>21199</v>
      </c>
      <c r="CU2831">
        <v>0.84414874225000003</v>
      </c>
      <c r="CV2831">
        <v>9</v>
      </c>
      <c r="CW2831">
        <v>12</v>
      </c>
      <c r="CX2831">
        <v>4</v>
      </c>
      <c r="CY2831">
        <v>132</v>
      </c>
      <c r="CZ2831">
        <v>252</v>
      </c>
      <c r="DA2831" s="2">
        <v>14436</v>
      </c>
      <c r="DB2831" s="2">
        <v>3655</v>
      </c>
      <c r="DC2831" s="2">
        <v>28.05</v>
      </c>
      <c r="DD2831" s="2">
        <v>5834</v>
      </c>
      <c r="DE2831">
        <v>88</v>
      </c>
      <c r="DF2831">
        <v>20</v>
      </c>
      <c r="DG2831">
        <v>12.04</v>
      </c>
      <c r="DH2831">
        <v>4.01</v>
      </c>
      <c r="DI2831" s="2">
        <v>12.04</v>
      </c>
      <c r="DJ2831">
        <v>-0.17</v>
      </c>
      <c r="DK2831">
        <v>0.91647465437788023</v>
      </c>
      <c r="DL2831">
        <v>1.2500000000000001E-2</v>
      </c>
      <c r="DM2831">
        <v>0</v>
      </c>
      <c r="DN2831">
        <v>27.8</v>
      </c>
      <c r="DO2831">
        <v>0.223</v>
      </c>
      <c r="DP2831">
        <v>880.75</v>
      </c>
      <c r="DQ2831" s="2">
        <v>0</v>
      </c>
      <c r="DR2831" s="2">
        <v>6150.8737734099996</v>
      </c>
      <c r="DS2831">
        <v>4.5237460372922512E-2</v>
      </c>
      <c r="DT2831">
        <v>5.37524357789537</v>
      </c>
      <c r="DU2831">
        <v>1122694.8746535385</v>
      </c>
      <c r="DV2831">
        <v>0</v>
      </c>
    </row>
    <row r="2832" spans="1:126" x14ac:dyDescent="0.15">
      <c r="A2832" t="s">
        <v>4550</v>
      </c>
      <c r="B2832" t="s">
        <v>4627</v>
      </c>
      <c r="C2832">
        <v>51</v>
      </c>
      <c r="D2832">
        <v>101</v>
      </c>
      <c r="E2832" t="s">
        <v>4628</v>
      </c>
      <c r="F2832">
        <v>51101</v>
      </c>
      <c r="G2832" t="s">
        <v>7815</v>
      </c>
      <c r="H2832">
        <v>76</v>
      </c>
      <c r="I2832">
        <v>17.600000000000001</v>
      </c>
      <c r="J2832">
        <v>1.4</v>
      </c>
      <c r="K2832">
        <v>0.7</v>
      </c>
      <c r="L2832">
        <v>2.2000000000000002</v>
      </c>
      <c r="M2832">
        <v>2</v>
      </c>
      <c r="N2832">
        <f t="shared" si="178"/>
        <v>6097.05</v>
      </c>
      <c r="O2832">
        <f t="shared" si="176"/>
        <v>3902.95</v>
      </c>
      <c r="P2832">
        <f t="shared" si="177"/>
        <v>4.6835400000000016</v>
      </c>
      <c r="Q2832" s="4">
        <v>51101</v>
      </c>
      <c r="R2832" s="5">
        <v>37.708260000000003</v>
      </c>
      <c r="S2832" s="5">
        <v>-77.091054</v>
      </c>
      <c r="T2832">
        <v>1</v>
      </c>
      <c r="U2832">
        <v>-1.2277807178354954E-2</v>
      </c>
      <c r="V2832">
        <v>15861</v>
      </c>
      <c r="W2832">
        <v>16045</v>
      </c>
      <c r="X2832">
        <v>16097</v>
      </c>
      <c r="Y2832">
        <v>16281</v>
      </c>
      <c r="Z2832">
        <v>8950</v>
      </c>
      <c r="AA2832">
        <v>51085</v>
      </c>
      <c r="AB2832">
        <v>7242.9219999999996</v>
      </c>
      <c r="AC2832">
        <v>62031</v>
      </c>
      <c r="AD2832">
        <v>1</v>
      </c>
      <c r="AE2832">
        <v>6.2123377026775172E-5</v>
      </c>
      <c r="AF2832">
        <v>18</v>
      </c>
      <c r="AG2832">
        <v>135</v>
      </c>
      <c r="AH2832">
        <v>0.13333333333333333</v>
      </c>
      <c r="AI2832" s="3">
        <v>53556</v>
      </c>
      <c r="AJ2832" s="3">
        <v>175322.01680812502</v>
      </c>
      <c r="AK2832">
        <v>74</v>
      </c>
      <c r="AL2832">
        <v>120198.39999999999</v>
      </c>
      <c r="AM2832">
        <v>1566498</v>
      </c>
      <c r="AN2832">
        <v>14565</v>
      </c>
      <c r="AO2832">
        <v>1581063</v>
      </c>
      <c r="AP2832">
        <v>1</v>
      </c>
      <c r="AQ2832">
        <v>0</v>
      </c>
      <c r="AR2832">
        <v>1</v>
      </c>
      <c r="AS2832">
        <v>6.232471174820816E-2</v>
      </c>
      <c r="AT2832">
        <v>2</v>
      </c>
      <c r="AU2832">
        <v>8</v>
      </c>
      <c r="AV2832">
        <f t="shared" si="179"/>
        <v>10</v>
      </c>
      <c r="AW2832">
        <v>3398</v>
      </c>
      <c r="AX2832">
        <v>0.19999999999999996</v>
      </c>
      <c r="AY2832">
        <v>426279694.89085102</v>
      </c>
      <c r="AZ2832">
        <v>426279.69489085104</v>
      </c>
      <c r="BA2832">
        <v>25549.641025180001</v>
      </c>
      <c r="BB2832">
        <v>0.39139493154305677</v>
      </c>
      <c r="BC2832">
        <v>6686</v>
      </c>
      <c r="BD2832">
        <v>27723</v>
      </c>
      <c r="BE2832">
        <v>-21037</v>
      </c>
      <c r="BF2832">
        <v>-1.3263350356219659</v>
      </c>
      <c r="BG2832">
        <v>278930</v>
      </c>
      <c r="BH2832">
        <v>17.328073554078401</v>
      </c>
      <c r="BI2832">
        <v>1395</v>
      </c>
      <c r="BJ2832">
        <v>21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3</v>
      </c>
      <c r="BR2832">
        <v>1</v>
      </c>
      <c r="BS2832">
        <v>0</v>
      </c>
      <c r="BT2832">
        <v>23557</v>
      </c>
      <c r="BU2832">
        <v>0.81</v>
      </c>
      <c r="BV2832">
        <v>0.61485179999999995</v>
      </c>
      <c r="BW2832">
        <v>91</v>
      </c>
      <c r="BX2832">
        <v>1.061256</v>
      </c>
      <c r="BY2832">
        <v>-0.63313010000000003</v>
      </c>
      <c r="BZ2832">
        <v>26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3</v>
      </c>
      <c r="CH2832">
        <v>1</v>
      </c>
      <c r="CI2832">
        <v>0</v>
      </c>
      <c r="CJ2832">
        <v>25331</v>
      </c>
      <c r="CK2832">
        <v>1.184319608384983</v>
      </c>
      <c r="CL2832">
        <v>0.74267165060003937</v>
      </c>
      <c r="CM2832">
        <v>100</v>
      </c>
      <c r="CN2832">
        <v>-0.21834270447329582</v>
      </c>
      <c r="CO2832">
        <v>1642</v>
      </c>
      <c r="CP2832">
        <v>0.404561962</v>
      </c>
      <c r="CQ2832">
        <v>0.331232095</v>
      </c>
      <c r="CR2832">
        <v>14519</v>
      </c>
      <c r="CS2832">
        <v>0.85099999999999998</v>
      </c>
      <c r="CT2832">
        <v>13609</v>
      </c>
      <c r="CU2832">
        <v>0.80727403672999998</v>
      </c>
      <c r="CV2832">
        <v>5</v>
      </c>
      <c r="CW2832">
        <v>7</v>
      </c>
      <c r="CX2832">
        <v>9</v>
      </c>
      <c r="CY2832">
        <v>117</v>
      </c>
      <c r="CZ2832">
        <v>201</v>
      </c>
      <c r="DA2832" s="2">
        <v>5861</v>
      </c>
      <c r="DB2832" s="2">
        <v>1455</v>
      </c>
      <c r="DC2832" s="2">
        <v>132.38999999999999</v>
      </c>
      <c r="DD2832" s="2">
        <v>3783</v>
      </c>
      <c r="DE2832">
        <v>68</v>
      </c>
      <c r="DF2832">
        <v>6</v>
      </c>
      <c r="DG2832">
        <v>12.42</v>
      </c>
      <c r="DH2832">
        <v>12.42</v>
      </c>
      <c r="DI2832" s="2">
        <v>37.270000000000003</v>
      </c>
      <c r="DJ2832">
        <v>-0.06</v>
      </c>
      <c r="DK2832">
        <v>0.92585331242064384</v>
      </c>
      <c r="DL2832">
        <v>0</v>
      </c>
      <c r="DN2832">
        <v>98.2</v>
      </c>
      <c r="DO2832">
        <v>0.53299999999999992</v>
      </c>
      <c r="DP2832">
        <v>144.07</v>
      </c>
      <c r="DQ2832" s="2">
        <v>0</v>
      </c>
      <c r="DR2832" s="2">
        <v>16651.752123170005</v>
      </c>
      <c r="DS2832">
        <v>9.1078420681720201E-2</v>
      </c>
      <c r="DT2832">
        <v>4.2404627537759403</v>
      </c>
      <c r="DU2832">
        <v>509696.83826346195</v>
      </c>
      <c r="DV2832">
        <v>1</v>
      </c>
    </row>
    <row r="2833" spans="1:126" x14ac:dyDescent="0.15">
      <c r="A2833" t="s">
        <v>4550</v>
      </c>
      <c r="B2833" t="s">
        <v>2840</v>
      </c>
      <c r="C2833">
        <v>51</v>
      </c>
      <c r="D2833">
        <v>103</v>
      </c>
      <c r="E2833" t="s">
        <v>4629</v>
      </c>
      <c r="F2833">
        <v>51103</v>
      </c>
      <c r="G2833" t="s">
        <v>7816</v>
      </c>
      <c r="H2833">
        <v>69.599999999999994</v>
      </c>
      <c r="I2833">
        <v>27.8</v>
      </c>
      <c r="J2833">
        <v>0.1</v>
      </c>
      <c r="K2833">
        <v>0.6</v>
      </c>
      <c r="L2833">
        <v>0.9</v>
      </c>
      <c r="M2833">
        <v>1</v>
      </c>
      <c r="N2833">
        <f t="shared" si="178"/>
        <v>5619.1799999999994</v>
      </c>
      <c r="O2833">
        <f t="shared" si="176"/>
        <v>4380.8200000000006</v>
      </c>
      <c r="P2833">
        <f t="shared" si="177"/>
        <v>5.2569840000000028</v>
      </c>
      <c r="Q2833" s="4">
        <v>51103</v>
      </c>
      <c r="R2833" s="5">
        <v>37.704842999999997</v>
      </c>
      <c r="S2833" s="5">
        <v>-76.412662999999995</v>
      </c>
      <c r="T2833">
        <v>9</v>
      </c>
      <c r="U2833">
        <v>-5.3307279210932767E-3</v>
      </c>
      <c r="V2833">
        <v>11371</v>
      </c>
      <c r="W2833">
        <v>11224</v>
      </c>
      <c r="X2833">
        <v>11129</v>
      </c>
      <c r="Y2833">
        <v>10836</v>
      </c>
      <c r="Z2833">
        <v>5033</v>
      </c>
      <c r="AA2833">
        <v>51087</v>
      </c>
      <c r="AB2833">
        <v>3874.9919999999997</v>
      </c>
      <c r="AC2833">
        <v>50374</v>
      </c>
      <c r="AD2833">
        <v>1</v>
      </c>
      <c r="AE2833">
        <v>8.985533291400844E-5</v>
      </c>
      <c r="AF2833">
        <v>5</v>
      </c>
      <c r="AG2833">
        <v>61</v>
      </c>
      <c r="AH2833">
        <v>8.1967213114754092E-2</v>
      </c>
      <c r="AI2833" s="3">
        <v>10695</v>
      </c>
      <c r="AJ2833" s="3">
        <v>85306.496952190006</v>
      </c>
      <c r="AK2833">
        <v>50</v>
      </c>
      <c r="AL2833">
        <v>182828.80000000002</v>
      </c>
      <c r="AM2833">
        <v>745029</v>
      </c>
      <c r="AN2833">
        <v>6837</v>
      </c>
      <c r="AO2833">
        <v>751866</v>
      </c>
      <c r="AP2833">
        <v>1</v>
      </c>
      <c r="AQ2833">
        <v>0</v>
      </c>
      <c r="AR2833">
        <v>1</v>
      </c>
      <c r="AS2833">
        <v>8.9094796863863152E-2</v>
      </c>
      <c r="AT2833">
        <v>42</v>
      </c>
      <c r="AU2833">
        <v>123</v>
      </c>
      <c r="AV2833">
        <f t="shared" si="179"/>
        <v>165</v>
      </c>
      <c r="AW2833">
        <v>6539</v>
      </c>
      <c r="AX2833">
        <v>0.62</v>
      </c>
      <c r="AY2833">
        <v>250799371.62358999</v>
      </c>
      <c r="AZ2833">
        <v>250799.37162359001</v>
      </c>
      <c r="BA2833">
        <v>19114.855557530202</v>
      </c>
      <c r="BB2833">
        <v>0.52315331234928164</v>
      </c>
      <c r="BC2833">
        <v>6378</v>
      </c>
      <c r="BD2833">
        <v>7436</v>
      </c>
      <c r="BE2833">
        <v>-1058</v>
      </c>
      <c r="BF2833">
        <v>-9.3043707677425022E-2</v>
      </c>
      <c r="BG2833">
        <v>504712</v>
      </c>
      <c r="BH2833">
        <v>45.35106478569503</v>
      </c>
      <c r="BI2833">
        <v>2247</v>
      </c>
      <c r="BJ2833">
        <v>12</v>
      </c>
      <c r="BK2833">
        <v>1</v>
      </c>
      <c r="BL2833">
        <v>1</v>
      </c>
      <c r="BM2833">
        <v>0</v>
      </c>
      <c r="BN2833">
        <v>0</v>
      </c>
      <c r="BO2833">
        <v>1</v>
      </c>
      <c r="BP2833">
        <v>0</v>
      </c>
      <c r="BQ2833">
        <v>3</v>
      </c>
      <c r="BR2833">
        <v>2</v>
      </c>
      <c r="BS2833">
        <v>0</v>
      </c>
      <c r="BT2833">
        <v>16225</v>
      </c>
      <c r="BU2833">
        <v>0.8</v>
      </c>
      <c r="BV2833">
        <v>0.6914517</v>
      </c>
      <c r="BW2833">
        <v>79</v>
      </c>
      <c r="BX2833">
        <v>1.232666</v>
      </c>
      <c r="BY2833">
        <v>5.04965E-2</v>
      </c>
      <c r="BZ2833">
        <v>13</v>
      </c>
      <c r="CA2833">
        <v>1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1</v>
      </c>
      <c r="CH2833">
        <v>1</v>
      </c>
      <c r="CI2833">
        <v>0</v>
      </c>
      <c r="CJ2833">
        <v>16159</v>
      </c>
      <c r="CK2833">
        <v>1.1139303174701405</v>
      </c>
      <c r="CL2833">
        <v>0.79478044001068848</v>
      </c>
      <c r="CM2833">
        <v>72</v>
      </c>
      <c r="CN2833">
        <v>2.473137429309176E-2</v>
      </c>
      <c r="CO2833">
        <v>1158</v>
      </c>
      <c r="CP2833">
        <v>-6.2466457999999997E-3</v>
      </c>
      <c r="CQ2833">
        <v>-0.1033372187</v>
      </c>
      <c r="CR2833">
        <v>9375</v>
      </c>
      <c r="CS2833">
        <v>0.95700000000000007</v>
      </c>
      <c r="CT2833">
        <v>9313</v>
      </c>
      <c r="CU2833">
        <v>0.91055953923900002</v>
      </c>
      <c r="CV2833">
        <v>10</v>
      </c>
      <c r="CW2833">
        <v>1</v>
      </c>
      <c r="CX2833">
        <v>5</v>
      </c>
      <c r="CZ2833">
        <v>81</v>
      </c>
      <c r="DA2833" s="2">
        <v>7003</v>
      </c>
      <c r="DB2833" s="2">
        <v>1120</v>
      </c>
      <c r="DC2833" s="2">
        <v>180.16</v>
      </c>
      <c r="DD2833" s="2">
        <v>3361</v>
      </c>
      <c r="DE2833">
        <v>25</v>
      </c>
      <c r="DF2833">
        <v>9</v>
      </c>
      <c r="DG2833">
        <v>107.64</v>
      </c>
      <c r="DH2833">
        <v>17.940000000000001</v>
      </c>
      <c r="DI2833" s="2">
        <v>62.79</v>
      </c>
      <c r="DJ2833">
        <v>1.33</v>
      </c>
      <c r="DK2833">
        <v>1</v>
      </c>
      <c r="DL2833">
        <v>0</v>
      </c>
      <c r="DN2833">
        <v>33.9</v>
      </c>
      <c r="DO2833">
        <v>0.22500000000000001</v>
      </c>
      <c r="DP2833">
        <v>145.4</v>
      </c>
      <c r="DQ2833" s="2">
        <v>0</v>
      </c>
      <c r="DR2833" s="2">
        <v>2990.2275583200003</v>
      </c>
      <c r="DS2833">
        <v>2.4878121534053929E-2</v>
      </c>
      <c r="DT2833">
        <v>3.56214958518835</v>
      </c>
      <c r="DU2833">
        <v>651263.53408048383</v>
      </c>
      <c r="DV2833">
        <v>0</v>
      </c>
    </row>
    <row r="2834" spans="1:126" x14ac:dyDescent="0.15">
      <c r="A2834" t="s">
        <v>4550</v>
      </c>
      <c r="B2834" t="s">
        <v>184</v>
      </c>
      <c r="C2834">
        <v>51</v>
      </c>
      <c r="D2834">
        <v>105</v>
      </c>
      <c r="E2834" t="s">
        <v>4630</v>
      </c>
      <c r="F2834">
        <v>51105</v>
      </c>
      <c r="G2834" t="s">
        <v>7817</v>
      </c>
      <c r="H2834">
        <v>93.4</v>
      </c>
      <c r="I2834">
        <v>3.6</v>
      </c>
      <c r="J2834">
        <v>0.4</v>
      </c>
      <c r="K2834">
        <v>0.2</v>
      </c>
      <c r="L2834">
        <v>0.9</v>
      </c>
      <c r="M2834">
        <v>1.6</v>
      </c>
      <c r="N2834">
        <f t="shared" si="178"/>
        <v>8740.09</v>
      </c>
      <c r="O2834">
        <f t="shared" si="176"/>
        <v>1259.9099999999999</v>
      </c>
      <c r="P2834">
        <f t="shared" si="177"/>
        <v>1.5118920000000005</v>
      </c>
      <c r="Q2834" s="4">
        <v>51105</v>
      </c>
      <c r="R2834" s="5">
        <v>36.701720999999999</v>
      </c>
      <c r="S2834" s="5">
        <v>-83.130111999999997</v>
      </c>
      <c r="T2834">
        <v>8</v>
      </c>
      <c r="U2834">
        <v>3.8230970263119148E-2</v>
      </c>
      <c r="V2834">
        <v>25528</v>
      </c>
      <c r="W2834">
        <v>25380</v>
      </c>
      <c r="X2834">
        <v>25206</v>
      </c>
      <c r="Y2834">
        <v>24547</v>
      </c>
      <c r="Z2834">
        <v>13936</v>
      </c>
      <c r="AA2834">
        <v>51089</v>
      </c>
      <c r="AB2834">
        <v>7160.3130000000001</v>
      </c>
      <c r="AC2834">
        <v>31086</v>
      </c>
      <c r="AD2834">
        <v>1</v>
      </c>
      <c r="AE2834">
        <v>3.967309370784734E-5</v>
      </c>
      <c r="AF2834">
        <v>43</v>
      </c>
      <c r="AG2834">
        <v>1012</v>
      </c>
      <c r="AH2834">
        <v>4.2490118577075096E-2</v>
      </c>
      <c r="AI2834" s="3">
        <v>117224</v>
      </c>
      <c r="AJ2834" s="3">
        <v>278731.63881772</v>
      </c>
      <c r="AK2834">
        <v>66</v>
      </c>
      <c r="AL2834">
        <v>148070.40000000002</v>
      </c>
      <c r="AM2834">
        <v>139901</v>
      </c>
      <c r="AN2834">
        <v>48482</v>
      </c>
      <c r="AO2834">
        <v>188383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28</v>
      </c>
      <c r="AV2834">
        <f t="shared" si="179"/>
        <v>29</v>
      </c>
      <c r="AW2834">
        <v>13609</v>
      </c>
      <c r="AX2834">
        <v>0.53</v>
      </c>
      <c r="AY2834">
        <v>523638205.66387397</v>
      </c>
      <c r="AZ2834">
        <v>523638.20566387399</v>
      </c>
      <c r="BA2834">
        <v>45497.790022155001</v>
      </c>
      <c r="BB2834">
        <v>0.2197908952309669</v>
      </c>
      <c r="BC2834">
        <v>9427</v>
      </c>
      <c r="BD2834">
        <v>3889</v>
      </c>
      <c r="BE2834">
        <v>5538</v>
      </c>
      <c r="BF2834">
        <v>0.21693826386712628</v>
      </c>
      <c r="BG2834">
        <v>313533</v>
      </c>
      <c r="BH2834">
        <v>12.4388240895025</v>
      </c>
      <c r="BI2834">
        <v>4392</v>
      </c>
      <c r="BJ2834">
        <v>25</v>
      </c>
      <c r="BK2834">
        <v>3</v>
      </c>
      <c r="BL2834">
        <v>1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1</v>
      </c>
      <c r="BS2834">
        <v>0</v>
      </c>
      <c r="BT2834">
        <v>11230</v>
      </c>
      <c r="BU2834">
        <v>0.76</v>
      </c>
      <c r="BV2834">
        <v>0.72740610000000006</v>
      </c>
      <c r="BW2834">
        <v>149</v>
      </c>
      <c r="BX2834">
        <v>2.7604630000000001</v>
      </c>
      <c r="BY2834">
        <v>2.7125499999999998</v>
      </c>
      <c r="BZ2834">
        <v>25</v>
      </c>
      <c r="CA2834">
        <v>3</v>
      </c>
      <c r="CB2834">
        <v>1</v>
      </c>
      <c r="CC2834">
        <v>0</v>
      </c>
      <c r="CD2834">
        <v>0</v>
      </c>
      <c r="CE2834">
        <v>0</v>
      </c>
      <c r="CF2834">
        <v>1</v>
      </c>
      <c r="CG2834">
        <v>1</v>
      </c>
      <c r="CH2834">
        <v>0</v>
      </c>
      <c r="CI2834">
        <v>0</v>
      </c>
      <c r="CJ2834">
        <v>11003</v>
      </c>
      <c r="CK2834">
        <v>2.8174134327001723</v>
      </c>
      <c r="CL2834">
        <v>0.78726532458719745</v>
      </c>
      <c r="CM2834">
        <v>140</v>
      </c>
      <c r="CN2834">
        <v>2.9670583044769225</v>
      </c>
      <c r="CO2834">
        <v>1747</v>
      </c>
      <c r="CP2834">
        <v>-0.92444866969999995</v>
      </c>
      <c r="CQ2834">
        <v>-0.73952413019999996</v>
      </c>
      <c r="CR2834">
        <v>20952</v>
      </c>
      <c r="CS2834">
        <v>0.89599999999999991</v>
      </c>
      <c r="CT2834">
        <v>21341</v>
      </c>
      <c r="CU2834">
        <v>0.83288422445999999</v>
      </c>
      <c r="CV2834">
        <v>23</v>
      </c>
      <c r="CW2834">
        <v>5</v>
      </c>
      <c r="CX2834">
        <v>7</v>
      </c>
      <c r="CY2834">
        <v>759</v>
      </c>
      <c r="CZ2834">
        <v>1442</v>
      </c>
      <c r="DA2834" s="2">
        <v>7414</v>
      </c>
      <c r="DB2834" s="2">
        <v>985</v>
      </c>
      <c r="DC2834" s="2">
        <v>313.95999999999998</v>
      </c>
      <c r="DD2834" s="2">
        <v>1538</v>
      </c>
      <c r="DE2834">
        <v>414</v>
      </c>
      <c r="DF2834">
        <v>16</v>
      </c>
      <c r="DG2834">
        <v>3.97</v>
      </c>
      <c r="DH2834">
        <v>7.94</v>
      </c>
      <c r="DI2834" s="2">
        <v>7.94</v>
      </c>
      <c r="DJ2834">
        <v>-1.36</v>
      </c>
      <c r="DK2834">
        <v>0.94203405445983757</v>
      </c>
      <c r="DL2834">
        <v>7.9051383399209481E-3</v>
      </c>
      <c r="DM2834">
        <v>256</v>
      </c>
      <c r="DN2834">
        <v>6.7</v>
      </c>
      <c r="DO2834">
        <v>2.4E-2</v>
      </c>
      <c r="DP2834">
        <v>77.52</v>
      </c>
      <c r="DQ2834" s="2">
        <v>11335</v>
      </c>
      <c r="DR2834" s="2">
        <v>1016.45069621</v>
      </c>
      <c r="DS2834">
        <v>3.6258380823904887E-3</v>
      </c>
      <c r="DT2834">
        <v>2.9355278042439799</v>
      </c>
      <c r="DU2834">
        <v>434664.77618552785</v>
      </c>
      <c r="DV2834">
        <v>0</v>
      </c>
    </row>
    <row r="2835" spans="1:126" x14ac:dyDescent="0.15">
      <c r="A2835" t="s">
        <v>4550</v>
      </c>
      <c r="B2835" t="s">
        <v>4631</v>
      </c>
      <c r="C2835">
        <v>51</v>
      </c>
      <c r="D2835">
        <v>107</v>
      </c>
      <c r="E2835" t="s">
        <v>4632</v>
      </c>
      <c r="F2835">
        <v>51107</v>
      </c>
      <c r="G2835" t="s">
        <v>7818</v>
      </c>
      <c r="H2835">
        <v>62.4</v>
      </c>
      <c r="I2835">
        <v>7</v>
      </c>
      <c r="J2835">
        <v>0.2</v>
      </c>
      <c r="K2835">
        <v>14.7</v>
      </c>
      <c r="L2835">
        <v>3.4</v>
      </c>
      <c r="M2835">
        <v>12.4</v>
      </c>
      <c r="N2835">
        <f t="shared" si="178"/>
        <v>4324.21</v>
      </c>
      <c r="O2835">
        <f t="shared" si="176"/>
        <v>5675.79</v>
      </c>
      <c r="P2835">
        <f t="shared" si="177"/>
        <v>6.8109480000000024</v>
      </c>
      <c r="Q2835" s="4">
        <v>51107</v>
      </c>
      <c r="R2835" s="5">
        <v>39.081200000000003</v>
      </c>
      <c r="S2835" s="5">
        <v>-77.638897999999998</v>
      </c>
      <c r="T2835">
        <v>1</v>
      </c>
      <c r="U2835">
        <v>3.4473215346461236E-2</v>
      </c>
      <c r="V2835">
        <v>314980</v>
      </c>
      <c r="W2835">
        <v>338916</v>
      </c>
      <c r="X2835">
        <v>351129</v>
      </c>
      <c r="Y2835">
        <v>374697</v>
      </c>
      <c r="Z2835">
        <v>196440</v>
      </c>
      <c r="AA2835">
        <v>51091</v>
      </c>
      <c r="AB2835">
        <v>168196.42800000001</v>
      </c>
      <c r="AC2835">
        <v>123453</v>
      </c>
      <c r="AD2835">
        <v>1</v>
      </c>
      <c r="AE2835">
        <v>2.8479561642587198E-6</v>
      </c>
      <c r="AF2835">
        <v>210</v>
      </c>
      <c r="AG2835">
        <v>1396</v>
      </c>
      <c r="AH2835">
        <v>0.1504297994269341</v>
      </c>
      <c r="AI2835" s="3">
        <v>134792</v>
      </c>
      <c r="AJ2835" s="3">
        <v>330083.91142019501</v>
      </c>
      <c r="AK2835">
        <v>25</v>
      </c>
      <c r="AL2835">
        <v>279897.59999999998</v>
      </c>
      <c r="AM2835">
        <v>342574</v>
      </c>
      <c r="AN2835">
        <v>79260</v>
      </c>
      <c r="AO2835">
        <v>421834</v>
      </c>
      <c r="AP2835" t="e">
        <v>#N/A</v>
      </c>
      <c r="AQ2835" t="e">
        <v>#N/A</v>
      </c>
      <c r="AR2835" t="e">
        <v>#N/A</v>
      </c>
      <c r="AS2835" t="e">
        <v>#N/A</v>
      </c>
      <c r="AT2835">
        <v>0</v>
      </c>
      <c r="AU2835">
        <v>6</v>
      </c>
      <c r="AV2835">
        <f t="shared" si="179"/>
        <v>6</v>
      </c>
      <c r="AW2835">
        <v>359346</v>
      </c>
      <c r="AX2835">
        <v>0.94</v>
      </c>
      <c r="AY2835">
        <v>779594649.29298794</v>
      </c>
      <c r="AZ2835">
        <v>779594.64929298789</v>
      </c>
      <c r="BA2835">
        <v>32948.694523612103</v>
      </c>
      <c r="BB2835">
        <v>0.3035021613021322</v>
      </c>
      <c r="BC2835">
        <v>1358855</v>
      </c>
      <c r="BD2835">
        <v>1432063</v>
      </c>
      <c r="BE2835">
        <v>-73208</v>
      </c>
      <c r="BF2835">
        <v>-0.23242110610197472</v>
      </c>
      <c r="BG2835">
        <v>6162959</v>
      </c>
      <c r="BH2835">
        <v>17.551837074123757</v>
      </c>
      <c r="BI2835">
        <v>11020</v>
      </c>
      <c r="BJ2835">
        <v>11</v>
      </c>
      <c r="BK2835">
        <v>0</v>
      </c>
      <c r="BL2835">
        <v>2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1</v>
      </c>
      <c r="BS2835">
        <v>0</v>
      </c>
      <c r="BT2835">
        <v>25166</v>
      </c>
      <c r="BU2835">
        <v>0.56999999999999995</v>
      </c>
      <c r="BV2835">
        <v>0.49543599999999999</v>
      </c>
      <c r="BW2835">
        <v>90</v>
      </c>
      <c r="BX2835">
        <v>0.59604230000000002</v>
      </c>
      <c r="BY2835">
        <v>-1.4940100000000001</v>
      </c>
      <c r="BZ2835">
        <v>13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1</v>
      </c>
      <c r="CG2835">
        <v>0</v>
      </c>
      <c r="CH2835">
        <v>2</v>
      </c>
      <c r="CI2835">
        <v>0</v>
      </c>
      <c r="CJ2835">
        <v>24913</v>
      </c>
      <c r="CK2835">
        <v>0.68237466383012879</v>
      </c>
      <c r="CL2835">
        <v>0.57962437345250317</v>
      </c>
      <c r="CM2835">
        <v>71</v>
      </c>
      <c r="CN2835">
        <v>-1.4464320907988237</v>
      </c>
      <c r="CO2835">
        <v>118806</v>
      </c>
      <c r="CP2835">
        <v>1.599509332</v>
      </c>
      <c r="CQ2835">
        <v>1.186705138</v>
      </c>
      <c r="CR2835">
        <v>361219</v>
      </c>
      <c r="CS2835">
        <v>0.84200000000000008</v>
      </c>
      <c r="CT2835">
        <v>287577</v>
      </c>
      <c r="CU2835">
        <v>0.78385954558999993</v>
      </c>
      <c r="CV2835">
        <v>451</v>
      </c>
      <c r="CW2835">
        <v>228</v>
      </c>
      <c r="CX2835">
        <v>270</v>
      </c>
      <c r="CY2835">
        <v>1862</v>
      </c>
      <c r="CZ2835">
        <v>2328</v>
      </c>
      <c r="DA2835" s="2">
        <v>217727</v>
      </c>
      <c r="DB2835" s="2">
        <v>73540</v>
      </c>
      <c r="DC2835" s="2">
        <v>39.71</v>
      </c>
      <c r="DD2835" s="2">
        <v>113064</v>
      </c>
      <c r="DE2835">
        <v>1044</v>
      </c>
      <c r="DF2835">
        <v>97</v>
      </c>
      <c r="DG2835">
        <v>48.33</v>
      </c>
      <c r="DH2835">
        <v>2.29</v>
      </c>
      <c r="DI2835" s="2">
        <v>10.58</v>
      </c>
      <c r="DJ2835">
        <v>-0.63</v>
      </c>
      <c r="DK2835">
        <v>0.86985874532613217</v>
      </c>
      <c r="DL2835">
        <v>5.7306590257879654E-3</v>
      </c>
      <c r="DM2835">
        <v>35</v>
      </c>
      <c r="DN2835">
        <v>60</v>
      </c>
      <c r="DO2835">
        <v>0.17699999999999999</v>
      </c>
      <c r="DP2835">
        <v>118.14000000000001</v>
      </c>
      <c r="DQ2835" s="2">
        <v>0</v>
      </c>
      <c r="DR2835" s="2">
        <v>48804.457735090007</v>
      </c>
      <c r="DS2835">
        <v>0.14396448076057841</v>
      </c>
      <c r="DT2835">
        <v>4.7824162640489796</v>
      </c>
      <c r="DU2835">
        <v>1338586.8345082756</v>
      </c>
      <c r="DV2835">
        <v>0</v>
      </c>
    </row>
    <row r="2836" spans="1:126" x14ac:dyDescent="0.15">
      <c r="A2836" t="s">
        <v>4550</v>
      </c>
      <c r="B2836" t="s">
        <v>1483</v>
      </c>
      <c r="C2836">
        <v>51</v>
      </c>
      <c r="D2836">
        <v>109</v>
      </c>
      <c r="E2836" t="s">
        <v>4633</v>
      </c>
      <c r="F2836">
        <v>51109</v>
      </c>
      <c r="G2836" t="s">
        <v>7819</v>
      </c>
      <c r="H2836">
        <v>77.099999999999994</v>
      </c>
      <c r="I2836">
        <v>17.600000000000001</v>
      </c>
      <c r="J2836">
        <v>0.3</v>
      </c>
      <c r="K2836">
        <v>0.5</v>
      </c>
      <c r="L2836">
        <v>2.2000000000000002</v>
      </c>
      <c r="M2836">
        <v>2.2999999999999998</v>
      </c>
      <c r="N2836">
        <f t="shared" si="178"/>
        <v>6264.6399999999994</v>
      </c>
      <c r="O2836">
        <f t="shared" si="176"/>
        <v>3735.3600000000006</v>
      </c>
      <c r="P2836">
        <f t="shared" si="177"/>
        <v>4.482432000000002</v>
      </c>
      <c r="Q2836" s="4">
        <v>51109</v>
      </c>
      <c r="R2836" s="5">
        <v>37.972704</v>
      </c>
      <c r="S2836" s="5">
        <v>-77.959795</v>
      </c>
      <c r="T2836">
        <v>8</v>
      </c>
      <c r="U2836">
        <v>4.9163801732750825E-2</v>
      </c>
      <c r="V2836">
        <v>33083</v>
      </c>
      <c r="W2836">
        <v>33743</v>
      </c>
      <c r="X2836">
        <v>33986</v>
      </c>
      <c r="Y2836">
        <v>34618</v>
      </c>
      <c r="Z2836">
        <v>18641</v>
      </c>
      <c r="AA2836">
        <v>51093</v>
      </c>
      <c r="AB2836">
        <v>14482.264000000003</v>
      </c>
      <c r="AC2836">
        <v>57829</v>
      </c>
      <c r="AD2836">
        <v>9</v>
      </c>
      <c r="AE2836">
        <v>2.648149237921497E-4</v>
      </c>
      <c r="AF2836">
        <v>46</v>
      </c>
      <c r="AG2836">
        <v>485</v>
      </c>
      <c r="AH2836">
        <v>9.4845360824742264E-2</v>
      </c>
      <c r="AI2836" s="3">
        <v>80223</v>
      </c>
      <c r="AJ2836" s="3">
        <v>317632.14912613505</v>
      </c>
      <c r="AK2836">
        <v>65</v>
      </c>
      <c r="AL2836">
        <v>333529.59999999998</v>
      </c>
      <c r="AM2836">
        <v>187535</v>
      </c>
      <c r="AN2836">
        <v>30056</v>
      </c>
      <c r="AO2836">
        <v>217591</v>
      </c>
      <c r="AP2836">
        <v>0</v>
      </c>
      <c r="AQ2836">
        <v>0</v>
      </c>
      <c r="AR2836">
        <v>0</v>
      </c>
      <c r="AS2836">
        <v>0</v>
      </c>
      <c r="AT2836">
        <v>4</v>
      </c>
      <c r="AU2836">
        <v>12</v>
      </c>
      <c r="AV2836">
        <f t="shared" si="179"/>
        <v>16</v>
      </c>
      <c r="AW2836">
        <v>13935</v>
      </c>
      <c r="AX2836">
        <v>0.38</v>
      </c>
      <c r="AY2836">
        <v>762393203.05470097</v>
      </c>
      <c r="AZ2836">
        <v>762393.20305470098</v>
      </c>
      <c r="BA2836">
        <v>4570.0725149875398</v>
      </c>
      <c r="BB2836">
        <v>2.1881490867387834</v>
      </c>
      <c r="BC2836">
        <v>57940</v>
      </c>
      <c r="BD2836">
        <v>20240</v>
      </c>
      <c r="BE2836">
        <v>37700</v>
      </c>
      <c r="BF2836">
        <v>1.139558081189735</v>
      </c>
      <c r="BG2836">
        <v>306282</v>
      </c>
      <c r="BH2836">
        <v>9.0120049432119114</v>
      </c>
      <c r="BI2836">
        <v>3357</v>
      </c>
      <c r="BJ2836">
        <v>119</v>
      </c>
      <c r="BK2836">
        <v>15</v>
      </c>
      <c r="BL2836">
        <v>15</v>
      </c>
      <c r="BM2836">
        <v>7</v>
      </c>
      <c r="BN2836">
        <v>14</v>
      </c>
      <c r="BO2836">
        <v>0</v>
      </c>
      <c r="BP2836">
        <v>2</v>
      </c>
      <c r="BQ2836">
        <v>43</v>
      </c>
      <c r="BR2836">
        <v>10</v>
      </c>
      <c r="BS2836">
        <v>1</v>
      </c>
      <c r="BT2836">
        <v>301171</v>
      </c>
      <c r="BU2836">
        <v>0.8</v>
      </c>
      <c r="BV2836">
        <v>0.68713230000000003</v>
      </c>
      <c r="BW2836">
        <v>1111</v>
      </c>
      <c r="BX2836">
        <v>0.75040419999999997</v>
      </c>
      <c r="BY2836">
        <v>-0.52924899999999997</v>
      </c>
      <c r="BZ2836">
        <v>135</v>
      </c>
      <c r="CA2836">
        <v>14</v>
      </c>
      <c r="CB2836">
        <v>13</v>
      </c>
      <c r="CC2836">
        <v>7</v>
      </c>
      <c r="CD2836">
        <v>16</v>
      </c>
      <c r="CE2836">
        <v>0</v>
      </c>
      <c r="CF2836">
        <v>3</v>
      </c>
      <c r="CG2836">
        <v>40</v>
      </c>
      <c r="CH2836">
        <v>10</v>
      </c>
      <c r="CI2836">
        <v>1</v>
      </c>
      <c r="CJ2836">
        <v>363494</v>
      </c>
      <c r="CK2836">
        <v>0.6575074141526408</v>
      </c>
      <c r="CL2836">
        <v>0.76055347537680806</v>
      </c>
      <c r="CM2836">
        <v>1312</v>
      </c>
      <c r="CN2836">
        <v>-0.67198677007800744</v>
      </c>
      <c r="CO2836">
        <v>3749.0000000000005</v>
      </c>
      <c r="CP2836">
        <v>-8.4721438E-3</v>
      </c>
      <c r="CQ2836">
        <v>-8.3790678499999993E-2</v>
      </c>
      <c r="CR2836">
        <v>31102</v>
      </c>
      <c r="CS2836">
        <v>0.89599999999999991</v>
      </c>
      <c r="CT2836">
        <v>27690</v>
      </c>
      <c r="CU2836">
        <v>0.81115434500999994</v>
      </c>
      <c r="CV2836">
        <v>5</v>
      </c>
      <c r="CW2836">
        <v>7</v>
      </c>
      <c r="CX2836">
        <v>5</v>
      </c>
      <c r="CY2836">
        <v>538</v>
      </c>
      <c r="CZ2836">
        <v>754</v>
      </c>
      <c r="DA2836" s="2">
        <v>14116</v>
      </c>
      <c r="DB2836" s="2">
        <v>3150</v>
      </c>
      <c r="DC2836" s="2">
        <v>255.66</v>
      </c>
      <c r="DD2836" s="2">
        <v>7341</v>
      </c>
      <c r="DE2836">
        <v>255</v>
      </c>
      <c r="DF2836">
        <v>50</v>
      </c>
      <c r="DG2836">
        <v>14.73</v>
      </c>
      <c r="DH2836">
        <v>2.95</v>
      </c>
      <c r="DI2836" s="2">
        <v>20.62</v>
      </c>
      <c r="DJ2836">
        <v>-0.68</v>
      </c>
      <c r="DK2836">
        <v>0.99326876332223923</v>
      </c>
      <c r="DL2836">
        <v>1.443298969072165E-2</v>
      </c>
      <c r="DM2836">
        <v>800</v>
      </c>
      <c r="DN2836">
        <v>76.099999999999994</v>
      </c>
      <c r="DO2836">
        <v>0.22399999999999998</v>
      </c>
      <c r="DP2836">
        <v>732.69</v>
      </c>
      <c r="DQ2836" s="2">
        <v>0</v>
      </c>
      <c r="DR2836" s="2">
        <v>13214.08433544</v>
      </c>
      <c r="DS2836">
        <v>3.8024125117681933E-2</v>
      </c>
      <c r="DT2836">
        <v>3.81232170377994</v>
      </c>
      <c r="DU2836">
        <v>1271522.1329330418</v>
      </c>
      <c r="DV2836">
        <v>0</v>
      </c>
    </row>
    <row r="2837" spans="1:126" x14ac:dyDescent="0.15">
      <c r="A2837" t="s">
        <v>4550</v>
      </c>
      <c r="B2837" t="s">
        <v>4634</v>
      </c>
      <c r="C2837">
        <v>51</v>
      </c>
      <c r="D2837">
        <v>111</v>
      </c>
      <c r="E2837" t="s">
        <v>4635</v>
      </c>
      <c r="F2837">
        <v>51111</v>
      </c>
      <c r="G2837" t="s">
        <v>7820</v>
      </c>
      <c r="H2837">
        <v>59.9</v>
      </c>
      <c r="I2837">
        <v>34.5</v>
      </c>
      <c r="J2837">
        <v>0.3</v>
      </c>
      <c r="K2837">
        <v>0.2</v>
      </c>
      <c r="L2837">
        <v>1.6</v>
      </c>
      <c r="M2837">
        <v>3.6</v>
      </c>
      <c r="N2837">
        <f t="shared" si="178"/>
        <v>4793.9100000000008</v>
      </c>
      <c r="O2837">
        <f t="shared" si="176"/>
        <v>5206.0899999999992</v>
      </c>
      <c r="P2837">
        <f t="shared" si="177"/>
        <v>6.2473080000000012</v>
      </c>
      <c r="Q2837" s="4">
        <v>51111</v>
      </c>
      <c r="R2837" s="5">
        <v>36.946094000000002</v>
      </c>
      <c r="S2837" s="5">
        <v>-78.241985</v>
      </c>
      <c r="T2837">
        <v>9</v>
      </c>
      <c r="U2837">
        <v>0.12863800278514476</v>
      </c>
      <c r="V2837">
        <v>12838</v>
      </c>
      <c r="W2837">
        <v>12667</v>
      </c>
      <c r="X2837">
        <v>12558</v>
      </c>
      <c r="Y2837">
        <v>12330</v>
      </c>
      <c r="Z2837">
        <v>6733</v>
      </c>
      <c r="AA2837">
        <v>51095</v>
      </c>
      <c r="AB2837">
        <v>3815.252</v>
      </c>
      <c r="AC2837">
        <v>39506</v>
      </c>
      <c r="AD2837">
        <v>2</v>
      </c>
      <c r="AE2837">
        <v>1.5926102882624622E-4</v>
      </c>
      <c r="AF2837">
        <v>17</v>
      </c>
      <c r="AG2837">
        <v>371</v>
      </c>
      <c r="AH2837">
        <v>4.5822102425876012E-2</v>
      </c>
      <c r="AI2837" s="3">
        <v>82722</v>
      </c>
      <c r="AJ2837" s="3">
        <v>276279.03149939503</v>
      </c>
      <c r="AK2837">
        <v>120</v>
      </c>
      <c r="AL2837">
        <v>326931.20000000001</v>
      </c>
      <c r="AM2837">
        <v>196498</v>
      </c>
      <c r="AN2837">
        <v>28815</v>
      </c>
      <c r="AO2837">
        <v>225313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3</v>
      </c>
      <c r="AV2837">
        <f t="shared" si="179"/>
        <v>3</v>
      </c>
      <c r="AW2837">
        <v>3041</v>
      </c>
      <c r="AX2837">
        <v>0.27</v>
      </c>
      <c r="AY2837">
        <v>335866622.66131097</v>
      </c>
      <c r="AZ2837">
        <v>335866.62266131095</v>
      </c>
      <c r="BA2837">
        <v>12989.5035526462</v>
      </c>
      <c r="BB2837">
        <v>0.769852362676541</v>
      </c>
      <c r="BC2837">
        <v>9246</v>
      </c>
      <c r="BD2837">
        <v>16626</v>
      </c>
      <c r="BE2837">
        <v>-7380</v>
      </c>
      <c r="BF2837">
        <v>-0.57485589655709612</v>
      </c>
      <c r="BG2837">
        <v>101452</v>
      </c>
      <c r="BH2837">
        <v>8.078674948240165</v>
      </c>
      <c r="BI2837">
        <v>1640</v>
      </c>
      <c r="BJ2837">
        <v>31</v>
      </c>
      <c r="BK2837">
        <v>1</v>
      </c>
      <c r="BL2837">
        <v>3</v>
      </c>
      <c r="BM2837">
        <v>0</v>
      </c>
      <c r="BN2837">
        <v>0</v>
      </c>
      <c r="BO2837">
        <v>0</v>
      </c>
      <c r="BP2837">
        <v>0</v>
      </c>
      <c r="BQ2837">
        <v>3</v>
      </c>
      <c r="BR2837">
        <v>3</v>
      </c>
      <c r="BS2837">
        <v>0</v>
      </c>
      <c r="BT2837">
        <v>33078</v>
      </c>
      <c r="BU2837">
        <v>0.76</v>
      </c>
      <c r="BV2837">
        <v>0.60418720000000004</v>
      </c>
      <c r="BW2837">
        <v>117</v>
      </c>
      <c r="BX2837">
        <v>1.239495</v>
      </c>
      <c r="BY2837">
        <v>-0.55937409999999999</v>
      </c>
      <c r="BZ2837">
        <v>32</v>
      </c>
      <c r="CA2837">
        <v>1</v>
      </c>
      <c r="CB2837">
        <v>2</v>
      </c>
      <c r="CC2837">
        <v>1</v>
      </c>
      <c r="CD2837">
        <v>0</v>
      </c>
      <c r="CE2837">
        <v>0</v>
      </c>
      <c r="CF2837">
        <v>0</v>
      </c>
      <c r="CG2837">
        <v>2</v>
      </c>
      <c r="CH2837">
        <v>3</v>
      </c>
      <c r="CI2837">
        <v>0</v>
      </c>
      <c r="CJ2837">
        <v>34312</v>
      </c>
      <c r="CK2837">
        <v>1.194917230123572</v>
      </c>
      <c r="CL2837">
        <v>0.74965825207327075</v>
      </c>
      <c r="CM2837">
        <v>130</v>
      </c>
      <c r="CN2837">
        <v>-0.18937166601567404</v>
      </c>
      <c r="CO2837">
        <v>889</v>
      </c>
      <c r="CP2837">
        <v>-0.4375191692</v>
      </c>
      <c r="CQ2837">
        <v>-0.61569617929999998</v>
      </c>
      <c r="CR2837">
        <v>10289</v>
      </c>
      <c r="CS2837">
        <v>0.91</v>
      </c>
      <c r="CT2837">
        <v>10258</v>
      </c>
      <c r="CU2837">
        <v>0.8483285183699999</v>
      </c>
      <c r="CV2837">
        <v>4</v>
      </c>
      <c r="CW2837">
        <v>4</v>
      </c>
      <c r="CX2837">
        <v>3</v>
      </c>
      <c r="CY2837">
        <v>453</v>
      </c>
      <c r="CZ2837">
        <v>548</v>
      </c>
      <c r="DA2837" s="2">
        <v>3980</v>
      </c>
      <c r="DB2837" s="2">
        <v>785</v>
      </c>
      <c r="DC2837" s="2">
        <v>111.95</v>
      </c>
      <c r="DD2837" s="2">
        <v>4797</v>
      </c>
      <c r="DE2837">
        <v>164</v>
      </c>
      <c r="DF2837">
        <v>83</v>
      </c>
      <c r="DH2837">
        <v>15.97</v>
      </c>
      <c r="DI2837" s="2">
        <v>15.97</v>
      </c>
      <c r="DJ2837">
        <v>-2.17</v>
      </c>
      <c r="DK2837">
        <v>0.99399192476003961</v>
      </c>
      <c r="DL2837">
        <v>1.3477088948787063E-2</v>
      </c>
      <c r="DN2837">
        <v>106</v>
      </c>
      <c r="DO2837">
        <v>0.38</v>
      </c>
      <c r="DP2837">
        <v>1031.6399999999999</v>
      </c>
      <c r="DQ2837" s="2">
        <v>0</v>
      </c>
      <c r="DR2837" s="2">
        <v>6033.0122567300004</v>
      </c>
      <c r="DS2837">
        <v>2.1800583013568891E-2</v>
      </c>
      <c r="DT2837">
        <v>4.86870658653371</v>
      </c>
      <c r="DU2837">
        <v>1591732.0867833698</v>
      </c>
      <c r="DV2837">
        <v>1</v>
      </c>
    </row>
    <row r="2838" spans="1:126" x14ac:dyDescent="0.15">
      <c r="A2838" t="s">
        <v>4550</v>
      </c>
      <c r="B2838" t="s">
        <v>192</v>
      </c>
      <c r="C2838">
        <v>51</v>
      </c>
      <c r="D2838">
        <v>113</v>
      </c>
      <c r="E2838" t="s">
        <v>4636</v>
      </c>
      <c r="F2838">
        <v>51113</v>
      </c>
      <c r="G2838" t="s">
        <v>7821</v>
      </c>
      <c r="H2838">
        <v>85.6</v>
      </c>
      <c r="I2838">
        <v>9.6999999999999993</v>
      </c>
      <c r="J2838">
        <v>0.2</v>
      </c>
      <c r="K2838">
        <v>0.6</v>
      </c>
      <c r="L2838">
        <v>2.2000000000000002</v>
      </c>
      <c r="M2838">
        <v>1.8</v>
      </c>
      <c r="N2838">
        <f t="shared" si="178"/>
        <v>7429.9299999999985</v>
      </c>
      <c r="O2838">
        <f t="shared" si="176"/>
        <v>2570.0700000000015</v>
      </c>
      <c r="P2838">
        <f t="shared" si="177"/>
        <v>3.0840840000000029</v>
      </c>
      <c r="Q2838" s="4">
        <v>51113</v>
      </c>
      <c r="R2838" s="5">
        <v>38.412058999999999</v>
      </c>
      <c r="S2838" s="5">
        <v>-78.276961</v>
      </c>
      <c r="T2838">
        <v>8</v>
      </c>
      <c r="U2838">
        <v>0.33990001991354357</v>
      </c>
      <c r="V2838">
        <v>13270</v>
      </c>
      <c r="W2838">
        <v>13208</v>
      </c>
      <c r="X2838">
        <v>13147</v>
      </c>
      <c r="Y2838">
        <v>13034</v>
      </c>
      <c r="Z2838">
        <v>6606</v>
      </c>
      <c r="AA2838">
        <v>51097</v>
      </c>
      <c r="AB2838">
        <v>5297.4850000000006</v>
      </c>
      <c r="AC2838">
        <v>47736</v>
      </c>
      <c r="AD2838">
        <v>1</v>
      </c>
      <c r="AE2838">
        <v>7.6062980147562184E-5</v>
      </c>
      <c r="AF2838">
        <v>55</v>
      </c>
      <c r="AG2838">
        <v>522</v>
      </c>
      <c r="AH2838">
        <v>0.1053639846743295</v>
      </c>
      <c r="AI2838" s="3">
        <v>106991</v>
      </c>
      <c r="AJ2838" s="3">
        <v>205236.85278859001</v>
      </c>
      <c r="AK2838">
        <v>78</v>
      </c>
      <c r="AL2838">
        <v>276736</v>
      </c>
      <c r="AM2838">
        <v>267994</v>
      </c>
      <c r="AN2838">
        <v>39045</v>
      </c>
      <c r="AO2838">
        <v>307039</v>
      </c>
      <c r="AP2838" t="e">
        <v>#N/A</v>
      </c>
      <c r="AQ2838" t="e">
        <v>#N/A</v>
      </c>
      <c r="AR2838" t="e">
        <v>#N/A</v>
      </c>
      <c r="AS2838" t="e">
        <v>#N/A</v>
      </c>
      <c r="AT2838">
        <v>1</v>
      </c>
      <c r="AU2838">
        <v>30</v>
      </c>
      <c r="AV2838">
        <f t="shared" si="179"/>
        <v>31</v>
      </c>
      <c r="AW2838">
        <v>13365</v>
      </c>
      <c r="AX2838">
        <v>0.99</v>
      </c>
      <c r="AY2838">
        <v>205800328.01382399</v>
      </c>
      <c r="AZ2838">
        <v>205800.32801382398</v>
      </c>
      <c r="BA2838">
        <v>15573.7777724605</v>
      </c>
      <c r="BB2838">
        <v>0.64210496297714292</v>
      </c>
      <c r="BC2838">
        <v>20210</v>
      </c>
      <c r="BD2838">
        <v>15272</v>
      </c>
      <c r="BE2838">
        <v>4938</v>
      </c>
      <c r="BF2838">
        <v>0.37211755840241145</v>
      </c>
      <c r="BG2838">
        <v>135530</v>
      </c>
      <c r="BH2838">
        <v>10.308815699399103</v>
      </c>
      <c r="BI2838">
        <v>1538</v>
      </c>
      <c r="BJ2838">
        <v>15</v>
      </c>
      <c r="BK2838">
        <v>0</v>
      </c>
      <c r="BL2838">
        <v>1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2</v>
      </c>
      <c r="BS2838">
        <v>0</v>
      </c>
      <c r="BT2838">
        <v>12799</v>
      </c>
      <c r="BU2838">
        <v>0.81</v>
      </c>
      <c r="BV2838">
        <v>0.53151459999999995</v>
      </c>
      <c r="BW2838">
        <v>45</v>
      </c>
      <c r="BX2838">
        <v>1.484491</v>
      </c>
      <c r="BY2838">
        <v>-0.77373309999999995</v>
      </c>
      <c r="BZ2838">
        <v>15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2</v>
      </c>
      <c r="CI2838">
        <v>0</v>
      </c>
      <c r="CJ2838">
        <v>12462</v>
      </c>
      <c r="CK2838">
        <v>1.5246348900658002</v>
      </c>
      <c r="CL2838">
        <v>0.71274083281541334</v>
      </c>
      <c r="CM2838">
        <v>48</v>
      </c>
      <c r="CN2838">
        <v>-5.228919136253686E-2</v>
      </c>
      <c r="CO2838">
        <v>1620</v>
      </c>
      <c r="CP2838">
        <v>0.405811329</v>
      </c>
      <c r="CQ2838">
        <v>0.213764697</v>
      </c>
      <c r="CR2838">
        <v>11754</v>
      </c>
      <c r="CS2838">
        <v>0.82799999999999996</v>
      </c>
      <c r="CT2838">
        <v>10656</v>
      </c>
      <c r="CU2838">
        <v>0.80004611216999999</v>
      </c>
      <c r="CV2838">
        <v>3</v>
      </c>
      <c r="CW2838">
        <v>5</v>
      </c>
      <c r="CX2838">
        <v>7</v>
      </c>
      <c r="CY2838">
        <v>651</v>
      </c>
      <c r="CZ2838">
        <v>773</v>
      </c>
      <c r="DA2838" s="2">
        <v>5598</v>
      </c>
      <c r="DB2838" s="2">
        <v>1240</v>
      </c>
      <c r="DC2838" s="2">
        <v>47.9</v>
      </c>
      <c r="DD2838" s="2">
        <v>1867</v>
      </c>
      <c r="DE2838">
        <v>263</v>
      </c>
      <c r="DF2838">
        <v>34</v>
      </c>
      <c r="DG2838">
        <v>22.73</v>
      </c>
      <c r="DH2838">
        <v>7.58</v>
      </c>
      <c r="DI2838" s="2">
        <v>15.15</v>
      </c>
      <c r="DJ2838">
        <v>-0.76</v>
      </c>
      <c r="DK2838">
        <v>0.9699227037788225</v>
      </c>
      <c r="DL2838">
        <v>5.7471264367816091E-3</v>
      </c>
      <c r="DN2838">
        <v>35</v>
      </c>
      <c r="DO2838">
        <v>0.16699999999999998</v>
      </c>
      <c r="DP2838">
        <v>512.87</v>
      </c>
      <c r="DQ2838" s="2">
        <v>0</v>
      </c>
      <c r="DR2838" s="2">
        <v>16028.101788080003</v>
      </c>
      <c r="DS2838">
        <v>7.525812288026118E-2</v>
      </c>
      <c r="DT2838">
        <v>5.30456883673771</v>
      </c>
      <c r="DU2838">
        <v>1467965.1616034468</v>
      </c>
      <c r="DV2838">
        <v>0</v>
      </c>
    </row>
    <row r="2839" spans="1:126" x14ac:dyDescent="0.15">
      <c r="A2839" t="s">
        <v>4550</v>
      </c>
      <c r="B2839" t="s">
        <v>4637</v>
      </c>
      <c r="C2839">
        <v>51</v>
      </c>
      <c r="D2839">
        <v>115</v>
      </c>
      <c r="E2839" t="s">
        <v>4638</v>
      </c>
      <c r="F2839">
        <v>51115</v>
      </c>
      <c r="G2839" t="s">
        <v>7822</v>
      </c>
      <c r="H2839">
        <v>87.3</v>
      </c>
      <c r="I2839">
        <v>9.1999999999999993</v>
      </c>
      <c r="J2839">
        <v>0.2</v>
      </c>
      <c r="K2839">
        <v>0.3</v>
      </c>
      <c r="L2839">
        <v>1.9</v>
      </c>
      <c r="M2839">
        <v>1.2</v>
      </c>
      <c r="N2839">
        <f t="shared" si="178"/>
        <v>7711.1099999999988</v>
      </c>
      <c r="O2839">
        <f t="shared" si="176"/>
        <v>2288.8900000000012</v>
      </c>
      <c r="P2839">
        <f t="shared" si="177"/>
        <v>2.7466680000000023</v>
      </c>
      <c r="Q2839" s="4">
        <v>51115</v>
      </c>
      <c r="R2839" s="5">
        <v>37.425348</v>
      </c>
      <c r="S2839" s="5">
        <v>-76.268808000000007</v>
      </c>
      <c r="T2839">
        <v>1</v>
      </c>
      <c r="U2839">
        <v>-8.1773869804839232E-3</v>
      </c>
      <c r="V2839">
        <v>8965</v>
      </c>
      <c r="W2839">
        <v>8923</v>
      </c>
      <c r="X2839">
        <v>8880</v>
      </c>
      <c r="Y2839">
        <v>8849</v>
      </c>
      <c r="Z2839">
        <v>4249</v>
      </c>
      <c r="AA2839">
        <v>51099</v>
      </c>
      <c r="AB2839">
        <v>3239.4960000000001</v>
      </c>
      <c r="AC2839">
        <v>63845</v>
      </c>
      <c r="AD2839">
        <v>1</v>
      </c>
      <c r="AE2839">
        <v>1.1261261261261261E-4</v>
      </c>
      <c r="AF2839">
        <v>13</v>
      </c>
      <c r="AG2839">
        <v>55</v>
      </c>
      <c r="AH2839">
        <v>0.23636363636363636</v>
      </c>
      <c r="AI2839" s="3">
        <v>4646</v>
      </c>
      <c r="AJ2839" s="3">
        <v>54994.549893055002</v>
      </c>
      <c r="AK2839">
        <v>20</v>
      </c>
      <c r="AL2839">
        <v>205958.39999999999</v>
      </c>
      <c r="AM2839">
        <v>118200</v>
      </c>
      <c r="AN2839">
        <v>3185</v>
      </c>
      <c r="AO2839">
        <v>121385</v>
      </c>
      <c r="AP2839">
        <v>0</v>
      </c>
      <c r="AQ2839">
        <v>0</v>
      </c>
      <c r="AR2839">
        <v>0</v>
      </c>
      <c r="AS2839">
        <v>0</v>
      </c>
      <c r="AT2839">
        <v>2</v>
      </c>
      <c r="AU2839">
        <v>11</v>
      </c>
      <c r="AV2839">
        <f t="shared" si="179"/>
        <v>13</v>
      </c>
      <c r="AW2839">
        <v>7604</v>
      </c>
      <c r="AX2839">
        <v>0.91</v>
      </c>
      <c r="AY2839">
        <v>252841475.467641</v>
      </c>
      <c r="AZ2839">
        <v>252841.47546764099</v>
      </c>
      <c r="BA2839">
        <v>20117.028120570601</v>
      </c>
      <c r="BB2839">
        <v>0.49709131687172675</v>
      </c>
      <c r="BC2839">
        <v>5223</v>
      </c>
      <c r="BD2839">
        <v>9845</v>
      </c>
      <c r="BE2839">
        <v>-4622</v>
      </c>
      <c r="BF2839">
        <v>-0.5155605131065254</v>
      </c>
      <c r="BG2839">
        <v>131720</v>
      </c>
      <c r="BH2839">
        <v>14.833333333333334</v>
      </c>
      <c r="BI2839">
        <v>1548</v>
      </c>
      <c r="BJ2839">
        <v>10</v>
      </c>
      <c r="BK2839">
        <v>0</v>
      </c>
      <c r="BL2839">
        <v>1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13702</v>
      </c>
      <c r="BU2839">
        <v>0.76</v>
      </c>
      <c r="BV2839">
        <v>0.62368489999999999</v>
      </c>
      <c r="BW2839">
        <v>86</v>
      </c>
      <c r="BX2839">
        <v>0.80280249999999997</v>
      </c>
      <c r="BY2839">
        <v>-0.40552080000000001</v>
      </c>
      <c r="BZ2839">
        <v>13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0</v>
      </c>
      <c r="CI2839">
        <v>0</v>
      </c>
      <c r="CJ2839">
        <v>13121</v>
      </c>
      <c r="CK2839">
        <v>1.1432055483575947</v>
      </c>
      <c r="CL2839">
        <v>0.72945847579133116</v>
      </c>
      <c r="CM2839">
        <v>74</v>
      </c>
      <c r="CN2839">
        <v>7.0661069408833605E-4</v>
      </c>
      <c r="CO2839">
        <v>1255</v>
      </c>
      <c r="CP2839">
        <v>0.89255103700000005</v>
      </c>
      <c r="CQ2839">
        <v>0.38250609800000002</v>
      </c>
      <c r="CR2839">
        <v>8062</v>
      </c>
      <c r="CS2839">
        <v>0.89500000000000002</v>
      </c>
      <c r="CT2839">
        <v>7450</v>
      </c>
      <c r="CU2839">
        <v>0.85259454704999993</v>
      </c>
      <c r="CV2839">
        <v>2</v>
      </c>
      <c r="CW2839">
        <v>2</v>
      </c>
      <c r="CX2839">
        <v>5</v>
      </c>
      <c r="CY2839">
        <v>63</v>
      </c>
      <c r="CZ2839">
        <v>83</v>
      </c>
      <c r="DA2839" s="2">
        <v>3053</v>
      </c>
      <c r="DB2839" s="2">
        <v>840</v>
      </c>
      <c r="DC2839" s="2">
        <v>166.67</v>
      </c>
      <c r="DD2839" s="2">
        <v>1217</v>
      </c>
      <c r="DE2839">
        <v>34</v>
      </c>
      <c r="DF2839">
        <v>0</v>
      </c>
      <c r="DG2839">
        <v>33.72</v>
      </c>
      <c r="DH2839">
        <v>11.24</v>
      </c>
      <c r="DI2839" s="2">
        <v>33.72</v>
      </c>
      <c r="DJ2839">
        <v>1.1100000000000001</v>
      </c>
      <c r="DK2839">
        <v>0.98493327593628932</v>
      </c>
      <c r="DL2839">
        <v>0</v>
      </c>
      <c r="DM2839">
        <v>0</v>
      </c>
      <c r="DN2839">
        <v>10.5</v>
      </c>
      <c r="DO2839">
        <v>6.6000000000000003E-2</v>
      </c>
      <c r="DP2839">
        <v>7.3</v>
      </c>
      <c r="DQ2839" s="2">
        <v>0</v>
      </c>
      <c r="DR2839" s="2">
        <v>1384.9545217699999</v>
      </c>
      <c r="DS2839">
        <v>8.5879446088673993E-3</v>
      </c>
      <c r="DT2839">
        <v>2.5673302439057899</v>
      </c>
      <c r="DU2839">
        <v>528763.22930644627</v>
      </c>
      <c r="DV2839">
        <v>0</v>
      </c>
    </row>
    <row r="2840" spans="1:126" x14ac:dyDescent="0.15">
      <c r="A2840" t="s">
        <v>4550</v>
      </c>
      <c r="B2840" t="s">
        <v>3220</v>
      </c>
      <c r="C2840">
        <v>51</v>
      </c>
      <c r="D2840">
        <v>117</v>
      </c>
      <c r="E2840" t="s">
        <v>4639</v>
      </c>
      <c r="F2840">
        <v>51117</v>
      </c>
      <c r="G2840" t="s">
        <v>7823</v>
      </c>
      <c r="H2840">
        <v>58.7</v>
      </c>
      <c r="I2840">
        <v>36.5</v>
      </c>
      <c r="J2840">
        <v>0.2</v>
      </c>
      <c r="K2840">
        <v>0.7</v>
      </c>
      <c r="L2840">
        <v>1.4</v>
      </c>
      <c r="M2840">
        <v>2.5</v>
      </c>
      <c r="N2840">
        <f t="shared" si="178"/>
        <v>4786.68</v>
      </c>
      <c r="O2840">
        <f t="shared" si="176"/>
        <v>5213.32</v>
      </c>
      <c r="P2840">
        <f t="shared" si="177"/>
        <v>6.2559840000000015</v>
      </c>
      <c r="Q2840" s="4">
        <v>51117</v>
      </c>
      <c r="R2840" s="5">
        <v>36.687255999999998</v>
      </c>
      <c r="S2840" s="5">
        <v>-78.368959000000004</v>
      </c>
      <c r="T2840">
        <v>7</v>
      </c>
      <c r="U2840">
        <v>0.1420261233769563</v>
      </c>
      <c r="V2840">
        <v>32548</v>
      </c>
      <c r="W2840">
        <v>31913</v>
      </c>
      <c r="X2840">
        <v>31555</v>
      </c>
      <c r="Y2840">
        <v>30951</v>
      </c>
      <c r="Z2840">
        <v>15927</v>
      </c>
      <c r="AA2840">
        <v>51101</v>
      </c>
      <c r="AB2840">
        <v>10874.025</v>
      </c>
      <c r="AC2840">
        <v>37356</v>
      </c>
      <c r="AD2840">
        <v>1</v>
      </c>
      <c r="AE2840">
        <v>3.1690698779908099E-5</v>
      </c>
      <c r="AF2840">
        <v>15</v>
      </c>
      <c r="AG2840">
        <v>527</v>
      </c>
      <c r="AH2840">
        <v>2.8462998102466792E-2</v>
      </c>
      <c r="AI2840" s="3">
        <v>145493</v>
      </c>
      <c r="AJ2840" s="3">
        <v>400310.89592520503</v>
      </c>
      <c r="AK2840">
        <v>120</v>
      </c>
      <c r="AL2840">
        <v>161267.19999999998</v>
      </c>
      <c r="AM2840">
        <v>269016</v>
      </c>
      <c r="AN2840">
        <v>52957</v>
      </c>
      <c r="AO2840">
        <v>321973</v>
      </c>
      <c r="AP2840">
        <v>0</v>
      </c>
      <c r="AQ2840">
        <v>0</v>
      </c>
      <c r="AR2840">
        <v>0</v>
      </c>
      <c r="AS2840">
        <v>0</v>
      </c>
      <c r="AT2840">
        <v>4</v>
      </c>
      <c r="AU2840">
        <v>43</v>
      </c>
      <c r="AV2840">
        <f t="shared" si="179"/>
        <v>47</v>
      </c>
      <c r="AW2840">
        <v>12991</v>
      </c>
      <c r="AX2840">
        <v>0.43000000000000005</v>
      </c>
      <c r="AY2840">
        <v>300522259.47258002</v>
      </c>
      <c r="AZ2840">
        <v>300522.25947258004</v>
      </c>
      <c r="BA2840">
        <v>32609.961186666402</v>
      </c>
      <c r="BB2840">
        <v>0.30665476547972131</v>
      </c>
      <c r="BC2840">
        <v>24348</v>
      </c>
      <c r="BD2840">
        <v>8677</v>
      </c>
      <c r="BE2840">
        <v>15671</v>
      </c>
      <c r="BF2840">
        <v>0.48147351603785177</v>
      </c>
      <c r="BG2840">
        <v>734027</v>
      </c>
      <c r="BH2840">
        <v>23.261828553319599</v>
      </c>
      <c r="BI2840">
        <v>4667</v>
      </c>
      <c r="BJ2840">
        <v>15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8984</v>
      </c>
      <c r="BU2840">
        <v>0.83</v>
      </c>
      <c r="BV2840">
        <v>0.72630170000000005</v>
      </c>
      <c r="BW2840">
        <v>65</v>
      </c>
      <c r="BX2840">
        <v>1.892253</v>
      </c>
      <c r="BY2840">
        <v>1.081599</v>
      </c>
      <c r="BZ2840">
        <v>15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2</v>
      </c>
      <c r="CH2840">
        <v>0</v>
      </c>
      <c r="CI2840">
        <v>0</v>
      </c>
      <c r="CJ2840">
        <v>8794</v>
      </c>
      <c r="CK2840">
        <v>2.0468501250852853</v>
      </c>
      <c r="CL2840">
        <v>0.76443812233285913</v>
      </c>
      <c r="CM2840">
        <v>65</v>
      </c>
      <c r="CN2840">
        <v>1.234448882572323</v>
      </c>
      <c r="CO2840">
        <v>2710</v>
      </c>
      <c r="CP2840">
        <v>-0.65954910950000001</v>
      </c>
      <c r="CQ2840">
        <v>-0.63167584060000004</v>
      </c>
      <c r="CR2840">
        <v>25581</v>
      </c>
      <c r="CS2840">
        <v>0.85400000000000009</v>
      </c>
      <c r="CT2840">
        <v>26103</v>
      </c>
      <c r="CU2840">
        <v>0.8436562555099999</v>
      </c>
      <c r="CV2840">
        <v>18</v>
      </c>
      <c r="CW2840">
        <v>8</v>
      </c>
      <c r="CX2840">
        <v>21</v>
      </c>
      <c r="CY2840">
        <v>837</v>
      </c>
      <c r="CZ2840">
        <v>775</v>
      </c>
      <c r="DA2840" s="2">
        <v>15879</v>
      </c>
      <c r="DB2840" s="2">
        <v>2045</v>
      </c>
      <c r="DC2840" s="2">
        <v>168.6</v>
      </c>
      <c r="DD2840" s="2">
        <v>12433</v>
      </c>
      <c r="DE2840">
        <v>227</v>
      </c>
      <c r="DF2840">
        <v>89</v>
      </c>
      <c r="DG2840">
        <v>19.09</v>
      </c>
      <c r="DH2840">
        <v>12.73</v>
      </c>
      <c r="DI2840" s="2">
        <v>28.64</v>
      </c>
      <c r="DJ2840">
        <v>-0.03</v>
      </c>
      <c r="DK2840">
        <v>0.95692576275147256</v>
      </c>
      <c r="DL2840">
        <v>2.4667931688804556E-2</v>
      </c>
      <c r="DN2840">
        <v>140.4</v>
      </c>
      <c r="DO2840">
        <v>0.317</v>
      </c>
      <c r="DP2840">
        <v>2218.69</v>
      </c>
      <c r="DQ2840" s="2">
        <v>0</v>
      </c>
      <c r="DR2840" s="2">
        <v>9208.7418077300026</v>
      </c>
      <c r="DS2840">
        <v>1.6043238779790935E-2</v>
      </c>
      <c r="DT2840">
        <v>5.2896143491091197</v>
      </c>
      <c r="DU2840">
        <v>853041.29516065016</v>
      </c>
      <c r="DV2840">
        <v>0</v>
      </c>
    </row>
    <row r="2841" spans="1:126" x14ac:dyDescent="0.15">
      <c r="A2841" t="s">
        <v>4550</v>
      </c>
      <c r="B2841" t="s">
        <v>635</v>
      </c>
      <c r="C2841">
        <v>51</v>
      </c>
      <c r="D2841">
        <v>119</v>
      </c>
      <c r="E2841" t="s">
        <v>4640</v>
      </c>
      <c r="F2841">
        <v>51119</v>
      </c>
      <c r="G2841" t="s">
        <v>7824</v>
      </c>
      <c r="H2841">
        <v>78.5</v>
      </c>
      <c r="I2841">
        <v>17.8</v>
      </c>
      <c r="J2841">
        <v>0.3</v>
      </c>
      <c r="K2841">
        <v>0.3</v>
      </c>
      <c r="L2841">
        <v>1.5</v>
      </c>
      <c r="M2841">
        <v>1.5</v>
      </c>
      <c r="N2841">
        <f t="shared" si="178"/>
        <v>6483.77</v>
      </c>
      <c r="O2841">
        <f t="shared" si="176"/>
        <v>3516.2299999999996</v>
      </c>
      <c r="P2841">
        <f t="shared" si="177"/>
        <v>4.2194760000000011</v>
      </c>
      <c r="Q2841" s="4">
        <v>51119</v>
      </c>
      <c r="R2841" s="5">
        <v>37.606974999999998</v>
      </c>
      <c r="S2841" s="5">
        <v>-76.528081999999998</v>
      </c>
      <c r="T2841">
        <v>8</v>
      </c>
      <c r="U2841">
        <v>9.2659355132825236E-2</v>
      </c>
      <c r="V2841">
        <v>10855</v>
      </c>
      <c r="W2841">
        <v>10817</v>
      </c>
      <c r="X2841">
        <v>10717</v>
      </c>
      <c r="Y2841">
        <v>10678</v>
      </c>
      <c r="Z2841">
        <v>5255</v>
      </c>
      <c r="AA2841">
        <v>51103</v>
      </c>
      <c r="AB2841">
        <v>3852.5</v>
      </c>
      <c r="AC2841">
        <v>54654</v>
      </c>
      <c r="AD2841">
        <v>1</v>
      </c>
      <c r="AE2841">
        <v>9.3309694877297749E-5</v>
      </c>
      <c r="AF2841">
        <v>9</v>
      </c>
      <c r="AG2841">
        <v>73</v>
      </c>
      <c r="AH2841">
        <v>0.12328767123287671</v>
      </c>
      <c r="AI2841" s="3">
        <v>19185</v>
      </c>
      <c r="AJ2841" s="3">
        <v>83399.843915075005</v>
      </c>
      <c r="AK2841">
        <v>54</v>
      </c>
      <c r="AL2841">
        <v>434777.60000000003</v>
      </c>
      <c r="AM2841">
        <v>374659</v>
      </c>
      <c r="AN2841">
        <v>10152</v>
      </c>
      <c r="AO2841">
        <v>384811</v>
      </c>
      <c r="AP2841" t="e">
        <v>#N/A</v>
      </c>
      <c r="AQ2841" t="e">
        <v>#N/A</v>
      </c>
      <c r="AR2841" t="e">
        <v>#N/A</v>
      </c>
      <c r="AS2841" t="e">
        <v>#N/A</v>
      </c>
      <c r="AT2841">
        <v>17</v>
      </c>
      <c r="AU2841">
        <v>13</v>
      </c>
      <c r="AV2841">
        <f t="shared" si="179"/>
        <v>30</v>
      </c>
      <c r="AW2841">
        <v>8473</v>
      </c>
      <c r="AX2841">
        <v>0.82000000000000006</v>
      </c>
      <c r="AY2841">
        <v>548036788.06540596</v>
      </c>
      <c r="AZ2841">
        <v>548036.78806540591</v>
      </c>
      <c r="BA2841">
        <v>16738.817624232401</v>
      </c>
      <c r="BB2841">
        <v>0.59741376150267811</v>
      </c>
      <c r="BC2841">
        <v>11920</v>
      </c>
      <c r="BD2841">
        <v>21673</v>
      </c>
      <c r="BE2841">
        <v>-9753</v>
      </c>
      <c r="BF2841">
        <v>-0.89847996315062184</v>
      </c>
      <c r="BG2841">
        <v>241032</v>
      </c>
      <c r="BH2841">
        <v>22.490622375664831</v>
      </c>
      <c r="BI2841">
        <v>1680</v>
      </c>
      <c r="BJ2841">
        <v>35</v>
      </c>
      <c r="BK2841">
        <v>3</v>
      </c>
      <c r="BL2841">
        <v>4</v>
      </c>
      <c r="BM2841">
        <v>0</v>
      </c>
      <c r="BN2841">
        <v>0</v>
      </c>
      <c r="BO2841">
        <v>0</v>
      </c>
      <c r="BP2841">
        <v>0</v>
      </c>
      <c r="BQ2841">
        <v>5</v>
      </c>
      <c r="BR2841">
        <v>4</v>
      </c>
      <c r="BS2841">
        <v>0</v>
      </c>
      <c r="BT2841">
        <v>31969</v>
      </c>
      <c r="BU2841">
        <v>0.73</v>
      </c>
      <c r="BV2841">
        <v>0.58342039999999995</v>
      </c>
      <c r="BW2841">
        <v>182</v>
      </c>
      <c r="BX2841">
        <v>1.595296</v>
      </c>
      <c r="BY2841">
        <v>-4.5270600000000001E-2</v>
      </c>
      <c r="BZ2841">
        <v>31</v>
      </c>
      <c r="CA2841">
        <v>2</v>
      </c>
      <c r="CB2841">
        <v>5</v>
      </c>
      <c r="CC2841">
        <v>0</v>
      </c>
      <c r="CD2841">
        <v>0</v>
      </c>
      <c r="CE2841">
        <v>0</v>
      </c>
      <c r="CF2841">
        <v>0</v>
      </c>
      <c r="CG2841">
        <v>2</v>
      </c>
      <c r="CH2841">
        <v>4</v>
      </c>
      <c r="CI2841">
        <v>0</v>
      </c>
      <c r="CJ2841">
        <v>31112</v>
      </c>
      <c r="CK2841">
        <v>1.414245307276935</v>
      </c>
      <c r="CL2841">
        <v>0.67865502340655381</v>
      </c>
      <c r="CM2841">
        <v>183</v>
      </c>
      <c r="CN2841">
        <v>8.6913115372865321E-2</v>
      </c>
      <c r="CO2841">
        <v>1251</v>
      </c>
      <c r="CP2841">
        <v>0.40088746400000003</v>
      </c>
      <c r="CQ2841">
        <v>0.210129171</v>
      </c>
      <c r="CR2841">
        <v>9476</v>
      </c>
      <c r="CS2841">
        <v>0.88700000000000001</v>
      </c>
      <c r="CT2841">
        <v>8912</v>
      </c>
      <c r="CU2841">
        <v>0.81216499650000007</v>
      </c>
      <c r="CV2841">
        <v>6</v>
      </c>
      <c r="CW2841">
        <v>5</v>
      </c>
      <c r="CX2841">
        <v>4</v>
      </c>
      <c r="CY2841">
        <v>119</v>
      </c>
      <c r="CZ2841">
        <v>108</v>
      </c>
      <c r="DA2841" s="2">
        <v>5413</v>
      </c>
      <c r="DB2841" s="2">
        <v>950</v>
      </c>
      <c r="DC2841" s="2">
        <v>111.37</v>
      </c>
      <c r="DD2841" s="2">
        <v>2208</v>
      </c>
      <c r="DE2841">
        <v>29</v>
      </c>
      <c r="DF2841">
        <v>4</v>
      </c>
      <c r="DG2841">
        <v>83.63</v>
      </c>
      <c r="DH2841">
        <v>18.579999999999998</v>
      </c>
      <c r="DI2841" s="2">
        <v>37.17</v>
      </c>
      <c r="DJ2841">
        <v>1.27</v>
      </c>
      <c r="DK2841">
        <v>0.85869168621318737</v>
      </c>
      <c r="DL2841">
        <v>0</v>
      </c>
      <c r="DM2841">
        <v>0</v>
      </c>
      <c r="DN2841">
        <v>42.6</v>
      </c>
      <c r="DO2841">
        <v>0.313</v>
      </c>
      <c r="DP2841">
        <v>96.78</v>
      </c>
      <c r="DQ2841" s="2">
        <v>0</v>
      </c>
      <c r="DR2841" s="2">
        <v>3765.2402351800006</v>
      </c>
      <c r="DS2841">
        <v>2.3121236723714772E-2</v>
      </c>
      <c r="DT2841">
        <v>3.6706910088489302</v>
      </c>
      <c r="DU2841">
        <v>1595934.2271689167</v>
      </c>
      <c r="DV2841">
        <v>1</v>
      </c>
    </row>
    <row r="2842" spans="1:126" x14ac:dyDescent="0.15">
      <c r="A2842" t="s">
        <v>4550</v>
      </c>
      <c r="B2842" t="s">
        <v>204</v>
      </c>
      <c r="C2842">
        <v>51</v>
      </c>
      <c r="D2842">
        <v>121</v>
      </c>
      <c r="E2842" t="s">
        <v>4641</v>
      </c>
      <c r="F2842">
        <v>51121</v>
      </c>
      <c r="G2842" t="s">
        <v>7825</v>
      </c>
      <c r="H2842">
        <v>85.9</v>
      </c>
      <c r="I2842">
        <v>3.8</v>
      </c>
      <c r="J2842">
        <v>0.2</v>
      </c>
      <c r="K2842">
        <v>5.4</v>
      </c>
      <c r="L2842">
        <v>2</v>
      </c>
      <c r="M2842">
        <v>2.7</v>
      </c>
      <c r="N2842">
        <f t="shared" si="178"/>
        <v>7433.7400000000007</v>
      </c>
      <c r="O2842">
        <f t="shared" ref="O2842:O2878" si="180">10000-N2842</f>
        <v>2566.2599999999993</v>
      </c>
      <c r="P2842">
        <f t="shared" ref="P2842:P2878" si="181">O2842/833.333333333333</f>
        <v>3.0795120000000002</v>
      </c>
      <c r="Q2842" s="4">
        <v>51121</v>
      </c>
      <c r="R2842" s="5">
        <v>37.175533999999999</v>
      </c>
      <c r="S2842" s="5">
        <v>-80.387791000000007</v>
      </c>
      <c r="T2842">
        <v>3</v>
      </c>
      <c r="U2842">
        <v>6.892283734378396E-2</v>
      </c>
      <c r="V2842">
        <v>94179</v>
      </c>
      <c r="W2842">
        <v>95808</v>
      </c>
      <c r="X2842">
        <v>96467</v>
      </c>
      <c r="Y2842">
        <v>97485</v>
      </c>
      <c r="Z2842">
        <v>42507</v>
      </c>
      <c r="AA2842">
        <v>51105</v>
      </c>
      <c r="AB2842">
        <v>33657.932999999997</v>
      </c>
      <c r="AC2842">
        <v>46663</v>
      </c>
      <c r="AD2842">
        <v>4</v>
      </c>
      <c r="AE2842">
        <v>4.1464956928275994E-5</v>
      </c>
      <c r="AF2842">
        <v>60</v>
      </c>
      <c r="AG2842">
        <v>603</v>
      </c>
      <c r="AH2842">
        <v>9.950248756218906E-2</v>
      </c>
      <c r="AI2842" s="3">
        <v>107260</v>
      </c>
      <c r="AJ2842" s="3">
        <v>247368.232307825</v>
      </c>
      <c r="AK2842">
        <v>70</v>
      </c>
      <c r="AL2842">
        <v>134886.39999999999</v>
      </c>
      <c r="AM2842">
        <v>154025</v>
      </c>
      <c r="AN2842">
        <v>41132</v>
      </c>
      <c r="AO2842">
        <v>195157</v>
      </c>
      <c r="AP2842">
        <v>1</v>
      </c>
      <c r="AQ2842">
        <v>0</v>
      </c>
      <c r="AR2842">
        <v>1</v>
      </c>
      <c r="AS2842">
        <v>1.0437541750167E-2</v>
      </c>
      <c r="AT2842">
        <v>4</v>
      </c>
      <c r="AU2842">
        <v>7</v>
      </c>
      <c r="AV2842">
        <f t="shared" si="179"/>
        <v>11</v>
      </c>
      <c r="AW2842">
        <v>81936</v>
      </c>
      <c r="AX2842">
        <v>0.83</v>
      </c>
      <c r="AY2842">
        <v>334375282.542934</v>
      </c>
      <c r="AZ2842">
        <v>334375.282542934</v>
      </c>
      <c r="BA2842">
        <v>33605.1683085037</v>
      </c>
      <c r="BB2842">
        <v>0.29757327528306193</v>
      </c>
      <c r="BC2842">
        <v>238054</v>
      </c>
      <c r="BD2842">
        <v>316398</v>
      </c>
      <c r="BE2842">
        <v>-78344</v>
      </c>
      <c r="BF2842">
        <v>-0.83186272948321816</v>
      </c>
      <c r="BG2842">
        <v>1858949</v>
      </c>
      <c r="BH2842">
        <v>19.270310054215432</v>
      </c>
      <c r="BI2842">
        <v>7313</v>
      </c>
      <c r="BJ2842">
        <v>15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2</v>
      </c>
      <c r="BR2842">
        <v>2</v>
      </c>
      <c r="BS2842">
        <v>0</v>
      </c>
      <c r="BT2842">
        <v>10731</v>
      </c>
      <c r="BU2842">
        <v>0.8</v>
      </c>
      <c r="BV2842">
        <v>0.68041240000000003</v>
      </c>
      <c r="BW2842">
        <v>88</v>
      </c>
      <c r="BX2842">
        <v>1.8637589999999999</v>
      </c>
      <c r="BY2842">
        <v>0.98592670000000004</v>
      </c>
      <c r="BZ2842">
        <v>13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1</v>
      </c>
      <c r="CI2842">
        <v>0</v>
      </c>
      <c r="CJ2842">
        <v>10621</v>
      </c>
      <c r="CK2842">
        <v>1.5064494868656435</v>
      </c>
      <c r="CL2842">
        <v>0.76806467913087417</v>
      </c>
      <c r="CM2842">
        <v>97</v>
      </c>
      <c r="CN2842">
        <v>1.0754614764024473</v>
      </c>
      <c r="CO2842">
        <v>20857</v>
      </c>
      <c r="CP2842">
        <v>0.77889426399999995</v>
      </c>
      <c r="CQ2842">
        <v>0.45753006699999998</v>
      </c>
      <c r="CR2842">
        <v>83653</v>
      </c>
      <c r="CS2842">
        <v>0.92400000000000004</v>
      </c>
      <c r="CT2842">
        <v>77980</v>
      </c>
      <c r="CU2842">
        <v>0.86885510995999993</v>
      </c>
      <c r="CV2842">
        <v>162</v>
      </c>
      <c r="CW2842">
        <v>40</v>
      </c>
      <c r="CX2842">
        <v>66</v>
      </c>
      <c r="CY2842">
        <v>486</v>
      </c>
      <c r="CZ2842">
        <v>934</v>
      </c>
      <c r="DA2842" s="2">
        <v>63618</v>
      </c>
      <c r="DB2842" s="2">
        <v>15010</v>
      </c>
      <c r="DC2842" s="2">
        <v>130.09</v>
      </c>
      <c r="DD2842" s="2">
        <v>12830</v>
      </c>
      <c r="DE2842">
        <v>278</v>
      </c>
      <c r="DF2842">
        <v>30</v>
      </c>
      <c r="DG2842">
        <v>53.01</v>
      </c>
      <c r="DH2842">
        <v>3.12</v>
      </c>
      <c r="DI2842" s="2">
        <v>11.43</v>
      </c>
      <c r="DJ2842">
        <v>0.27</v>
      </c>
      <c r="DK2842">
        <v>0.94872272981540184</v>
      </c>
      <c r="DL2842">
        <v>1.658374792703151E-3</v>
      </c>
      <c r="DN2842">
        <v>10.199999999999999</v>
      </c>
      <c r="DO2842">
        <v>4.4000000000000004E-2</v>
      </c>
      <c r="DP2842">
        <v>21.15</v>
      </c>
      <c r="DQ2842" s="2">
        <v>19454</v>
      </c>
      <c r="DR2842" s="2">
        <v>19067.059126199998</v>
      </c>
      <c r="DS2842">
        <v>7.418172078004133E-2</v>
      </c>
      <c r="DT2842">
        <v>3.81941257509202</v>
      </c>
      <c r="DU2842">
        <v>515186.81236889225</v>
      </c>
      <c r="DV2842">
        <v>0</v>
      </c>
    </row>
    <row r="2843" spans="1:126" x14ac:dyDescent="0.15">
      <c r="A2843" t="s">
        <v>4550</v>
      </c>
      <c r="B2843" t="s">
        <v>1852</v>
      </c>
      <c r="C2843">
        <v>51</v>
      </c>
      <c r="D2843">
        <v>125</v>
      </c>
      <c r="E2843" t="s">
        <v>4642</v>
      </c>
      <c r="F2843">
        <v>51125</v>
      </c>
      <c r="G2843" t="s">
        <v>7826</v>
      </c>
      <c r="H2843">
        <v>81.8</v>
      </c>
      <c r="I2843">
        <v>12.9</v>
      </c>
      <c r="J2843">
        <v>0.3</v>
      </c>
      <c r="K2843">
        <v>0.4</v>
      </c>
      <c r="L2843">
        <v>1.5</v>
      </c>
      <c r="M2843">
        <v>3.1</v>
      </c>
      <c r="N2843">
        <f t="shared" si="178"/>
        <v>6869.7599999999993</v>
      </c>
      <c r="O2843">
        <f t="shared" si="180"/>
        <v>3130.2400000000007</v>
      </c>
      <c r="P2843">
        <f t="shared" si="181"/>
        <v>3.7562880000000023</v>
      </c>
      <c r="Q2843" s="4">
        <v>51125</v>
      </c>
      <c r="R2843" s="5">
        <v>37.789079000000001</v>
      </c>
      <c r="S2843" s="5">
        <v>-78.883439999999993</v>
      </c>
      <c r="T2843">
        <v>3</v>
      </c>
      <c r="U2843">
        <v>0.14766407802220829</v>
      </c>
      <c r="V2843">
        <v>15000</v>
      </c>
      <c r="W2843">
        <v>14892</v>
      </c>
      <c r="X2843">
        <v>14858</v>
      </c>
      <c r="Y2843">
        <v>14790</v>
      </c>
      <c r="Z2843">
        <v>7564</v>
      </c>
      <c r="AA2843">
        <v>51107</v>
      </c>
      <c r="AB2843">
        <v>5612.5140000000001</v>
      </c>
      <c r="AC2843">
        <v>47118</v>
      </c>
      <c r="AD2843">
        <v>4</v>
      </c>
      <c r="AE2843">
        <v>2.6921523758244715E-4</v>
      </c>
      <c r="AF2843">
        <v>48</v>
      </c>
      <c r="AG2843">
        <v>455</v>
      </c>
      <c r="AH2843">
        <v>0.10549450549450549</v>
      </c>
      <c r="AI2843" s="3">
        <v>79981</v>
      </c>
      <c r="AJ2843" s="3">
        <v>301346.91427169001</v>
      </c>
      <c r="AK2843">
        <v>98</v>
      </c>
      <c r="AL2843">
        <v>249241.60000000001</v>
      </c>
      <c r="AM2843">
        <v>410371</v>
      </c>
      <c r="AN2843">
        <v>28845</v>
      </c>
      <c r="AO2843">
        <v>439216</v>
      </c>
      <c r="AP2843">
        <v>2</v>
      </c>
      <c r="AQ2843">
        <v>2</v>
      </c>
      <c r="AR2843">
        <v>4</v>
      </c>
      <c r="AS2843">
        <v>0.26860059092130006</v>
      </c>
      <c r="AT2843">
        <v>1</v>
      </c>
      <c r="AU2843">
        <v>10</v>
      </c>
      <c r="AV2843">
        <f t="shared" si="179"/>
        <v>11</v>
      </c>
      <c r="AW2843">
        <v>1437</v>
      </c>
      <c r="AX2843">
        <v>9.9999999999999978E-2</v>
      </c>
      <c r="AY2843">
        <v>247511806.74296001</v>
      </c>
      <c r="AZ2843">
        <v>247511.80674296001</v>
      </c>
      <c r="BA2843">
        <v>2956.8100253350799</v>
      </c>
      <c r="BB2843">
        <v>3.3820231649365948</v>
      </c>
      <c r="BC2843">
        <v>20783</v>
      </c>
      <c r="BD2843">
        <v>33653</v>
      </c>
      <c r="BE2843">
        <v>-12870</v>
      </c>
      <c r="BF2843">
        <v>-0.85799999999999998</v>
      </c>
      <c r="BG2843">
        <v>152391</v>
      </c>
      <c r="BH2843">
        <v>10.256494817606676</v>
      </c>
      <c r="BI2843">
        <v>2074</v>
      </c>
      <c r="BJ2843">
        <v>72</v>
      </c>
      <c r="BK2843">
        <v>8</v>
      </c>
      <c r="BL2843">
        <v>5</v>
      </c>
      <c r="BM2843">
        <v>0</v>
      </c>
      <c r="BN2843">
        <v>1</v>
      </c>
      <c r="BO2843">
        <v>2</v>
      </c>
      <c r="BP2843">
        <v>1</v>
      </c>
      <c r="BQ2843">
        <v>7</v>
      </c>
      <c r="BR2843">
        <v>4</v>
      </c>
      <c r="BS2843">
        <v>0</v>
      </c>
      <c r="BT2843">
        <v>91023</v>
      </c>
      <c r="BU2843">
        <v>0.79</v>
      </c>
      <c r="BV2843">
        <v>0.54005979999999998</v>
      </c>
      <c r="BW2843">
        <v>518</v>
      </c>
      <c r="BX2843">
        <v>1.098624</v>
      </c>
      <c r="BY2843">
        <v>-0.70466019999999996</v>
      </c>
      <c r="BZ2843">
        <v>75</v>
      </c>
      <c r="CA2843">
        <v>5</v>
      </c>
      <c r="CB2843">
        <v>6</v>
      </c>
      <c r="CC2843">
        <v>0</v>
      </c>
      <c r="CD2843">
        <v>0</v>
      </c>
      <c r="CE2843">
        <v>4</v>
      </c>
      <c r="CF2843">
        <v>1</v>
      </c>
      <c r="CG2843">
        <v>12</v>
      </c>
      <c r="CH2843">
        <v>4</v>
      </c>
      <c r="CI2843">
        <v>0</v>
      </c>
      <c r="CJ2843">
        <v>97369</v>
      </c>
      <c r="CK2843">
        <v>1.0989123848452791</v>
      </c>
      <c r="CL2843">
        <v>0.66210827130794192</v>
      </c>
      <c r="CM2843">
        <v>490</v>
      </c>
      <c r="CN2843">
        <v>-0.4324457447820616</v>
      </c>
      <c r="CO2843">
        <v>2028</v>
      </c>
      <c r="CP2843">
        <v>0.64837498199999999</v>
      </c>
      <c r="CQ2843">
        <v>0.30872825399999998</v>
      </c>
      <c r="CR2843">
        <v>13105</v>
      </c>
      <c r="CS2843">
        <v>0.82599999999999996</v>
      </c>
      <c r="CT2843">
        <v>12210</v>
      </c>
      <c r="CU2843">
        <v>0.77932584270000005</v>
      </c>
      <c r="CV2843">
        <v>12</v>
      </c>
      <c r="CW2843">
        <v>8</v>
      </c>
      <c r="CX2843">
        <v>11</v>
      </c>
      <c r="CY2843">
        <v>572</v>
      </c>
      <c r="CZ2843">
        <v>672</v>
      </c>
      <c r="DA2843" s="2">
        <v>7014</v>
      </c>
      <c r="DB2843" s="2">
        <v>1835</v>
      </c>
      <c r="DC2843" s="2">
        <v>142.4</v>
      </c>
      <c r="DD2843" s="2">
        <v>2392</v>
      </c>
      <c r="DE2843">
        <v>213</v>
      </c>
      <c r="DF2843">
        <v>24</v>
      </c>
      <c r="DG2843">
        <v>67.62</v>
      </c>
      <c r="DH2843">
        <v>6.76</v>
      </c>
      <c r="DI2843" s="2">
        <v>47.33</v>
      </c>
      <c r="DJ2843">
        <v>0.36</v>
      </c>
      <c r="DK2843">
        <v>0.95498930996111575</v>
      </c>
      <c r="DL2843">
        <v>0</v>
      </c>
      <c r="DN2843">
        <v>23.4</v>
      </c>
      <c r="DO2843">
        <v>7.4999999999999997E-2</v>
      </c>
      <c r="DP2843">
        <v>350.31</v>
      </c>
      <c r="DQ2843" s="2">
        <v>19825</v>
      </c>
      <c r="DR2843" s="2">
        <v>15777.144708430002</v>
      </c>
      <c r="DS2843">
        <v>5.1970710375001047E-2</v>
      </c>
      <c r="DT2843">
        <v>2.1825073147285901</v>
      </c>
      <c r="DU2843">
        <v>543971.61513465736</v>
      </c>
      <c r="DV2843">
        <v>1</v>
      </c>
    </row>
    <row r="2844" spans="1:126" x14ac:dyDescent="0.15">
      <c r="A2844" t="s">
        <v>4550</v>
      </c>
      <c r="B2844" t="s">
        <v>4643</v>
      </c>
      <c r="C2844">
        <v>51</v>
      </c>
      <c r="D2844">
        <v>127</v>
      </c>
      <c r="E2844" t="s">
        <v>4644</v>
      </c>
      <c r="F2844">
        <v>51127</v>
      </c>
      <c r="G2844" t="s">
        <v>7827</v>
      </c>
      <c r="H2844">
        <v>80.3</v>
      </c>
      <c r="I2844">
        <v>13.4</v>
      </c>
      <c r="J2844">
        <v>1</v>
      </c>
      <c r="K2844">
        <v>0.9</v>
      </c>
      <c r="L2844">
        <v>2.2999999999999998</v>
      </c>
      <c r="M2844">
        <v>2.1</v>
      </c>
      <c r="N2844">
        <f t="shared" ref="N2844:N2878" si="182">H2844^2+I2844^2+J2844^2+K2844^2+L2844^2+M2844^2</f>
        <v>6639.16</v>
      </c>
      <c r="O2844">
        <f t="shared" si="180"/>
        <v>3360.84</v>
      </c>
      <c r="P2844">
        <f t="shared" si="181"/>
        <v>4.0330080000000015</v>
      </c>
      <c r="Q2844" s="4">
        <v>51127</v>
      </c>
      <c r="R2844" s="5">
        <v>37.510157999999997</v>
      </c>
      <c r="S2844" s="5">
        <v>-76.999325999999996</v>
      </c>
      <c r="T2844">
        <v>1</v>
      </c>
      <c r="U2844">
        <v>0.22402269119282237</v>
      </c>
      <c r="V2844">
        <v>18460</v>
      </c>
      <c r="W2844">
        <v>19187</v>
      </c>
      <c r="X2844">
        <v>19560</v>
      </c>
      <c r="Y2844">
        <v>20382</v>
      </c>
      <c r="Z2844">
        <v>11088</v>
      </c>
      <c r="AA2844">
        <v>51109</v>
      </c>
      <c r="AB2844">
        <v>8982.4819999999982</v>
      </c>
      <c r="AC2844">
        <v>73041</v>
      </c>
      <c r="AD2844">
        <v>3</v>
      </c>
      <c r="AE2844">
        <v>1.5337423312883436E-4</v>
      </c>
      <c r="AF2844">
        <v>16</v>
      </c>
      <c r="AG2844">
        <v>137</v>
      </c>
      <c r="AH2844">
        <v>0.11678832116788321</v>
      </c>
      <c r="AI2844" s="3">
        <v>19711</v>
      </c>
      <c r="AJ2844" s="3">
        <v>134230.32045666501</v>
      </c>
      <c r="AK2844">
        <v>32</v>
      </c>
      <c r="AL2844">
        <v>303577.59999999998</v>
      </c>
      <c r="AM2844">
        <v>313080</v>
      </c>
      <c r="AN2844">
        <v>8050</v>
      </c>
      <c r="AO2844">
        <v>321130</v>
      </c>
      <c r="AP2844">
        <v>3</v>
      </c>
      <c r="AQ2844">
        <v>11</v>
      </c>
      <c r="AR2844">
        <v>14</v>
      </c>
      <c r="AS2844">
        <v>0.72966070777088654</v>
      </c>
      <c r="AT2844">
        <v>6</v>
      </c>
      <c r="AU2844">
        <v>12</v>
      </c>
      <c r="AV2844">
        <f t="shared" si="179"/>
        <v>18</v>
      </c>
      <c r="AW2844">
        <v>16846</v>
      </c>
      <c r="AX2844">
        <v>0.79</v>
      </c>
      <c r="AY2844">
        <v>244153582.61628601</v>
      </c>
      <c r="AZ2844">
        <v>244153.582616286</v>
      </c>
      <c r="BA2844">
        <v>16972.685473313999</v>
      </c>
      <c r="BB2844">
        <v>0.5891819544834499</v>
      </c>
      <c r="BC2844">
        <v>28032</v>
      </c>
      <c r="BD2844">
        <v>60417</v>
      </c>
      <c r="BE2844">
        <v>-32385</v>
      </c>
      <c r="BF2844">
        <v>-1.7543336944745396</v>
      </c>
      <c r="BG2844">
        <v>197057</v>
      </c>
      <c r="BH2844">
        <v>10.074488752556237</v>
      </c>
      <c r="BI2844">
        <v>1753</v>
      </c>
      <c r="BJ2844">
        <v>16</v>
      </c>
      <c r="BK2844">
        <v>1</v>
      </c>
      <c r="BL2844">
        <v>1</v>
      </c>
      <c r="BM2844">
        <v>0</v>
      </c>
      <c r="BN2844">
        <v>1</v>
      </c>
      <c r="BO2844">
        <v>0</v>
      </c>
      <c r="BP2844">
        <v>0</v>
      </c>
      <c r="BQ2844">
        <v>1</v>
      </c>
      <c r="BR2844">
        <v>0</v>
      </c>
      <c r="BS2844">
        <v>0</v>
      </c>
      <c r="BT2844">
        <v>15487</v>
      </c>
      <c r="BU2844">
        <v>0.81</v>
      </c>
      <c r="BV2844">
        <v>0.6584892</v>
      </c>
      <c r="BW2844">
        <v>101</v>
      </c>
      <c r="BX2844">
        <v>1.2914060000000001</v>
      </c>
      <c r="BY2844">
        <v>0.16411970000000001</v>
      </c>
      <c r="BZ2844">
        <v>14</v>
      </c>
      <c r="CA2844">
        <v>1</v>
      </c>
      <c r="CB2844">
        <v>1</v>
      </c>
      <c r="CC2844">
        <v>0</v>
      </c>
      <c r="CD2844">
        <v>1</v>
      </c>
      <c r="CE2844">
        <v>0</v>
      </c>
      <c r="CF2844">
        <v>0</v>
      </c>
      <c r="CG2844">
        <v>1</v>
      </c>
      <c r="CH2844">
        <v>0</v>
      </c>
      <c r="CI2844">
        <v>0</v>
      </c>
      <c r="CJ2844">
        <v>14843</v>
      </c>
      <c r="CK2844">
        <v>1.2126928518493567</v>
      </c>
      <c r="CL2844">
        <v>0.7510241238051889</v>
      </c>
      <c r="CM2844">
        <v>114</v>
      </c>
      <c r="CN2844">
        <v>0.48685476822686352</v>
      </c>
      <c r="CO2844">
        <v>2960</v>
      </c>
      <c r="CP2844">
        <v>0.38056922300000001</v>
      </c>
      <c r="CQ2844">
        <v>0.31762831000000002</v>
      </c>
      <c r="CR2844">
        <v>18932</v>
      </c>
      <c r="CS2844">
        <v>0.86499999999999999</v>
      </c>
      <c r="CT2844">
        <v>15986</v>
      </c>
      <c r="CU2844">
        <v>0.80176067818999996</v>
      </c>
      <c r="CV2844">
        <v>20</v>
      </c>
      <c r="CW2844">
        <v>3</v>
      </c>
      <c r="CX2844">
        <v>6</v>
      </c>
      <c r="CY2844">
        <v>54</v>
      </c>
      <c r="CZ2844">
        <v>210</v>
      </c>
      <c r="DA2844" s="2">
        <v>7510</v>
      </c>
      <c r="DB2844" s="2">
        <v>2470</v>
      </c>
      <c r="DC2844" s="2">
        <v>304.27999999999997</v>
      </c>
      <c r="DD2844" s="2">
        <v>3599</v>
      </c>
      <c r="DE2844">
        <v>78</v>
      </c>
      <c r="DF2844">
        <v>9</v>
      </c>
      <c r="DG2844">
        <v>20.51</v>
      </c>
      <c r="DH2844">
        <v>5.13</v>
      </c>
      <c r="DI2844" s="2">
        <v>10.25</v>
      </c>
      <c r="DJ2844">
        <v>0.24</v>
      </c>
      <c r="DK2844">
        <v>1</v>
      </c>
      <c r="DL2844">
        <v>0</v>
      </c>
      <c r="DM2844">
        <v>0</v>
      </c>
      <c r="DN2844">
        <v>28.2</v>
      </c>
      <c r="DO2844">
        <v>0.19399999999999998</v>
      </c>
      <c r="DP2844">
        <v>275.72000000000003</v>
      </c>
      <c r="DQ2844" s="2">
        <v>0</v>
      </c>
      <c r="DR2844" s="2">
        <v>4426.9528721200004</v>
      </c>
      <c r="DS2844">
        <v>3.0911709688883598E-2</v>
      </c>
      <c r="DT2844">
        <v>4.0370763138005801</v>
      </c>
      <c r="DU2844">
        <v>1225565.9383604268</v>
      </c>
      <c r="DV2844">
        <v>0</v>
      </c>
    </row>
    <row r="2845" spans="1:126" x14ac:dyDescent="0.15">
      <c r="A2845" t="s">
        <v>4550</v>
      </c>
      <c r="B2845" t="s">
        <v>3230</v>
      </c>
      <c r="C2845">
        <v>51</v>
      </c>
      <c r="D2845">
        <v>131</v>
      </c>
      <c r="E2845" t="s">
        <v>4645</v>
      </c>
      <c r="F2845">
        <v>51131</v>
      </c>
      <c r="G2845" t="s">
        <v>7828</v>
      </c>
      <c r="H2845">
        <v>54.5</v>
      </c>
      <c r="I2845">
        <v>36.200000000000003</v>
      </c>
      <c r="J2845">
        <v>0.2</v>
      </c>
      <c r="K2845">
        <v>0.7</v>
      </c>
      <c r="L2845">
        <v>1.3</v>
      </c>
      <c r="M2845">
        <v>7.1</v>
      </c>
      <c r="N2845">
        <f t="shared" si="182"/>
        <v>4333.32</v>
      </c>
      <c r="O2845">
        <f t="shared" si="180"/>
        <v>5666.68</v>
      </c>
      <c r="P2845">
        <f t="shared" si="181"/>
        <v>6.8000160000000029</v>
      </c>
      <c r="Q2845" s="4">
        <v>51131</v>
      </c>
      <c r="R2845" s="5">
        <v>37.302774999999997</v>
      </c>
      <c r="S2845" s="5">
        <v>-75.924018000000004</v>
      </c>
      <c r="T2845">
        <v>8</v>
      </c>
      <c r="U2845">
        <v>-2.5580914522306857E-2</v>
      </c>
      <c r="V2845">
        <v>12408</v>
      </c>
      <c r="W2845">
        <v>12254</v>
      </c>
      <c r="X2845">
        <v>12184</v>
      </c>
      <c r="Y2845">
        <v>12084</v>
      </c>
      <c r="Z2845">
        <v>5977</v>
      </c>
      <c r="AA2845">
        <v>51111</v>
      </c>
      <c r="AB2845">
        <v>4353.8940000000002</v>
      </c>
      <c r="AC2845">
        <v>35055</v>
      </c>
      <c r="AD2845">
        <v>1</v>
      </c>
      <c r="AE2845">
        <v>8.2074852265265916E-5</v>
      </c>
      <c r="AF2845">
        <v>22</v>
      </c>
      <c r="AG2845">
        <v>147</v>
      </c>
      <c r="AH2845">
        <v>0.14965986394557823</v>
      </c>
      <c r="AI2845" s="3">
        <v>56050</v>
      </c>
      <c r="AJ2845" s="3">
        <v>135482.53863494002</v>
      </c>
      <c r="AK2845">
        <v>65</v>
      </c>
      <c r="AL2845">
        <v>143212.80000000002</v>
      </c>
      <c r="AM2845">
        <v>161562</v>
      </c>
      <c r="AN2845">
        <v>38174</v>
      </c>
      <c r="AO2845">
        <v>199736</v>
      </c>
      <c r="AP2845">
        <v>1</v>
      </c>
      <c r="AQ2845">
        <v>2</v>
      </c>
      <c r="AR2845">
        <v>3</v>
      </c>
      <c r="AS2845">
        <v>0.24481801860616942</v>
      </c>
      <c r="AT2845">
        <v>1</v>
      </c>
      <c r="AU2845">
        <v>11</v>
      </c>
      <c r="AV2845">
        <f t="shared" si="179"/>
        <v>12</v>
      </c>
      <c r="AW2845">
        <v>898</v>
      </c>
      <c r="AX2845">
        <v>7.999999999999996E-2</v>
      </c>
      <c r="AY2845">
        <v>61160829.9631733</v>
      </c>
      <c r="AZ2845">
        <v>61160.829963173303</v>
      </c>
      <c r="BA2845">
        <v>4556.5118717444002</v>
      </c>
      <c r="BB2845">
        <v>2.1946612412032698</v>
      </c>
      <c r="BC2845">
        <v>13322</v>
      </c>
      <c r="BD2845">
        <v>39640</v>
      </c>
      <c r="BE2845">
        <v>-26318</v>
      </c>
      <c r="BF2845">
        <v>-2.121050934880722</v>
      </c>
      <c r="BG2845">
        <v>198993</v>
      </c>
      <c r="BH2845">
        <v>16.332321076822062</v>
      </c>
      <c r="BI2845">
        <v>2031</v>
      </c>
      <c r="BJ2845">
        <v>16</v>
      </c>
      <c r="BK2845">
        <v>0</v>
      </c>
      <c r="BL2845">
        <v>2</v>
      </c>
      <c r="BM2845">
        <v>0</v>
      </c>
      <c r="BN2845">
        <v>0</v>
      </c>
      <c r="BO2845">
        <v>0</v>
      </c>
      <c r="BP2845">
        <v>0</v>
      </c>
      <c r="BQ2845">
        <v>1</v>
      </c>
      <c r="BR2845">
        <v>3</v>
      </c>
      <c r="BS2845">
        <v>0</v>
      </c>
      <c r="BT2845">
        <v>18112</v>
      </c>
      <c r="BU2845">
        <v>0.72</v>
      </c>
      <c r="BV2845">
        <v>0.71851849999999995</v>
      </c>
      <c r="BW2845">
        <v>83</v>
      </c>
      <c r="BX2845">
        <v>1.214664</v>
      </c>
      <c r="BY2845">
        <v>0.1874488</v>
      </c>
      <c r="BZ2845">
        <v>15</v>
      </c>
      <c r="CA2845">
        <v>1</v>
      </c>
      <c r="CB2845">
        <v>2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4</v>
      </c>
      <c r="CI2845">
        <v>0</v>
      </c>
      <c r="CJ2845">
        <v>19999</v>
      </c>
      <c r="CK2845">
        <v>1.1500575028751439</v>
      </c>
      <c r="CL2845">
        <v>0.81380488892191094</v>
      </c>
      <c r="CM2845">
        <v>77</v>
      </c>
      <c r="CN2845">
        <v>5.9355298303420227E-2</v>
      </c>
      <c r="CO2845">
        <v>1339</v>
      </c>
      <c r="CP2845">
        <v>-0.44576126150000001</v>
      </c>
      <c r="CQ2845">
        <v>-0.58990364390000005</v>
      </c>
      <c r="CR2845">
        <v>10025</v>
      </c>
      <c r="CS2845">
        <v>0.82499999999999996</v>
      </c>
      <c r="CT2845">
        <v>9902</v>
      </c>
      <c r="CU2845">
        <v>0.81287202381000001</v>
      </c>
      <c r="CV2845">
        <v>10</v>
      </c>
      <c r="CW2845">
        <v>13</v>
      </c>
      <c r="CX2845">
        <v>14</v>
      </c>
      <c r="CY2845">
        <v>968</v>
      </c>
      <c r="CZ2845">
        <v>214</v>
      </c>
      <c r="DA2845" s="2">
        <v>7099</v>
      </c>
      <c r="DB2845" s="2">
        <v>1205</v>
      </c>
      <c r="DC2845" s="2">
        <v>179.42</v>
      </c>
      <c r="DD2845" s="2">
        <v>4679</v>
      </c>
      <c r="DE2845">
        <v>50</v>
      </c>
      <c r="DF2845">
        <v>22</v>
      </c>
      <c r="DG2845">
        <v>32.99</v>
      </c>
      <c r="DH2845">
        <v>16.489999999999998</v>
      </c>
      <c r="DI2845" s="2">
        <v>41.24</v>
      </c>
      <c r="DJ2845">
        <v>1.29</v>
      </c>
      <c r="DK2845">
        <v>0.76681534344335411</v>
      </c>
      <c r="DL2845">
        <v>3.4013605442176874E-2</v>
      </c>
      <c r="DN2845">
        <v>45.3</v>
      </c>
      <c r="DO2845">
        <v>0.11599999999999999</v>
      </c>
      <c r="DP2845">
        <v>202.8</v>
      </c>
      <c r="DQ2845" s="2">
        <v>0</v>
      </c>
      <c r="DR2845" s="2">
        <v>17561.557126120017</v>
      </c>
      <c r="DS2845">
        <v>3.4498284868694808E-2</v>
      </c>
      <c r="DT2845">
        <v>3.37325234647043</v>
      </c>
      <c r="DU2845">
        <v>483092.91364460048</v>
      </c>
      <c r="DV2845">
        <v>0</v>
      </c>
    </row>
    <row r="2846" spans="1:126" x14ac:dyDescent="0.15">
      <c r="A2846" t="s">
        <v>4550</v>
      </c>
      <c r="B2846" t="s">
        <v>3736</v>
      </c>
      <c r="C2846">
        <v>51</v>
      </c>
      <c r="D2846">
        <v>133</v>
      </c>
      <c r="E2846" t="s">
        <v>4646</v>
      </c>
      <c r="F2846">
        <v>51133</v>
      </c>
      <c r="G2846" t="s">
        <v>7829</v>
      </c>
      <c r="H2846">
        <v>70.099999999999994</v>
      </c>
      <c r="I2846">
        <v>25.2</v>
      </c>
      <c r="J2846">
        <v>0.2</v>
      </c>
      <c r="K2846">
        <v>0.3</v>
      </c>
      <c r="L2846">
        <v>1.2</v>
      </c>
      <c r="M2846">
        <v>3.1</v>
      </c>
      <c r="N2846">
        <f t="shared" si="182"/>
        <v>5560.2299999999987</v>
      </c>
      <c r="O2846">
        <f t="shared" si="180"/>
        <v>4439.7700000000013</v>
      </c>
      <c r="P2846">
        <f t="shared" si="181"/>
        <v>5.3277240000000035</v>
      </c>
      <c r="Q2846" s="4">
        <v>51133</v>
      </c>
      <c r="R2846" s="5">
        <v>37.856974000000001</v>
      </c>
      <c r="S2846" s="5">
        <v>-76.379687000000004</v>
      </c>
      <c r="T2846">
        <v>9</v>
      </c>
      <c r="U2846">
        <v>6.8653357606440812E-2</v>
      </c>
      <c r="V2846">
        <v>12389</v>
      </c>
      <c r="W2846">
        <v>12320</v>
      </c>
      <c r="X2846">
        <v>12304</v>
      </c>
      <c r="Y2846">
        <v>12247</v>
      </c>
      <c r="Z2846">
        <v>5602</v>
      </c>
      <c r="AA2846">
        <v>51113</v>
      </c>
      <c r="AB2846">
        <v>4332.6369999999997</v>
      </c>
      <c r="AC2846">
        <v>51885</v>
      </c>
      <c r="AD2846">
        <v>1</v>
      </c>
      <c r="AE2846">
        <v>8.127438231469441E-5</v>
      </c>
      <c r="AF2846">
        <v>13</v>
      </c>
      <c r="AG2846">
        <v>98</v>
      </c>
      <c r="AH2846">
        <v>0.1326530612244898</v>
      </c>
      <c r="AI2846" s="3">
        <v>43270</v>
      </c>
      <c r="AJ2846" s="3">
        <v>122422.159444035</v>
      </c>
      <c r="AK2846">
        <v>116</v>
      </c>
      <c r="AL2846">
        <v>509056</v>
      </c>
      <c r="AM2846">
        <v>146273</v>
      </c>
      <c r="AN2846">
        <v>21566</v>
      </c>
      <c r="AO2846">
        <v>167839</v>
      </c>
      <c r="AP2846">
        <v>2</v>
      </c>
      <c r="AQ2846">
        <v>0</v>
      </c>
      <c r="AR2846">
        <v>2</v>
      </c>
      <c r="AS2846">
        <v>0.16233766233766234</v>
      </c>
      <c r="AT2846">
        <v>2</v>
      </c>
      <c r="AU2846">
        <v>18</v>
      </c>
      <c r="AV2846">
        <f t="shared" si="179"/>
        <v>20</v>
      </c>
      <c r="AW2846">
        <v>7764</v>
      </c>
      <c r="AX2846">
        <v>0.69</v>
      </c>
      <c r="AY2846">
        <v>722608282.25236702</v>
      </c>
      <c r="AZ2846">
        <v>722608.282252367</v>
      </c>
      <c r="BA2846">
        <v>55039.363605121303</v>
      </c>
      <c r="BB2846">
        <v>0.1816881472639251</v>
      </c>
      <c r="BC2846">
        <v>10073</v>
      </c>
      <c r="BD2846">
        <v>38963</v>
      </c>
      <c r="BE2846">
        <v>-28890</v>
      </c>
      <c r="BF2846">
        <v>-2.3319073371539267</v>
      </c>
      <c r="BG2846">
        <v>271652</v>
      </c>
      <c r="BH2846">
        <v>22.078348504551364</v>
      </c>
      <c r="BI2846">
        <v>2227</v>
      </c>
      <c r="BJ2846">
        <v>17</v>
      </c>
      <c r="BK2846">
        <v>3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1</v>
      </c>
      <c r="BS2846">
        <v>0</v>
      </c>
      <c r="BT2846">
        <v>13492</v>
      </c>
      <c r="BU2846">
        <v>0.66</v>
      </c>
      <c r="BV2846">
        <v>0.62843510000000002</v>
      </c>
      <c r="BW2846">
        <v>94</v>
      </c>
      <c r="BX2846">
        <v>1.7047140000000001</v>
      </c>
      <c r="BY2846">
        <v>0.50741259999999999</v>
      </c>
      <c r="BZ2846">
        <v>16</v>
      </c>
      <c r="CA2846">
        <v>1</v>
      </c>
      <c r="CB2846">
        <v>1</v>
      </c>
      <c r="CC2846">
        <v>0</v>
      </c>
      <c r="CD2846">
        <v>1</v>
      </c>
      <c r="CE2846">
        <v>0</v>
      </c>
      <c r="CF2846">
        <v>0</v>
      </c>
      <c r="CG2846">
        <v>1</v>
      </c>
      <c r="CH2846">
        <v>1</v>
      </c>
      <c r="CI2846">
        <v>0</v>
      </c>
      <c r="CJ2846">
        <v>12085</v>
      </c>
      <c r="CK2846">
        <v>1.737691352916839</v>
      </c>
      <c r="CL2846">
        <v>0.70746594005449592</v>
      </c>
      <c r="CM2846">
        <v>94</v>
      </c>
      <c r="CN2846">
        <v>0.84863944360009147</v>
      </c>
      <c r="CO2846">
        <v>1225</v>
      </c>
      <c r="CP2846">
        <v>-0.2032172163</v>
      </c>
      <c r="CQ2846">
        <v>-0.1212130625</v>
      </c>
      <c r="CR2846">
        <v>10572</v>
      </c>
      <c r="CS2846">
        <v>0.89500000000000002</v>
      </c>
      <c r="CT2846">
        <v>9948</v>
      </c>
      <c r="CU2846">
        <v>0.83300999851000002</v>
      </c>
      <c r="CV2846">
        <v>1</v>
      </c>
      <c r="CW2846">
        <v>14</v>
      </c>
      <c r="CX2846">
        <v>14</v>
      </c>
      <c r="CY2846">
        <v>85</v>
      </c>
      <c r="CZ2846">
        <v>137</v>
      </c>
      <c r="DA2846" s="2">
        <v>4466</v>
      </c>
      <c r="DB2846" s="2">
        <v>1095</v>
      </c>
      <c r="DC2846" s="2">
        <v>140.21</v>
      </c>
      <c r="DD2846" s="2">
        <v>3630</v>
      </c>
      <c r="DE2846">
        <v>31</v>
      </c>
      <c r="DF2846">
        <v>6</v>
      </c>
      <c r="DG2846">
        <v>24.59</v>
      </c>
      <c r="DH2846">
        <v>8.1999999999999993</v>
      </c>
      <c r="DI2846" s="2">
        <v>49.18</v>
      </c>
      <c r="DJ2846">
        <v>1.19</v>
      </c>
      <c r="DK2846">
        <v>0.94349433787843773</v>
      </c>
      <c r="DL2846">
        <v>0</v>
      </c>
      <c r="DM2846">
        <v>0</v>
      </c>
      <c r="DN2846">
        <v>54.5</v>
      </c>
      <c r="DO2846">
        <v>0.29100000000000004</v>
      </c>
      <c r="DP2846">
        <v>117.03</v>
      </c>
      <c r="DQ2846" s="2">
        <v>0</v>
      </c>
      <c r="DR2846" s="2">
        <v>6540.3007155399982</v>
      </c>
      <c r="DS2846">
        <v>3.510419142932171E-2</v>
      </c>
      <c r="DT2846">
        <v>3.36524794364969</v>
      </c>
      <c r="DU2846">
        <v>1713099.6572025367</v>
      </c>
      <c r="DV2846">
        <v>0</v>
      </c>
    </row>
    <row r="2847" spans="1:126" x14ac:dyDescent="0.15">
      <c r="A2847" t="s">
        <v>4550</v>
      </c>
      <c r="B2847" t="s">
        <v>4647</v>
      </c>
      <c r="C2847">
        <v>51</v>
      </c>
      <c r="D2847">
        <v>135</v>
      </c>
      <c r="E2847" t="s">
        <v>4648</v>
      </c>
      <c r="F2847">
        <v>51135</v>
      </c>
      <c r="G2847" t="s">
        <v>7830</v>
      </c>
      <c r="H2847">
        <v>55.5</v>
      </c>
      <c r="I2847">
        <v>39</v>
      </c>
      <c r="J2847">
        <v>0.3</v>
      </c>
      <c r="K2847">
        <v>0.3</v>
      </c>
      <c r="L2847">
        <v>1.1000000000000001</v>
      </c>
      <c r="M2847">
        <v>3.8</v>
      </c>
      <c r="N2847">
        <f t="shared" si="182"/>
        <v>4617.08</v>
      </c>
      <c r="O2847">
        <f t="shared" si="180"/>
        <v>5382.92</v>
      </c>
      <c r="P2847">
        <f t="shared" si="181"/>
        <v>6.4595040000000026</v>
      </c>
      <c r="Q2847" s="4">
        <v>51135</v>
      </c>
      <c r="R2847" s="5">
        <v>37.141167000000003</v>
      </c>
      <c r="S2847" s="5">
        <v>-78.053865999999999</v>
      </c>
      <c r="T2847">
        <v>6</v>
      </c>
      <c r="U2847">
        <v>9.7901236742951439E-2</v>
      </c>
      <c r="V2847">
        <v>15875</v>
      </c>
      <c r="W2847">
        <v>15756</v>
      </c>
      <c r="X2847">
        <v>15711</v>
      </c>
      <c r="Y2847">
        <v>15604</v>
      </c>
      <c r="Z2847">
        <v>8338</v>
      </c>
      <c r="AA2847">
        <v>51115</v>
      </c>
      <c r="AB2847">
        <v>5038.7929999999997</v>
      </c>
      <c r="AC2847">
        <v>36284</v>
      </c>
      <c r="AD2847">
        <v>1</v>
      </c>
      <c r="AE2847">
        <v>6.3649672204188146E-5</v>
      </c>
      <c r="AF2847">
        <v>14</v>
      </c>
      <c r="AG2847">
        <v>356</v>
      </c>
      <c r="AH2847">
        <v>3.9325842696629212E-2</v>
      </c>
      <c r="AI2847" s="3">
        <v>61568</v>
      </c>
      <c r="AJ2847" s="3">
        <v>201209.09639300502</v>
      </c>
      <c r="AK2847">
        <v>100</v>
      </c>
      <c r="AL2847">
        <v>182835.20000000001</v>
      </c>
      <c r="AM2847">
        <v>139208</v>
      </c>
      <c r="AN2847">
        <v>26786</v>
      </c>
      <c r="AO2847">
        <v>165994</v>
      </c>
      <c r="AP2847">
        <v>6</v>
      </c>
      <c r="AQ2847">
        <v>1</v>
      </c>
      <c r="AR2847">
        <v>7</v>
      </c>
      <c r="AS2847">
        <v>0.44427519675044425</v>
      </c>
      <c r="AT2847">
        <v>1</v>
      </c>
      <c r="AU2847">
        <v>12</v>
      </c>
      <c r="AV2847">
        <f t="shared" si="179"/>
        <v>13</v>
      </c>
      <c r="AW2847">
        <v>6652</v>
      </c>
      <c r="AX2847">
        <v>0.44999999999999996</v>
      </c>
      <c r="AY2847">
        <v>772652588.63940406</v>
      </c>
      <c r="AZ2847">
        <v>772652.58863940404</v>
      </c>
      <c r="BA2847">
        <v>63295.292249265702</v>
      </c>
      <c r="BB2847">
        <v>0.15798963310918296</v>
      </c>
      <c r="BC2847">
        <v>12628</v>
      </c>
      <c r="BD2847">
        <v>9029</v>
      </c>
      <c r="BE2847">
        <v>3599</v>
      </c>
      <c r="BF2847">
        <v>0.22670866141732282</v>
      </c>
      <c r="BG2847">
        <v>311296</v>
      </c>
      <c r="BH2847">
        <v>19.813888358474955</v>
      </c>
      <c r="BI2847">
        <v>1669</v>
      </c>
      <c r="BJ2847">
        <v>25</v>
      </c>
      <c r="BK2847">
        <v>3</v>
      </c>
      <c r="BL2847">
        <v>0</v>
      </c>
      <c r="BM2847">
        <v>0</v>
      </c>
      <c r="BN2847">
        <v>0</v>
      </c>
      <c r="BO2847">
        <v>1</v>
      </c>
      <c r="BP2847">
        <v>0</v>
      </c>
      <c r="BQ2847">
        <v>0</v>
      </c>
      <c r="BR2847">
        <v>2</v>
      </c>
      <c r="BS2847">
        <v>0</v>
      </c>
      <c r="BT2847">
        <v>12995</v>
      </c>
      <c r="BU2847">
        <v>0.75</v>
      </c>
      <c r="BV2847">
        <v>0.69520320000000002</v>
      </c>
      <c r="BW2847">
        <v>72</v>
      </c>
      <c r="BX2847">
        <v>2.3855330000000001</v>
      </c>
      <c r="BY2847">
        <v>1.1214010000000001</v>
      </c>
      <c r="BZ2847">
        <v>21</v>
      </c>
      <c r="CA2847">
        <v>3</v>
      </c>
      <c r="CB2847">
        <v>0</v>
      </c>
      <c r="CC2847">
        <v>0</v>
      </c>
      <c r="CD2847">
        <v>0</v>
      </c>
      <c r="CE2847">
        <v>1</v>
      </c>
      <c r="CF2847">
        <v>0</v>
      </c>
      <c r="CG2847">
        <v>0</v>
      </c>
      <c r="CH2847">
        <v>1</v>
      </c>
      <c r="CI2847">
        <v>0</v>
      </c>
      <c r="CJ2847">
        <v>6052</v>
      </c>
      <c r="CK2847">
        <v>4.2961004626569732</v>
      </c>
      <c r="CL2847">
        <v>0.79274176631004822</v>
      </c>
      <c r="CM2847">
        <v>76</v>
      </c>
      <c r="CN2847">
        <v>4.2919533558925531</v>
      </c>
      <c r="CO2847">
        <v>1338</v>
      </c>
      <c r="CP2847">
        <v>-0.41013319679999999</v>
      </c>
      <c r="CQ2847">
        <v>-0.46269237190000001</v>
      </c>
      <c r="CR2847">
        <v>12913</v>
      </c>
      <c r="CS2847">
        <v>0.87</v>
      </c>
      <c r="CT2847">
        <v>12732</v>
      </c>
      <c r="CU2847">
        <v>0.81699895068000006</v>
      </c>
      <c r="CV2847">
        <v>5</v>
      </c>
      <c r="CW2847">
        <v>7</v>
      </c>
      <c r="CX2847">
        <v>12</v>
      </c>
      <c r="CY2847">
        <v>307</v>
      </c>
      <c r="CZ2847">
        <v>526</v>
      </c>
      <c r="DA2847" s="2">
        <v>7785</v>
      </c>
      <c r="DB2847" s="2">
        <v>985</v>
      </c>
      <c r="DC2847" s="2">
        <v>163.93</v>
      </c>
      <c r="DD2847" s="2">
        <v>6787</v>
      </c>
      <c r="DE2847">
        <v>164</v>
      </c>
      <c r="DF2847">
        <v>53</v>
      </c>
      <c r="DG2847">
        <v>6.34</v>
      </c>
      <c r="DH2847">
        <v>19.02</v>
      </c>
      <c r="DI2847" s="2">
        <v>19.02</v>
      </c>
      <c r="DJ2847">
        <v>-1.57</v>
      </c>
      <c r="DK2847">
        <v>0.98447245322245325</v>
      </c>
      <c r="DL2847">
        <v>0</v>
      </c>
      <c r="DM2847">
        <v>0</v>
      </c>
      <c r="DN2847">
        <v>53.2</v>
      </c>
      <c r="DO2847">
        <v>0.26400000000000001</v>
      </c>
      <c r="DP2847">
        <v>1178.27</v>
      </c>
      <c r="DQ2847" s="2">
        <v>0</v>
      </c>
      <c r="DR2847" s="2">
        <v>2056.5470633999998</v>
      </c>
      <c r="DS2847">
        <v>1.0164657374142461E-2</v>
      </c>
      <c r="DT2847">
        <v>5.8913835279361502</v>
      </c>
      <c r="DU2847">
        <v>1077152.2856069116</v>
      </c>
      <c r="DV2847">
        <v>1</v>
      </c>
    </row>
    <row r="2848" spans="1:126" x14ac:dyDescent="0.15">
      <c r="A2848" t="s">
        <v>4550</v>
      </c>
      <c r="B2848" t="s">
        <v>459</v>
      </c>
      <c r="C2848">
        <v>51</v>
      </c>
      <c r="D2848">
        <v>137</v>
      </c>
      <c r="E2848" t="s">
        <v>4649</v>
      </c>
      <c r="F2848">
        <v>51137</v>
      </c>
      <c r="G2848" t="s">
        <v>7831</v>
      </c>
      <c r="H2848">
        <v>80.7</v>
      </c>
      <c r="I2848">
        <v>12.6</v>
      </c>
      <c r="J2848">
        <v>0.2</v>
      </c>
      <c r="K2848">
        <v>0.7</v>
      </c>
      <c r="L2848">
        <v>2.2999999999999998</v>
      </c>
      <c r="M2848">
        <v>3.4</v>
      </c>
      <c r="N2848">
        <f t="shared" si="182"/>
        <v>6688.630000000001</v>
      </c>
      <c r="O2848">
        <f t="shared" si="180"/>
        <v>3311.369999999999</v>
      </c>
      <c r="P2848">
        <f t="shared" si="181"/>
        <v>3.9736440000000002</v>
      </c>
      <c r="Q2848" s="4">
        <v>51137</v>
      </c>
      <c r="R2848" s="5">
        <v>38.250193000000003</v>
      </c>
      <c r="S2848" s="5">
        <v>-78.009621999999993</v>
      </c>
      <c r="T2848">
        <v>6</v>
      </c>
      <c r="U2848">
        <v>4.7090405580114028E-2</v>
      </c>
      <c r="V2848">
        <v>33625</v>
      </c>
      <c r="W2848">
        <v>34239</v>
      </c>
      <c r="X2848">
        <v>34596</v>
      </c>
      <c r="Y2848">
        <v>35209</v>
      </c>
      <c r="Z2848">
        <v>17736</v>
      </c>
      <c r="AA2848">
        <v>51117</v>
      </c>
      <c r="AB2848">
        <v>13673.454999999998</v>
      </c>
      <c r="AC2848">
        <v>65166</v>
      </c>
      <c r="AD2848">
        <v>1</v>
      </c>
      <c r="AE2848">
        <v>2.8905075731298415E-5</v>
      </c>
      <c r="AF2848">
        <v>37</v>
      </c>
      <c r="AG2848">
        <v>547</v>
      </c>
      <c r="AH2848">
        <v>6.7641681901279713E-2</v>
      </c>
      <c r="AI2848" s="3">
        <v>104806</v>
      </c>
      <c r="AJ2848" s="3">
        <v>218099.015221115</v>
      </c>
      <c r="AK2848">
        <v>82</v>
      </c>
      <c r="AL2848">
        <v>202323.20000000001</v>
      </c>
      <c r="AM2848">
        <v>339227</v>
      </c>
      <c r="AN2848">
        <v>52368</v>
      </c>
      <c r="AO2848">
        <v>391595</v>
      </c>
      <c r="AP2848">
        <v>0</v>
      </c>
      <c r="AQ2848">
        <v>0</v>
      </c>
      <c r="AR2848">
        <v>0</v>
      </c>
      <c r="AS2848">
        <v>0</v>
      </c>
      <c r="AT2848">
        <v>2</v>
      </c>
      <c r="AU2848">
        <v>30</v>
      </c>
      <c r="AV2848">
        <f t="shared" si="179"/>
        <v>32</v>
      </c>
      <c r="AW2848">
        <v>29928</v>
      </c>
      <c r="AX2848">
        <v>0.8</v>
      </c>
      <c r="AY2848">
        <v>108241619.833894</v>
      </c>
      <c r="AZ2848">
        <v>108241.619833894</v>
      </c>
      <c r="BA2848">
        <v>6843.0400442018199</v>
      </c>
      <c r="BB2848">
        <v>1.4613388107341423</v>
      </c>
      <c r="BC2848">
        <v>31696</v>
      </c>
      <c r="BD2848">
        <v>89838</v>
      </c>
      <c r="BE2848">
        <v>-58142</v>
      </c>
      <c r="BF2848">
        <v>-1.7291301115241635</v>
      </c>
      <c r="BG2848">
        <v>466043</v>
      </c>
      <c r="BH2848">
        <v>13.471008209041507</v>
      </c>
      <c r="BI2848">
        <v>2775</v>
      </c>
      <c r="BJ2848">
        <v>27</v>
      </c>
      <c r="BK2848">
        <v>1</v>
      </c>
      <c r="BL2848">
        <v>1</v>
      </c>
      <c r="BM2848">
        <v>0</v>
      </c>
      <c r="BN2848">
        <v>1</v>
      </c>
      <c r="BO2848">
        <v>0</v>
      </c>
      <c r="BP2848">
        <v>0</v>
      </c>
      <c r="BQ2848">
        <v>0</v>
      </c>
      <c r="BR2848">
        <v>2</v>
      </c>
      <c r="BS2848">
        <v>0</v>
      </c>
      <c r="BT2848">
        <v>15929</v>
      </c>
      <c r="BU2848">
        <v>0.79</v>
      </c>
      <c r="BV2848">
        <v>0.55171320000000001</v>
      </c>
      <c r="BW2848">
        <v>91</v>
      </c>
      <c r="BX2848">
        <v>2.0089139999999999</v>
      </c>
      <c r="BY2848">
        <v>8.3886299999999997E-2</v>
      </c>
      <c r="BZ2848">
        <v>25</v>
      </c>
      <c r="CA2848">
        <v>0</v>
      </c>
      <c r="CB2848">
        <v>1</v>
      </c>
      <c r="CC2848">
        <v>0</v>
      </c>
      <c r="CD2848">
        <v>1</v>
      </c>
      <c r="CE2848">
        <v>0</v>
      </c>
      <c r="CF2848">
        <v>1</v>
      </c>
      <c r="CG2848">
        <v>0</v>
      </c>
      <c r="CH2848">
        <v>2</v>
      </c>
      <c r="CI2848">
        <v>0</v>
      </c>
      <c r="CJ2848">
        <v>15560</v>
      </c>
      <c r="CK2848">
        <v>1.9280205655526992</v>
      </c>
      <c r="CL2848">
        <v>0.73078565328778822</v>
      </c>
      <c r="CM2848">
        <v>88</v>
      </c>
      <c r="CN2848">
        <v>0.70307764061789435</v>
      </c>
      <c r="CO2848">
        <v>4192</v>
      </c>
      <c r="CP2848">
        <v>0.362817432</v>
      </c>
      <c r="CQ2848">
        <v>0.210980734</v>
      </c>
      <c r="CR2848">
        <v>31795</v>
      </c>
      <c r="CS2848">
        <v>0.872</v>
      </c>
      <c r="CT2848">
        <v>28111</v>
      </c>
      <c r="CU2848">
        <v>0.8052987706100001</v>
      </c>
      <c r="CV2848">
        <v>16</v>
      </c>
      <c r="CW2848">
        <v>9</v>
      </c>
      <c r="CX2848">
        <v>21</v>
      </c>
      <c r="CY2848">
        <v>831</v>
      </c>
      <c r="CZ2848">
        <v>850</v>
      </c>
      <c r="DA2848" s="2">
        <v>14546</v>
      </c>
      <c r="DB2848" s="2">
        <v>3380</v>
      </c>
      <c r="DC2848" s="2">
        <v>95.1</v>
      </c>
      <c r="DD2848" s="2">
        <v>6020</v>
      </c>
      <c r="DE2848">
        <v>304</v>
      </c>
      <c r="DF2848">
        <v>73</v>
      </c>
      <c r="DG2848">
        <v>51.89</v>
      </c>
      <c r="DH2848">
        <v>8.65</v>
      </c>
      <c r="DI2848" s="2">
        <v>17.3</v>
      </c>
      <c r="DJ2848">
        <v>-0.89</v>
      </c>
      <c r="DK2848">
        <v>0.91474724729500223</v>
      </c>
      <c r="DL2848">
        <v>0</v>
      </c>
      <c r="DN2848">
        <v>32.1</v>
      </c>
      <c r="DO2848">
        <v>0.14699999999999999</v>
      </c>
      <c r="DP2848">
        <v>546.88</v>
      </c>
      <c r="DQ2848" s="2">
        <v>0</v>
      </c>
      <c r="DR2848" s="2">
        <v>42209.031076659987</v>
      </c>
      <c r="DS2848">
        <v>0.18791764369730624</v>
      </c>
      <c r="DT2848">
        <v>5.4100699697858001</v>
      </c>
      <c r="DU2848">
        <v>1094582.6685109665</v>
      </c>
      <c r="DV2848">
        <v>1</v>
      </c>
    </row>
    <row r="2849" spans="1:126" x14ac:dyDescent="0.15">
      <c r="A2849" t="s">
        <v>4550</v>
      </c>
      <c r="B2849" t="s">
        <v>1506</v>
      </c>
      <c r="C2849">
        <v>51</v>
      </c>
      <c r="D2849">
        <v>139</v>
      </c>
      <c r="E2849" t="s">
        <v>4650</v>
      </c>
      <c r="F2849">
        <v>51139</v>
      </c>
      <c r="G2849" t="s">
        <v>7832</v>
      </c>
      <c r="H2849">
        <v>95.1</v>
      </c>
      <c r="I2849">
        <v>1.9</v>
      </c>
      <c r="J2849">
        <v>0.2</v>
      </c>
      <c r="K2849">
        <v>0.3</v>
      </c>
      <c r="L2849">
        <v>1</v>
      </c>
      <c r="M2849">
        <v>1.6</v>
      </c>
      <c r="N2849">
        <f t="shared" si="182"/>
        <v>9051.31</v>
      </c>
      <c r="O2849">
        <f t="shared" si="180"/>
        <v>948.69000000000051</v>
      </c>
      <c r="P2849">
        <f t="shared" si="181"/>
        <v>1.1384280000000011</v>
      </c>
      <c r="Q2849" s="4">
        <v>51139</v>
      </c>
      <c r="R2849" s="5">
        <v>38.623201000000002</v>
      </c>
      <c r="S2849" s="5">
        <v>-78.491879999999995</v>
      </c>
      <c r="T2849">
        <v>6</v>
      </c>
      <c r="U2849">
        <v>0.15595041065964618</v>
      </c>
      <c r="V2849">
        <v>24038</v>
      </c>
      <c r="W2849">
        <v>23905</v>
      </c>
      <c r="X2849">
        <v>23843</v>
      </c>
      <c r="Y2849">
        <v>23649</v>
      </c>
      <c r="Z2849">
        <v>12529</v>
      </c>
      <c r="AA2849">
        <v>51119</v>
      </c>
      <c r="AB2849">
        <v>9186.223</v>
      </c>
      <c r="AC2849">
        <v>43895</v>
      </c>
      <c r="AD2849">
        <v>1</v>
      </c>
      <c r="AE2849">
        <v>4.1941030910539784E-5</v>
      </c>
      <c r="AF2849">
        <v>31</v>
      </c>
      <c r="AG2849">
        <v>545</v>
      </c>
      <c r="AH2849">
        <v>5.6880733944954132E-2</v>
      </c>
      <c r="AI2849" s="3">
        <v>71132</v>
      </c>
      <c r="AJ2849" s="3">
        <v>198924.48711550501</v>
      </c>
      <c r="AK2849">
        <v>59</v>
      </c>
      <c r="AL2849">
        <v>219801.60000000001</v>
      </c>
      <c r="AM2849">
        <v>583223</v>
      </c>
      <c r="AN2849">
        <v>46079</v>
      </c>
      <c r="AO2849">
        <v>629302</v>
      </c>
      <c r="AP2849" t="e">
        <v>#N/A</v>
      </c>
      <c r="AQ2849" t="e">
        <v>#N/A</v>
      </c>
      <c r="AR2849" t="e">
        <v>#N/A</v>
      </c>
      <c r="AS2849" t="e">
        <v>#N/A</v>
      </c>
      <c r="AT2849">
        <v>4</v>
      </c>
      <c r="AU2849">
        <v>40</v>
      </c>
      <c r="AV2849">
        <f t="shared" si="179"/>
        <v>44</v>
      </c>
      <c r="AW2849">
        <v>19777</v>
      </c>
      <c r="AX2849">
        <v>0.81</v>
      </c>
      <c r="AY2849">
        <v>563081155.02508497</v>
      </c>
      <c r="AZ2849">
        <v>563081.15502508497</v>
      </c>
      <c r="BA2849">
        <v>21773.250139375501</v>
      </c>
      <c r="BB2849">
        <v>0.45927915841630157</v>
      </c>
      <c r="BC2849">
        <v>16510</v>
      </c>
      <c r="BD2849">
        <v>63987</v>
      </c>
      <c r="BE2849">
        <v>-47477</v>
      </c>
      <c r="BF2849">
        <v>-1.9750811215575339</v>
      </c>
      <c r="BG2849">
        <v>384366</v>
      </c>
      <c r="BH2849">
        <v>16.120706286960534</v>
      </c>
      <c r="BI2849">
        <v>3390</v>
      </c>
      <c r="BJ2849">
        <v>28</v>
      </c>
      <c r="BK2849">
        <v>4</v>
      </c>
      <c r="BL2849">
        <v>2</v>
      </c>
      <c r="BM2849">
        <v>0</v>
      </c>
      <c r="BN2849">
        <v>0</v>
      </c>
      <c r="BO2849">
        <v>0</v>
      </c>
      <c r="BP2849">
        <v>0</v>
      </c>
      <c r="BQ2849">
        <v>3</v>
      </c>
      <c r="BR2849">
        <v>1</v>
      </c>
      <c r="BS2849">
        <v>0</v>
      </c>
      <c r="BT2849">
        <v>33600</v>
      </c>
      <c r="BU2849">
        <v>0.76</v>
      </c>
      <c r="BV2849">
        <v>0.61227569999999998</v>
      </c>
      <c r="BW2849">
        <v>219</v>
      </c>
      <c r="BX2849">
        <v>1.130952</v>
      </c>
      <c r="BY2849">
        <v>-0.1669813</v>
      </c>
      <c r="BZ2849">
        <v>29</v>
      </c>
      <c r="CA2849">
        <v>2</v>
      </c>
      <c r="CB2849">
        <v>2</v>
      </c>
      <c r="CC2849">
        <v>0</v>
      </c>
      <c r="CD2849">
        <v>0</v>
      </c>
      <c r="CE2849">
        <v>0</v>
      </c>
      <c r="CF2849">
        <v>0</v>
      </c>
      <c r="CG2849">
        <v>3</v>
      </c>
      <c r="CH2849">
        <v>2</v>
      </c>
      <c r="CI2849">
        <v>0</v>
      </c>
      <c r="CJ2849">
        <v>34978</v>
      </c>
      <c r="CK2849">
        <v>1.0863971639316141</v>
      </c>
      <c r="CL2849">
        <v>0.71743803465672296</v>
      </c>
      <c r="CM2849">
        <v>164</v>
      </c>
      <c r="CN2849">
        <v>-0.26427239958903764</v>
      </c>
      <c r="CO2849">
        <v>1658.0000000000002</v>
      </c>
      <c r="CP2849">
        <v>0.42389615200000003</v>
      </c>
      <c r="CQ2849">
        <v>-0.3227769405</v>
      </c>
      <c r="CR2849">
        <v>20606</v>
      </c>
      <c r="CS2849">
        <v>0.86799999999999999</v>
      </c>
      <c r="CT2849">
        <v>19591</v>
      </c>
      <c r="CU2849">
        <v>0.82842991311999992</v>
      </c>
      <c r="CV2849">
        <v>7</v>
      </c>
      <c r="CW2849">
        <v>4</v>
      </c>
      <c r="CX2849">
        <v>11</v>
      </c>
      <c r="CY2849">
        <v>397</v>
      </c>
      <c r="CZ2849">
        <v>827</v>
      </c>
      <c r="DA2849" s="2">
        <v>8776</v>
      </c>
      <c r="DB2849" s="2">
        <v>1660</v>
      </c>
      <c r="DC2849" s="2">
        <v>155.66999999999999</v>
      </c>
      <c r="DD2849" s="2">
        <v>1049</v>
      </c>
      <c r="DE2849">
        <v>238</v>
      </c>
      <c r="DF2849">
        <v>21</v>
      </c>
      <c r="DG2849">
        <v>46.18</v>
      </c>
      <c r="DH2849">
        <v>8.4</v>
      </c>
      <c r="DI2849" s="2">
        <v>33.58</v>
      </c>
      <c r="DJ2849">
        <v>0.94</v>
      </c>
      <c r="DK2849">
        <v>0.94692965191475009</v>
      </c>
      <c r="DL2849">
        <v>0</v>
      </c>
      <c r="DN2849">
        <v>30.3</v>
      </c>
      <c r="DO2849">
        <v>0.153</v>
      </c>
      <c r="DP2849">
        <v>330.26</v>
      </c>
      <c r="DQ2849" s="2">
        <v>27082</v>
      </c>
      <c r="DR2849" s="2">
        <v>3319.0397893899999</v>
      </c>
      <c r="DS2849">
        <v>1.5993351166912563E-2</v>
      </c>
      <c r="DT2849">
        <v>6.0691400779305003</v>
      </c>
      <c r="DU2849">
        <v>1334006.6997532486</v>
      </c>
      <c r="DV2849">
        <v>0</v>
      </c>
    </row>
    <row r="2850" spans="1:126" x14ac:dyDescent="0.15">
      <c r="A2850" t="s">
        <v>4550</v>
      </c>
      <c r="B2850" t="s">
        <v>4651</v>
      </c>
      <c r="C2850">
        <v>51</v>
      </c>
      <c r="D2850">
        <v>141</v>
      </c>
      <c r="E2850" t="s">
        <v>4652</v>
      </c>
      <c r="F2850">
        <v>51141</v>
      </c>
      <c r="G2850" t="s">
        <v>7833</v>
      </c>
      <c r="H2850">
        <v>90.2</v>
      </c>
      <c r="I2850">
        <v>5.9</v>
      </c>
      <c r="J2850">
        <v>0.3</v>
      </c>
      <c r="K2850">
        <v>0.2</v>
      </c>
      <c r="L2850">
        <v>1</v>
      </c>
      <c r="M2850">
        <v>2.4</v>
      </c>
      <c r="N2850">
        <f t="shared" si="182"/>
        <v>8177.7400000000016</v>
      </c>
      <c r="O2850">
        <f t="shared" si="180"/>
        <v>1822.2599999999984</v>
      </c>
      <c r="P2850">
        <f t="shared" si="181"/>
        <v>2.1867119999999987</v>
      </c>
      <c r="Q2850" s="4">
        <v>51141</v>
      </c>
      <c r="R2850" s="5">
        <v>36.667138000000001</v>
      </c>
      <c r="S2850" s="5">
        <v>-80.286412999999996</v>
      </c>
      <c r="T2850">
        <v>8</v>
      </c>
      <c r="U2850">
        <v>0.1361893814102145</v>
      </c>
      <c r="V2850">
        <v>18513</v>
      </c>
      <c r="W2850">
        <v>18365</v>
      </c>
      <c r="X2850">
        <v>18264</v>
      </c>
      <c r="Y2850">
        <v>17946</v>
      </c>
      <c r="Z2850">
        <v>9411</v>
      </c>
      <c r="AA2850">
        <v>51121</v>
      </c>
      <c r="AB2850">
        <v>6140.8989999999994</v>
      </c>
      <c r="AC2850">
        <v>33982</v>
      </c>
      <c r="AD2850">
        <v>3</v>
      </c>
      <c r="AE2850">
        <v>1.6425755584756899E-4</v>
      </c>
      <c r="AF2850">
        <v>34</v>
      </c>
      <c r="AG2850">
        <v>566</v>
      </c>
      <c r="AH2850">
        <v>6.0070671378091869E-2</v>
      </c>
      <c r="AI2850" s="3">
        <v>79107</v>
      </c>
      <c r="AJ2850" s="3">
        <v>309186.40935449</v>
      </c>
      <c r="AK2850">
        <v>82</v>
      </c>
      <c r="AL2850">
        <v>201030.40000000002</v>
      </c>
      <c r="AM2850">
        <v>486310</v>
      </c>
      <c r="AN2850">
        <v>29874</v>
      </c>
      <c r="AO2850">
        <v>516184</v>
      </c>
      <c r="AP2850">
        <v>2</v>
      </c>
      <c r="AQ2850">
        <v>0</v>
      </c>
      <c r="AR2850">
        <v>2</v>
      </c>
      <c r="AS2850">
        <v>0.10890280424720937</v>
      </c>
      <c r="AT2850">
        <v>0</v>
      </c>
      <c r="AU2850">
        <v>21</v>
      </c>
      <c r="AV2850">
        <f t="shared" si="179"/>
        <v>21</v>
      </c>
      <c r="AW2850">
        <v>1568</v>
      </c>
      <c r="AX2850">
        <v>8.9999999999999969E-2</v>
      </c>
      <c r="AY2850">
        <v>367321825.658131</v>
      </c>
      <c r="AZ2850">
        <v>367321.82565813098</v>
      </c>
      <c r="BA2850">
        <v>15892.060514864599</v>
      </c>
      <c r="BB2850">
        <v>0.62924502399462456</v>
      </c>
      <c r="BC2850">
        <v>10947</v>
      </c>
      <c r="BD2850">
        <v>39867</v>
      </c>
      <c r="BE2850">
        <v>-28920</v>
      </c>
      <c r="BF2850">
        <v>-1.5621455193647706</v>
      </c>
      <c r="BG2850">
        <v>248760</v>
      </c>
      <c r="BH2850">
        <v>13.620236530880421</v>
      </c>
      <c r="BI2850">
        <v>3507</v>
      </c>
      <c r="BJ2850">
        <v>22</v>
      </c>
      <c r="BK2850">
        <v>4</v>
      </c>
      <c r="BL2850">
        <v>1</v>
      </c>
      <c r="BM2850">
        <v>0</v>
      </c>
      <c r="BN2850">
        <v>0</v>
      </c>
      <c r="BO2850">
        <v>2</v>
      </c>
      <c r="BP2850">
        <v>1</v>
      </c>
      <c r="BQ2850">
        <v>2</v>
      </c>
      <c r="BR2850">
        <v>0</v>
      </c>
      <c r="BS2850">
        <v>0</v>
      </c>
      <c r="BT2850">
        <v>24070</v>
      </c>
      <c r="BU2850">
        <v>0.78</v>
      </c>
      <c r="BV2850">
        <v>0.54412609999999995</v>
      </c>
      <c r="BW2850">
        <v>125</v>
      </c>
      <c r="BX2850">
        <v>1.329456</v>
      </c>
      <c r="BY2850">
        <v>-0.56603499999999995</v>
      </c>
      <c r="BZ2850">
        <v>21</v>
      </c>
      <c r="CA2850">
        <v>2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2</v>
      </c>
      <c r="CH2850">
        <v>0</v>
      </c>
      <c r="CI2850">
        <v>0</v>
      </c>
      <c r="CJ2850">
        <v>23845</v>
      </c>
      <c r="CK2850">
        <v>1.090375340742294</v>
      </c>
      <c r="CL2850">
        <v>0.65534695969757162</v>
      </c>
      <c r="CM2850">
        <v>109</v>
      </c>
      <c r="CN2850">
        <v>-0.54409023444801874</v>
      </c>
      <c r="CO2850">
        <v>1284</v>
      </c>
      <c r="CP2850">
        <v>-0.2428762515</v>
      </c>
      <c r="CQ2850">
        <v>-0.26314198459999999</v>
      </c>
      <c r="CR2850">
        <v>15695</v>
      </c>
      <c r="CS2850">
        <v>0.92500000000000004</v>
      </c>
      <c r="CT2850">
        <v>14940</v>
      </c>
      <c r="CU2850">
        <v>0.86981497157999998</v>
      </c>
      <c r="CV2850">
        <v>3</v>
      </c>
      <c r="CW2850">
        <v>3</v>
      </c>
      <c r="CX2850">
        <v>3</v>
      </c>
      <c r="CY2850">
        <v>464</v>
      </c>
      <c r="CZ2850">
        <v>880</v>
      </c>
      <c r="DA2850" s="2">
        <v>7809</v>
      </c>
      <c r="DB2850" s="2">
        <v>1085</v>
      </c>
      <c r="DC2850" s="2">
        <v>138.53</v>
      </c>
      <c r="DD2850" s="2">
        <v>1425</v>
      </c>
      <c r="DE2850">
        <v>261</v>
      </c>
      <c r="DF2850">
        <v>27</v>
      </c>
      <c r="DG2850">
        <v>21.78</v>
      </c>
      <c r="DH2850">
        <v>10.89</v>
      </c>
      <c r="DI2850" s="2">
        <v>32.67</v>
      </c>
      <c r="DJ2850">
        <v>1.27</v>
      </c>
      <c r="DK2850">
        <v>0.97859860695008027</v>
      </c>
      <c r="DL2850">
        <v>5.3003533568904597E-3</v>
      </c>
      <c r="DN2850">
        <v>22.7</v>
      </c>
      <c r="DO2850">
        <v>7.400000000000001E-2</v>
      </c>
      <c r="DP2850">
        <v>157.55000000000001</v>
      </c>
      <c r="DQ2850" s="2">
        <v>0</v>
      </c>
      <c r="DR2850" s="2">
        <v>2290.5430013499999</v>
      </c>
      <c r="DS2850">
        <v>7.0138535297184024E-3</v>
      </c>
      <c r="DT2850">
        <v>3.4601464574545702</v>
      </c>
      <c r="DU2850">
        <v>695594.62640067528</v>
      </c>
      <c r="DV2850">
        <v>1</v>
      </c>
    </row>
    <row r="2851" spans="1:126" x14ac:dyDescent="0.15">
      <c r="A2851" t="s">
        <v>4550</v>
      </c>
      <c r="B2851" t="s">
        <v>4653</v>
      </c>
      <c r="C2851">
        <v>51</v>
      </c>
      <c r="D2851">
        <v>143</v>
      </c>
      <c r="E2851" t="s">
        <v>4654</v>
      </c>
      <c r="F2851">
        <v>51143</v>
      </c>
      <c r="G2851" t="s">
        <v>7834</v>
      </c>
      <c r="H2851">
        <v>74.400000000000006</v>
      </c>
      <c r="I2851">
        <v>22</v>
      </c>
      <c r="J2851">
        <v>0.2</v>
      </c>
      <c r="K2851">
        <v>0.3</v>
      </c>
      <c r="L2851">
        <v>1</v>
      </c>
      <c r="M2851">
        <v>2.1</v>
      </c>
      <c r="N2851">
        <f t="shared" si="182"/>
        <v>6024.9000000000005</v>
      </c>
      <c r="O2851">
        <f t="shared" si="180"/>
        <v>3975.0999999999995</v>
      </c>
      <c r="P2851">
        <f t="shared" si="181"/>
        <v>4.7701200000000012</v>
      </c>
      <c r="Q2851" s="4">
        <v>51143</v>
      </c>
      <c r="R2851" s="5">
        <v>36.821720999999997</v>
      </c>
      <c r="S2851" s="5">
        <v>-79.398501999999993</v>
      </c>
      <c r="T2851">
        <v>4</v>
      </c>
      <c r="U2851">
        <v>0.14647227528393833</v>
      </c>
      <c r="V2851">
        <v>63318</v>
      </c>
      <c r="W2851">
        <v>62955</v>
      </c>
      <c r="X2851">
        <v>62794</v>
      </c>
      <c r="Y2851">
        <v>61987</v>
      </c>
      <c r="Z2851">
        <v>33485</v>
      </c>
      <c r="AA2851">
        <v>51125</v>
      </c>
      <c r="AB2851">
        <v>24815.948</v>
      </c>
      <c r="AC2851">
        <v>41824</v>
      </c>
      <c r="AD2851">
        <v>2</v>
      </c>
      <c r="AE2851">
        <v>3.1850176768481066E-5</v>
      </c>
      <c r="AF2851">
        <v>77</v>
      </c>
      <c r="AG2851">
        <v>1354</v>
      </c>
      <c r="AH2851">
        <v>5.68685376661743E-2</v>
      </c>
      <c r="AI2851" s="3">
        <v>287262</v>
      </c>
      <c r="AJ2851" s="3">
        <v>620116.41061606503</v>
      </c>
      <c r="AK2851">
        <v>109</v>
      </c>
      <c r="AL2851">
        <v>310963.20000000001</v>
      </c>
      <c r="AM2851">
        <v>116034</v>
      </c>
      <c r="AN2851">
        <v>109614</v>
      </c>
      <c r="AO2851">
        <v>225648</v>
      </c>
      <c r="AP2851">
        <v>2</v>
      </c>
      <c r="AQ2851">
        <v>1</v>
      </c>
      <c r="AR2851">
        <v>3</v>
      </c>
      <c r="AS2851">
        <v>4.7653085537288538E-2</v>
      </c>
      <c r="AT2851">
        <v>2</v>
      </c>
      <c r="AU2851">
        <v>12</v>
      </c>
      <c r="AV2851">
        <f t="shared" si="179"/>
        <v>14</v>
      </c>
      <c r="AW2851">
        <v>36420</v>
      </c>
      <c r="AX2851">
        <v>0.6</v>
      </c>
      <c r="AY2851">
        <v>425992113.05068499</v>
      </c>
      <c r="AZ2851">
        <v>425992.11305068497</v>
      </c>
      <c r="BA2851">
        <v>21836.296958176001</v>
      </c>
      <c r="BB2851">
        <v>0.45795310528856747</v>
      </c>
      <c r="BC2851">
        <v>40786</v>
      </c>
      <c r="BD2851">
        <v>107562</v>
      </c>
      <c r="BE2851">
        <v>-66776</v>
      </c>
      <c r="BF2851">
        <v>-1.0546132221485203</v>
      </c>
      <c r="BG2851">
        <v>381738</v>
      </c>
      <c r="BH2851">
        <v>6.0792113896232127</v>
      </c>
      <c r="BI2851">
        <v>9376</v>
      </c>
      <c r="BJ2851">
        <v>15</v>
      </c>
      <c r="BK2851">
        <v>0</v>
      </c>
      <c r="BL2851">
        <v>2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1</v>
      </c>
      <c r="BS2851">
        <v>0</v>
      </c>
      <c r="BT2851">
        <v>18636</v>
      </c>
      <c r="BU2851">
        <v>0.82</v>
      </c>
      <c r="BV2851">
        <v>0.5584943</v>
      </c>
      <c r="BW2851">
        <v>95</v>
      </c>
      <c r="BX2851">
        <v>1.0195320000000001</v>
      </c>
      <c r="BY2851">
        <v>-0.78079690000000002</v>
      </c>
      <c r="BZ2851">
        <v>18</v>
      </c>
      <c r="CA2851">
        <v>0</v>
      </c>
      <c r="CB2851">
        <v>2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1</v>
      </c>
      <c r="CI2851">
        <v>0</v>
      </c>
      <c r="CJ2851">
        <v>18224</v>
      </c>
      <c r="CK2851">
        <v>1.2071992976294996</v>
      </c>
      <c r="CL2851">
        <v>0.67146341463414638</v>
      </c>
      <c r="CM2851">
        <v>98</v>
      </c>
      <c r="CN2851">
        <v>-0.2473137429309176</v>
      </c>
      <c r="CO2851">
        <v>5231</v>
      </c>
      <c r="CP2851">
        <v>-0.31595257230000001</v>
      </c>
      <c r="CQ2851">
        <v>-0.14499042610000001</v>
      </c>
      <c r="CR2851">
        <v>53914</v>
      </c>
      <c r="CS2851">
        <v>0.81799999999999995</v>
      </c>
      <c r="CT2851">
        <v>51731</v>
      </c>
      <c r="CU2851">
        <v>0.80753453328000002</v>
      </c>
      <c r="CV2851">
        <v>5</v>
      </c>
      <c r="CW2851">
        <v>8</v>
      </c>
      <c r="CX2851">
        <v>3</v>
      </c>
      <c r="CY2851">
        <v>1638</v>
      </c>
      <c r="CZ2851">
        <v>2013</v>
      </c>
      <c r="DA2851" s="2">
        <v>51394</v>
      </c>
      <c r="DB2851" s="2">
        <v>4135</v>
      </c>
      <c r="DC2851" s="2">
        <v>119.77</v>
      </c>
      <c r="DD2851" s="2">
        <v>15824</v>
      </c>
      <c r="DE2851">
        <v>495</v>
      </c>
      <c r="DF2851">
        <v>139</v>
      </c>
      <c r="DG2851">
        <v>16.02</v>
      </c>
      <c r="DH2851">
        <v>8.01</v>
      </c>
      <c r="DI2851" s="2">
        <v>12.82</v>
      </c>
      <c r="DJ2851">
        <v>-0.3</v>
      </c>
      <c r="DK2851">
        <v>0.9527330450947219</v>
      </c>
      <c r="DL2851">
        <v>2.2156573116691287E-3</v>
      </c>
      <c r="DN2851">
        <v>108.1</v>
      </c>
      <c r="DO2851">
        <v>0.16200000000000001</v>
      </c>
      <c r="DP2851">
        <v>1563.5800000000002</v>
      </c>
      <c r="DQ2851" s="2">
        <v>0</v>
      </c>
      <c r="DR2851" s="2">
        <v>8773.8724760200002</v>
      </c>
      <c r="DS2851">
        <v>2.1996506387320491E-2</v>
      </c>
      <c r="DT2851">
        <v>6.1776263626906696</v>
      </c>
      <c r="DU2851">
        <v>1921014.4621466512</v>
      </c>
      <c r="DV2851">
        <v>1</v>
      </c>
    </row>
    <row r="2852" spans="1:126" x14ac:dyDescent="0.15">
      <c r="A2852" t="s">
        <v>4550</v>
      </c>
      <c r="B2852" t="s">
        <v>4655</v>
      </c>
      <c r="C2852">
        <v>51</v>
      </c>
      <c r="D2852">
        <v>145</v>
      </c>
      <c r="E2852" t="s">
        <v>4656</v>
      </c>
      <c r="F2852">
        <v>51145</v>
      </c>
      <c r="G2852" t="s">
        <v>7835</v>
      </c>
      <c r="H2852">
        <v>82.8</v>
      </c>
      <c r="I2852">
        <v>13.5</v>
      </c>
      <c r="J2852">
        <v>0.3</v>
      </c>
      <c r="K2852">
        <v>0.5</v>
      </c>
      <c r="L2852">
        <v>1.1000000000000001</v>
      </c>
      <c r="M2852">
        <v>1.8</v>
      </c>
      <c r="N2852">
        <f t="shared" si="182"/>
        <v>7042.8799999999992</v>
      </c>
      <c r="O2852">
        <f t="shared" si="180"/>
        <v>2957.1200000000008</v>
      </c>
      <c r="P2852">
        <f t="shared" si="181"/>
        <v>3.5485440000000024</v>
      </c>
      <c r="Q2852" s="4">
        <v>51145</v>
      </c>
      <c r="R2852" s="5">
        <v>37.549404000000003</v>
      </c>
      <c r="S2852" s="5">
        <v>-77.912854999999993</v>
      </c>
      <c r="T2852">
        <v>1</v>
      </c>
      <c r="U2852">
        <v>0.13653054337002352</v>
      </c>
      <c r="V2852">
        <v>28003</v>
      </c>
      <c r="W2852">
        <v>28193</v>
      </c>
      <c r="X2852">
        <v>28207</v>
      </c>
      <c r="Y2852">
        <v>28045</v>
      </c>
      <c r="Z2852">
        <v>16012</v>
      </c>
      <c r="AA2852">
        <v>51127</v>
      </c>
      <c r="AB2852">
        <v>11449.514000000001</v>
      </c>
      <c r="AC2852">
        <v>77896</v>
      </c>
      <c r="AD2852">
        <v>1</v>
      </c>
      <c r="AE2852">
        <v>3.5452192718119619E-5</v>
      </c>
      <c r="AF2852">
        <v>25</v>
      </c>
      <c r="AG2852">
        <v>250</v>
      </c>
      <c r="AH2852">
        <v>0.1</v>
      </c>
      <c r="AI2852" s="3">
        <v>32081</v>
      </c>
      <c r="AJ2852" s="3">
        <v>166554.00615495001</v>
      </c>
      <c r="AK2852">
        <v>60</v>
      </c>
      <c r="AL2852">
        <v>626054.40000000002</v>
      </c>
      <c r="AM2852">
        <v>196850</v>
      </c>
      <c r="AN2852">
        <v>12148</v>
      </c>
      <c r="AO2852">
        <v>208998</v>
      </c>
      <c r="AP2852">
        <v>0</v>
      </c>
      <c r="AQ2852">
        <v>0</v>
      </c>
      <c r="AR2852">
        <v>0</v>
      </c>
      <c r="AS2852">
        <v>0</v>
      </c>
      <c r="AT2852">
        <v>3</v>
      </c>
      <c r="AU2852">
        <v>20</v>
      </c>
      <c r="AV2852">
        <f t="shared" si="179"/>
        <v>23</v>
      </c>
      <c r="AW2852">
        <v>24137</v>
      </c>
      <c r="AX2852">
        <v>0.78</v>
      </c>
      <c r="AY2852">
        <v>426768630.02811003</v>
      </c>
      <c r="AZ2852">
        <v>426768.63002811006</v>
      </c>
      <c r="BA2852">
        <v>6908.24454176572</v>
      </c>
      <c r="BB2852">
        <v>1.4475457461793961</v>
      </c>
      <c r="BC2852">
        <v>16915</v>
      </c>
      <c r="BD2852">
        <v>91601</v>
      </c>
      <c r="BE2852">
        <v>-74686</v>
      </c>
      <c r="BF2852">
        <v>-2.6670713852087276</v>
      </c>
      <c r="BG2852">
        <v>383087</v>
      </c>
      <c r="BH2852">
        <v>13.581274151806289</v>
      </c>
      <c r="BI2852">
        <v>2108</v>
      </c>
      <c r="BJ2852">
        <v>74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0</v>
      </c>
      <c r="BQ2852">
        <v>0</v>
      </c>
      <c r="BR2852">
        <v>4</v>
      </c>
      <c r="BS2852">
        <v>0</v>
      </c>
      <c r="BT2852">
        <v>61414</v>
      </c>
      <c r="BU2852">
        <v>0.8</v>
      </c>
      <c r="BV2852">
        <v>0.62869010000000003</v>
      </c>
      <c r="BW2852">
        <v>165</v>
      </c>
      <c r="BX2852">
        <v>1.2863519999999999</v>
      </c>
      <c r="BY2852">
        <v>-0.54859820000000004</v>
      </c>
      <c r="BZ2852">
        <v>74</v>
      </c>
      <c r="CA2852">
        <v>2</v>
      </c>
      <c r="CB2852">
        <v>1</v>
      </c>
      <c r="CC2852">
        <v>1</v>
      </c>
      <c r="CD2852">
        <v>1</v>
      </c>
      <c r="CE2852">
        <v>0</v>
      </c>
      <c r="CF2852">
        <v>0</v>
      </c>
      <c r="CG2852">
        <v>0</v>
      </c>
      <c r="CH2852">
        <v>4</v>
      </c>
      <c r="CI2852">
        <v>0</v>
      </c>
      <c r="CJ2852">
        <v>62546</v>
      </c>
      <c r="CK2852">
        <v>1.3270233108432192</v>
      </c>
      <c r="CL2852">
        <v>0.71430899608865706</v>
      </c>
      <c r="CM2852">
        <v>172</v>
      </c>
      <c r="CN2852">
        <v>-0.41054081326532321</v>
      </c>
      <c r="CO2852">
        <v>4644</v>
      </c>
      <c r="CP2852">
        <v>0.77020899399999998</v>
      </c>
      <c r="CQ2852">
        <v>0.57849477199999999</v>
      </c>
      <c r="CR2852">
        <v>25921</v>
      </c>
      <c r="CS2852">
        <v>0.86699999999999999</v>
      </c>
      <c r="CT2852">
        <v>24139</v>
      </c>
      <c r="CU2852">
        <v>0.86685776415999993</v>
      </c>
      <c r="CV2852">
        <v>10</v>
      </c>
      <c r="CW2852">
        <v>14</v>
      </c>
      <c r="CX2852">
        <v>16</v>
      </c>
      <c r="CY2852">
        <v>189</v>
      </c>
      <c r="CZ2852">
        <v>398</v>
      </c>
      <c r="DA2852" s="2">
        <v>11129</v>
      </c>
      <c r="DB2852" s="2">
        <v>3650</v>
      </c>
      <c r="DC2852" s="2">
        <v>78.489999999999995</v>
      </c>
      <c r="DD2852" s="2">
        <v>4231</v>
      </c>
      <c r="DE2852">
        <v>157</v>
      </c>
      <c r="DF2852">
        <v>39</v>
      </c>
      <c r="DG2852">
        <v>24.77</v>
      </c>
      <c r="DH2852">
        <v>3.54</v>
      </c>
      <c r="DI2852" s="2">
        <v>14.15</v>
      </c>
      <c r="DJ2852">
        <v>-1.85</v>
      </c>
      <c r="DK2852">
        <v>0.9565786602662012</v>
      </c>
      <c r="DL2852">
        <v>0</v>
      </c>
      <c r="DM2852">
        <v>0</v>
      </c>
      <c r="DN2852">
        <v>57.2</v>
      </c>
      <c r="DO2852">
        <v>0.33700000000000002</v>
      </c>
      <c r="DP2852">
        <v>566.66</v>
      </c>
      <c r="DQ2852" s="2">
        <v>0</v>
      </c>
      <c r="DR2852" s="2">
        <v>4536.9431198800012</v>
      </c>
      <c r="DS2852">
        <v>2.7013843482256258E-2</v>
      </c>
      <c r="DT2852">
        <v>4.5667974833115403</v>
      </c>
      <c r="DU2852">
        <v>2859063.6583361165</v>
      </c>
      <c r="DV2852">
        <v>1</v>
      </c>
    </row>
    <row r="2853" spans="1:126" x14ac:dyDescent="0.15">
      <c r="A2853" t="s">
        <v>4550</v>
      </c>
      <c r="B2853" t="s">
        <v>4657</v>
      </c>
      <c r="C2853">
        <v>51</v>
      </c>
      <c r="D2853">
        <v>147</v>
      </c>
      <c r="E2853" t="s">
        <v>4658</v>
      </c>
      <c r="F2853">
        <v>51147</v>
      </c>
      <c r="G2853" t="s">
        <v>7836</v>
      </c>
      <c r="H2853">
        <v>62.2</v>
      </c>
      <c r="I2853">
        <v>32.799999999999997</v>
      </c>
      <c r="J2853">
        <v>0.3</v>
      </c>
      <c r="K2853">
        <v>0.9</v>
      </c>
      <c r="L2853">
        <v>1.6</v>
      </c>
      <c r="M2853">
        <v>2.2000000000000002</v>
      </c>
      <c r="N2853">
        <f t="shared" si="182"/>
        <v>4952.9800000000014</v>
      </c>
      <c r="O2853">
        <f t="shared" si="180"/>
        <v>5047.0199999999986</v>
      </c>
      <c r="P2853">
        <f t="shared" si="181"/>
        <v>6.0564240000000007</v>
      </c>
      <c r="Q2853" s="4">
        <v>51147</v>
      </c>
      <c r="R2853" s="5">
        <v>37.224881000000003</v>
      </c>
      <c r="S2853" s="5">
        <v>-78.432957000000002</v>
      </c>
      <c r="T2853">
        <v>6</v>
      </c>
      <c r="U2853">
        <v>0.14569168053834805</v>
      </c>
      <c r="V2853">
        <v>23017</v>
      </c>
      <c r="W2853">
        <v>23140</v>
      </c>
      <c r="X2853">
        <v>23022</v>
      </c>
      <c r="Y2853">
        <v>23100</v>
      </c>
      <c r="Z2853">
        <v>9463</v>
      </c>
      <c r="AA2853">
        <v>51131</v>
      </c>
      <c r="AB2853">
        <v>6444.7950000000001</v>
      </c>
      <c r="AC2853">
        <v>41697</v>
      </c>
      <c r="AD2853">
        <v>1</v>
      </c>
      <c r="AE2853">
        <v>4.3436712709582136E-5</v>
      </c>
      <c r="AF2853">
        <v>21</v>
      </c>
      <c r="AG2853">
        <v>413</v>
      </c>
      <c r="AH2853">
        <v>5.0847457627118647E-2</v>
      </c>
      <c r="AI2853" s="3">
        <v>78916</v>
      </c>
      <c r="AJ2853" s="3">
        <v>223972.40602774502</v>
      </c>
      <c r="AK2853">
        <v>100</v>
      </c>
      <c r="AL2853">
        <v>167948.80000000002</v>
      </c>
      <c r="AM2853">
        <v>192105</v>
      </c>
      <c r="AN2853">
        <v>24152</v>
      </c>
      <c r="AO2853">
        <v>216257</v>
      </c>
      <c r="AP2853" t="e">
        <v>#N/A</v>
      </c>
      <c r="AQ2853" t="e">
        <v>#N/A</v>
      </c>
      <c r="AR2853" t="e">
        <v>#N/A</v>
      </c>
      <c r="AS2853" t="e">
        <v>#N/A</v>
      </c>
      <c r="AT2853">
        <v>11</v>
      </c>
      <c r="AU2853">
        <v>87</v>
      </c>
      <c r="AV2853">
        <f t="shared" si="179"/>
        <v>98</v>
      </c>
      <c r="AW2853">
        <v>13783</v>
      </c>
      <c r="AX2853">
        <v>0.57000000000000006</v>
      </c>
      <c r="AY2853">
        <v>329416209.43765002</v>
      </c>
      <c r="AZ2853">
        <v>329416.20943765005</v>
      </c>
      <c r="BA2853">
        <v>14597.835094149301</v>
      </c>
      <c r="BB2853">
        <v>0.68503308439262489</v>
      </c>
      <c r="BC2853">
        <v>10123</v>
      </c>
      <c r="BD2853">
        <v>16689</v>
      </c>
      <c r="BE2853">
        <v>-6566</v>
      </c>
      <c r="BF2853">
        <v>-0.28526741104401093</v>
      </c>
      <c r="BG2853">
        <v>353914</v>
      </c>
      <c r="BH2853">
        <v>15.372860741899053</v>
      </c>
      <c r="BI2853">
        <v>2304</v>
      </c>
      <c r="BJ2853">
        <v>24</v>
      </c>
      <c r="BK2853">
        <v>3</v>
      </c>
      <c r="BL2853">
        <v>2</v>
      </c>
      <c r="BM2853">
        <v>0</v>
      </c>
      <c r="BN2853">
        <v>0</v>
      </c>
      <c r="BO2853">
        <v>1</v>
      </c>
      <c r="BP2853">
        <v>0</v>
      </c>
      <c r="BQ2853">
        <v>2</v>
      </c>
      <c r="BR2853">
        <v>4</v>
      </c>
      <c r="BS2853">
        <v>0</v>
      </c>
      <c r="BT2853">
        <v>27964</v>
      </c>
      <c r="BU2853">
        <v>0.84</v>
      </c>
      <c r="BV2853">
        <v>0.65864769999999995</v>
      </c>
      <c r="BW2853">
        <v>91</v>
      </c>
      <c r="BX2853">
        <v>1.287369</v>
      </c>
      <c r="BY2853">
        <v>-0.33831309999999998</v>
      </c>
      <c r="BZ2853">
        <v>21</v>
      </c>
      <c r="CA2853">
        <v>2</v>
      </c>
      <c r="CB2853">
        <v>1</v>
      </c>
      <c r="CC2853">
        <v>0</v>
      </c>
      <c r="CD2853">
        <v>0</v>
      </c>
      <c r="CE2853">
        <v>2</v>
      </c>
      <c r="CF2853">
        <v>0</v>
      </c>
      <c r="CG2853">
        <v>1</v>
      </c>
      <c r="CH2853">
        <v>5</v>
      </c>
      <c r="CI2853">
        <v>0</v>
      </c>
      <c r="CJ2853">
        <v>28462</v>
      </c>
      <c r="CK2853">
        <v>1.1243060923336377</v>
      </c>
      <c r="CL2853">
        <v>0.81231686898283806</v>
      </c>
      <c r="CM2853">
        <v>89</v>
      </c>
      <c r="CN2853">
        <v>-0.13708247465313719</v>
      </c>
      <c r="CO2853">
        <v>2492.9999999999995</v>
      </c>
      <c r="CP2853">
        <v>-0.24684570989999999</v>
      </c>
      <c r="CQ2853">
        <v>-0.40951105129999998</v>
      </c>
      <c r="CR2853">
        <v>18752</v>
      </c>
      <c r="CS2853">
        <v>0.93099999999999994</v>
      </c>
      <c r="CT2853">
        <v>18828</v>
      </c>
      <c r="CU2853">
        <v>0.84885856917000002</v>
      </c>
      <c r="CV2853">
        <v>50</v>
      </c>
      <c r="CW2853">
        <v>8</v>
      </c>
      <c r="CX2853">
        <v>12</v>
      </c>
      <c r="CY2853">
        <v>258</v>
      </c>
      <c r="CZ2853">
        <v>577</v>
      </c>
      <c r="DA2853" s="2">
        <v>11946</v>
      </c>
      <c r="DB2853" s="2">
        <v>1565</v>
      </c>
      <c r="DC2853" s="2">
        <v>184.01</v>
      </c>
      <c r="DD2853" s="2">
        <v>8265</v>
      </c>
      <c r="DE2853">
        <v>196</v>
      </c>
      <c r="DF2853">
        <v>65</v>
      </c>
      <c r="DG2853">
        <v>48.24</v>
      </c>
      <c r="DH2853">
        <v>4.3899999999999997</v>
      </c>
      <c r="DI2853" s="2">
        <v>26.31</v>
      </c>
      <c r="DJ2853">
        <v>-1.67</v>
      </c>
      <c r="DK2853">
        <v>0.98830401946373359</v>
      </c>
      <c r="DL2853">
        <v>0</v>
      </c>
      <c r="DM2853">
        <v>0</v>
      </c>
      <c r="DN2853">
        <v>58.8</v>
      </c>
      <c r="DO2853">
        <v>0.253</v>
      </c>
      <c r="DP2853">
        <v>2723.7999999999997</v>
      </c>
      <c r="DQ2853" s="2">
        <v>0</v>
      </c>
      <c r="DR2853" s="2">
        <v>7014.0237290100022</v>
      </c>
      <c r="DS2853">
        <v>2.8289852966846225E-2</v>
      </c>
      <c r="DT2853">
        <v>3.4593118277694002</v>
      </c>
      <c r="DU2853">
        <v>580987.2702996775</v>
      </c>
      <c r="DV2853">
        <v>0</v>
      </c>
    </row>
    <row r="2854" spans="1:126" x14ac:dyDescent="0.15">
      <c r="A2854" t="s">
        <v>4550</v>
      </c>
      <c r="B2854" t="s">
        <v>4659</v>
      </c>
      <c r="C2854">
        <v>51</v>
      </c>
      <c r="D2854">
        <v>149</v>
      </c>
      <c r="E2854" t="s">
        <v>4660</v>
      </c>
      <c r="F2854">
        <v>51149</v>
      </c>
      <c r="G2854" t="s">
        <v>7837</v>
      </c>
      <c r="H2854">
        <v>58.3</v>
      </c>
      <c r="I2854">
        <v>31.2</v>
      </c>
      <c r="J2854">
        <v>0.5</v>
      </c>
      <c r="K2854">
        <v>1.5</v>
      </c>
      <c r="L2854">
        <v>2.8</v>
      </c>
      <c r="M2854">
        <v>5.8</v>
      </c>
      <c r="N2854">
        <f t="shared" si="182"/>
        <v>4416.3100000000004</v>
      </c>
      <c r="O2854">
        <f t="shared" si="180"/>
        <v>5583.69</v>
      </c>
      <c r="P2854">
        <f t="shared" si="181"/>
        <v>6.7004280000000023</v>
      </c>
      <c r="Q2854" s="4">
        <v>51149</v>
      </c>
      <c r="R2854" s="5">
        <v>37.187325000000001</v>
      </c>
      <c r="S2854" s="5">
        <v>-77.220993000000007</v>
      </c>
      <c r="T2854">
        <v>1</v>
      </c>
      <c r="U2854">
        <v>7.634842107918878E-2</v>
      </c>
      <c r="V2854">
        <v>36013</v>
      </c>
      <c r="W2854">
        <v>36792</v>
      </c>
      <c r="X2854">
        <v>37380</v>
      </c>
      <c r="Y2854">
        <v>38168</v>
      </c>
      <c r="Z2854">
        <v>21083</v>
      </c>
      <c r="AA2854">
        <v>51133</v>
      </c>
      <c r="AB2854">
        <v>13715.257</v>
      </c>
      <c r="AC2854">
        <v>61857</v>
      </c>
      <c r="AD2854">
        <v>1</v>
      </c>
      <c r="AE2854">
        <v>2.6752273943285178E-5</v>
      </c>
      <c r="AF2854">
        <v>9</v>
      </c>
      <c r="AG2854">
        <v>167</v>
      </c>
      <c r="AH2854">
        <v>5.3892215568862277E-2</v>
      </c>
      <c r="AI2854" s="3">
        <v>36659</v>
      </c>
      <c r="AJ2854" s="3">
        <v>169701.41120413001</v>
      </c>
      <c r="AK2854">
        <v>76</v>
      </c>
      <c r="AL2854">
        <v>226476.79999999999</v>
      </c>
      <c r="AM2854">
        <v>263869</v>
      </c>
      <c r="AN2854">
        <v>17165</v>
      </c>
      <c r="AO2854">
        <v>281034</v>
      </c>
      <c r="AP2854">
        <v>1</v>
      </c>
      <c r="AQ2854">
        <v>0</v>
      </c>
      <c r="AR2854">
        <v>1</v>
      </c>
      <c r="AS2854">
        <v>2.7179821700369644E-2</v>
      </c>
      <c r="AT2854">
        <v>0</v>
      </c>
      <c r="AU2854">
        <v>36</v>
      </c>
      <c r="AV2854">
        <f t="shared" si="179"/>
        <v>36</v>
      </c>
      <c r="AW2854">
        <v>28363</v>
      </c>
      <c r="AX2854">
        <v>0.81</v>
      </c>
      <c r="AY2854">
        <v>119446856.33434699</v>
      </c>
      <c r="AZ2854">
        <v>119446.856334347</v>
      </c>
      <c r="BA2854">
        <v>6074.8993897124801</v>
      </c>
      <c r="BB2854">
        <v>1.6461177969357763</v>
      </c>
      <c r="BC2854">
        <v>37146</v>
      </c>
      <c r="BD2854">
        <v>57382</v>
      </c>
      <c r="BE2854">
        <v>-20236</v>
      </c>
      <c r="BF2854">
        <v>-0.5619081998167329</v>
      </c>
      <c r="BG2854">
        <v>180571</v>
      </c>
      <c r="BH2854">
        <v>4.8306848582129485</v>
      </c>
      <c r="BI2854">
        <v>2680</v>
      </c>
      <c r="BJ2854">
        <v>21</v>
      </c>
      <c r="BK2854">
        <v>1</v>
      </c>
      <c r="BL2854">
        <v>2</v>
      </c>
      <c r="BM2854">
        <v>0</v>
      </c>
      <c r="BN2854">
        <v>0</v>
      </c>
      <c r="BO2854">
        <v>0</v>
      </c>
      <c r="BP2854">
        <v>1</v>
      </c>
      <c r="BQ2854">
        <v>1</v>
      </c>
      <c r="BR2854">
        <v>1</v>
      </c>
      <c r="BS2854">
        <v>0</v>
      </c>
      <c r="BT2854">
        <v>22370</v>
      </c>
      <c r="BU2854">
        <v>0.78</v>
      </c>
      <c r="BV2854">
        <v>0.52414720000000004</v>
      </c>
      <c r="BW2854">
        <v>164</v>
      </c>
      <c r="BX2854">
        <v>1.206974</v>
      </c>
      <c r="BY2854">
        <v>-0.45225409999999999</v>
      </c>
      <c r="BZ2854">
        <v>23</v>
      </c>
      <c r="CA2854">
        <v>1</v>
      </c>
      <c r="CB2854">
        <v>1</v>
      </c>
      <c r="CC2854">
        <v>0</v>
      </c>
      <c r="CD2854">
        <v>0</v>
      </c>
      <c r="CE2854">
        <v>0</v>
      </c>
      <c r="CF2854">
        <v>1</v>
      </c>
      <c r="CG2854">
        <v>1</v>
      </c>
      <c r="CH2854">
        <v>1</v>
      </c>
      <c r="CI2854">
        <v>0</v>
      </c>
      <c r="CJ2854">
        <v>23026</v>
      </c>
      <c r="CK2854">
        <v>1.216016676800139</v>
      </c>
      <c r="CL2854">
        <v>0.64141905026381563</v>
      </c>
      <c r="CM2854">
        <v>140</v>
      </c>
      <c r="CN2854">
        <v>-0.2282352541905325</v>
      </c>
      <c r="CO2854">
        <v>4634</v>
      </c>
      <c r="CP2854">
        <v>0.76752527599999998</v>
      </c>
      <c r="CQ2854">
        <v>-0.16864596479999999</v>
      </c>
      <c r="CR2854">
        <v>32982</v>
      </c>
      <c r="CS2854">
        <v>0.88400000000000001</v>
      </c>
      <c r="CT2854">
        <v>31475</v>
      </c>
      <c r="CU2854">
        <v>0.85586747345999992</v>
      </c>
      <c r="CV2854">
        <v>40</v>
      </c>
      <c r="CW2854">
        <v>9</v>
      </c>
      <c r="CX2854">
        <v>5</v>
      </c>
      <c r="CY2854">
        <v>93</v>
      </c>
      <c r="CZ2854">
        <v>218</v>
      </c>
      <c r="DA2854" s="2">
        <v>36597</v>
      </c>
      <c r="DB2854" s="2">
        <v>3105</v>
      </c>
      <c r="DC2854" s="2">
        <v>127.18</v>
      </c>
      <c r="DD2854" s="2">
        <v>15027</v>
      </c>
      <c r="DE2854">
        <v>77</v>
      </c>
      <c r="DF2854">
        <v>33</v>
      </c>
      <c r="DG2854">
        <v>10.74</v>
      </c>
      <c r="DH2854">
        <v>8.0500000000000007</v>
      </c>
      <c r="DI2854" s="2">
        <v>18.79</v>
      </c>
      <c r="DJ2854">
        <v>0.26</v>
      </c>
      <c r="DK2854">
        <v>0.95114433017812816</v>
      </c>
      <c r="DL2854">
        <v>0</v>
      </c>
      <c r="DM2854">
        <v>0</v>
      </c>
      <c r="DN2854">
        <v>50.7</v>
      </c>
      <c r="DO2854">
        <v>0.248</v>
      </c>
      <c r="DP2854">
        <v>1120.75</v>
      </c>
      <c r="DQ2854" s="2">
        <v>0</v>
      </c>
      <c r="DR2854" s="2">
        <v>4156.0291247100004</v>
      </c>
      <c r="DS2854">
        <v>2.2915024010138629E-2</v>
      </c>
      <c r="DT2854">
        <v>3.7950190172259801</v>
      </c>
      <c r="DU2854">
        <v>859483.76296048483</v>
      </c>
      <c r="DV2854">
        <v>0</v>
      </c>
    </row>
    <row r="2855" spans="1:126" x14ac:dyDescent="0.15">
      <c r="A2855" t="s">
        <v>4550</v>
      </c>
      <c r="B2855" t="s">
        <v>4661</v>
      </c>
      <c r="C2855">
        <v>51</v>
      </c>
      <c r="D2855">
        <v>153</v>
      </c>
      <c r="E2855" t="s">
        <v>4662</v>
      </c>
      <c r="F2855">
        <v>51153</v>
      </c>
      <c r="G2855" t="s">
        <v>7838</v>
      </c>
      <c r="H2855">
        <v>48.7</v>
      </c>
      <c r="I2855">
        <v>19.5</v>
      </c>
      <c r="J2855">
        <v>0.2</v>
      </c>
      <c r="K2855">
        <v>7.5</v>
      </c>
      <c r="L2855">
        <v>3.8</v>
      </c>
      <c r="M2855">
        <v>20.3</v>
      </c>
      <c r="N2855">
        <f t="shared" si="182"/>
        <v>3234.76</v>
      </c>
      <c r="O2855">
        <f t="shared" si="180"/>
        <v>6765.24</v>
      </c>
      <c r="P2855">
        <f t="shared" si="181"/>
        <v>8.1182880000000033</v>
      </c>
      <c r="Q2855" s="4">
        <v>51153</v>
      </c>
      <c r="R2855" s="5">
        <v>38.701118999999998</v>
      </c>
      <c r="S2855" s="5">
        <v>-77.479579000000001</v>
      </c>
      <c r="T2855">
        <v>1</v>
      </c>
      <c r="U2855">
        <v>-3.5587353623819588E-2</v>
      </c>
      <c r="V2855">
        <v>404011</v>
      </c>
      <c r="W2855">
        <v>428772</v>
      </c>
      <c r="X2855">
        <v>437271</v>
      </c>
      <c r="Y2855">
        <v>451247</v>
      </c>
      <c r="Z2855">
        <v>241103</v>
      </c>
      <c r="AA2855">
        <v>51135</v>
      </c>
      <c r="AB2855">
        <v>202944.66499999998</v>
      </c>
      <c r="AC2855">
        <v>98657</v>
      </c>
      <c r="AD2855">
        <v>2</v>
      </c>
      <c r="AE2855">
        <v>4.5738226408794549E-6</v>
      </c>
      <c r="AF2855">
        <v>33</v>
      </c>
      <c r="AG2855">
        <v>330</v>
      </c>
      <c r="AH2855">
        <v>0.1</v>
      </c>
      <c r="AI2855" s="3">
        <v>35638</v>
      </c>
      <c r="AJ2855" s="3">
        <v>215304.068388685</v>
      </c>
      <c r="AK2855">
        <v>25</v>
      </c>
      <c r="AL2855">
        <v>180192</v>
      </c>
      <c r="AM2855">
        <v>698173</v>
      </c>
      <c r="AN2855">
        <v>23424</v>
      </c>
      <c r="AO2855">
        <v>721597</v>
      </c>
      <c r="AP2855">
        <v>3</v>
      </c>
      <c r="AQ2855">
        <v>0</v>
      </c>
      <c r="AR2855">
        <v>3</v>
      </c>
      <c r="AS2855">
        <v>6.9967255324508131E-3</v>
      </c>
      <c r="AT2855">
        <v>8</v>
      </c>
      <c r="AU2855">
        <v>4</v>
      </c>
      <c r="AV2855">
        <f t="shared" si="179"/>
        <v>12</v>
      </c>
      <c r="AW2855">
        <v>372743</v>
      </c>
      <c r="AX2855">
        <v>0.98</v>
      </c>
      <c r="AY2855">
        <v>205526286.969643</v>
      </c>
      <c r="AZ2855">
        <v>205526.286969643</v>
      </c>
      <c r="BA2855">
        <v>5779.5346938519597</v>
      </c>
      <c r="BB2855">
        <v>1.730243095631488</v>
      </c>
      <c r="BC2855">
        <v>1359199</v>
      </c>
      <c r="BD2855">
        <v>821520</v>
      </c>
      <c r="BE2855">
        <v>537679</v>
      </c>
      <c r="BF2855">
        <v>1.3308523777817931</v>
      </c>
      <c r="BG2855">
        <v>4445173</v>
      </c>
      <c r="BH2855">
        <v>10.165716455013024</v>
      </c>
      <c r="BI2855">
        <v>14271</v>
      </c>
      <c r="BJ2855">
        <v>22</v>
      </c>
      <c r="BK2855">
        <v>0</v>
      </c>
      <c r="BL2855">
        <v>0</v>
      </c>
      <c r="BM2855">
        <v>0</v>
      </c>
      <c r="BN2855">
        <v>2</v>
      </c>
      <c r="BO2855">
        <v>0</v>
      </c>
      <c r="BP2855">
        <v>0</v>
      </c>
      <c r="BQ2855">
        <v>1</v>
      </c>
      <c r="BR2855">
        <v>2</v>
      </c>
      <c r="BS2855">
        <v>0</v>
      </c>
      <c r="BT2855">
        <v>37116</v>
      </c>
      <c r="BU2855">
        <v>0.8</v>
      </c>
      <c r="BV2855">
        <v>0.55797260000000004</v>
      </c>
      <c r="BW2855">
        <v>68</v>
      </c>
      <c r="BX2855">
        <v>0.72744909999999996</v>
      </c>
      <c r="BY2855">
        <v>-1.4818979999999999</v>
      </c>
      <c r="BZ2855">
        <v>25</v>
      </c>
      <c r="CA2855">
        <v>1</v>
      </c>
      <c r="CB2855">
        <v>0</v>
      </c>
      <c r="CC2855">
        <v>0</v>
      </c>
      <c r="CD2855">
        <v>2</v>
      </c>
      <c r="CE2855">
        <v>0</v>
      </c>
      <c r="CF2855">
        <v>0</v>
      </c>
      <c r="CG2855">
        <v>1</v>
      </c>
      <c r="CH2855">
        <v>2</v>
      </c>
      <c r="CI2855">
        <v>0</v>
      </c>
      <c r="CJ2855">
        <v>37563</v>
      </c>
      <c r="CK2855">
        <v>0.82528019593749169</v>
      </c>
      <c r="CL2855">
        <v>0.72442437923250569</v>
      </c>
      <c r="CM2855">
        <v>70</v>
      </c>
      <c r="CN2855">
        <v>-0.97229631506555025</v>
      </c>
      <c r="CO2855">
        <v>95195</v>
      </c>
      <c r="CP2855">
        <v>0.95971004400000004</v>
      </c>
      <c r="CQ2855">
        <v>0.45862925700000001</v>
      </c>
      <c r="CR2855">
        <v>422201</v>
      </c>
      <c r="CS2855">
        <v>0.91200000000000003</v>
      </c>
      <c r="CT2855">
        <v>341389</v>
      </c>
      <c r="CU2855">
        <v>0.81635982288999998</v>
      </c>
      <c r="CV2855">
        <v>424</v>
      </c>
      <c r="CW2855">
        <v>222</v>
      </c>
      <c r="CX2855">
        <v>197</v>
      </c>
      <c r="CY2855">
        <v>394</v>
      </c>
      <c r="CZ2855">
        <v>500</v>
      </c>
      <c r="DA2855" s="2">
        <v>226902</v>
      </c>
      <c r="DB2855" s="2">
        <v>66020</v>
      </c>
      <c r="DC2855" s="2">
        <v>75.16</v>
      </c>
      <c r="DD2855" s="2">
        <v>168787</v>
      </c>
      <c r="DE2855">
        <v>228</v>
      </c>
      <c r="DF2855">
        <v>25</v>
      </c>
      <c r="DG2855">
        <v>24.62</v>
      </c>
      <c r="DH2855">
        <v>2.2799999999999998</v>
      </c>
      <c r="DI2855" s="2">
        <v>5.47</v>
      </c>
      <c r="DJ2855">
        <v>-0.94</v>
      </c>
      <c r="DK2855">
        <v>0.89446658061619622</v>
      </c>
      <c r="DL2855">
        <v>1.8181818181818181E-2</v>
      </c>
      <c r="DN2855">
        <v>27.3</v>
      </c>
      <c r="DO2855">
        <v>0.105</v>
      </c>
      <c r="DP2855">
        <v>32.299999999999997</v>
      </c>
      <c r="DQ2855" s="2">
        <v>0</v>
      </c>
      <c r="DR2855" s="2">
        <v>3194.7698631000012</v>
      </c>
      <c r="DS2855">
        <v>1.2792067110908849E-2</v>
      </c>
      <c r="DT2855">
        <v>4.5538954720489704</v>
      </c>
      <c r="DU2855">
        <v>820575.53289944807</v>
      </c>
      <c r="DV2855">
        <v>1</v>
      </c>
    </row>
    <row r="2856" spans="1:126" x14ac:dyDescent="0.15">
      <c r="A2856" t="s">
        <v>4550</v>
      </c>
      <c r="B2856" t="s">
        <v>371</v>
      </c>
      <c r="C2856">
        <v>51</v>
      </c>
      <c r="D2856">
        <v>155</v>
      </c>
      <c r="E2856" t="s">
        <v>4663</v>
      </c>
      <c r="F2856">
        <v>51155</v>
      </c>
      <c r="G2856" t="s">
        <v>7839</v>
      </c>
      <c r="H2856">
        <v>91.7</v>
      </c>
      <c r="I2856">
        <v>5</v>
      </c>
      <c r="J2856">
        <v>0.2</v>
      </c>
      <c r="K2856">
        <v>0.5</v>
      </c>
      <c r="L2856">
        <v>1.4</v>
      </c>
      <c r="M2856">
        <v>1.2</v>
      </c>
      <c r="N2856">
        <f t="shared" si="182"/>
        <v>8437.5800000000017</v>
      </c>
      <c r="O2856">
        <f t="shared" si="180"/>
        <v>1562.4199999999983</v>
      </c>
      <c r="P2856">
        <f t="shared" si="181"/>
        <v>1.8749039999999986</v>
      </c>
      <c r="Q2856" s="4">
        <v>51155</v>
      </c>
      <c r="R2856" s="5">
        <v>37.063384999999997</v>
      </c>
      <c r="S2856" s="5">
        <v>-80.713443999999996</v>
      </c>
      <c r="T2856">
        <v>3</v>
      </c>
      <c r="U2856">
        <v>8.4702830927666048E-2</v>
      </c>
      <c r="V2856">
        <v>34869</v>
      </c>
      <c r="W2856">
        <v>34630</v>
      </c>
      <c r="X2856">
        <v>34528</v>
      </c>
      <c r="Y2856">
        <v>34340</v>
      </c>
      <c r="Z2856">
        <v>18631</v>
      </c>
      <c r="AA2856">
        <v>51137</v>
      </c>
      <c r="AB2856">
        <v>13496.366000000002</v>
      </c>
      <c r="AC2856">
        <v>47495</v>
      </c>
      <c r="AD2856">
        <v>6</v>
      </c>
      <c r="AE2856">
        <v>1.7377201112140871E-4</v>
      </c>
      <c r="AF2856">
        <v>15</v>
      </c>
      <c r="AG2856">
        <v>445</v>
      </c>
      <c r="AH2856">
        <v>3.3707865168539325E-2</v>
      </c>
      <c r="AI2856" s="3">
        <v>96611</v>
      </c>
      <c r="AJ2856" s="3">
        <v>204711.410446325</v>
      </c>
      <c r="AK2856">
        <v>78</v>
      </c>
      <c r="AL2856">
        <v>223392</v>
      </c>
      <c r="AM2856">
        <v>249788</v>
      </c>
      <c r="AN2856">
        <v>34957</v>
      </c>
      <c r="AO2856">
        <v>284745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6</v>
      </c>
      <c r="AV2856">
        <f t="shared" si="179"/>
        <v>7</v>
      </c>
      <c r="AW2856">
        <v>28142</v>
      </c>
      <c r="AX2856">
        <v>0.83</v>
      </c>
      <c r="AY2856">
        <v>1192888653.28619</v>
      </c>
      <c r="AZ2856">
        <v>1192888.65328619</v>
      </c>
      <c r="BA2856">
        <v>4232.8406921187698</v>
      </c>
      <c r="BB2856">
        <v>2.3624796507506756</v>
      </c>
      <c r="BC2856">
        <v>20555</v>
      </c>
      <c r="BD2856">
        <v>26742</v>
      </c>
      <c r="BE2856">
        <v>-6187</v>
      </c>
      <c r="BF2856">
        <v>-0.17743554446643151</v>
      </c>
      <c r="BG2856">
        <v>351662</v>
      </c>
      <c r="BH2856">
        <v>10.184835495829471</v>
      </c>
      <c r="BI2856">
        <v>4843</v>
      </c>
      <c r="BJ2856">
        <v>145</v>
      </c>
      <c r="BK2856">
        <v>14</v>
      </c>
      <c r="BL2856">
        <v>7</v>
      </c>
      <c r="BM2856">
        <v>0</v>
      </c>
      <c r="BN2856">
        <v>5</v>
      </c>
      <c r="BO2856">
        <v>2</v>
      </c>
      <c r="BP2856">
        <v>3</v>
      </c>
      <c r="BQ2856">
        <v>41</v>
      </c>
      <c r="BR2856">
        <v>12</v>
      </c>
      <c r="BS2856">
        <v>1</v>
      </c>
      <c r="BT2856">
        <v>379166</v>
      </c>
      <c r="BU2856">
        <v>0.77</v>
      </c>
      <c r="BV2856">
        <v>0.63021210000000005</v>
      </c>
      <c r="BW2856">
        <v>982</v>
      </c>
      <c r="BX2856">
        <v>0.60659450000000004</v>
      </c>
      <c r="BY2856">
        <v>-1.076357</v>
      </c>
      <c r="BZ2856">
        <v>169</v>
      </c>
      <c r="CA2856">
        <v>15</v>
      </c>
      <c r="CB2856">
        <v>4</v>
      </c>
      <c r="CC2856">
        <v>0</v>
      </c>
      <c r="CD2856">
        <v>10</v>
      </c>
      <c r="CE2856">
        <v>5</v>
      </c>
      <c r="CF2856">
        <v>3</v>
      </c>
      <c r="CG2856">
        <v>48</v>
      </c>
      <c r="CH2856">
        <v>15</v>
      </c>
      <c r="CI2856">
        <v>2</v>
      </c>
      <c r="CJ2856">
        <v>445006</v>
      </c>
      <c r="CK2856">
        <v>0.60898055307119459</v>
      </c>
      <c r="CL2856">
        <v>0.70763497274626541</v>
      </c>
      <c r="CM2856">
        <v>1108</v>
      </c>
      <c r="CN2856">
        <v>-1.1171515073536593</v>
      </c>
      <c r="CO2856">
        <v>3498</v>
      </c>
      <c r="CP2856">
        <v>-1.0448668722000001</v>
      </c>
      <c r="CQ2856">
        <v>-0.26500277179999998</v>
      </c>
      <c r="CR2856">
        <v>30322</v>
      </c>
      <c r="CS2856">
        <v>0.873</v>
      </c>
      <c r="CT2856">
        <v>29325</v>
      </c>
      <c r="CU2856">
        <v>0.80004755112000003</v>
      </c>
      <c r="CV2856">
        <v>10</v>
      </c>
      <c r="CW2856">
        <v>9</v>
      </c>
      <c r="CX2856">
        <v>16</v>
      </c>
      <c r="CY2856">
        <v>341</v>
      </c>
      <c r="CZ2856">
        <v>685</v>
      </c>
      <c r="DA2856" s="2">
        <v>17634</v>
      </c>
      <c r="DB2856" s="2">
        <v>2790</v>
      </c>
      <c r="DC2856" s="2">
        <v>179.9</v>
      </c>
      <c r="DD2856" s="2">
        <v>2728</v>
      </c>
      <c r="DE2856">
        <v>214</v>
      </c>
      <c r="DF2856">
        <v>21</v>
      </c>
      <c r="DG2856">
        <v>14.49</v>
      </c>
      <c r="DH2856">
        <v>5.8</v>
      </c>
      <c r="DI2856" s="2">
        <v>11.59</v>
      </c>
      <c r="DJ2856">
        <v>1.29</v>
      </c>
      <c r="DK2856">
        <v>0.96881307511567005</v>
      </c>
      <c r="DL2856">
        <v>0</v>
      </c>
      <c r="DM2856">
        <v>0</v>
      </c>
      <c r="DN2856">
        <v>11.7</v>
      </c>
      <c r="DO2856">
        <v>6.0999999999999999E-2</v>
      </c>
      <c r="DP2856">
        <v>10.8</v>
      </c>
      <c r="DQ2856" s="2">
        <v>19288</v>
      </c>
      <c r="DR2856" s="2">
        <v>4653.2630377199994</v>
      </c>
      <c r="DS2856">
        <v>2.1092778530220249E-2</v>
      </c>
      <c r="DT2856">
        <v>2.5464665624893801</v>
      </c>
      <c r="DU2856">
        <v>568860.25832762755</v>
      </c>
      <c r="DV2856">
        <v>1</v>
      </c>
    </row>
    <row r="2857" spans="1:126" x14ac:dyDescent="0.15">
      <c r="A2857" t="s">
        <v>4550</v>
      </c>
      <c r="B2857" t="s">
        <v>4664</v>
      </c>
      <c r="C2857">
        <v>51</v>
      </c>
      <c r="D2857">
        <v>157</v>
      </c>
      <c r="E2857" t="s">
        <v>4665</v>
      </c>
      <c r="F2857">
        <v>51157</v>
      </c>
      <c r="G2857" t="s">
        <v>7840</v>
      </c>
      <c r="H2857">
        <v>90.2</v>
      </c>
      <c r="I2857">
        <v>4.3</v>
      </c>
      <c r="J2857">
        <v>0.2</v>
      </c>
      <c r="K2857">
        <v>0.5</v>
      </c>
      <c r="L2857">
        <v>1.6</v>
      </c>
      <c r="M2857">
        <v>3.1</v>
      </c>
      <c r="N2857">
        <f t="shared" si="182"/>
        <v>8166.9900000000007</v>
      </c>
      <c r="O2857">
        <f t="shared" si="180"/>
        <v>1833.0099999999993</v>
      </c>
      <c r="P2857">
        <f t="shared" si="181"/>
        <v>2.1996120000000001</v>
      </c>
      <c r="Q2857" s="4">
        <v>51157</v>
      </c>
      <c r="R2857" s="5">
        <v>38.684522000000001</v>
      </c>
      <c r="S2857" s="5">
        <v>-78.168824000000001</v>
      </c>
      <c r="T2857">
        <v>1</v>
      </c>
      <c r="U2857">
        <v>1.49181644513124E-2</v>
      </c>
      <c r="V2857">
        <v>7440</v>
      </c>
      <c r="W2857">
        <v>7446</v>
      </c>
      <c r="X2857">
        <v>7431</v>
      </c>
      <c r="Y2857">
        <v>7384</v>
      </c>
      <c r="Z2857">
        <v>3947</v>
      </c>
      <c r="AA2857">
        <v>51139</v>
      </c>
      <c r="AB2857">
        <v>2896.6959999999999</v>
      </c>
      <c r="AC2857">
        <v>57210</v>
      </c>
      <c r="AD2857">
        <v>3</v>
      </c>
      <c r="AE2857">
        <v>4.0371417036737988E-4</v>
      </c>
      <c r="AF2857">
        <v>53</v>
      </c>
      <c r="AG2857">
        <v>397</v>
      </c>
      <c r="AH2857">
        <v>0.13350125944584382</v>
      </c>
      <c r="AI2857" s="3">
        <v>62818</v>
      </c>
      <c r="AJ2857" s="3">
        <v>170473.64002804999</v>
      </c>
      <c r="AK2857">
        <v>54</v>
      </c>
      <c r="AL2857">
        <v>210944</v>
      </c>
      <c r="AM2857">
        <v>25253</v>
      </c>
      <c r="AN2857">
        <v>21489</v>
      </c>
      <c r="AO2857">
        <v>46742</v>
      </c>
      <c r="AP2857">
        <v>0</v>
      </c>
      <c r="AQ2857">
        <v>0</v>
      </c>
      <c r="AR2857">
        <v>0</v>
      </c>
      <c r="AS2857">
        <v>0</v>
      </c>
      <c r="AT2857">
        <v>3</v>
      </c>
      <c r="AU2857">
        <v>59</v>
      </c>
      <c r="AV2857">
        <f t="shared" si="179"/>
        <v>62</v>
      </c>
      <c r="AW2857">
        <v>5425</v>
      </c>
      <c r="AX2857">
        <v>0.79</v>
      </c>
      <c r="AY2857">
        <v>174459637.034567</v>
      </c>
      <c r="AZ2857">
        <v>174459.63703456699</v>
      </c>
      <c r="BA2857">
        <v>4957.63702382873</v>
      </c>
      <c r="BB2857">
        <v>2.0170899870110111</v>
      </c>
      <c r="BC2857">
        <v>5400</v>
      </c>
      <c r="BD2857">
        <v>5600</v>
      </c>
      <c r="BE2857">
        <v>-200</v>
      </c>
      <c r="BF2857">
        <v>-2.6881720430107527E-2</v>
      </c>
      <c r="BG2857">
        <v>88106</v>
      </c>
      <c r="BH2857">
        <v>11.856546898129457</v>
      </c>
      <c r="BI2857">
        <v>1134</v>
      </c>
      <c r="BJ2857">
        <v>39</v>
      </c>
      <c r="BK2857">
        <v>2</v>
      </c>
      <c r="BL2857">
        <v>2</v>
      </c>
      <c r="BM2857">
        <v>0</v>
      </c>
      <c r="BN2857">
        <v>0</v>
      </c>
      <c r="BO2857">
        <v>5</v>
      </c>
      <c r="BP2857">
        <v>2</v>
      </c>
      <c r="BQ2857">
        <v>4</v>
      </c>
      <c r="BR2857">
        <v>3</v>
      </c>
      <c r="BS2857">
        <v>0</v>
      </c>
      <c r="BT2857">
        <v>35022</v>
      </c>
      <c r="BU2857">
        <v>0.82</v>
      </c>
      <c r="BV2857">
        <v>0.53219709999999998</v>
      </c>
      <c r="BW2857">
        <v>137</v>
      </c>
      <c r="BX2857">
        <v>1.627548</v>
      </c>
      <c r="BY2857">
        <v>-0.60492590000000002</v>
      </c>
      <c r="BZ2857">
        <v>38</v>
      </c>
      <c r="CA2857">
        <v>2</v>
      </c>
      <c r="CB2857">
        <v>1</v>
      </c>
      <c r="CC2857">
        <v>0</v>
      </c>
      <c r="CD2857">
        <v>0</v>
      </c>
      <c r="CE2857">
        <v>4</v>
      </c>
      <c r="CF2857">
        <v>0</v>
      </c>
      <c r="CG2857">
        <v>5</v>
      </c>
      <c r="CH2857">
        <v>3</v>
      </c>
      <c r="CI2857">
        <v>1</v>
      </c>
      <c r="CJ2857">
        <v>34312</v>
      </c>
      <c r="CK2857">
        <v>1.5737934250408021</v>
      </c>
      <c r="CL2857">
        <v>0.6742605180966379</v>
      </c>
      <c r="CM2857">
        <v>124</v>
      </c>
      <c r="CN2857">
        <v>-0.2119832082265008</v>
      </c>
      <c r="CO2857">
        <v>1339</v>
      </c>
      <c r="CP2857">
        <v>0.56803643199999998</v>
      </c>
      <c r="CQ2857">
        <v>0.25175422600000003</v>
      </c>
      <c r="CR2857">
        <v>6718</v>
      </c>
      <c r="CS2857">
        <v>0.91200000000000003</v>
      </c>
      <c r="CT2857">
        <v>6086</v>
      </c>
      <c r="CU2857">
        <v>0.88420860018000003</v>
      </c>
      <c r="CV2857">
        <v>7</v>
      </c>
      <c r="CW2857">
        <v>2</v>
      </c>
      <c r="CX2857">
        <v>3</v>
      </c>
      <c r="CY2857">
        <v>324</v>
      </c>
      <c r="CZ2857">
        <v>627</v>
      </c>
      <c r="DA2857" s="2">
        <v>3598</v>
      </c>
      <c r="DB2857" s="2">
        <v>1410</v>
      </c>
      <c r="DC2857" s="2">
        <v>95.63</v>
      </c>
      <c r="DD2857" s="2">
        <v>565</v>
      </c>
      <c r="DE2857">
        <v>240</v>
      </c>
      <c r="DF2857">
        <v>23</v>
      </c>
      <c r="DG2857">
        <v>133.72999999999999</v>
      </c>
      <c r="DH2857">
        <v>13.37</v>
      </c>
      <c r="DI2857" s="2">
        <v>26.75</v>
      </c>
      <c r="DJ2857">
        <v>-0.84</v>
      </c>
      <c r="DK2857">
        <v>0.9330446687255245</v>
      </c>
      <c r="DL2857">
        <v>1.0075566750629723E-2</v>
      </c>
      <c r="DN2857">
        <v>11.9</v>
      </c>
      <c r="DO2857">
        <v>6.9000000000000006E-2</v>
      </c>
      <c r="DP2857">
        <v>356.03</v>
      </c>
      <c r="DQ2857" s="2">
        <v>0</v>
      </c>
      <c r="DR2857" s="2">
        <v>33973.078575289983</v>
      </c>
      <c r="DS2857">
        <v>0.19891691395296027</v>
      </c>
      <c r="DT2857">
        <v>2.4337914051005498</v>
      </c>
      <c r="DU2857">
        <v>513393.69415753038</v>
      </c>
      <c r="DV2857">
        <v>1</v>
      </c>
    </row>
    <row r="2858" spans="1:126" x14ac:dyDescent="0.15">
      <c r="A2858" t="s">
        <v>4550</v>
      </c>
      <c r="B2858" t="s">
        <v>967</v>
      </c>
      <c r="C2858">
        <v>51</v>
      </c>
      <c r="D2858">
        <v>159</v>
      </c>
      <c r="E2858" t="s">
        <v>4666</v>
      </c>
      <c r="F2858">
        <v>51159</v>
      </c>
      <c r="G2858" t="s">
        <v>7841</v>
      </c>
      <c r="H2858">
        <v>62.2</v>
      </c>
      <c r="I2858">
        <v>30.2</v>
      </c>
      <c r="J2858">
        <v>0.3</v>
      </c>
      <c r="K2858">
        <v>0.4</v>
      </c>
      <c r="L2858">
        <v>1.4</v>
      </c>
      <c r="M2858">
        <v>5.5</v>
      </c>
      <c r="N2858">
        <f t="shared" si="182"/>
        <v>4813.34</v>
      </c>
      <c r="O2858">
        <f t="shared" si="180"/>
        <v>5186.66</v>
      </c>
      <c r="P2858">
        <f t="shared" si="181"/>
        <v>6.2239920000000017</v>
      </c>
      <c r="Q2858" s="4">
        <v>51159</v>
      </c>
      <c r="R2858" s="5">
        <v>37.942894000000003</v>
      </c>
      <c r="S2858" s="5">
        <v>-76.730560999999994</v>
      </c>
      <c r="T2858">
        <v>9</v>
      </c>
      <c r="U2858">
        <v>0.17826155158592644</v>
      </c>
      <c r="V2858">
        <v>9234</v>
      </c>
      <c r="W2858">
        <v>9072</v>
      </c>
      <c r="X2858">
        <v>8989</v>
      </c>
      <c r="Y2858">
        <v>8795</v>
      </c>
      <c r="Z2858">
        <v>5184</v>
      </c>
      <c r="AA2858">
        <v>51141</v>
      </c>
      <c r="AB2858">
        <v>2802.8789999999999</v>
      </c>
      <c r="AC2858">
        <v>47288</v>
      </c>
      <c r="AD2858">
        <v>0</v>
      </c>
      <c r="AE2858">
        <v>0</v>
      </c>
      <c r="AF2858">
        <v>4</v>
      </c>
      <c r="AG2858">
        <v>90</v>
      </c>
      <c r="AH2858">
        <v>4.4444444444444446E-2</v>
      </c>
      <c r="AI2858" s="3">
        <v>32373</v>
      </c>
      <c r="AJ2858" s="3">
        <v>122554.886952685</v>
      </c>
      <c r="AK2858">
        <v>88</v>
      </c>
      <c r="AL2858">
        <v>170790.40000000002</v>
      </c>
      <c r="AM2858">
        <v>478446</v>
      </c>
      <c r="AN2858">
        <v>14287</v>
      </c>
      <c r="AO2858">
        <v>492733</v>
      </c>
      <c r="AP2858" t="e">
        <v>#N/A</v>
      </c>
      <c r="AQ2858" t="e">
        <v>#N/A</v>
      </c>
      <c r="AR2858" t="e">
        <v>#N/A</v>
      </c>
      <c r="AS2858" t="e">
        <v>#N/A</v>
      </c>
      <c r="AT2858">
        <v>3</v>
      </c>
      <c r="AU2858">
        <v>22</v>
      </c>
      <c r="AV2858">
        <f t="shared" si="179"/>
        <v>25</v>
      </c>
      <c r="AY2858">
        <v>142372332.161506</v>
      </c>
      <c r="AZ2858">
        <v>142372.332161506</v>
      </c>
      <c r="BA2858">
        <v>20390.065599382899</v>
      </c>
      <c r="BB2858">
        <v>0.49043491063131484</v>
      </c>
      <c r="BC2858">
        <v>2291</v>
      </c>
      <c r="BD2858">
        <v>5667</v>
      </c>
      <c r="BE2858">
        <v>-3376</v>
      </c>
      <c r="BF2858">
        <v>-0.36560537145332467</v>
      </c>
      <c r="BG2858">
        <v>216913</v>
      </c>
      <c r="BH2858">
        <v>24.130937812882411</v>
      </c>
      <c r="BI2858">
        <v>1090</v>
      </c>
      <c r="BJ2858">
        <v>7</v>
      </c>
      <c r="BK2858">
        <v>1</v>
      </c>
      <c r="BL2858">
        <v>1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7035</v>
      </c>
      <c r="BU2858">
        <v>0.71</v>
      </c>
      <c r="BV2858">
        <v>0.76889510000000005</v>
      </c>
      <c r="BW2858">
        <v>57</v>
      </c>
      <c r="BX2858">
        <v>1.279318</v>
      </c>
      <c r="BY2858">
        <v>1.0205230000000001</v>
      </c>
      <c r="BZ2858">
        <v>7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7360</v>
      </c>
      <c r="CK2858">
        <v>0.95108695652173914</v>
      </c>
      <c r="CL2858">
        <v>0.75432825484764543</v>
      </c>
      <c r="CM2858">
        <v>58</v>
      </c>
      <c r="CN2858">
        <v>0.33564007969195958</v>
      </c>
      <c r="CO2858">
        <v>668</v>
      </c>
      <c r="CP2858">
        <v>-0.26997071099999997</v>
      </c>
      <c r="CQ2858">
        <v>-0.27438420810000003</v>
      </c>
      <c r="CR2858">
        <v>7748</v>
      </c>
      <c r="CS2858">
        <v>0.89599999999999991</v>
      </c>
      <c r="CT2858">
        <v>7443</v>
      </c>
      <c r="CU2858">
        <v>0.82908084845000007</v>
      </c>
      <c r="CV2858">
        <v>12</v>
      </c>
      <c r="CW2858">
        <v>5</v>
      </c>
      <c r="CY2858">
        <v>220</v>
      </c>
      <c r="CZ2858">
        <v>139</v>
      </c>
      <c r="DA2858" s="2">
        <v>4088</v>
      </c>
      <c r="DB2858" s="2">
        <v>605</v>
      </c>
      <c r="DC2858" s="2">
        <v>454.67</v>
      </c>
      <c r="DD2858" s="2">
        <v>3011</v>
      </c>
      <c r="DE2858">
        <v>44</v>
      </c>
      <c r="DF2858">
        <v>14</v>
      </c>
      <c r="DG2858">
        <v>22.34</v>
      </c>
      <c r="DH2858">
        <v>11.17</v>
      </c>
      <c r="DI2858" s="2">
        <v>33.51</v>
      </c>
      <c r="DJ2858">
        <v>0.64</v>
      </c>
      <c r="DK2858">
        <v>0.91100608531801197</v>
      </c>
      <c r="DL2858">
        <v>0</v>
      </c>
      <c r="DM2858">
        <v>256</v>
      </c>
      <c r="DN2858">
        <v>34.6</v>
      </c>
      <c r="DO2858">
        <v>0.24100000000000002</v>
      </c>
      <c r="DP2858">
        <v>234.13</v>
      </c>
      <c r="DQ2858" s="2">
        <v>0</v>
      </c>
      <c r="DR2858" s="2">
        <v>9437.5768964300023</v>
      </c>
      <c r="DS2858">
        <v>6.423010749096747E-2</v>
      </c>
      <c r="DT2858">
        <v>3.7583562589472499</v>
      </c>
      <c r="DU2858">
        <v>641891.16880810447</v>
      </c>
      <c r="DV2858">
        <v>1</v>
      </c>
    </row>
    <row r="2859" spans="1:126" x14ac:dyDescent="0.15">
      <c r="A2859" t="s">
        <v>4550</v>
      </c>
      <c r="B2859" t="s">
        <v>4667</v>
      </c>
      <c r="C2859">
        <v>51</v>
      </c>
      <c r="D2859">
        <v>161</v>
      </c>
      <c r="E2859" t="s">
        <v>4668</v>
      </c>
      <c r="F2859">
        <v>51161</v>
      </c>
      <c r="G2859" t="s">
        <v>7842</v>
      </c>
      <c r="H2859">
        <v>88.6</v>
      </c>
      <c r="I2859">
        <v>5</v>
      </c>
      <c r="J2859">
        <v>0.1</v>
      </c>
      <c r="K2859">
        <v>2.7</v>
      </c>
      <c r="L2859">
        <v>1.5</v>
      </c>
      <c r="M2859">
        <v>2.1</v>
      </c>
      <c r="N2859">
        <f t="shared" si="182"/>
        <v>7888.9199999999992</v>
      </c>
      <c r="O2859">
        <f t="shared" si="180"/>
        <v>2111.0800000000008</v>
      </c>
      <c r="P2859">
        <f t="shared" si="181"/>
        <v>2.5332960000000018</v>
      </c>
      <c r="Q2859" s="4">
        <v>51161</v>
      </c>
      <c r="R2859" s="5">
        <v>37.343587999999997</v>
      </c>
      <c r="S2859" s="5">
        <v>-79.943995999999999</v>
      </c>
      <c r="T2859">
        <v>2</v>
      </c>
      <c r="U2859">
        <v>2.9926285300051376E-2</v>
      </c>
      <c r="V2859">
        <v>92432</v>
      </c>
      <c r="W2859">
        <v>93194</v>
      </c>
      <c r="X2859">
        <v>93633</v>
      </c>
      <c r="Y2859">
        <v>93296</v>
      </c>
      <c r="Z2859">
        <v>49102</v>
      </c>
      <c r="AA2859">
        <v>51143</v>
      </c>
      <c r="AB2859">
        <v>39032.075000000004</v>
      </c>
      <c r="AC2859">
        <v>60519</v>
      </c>
      <c r="AD2859">
        <v>2</v>
      </c>
      <c r="AE2859">
        <v>2.1359990601604136E-5</v>
      </c>
      <c r="AF2859">
        <v>26</v>
      </c>
      <c r="AG2859">
        <v>280</v>
      </c>
      <c r="AH2859">
        <v>9.285714285714286E-2</v>
      </c>
      <c r="AI2859" s="3">
        <v>31486</v>
      </c>
      <c r="AJ2859" s="3">
        <v>160374.835513175</v>
      </c>
      <c r="AK2859">
        <v>46</v>
      </c>
      <c r="AL2859">
        <v>138496</v>
      </c>
      <c r="AM2859">
        <v>44652</v>
      </c>
      <c r="AN2859">
        <v>13319</v>
      </c>
      <c r="AO2859">
        <v>57971</v>
      </c>
      <c r="AP2859">
        <v>1</v>
      </c>
      <c r="AQ2859">
        <v>0</v>
      </c>
      <c r="AR2859">
        <v>1</v>
      </c>
      <c r="AS2859">
        <v>1.0730304526042449E-2</v>
      </c>
      <c r="AT2859">
        <v>18</v>
      </c>
      <c r="AU2859">
        <v>71</v>
      </c>
      <c r="AV2859">
        <f t="shared" si="179"/>
        <v>89</v>
      </c>
      <c r="AW2859">
        <v>83280</v>
      </c>
      <c r="AX2859">
        <v>0.96</v>
      </c>
      <c r="AY2859">
        <v>480718393.10368198</v>
      </c>
      <c r="AZ2859">
        <v>480718.39310368197</v>
      </c>
      <c r="BA2859">
        <v>54280.2252988814</v>
      </c>
      <c r="BB2859">
        <v>0.18422915426266809</v>
      </c>
      <c r="BC2859">
        <v>198244</v>
      </c>
      <c r="BD2859">
        <v>268886</v>
      </c>
      <c r="BE2859">
        <v>-70642</v>
      </c>
      <c r="BF2859">
        <v>-0.76425913103687038</v>
      </c>
      <c r="BG2859">
        <v>1604818</v>
      </c>
      <c r="BH2859">
        <v>17.139448698642571</v>
      </c>
      <c r="BI2859">
        <v>10344</v>
      </c>
      <c r="BJ2859">
        <v>15</v>
      </c>
      <c r="BK2859">
        <v>0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2</v>
      </c>
      <c r="BR2859">
        <v>0</v>
      </c>
      <c r="BS2859">
        <v>0</v>
      </c>
      <c r="BT2859">
        <v>8961</v>
      </c>
      <c r="BU2859">
        <v>0.76</v>
      </c>
      <c r="BV2859">
        <v>0.4899908</v>
      </c>
      <c r="BW2859">
        <v>43</v>
      </c>
      <c r="BX2859">
        <v>2.1202990000000002</v>
      </c>
      <c r="BY2859">
        <v>-0.25729360000000001</v>
      </c>
      <c r="BZ2859">
        <v>16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0</v>
      </c>
      <c r="CI2859">
        <v>0</v>
      </c>
      <c r="CJ2859">
        <v>8871</v>
      </c>
      <c r="CK2859">
        <v>2.1418103934167512</v>
      </c>
      <c r="CL2859">
        <v>0.73055295571113021</v>
      </c>
      <c r="CM2859">
        <v>48</v>
      </c>
      <c r="CN2859">
        <v>0.86206504678776996</v>
      </c>
      <c r="CO2859">
        <v>18610</v>
      </c>
      <c r="CP2859">
        <v>0.54508944199999998</v>
      </c>
      <c r="CQ2859">
        <v>0.79677494299999996</v>
      </c>
      <c r="CR2859">
        <v>86219</v>
      </c>
      <c r="CS2859">
        <v>0.91500000000000004</v>
      </c>
      <c r="CT2859">
        <v>81710</v>
      </c>
      <c r="CU2859">
        <v>0.81928692549999993</v>
      </c>
      <c r="CV2859">
        <v>203</v>
      </c>
      <c r="CW2859">
        <v>80</v>
      </c>
      <c r="CX2859">
        <v>116</v>
      </c>
      <c r="CY2859">
        <v>173</v>
      </c>
      <c r="CZ2859">
        <v>415</v>
      </c>
      <c r="DA2859" s="2">
        <v>76035</v>
      </c>
      <c r="DB2859" s="2">
        <v>12850</v>
      </c>
      <c r="DC2859" s="2">
        <v>78.19</v>
      </c>
      <c r="DD2859" s="2">
        <v>10300</v>
      </c>
      <c r="DE2859">
        <v>154</v>
      </c>
      <c r="DF2859">
        <v>10</v>
      </c>
      <c r="DG2859">
        <v>38.49</v>
      </c>
      <c r="DH2859">
        <v>5.35</v>
      </c>
      <c r="DI2859" s="2">
        <v>4.28</v>
      </c>
      <c r="DJ2859">
        <v>0.01</v>
      </c>
      <c r="DK2859">
        <v>0.98586673442164774</v>
      </c>
      <c r="DL2859">
        <v>0</v>
      </c>
      <c r="DN2859">
        <v>3.9</v>
      </c>
      <c r="DO2859">
        <v>1.9E-2</v>
      </c>
      <c r="DP2859">
        <v>11.08</v>
      </c>
      <c r="DQ2859" s="2">
        <v>3140</v>
      </c>
      <c r="DR2859" s="2">
        <v>6942.5357695999992</v>
      </c>
      <c r="DS2859">
        <v>3.8291777462802178E-2</v>
      </c>
      <c r="DT2859">
        <v>2.3634937818058899</v>
      </c>
      <c r="DU2859">
        <v>327334.4348049885</v>
      </c>
      <c r="DV2859">
        <v>1</v>
      </c>
    </row>
    <row r="2860" spans="1:126" x14ac:dyDescent="0.15">
      <c r="A2860" t="s">
        <v>4550</v>
      </c>
      <c r="B2860" t="s">
        <v>4669</v>
      </c>
      <c r="C2860">
        <v>51</v>
      </c>
      <c r="D2860">
        <v>163</v>
      </c>
      <c r="E2860" t="s">
        <v>4670</v>
      </c>
      <c r="F2860">
        <v>51163</v>
      </c>
      <c r="G2860" t="s">
        <v>7843</v>
      </c>
      <c r="H2860">
        <v>93.8</v>
      </c>
      <c r="I2860">
        <v>2.6</v>
      </c>
      <c r="J2860">
        <v>0.4</v>
      </c>
      <c r="K2860">
        <v>0.5</v>
      </c>
      <c r="L2860">
        <v>1.4</v>
      </c>
      <c r="M2860">
        <v>1.3</v>
      </c>
      <c r="N2860">
        <f t="shared" si="182"/>
        <v>8809.2599999999984</v>
      </c>
      <c r="O2860">
        <f t="shared" si="180"/>
        <v>1190.7400000000016</v>
      </c>
      <c r="P2860">
        <f t="shared" si="181"/>
        <v>1.4288880000000024</v>
      </c>
      <c r="Q2860" s="4">
        <v>51163</v>
      </c>
      <c r="R2860" s="5">
        <v>37.814517000000002</v>
      </c>
      <c r="S2860" s="5">
        <v>-79.447754000000003</v>
      </c>
      <c r="T2860">
        <v>6</v>
      </c>
      <c r="U2860">
        <v>7.1210539746077897E-2</v>
      </c>
      <c r="V2860">
        <v>22357</v>
      </c>
      <c r="W2860">
        <v>22367</v>
      </c>
      <c r="X2860">
        <v>22444</v>
      </c>
      <c r="Y2860">
        <v>22376</v>
      </c>
      <c r="Z2860">
        <v>11544</v>
      </c>
      <c r="AA2860">
        <v>51145</v>
      </c>
      <c r="AB2860">
        <v>8183.880000000001</v>
      </c>
      <c r="AC2860">
        <v>48901</v>
      </c>
      <c r="AD2860">
        <v>3</v>
      </c>
      <c r="AE2860">
        <v>1.3366601318837997E-4</v>
      </c>
      <c r="AF2860">
        <v>72</v>
      </c>
      <c r="AG2860">
        <v>833</v>
      </c>
      <c r="AH2860">
        <v>8.6434573829531819E-2</v>
      </c>
      <c r="AI2860" s="3">
        <v>168376</v>
      </c>
      <c r="AJ2860" s="3">
        <v>382435.52853472001</v>
      </c>
      <c r="AK2860">
        <v>101</v>
      </c>
      <c r="AL2860">
        <v>160537.60000000001</v>
      </c>
      <c r="AM2860">
        <v>523966</v>
      </c>
      <c r="AN2860">
        <v>47802</v>
      </c>
      <c r="AO2860">
        <v>571768</v>
      </c>
      <c r="AP2860">
        <v>3</v>
      </c>
      <c r="AQ2860">
        <v>0</v>
      </c>
      <c r="AR2860">
        <v>3</v>
      </c>
      <c r="AS2860">
        <v>0.1341261680153798</v>
      </c>
      <c r="AT2860">
        <v>1</v>
      </c>
      <c r="AU2860">
        <v>12</v>
      </c>
      <c r="AV2860">
        <f t="shared" si="179"/>
        <v>13</v>
      </c>
      <c r="AW2860">
        <v>11625</v>
      </c>
      <c r="AX2860">
        <v>0.52</v>
      </c>
      <c r="AY2860">
        <v>330044015.99030602</v>
      </c>
      <c r="AZ2860">
        <v>330044.01599030604</v>
      </c>
      <c r="BA2860">
        <v>3854.5926322610799</v>
      </c>
      <c r="BB2860">
        <v>2.5943078696059416</v>
      </c>
      <c r="BC2860">
        <v>31265</v>
      </c>
      <c r="BD2860">
        <v>58546</v>
      </c>
      <c r="BE2860">
        <v>-27281</v>
      </c>
      <c r="BF2860">
        <v>-1.2202442188128997</v>
      </c>
      <c r="BG2860">
        <v>379266</v>
      </c>
      <c r="BH2860">
        <v>16.898324719301371</v>
      </c>
      <c r="BI2860">
        <v>3283</v>
      </c>
      <c r="BJ2860">
        <v>76</v>
      </c>
      <c r="BK2860">
        <v>6</v>
      </c>
      <c r="BL2860">
        <v>3</v>
      </c>
      <c r="BM2860">
        <v>0</v>
      </c>
      <c r="BN2860">
        <v>2</v>
      </c>
      <c r="BO2860">
        <v>9</v>
      </c>
      <c r="BP2860">
        <v>3</v>
      </c>
      <c r="BQ2860">
        <v>12</v>
      </c>
      <c r="BR2860">
        <v>3</v>
      </c>
      <c r="BS2860">
        <v>0</v>
      </c>
      <c r="BT2860">
        <v>91011</v>
      </c>
      <c r="BU2860">
        <v>0.84</v>
      </c>
      <c r="BV2860">
        <v>0.71829160000000003</v>
      </c>
      <c r="BW2860">
        <v>413</v>
      </c>
      <c r="BX2860">
        <v>1.252596</v>
      </c>
      <c r="BY2860">
        <v>0.12799730000000001</v>
      </c>
      <c r="BZ2860">
        <v>80</v>
      </c>
      <c r="CA2860">
        <v>9</v>
      </c>
      <c r="CB2860">
        <v>3</v>
      </c>
      <c r="CC2860">
        <v>1</v>
      </c>
      <c r="CD2860">
        <v>0</v>
      </c>
      <c r="CE2860">
        <v>8</v>
      </c>
      <c r="CF2860">
        <v>2</v>
      </c>
      <c r="CG2860">
        <v>17</v>
      </c>
      <c r="CH2860">
        <v>3</v>
      </c>
      <c r="CI2860">
        <v>0</v>
      </c>
      <c r="CJ2860">
        <v>93979</v>
      </c>
      <c r="CK2860">
        <v>1.3088030304642528</v>
      </c>
      <c r="CL2860">
        <v>0.62192175448378406</v>
      </c>
      <c r="CM2860">
        <v>396</v>
      </c>
      <c r="CN2860">
        <v>-0.56882160874111043</v>
      </c>
      <c r="CO2860">
        <v>3043</v>
      </c>
      <c r="CP2860">
        <v>0.67309664499999999</v>
      </c>
      <c r="CQ2860">
        <v>0.157519823</v>
      </c>
      <c r="CR2860">
        <v>20024</v>
      </c>
      <c r="CS2860">
        <v>0.871</v>
      </c>
      <c r="CT2860">
        <v>18467</v>
      </c>
      <c r="CU2860">
        <v>0.82953620830000008</v>
      </c>
      <c r="CV2860">
        <v>1</v>
      </c>
      <c r="CW2860">
        <v>1</v>
      </c>
      <c r="CX2860">
        <v>25</v>
      </c>
      <c r="CY2860">
        <v>502</v>
      </c>
      <c r="CZ2860">
        <v>1278</v>
      </c>
      <c r="DA2860" s="2">
        <v>19129</v>
      </c>
      <c r="DB2860" s="2">
        <v>1975</v>
      </c>
      <c r="DC2860" s="2">
        <v>197.81</v>
      </c>
      <c r="DD2860" s="2">
        <v>1392</v>
      </c>
      <c r="DE2860">
        <v>401</v>
      </c>
      <c r="DF2860">
        <v>30</v>
      </c>
      <c r="DG2860">
        <v>35.86</v>
      </c>
      <c r="DH2860">
        <v>8.9700000000000006</v>
      </c>
      <c r="DI2860" s="2">
        <v>17.93</v>
      </c>
      <c r="DJ2860">
        <v>0.64</v>
      </c>
      <c r="DK2860">
        <v>0.96371216800494131</v>
      </c>
      <c r="DL2860">
        <v>0</v>
      </c>
      <c r="DN2860">
        <v>20.100000000000001</v>
      </c>
      <c r="DO2860">
        <v>5.2000000000000005E-2</v>
      </c>
      <c r="DP2860">
        <v>568.15</v>
      </c>
      <c r="DQ2860" s="2">
        <f>45542+21405</f>
        <v>66947</v>
      </c>
      <c r="DR2860" s="2">
        <v>42256.765767450008</v>
      </c>
      <c r="DS2860">
        <v>0.10740100653096286</v>
      </c>
      <c r="DT2860">
        <v>4.3873730564290101</v>
      </c>
      <c r="DU2860">
        <v>704338.34078377788</v>
      </c>
      <c r="DV2860">
        <v>1</v>
      </c>
    </row>
    <row r="2861" spans="1:126" x14ac:dyDescent="0.15">
      <c r="A2861" t="s">
        <v>4550</v>
      </c>
      <c r="B2861" t="s">
        <v>2935</v>
      </c>
      <c r="C2861">
        <v>51</v>
      </c>
      <c r="D2861">
        <v>165</v>
      </c>
      <c r="E2861" t="s">
        <v>4671</v>
      </c>
      <c r="F2861">
        <v>51165</v>
      </c>
      <c r="G2861" t="s">
        <v>7844</v>
      </c>
      <c r="H2861">
        <v>91.3</v>
      </c>
      <c r="I2861">
        <v>1.6</v>
      </c>
      <c r="J2861">
        <v>0.1</v>
      </c>
      <c r="K2861">
        <v>0.6</v>
      </c>
      <c r="L2861">
        <v>1.1000000000000001</v>
      </c>
      <c r="M2861">
        <v>5.3</v>
      </c>
      <c r="N2861">
        <f t="shared" si="182"/>
        <v>8367.9199999999983</v>
      </c>
      <c r="O2861">
        <f t="shared" si="180"/>
        <v>1632.0800000000017</v>
      </c>
      <c r="P2861">
        <f t="shared" si="181"/>
        <v>1.9584960000000029</v>
      </c>
      <c r="Q2861" s="4">
        <v>51165</v>
      </c>
      <c r="R2861" s="5">
        <v>38.507584999999999</v>
      </c>
      <c r="S2861" s="5">
        <v>-78.885321000000005</v>
      </c>
      <c r="T2861">
        <v>3</v>
      </c>
      <c r="U2861">
        <v>6.5296040951311765E-2</v>
      </c>
      <c r="V2861">
        <v>76353</v>
      </c>
      <c r="W2861">
        <v>77345</v>
      </c>
      <c r="X2861">
        <v>77785</v>
      </c>
      <c r="Y2861">
        <v>78450</v>
      </c>
      <c r="Z2861">
        <v>39249</v>
      </c>
      <c r="AA2861">
        <v>51147</v>
      </c>
      <c r="AB2861">
        <v>31795.359999999997</v>
      </c>
      <c r="AC2861">
        <v>53744</v>
      </c>
      <c r="AD2861">
        <v>3</v>
      </c>
      <c r="AE2861">
        <v>3.8567847271324808E-5</v>
      </c>
      <c r="AF2861">
        <v>208</v>
      </c>
      <c r="AG2861">
        <v>1902</v>
      </c>
      <c r="AH2861">
        <v>0.10935856992639327</v>
      </c>
      <c r="AI2861" s="3">
        <v>222049</v>
      </c>
      <c r="AJ2861" s="3">
        <v>543454.26828005502</v>
      </c>
      <c r="AK2861">
        <v>60</v>
      </c>
      <c r="AL2861">
        <v>384652.79999999999</v>
      </c>
      <c r="AM2861">
        <v>173257</v>
      </c>
      <c r="AN2861">
        <v>167856</v>
      </c>
      <c r="AO2861">
        <v>341113</v>
      </c>
      <c r="AP2861">
        <v>2</v>
      </c>
      <c r="AQ2861">
        <v>2</v>
      </c>
      <c r="AR2861">
        <v>4</v>
      </c>
      <c r="AS2861">
        <v>5.1716335897601655E-2</v>
      </c>
      <c r="AT2861">
        <v>0</v>
      </c>
      <c r="AU2861">
        <v>11</v>
      </c>
      <c r="AV2861">
        <f t="shared" si="179"/>
        <v>11</v>
      </c>
      <c r="AW2861">
        <v>66859</v>
      </c>
      <c r="AX2861">
        <v>0.83</v>
      </c>
      <c r="AY2861">
        <v>104539896.96756899</v>
      </c>
      <c r="AZ2861">
        <v>104539.89696756899</v>
      </c>
      <c r="BA2861">
        <v>4788.6574068475202</v>
      </c>
      <c r="BB2861">
        <v>2.088267994636773</v>
      </c>
      <c r="BC2861">
        <v>76868</v>
      </c>
      <c r="BD2861">
        <v>106689</v>
      </c>
      <c r="BE2861">
        <v>-29821</v>
      </c>
      <c r="BF2861">
        <v>-0.39056749571071209</v>
      </c>
      <c r="BG2861">
        <v>797457</v>
      </c>
      <c r="BH2861">
        <v>10.252066593816288</v>
      </c>
      <c r="BI2861">
        <v>9182</v>
      </c>
      <c r="BJ2861">
        <v>18</v>
      </c>
      <c r="BK2861">
        <v>2</v>
      </c>
      <c r="BL2861">
        <v>0</v>
      </c>
      <c r="BM2861">
        <v>0</v>
      </c>
      <c r="BN2861">
        <v>0</v>
      </c>
      <c r="BO2861">
        <v>2</v>
      </c>
      <c r="BP2861">
        <v>0</v>
      </c>
      <c r="BQ2861">
        <v>2</v>
      </c>
      <c r="BR2861">
        <v>1</v>
      </c>
      <c r="BS2861">
        <v>0</v>
      </c>
      <c r="BT2861">
        <v>21294</v>
      </c>
      <c r="BU2861">
        <v>0.83</v>
      </c>
      <c r="BV2861">
        <v>0.59511999999999998</v>
      </c>
      <c r="BW2861">
        <v>56</v>
      </c>
      <c r="BX2861">
        <v>1.17404</v>
      </c>
      <c r="BY2861">
        <v>-0.83897540000000004</v>
      </c>
      <c r="BZ2861">
        <v>22</v>
      </c>
      <c r="CA2861">
        <v>2</v>
      </c>
      <c r="CB2861">
        <v>0</v>
      </c>
      <c r="CC2861">
        <v>0</v>
      </c>
      <c r="CD2861">
        <v>0</v>
      </c>
      <c r="CE2861">
        <v>2</v>
      </c>
      <c r="CF2861">
        <v>0</v>
      </c>
      <c r="CG2861">
        <v>0</v>
      </c>
      <c r="CH2861">
        <v>1</v>
      </c>
      <c r="CI2861">
        <v>0</v>
      </c>
      <c r="CJ2861">
        <v>22426</v>
      </c>
      <c r="CK2861">
        <v>1.2039596896459466</v>
      </c>
      <c r="CL2861">
        <v>0.70924803122168789</v>
      </c>
      <c r="CM2861">
        <v>62</v>
      </c>
      <c r="CN2861">
        <v>-0.54974312000072534</v>
      </c>
      <c r="CO2861">
        <v>10133</v>
      </c>
      <c r="CP2861">
        <v>0.93943900599999997</v>
      </c>
      <c r="CQ2861">
        <v>0.42656403900000001</v>
      </c>
      <c r="CR2861">
        <v>72003</v>
      </c>
      <c r="CS2861">
        <v>0.88500000000000001</v>
      </c>
      <c r="CT2861">
        <v>62075</v>
      </c>
      <c r="CU2861">
        <v>0.82853159851000002</v>
      </c>
      <c r="CV2861">
        <v>10</v>
      </c>
      <c r="CW2861">
        <v>16</v>
      </c>
      <c r="CX2861">
        <v>17</v>
      </c>
      <c r="CY2861">
        <v>2554</v>
      </c>
      <c r="CZ2861">
        <v>3104</v>
      </c>
      <c r="DA2861" s="2">
        <v>82381</v>
      </c>
      <c r="DB2861" s="2">
        <v>7290</v>
      </c>
      <c r="DC2861" s="2">
        <v>152.41999999999999</v>
      </c>
      <c r="DD2861" s="2">
        <v>4434</v>
      </c>
      <c r="DE2861">
        <v>948</v>
      </c>
      <c r="DF2861">
        <v>88</v>
      </c>
      <c r="DG2861">
        <v>39.880000000000003</v>
      </c>
      <c r="DH2861">
        <v>5.15</v>
      </c>
      <c r="DI2861" s="2">
        <v>14.15</v>
      </c>
      <c r="DJ2861">
        <v>1.25</v>
      </c>
      <c r="DK2861">
        <v>0.93235727249390898</v>
      </c>
      <c r="DL2861">
        <v>1.3144058885383806E-2</v>
      </c>
      <c r="DM2861">
        <v>420</v>
      </c>
      <c r="DN2861">
        <v>41.4</v>
      </c>
      <c r="DO2861">
        <v>7.5999999999999998E-2</v>
      </c>
      <c r="DP2861">
        <v>1278.0900000000001</v>
      </c>
      <c r="DQ2861" s="2">
        <v>139783</v>
      </c>
      <c r="DR2861" s="2">
        <v>8190.6304949699988</v>
      </c>
      <c r="DS2861">
        <v>1.4555406429018061E-2</v>
      </c>
      <c r="DT2861">
        <v>7.9923979984428302</v>
      </c>
      <c r="DU2861">
        <v>3074298.2688154303</v>
      </c>
      <c r="DV2861">
        <v>1</v>
      </c>
    </row>
    <row r="2862" spans="1:126" x14ac:dyDescent="0.15">
      <c r="A2862" t="s">
        <v>4550</v>
      </c>
      <c r="B2862" t="s">
        <v>216</v>
      </c>
      <c r="C2862">
        <v>51</v>
      </c>
      <c r="D2862">
        <v>167</v>
      </c>
      <c r="E2862" t="s">
        <v>4672</v>
      </c>
      <c r="F2862">
        <v>51167</v>
      </c>
      <c r="G2862" t="s">
        <v>7845</v>
      </c>
      <c r="H2862">
        <v>97.4</v>
      </c>
      <c r="I2862">
        <v>0.8</v>
      </c>
      <c r="J2862">
        <v>0.1</v>
      </c>
      <c r="K2862">
        <v>0.2</v>
      </c>
      <c r="L2862">
        <v>0.6</v>
      </c>
      <c r="M2862">
        <v>1</v>
      </c>
      <c r="N2862">
        <f t="shared" si="182"/>
        <v>9488.8100000000013</v>
      </c>
      <c r="O2862">
        <f t="shared" si="180"/>
        <v>511.18999999999869</v>
      </c>
      <c r="P2862">
        <f t="shared" si="181"/>
        <v>0.61342799999999864</v>
      </c>
      <c r="Q2862" s="4">
        <v>51167</v>
      </c>
      <c r="R2862" s="5">
        <v>36.933419999999998</v>
      </c>
      <c r="S2862" s="5">
        <v>-82.095934</v>
      </c>
      <c r="T2862">
        <v>7</v>
      </c>
      <c r="U2862">
        <v>8.3906684830145961E-2</v>
      </c>
      <c r="V2862">
        <v>28773</v>
      </c>
      <c r="W2862">
        <v>28444</v>
      </c>
      <c r="X2862">
        <v>28245</v>
      </c>
      <c r="Y2862">
        <v>27826</v>
      </c>
      <c r="Z2862">
        <v>15396</v>
      </c>
      <c r="AA2862">
        <v>51149</v>
      </c>
      <c r="AB2862">
        <v>8992.8310000000001</v>
      </c>
      <c r="AC2862">
        <v>35045</v>
      </c>
      <c r="AD2862">
        <v>2</v>
      </c>
      <c r="AE2862">
        <v>7.0808992742078244E-5</v>
      </c>
      <c r="AF2862">
        <v>31</v>
      </c>
      <c r="AG2862">
        <v>995</v>
      </c>
      <c r="AH2862">
        <v>3.1155778894472363E-2</v>
      </c>
      <c r="AI2862" s="3">
        <v>187620</v>
      </c>
      <c r="AJ2862" s="3">
        <v>303245.349090715</v>
      </c>
      <c r="AK2862">
        <v>78</v>
      </c>
      <c r="AL2862">
        <v>546144</v>
      </c>
      <c r="AM2862">
        <v>553412</v>
      </c>
      <c r="AN2862">
        <v>53557</v>
      </c>
      <c r="AO2862">
        <v>606969</v>
      </c>
      <c r="AP2862">
        <v>15</v>
      </c>
      <c r="AQ2862">
        <v>2</v>
      </c>
      <c r="AR2862">
        <v>17</v>
      </c>
      <c r="AS2862">
        <v>0.59766558852482077</v>
      </c>
      <c r="AT2862">
        <v>12</v>
      </c>
      <c r="AU2862">
        <v>31</v>
      </c>
      <c r="AV2862">
        <f t="shared" si="179"/>
        <v>43</v>
      </c>
      <c r="AW2862">
        <v>16688</v>
      </c>
      <c r="AX2862">
        <v>0.59000000000000008</v>
      </c>
      <c r="AY2862">
        <v>494722730.03576601</v>
      </c>
      <c r="AZ2862">
        <v>494722.73003576603</v>
      </c>
      <c r="BA2862">
        <v>7154.4301300985098</v>
      </c>
      <c r="BB2862">
        <v>1.3977353637056638</v>
      </c>
      <c r="BC2862">
        <v>10126</v>
      </c>
      <c r="BD2862">
        <v>18515</v>
      </c>
      <c r="BE2862">
        <v>-8389</v>
      </c>
      <c r="BF2862">
        <v>-0.29155805790150491</v>
      </c>
      <c r="BG2862">
        <v>516558</v>
      </c>
      <c r="BH2862">
        <v>18.288475836431228</v>
      </c>
      <c r="BI2862">
        <v>5229</v>
      </c>
      <c r="BJ2862">
        <v>98</v>
      </c>
      <c r="BK2862">
        <v>2</v>
      </c>
      <c r="BL2862">
        <v>3</v>
      </c>
      <c r="BM2862">
        <v>1</v>
      </c>
      <c r="BN2862">
        <v>1</v>
      </c>
      <c r="BO2862">
        <v>1</v>
      </c>
      <c r="BP2862">
        <v>0</v>
      </c>
      <c r="BQ2862">
        <v>5</v>
      </c>
      <c r="BR2862">
        <v>1</v>
      </c>
      <c r="BS2862">
        <v>0</v>
      </c>
      <c r="BT2862">
        <v>75134</v>
      </c>
      <c r="BU2862">
        <v>0.8</v>
      </c>
      <c r="BV2862">
        <v>0.58018590000000003</v>
      </c>
      <c r="BW2862">
        <v>244</v>
      </c>
      <c r="BX2862">
        <v>1.4906699999999999</v>
      </c>
      <c r="BY2862">
        <v>-0.55196440000000002</v>
      </c>
      <c r="BZ2862">
        <v>95</v>
      </c>
      <c r="CA2862">
        <v>2</v>
      </c>
      <c r="CB2862">
        <v>3</v>
      </c>
      <c r="CC2862">
        <v>0</v>
      </c>
      <c r="CD2862">
        <v>0</v>
      </c>
      <c r="CE2862">
        <v>1</v>
      </c>
      <c r="CF2862">
        <v>0</v>
      </c>
      <c r="CG2862">
        <v>6</v>
      </c>
      <c r="CH2862">
        <v>2</v>
      </c>
      <c r="CI2862">
        <v>0</v>
      </c>
      <c r="CJ2862">
        <v>78137</v>
      </c>
      <c r="CK2862">
        <v>1.3949857301918427</v>
      </c>
      <c r="CL2862">
        <v>0.75061356297093651</v>
      </c>
      <c r="CM2862">
        <v>239</v>
      </c>
      <c r="CN2862">
        <v>-0.14626841367628554</v>
      </c>
      <c r="CO2862">
        <v>2183</v>
      </c>
      <c r="CP2862">
        <v>-1.2606796689999999</v>
      </c>
      <c r="CQ2862">
        <v>-0.63107066060000006</v>
      </c>
      <c r="CR2862">
        <v>24221</v>
      </c>
      <c r="CS2862">
        <v>0.90300000000000002</v>
      </c>
      <c r="CT2862">
        <v>23795</v>
      </c>
      <c r="CU2862">
        <v>0.8271003791699999</v>
      </c>
      <c r="CV2862">
        <v>17</v>
      </c>
      <c r="CW2862">
        <v>3</v>
      </c>
      <c r="CX2862">
        <v>11</v>
      </c>
      <c r="CY2862">
        <v>616</v>
      </c>
      <c r="CZ2862">
        <v>1442</v>
      </c>
      <c r="DA2862" s="2">
        <v>10413</v>
      </c>
      <c r="DB2862" s="2">
        <v>1400</v>
      </c>
      <c r="DC2862" s="2">
        <v>129.91999999999999</v>
      </c>
      <c r="DD2862" s="2">
        <v>791</v>
      </c>
      <c r="DE2862">
        <v>365</v>
      </c>
      <c r="DF2862">
        <v>11</v>
      </c>
      <c r="DG2862">
        <v>10.61</v>
      </c>
      <c r="DH2862">
        <v>7.08</v>
      </c>
      <c r="DI2862" s="2">
        <v>7.08</v>
      </c>
      <c r="DJ2862">
        <v>-0.38</v>
      </c>
      <c r="DK2862">
        <v>0.86172049888071633</v>
      </c>
      <c r="DL2862">
        <v>1.0050251256281408E-3</v>
      </c>
      <c r="DN2862">
        <v>11.9</v>
      </c>
      <c r="DO2862">
        <v>3.7999999999999999E-2</v>
      </c>
      <c r="DP2862">
        <v>585.9</v>
      </c>
      <c r="DQ2862" s="2">
        <v>0</v>
      </c>
      <c r="DR2862" s="2">
        <v>4816.6563463900002</v>
      </c>
      <c r="DS2862">
        <v>1.5031921517958003E-2</v>
      </c>
      <c r="DT2862">
        <v>2.5898941740511798</v>
      </c>
      <c r="DU2862">
        <v>1414455.1637930076</v>
      </c>
      <c r="DV2862">
        <v>1</v>
      </c>
    </row>
    <row r="2863" spans="1:126" x14ac:dyDescent="0.15">
      <c r="A2863" t="s">
        <v>4550</v>
      </c>
      <c r="B2863" t="s">
        <v>378</v>
      </c>
      <c r="C2863">
        <v>51</v>
      </c>
      <c r="D2863">
        <v>169</v>
      </c>
      <c r="E2863" t="s">
        <v>4673</v>
      </c>
      <c r="F2863">
        <v>51169</v>
      </c>
      <c r="G2863" t="s">
        <v>7846</v>
      </c>
      <c r="H2863">
        <v>97.4</v>
      </c>
      <c r="I2863">
        <v>0.6</v>
      </c>
      <c r="J2863">
        <v>0.2</v>
      </c>
      <c r="K2863">
        <v>0.2</v>
      </c>
      <c r="L2863">
        <v>0.6</v>
      </c>
      <c r="M2863">
        <v>1</v>
      </c>
      <c r="N2863">
        <f t="shared" si="182"/>
        <v>9488.5600000000031</v>
      </c>
      <c r="O2863">
        <f t="shared" si="180"/>
        <v>511.43999999999687</v>
      </c>
      <c r="P2863">
        <f t="shared" si="181"/>
        <v>0.6137279999999965</v>
      </c>
      <c r="Q2863" s="4">
        <v>51169</v>
      </c>
      <c r="R2863" s="5">
        <v>36.712775999999998</v>
      </c>
      <c r="S2863" s="5">
        <v>-82.613624000000002</v>
      </c>
      <c r="T2863">
        <v>2</v>
      </c>
      <c r="U2863">
        <v>9.1321600765362859E-2</v>
      </c>
      <c r="V2863">
        <v>23061</v>
      </c>
      <c r="W2863">
        <v>22781</v>
      </c>
      <c r="X2863">
        <v>22570</v>
      </c>
      <c r="Y2863">
        <v>22256</v>
      </c>
      <c r="Z2863">
        <v>11918</v>
      </c>
      <c r="AA2863">
        <v>51153</v>
      </c>
      <c r="AB2863">
        <v>7566.1819999999998</v>
      </c>
      <c r="AC2863">
        <v>37240</v>
      </c>
      <c r="AD2863">
        <v>1</v>
      </c>
      <c r="AE2863">
        <v>4.4306601683650866E-5</v>
      </c>
      <c r="AF2863">
        <v>28</v>
      </c>
      <c r="AG2863">
        <v>1292</v>
      </c>
      <c r="AH2863">
        <v>2.1671826625386997E-2</v>
      </c>
      <c r="AI2863" s="3">
        <v>158324</v>
      </c>
      <c r="AJ2863" s="3">
        <v>342736.81471320504</v>
      </c>
      <c r="AK2863">
        <v>74</v>
      </c>
      <c r="AL2863">
        <v>305139.19999999995</v>
      </c>
      <c r="AM2863">
        <v>258176</v>
      </c>
      <c r="AN2863">
        <v>62886</v>
      </c>
      <c r="AO2863">
        <v>321062</v>
      </c>
      <c r="AP2863">
        <v>0</v>
      </c>
      <c r="AQ2863">
        <v>0</v>
      </c>
      <c r="AR2863">
        <v>0</v>
      </c>
      <c r="AS2863">
        <v>0</v>
      </c>
      <c r="AT2863">
        <v>4</v>
      </c>
      <c r="AU2863">
        <v>34</v>
      </c>
      <c r="AV2863">
        <f t="shared" si="179"/>
        <v>38</v>
      </c>
      <c r="AW2863">
        <v>16470</v>
      </c>
      <c r="AX2863">
        <v>0.75</v>
      </c>
      <c r="AY2863">
        <v>319405586.32228798</v>
      </c>
      <c r="AZ2863">
        <v>319405.58632228797</v>
      </c>
      <c r="BA2863">
        <v>10555.5769388012</v>
      </c>
      <c r="BB2863">
        <v>0.94736650189541449</v>
      </c>
      <c r="BC2863">
        <v>8111</v>
      </c>
      <c r="BD2863">
        <v>19308</v>
      </c>
      <c r="BE2863">
        <v>-11197</v>
      </c>
      <c r="BF2863">
        <v>-0.48553835479814406</v>
      </c>
      <c r="BG2863">
        <v>171861</v>
      </c>
      <c r="BH2863">
        <v>7.6145768719539211</v>
      </c>
      <c r="BI2863">
        <v>4330</v>
      </c>
      <c r="BJ2863">
        <v>14</v>
      </c>
      <c r="BK2863">
        <v>1</v>
      </c>
      <c r="BL2863">
        <v>1</v>
      </c>
      <c r="BM2863">
        <v>1</v>
      </c>
      <c r="BN2863">
        <v>1</v>
      </c>
      <c r="BO2863">
        <v>5</v>
      </c>
      <c r="BP2863">
        <v>0</v>
      </c>
      <c r="BQ2863">
        <v>1</v>
      </c>
      <c r="BR2863">
        <v>1</v>
      </c>
      <c r="BS2863">
        <v>0</v>
      </c>
      <c r="BT2863">
        <v>29250</v>
      </c>
      <c r="BU2863">
        <v>0.84</v>
      </c>
      <c r="BV2863">
        <v>0.4974035</v>
      </c>
      <c r="BW2863">
        <v>99</v>
      </c>
      <c r="BX2863">
        <v>0.85470089999999999</v>
      </c>
      <c r="BY2863">
        <v>-1.4902979999999999</v>
      </c>
      <c r="BZ2863">
        <v>18</v>
      </c>
      <c r="CA2863">
        <v>0</v>
      </c>
      <c r="CB2863">
        <v>1</v>
      </c>
      <c r="CC2863">
        <v>0</v>
      </c>
      <c r="CD2863">
        <v>1</v>
      </c>
      <c r="CE2863">
        <v>4</v>
      </c>
      <c r="CF2863">
        <v>0</v>
      </c>
      <c r="CG2863">
        <v>0</v>
      </c>
      <c r="CH2863">
        <v>1</v>
      </c>
      <c r="CI2863">
        <v>0</v>
      </c>
      <c r="CJ2863">
        <v>28012</v>
      </c>
      <c r="CK2863">
        <v>0.89247465371983437</v>
      </c>
      <c r="CL2863">
        <v>0.61679763241147056</v>
      </c>
      <c r="CM2863">
        <v>98</v>
      </c>
      <c r="CN2863">
        <v>-1.087473858201949</v>
      </c>
      <c r="CO2863">
        <v>1631</v>
      </c>
      <c r="CP2863">
        <v>-1.0915650671999999</v>
      </c>
      <c r="CQ2863">
        <v>-0.29037122990000003</v>
      </c>
      <c r="CR2863">
        <v>19516</v>
      </c>
      <c r="CS2863">
        <v>0.8640000000000001</v>
      </c>
      <c r="CT2863">
        <v>19417</v>
      </c>
      <c r="CU2863">
        <v>0.83483403484000007</v>
      </c>
      <c r="CV2863">
        <v>21</v>
      </c>
      <c r="CW2863">
        <v>5</v>
      </c>
      <c r="CX2863">
        <v>8</v>
      </c>
      <c r="CY2863">
        <v>818</v>
      </c>
      <c r="CZ2863">
        <v>1906</v>
      </c>
      <c r="DA2863" s="2">
        <v>7986</v>
      </c>
      <c r="DB2863" s="2">
        <v>1135</v>
      </c>
      <c r="DC2863" s="2">
        <v>56.61</v>
      </c>
      <c r="DD2863" s="2">
        <v>429</v>
      </c>
      <c r="DE2863">
        <v>518</v>
      </c>
      <c r="DF2863">
        <v>57</v>
      </c>
      <c r="DG2863">
        <v>4.42</v>
      </c>
      <c r="DH2863">
        <v>4.42</v>
      </c>
      <c r="DI2863" s="2">
        <v>17.670000000000002</v>
      </c>
      <c r="DJ2863">
        <v>-0.47</v>
      </c>
      <c r="DK2863">
        <v>0.98080518430560115</v>
      </c>
      <c r="DL2863">
        <v>7.7399380804953565E-4</v>
      </c>
      <c r="DN2863">
        <v>7</v>
      </c>
      <c r="DO2863">
        <v>2.1000000000000001E-2</v>
      </c>
      <c r="DP2863">
        <v>115.16</v>
      </c>
      <c r="DQ2863" s="2">
        <v>34580</v>
      </c>
      <c r="DR2863" s="2">
        <v>2014.83029392</v>
      </c>
      <c r="DS2863">
        <v>5.8444649125257006E-3</v>
      </c>
      <c r="DT2863">
        <v>2.9496085383294099</v>
      </c>
      <c r="DU2863">
        <v>900041.18969900534</v>
      </c>
      <c r="DV2863">
        <v>0</v>
      </c>
    </row>
    <row r="2864" spans="1:126" x14ac:dyDescent="0.15">
      <c r="A2864" t="s">
        <v>4550</v>
      </c>
      <c r="B2864" t="s">
        <v>4674</v>
      </c>
      <c r="C2864">
        <v>51</v>
      </c>
      <c r="D2864">
        <v>171</v>
      </c>
      <c r="E2864" t="s">
        <v>4675</v>
      </c>
      <c r="F2864">
        <v>51171</v>
      </c>
      <c r="G2864" t="s">
        <v>7847</v>
      </c>
      <c r="H2864">
        <v>90.2</v>
      </c>
      <c r="I2864">
        <v>1.7</v>
      </c>
      <c r="J2864">
        <v>0.2</v>
      </c>
      <c r="K2864">
        <v>0.5</v>
      </c>
      <c r="L2864">
        <v>1.3</v>
      </c>
      <c r="M2864">
        <v>6.1</v>
      </c>
      <c r="N2864">
        <f t="shared" si="182"/>
        <v>8178.1200000000008</v>
      </c>
      <c r="O2864">
        <f t="shared" si="180"/>
        <v>1821.8799999999992</v>
      </c>
      <c r="P2864">
        <f t="shared" si="181"/>
        <v>2.1862559999999998</v>
      </c>
      <c r="Q2864" s="4">
        <v>51171</v>
      </c>
      <c r="R2864" s="5">
        <v>38.856203999999998</v>
      </c>
      <c r="S2864" s="5">
        <v>-78.573987000000002</v>
      </c>
      <c r="T2864">
        <v>6</v>
      </c>
      <c r="U2864">
        <v>7.5875883205485994E-2</v>
      </c>
      <c r="V2864">
        <v>42076</v>
      </c>
      <c r="W2864">
        <v>42545</v>
      </c>
      <c r="X2864">
        <v>42724</v>
      </c>
      <c r="Y2864">
        <v>42864</v>
      </c>
      <c r="Z2864">
        <v>22257</v>
      </c>
      <c r="AA2864">
        <v>51155</v>
      </c>
      <c r="AB2864">
        <v>17565.175999999999</v>
      </c>
      <c r="AC2864">
        <v>49406</v>
      </c>
      <c r="AD2864">
        <v>1</v>
      </c>
      <c r="AE2864">
        <v>2.340604812283494E-5</v>
      </c>
      <c r="AF2864">
        <v>91</v>
      </c>
      <c r="AG2864">
        <v>980</v>
      </c>
      <c r="AH2864">
        <v>9.285714285714286E-2</v>
      </c>
      <c r="AI2864" s="3">
        <v>133519</v>
      </c>
      <c r="AJ2864" s="3">
        <v>325288.08621336502</v>
      </c>
      <c r="AK2864">
        <v>58</v>
      </c>
      <c r="AL2864">
        <v>344742.39999999997</v>
      </c>
      <c r="AM2864">
        <v>523233</v>
      </c>
      <c r="AN2864">
        <v>72558</v>
      </c>
      <c r="AO2864">
        <v>595791</v>
      </c>
      <c r="AP2864" t="e">
        <v>#N/A</v>
      </c>
      <c r="AQ2864" t="e">
        <v>#N/A</v>
      </c>
      <c r="AR2864" t="e">
        <v>#N/A</v>
      </c>
      <c r="AS2864" t="e">
        <v>#N/A</v>
      </c>
      <c r="AT2864">
        <v>3</v>
      </c>
      <c r="AU2864">
        <v>11</v>
      </c>
      <c r="AV2864">
        <f t="shared" si="179"/>
        <v>14</v>
      </c>
      <c r="AW2864">
        <v>903</v>
      </c>
      <c r="AX2864">
        <v>2.0000000000000018E-2</v>
      </c>
      <c r="AY2864">
        <v>290451044.52288699</v>
      </c>
      <c r="AZ2864">
        <v>290451.04452288698</v>
      </c>
      <c r="BA2864">
        <v>11323.9906732949</v>
      </c>
      <c r="BB2864">
        <v>0.88308091100629083</v>
      </c>
      <c r="BC2864">
        <v>24861</v>
      </c>
      <c r="BD2864">
        <v>71489</v>
      </c>
      <c r="BE2864">
        <v>-46628</v>
      </c>
      <c r="BF2864">
        <v>-1.1081851887061507</v>
      </c>
      <c r="BG2864">
        <v>748233</v>
      </c>
      <c r="BH2864">
        <v>17.513177605093155</v>
      </c>
      <c r="BI2864">
        <v>4967</v>
      </c>
      <c r="BJ2864">
        <v>14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2</v>
      </c>
      <c r="BR2864">
        <v>0</v>
      </c>
      <c r="BS2864">
        <v>0</v>
      </c>
      <c r="BT2864">
        <v>22585</v>
      </c>
      <c r="BU2864">
        <v>0.81</v>
      </c>
      <c r="BV2864">
        <v>0.53137109999999999</v>
      </c>
      <c r="BW2864">
        <v>95</v>
      </c>
      <c r="BX2864">
        <v>0.75271200000000005</v>
      </c>
      <c r="BY2864">
        <v>-1.256451</v>
      </c>
      <c r="BZ2864">
        <v>11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1</v>
      </c>
      <c r="CH2864">
        <v>0</v>
      </c>
      <c r="CI2864">
        <v>0</v>
      </c>
      <c r="CJ2864">
        <v>22360</v>
      </c>
      <c r="CK2864">
        <v>0.53667262969588547</v>
      </c>
      <c r="CL2864">
        <v>0.61553625331115625</v>
      </c>
      <c r="CM2864">
        <v>98</v>
      </c>
      <c r="CN2864">
        <v>-1.2485810964540898</v>
      </c>
      <c r="CO2864">
        <v>4295</v>
      </c>
      <c r="CP2864">
        <v>0.71709473099999999</v>
      </c>
      <c r="CQ2864">
        <v>-9.3852723000000006E-3</v>
      </c>
      <c r="CR2864">
        <v>39070</v>
      </c>
      <c r="CS2864">
        <v>0.85099999999999998</v>
      </c>
      <c r="CT2864">
        <v>34334</v>
      </c>
      <c r="CU2864">
        <v>0.8350730688900001</v>
      </c>
      <c r="CV2864">
        <v>18</v>
      </c>
      <c r="CW2864">
        <v>12</v>
      </c>
      <c r="CX2864">
        <v>23</v>
      </c>
      <c r="CY2864">
        <v>971</v>
      </c>
      <c r="CZ2864">
        <v>1524</v>
      </c>
      <c r="DA2864" s="2">
        <v>20960</v>
      </c>
      <c r="DB2864" s="2">
        <v>3275</v>
      </c>
      <c r="DC2864" s="2">
        <v>75.09</v>
      </c>
      <c r="DD2864" s="2">
        <v>2948</v>
      </c>
      <c r="DE2864">
        <v>460</v>
      </c>
      <c r="DF2864">
        <v>39</v>
      </c>
      <c r="DG2864">
        <v>30.46</v>
      </c>
      <c r="DH2864">
        <v>14.06</v>
      </c>
      <c r="DI2864" s="2">
        <v>32.799999999999997</v>
      </c>
      <c r="DJ2864">
        <v>-0.77</v>
      </c>
      <c r="DK2864">
        <v>0.93693781409387433</v>
      </c>
      <c r="DL2864">
        <v>3.0612244897959182E-3</v>
      </c>
      <c r="DN2864">
        <v>42.1</v>
      </c>
      <c r="DO2864">
        <v>0.125</v>
      </c>
      <c r="DP2864">
        <v>419.20000000000005</v>
      </c>
      <c r="DQ2864" s="2">
        <v>76057</v>
      </c>
      <c r="DR2864" s="2">
        <v>7723.8716169999998</v>
      </c>
      <c r="DS2864">
        <v>2.3135596923756115E-2</v>
      </c>
      <c r="DT2864">
        <v>6.0048296221070503</v>
      </c>
      <c r="DU2864">
        <v>2070119.3755162773</v>
      </c>
      <c r="DV2864">
        <v>1</v>
      </c>
    </row>
    <row r="2865" spans="1:126" x14ac:dyDescent="0.15">
      <c r="A2865" t="s">
        <v>4550</v>
      </c>
      <c r="B2865" t="s">
        <v>4676</v>
      </c>
      <c r="C2865">
        <v>51</v>
      </c>
      <c r="D2865">
        <v>173</v>
      </c>
      <c r="E2865" t="s">
        <v>4677</v>
      </c>
      <c r="F2865">
        <v>51173</v>
      </c>
      <c r="G2865" t="s">
        <v>7848</v>
      </c>
      <c r="H2865">
        <v>95.1</v>
      </c>
      <c r="I2865">
        <v>2</v>
      </c>
      <c r="J2865">
        <v>0.1</v>
      </c>
      <c r="K2865">
        <v>0.3</v>
      </c>
      <c r="L2865">
        <v>0.9</v>
      </c>
      <c r="M2865">
        <v>1.6</v>
      </c>
      <c r="N2865">
        <f t="shared" si="182"/>
        <v>9051.4799999999977</v>
      </c>
      <c r="O2865">
        <f t="shared" si="180"/>
        <v>948.52000000000226</v>
      </c>
      <c r="P2865">
        <f t="shared" si="181"/>
        <v>1.138224000000003</v>
      </c>
      <c r="Q2865" s="4">
        <v>51173</v>
      </c>
      <c r="R2865" s="5">
        <v>36.842317999999999</v>
      </c>
      <c r="S2865" s="5">
        <v>-81.539786000000007</v>
      </c>
      <c r="T2865">
        <v>7</v>
      </c>
      <c r="U2865">
        <v>0.13402430801910831</v>
      </c>
      <c r="V2865">
        <v>32103</v>
      </c>
      <c r="W2865">
        <v>31876</v>
      </c>
      <c r="X2865">
        <v>31734</v>
      </c>
      <c r="Y2865">
        <v>31413</v>
      </c>
      <c r="Z2865">
        <v>16594</v>
      </c>
      <c r="AA2865">
        <v>51157</v>
      </c>
      <c r="AB2865">
        <v>11531.560000000001</v>
      </c>
      <c r="AC2865">
        <v>37983</v>
      </c>
      <c r="AD2865">
        <v>3</v>
      </c>
      <c r="AE2865">
        <v>9.4535829079221023E-5</v>
      </c>
      <c r="AF2865">
        <v>30</v>
      </c>
      <c r="AG2865">
        <v>792</v>
      </c>
      <c r="AH2865">
        <v>3.787878787878788E-2</v>
      </c>
      <c r="AI2865" s="3">
        <v>166656</v>
      </c>
      <c r="AJ2865" s="3">
        <v>288594.96783521003</v>
      </c>
      <c r="AK2865">
        <v>67</v>
      </c>
      <c r="AL2865">
        <v>328038.39999999997</v>
      </c>
      <c r="AM2865">
        <v>296995</v>
      </c>
      <c r="AN2865">
        <v>51147</v>
      </c>
      <c r="AO2865">
        <v>348142</v>
      </c>
      <c r="AP2865">
        <v>8</v>
      </c>
      <c r="AQ2865">
        <v>3</v>
      </c>
      <c r="AR2865">
        <v>11</v>
      </c>
      <c r="AS2865">
        <v>0.34508721295018197</v>
      </c>
      <c r="AT2865">
        <v>4</v>
      </c>
      <c r="AU2865">
        <v>51</v>
      </c>
      <c r="AV2865">
        <f t="shared" si="179"/>
        <v>55</v>
      </c>
      <c r="AW2865">
        <v>26341</v>
      </c>
      <c r="AX2865">
        <v>0.88</v>
      </c>
      <c r="AY2865">
        <v>139385380.009606</v>
      </c>
      <c r="AZ2865">
        <v>139385.38000960601</v>
      </c>
      <c r="BA2865">
        <v>3974.9458269020402</v>
      </c>
      <c r="BB2865">
        <v>2.515757556322149</v>
      </c>
      <c r="BC2865">
        <v>52728</v>
      </c>
      <c r="BD2865">
        <v>64499</v>
      </c>
      <c r="BE2865">
        <v>-11771</v>
      </c>
      <c r="BF2865">
        <v>-0.3666635516929882</v>
      </c>
      <c r="BG2865">
        <v>428976</v>
      </c>
      <c r="BH2865">
        <v>13.517867271695973</v>
      </c>
      <c r="BI2865">
        <v>4712</v>
      </c>
      <c r="BJ2865">
        <v>48</v>
      </c>
      <c r="BK2865">
        <v>12</v>
      </c>
      <c r="BL2865">
        <v>5</v>
      </c>
      <c r="BM2865">
        <v>0</v>
      </c>
      <c r="BN2865">
        <v>0</v>
      </c>
      <c r="BO2865">
        <v>2</v>
      </c>
      <c r="BP2865">
        <v>0</v>
      </c>
      <c r="BQ2865">
        <v>6</v>
      </c>
      <c r="BR2865">
        <v>0</v>
      </c>
      <c r="BS2865">
        <v>0</v>
      </c>
      <c r="BT2865">
        <v>41036</v>
      </c>
      <c r="BU2865">
        <v>0.74</v>
      </c>
      <c r="BV2865">
        <v>0.60413589999999995</v>
      </c>
      <c r="BW2865">
        <v>277</v>
      </c>
      <c r="BX2865">
        <v>1.778926</v>
      </c>
      <c r="BY2865">
        <v>0.35557420000000001</v>
      </c>
      <c r="BZ2865">
        <v>50</v>
      </c>
      <c r="CA2865">
        <v>10</v>
      </c>
      <c r="CB2865">
        <v>3</v>
      </c>
      <c r="CC2865">
        <v>1</v>
      </c>
      <c r="CD2865">
        <v>0</v>
      </c>
      <c r="CE2865">
        <v>2</v>
      </c>
      <c r="CF2865">
        <v>1</v>
      </c>
      <c r="CG2865">
        <v>3</v>
      </c>
      <c r="CH2865">
        <v>0</v>
      </c>
      <c r="CI2865">
        <v>0</v>
      </c>
      <c r="CJ2865">
        <v>42913</v>
      </c>
      <c r="CK2865">
        <v>1.6312073264511919</v>
      </c>
      <c r="CL2865">
        <v>0.70575591985428054</v>
      </c>
      <c r="CM2865">
        <v>263</v>
      </c>
      <c r="CN2865">
        <v>0.4324457447820616</v>
      </c>
      <c r="CO2865">
        <v>2896</v>
      </c>
      <c r="CP2865">
        <v>-0.90036706249999998</v>
      </c>
      <c r="CQ2865">
        <v>-0.46825524489999998</v>
      </c>
      <c r="CR2865">
        <v>27150</v>
      </c>
      <c r="CS2865">
        <v>0.91</v>
      </c>
      <c r="CT2865">
        <v>26838</v>
      </c>
      <c r="CU2865">
        <v>0.85601226381999995</v>
      </c>
      <c r="CV2865">
        <v>36</v>
      </c>
      <c r="CW2865">
        <v>17</v>
      </c>
      <c r="CX2865">
        <v>19</v>
      </c>
      <c r="CY2865">
        <v>421</v>
      </c>
      <c r="CZ2865">
        <v>1146</v>
      </c>
      <c r="DA2865" s="2">
        <v>16397</v>
      </c>
      <c r="DB2865" s="2">
        <v>2035</v>
      </c>
      <c r="DC2865" s="2">
        <v>156.97</v>
      </c>
      <c r="DD2865" s="2">
        <v>1238</v>
      </c>
      <c r="DE2865">
        <v>303</v>
      </c>
      <c r="DF2865">
        <v>15</v>
      </c>
      <c r="DG2865">
        <v>37.909999999999997</v>
      </c>
      <c r="DH2865">
        <v>9.48</v>
      </c>
      <c r="DI2865" s="2">
        <v>34.75</v>
      </c>
      <c r="DJ2865">
        <v>-1.55</v>
      </c>
      <c r="DK2865">
        <v>0.96310963901689706</v>
      </c>
      <c r="DL2865">
        <v>0</v>
      </c>
      <c r="DN2865">
        <v>6.7</v>
      </c>
      <c r="DO2865">
        <v>2.4E-2</v>
      </c>
      <c r="DP2865">
        <v>356.08000000000004</v>
      </c>
      <c r="DQ2865" s="2">
        <v>74958</v>
      </c>
      <c r="DR2865" s="2">
        <v>14740.340878589999</v>
      </c>
      <c r="DS2865">
        <v>5.5413297348711241E-2</v>
      </c>
      <c r="DT2865">
        <v>2.7478757801250899</v>
      </c>
      <c r="DU2865">
        <v>901408.77431098616</v>
      </c>
      <c r="DV2865">
        <v>1</v>
      </c>
    </row>
    <row r="2866" spans="1:126" x14ac:dyDescent="0.15">
      <c r="A2866" t="s">
        <v>4550</v>
      </c>
      <c r="B2866" t="s">
        <v>4678</v>
      </c>
      <c r="C2866">
        <v>51</v>
      </c>
      <c r="D2866">
        <v>175</v>
      </c>
      <c r="E2866" t="s">
        <v>4679</v>
      </c>
      <c r="F2866">
        <v>51175</v>
      </c>
      <c r="G2866" t="s">
        <v>7849</v>
      </c>
      <c r="H2866">
        <v>60</v>
      </c>
      <c r="I2866">
        <v>37.1</v>
      </c>
      <c r="J2866">
        <v>0.3</v>
      </c>
      <c r="K2866">
        <v>0.2</v>
      </c>
      <c r="L2866">
        <v>1.3</v>
      </c>
      <c r="M2866">
        <v>1.1000000000000001</v>
      </c>
      <c r="N2866">
        <f t="shared" si="182"/>
        <v>4979.4399999999996</v>
      </c>
      <c r="O2866">
        <f t="shared" si="180"/>
        <v>5020.5600000000004</v>
      </c>
      <c r="P2866">
        <f t="shared" si="181"/>
        <v>6.0246720000000025</v>
      </c>
      <c r="Q2866" s="4">
        <v>51175</v>
      </c>
      <c r="R2866" s="5">
        <v>36.720173000000003</v>
      </c>
      <c r="S2866" s="5">
        <v>-77.103855999999993</v>
      </c>
      <c r="T2866">
        <v>6</v>
      </c>
      <c r="U2866">
        <v>5.0508094110955151E-2</v>
      </c>
      <c r="V2866">
        <v>18576</v>
      </c>
      <c r="W2866">
        <v>18364</v>
      </c>
      <c r="X2866">
        <v>18410</v>
      </c>
      <c r="Y2866">
        <v>18129</v>
      </c>
      <c r="Z2866">
        <v>10228</v>
      </c>
      <c r="AA2866">
        <v>51159</v>
      </c>
      <c r="AB2866">
        <v>6936.3060000000005</v>
      </c>
      <c r="AC2866">
        <v>48962</v>
      </c>
      <c r="AD2866">
        <v>2</v>
      </c>
      <c r="AE2866">
        <v>1.0863661053775122E-4</v>
      </c>
      <c r="AF2866">
        <v>17</v>
      </c>
      <c r="AG2866">
        <v>335</v>
      </c>
      <c r="AH2866">
        <v>5.0746268656716415E-2</v>
      </c>
      <c r="AI2866" s="3">
        <v>153831</v>
      </c>
      <c r="AJ2866" s="3">
        <v>383442.67588135501</v>
      </c>
      <c r="AK2866">
        <v>155</v>
      </c>
      <c r="AL2866">
        <v>289491.20000000001</v>
      </c>
      <c r="AM2866">
        <v>407236</v>
      </c>
      <c r="AN2866">
        <v>61618</v>
      </c>
      <c r="AO2866">
        <v>468854</v>
      </c>
      <c r="AP2866">
        <v>1</v>
      </c>
      <c r="AQ2866">
        <v>3</v>
      </c>
      <c r="AR2866">
        <v>4</v>
      </c>
      <c r="AS2866">
        <v>0.21781746896101067</v>
      </c>
      <c r="AT2866">
        <v>4</v>
      </c>
      <c r="AU2866">
        <v>36</v>
      </c>
      <c r="AV2866">
        <f t="shared" si="179"/>
        <v>40</v>
      </c>
      <c r="AW2866">
        <v>9611</v>
      </c>
      <c r="AX2866">
        <v>0.52</v>
      </c>
      <c r="AY2866">
        <v>168535799.599078</v>
      </c>
      <c r="AZ2866">
        <v>168535.79959907799</v>
      </c>
      <c r="BA2866">
        <v>5085.9397092502104</v>
      </c>
      <c r="BB2866">
        <v>1.9662049830854642</v>
      </c>
      <c r="BC2866">
        <v>11650</v>
      </c>
      <c r="BD2866">
        <v>66212</v>
      </c>
      <c r="BE2866">
        <v>-54562</v>
      </c>
      <c r="BF2866">
        <v>-2.9372308354866496</v>
      </c>
      <c r="BG2866">
        <v>83592</v>
      </c>
      <c r="BH2866">
        <v>4.5405757740358501</v>
      </c>
      <c r="BI2866">
        <v>1918</v>
      </c>
      <c r="BJ2866">
        <v>25</v>
      </c>
      <c r="BK2866">
        <v>3</v>
      </c>
      <c r="BL2866">
        <v>2</v>
      </c>
      <c r="BM2866">
        <v>0</v>
      </c>
      <c r="BN2866">
        <v>0</v>
      </c>
      <c r="BO2866">
        <v>3</v>
      </c>
      <c r="BP2866">
        <v>1</v>
      </c>
      <c r="BQ2866">
        <v>3</v>
      </c>
      <c r="BR2866">
        <v>1</v>
      </c>
      <c r="BS2866">
        <v>0</v>
      </c>
      <c r="BT2866">
        <v>31738</v>
      </c>
      <c r="BU2866">
        <v>0.78</v>
      </c>
      <c r="BV2866">
        <v>0.48336020000000002</v>
      </c>
      <c r="BW2866">
        <v>149</v>
      </c>
      <c r="BX2866">
        <v>1.197303</v>
      </c>
      <c r="BY2866">
        <v>-1.055912</v>
      </c>
      <c r="BZ2866">
        <v>28</v>
      </c>
      <c r="CA2866">
        <v>2</v>
      </c>
      <c r="CB2866">
        <v>1</v>
      </c>
      <c r="CC2866">
        <v>0</v>
      </c>
      <c r="CD2866">
        <v>0</v>
      </c>
      <c r="CE2866">
        <v>3</v>
      </c>
      <c r="CF2866">
        <v>0</v>
      </c>
      <c r="CG2866">
        <v>1</v>
      </c>
      <c r="CH2866">
        <v>0</v>
      </c>
      <c r="CI2866">
        <v>0</v>
      </c>
      <c r="CJ2866">
        <v>31572</v>
      </c>
      <c r="CK2866">
        <v>1.1085772203218041</v>
      </c>
      <c r="CL2866">
        <v>0.64621687234472991</v>
      </c>
      <c r="CM2866">
        <v>132</v>
      </c>
      <c r="CN2866">
        <v>-0.63312318190314898</v>
      </c>
      <c r="CO2866">
        <v>1513</v>
      </c>
      <c r="CP2866">
        <v>-0.586021558</v>
      </c>
      <c r="CQ2866">
        <v>-0.21131006490000001</v>
      </c>
      <c r="CR2866">
        <v>15369</v>
      </c>
      <c r="CS2866">
        <v>0.92299999999999993</v>
      </c>
      <c r="CT2866">
        <v>15790</v>
      </c>
      <c r="CU2866">
        <v>0.88785764131000011</v>
      </c>
      <c r="CW2866">
        <v>1</v>
      </c>
      <c r="CX2866">
        <v>4</v>
      </c>
      <c r="CY2866">
        <v>413</v>
      </c>
      <c r="CZ2866">
        <v>472</v>
      </c>
      <c r="DA2866" s="2">
        <v>11607</v>
      </c>
      <c r="DB2866" s="2">
        <v>1135</v>
      </c>
      <c r="DC2866" s="2">
        <v>110.58</v>
      </c>
      <c r="DD2866" s="2">
        <v>7198</v>
      </c>
      <c r="DE2866">
        <v>100</v>
      </c>
      <c r="DF2866">
        <v>56</v>
      </c>
      <c r="DG2866">
        <v>16.55</v>
      </c>
      <c r="DH2866">
        <v>11.03</v>
      </c>
      <c r="DI2866" s="2">
        <v>27.58</v>
      </c>
      <c r="DJ2866">
        <v>-0.94</v>
      </c>
      <c r="DK2866">
        <v>0.8708257763389694</v>
      </c>
      <c r="DL2866">
        <v>0</v>
      </c>
      <c r="DM2866">
        <v>0</v>
      </c>
      <c r="DN2866">
        <v>186.6</v>
      </c>
      <c r="DO2866">
        <v>0.47399999999999998</v>
      </c>
      <c r="DP2866">
        <v>3369.65</v>
      </c>
      <c r="DQ2866" s="2">
        <v>0</v>
      </c>
      <c r="DR2866" s="2">
        <v>5741.5211298699996</v>
      </c>
      <c r="DS2866">
        <v>1.132374798248042E-2</v>
      </c>
      <c r="DT2866">
        <v>4.6168228449329201</v>
      </c>
      <c r="DU2866">
        <v>1336529.585567045</v>
      </c>
      <c r="DV2866">
        <v>0</v>
      </c>
    </row>
    <row r="2867" spans="1:126" x14ac:dyDescent="0.15">
      <c r="A2867" t="s">
        <v>4550</v>
      </c>
      <c r="B2867" t="s">
        <v>4680</v>
      </c>
      <c r="C2867">
        <v>51</v>
      </c>
      <c r="D2867">
        <v>177</v>
      </c>
      <c r="E2867" t="s">
        <v>4681</v>
      </c>
      <c r="F2867">
        <v>51177</v>
      </c>
      <c r="G2867" t="s">
        <v>7850</v>
      </c>
      <c r="H2867">
        <v>72</v>
      </c>
      <c r="I2867">
        <v>14.9</v>
      </c>
      <c r="J2867">
        <v>0.3</v>
      </c>
      <c r="K2867">
        <v>2.2999999999999998</v>
      </c>
      <c r="L2867">
        <v>3</v>
      </c>
      <c r="M2867">
        <v>7.6</v>
      </c>
      <c r="N2867">
        <f t="shared" si="182"/>
        <v>5478.1500000000005</v>
      </c>
      <c r="O2867">
        <f t="shared" si="180"/>
        <v>4521.8499999999995</v>
      </c>
      <c r="P2867">
        <f t="shared" si="181"/>
        <v>5.4262200000000016</v>
      </c>
      <c r="Q2867" s="4">
        <v>51177</v>
      </c>
      <c r="R2867" s="5">
        <v>38.182431000000001</v>
      </c>
      <c r="S2867" s="5">
        <v>-77.657225999999994</v>
      </c>
      <c r="T2867">
        <v>1</v>
      </c>
      <c r="U2867">
        <v>3.3499312200568697E-2</v>
      </c>
      <c r="V2867">
        <v>122854</v>
      </c>
      <c r="W2867">
        <v>126200</v>
      </c>
      <c r="X2867">
        <v>127691</v>
      </c>
      <c r="Y2867">
        <v>130032</v>
      </c>
      <c r="Z2867">
        <v>68864</v>
      </c>
      <c r="AA2867">
        <v>51161</v>
      </c>
      <c r="AB2867">
        <v>55829.095000000008</v>
      </c>
      <c r="AC2867">
        <v>78125</v>
      </c>
      <c r="AD2867">
        <v>1</v>
      </c>
      <c r="AE2867">
        <v>7.8314055023455064E-6</v>
      </c>
      <c r="AF2867">
        <v>38</v>
      </c>
      <c r="AG2867">
        <v>369</v>
      </c>
      <c r="AH2867">
        <v>0.10298102981029811</v>
      </c>
      <c r="AI2867" s="3">
        <v>42191</v>
      </c>
      <c r="AJ2867" s="3">
        <v>256955.95177514502</v>
      </c>
      <c r="AK2867">
        <v>37</v>
      </c>
      <c r="AL2867">
        <v>385964.80000000005</v>
      </c>
      <c r="AM2867">
        <v>328724</v>
      </c>
      <c r="AN2867">
        <v>31591</v>
      </c>
      <c r="AO2867">
        <v>360315</v>
      </c>
      <c r="AP2867">
        <v>3</v>
      </c>
      <c r="AQ2867">
        <v>0</v>
      </c>
      <c r="AR2867">
        <v>3</v>
      </c>
      <c r="AS2867">
        <v>2.3771790808240888E-2</v>
      </c>
      <c r="AT2867">
        <v>1</v>
      </c>
      <c r="AU2867">
        <v>2</v>
      </c>
      <c r="AV2867">
        <f t="shared" si="179"/>
        <v>3</v>
      </c>
      <c r="AW2867">
        <v>129997</v>
      </c>
      <c r="AX2867">
        <v>0.98</v>
      </c>
      <c r="AY2867">
        <v>232581457.960089</v>
      </c>
      <c r="AZ2867">
        <v>232581.457960089</v>
      </c>
      <c r="BA2867">
        <v>13239.232528475901</v>
      </c>
      <c r="BB2867">
        <v>0.75533079266424807</v>
      </c>
      <c r="BC2867">
        <v>201689</v>
      </c>
      <c r="BD2867">
        <v>456105</v>
      </c>
      <c r="BE2867">
        <v>-254416</v>
      </c>
      <c r="BF2867">
        <v>-2.0708808829993326</v>
      </c>
      <c r="BG2867">
        <v>1261265</v>
      </c>
      <c r="BH2867">
        <v>9.8774776609158046</v>
      </c>
      <c r="BI2867">
        <v>6876</v>
      </c>
      <c r="BJ2867">
        <v>20</v>
      </c>
      <c r="BK2867">
        <v>1</v>
      </c>
      <c r="BL2867">
        <v>1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1</v>
      </c>
      <c r="BS2867">
        <v>0</v>
      </c>
      <c r="BT2867">
        <v>18483</v>
      </c>
      <c r="BU2867">
        <v>0.82</v>
      </c>
      <c r="BV2867">
        <v>0.60571850000000005</v>
      </c>
      <c r="BW2867">
        <v>59</v>
      </c>
      <c r="BX2867">
        <v>1.2984910000000001</v>
      </c>
      <c r="BY2867">
        <v>-0.59611340000000002</v>
      </c>
      <c r="BZ2867">
        <v>24</v>
      </c>
      <c r="CA2867">
        <v>0</v>
      </c>
      <c r="CB2867">
        <v>1</v>
      </c>
      <c r="CC2867">
        <v>0</v>
      </c>
      <c r="CD2867">
        <v>0</v>
      </c>
      <c r="CE2867">
        <v>2</v>
      </c>
      <c r="CF2867">
        <v>0</v>
      </c>
      <c r="CG2867">
        <v>0</v>
      </c>
      <c r="CH2867">
        <v>1</v>
      </c>
      <c r="CI2867">
        <v>0</v>
      </c>
      <c r="CJ2867">
        <v>18267</v>
      </c>
      <c r="CK2867">
        <v>1.5328187441835002</v>
      </c>
      <c r="CL2867">
        <v>0.73787335722819591</v>
      </c>
      <c r="CM2867">
        <v>63</v>
      </c>
      <c r="CN2867">
        <v>-1.4838824575855057E-2</v>
      </c>
      <c r="CO2867">
        <v>20915</v>
      </c>
      <c r="CP2867">
        <v>0.65745077200000002</v>
      </c>
      <c r="CQ2867">
        <v>0.38521251699999998</v>
      </c>
      <c r="CR2867">
        <v>119135</v>
      </c>
      <c r="CS2867">
        <v>0.84599999999999997</v>
      </c>
      <c r="CT2867">
        <v>106269</v>
      </c>
      <c r="CU2867">
        <v>0.84289393584999994</v>
      </c>
      <c r="CV2867">
        <v>71</v>
      </c>
      <c r="CW2867">
        <v>52</v>
      </c>
      <c r="CX2867">
        <v>83</v>
      </c>
      <c r="CY2867">
        <v>449</v>
      </c>
      <c r="CZ2867">
        <v>617</v>
      </c>
      <c r="DA2867" s="2">
        <v>78593</v>
      </c>
      <c r="DB2867" s="2">
        <v>15720</v>
      </c>
      <c r="DC2867" s="2">
        <v>71.709999999999994</v>
      </c>
      <c r="DD2867" s="2">
        <v>32817</v>
      </c>
      <c r="DE2867">
        <v>244</v>
      </c>
      <c r="DF2867">
        <v>67</v>
      </c>
      <c r="DG2867">
        <v>22.77</v>
      </c>
      <c r="DH2867">
        <v>1.57</v>
      </c>
      <c r="DI2867" s="2">
        <v>7.07</v>
      </c>
      <c r="DJ2867">
        <v>-0.97</v>
      </c>
      <c r="DK2867">
        <v>0.93787774643881394</v>
      </c>
      <c r="DL2867">
        <v>2.7100271002710027E-3</v>
      </c>
      <c r="DN2867">
        <v>55</v>
      </c>
      <c r="DO2867">
        <v>0.21100000000000002</v>
      </c>
      <c r="DP2867">
        <v>219</v>
      </c>
      <c r="DQ2867" s="2">
        <v>0</v>
      </c>
      <c r="DR2867" s="2">
        <v>6431.1964790300008</v>
      </c>
      <c r="DS2867">
        <v>3.4952149544163758E-2</v>
      </c>
      <c r="DT2867">
        <v>5.1440646274610602</v>
      </c>
      <c r="DU2867">
        <v>1985427.8751250829</v>
      </c>
      <c r="DV2867">
        <v>1</v>
      </c>
    </row>
    <row r="2868" spans="1:126" x14ac:dyDescent="0.15">
      <c r="A2868" t="s">
        <v>4550</v>
      </c>
      <c r="B2868" t="s">
        <v>1697</v>
      </c>
      <c r="C2868">
        <v>51</v>
      </c>
      <c r="D2868">
        <v>179</v>
      </c>
      <c r="E2868" t="s">
        <v>4682</v>
      </c>
      <c r="F2868">
        <v>51179</v>
      </c>
      <c r="G2868" t="s">
        <v>7851</v>
      </c>
      <c r="H2868">
        <v>67.8</v>
      </c>
      <c r="I2868">
        <v>16.5</v>
      </c>
      <c r="J2868">
        <v>0.4</v>
      </c>
      <c r="K2868">
        <v>2.7</v>
      </c>
      <c r="L2868">
        <v>3.4</v>
      </c>
      <c r="M2868">
        <v>9.1999999999999993</v>
      </c>
      <c r="N2868">
        <f t="shared" si="182"/>
        <v>4972.74</v>
      </c>
      <c r="O2868">
        <f t="shared" si="180"/>
        <v>5027.26</v>
      </c>
      <c r="P2868">
        <f t="shared" si="181"/>
        <v>6.0327120000000027</v>
      </c>
      <c r="Q2868" s="4">
        <v>51179</v>
      </c>
      <c r="R2868" s="5">
        <v>38.415399999999998</v>
      </c>
      <c r="S2868" s="5">
        <v>-77.454877999999994</v>
      </c>
      <c r="T2868">
        <v>1</v>
      </c>
      <c r="U2868">
        <v>-3.1262019770936047E-3</v>
      </c>
      <c r="V2868">
        <v>129446</v>
      </c>
      <c r="W2868">
        <v>134672</v>
      </c>
      <c r="X2868">
        <v>137145</v>
      </c>
      <c r="Y2868">
        <v>140891</v>
      </c>
      <c r="Z2868">
        <v>73934</v>
      </c>
      <c r="AA2868">
        <v>51163</v>
      </c>
      <c r="AB2868">
        <v>59568.747000000003</v>
      </c>
      <c r="AC2868">
        <v>97144</v>
      </c>
      <c r="AD2868">
        <v>5</v>
      </c>
      <c r="AE2868">
        <v>3.6457763680775823E-5</v>
      </c>
      <c r="AF2868">
        <v>27</v>
      </c>
      <c r="AG2868">
        <v>215</v>
      </c>
      <c r="AH2868">
        <v>0.12558139534883722</v>
      </c>
      <c r="AI2868" s="3">
        <v>15260</v>
      </c>
      <c r="AJ2868" s="3">
        <v>172191.437632605</v>
      </c>
      <c r="AK2868">
        <v>33</v>
      </c>
      <c r="AL2868">
        <v>263872</v>
      </c>
      <c r="AM2868">
        <v>464763</v>
      </c>
      <c r="AN2868">
        <v>12884</v>
      </c>
      <c r="AO2868">
        <v>477647</v>
      </c>
      <c r="AP2868">
        <v>1</v>
      </c>
      <c r="AQ2868">
        <v>3</v>
      </c>
      <c r="AR2868">
        <v>4</v>
      </c>
      <c r="AS2868">
        <v>2.9701793988356897E-2</v>
      </c>
      <c r="AT2868">
        <v>2</v>
      </c>
      <c r="AU2868">
        <v>7</v>
      </c>
      <c r="AV2868">
        <f t="shared" si="179"/>
        <v>9</v>
      </c>
      <c r="AW2868">
        <v>77517</v>
      </c>
      <c r="AX2868">
        <v>0.99</v>
      </c>
      <c r="AY2868">
        <v>651489439.076774</v>
      </c>
      <c r="AZ2868">
        <v>651489.43907677406</v>
      </c>
      <c r="BA2868">
        <v>7146.2319075072</v>
      </c>
      <c r="BB2868">
        <v>1.3993388584961655</v>
      </c>
      <c r="BC2868">
        <v>285489</v>
      </c>
      <c r="BD2868">
        <v>517893</v>
      </c>
      <c r="BE2868">
        <v>-232404</v>
      </c>
      <c r="BF2868">
        <v>-1.7953741328430388</v>
      </c>
      <c r="BG2868">
        <v>1015469</v>
      </c>
      <c r="BH2868">
        <v>7.4043457654307483</v>
      </c>
      <c r="BI2868">
        <v>5763</v>
      </c>
      <c r="BJ2868">
        <v>57</v>
      </c>
      <c r="BK2868">
        <v>5</v>
      </c>
      <c r="BL2868">
        <v>1</v>
      </c>
      <c r="BM2868">
        <v>0</v>
      </c>
      <c r="BN2868">
        <v>1</v>
      </c>
      <c r="BO2868">
        <v>2</v>
      </c>
      <c r="BP2868">
        <v>2</v>
      </c>
      <c r="BQ2868">
        <v>8</v>
      </c>
      <c r="BR2868">
        <v>4</v>
      </c>
      <c r="BS2868">
        <v>0</v>
      </c>
      <c r="BT2868">
        <v>120977</v>
      </c>
      <c r="BU2868">
        <v>0.78</v>
      </c>
      <c r="BV2868">
        <v>0.61651520000000004</v>
      </c>
      <c r="BW2868">
        <v>257</v>
      </c>
      <c r="BX2868">
        <v>0.6612827</v>
      </c>
      <c r="BY2868">
        <v>-1.178102</v>
      </c>
      <c r="BZ2868">
        <v>68</v>
      </c>
      <c r="CA2868">
        <v>6</v>
      </c>
      <c r="CB2868">
        <v>1</v>
      </c>
      <c r="CC2868">
        <v>1</v>
      </c>
      <c r="CD2868">
        <v>1</v>
      </c>
      <c r="CE2868">
        <v>1</v>
      </c>
      <c r="CF2868">
        <v>2</v>
      </c>
      <c r="CG2868">
        <v>11</v>
      </c>
      <c r="CH2868">
        <v>3</v>
      </c>
      <c r="CI2868">
        <v>1</v>
      </c>
      <c r="CJ2868">
        <v>129202</v>
      </c>
      <c r="CK2868">
        <v>0.73528273556136903</v>
      </c>
      <c r="CL2868">
        <v>0.70527122541088305</v>
      </c>
      <c r="CM2868">
        <v>299</v>
      </c>
      <c r="CN2868">
        <v>-1.0471970486389139</v>
      </c>
      <c r="CO2868">
        <v>27939</v>
      </c>
      <c r="CP2868">
        <v>0.84125167199999995</v>
      </c>
      <c r="CQ2868">
        <v>0.61134851199999996</v>
      </c>
      <c r="CR2868">
        <v>131693</v>
      </c>
      <c r="CS2868">
        <v>0.79099999999999993</v>
      </c>
      <c r="CT2868">
        <v>115595</v>
      </c>
      <c r="CU2868">
        <v>0.82556663645000006</v>
      </c>
      <c r="CV2868">
        <v>87</v>
      </c>
      <c r="CW2868">
        <v>49</v>
      </c>
      <c r="CX2868">
        <v>42</v>
      </c>
      <c r="CY2868">
        <v>110</v>
      </c>
      <c r="CZ2868">
        <v>326</v>
      </c>
      <c r="DA2868" s="2">
        <v>58923</v>
      </c>
      <c r="DB2868" s="2">
        <v>19190</v>
      </c>
      <c r="DC2868" s="2">
        <v>158.62</v>
      </c>
      <c r="DD2868" s="2">
        <v>41006</v>
      </c>
      <c r="DE2868">
        <v>115</v>
      </c>
      <c r="DF2868">
        <v>31</v>
      </c>
      <c r="DG2868">
        <v>19.010000000000002</v>
      </c>
      <c r="DH2868">
        <v>1.46</v>
      </c>
      <c r="DI2868" s="2">
        <v>5.85</v>
      </c>
      <c r="DJ2868">
        <v>-0.12</v>
      </c>
      <c r="DK2868">
        <v>0.86363040629095678</v>
      </c>
      <c r="DL2868">
        <v>4.6511627906976744E-3</v>
      </c>
      <c r="DN2868">
        <v>9.4</v>
      </c>
      <c r="DO2868">
        <v>5.2000000000000005E-2</v>
      </c>
      <c r="DP2868">
        <v>152.1</v>
      </c>
      <c r="DQ2868" s="2">
        <v>0</v>
      </c>
      <c r="DR2868" s="2">
        <v>3039.8851448999999</v>
      </c>
      <c r="DS2868">
        <v>1.5529006851072761E-2</v>
      </c>
      <c r="DT2868">
        <v>4.1887511824177803</v>
      </c>
      <c r="DU2868">
        <v>1105294.1520069446</v>
      </c>
      <c r="DV2868">
        <v>1</v>
      </c>
    </row>
    <row r="2869" spans="1:126" x14ac:dyDescent="0.15">
      <c r="A2869" t="s">
        <v>4550</v>
      </c>
      <c r="B2869" t="s">
        <v>3263</v>
      </c>
      <c r="C2869">
        <v>51</v>
      </c>
      <c r="D2869">
        <v>181</v>
      </c>
      <c r="E2869" t="s">
        <v>4685</v>
      </c>
      <c r="F2869">
        <v>51181</v>
      </c>
      <c r="G2869" t="s">
        <v>7852</v>
      </c>
      <c r="H2869">
        <v>50.8</v>
      </c>
      <c r="I2869">
        <v>45.9</v>
      </c>
      <c r="J2869">
        <v>0.3</v>
      </c>
      <c r="K2869">
        <v>0.3</v>
      </c>
      <c r="L2869">
        <v>1.5</v>
      </c>
      <c r="M2869">
        <v>1.2</v>
      </c>
      <c r="N2869">
        <f t="shared" si="182"/>
        <v>4691.32</v>
      </c>
      <c r="O2869">
        <f t="shared" si="180"/>
        <v>5308.68</v>
      </c>
      <c r="P2869">
        <f t="shared" si="181"/>
        <v>6.3704160000000023</v>
      </c>
      <c r="Q2869" s="4">
        <v>51181</v>
      </c>
      <c r="R2869" s="5">
        <v>37.119760999999997</v>
      </c>
      <c r="S2869" s="5">
        <v>-76.880172000000002</v>
      </c>
      <c r="T2869">
        <v>8</v>
      </c>
      <c r="U2869">
        <v>0.18770454686385321</v>
      </c>
      <c r="V2869">
        <v>6988</v>
      </c>
      <c r="W2869">
        <v>6885</v>
      </c>
      <c r="X2869">
        <v>6823</v>
      </c>
      <c r="Y2869">
        <v>6670</v>
      </c>
      <c r="Z2869">
        <v>3708</v>
      </c>
      <c r="AA2869">
        <v>51167</v>
      </c>
      <c r="AB2869">
        <v>2931.9840000000004</v>
      </c>
      <c r="AC2869">
        <v>53673</v>
      </c>
      <c r="AD2869">
        <v>2</v>
      </c>
      <c r="AE2869">
        <v>2.9312619082515022E-4</v>
      </c>
      <c r="AF2869">
        <v>8</v>
      </c>
      <c r="AG2869">
        <v>127</v>
      </c>
      <c r="AH2869">
        <v>6.2992125984251968E-2</v>
      </c>
      <c r="AI2869" s="3">
        <v>45122</v>
      </c>
      <c r="AJ2869" s="3">
        <v>178527.37143927501</v>
      </c>
      <c r="AK2869">
        <v>77</v>
      </c>
      <c r="AL2869">
        <v>178912</v>
      </c>
      <c r="AM2869">
        <v>332591</v>
      </c>
      <c r="AN2869">
        <v>16056</v>
      </c>
      <c r="AO2869">
        <v>348647</v>
      </c>
      <c r="AP2869">
        <v>2</v>
      </c>
      <c r="AQ2869">
        <v>3</v>
      </c>
      <c r="AR2869">
        <v>5</v>
      </c>
      <c r="AS2869">
        <v>0.72621641249092228</v>
      </c>
      <c r="AT2869">
        <v>2</v>
      </c>
      <c r="AU2869">
        <v>23</v>
      </c>
      <c r="AV2869">
        <f t="shared" si="179"/>
        <v>25</v>
      </c>
      <c r="AW2869">
        <v>264</v>
      </c>
      <c r="AX2869">
        <v>4.0000000000000036E-2</v>
      </c>
      <c r="AY2869">
        <v>371881348.01726103</v>
      </c>
      <c r="AZ2869">
        <v>371881.34801726101</v>
      </c>
      <c r="BA2869">
        <v>3993.0083353646</v>
      </c>
      <c r="BB2869">
        <v>2.5043774417983786</v>
      </c>
      <c r="BC2869">
        <v>13440</v>
      </c>
      <c r="BD2869">
        <v>15950</v>
      </c>
      <c r="BE2869">
        <v>-2510</v>
      </c>
      <c r="BF2869">
        <v>-0.35918717801946193</v>
      </c>
      <c r="BG2869">
        <v>20320</v>
      </c>
      <c r="BH2869">
        <v>2.9781620987835264</v>
      </c>
      <c r="BI2869">
        <v>847</v>
      </c>
      <c r="BJ2869">
        <v>66</v>
      </c>
      <c r="BK2869">
        <v>4</v>
      </c>
      <c r="BL2869">
        <v>2</v>
      </c>
      <c r="BM2869">
        <v>0</v>
      </c>
      <c r="BN2869">
        <v>2</v>
      </c>
      <c r="BO2869">
        <v>1</v>
      </c>
      <c r="BP2869">
        <v>1</v>
      </c>
      <c r="BQ2869">
        <v>18</v>
      </c>
      <c r="BR2869">
        <v>2</v>
      </c>
      <c r="BS2869">
        <v>0</v>
      </c>
      <c r="BT2869">
        <v>124166</v>
      </c>
      <c r="BU2869">
        <v>0.79</v>
      </c>
      <c r="BV2869">
        <v>0.62706360000000005</v>
      </c>
      <c r="BW2869">
        <v>350</v>
      </c>
      <c r="BX2869">
        <v>0.77315849999999997</v>
      </c>
      <c r="BY2869">
        <v>-0.93978479999999998</v>
      </c>
      <c r="BZ2869">
        <v>65</v>
      </c>
      <c r="CA2869">
        <v>6</v>
      </c>
      <c r="CB2869">
        <v>2</v>
      </c>
      <c r="CC2869">
        <v>1</v>
      </c>
      <c r="CD2869">
        <v>2</v>
      </c>
      <c r="CE2869">
        <v>1</v>
      </c>
      <c r="CF2869">
        <v>0</v>
      </c>
      <c r="CG2869">
        <v>10</v>
      </c>
      <c r="CH2869">
        <v>0</v>
      </c>
      <c r="CI2869">
        <v>0</v>
      </c>
      <c r="CJ2869">
        <v>140047</v>
      </c>
      <c r="CK2869">
        <v>0.62122001899362356</v>
      </c>
      <c r="CL2869">
        <v>0.72603182973011837</v>
      </c>
      <c r="CM2869">
        <v>398</v>
      </c>
      <c r="CN2869">
        <v>-0.9765359792300804</v>
      </c>
      <c r="CO2869">
        <v>853</v>
      </c>
      <c r="CP2869">
        <v>-1.73235757E-2</v>
      </c>
      <c r="CQ2869">
        <v>-0.17214897830000001</v>
      </c>
      <c r="CR2869">
        <v>5649</v>
      </c>
      <c r="CS2869">
        <v>0.90500000000000003</v>
      </c>
      <c r="CT2869">
        <v>5912</v>
      </c>
      <c r="CU2869">
        <v>0.83406022844999994</v>
      </c>
      <c r="CV2869">
        <v>4</v>
      </c>
      <c r="CX2869">
        <v>1</v>
      </c>
      <c r="CY2869">
        <v>140</v>
      </c>
      <c r="CZ2869">
        <v>182</v>
      </c>
      <c r="DA2869" s="2">
        <v>3272</v>
      </c>
      <c r="DB2869" s="2">
        <v>430</v>
      </c>
      <c r="DC2869" s="2">
        <v>160.1</v>
      </c>
      <c r="DD2869" s="2">
        <v>3248</v>
      </c>
      <c r="DE2869">
        <v>41</v>
      </c>
      <c r="DF2869">
        <v>34</v>
      </c>
      <c r="DG2869">
        <v>29.56</v>
      </c>
      <c r="DH2869">
        <v>29.56</v>
      </c>
      <c r="DI2869" s="2">
        <v>88.69</v>
      </c>
      <c r="DJ2869">
        <v>0.79</v>
      </c>
      <c r="DK2869">
        <v>0.96017463764904043</v>
      </c>
      <c r="DL2869">
        <v>2.3622047244094488E-2</v>
      </c>
      <c r="DM2869">
        <v>0</v>
      </c>
      <c r="DN2869">
        <v>69.2</v>
      </c>
      <c r="DO2869">
        <v>0.34600000000000003</v>
      </c>
      <c r="DP2869">
        <v>88.97</v>
      </c>
      <c r="DQ2869" s="2">
        <v>0</v>
      </c>
      <c r="DR2869" s="2">
        <v>2787.7940530699998</v>
      </c>
      <c r="DS2869">
        <v>1.0805379739437316E-2</v>
      </c>
      <c r="DT2869">
        <v>4.52829843367899</v>
      </c>
      <c r="DU2869">
        <v>810166.92936637544</v>
      </c>
      <c r="DV2869">
        <v>0</v>
      </c>
    </row>
    <row r="2870" spans="1:126" x14ac:dyDescent="0.15">
      <c r="A2870" t="s">
        <v>4550</v>
      </c>
      <c r="B2870" t="s">
        <v>650</v>
      </c>
      <c r="C2870">
        <v>51</v>
      </c>
      <c r="D2870">
        <v>183</v>
      </c>
      <c r="E2870" t="s">
        <v>4686</v>
      </c>
      <c r="F2870">
        <v>51183</v>
      </c>
      <c r="G2870" t="s">
        <v>7853</v>
      </c>
      <c r="H2870">
        <v>38.6</v>
      </c>
      <c r="I2870">
        <v>57.9</v>
      </c>
      <c r="J2870">
        <v>0.2</v>
      </c>
      <c r="K2870">
        <v>0.4</v>
      </c>
      <c r="L2870">
        <v>0.8</v>
      </c>
      <c r="M2870">
        <v>2.2000000000000002</v>
      </c>
      <c r="N2870">
        <f t="shared" si="182"/>
        <v>4848.05</v>
      </c>
      <c r="O2870">
        <f t="shared" si="180"/>
        <v>5151.95</v>
      </c>
      <c r="P2870">
        <f t="shared" si="181"/>
        <v>6.1823400000000017</v>
      </c>
      <c r="Q2870" s="4">
        <v>51183</v>
      </c>
      <c r="R2870" s="5">
        <v>36.926645000000001</v>
      </c>
      <c r="S2870" s="5">
        <v>-77.259732</v>
      </c>
      <c r="T2870">
        <v>1</v>
      </c>
      <c r="U2870">
        <v>2.3163028987295189E-2</v>
      </c>
      <c r="V2870">
        <v>12095</v>
      </c>
      <c r="W2870">
        <v>11923</v>
      </c>
      <c r="X2870">
        <v>11864</v>
      </c>
      <c r="Y2870">
        <v>11689</v>
      </c>
      <c r="Z2870">
        <v>7438</v>
      </c>
      <c r="AA2870">
        <v>51169</v>
      </c>
      <c r="AB2870">
        <v>2117.3310000000001</v>
      </c>
      <c r="AC2870">
        <v>39194</v>
      </c>
      <c r="AD2870">
        <v>2</v>
      </c>
      <c r="AE2870">
        <v>1.6857720836142953E-4</v>
      </c>
      <c r="AF2870">
        <v>10</v>
      </c>
      <c r="AG2870">
        <v>123</v>
      </c>
      <c r="AH2870">
        <v>8.1300813008130079E-2</v>
      </c>
      <c r="AI2870" s="3">
        <v>64245</v>
      </c>
      <c r="AJ2870" s="3">
        <v>313740.41785542504</v>
      </c>
      <c r="AK2870">
        <v>181</v>
      </c>
      <c r="AL2870">
        <v>274617.59999999998</v>
      </c>
      <c r="AM2870">
        <v>756140</v>
      </c>
      <c r="AN2870">
        <v>24599</v>
      </c>
      <c r="AO2870">
        <v>780739</v>
      </c>
      <c r="AP2870">
        <v>6</v>
      </c>
      <c r="AQ2870">
        <v>1</v>
      </c>
      <c r="AR2870">
        <v>7</v>
      </c>
      <c r="AS2870">
        <v>0.58710056193910931</v>
      </c>
      <c r="AT2870">
        <v>8</v>
      </c>
      <c r="AU2870">
        <v>57</v>
      </c>
      <c r="AV2870">
        <f t="shared" si="179"/>
        <v>65</v>
      </c>
      <c r="AW2870">
        <v>3883</v>
      </c>
      <c r="AX2870">
        <v>0.35</v>
      </c>
      <c r="AY2870">
        <v>245923274.59976801</v>
      </c>
      <c r="AZ2870">
        <v>245923.27459976802</v>
      </c>
      <c r="BA2870">
        <v>3884.3343248183901</v>
      </c>
      <c r="BB2870">
        <v>2.574443691961954</v>
      </c>
      <c r="BC2870">
        <v>23186</v>
      </c>
      <c r="BD2870">
        <v>21471</v>
      </c>
      <c r="BE2870">
        <v>1715</v>
      </c>
      <c r="BF2870">
        <v>0.14179412980570483</v>
      </c>
      <c r="BG2870">
        <v>130119</v>
      </c>
      <c r="BH2870">
        <v>10.967548887390425</v>
      </c>
      <c r="BI2870">
        <v>1111</v>
      </c>
      <c r="BJ2870">
        <v>86</v>
      </c>
      <c r="BK2870">
        <v>4</v>
      </c>
      <c r="BL2870">
        <v>1</v>
      </c>
      <c r="BM2870">
        <v>1</v>
      </c>
      <c r="BN2870">
        <v>0</v>
      </c>
      <c r="BO2870">
        <v>1</v>
      </c>
      <c r="BP2870">
        <v>0</v>
      </c>
      <c r="BQ2870">
        <v>3</v>
      </c>
      <c r="BR2870">
        <v>4</v>
      </c>
      <c r="BS2870">
        <v>0</v>
      </c>
      <c r="BT2870">
        <v>83659</v>
      </c>
      <c r="BU2870">
        <v>0.79</v>
      </c>
      <c r="BV2870">
        <v>0.65913520000000003</v>
      </c>
      <c r="BW2870">
        <v>316</v>
      </c>
      <c r="BX2870">
        <v>1.1953290000000001</v>
      </c>
      <c r="BY2870">
        <v>-0.29826429999999998</v>
      </c>
      <c r="BZ2870">
        <v>91</v>
      </c>
      <c r="CA2870">
        <v>4</v>
      </c>
      <c r="CB2870">
        <v>1</v>
      </c>
      <c r="CC2870">
        <v>0</v>
      </c>
      <c r="CD2870">
        <v>0</v>
      </c>
      <c r="CE2870">
        <v>1</v>
      </c>
      <c r="CF2870">
        <v>0</v>
      </c>
      <c r="CG2870">
        <v>5</v>
      </c>
      <c r="CH2870">
        <v>5</v>
      </c>
      <c r="CI2870">
        <v>0</v>
      </c>
      <c r="CJ2870">
        <v>86944</v>
      </c>
      <c r="CK2870">
        <v>1.2306772175193228</v>
      </c>
      <c r="CL2870">
        <v>0.72462633209628546</v>
      </c>
      <c r="CM2870">
        <v>326</v>
      </c>
      <c r="CN2870">
        <v>-0.27769800277671608</v>
      </c>
      <c r="CO2870">
        <v>636</v>
      </c>
      <c r="CP2870">
        <v>-1.0017671933000001</v>
      </c>
      <c r="CQ2870">
        <v>-0.32252580930000002</v>
      </c>
      <c r="CR2870">
        <v>9225</v>
      </c>
      <c r="CS2870">
        <v>0.89700000000000002</v>
      </c>
      <c r="CT2870">
        <v>9894</v>
      </c>
      <c r="CU2870">
        <v>0.83779488298000004</v>
      </c>
      <c r="CV2870">
        <v>3</v>
      </c>
      <c r="CW2870">
        <v>2</v>
      </c>
      <c r="CX2870">
        <v>3</v>
      </c>
      <c r="CY2870">
        <v>153</v>
      </c>
      <c r="CZ2870">
        <v>170</v>
      </c>
      <c r="DA2870" s="2">
        <v>4958</v>
      </c>
      <c r="DB2870" s="2">
        <v>490</v>
      </c>
      <c r="DC2870" s="2">
        <v>136.47999999999999</v>
      </c>
      <c r="DD2870" s="2">
        <v>7237</v>
      </c>
      <c r="DE2870">
        <v>41</v>
      </c>
      <c r="DF2870">
        <v>21</v>
      </c>
      <c r="DG2870">
        <v>33.869999999999997</v>
      </c>
      <c r="DH2870">
        <v>16.93</v>
      </c>
      <c r="DI2870" s="2">
        <v>25.4</v>
      </c>
      <c r="DJ2870">
        <v>-1.1100000000000001</v>
      </c>
      <c r="DK2870">
        <v>0.87486963966067399</v>
      </c>
      <c r="DL2870">
        <v>1.6260162601626018E-2</v>
      </c>
      <c r="DM2870">
        <v>0</v>
      </c>
      <c r="DN2870">
        <v>168.3</v>
      </c>
      <c r="DO2870">
        <v>0.51900000000000002</v>
      </c>
      <c r="DP2870">
        <v>2988.17</v>
      </c>
      <c r="DQ2870" s="2">
        <v>0</v>
      </c>
      <c r="DR2870" s="2">
        <v>6463.1350812400005</v>
      </c>
      <c r="DS2870">
        <v>1.9085174632502127E-2</v>
      </c>
      <c r="DT2870">
        <v>3.6359337266486902</v>
      </c>
      <c r="DU2870">
        <v>998491.3937713193</v>
      </c>
      <c r="DV2870">
        <v>0</v>
      </c>
    </row>
    <row r="2871" spans="1:126" x14ac:dyDescent="0.15">
      <c r="A2871" t="s">
        <v>4550</v>
      </c>
      <c r="B2871" t="s">
        <v>1250</v>
      </c>
      <c r="C2871">
        <v>51</v>
      </c>
      <c r="D2871">
        <v>185</v>
      </c>
      <c r="E2871" t="s">
        <v>4687</v>
      </c>
      <c r="F2871">
        <v>51185</v>
      </c>
      <c r="G2871" t="s">
        <v>7854</v>
      </c>
      <c r="H2871">
        <v>94.7</v>
      </c>
      <c r="I2871">
        <v>3</v>
      </c>
      <c r="J2871">
        <v>0.1</v>
      </c>
      <c r="K2871">
        <v>0.6</v>
      </c>
      <c r="L2871">
        <v>0.9</v>
      </c>
      <c r="M2871">
        <v>0.7</v>
      </c>
      <c r="N2871">
        <f t="shared" si="182"/>
        <v>8978.76</v>
      </c>
      <c r="O2871">
        <f t="shared" si="180"/>
        <v>1021.2399999999998</v>
      </c>
      <c r="P2871">
        <f t="shared" si="181"/>
        <v>1.2254880000000001</v>
      </c>
      <c r="Q2871" s="4">
        <v>51185</v>
      </c>
      <c r="R2871" s="5">
        <v>37.125394999999997</v>
      </c>
      <c r="S2871" s="5">
        <v>-81.562923999999995</v>
      </c>
      <c r="T2871">
        <v>5</v>
      </c>
      <c r="U2871">
        <v>-7.1621109183225293E-3</v>
      </c>
      <c r="V2871">
        <v>44846</v>
      </c>
      <c r="W2871">
        <v>44331</v>
      </c>
      <c r="X2871">
        <v>43870</v>
      </c>
      <c r="Y2871">
        <v>42898</v>
      </c>
      <c r="Z2871">
        <v>23532</v>
      </c>
      <c r="AA2871">
        <v>51171</v>
      </c>
      <c r="AB2871">
        <v>14731.599</v>
      </c>
      <c r="AC2871">
        <v>37664</v>
      </c>
      <c r="AD2871">
        <v>1</v>
      </c>
      <c r="AE2871">
        <v>2.2794620469569182E-5</v>
      </c>
      <c r="AF2871">
        <v>38</v>
      </c>
      <c r="AG2871">
        <v>584</v>
      </c>
      <c r="AH2871">
        <v>6.5068493150684928E-2</v>
      </c>
      <c r="AI2871" s="3">
        <v>150181</v>
      </c>
      <c r="AJ2871" s="3">
        <v>332061.388456885</v>
      </c>
      <c r="AK2871">
        <v>94</v>
      </c>
      <c r="AL2871">
        <v>198604.79999999999</v>
      </c>
      <c r="AM2871">
        <v>71415</v>
      </c>
      <c r="AN2871">
        <v>36997</v>
      </c>
      <c r="AO2871">
        <v>108412</v>
      </c>
      <c r="AP2871">
        <v>0</v>
      </c>
      <c r="AQ2871">
        <v>0</v>
      </c>
      <c r="AR2871">
        <v>0</v>
      </c>
      <c r="AS2871">
        <v>0</v>
      </c>
      <c r="AT2871">
        <v>5</v>
      </c>
      <c r="AU2871">
        <v>3</v>
      </c>
      <c r="AV2871">
        <f t="shared" si="179"/>
        <v>8</v>
      </c>
      <c r="AW2871">
        <v>40896</v>
      </c>
      <c r="AX2871">
        <v>0.9</v>
      </c>
      <c r="AY2871">
        <v>144888300.603057</v>
      </c>
      <c r="AZ2871">
        <v>144888.300603057</v>
      </c>
      <c r="BA2871">
        <v>21210.997249031599</v>
      </c>
      <c r="BB2871">
        <v>0.47145355225844254</v>
      </c>
      <c r="BC2871">
        <v>21295</v>
      </c>
      <c r="BD2871">
        <v>34683</v>
      </c>
      <c r="BE2871">
        <v>-13388</v>
      </c>
      <c r="BF2871">
        <v>-0.29853275654461936</v>
      </c>
      <c r="BG2871">
        <v>1024468</v>
      </c>
      <c r="BH2871">
        <v>23.352359243218601</v>
      </c>
      <c r="BI2871">
        <v>7646</v>
      </c>
      <c r="BJ2871">
        <v>8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7088</v>
      </c>
      <c r="BU2871">
        <v>0.8</v>
      </c>
      <c r="BV2871">
        <v>0.76902559999999998</v>
      </c>
      <c r="BW2871">
        <v>50</v>
      </c>
      <c r="BX2871">
        <v>1.128668</v>
      </c>
      <c r="BY2871">
        <v>0.68579889999999999</v>
      </c>
      <c r="BZ2871">
        <v>11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6804</v>
      </c>
      <c r="CK2871">
        <v>1.6166960611405055</v>
      </c>
      <c r="CL2871">
        <v>0.77860112054943065</v>
      </c>
      <c r="CM2871">
        <v>39</v>
      </c>
      <c r="CN2871">
        <v>0.63029673912679574</v>
      </c>
      <c r="CO2871">
        <v>3658</v>
      </c>
      <c r="CP2871">
        <v>-2.1636284076000001</v>
      </c>
      <c r="CQ2871">
        <v>-0.4632942363</v>
      </c>
      <c r="CR2871">
        <v>36869</v>
      </c>
      <c r="CS2871">
        <v>0.86900000000000011</v>
      </c>
      <c r="CT2871">
        <v>37177</v>
      </c>
      <c r="CU2871">
        <v>0.79873779705999992</v>
      </c>
      <c r="CV2871">
        <v>54</v>
      </c>
      <c r="CW2871">
        <v>15</v>
      </c>
      <c r="CX2871">
        <v>32</v>
      </c>
      <c r="CY2871">
        <v>315</v>
      </c>
      <c r="CZ2871">
        <v>910</v>
      </c>
      <c r="DA2871" s="2">
        <v>20396</v>
      </c>
      <c r="DB2871" s="2">
        <v>3200</v>
      </c>
      <c r="DC2871" s="2">
        <v>133.04</v>
      </c>
      <c r="DD2871" s="2">
        <v>2325</v>
      </c>
      <c r="DE2871">
        <v>259</v>
      </c>
      <c r="DF2871">
        <v>31</v>
      </c>
      <c r="DG2871">
        <v>20.41</v>
      </c>
      <c r="DH2871">
        <v>6.8</v>
      </c>
      <c r="DI2871" s="2">
        <v>22.67</v>
      </c>
      <c r="DJ2871">
        <v>-0.56000000000000005</v>
      </c>
      <c r="DK2871">
        <v>0.91672714923991716</v>
      </c>
      <c r="DL2871">
        <v>0</v>
      </c>
      <c r="DN2871">
        <v>5</v>
      </c>
      <c r="DO2871">
        <v>1.4999999999999999E-2</v>
      </c>
      <c r="DP2871">
        <v>267.8</v>
      </c>
      <c r="DQ2871" s="2">
        <v>9817</v>
      </c>
      <c r="DR2871" s="2">
        <v>8952.4100541999978</v>
      </c>
      <c r="DS2871">
        <v>2.6904942754601761E-2</v>
      </c>
      <c r="DT2871">
        <v>3.25500632154256</v>
      </c>
      <c r="DU2871">
        <v>646459.87948869576</v>
      </c>
      <c r="DV2871">
        <v>1</v>
      </c>
    </row>
    <row r="2872" spans="1:126" x14ac:dyDescent="0.15">
      <c r="A2872" t="s">
        <v>4550</v>
      </c>
      <c r="B2872" t="s">
        <v>1017</v>
      </c>
      <c r="C2872">
        <v>51</v>
      </c>
      <c r="D2872">
        <v>187</v>
      </c>
      <c r="E2872" t="s">
        <v>4690</v>
      </c>
      <c r="F2872">
        <v>51187</v>
      </c>
      <c r="G2872" t="s">
        <v>7855</v>
      </c>
      <c r="H2872">
        <v>88.7</v>
      </c>
      <c r="I2872">
        <v>4.5</v>
      </c>
      <c r="J2872">
        <v>0.3</v>
      </c>
      <c r="K2872">
        <v>0.9</v>
      </c>
      <c r="L2872">
        <v>2</v>
      </c>
      <c r="M2872">
        <v>3.5</v>
      </c>
      <c r="N2872">
        <f t="shared" si="182"/>
        <v>7905.0900000000011</v>
      </c>
      <c r="O2872">
        <f t="shared" si="180"/>
        <v>2094.9099999999989</v>
      </c>
      <c r="P2872">
        <f t="shared" si="181"/>
        <v>2.5138919999999998</v>
      </c>
      <c r="Q2872" s="4">
        <v>51187</v>
      </c>
      <c r="R2872" s="5">
        <v>38.908220999999998</v>
      </c>
      <c r="S2872" s="5">
        <v>-78.207594</v>
      </c>
      <c r="T2872">
        <v>1</v>
      </c>
      <c r="U2872">
        <v>7.7511808809008764E-2</v>
      </c>
      <c r="V2872">
        <v>37567</v>
      </c>
      <c r="W2872">
        <v>38142</v>
      </c>
      <c r="X2872">
        <v>38481</v>
      </c>
      <c r="Y2872">
        <v>38891</v>
      </c>
      <c r="Z2872">
        <v>20944</v>
      </c>
      <c r="AA2872">
        <v>51175</v>
      </c>
      <c r="AB2872">
        <v>16593.889000000003</v>
      </c>
      <c r="AC2872">
        <v>61454</v>
      </c>
      <c r="AD2872">
        <v>0</v>
      </c>
      <c r="AE2872">
        <v>0</v>
      </c>
      <c r="AF2872">
        <v>31</v>
      </c>
      <c r="AG2872">
        <v>346</v>
      </c>
      <c r="AH2872">
        <v>8.9595375722543349E-2</v>
      </c>
      <c r="AI2872" s="3">
        <v>47994</v>
      </c>
      <c r="AJ2872" s="3">
        <v>136807.17315741</v>
      </c>
      <c r="AK2872">
        <v>34</v>
      </c>
      <c r="AL2872">
        <v>315430.40000000002</v>
      </c>
      <c r="AM2872">
        <v>589792</v>
      </c>
      <c r="AN2872">
        <v>21052</v>
      </c>
      <c r="AO2872">
        <v>610844</v>
      </c>
      <c r="AP2872">
        <v>2</v>
      </c>
      <c r="AQ2872">
        <v>0</v>
      </c>
      <c r="AR2872">
        <v>2</v>
      </c>
      <c r="AS2872">
        <v>5.2435635257721144E-2</v>
      </c>
      <c r="AT2872">
        <v>1</v>
      </c>
      <c r="AU2872">
        <v>38</v>
      </c>
      <c r="AV2872">
        <f t="shared" si="179"/>
        <v>39</v>
      </c>
      <c r="AW2872">
        <v>35276</v>
      </c>
      <c r="AX2872">
        <v>0.89</v>
      </c>
      <c r="AY2872">
        <v>210210685.430742</v>
      </c>
      <c r="AZ2872">
        <v>210210.68543074199</v>
      </c>
      <c r="BA2872">
        <v>16804.4934490782</v>
      </c>
      <c r="BB2872">
        <v>0.59507893113841792</v>
      </c>
      <c r="BC2872">
        <v>45459</v>
      </c>
      <c r="BD2872">
        <v>119807</v>
      </c>
      <c r="BE2872">
        <v>-74348</v>
      </c>
      <c r="BF2872">
        <v>-1.9790773817446163</v>
      </c>
      <c r="BG2872">
        <v>518386</v>
      </c>
      <c r="BH2872">
        <v>13.471219562901172</v>
      </c>
      <c r="BI2872">
        <v>3008</v>
      </c>
      <c r="BJ2872">
        <v>17</v>
      </c>
      <c r="BK2872">
        <v>1</v>
      </c>
      <c r="BL2872">
        <v>2</v>
      </c>
      <c r="BM2872">
        <v>0</v>
      </c>
      <c r="BN2872">
        <v>0</v>
      </c>
      <c r="BO2872">
        <v>1</v>
      </c>
      <c r="BP2872">
        <v>0</v>
      </c>
      <c r="BQ2872">
        <v>2</v>
      </c>
      <c r="BR2872">
        <v>0</v>
      </c>
      <c r="BS2872">
        <v>0</v>
      </c>
      <c r="BT2872">
        <v>12116</v>
      </c>
      <c r="BU2872">
        <v>0.8</v>
      </c>
      <c r="BV2872">
        <v>0.53341950000000005</v>
      </c>
      <c r="BW2872">
        <v>52</v>
      </c>
      <c r="BX2872">
        <v>1.8983159999999999</v>
      </c>
      <c r="BY2872">
        <v>-0.31339470000000003</v>
      </c>
      <c r="BZ2872">
        <v>16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2</v>
      </c>
      <c r="CH2872">
        <v>0</v>
      </c>
      <c r="CI2872">
        <v>0</v>
      </c>
      <c r="CJ2872">
        <v>11763</v>
      </c>
      <c r="CK2872">
        <v>1.7002465357476835</v>
      </c>
      <c r="CL2872">
        <v>0.75096631695196026</v>
      </c>
      <c r="CM2872">
        <v>53</v>
      </c>
      <c r="CN2872">
        <v>0.37944994272543642</v>
      </c>
      <c r="CO2872">
        <v>4343</v>
      </c>
      <c r="CP2872">
        <v>0.178368481</v>
      </c>
      <c r="CQ2872">
        <v>0.131062964</v>
      </c>
      <c r="CR2872">
        <v>35483</v>
      </c>
      <c r="CS2872">
        <v>0.879</v>
      </c>
      <c r="CT2872">
        <v>37357</v>
      </c>
      <c r="CU2872">
        <v>0.83027861317999996</v>
      </c>
      <c r="CV2872">
        <v>33</v>
      </c>
      <c r="CW2872">
        <v>9</v>
      </c>
      <c r="CX2872">
        <v>20</v>
      </c>
      <c r="CY2872">
        <v>297</v>
      </c>
      <c r="CZ2872">
        <v>508</v>
      </c>
      <c r="DA2872" s="2">
        <v>17265</v>
      </c>
      <c r="DB2872" s="2">
        <v>4630</v>
      </c>
      <c r="DC2872" s="2">
        <v>25.4</v>
      </c>
      <c r="DD2872" s="2">
        <v>3540</v>
      </c>
      <c r="DE2872">
        <v>153</v>
      </c>
      <c r="DF2872">
        <v>10</v>
      </c>
      <c r="DG2872">
        <v>28.42</v>
      </c>
      <c r="DH2872">
        <v>2.58</v>
      </c>
      <c r="DI2872" s="2">
        <v>7.75</v>
      </c>
      <c r="DJ2872">
        <v>1.07</v>
      </c>
      <c r="DK2872">
        <v>0.94436804600575075</v>
      </c>
      <c r="DL2872">
        <v>5.7803468208092483E-3</v>
      </c>
      <c r="DN2872">
        <v>6.3</v>
      </c>
      <c r="DO2872">
        <v>4.7E-2</v>
      </c>
      <c r="DP2872">
        <v>25.8</v>
      </c>
      <c r="DQ2872" s="2">
        <v>6290</v>
      </c>
      <c r="DR2872" s="2">
        <v>14257.820076670007</v>
      </c>
      <c r="DS2872">
        <v>9.9416066208818585E-2</v>
      </c>
      <c r="DT2872">
        <v>2.1412400358375301</v>
      </c>
      <c r="DU2872">
        <v>675412.20100024645</v>
      </c>
      <c r="DV2872">
        <v>1</v>
      </c>
    </row>
    <row r="2873" spans="1:126" x14ac:dyDescent="0.15">
      <c r="A2873" t="s">
        <v>4550</v>
      </c>
      <c r="B2873" t="s">
        <v>232</v>
      </c>
      <c r="C2873">
        <v>51</v>
      </c>
      <c r="D2873">
        <v>191</v>
      </c>
      <c r="E2873" t="s">
        <v>4691</v>
      </c>
      <c r="F2873">
        <v>51191</v>
      </c>
      <c r="G2873" t="s">
        <v>7856</v>
      </c>
      <c r="H2873">
        <v>96.2</v>
      </c>
      <c r="I2873">
        <v>1.3</v>
      </c>
      <c r="J2873">
        <v>0.2</v>
      </c>
      <c r="K2873">
        <v>0.4</v>
      </c>
      <c r="L2873">
        <v>0.7</v>
      </c>
      <c r="M2873">
        <v>1.3</v>
      </c>
      <c r="N2873">
        <f t="shared" si="182"/>
        <v>9258.510000000002</v>
      </c>
      <c r="O2873">
        <f t="shared" si="180"/>
        <v>741.48999999999796</v>
      </c>
      <c r="P2873">
        <f t="shared" si="181"/>
        <v>0.88978799999999791</v>
      </c>
      <c r="Q2873" s="4">
        <v>51191</v>
      </c>
      <c r="R2873" s="5">
        <v>36.747830999999998</v>
      </c>
      <c r="S2873" s="5">
        <v>-81.950316000000001</v>
      </c>
      <c r="T2873">
        <v>2</v>
      </c>
      <c r="U2873">
        <v>-2.2387025484274176E-3</v>
      </c>
      <c r="V2873">
        <v>54691</v>
      </c>
      <c r="W2873">
        <v>54833</v>
      </c>
      <c r="X2873">
        <v>54759</v>
      </c>
      <c r="Y2873" s="2">
        <v>54308</v>
      </c>
      <c r="Z2873">
        <v>28951</v>
      </c>
      <c r="AA2873">
        <v>51177</v>
      </c>
      <c r="AB2873">
        <v>21038.464</v>
      </c>
      <c r="AC2873">
        <v>43310</v>
      </c>
      <c r="AD2873">
        <v>4</v>
      </c>
      <c r="AE2873">
        <v>7.3047352946547606E-5</v>
      </c>
      <c r="AF2873">
        <v>72</v>
      </c>
      <c r="AG2873">
        <v>1602</v>
      </c>
      <c r="AH2873">
        <v>4.49438202247191E-2</v>
      </c>
      <c r="AI2873" s="3">
        <v>192123</v>
      </c>
      <c r="AJ2873" s="3">
        <v>359023.24333190505</v>
      </c>
      <c r="AK2873">
        <v>52</v>
      </c>
      <c r="AL2873">
        <v>332742.39999999997</v>
      </c>
      <c r="AM2873">
        <v>114866</v>
      </c>
      <c r="AN2873">
        <v>82283</v>
      </c>
      <c r="AO2873">
        <v>197149</v>
      </c>
      <c r="AP2873" t="e">
        <v>#N/A</v>
      </c>
      <c r="AQ2873" t="e">
        <v>#N/A</v>
      </c>
      <c r="AR2873" t="e">
        <v>#N/A</v>
      </c>
      <c r="AS2873" t="e">
        <v>#N/A</v>
      </c>
      <c r="AT2873">
        <v>3</v>
      </c>
      <c r="AU2873">
        <v>29</v>
      </c>
      <c r="AV2873">
        <f t="shared" si="179"/>
        <v>32</v>
      </c>
      <c r="AW2873">
        <v>50010</v>
      </c>
      <c r="AX2873">
        <v>0.91</v>
      </c>
      <c r="AY2873">
        <v>318390200.19979101</v>
      </c>
      <c r="AZ2873">
        <v>318390.200199791</v>
      </c>
      <c r="BA2873">
        <v>7113.7645042994</v>
      </c>
      <c r="BB2873">
        <v>1.4057254768493141</v>
      </c>
      <c r="BC2873">
        <v>38365</v>
      </c>
      <c r="BD2873">
        <v>33497</v>
      </c>
      <c r="BE2873">
        <v>4868</v>
      </c>
      <c r="BF2873">
        <v>8.9009160556581521E-2</v>
      </c>
      <c r="BG2873">
        <v>1066578</v>
      </c>
      <c r="BH2873">
        <v>19.477674902755712</v>
      </c>
      <c r="BI2873">
        <v>8015</v>
      </c>
      <c r="BJ2873">
        <v>42</v>
      </c>
      <c r="BK2873">
        <v>2</v>
      </c>
      <c r="BL2873">
        <v>2</v>
      </c>
      <c r="BM2873">
        <v>0</v>
      </c>
      <c r="BN2873">
        <v>0</v>
      </c>
      <c r="BO2873">
        <v>4</v>
      </c>
      <c r="BP2873">
        <v>1</v>
      </c>
      <c r="BQ2873">
        <v>4</v>
      </c>
      <c r="BR2873">
        <v>3</v>
      </c>
      <c r="BS2873">
        <v>1</v>
      </c>
      <c r="BT2873">
        <v>44907</v>
      </c>
      <c r="BU2873">
        <v>0.81</v>
      </c>
      <c r="BV2873">
        <v>0.48653970000000002</v>
      </c>
      <c r="BW2873">
        <v>220</v>
      </c>
      <c r="BX2873">
        <v>1.3138259999999999</v>
      </c>
      <c r="BY2873">
        <v>-0.93724090000000004</v>
      </c>
      <c r="BZ2873">
        <v>43</v>
      </c>
      <c r="CA2873">
        <v>2</v>
      </c>
      <c r="CB2873">
        <v>2</v>
      </c>
      <c r="CC2873">
        <v>0</v>
      </c>
      <c r="CD2873">
        <v>0</v>
      </c>
      <c r="CE2873">
        <v>3</v>
      </c>
      <c r="CF2873">
        <v>1</v>
      </c>
      <c r="CG2873">
        <v>2</v>
      </c>
      <c r="CH2873">
        <v>2</v>
      </c>
      <c r="CI2873">
        <v>0</v>
      </c>
      <c r="CJ2873">
        <v>43436</v>
      </c>
      <c r="CK2873">
        <v>1.2662307763145779</v>
      </c>
      <c r="CL2873">
        <v>0.61014383043149134</v>
      </c>
      <c r="CM2873">
        <v>186</v>
      </c>
      <c r="CN2873">
        <v>-0.63312318190314898</v>
      </c>
      <c r="CO2873">
        <v>7458</v>
      </c>
      <c r="CP2873">
        <v>-0.41679993409999999</v>
      </c>
      <c r="CQ2873">
        <v>5.7369819999999998E-3</v>
      </c>
      <c r="CR2873">
        <v>48971</v>
      </c>
      <c r="CS2873">
        <v>0.91099999999999992</v>
      </c>
      <c r="CT2873">
        <v>37312</v>
      </c>
      <c r="CU2873">
        <v>0.89426290846000001</v>
      </c>
      <c r="CV2873">
        <v>65</v>
      </c>
      <c r="CW2873">
        <v>29</v>
      </c>
      <c r="CX2873">
        <v>37</v>
      </c>
      <c r="CY2873">
        <v>1056</v>
      </c>
      <c r="CZ2873">
        <v>2373</v>
      </c>
      <c r="DA2873" s="2">
        <v>40721</v>
      </c>
      <c r="DB2873" s="2">
        <v>5185</v>
      </c>
      <c r="DC2873" s="2">
        <v>99.77</v>
      </c>
      <c r="DD2873" s="2">
        <v>1917</v>
      </c>
      <c r="DE2873">
        <v>676</v>
      </c>
      <c r="DF2873">
        <v>51</v>
      </c>
      <c r="DG2873">
        <v>45.53</v>
      </c>
      <c r="DH2873">
        <v>9.11</v>
      </c>
      <c r="DI2873" s="2">
        <v>14.57</v>
      </c>
      <c r="DJ2873">
        <v>-0.23</v>
      </c>
      <c r="DK2873">
        <v>0.95133846546222989</v>
      </c>
      <c r="DL2873">
        <v>5.6179775280898875E-3</v>
      </c>
      <c r="DM2873">
        <v>400</v>
      </c>
      <c r="DN2873">
        <v>13.5</v>
      </c>
      <c r="DO2873">
        <v>3.7000000000000005E-2</v>
      </c>
      <c r="DP2873">
        <v>538.66999999999996</v>
      </c>
      <c r="DQ2873" s="2">
        <v>22301</v>
      </c>
      <c r="DR2873" s="2">
        <v>5105.7919010500009</v>
      </c>
      <c r="DS2873">
        <v>1.1538611172807779E-2</v>
      </c>
      <c r="DT2873">
        <v>3.0103294485702099</v>
      </c>
      <c r="DU2873">
        <v>1001664.2455079281</v>
      </c>
      <c r="DV2873">
        <v>1</v>
      </c>
    </row>
    <row r="2874" spans="1:126" s="2" customFormat="1" x14ac:dyDescent="0.15">
      <c r="A2874" s="2" t="s">
        <v>4550</v>
      </c>
      <c r="B2874" s="2" t="s">
        <v>3759</v>
      </c>
      <c r="C2874" s="2">
        <v>51</v>
      </c>
      <c r="D2874" s="2">
        <v>193</v>
      </c>
      <c r="E2874" s="2" t="s">
        <v>4692</v>
      </c>
      <c r="F2874" s="2">
        <v>51193</v>
      </c>
      <c r="G2874" t="s">
        <v>7857</v>
      </c>
      <c r="H2874">
        <v>63.5</v>
      </c>
      <c r="I2874">
        <v>27.8</v>
      </c>
      <c r="J2874">
        <v>0.4</v>
      </c>
      <c r="K2874">
        <v>0.5</v>
      </c>
      <c r="L2874">
        <v>2</v>
      </c>
      <c r="M2874">
        <v>5.7</v>
      </c>
      <c r="N2874">
        <f t="shared" si="182"/>
        <v>4841.99</v>
      </c>
      <c r="O2874">
        <f t="shared" si="180"/>
        <v>5158.01</v>
      </c>
      <c r="P2874">
        <f t="shared" si="181"/>
        <v>6.1896120000000021</v>
      </c>
      <c r="Q2874" s="4">
        <v>51193</v>
      </c>
      <c r="R2874" s="5">
        <v>38.109310999999998</v>
      </c>
      <c r="S2874" s="5">
        <v>-76.803933000000001</v>
      </c>
      <c r="T2874" s="2">
        <v>6</v>
      </c>
      <c r="U2874" s="2">
        <v>0.15262653193714498</v>
      </c>
      <c r="V2874" s="2">
        <v>17468</v>
      </c>
      <c r="W2874" s="2">
        <v>17518</v>
      </c>
      <c r="X2874" s="2">
        <v>17557</v>
      </c>
      <c r="Y2874">
        <v>17553</v>
      </c>
      <c r="Z2874" s="2">
        <v>8774</v>
      </c>
      <c r="AA2874">
        <v>51179</v>
      </c>
      <c r="AB2874" s="2">
        <v>6513.6239999999998</v>
      </c>
      <c r="AC2874" s="2">
        <v>47911</v>
      </c>
      <c r="AD2874" s="2">
        <v>5</v>
      </c>
      <c r="AE2874" s="2">
        <v>2.8478669476562056E-4</v>
      </c>
      <c r="AF2874" s="2">
        <v>20</v>
      </c>
      <c r="AG2874" s="2">
        <v>152</v>
      </c>
      <c r="AH2874" s="2">
        <v>0.13157894736842105</v>
      </c>
      <c r="AI2874" s="3">
        <v>59378</v>
      </c>
      <c r="AJ2874" s="3">
        <v>146798.99652779501</v>
      </c>
      <c r="AK2874" s="2">
        <v>137</v>
      </c>
      <c r="AL2874" s="2">
        <v>318304</v>
      </c>
      <c r="AM2874" s="2">
        <v>1627519</v>
      </c>
      <c r="AN2874" s="2">
        <v>24568</v>
      </c>
      <c r="AO2874" s="2">
        <v>1652087</v>
      </c>
      <c r="AP2874" s="2">
        <v>19</v>
      </c>
      <c r="AQ2874" s="2">
        <v>4</v>
      </c>
      <c r="AR2874" s="2">
        <v>23</v>
      </c>
      <c r="AS2874" s="2">
        <v>1.3129352665829432</v>
      </c>
      <c r="AT2874" s="2">
        <v>5</v>
      </c>
      <c r="AU2874" s="2">
        <v>106</v>
      </c>
      <c r="AV2874">
        <f t="shared" si="179"/>
        <v>111</v>
      </c>
      <c r="AW2874" s="2">
        <v>24750</v>
      </c>
      <c r="AX2874" s="2">
        <v>0.99</v>
      </c>
      <c r="AY2874" s="2">
        <v>1618874996.29057</v>
      </c>
      <c r="AZ2874" s="2">
        <v>1618874.9962905701</v>
      </c>
      <c r="BA2874" s="2">
        <v>3810.4610060477798</v>
      </c>
      <c r="BB2874" s="2">
        <v>2.6243543718538209</v>
      </c>
      <c r="BC2874" s="2">
        <v>11933</v>
      </c>
      <c r="BD2874" s="2">
        <v>15329</v>
      </c>
      <c r="BE2874" s="2">
        <v>-3396</v>
      </c>
      <c r="BF2874" s="2">
        <v>-0.19441264025646898</v>
      </c>
      <c r="BG2874" s="2">
        <v>238820</v>
      </c>
      <c r="BH2874" s="2">
        <v>13.6025516887851</v>
      </c>
      <c r="BI2874" s="2">
        <v>2196</v>
      </c>
      <c r="BJ2874" s="2">
        <v>214</v>
      </c>
      <c r="BK2874" s="2">
        <v>27</v>
      </c>
      <c r="BL2874" s="2">
        <v>4</v>
      </c>
      <c r="BM2874" s="2">
        <v>6</v>
      </c>
      <c r="BN2874" s="2">
        <v>12</v>
      </c>
      <c r="BO2874" s="2">
        <v>8</v>
      </c>
      <c r="BP2874" s="2">
        <v>3</v>
      </c>
      <c r="BQ2874" s="2">
        <v>56</v>
      </c>
      <c r="BR2874" s="2">
        <v>13</v>
      </c>
      <c r="BS2874" s="2">
        <v>0</v>
      </c>
      <c r="BT2874" s="2">
        <v>433575</v>
      </c>
      <c r="BU2874" s="2">
        <v>0.77</v>
      </c>
      <c r="BV2874" s="2">
        <v>0.61998120000000001</v>
      </c>
      <c r="BW2874" s="2">
        <v>1556</v>
      </c>
      <c r="BX2874" s="2">
        <v>0.7910973</v>
      </c>
      <c r="BY2874" s="2">
        <v>-0.83511380000000002</v>
      </c>
      <c r="BZ2874" s="2">
        <v>210</v>
      </c>
      <c r="CA2874" s="2">
        <v>18</v>
      </c>
      <c r="CB2874" s="2">
        <v>2</v>
      </c>
      <c r="CC2874" s="2">
        <v>4</v>
      </c>
      <c r="CD2874" s="2">
        <v>5</v>
      </c>
      <c r="CE2874" s="2">
        <v>10</v>
      </c>
      <c r="CF2874" s="2">
        <v>3</v>
      </c>
      <c r="CG2874" s="2">
        <v>60</v>
      </c>
      <c r="CH2874" s="2">
        <v>13</v>
      </c>
      <c r="CI2874" s="2">
        <v>1</v>
      </c>
      <c r="CJ2874" s="2">
        <v>450879</v>
      </c>
      <c r="CK2874" s="2">
        <v>0.72303212170005704</v>
      </c>
      <c r="CL2874" s="2">
        <v>0.64729040689158002</v>
      </c>
      <c r="CM2874" s="2">
        <v>1512</v>
      </c>
      <c r="CN2874" s="2">
        <v>-1.1143250645773057</v>
      </c>
      <c r="CO2874" s="2">
        <v>1583</v>
      </c>
      <c r="CP2874" s="2">
        <v>-0.48721217300000003</v>
      </c>
      <c r="CQ2874" s="2">
        <v>-0.19380687320000001</v>
      </c>
      <c r="CR2874" s="2">
        <v>15329</v>
      </c>
      <c r="CS2874" s="2">
        <v>0.879</v>
      </c>
      <c r="CT2874" s="2">
        <v>14132</v>
      </c>
      <c r="CU2874" s="2">
        <v>0.86673330805999993</v>
      </c>
      <c r="CV2874" s="2">
        <v>1</v>
      </c>
      <c r="CW2874" s="2">
        <v>2</v>
      </c>
      <c r="CX2874" s="2">
        <v>2</v>
      </c>
      <c r="CY2874" s="2">
        <v>559</v>
      </c>
      <c r="CZ2874" s="2">
        <v>235</v>
      </c>
      <c r="DA2874" s="2">
        <v>5931</v>
      </c>
      <c r="DB2874" s="2">
        <v>1435</v>
      </c>
      <c r="DC2874" s="2">
        <v>252.63</v>
      </c>
      <c r="DD2874" s="2">
        <v>5653</v>
      </c>
      <c r="DE2874" s="2">
        <v>72</v>
      </c>
      <c r="DF2874" s="2">
        <v>30</v>
      </c>
      <c r="DG2874" s="2">
        <v>45.42</v>
      </c>
      <c r="DH2874" s="2">
        <v>17.03</v>
      </c>
      <c r="DI2874" s="2">
        <v>51.1</v>
      </c>
      <c r="DJ2874" s="2">
        <v>0.25</v>
      </c>
      <c r="DK2874" s="2">
        <v>0.89538212806089801</v>
      </c>
      <c r="DL2874" s="2">
        <v>1.9736842105263157E-2</v>
      </c>
      <c r="DM2874" s="2">
        <v>4</v>
      </c>
      <c r="DN2874" s="2">
        <v>56.5</v>
      </c>
      <c r="DO2874" s="2">
        <v>0.33200000000000002</v>
      </c>
      <c r="DP2874" s="2">
        <v>298.5</v>
      </c>
      <c r="DQ2874" s="2">
        <v>0</v>
      </c>
      <c r="DR2874" s="2">
        <v>9333.3364506500002</v>
      </c>
      <c r="DS2874" s="2">
        <v>5.5034195284673959E-2</v>
      </c>
      <c r="DT2874" s="2">
        <v>3.5064390583652201</v>
      </c>
      <c r="DU2874" s="2">
        <v>1116113.5780338831</v>
      </c>
      <c r="DV2874" s="2">
        <v>1</v>
      </c>
    </row>
    <row r="2875" spans="1:126" x14ac:dyDescent="0.15">
      <c r="A2875" t="s">
        <v>4550</v>
      </c>
      <c r="B2875" t="s">
        <v>4471</v>
      </c>
      <c r="C2875">
        <v>51</v>
      </c>
      <c r="D2875">
        <v>195</v>
      </c>
      <c r="E2875" t="s">
        <v>4693</v>
      </c>
      <c r="F2875">
        <v>51195</v>
      </c>
      <c r="G2875" t="s">
        <v>7858</v>
      </c>
      <c r="H2875">
        <v>92.4</v>
      </c>
      <c r="I2875">
        <v>5.0999999999999996</v>
      </c>
      <c r="J2875">
        <v>0.1</v>
      </c>
      <c r="K2875">
        <v>0.3</v>
      </c>
      <c r="L2875">
        <v>0.9</v>
      </c>
      <c r="M2875">
        <v>1.1000000000000001</v>
      </c>
      <c r="N2875">
        <f t="shared" si="182"/>
        <v>8565.89</v>
      </c>
      <c r="O2875">
        <f t="shared" si="180"/>
        <v>1434.1100000000006</v>
      </c>
      <c r="P2875">
        <f t="shared" si="181"/>
        <v>1.7209320000000012</v>
      </c>
      <c r="Q2875" s="4">
        <v>51195</v>
      </c>
      <c r="R2875" s="5">
        <v>36.974561000000001</v>
      </c>
      <c r="S2875" s="5">
        <v>-82.621560000000002</v>
      </c>
      <c r="T2875">
        <v>7</v>
      </c>
      <c r="U2875">
        <v>-1.8025435852813583E-2</v>
      </c>
      <c r="V2875">
        <v>41361</v>
      </c>
      <c r="W2875">
        <v>40872</v>
      </c>
      <c r="X2875">
        <v>40530</v>
      </c>
      <c r="Y2875">
        <v>39540</v>
      </c>
      <c r="Z2875">
        <v>21904</v>
      </c>
      <c r="AA2875">
        <v>51181</v>
      </c>
      <c r="AB2875">
        <v>12032.666000000001</v>
      </c>
      <c r="AC2875">
        <v>37407</v>
      </c>
      <c r="AD2875">
        <v>1</v>
      </c>
      <c r="AE2875">
        <v>2.467308166790032E-5</v>
      </c>
      <c r="AF2875">
        <v>10</v>
      </c>
      <c r="AG2875">
        <v>165</v>
      </c>
      <c r="AH2875">
        <v>6.0606060606060608E-2</v>
      </c>
      <c r="AI2875" s="3">
        <v>25911</v>
      </c>
      <c r="AJ2875" s="3">
        <v>258042.05855927002</v>
      </c>
      <c r="AK2875">
        <v>53</v>
      </c>
      <c r="AL2875">
        <v>138464</v>
      </c>
      <c r="AM2875">
        <v>172175</v>
      </c>
      <c r="AN2875">
        <v>6943</v>
      </c>
      <c r="AO2875">
        <v>179118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22</v>
      </c>
      <c r="AV2875">
        <f t="shared" si="179"/>
        <v>23</v>
      </c>
      <c r="AW2875">
        <v>35248</v>
      </c>
      <c r="AX2875">
        <v>0.86</v>
      </c>
      <c r="AY2875">
        <v>170067943.98679501</v>
      </c>
      <c r="AZ2875">
        <v>170067.943986795</v>
      </c>
      <c r="BA2875">
        <v>5395.1329984660697</v>
      </c>
      <c r="BB2875">
        <v>1.8535224252753684</v>
      </c>
      <c r="BC2875">
        <v>90803</v>
      </c>
      <c r="BD2875">
        <v>82651</v>
      </c>
      <c r="BE2875">
        <v>8152</v>
      </c>
      <c r="BF2875">
        <v>0.19709388070888034</v>
      </c>
      <c r="BG2875">
        <v>573887</v>
      </c>
      <c r="BH2875">
        <v>14.159560819146311</v>
      </c>
      <c r="BI2875">
        <v>5547</v>
      </c>
      <c r="BJ2875">
        <v>33</v>
      </c>
      <c r="BK2875">
        <v>5</v>
      </c>
      <c r="BL2875">
        <v>1</v>
      </c>
      <c r="BM2875">
        <v>0</v>
      </c>
      <c r="BN2875">
        <v>1</v>
      </c>
      <c r="BO2875">
        <v>5</v>
      </c>
      <c r="BP2875">
        <v>1</v>
      </c>
      <c r="BQ2875">
        <v>4</v>
      </c>
      <c r="BR2875">
        <v>6</v>
      </c>
      <c r="BS2875">
        <v>0</v>
      </c>
      <c r="BT2875">
        <v>36713</v>
      </c>
      <c r="BU2875">
        <v>0.77</v>
      </c>
      <c r="BV2875">
        <v>0.5837677</v>
      </c>
      <c r="BW2875">
        <v>180</v>
      </c>
      <c r="BX2875">
        <v>1.525345</v>
      </c>
      <c r="BY2875">
        <v>-0.242532</v>
      </c>
      <c r="BZ2875">
        <v>32</v>
      </c>
      <c r="CA2875">
        <v>3</v>
      </c>
      <c r="CB2875">
        <v>1</v>
      </c>
      <c r="CC2875">
        <v>0</v>
      </c>
      <c r="CD2875">
        <v>1</v>
      </c>
      <c r="CE2875">
        <v>4</v>
      </c>
      <c r="CF2875">
        <v>2</v>
      </c>
      <c r="CG2875">
        <v>4</v>
      </c>
      <c r="CH2875">
        <v>4</v>
      </c>
      <c r="CI2875">
        <v>0</v>
      </c>
      <c r="CJ2875">
        <v>39028</v>
      </c>
      <c r="CK2875">
        <v>1.3067541252434152</v>
      </c>
      <c r="CL2875">
        <v>0.67562209184705646</v>
      </c>
      <c r="CM2875">
        <v>178</v>
      </c>
      <c r="CN2875">
        <v>-0.26427239958903764</v>
      </c>
      <c r="CO2875">
        <v>3193.0000000000005</v>
      </c>
      <c r="CP2875">
        <v>-1.2339076053</v>
      </c>
      <c r="CQ2875">
        <v>-0.83598641139999996</v>
      </c>
      <c r="CR2875">
        <v>33388</v>
      </c>
      <c r="CS2875">
        <v>0.77400000000000002</v>
      </c>
      <c r="CT2875">
        <v>34454</v>
      </c>
      <c r="CU2875">
        <v>0.82100144566</v>
      </c>
      <c r="CV2875">
        <v>32</v>
      </c>
      <c r="CW2875">
        <v>8</v>
      </c>
      <c r="CX2875">
        <v>19</v>
      </c>
      <c r="CY2875">
        <v>96</v>
      </c>
      <c r="CZ2875">
        <v>252</v>
      </c>
      <c r="DA2875" s="2">
        <v>20015</v>
      </c>
      <c r="DB2875" s="2">
        <v>2415</v>
      </c>
      <c r="DC2875" s="2">
        <v>193.8</v>
      </c>
      <c r="DD2875" s="2">
        <v>2959</v>
      </c>
      <c r="DE2875">
        <v>79</v>
      </c>
      <c r="DF2875">
        <v>8</v>
      </c>
      <c r="DG2875">
        <v>17.25</v>
      </c>
      <c r="DH2875">
        <v>9.85</v>
      </c>
      <c r="DI2875" s="2">
        <v>14.78</v>
      </c>
      <c r="DJ2875">
        <v>0.25</v>
      </c>
      <c r="DK2875">
        <v>0.94481108409555792</v>
      </c>
      <c r="DL2875">
        <v>0</v>
      </c>
      <c r="DM2875">
        <v>0</v>
      </c>
      <c r="DN2875">
        <v>7</v>
      </c>
      <c r="DO2875">
        <v>2.6000000000000002E-2</v>
      </c>
      <c r="DP2875">
        <v>0</v>
      </c>
      <c r="DQ2875" s="2">
        <v>36482</v>
      </c>
      <c r="DR2875" s="2">
        <v>3590.40435299</v>
      </c>
      <c r="DS2875">
        <v>1.3866937791987978E-2</v>
      </c>
      <c r="DV2875">
        <v>0</v>
      </c>
    </row>
    <row r="2876" spans="1:126" x14ac:dyDescent="0.15">
      <c r="A2876" t="s">
        <v>4550</v>
      </c>
      <c r="B2876" t="s">
        <v>4694</v>
      </c>
      <c r="C2876">
        <v>51</v>
      </c>
      <c r="D2876">
        <v>197</v>
      </c>
      <c r="E2876" t="s">
        <v>4695</v>
      </c>
      <c r="F2876">
        <v>51197</v>
      </c>
      <c r="G2876" t="s">
        <v>7859</v>
      </c>
      <c r="H2876">
        <v>94.6</v>
      </c>
      <c r="I2876">
        <v>2.8</v>
      </c>
      <c r="J2876">
        <v>0.1</v>
      </c>
      <c r="K2876">
        <v>0.4</v>
      </c>
      <c r="L2876">
        <v>1.1000000000000001</v>
      </c>
      <c r="M2876">
        <v>1</v>
      </c>
      <c r="N2876">
        <f t="shared" si="182"/>
        <v>8959.3799999999974</v>
      </c>
      <c r="O2876">
        <f t="shared" si="180"/>
        <v>1040.6200000000026</v>
      </c>
      <c r="P2876">
        <f t="shared" si="181"/>
        <v>1.2487440000000036</v>
      </c>
      <c r="Q2876" s="4">
        <v>51197</v>
      </c>
      <c r="R2876" s="5">
        <v>36.899872999999999</v>
      </c>
      <c r="S2876" s="5">
        <v>-81.083005</v>
      </c>
      <c r="T2876">
        <v>6</v>
      </c>
      <c r="U2876">
        <v>0.10015247049957683</v>
      </c>
      <c r="V2876">
        <v>29203</v>
      </c>
      <c r="W2876">
        <v>29259</v>
      </c>
      <c r="X2876">
        <v>29190</v>
      </c>
      <c r="Y2876" s="2">
        <v>29101</v>
      </c>
      <c r="Z2876">
        <v>15644</v>
      </c>
      <c r="AA2876">
        <v>51183</v>
      </c>
      <c r="AB2876">
        <v>11586.656000000001</v>
      </c>
      <c r="AC2876">
        <v>41360</v>
      </c>
      <c r="AD2876">
        <v>2</v>
      </c>
      <c r="AE2876">
        <v>6.8516615279205209E-5</v>
      </c>
      <c r="AF2876">
        <v>44</v>
      </c>
      <c r="AG2876">
        <v>952</v>
      </c>
      <c r="AH2876">
        <v>4.6218487394957986E-2</v>
      </c>
      <c r="AI2876" s="3">
        <v>174160</v>
      </c>
      <c r="AJ2876" s="3">
        <v>295568.07028595003</v>
      </c>
      <c r="AK2876">
        <v>84</v>
      </c>
      <c r="AL2876">
        <v>363257.60000000003</v>
      </c>
      <c r="AM2876">
        <v>390322</v>
      </c>
      <c r="AN2876">
        <v>66151</v>
      </c>
      <c r="AO2876">
        <v>456473</v>
      </c>
      <c r="AP2876">
        <v>0</v>
      </c>
      <c r="AQ2876">
        <v>0</v>
      </c>
      <c r="AR2876">
        <v>0</v>
      </c>
      <c r="AS2876">
        <v>0</v>
      </c>
      <c r="AT2876">
        <v>8</v>
      </c>
      <c r="AU2876">
        <v>39</v>
      </c>
      <c r="AV2876">
        <f t="shared" si="179"/>
        <v>47</v>
      </c>
      <c r="AW2876">
        <v>21602</v>
      </c>
      <c r="AX2876">
        <v>0.74</v>
      </c>
      <c r="AY2876">
        <v>227121828.639465</v>
      </c>
      <c r="AZ2876">
        <v>227121.82863946501</v>
      </c>
      <c r="BA2876">
        <v>4375.8270539773002</v>
      </c>
      <c r="BB2876">
        <v>2.2852822738756884</v>
      </c>
      <c r="BC2876">
        <v>36697</v>
      </c>
      <c r="BD2876">
        <v>42060</v>
      </c>
      <c r="BE2876">
        <v>-5363</v>
      </c>
      <c r="BF2876">
        <v>-0.18364551587165703</v>
      </c>
      <c r="BG2876">
        <v>604953</v>
      </c>
      <c r="BH2876">
        <v>20.724665981500515</v>
      </c>
      <c r="BI2876">
        <v>4011</v>
      </c>
      <c r="BJ2876">
        <v>50</v>
      </c>
      <c r="BK2876">
        <v>3</v>
      </c>
      <c r="BL2876">
        <v>3</v>
      </c>
      <c r="BM2876">
        <v>1</v>
      </c>
      <c r="BN2876">
        <v>1</v>
      </c>
      <c r="BO2876">
        <v>2</v>
      </c>
      <c r="BP2876">
        <v>0</v>
      </c>
      <c r="BQ2876">
        <v>2</v>
      </c>
      <c r="BR2876">
        <v>3</v>
      </c>
      <c r="BS2876">
        <v>0</v>
      </c>
      <c r="BT2876">
        <v>53018</v>
      </c>
      <c r="BU2876">
        <v>0.79</v>
      </c>
      <c r="BV2876">
        <v>0.57068319999999995</v>
      </c>
      <c r="BW2876">
        <v>241</v>
      </c>
      <c r="BX2876">
        <v>1.2259990000000001</v>
      </c>
      <c r="BY2876">
        <v>-0.61428799999999995</v>
      </c>
      <c r="BZ2876">
        <v>53</v>
      </c>
      <c r="CA2876">
        <v>2</v>
      </c>
      <c r="CB2876">
        <v>1</v>
      </c>
      <c r="CC2876">
        <v>0</v>
      </c>
      <c r="CD2876">
        <v>1</v>
      </c>
      <c r="CE2876">
        <v>2</v>
      </c>
      <c r="CF2876">
        <v>0</v>
      </c>
      <c r="CG2876">
        <v>2</v>
      </c>
      <c r="CH2876">
        <v>3</v>
      </c>
      <c r="CI2876">
        <v>0</v>
      </c>
      <c r="CJ2876">
        <v>54663</v>
      </c>
      <c r="CK2876">
        <v>1.1708102372720122</v>
      </c>
      <c r="CL2876">
        <v>0.69784916961611765</v>
      </c>
      <c r="CM2876">
        <v>250</v>
      </c>
      <c r="CN2876">
        <v>-0.29960293429345447</v>
      </c>
      <c r="CO2876">
        <v>2601</v>
      </c>
      <c r="CP2876">
        <v>-0.59253843429999997</v>
      </c>
      <c r="CQ2876">
        <v>-0.22093809489999999</v>
      </c>
      <c r="CR2876">
        <v>25569</v>
      </c>
      <c r="CS2876">
        <v>0.85299999999999998</v>
      </c>
      <c r="CT2876">
        <v>23771</v>
      </c>
      <c r="CU2876">
        <v>0.86979117806999995</v>
      </c>
      <c r="CV2876">
        <v>50</v>
      </c>
      <c r="CW2876">
        <v>9</v>
      </c>
      <c r="CX2876">
        <v>17</v>
      </c>
      <c r="CY2876">
        <v>610</v>
      </c>
      <c r="CZ2876">
        <v>1450</v>
      </c>
      <c r="DA2876" s="2">
        <v>15903</v>
      </c>
      <c r="DB2876" s="2">
        <v>1775</v>
      </c>
      <c r="DC2876" s="2">
        <v>132.94999999999999</v>
      </c>
      <c r="DD2876" s="2">
        <v>1460</v>
      </c>
      <c r="DE2876">
        <v>431</v>
      </c>
      <c r="DF2876">
        <v>26</v>
      </c>
      <c r="DG2876">
        <v>44.3</v>
      </c>
      <c r="DH2876">
        <v>6.82</v>
      </c>
      <c r="DI2876" s="2">
        <v>27.26</v>
      </c>
      <c r="DJ2876">
        <v>0.11</v>
      </c>
      <c r="DK2876">
        <v>0.97590146991272397</v>
      </c>
      <c r="DL2876">
        <v>0</v>
      </c>
      <c r="DN2876">
        <v>14.7</v>
      </c>
      <c r="DO2876">
        <v>0.05</v>
      </c>
      <c r="DP2876">
        <v>309.24</v>
      </c>
      <c r="DQ2876" s="2">
        <v>58384</v>
      </c>
      <c r="DR2876" s="2">
        <v>12137.657566519998</v>
      </c>
      <c r="DS2876">
        <v>3.8807279747973857E-2</v>
      </c>
      <c r="DT2876">
        <v>4.9111303205508898</v>
      </c>
      <c r="DU2876">
        <v>1784005.4135305472</v>
      </c>
      <c r="DV2876">
        <v>0</v>
      </c>
    </row>
    <row r="2877" spans="1:126" s="2" customFormat="1" x14ac:dyDescent="0.15">
      <c r="A2877" t="s">
        <v>4550</v>
      </c>
      <c r="B2877" t="s">
        <v>2033</v>
      </c>
      <c r="C2877">
        <v>51</v>
      </c>
      <c r="D2877">
        <v>199</v>
      </c>
      <c r="E2877" t="s">
        <v>4696</v>
      </c>
      <c r="F2877">
        <v>51199</v>
      </c>
      <c r="G2877" t="s">
        <v>7860</v>
      </c>
      <c r="H2877">
        <v>74</v>
      </c>
      <c r="I2877">
        <v>13.1</v>
      </c>
      <c r="J2877">
        <v>0.3</v>
      </c>
      <c r="K2877">
        <v>4.8</v>
      </c>
      <c r="L2877">
        <v>3.2</v>
      </c>
      <c r="M2877">
        <v>4.4000000000000004</v>
      </c>
      <c r="N2877">
        <f t="shared" si="182"/>
        <v>5700.3399999999992</v>
      </c>
      <c r="O2877">
        <f t="shared" si="180"/>
        <v>4299.6600000000008</v>
      </c>
      <c r="P2877">
        <f t="shared" si="181"/>
        <v>5.1595920000000026</v>
      </c>
      <c r="Q2877" s="4">
        <v>51199</v>
      </c>
      <c r="R2877" s="5">
        <v>37.219081000000003</v>
      </c>
      <c r="S2877" s="5">
        <v>-76.561648000000005</v>
      </c>
      <c r="T2877">
        <v>1</v>
      </c>
      <c r="U2877">
        <v>1.7757862943473694E-2</v>
      </c>
      <c r="V2877">
        <v>65503</v>
      </c>
      <c r="W2877">
        <v>65808</v>
      </c>
      <c r="X2877">
        <v>66471</v>
      </c>
      <c r="Y2877">
        <v>67821</v>
      </c>
      <c r="Z2877">
        <v>34751</v>
      </c>
      <c r="AA2877">
        <v>51185</v>
      </c>
      <c r="AB2877">
        <v>28412.207000000002</v>
      </c>
      <c r="AC2877">
        <v>81749</v>
      </c>
      <c r="AD2877">
        <v>2</v>
      </c>
      <c r="AE2877">
        <v>3.0088309187465209E-5</v>
      </c>
      <c r="AF2877">
        <v>10</v>
      </c>
      <c r="AG2877">
        <v>47</v>
      </c>
      <c r="AH2877">
        <v>0.21276595744680851</v>
      </c>
      <c r="AI2877" s="3">
        <v>2813</v>
      </c>
      <c r="AJ2877" s="3">
        <v>66980.685810884999</v>
      </c>
      <c r="AK2877">
        <v>10</v>
      </c>
      <c r="AL2877">
        <v>161696</v>
      </c>
      <c r="AM2877">
        <v>147799</v>
      </c>
      <c r="AN2877">
        <v>3642</v>
      </c>
      <c r="AO2877">
        <v>151441</v>
      </c>
      <c r="AP2877">
        <v>4</v>
      </c>
      <c r="AQ2877">
        <v>1</v>
      </c>
      <c r="AR2877">
        <v>5</v>
      </c>
      <c r="AS2877">
        <v>7.597860442499392E-2</v>
      </c>
      <c r="AT2877">
        <v>24</v>
      </c>
      <c r="AU2877">
        <v>189</v>
      </c>
      <c r="AV2877">
        <f t="shared" si="179"/>
        <v>213</v>
      </c>
      <c r="AW2877">
        <v>65513</v>
      </c>
      <c r="AX2877">
        <v>0.98</v>
      </c>
      <c r="AY2877">
        <v>884948282.62848794</v>
      </c>
      <c r="AZ2877">
        <v>884948.28262848791</v>
      </c>
      <c r="BA2877">
        <v>53454.312159997899</v>
      </c>
      <c r="BB2877">
        <v>0.18707564639627744</v>
      </c>
      <c r="BC2877">
        <v>148456</v>
      </c>
      <c r="BD2877">
        <v>169383</v>
      </c>
      <c r="BE2877">
        <v>-20927</v>
      </c>
      <c r="BF2877">
        <v>-0.31948155046333754</v>
      </c>
      <c r="BG2877">
        <v>591638</v>
      </c>
      <c r="BH2877">
        <v>8.9006935355267718</v>
      </c>
      <c r="BI2877">
        <v>4851</v>
      </c>
      <c r="BJ2877">
        <v>28</v>
      </c>
      <c r="BK2877">
        <v>5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1</v>
      </c>
      <c r="BR2877">
        <v>0</v>
      </c>
      <c r="BS2877">
        <v>0</v>
      </c>
      <c r="BT2877">
        <v>17686</v>
      </c>
      <c r="BU2877">
        <v>0.71</v>
      </c>
      <c r="BV2877">
        <v>0.60571220000000003</v>
      </c>
      <c r="BW2877">
        <v>93</v>
      </c>
      <c r="BX2877">
        <v>1.9224250000000001</v>
      </c>
      <c r="BY2877">
        <v>0.27959079999999997</v>
      </c>
      <c r="BZ2877">
        <v>27</v>
      </c>
      <c r="CA2877">
        <v>6</v>
      </c>
      <c r="CB2877">
        <v>0</v>
      </c>
      <c r="CC2877">
        <v>1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0</v>
      </c>
      <c r="CJ2877">
        <v>17462</v>
      </c>
      <c r="CK2877">
        <v>2.0043523078685146</v>
      </c>
      <c r="CL2877">
        <v>0.67841924972846523</v>
      </c>
      <c r="CM2877">
        <v>83</v>
      </c>
      <c r="CN2877">
        <v>0.42749946992344323</v>
      </c>
      <c r="CO2877">
        <v>15419</v>
      </c>
      <c r="CP2877">
        <v>1.3916919999999999</v>
      </c>
      <c r="CQ2877">
        <v>1.0136028850000001</v>
      </c>
      <c r="CR2877">
        <v>61997</v>
      </c>
      <c r="CS2877">
        <v>0.88800000000000001</v>
      </c>
      <c r="CT2877">
        <v>58494</v>
      </c>
      <c r="CU2877">
        <v>0.86577571586999991</v>
      </c>
      <c r="CV2877">
        <v>37</v>
      </c>
      <c r="CW2877">
        <v>33</v>
      </c>
      <c r="CX2877">
        <v>70</v>
      </c>
      <c r="CY2877">
        <v>89</v>
      </c>
      <c r="CZ2877">
        <v>87</v>
      </c>
      <c r="DA2877" s="2">
        <v>33200</v>
      </c>
      <c r="DB2877" s="2">
        <v>9935</v>
      </c>
      <c r="DC2877" s="2">
        <v>119.24</v>
      </c>
      <c r="DD2877" s="2">
        <v>15288</v>
      </c>
      <c r="DE2877">
        <v>26</v>
      </c>
      <c r="DF2877">
        <v>11</v>
      </c>
      <c r="DG2877">
        <v>43.76</v>
      </c>
      <c r="DH2877">
        <v>3.02</v>
      </c>
      <c r="DI2877" s="2">
        <v>13.58</v>
      </c>
      <c r="DJ2877">
        <v>1.27</v>
      </c>
      <c r="DK2877"/>
      <c r="DL2877">
        <v>0</v>
      </c>
      <c r="DM2877">
        <v>0</v>
      </c>
      <c r="DN2877">
        <v>6.3</v>
      </c>
      <c r="DO2877">
        <v>1.8000000000000002E-2</v>
      </c>
      <c r="DP2877">
        <v>0</v>
      </c>
      <c r="DQ2877" s="2">
        <v>0</v>
      </c>
      <c r="DR2877" s="2">
        <v>508.02347447999995</v>
      </c>
      <c r="DS2877">
        <v>3.6834623055541625E-3</v>
      </c>
      <c r="DT2877">
        <v>1.64938488846612</v>
      </c>
      <c r="DU2877">
        <v>266698.93892541772</v>
      </c>
      <c r="DV2877">
        <v>1</v>
      </c>
    </row>
    <row r="2878" spans="1:126" x14ac:dyDescent="0.15">
      <c r="A2878" t="s">
        <v>4550</v>
      </c>
      <c r="B2878" t="s">
        <v>4582</v>
      </c>
      <c r="C2878">
        <v>51</v>
      </c>
      <c r="D2878">
        <v>550</v>
      </c>
      <c r="E2878" t="s">
        <v>4583</v>
      </c>
      <c r="F2878">
        <v>51550</v>
      </c>
      <c r="G2878" t="s">
        <v>7861</v>
      </c>
      <c r="H2878">
        <v>60.4</v>
      </c>
      <c r="I2878">
        <v>29.3</v>
      </c>
      <c r="J2878">
        <v>0.3</v>
      </c>
      <c r="K2878">
        <v>2.8</v>
      </c>
      <c r="L2878">
        <v>2.7</v>
      </c>
      <c r="M2878">
        <v>4.4000000000000004</v>
      </c>
      <c r="N2878">
        <f t="shared" si="182"/>
        <v>4541.2299999999996</v>
      </c>
      <c r="O2878">
        <f t="shared" si="180"/>
        <v>5458.77</v>
      </c>
      <c r="P2878">
        <f t="shared" si="181"/>
        <v>6.5505240000000029</v>
      </c>
      <c r="Q2878" s="4">
        <v>51550</v>
      </c>
      <c r="R2878" s="5">
        <v>36.679375999999998</v>
      </c>
      <c r="S2878" s="5">
        <v>-76.301788000000002</v>
      </c>
      <c r="T2878">
        <v>1</v>
      </c>
      <c r="U2878">
        <v>3.0615416767578701E-2</v>
      </c>
      <c r="V2878">
        <v>223233</v>
      </c>
      <c r="W2878">
        <v>228168</v>
      </c>
      <c r="X2878">
        <v>230601</v>
      </c>
      <c r="Y2878">
        <v>235192</v>
      </c>
      <c r="Z2878">
        <v>125620</v>
      </c>
      <c r="AA2878">
        <v>51023</v>
      </c>
      <c r="AB2878">
        <v>98972.678999999989</v>
      </c>
      <c r="AC2878">
        <v>68620</v>
      </c>
      <c r="AD2878">
        <v>4</v>
      </c>
      <c r="AE2878">
        <v>1.7345978551697522E-5</v>
      </c>
      <c r="AF2878">
        <v>36</v>
      </c>
      <c r="AG2878">
        <v>253</v>
      </c>
      <c r="AH2878">
        <v>0.14229249011857709</v>
      </c>
      <c r="AI2878" s="3">
        <v>45118</v>
      </c>
      <c r="AJ2878" s="3">
        <v>218111.86665795502</v>
      </c>
      <c r="AK2878">
        <v>17</v>
      </c>
      <c r="AL2878">
        <v>258918.39999999999</v>
      </c>
      <c r="AM2878">
        <v>314604</v>
      </c>
      <c r="AN2878">
        <v>24890</v>
      </c>
      <c r="AO2878">
        <v>339494</v>
      </c>
      <c r="AP2878" t="e">
        <v>#N/A</v>
      </c>
      <c r="AQ2878" t="e">
        <v>#N/A</v>
      </c>
      <c r="AR2878" t="e">
        <v>#N/A</v>
      </c>
      <c r="AS2878" t="e">
        <v>#N/A</v>
      </c>
      <c r="AT2878">
        <v>1</v>
      </c>
      <c r="AU2878">
        <v>13</v>
      </c>
      <c r="AV2878">
        <f t="shared" si="179"/>
        <v>14</v>
      </c>
      <c r="AW2878">
        <v>175273</v>
      </c>
      <c r="AX2878">
        <v>0.98</v>
      </c>
      <c r="AY2878">
        <v>237078676.96767899</v>
      </c>
      <c r="AZ2878">
        <v>237078.676967679</v>
      </c>
      <c r="BA2878">
        <v>5934.2497618834896</v>
      </c>
      <c r="BB2878">
        <v>1.6851329824759633</v>
      </c>
      <c r="BC2878">
        <v>504470</v>
      </c>
      <c r="BD2878">
        <v>635458</v>
      </c>
      <c r="BE2878">
        <v>-130988</v>
      </c>
      <c r="BF2878">
        <v>-0.58677704461257973</v>
      </c>
      <c r="BG2878">
        <v>2705898</v>
      </c>
      <c r="BH2878">
        <v>11.734112167770304</v>
      </c>
      <c r="BI2878">
        <v>11934</v>
      </c>
      <c r="BJ2878">
        <v>35</v>
      </c>
      <c r="BK2878">
        <v>1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1</v>
      </c>
      <c r="BR2878">
        <v>1</v>
      </c>
      <c r="BS2878">
        <v>0</v>
      </c>
      <c r="BT2878">
        <v>41773</v>
      </c>
      <c r="BU2878">
        <v>0.77</v>
      </c>
      <c r="BV2878">
        <v>0.42750450000000001</v>
      </c>
      <c r="BW2878">
        <v>166</v>
      </c>
      <c r="BX2878">
        <v>0.93361749999999999</v>
      </c>
      <c r="BY2878">
        <v>-1.651273</v>
      </c>
      <c r="BZ2878">
        <v>32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0</v>
      </c>
      <c r="CG2878">
        <v>1</v>
      </c>
      <c r="CH2878">
        <v>3</v>
      </c>
      <c r="CI2878">
        <v>0</v>
      </c>
      <c r="CJ2878">
        <v>39952</v>
      </c>
      <c r="CK2878">
        <v>0.92611133360032039</v>
      </c>
      <c r="CL2878">
        <v>0.61853377265238885</v>
      </c>
      <c r="CM2878">
        <v>149</v>
      </c>
      <c r="CN2878">
        <v>-0.98501530755914035</v>
      </c>
      <c r="CO2878">
        <v>39696</v>
      </c>
      <c r="CP2878">
        <v>0.49310436499999999</v>
      </c>
      <c r="CQ2878">
        <v>0.41040046699999999</v>
      </c>
      <c r="CR2878">
        <v>207759</v>
      </c>
      <c r="CS2878">
        <v>0.91799999999999993</v>
      </c>
      <c r="CT2878">
        <v>57446</v>
      </c>
      <c r="CU2878">
        <v>0.87695516163000009</v>
      </c>
      <c r="CV2878">
        <v>183</v>
      </c>
      <c r="CW2878">
        <v>110</v>
      </c>
      <c r="CX2878">
        <v>196</v>
      </c>
      <c r="CY2878">
        <v>400</v>
      </c>
      <c r="CZ2878">
        <v>402</v>
      </c>
      <c r="DA2878" s="2">
        <v>127190</v>
      </c>
      <c r="DB2878" s="2">
        <v>36980</v>
      </c>
      <c r="DC2878" s="2">
        <v>81.3</v>
      </c>
      <c r="DD2878" s="2">
        <v>86937</v>
      </c>
      <c r="DE2878">
        <v>173</v>
      </c>
      <c r="DF2878">
        <v>36</v>
      </c>
      <c r="DG2878">
        <v>36.43</v>
      </c>
      <c r="DH2878">
        <v>3.47</v>
      </c>
      <c r="DI2878" s="2">
        <v>2.6</v>
      </c>
      <c r="DJ2878">
        <v>0.48</v>
      </c>
      <c r="DK2878">
        <v>0.87038432554634515</v>
      </c>
      <c r="DL2878">
        <v>0</v>
      </c>
      <c r="DN2878">
        <v>39.4</v>
      </c>
      <c r="DO2878">
        <v>0.17399999999999999</v>
      </c>
      <c r="DP2878">
        <v>251.87</v>
      </c>
      <c r="DQ2878" s="2">
        <v>0</v>
      </c>
      <c r="DR2878" s="2">
        <v>0</v>
      </c>
      <c r="DS2878">
        <v>0</v>
      </c>
      <c r="DT2878">
        <v>2.8543357277591399</v>
      </c>
      <c r="DU2878">
        <v>739040.03969423205</v>
      </c>
      <c r="DV2878">
        <v>0</v>
      </c>
    </row>
    <row r="2879" spans="1:126" x14ac:dyDescent="0.15">
      <c r="A2879" t="s">
        <v>4550</v>
      </c>
      <c r="B2879" t="s">
        <v>4683</v>
      </c>
      <c r="C2879">
        <v>51</v>
      </c>
      <c r="D2879">
        <v>800</v>
      </c>
      <c r="E2879" t="s">
        <v>4684</v>
      </c>
      <c r="F2879">
        <v>51800</v>
      </c>
      <c r="G2879" t="s">
        <v>7862</v>
      </c>
      <c r="H2879">
        <v>50.9</v>
      </c>
      <c r="I2879">
        <v>42.3</v>
      </c>
      <c r="J2879">
        <v>0.3</v>
      </c>
      <c r="K2879">
        <v>1.6</v>
      </c>
      <c r="L2879">
        <v>2.1</v>
      </c>
      <c r="M2879">
        <v>2.9</v>
      </c>
      <c r="N2879">
        <f t="shared" ref="N2879:N2935" si="183">H2879^2+I2879^2+J2879^2+K2879^2+L2879^2+M2879^2</f>
        <v>4395.57</v>
      </c>
      <c r="O2879">
        <f t="shared" ref="O2879:O2933" si="184">10000-N2879</f>
        <v>5604.43</v>
      </c>
      <c r="P2879">
        <f t="shared" ref="P2879:P2933" si="185">O2879/833.333333333333</f>
        <v>6.725316000000003</v>
      </c>
      <c r="Q2879" s="4">
        <v>51800</v>
      </c>
      <c r="R2879" s="5">
        <v>36.697156999999997</v>
      </c>
      <c r="S2879" s="5">
        <v>-76.634781000000004</v>
      </c>
      <c r="T2879">
        <v>1</v>
      </c>
      <c r="U2879">
        <v>6.8397205153425289E-2</v>
      </c>
      <c r="V2879">
        <v>84216</v>
      </c>
      <c r="W2879">
        <v>85477</v>
      </c>
      <c r="X2879">
        <v>86184</v>
      </c>
      <c r="Y2879">
        <v>88103</v>
      </c>
      <c r="Z2879">
        <v>46231</v>
      </c>
      <c r="AA2879">
        <v>51165</v>
      </c>
      <c r="AB2879">
        <v>36802.675000000003</v>
      </c>
      <c r="AC2879">
        <v>65499</v>
      </c>
      <c r="AD2879">
        <v>2</v>
      </c>
      <c r="AE2879">
        <v>2.3206163557040749E-5</v>
      </c>
      <c r="AF2879">
        <v>40</v>
      </c>
      <c r="AG2879">
        <v>308</v>
      </c>
      <c r="AH2879">
        <v>0.12987012987012986</v>
      </c>
      <c r="AI2879" s="3">
        <v>69253</v>
      </c>
      <c r="AJ2879" s="3">
        <v>256121.847859225</v>
      </c>
      <c r="AK2879">
        <v>31</v>
      </c>
      <c r="AL2879">
        <v>297363.20000000001</v>
      </c>
      <c r="AM2879">
        <v>134593</v>
      </c>
      <c r="AN2879">
        <v>48017</v>
      </c>
      <c r="AO2879">
        <v>182610</v>
      </c>
      <c r="AP2879" t="e">
        <v>#N/A</v>
      </c>
      <c r="AQ2879" t="e">
        <v>#N/A</v>
      </c>
      <c r="AR2879" t="e">
        <v>#N/A</v>
      </c>
      <c r="AS2879" t="e">
        <v>#N/A</v>
      </c>
      <c r="AT2879">
        <v>0</v>
      </c>
      <c r="AU2879">
        <v>49</v>
      </c>
      <c r="AV2879">
        <f t="shared" si="179"/>
        <v>49</v>
      </c>
      <c r="AW2879">
        <v>75401</v>
      </c>
      <c r="AX2879">
        <v>0.97</v>
      </c>
      <c r="AY2879">
        <v>113161365.954127</v>
      </c>
      <c r="AZ2879">
        <v>113161.365954127</v>
      </c>
      <c r="BA2879">
        <v>4097.1517359920199</v>
      </c>
      <c r="BB2879">
        <v>2.4407199548294876</v>
      </c>
      <c r="BC2879">
        <v>180680</v>
      </c>
      <c r="BD2879">
        <v>538392</v>
      </c>
      <c r="BE2879">
        <v>-357712</v>
      </c>
      <c r="BF2879">
        <v>-4.2475539089959149</v>
      </c>
      <c r="BG2879">
        <v>916145</v>
      </c>
      <c r="BH2879">
        <v>10.630105355982549</v>
      </c>
      <c r="BI2879">
        <v>5252</v>
      </c>
      <c r="BJ2879">
        <v>28</v>
      </c>
      <c r="BK2879">
        <v>1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1</v>
      </c>
      <c r="BR2879">
        <v>1</v>
      </c>
      <c r="BS2879">
        <v>0</v>
      </c>
      <c r="BT2879">
        <v>28868</v>
      </c>
      <c r="BU2879">
        <v>0.82</v>
      </c>
      <c r="BV2879">
        <v>0.54691540000000005</v>
      </c>
      <c r="BW2879">
        <v>168</v>
      </c>
      <c r="BX2879">
        <v>1.1084940000000001</v>
      </c>
      <c r="BY2879">
        <v>-0.66326339999999995</v>
      </c>
      <c r="BZ2879">
        <v>25</v>
      </c>
      <c r="CA2879">
        <v>0</v>
      </c>
      <c r="CB2879">
        <v>0</v>
      </c>
      <c r="CC2879">
        <v>0</v>
      </c>
      <c r="CD2879">
        <v>1</v>
      </c>
      <c r="CE2879">
        <v>1</v>
      </c>
      <c r="CF2879">
        <v>0</v>
      </c>
      <c r="CG2879">
        <v>2</v>
      </c>
      <c r="CH2879">
        <v>1</v>
      </c>
      <c r="CI2879">
        <v>0</v>
      </c>
      <c r="CJ2879">
        <v>29060</v>
      </c>
      <c r="CK2879">
        <v>1.0323468685478321</v>
      </c>
      <c r="CL2879">
        <v>0.64830552932535934</v>
      </c>
      <c r="CM2879">
        <v>150</v>
      </c>
      <c r="CN2879">
        <v>-0.53702412750713535</v>
      </c>
      <c r="CO2879">
        <v>12779</v>
      </c>
      <c r="CP2879">
        <v>6.0675680000000003E-2</v>
      </c>
      <c r="CQ2879">
        <v>4.1910221999999997E-2</v>
      </c>
      <c r="CR2879">
        <v>75601</v>
      </c>
      <c r="CS2879">
        <v>0.8640000000000001</v>
      </c>
      <c r="CT2879">
        <v>57053</v>
      </c>
      <c r="CU2879">
        <v>0.81527404832999995</v>
      </c>
      <c r="CV2879">
        <v>46</v>
      </c>
      <c r="CW2879">
        <v>36</v>
      </c>
      <c r="CX2879">
        <v>80</v>
      </c>
      <c r="CY2879">
        <v>750</v>
      </c>
      <c r="CZ2879">
        <v>490</v>
      </c>
      <c r="DA2879" s="2">
        <v>39549</v>
      </c>
      <c r="DB2879" s="2">
        <v>9090</v>
      </c>
      <c r="DC2879" s="2">
        <v>98.83</v>
      </c>
      <c r="DD2879" s="2">
        <v>41024</v>
      </c>
      <c r="DE2879">
        <v>177</v>
      </c>
      <c r="DF2879">
        <v>42</v>
      </c>
      <c r="DG2879">
        <v>21</v>
      </c>
      <c r="DH2879">
        <v>4.67</v>
      </c>
      <c r="DI2879" s="2">
        <v>9.33</v>
      </c>
      <c r="DJ2879">
        <v>0.17</v>
      </c>
      <c r="DK2879">
        <v>0.84358800340779461</v>
      </c>
      <c r="DL2879">
        <v>0</v>
      </c>
      <c r="DN2879">
        <v>63.4</v>
      </c>
      <c r="DO2879">
        <v>0.221</v>
      </c>
      <c r="DP2879">
        <v>546.14</v>
      </c>
      <c r="DQ2879" s="2">
        <v>0</v>
      </c>
      <c r="DR2879" s="2">
        <v>0</v>
      </c>
      <c r="DS2879">
        <v>0</v>
      </c>
      <c r="DT2879">
        <v>4.7005668623810601</v>
      </c>
      <c r="DU2879">
        <v>1397775.6040115918</v>
      </c>
      <c r="DV2879">
        <v>0</v>
      </c>
    </row>
    <row r="2880" spans="1:126" x14ac:dyDescent="0.15">
      <c r="A2880" s="2" t="s">
        <v>4550</v>
      </c>
      <c r="B2880" s="2" t="s">
        <v>4688</v>
      </c>
      <c r="C2880" s="2">
        <v>51</v>
      </c>
      <c r="D2880" s="2">
        <v>810</v>
      </c>
      <c r="E2880" s="2" t="s">
        <v>4689</v>
      </c>
      <c r="F2880" s="2">
        <v>51810</v>
      </c>
      <c r="G2880" t="s">
        <v>7863</v>
      </c>
      <c r="H2880">
        <v>64.5</v>
      </c>
      <c r="I2880">
        <v>19</v>
      </c>
      <c r="J2880">
        <v>0.3</v>
      </c>
      <c r="K2880">
        <v>6</v>
      </c>
      <c r="L2880">
        <v>3.6</v>
      </c>
      <c r="M2880">
        <v>6.6</v>
      </c>
      <c r="N2880">
        <f t="shared" si="183"/>
        <v>4613.8600000000006</v>
      </c>
      <c r="O2880">
        <f t="shared" si="184"/>
        <v>5386.1399999999994</v>
      </c>
      <c r="P2880">
        <f t="shared" si="185"/>
        <v>6.4633680000000018</v>
      </c>
      <c r="Q2880" s="4">
        <v>51810</v>
      </c>
      <c r="R2880" s="5">
        <v>36.779985000000003</v>
      </c>
      <c r="S2880" s="5">
        <v>-76.025209000000004</v>
      </c>
      <c r="T2880" s="2">
        <v>1</v>
      </c>
      <c r="U2880" s="2">
        <v>4.9632409420670785E-2</v>
      </c>
      <c r="V2880" s="2">
        <v>439528</v>
      </c>
      <c r="W2880" s="2">
        <v>445623</v>
      </c>
      <c r="X2880" s="2">
        <v>448290</v>
      </c>
      <c r="Y2880">
        <v>450864</v>
      </c>
      <c r="Z2880" s="2">
        <v>245244</v>
      </c>
      <c r="AA2880">
        <v>51173</v>
      </c>
      <c r="AB2880" s="2">
        <v>201939.89300000001</v>
      </c>
      <c r="AC2880" s="2">
        <v>66634</v>
      </c>
      <c r="AD2880" s="2">
        <v>1</v>
      </c>
      <c r="AE2880" s="2">
        <v>2.2306988779584645E-6</v>
      </c>
      <c r="AF2880" s="2">
        <v>34</v>
      </c>
      <c r="AG2880" s="2">
        <v>187</v>
      </c>
      <c r="AH2880" s="2">
        <v>0.18181818181818182</v>
      </c>
      <c r="AI2880" s="3">
        <v>26180</v>
      </c>
      <c r="AJ2880" s="3">
        <v>159839.24308593001</v>
      </c>
      <c r="AK2880" s="2">
        <v>25</v>
      </c>
      <c r="AL2880" s="2">
        <v>137920</v>
      </c>
      <c r="AM2880" s="2">
        <v>723311</v>
      </c>
      <c r="AN2880" s="2">
        <v>17429</v>
      </c>
      <c r="AO2880" s="2">
        <v>740740</v>
      </c>
      <c r="AP2880" s="2">
        <v>1</v>
      </c>
      <c r="AQ2880" s="2">
        <v>1</v>
      </c>
      <c r="AR2880" s="2">
        <v>2</v>
      </c>
      <c r="AS2880" s="2">
        <v>4.4880986843138706E-3</v>
      </c>
      <c r="AT2880" s="2">
        <v>0</v>
      </c>
      <c r="AU2880" s="2">
        <v>15</v>
      </c>
      <c r="AV2880">
        <f t="shared" si="179"/>
        <v>15</v>
      </c>
      <c r="AW2880" s="2">
        <v>497791</v>
      </c>
      <c r="AX2880" s="2">
        <v>0.98</v>
      </c>
      <c r="AY2880" s="2">
        <v>251829297.81189299</v>
      </c>
      <c r="AZ2880" s="2">
        <v>251829.29781189299</v>
      </c>
      <c r="BA2880" s="2">
        <v>4275.2524827209299</v>
      </c>
      <c r="BB2880" s="2">
        <v>2.3390431419937161</v>
      </c>
      <c r="BC2880" s="2">
        <v>139204</v>
      </c>
      <c r="BD2880" s="2">
        <v>82414</v>
      </c>
      <c r="BE2880" s="2">
        <v>56790</v>
      </c>
      <c r="BF2880" s="2">
        <v>0.129206785460767</v>
      </c>
      <c r="BG2880" s="2">
        <v>6033898</v>
      </c>
      <c r="BH2880" s="2">
        <v>13.459809498315822</v>
      </c>
      <c r="BI2880" s="2">
        <v>22176</v>
      </c>
      <c r="BJ2880" s="2">
        <v>38</v>
      </c>
      <c r="BK2880" s="2">
        <v>1</v>
      </c>
      <c r="BL2880" s="2">
        <v>3</v>
      </c>
      <c r="BM2880" s="2">
        <v>0</v>
      </c>
      <c r="BN2880" s="2">
        <v>2</v>
      </c>
      <c r="BO2880" s="2">
        <v>1</v>
      </c>
      <c r="BP2880" s="2">
        <v>1</v>
      </c>
      <c r="BQ2880" s="2">
        <v>9</v>
      </c>
      <c r="BR2880" s="2">
        <v>3</v>
      </c>
      <c r="BS2880" s="2">
        <v>0</v>
      </c>
      <c r="BT2880" s="2">
        <v>61140</v>
      </c>
      <c r="BU2880" s="2">
        <v>0.83</v>
      </c>
      <c r="BV2880" s="2">
        <v>0.71803510000000004</v>
      </c>
      <c r="BW2880" s="2">
        <v>215</v>
      </c>
      <c r="BX2880" s="2">
        <v>0.94864250000000006</v>
      </c>
      <c r="BY2880" s="2">
        <v>-0.25867519999999999</v>
      </c>
      <c r="BZ2880" s="2">
        <v>39</v>
      </c>
      <c r="CA2880" s="2">
        <v>1</v>
      </c>
      <c r="CB2880" s="2">
        <v>3</v>
      </c>
      <c r="CC2880" s="2">
        <v>0</v>
      </c>
      <c r="CD2880" s="2">
        <v>2</v>
      </c>
      <c r="CE2880" s="2">
        <v>0</v>
      </c>
      <c r="CF2880" s="2">
        <v>1</v>
      </c>
      <c r="CG2880" s="2">
        <v>12</v>
      </c>
      <c r="CH2880" s="2">
        <v>1</v>
      </c>
      <c r="CI2880" s="2">
        <v>0</v>
      </c>
      <c r="CJ2880" s="2">
        <v>66616</v>
      </c>
      <c r="CK2880" s="2">
        <v>0.88567311156478923</v>
      </c>
      <c r="CL2880" s="2">
        <v>0.72460891649059911</v>
      </c>
      <c r="CM2880" s="2">
        <v>214</v>
      </c>
      <c r="CN2880" s="2">
        <v>-0.69459831228883429</v>
      </c>
      <c r="CO2880" s="2">
        <v>84735</v>
      </c>
      <c r="CP2880" s="2">
        <v>0.65044453199999996</v>
      </c>
      <c r="CQ2880" s="2">
        <v>0.452621157</v>
      </c>
      <c r="CR2880" s="2">
        <v>402855</v>
      </c>
      <c r="CS2880" s="2">
        <v>0.84499999999999997</v>
      </c>
      <c r="CT2880" s="2">
        <v>56660</v>
      </c>
      <c r="CU2880" s="2">
        <v>0.82379518071999991</v>
      </c>
      <c r="CV2880" s="2">
        <v>621</v>
      </c>
      <c r="CW2880" s="2">
        <v>327</v>
      </c>
      <c r="CX2880" s="2">
        <v>339</v>
      </c>
      <c r="CY2880" s="2">
        <v>424</v>
      </c>
      <c r="CZ2880" s="2">
        <v>354</v>
      </c>
      <c r="DA2880" s="2">
        <v>254958</v>
      </c>
      <c r="DB2880" s="2">
        <v>60975</v>
      </c>
      <c r="DC2880" s="2">
        <v>215.79</v>
      </c>
      <c r="DD2880" s="2">
        <v>144798</v>
      </c>
      <c r="DE2880" s="2">
        <v>161</v>
      </c>
      <c r="DF2880" s="2">
        <v>70</v>
      </c>
      <c r="DG2880" s="2">
        <v>57.08</v>
      </c>
      <c r="DH2880" s="2">
        <v>2.23</v>
      </c>
      <c r="DI2880" s="2">
        <v>4.46</v>
      </c>
      <c r="DJ2880" s="2">
        <v>1.18</v>
      </c>
      <c r="DK2880" s="2">
        <v>0.93907563025210083</v>
      </c>
      <c r="DL2880" s="2">
        <v>0</v>
      </c>
      <c r="DM2880" s="2"/>
      <c r="DN2880" s="2">
        <v>21.9</v>
      </c>
      <c r="DO2880" s="2">
        <v>8.8000000000000009E-2</v>
      </c>
      <c r="DP2880" s="2">
        <v>35.650000000000006</v>
      </c>
      <c r="DQ2880" s="2">
        <v>0</v>
      </c>
      <c r="DR2880" s="2">
        <v>0</v>
      </c>
      <c r="DS2880" s="2">
        <v>0</v>
      </c>
      <c r="DT2880" s="2">
        <v>3.12131580075271</v>
      </c>
      <c r="DU2880" s="2">
        <v>430491.87523981376</v>
      </c>
      <c r="DV2880" s="2">
        <v>0</v>
      </c>
    </row>
    <row r="2881" spans="1:126" x14ac:dyDescent="0.15">
      <c r="A2881" t="s">
        <v>232</v>
      </c>
      <c r="B2881" t="s">
        <v>517</v>
      </c>
      <c r="C2881">
        <v>53</v>
      </c>
      <c r="D2881">
        <v>1</v>
      </c>
      <c r="E2881" t="s">
        <v>4697</v>
      </c>
      <c r="F2881">
        <v>53001</v>
      </c>
      <c r="G2881" t="s">
        <v>7864</v>
      </c>
      <c r="H2881">
        <v>38.799999999999997</v>
      </c>
      <c r="I2881">
        <v>0.3</v>
      </c>
      <c r="J2881">
        <v>0.4</v>
      </c>
      <c r="K2881">
        <v>0.5</v>
      </c>
      <c r="L2881">
        <v>0.8</v>
      </c>
      <c r="M2881">
        <v>59.3</v>
      </c>
      <c r="N2881">
        <f t="shared" si="183"/>
        <v>5023.07</v>
      </c>
      <c r="O2881">
        <f t="shared" si="184"/>
        <v>4976.93</v>
      </c>
      <c r="P2881">
        <f t="shared" si="185"/>
        <v>5.9723160000000028</v>
      </c>
      <c r="Q2881" s="4">
        <v>53001</v>
      </c>
      <c r="R2881" s="5">
        <v>47.011237999999999</v>
      </c>
      <c r="S2881" s="5">
        <v>-118.512861</v>
      </c>
      <c r="T2881">
        <v>6</v>
      </c>
      <c r="U2881">
        <v>0.33569322721817546</v>
      </c>
      <c r="V2881">
        <v>18575</v>
      </c>
      <c r="W2881">
        <v>18951</v>
      </c>
      <c r="X2881">
        <v>19081</v>
      </c>
      <c r="Y2881">
        <v>19201</v>
      </c>
      <c r="Z2881">
        <v>8533</v>
      </c>
      <c r="AA2881">
        <v>51187</v>
      </c>
      <c r="AB2881">
        <v>6646.0309999999999</v>
      </c>
      <c r="AC2881">
        <v>46564</v>
      </c>
      <c r="AD2881">
        <v>1</v>
      </c>
      <c r="AE2881">
        <v>5.2408154708872704E-5</v>
      </c>
      <c r="AF2881">
        <v>27</v>
      </c>
      <c r="AG2881">
        <v>713</v>
      </c>
      <c r="AH2881">
        <v>3.7868162692847124E-2</v>
      </c>
      <c r="AI2881" s="3">
        <v>1036975</v>
      </c>
      <c r="AJ2881" s="3">
        <v>1231983.7802528501</v>
      </c>
      <c r="AK2881">
        <v>421</v>
      </c>
      <c r="AL2881">
        <v>1235027.2</v>
      </c>
      <c r="AM2881">
        <v>1925946</v>
      </c>
      <c r="AN2881">
        <v>180195</v>
      </c>
      <c r="AO2881">
        <v>2106141</v>
      </c>
      <c r="AP2881">
        <v>7</v>
      </c>
      <c r="AQ2881">
        <v>0</v>
      </c>
      <c r="AR2881">
        <v>7</v>
      </c>
      <c r="AS2881">
        <v>0.3693736478286106</v>
      </c>
      <c r="AT2881">
        <v>7</v>
      </c>
      <c r="AU2881">
        <v>5</v>
      </c>
      <c r="AV2881">
        <f t="shared" si="179"/>
        <v>12</v>
      </c>
      <c r="AY2881">
        <v>392000786.28661299</v>
      </c>
      <c r="AZ2881">
        <v>392000.78628661297</v>
      </c>
      <c r="BA2881">
        <v>23990.4605727493</v>
      </c>
      <c r="BB2881">
        <v>0.41683234757731052</v>
      </c>
      <c r="BC2881">
        <v>12712</v>
      </c>
      <c r="BD2881">
        <v>2119</v>
      </c>
      <c r="BE2881">
        <v>10593</v>
      </c>
      <c r="BF2881">
        <v>0.57028263795423961</v>
      </c>
      <c r="BG2881">
        <v>246762</v>
      </c>
      <c r="BH2881">
        <v>12.932341072270845</v>
      </c>
      <c r="BI2881">
        <v>1614</v>
      </c>
      <c r="BJ2881">
        <v>17</v>
      </c>
      <c r="BK2881">
        <v>3</v>
      </c>
      <c r="BL2881">
        <v>4</v>
      </c>
      <c r="BM2881">
        <v>1</v>
      </c>
      <c r="BN2881">
        <v>0</v>
      </c>
      <c r="BO2881">
        <v>1</v>
      </c>
      <c r="BP2881">
        <v>1</v>
      </c>
      <c r="BQ2881">
        <v>1</v>
      </c>
      <c r="BR2881">
        <v>1</v>
      </c>
      <c r="BS2881">
        <v>0</v>
      </c>
      <c r="BT2881">
        <v>17732</v>
      </c>
      <c r="BU2881">
        <v>0.73</v>
      </c>
      <c r="BV2881">
        <v>0.42517070000000001</v>
      </c>
      <c r="BW2881">
        <v>120</v>
      </c>
      <c r="BX2881">
        <v>1.6354610000000001</v>
      </c>
      <c r="BY2881">
        <v>-0.66646700000000003</v>
      </c>
      <c r="BZ2881">
        <v>17</v>
      </c>
      <c r="CA2881">
        <v>3</v>
      </c>
      <c r="CB2881">
        <v>3</v>
      </c>
      <c r="CC2881">
        <v>0</v>
      </c>
      <c r="CD2881">
        <v>0</v>
      </c>
      <c r="CE2881">
        <v>1</v>
      </c>
      <c r="CF2881">
        <v>1</v>
      </c>
      <c r="CG2881">
        <v>1</v>
      </c>
      <c r="CH2881">
        <v>1</v>
      </c>
      <c r="CI2881">
        <v>0</v>
      </c>
      <c r="CJ2881">
        <v>19194</v>
      </c>
      <c r="CK2881">
        <v>1.4066895904970305</v>
      </c>
      <c r="CL2881">
        <v>0.74229518352175938</v>
      </c>
      <c r="CM2881">
        <v>101</v>
      </c>
      <c r="CN2881">
        <v>0.23530136113141589</v>
      </c>
      <c r="CO2881">
        <v>1183</v>
      </c>
      <c r="CP2881">
        <v>-0.30568684750000003</v>
      </c>
      <c r="CQ2881">
        <v>-0.5248677142</v>
      </c>
      <c r="CR2881">
        <v>17694</v>
      </c>
      <c r="CS2881">
        <v>0.91799999999999993</v>
      </c>
      <c r="CT2881">
        <v>14061</v>
      </c>
      <c r="CU2881">
        <v>0.75650504081000003</v>
      </c>
      <c r="CV2881">
        <v>27</v>
      </c>
      <c r="CW2881">
        <v>17</v>
      </c>
      <c r="CX2881">
        <v>8</v>
      </c>
      <c r="CY2881">
        <v>6623</v>
      </c>
      <c r="CZ2881">
        <v>1154</v>
      </c>
      <c r="DA2881" s="2">
        <v>9239</v>
      </c>
      <c r="DB2881" s="2">
        <v>845</v>
      </c>
      <c r="DC2881" s="2">
        <v>83.91</v>
      </c>
      <c r="DD2881" s="2">
        <v>6182</v>
      </c>
      <c r="DE2881">
        <v>360</v>
      </c>
      <c r="DF2881">
        <v>61</v>
      </c>
      <c r="DG2881">
        <v>20.98</v>
      </c>
      <c r="DH2881">
        <v>10.49</v>
      </c>
      <c r="DI2881" s="2">
        <v>26.22</v>
      </c>
      <c r="DJ2881">
        <v>-1.34</v>
      </c>
      <c r="DK2881">
        <v>0.72176185539670679</v>
      </c>
      <c r="DL2881">
        <v>1.82328190743338E-2</v>
      </c>
      <c r="DM2881">
        <v>0</v>
      </c>
      <c r="DN2881">
        <v>80.3</v>
      </c>
      <c r="DO2881">
        <v>6.5000000000000002E-2</v>
      </c>
      <c r="DP2881">
        <v>168549.44999999998</v>
      </c>
      <c r="DQ2881" s="2">
        <v>0</v>
      </c>
      <c r="DR2881" s="2">
        <v>733.08077063999997</v>
      </c>
      <c r="DS2881">
        <v>5.9357467938204122E-4</v>
      </c>
      <c r="DT2881">
        <v>2.7422373712542401</v>
      </c>
      <c r="DU2881">
        <v>3386737.7423554845</v>
      </c>
      <c r="DV2881">
        <v>1</v>
      </c>
    </row>
    <row r="2882" spans="1:126" x14ac:dyDescent="0.15">
      <c r="A2882" t="s">
        <v>232</v>
      </c>
      <c r="B2882" t="s">
        <v>4698</v>
      </c>
      <c r="C2882">
        <v>53</v>
      </c>
      <c r="D2882">
        <v>3</v>
      </c>
      <c r="E2882" t="s">
        <v>4699</v>
      </c>
      <c r="F2882">
        <v>53003</v>
      </c>
      <c r="G2882" t="s">
        <v>7865</v>
      </c>
      <c r="H2882">
        <v>92.6</v>
      </c>
      <c r="I2882">
        <v>0.4</v>
      </c>
      <c r="J2882">
        <v>1.3</v>
      </c>
      <c r="K2882">
        <v>0.5</v>
      </c>
      <c r="L2882">
        <v>2.2000000000000002</v>
      </c>
      <c r="M2882">
        <v>3</v>
      </c>
      <c r="N2882">
        <f t="shared" si="183"/>
        <v>8590.6999999999989</v>
      </c>
      <c r="O2882">
        <f t="shared" si="184"/>
        <v>1409.3000000000011</v>
      </c>
      <c r="P2882">
        <f t="shared" si="185"/>
        <v>1.691160000000002</v>
      </c>
      <c r="Q2882" s="4">
        <v>53003</v>
      </c>
      <c r="R2882" s="5">
        <v>46.181860999999998</v>
      </c>
      <c r="S2882" s="5">
        <v>-117.22778099999999</v>
      </c>
      <c r="T2882">
        <v>3</v>
      </c>
      <c r="U2882">
        <v>0.14060366173063704</v>
      </c>
      <c r="V2882">
        <v>21658</v>
      </c>
      <c r="W2882">
        <v>21955</v>
      </c>
      <c r="X2882">
        <v>22040</v>
      </c>
      <c r="Y2882">
        <v>22133</v>
      </c>
      <c r="Z2882">
        <v>11099</v>
      </c>
      <c r="AA2882">
        <v>51191</v>
      </c>
      <c r="AB2882">
        <v>8202.598</v>
      </c>
      <c r="AC2882">
        <v>44394</v>
      </c>
      <c r="AD2882">
        <v>0</v>
      </c>
      <c r="AE2882">
        <v>0</v>
      </c>
      <c r="AF2882">
        <v>16</v>
      </c>
      <c r="AG2882">
        <v>185</v>
      </c>
      <c r="AH2882">
        <v>8.6486486486486491E-2</v>
      </c>
      <c r="AI2882" s="3">
        <v>263166</v>
      </c>
      <c r="AJ2882" s="3">
        <v>407174.74164151005</v>
      </c>
      <c r="AK2882">
        <v>151</v>
      </c>
      <c r="AL2882">
        <v>410041.60000000003</v>
      </c>
      <c r="AM2882">
        <v>664212</v>
      </c>
      <c r="AN2882">
        <v>19121</v>
      </c>
      <c r="AO2882">
        <v>683333</v>
      </c>
      <c r="AP2882">
        <v>1</v>
      </c>
      <c r="AQ2882">
        <v>2</v>
      </c>
      <c r="AR2882">
        <v>3</v>
      </c>
      <c r="AS2882">
        <v>0.13664313368253247</v>
      </c>
      <c r="AT2882">
        <v>3</v>
      </c>
      <c r="AU2882">
        <v>21</v>
      </c>
      <c r="AV2882">
        <f t="shared" si="179"/>
        <v>24</v>
      </c>
      <c r="AW2882">
        <v>20862</v>
      </c>
      <c r="AX2882">
        <v>0.95</v>
      </c>
      <c r="AY2882">
        <v>2491499641.5426402</v>
      </c>
      <c r="AZ2882">
        <v>2491499.64154264</v>
      </c>
      <c r="BA2882">
        <v>122179.946619034</v>
      </c>
      <c r="BB2882">
        <v>8.1846491807536392E-2</v>
      </c>
      <c r="BC2882">
        <v>20476</v>
      </c>
      <c r="BD2882">
        <v>10355</v>
      </c>
      <c r="BE2882">
        <v>10121</v>
      </c>
      <c r="BF2882">
        <v>0.46731000092344632</v>
      </c>
      <c r="BG2882">
        <v>224143</v>
      </c>
      <c r="BH2882">
        <v>10.169827586206896</v>
      </c>
      <c r="BI2882">
        <v>2854</v>
      </c>
      <c r="BJ2882">
        <v>13</v>
      </c>
      <c r="BK2882">
        <v>3</v>
      </c>
      <c r="BL2882">
        <v>2</v>
      </c>
      <c r="BM2882">
        <v>0</v>
      </c>
      <c r="BN2882">
        <v>0</v>
      </c>
      <c r="BO2882">
        <v>0</v>
      </c>
      <c r="BP2882">
        <v>1</v>
      </c>
      <c r="BQ2882">
        <v>1</v>
      </c>
      <c r="BR2882">
        <v>2</v>
      </c>
      <c r="BS2882">
        <v>0</v>
      </c>
      <c r="BT2882">
        <v>21432</v>
      </c>
      <c r="BU2882">
        <v>0.78</v>
      </c>
      <c r="BV2882">
        <v>0.58926310000000004</v>
      </c>
      <c r="BW2882">
        <v>130</v>
      </c>
      <c r="BX2882">
        <v>1.026502</v>
      </c>
      <c r="BY2882">
        <v>-0.44818180000000002</v>
      </c>
      <c r="BZ2882">
        <v>15</v>
      </c>
      <c r="CA2882">
        <v>4</v>
      </c>
      <c r="CB2882">
        <v>2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0</v>
      </c>
      <c r="CJ2882">
        <v>22188</v>
      </c>
      <c r="CK2882">
        <v>1.1267351721651344</v>
      </c>
      <c r="CL2882">
        <v>0.72630575117370888</v>
      </c>
      <c r="CM2882">
        <v>124</v>
      </c>
      <c r="CN2882">
        <v>-4.3103252339388491E-2</v>
      </c>
      <c r="CO2882">
        <v>1994.0000000000002</v>
      </c>
      <c r="CP2882">
        <v>-0.34740515150000001</v>
      </c>
      <c r="CQ2882">
        <v>-0.1150895549</v>
      </c>
      <c r="CR2882">
        <v>18905</v>
      </c>
      <c r="CS2882">
        <v>0.85400000000000009</v>
      </c>
      <c r="CT2882">
        <v>18409</v>
      </c>
      <c r="CU2882">
        <v>0.87256650895999999</v>
      </c>
      <c r="CV2882">
        <v>58</v>
      </c>
      <c r="CW2882">
        <v>10</v>
      </c>
      <c r="CX2882">
        <v>21</v>
      </c>
      <c r="CY2882">
        <v>193</v>
      </c>
      <c r="CZ2882">
        <v>317</v>
      </c>
      <c r="DA2882" s="2">
        <v>8832</v>
      </c>
      <c r="DB2882" s="2">
        <v>1950</v>
      </c>
      <c r="DC2882" s="2">
        <v>162.82</v>
      </c>
      <c r="DD2882" s="2">
        <v>1433</v>
      </c>
      <c r="DE2882">
        <v>115</v>
      </c>
      <c r="DF2882">
        <v>13</v>
      </c>
      <c r="DG2882">
        <v>13.57</v>
      </c>
      <c r="DH2882">
        <v>13.57</v>
      </c>
      <c r="DI2882" s="2">
        <v>9.0500000000000007</v>
      </c>
      <c r="DJ2882">
        <v>1.22</v>
      </c>
      <c r="DK2882">
        <v>0.8821580295326904</v>
      </c>
      <c r="DL2882">
        <v>0</v>
      </c>
      <c r="DM2882">
        <v>0</v>
      </c>
      <c r="DN2882">
        <v>2.4</v>
      </c>
      <c r="DO2882">
        <v>6.9999999999999993E-3</v>
      </c>
      <c r="DP2882">
        <v>26019.99</v>
      </c>
      <c r="DQ2882" s="2">
        <v>53797</v>
      </c>
      <c r="DR2882" s="2">
        <v>26.373122709999997</v>
      </c>
      <c r="DS2882">
        <v>6.4318163615423405E-5</v>
      </c>
      <c r="DT2882">
        <v>2.6775628596069998</v>
      </c>
      <c r="DU2882">
        <v>1097912.1590538297</v>
      </c>
      <c r="DV2882">
        <v>1</v>
      </c>
    </row>
    <row r="2883" spans="1:126" x14ac:dyDescent="0.15">
      <c r="A2883" t="s">
        <v>232</v>
      </c>
      <c r="B2883" t="s">
        <v>275</v>
      </c>
      <c r="C2883">
        <v>53</v>
      </c>
      <c r="D2883">
        <v>5</v>
      </c>
      <c r="E2883" t="s">
        <v>4700</v>
      </c>
      <c r="F2883">
        <v>53005</v>
      </c>
      <c r="G2883" t="s">
        <v>7866</v>
      </c>
      <c r="H2883">
        <v>74.5</v>
      </c>
      <c r="I2883">
        <v>1.2</v>
      </c>
      <c r="J2883">
        <v>0.7</v>
      </c>
      <c r="K2883">
        <v>2.6</v>
      </c>
      <c r="L2883">
        <v>2.2999999999999998</v>
      </c>
      <c r="M2883">
        <v>18.7</v>
      </c>
      <c r="N2883">
        <f t="shared" si="183"/>
        <v>5913.9199999999992</v>
      </c>
      <c r="O2883">
        <f t="shared" si="184"/>
        <v>4086.0800000000008</v>
      </c>
      <c r="P2883">
        <f t="shared" si="185"/>
        <v>4.9032960000000028</v>
      </c>
      <c r="Q2883" s="4">
        <v>53005</v>
      </c>
      <c r="R2883" s="5">
        <v>46.228124999999999</v>
      </c>
      <c r="S2883" s="5">
        <v>-119.516659</v>
      </c>
      <c r="T2883">
        <v>2</v>
      </c>
      <c r="U2883">
        <v>0.11924451612160694</v>
      </c>
      <c r="V2883">
        <v>175424</v>
      </c>
      <c r="W2883">
        <v>182053</v>
      </c>
      <c r="X2883">
        <v>184930</v>
      </c>
      <c r="Y2883">
        <v>190170</v>
      </c>
      <c r="Z2883">
        <v>94574</v>
      </c>
      <c r="AA2883">
        <v>51193</v>
      </c>
      <c r="AB2883">
        <v>72663.273000000001</v>
      </c>
      <c r="AC2883">
        <v>60251</v>
      </c>
      <c r="AD2883">
        <v>5</v>
      </c>
      <c r="AE2883">
        <v>2.7037257340615369E-5</v>
      </c>
      <c r="AF2883">
        <v>188</v>
      </c>
      <c r="AG2883">
        <v>1509</v>
      </c>
      <c r="AH2883">
        <v>0.12458581842279655</v>
      </c>
      <c r="AI2883" s="3">
        <v>703505</v>
      </c>
      <c r="AJ2883" s="3">
        <v>1088265.8860548451</v>
      </c>
      <c r="AK2883">
        <v>10</v>
      </c>
      <c r="AL2883">
        <v>1126521.6000000001</v>
      </c>
      <c r="AM2883">
        <v>809670</v>
      </c>
      <c r="AN2883">
        <v>193101</v>
      </c>
      <c r="AO2883">
        <v>1002771</v>
      </c>
      <c r="AP2883">
        <v>18</v>
      </c>
      <c r="AQ2883">
        <v>38</v>
      </c>
      <c r="AR2883">
        <v>56</v>
      </c>
      <c r="AS2883">
        <v>0.30760273107281944</v>
      </c>
      <c r="AT2883">
        <v>55</v>
      </c>
      <c r="AU2883">
        <v>81</v>
      </c>
      <c r="AV2883">
        <f t="shared" ref="AV2883:AV2946" si="186">AT2883+AU2883</f>
        <v>136</v>
      </c>
      <c r="AY2883">
        <v>429267171.75604701</v>
      </c>
      <c r="AZ2883">
        <v>429267.171756047</v>
      </c>
      <c r="BA2883">
        <v>3012.5722094746302</v>
      </c>
      <c r="BB2883">
        <v>3.3194225082969626</v>
      </c>
      <c r="BC2883">
        <v>83064</v>
      </c>
      <c r="BD2883">
        <v>26521</v>
      </c>
      <c r="BE2883">
        <v>56543</v>
      </c>
      <c r="BF2883">
        <v>0.32232191718350967</v>
      </c>
      <c r="BG2883">
        <v>2209024</v>
      </c>
      <c r="BH2883">
        <v>11.945190071919104</v>
      </c>
      <c r="BI2883">
        <v>16019</v>
      </c>
      <c r="BJ2883">
        <v>87</v>
      </c>
      <c r="BK2883">
        <v>12</v>
      </c>
      <c r="BL2883">
        <v>9</v>
      </c>
      <c r="BM2883">
        <v>1</v>
      </c>
      <c r="BN2883">
        <v>1</v>
      </c>
      <c r="BO2883">
        <v>16</v>
      </c>
      <c r="BP2883">
        <v>3</v>
      </c>
      <c r="BQ2883">
        <v>24</v>
      </c>
      <c r="BR2883">
        <v>6</v>
      </c>
      <c r="BS2883">
        <v>3</v>
      </c>
      <c r="BT2883">
        <v>168294</v>
      </c>
      <c r="BU2883">
        <v>0.8</v>
      </c>
      <c r="BV2883">
        <v>0.6050354</v>
      </c>
      <c r="BW2883">
        <v>827</v>
      </c>
      <c r="BX2883">
        <v>0.96260120000000005</v>
      </c>
      <c r="BY2883">
        <v>-0.60098399999999996</v>
      </c>
      <c r="BZ2883">
        <v>85</v>
      </c>
      <c r="CA2883">
        <v>16</v>
      </c>
      <c r="CB2883">
        <v>9</v>
      </c>
      <c r="CC2883">
        <v>1</v>
      </c>
      <c r="CD2883">
        <v>2</v>
      </c>
      <c r="CE2883">
        <v>17</v>
      </c>
      <c r="CF2883">
        <v>2</v>
      </c>
      <c r="CG2883">
        <v>28</v>
      </c>
      <c r="CH2883">
        <v>5</v>
      </c>
      <c r="CI2883">
        <v>2</v>
      </c>
      <c r="CJ2883">
        <v>186647</v>
      </c>
      <c r="CK2883">
        <v>0.89473712408985939</v>
      </c>
      <c r="CL2883">
        <v>0.8130793365287331</v>
      </c>
      <c r="CM2883">
        <v>753</v>
      </c>
      <c r="CN2883">
        <v>-0.1688799558871123</v>
      </c>
      <c r="CO2883">
        <v>27752</v>
      </c>
      <c r="CP2883">
        <v>0.41198177800000002</v>
      </c>
      <c r="CQ2883">
        <v>0.35721206599999999</v>
      </c>
      <c r="CR2883">
        <v>167819</v>
      </c>
      <c r="CS2883">
        <v>0.87599999999999989</v>
      </c>
      <c r="CT2883">
        <v>148233</v>
      </c>
      <c r="CU2883">
        <v>0.86167061345000007</v>
      </c>
      <c r="CV2883">
        <v>334</v>
      </c>
      <c r="CW2883">
        <v>129</v>
      </c>
      <c r="CX2883">
        <v>132</v>
      </c>
      <c r="CY2883">
        <v>19422</v>
      </c>
      <c r="CZ2883">
        <v>2565</v>
      </c>
      <c r="DA2883" s="2">
        <v>104154</v>
      </c>
      <c r="DB2883" s="2">
        <v>20920</v>
      </c>
      <c r="DC2883" s="2">
        <v>176.17</v>
      </c>
      <c r="DD2883" s="2">
        <v>36616</v>
      </c>
      <c r="DE2883">
        <v>941</v>
      </c>
      <c r="DF2883">
        <v>122</v>
      </c>
      <c r="DG2883">
        <v>38.49</v>
      </c>
      <c r="DH2883">
        <v>3.79</v>
      </c>
      <c r="DI2883" s="2">
        <v>8.67</v>
      </c>
      <c r="DJ2883">
        <v>1.58</v>
      </c>
      <c r="DK2883">
        <v>0.84301319820043918</v>
      </c>
      <c r="DL2883">
        <v>2.054340622929092E-2</v>
      </c>
      <c r="DM2883">
        <v>0</v>
      </c>
      <c r="DN2883">
        <v>38.799999999999997</v>
      </c>
      <c r="DO2883">
        <v>3.7000000000000005E-2</v>
      </c>
      <c r="DP2883">
        <v>75702</v>
      </c>
      <c r="DQ2883" s="2">
        <v>0</v>
      </c>
      <c r="DR2883" s="2">
        <v>1978.9653436199999</v>
      </c>
      <c r="DS2883">
        <v>1.7567054948744879E-3</v>
      </c>
      <c r="DT2883">
        <v>4.7720006861790303</v>
      </c>
      <c r="DU2883">
        <v>5375761.8481954997</v>
      </c>
      <c r="DV2883">
        <v>1</v>
      </c>
    </row>
    <row r="2884" spans="1:126" x14ac:dyDescent="0.15">
      <c r="A2884" t="s">
        <v>232</v>
      </c>
      <c r="B2884" t="s">
        <v>4701</v>
      </c>
      <c r="C2884">
        <v>53</v>
      </c>
      <c r="D2884">
        <v>7</v>
      </c>
      <c r="E2884" t="s">
        <v>4702</v>
      </c>
      <c r="F2884">
        <v>53007</v>
      </c>
      <c r="G2884" t="s">
        <v>7867</v>
      </c>
      <c r="H2884">
        <v>70.7</v>
      </c>
      <c r="I2884">
        <v>0.2</v>
      </c>
      <c r="J2884">
        <v>0.7</v>
      </c>
      <c r="K2884">
        <v>0.8</v>
      </c>
      <c r="L2884">
        <v>1.8</v>
      </c>
      <c r="M2884">
        <v>25.8</v>
      </c>
      <c r="N2884">
        <f t="shared" si="183"/>
        <v>5668.5400000000009</v>
      </c>
      <c r="O2884">
        <f t="shared" si="184"/>
        <v>4331.4599999999991</v>
      </c>
      <c r="P2884">
        <f t="shared" si="185"/>
        <v>5.1977520000000013</v>
      </c>
      <c r="Q2884" s="4">
        <v>53007</v>
      </c>
      <c r="R2884" s="5">
        <v>47.860973999999999</v>
      </c>
      <c r="S2884" s="5">
        <v>-120.619041</v>
      </c>
      <c r="T2884">
        <v>3</v>
      </c>
      <c r="U2884">
        <v>0.23451740569217361</v>
      </c>
      <c r="V2884">
        <v>72431</v>
      </c>
      <c r="W2884">
        <v>73664</v>
      </c>
      <c r="X2884">
        <v>74267</v>
      </c>
      <c r="Y2884">
        <v>75168</v>
      </c>
      <c r="Z2884">
        <v>37099</v>
      </c>
      <c r="AA2884">
        <v>51195</v>
      </c>
      <c r="AB2884">
        <v>28601.432999999997</v>
      </c>
      <c r="AC2884">
        <v>51837</v>
      </c>
      <c r="AD2884">
        <v>4</v>
      </c>
      <c r="AE2884">
        <v>5.385972235313127E-5</v>
      </c>
      <c r="AF2884">
        <v>135</v>
      </c>
      <c r="AG2884">
        <v>890</v>
      </c>
      <c r="AH2884">
        <v>0.15168539325842698</v>
      </c>
      <c r="AI2884" s="3">
        <v>75820</v>
      </c>
      <c r="AJ2884" s="3">
        <v>1869155.5467416302</v>
      </c>
      <c r="AK2884">
        <v>20</v>
      </c>
      <c r="AL2884">
        <v>1916076.7999999998</v>
      </c>
      <c r="AM2884">
        <v>785402</v>
      </c>
      <c r="AN2884">
        <v>57357</v>
      </c>
      <c r="AO2884">
        <v>842759</v>
      </c>
      <c r="AP2884">
        <v>9</v>
      </c>
      <c r="AQ2884">
        <v>19</v>
      </c>
      <c r="AR2884">
        <v>28</v>
      </c>
      <c r="AS2884">
        <v>0.38010425716768026</v>
      </c>
      <c r="AT2884">
        <v>33</v>
      </c>
      <c r="AU2884">
        <v>67</v>
      </c>
      <c r="AV2884">
        <f t="shared" si="186"/>
        <v>100</v>
      </c>
      <c r="AW2884">
        <v>77472</v>
      </c>
      <c r="AX2884">
        <v>0.96</v>
      </c>
      <c r="AY2884">
        <v>3628564010.83992</v>
      </c>
      <c r="AZ2884">
        <v>3628564.01083992</v>
      </c>
      <c r="BA2884">
        <v>54386.417830023704</v>
      </c>
      <c r="BB2884">
        <v>0.18386943650625137</v>
      </c>
      <c r="BC2884">
        <v>22712</v>
      </c>
      <c r="BD2884">
        <v>21745</v>
      </c>
      <c r="BE2884">
        <v>967</v>
      </c>
      <c r="BF2884">
        <v>1.3350637158122904E-2</v>
      </c>
      <c r="BG2884">
        <v>1858830</v>
      </c>
      <c r="BH2884">
        <v>25.02901692541775</v>
      </c>
      <c r="BI2884">
        <v>7104</v>
      </c>
      <c r="BJ2884">
        <v>59</v>
      </c>
      <c r="BK2884">
        <v>16</v>
      </c>
      <c r="BL2884">
        <v>11</v>
      </c>
      <c r="BM2884">
        <v>0</v>
      </c>
      <c r="BN2884">
        <v>1</v>
      </c>
      <c r="BO2884">
        <v>2</v>
      </c>
      <c r="BP2884">
        <v>1</v>
      </c>
      <c r="BQ2884">
        <v>14</v>
      </c>
      <c r="BR2884">
        <v>5</v>
      </c>
      <c r="BS2884">
        <v>2</v>
      </c>
      <c r="BT2884">
        <v>72372</v>
      </c>
      <c r="BU2884">
        <v>0.68</v>
      </c>
      <c r="BV2884">
        <v>0.59132209999999996</v>
      </c>
      <c r="BW2884">
        <v>536</v>
      </c>
      <c r="BX2884">
        <v>1.5337419999999999</v>
      </c>
      <c r="BY2884">
        <v>0.2317361</v>
      </c>
      <c r="BZ2884">
        <v>65</v>
      </c>
      <c r="CA2884">
        <v>13</v>
      </c>
      <c r="CB2884">
        <v>11</v>
      </c>
      <c r="CC2884">
        <v>0</v>
      </c>
      <c r="CD2884">
        <v>0</v>
      </c>
      <c r="CE2884">
        <v>3</v>
      </c>
      <c r="CF2884">
        <v>1</v>
      </c>
      <c r="CG2884">
        <v>14</v>
      </c>
      <c r="CH2884">
        <v>4</v>
      </c>
      <c r="CI2884">
        <v>1</v>
      </c>
      <c r="CJ2884">
        <v>74598</v>
      </c>
      <c r="CK2884">
        <v>1.5013807340679373</v>
      </c>
      <c r="CL2884">
        <v>0.80038716402352761</v>
      </c>
      <c r="CM2884">
        <v>496</v>
      </c>
      <c r="CN2884">
        <v>0.81754857306020479</v>
      </c>
      <c r="CO2884">
        <v>8879</v>
      </c>
      <c r="CP2884">
        <v>0.57800045</v>
      </c>
      <c r="CQ2884">
        <v>0.42905177</v>
      </c>
      <c r="CR2884">
        <v>67374</v>
      </c>
      <c r="CS2884">
        <v>0.88800000000000001</v>
      </c>
      <c r="CT2884">
        <v>57728</v>
      </c>
      <c r="CU2884">
        <v>0.83479630359000001</v>
      </c>
      <c r="CV2884">
        <v>170</v>
      </c>
      <c r="CW2884">
        <v>54</v>
      </c>
      <c r="CX2884">
        <v>88</v>
      </c>
      <c r="CY2884">
        <v>20361</v>
      </c>
      <c r="CZ2884">
        <v>1383</v>
      </c>
      <c r="DA2884" s="2">
        <v>53814</v>
      </c>
      <c r="DB2884" s="2">
        <v>6595</v>
      </c>
      <c r="DC2884" s="2">
        <v>271.74</v>
      </c>
      <c r="DD2884" s="2">
        <v>7352</v>
      </c>
      <c r="DE2884">
        <v>411</v>
      </c>
      <c r="DF2884">
        <v>45</v>
      </c>
      <c r="DG2884">
        <v>78.41</v>
      </c>
      <c r="DH2884">
        <v>10.82</v>
      </c>
      <c r="DI2884" s="2">
        <v>18.93</v>
      </c>
      <c r="DJ2884">
        <v>1.56</v>
      </c>
      <c r="DK2884">
        <v>0.93082300184647848</v>
      </c>
      <c r="DL2884">
        <v>4.8314606741573035E-2</v>
      </c>
      <c r="DM2884">
        <v>0</v>
      </c>
      <c r="DN2884">
        <v>8.5</v>
      </c>
      <c r="DO2884">
        <v>5.0000000000000001E-3</v>
      </c>
      <c r="DP2884">
        <v>509.06</v>
      </c>
      <c r="DQ2884" s="2">
        <v>1328219</v>
      </c>
      <c r="DR2884" s="2">
        <v>310.54677785999996</v>
      </c>
      <c r="DS2884">
        <v>1.579332439371376E-4</v>
      </c>
      <c r="DT2884">
        <v>1.87138549880889</v>
      </c>
      <c r="DU2884">
        <v>3585718.3381241416</v>
      </c>
      <c r="DV2884">
        <v>0</v>
      </c>
    </row>
    <row r="2885" spans="1:126" x14ac:dyDescent="0.15">
      <c r="A2885" t="s">
        <v>232</v>
      </c>
      <c r="B2885" t="s">
        <v>4703</v>
      </c>
      <c r="C2885">
        <v>53</v>
      </c>
      <c r="D2885">
        <v>9</v>
      </c>
      <c r="E2885" t="s">
        <v>4704</v>
      </c>
      <c r="F2885">
        <v>53009</v>
      </c>
      <c r="G2885" t="s">
        <v>7868</v>
      </c>
      <c r="H2885">
        <v>84.6</v>
      </c>
      <c r="I2885">
        <v>0.8</v>
      </c>
      <c r="J2885">
        <v>4.7</v>
      </c>
      <c r="K2885">
        <v>1.4</v>
      </c>
      <c r="L2885">
        <v>3.5</v>
      </c>
      <c r="M2885">
        <v>5.0999999999999996</v>
      </c>
      <c r="N2885">
        <f t="shared" si="183"/>
        <v>7220.11</v>
      </c>
      <c r="O2885">
        <f t="shared" si="184"/>
        <v>2779.8900000000003</v>
      </c>
      <c r="P2885">
        <f t="shared" si="185"/>
        <v>3.3358680000000014</v>
      </c>
      <c r="Q2885" s="4">
        <v>53009</v>
      </c>
      <c r="R2885" s="5">
        <v>48.110903</v>
      </c>
      <c r="S2885" s="5">
        <v>-123.88986</v>
      </c>
      <c r="T2885">
        <v>5</v>
      </c>
      <c r="U2885">
        <v>8.5641097999682628E-2</v>
      </c>
      <c r="V2885">
        <v>71411</v>
      </c>
      <c r="W2885">
        <v>72024</v>
      </c>
      <c r="X2885">
        <v>72397</v>
      </c>
      <c r="Y2885">
        <v>73133</v>
      </c>
      <c r="Z2885">
        <v>35279</v>
      </c>
      <c r="AA2885">
        <v>51197</v>
      </c>
      <c r="AB2885">
        <v>24738.593000000001</v>
      </c>
      <c r="AC2885">
        <v>47253</v>
      </c>
      <c r="AD2885">
        <v>2</v>
      </c>
      <c r="AE2885">
        <v>2.7625454093401662E-5</v>
      </c>
      <c r="AF2885">
        <v>112</v>
      </c>
      <c r="AG2885">
        <v>536</v>
      </c>
      <c r="AH2885">
        <v>0.20895522388059701</v>
      </c>
      <c r="AI2885" s="3">
        <v>23640</v>
      </c>
      <c r="AJ2885" s="3">
        <v>1112752.853389215</v>
      </c>
      <c r="AK2885">
        <v>12</v>
      </c>
      <c r="AL2885">
        <v>1712729.5999999999</v>
      </c>
      <c r="AM2885">
        <v>1598574</v>
      </c>
      <c r="AN2885">
        <v>19313</v>
      </c>
      <c r="AO2885">
        <v>1617887</v>
      </c>
      <c r="AP2885">
        <v>9</v>
      </c>
      <c r="AQ2885">
        <v>3</v>
      </c>
      <c r="AR2885">
        <v>12</v>
      </c>
      <c r="AS2885">
        <v>0.16661112962345884</v>
      </c>
      <c r="AT2885">
        <v>13</v>
      </c>
      <c r="AU2885">
        <v>66</v>
      </c>
      <c r="AV2885">
        <f t="shared" si="186"/>
        <v>79</v>
      </c>
      <c r="AW2885">
        <v>56994</v>
      </c>
      <c r="AX2885">
        <v>0.76</v>
      </c>
      <c r="AY2885">
        <v>4764950411.6574802</v>
      </c>
      <c r="AZ2885">
        <v>4764950.4116574805</v>
      </c>
      <c r="BA2885">
        <v>73883.084364943395</v>
      </c>
      <c r="BB2885">
        <v>0.13534897853756733</v>
      </c>
      <c r="BC2885">
        <v>40273</v>
      </c>
      <c r="BD2885">
        <v>627</v>
      </c>
      <c r="BE2885">
        <v>39646</v>
      </c>
      <c r="BF2885">
        <v>0.55518057442130764</v>
      </c>
      <c r="BG2885">
        <v>1548998</v>
      </c>
      <c r="BH2885">
        <v>21.395886569885491</v>
      </c>
      <c r="BI2885">
        <v>10057</v>
      </c>
      <c r="BJ2885">
        <v>38</v>
      </c>
      <c r="BK2885">
        <v>12</v>
      </c>
      <c r="BL2885">
        <v>5</v>
      </c>
      <c r="BM2885">
        <v>1</v>
      </c>
      <c r="BN2885">
        <v>0</v>
      </c>
      <c r="BO2885">
        <v>4</v>
      </c>
      <c r="BP2885">
        <v>3</v>
      </c>
      <c r="BQ2885">
        <v>7</v>
      </c>
      <c r="BR2885">
        <v>4</v>
      </c>
      <c r="BS2885">
        <v>0</v>
      </c>
      <c r="BT2885">
        <v>71413</v>
      </c>
      <c r="BU2885">
        <v>0.81</v>
      </c>
      <c r="BV2885">
        <v>0.66721520000000001</v>
      </c>
      <c r="BW2885">
        <v>522</v>
      </c>
      <c r="BX2885">
        <v>1.0362260000000001</v>
      </c>
      <c r="BY2885">
        <v>0.1210741</v>
      </c>
      <c r="BZ2885">
        <v>39</v>
      </c>
      <c r="CA2885">
        <v>11</v>
      </c>
      <c r="CB2885">
        <v>6</v>
      </c>
      <c r="CC2885">
        <v>0</v>
      </c>
      <c r="CD2885">
        <v>1</v>
      </c>
      <c r="CE2885">
        <v>3</v>
      </c>
      <c r="CF2885">
        <v>2</v>
      </c>
      <c r="CG2885">
        <v>10</v>
      </c>
      <c r="CH2885">
        <v>3</v>
      </c>
      <c r="CI2885">
        <v>0</v>
      </c>
      <c r="CJ2885">
        <v>72668</v>
      </c>
      <c r="CK2885">
        <v>1.0320911542907469</v>
      </c>
      <c r="CL2885">
        <v>0.80721844052844749</v>
      </c>
      <c r="CM2885">
        <v>463</v>
      </c>
      <c r="CN2885">
        <v>0.33069380483334126</v>
      </c>
      <c r="CO2885">
        <v>7482</v>
      </c>
      <c r="CP2885">
        <v>-0.2734615802</v>
      </c>
      <c r="CQ2885">
        <v>4.3199220000000003E-3</v>
      </c>
      <c r="CR2885">
        <v>62336</v>
      </c>
      <c r="CS2885">
        <v>0.84499999999999997</v>
      </c>
      <c r="CT2885">
        <v>58271</v>
      </c>
      <c r="CU2885">
        <v>0.84691489903000006</v>
      </c>
      <c r="CV2885">
        <v>180</v>
      </c>
      <c r="CW2885">
        <v>65</v>
      </c>
      <c r="CX2885">
        <v>64</v>
      </c>
      <c r="CY2885">
        <v>547</v>
      </c>
      <c r="CZ2885">
        <v>891</v>
      </c>
      <c r="DA2885" s="2">
        <v>33243</v>
      </c>
      <c r="DB2885" s="2">
        <v>5965</v>
      </c>
      <c r="DC2885" s="2">
        <v>240.62</v>
      </c>
      <c r="DD2885" s="2">
        <v>8615</v>
      </c>
      <c r="DE2885">
        <v>379</v>
      </c>
      <c r="DF2885">
        <v>86</v>
      </c>
      <c r="DG2885">
        <v>49.78</v>
      </c>
      <c r="DH2885">
        <v>5.53</v>
      </c>
      <c r="DI2885" s="2">
        <v>16.59</v>
      </c>
      <c r="DJ2885">
        <v>6.52</v>
      </c>
      <c r="DK2885">
        <v>0.92284263959390866</v>
      </c>
      <c r="DL2885">
        <v>2.7985074626865673E-2</v>
      </c>
      <c r="DM2885">
        <v>0</v>
      </c>
      <c r="DN2885">
        <v>6.7</v>
      </c>
      <c r="DO2885">
        <v>6.0000000000000001E-3</v>
      </c>
      <c r="DP2885">
        <v>108.89</v>
      </c>
      <c r="DQ2885" s="2">
        <v>199203</v>
      </c>
      <c r="DR2885" s="2">
        <v>5237.2209928300008</v>
      </c>
      <c r="DS2885">
        <v>3.0577618203707574E-3</v>
      </c>
      <c r="DT2885">
        <v>2.9163580886012199</v>
      </c>
      <c r="DU2885">
        <v>4994932.8225467317</v>
      </c>
      <c r="DV2885">
        <v>0</v>
      </c>
    </row>
    <row r="2886" spans="1:126" x14ac:dyDescent="0.15">
      <c r="A2886" t="s">
        <v>232</v>
      </c>
      <c r="B2886" t="s">
        <v>286</v>
      </c>
      <c r="C2886">
        <v>53</v>
      </c>
      <c r="D2886">
        <v>11</v>
      </c>
      <c r="E2886" t="s">
        <v>4705</v>
      </c>
      <c r="F2886">
        <v>53011</v>
      </c>
      <c r="G2886" t="s">
        <v>7869</v>
      </c>
      <c r="H2886">
        <v>81.8</v>
      </c>
      <c r="I2886">
        <v>1.9</v>
      </c>
      <c r="J2886">
        <v>0.7</v>
      </c>
      <c r="K2886">
        <v>4.0999999999999996</v>
      </c>
      <c r="L2886">
        <v>4</v>
      </c>
      <c r="M2886">
        <v>7.6</v>
      </c>
      <c r="N2886">
        <f t="shared" si="183"/>
        <v>6785.91</v>
      </c>
      <c r="O2886">
        <f t="shared" si="184"/>
        <v>3214.09</v>
      </c>
      <c r="P2886">
        <f t="shared" si="185"/>
        <v>3.8569080000000016</v>
      </c>
      <c r="Q2886" s="4">
        <v>53011</v>
      </c>
      <c r="R2886" s="5">
        <v>45.771673999999997</v>
      </c>
      <c r="S2886" s="5">
        <v>-122.48590299999999</v>
      </c>
      <c r="T2886">
        <v>1</v>
      </c>
      <c r="U2886">
        <v>9.427165800433214E-2</v>
      </c>
      <c r="V2886">
        <v>426984</v>
      </c>
      <c r="W2886">
        <v>438272</v>
      </c>
      <c r="X2886">
        <v>444506</v>
      </c>
      <c r="Y2886">
        <v>457195</v>
      </c>
      <c r="Z2886">
        <v>235628</v>
      </c>
      <c r="AA2886">
        <v>51199</v>
      </c>
      <c r="AB2886">
        <v>182204.42500000002</v>
      </c>
      <c r="AC2886">
        <v>60756</v>
      </c>
      <c r="AD2886">
        <v>6</v>
      </c>
      <c r="AE2886">
        <v>1.3498130508924514E-5</v>
      </c>
      <c r="AF2886">
        <v>410</v>
      </c>
      <c r="AG2886">
        <v>1929</v>
      </c>
      <c r="AH2886">
        <v>0.21254536029030585</v>
      </c>
      <c r="AI2886" s="3">
        <v>74758</v>
      </c>
      <c r="AJ2886" s="3">
        <v>402577.64124094002</v>
      </c>
      <c r="AK2886">
        <v>10</v>
      </c>
      <c r="AL2886">
        <v>420006.40000000002</v>
      </c>
      <c r="AM2886">
        <v>3209668</v>
      </c>
      <c r="AN2886">
        <v>74842</v>
      </c>
      <c r="AO2886">
        <v>3284510</v>
      </c>
      <c r="AP2886">
        <v>37</v>
      </c>
      <c r="AQ2886">
        <v>13</v>
      </c>
      <c r="AR2886">
        <v>50</v>
      </c>
      <c r="AS2886">
        <v>0.11408440420560748</v>
      </c>
      <c r="AT2886">
        <v>56</v>
      </c>
      <c r="AU2886">
        <v>377</v>
      </c>
      <c r="AV2886">
        <f t="shared" si="186"/>
        <v>433</v>
      </c>
      <c r="AW2886">
        <v>484296</v>
      </c>
      <c r="AX2886">
        <v>0.96</v>
      </c>
      <c r="AY2886">
        <v>1289073709.2362499</v>
      </c>
      <c r="AZ2886">
        <v>1289073.70923625</v>
      </c>
      <c r="BA2886">
        <v>3731.7845362140702</v>
      </c>
      <c r="BB2886">
        <v>2.6796831121833988</v>
      </c>
      <c r="BC2886">
        <v>174850</v>
      </c>
      <c r="BD2886">
        <v>168334</v>
      </c>
      <c r="BE2886">
        <v>6516</v>
      </c>
      <c r="BF2886">
        <v>1.5260524984542747E-2</v>
      </c>
      <c r="BG2886">
        <v>5589740</v>
      </c>
      <c r="BH2886">
        <v>12.575173338492618</v>
      </c>
      <c r="BI2886">
        <v>26931</v>
      </c>
      <c r="BJ2886">
        <v>193</v>
      </c>
      <c r="BK2886">
        <v>15</v>
      </c>
      <c r="BL2886">
        <v>16</v>
      </c>
      <c r="BM2886">
        <v>2</v>
      </c>
      <c r="BN2886">
        <v>5</v>
      </c>
      <c r="BO2886">
        <v>23</v>
      </c>
      <c r="BP2886">
        <v>5</v>
      </c>
      <c r="BQ2886">
        <v>38</v>
      </c>
      <c r="BR2886">
        <v>8</v>
      </c>
      <c r="BS2886">
        <v>0</v>
      </c>
      <c r="BT2886">
        <v>432002</v>
      </c>
      <c r="BU2886">
        <v>0.77</v>
      </c>
      <c r="BV2886">
        <v>0.57968969999999997</v>
      </c>
      <c r="BW2886">
        <v>1496</v>
      </c>
      <c r="BX2886">
        <v>0.70601530000000001</v>
      </c>
      <c r="BY2886">
        <v>-1.1278600000000001</v>
      </c>
      <c r="BZ2886">
        <v>192</v>
      </c>
      <c r="CA2886">
        <v>19</v>
      </c>
      <c r="CB2886">
        <v>18</v>
      </c>
      <c r="CC2886">
        <v>5</v>
      </c>
      <c r="CD2886">
        <v>5</v>
      </c>
      <c r="CE2886">
        <v>23</v>
      </c>
      <c r="CF2886">
        <v>7</v>
      </c>
      <c r="CG2886">
        <v>38</v>
      </c>
      <c r="CH2886">
        <v>11</v>
      </c>
      <c r="CI2886">
        <v>1</v>
      </c>
      <c r="CJ2886">
        <v>450441</v>
      </c>
      <c r="CK2886">
        <v>0.70819485792811943</v>
      </c>
      <c r="CL2886">
        <v>0.78470522917480623</v>
      </c>
      <c r="CM2886">
        <v>1480</v>
      </c>
      <c r="CN2886">
        <v>-0.57235466221155207</v>
      </c>
      <c r="CO2886">
        <v>64268</v>
      </c>
      <c r="CP2886">
        <v>0.50328361200000005</v>
      </c>
      <c r="CQ2886">
        <v>0.13451218500000001</v>
      </c>
      <c r="CR2886">
        <v>397605</v>
      </c>
      <c r="CS2886">
        <v>0.8590000000000001</v>
      </c>
      <c r="CT2886">
        <v>362082</v>
      </c>
      <c r="CU2886">
        <v>0.87298310623999997</v>
      </c>
      <c r="CV2886">
        <v>1194</v>
      </c>
      <c r="CW2886">
        <v>305</v>
      </c>
      <c r="CX2886">
        <v>305</v>
      </c>
      <c r="CY2886">
        <v>2211</v>
      </c>
      <c r="CZ2886">
        <v>3072</v>
      </c>
      <c r="DA2886" s="2">
        <v>209323</v>
      </c>
      <c r="DB2886" s="2">
        <v>50175</v>
      </c>
      <c r="DC2886" s="2">
        <v>227.35</v>
      </c>
      <c r="DD2886" s="2">
        <v>68009</v>
      </c>
      <c r="DE2886">
        <v>1272</v>
      </c>
      <c r="DF2886">
        <v>119</v>
      </c>
      <c r="DG2886">
        <v>35.15</v>
      </c>
      <c r="DH2886">
        <v>2.48</v>
      </c>
      <c r="DI2886" s="2">
        <v>4.7300000000000004</v>
      </c>
      <c r="DJ2886">
        <v>4.25</v>
      </c>
      <c r="DK2886">
        <v>0.95450654110596855</v>
      </c>
      <c r="DL2886">
        <v>1.347848626231208E-2</v>
      </c>
      <c r="DM2886">
        <v>0</v>
      </c>
      <c r="DN2886">
        <v>58</v>
      </c>
      <c r="DO2886">
        <v>0.13300000000000001</v>
      </c>
      <c r="DP2886">
        <v>75.430000000000007</v>
      </c>
      <c r="DQ2886" s="2">
        <v>1183</v>
      </c>
      <c r="DR2886" s="2">
        <v>649.24835685000005</v>
      </c>
      <c r="DS2886">
        <v>1.1356279666586747E-3</v>
      </c>
      <c r="DT2886">
        <v>5.2896752233015603</v>
      </c>
      <c r="DU2886">
        <v>2221697.4477080847</v>
      </c>
      <c r="DV2886">
        <v>1</v>
      </c>
    </row>
    <row r="2887" spans="1:126" x14ac:dyDescent="0.15">
      <c r="A2887" t="s">
        <v>232</v>
      </c>
      <c r="B2887" t="s">
        <v>292</v>
      </c>
      <c r="C2887">
        <v>53</v>
      </c>
      <c r="D2887">
        <v>13</v>
      </c>
      <c r="E2887" t="s">
        <v>4706</v>
      </c>
      <c r="F2887">
        <v>53013</v>
      </c>
      <c r="G2887" t="s">
        <v>7870</v>
      </c>
      <c r="H2887">
        <v>89.5</v>
      </c>
      <c r="I2887">
        <v>0.3</v>
      </c>
      <c r="J2887">
        <v>1.2</v>
      </c>
      <c r="K2887">
        <v>0.6</v>
      </c>
      <c r="L2887">
        <v>2.2999999999999998</v>
      </c>
      <c r="M2887">
        <v>6.2</v>
      </c>
      <c r="N2887">
        <f t="shared" si="183"/>
        <v>8055.869999999999</v>
      </c>
      <c r="O2887">
        <f t="shared" si="184"/>
        <v>1944.130000000001</v>
      </c>
      <c r="P2887">
        <f t="shared" si="185"/>
        <v>2.332956000000002</v>
      </c>
      <c r="Q2887" s="4">
        <v>53013</v>
      </c>
      <c r="R2887" s="5">
        <v>46.292850000000001</v>
      </c>
      <c r="S2887" s="5">
        <v>-117.91163400000001</v>
      </c>
      <c r="T2887">
        <v>3</v>
      </c>
      <c r="U2887">
        <v>0.15516981318078885</v>
      </c>
      <c r="V2887">
        <v>4001</v>
      </c>
      <c r="W2887">
        <v>4031</v>
      </c>
      <c r="X2887">
        <v>3989</v>
      </c>
      <c r="Y2887">
        <v>3966</v>
      </c>
      <c r="Z2887">
        <v>1927</v>
      </c>
      <c r="AA2887">
        <v>51510</v>
      </c>
      <c r="AB2887">
        <v>1377.0329999999999</v>
      </c>
      <c r="AC2887">
        <v>38581</v>
      </c>
      <c r="AD2887">
        <v>0</v>
      </c>
      <c r="AE2887">
        <v>0</v>
      </c>
      <c r="AF2887">
        <v>20</v>
      </c>
      <c r="AG2887">
        <v>308</v>
      </c>
      <c r="AH2887">
        <v>6.4935064935064929E-2</v>
      </c>
      <c r="AI2887" s="3">
        <v>297412</v>
      </c>
      <c r="AJ2887" s="3">
        <v>555935.31128109002</v>
      </c>
      <c r="AK2887">
        <v>211</v>
      </c>
      <c r="AL2887">
        <v>559052.80000000005</v>
      </c>
      <c r="AM2887">
        <v>1276546</v>
      </c>
      <c r="AN2887">
        <v>54792</v>
      </c>
      <c r="AO2887">
        <v>1331338</v>
      </c>
      <c r="AP2887">
        <v>3</v>
      </c>
      <c r="AQ2887">
        <v>1</v>
      </c>
      <c r="AR2887">
        <v>4</v>
      </c>
      <c r="AS2887">
        <v>0.99230960059538587</v>
      </c>
      <c r="AT2887">
        <v>4</v>
      </c>
      <c r="AU2887">
        <v>3</v>
      </c>
      <c r="AV2887">
        <f t="shared" si="186"/>
        <v>7</v>
      </c>
      <c r="AY2887">
        <v>308702290.81123698</v>
      </c>
      <c r="AZ2887">
        <v>308702.29081123701</v>
      </c>
      <c r="BA2887">
        <v>75927.984798980106</v>
      </c>
      <c r="BB2887">
        <v>0.1317037456805297</v>
      </c>
      <c r="BC2887">
        <v>4506</v>
      </c>
      <c r="BD2887">
        <v>1902</v>
      </c>
      <c r="BE2887">
        <v>2604</v>
      </c>
      <c r="BF2887">
        <v>0.65083729067733065</v>
      </c>
      <c r="BG2887">
        <v>100107</v>
      </c>
      <c r="BH2887">
        <v>25.09576334921033</v>
      </c>
      <c r="BI2887">
        <v>661</v>
      </c>
      <c r="BJ2887">
        <v>5</v>
      </c>
      <c r="BK2887">
        <v>1</v>
      </c>
      <c r="BL2887">
        <v>1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4040</v>
      </c>
      <c r="BU2887">
        <v>0.74</v>
      </c>
      <c r="BV2887">
        <v>0.68978329999999999</v>
      </c>
      <c r="BW2887">
        <v>43</v>
      </c>
      <c r="BX2887">
        <v>1.7326729999999999</v>
      </c>
      <c r="BY2887">
        <v>1.328983</v>
      </c>
      <c r="BZ2887">
        <v>5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3974</v>
      </c>
      <c r="CK2887">
        <v>1.509813789632612</v>
      </c>
      <c r="CL2887">
        <v>0.84892897406989853</v>
      </c>
      <c r="CM2887">
        <v>38</v>
      </c>
      <c r="CN2887">
        <v>1.5072006104904205</v>
      </c>
      <c r="CO2887">
        <v>463</v>
      </c>
      <c r="CP2887">
        <v>-8.9011865699999998E-2</v>
      </c>
      <c r="CQ2887">
        <v>0.28494533599999999</v>
      </c>
      <c r="CR2887">
        <v>3354</v>
      </c>
      <c r="CS2887">
        <v>0.85299999999999998</v>
      </c>
      <c r="CT2887">
        <v>3305</v>
      </c>
      <c r="CU2887">
        <v>0.86374133948999998</v>
      </c>
      <c r="CV2887">
        <v>7</v>
      </c>
      <c r="CW2887">
        <v>3</v>
      </c>
      <c r="CX2887">
        <v>4</v>
      </c>
      <c r="CY2887">
        <v>486</v>
      </c>
      <c r="CZ2887">
        <v>474</v>
      </c>
      <c r="DA2887" s="2">
        <v>2119</v>
      </c>
      <c r="DB2887" s="2">
        <v>280</v>
      </c>
      <c r="DC2887" s="2">
        <v>173.61</v>
      </c>
      <c r="DD2887" s="2">
        <v>327</v>
      </c>
      <c r="DE2887">
        <v>180</v>
      </c>
      <c r="DF2887">
        <v>16</v>
      </c>
      <c r="DG2887">
        <v>74.400000000000006</v>
      </c>
      <c r="DH2887">
        <v>24.8</v>
      </c>
      <c r="DI2887" s="2">
        <v>74.400000000000006</v>
      </c>
      <c r="DJ2887">
        <v>1.84</v>
      </c>
      <c r="DK2887">
        <v>0.85920204968192271</v>
      </c>
      <c r="DL2887">
        <v>0</v>
      </c>
      <c r="DM2887">
        <v>0</v>
      </c>
      <c r="DN2887">
        <v>9.1999999999999993</v>
      </c>
      <c r="DO2887">
        <v>1.6E-2</v>
      </c>
      <c r="DP2887">
        <v>39354.18</v>
      </c>
      <c r="DQ2887" s="2">
        <v>159500</v>
      </c>
      <c r="DR2887" s="2">
        <v>342.15729163999998</v>
      </c>
      <c r="DS2887">
        <v>6.1203036927800017E-4</v>
      </c>
      <c r="DT2887">
        <v>2.7403683331347701</v>
      </c>
      <c r="DU2887">
        <v>1532010.5896703261</v>
      </c>
      <c r="DV2887">
        <v>1</v>
      </c>
    </row>
    <row r="2888" spans="1:126" x14ac:dyDescent="0.15">
      <c r="A2888" t="s">
        <v>232</v>
      </c>
      <c r="B2888" t="s">
        <v>4707</v>
      </c>
      <c r="C2888">
        <v>53</v>
      </c>
      <c r="D2888">
        <v>15</v>
      </c>
      <c r="E2888" t="s">
        <v>4708</v>
      </c>
      <c r="F2888">
        <v>53015</v>
      </c>
      <c r="G2888" t="s">
        <v>7871</v>
      </c>
      <c r="H2888">
        <v>85.8</v>
      </c>
      <c r="I2888">
        <v>0.6</v>
      </c>
      <c r="J2888">
        <v>1.3</v>
      </c>
      <c r="K2888">
        <v>1.4</v>
      </c>
      <c r="L2888">
        <v>3.1</v>
      </c>
      <c r="M2888">
        <v>7.8</v>
      </c>
      <c r="N2888">
        <f t="shared" si="183"/>
        <v>7436.0999999999985</v>
      </c>
      <c r="O2888">
        <f t="shared" si="184"/>
        <v>2563.9000000000015</v>
      </c>
      <c r="P2888">
        <f t="shared" si="185"/>
        <v>3.0766800000000027</v>
      </c>
      <c r="Q2888" s="4">
        <v>53015</v>
      </c>
      <c r="R2888" s="5">
        <v>46.196784999999998</v>
      </c>
      <c r="S2888" s="5">
        <v>-122.67846</v>
      </c>
      <c r="T2888">
        <v>3</v>
      </c>
      <c r="U2888">
        <v>0.16054635256228944</v>
      </c>
      <c r="V2888">
        <v>102138</v>
      </c>
      <c r="W2888">
        <v>102072</v>
      </c>
      <c r="X2888">
        <v>102338</v>
      </c>
      <c r="Y2888">
        <v>103020</v>
      </c>
      <c r="Z2888">
        <v>52384</v>
      </c>
      <c r="AA2888">
        <v>51520</v>
      </c>
      <c r="AB2888">
        <v>36893.521000000001</v>
      </c>
      <c r="AC2888">
        <v>47452</v>
      </c>
      <c r="AD2888">
        <v>3</v>
      </c>
      <c r="AE2888">
        <v>2.9314624088803769E-5</v>
      </c>
      <c r="AF2888">
        <v>124</v>
      </c>
      <c r="AG2888">
        <v>492</v>
      </c>
      <c r="AH2888">
        <v>0.25203252032520324</v>
      </c>
      <c r="AI2888" s="3">
        <v>39009</v>
      </c>
      <c r="AJ2888" s="3">
        <v>729736.79984247009</v>
      </c>
      <c r="AK2888">
        <v>15</v>
      </c>
      <c r="AL2888">
        <v>746502.4</v>
      </c>
      <c r="AM2888">
        <v>829343</v>
      </c>
      <c r="AN2888">
        <v>33227</v>
      </c>
      <c r="AO2888">
        <v>862570</v>
      </c>
      <c r="AP2888">
        <v>7</v>
      </c>
      <c r="AQ2888">
        <v>3</v>
      </c>
      <c r="AR2888">
        <v>10</v>
      </c>
      <c r="AS2888">
        <v>9.7970060349557173E-2</v>
      </c>
      <c r="AT2888">
        <v>12</v>
      </c>
      <c r="AU2888">
        <v>107</v>
      </c>
      <c r="AV2888">
        <f t="shared" si="186"/>
        <v>119</v>
      </c>
      <c r="AW2888">
        <v>100080</v>
      </c>
      <c r="AX2888">
        <v>0.96</v>
      </c>
      <c r="AY2888">
        <v>338642638.31786501</v>
      </c>
      <c r="AZ2888">
        <v>338642.63831786503</v>
      </c>
      <c r="BA2888">
        <v>3647.8780745190302</v>
      </c>
      <c r="BB2888">
        <v>2.7413196920838674</v>
      </c>
      <c r="BC2888">
        <v>69243</v>
      </c>
      <c r="BD2888">
        <v>60026</v>
      </c>
      <c r="BE2888">
        <v>9217</v>
      </c>
      <c r="BF2888">
        <v>9.0240654800368122E-2</v>
      </c>
      <c r="BG2888">
        <v>607832</v>
      </c>
      <c r="BH2888">
        <v>5.9394555297152571</v>
      </c>
      <c r="BI2888">
        <v>9288</v>
      </c>
      <c r="BJ2888">
        <v>72</v>
      </c>
      <c r="BK2888">
        <v>9</v>
      </c>
      <c r="BL2888">
        <v>4</v>
      </c>
      <c r="BM2888">
        <v>0</v>
      </c>
      <c r="BN2888">
        <v>1</v>
      </c>
      <c r="BO2888">
        <v>13</v>
      </c>
      <c r="BP2888">
        <v>1</v>
      </c>
      <c r="BQ2888">
        <v>7</v>
      </c>
      <c r="BR2888">
        <v>2</v>
      </c>
      <c r="BS2888">
        <v>0</v>
      </c>
      <c r="BT2888">
        <v>101966</v>
      </c>
      <c r="BU2888">
        <v>0.78</v>
      </c>
      <c r="BV2888">
        <v>0.58861269999999999</v>
      </c>
      <c r="BW2888">
        <v>490</v>
      </c>
      <c r="BX2888">
        <v>1.0689839999999999</v>
      </c>
      <c r="BY2888">
        <v>-0.60259940000000001</v>
      </c>
      <c r="BZ2888">
        <v>66</v>
      </c>
      <c r="CA2888">
        <v>11</v>
      </c>
      <c r="CB2888">
        <v>5</v>
      </c>
      <c r="CC2888">
        <v>0</v>
      </c>
      <c r="CD2888">
        <v>0</v>
      </c>
      <c r="CE2888">
        <v>10</v>
      </c>
      <c r="CF2888">
        <v>1</v>
      </c>
      <c r="CG2888">
        <v>9</v>
      </c>
      <c r="CH2888">
        <v>2</v>
      </c>
      <c r="CI2888">
        <v>0</v>
      </c>
      <c r="CJ2888">
        <v>102214</v>
      </c>
      <c r="CK2888">
        <v>1.0174731445790204</v>
      </c>
      <c r="CL2888">
        <v>0.76201861497737167</v>
      </c>
      <c r="CM2888">
        <v>453</v>
      </c>
      <c r="CN2888">
        <v>-0.19361133018020404</v>
      </c>
      <c r="CO2888">
        <v>8315</v>
      </c>
      <c r="CP2888">
        <v>-0.84816695320000002</v>
      </c>
      <c r="CQ2888">
        <v>-0.60223981400000004</v>
      </c>
      <c r="CR2888">
        <v>87318</v>
      </c>
      <c r="CS2888">
        <v>0.84200000000000008</v>
      </c>
      <c r="CT2888">
        <v>85490</v>
      </c>
      <c r="CU2888">
        <v>0.86217067439999995</v>
      </c>
      <c r="CV2888">
        <v>229</v>
      </c>
      <c r="CW2888">
        <v>58</v>
      </c>
      <c r="CX2888">
        <v>67</v>
      </c>
      <c r="CY2888">
        <v>923</v>
      </c>
      <c r="CZ2888">
        <v>811</v>
      </c>
      <c r="DA2888" s="2">
        <v>48672</v>
      </c>
      <c r="DB2888" s="2">
        <v>7005</v>
      </c>
      <c r="DC2888" s="2">
        <v>159.04</v>
      </c>
      <c r="DD2888" s="2">
        <v>9517</v>
      </c>
      <c r="DE2888">
        <v>293</v>
      </c>
      <c r="DF2888">
        <v>51</v>
      </c>
      <c r="DG2888">
        <v>31.42</v>
      </c>
      <c r="DH2888">
        <v>5.89</v>
      </c>
      <c r="DI2888" s="2">
        <v>3.93</v>
      </c>
      <c r="DJ2888">
        <v>4.54</v>
      </c>
      <c r="DK2888">
        <v>0.98318336794073158</v>
      </c>
      <c r="DL2888">
        <v>8.130081300813009E-3</v>
      </c>
      <c r="DM2888">
        <v>0</v>
      </c>
      <c r="DN2888">
        <v>42.1</v>
      </c>
      <c r="DO2888">
        <v>5.5999999999999994E-2</v>
      </c>
      <c r="DP2888">
        <v>14.9</v>
      </c>
      <c r="DQ2888" s="2">
        <v>34537</v>
      </c>
      <c r="DR2888" s="2">
        <v>142.68486540999999</v>
      </c>
      <c r="DS2888">
        <v>1.9113785221127217E-4</v>
      </c>
      <c r="DT2888">
        <v>7.91052203070433</v>
      </c>
      <c r="DU2888">
        <v>5905223.6811736561</v>
      </c>
      <c r="DV2888">
        <v>0</v>
      </c>
    </row>
    <row r="2889" spans="1:126" x14ac:dyDescent="0.15">
      <c r="A2889" t="s">
        <v>232</v>
      </c>
      <c r="B2889" t="s">
        <v>551</v>
      </c>
      <c r="C2889">
        <v>53</v>
      </c>
      <c r="D2889">
        <v>17</v>
      </c>
      <c r="E2889" t="s">
        <v>4709</v>
      </c>
      <c r="F2889">
        <v>53017</v>
      </c>
      <c r="G2889" t="s">
        <v>7872</v>
      </c>
      <c r="H2889">
        <v>67.8</v>
      </c>
      <c r="I2889">
        <v>0.2</v>
      </c>
      <c r="J2889">
        <v>0.8</v>
      </c>
      <c r="K2889">
        <v>0.7</v>
      </c>
      <c r="L2889">
        <v>1.8</v>
      </c>
      <c r="M2889">
        <v>28.7</v>
      </c>
      <c r="N2889">
        <f t="shared" si="183"/>
        <v>5424.9399999999987</v>
      </c>
      <c r="O2889">
        <f t="shared" si="184"/>
        <v>4575.0600000000013</v>
      </c>
      <c r="P2889">
        <f t="shared" si="185"/>
        <v>5.4900720000000032</v>
      </c>
      <c r="Q2889" s="4">
        <v>53017</v>
      </c>
      <c r="R2889" s="5">
        <v>47.741762999999999</v>
      </c>
      <c r="S2889" s="5">
        <v>-119.694622</v>
      </c>
      <c r="T2889">
        <v>3</v>
      </c>
      <c r="U2889">
        <v>0.14440534808870661</v>
      </c>
      <c r="V2889">
        <v>38369</v>
      </c>
      <c r="W2889">
        <v>39183</v>
      </c>
      <c r="X2889">
        <v>39599</v>
      </c>
      <c r="Y2889">
        <v>40494</v>
      </c>
      <c r="Z2889">
        <v>19730</v>
      </c>
      <c r="AA2889">
        <v>51530</v>
      </c>
      <c r="AB2889">
        <v>15612.325000000001</v>
      </c>
      <c r="AC2889">
        <v>53636</v>
      </c>
      <c r="AD2889">
        <v>0</v>
      </c>
      <c r="AE2889">
        <v>0</v>
      </c>
      <c r="AF2889">
        <v>71</v>
      </c>
      <c r="AG2889">
        <v>849</v>
      </c>
      <c r="AH2889">
        <v>8.3627797408716134E-2</v>
      </c>
      <c r="AI2889" s="3">
        <v>814109</v>
      </c>
      <c r="AJ2889" s="3">
        <v>1164332.3244599951</v>
      </c>
      <c r="AK2889">
        <v>83</v>
      </c>
      <c r="AL2889">
        <v>1183193.6000000001</v>
      </c>
      <c r="AM2889">
        <v>1829411</v>
      </c>
      <c r="AN2889">
        <v>110864</v>
      </c>
      <c r="AO2889">
        <v>1940275</v>
      </c>
      <c r="AP2889">
        <v>1</v>
      </c>
      <c r="AQ2889">
        <v>2</v>
      </c>
      <c r="AR2889">
        <v>3</v>
      </c>
      <c r="AS2889">
        <v>7.6563815940586477E-2</v>
      </c>
      <c r="AT2889">
        <v>4</v>
      </c>
      <c r="AU2889">
        <v>15</v>
      </c>
      <c r="AV2889">
        <f t="shared" si="186"/>
        <v>19</v>
      </c>
      <c r="AW2889">
        <v>31801</v>
      </c>
      <c r="AX2889">
        <v>0.98</v>
      </c>
      <c r="AY2889">
        <v>1792739395.0372601</v>
      </c>
      <c r="AZ2889">
        <v>1792739.3950372601</v>
      </c>
      <c r="BA2889">
        <v>55366.3791725189</v>
      </c>
      <c r="BB2889">
        <v>0.1806150257512866</v>
      </c>
      <c r="BC2889">
        <v>24701</v>
      </c>
      <c r="BD2889">
        <v>13664</v>
      </c>
      <c r="BE2889">
        <v>11037</v>
      </c>
      <c r="BF2889">
        <v>0.28765409575438505</v>
      </c>
      <c r="BG2889">
        <v>476322</v>
      </c>
      <c r="BH2889">
        <v>12.02863708679512</v>
      </c>
      <c r="BI2889">
        <v>3593</v>
      </c>
      <c r="BJ2889">
        <v>23</v>
      </c>
      <c r="BK2889">
        <v>2</v>
      </c>
      <c r="BL2889">
        <v>0</v>
      </c>
      <c r="BM2889">
        <v>0</v>
      </c>
      <c r="BN2889">
        <v>0</v>
      </c>
      <c r="BO2889">
        <v>5</v>
      </c>
      <c r="BP2889">
        <v>1</v>
      </c>
      <c r="BQ2889">
        <v>3</v>
      </c>
      <c r="BR2889">
        <v>2</v>
      </c>
      <c r="BS2889">
        <v>0</v>
      </c>
      <c r="BT2889">
        <v>37565</v>
      </c>
      <c r="BU2889">
        <v>0.71</v>
      </c>
      <c r="BV2889">
        <v>0.56323369999999995</v>
      </c>
      <c r="BW2889">
        <v>114</v>
      </c>
      <c r="BX2889">
        <v>0.95833889999999999</v>
      </c>
      <c r="BY2889">
        <v>-1.0329140000000001</v>
      </c>
      <c r="BZ2889">
        <v>22</v>
      </c>
      <c r="CA2889">
        <v>2</v>
      </c>
      <c r="CB2889">
        <v>0</v>
      </c>
      <c r="CC2889">
        <v>0</v>
      </c>
      <c r="CD2889">
        <v>0</v>
      </c>
      <c r="CE2889">
        <v>6</v>
      </c>
      <c r="CF2889">
        <v>1</v>
      </c>
      <c r="CG2889">
        <v>2</v>
      </c>
      <c r="CH2889">
        <v>2</v>
      </c>
      <c r="CI2889">
        <v>0</v>
      </c>
      <c r="CJ2889">
        <v>39822</v>
      </c>
      <c r="CK2889">
        <v>0.87891115463813974</v>
      </c>
      <c r="CL2889">
        <v>0.78066875653082546</v>
      </c>
      <c r="CM2889">
        <v>109</v>
      </c>
      <c r="CN2889">
        <v>-0.50946631043769031</v>
      </c>
      <c r="CO2889">
        <v>3492</v>
      </c>
      <c r="CP2889">
        <v>0.36786972899999998</v>
      </c>
      <c r="CQ2889">
        <v>6.7454243999999997E-2</v>
      </c>
      <c r="CR2889">
        <v>36394</v>
      </c>
      <c r="CS2889">
        <v>0.89400000000000002</v>
      </c>
      <c r="CT2889">
        <v>29736</v>
      </c>
      <c r="CU2889">
        <v>0.79729612618000001</v>
      </c>
      <c r="CV2889">
        <v>12</v>
      </c>
      <c r="CW2889">
        <v>21</v>
      </c>
      <c r="CX2889">
        <v>12</v>
      </c>
      <c r="CY2889">
        <v>15093</v>
      </c>
      <c r="CZ2889">
        <v>1357</v>
      </c>
      <c r="DA2889" s="2">
        <v>15453</v>
      </c>
      <c r="DB2889" s="2">
        <v>2895</v>
      </c>
      <c r="DC2889" s="2">
        <v>119.07</v>
      </c>
      <c r="DD2889" s="2">
        <v>10573</v>
      </c>
      <c r="DE2889">
        <v>403</v>
      </c>
      <c r="DF2889">
        <v>50</v>
      </c>
      <c r="DG2889">
        <v>30.4</v>
      </c>
      <c r="DH2889">
        <v>10.130000000000001</v>
      </c>
      <c r="DI2889" s="2">
        <v>10.130000000000001</v>
      </c>
      <c r="DJ2889">
        <v>0.42</v>
      </c>
      <c r="DK2889">
        <v>0.88576468261620989</v>
      </c>
      <c r="DL2889">
        <v>3.0624263839811542E-2</v>
      </c>
      <c r="DM2889">
        <v>0</v>
      </c>
      <c r="DN2889">
        <v>21</v>
      </c>
      <c r="DO2889">
        <v>1.7000000000000001E-2</v>
      </c>
      <c r="DP2889">
        <v>186949.85</v>
      </c>
      <c r="DQ2889" s="2">
        <v>2</v>
      </c>
      <c r="DR2889" s="2">
        <v>2157.01846183</v>
      </c>
      <c r="DS2889">
        <v>1.8230509302788655E-3</v>
      </c>
      <c r="DT2889">
        <v>1.42906897851461</v>
      </c>
      <c r="DU2889">
        <v>1690865.2693370243</v>
      </c>
      <c r="DV2889">
        <v>1</v>
      </c>
    </row>
    <row r="2890" spans="1:126" x14ac:dyDescent="0.15">
      <c r="A2890" t="s">
        <v>232</v>
      </c>
      <c r="B2890" t="s">
        <v>4710</v>
      </c>
      <c r="C2890">
        <v>53</v>
      </c>
      <c r="D2890">
        <v>19</v>
      </c>
      <c r="E2890" t="s">
        <v>4711</v>
      </c>
      <c r="F2890">
        <v>53019</v>
      </c>
      <c r="G2890" t="s">
        <v>7873</v>
      </c>
      <c r="H2890">
        <v>75</v>
      </c>
      <c r="I2890">
        <v>0.2</v>
      </c>
      <c r="J2890">
        <v>16.100000000000001</v>
      </c>
      <c r="K2890">
        <v>0.7</v>
      </c>
      <c r="L2890">
        <v>4.5999999999999996</v>
      </c>
      <c r="M2890">
        <v>3.4</v>
      </c>
      <c r="N2890">
        <f t="shared" si="183"/>
        <v>5917.46</v>
      </c>
      <c r="O2890">
        <f t="shared" si="184"/>
        <v>4082.54</v>
      </c>
      <c r="P2890">
        <f t="shared" si="185"/>
        <v>4.8990480000000014</v>
      </c>
      <c r="Q2890" s="4">
        <v>53019</v>
      </c>
      <c r="R2890" s="5">
        <v>48.473255999999999</v>
      </c>
      <c r="S2890" s="5">
        <v>-118.53358900000001</v>
      </c>
      <c r="T2890">
        <v>9</v>
      </c>
      <c r="U2890">
        <v>0.29069341562523737</v>
      </c>
      <c r="V2890">
        <v>7584</v>
      </c>
      <c r="W2890">
        <v>7657</v>
      </c>
      <c r="X2890">
        <v>7652</v>
      </c>
      <c r="Y2890">
        <v>7521</v>
      </c>
      <c r="Z2890">
        <v>3979</v>
      </c>
      <c r="AA2890">
        <v>51540</v>
      </c>
      <c r="AB2890">
        <v>2135.3420000000001</v>
      </c>
      <c r="AC2890">
        <v>38125</v>
      </c>
      <c r="AD2890">
        <v>0</v>
      </c>
      <c r="AE2890">
        <v>0</v>
      </c>
      <c r="AF2890">
        <v>33</v>
      </c>
      <c r="AG2890">
        <v>255</v>
      </c>
      <c r="AH2890">
        <v>0.12941176470588237</v>
      </c>
      <c r="AI2890" s="3">
        <v>792250</v>
      </c>
      <c r="AJ2890" s="3">
        <v>1410022.906806825</v>
      </c>
      <c r="AK2890">
        <v>103</v>
      </c>
      <c r="AL2890">
        <v>1444774.4</v>
      </c>
      <c r="AM2890">
        <v>3303587</v>
      </c>
      <c r="AN2890">
        <v>14147</v>
      </c>
      <c r="AO2890">
        <v>3317734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3</v>
      </c>
      <c r="AV2890">
        <f t="shared" si="186"/>
        <v>4</v>
      </c>
      <c r="AY2890">
        <v>966207124.70077801</v>
      </c>
      <c r="AZ2890">
        <v>966207.12470077805</v>
      </c>
      <c r="BA2890">
        <v>135093.65103262701</v>
      </c>
      <c r="BB2890">
        <v>7.4022723670299356E-2</v>
      </c>
      <c r="BC2890">
        <v>4952</v>
      </c>
      <c r="BD2890">
        <v>67</v>
      </c>
      <c r="BE2890">
        <v>4885</v>
      </c>
      <c r="BF2890">
        <v>0.6441191983122363</v>
      </c>
      <c r="BG2890">
        <v>19260</v>
      </c>
      <c r="BH2890">
        <v>2.5169890224777838</v>
      </c>
      <c r="BI2890">
        <v>1257</v>
      </c>
      <c r="BJ2890">
        <v>2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7520</v>
      </c>
      <c r="BU2890">
        <v>0.53</v>
      </c>
      <c r="BV2890">
        <v>0.60497670000000003</v>
      </c>
      <c r="BW2890">
        <v>66</v>
      </c>
      <c r="BX2890">
        <v>0.39893620000000002</v>
      </c>
      <c r="BY2890">
        <v>-0.29928139999999998</v>
      </c>
      <c r="BZ2890">
        <v>4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7651</v>
      </c>
      <c r="CK2890">
        <v>0.52280747614690892</v>
      </c>
      <c r="CL2890">
        <v>0.76854334226988386</v>
      </c>
      <c r="CM2890">
        <v>50</v>
      </c>
      <c r="CN2890">
        <v>-0.15898740616987558</v>
      </c>
      <c r="CO2890">
        <v>609</v>
      </c>
      <c r="CP2890">
        <v>-1.4772549290000001</v>
      </c>
      <c r="CQ2890">
        <v>-0.80450502629999998</v>
      </c>
      <c r="CR2890">
        <v>6132</v>
      </c>
      <c r="CS2890">
        <v>0.81099999999999994</v>
      </c>
      <c r="CT2890">
        <v>5946</v>
      </c>
      <c r="CU2890">
        <v>0.81209980128000003</v>
      </c>
      <c r="CV2890">
        <v>18</v>
      </c>
      <c r="CW2890">
        <v>5</v>
      </c>
      <c r="CX2890">
        <v>4</v>
      </c>
      <c r="CY2890">
        <v>166</v>
      </c>
      <c r="CZ2890">
        <v>448</v>
      </c>
      <c r="DA2890" s="2">
        <v>2780</v>
      </c>
      <c r="DB2890" s="2">
        <v>385</v>
      </c>
      <c r="DC2890" s="2">
        <v>143.87</v>
      </c>
      <c r="DD2890" s="2">
        <v>1829</v>
      </c>
      <c r="DE2890">
        <v>203</v>
      </c>
      <c r="DF2890">
        <v>48</v>
      </c>
      <c r="DG2890">
        <v>26.16</v>
      </c>
      <c r="DH2890">
        <v>13.08</v>
      </c>
      <c r="DI2890" s="2">
        <v>39.24</v>
      </c>
      <c r="DJ2890">
        <v>2.31</v>
      </c>
      <c r="DL2890">
        <v>0</v>
      </c>
      <c r="DM2890">
        <v>0</v>
      </c>
      <c r="DN2890">
        <v>14.9</v>
      </c>
      <c r="DO2890">
        <v>0.01</v>
      </c>
      <c r="DP2890">
        <v>480.76</v>
      </c>
      <c r="DQ2890" s="2">
        <v>476492</v>
      </c>
      <c r="DR2890" s="2">
        <v>131.87294228999997</v>
      </c>
      <c r="DS2890">
        <v>9.1275802162157631E-5</v>
      </c>
      <c r="DV2890">
        <v>0</v>
      </c>
    </row>
    <row r="2891" spans="1:126" x14ac:dyDescent="0.15">
      <c r="A2891" t="s">
        <v>232</v>
      </c>
      <c r="B2891" t="s">
        <v>162</v>
      </c>
      <c r="C2891">
        <v>53</v>
      </c>
      <c r="D2891">
        <v>21</v>
      </c>
      <c r="E2891" t="s">
        <v>4712</v>
      </c>
      <c r="F2891">
        <v>53021</v>
      </c>
      <c r="G2891" t="s">
        <v>7874</v>
      </c>
      <c r="H2891">
        <v>43.2</v>
      </c>
      <c r="I2891">
        <v>1.7</v>
      </c>
      <c r="J2891">
        <v>0.5</v>
      </c>
      <c r="K2891">
        <v>1.8</v>
      </c>
      <c r="L2891">
        <v>1.6</v>
      </c>
      <c r="M2891">
        <v>51.2</v>
      </c>
      <c r="N2891">
        <f t="shared" si="183"/>
        <v>4496.6200000000008</v>
      </c>
      <c r="O2891">
        <f t="shared" si="184"/>
        <v>5503.3799999999992</v>
      </c>
      <c r="P2891">
        <f t="shared" si="185"/>
        <v>6.6040560000000017</v>
      </c>
      <c r="Q2891" s="4">
        <v>53021</v>
      </c>
      <c r="R2891" s="5">
        <v>46.534579999999998</v>
      </c>
      <c r="S2891" s="5">
        <v>-118.906944</v>
      </c>
      <c r="T2891">
        <v>2</v>
      </c>
      <c r="U2891">
        <v>0.15374181855932667</v>
      </c>
      <c r="V2891">
        <v>78680</v>
      </c>
      <c r="W2891">
        <v>84508</v>
      </c>
      <c r="X2891">
        <v>86443</v>
      </c>
      <c r="Y2891">
        <v>88810</v>
      </c>
      <c r="Z2891">
        <v>42310</v>
      </c>
      <c r="AA2891">
        <v>51550</v>
      </c>
      <c r="AB2891">
        <v>31740.94</v>
      </c>
      <c r="AC2891">
        <v>56980</v>
      </c>
      <c r="AD2891">
        <v>1</v>
      </c>
      <c r="AE2891">
        <v>1.1568316694237822E-5</v>
      </c>
      <c r="AF2891">
        <v>72</v>
      </c>
      <c r="AG2891">
        <v>883</v>
      </c>
      <c r="AH2891">
        <v>8.1540203850509627E-2</v>
      </c>
      <c r="AI2891" s="3">
        <v>625047</v>
      </c>
      <c r="AJ2891" s="3">
        <v>794918.82936228008</v>
      </c>
      <c r="AK2891">
        <v>155</v>
      </c>
      <c r="AL2891">
        <v>809843.20000000007</v>
      </c>
      <c r="AM2891">
        <v>1240991</v>
      </c>
      <c r="AN2891">
        <v>266947</v>
      </c>
      <c r="AO2891">
        <v>1507938</v>
      </c>
      <c r="AP2891">
        <v>17</v>
      </c>
      <c r="AQ2891">
        <v>3</v>
      </c>
      <c r="AR2891">
        <v>20</v>
      </c>
      <c r="AS2891">
        <v>0.23666398447484263</v>
      </c>
      <c r="AT2891">
        <v>18</v>
      </c>
      <c r="AU2891">
        <v>29</v>
      </c>
      <c r="AV2891">
        <f t="shared" si="186"/>
        <v>47</v>
      </c>
      <c r="AY2891">
        <v>170522145.35233599</v>
      </c>
      <c r="AZ2891">
        <v>170522.145352336</v>
      </c>
      <c r="BA2891">
        <v>3450.8654476757902</v>
      </c>
      <c r="BB2891">
        <v>2.8978237927923707</v>
      </c>
      <c r="BC2891">
        <v>8447</v>
      </c>
      <c r="BD2891">
        <v>20159</v>
      </c>
      <c r="BE2891">
        <v>-11712</v>
      </c>
      <c r="BF2891">
        <v>-0.14885612608032536</v>
      </c>
      <c r="BG2891">
        <v>680827</v>
      </c>
      <c r="BH2891">
        <v>7.8760223499878537</v>
      </c>
      <c r="BI2891">
        <v>4713</v>
      </c>
      <c r="BJ2891">
        <v>25</v>
      </c>
      <c r="BK2891">
        <v>5</v>
      </c>
      <c r="BL2891">
        <v>4</v>
      </c>
      <c r="BM2891">
        <v>0</v>
      </c>
      <c r="BN2891">
        <v>1</v>
      </c>
      <c r="BO2891">
        <v>11</v>
      </c>
      <c r="BP2891">
        <v>2</v>
      </c>
      <c r="BQ2891">
        <v>5</v>
      </c>
      <c r="BR2891">
        <v>0</v>
      </c>
      <c r="BS2891">
        <v>1</v>
      </c>
      <c r="BT2891">
        <v>77355</v>
      </c>
      <c r="BU2891">
        <v>0.75</v>
      </c>
      <c r="BV2891">
        <v>0.4074641</v>
      </c>
      <c r="BW2891">
        <v>264</v>
      </c>
      <c r="BX2891">
        <v>0.69808029999999999</v>
      </c>
      <c r="BY2891">
        <v>-2.0103900000000001</v>
      </c>
      <c r="BZ2891">
        <v>29</v>
      </c>
      <c r="CA2891">
        <v>11</v>
      </c>
      <c r="CB2891">
        <v>4</v>
      </c>
      <c r="CC2891">
        <v>0</v>
      </c>
      <c r="CD2891">
        <v>1</v>
      </c>
      <c r="CE2891">
        <v>7</v>
      </c>
      <c r="CF2891">
        <v>1</v>
      </c>
      <c r="CG2891">
        <v>4</v>
      </c>
      <c r="CH2891">
        <v>0</v>
      </c>
      <c r="CI2891">
        <v>2</v>
      </c>
      <c r="CJ2891">
        <v>87822</v>
      </c>
      <c r="CK2891">
        <v>0.67181344082348393</v>
      </c>
      <c r="CL2891">
        <v>0.76085349462365592</v>
      </c>
      <c r="CM2891">
        <v>254</v>
      </c>
      <c r="CN2891">
        <v>-0.76455277100357955</v>
      </c>
      <c r="CO2891">
        <v>6526</v>
      </c>
      <c r="CP2891">
        <v>3.5812736999999997E-2</v>
      </c>
      <c r="CQ2891">
        <v>-0.34788411260000002</v>
      </c>
      <c r="CR2891">
        <v>81017</v>
      </c>
      <c r="CS2891">
        <v>0.90799999999999992</v>
      </c>
      <c r="CT2891">
        <v>61134</v>
      </c>
      <c r="CU2891">
        <v>0.76229139398000001</v>
      </c>
      <c r="CV2891">
        <v>96</v>
      </c>
      <c r="CW2891">
        <v>35</v>
      </c>
      <c r="CX2891">
        <v>27</v>
      </c>
      <c r="CY2891">
        <v>15728</v>
      </c>
      <c r="CZ2891">
        <v>1519</v>
      </c>
      <c r="DA2891" s="2">
        <v>40954</v>
      </c>
      <c r="DB2891" s="2">
        <v>4745</v>
      </c>
      <c r="DC2891" s="2">
        <v>96.96</v>
      </c>
      <c r="DD2891" s="2">
        <v>26106</v>
      </c>
      <c r="DE2891">
        <v>441</v>
      </c>
      <c r="DF2891">
        <v>64</v>
      </c>
      <c r="DG2891">
        <v>19.62</v>
      </c>
      <c r="DH2891">
        <v>6.93</v>
      </c>
      <c r="DI2891" s="2">
        <v>5.77</v>
      </c>
      <c r="DJ2891">
        <v>-0.39</v>
      </c>
      <c r="DK2891">
        <v>0.69556369361024051</v>
      </c>
      <c r="DL2891">
        <v>3.3975084937712341E-2</v>
      </c>
      <c r="DM2891">
        <v>0</v>
      </c>
      <c r="DN2891">
        <v>77.8</v>
      </c>
      <c r="DO2891">
        <v>9.8000000000000004E-2</v>
      </c>
      <c r="DP2891">
        <v>92282.610000000015</v>
      </c>
      <c r="DQ2891" s="2">
        <v>0</v>
      </c>
      <c r="DR2891" s="2">
        <v>749.3110465499999</v>
      </c>
      <c r="DS2891">
        <v>9.2525464074267694E-4</v>
      </c>
      <c r="DT2891">
        <v>7.5936650571824602</v>
      </c>
      <c r="DU2891">
        <v>6149678.0096368268</v>
      </c>
      <c r="DV2891">
        <v>0</v>
      </c>
    </row>
    <row r="2892" spans="1:126" x14ac:dyDescent="0.15">
      <c r="A2892" t="s">
        <v>232</v>
      </c>
      <c r="B2892" t="s">
        <v>560</v>
      </c>
      <c r="C2892">
        <v>53</v>
      </c>
      <c r="D2892">
        <v>23</v>
      </c>
      <c r="E2892" t="s">
        <v>4713</v>
      </c>
      <c r="F2892">
        <v>53023</v>
      </c>
      <c r="G2892" t="s">
        <v>7875</v>
      </c>
      <c r="H2892">
        <v>92.8</v>
      </c>
      <c r="I2892">
        <v>0</v>
      </c>
      <c r="J2892">
        <v>0.2</v>
      </c>
      <c r="K2892">
        <v>1.7</v>
      </c>
      <c r="L2892">
        <v>1.3</v>
      </c>
      <c r="M2892">
        <v>4</v>
      </c>
      <c r="N2892">
        <f t="shared" si="183"/>
        <v>8632.4600000000009</v>
      </c>
      <c r="O2892">
        <f t="shared" si="184"/>
        <v>1367.5399999999991</v>
      </c>
      <c r="P2892">
        <f t="shared" si="185"/>
        <v>1.6410479999999994</v>
      </c>
      <c r="Q2892" s="4">
        <v>53023</v>
      </c>
      <c r="R2892" s="5">
        <v>46.429478000000003</v>
      </c>
      <c r="S2892" s="5">
        <v>-117.536711</v>
      </c>
      <c r="T2892">
        <v>8</v>
      </c>
      <c r="U2892">
        <v>0.21083156804735681</v>
      </c>
      <c r="V2892">
        <v>2246</v>
      </c>
      <c r="W2892">
        <v>2240</v>
      </c>
      <c r="X2892">
        <v>2230</v>
      </c>
      <c r="Y2892">
        <v>2231</v>
      </c>
      <c r="Z2892">
        <v>1136</v>
      </c>
      <c r="AA2892">
        <v>51570</v>
      </c>
      <c r="AB2892">
        <v>854.12000000000012</v>
      </c>
      <c r="AC2892">
        <v>45855</v>
      </c>
      <c r="AD2892">
        <v>0</v>
      </c>
      <c r="AE2892">
        <v>0</v>
      </c>
      <c r="AF2892">
        <v>9</v>
      </c>
      <c r="AG2892">
        <v>211</v>
      </c>
      <c r="AH2892">
        <v>4.2654028436018961E-2</v>
      </c>
      <c r="AI2892" s="3">
        <v>308486</v>
      </c>
      <c r="AJ2892" s="3">
        <v>454839.34524753504</v>
      </c>
      <c r="AK2892">
        <v>500</v>
      </c>
      <c r="AL2892">
        <v>459635.19999999995</v>
      </c>
      <c r="AM2892">
        <v>336819</v>
      </c>
      <c r="AN2892">
        <v>32299</v>
      </c>
      <c r="AO2892">
        <v>369118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f t="shared" si="186"/>
        <v>0</v>
      </c>
      <c r="AW2892">
        <v>0</v>
      </c>
      <c r="AX2892">
        <v>0</v>
      </c>
      <c r="AY2892">
        <v>223573766.69814599</v>
      </c>
      <c r="AZ2892">
        <v>223573.76669814598</v>
      </c>
      <c r="BA2892">
        <v>92693.950312760993</v>
      </c>
      <c r="BB2892">
        <v>0.10788190562877888</v>
      </c>
      <c r="BC2892">
        <v>5961</v>
      </c>
      <c r="BD2892">
        <v>0</v>
      </c>
      <c r="BE2892">
        <v>5961</v>
      </c>
      <c r="BF2892">
        <v>2.6540516473731079</v>
      </c>
      <c r="BG2892">
        <v>36160</v>
      </c>
      <c r="BH2892">
        <v>16.215246636771301</v>
      </c>
      <c r="BI2892">
        <v>340</v>
      </c>
      <c r="BJ2892">
        <v>5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2101</v>
      </c>
      <c r="BU2892">
        <v>0.66</v>
      </c>
      <c r="BV2892">
        <v>0.80575110000000005</v>
      </c>
      <c r="BW2892">
        <v>24</v>
      </c>
      <c r="BX2892">
        <v>2.3798189999999999</v>
      </c>
      <c r="BY2892">
        <v>2.6081279999999998</v>
      </c>
      <c r="BZ2892">
        <v>3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2212</v>
      </c>
      <c r="CK2892">
        <v>1.3562386980108498</v>
      </c>
      <c r="CL2892">
        <v>0.83474853037230567</v>
      </c>
      <c r="CM2892">
        <v>19</v>
      </c>
      <c r="CN2892">
        <v>1.1715605307984611</v>
      </c>
      <c r="CO2892">
        <v>288</v>
      </c>
      <c r="CP2892">
        <v>0.101364783</v>
      </c>
      <c r="CQ2892">
        <v>0.33237359999999999</v>
      </c>
      <c r="CR2892">
        <v>1919</v>
      </c>
      <c r="CS2892">
        <v>0.86699999999999999</v>
      </c>
      <c r="CT2892">
        <v>1830</v>
      </c>
      <c r="CU2892">
        <v>0.90243902439000001</v>
      </c>
      <c r="CV2892">
        <v>1</v>
      </c>
      <c r="CW2892">
        <v>1</v>
      </c>
      <c r="CX2892">
        <v>1</v>
      </c>
      <c r="CY2892">
        <v>281</v>
      </c>
      <c r="CZ2892">
        <v>356</v>
      </c>
      <c r="DA2892" s="2">
        <v>1234</v>
      </c>
      <c r="DB2892" s="2">
        <v>180</v>
      </c>
      <c r="DC2892" s="2">
        <v>221.63</v>
      </c>
      <c r="DD2892" s="2">
        <v>58</v>
      </c>
      <c r="DE2892">
        <v>101</v>
      </c>
      <c r="DF2892">
        <v>5</v>
      </c>
      <c r="DG2892">
        <v>44.33</v>
      </c>
      <c r="DH2892">
        <v>44.33</v>
      </c>
      <c r="DI2892" s="2">
        <v>221.63</v>
      </c>
      <c r="DJ2892">
        <v>2.31</v>
      </c>
      <c r="DK2892">
        <v>0.81070129600695007</v>
      </c>
      <c r="DL2892">
        <v>0</v>
      </c>
      <c r="DM2892">
        <v>0</v>
      </c>
      <c r="DN2892">
        <v>27.4</v>
      </c>
      <c r="DO2892">
        <v>5.7999999999999996E-2</v>
      </c>
      <c r="DP2892">
        <v>33623.83</v>
      </c>
      <c r="DQ2892" s="2">
        <v>95467</v>
      </c>
      <c r="DR2892" s="2">
        <v>0</v>
      </c>
      <c r="DS2892">
        <v>0</v>
      </c>
      <c r="DT2892">
        <v>1.3298953441010199</v>
      </c>
      <c r="DU2892">
        <v>611266.71246494108</v>
      </c>
      <c r="DV2892">
        <v>1</v>
      </c>
    </row>
    <row r="2893" spans="1:126" x14ac:dyDescent="0.15">
      <c r="A2893" t="s">
        <v>232</v>
      </c>
      <c r="B2893" t="s">
        <v>316</v>
      </c>
      <c r="C2893">
        <v>53</v>
      </c>
      <c r="D2893">
        <v>25</v>
      </c>
      <c r="E2893" t="s">
        <v>4714</v>
      </c>
      <c r="F2893">
        <v>53025</v>
      </c>
      <c r="G2893" t="s">
        <v>7876</v>
      </c>
      <c r="H2893">
        <v>57.3</v>
      </c>
      <c r="I2893">
        <v>0.8</v>
      </c>
      <c r="J2893">
        <v>0.9</v>
      </c>
      <c r="K2893">
        <v>0.9</v>
      </c>
      <c r="L2893">
        <v>1.8</v>
      </c>
      <c r="M2893">
        <v>38.299999999999997</v>
      </c>
      <c r="N2893">
        <f t="shared" si="183"/>
        <v>4755.6799999999985</v>
      </c>
      <c r="O2893">
        <f t="shared" si="184"/>
        <v>5244.3200000000015</v>
      </c>
      <c r="P2893">
        <f t="shared" si="185"/>
        <v>6.2931840000000046</v>
      </c>
      <c r="Q2893" s="4">
        <v>53025</v>
      </c>
      <c r="R2893" s="5">
        <v>47.213633000000002</v>
      </c>
      <c r="S2893" s="5">
        <v>-119.467788</v>
      </c>
      <c r="T2893">
        <v>5</v>
      </c>
      <c r="U2893">
        <v>0.29620545010559468</v>
      </c>
      <c r="V2893">
        <v>88885</v>
      </c>
      <c r="W2893">
        <v>91458</v>
      </c>
      <c r="X2893">
        <v>92070</v>
      </c>
      <c r="Y2893">
        <v>93380</v>
      </c>
      <c r="Z2893">
        <v>43625</v>
      </c>
      <c r="AA2893">
        <v>51580</v>
      </c>
      <c r="AB2893">
        <v>33827.587999999996</v>
      </c>
      <c r="AC2893">
        <v>48714</v>
      </c>
      <c r="AD2893">
        <v>1</v>
      </c>
      <c r="AE2893">
        <v>1.0861301183881828E-5</v>
      </c>
      <c r="AF2893">
        <v>118</v>
      </c>
      <c r="AG2893">
        <v>1552</v>
      </c>
      <c r="AH2893">
        <v>7.603092783505154E-2</v>
      </c>
      <c r="AI2893" s="3">
        <v>963784</v>
      </c>
      <c r="AJ2893" s="3">
        <v>1714881.550326545</v>
      </c>
      <c r="AK2893">
        <v>134</v>
      </c>
      <c r="AL2893">
        <v>1786476.7999999998</v>
      </c>
      <c r="AM2893">
        <v>133204</v>
      </c>
      <c r="AN2893">
        <v>451764</v>
      </c>
      <c r="AO2893">
        <v>584968</v>
      </c>
      <c r="AP2893">
        <v>22</v>
      </c>
      <c r="AQ2893">
        <v>8</v>
      </c>
      <c r="AR2893">
        <v>30</v>
      </c>
      <c r="AS2893">
        <v>0.32801941874959001</v>
      </c>
      <c r="AT2893">
        <v>27</v>
      </c>
      <c r="AU2893">
        <v>46</v>
      </c>
      <c r="AV2893">
        <f t="shared" si="186"/>
        <v>73</v>
      </c>
      <c r="AY2893">
        <v>1190680093.4075899</v>
      </c>
      <c r="AZ2893">
        <v>1190680.0934075899</v>
      </c>
      <c r="BA2893">
        <v>15935.3752917043</v>
      </c>
      <c r="BB2893">
        <v>0.62753464019173988</v>
      </c>
      <c r="BC2893">
        <v>48689</v>
      </c>
      <c r="BD2893">
        <v>19842</v>
      </c>
      <c r="BE2893">
        <v>28847</v>
      </c>
      <c r="BF2893">
        <v>0.32454294875400796</v>
      </c>
      <c r="BG2893">
        <v>1010581</v>
      </c>
      <c r="BH2893">
        <v>10.976224611708483</v>
      </c>
      <c r="BI2893">
        <v>7421</v>
      </c>
      <c r="BJ2893">
        <v>48</v>
      </c>
      <c r="BK2893">
        <v>17</v>
      </c>
      <c r="BL2893">
        <v>6</v>
      </c>
      <c r="BM2893">
        <v>0</v>
      </c>
      <c r="BN2893">
        <v>0</v>
      </c>
      <c r="BO2893">
        <v>1</v>
      </c>
      <c r="BP2893">
        <v>1</v>
      </c>
      <c r="BQ2893">
        <v>8</v>
      </c>
      <c r="BR2893">
        <v>9</v>
      </c>
      <c r="BS2893">
        <v>1</v>
      </c>
      <c r="BT2893">
        <v>88098</v>
      </c>
      <c r="BU2893">
        <v>0.69</v>
      </c>
      <c r="BV2893">
        <v>0.46394990000000003</v>
      </c>
      <c r="BW2893">
        <v>426</v>
      </c>
      <c r="BX2893">
        <v>1.0329410000000001</v>
      </c>
      <c r="BY2893">
        <v>-1.2042440000000001</v>
      </c>
      <c r="BZ2893">
        <v>58</v>
      </c>
      <c r="CA2893">
        <v>11</v>
      </c>
      <c r="CB2893">
        <v>5</v>
      </c>
      <c r="CC2893">
        <v>0</v>
      </c>
      <c r="CD2893">
        <v>0</v>
      </c>
      <c r="CE2893">
        <v>1</v>
      </c>
      <c r="CF2893">
        <v>1</v>
      </c>
      <c r="CG2893">
        <v>6</v>
      </c>
      <c r="CH2893">
        <v>7</v>
      </c>
      <c r="CI2893">
        <v>0</v>
      </c>
      <c r="CJ2893">
        <v>92838</v>
      </c>
      <c r="CK2893">
        <v>0.95865916973653031</v>
      </c>
      <c r="CL2893">
        <v>0.75503438450368499</v>
      </c>
      <c r="CM2893">
        <v>365</v>
      </c>
      <c r="CN2893">
        <v>-0.32998719413925287</v>
      </c>
      <c r="CO2893">
        <v>7248</v>
      </c>
      <c r="CP2893">
        <v>-0.20624047070000001</v>
      </c>
      <c r="CQ2893">
        <v>-0.53291188489999997</v>
      </c>
      <c r="CR2893">
        <v>82689</v>
      </c>
      <c r="CS2893">
        <v>0.88400000000000001</v>
      </c>
      <c r="CT2893">
        <v>67730</v>
      </c>
      <c r="CU2893">
        <v>0.78833664679000004</v>
      </c>
      <c r="CV2893">
        <v>153</v>
      </c>
      <c r="CW2893">
        <v>48</v>
      </c>
      <c r="CX2893">
        <v>44</v>
      </c>
      <c r="CY2893">
        <v>46797</v>
      </c>
      <c r="CZ2893">
        <v>2539</v>
      </c>
      <c r="DA2893" s="2">
        <v>47598</v>
      </c>
      <c r="DB2893" s="2">
        <v>5400</v>
      </c>
      <c r="DC2893" s="2">
        <v>95.78</v>
      </c>
      <c r="DD2893" s="2">
        <v>26516</v>
      </c>
      <c r="DE2893">
        <v>695</v>
      </c>
      <c r="DF2893">
        <v>109</v>
      </c>
      <c r="DG2893">
        <v>14.15</v>
      </c>
      <c r="DH2893">
        <v>10.88</v>
      </c>
      <c r="DI2893" s="2">
        <v>6.53</v>
      </c>
      <c r="DJ2893">
        <v>0.62</v>
      </c>
      <c r="DK2893">
        <v>0.80080702730072295</v>
      </c>
      <c r="DL2893">
        <v>4.5747422680412368E-2</v>
      </c>
      <c r="DM2893">
        <v>0</v>
      </c>
      <c r="DN2893">
        <v>146.6</v>
      </c>
      <c r="DO2893">
        <v>8.8000000000000009E-2</v>
      </c>
      <c r="DP2893">
        <v>66684.039999999994</v>
      </c>
      <c r="DQ2893" s="2">
        <v>0</v>
      </c>
      <c r="DR2893" s="2">
        <v>2253.8883573200001</v>
      </c>
      <c r="DS2893">
        <v>1.2616372367107317E-3</v>
      </c>
      <c r="DT2893">
        <v>9.8595286361782204</v>
      </c>
      <c r="DU2893">
        <v>17613819.16746803</v>
      </c>
      <c r="DV2893">
        <v>0</v>
      </c>
    </row>
    <row r="2894" spans="1:126" x14ac:dyDescent="0.15">
      <c r="A2894" t="s">
        <v>232</v>
      </c>
      <c r="B2894" t="s">
        <v>4715</v>
      </c>
      <c r="C2894">
        <v>53</v>
      </c>
      <c r="D2894">
        <v>27</v>
      </c>
      <c r="E2894" t="s">
        <v>4716</v>
      </c>
      <c r="F2894">
        <v>53027</v>
      </c>
      <c r="G2894" t="s">
        <v>7877</v>
      </c>
      <c r="H2894">
        <v>81.400000000000006</v>
      </c>
      <c r="I2894">
        <v>1</v>
      </c>
      <c r="J2894">
        <v>4.0999999999999996</v>
      </c>
      <c r="K2894">
        <v>1.4</v>
      </c>
      <c r="L2894">
        <v>3.4</v>
      </c>
      <c r="M2894">
        <v>8.6</v>
      </c>
      <c r="N2894">
        <f t="shared" si="183"/>
        <v>6731.2500000000018</v>
      </c>
      <c r="O2894">
        <f t="shared" si="184"/>
        <v>3268.7499999999982</v>
      </c>
      <c r="P2894">
        <f t="shared" si="185"/>
        <v>3.9224999999999994</v>
      </c>
      <c r="Q2894" s="4">
        <v>53027</v>
      </c>
      <c r="R2894" s="5">
        <v>47.113999</v>
      </c>
      <c r="S2894" s="5">
        <v>-123.826655</v>
      </c>
      <c r="T2894">
        <v>4</v>
      </c>
      <c r="U2894">
        <v>0.1226285734779213</v>
      </c>
      <c r="V2894">
        <v>72272</v>
      </c>
      <c r="W2894">
        <v>71734</v>
      </c>
      <c r="X2894">
        <v>71419</v>
      </c>
      <c r="Y2894">
        <v>71065</v>
      </c>
      <c r="Z2894">
        <v>37648</v>
      </c>
      <c r="AA2894">
        <v>51590</v>
      </c>
      <c r="AB2894">
        <v>24531.665000000001</v>
      </c>
      <c r="AC2894">
        <v>43538</v>
      </c>
      <c r="AD2894">
        <v>1</v>
      </c>
      <c r="AE2894">
        <v>1.400187625141769E-5</v>
      </c>
      <c r="AF2894">
        <v>100</v>
      </c>
      <c r="AG2894">
        <v>557</v>
      </c>
      <c r="AH2894">
        <v>0.17953321364452424</v>
      </c>
      <c r="AI2894" s="3">
        <v>119440</v>
      </c>
      <c r="AJ2894" s="3">
        <v>1217293.2343035401</v>
      </c>
      <c r="AK2894">
        <v>31</v>
      </c>
      <c r="AL2894">
        <v>1423737.6</v>
      </c>
      <c r="AM2894">
        <v>1528328</v>
      </c>
      <c r="AN2894">
        <v>37082</v>
      </c>
      <c r="AO2894">
        <v>1565410</v>
      </c>
      <c r="AP2894">
        <v>6</v>
      </c>
      <c r="AQ2894">
        <v>3</v>
      </c>
      <c r="AR2894">
        <v>9</v>
      </c>
      <c r="AS2894">
        <v>0.12546351799704464</v>
      </c>
      <c r="AT2894">
        <v>9</v>
      </c>
      <c r="AU2894">
        <v>70</v>
      </c>
      <c r="AV2894">
        <f t="shared" si="186"/>
        <v>79</v>
      </c>
      <c r="AW2894">
        <v>63983</v>
      </c>
      <c r="AX2894">
        <v>0.89</v>
      </c>
      <c r="AY2894">
        <v>4077172674.6574798</v>
      </c>
      <c r="AZ2894">
        <v>4077172.6746574799</v>
      </c>
      <c r="BA2894">
        <v>60646.141348261001</v>
      </c>
      <c r="BB2894">
        <v>0.16489095229612238</v>
      </c>
      <c r="BC2894">
        <v>39262</v>
      </c>
      <c r="BD2894">
        <v>13364</v>
      </c>
      <c r="BE2894">
        <v>25898</v>
      </c>
      <c r="BF2894">
        <v>0.35834071286251939</v>
      </c>
      <c r="BG2894">
        <v>908057</v>
      </c>
      <c r="BH2894">
        <v>12.714501743233594</v>
      </c>
      <c r="BI2894">
        <v>7694</v>
      </c>
      <c r="BJ2894">
        <v>49</v>
      </c>
      <c r="BK2894">
        <v>20</v>
      </c>
      <c r="BL2894">
        <v>7</v>
      </c>
      <c r="BM2894">
        <v>0</v>
      </c>
      <c r="BN2894">
        <v>0</v>
      </c>
      <c r="BO2894">
        <v>6</v>
      </c>
      <c r="BP2894">
        <v>5</v>
      </c>
      <c r="BQ2894">
        <v>7</v>
      </c>
      <c r="BR2894">
        <v>3</v>
      </c>
      <c r="BS2894">
        <v>0</v>
      </c>
      <c r="BT2894">
        <v>71797</v>
      </c>
      <c r="BU2894">
        <v>0.74</v>
      </c>
      <c r="BV2894">
        <v>0.52573360000000002</v>
      </c>
      <c r="BW2894">
        <v>502</v>
      </c>
      <c r="BX2894">
        <v>1.3510310000000001</v>
      </c>
      <c r="BY2894">
        <v>-0.35177009999999997</v>
      </c>
      <c r="BZ2894">
        <v>51</v>
      </c>
      <c r="CA2894">
        <v>16</v>
      </c>
      <c r="CB2894">
        <v>6</v>
      </c>
      <c r="CC2894">
        <v>0</v>
      </c>
      <c r="CD2894">
        <v>0</v>
      </c>
      <c r="CE2894">
        <v>2</v>
      </c>
      <c r="CF2894">
        <v>4</v>
      </c>
      <c r="CG2894">
        <v>6</v>
      </c>
      <c r="CH2894">
        <v>5</v>
      </c>
      <c r="CI2894">
        <v>0</v>
      </c>
      <c r="CJ2894">
        <v>70836</v>
      </c>
      <c r="CK2894">
        <v>1.2705404031848213</v>
      </c>
      <c r="CL2894">
        <v>0.74879264886313202</v>
      </c>
      <c r="CM2894">
        <v>425</v>
      </c>
      <c r="CN2894">
        <v>0.26427239958903764</v>
      </c>
      <c r="CO2894">
        <v>5517</v>
      </c>
      <c r="CP2894">
        <v>-1.0975059608</v>
      </c>
      <c r="CQ2894">
        <v>-0.95734929589999995</v>
      </c>
      <c r="CR2894">
        <v>59142</v>
      </c>
      <c r="CS2894">
        <v>0.83299999999999996</v>
      </c>
      <c r="CT2894">
        <v>57818</v>
      </c>
      <c r="CU2894">
        <v>0.82813695722000003</v>
      </c>
      <c r="CV2894">
        <v>93</v>
      </c>
      <c r="CW2894">
        <v>34</v>
      </c>
      <c r="CX2894">
        <v>27</v>
      </c>
      <c r="CY2894">
        <v>949</v>
      </c>
      <c r="CZ2894">
        <v>892</v>
      </c>
      <c r="DA2894" s="2">
        <v>29864</v>
      </c>
      <c r="DB2894" s="2">
        <v>4060</v>
      </c>
      <c r="DC2894" s="2">
        <v>130.84</v>
      </c>
      <c r="DD2894" s="2">
        <v>8999</v>
      </c>
      <c r="DE2894">
        <v>349</v>
      </c>
      <c r="DF2894">
        <v>20</v>
      </c>
      <c r="DG2894">
        <v>23.92</v>
      </c>
      <c r="DH2894">
        <v>12.66</v>
      </c>
      <c r="DI2894" s="2">
        <v>18.29</v>
      </c>
      <c r="DJ2894">
        <v>3.94</v>
      </c>
      <c r="DK2894">
        <v>0.99109176155391832</v>
      </c>
      <c r="DL2894">
        <v>1.615798922800718E-2</v>
      </c>
      <c r="DM2894">
        <v>0</v>
      </c>
      <c r="DN2894">
        <v>101.1</v>
      </c>
      <c r="DO2894">
        <v>7.9000000000000001E-2</v>
      </c>
      <c r="DP2894">
        <v>148.34</v>
      </c>
      <c r="DQ2894" s="2">
        <f>134041+5460</f>
        <v>139501</v>
      </c>
      <c r="DR2894" s="2">
        <v>2569.46865953</v>
      </c>
      <c r="DS2894">
        <v>1.8047339647946576E-3</v>
      </c>
      <c r="DT2894">
        <v>3.4311525804891398</v>
      </c>
      <c r="DU2894">
        <v>4885060.940179415</v>
      </c>
      <c r="DV2894">
        <v>1</v>
      </c>
    </row>
    <row r="2895" spans="1:126" x14ac:dyDescent="0.15">
      <c r="A2895" t="s">
        <v>232</v>
      </c>
      <c r="B2895" t="s">
        <v>4717</v>
      </c>
      <c r="C2895">
        <v>53</v>
      </c>
      <c r="D2895">
        <v>29</v>
      </c>
      <c r="E2895" t="s">
        <v>4718</v>
      </c>
      <c r="F2895">
        <v>53029</v>
      </c>
      <c r="G2895" t="s">
        <v>7878</v>
      </c>
      <c r="H2895">
        <v>83.1</v>
      </c>
      <c r="I2895">
        <v>2.1</v>
      </c>
      <c r="J2895">
        <v>0.7</v>
      </c>
      <c r="K2895">
        <v>4.3</v>
      </c>
      <c r="L2895">
        <v>4.4000000000000004</v>
      </c>
      <c r="M2895">
        <v>5.5</v>
      </c>
      <c r="N2895">
        <f t="shared" si="183"/>
        <v>6978.6099999999979</v>
      </c>
      <c r="O2895">
        <f t="shared" si="184"/>
        <v>3021.3900000000021</v>
      </c>
      <c r="P2895">
        <f t="shared" si="185"/>
        <v>3.6256680000000041</v>
      </c>
      <c r="Q2895" s="4">
        <v>53029</v>
      </c>
      <c r="R2895" s="5">
        <v>48.158554000000002</v>
      </c>
      <c r="S2895" s="5">
        <v>-122.670649</v>
      </c>
      <c r="T2895">
        <v>4</v>
      </c>
      <c r="U2895">
        <v>8.2623952704933556E-2</v>
      </c>
      <c r="V2895">
        <v>78707</v>
      </c>
      <c r="W2895">
        <v>78951</v>
      </c>
      <c r="X2895">
        <v>79329</v>
      </c>
      <c r="Y2895">
        <v>79999</v>
      </c>
      <c r="Z2895">
        <v>39873</v>
      </c>
      <c r="AA2895">
        <v>51595</v>
      </c>
      <c r="AB2895">
        <v>30191.280000000002</v>
      </c>
      <c r="AC2895">
        <v>58815</v>
      </c>
      <c r="AD2895">
        <v>7</v>
      </c>
      <c r="AE2895">
        <v>8.8240113955804315E-5</v>
      </c>
      <c r="AF2895">
        <v>113</v>
      </c>
      <c r="AG2895">
        <v>377</v>
      </c>
      <c r="AH2895">
        <v>0.29973474801061006</v>
      </c>
      <c r="AI2895" s="3">
        <v>15249</v>
      </c>
      <c r="AJ2895" s="3">
        <v>133411.63465722001</v>
      </c>
      <c r="AK2895">
        <v>16</v>
      </c>
      <c r="AL2895">
        <v>331129.59999999998</v>
      </c>
      <c r="AM2895">
        <v>828879</v>
      </c>
      <c r="AN2895">
        <v>15499</v>
      </c>
      <c r="AO2895">
        <v>844378</v>
      </c>
      <c r="AP2895">
        <v>9</v>
      </c>
      <c r="AQ2895">
        <v>6</v>
      </c>
      <c r="AR2895">
        <v>15</v>
      </c>
      <c r="AS2895">
        <v>0.18999126040202152</v>
      </c>
      <c r="AT2895">
        <v>13</v>
      </c>
      <c r="AU2895">
        <v>44</v>
      </c>
      <c r="AV2895">
        <f t="shared" si="186"/>
        <v>57</v>
      </c>
      <c r="AY2895">
        <v>1529648483.5146999</v>
      </c>
      <c r="AZ2895">
        <v>1529648.4835146999</v>
      </c>
      <c r="BA2895">
        <v>21377.468794062799</v>
      </c>
      <c r="BB2895">
        <v>0.46778222886599735</v>
      </c>
      <c r="BC2895">
        <v>37373</v>
      </c>
      <c r="BD2895">
        <v>12914</v>
      </c>
      <c r="BE2895">
        <v>24459</v>
      </c>
      <c r="BF2895">
        <v>0.3107601611038408</v>
      </c>
      <c r="BG2895">
        <v>1095533</v>
      </c>
      <c r="BH2895">
        <v>13.809993823192023</v>
      </c>
      <c r="BI2895">
        <v>7856</v>
      </c>
      <c r="BJ2895">
        <v>43</v>
      </c>
      <c r="BK2895">
        <v>9</v>
      </c>
      <c r="BL2895">
        <v>5</v>
      </c>
      <c r="BM2895">
        <v>0</v>
      </c>
      <c r="BN2895">
        <v>1</v>
      </c>
      <c r="BO2895">
        <v>1</v>
      </c>
      <c r="BP2895">
        <v>1</v>
      </c>
      <c r="BQ2895">
        <v>8</v>
      </c>
      <c r="BR2895">
        <v>6</v>
      </c>
      <c r="BS2895">
        <v>0</v>
      </c>
      <c r="BT2895">
        <v>81054</v>
      </c>
      <c r="BU2895">
        <v>0.79</v>
      </c>
      <c r="BV2895">
        <v>0.65979620000000005</v>
      </c>
      <c r="BW2895">
        <v>465</v>
      </c>
      <c r="BX2895">
        <v>0.91297159999999999</v>
      </c>
      <c r="BY2895">
        <v>-0.23233960000000001</v>
      </c>
      <c r="BZ2895">
        <v>46</v>
      </c>
      <c r="CA2895">
        <v>9</v>
      </c>
      <c r="CB2895">
        <v>5</v>
      </c>
      <c r="CC2895">
        <v>0</v>
      </c>
      <c r="CD2895">
        <v>1</v>
      </c>
      <c r="CE2895">
        <v>0</v>
      </c>
      <c r="CF2895">
        <v>2</v>
      </c>
      <c r="CG2895">
        <v>10</v>
      </c>
      <c r="CH2895">
        <v>6</v>
      </c>
      <c r="CI2895">
        <v>0</v>
      </c>
      <c r="CJ2895">
        <v>79235</v>
      </c>
      <c r="CK2895">
        <v>0.99703413895374515</v>
      </c>
      <c r="CL2895">
        <v>0.83547996586556594</v>
      </c>
      <c r="CM2895">
        <v>454</v>
      </c>
      <c r="CN2895">
        <v>0.31161531609295617</v>
      </c>
      <c r="CO2895">
        <v>11460.000000000002</v>
      </c>
      <c r="CP2895">
        <v>1.074965728</v>
      </c>
      <c r="CQ2895">
        <v>0.63402863799999998</v>
      </c>
      <c r="CR2895">
        <v>69963</v>
      </c>
      <c r="CS2895">
        <v>0.86499999999999999</v>
      </c>
      <c r="CT2895">
        <v>67058</v>
      </c>
      <c r="CU2895">
        <v>0.88269775261000005</v>
      </c>
      <c r="CV2895">
        <v>220</v>
      </c>
      <c r="CW2895">
        <v>59</v>
      </c>
      <c r="CX2895">
        <v>30</v>
      </c>
      <c r="CY2895">
        <v>426</v>
      </c>
      <c r="CZ2895">
        <v>646</v>
      </c>
      <c r="DA2895" s="2">
        <v>33730</v>
      </c>
      <c r="DB2895" s="2">
        <v>7775</v>
      </c>
      <c r="DC2895" s="2">
        <v>364.21</v>
      </c>
      <c r="DD2895" s="2">
        <v>11899</v>
      </c>
      <c r="DE2895">
        <v>297</v>
      </c>
      <c r="DF2895">
        <v>16</v>
      </c>
      <c r="DG2895">
        <v>68.53</v>
      </c>
      <c r="DH2895">
        <v>7.61</v>
      </c>
      <c r="DI2895" s="2">
        <v>19.04</v>
      </c>
      <c r="DJ2895">
        <v>3.41</v>
      </c>
      <c r="DK2895">
        <v>0.95494786543379895</v>
      </c>
      <c r="DL2895">
        <v>5.5702917771883291E-2</v>
      </c>
      <c r="DM2895">
        <v>0</v>
      </c>
      <c r="DN2895">
        <v>1.2</v>
      </c>
      <c r="DO2895">
        <v>4.0000000000000001E-3</v>
      </c>
      <c r="DP2895">
        <v>2.73</v>
      </c>
      <c r="DQ2895" s="2">
        <v>0</v>
      </c>
      <c r="DR2895" s="2">
        <v>559.10375255999998</v>
      </c>
      <c r="DS2895">
        <v>1.456792184987721E-3</v>
      </c>
      <c r="DT2895">
        <v>6.1961815022897904</v>
      </c>
      <c r="DU2895">
        <v>2051739.1023806173</v>
      </c>
      <c r="DV2895">
        <v>0</v>
      </c>
    </row>
    <row r="2896" spans="1:126" x14ac:dyDescent="0.15">
      <c r="A2896" t="s">
        <v>232</v>
      </c>
      <c r="B2896" t="s">
        <v>176</v>
      </c>
      <c r="C2896">
        <v>53</v>
      </c>
      <c r="D2896">
        <v>31</v>
      </c>
      <c r="E2896" t="s">
        <v>4719</v>
      </c>
      <c r="F2896">
        <v>53031</v>
      </c>
      <c r="G2896" t="s">
        <v>7879</v>
      </c>
      <c r="H2896">
        <v>89.3</v>
      </c>
      <c r="I2896">
        <v>0.8</v>
      </c>
      <c r="J2896">
        <v>2.1</v>
      </c>
      <c r="K2896">
        <v>1.5</v>
      </c>
      <c r="L2896">
        <v>3.4</v>
      </c>
      <c r="M2896">
        <v>2.8</v>
      </c>
      <c r="N2896">
        <f t="shared" si="183"/>
        <v>8001.1900000000005</v>
      </c>
      <c r="O2896">
        <f t="shared" si="184"/>
        <v>1998.8099999999995</v>
      </c>
      <c r="P2896">
        <f t="shared" si="185"/>
        <v>2.3985720000000001</v>
      </c>
      <c r="Q2896" s="4">
        <v>53031</v>
      </c>
      <c r="R2896" s="5">
        <v>47.805346</v>
      </c>
      <c r="S2896" s="5">
        <v>-123.527136</v>
      </c>
      <c r="T2896">
        <v>6</v>
      </c>
      <c r="U2896">
        <v>7.7445303121415121E-2</v>
      </c>
      <c r="V2896">
        <v>29802</v>
      </c>
      <c r="W2896">
        <v>29978</v>
      </c>
      <c r="X2896">
        <v>30083</v>
      </c>
      <c r="Y2896">
        <v>30350</v>
      </c>
      <c r="Z2896">
        <v>15173</v>
      </c>
      <c r="AA2896">
        <v>51600</v>
      </c>
      <c r="AB2896">
        <v>10061.617</v>
      </c>
      <c r="AC2896">
        <v>49279</v>
      </c>
      <c r="AD2896">
        <v>3</v>
      </c>
      <c r="AE2896">
        <v>9.972409666589104E-5</v>
      </c>
      <c r="AF2896">
        <v>69</v>
      </c>
      <c r="AG2896">
        <v>221</v>
      </c>
      <c r="AH2896">
        <v>0.31221719457013575</v>
      </c>
      <c r="AI2896" s="3">
        <v>15556</v>
      </c>
      <c r="AJ2896" s="3">
        <v>1154322.9588585549</v>
      </c>
      <c r="AK2896">
        <v>33</v>
      </c>
      <c r="AL2896">
        <v>1393939.2000000002</v>
      </c>
      <c r="AM2896">
        <v>223936</v>
      </c>
      <c r="AN2896">
        <v>8155</v>
      </c>
      <c r="AO2896">
        <v>232091</v>
      </c>
      <c r="AP2896">
        <v>8</v>
      </c>
      <c r="AQ2896">
        <v>4</v>
      </c>
      <c r="AR2896">
        <v>12</v>
      </c>
      <c r="AS2896">
        <v>0.40029354860230831</v>
      </c>
      <c r="AT2896">
        <v>10</v>
      </c>
      <c r="AU2896">
        <v>57</v>
      </c>
      <c r="AV2896">
        <f t="shared" si="186"/>
        <v>67</v>
      </c>
      <c r="AW2896">
        <v>22868</v>
      </c>
      <c r="AX2896">
        <v>0.78</v>
      </c>
      <c r="AY2896">
        <v>869277809.09929502</v>
      </c>
      <c r="AZ2896">
        <v>869277.80909929506</v>
      </c>
      <c r="BA2896">
        <v>33453.681239588601</v>
      </c>
      <c r="BB2896">
        <v>0.29892076535260775</v>
      </c>
      <c r="BC2896">
        <v>19614</v>
      </c>
      <c r="BD2896">
        <v>10027</v>
      </c>
      <c r="BE2896">
        <v>9587</v>
      </c>
      <c r="BF2896">
        <v>0.32168981947520303</v>
      </c>
      <c r="BG2896">
        <v>501124</v>
      </c>
      <c r="BH2896">
        <v>16.65804607253266</v>
      </c>
      <c r="BI2896">
        <v>4714</v>
      </c>
      <c r="BJ2896">
        <v>20</v>
      </c>
      <c r="BK2896">
        <v>4</v>
      </c>
      <c r="BL2896">
        <v>3</v>
      </c>
      <c r="BM2896">
        <v>0</v>
      </c>
      <c r="BN2896">
        <v>1</v>
      </c>
      <c r="BO2896">
        <v>1</v>
      </c>
      <c r="BP2896">
        <v>0</v>
      </c>
      <c r="BQ2896">
        <v>6</v>
      </c>
      <c r="BR2896">
        <v>3</v>
      </c>
      <c r="BS2896">
        <v>0</v>
      </c>
      <c r="BT2896">
        <v>29676</v>
      </c>
      <c r="BU2896">
        <v>0.8</v>
      </c>
      <c r="BV2896">
        <v>0.80641390000000002</v>
      </c>
      <c r="BW2896">
        <v>280</v>
      </c>
      <c r="BX2896">
        <v>1.2804960000000001</v>
      </c>
      <c r="BY2896">
        <v>1.347858</v>
      </c>
      <c r="BZ2896">
        <v>19</v>
      </c>
      <c r="CA2896">
        <v>2</v>
      </c>
      <c r="CB2896">
        <v>2</v>
      </c>
      <c r="CC2896">
        <v>0</v>
      </c>
      <c r="CD2896">
        <v>1</v>
      </c>
      <c r="CE2896">
        <v>1</v>
      </c>
      <c r="CF2896">
        <v>0</v>
      </c>
      <c r="CG2896">
        <v>5</v>
      </c>
      <c r="CH2896">
        <v>3</v>
      </c>
      <c r="CI2896">
        <v>0</v>
      </c>
      <c r="CJ2896">
        <v>30206</v>
      </c>
      <c r="CK2896">
        <v>1.0924981791697013</v>
      </c>
      <c r="CL2896">
        <v>0.87137458252768496</v>
      </c>
      <c r="CM2896">
        <v>267</v>
      </c>
      <c r="CN2896">
        <v>1.0789945298728891</v>
      </c>
      <c r="CO2896">
        <v>4817</v>
      </c>
      <c r="CP2896">
        <v>0.71074459599999995</v>
      </c>
      <c r="CQ2896">
        <v>0.403549253</v>
      </c>
      <c r="CR2896">
        <v>26076</v>
      </c>
      <c r="CS2896">
        <v>0.85400000000000009</v>
      </c>
      <c r="CT2896">
        <v>24408</v>
      </c>
      <c r="CU2896">
        <v>0.87992089488000003</v>
      </c>
      <c r="CV2896">
        <v>93</v>
      </c>
      <c r="CW2896">
        <v>15</v>
      </c>
      <c r="CX2896">
        <v>26</v>
      </c>
      <c r="CY2896">
        <v>262</v>
      </c>
      <c r="CZ2896">
        <v>387</v>
      </c>
      <c r="DA2896" s="2">
        <v>14586</v>
      </c>
      <c r="DB2896" s="2">
        <v>3460</v>
      </c>
      <c r="DC2896" s="2">
        <v>664.98</v>
      </c>
      <c r="DD2896" s="2">
        <v>2888</v>
      </c>
      <c r="DE2896">
        <v>157</v>
      </c>
      <c r="DF2896">
        <v>23</v>
      </c>
      <c r="DG2896">
        <v>159.6</v>
      </c>
      <c r="DH2896">
        <v>16.62</v>
      </c>
      <c r="DI2896" s="2">
        <v>36.57</v>
      </c>
      <c r="DJ2896">
        <v>5.31</v>
      </c>
      <c r="DK2896">
        <v>0.96322962201079965</v>
      </c>
      <c r="DL2896">
        <v>7.6923076923076927E-2</v>
      </c>
      <c r="DM2896">
        <v>0</v>
      </c>
      <c r="DN2896">
        <v>15.4</v>
      </c>
      <c r="DO2896">
        <v>1.2E-2</v>
      </c>
      <c r="DP2896">
        <v>120.72</v>
      </c>
      <c r="DQ2896" s="2">
        <f>807+167289</f>
        <v>168096</v>
      </c>
      <c r="DR2896" s="2">
        <v>1097.75418657</v>
      </c>
      <c r="DS2896">
        <v>7.8751940090879843E-4</v>
      </c>
      <c r="DT2896">
        <v>2.2662726670382898</v>
      </c>
      <c r="DU2896">
        <v>3159046.3084732206</v>
      </c>
      <c r="DV2896">
        <v>0</v>
      </c>
    </row>
    <row r="2897" spans="1:126" x14ac:dyDescent="0.15">
      <c r="A2897" t="s">
        <v>232</v>
      </c>
      <c r="B2897" t="s">
        <v>4286</v>
      </c>
      <c r="C2897">
        <v>53</v>
      </c>
      <c r="D2897">
        <v>33</v>
      </c>
      <c r="E2897" t="s">
        <v>4720</v>
      </c>
      <c r="F2897">
        <v>53033</v>
      </c>
      <c r="G2897" t="s">
        <v>7880</v>
      </c>
      <c r="H2897">
        <v>64.8</v>
      </c>
      <c r="I2897">
        <v>6</v>
      </c>
      <c r="J2897">
        <v>0.7</v>
      </c>
      <c r="K2897">
        <v>14.5</v>
      </c>
      <c r="L2897">
        <v>5.0999999999999996</v>
      </c>
      <c r="M2897">
        <v>8.9</v>
      </c>
      <c r="N2897">
        <f t="shared" si="183"/>
        <v>4551</v>
      </c>
      <c r="O2897">
        <f t="shared" si="184"/>
        <v>5449</v>
      </c>
      <c r="P2897">
        <f t="shared" si="185"/>
        <v>6.5388000000000019</v>
      </c>
      <c r="Q2897" s="4">
        <v>53033</v>
      </c>
      <c r="R2897" s="5">
        <v>47.490599000000003</v>
      </c>
      <c r="S2897" s="5">
        <v>-121.833996</v>
      </c>
      <c r="T2897">
        <v>1</v>
      </c>
      <c r="U2897">
        <v>9.9126213615199146E-2</v>
      </c>
      <c r="V2897">
        <v>1940777</v>
      </c>
      <c r="W2897">
        <v>2008997</v>
      </c>
      <c r="X2897">
        <v>2045756</v>
      </c>
      <c r="Y2897">
        <v>2117696</v>
      </c>
      <c r="Z2897">
        <v>1193107</v>
      </c>
      <c r="AA2897">
        <v>51610</v>
      </c>
      <c r="AB2897">
        <v>975516.54200000002</v>
      </c>
      <c r="AC2897">
        <v>75302</v>
      </c>
      <c r="AD2897">
        <v>43</v>
      </c>
      <c r="AE2897">
        <v>2.1019124470366946E-5</v>
      </c>
      <c r="AF2897">
        <v>382</v>
      </c>
      <c r="AG2897">
        <v>1837</v>
      </c>
      <c r="AH2897">
        <v>0.20794774088187262</v>
      </c>
      <c r="AI2897" s="3">
        <v>46717</v>
      </c>
      <c r="AJ2897" s="3">
        <v>1353946.561123475</v>
      </c>
      <c r="AK2897">
        <v>8</v>
      </c>
      <c r="AL2897">
        <v>1476332.8</v>
      </c>
      <c r="AM2897">
        <v>319920</v>
      </c>
      <c r="AN2897">
        <v>71692</v>
      </c>
      <c r="AO2897">
        <v>391612</v>
      </c>
      <c r="AP2897">
        <v>268</v>
      </c>
      <c r="AQ2897">
        <v>123</v>
      </c>
      <c r="AR2897">
        <v>391</v>
      </c>
      <c r="AS2897">
        <v>0.19462448176876321</v>
      </c>
      <c r="AT2897">
        <v>414</v>
      </c>
      <c r="AU2897">
        <v>1816</v>
      </c>
      <c r="AV2897">
        <f t="shared" si="186"/>
        <v>2230</v>
      </c>
      <c r="AY2897">
        <v>4227519024.0497799</v>
      </c>
      <c r="AZ2897">
        <v>4227519.0240497803</v>
      </c>
      <c r="BA2897">
        <v>2445.9487010473599</v>
      </c>
      <c r="BB2897">
        <v>4.08839318490939</v>
      </c>
      <c r="BC2897">
        <v>1619293</v>
      </c>
      <c r="BD2897">
        <v>4720254</v>
      </c>
      <c r="BE2897">
        <v>-3100961</v>
      </c>
      <c r="BF2897">
        <v>-1.5977935641240595</v>
      </c>
      <c r="BG2897">
        <v>76459416</v>
      </c>
      <c r="BH2897">
        <v>37.374650740362</v>
      </c>
      <c r="BI2897">
        <v>120952</v>
      </c>
      <c r="BJ2897">
        <v>941</v>
      </c>
      <c r="BK2897">
        <v>176</v>
      </c>
      <c r="BL2897">
        <v>153</v>
      </c>
      <c r="BM2897">
        <v>43</v>
      </c>
      <c r="BN2897">
        <v>56</v>
      </c>
      <c r="BO2897">
        <v>141</v>
      </c>
      <c r="BP2897">
        <v>16</v>
      </c>
      <c r="BQ2897">
        <v>293</v>
      </c>
      <c r="BR2897">
        <v>43</v>
      </c>
      <c r="BS2897">
        <v>4</v>
      </c>
      <c r="BT2897">
        <v>1900000</v>
      </c>
      <c r="BU2897">
        <v>0.77</v>
      </c>
      <c r="BV2897">
        <v>0.62682249999999995</v>
      </c>
      <c r="BW2897">
        <v>11861</v>
      </c>
      <c r="BX2897">
        <v>0.97367979999999998</v>
      </c>
      <c r="BY2897">
        <v>-0.2728893</v>
      </c>
      <c r="BZ2897">
        <v>944</v>
      </c>
      <c r="CA2897">
        <v>158</v>
      </c>
      <c r="CB2897">
        <v>147</v>
      </c>
      <c r="CC2897">
        <v>65</v>
      </c>
      <c r="CD2897">
        <v>60</v>
      </c>
      <c r="CE2897">
        <v>142</v>
      </c>
      <c r="CF2897">
        <v>11</v>
      </c>
      <c r="CG2897">
        <v>349</v>
      </c>
      <c r="CH2897">
        <v>39</v>
      </c>
      <c r="CI2897">
        <v>9</v>
      </c>
      <c r="CJ2897">
        <v>2082288</v>
      </c>
      <c r="CK2897">
        <v>0.9239836180201777</v>
      </c>
      <c r="CL2897">
        <v>0.82617683690432053</v>
      </c>
      <c r="CM2897">
        <v>11026</v>
      </c>
      <c r="CN2897">
        <v>0.13990891742949052</v>
      </c>
      <c r="CO2897">
        <v>591923</v>
      </c>
      <c r="CP2897">
        <v>0.87993639800000001</v>
      </c>
      <c r="CQ2897">
        <v>0.911434576</v>
      </c>
      <c r="CR2897">
        <v>1848965</v>
      </c>
      <c r="CS2897">
        <v>0.86699999999999999</v>
      </c>
      <c r="CT2897">
        <v>1665187</v>
      </c>
      <c r="CU2897">
        <v>0.89785398388000004</v>
      </c>
      <c r="CV2897">
        <v>6668</v>
      </c>
      <c r="CW2897">
        <v>2202</v>
      </c>
      <c r="CX2897">
        <v>2481</v>
      </c>
      <c r="CY2897">
        <v>2367</v>
      </c>
      <c r="CZ2897">
        <v>3151</v>
      </c>
      <c r="DA2897" s="2">
        <v>1657028</v>
      </c>
      <c r="DB2897" s="2">
        <v>390535</v>
      </c>
      <c r="DC2897" s="2">
        <v>457.92</v>
      </c>
      <c r="DD2897" s="2">
        <v>652596</v>
      </c>
      <c r="DE2897">
        <v>1440</v>
      </c>
      <c r="DF2897">
        <v>295</v>
      </c>
      <c r="DG2897">
        <v>106.92</v>
      </c>
      <c r="DH2897">
        <v>3.77</v>
      </c>
      <c r="DI2897" s="2">
        <v>9</v>
      </c>
      <c r="DJ2897">
        <v>4.53</v>
      </c>
      <c r="DK2897">
        <v>0.95785260183659049</v>
      </c>
      <c r="DL2897">
        <v>1.8508437670114317E-2</v>
      </c>
      <c r="DM2897">
        <v>0</v>
      </c>
      <c r="DN2897">
        <v>30.9</v>
      </c>
      <c r="DO2897">
        <v>2.2000000000000002E-2</v>
      </c>
      <c r="DP2897">
        <v>13.29</v>
      </c>
      <c r="DQ2897" s="2">
        <f>214363+147974</f>
        <v>362337</v>
      </c>
      <c r="DR2897" s="2">
        <v>184276.26937918999</v>
      </c>
      <c r="DS2897">
        <v>0.12482126809602459</v>
      </c>
      <c r="DT2897">
        <v>6.7546367933749796</v>
      </c>
      <c r="DU2897">
        <v>9972091.8501463048</v>
      </c>
      <c r="DV2897">
        <v>0</v>
      </c>
    </row>
    <row r="2898" spans="1:126" x14ac:dyDescent="0.15">
      <c r="A2898" t="s">
        <v>232</v>
      </c>
      <c r="B2898" t="s">
        <v>4721</v>
      </c>
      <c r="C2898">
        <v>53</v>
      </c>
      <c r="D2898">
        <v>35</v>
      </c>
      <c r="E2898" t="s">
        <v>4722</v>
      </c>
      <c r="F2898">
        <v>53035</v>
      </c>
      <c r="G2898" t="s">
        <v>7881</v>
      </c>
      <c r="H2898">
        <v>79.099999999999994</v>
      </c>
      <c r="I2898">
        <v>2.5</v>
      </c>
      <c r="J2898">
        <v>1.4</v>
      </c>
      <c r="K2898">
        <v>4.8</v>
      </c>
      <c r="L2898">
        <v>5.9</v>
      </c>
      <c r="M2898">
        <v>6.2</v>
      </c>
      <c r="N2898">
        <f t="shared" si="183"/>
        <v>6361.3099999999995</v>
      </c>
      <c r="O2898">
        <f t="shared" si="184"/>
        <v>3638.6900000000005</v>
      </c>
      <c r="P2898">
        <f t="shared" si="185"/>
        <v>4.3664280000000026</v>
      </c>
      <c r="Q2898" s="4">
        <v>53035</v>
      </c>
      <c r="R2898" s="5">
        <v>47.639687000000002</v>
      </c>
      <c r="S2898" s="5">
        <v>-122.649636</v>
      </c>
      <c r="T2898">
        <v>2</v>
      </c>
      <c r="U2898">
        <v>4.8311197357946686E-2</v>
      </c>
      <c r="V2898">
        <v>251400</v>
      </c>
      <c r="W2898">
        <v>253614</v>
      </c>
      <c r="X2898">
        <v>255441</v>
      </c>
      <c r="Y2898">
        <v>259175</v>
      </c>
      <c r="Z2898">
        <v>135050</v>
      </c>
      <c r="AA2898">
        <v>51620</v>
      </c>
      <c r="AB2898">
        <v>101062.992</v>
      </c>
      <c r="AC2898">
        <v>62941</v>
      </c>
      <c r="AD2898">
        <v>9</v>
      </c>
      <c r="AE2898">
        <v>3.5233184962476656E-5</v>
      </c>
      <c r="AF2898">
        <v>163</v>
      </c>
      <c r="AG2898">
        <v>706</v>
      </c>
      <c r="AH2898">
        <v>0.23087818696883852</v>
      </c>
      <c r="AI2898" s="3">
        <v>10070</v>
      </c>
      <c r="AJ2898" s="3">
        <v>252762.57547725501</v>
      </c>
      <c r="AK2898">
        <v>6</v>
      </c>
      <c r="AL2898">
        <v>362227.20000000001</v>
      </c>
      <c r="AM2898">
        <v>292117</v>
      </c>
      <c r="AN2898">
        <v>19069</v>
      </c>
      <c r="AO2898">
        <v>311186</v>
      </c>
      <c r="AP2898">
        <v>21</v>
      </c>
      <c r="AQ2898">
        <v>10</v>
      </c>
      <c r="AR2898">
        <v>31</v>
      </c>
      <c r="AS2898">
        <v>0.12223299975553401</v>
      </c>
      <c r="AT2898">
        <v>33</v>
      </c>
      <c r="AU2898">
        <v>126</v>
      </c>
      <c r="AV2898">
        <f t="shared" si="186"/>
        <v>159</v>
      </c>
      <c r="AW2898">
        <v>256656</v>
      </c>
      <c r="AX2898">
        <v>0.96</v>
      </c>
      <c r="AY2898">
        <v>1078806180.0774</v>
      </c>
      <c r="AZ2898">
        <v>1078806.1800774001</v>
      </c>
      <c r="BA2898">
        <v>4643.5945552602298</v>
      </c>
      <c r="BB2898">
        <v>2.1535041186298387</v>
      </c>
      <c r="BC2898">
        <v>163453</v>
      </c>
      <c r="BD2898">
        <v>172086</v>
      </c>
      <c r="BE2898">
        <v>-8633</v>
      </c>
      <c r="BF2898">
        <v>-3.4339697692919648E-2</v>
      </c>
      <c r="BG2898">
        <v>3005955</v>
      </c>
      <c r="BH2898">
        <v>11.767707611542392</v>
      </c>
      <c r="BI2898">
        <v>18782</v>
      </c>
      <c r="BJ2898">
        <v>138</v>
      </c>
      <c r="BK2898">
        <v>24</v>
      </c>
      <c r="BL2898">
        <v>9</v>
      </c>
      <c r="BM2898">
        <v>0</v>
      </c>
      <c r="BN2898">
        <v>4</v>
      </c>
      <c r="BO2898">
        <v>10</v>
      </c>
      <c r="BP2898">
        <v>2</v>
      </c>
      <c r="BQ2898">
        <v>23</v>
      </c>
      <c r="BR2898">
        <v>6</v>
      </c>
      <c r="BS2898">
        <v>2</v>
      </c>
      <c r="BT2898">
        <v>240862</v>
      </c>
      <c r="BU2898">
        <v>0.78</v>
      </c>
      <c r="BV2898">
        <v>0.6743519</v>
      </c>
      <c r="BW2898">
        <v>1282</v>
      </c>
      <c r="BX2898">
        <v>0.90508250000000001</v>
      </c>
      <c r="BY2898">
        <v>-0.21802579999999999</v>
      </c>
      <c r="BZ2898">
        <v>133</v>
      </c>
      <c r="CA2898">
        <v>24</v>
      </c>
      <c r="CB2898">
        <v>10</v>
      </c>
      <c r="CC2898">
        <v>6</v>
      </c>
      <c r="CD2898">
        <v>3</v>
      </c>
      <c r="CE2898">
        <v>12</v>
      </c>
      <c r="CF2898">
        <v>1</v>
      </c>
      <c r="CG2898">
        <v>24</v>
      </c>
      <c r="CH2898">
        <v>5</v>
      </c>
      <c r="CI2898">
        <v>2</v>
      </c>
      <c r="CJ2898">
        <v>254525</v>
      </c>
      <c r="CK2898">
        <v>0.86435517139770157</v>
      </c>
      <c r="CL2898">
        <v>0.80800492530177292</v>
      </c>
      <c r="CM2898">
        <v>1223</v>
      </c>
      <c r="CN2898">
        <v>-7.702056565562862E-2</v>
      </c>
      <c r="CO2898">
        <v>40280</v>
      </c>
      <c r="CP2898">
        <v>0.27039397799999998</v>
      </c>
      <c r="CQ2898">
        <v>0.38396855699999999</v>
      </c>
      <c r="CR2898">
        <v>226091</v>
      </c>
      <c r="CS2898">
        <v>0.86599999999999999</v>
      </c>
      <c r="CT2898">
        <v>216455</v>
      </c>
      <c r="CU2898">
        <v>0.9018414066610001</v>
      </c>
      <c r="CV2898">
        <v>624</v>
      </c>
      <c r="CW2898">
        <v>199</v>
      </c>
      <c r="CX2898">
        <v>168</v>
      </c>
      <c r="CY2898">
        <v>470</v>
      </c>
      <c r="CZ2898">
        <v>1204</v>
      </c>
      <c r="DA2898" s="2">
        <v>127849</v>
      </c>
      <c r="DB2898" s="2">
        <v>29205</v>
      </c>
      <c r="DC2898" s="2">
        <v>346.11</v>
      </c>
      <c r="DD2898" s="2">
        <v>46490</v>
      </c>
      <c r="DE2898">
        <v>578</v>
      </c>
      <c r="DF2898">
        <v>51</v>
      </c>
      <c r="DG2898">
        <v>70.88</v>
      </c>
      <c r="DH2898">
        <v>3.94</v>
      </c>
      <c r="DI2898" s="2">
        <v>13.39</v>
      </c>
      <c r="DJ2898">
        <v>2.61</v>
      </c>
      <c r="DK2898">
        <v>0.9774577954319762</v>
      </c>
      <c r="DL2898">
        <v>2.5495750708215296E-2</v>
      </c>
      <c r="DM2898">
        <v>0</v>
      </c>
      <c r="DN2898">
        <v>7.2</v>
      </c>
      <c r="DO2898">
        <v>1.9E-2</v>
      </c>
      <c r="DP2898">
        <v>13.5</v>
      </c>
      <c r="DQ2898" s="2">
        <v>0</v>
      </c>
      <c r="DR2898" s="2">
        <v>1692.5089008899999</v>
      </c>
      <c r="DS2898">
        <v>4.5888275960101017E-3</v>
      </c>
      <c r="DT2898">
        <v>3.37868678310054</v>
      </c>
      <c r="DU2898">
        <v>1223852.253119516</v>
      </c>
      <c r="DV2898">
        <v>1</v>
      </c>
    </row>
    <row r="2899" spans="1:126" x14ac:dyDescent="0.15">
      <c r="A2899" t="s">
        <v>232</v>
      </c>
      <c r="B2899" t="s">
        <v>4723</v>
      </c>
      <c r="C2899">
        <v>53</v>
      </c>
      <c r="D2899">
        <v>37</v>
      </c>
      <c r="E2899" t="s">
        <v>4724</v>
      </c>
      <c r="F2899">
        <v>53037</v>
      </c>
      <c r="G2899" t="s">
        <v>7882</v>
      </c>
      <c r="H2899">
        <v>86.1</v>
      </c>
      <c r="I2899">
        <v>0.8</v>
      </c>
      <c r="J2899">
        <v>0.9</v>
      </c>
      <c r="K2899">
        <v>1.9</v>
      </c>
      <c r="L2899">
        <v>2.7</v>
      </c>
      <c r="M2899">
        <v>7.6</v>
      </c>
      <c r="N2899">
        <f t="shared" si="183"/>
        <v>7483.32</v>
      </c>
      <c r="O2899">
        <f t="shared" si="184"/>
        <v>2516.6800000000003</v>
      </c>
      <c r="P2899">
        <f t="shared" si="185"/>
        <v>3.0200160000000014</v>
      </c>
      <c r="Q2899" s="4">
        <v>53037</v>
      </c>
      <c r="R2899" s="5">
        <v>47.124443999999997</v>
      </c>
      <c r="S2899" s="5">
        <v>-120.676714</v>
      </c>
      <c r="T2899">
        <v>4</v>
      </c>
      <c r="U2899">
        <v>0.11304881442138409</v>
      </c>
      <c r="V2899">
        <v>40954</v>
      </c>
      <c r="W2899">
        <v>41705</v>
      </c>
      <c r="X2899">
        <v>42204</v>
      </c>
      <c r="Y2899">
        <v>43091</v>
      </c>
      <c r="Z2899">
        <v>19120</v>
      </c>
      <c r="AA2899">
        <v>51630</v>
      </c>
      <c r="AB2899">
        <v>14402.714999999998</v>
      </c>
      <c r="AC2899">
        <v>46458</v>
      </c>
      <c r="AD2899">
        <v>2</v>
      </c>
      <c r="AE2899">
        <v>4.7388873092597861E-5</v>
      </c>
      <c r="AF2899">
        <v>108</v>
      </c>
      <c r="AG2899">
        <v>1006</v>
      </c>
      <c r="AH2899">
        <v>0.1073558648111332</v>
      </c>
      <c r="AI2899" s="3">
        <v>183124</v>
      </c>
      <c r="AJ2899" s="3">
        <v>1470449.57481066</v>
      </c>
      <c r="AK2899">
        <v>25</v>
      </c>
      <c r="AL2899">
        <v>1493273.5999999999</v>
      </c>
      <c r="AM2899">
        <v>1345587</v>
      </c>
      <c r="AN2899">
        <v>78059</v>
      </c>
      <c r="AO2899">
        <v>1423646</v>
      </c>
      <c r="AP2899">
        <v>4</v>
      </c>
      <c r="AQ2899">
        <v>7</v>
      </c>
      <c r="AR2899">
        <v>11</v>
      </c>
      <c r="AS2899">
        <v>0.26375734324421535</v>
      </c>
      <c r="AT2899">
        <v>12</v>
      </c>
      <c r="AU2899">
        <v>22</v>
      </c>
      <c r="AV2899">
        <f t="shared" si="186"/>
        <v>34</v>
      </c>
      <c r="AY2899">
        <v>107456501.413845</v>
      </c>
      <c r="AZ2899">
        <v>107456.50141384501</v>
      </c>
      <c r="BA2899">
        <v>3219.7621994815599</v>
      </c>
      <c r="BB2899">
        <v>3.1058194302704036</v>
      </c>
      <c r="BC2899">
        <v>42985</v>
      </c>
      <c r="BD2899">
        <v>12238</v>
      </c>
      <c r="BE2899">
        <v>30747</v>
      </c>
      <c r="BF2899">
        <v>0.75076915563803293</v>
      </c>
      <c r="BG2899">
        <v>666333</v>
      </c>
      <c r="BH2899">
        <v>15.788384987205005</v>
      </c>
      <c r="BI2899">
        <v>3653</v>
      </c>
      <c r="BJ2899">
        <v>23</v>
      </c>
      <c r="BK2899">
        <v>4</v>
      </c>
      <c r="BL2899">
        <v>5</v>
      </c>
      <c r="BM2899">
        <v>0</v>
      </c>
      <c r="BN2899">
        <v>1</v>
      </c>
      <c r="BO2899">
        <v>0</v>
      </c>
      <c r="BP2899">
        <v>1</v>
      </c>
      <c r="BQ2899">
        <v>5</v>
      </c>
      <c r="BR2899">
        <v>2</v>
      </c>
      <c r="BS2899">
        <v>0</v>
      </c>
      <c r="BT2899">
        <v>39532</v>
      </c>
      <c r="BU2899">
        <v>0.67</v>
      </c>
      <c r="BV2899">
        <v>0.56252360000000001</v>
      </c>
      <c r="BW2899">
        <v>294</v>
      </c>
      <c r="BX2899">
        <v>1.037134</v>
      </c>
      <c r="BY2899">
        <v>-0.30032969999999998</v>
      </c>
      <c r="BZ2899">
        <v>23</v>
      </c>
      <c r="CA2899">
        <v>7</v>
      </c>
      <c r="CB2899">
        <v>3</v>
      </c>
      <c r="CC2899">
        <v>0</v>
      </c>
      <c r="CD2899">
        <v>0</v>
      </c>
      <c r="CE2899">
        <v>0</v>
      </c>
      <c r="CF2899">
        <v>0</v>
      </c>
      <c r="CG2899">
        <v>6</v>
      </c>
      <c r="CH2899">
        <v>2</v>
      </c>
      <c r="CI2899">
        <v>0</v>
      </c>
      <c r="CJ2899">
        <v>42661</v>
      </c>
      <c r="CK2899">
        <v>0.96106514146410071</v>
      </c>
      <c r="CL2899">
        <v>0.82340946166394779</v>
      </c>
      <c r="CM2899">
        <v>280</v>
      </c>
      <c r="CN2899">
        <v>0.41619369881802992</v>
      </c>
      <c r="CO2899">
        <v>6596</v>
      </c>
      <c r="CP2899">
        <v>1.5382278250000001</v>
      </c>
      <c r="CQ2899">
        <v>0.32149582399999999</v>
      </c>
      <c r="CR2899">
        <v>36259</v>
      </c>
      <c r="CS2899">
        <v>0.83200000000000007</v>
      </c>
      <c r="CT2899">
        <v>33337</v>
      </c>
      <c r="CU2899">
        <v>0.85860293841000002</v>
      </c>
      <c r="CV2899">
        <v>61</v>
      </c>
      <c r="CW2899">
        <v>16</v>
      </c>
      <c r="CX2899">
        <v>27</v>
      </c>
      <c r="CY2899">
        <v>966</v>
      </c>
      <c r="CZ2899">
        <v>1638</v>
      </c>
      <c r="DA2899" s="2">
        <v>21054</v>
      </c>
      <c r="DB2899" s="2">
        <v>5100</v>
      </c>
      <c r="DC2899" s="2">
        <v>220.28</v>
      </c>
      <c r="DD2899" s="2">
        <v>4558</v>
      </c>
      <c r="DE2899">
        <v>610</v>
      </c>
      <c r="DF2899">
        <v>50</v>
      </c>
      <c r="DG2899">
        <v>45.49</v>
      </c>
      <c r="DH2899">
        <v>9.58</v>
      </c>
      <c r="DI2899" s="2">
        <v>38.31</v>
      </c>
      <c r="DJ2899">
        <v>3.33</v>
      </c>
      <c r="DK2899">
        <v>0.95491579476201915</v>
      </c>
      <c r="DL2899">
        <v>3.9761431411530811E-3</v>
      </c>
      <c r="DM2899">
        <v>0</v>
      </c>
      <c r="DN2899">
        <v>36.9</v>
      </c>
      <c r="DO2899">
        <v>2.2000000000000002E-2</v>
      </c>
      <c r="DP2899">
        <v>903.12</v>
      </c>
      <c r="DQ2899" s="2">
        <f>58361+407173</f>
        <v>465534</v>
      </c>
      <c r="DR2899" s="2">
        <v>59991.708608050001</v>
      </c>
      <c r="DS2899">
        <v>6.8232368507937062E-3</v>
      </c>
      <c r="DT2899">
        <v>3.0262342952828001</v>
      </c>
      <c r="DU2899">
        <v>4518995.7805604097</v>
      </c>
      <c r="DV2899">
        <v>1</v>
      </c>
    </row>
    <row r="2900" spans="1:126" x14ac:dyDescent="0.15">
      <c r="A2900" t="s">
        <v>232</v>
      </c>
      <c r="B2900" t="s">
        <v>4725</v>
      </c>
      <c r="C2900">
        <v>53</v>
      </c>
      <c r="D2900">
        <v>39</v>
      </c>
      <c r="E2900" t="s">
        <v>4726</v>
      </c>
      <c r="F2900">
        <v>53039</v>
      </c>
      <c r="G2900" t="s">
        <v>7883</v>
      </c>
      <c r="H2900">
        <v>83.8</v>
      </c>
      <c r="I2900">
        <v>0.2</v>
      </c>
      <c r="J2900">
        <v>2.1</v>
      </c>
      <c r="K2900">
        <v>0.6</v>
      </c>
      <c r="L2900">
        <v>2.6</v>
      </c>
      <c r="M2900">
        <v>10.7</v>
      </c>
      <c r="N2900">
        <f t="shared" si="183"/>
        <v>7148.4999999999991</v>
      </c>
      <c r="O2900">
        <f t="shared" si="184"/>
        <v>2851.5000000000009</v>
      </c>
      <c r="P2900">
        <f t="shared" si="185"/>
        <v>3.4218000000000024</v>
      </c>
      <c r="Q2900" s="4">
        <v>53039</v>
      </c>
      <c r="R2900" s="5">
        <v>45.870446000000001</v>
      </c>
      <c r="S2900" s="5">
        <v>-120.77930499999999</v>
      </c>
      <c r="T2900">
        <v>6</v>
      </c>
      <c r="U2900">
        <v>0.30281568479365878</v>
      </c>
      <c r="V2900">
        <v>20421</v>
      </c>
      <c r="W2900">
        <v>20668</v>
      </c>
      <c r="X2900">
        <v>20820</v>
      </c>
      <c r="Y2900">
        <v>21008</v>
      </c>
      <c r="Z2900">
        <v>10735</v>
      </c>
      <c r="AA2900">
        <v>51640</v>
      </c>
      <c r="AB2900">
        <v>6980.1850000000004</v>
      </c>
      <c r="AC2900">
        <v>48319</v>
      </c>
      <c r="AD2900">
        <v>2</v>
      </c>
      <c r="AE2900">
        <v>9.606147934678194E-5</v>
      </c>
      <c r="AF2900">
        <v>129</v>
      </c>
      <c r="AG2900">
        <v>760</v>
      </c>
      <c r="AH2900">
        <v>0.16973684210526316</v>
      </c>
      <c r="AI2900" s="3">
        <v>551097</v>
      </c>
      <c r="AJ2900" s="3">
        <v>1197633.32476537</v>
      </c>
      <c r="AK2900">
        <v>72</v>
      </c>
      <c r="AL2900">
        <v>1218745.6000000001</v>
      </c>
      <c r="AM2900">
        <v>1781304</v>
      </c>
      <c r="AN2900">
        <v>63535</v>
      </c>
      <c r="AO2900">
        <v>1844839</v>
      </c>
      <c r="AP2900">
        <v>3</v>
      </c>
      <c r="AQ2900">
        <v>12</v>
      </c>
      <c r="AR2900">
        <v>15</v>
      </c>
      <c r="AS2900">
        <v>0.72575962841107033</v>
      </c>
      <c r="AT2900">
        <v>13</v>
      </c>
      <c r="AU2900">
        <v>22</v>
      </c>
      <c r="AV2900">
        <f t="shared" si="186"/>
        <v>35</v>
      </c>
      <c r="AW2900">
        <v>7372</v>
      </c>
      <c r="AX2900">
        <v>0.37</v>
      </c>
      <c r="AY2900">
        <v>228523787.22906601</v>
      </c>
      <c r="AZ2900">
        <v>228523.78722906602</v>
      </c>
      <c r="BA2900">
        <v>11940.849092071099</v>
      </c>
      <c r="BB2900">
        <v>0.83746138343211685</v>
      </c>
      <c r="BC2900">
        <v>27691</v>
      </c>
      <c r="BD2900">
        <v>7535</v>
      </c>
      <c r="BE2900">
        <v>20156</v>
      </c>
      <c r="BF2900">
        <v>0.98702316243083099</v>
      </c>
      <c r="BG2900">
        <v>279143</v>
      </c>
      <c r="BH2900">
        <v>13.407444764649375</v>
      </c>
      <c r="BI2900">
        <v>2557</v>
      </c>
      <c r="BJ2900">
        <v>15</v>
      </c>
      <c r="BK2900">
        <v>2</v>
      </c>
      <c r="BL2900">
        <v>2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20554</v>
      </c>
      <c r="BU2900">
        <v>0.7</v>
      </c>
      <c r="BV2900">
        <v>0.64292490000000002</v>
      </c>
      <c r="BW2900">
        <v>181</v>
      </c>
      <c r="BX2900">
        <v>1.0216989999999999</v>
      </c>
      <c r="BY2900">
        <v>0.27979150000000003</v>
      </c>
      <c r="BZ2900">
        <v>18</v>
      </c>
      <c r="CA2900">
        <v>2</v>
      </c>
      <c r="CB2900">
        <v>2</v>
      </c>
      <c r="CC2900">
        <v>0</v>
      </c>
      <c r="CD2900">
        <v>0</v>
      </c>
      <c r="CE2900">
        <v>0</v>
      </c>
      <c r="CF2900">
        <v>0</v>
      </c>
      <c r="CG2900">
        <v>1</v>
      </c>
      <c r="CH2900">
        <v>2</v>
      </c>
      <c r="CI2900">
        <v>0</v>
      </c>
      <c r="CJ2900">
        <v>20883</v>
      </c>
      <c r="CK2900">
        <v>1.1971460039266388</v>
      </c>
      <c r="CL2900">
        <v>0.78469411135721379</v>
      </c>
      <c r="CM2900">
        <v>157</v>
      </c>
      <c r="CN2900">
        <v>0.62252402149182395</v>
      </c>
      <c r="CO2900">
        <v>2560</v>
      </c>
      <c r="CP2900">
        <v>-0.14681878949999999</v>
      </c>
      <c r="CQ2900">
        <v>3.2425982999999999E-2</v>
      </c>
      <c r="CR2900">
        <v>18066</v>
      </c>
      <c r="CS2900">
        <v>0.85699999999999998</v>
      </c>
      <c r="CT2900">
        <v>16541</v>
      </c>
      <c r="CU2900">
        <v>0.82484207072000004</v>
      </c>
      <c r="CV2900">
        <v>26</v>
      </c>
      <c r="CW2900">
        <v>4</v>
      </c>
      <c r="CX2900">
        <v>14</v>
      </c>
      <c r="CY2900">
        <v>2288</v>
      </c>
      <c r="CZ2900">
        <v>1240</v>
      </c>
      <c r="DA2900" s="2">
        <v>10586</v>
      </c>
      <c r="DB2900" s="2">
        <v>1505</v>
      </c>
      <c r="DC2900" s="2">
        <v>206.08</v>
      </c>
      <c r="DD2900" s="2">
        <v>1895</v>
      </c>
      <c r="DE2900">
        <v>486</v>
      </c>
      <c r="DF2900">
        <v>99</v>
      </c>
      <c r="DG2900">
        <v>52.72</v>
      </c>
      <c r="DH2900">
        <v>14.38</v>
      </c>
      <c r="DI2900" s="2">
        <v>28.75</v>
      </c>
      <c r="DJ2900">
        <v>1.97</v>
      </c>
      <c r="DK2900">
        <v>0.89936798784968885</v>
      </c>
      <c r="DL2900">
        <v>4.0789473684210528E-2</v>
      </c>
      <c r="DM2900">
        <v>0</v>
      </c>
      <c r="DN2900">
        <v>86.2</v>
      </c>
      <c r="DO2900">
        <v>7.2000000000000008E-2</v>
      </c>
      <c r="DP2900">
        <v>43157.32</v>
      </c>
      <c r="DQ2900" s="2">
        <v>15608</v>
      </c>
      <c r="DR2900" s="2">
        <v>1373.5396544300002</v>
      </c>
      <c r="DS2900">
        <v>1.0910849833368258E-3</v>
      </c>
      <c r="DT2900">
        <v>3.5847716280070001</v>
      </c>
      <c r="DU2900">
        <v>4368924.6486383686</v>
      </c>
      <c r="DV2900">
        <v>1</v>
      </c>
    </row>
    <row r="2901" spans="1:126" x14ac:dyDescent="0.15">
      <c r="A2901" t="s">
        <v>232</v>
      </c>
      <c r="B2901" t="s">
        <v>1088</v>
      </c>
      <c r="C2901">
        <v>53</v>
      </c>
      <c r="D2901">
        <v>41</v>
      </c>
      <c r="E2901" t="s">
        <v>4727</v>
      </c>
      <c r="F2901">
        <v>53041</v>
      </c>
      <c r="G2901" t="s">
        <v>7884</v>
      </c>
      <c r="H2901">
        <v>86</v>
      </c>
      <c r="I2901">
        <v>0.5</v>
      </c>
      <c r="J2901">
        <v>1.3</v>
      </c>
      <c r="K2901">
        <v>0.9</v>
      </c>
      <c r="L2901">
        <v>2.8</v>
      </c>
      <c r="M2901">
        <v>8.6999999999999993</v>
      </c>
      <c r="N2901">
        <f t="shared" si="183"/>
        <v>7482.28</v>
      </c>
      <c r="O2901">
        <f t="shared" si="184"/>
        <v>2517.7200000000003</v>
      </c>
      <c r="P2901">
        <f t="shared" si="185"/>
        <v>3.0212640000000013</v>
      </c>
      <c r="Q2901" s="4">
        <v>53041</v>
      </c>
      <c r="R2901" s="5">
        <v>46.580070999999997</v>
      </c>
      <c r="S2901" s="5">
        <v>-122.377444</v>
      </c>
      <c r="T2901">
        <v>4</v>
      </c>
      <c r="U2901">
        <v>0.12088328328122626</v>
      </c>
      <c r="V2901">
        <v>75399</v>
      </c>
      <c r="W2901">
        <v>75382</v>
      </c>
      <c r="X2901">
        <v>75515</v>
      </c>
      <c r="Y2901">
        <v>75419</v>
      </c>
      <c r="Z2901">
        <v>38199</v>
      </c>
      <c r="AA2901">
        <v>51650</v>
      </c>
      <c r="AB2901">
        <v>26810.167999999998</v>
      </c>
      <c r="AC2901">
        <v>44100</v>
      </c>
      <c r="AD2901">
        <v>3</v>
      </c>
      <c r="AE2901">
        <v>3.9727206515261869E-5</v>
      </c>
      <c r="AF2901">
        <v>254</v>
      </c>
      <c r="AG2901">
        <v>1647</v>
      </c>
      <c r="AH2901">
        <v>0.15421979356405585</v>
      </c>
      <c r="AI2901" s="3">
        <v>132839</v>
      </c>
      <c r="AJ2901" s="3">
        <v>1537789.7316781951</v>
      </c>
      <c r="AK2901">
        <v>30</v>
      </c>
      <c r="AL2901">
        <v>1559315.2</v>
      </c>
      <c r="AM2901">
        <v>294651</v>
      </c>
      <c r="AN2901">
        <v>79917</v>
      </c>
      <c r="AO2901">
        <v>374568</v>
      </c>
      <c r="AP2901">
        <v>11</v>
      </c>
      <c r="AQ2901">
        <v>3</v>
      </c>
      <c r="AR2901">
        <v>14</v>
      </c>
      <c r="AS2901">
        <v>0.18572072908651932</v>
      </c>
      <c r="AT2901">
        <v>12</v>
      </c>
      <c r="AU2901">
        <v>101</v>
      </c>
      <c r="AV2901">
        <f t="shared" si="186"/>
        <v>113</v>
      </c>
      <c r="AW2901">
        <v>54674</v>
      </c>
      <c r="AX2901">
        <v>0.72</v>
      </c>
      <c r="AY2901">
        <v>828115698.65536106</v>
      </c>
      <c r="AZ2901">
        <v>828115.69865536108</v>
      </c>
      <c r="BA2901">
        <v>12070.5129682932</v>
      </c>
      <c r="BB2901">
        <v>0.82846520493934095</v>
      </c>
      <c r="BC2901">
        <v>47040</v>
      </c>
      <c r="BD2901">
        <v>24073</v>
      </c>
      <c r="BE2901">
        <v>22967</v>
      </c>
      <c r="BF2901">
        <v>0.30460616188543616</v>
      </c>
      <c r="BG2901">
        <v>977289</v>
      </c>
      <c r="BH2901">
        <v>12.941653976031253</v>
      </c>
      <c r="BI2901">
        <v>8214</v>
      </c>
      <c r="BJ2901">
        <v>55</v>
      </c>
      <c r="BK2901">
        <v>11</v>
      </c>
      <c r="BL2901">
        <v>3</v>
      </c>
      <c r="BM2901">
        <v>0</v>
      </c>
      <c r="BN2901">
        <v>1</v>
      </c>
      <c r="BO2901">
        <v>2</v>
      </c>
      <c r="BP2901">
        <v>2</v>
      </c>
      <c r="BQ2901">
        <v>7</v>
      </c>
      <c r="BR2901">
        <v>3</v>
      </c>
      <c r="BS2901">
        <v>0</v>
      </c>
      <c r="BT2901">
        <v>74741</v>
      </c>
      <c r="BU2901">
        <v>0.74</v>
      </c>
      <c r="BV2901">
        <v>0.60910540000000002</v>
      </c>
      <c r="BW2901">
        <v>469</v>
      </c>
      <c r="BX2901">
        <v>1.1238809999999999</v>
      </c>
      <c r="BY2901">
        <v>-0.21084420000000001</v>
      </c>
      <c r="BZ2901">
        <v>55</v>
      </c>
      <c r="CA2901">
        <v>9</v>
      </c>
      <c r="CB2901">
        <v>5</v>
      </c>
      <c r="CC2901">
        <v>0</v>
      </c>
      <c r="CD2901">
        <v>0</v>
      </c>
      <c r="CE2901">
        <v>1</v>
      </c>
      <c r="CF2901">
        <v>0</v>
      </c>
      <c r="CG2901">
        <v>4</v>
      </c>
      <c r="CH2901">
        <v>3</v>
      </c>
      <c r="CI2901">
        <v>0</v>
      </c>
      <c r="CJ2901">
        <v>75224</v>
      </c>
      <c r="CK2901">
        <v>1.0236094863341487</v>
      </c>
      <c r="CL2901">
        <v>0.76871316639194343</v>
      </c>
      <c r="CM2901">
        <v>415</v>
      </c>
      <c r="CN2901">
        <v>4.0983420257123489E-2</v>
      </c>
      <c r="CO2901">
        <v>5579.9999999999991</v>
      </c>
      <c r="CP2901">
        <v>-0.1426977214</v>
      </c>
      <c r="CQ2901">
        <v>-0.38007188939999997</v>
      </c>
      <c r="CR2901">
        <v>63952</v>
      </c>
      <c r="CS2901">
        <v>0.84200000000000008</v>
      </c>
      <c r="CT2901">
        <v>61903</v>
      </c>
      <c r="CU2901">
        <v>0.84453454278999995</v>
      </c>
      <c r="CV2901">
        <v>150</v>
      </c>
      <c r="CW2901">
        <v>51</v>
      </c>
      <c r="CX2901">
        <v>36</v>
      </c>
      <c r="CY2901">
        <v>2271</v>
      </c>
      <c r="CZ2901">
        <v>2728</v>
      </c>
      <c r="DA2901" s="2">
        <v>34181</v>
      </c>
      <c r="DB2901" s="2">
        <v>4965</v>
      </c>
      <c r="DC2901" s="2">
        <v>173.15</v>
      </c>
      <c r="DD2901" s="2">
        <v>6268</v>
      </c>
      <c r="DE2901">
        <v>1120</v>
      </c>
      <c r="DF2901">
        <v>113</v>
      </c>
      <c r="DG2901">
        <v>27.97</v>
      </c>
      <c r="DH2901">
        <v>7.99</v>
      </c>
      <c r="DI2901" s="2">
        <v>13.32</v>
      </c>
      <c r="DJ2901">
        <v>3.4</v>
      </c>
      <c r="DL2901">
        <v>1.5179113539769277E-2</v>
      </c>
      <c r="DM2901">
        <v>0</v>
      </c>
      <c r="DN2901">
        <v>160.80000000000001</v>
      </c>
      <c r="DO2901">
        <v>0.10300000000000001</v>
      </c>
      <c r="DP2901">
        <v>892.49</v>
      </c>
      <c r="DQ2901" s="2">
        <f>372889+72751</f>
        <v>445640</v>
      </c>
      <c r="DR2901" s="2">
        <v>3267.0582491099999</v>
      </c>
      <c r="DS2901">
        <v>1.9545826087459289E-3</v>
      </c>
      <c r="DT2901">
        <v>6.6815218326602501</v>
      </c>
      <c r="DU2901">
        <v>10418598.552798985</v>
      </c>
      <c r="DV2901">
        <v>0</v>
      </c>
    </row>
    <row r="2902" spans="1:126" x14ac:dyDescent="0.15">
      <c r="A2902" t="s">
        <v>232</v>
      </c>
      <c r="B2902" t="s">
        <v>337</v>
      </c>
      <c r="C2902">
        <v>53</v>
      </c>
      <c r="D2902">
        <v>43</v>
      </c>
      <c r="E2902" t="s">
        <v>4728</v>
      </c>
      <c r="F2902">
        <v>53043</v>
      </c>
      <c r="G2902" t="s">
        <v>7885</v>
      </c>
      <c r="H2902">
        <v>93.6</v>
      </c>
      <c r="I2902">
        <v>0.2</v>
      </c>
      <c r="J2902">
        <v>1.5</v>
      </c>
      <c r="K2902">
        <v>0.4</v>
      </c>
      <c r="L2902">
        <v>2</v>
      </c>
      <c r="M2902">
        <v>2.2999999999999998</v>
      </c>
      <c r="N2902">
        <f t="shared" si="183"/>
        <v>8772.7000000000007</v>
      </c>
      <c r="O2902">
        <f t="shared" si="184"/>
        <v>1227.2999999999993</v>
      </c>
      <c r="P2902">
        <f t="shared" si="185"/>
        <v>1.4727599999999996</v>
      </c>
      <c r="Q2902" s="4">
        <v>53043</v>
      </c>
      <c r="R2902" s="5">
        <v>47.582743000000001</v>
      </c>
      <c r="S2902" s="5">
        <v>-118.417692</v>
      </c>
      <c r="T2902">
        <v>8</v>
      </c>
      <c r="U2902">
        <v>0.32835342626229058</v>
      </c>
      <c r="V2902">
        <v>10536</v>
      </c>
      <c r="W2902">
        <v>10409</v>
      </c>
      <c r="X2902">
        <v>10363</v>
      </c>
      <c r="Y2902">
        <v>10286</v>
      </c>
      <c r="Z2902">
        <v>5075</v>
      </c>
      <c r="AA2902">
        <v>51660</v>
      </c>
      <c r="AB2902">
        <v>3415.163</v>
      </c>
      <c r="AC2902">
        <v>46069</v>
      </c>
      <c r="AD2902">
        <v>1</v>
      </c>
      <c r="AE2902">
        <v>9.6497153333976654E-5</v>
      </c>
      <c r="AF2902">
        <v>22</v>
      </c>
      <c r="AG2902">
        <v>897</v>
      </c>
      <c r="AH2902">
        <v>2.4526198439241916E-2</v>
      </c>
      <c r="AI2902" s="3">
        <v>1114940</v>
      </c>
      <c r="AJ2902" s="3">
        <v>1478713.840176095</v>
      </c>
      <c r="AK2902">
        <v>464</v>
      </c>
      <c r="AL2902">
        <v>1497433.5999999999</v>
      </c>
      <c r="AM2902">
        <v>945843</v>
      </c>
      <c r="AN2902">
        <v>156074</v>
      </c>
      <c r="AO2902">
        <v>1101917</v>
      </c>
      <c r="AP2902">
        <v>3</v>
      </c>
      <c r="AQ2902">
        <v>1</v>
      </c>
      <c r="AR2902">
        <v>4</v>
      </c>
      <c r="AS2902">
        <v>0.38428283216447301</v>
      </c>
      <c r="AT2902">
        <v>3</v>
      </c>
      <c r="AU2902">
        <v>4</v>
      </c>
      <c r="AV2902">
        <f t="shared" si="186"/>
        <v>7</v>
      </c>
      <c r="AY2902">
        <v>409401736.05506402</v>
      </c>
      <c r="AZ2902">
        <v>409401.73605506402</v>
      </c>
      <c r="BA2902">
        <v>40124.777144273503</v>
      </c>
      <c r="BB2902">
        <v>0.2492225679919364</v>
      </c>
      <c r="BC2902">
        <v>6999</v>
      </c>
      <c r="BD2902">
        <v>949</v>
      </c>
      <c r="BE2902">
        <v>6050</v>
      </c>
      <c r="BF2902">
        <v>0.57422171602126049</v>
      </c>
      <c r="BG2902">
        <v>274551</v>
      </c>
      <c r="BH2902">
        <v>26.493389944996622</v>
      </c>
      <c r="BI2902">
        <v>1625</v>
      </c>
      <c r="BJ2902">
        <v>20</v>
      </c>
      <c r="BK2902">
        <v>0</v>
      </c>
      <c r="BL2902">
        <v>2</v>
      </c>
      <c r="BM2902">
        <v>0</v>
      </c>
      <c r="BN2902">
        <v>0</v>
      </c>
      <c r="BO2902">
        <v>0</v>
      </c>
      <c r="BP2902">
        <v>1</v>
      </c>
      <c r="BQ2902">
        <v>0</v>
      </c>
      <c r="BR2902">
        <v>4</v>
      </c>
      <c r="BS2902">
        <v>0</v>
      </c>
      <c r="BT2902">
        <v>10248</v>
      </c>
      <c r="BU2902">
        <v>0.6</v>
      </c>
      <c r="BV2902">
        <v>0.72527609999999998</v>
      </c>
      <c r="BW2902">
        <v>141</v>
      </c>
      <c r="BX2902">
        <v>2.6346609999999999</v>
      </c>
      <c r="BY2902">
        <v>2.7826689999999998</v>
      </c>
      <c r="BZ2902">
        <v>15</v>
      </c>
      <c r="CA2902">
        <v>0</v>
      </c>
      <c r="CB2902">
        <v>2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2</v>
      </c>
      <c r="CI2902">
        <v>0</v>
      </c>
      <c r="CJ2902">
        <v>10253</v>
      </c>
      <c r="CK2902">
        <v>1.9506485906563933</v>
      </c>
      <c r="CL2902">
        <v>0.83184587051990366</v>
      </c>
      <c r="CM2902">
        <v>111</v>
      </c>
      <c r="CN2902">
        <v>2.1007535935246229</v>
      </c>
      <c r="CO2902">
        <v>1020</v>
      </c>
      <c r="CP2902">
        <v>-0.39019261820000001</v>
      </c>
      <c r="CQ2902">
        <v>-3.5351358100000001E-2</v>
      </c>
      <c r="CR2902">
        <v>8951</v>
      </c>
      <c r="CS2902">
        <v>0.86799999999999999</v>
      </c>
      <c r="CT2902">
        <v>8871</v>
      </c>
      <c r="CU2902">
        <v>0.88146821844000001</v>
      </c>
      <c r="CV2902">
        <v>5</v>
      </c>
      <c r="CW2902">
        <v>4</v>
      </c>
      <c r="CX2902">
        <v>7</v>
      </c>
      <c r="CY2902">
        <v>1126</v>
      </c>
      <c r="CZ2902">
        <v>1529</v>
      </c>
      <c r="DA2902" s="2">
        <v>5033</v>
      </c>
      <c r="DB2902" s="2">
        <v>925</v>
      </c>
      <c r="DC2902" s="2">
        <v>87.37</v>
      </c>
      <c r="DD2902" s="2">
        <v>611</v>
      </c>
      <c r="DE2902">
        <v>524</v>
      </c>
      <c r="DF2902">
        <v>34</v>
      </c>
      <c r="DG2902">
        <v>9.7100000000000009</v>
      </c>
      <c r="DH2902">
        <v>58.25</v>
      </c>
      <c r="DI2902" s="2">
        <v>38.83</v>
      </c>
      <c r="DJ2902">
        <v>0.56000000000000005</v>
      </c>
      <c r="DK2902">
        <v>0.6819021651389312</v>
      </c>
      <c r="DL2902">
        <v>1.0033444816053512E-2</v>
      </c>
      <c r="DM2902">
        <v>0</v>
      </c>
      <c r="DN2902">
        <v>104.2</v>
      </c>
      <c r="DO2902">
        <v>6.7000000000000004E-2</v>
      </c>
      <c r="DP2902">
        <v>133174.99999999997</v>
      </c>
      <c r="DQ2902" s="2">
        <v>0</v>
      </c>
      <c r="DR2902" s="2">
        <v>1758.7450428100001</v>
      </c>
      <c r="DS2902">
        <v>1.1745084214433885E-3</v>
      </c>
      <c r="DT2902">
        <v>2.0293399183169498</v>
      </c>
      <c r="DU2902">
        <v>3038801.7795090559</v>
      </c>
      <c r="DV2902">
        <v>1</v>
      </c>
    </row>
    <row r="2903" spans="1:126" x14ac:dyDescent="0.15">
      <c r="A2903" t="s">
        <v>232</v>
      </c>
      <c r="B2903" t="s">
        <v>1202</v>
      </c>
      <c r="C2903">
        <v>53</v>
      </c>
      <c r="D2903">
        <v>45</v>
      </c>
      <c r="E2903" t="s">
        <v>4729</v>
      </c>
      <c r="F2903">
        <v>53045</v>
      </c>
      <c r="G2903" t="s">
        <v>7886</v>
      </c>
      <c r="H2903">
        <v>82.9</v>
      </c>
      <c r="I2903">
        <v>1</v>
      </c>
      <c r="J2903">
        <v>3.1</v>
      </c>
      <c r="K2903">
        <v>1.1000000000000001</v>
      </c>
      <c r="L2903">
        <v>3.9</v>
      </c>
      <c r="M2903">
        <v>8</v>
      </c>
      <c r="N2903">
        <f t="shared" si="183"/>
        <v>6963.4400000000005</v>
      </c>
      <c r="O2903">
        <f t="shared" si="184"/>
        <v>3036.5599999999995</v>
      </c>
      <c r="P2903">
        <f t="shared" si="185"/>
        <v>3.6438720000000009</v>
      </c>
      <c r="Q2903" s="4">
        <v>53045</v>
      </c>
      <c r="R2903" s="5">
        <v>47.354126000000001</v>
      </c>
      <c r="S2903" s="5">
        <v>-123.17385</v>
      </c>
      <c r="T2903">
        <v>4</v>
      </c>
      <c r="U2903">
        <v>6.1817461474991835E-2</v>
      </c>
      <c r="V2903">
        <v>60545</v>
      </c>
      <c r="W2903">
        <v>60728</v>
      </c>
      <c r="X2903">
        <v>60791</v>
      </c>
      <c r="Y2903">
        <v>60984</v>
      </c>
      <c r="Z2903">
        <v>31881</v>
      </c>
      <c r="AA2903">
        <v>51670</v>
      </c>
      <c r="AB2903">
        <v>21006.094000000001</v>
      </c>
      <c r="AC2903">
        <v>50406</v>
      </c>
      <c r="AD2903">
        <v>2</v>
      </c>
      <c r="AE2903">
        <v>3.2899606849698149E-5</v>
      </c>
      <c r="AF2903">
        <v>69</v>
      </c>
      <c r="AG2903">
        <v>377</v>
      </c>
      <c r="AH2903">
        <v>0.1830238726790451</v>
      </c>
      <c r="AI2903" s="3">
        <v>23743</v>
      </c>
      <c r="AJ2903" s="3">
        <v>614055.29562356498</v>
      </c>
      <c r="AK2903">
        <v>10</v>
      </c>
      <c r="AL2903">
        <v>672697.6</v>
      </c>
      <c r="AM2903">
        <v>339104</v>
      </c>
      <c r="AN2903">
        <v>15416</v>
      </c>
      <c r="AO2903">
        <v>354520</v>
      </c>
      <c r="AP2903">
        <v>7</v>
      </c>
      <c r="AQ2903">
        <v>2</v>
      </c>
      <c r="AR2903">
        <v>9</v>
      </c>
      <c r="AS2903">
        <v>0.14820181794230008</v>
      </c>
      <c r="AT2903">
        <v>10</v>
      </c>
      <c r="AU2903">
        <v>38</v>
      </c>
      <c r="AV2903">
        <f t="shared" si="186"/>
        <v>48</v>
      </c>
      <c r="AW2903">
        <v>58549</v>
      </c>
      <c r="AX2903">
        <v>0.88</v>
      </c>
      <c r="AY2903">
        <v>1153743742.29843</v>
      </c>
      <c r="AZ2903">
        <v>1153743.7422984301</v>
      </c>
      <c r="BA2903">
        <v>23261.627800755301</v>
      </c>
      <c r="BB2903">
        <v>0.42989252883133577</v>
      </c>
      <c r="BC2903">
        <v>24110</v>
      </c>
      <c r="BD2903">
        <v>39775</v>
      </c>
      <c r="BE2903">
        <v>-15665</v>
      </c>
      <c r="BF2903">
        <v>-0.258733173672475</v>
      </c>
      <c r="BG2903">
        <v>391029</v>
      </c>
      <c r="BH2903">
        <v>6.4323501834153083</v>
      </c>
      <c r="BI2903">
        <v>6538</v>
      </c>
      <c r="BJ2903">
        <v>20</v>
      </c>
      <c r="BK2903">
        <v>7</v>
      </c>
      <c r="BL2903">
        <v>3</v>
      </c>
      <c r="BM2903">
        <v>0</v>
      </c>
      <c r="BN2903">
        <v>1</v>
      </c>
      <c r="BO2903">
        <v>1</v>
      </c>
      <c r="BP2903">
        <v>1</v>
      </c>
      <c r="BQ2903">
        <v>3</v>
      </c>
      <c r="BR2903">
        <v>4</v>
      </c>
      <c r="BS2903">
        <v>0</v>
      </c>
      <c r="BT2903">
        <v>58016</v>
      </c>
      <c r="BU2903">
        <v>0.67</v>
      </c>
      <c r="BV2903">
        <v>0.61858869999999999</v>
      </c>
      <c r="BW2903">
        <v>300</v>
      </c>
      <c r="BX2903">
        <v>0.68946499999999999</v>
      </c>
      <c r="BY2903">
        <v>-0.62274490000000005</v>
      </c>
      <c r="BZ2903">
        <v>23</v>
      </c>
      <c r="CA2903">
        <v>6</v>
      </c>
      <c r="CB2903">
        <v>3</v>
      </c>
      <c r="CC2903">
        <v>0</v>
      </c>
      <c r="CD2903">
        <v>1</v>
      </c>
      <c r="CE2903">
        <v>1</v>
      </c>
      <c r="CF2903">
        <v>1</v>
      </c>
      <c r="CG2903">
        <v>5</v>
      </c>
      <c r="CH2903">
        <v>3</v>
      </c>
      <c r="CI2903">
        <v>0</v>
      </c>
      <c r="CJ2903">
        <v>60694</v>
      </c>
      <c r="CK2903">
        <v>0.70847200711767222</v>
      </c>
      <c r="CL2903">
        <v>0.8005840988998526</v>
      </c>
      <c r="CM2903">
        <v>270</v>
      </c>
      <c r="CN2903">
        <v>-0.27063189583583269</v>
      </c>
      <c r="CO2903">
        <v>5073</v>
      </c>
      <c r="CP2903">
        <v>-0.72454576469999998</v>
      </c>
      <c r="CQ2903">
        <v>-0.51053083740000005</v>
      </c>
      <c r="CR2903">
        <v>52253</v>
      </c>
      <c r="CS2903">
        <v>0.85599999999999998</v>
      </c>
      <c r="CT2903">
        <v>49405</v>
      </c>
      <c r="CU2903">
        <v>0.84306054009999998</v>
      </c>
      <c r="CV2903">
        <v>64</v>
      </c>
      <c r="CW2903">
        <v>24</v>
      </c>
      <c r="CX2903">
        <v>16</v>
      </c>
      <c r="CY2903">
        <v>831</v>
      </c>
      <c r="CZ2903">
        <v>635</v>
      </c>
      <c r="DA2903" s="2">
        <v>20156</v>
      </c>
      <c r="DB2903" s="2">
        <v>4195</v>
      </c>
      <c r="DC2903" s="2">
        <v>173.56</v>
      </c>
      <c r="DD2903" s="2">
        <v>9179</v>
      </c>
      <c r="DE2903">
        <v>257</v>
      </c>
      <c r="DF2903">
        <v>69</v>
      </c>
      <c r="DG2903">
        <v>28.1</v>
      </c>
      <c r="DH2903">
        <v>4.96</v>
      </c>
      <c r="DI2903" s="2">
        <v>13.22</v>
      </c>
      <c r="DJ2903">
        <v>5.2</v>
      </c>
      <c r="DL2903">
        <v>1.0610079575596816E-2</v>
      </c>
      <c r="DM2903">
        <v>0</v>
      </c>
      <c r="DN2903">
        <v>14.8</v>
      </c>
      <c r="DO2903">
        <v>2.2000000000000002E-2</v>
      </c>
      <c r="DP2903">
        <v>170.31</v>
      </c>
      <c r="DQ2903" s="2">
        <v>127152</v>
      </c>
      <c r="DR2903" s="2">
        <v>4012.3531223700015</v>
      </c>
      <c r="DS2903">
        <v>5.9645785121057518E-3</v>
      </c>
      <c r="DT2903">
        <v>2.4275597737419901</v>
      </c>
      <c r="DU2903">
        <v>1633013.6336527797</v>
      </c>
      <c r="DV2903">
        <v>1</v>
      </c>
    </row>
    <row r="2904" spans="1:126" x14ac:dyDescent="0.15">
      <c r="A2904" t="s">
        <v>232</v>
      </c>
      <c r="B2904" t="s">
        <v>4730</v>
      </c>
      <c r="C2904">
        <v>53</v>
      </c>
      <c r="D2904">
        <v>47</v>
      </c>
      <c r="E2904" t="s">
        <v>4731</v>
      </c>
      <c r="F2904">
        <v>53047</v>
      </c>
      <c r="G2904" t="s">
        <v>7887</v>
      </c>
      <c r="H2904">
        <v>68.3</v>
      </c>
      <c r="I2904">
        <v>0.3</v>
      </c>
      <c r="J2904">
        <v>10.7</v>
      </c>
      <c r="K2904">
        <v>0.5</v>
      </c>
      <c r="L2904">
        <v>2.6</v>
      </c>
      <c r="M2904">
        <v>17.600000000000001</v>
      </c>
      <c r="N2904">
        <f t="shared" si="183"/>
        <v>5096.24</v>
      </c>
      <c r="O2904">
        <f t="shared" si="184"/>
        <v>4903.76</v>
      </c>
      <c r="P2904">
        <f t="shared" si="185"/>
        <v>5.8845120000000026</v>
      </c>
      <c r="Q2904" s="4">
        <v>53047</v>
      </c>
      <c r="R2904" s="5">
        <v>48.548453000000002</v>
      </c>
      <c r="S2904" s="5">
        <v>-119.74223499999999</v>
      </c>
      <c r="T2904">
        <v>6</v>
      </c>
      <c r="U2904">
        <v>0.22750644018714089</v>
      </c>
      <c r="V2904">
        <v>40959</v>
      </c>
      <c r="W2904">
        <v>41241</v>
      </c>
      <c r="X2904">
        <v>41332</v>
      </c>
      <c r="Y2904">
        <v>41334</v>
      </c>
      <c r="Z2904">
        <v>20720</v>
      </c>
      <c r="AA2904">
        <v>51678</v>
      </c>
      <c r="AB2904">
        <v>15126.876</v>
      </c>
      <c r="AC2904">
        <v>40730</v>
      </c>
      <c r="AD2904">
        <v>4</v>
      </c>
      <c r="AE2904">
        <v>9.677731539727088E-5</v>
      </c>
      <c r="AF2904">
        <v>216</v>
      </c>
      <c r="AG2904">
        <v>1449</v>
      </c>
      <c r="AH2904">
        <v>0.14906832298136646</v>
      </c>
      <c r="AI2904" s="3">
        <v>1205285</v>
      </c>
      <c r="AJ2904" s="3">
        <v>3371504.4012007103</v>
      </c>
      <c r="AK2904">
        <v>42</v>
      </c>
      <c r="AL2904">
        <v>3401843.2</v>
      </c>
      <c r="AM2904">
        <v>251107</v>
      </c>
      <c r="AN2904">
        <v>106600</v>
      </c>
      <c r="AO2904">
        <v>357707</v>
      </c>
      <c r="AP2904">
        <v>6</v>
      </c>
      <c r="AQ2904">
        <v>4</v>
      </c>
      <c r="AR2904">
        <v>10</v>
      </c>
      <c r="AS2904">
        <v>0.24247714652893965</v>
      </c>
      <c r="AT2904">
        <v>10</v>
      </c>
      <c r="AU2904">
        <v>23</v>
      </c>
      <c r="AV2904">
        <f t="shared" si="186"/>
        <v>33</v>
      </c>
      <c r="AW2904">
        <v>26536</v>
      </c>
      <c r="AX2904">
        <v>0.65999999999999992</v>
      </c>
      <c r="AY2904">
        <v>5826655934.4075298</v>
      </c>
      <c r="AZ2904">
        <v>5826655.9344075294</v>
      </c>
      <c r="BA2904">
        <v>146697.94234979601</v>
      </c>
      <c r="BB2904">
        <v>6.8167281966064364E-2</v>
      </c>
      <c r="BC2904">
        <v>22045</v>
      </c>
      <c r="BD2904">
        <v>10576</v>
      </c>
      <c r="BE2904">
        <v>11469</v>
      </c>
      <c r="BF2904">
        <v>0.28001171903610927</v>
      </c>
      <c r="BG2904">
        <v>596482</v>
      </c>
      <c r="BH2904">
        <v>14.431481660698733</v>
      </c>
      <c r="BI2904">
        <v>5584</v>
      </c>
      <c r="BJ2904">
        <v>32</v>
      </c>
      <c r="BK2904">
        <v>8</v>
      </c>
      <c r="BL2904">
        <v>3</v>
      </c>
      <c r="BM2904">
        <v>0</v>
      </c>
      <c r="BN2904">
        <v>1</v>
      </c>
      <c r="BO2904">
        <v>0</v>
      </c>
      <c r="BP2904">
        <v>1</v>
      </c>
      <c r="BQ2904">
        <v>4</v>
      </c>
      <c r="BR2904">
        <v>2</v>
      </c>
      <c r="BS2904">
        <v>0</v>
      </c>
      <c r="BT2904">
        <v>40552</v>
      </c>
      <c r="BU2904">
        <v>0.52</v>
      </c>
      <c r="BV2904">
        <v>0.55220950000000002</v>
      </c>
      <c r="BW2904">
        <v>328</v>
      </c>
      <c r="BX2904">
        <v>1.2576449999999999</v>
      </c>
      <c r="BY2904">
        <v>2.0646299999999999E-2</v>
      </c>
      <c r="BZ2904">
        <v>30</v>
      </c>
      <c r="CA2904">
        <v>10</v>
      </c>
      <c r="CB2904">
        <v>4</v>
      </c>
      <c r="CC2904">
        <v>0</v>
      </c>
      <c r="CD2904">
        <v>0</v>
      </c>
      <c r="CE2904">
        <v>0</v>
      </c>
      <c r="CF2904">
        <v>1</v>
      </c>
      <c r="CG2904">
        <v>6</v>
      </c>
      <c r="CH2904">
        <v>5</v>
      </c>
      <c r="CI2904">
        <v>0</v>
      </c>
      <c r="CJ2904">
        <v>41347</v>
      </c>
      <c r="CK2904">
        <v>1.3543908868841754</v>
      </c>
      <c r="CL2904">
        <v>0.78926161919040483</v>
      </c>
      <c r="CM2904">
        <v>284</v>
      </c>
      <c r="CN2904">
        <v>0.73416851115778103</v>
      </c>
      <c r="CO2904">
        <v>3732.0000000000005</v>
      </c>
      <c r="CP2904">
        <v>-1.4276635647</v>
      </c>
      <c r="CQ2904">
        <v>-0.51558192380000001</v>
      </c>
      <c r="CR2904">
        <v>35616</v>
      </c>
      <c r="CS2904">
        <v>0.85699999999999998</v>
      </c>
      <c r="CT2904">
        <v>30351</v>
      </c>
      <c r="CU2904">
        <v>0.77276234568000002</v>
      </c>
      <c r="CV2904">
        <v>106</v>
      </c>
      <c r="CW2904">
        <v>29</v>
      </c>
      <c r="CX2904">
        <v>38</v>
      </c>
      <c r="CY2904">
        <v>14887</v>
      </c>
      <c r="CZ2904">
        <v>2320</v>
      </c>
      <c r="DA2904" s="2">
        <v>23583</v>
      </c>
      <c r="DB2904" s="2">
        <v>2915</v>
      </c>
      <c r="DC2904" s="2">
        <v>165.08</v>
      </c>
      <c r="DD2904" s="2">
        <v>10292</v>
      </c>
      <c r="DE2904">
        <v>819</v>
      </c>
      <c r="DF2904">
        <v>109</v>
      </c>
      <c r="DG2904">
        <v>48.55</v>
      </c>
      <c r="DH2904">
        <v>16.989999999999998</v>
      </c>
      <c r="DI2904" s="2">
        <v>14.57</v>
      </c>
      <c r="DJ2904">
        <v>1.36</v>
      </c>
      <c r="DK2904">
        <v>0.98722127961436512</v>
      </c>
      <c r="DL2904">
        <v>4.5548654244306416E-2</v>
      </c>
      <c r="DM2904">
        <v>0</v>
      </c>
      <c r="DN2904">
        <v>14.1</v>
      </c>
      <c r="DO2904">
        <v>4.0000000000000001E-3</v>
      </c>
      <c r="DP2904">
        <v>3782.92</v>
      </c>
      <c r="DQ2904" s="2">
        <v>1499013</v>
      </c>
      <c r="DR2904" s="2">
        <v>16203.234329200001</v>
      </c>
      <c r="DS2904">
        <v>4.7016638314825989E-3</v>
      </c>
      <c r="DV2904">
        <v>0</v>
      </c>
    </row>
    <row r="2905" spans="1:126" x14ac:dyDescent="0.15">
      <c r="A2905" t="s">
        <v>232</v>
      </c>
      <c r="B2905" t="s">
        <v>4732</v>
      </c>
      <c r="C2905">
        <v>53</v>
      </c>
      <c r="D2905">
        <v>49</v>
      </c>
      <c r="E2905" t="s">
        <v>4733</v>
      </c>
      <c r="F2905">
        <v>53049</v>
      </c>
      <c r="G2905" t="s">
        <v>7888</v>
      </c>
      <c r="H2905">
        <v>84.6</v>
      </c>
      <c r="I2905">
        <v>0.3</v>
      </c>
      <c r="J2905">
        <v>2</v>
      </c>
      <c r="K2905">
        <v>2</v>
      </c>
      <c r="L2905">
        <v>3</v>
      </c>
      <c r="M2905">
        <v>8</v>
      </c>
      <c r="N2905">
        <f t="shared" si="183"/>
        <v>7238.2499999999991</v>
      </c>
      <c r="O2905">
        <f t="shared" si="184"/>
        <v>2761.7500000000009</v>
      </c>
      <c r="P2905">
        <f t="shared" si="185"/>
        <v>3.3141000000000025</v>
      </c>
      <c r="Q2905" s="4">
        <v>53049</v>
      </c>
      <c r="R2905" s="5">
        <v>46.556587</v>
      </c>
      <c r="S2905" s="5">
        <v>-123.782419</v>
      </c>
      <c r="T2905">
        <v>7</v>
      </c>
      <c r="U2905">
        <v>0.22489029576778979</v>
      </c>
      <c r="V2905">
        <v>20945</v>
      </c>
      <c r="W2905">
        <v>20665</v>
      </c>
      <c r="X2905">
        <v>20645</v>
      </c>
      <c r="Y2905">
        <v>20855</v>
      </c>
      <c r="Z2905">
        <v>10172</v>
      </c>
      <c r="AA2905">
        <v>51680</v>
      </c>
      <c r="AB2905">
        <v>6316.6890000000003</v>
      </c>
      <c r="AC2905">
        <v>37684</v>
      </c>
      <c r="AD2905">
        <v>3</v>
      </c>
      <c r="AE2905">
        <v>1.4531363526277548E-4</v>
      </c>
      <c r="AF2905">
        <v>33</v>
      </c>
      <c r="AG2905">
        <v>330</v>
      </c>
      <c r="AH2905">
        <v>0.1</v>
      </c>
      <c r="AI2905" s="3">
        <v>52157</v>
      </c>
      <c r="AJ2905" s="3">
        <v>596901.25490963005</v>
      </c>
      <c r="AK2905">
        <v>30</v>
      </c>
      <c r="AL2905">
        <v>783091.19999999995</v>
      </c>
      <c r="AM2905">
        <v>217091</v>
      </c>
      <c r="AN2905">
        <v>19989</v>
      </c>
      <c r="AO2905">
        <v>237080</v>
      </c>
      <c r="AP2905">
        <v>12</v>
      </c>
      <c r="AQ2905">
        <v>0</v>
      </c>
      <c r="AR2905">
        <v>12</v>
      </c>
      <c r="AS2905">
        <v>0.58069199128962012</v>
      </c>
      <c r="AT2905">
        <v>13</v>
      </c>
      <c r="AU2905">
        <v>18</v>
      </c>
      <c r="AV2905">
        <f t="shared" si="186"/>
        <v>31</v>
      </c>
      <c r="AW2905">
        <v>15661</v>
      </c>
      <c r="AX2905">
        <v>0.77</v>
      </c>
      <c r="AY2905">
        <v>1506468110.4549601</v>
      </c>
      <c r="AZ2905">
        <v>1506468.11045496</v>
      </c>
      <c r="BA2905">
        <v>71788.598809234405</v>
      </c>
      <c r="BB2905">
        <v>0.13929788526132464</v>
      </c>
      <c r="BC2905">
        <v>14286</v>
      </c>
      <c r="BD2905">
        <v>9063</v>
      </c>
      <c r="BE2905">
        <v>5223</v>
      </c>
      <c r="BF2905">
        <v>0.2493673907853903</v>
      </c>
      <c r="BG2905">
        <v>311406</v>
      </c>
      <c r="BH2905">
        <v>15.083845967546621</v>
      </c>
      <c r="BI2905">
        <v>3353</v>
      </c>
      <c r="BJ2905">
        <v>20</v>
      </c>
      <c r="BK2905">
        <v>8</v>
      </c>
      <c r="BL2905">
        <v>2</v>
      </c>
      <c r="BM2905">
        <v>0</v>
      </c>
      <c r="BN2905">
        <v>0</v>
      </c>
      <c r="BO2905">
        <v>1</v>
      </c>
      <c r="BP2905">
        <v>1</v>
      </c>
      <c r="BQ2905">
        <v>2</v>
      </c>
      <c r="BR2905">
        <v>3</v>
      </c>
      <c r="BS2905">
        <v>0</v>
      </c>
      <c r="BT2905">
        <v>21272</v>
      </c>
      <c r="BU2905">
        <v>0.56000000000000005</v>
      </c>
      <c r="BV2905">
        <v>0.63329469999999999</v>
      </c>
      <c r="BW2905">
        <v>216</v>
      </c>
      <c r="BX2905">
        <v>1.739376</v>
      </c>
      <c r="BY2905">
        <v>1.095998</v>
      </c>
      <c r="BZ2905">
        <v>21</v>
      </c>
      <c r="CA2905">
        <v>7</v>
      </c>
      <c r="CB2905">
        <v>2</v>
      </c>
      <c r="CC2905">
        <v>0</v>
      </c>
      <c r="CD2905">
        <v>1</v>
      </c>
      <c r="CE2905">
        <v>1</v>
      </c>
      <c r="CF2905">
        <v>0</v>
      </c>
      <c r="CG2905">
        <v>1</v>
      </c>
      <c r="CH2905">
        <v>2</v>
      </c>
      <c r="CI2905">
        <v>0</v>
      </c>
      <c r="CJ2905">
        <v>20551</v>
      </c>
      <c r="CK2905">
        <v>1.7030801420855433</v>
      </c>
      <c r="CL2905">
        <v>0.78356041992405634</v>
      </c>
      <c r="CM2905">
        <v>193</v>
      </c>
      <c r="CN2905">
        <v>1.4457254801047352</v>
      </c>
      <c r="CO2905">
        <v>1565</v>
      </c>
      <c r="CP2905">
        <v>-1.3595306238</v>
      </c>
      <c r="CQ2905">
        <v>-0.65307286279999999</v>
      </c>
      <c r="CR2905">
        <v>17558</v>
      </c>
      <c r="CS2905">
        <v>0.84099999999999997</v>
      </c>
      <c r="CT2905">
        <v>16651</v>
      </c>
      <c r="CU2905">
        <v>0.83147853735999999</v>
      </c>
      <c r="CV2905">
        <v>44</v>
      </c>
      <c r="CW2905">
        <v>7</v>
      </c>
      <c r="CX2905">
        <v>7</v>
      </c>
      <c r="CY2905">
        <v>1122</v>
      </c>
      <c r="CZ2905">
        <v>534</v>
      </c>
      <c r="DA2905" s="2">
        <v>9834</v>
      </c>
      <c r="DB2905" s="2">
        <v>1505</v>
      </c>
      <c r="DC2905" s="2">
        <v>258.56</v>
      </c>
      <c r="DD2905" s="2">
        <v>2188</v>
      </c>
      <c r="DE2905">
        <v>187</v>
      </c>
      <c r="DF2905">
        <v>33</v>
      </c>
      <c r="DG2905">
        <v>63.42</v>
      </c>
      <c r="DH2905">
        <v>24.39</v>
      </c>
      <c r="DI2905" s="2">
        <v>48.79</v>
      </c>
      <c r="DJ2905">
        <v>4.8499999999999996</v>
      </c>
      <c r="DK2905">
        <v>0.99927143048871681</v>
      </c>
      <c r="DL2905">
        <v>9.0909090909090905E-3</v>
      </c>
      <c r="DM2905">
        <v>0</v>
      </c>
      <c r="DN2905">
        <v>23.2</v>
      </c>
      <c r="DO2905">
        <v>3.3000000000000002E-2</v>
      </c>
      <c r="DP2905">
        <v>190.67</v>
      </c>
      <c r="DQ2905" s="2">
        <v>0</v>
      </c>
      <c r="DR2905" s="2">
        <v>4479.3998718699995</v>
      </c>
      <c r="DS2905">
        <v>5.6499502112385388E-3</v>
      </c>
      <c r="DT2905">
        <v>2.45799936136997</v>
      </c>
      <c r="DU2905">
        <v>1924837.6694944433</v>
      </c>
      <c r="DV2905">
        <v>1</v>
      </c>
    </row>
    <row r="2906" spans="1:126" x14ac:dyDescent="0.15">
      <c r="A2906" t="s">
        <v>232</v>
      </c>
      <c r="B2906" t="s">
        <v>4734</v>
      </c>
      <c r="C2906">
        <v>53</v>
      </c>
      <c r="D2906">
        <v>51</v>
      </c>
      <c r="E2906" t="s">
        <v>4735</v>
      </c>
      <c r="F2906">
        <v>53051</v>
      </c>
      <c r="G2906" t="s">
        <v>7889</v>
      </c>
      <c r="H2906">
        <v>89.8</v>
      </c>
      <c r="I2906">
        <v>0.4</v>
      </c>
      <c r="J2906">
        <v>3.6</v>
      </c>
      <c r="K2906">
        <v>0.6</v>
      </c>
      <c r="L2906">
        <v>2.6</v>
      </c>
      <c r="M2906">
        <v>3</v>
      </c>
      <c r="N2906">
        <f t="shared" si="183"/>
        <v>8093.2799999999988</v>
      </c>
      <c r="O2906">
        <f t="shared" si="184"/>
        <v>1906.7200000000012</v>
      </c>
      <c r="P2906">
        <f t="shared" si="185"/>
        <v>2.2880640000000021</v>
      </c>
      <c r="Q2906" s="4">
        <v>53051</v>
      </c>
      <c r="R2906" s="5">
        <v>48.543824999999998</v>
      </c>
      <c r="S2906" s="5">
        <v>-117.232191</v>
      </c>
      <c r="T2906">
        <v>2</v>
      </c>
      <c r="U2906">
        <v>0.226902884067753</v>
      </c>
      <c r="V2906">
        <v>12976</v>
      </c>
      <c r="W2906">
        <v>12965</v>
      </c>
      <c r="X2906">
        <v>12968</v>
      </c>
      <c r="Y2906">
        <v>13064</v>
      </c>
      <c r="Z2906">
        <v>6706</v>
      </c>
      <c r="AA2906">
        <v>51683</v>
      </c>
      <c r="AB2906">
        <v>3990.7390000000005</v>
      </c>
      <c r="AC2906">
        <v>40599</v>
      </c>
      <c r="AD2906">
        <v>1</v>
      </c>
      <c r="AE2906">
        <v>7.7112893275755709E-5</v>
      </c>
      <c r="AF2906">
        <v>48</v>
      </c>
      <c r="AG2906">
        <v>288</v>
      </c>
      <c r="AH2906">
        <v>0.16666666666666666</v>
      </c>
      <c r="AI2906" s="3">
        <v>43619</v>
      </c>
      <c r="AJ2906" s="3">
        <v>896011.43600336008</v>
      </c>
      <c r="AK2906">
        <v>54</v>
      </c>
      <c r="AL2906">
        <v>912217.59999999998</v>
      </c>
      <c r="AM2906">
        <v>142116</v>
      </c>
      <c r="AN2906">
        <v>13110</v>
      </c>
      <c r="AO2906">
        <v>155226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12</v>
      </c>
      <c r="AV2906">
        <f t="shared" si="186"/>
        <v>12</v>
      </c>
      <c r="AW2906">
        <v>1747</v>
      </c>
      <c r="AX2906">
        <v>0.14000000000000001</v>
      </c>
      <c r="AY2906">
        <v>766836385.56218195</v>
      </c>
      <c r="AZ2906">
        <v>766836.38556218194</v>
      </c>
      <c r="BA2906">
        <v>66541.445353941206</v>
      </c>
      <c r="BB2906">
        <v>0.15028227816226278</v>
      </c>
      <c r="BC2906">
        <v>4287</v>
      </c>
      <c r="BD2906">
        <v>976</v>
      </c>
      <c r="BE2906">
        <v>3311</v>
      </c>
      <c r="BF2906">
        <v>0.25516337854500615</v>
      </c>
      <c r="BG2906">
        <v>99491</v>
      </c>
      <c r="BH2906">
        <v>7.6720388648982114</v>
      </c>
      <c r="BI2906">
        <v>2022</v>
      </c>
      <c r="BJ2906">
        <v>11</v>
      </c>
      <c r="BK2906">
        <v>2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12946</v>
      </c>
      <c r="BU2906">
        <v>0.52</v>
      </c>
      <c r="BV2906">
        <v>0.64405780000000001</v>
      </c>
      <c r="BW2906">
        <v>91</v>
      </c>
      <c r="BX2906">
        <v>1.1586590000000001</v>
      </c>
      <c r="BY2906">
        <v>0.2569399</v>
      </c>
      <c r="BZ2906">
        <v>7</v>
      </c>
      <c r="CA2906">
        <v>2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1</v>
      </c>
      <c r="CH2906">
        <v>0</v>
      </c>
      <c r="CI2906">
        <v>0</v>
      </c>
      <c r="CJ2906">
        <v>12941</v>
      </c>
      <c r="CK2906">
        <v>0.85001159106715085</v>
      </c>
      <c r="CL2906">
        <v>0.80687318489835436</v>
      </c>
      <c r="CM2906">
        <v>74</v>
      </c>
      <c r="CN2906">
        <v>0.15474774200534558</v>
      </c>
      <c r="CO2906">
        <v>1212</v>
      </c>
      <c r="CP2906">
        <v>-0.71123670380000004</v>
      </c>
      <c r="CQ2906">
        <v>-0.6020163798</v>
      </c>
      <c r="CR2906">
        <v>10828</v>
      </c>
      <c r="CS2906">
        <v>0.82599999999999996</v>
      </c>
      <c r="CT2906">
        <v>10874</v>
      </c>
      <c r="CU2906">
        <v>0.86120899973000009</v>
      </c>
      <c r="CV2906">
        <v>20</v>
      </c>
      <c r="CW2906">
        <v>3</v>
      </c>
      <c r="CX2906">
        <v>6</v>
      </c>
      <c r="CY2906">
        <v>129</v>
      </c>
      <c r="CZ2906">
        <v>472</v>
      </c>
      <c r="DA2906" s="2">
        <v>4801</v>
      </c>
      <c r="DB2906" s="2">
        <v>900</v>
      </c>
      <c r="DC2906" s="2">
        <v>186.1</v>
      </c>
      <c r="DD2906" s="2">
        <v>1063</v>
      </c>
      <c r="DE2906">
        <v>190</v>
      </c>
      <c r="DF2906">
        <v>18</v>
      </c>
      <c r="DG2906">
        <v>15.51</v>
      </c>
      <c r="DH2906">
        <v>31.02</v>
      </c>
      <c r="DI2906" s="2">
        <v>15.51</v>
      </c>
      <c r="DJ2906">
        <v>3.33</v>
      </c>
      <c r="DK2906">
        <v>0.98418120543799725</v>
      </c>
      <c r="DL2906">
        <v>3.472222222222222E-3</v>
      </c>
      <c r="DM2906">
        <v>0</v>
      </c>
      <c r="DN2906">
        <v>0</v>
      </c>
      <c r="DO2906">
        <v>0</v>
      </c>
      <c r="DP2906">
        <v>0</v>
      </c>
      <c r="DQ2906" s="2">
        <f>269631+400+255530</f>
        <v>525561</v>
      </c>
      <c r="DR2906" s="2">
        <v>1202.27843454</v>
      </c>
      <c r="DS2906">
        <v>1.1961020222384659E-3</v>
      </c>
      <c r="DT2906">
        <v>2.8563522815287401</v>
      </c>
      <c r="DU2906">
        <v>2605614.8230106714</v>
      </c>
      <c r="DV2906">
        <v>0</v>
      </c>
    </row>
    <row r="2907" spans="1:126" x14ac:dyDescent="0.15">
      <c r="A2907" t="s">
        <v>232</v>
      </c>
      <c r="B2907" t="s">
        <v>956</v>
      </c>
      <c r="C2907">
        <v>53</v>
      </c>
      <c r="D2907">
        <v>53</v>
      </c>
      <c r="E2907" t="s">
        <v>4736</v>
      </c>
      <c r="F2907">
        <v>53053</v>
      </c>
      <c r="G2907" t="s">
        <v>7890</v>
      </c>
      <c r="H2907">
        <v>70.3</v>
      </c>
      <c r="I2907">
        <v>6.5</v>
      </c>
      <c r="J2907">
        <v>1.1000000000000001</v>
      </c>
      <c r="K2907">
        <v>5.8</v>
      </c>
      <c r="L2907">
        <v>7.1</v>
      </c>
      <c r="M2907">
        <v>9.1999999999999993</v>
      </c>
      <c r="N2907">
        <f t="shared" si="183"/>
        <v>5154.24</v>
      </c>
      <c r="O2907">
        <f t="shared" si="184"/>
        <v>4845.76</v>
      </c>
      <c r="P2907">
        <f t="shared" si="185"/>
        <v>5.8149120000000023</v>
      </c>
      <c r="Q2907" s="4">
        <v>53053</v>
      </c>
      <c r="R2907" s="5">
        <v>47.051414999999999</v>
      </c>
      <c r="S2907" s="5">
        <v>-122.15324200000001</v>
      </c>
      <c r="T2907">
        <v>1</v>
      </c>
      <c r="U2907">
        <v>8.5653807162915499E-2</v>
      </c>
      <c r="V2907">
        <v>798528</v>
      </c>
      <c r="W2907">
        <v>812689</v>
      </c>
      <c r="X2907">
        <v>821952</v>
      </c>
      <c r="Y2907">
        <v>841466</v>
      </c>
      <c r="Z2907">
        <v>441128</v>
      </c>
      <c r="AA2907">
        <v>51685</v>
      </c>
      <c r="AB2907">
        <v>338396.61399999994</v>
      </c>
      <c r="AC2907">
        <v>59953</v>
      </c>
      <c r="AD2907">
        <v>21</v>
      </c>
      <c r="AE2907">
        <v>2.5548937164213969E-5</v>
      </c>
      <c r="AF2907">
        <v>295</v>
      </c>
      <c r="AG2907">
        <v>1478</v>
      </c>
      <c r="AH2907">
        <v>0.19959404600811909</v>
      </c>
      <c r="AI2907" s="3">
        <v>49483</v>
      </c>
      <c r="AJ2907" s="3">
        <v>1068462.3477238452</v>
      </c>
      <c r="AK2907">
        <v>10</v>
      </c>
      <c r="AL2907">
        <v>1156268.8</v>
      </c>
      <c r="AM2907">
        <v>1001231</v>
      </c>
      <c r="AN2907">
        <v>52540</v>
      </c>
      <c r="AO2907">
        <v>1053771</v>
      </c>
      <c r="AP2907">
        <v>56</v>
      </c>
      <c r="AQ2907">
        <v>11</v>
      </c>
      <c r="AR2907">
        <v>67</v>
      </c>
      <c r="AS2907">
        <v>8.2442361100002581E-2</v>
      </c>
      <c r="AT2907">
        <v>71</v>
      </c>
      <c r="AU2907">
        <v>500</v>
      </c>
      <c r="AV2907">
        <f t="shared" si="186"/>
        <v>571</v>
      </c>
      <c r="AY2907">
        <v>3097992080.6350398</v>
      </c>
      <c r="AZ2907">
        <v>3097992.0806350396</v>
      </c>
      <c r="BA2907">
        <v>4414.1197375887696</v>
      </c>
      <c r="BB2907">
        <v>2.2654573492522747</v>
      </c>
      <c r="BC2907">
        <v>238326</v>
      </c>
      <c r="BD2907">
        <v>207315</v>
      </c>
      <c r="BE2907">
        <v>31011</v>
      </c>
      <c r="BF2907">
        <v>3.8835206780476077E-2</v>
      </c>
      <c r="BG2907">
        <v>10387012</v>
      </c>
      <c r="BH2907">
        <v>12.63700556723507</v>
      </c>
      <c r="BI2907">
        <v>47771</v>
      </c>
      <c r="BJ2907">
        <v>393</v>
      </c>
      <c r="BK2907">
        <v>56</v>
      </c>
      <c r="BL2907">
        <v>26</v>
      </c>
      <c r="BM2907">
        <v>4</v>
      </c>
      <c r="BN2907">
        <v>6</v>
      </c>
      <c r="BO2907">
        <v>53</v>
      </c>
      <c r="BP2907">
        <v>5</v>
      </c>
      <c r="BQ2907">
        <v>65</v>
      </c>
      <c r="BR2907">
        <v>21</v>
      </c>
      <c r="BS2907">
        <v>0</v>
      </c>
      <c r="BT2907">
        <v>796836</v>
      </c>
      <c r="BU2907">
        <v>0.75</v>
      </c>
      <c r="BV2907">
        <v>0.55817260000000002</v>
      </c>
      <c r="BW2907">
        <v>3672</v>
      </c>
      <c r="BX2907">
        <v>0.78937190000000002</v>
      </c>
      <c r="BY2907">
        <v>-0.98992630000000004</v>
      </c>
      <c r="BZ2907">
        <v>384</v>
      </c>
      <c r="CA2907">
        <v>54</v>
      </c>
      <c r="CB2907">
        <v>22</v>
      </c>
      <c r="CC2907">
        <v>9</v>
      </c>
      <c r="CD2907">
        <v>10</v>
      </c>
      <c r="CE2907">
        <v>47</v>
      </c>
      <c r="CF2907">
        <v>6</v>
      </c>
      <c r="CG2907">
        <v>68</v>
      </c>
      <c r="CH2907">
        <v>17</v>
      </c>
      <c r="CI2907">
        <v>0</v>
      </c>
      <c r="CJ2907">
        <v>831161</v>
      </c>
      <c r="CK2907">
        <v>0.7423351191887011</v>
      </c>
      <c r="CL2907">
        <v>0.77408941612018467</v>
      </c>
      <c r="CM2907">
        <v>3246</v>
      </c>
      <c r="CN2907">
        <v>-0.47130933295692007</v>
      </c>
      <c r="CO2907">
        <v>108586</v>
      </c>
      <c r="CP2907">
        <v>-0.21681795810000001</v>
      </c>
      <c r="CQ2907">
        <v>-9.3109502400000002E-2</v>
      </c>
      <c r="CR2907">
        <v>721254</v>
      </c>
      <c r="CS2907">
        <v>0.84900000000000009</v>
      </c>
      <c r="CT2907">
        <v>676353</v>
      </c>
      <c r="CU2907">
        <v>0.86752470376000002</v>
      </c>
      <c r="CV2907">
        <v>3135</v>
      </c>
      <c r="CW2907">
        <v>657</v>
      </c>
      <c r="CX2907">
        <v>577</v>
      </c>
      <c r="CY2907">
        <v>1829</v>
      </c>
      <c r="CZ2907">
        <v>2460</v>
      </c>
      <c r="DA2907" s="2">
        <v>412875</v>
      </c>
      <c r="DB2907" s="2">
        <v>83030</v>
      </c>
      <c r="DC2907" s="2">
        <v>216.17</v>
      </c>
      <c r="DD2907" s="2">
        <v>207954</v>
      </c>
      <c r="DE2907">
        <v>1098</v>
      </c>
      <c r="DF2907">
        <v>221</v>
      </c>
      <c r="DG2907">
        <v>30.99</v>
      </c>
      <c r="DH2907">
        <v>3.78</v>
      </c>
      <c r="DI2907" s="2">
        <v>11.35</v>
      </c>
      <c r="DJ2907">
        <v>4.62</v>
      </c>
      <c r="DK2907">
        <v>0.9801750095992563</v>
      </c>
      <c r="DL2907">
        <v>1.6238159675236806E-2</v>
      </c>
      <c r="DM2907">
        <v>0</v>
      </c>
      <c r="DN2907">
        <v>4.5</v>
      </c>
      <c r="DO2907">
        <v>4.0000000000000001E-3</v>
      </c>
      <c r="DP2907">
        <v>0</v>
      </c>
      <c r="DQ2907" s="2">
        <v>131406</v>
      </c>
      <c r="DR2907" s="2">
        <v>11589.792494269997</v>
      </c>
      <c r="DS2907">
        <v>1.4358307732956105E-2</v>
      </c>
      <c r="DT2907">
        <v>4.7150540559243703</v>
      </c>
      <c r="DU2907">
        <v>5451869.8951788051</v>
      </c>
      <c r="DV2907">
        <v>0</v>
      </c>
    </row>
    <row r="2908" spans="1:126" x14ac:dyDescent="0.15">
      <c r="A2908" t="s">
        <v>232</v>
      </c>
      <c r="B2908" t="s">
        <v>3013</v>
      </c>
      <c r="C2908">
        <v>53</v>
      </c>
      <c r="D2908">
        <v>55</v>
      </c>
      <c r="E2908" t="s">
        <v>4737</v>
      </c>
      <c r="F2908">
        <v>53055</v>
      </c>
      <c r="G2908" t="s">
        <v>7891</v>
      </c>
      <c r="H2908">
        <v>90.2</v>
      </c>
      <c r="I2908">
        <v>0.3</v>
      </c>
      <c r="J2908">
        <v>0.5</v>
      </c>
      <c r="K2908">
        <v>1.1000000000000001</v>
      </c>
      <c r="L2908">
        <v>2.4</v>
      </c>
      <c r="M2908">
        <v>5.4</v>
      </c>
      <c r="N2908">
        <f t="shared" si="183"/>
        <v>8172.5100000000011</v>
      </c>
      <c r="O2908">
        <f t="shared" si="184"/>
        <v>1827.4899999999989</v>
      </c>
      <c r="P2908">
        <f t="shared" si="185"/>
        <v>2.1929879999999993</v>
      </c>
      <c r="Q2908" s="4">
        <v>53055</v>
      </c>
      <c r="R2908" s="5">
        <v>48.507190000000001</v>
      </c>
      <c r="S2908" s="5">
        <v>-123.103769</v>
      </c>
      <c r="T2908">
        <v>9</v>
      </c>
      <c r="U2908">
        <v>4.749790315632104E-2</v>
      </c>
      <c r="V2908">
        <v>15740</v>
      </c>
      <c r="W2908">
        <v>15847</v>
      </c>
      <c r="X2908">
        <v>15956</v>
      </c>
      <c r="Y2908">
        <v>16187</v>
      </c>
      <c r="Z2908">
        <v>8358</v>
      </c>
      <c r="AA2908">
        <v>51690</v>
      </c>
      <c r="AB2908">
        <v>6445.348</v>
      </c>
      <c r="AC2908">
        <v>55960</v>
      </c>
      <c r="AD2908">
        <v>3</v>
      </c>
      <c r="AE2908">
        <v>1.8801704687891702E-4</v>
      </c>
      <c r="AF2908">
        <v>90</v>
      </c>
      <c r="AG2908">
        <v>274</v>
      </c>
      <c r="AH2908">
        <v>0.32846715328467152</v>
      </c>
      <c r="AI2908" s="3">
        <v>15669</v>
      </c>
      <c r="AJ2908" s="3">
        <v>111299.8875328</v>
      </c>
      <c r="AK2908">
        <v>26</v>
      </c>
      <c r="AL2908">
        <v>397497.60000000003</v>
      </c>
      <c r="AM2908">
        <v>266314</v>
      </c>
      <c r="AN2908">
        <v>7789</v>
      </c>
      <c r="AO2908">
        <v>274103</v>
      </c>
      <c r="AP2908">
        <v>8</v>
      </c>
      <c r="AQ2908">
        <v>3</v>
      </c>
      <c r="AR2908">
        <v>11</v>
      </c>
      <c r="AS2908">
        <v>0.69413769167665806</v>
      </c>
      <c r="AT2908">
        <v>13</v>
      </c>
      <c r="AU2908">
        <v>24</v>
      </c>
      <c r="AV2908">
        <f t="shared" si="186"/>
        <v>37</v>
      </c>
      <c r="AY2908">
        <v>571773806.07259095</v>
      </c>
      <c r="AZ2908">
        <v>571773.80607259099</v>
      </c>
      <c r="BA2908">
        <v>40617.747814658404</v>
      </c>
      <c r="BB2908">
        <v>0.24619779623505206</v>
      </c>
      <c r="BC2908">
        <v>10426</v>
      </c>
      <c r="BD2908">
        <v>15654</v>
      </c>
      <c r="BE2908">
        <v>-5228</v>
      </c>
      <c r="BF2908">
        <v>-0.33214739517153746</v>
      </c>
      <c r="BG2908">
        <v>495362</v>
      </c>
      <c r="BH2908">
        <v>31.045500125344699</v>
      </c>
      <c r="BI2908">
        <v>2357</v>
      </c>
      <c r="BJ2908">
        <v>9</v>
      </c>
      <c r="BK2908">
        <v>4</v>
      </c>
      <c r="BL2908">
        <v>2</v>
      </c>
      <c r="BM2908">
        <v>0</v>
      </c>
      <c r="BN2908">
        <v>0</v>
      </c>
      <c r="BO2908">
        <v>0</v>
      </c>
      <c r="BP2908">
        <v>1</v>
      </c>
      <c r="BQ2908">
        <v>5</v>
      </c>
      <c r="BR2908">
        <v>3</v>
      </c>
      <c r="BS2908">
        <v>1</v>
      </c>
      <c r="BT2908">
        <v>15484</v>
      </c>
      <c r="BU2908">
        <v>0.47</v>
      </c>
      <c r="BV2908">
        <v>0.81502980000000003</v>
      </c>
      <c r="BW2908">
        <v>284</v>
      </c>
      <c r="BX2908">
        <v>1.6145700000000001</v>
      </c>
      <c r="BY2908">
        <v>3.1908249999999998</v>
      </c>
      <c r="BZ2908">
        <v>14</v>
      </c>
      <c r="CA2908">
        <v>4</v>
      </c>
      <c r="CB2908">
        <v>2</v>
      </c>
      <c r="CC2908">
        <v>0</v>
      </c>
      <c r="CD2908">
        <v>0</v>
      </c>
      <c r="CE2908">
        <v>0</v>
      </c>
      <c r="CF2908">
        <v>0</v>
      </c>
      <c r="CG2908">
        <v>6</v>
      </c>
      <c r="CH2908">
        <v>2</v>
      </c>
      <c r="CI2908">
        <v>0</v>
      </c>
      <c r="CJ2908">
        <v>16026</v>
      </c>
      <c r="CK2908">
        <v>1.7471608635966553</v>
      </c>
      <c r="CL2908">
        <v>0.88143772360429318</v>
      </c>
      <c r="CM2908">
        <v>271</v>
      </c>
      <c r="CN2908">
        <v>3.220024932960547</v>
      </c>
      <c r="CO2908">
        <v>3269</v>
      </c>
      <c r="CP2908">
        <v>1.3783580280000001</v>
      </c>
      <c r="CQ2908">
        <v>1.053494991</v>
      </c>
      <c r="CR2908">
        <v>14282</v>
      </c>
      <c r="CS2908">
        <v>0.87599999999999989</v>
      </c>
      <c r="CT2908">
        <v>12702</v>
      </c>
      <c r="CU2908">
        <v>0.84259259259000008</v>
      </c>
      <c r="CV2908">
        <v>57</v>
      </c>
      <c r="CW2908">
        <v>12</v>
      </c>
      <c r="CX2908">
        <v>11</v>
      </c>
      <c r="CY2908">
        <v>224</v>
      </c>
      <c r="CZ2908">
        <v>472</v>
      </c>
      <c r="DA2908" s="2">
        <v>10979</v>
      </c>
      <c r="DB2908" s="2">
        <v>2290</v>
      </c>
      <c r="DC2908" s="2">
        <v>913.39</v>
      </c>
      <c r="DD2908" s="2">
        <v>1181</v>
      </c>
      <c r="DE2908">
        <v>248</v>
      </c>
      <c r="DF2908">
        <v>37</v>
      </c>
      <c r="DG2908">
        <v>220.47</v>
      </c>
      <c r="DH2908">
        <v>18.899999999999999</v>
      </c>
      <c r="DI2908" s="2">
        <v>125.98</v>
      </c>
      <c r="DJ2908">
        <v>4.3499999999999996</v>
      </c>
      <c r="DK2908">
        <v>0.90605654476992792</v>
      </c>
      <c r="DL2908">
        <v>6.2043795620437957E-2</v>
      </c>
      <c r="DM2908">
        <v>0</v>
      </c>
      <c r="DN2908">
        <v>1.1000000000000001</v>
      </c>
      <c r="DO2908">
        <v>9.0000000000000011E-3</v>
      </c>
      <c r="DP2908">
        <v>0</v>
      </c>
      <c r="DQ2908" s="2">
        <v>0</v>
      </c>
      <c r="DR2908" s="2">
        <v>14414.400397799986</v>
      </c>
      <c r="DS2908">
        <v>3.6262860760777414E-2</v>
      </c>
      <c r="DT2908">
        <v>2.4135756530422499</v>
      </c>
      <c r="DU2908">
        <v>959390.52950272709</v>
      </c>
      <c r="DV2908">
        <v>0</v>
      </c>
    </row>
    <row r="2909" spans="1:126" x14ac:dyDescent="0.15">
      <c r="A2909" t="s">
        <v>232</v>
      </c>
      <c r="B2909" t="s">
        <v>4738</v>
      </c>
      <c r="C2909">
        <v>53</v>
      </c>
      <c r="D2909">
        <v>57</v>
      </c>
      <c r="E2909" t="s">
        <v>4739</v>
      </c>
      <c r="F2909">
        <v>53057</v>
      </c>
      <c r="G2909" t="s">
        <v>7892</v>
      </c>
      <c r="H2909">
        <v>76.7</v>
      </c>
      <c r="I2909">
        <v>0.5</v>
      </c>
      <c r="J2909">
        <v>1.7</v>
      </c>
      <c r="K2909">
        <v>1.7</v>
      </c>
      <c r="L2909">
        <v>2.4</v>
      </c>
      <c r="M2909">
        <v>16.899999999999999</v>
      </c>
      <c r="N2909">
        <f t="shared" si="183"/>
        <v>6180.2900000000009</v>
      </c>
      <c r="O2909">
        <f t="shared" si="184"/>
        <v>3819.7099999999991</v>
      </c>
      <c r="P2909">
        <f t="shared" si="185"/>
        <v>4.5836520000000007</v>
      </c>
      <c r="Q2909" s="4">
        <v>53057</v>
      </c>
      <c r="R2909" s="5">
        <v>48.493291999999997</v>
      </c>
      <c r="S2909" s="5">
        <v>-121.81577</v>
      </c>
      <c r="T2909">
        <v>3</v>
      </c>
      <c r="U2909">
        <v>9.9523999190402571E-2</v>
      </c>
      <c r="V2909">
        <v>117087</v>
      </c>
      <c r="W2909">
        <v>118364</v>
      </c>
      <c r="X2909">
        <v>119343</v>
      </c>
      <c r="Y2909">
        <v>121414</v>
      </c>
      <c r="Z2909">
        <v>60629</v>
      </c>
      <c r="AA2909">
        <v>51700</v>
      </c>
      <c r="AB2909">
        <v>45606.428</v>
      </c>
      <c r="AC2909">
        <v>54129</v>
      </c>
      <c r="AD2909">
        <v>5</v>
      </c>
      <c r="AE2909">
        <v>4.1896047526876315E-5</v>
      </c>
      <c r="AF2909">
        <v>244</v>
      </c>
      <c r="AG2909">
        <v>1074</v>
      </c>
      <c r="AH2909">
        <v>0.2271880819366853</v>
      </c>
      <c r="AI2909" s="3">
        <v>106538</v>
      </c>
      <c r="AJ2909" s="3">
        <v>1107977.64538806</v>
      </c>
      <c r="AK2909">
        <v>20</v>
      </c>
      <c r="AL2909">
        <v>1229113.6000000001</v>
      </c>
      <c r="AM2909">
        <v>836143</v>
      </c>
      <c r="AN2909">
        <v>127804</v>
      </c>
      <c r="AO2909">
        <v>963947</v>
      </c>
      <c r="AP2909">
        <v>25</v>
      </c>
      <c r="AQ2909">
        <v>10</v>
      </c>
      <c r="AR2909">
        <v>35</v>
      </c>
      <c r="AS2909">
        <v>0.29569801628873643</v>
      </c>
      <c r="AT2909">
        <v>34</v>
      </c>
      <c r="AU2909">
        <v>139</v>
      </c>
      <c r="AV2909">
        <f t="shared" si="186"/>
        <v>173</v>
      </c>
      <c r="AW2909">
        <v>119343</v>
      </c>
      <c r="AX2909">
        <v>1</v>
      </c>
      <c r="AY2909">
        <v>1014139122.68191</v>
      </c>
      <c r="AZ2909">
        <v>1014139.1226819101</v>
      </c>
      <c r="BA2909">
        <v>9873.4901265306798</v>
      </c>
      <c r="BB2909">
        <v>1.0128130855298452</v>
      </c>
      <c r="BC2909">
        <v>60183</v>
      </c>
      <c r="BD2909">
        <v>24707</v>
      </c>
      <c r="BE2909">
        <v>35476</v>
      </c>
      <c r="BF2909">
        <v>0.30298837616473223</v>
      </c>
      <c r="BG2909">
        <v>2332784</v>
      </c>
      <c r="BH2909">
        <v>19.546885866787328</v>
      </c>
      <c r="BI2909">
        <v>11050</v>
      </c>
      <c r="BJ2909">
        <v>81</v>
      </c>
      <c r="BK2909">
        <v>13</v>
      </c>
      <c r="BL2909">
        <v>11</v>
      </c>
      <c r="BM2909">
        <v>1</v>
      </c>
      <c r="BN2909">
        <v>2</v>
      </c>
      <c r="BO2909">
        <v>7</v>
      </c>
      <c r="BP2909">
        <v>2</v>
      </c>
      <c r="BQ2909">
        <v>11</v>
      </c>
      <c r="BR2909">
        <v>4</v>
      </c>
      <c r="BS2909">
        <v>0</v>
      </c>
      <c r="BT2909">
        <v>119534</v>
      </c>
      <c r="BU2909">
        <v>0.78</v>
      </c>
      <c r="BV2909">
        <v>0.61927659999999995</v>
      </c>
      <c r="BW2909">
        <v>689</v>
      </c>
      <c r="BX2909">
        <v>1.1042879999999999</v>
      </c>
      <c r="BY2909">
        <v>-0.27665410000000001</v>
      </c>
      <c r="BZ2909">
        <v>80</v>
      </c>
      <c r="CA2909">
        <v>15</v>
      </c>
      <c r="CB2909">
        <v>12</v>
      </c>
      <c r="CC2909">
        <v>0</v>
      </c>
      <c r="CD2909">
        <v>2</v>
      </c>
      <c r="CE2909">
        <v>3</v>
      </c>
      <c r="CF2909">
        <v>2</v>
      </c>
      <c r="CG2909">
        <v>13</v>
      </c>
      <c r="CH2909">
        <v>5</v>
      </c>
      <c r="CI2909">
        <v>0</v>
      </c>
      <c r="CJ2909">
        <v>120325</v>
      </c>
      <c r="CK2909">
        <v>1.0970288801163517</v>
      </c>
      <c r="CL2909">
        <v>0.81554988268972539</v>
      </c>
      <c r="CM2909">
        <v>647</v>
      </c>
      <c r="CN2909">
        <v>0.26144595681268434</v>
      </c>
      <c r="CO2909">
        <v>14174</v>
      </c>
      <c r="CP2909">
        <v>0.29814958899999999</v>
      </c>
      <c r="CQ2909">
        <v>7.9228411999999998E-2</v>
      </c>
      <c r="CR2909">
        <v>106576</v>
      </c>
      <c r="CS2909">
        <v>0.871</v>
      </c>
      <c r="CT2909">
        <v>95543</v>
      </c>
      <c r="CU2909">
        <v>0.83568761623999999</v>
      </c>
      <c r="CV2909">
        <v>346</v>
      </c>
      <c r="CW2909">
        <v>89</v>
      </c>
      <c r="CX2909">
        <v>108</v>
      </c>
      <c r="CY2909">
        <v>6881</v>
      </c>
      <c r="CZ2909">
        <v>1798</v>
      </c>
      <c r="DA2909" s="2">
        <v>66941</v>
      </c>
      <c r="DB2909" s="2">
        <v>10655</v>
      </c>
      <c r="DC2909" s="2">
        <v>299.57</v>
      </c>
      <c r="DD2909" s="2">
        <v>17185</v>
      </c>
      <c r="DE2909">
        <v>727</v>
      </c>
      <c r="DF2909">
        <v>75</v>
      </c>
      <c r="DG2909">
        <v>48.81</v>
      </c>
      <c r="DH2909">
        <v>5.05</v>
      </c>
      <c r="DI2909" s="2">
        <v>15.99</v>
      </c>
      <c r="DJ2909">
        <v>4.9400000000000004</v>
      </c>
      <c r="DL2909">
        <v>5.6797020484171325E-2</v>
      </c>
      <c r="DM2909">
        <v>0</v>
      </c>
      <c r="DN2909">
        <v>84.2</v>
      </c>
      <c r="DO2909">
        <v>7.2000000000000008E-2</v>
      </c>
      <c r="DP2909">
        <v>620.59</v>
      </c>
      <c r="DQ2909" s="2">
        <f>320+375541+579+140+274</f>
        <v>376854</v>
      </c>
      <c r="DR2909" s="2">
        <v>7836.3883665099984</v>
      </c>
      <c r="DS2909">
        <v>5.8728516046702541E-3</v>
      </c>
      <c r="DT2909">
        <v>8.7957803440984197</v>
      </c>
      <c r="DU2909">
        <v>10811013.243544048</v>
      </c>
      <c r="DV2909">
        <v>0</v>
      </c>
    </row>
    <row r="2910" spans="1:126" x14ac:dyDescent="0.15">
      <c r="A2910" t="s">
        <v>232</v>
      </c>
      <c r="B2910" t="s">
        <v>4740</v>
      </c>
      <c r="C2910">
        <v>53</v>
      </c>
      <c r="D2910">
        <v>59</v>
      </c>
      <c r="E2910" t="s">
        <v>4741</v>
      </c>
      <c r="F2910">
        <v>53059</v>
      </c>
      <c r="G2910" t="s">
        <v>7893</v>
      </c>
      <c r="H2910">
        <v>89.6</v>
      </c>
      <c r="I2910">
        <v>0.4</v>
      </c>
      <c r="J2910">
        <v>1.4</v>
      </c>
      <c r="K2910">
        <v>0.9</v>
      </c>
      <c r="L2910">
        <v>2.8</v>
      </c>
      <c r="M2910">
        <v>5</v>
      </c>
      <c r="N2910">
        <f t="shared" si="183"/>
        <v>8063.9299999999994</v>
      </c>
      <c r="O2910">
        <f t="shared" si="184"/>
        <v>1936.0700000000006</v>
      </c>
      <c r="P2910">
        <f t="shared" si="185"/>
        <v>2.3232840000000015</v>
      </c>
      <c r="Q2910" s="4">
        <v>53059</v>
      </c>
      <c r="R2910" s="5">
        <v>46.024782000000002</v>
      </c>
      <c r="S2910" s="5">
        <v>-121.953227</v>
      </c>
      <c r="T2910">
        <v>1</v>
      </c>
      <c r="U2910">
        <v>7.7342379980643569E-2</v>
      </c>
      <c r="V2910">
        <v>11053</v>
      </c>
      <c r="W2910">
        <v>11194</v>
      </c>
      <c r="X2910">
        <v>11243</v>
      </c>
      <c r="Y2910">
        <v>11377</v>
      </c>
      <c r="Z2910">
        <v>6191</v>
      </c>
      <c r="AA2910">
        <v>51710</v>
      </c>
      <c r="AB2910">
        <v>4209.7629999999999</v>
      </c>
      <c r="AC2910">
        <v>52374</v>
      </c>
      <c r="AD2910">
        <v>1</v>
      </c>
      <c r="AE2910">
        <v>8.8944231966556973E-5</v>
      </c>
      <c r="AF2910">
        <v>44</v>
      </c>
      <c r="AG2910">
        <v>144</v>
      </c>
      <c r="AH2910">
        <v>0.30555555555555558</v>
      </c>
      <c r="AI2910" s="3">
        <v>6473</v>
      </c>
      <c r="AJ2910" s="3">
        <v>1059636.8982547352</v>
      </c>
      <c r="AK2910">
        <v>21</v>
      </c>
      <c r="AL2910">
        <v>1077728</v>
      </c>
      <c r="AM2910">
        <v>196957</v>
      </c>
      <c r="AN2910">
        <v>5272</v>
      </c>
      <c r="AO2910">
        <v>202229</v>
      </c>
      <c r="AP2910">
        <v>1</v>
      </c>
      <c r="AQ2910">
        <v>3</v>
      </c>
      <c r="AR2910">
        <v>4</v>
      </c>
      <c r="AS2910">
        <v>0.35733428622476326</v>
      </c>
      <c r="AT2910">
        <v>4</v>
      </c>
      <c r="AU2910">
        <v>13</v>
      </c>
      <c r="AV2910">
        <f t="shared" si="186"/>
        <v>17</v>
      </c>
      <c r="AW2910">
        <v>4641</v>
      </c>
      <c r="AX2910">
        <v>0.41000000000000003</v>
      </c>
      <c r="AY2910">
        <v>50803081.404682398</v>
      </c>
      <c r="AZ2910">
        <v>50803.081404682394</v>
      </c>
      <c r="BA2910">
        <v>5120.2635022766299</v>
      </c>
      <c r="BB2910">
        <v>1.9530244870315143</v>
      </c>
      <c r="BC2910">
        <v>4550</v>
      </c>
      <c r="BD2910">
        <v>0</v>
      </c>
      <c r="BE2910">
        <v>4550</v>
      </c>
      <c r="BF2910">
        <v>0.41165294490183663</v>
      </c>
      <c r="BG2910">
        <v>135899</v>
      </c>
      <c r="BH2910">
        <v>12.087432180023125</v>
      </c>
      <c r="BI2910">
        <v>1234</v>
      </c>
      <c r="BJ2910">
        <v>3</v>
      </c>
      <c r="BK2910">
        <v>3</v>
      </c>
      <c r="BL2910">
        <v>1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1</v>
      </c>
      <c r="BS2910">
        <v>0</v>
      </c>
      <c r="BT2910">
        <v>10894</v>
      </c>
      <c r="BU2910">
        <v>0.63</v>
      </c>
      <c r="BV2910">
        <v>0.64565450000000002</v>
      </c>
      <c r="BW2910">
        <v>49</v>
      </c>
      <c r="BX2910">
        <v>0.82614279999999995</v>
      </c>
      <c r="BY2910">
        <v>-0.44657140000000001</v>
      </c>
      <c r="BZ2910">
        <v>4</v>
      </c>
      <c r="CA2910">
        <v>2</v>
      </c>
      <c r="CB2910">
        <v>1</v>
      </c>
      <c r="CC2910">
        <v>0</v>
      </c>
      <c r="CD2910">
        <v>1</v>
      </c>
      <c r="CE2910">
        <v>0</v>
      </c>
      <c r="CF2910">
        <v>0</v>
      </c>
      <c r="CG2910">
        <v>0</v>
      </c>
      <c r="CH2910">
        <v>2</v>
      </c>
      <c r="CI2910">
        <v>0</v>
      </c>
      <c r="CJ2910">
        <v>11338</v>
      </c>
      <c r="CK2910">
        <v>0.88198976891868064</v>
      </c>
      <c r="CL2910">
        <v>0.78715437788018439</v>
      </c>
      <c r="CM2910">
        <v>45</v>
      </c>
      <c r="CN2910">
        <v>-0.23883441460185759</v>
      </c>
      <c r="CO2910">
        <v>1414</v>
      </c>
      <c r="CP2910">
        <v>-1.6507054199999999E-2</v>
      </c>
      <c r="CQ2910">
        <v>-0.26959190859999999</v>
      </c>
      <c r="CR2910">
        <v>9699</v>
      </c>
      <c r="CS2910">
        <v>0.85299999999999998</v>
      </c>
      <c r="CT2910">
        <v>9318</v>
      </c>
      <c r="CU2910">
        <v>0.88444507927000005</v>
      </c>
      <c r="CV2910">
        <v>14</v>
      </c>
      <c r="CW2910">
        <v>1</v>
      </c>
      <c r="CY2910">
        <v>211</v>
      </c>
      <c r="CZ2910">
        <v>252</v>
      </c>
      <c r="DA2910" s="2">
        <v>3395</v>
      </c>
      <c r="DB2910" s="2">
        <v>1195</v>
      </c>
      <c r="DC2910" s="2">
        <v>248.36</v>
      </c>
      <c r="DD2910" s="2">
        <v>742</v>
      </c>
      <c r="DE2910">
        <v>94</v>
      </c>
      <c r="DF2910">
        <v>18</v>
      </c>
      <c r="DG2910">
        <v>26.61</v>
      </c>
      <c r="DH2910">
        <v>26.61</v>
      </c>
      <c r="DI2910" s="2">
        <v>8.8699999999999992</v>
      </c>
      <c r="DJ2910">
        <v>-0.04</v>
      </c>
      <c r="DK2910">
        <v>0.95828827437046193</v>
      </c>
      <c r="DL2910">
        <v>2.0833333333333332E-2</v>
      </c>
      <c r="DM2910">
        <v>0</v>
      </c>
      <c r="DN2910">
        <v>8.5</v>
      </c>
      <c r="DO2910">
        <v>8.0000000000000002E-3</v>
      </c>
      <c r="DP2910">
        <v>0</v>
      </c>
      <c r="DQ2910" s="2">
        <f>836572+21828</f>
        <v>858400</v>
      </c>
      <c r="DR2910" s="2">
        <v>8559.5738322500001</v>
      </c>
      <c r="DS2910">
        <v>7.8070678421877336E-3</v>
      </c>
      <c r="DT2910">
        <v>3.1629614312202801</v>
      </c>
      <c r="DU2910">
        <v>3408812.0973461699</v>
      </c>
      <c r="DV2910">
        <v>1</v>
      </c>
    </row>
    <row r="2911" spans="1:126" x14ac:dyDescent="0.15">
      <c r="A2911" t="s">
        <v>232</v>
      </c>
      <c r="B2911" t="s">
        <v>4742</v>
      </c>
      <c r="C2911">
        <v>53</v>
      </c>
      <c r="D2911">
        <v>61</v>
      </c>
      <c r="E2911" t="s">
        <v>4743</v>
      </c>
      <c r="F2911">
        <v>53061</v>
      </c>
      <c r="G2911" t="s">
        <v>7894</v>
      </c>
      <c r="H2911">
        <v>74.3</v>
      </c>
      <c r="I2911">
        <v>2.4</v>
      </c>
      <c r="J2911">
        <v>1.2</v>
      </c>
      <c r="K2911">
        <v>8.8000000000000007</v>
      </c>
      <c r="L2911">
        <v>4.3</v>
      </c>
      <c r="M2911">
        <v>9</v>
      </c>
      <c r="N2911">
        <f t="shared" si="183"/>
        <v>5704.619999999999</v>
      </c>
      <c r="O2911">
        <f t="shared" si="184"/>
        <v>4295.380000000001</v>
      </c>
      <c r="P2911">
        <f t="shared" si="185"/>
        <v>5.1544560000000033</v>
      </c>
      <c r="Q2911" s="4">
        <v>53061</v>
      </c>
      <c r="R2911" s="5">
        <v>48.070464000000001</v>
      </c>
      <c r="S2911" s="5">
        <v>-121.936784</v>
      </c>
      <c r="T2911">
        <v>1</v>
      </c>
      <c r="U2911">
        <v>6.4666194609191513E-2</v>
      </c>
      <c r="V2911">
        <v>714443</v>
      </c>
      <c r="W2911">
        <v>735351</v>
      </c>
      <c r="X2911">
        <v>746653</v>
      </c>
      <c r="Y2911">
        <v>769444</v>
      </c>
      <c r="Z2911">
        <v>419709</v>
      </c>
      <c r="AA2911">
        <v>51720</v>
      </c>
      <c r="AB2911">
        <v>332999.26799999998</v>
      </c>
      <c r="AC2911">
        <v>70722</v>
      </c>
      <c r="AD2911">
        <v>11</v>
      </c>
      <c r="AE2911">
        <v>1.4732412512907602E-5</v>
      </c>
      <c r="AF2911">
        <v>267</v>
      </c>
      <c r="AG2911">
        <v>1438</v>
      </c>
      <c r="AH2911">
        <v>0.18567454798331015</v>
      </c>
      <c r="AI2911" s="3">
        <v>70863</v>
      </c>
      <c r="AJ2911" s="3">
        <v>1335838.4526995351</v>
      </c>
      <c r="AK2911">
        <v>10</v>
      </c>
      <c r="AL2911">
        <v>1405779.2000000002</v>
      </c>
      <c r="AM2911">
        <v>180272</v>
      </c>
      <c r="AN2911">
        <v>57695</v>
      </c>
      <c r="AO2911">
        <v>237967</v>
      </c>
      <c r="AP2911">
        <v>52</v>
      </c>
      <c r="AQ2911">
        <v>26</v>
      </c>
      <c r="AR2911">
        <v>78</v>
      </c>
      <c r="AS2911">
        <v>0.10607179428599403</v>
      </c>
      <c r="AT2911">
        <v>83</v>
      </c>
      <c r="AU2911">
        <v>701</v>
      </c>
      <c r="AV2911">
        <f t="shared" si="186"/>
        <v>784</v>
      </c>
      <c r="AW2911">
        <v>682521</v>
      </c>
      <c r="AX2911">
        <v>0.98</v>
      </c>
      <c r="AY2911">
        <v>2748495351.89955</v>
      </c>
      <c r="AZ2911">
        <v>2748495.3518995498</v>
      </c>
      <c r="BA2911">
        <v>4479.6116235894597</v>
      </c>
      <c r="BB2911">
        <v>2.2323363809800814</v>
      </c>
      <c r="BC2911">
        <v>217934</v>
      </c>
      <c r="BD2911">
        <v>373815</v>
      </c>
      <c r="BE2911">
        <v>-155881</v>
      </c>
      <c r="BF2911">
        <v>-0.21818535558470026</v>
      </c>
      <c r="BG2911">
        <v>10748558</v>
      </c>
      <c r="BH2911">
        <v>14.395653670446647</v>
      </c>
      <c r="BI2911">
        <v>43139</v>
      </c>
      <c r="BJ2911">
        <v>350</v>
      </c>
      <c r="BK2911">
        <v>56</v>
      </c>
      <c r="BL2911">
        <v>20</v>
      </c>
      <c r="BM2911">
        <v>4</v>
      </c>
      <c r="BN2911">
        <v>9</v>
      </c>
      <c r="BO2911">
        <v>37</v>
      </c>
      <c r="BP2911">
        <v>8</v>
      </c>
      <c r="BQ2911">
        <v>66</v>
      </c>
      <c r="BR2911">
        <v>20</v>
      </c>
      <c r="BS2911">
        <v>0</v>
      </c>
      <c r="BT2911">
        <v>694571</v>
      </c>
      <c r="BU2911">
        <v>0.77</v>
      </c>
      <c r="BV2911">
        <v>0.62433950000000005</v>
      </c>
      <c r="BW2911">
        <v>2606</v>
      </c>
      <c r="BX2911">
        <v>0.82065049999999995</v>
      </c>
      <c r="BY2911">
        <v>-0.76527389999999995</v>
      </c>
      <c r="BZ2911">
        <v>343</v>
      </c>
      <c r="CA2911">
        <v>55</v>
      </c>
      <c r="CB2911">
        <v>22</v>
      </c>
      <c r="CC2911">
        <v>9</v>
      </c>
      <c r="CD2911">
        <v>9</v>
      </c>
      <c r="CE2911">
        <v>38</v>
      </c>
      <c r="CF2911">
        <v>6</v>
      </c>
      <c r="CG2911">
        <v>73</v>
      </c>
      <c r="CH2911">
        <v>16</v>
      </c>
      <c r="CI2911">
        <v>0</v>
      </c>
      <c r="CJ2911">
        <v>759417</v>
      </c>
      <c r="CK2911">
        <v>0.75189257022163059</v>
      </c>
      <c r="CL2911">
        <v>0.79377575185798455</v>
      </c>
      <c r="CM2911">
        <v>2673</v>
      </c>
      <c r="CN2911">
        <v>-0.45505728699288839</v>
      </c>
      <c r="CO2911">
        <v>128016</v>
      </c>
      <c r="CP2911">
        <v>0.54938820700000002</v>
      </c>
      <c r="CQ2911">
        <v>0.42072759399999998</v>
      </c>
      <c r="CR2911">
        <v>684101</v>
      </c>
      <c r="CS2911">
        <v>0.88</v>
      </c>
      <c r="CT2911">
        <v>603704</v>
      </c>
      <c r="CU2911">
        <v>0.88496912309999998</v>
      </c>
      <c r="CV2911">
        <v>2040</v>
      </c>
      <c r="CW2911">
        <v>522</v>
      </c>
      <c r="CX2911">
        <v>386</v>
      </c>
      <c r="CY2911">
        <v>2985</v>
      </c>
      <c r="CZ2911">
        <v>2397</v>
      </c>
      <c r="DA2911" s="2">
        <v>378363</v>
      </c>
      <c r="DB2911" s="2">
        <v>101220</v>
      </c>
      <c r="DC2911" s="2">
        <v>241.05</v>
      </c>
      <c r="DD2911" s="2">
        <v>158290</v>
      </c>
      <c r="DE2911">
        <v>1115</v>
      </c>
      <c r="DF2911">
        <v>185</v>
      </c>
      <c r="DG2911">
        <v>39.549999999999997</v>
      </c>
      <c r="DH2911">
        <v>2.5499999999999998</v>
      </c>
      <c r="DI2911" s="2">
        <v>6.03</v>
      </c>
      <c r="DJ2911">
        <v>4.68</v>
      </c>
      <c r="DK2911">
        <v>0.95420741430647871</v>
      </c>
      <c r="DL2911">
        <v>2.2253129346314324E-2</v>
      </c>
      <c r="DM2911">
        <v>0</v>
      </c>
      <c r="DN2911">
        <v>67.7</v>
      </c>
      <c r="DO2911">
        <v>4.8000000000000001E-2</v>
      </c>
      <c r="DP2911">
        <v>472.53000000000003</v>
      </c>
      <c r="DQ2911" s="2">
        <f>80+467956</f>
        <v>468036</v>
      </c>
      <c r="DR2911" s="2">
        <v>15705.533225179992</v>
      </c>
      <c r="DS2911">
        <v>1.4578880615297782E-2</v>
      </c>
      <c r="DT2911">
        <v>6.2768953207373803</v>
      </c>
      <c r="DU2911">
        <v>8823928.8824699391</v>
      </c>
      <c r="DV2911">
        <v>1</v>
      </c>
    </row>
    <row r="2912" spans="1:126" x14ac:dyDescent="0.15">
      <c r="A2912" t="s">
        <v>232</v>
      </c>
      <c r="B2912" t="s">
        <v>4744</v>
      </c>
      <c r="C2912">
        <v>53</v>
      </c>
      <c r="D2912">
        <v>63</v>
      </c>
      <c r="E2912" t="s">
        <v>4745</v>
      </c>
      <c r="F2912">
        <v>53063</v>
      </c>
      <c r="G2912" t="s">
        <v>7895</v>
      </c>
      <c r="H2912">
        <v>86.7</v>
      </c>
      <c r="I2912">
        <v>1.6</v>
      </c>
      <c r="J2912">
        <v>1.4</v>
      </c>
      <c r="K2912">
        <v>2.1</v>
      </c>
      <c r="L2912">
        <v>3.7</v>
      </c>
      <c r="M2912">
        <v>4.5</v>
      </c>
      <c r="N2912">
        <f t="shared" si="183"/>
        <v>7559.76</v>
      </c>
      <c r="O2912">
        <f t="shared" si="184"/>
        <v>2440.2399999999998</v>
      </c>
      <c r="P2912">
        <f t="shared" si="185"/>
        <v>2.9282880000000007</v>
      </c>
      <c r="Q2912" s="4">
        <v>53063</v>
      </c>
      <c r="R2912" s="5">
        <v>47.620375000000003</v>
      </c>
      <c r="S2912" s="5">
        <v>-117.40337100000001</v>
      </c>
      <c r="T2912">
        <v>2</v>
      </c>
      <c r="U2912">
        <v>9.0261431764855668E-2</v>
      </c>
      <c r="V2912">
        <v>470375</v>
      </c>
      <c r="W2912">
        <v>476950</v>
      </c>
      <c r="X2912">
        <v>480832</v>
      </c>
      <c r="Y2912">
        <v>488899</v>
      </c>
      <c r="Z2912">
        <v>252068</v>
      </c>
      <c r="AA2912">
        <v>51730</v>
      </c>
      <c r="AB2912">
        <v>186890.16699999999</v>
      </c>
      <c r="AC2912">
        <v>50079</v>
      </c>
      <c r="AD2912">
        <v>11</v>
      </c>
      <c r="AE2912">
        <v>2.2877013177159591E-5</v>
      </c>
      <c r="AF2912">
        <v>406</v>
      </c>
      <c r="AG2912">
        <v>2501</v>
      </c>
      <c r="AH2912">
        <v>0.16233506597361055</v>
      </c>
      <c r="AI2912" s="3">
        <v>537406</v>
      </c>
      <c r="AJ2912" s="3">
        <v>1128824.3273452551</v>
      </c>
      <c r="AK2912">
        <v>30</v>
      </c>
      <c r="AL2912">
        <v>1139724.8</v>
      </c>
      <c r="AM2912">
        <v>703753</v>
      </c>
      <c r="AN2912">
        <v>181650</v>
      </c>
      <c r="AO2912">
        <v>885403</v>
      </c>
      <c r="AP2912">
        <v>43</v>
      </c>
      <c r="AQ2912">
        <v>14</v>
      </c>
      <c r="AR2912">
        <v>57</v>
      </c>
      <c r="AS2912">
        <v>0.11950938253485691</v>
      </c>
      <c r="AT2912">
        <v>74</v>
      </c>
      <c r="AU2912">
        <v>450</v>
      </c>
      <c r="AV2912">
        <f t="shared" si="186"/>
        <v>524</v>
      </c>
      <c r="AY2912">
        <v>2530406195.2077599</v>
      </c>
      <c r="AZ2912">
        <v>2530406.1952077597</v>
      </c>
      <c r="BA2912">
        <v>6051.90266629897</v>
      </c>
      <c r="BB2912">
        <v>1.6523729067366979</v>
      </c>
      <c r="BC2912">
        <v>307298</v>
      </c>
      <c r="BD2912">
        <v>341913</v>
      </c>
      <c r="BE2912">
        <v>-34615</v>
      </c>
      <c r="BF2912">
        <v>-7.3590220568695186E-2</v>
      </c>
      <c r="BG2912">
        <v>6823156</v>
      </c>
      <c r="BH2912">
        <v>14.19031179289232</v>
      </c>
      <c r="BI2912">
        <v>38111</v>
      </c>
      <c r="BJ2912">
        <v>281</v>
      </c>
      <c r="BK2912">
        <v>35</v>
      </c>
      <c r="BL2912">
        <v>18</v>
      </c>
      <c r="BM2912">
        <v>1</v>
      </c>
      <c r="BN2912">
        <v>13</v>
      </c>
      <c r="BO2912">
        <v>44</v>
      </c>
      <c r="BP2912">
        <v>4</v>
      </c>
      <c r="BQ2912">
        <v>57</v>
      </c>
      <c r="BR2912">
        <v>12</v>
      </c>
      <c r="BS2912">
        <v>2</v>
      </c>
      <c r="BT2912">
        <v>468684</v>
      </c>
      <c r="BU2912">
        <v>0.78</v>
      </c>
      <c r="BV2912">
        <v>0.61826769999999998</v>
      </c>
      <c r="BW2912">
        <v>2248</v>
      </c>
      <c r="BX2912">
        <v>0.99640689999999998</v>
      </c>
      <c r="BY2912">
        <v>-0.50983210000000001</v>
      </c>
      <c r="BZ2912">
        <v>299</v>
      </c>
      <c r="CA2912">
        <v>32</v>
      </c>
      <c r="CB2912">
        <v>20</v>
      </c>
      <c r="CC2912">
        <v>4</v>
      </c>
      <c r="CD2912">
        <v>12</v>
      </c>
      <c r="CE2912">
        <v>45</v>
      </c>
      <c r="CF2912">
        <v>5</v>
      </c>
      <c r="CG2912">
        <v>55</v>
      </c>
      <c r="CH2912">
        <v>11</v>
      </c>
      <c r="CI2912">
        <v>2</v>
      </c>
      <c r="CJ2912">
        <v>484418</v>
      </c>
      <c r="CK2912">
        <v>1.0012014417300761</v>
      </c>
      <c r="CL2912">
        <v>0.79248128819368224</v>
      </c>
      <c r="CM2912">
        <v>2126</v>
      </c>
      <c r="CN2912">
        <v>-9.0446168843307015E-2</v>
      </c>
      <c r="CO2912">
        <v>73102</v>
      </c>
      <c r="CP2912">
        <v>-0.16057853259999999</v>
      </c>
      <c r="CQ2912">
        <v>0.25025095800000002</v>
      </c>
      <c r="CR2912">
        <v>416535</v>
      </c>
      <c r="CS2912">
        <v>0.84400000000000008</v>
      </c>
      <c r="CT2912">
        <v>394645</v>
      </c>
      <c r="CU2912">
        <v>0.88294317785000009</v>
      </c>
      <c r="CV2912">
        <v>1195</v>
      </c>
      <c r="CW2912">
        <v>366</v>
      </c>
      <c r="CX2912">
        <v>439</v>
      </c>
      <c r="CY2912">
        <v>2456</v>
      </c>
      <c r="CZ2912">
        <v>4049</v>
      </c>
      <c r="DA2912" s="2">
        <v>286113</v>
      </c>
      <c r="DB2912" s="2">
        <v>53195</v>
      </c>
      <c r="DC2912" s="2">
        <v>256.57</v>
      </c>
      <c r="DD2912" s="2">
        <v>52892</v>
      </c>
      <c r="DE2912">
        <v>1548</v>
      </c>
      <c r="DF2912">
        <v>143</v>
      </c>
      <c r="DG2912">
        <v>51.94</v>
      </c>
      <c r="DH2912">
        <v>3.75</v>
      </c>
      <c r="DI2912" s="2">
        <v>7.3</v>
      </c>
      <c r="DJ2912">
        <v>1.33</v>
      </c>
      <c r="DK2912">
        <v>0.86681019564351725</v>
      </c>
      <c r="DL2912">
        <v>5.5977608956417433E-3</v>
      </c>
      <c r="DM2912">
        <v>0</v>
      </c>
      <c r="DN2912">
        <v>98.8</v>
      </c>
      <c r="DO2912">
        <v>8.5000000000000006E-2</v>
      </c>
      <c r="DP2912">
        <v>21534.07</v>
      </c>
      <c r="DQ2912" s="2">
        <v>0</v>
      </c>
      <c r="DR2912" s="2">
        <v>2540.4428897099997</v>
      </c>
      <c r="DS2912">
        <v>2.0102498058809375E-3</v>
      </c>
      <c r="DT2912">
        <v>4.2879841753587504</v>
      </c>
      <c r="DU2912">
        <v>4887121.906663917</v>
      </c>
      <c r="DV2912">
        <v>0</v>
      </c>
    </row>
    <row r="2913" spans="1:126" x14ac:dyDescent="0.15">
      <c r="A2913" t="s">
        <v>232</v>
      </c>
      <c r="B2913" t="s">
        <v>1701</v>
      </c>
      <c r="C2913">
        <v>53</v>
      </c>
      <c r="D2913">
        <v>65</v>
      </c>
      <c r="E2913" t="s">
        <v>4746</v>
      </c>
      <c r="F2913">
        <v>53065</v>
      </c>
      <c r="G2913" t="s">
        <v>7896</v>
      </c>
      <c r="H2913">
        <v>87.9</v>
      </c>
      <c r="I2913">
        <v>0.3</v>
      </c>
      <c r="J2913">
        <v>5.2</v>
      </c>
      <c r="K2913">
        <v>0.5</v>
      </c>
      <c r="L2913">
        <v>3.3</v>
      </c>
      <c r="M2913">
        <v>2.7</v>
      </c>
      <c r="N2913">
        <f t="shared" si="183"/>
        <v>7771.9700000000012</v>
      </c>
      <c r="O2913">
        <f t="shared" si="184"/>
        <v>2228.0299999999988</v>
      </c>
      <c r="P2913">
        <f t="shared" si="185"/>
        <v>2.6736359999999997</v>
      </c>
      <c r="Q2913" s="4">
        <v>53065</v>
      </c>
      <c r="R2913" s="5">
        <v>48.388727000000003</v>
      </c>
      <c r="S2913" s="5">
        <v>-117.854454</v>
      </c>
      <c r="T2913">
        <v>2</v>
      </c>
      <c r="U2913">
        <v>0.16897409849185355</v>
      </c>
      <c r="V2913">
        <v>43498</v>
      </c>
      <c r="W2913">
        <v>43541</v>
      </c>
      <c r="X2913">
        <v>43548</v>
      </c>
      <c r="Y2913">
        <v>43596</v>
      </c>
      <c r="Z2913">
        <v>22208</v>
      </c>
      <c r="AA2913">
        <v>51735</v>
      </c>
      <c r="AB2913">
        <v>14748.51</v>
      </c>
      <c r="AC2913">
        <v>41978</v>
      </c>
      <c r="AD2913">
        <v>4</v>
      </c>
      <c r="AE2913">
        <v>9.18526683200147E-5</v>
      </c>
      <c r="AF2913">
        <v>172</v>
      </c>
      <c r="AG2913">
        <v>1148</v>
      </c>
      <c r="AH2913">
        <v>0.14982578397212543</v>
      </c>
      <c r="AI2913" s="3">
        <v>527123</v>
      </c>
      <c r="AJ2913" s="3">
        <v>1585742.1953118702</v>
      </c>
      <c r="AK2913">
        <v>60</v>
      </c>
      <c r="AL2913">
        <v>1626022.4</v>
      </c>
      <c r="AM2913">
        <v>207273</v>
      </c>
      <c r="AN2913">
        <v>56983</v>
      </c>
      <c r="AO2913">
        <v>264256</v>
      </c>
      <c r="AP2913">
        <v>4</v>
      </c>
      <c r="AQ2913">
        <v>1</v>
      </c>
      <c r="AR2913">
        <v>5</v>
      </c>
      <c r="AS2913">
        <v>0.1148342941135941</v>
      </c>
      <c r="AT2913">
        <v>7</v>
      </c>
      <c r="AU2913">
        <v>47</v>
      </c>
      <c r="AV2913">
        <f t="shared" si="186"/>
        <v>54</v>
      </c>
      <c r="AY2913">
        <v>3127794807.6940298</v>
      </c>
      <c r="AZ2913">
        <v>3127794.80769403</v>
      </c>
      <c r="BA2913">
        <v>78087.199657103396</v>
      </c>
      <c r="BB2913">
        <v>0.12806196206179774</v>
      </c>
      <c r="BC2913">
        <v>15134</v>
      </c>
      <c r="BD2913">
        <v>5532</v>
      </c>
      <c r="BE2913">
        <v>9602</v>
      </c>
      <c r="BF2913">
        <v>0.22074578141523749</v>
      </c>
      <c r="BG2913">
        <v>315089</v>
      </c>
      <c r="BH2913">
        <v>7.2354413520712777</v>
      </c>
      <c r="BI2913">
        <v>5571</v>
      </c>
      <c r="BJ2913">
        <v>38</v>
      </c>
      <c r="BK2913">
        <v>4</v>
      </c>
      <c r="BL2913">
        <v>2</v>
      </c>
      <c r="BM2913">
        <v>0</v>
      </c>
      <c r="BN2913">
        <v>1</v>
      </c>
      <c r="BO2913">
        <v>0</v>
      </c>
      <c r="BP2913">
        <v>1</v>
      </c>
      <c r="BQ2913">
        <v>4</v>
      </c>
      <c r="BR2913">
        <v>2</v>
      </c>
      <c r="BS2913">
        <v>0</v>
      </c>
      <c r="BT2913">
        <v>42334</v>
      </c>
      <c r="BU2913">
        <v>0.76</v>
      </c>
      <c r="BV2913">
        <v>0.68788110000000002</v>
      </c>
      <c r="BW2913">
        <v>287</v>
      </c>
      <c r="BX2913">
        <v>1.2283269999999999</v>
      </c>
      <c r="BY2913">
        <v>0.3364393</v>
      </c>
      <c r="BZ2913">
        <v>33</v>
      </c>
      <c r="CA2913">
        <v>3</v>
      </c>
      <c r="CB2913">
        <v>2</v>
      </c>
      <c r="CC2913">
        <v>0</v>
      </c>
      <c r="CD2913">
        <v>2</v>
      </c>
      <c r="CE2913">
        <v>0</v>
      </c>
      <c r="CF2913">
        <v>1</v>
      </c>
      <c r="CG2913">
        <v>3</v>
      </c>
      <c r="CH2913">
        <v>2</v>
      </c>
      <c r="CI2913">
        <v>0</v>
      </c>
      <c r="CJ2913">
        <v>43556</v>
      </c>
      <c r="CK2913">
        <v>1.0561116723298742</v>
      </c>
      <c r="CL2913">
        <v>0.78136238629151678</v>
      </c>
      <c r="CM2913">
        <v>265</v>
      </c>
      <c r="CN2913">
        <v>0.21339642961467747</v>
      </c>
      <c r="CO2913">
        <v>3658</v>
      </c>
      <c r="CP2913">
        <v>-0.57486967929999999</v>
      </c>
      <c r="CQ2913">
        <v>-0.47793348810000003</v>
      </c>
      <c r="CR2913">
        <v>36781</v>
      </c>
      <c r="CS2913">
        <v>0.83900000000000008</v>
      </c>
      <c r="CT2913">
        <v>35538</v>
      </c>
      <c r="CU2913">
        <v>0.84432622694999993</v>
      </c>
      <c r="CV2913">
        <v>114</v>
      </c>
      <c r="CW2913">
        <v>21</v>
      </c>
      <c r="CX2913">
        <v>31</v>
      </c>
      <c r="CY2913">
        <v>655</v>
      </c>
      <c r="CZ2913">
        <v>1824</v>
      </c>
      <c r="DA2913" s="2">
        <v>16901</v>
      </c>
      <c r="DB2913" s="2">
        <v>3565</v>
      </c>
      <c r="DC2913" s="2">
        <v>170.39</v>
      </c>
      <c r="DD2913" s="2">
        <v>4703</v>
      </c>
      <c r="DE2913">
        <v>697</v>
      </c>
      <c r="DF2913">
        <v>130</v>
      </c>
      <c r="DG2913">
        <v>34.54</v>
      </c>
      <c r="DH2913">
        <v>18.420000000000002</v>
      </c>
      <c r="DI2913" s="2">
        <v>25.33</v>
      </c>
      <c r="DJ2913">
        <v>2.58</v>
      </c>
      <c r="DK2913">
        <v>0.98726862610813793</v>
      </c>
      <c r="DL2913">
        <v>2.3519163763066203E-2</v>
      </c>
      <c r="DM2913">
        <v>0</v>
      </c>
      <c r="DN2913">
        <v>65.8</v>
      </c>
      <c r="DO2913">
        <v>4.0999999999999995E-2</v>
      </c>
      <c r="DP2913">
        <v>539.35</v>
      </c>
      <c r="DQ2913" s="2">
        <f>208290+11774+338</f>
        <v>220402</v>
      </c>
      <c r="DR2913" s="2">
        <v>4679.7861996299998</v>
      </c>
      <c r="DS2913">
        <v>2.8780566029790854E-3</v>
      </c>
      <c r="DV2913">
        <v>0</v>
      </c>
    </row>
    <row r="2914" spans="1:126" x14ac:dyDescent="0.15">
      <c r="A2914" t="s">
        <v>232</v>
      </c>
      <c r="B2914" t="s">
        <v>2886</v>
      </c>
      <c r="C2914">
        <v>53</v>
      </c>
      <c r="D2914">
        <v>67</v>
      </c>
      <c r="E2914" t="s">
        <v>4747</v>
      </c>
      <c r="F2914">
        <v>53067</v>
      </c>
      <c r="G2914" t="s">
        <v>7897</v>
      </c>
      <c r="H2914">
        <v>78.900000000000006</v>
      </c>
      <c r="I2914">
        <v>2.5</v>
      </c>
      <c r="J2914">
        <v>1.2</v>
      </c>
      <c r="K2914">
        <v>5.0999999999999996</v>
      </c>
      <c r="L2914">
        <v>5.2</v>
      </c>
      <c r="M2914">
        <v>7.1</v>
      </c>
      <c r="N2914">
        <f t="shared" si="183"/>
        <v>6336.3600000000006</v>
      </c>
      <c r="O2914">
        <f t="shared" si="184"/>
        <v>3663.6399999999994</v>
      </c>
      <c r="P2914">
        <f t="shared" si="185"/>
        <v>4.3963680000000007</v>
      </c>
      <c r="Q2914" s="4">
        <v>53067</v>
      </c>
      <c r="R2914" s="5">
        <v>46.935822000000002</v>
      </c>
      <c r="S2914" s="5">
        <v>-122.830152</v>
      </c>
      <c r="T2914">
        <v>2</v>
      </c>
      <c r="U2914">
        <v>1.0352331394652107E-2</v>
      </c>
      <c r="V2914">
        <v>252410</v>
      </c>
      <c r="W2914">
        <v>259330</v>
      </c>
      <c r="X2914">
        <v>262723</v>
      </c>
      <c r="Y2914">
        <v>268148</v>
      </c>
      <c r="Z2914">
        <v>142025</v>
      </c>
      <c r="AA2914">
        <v>51740</v>
      </c>
      <c r="AB2914">
        <v>110254.272</v>
      </c>
      <c r="AC2914">
        <v>61677</v>
      </c>
      <c r="AD2914">
        <v>7</v>
      </c>
      <c r="AE2914">
        <v>2.6644031927162829E-5</v>
      </c>
      <c r="AF2914">
        <v>238</v>
      </c>
      <c r="AG2914">
        <v>1336</v>
      </c>
      <c r="AH2914">
        <v>0.17814371257485029</v>
      </c>
      <c r="AI2914" s="3">
        <v>76638</v>
      </c>
      <c r="AJ2914" s="3">
        <v>462078.91139818501</v>
      </c>
      <c r="AK2914">
        <v>10</v>
      </c>
      <c r="AL2914">
        <v>495155.19999999995</v>
      </c>
      <c r="AM2914">
        <v>808040</v>
      </c>
      <c r="AN2914">
        <v>54065</v>
      </c>
      <c r="AO2914">
        <v>862105</v>
      </c>
      <c r="AP2914">
        <v>17</v>
      </c>
      <c r="AQ2914">
        <v>10</v>
      </c>
      <c r="AR2914">
        <v>27</v>
      </c>
      <c r="AS2914">
        <v>0.10411444877183512</v>
      </c>
      <c r="AT2914">
        <v>33</v>
      </c>
      <c r="AU2914">
        <v>137</v>
      </c>
      <c r="AV2914">
        <f t="shared" si="186"/>
        <v>170</v>
      </c>
      <c r="AW2914">
        <v>241705</v>
      </c>
      <c r="AX2914">
        <v>0.94</v>
      </c>
      <c r="AY2914">
        <v>1042630557.50567</v>
      </c>
      <c r="AZ2914">
        <v>1042630.55750567</v>
      </c>
      <c r="BA2914">
        <v>5039.0820128486703</v>
      </c>
      <c r="BB2914">
        <v>1.9844884394621802</v>
      </c>
      <c r="BC2914">
        <v>125967</v>
      </c>
      <c r="BD2914">
        <v>103256</v>
      </c>
      <c r="BE2914">
        <v>22711</v>
      </c>
      <c r="BF2914">
        <v>8.9976625331801438E-2</v>
      </c>
      <c r="BG2914">
        <v>3306254</v>
      </c>
      <c r="BH2914">
        <v>12.584562447901401</v>
      </c>
      <c r="BI2914">
        <v>19680</v>
      </c>
      <c r="BJ2914">
        <v>113</v>
      </c>
      <c r="BK2914">
        <v>23</v>
      </c>
      <c r="BL2914">
        <v>33</v>
      </c>
      <c r="BM2914">
        <v>5</v>
      </c>
      <c r="BN2914">
        <v>19</v>
      </c>
      <c r="BO2914">
        <v>21</v>
      </c>
      <c r="BP2914">
        <v>5</v>
      </c>
      <c r="BQ2914">
        <v>26</v>
      </c>
      <c r="BR2914">
        <v>7</v>
      </c>
      <c r="BS2914">
        <v>0</v>
      </c>
      <c r="BT2914">
        <v>250979</v>
      </c>
      <c r="BU2914">
        <v>0.78</v>
      </c>
      <c r="BV2914">
        <v>0.66283230000000004</v>
      </c>
      <c r="BW2914">
        <v>1343</v>
      </c>
      <c r="BX2914">
        <v>1.004068</v>
      </c>
      <c r="BY2914">
        <v>-0.19396920000000001</v>
      </c>
      <c r="BZ2914">
        <v>116</v>
      </c>
      <c r="CA2914">
        <v>22</v>
      </c>
      <c r="CB2914">
        <v>40</v>
      </c>
      <c r="CC2914">
        <v>5</v>
      </c>
      <c r="CD2914">
        <v>22</v>
      </c>
      <c r="CE2914">
        <v>21</v>
      </c>
      <c r="CF2914">
        <v>5</v>
      </c>
      <c r="CG2914">
        <v>24</v>
      </c>
      <c r="CH2914">
        <v>3</v>
      </c>
      <c r="CI2914">
        <v>0</v>
      </c>
      <c r="CJ2914">
        <v>266048</v>
      </c>
      <c r="CK2914">
        <v>0.96974981958142892</v>
      </c>
      <c r="CL2914">
        <v>0.79264762760289953</v>
      </c>
      <c r="CM2914">
        <v>1247</v>
      </c>
      <c r="CN2914">
        <v>-6.642140524430358E-2</v>
      </c>
      <c r="CO2914">
        <v>47296</v>
      </c>
      <c r="CP2914">
        <v>0.57162374400000004</v>
      </c>
      <c r="CQ2914">
        <v>0.37422444900000001</v>
      </c>
      <c r="CR2914">
        <v>233586</v>
      </c>
      <c r="CS2914">
        <v>0.86099999999999999</v>
      </c>
      <c r="CT2914">
        <v>217325</v>
      </c>
      <c r="CU2914">
        <v>0.88609611361999996</v>
      </c>
      <c r="CV2914">
        <v>560</v>
      </c>
      <c r="CW2914">
        <v>194</v>
      </c>
      <c r="CX2914">
        <v>252</v>
      </c>
      <c r="CY2914">
        <v>2283</v>
      </c>
      <c r="CZ2914">
        <v>2165</v>
      </c>
      <c r="DA2914" s="2">
        <v>140775</v>
      </c>
      <c r="DB2914" s="2">
        <v>32810</v>
      </c>
      <c r="DC2914" s="2">
        <v>262.58999999999997</v>
      </c>
      <c r="DD2914" s="2">
        <v>45714</v>
      </c>
      <c r="DE2914">
        <v>910</v>
      </c>
      <c r="DF2914">
        <v>119</v>
      </c>
      <c r="DG2914">
        <v>40.78</v>
      </c>
      <c r="DH2914">
        <v>1.91</v>
      </c>
      <c r="DI2914" s="2">
        <v>8</v>
      </c>
      <c r="DJ2914">
        <v>3.32</v>
      </c>
      <c r="DK2914">
        <v>0.93927294553615703</v>
      </c>
      <c r="DL2914">
        <v>2.3203592814371257E-2</v>
      </c>
      <c r="DM2914">
        <v>0</v>
      </c>
      <c r="DN2914">
        <v>44.8</v>
      </c>
      <c r="DO2914">
        <v>0.09</v>
      </c>
      <c r="DP2914">
        <v>68.400000000000006</v>
      </c>
      <c r="DQ2914" s="2">
        <f>10+612</f>
        <v>622</v>
      </c>
      <c r="DR2914" s="2">
        <v>5011.3706143800009</v>
      </c>
      <c r="DS2914">
        <v>9.6119971729408497E-3</v>
      </c>
      <c r="DT2914">
        <v>3.6379192828165099</v>
      </c>
      <c r="DU2914">
        <v>1801334.6500668654</v>
      </c>
      <c r="DV2914">
        <v>0</v>
      </c>
    </row>
    <row r="2915" spans="1:126" x14ac:dyDescent="0.15">
      <c r="A2915" t="s">
        <v>232</v>
      </c>
      <c r="B2915" t="s">
        <v>4748</v>
      </c>
      <c r="C2915">
        <v>53</v>
      </c>
      <c r="D2915">
        <v>69</v>
      </c>
      <c r="E2915" t="s">
        <v>4749</v>
      </c>
      <c r="F2915">
        <v>53069</v>
      </c>
      <c r="G2915" t="s">
        <v>7898</v>
      </c>
      <c r="H2915">
        <v>92.5</v>
      </c>
      <c r="I2915">
        <v>0.2</v>
      </c>
      <c r="J2915">
        <v>1.2</v>
      </c>
      <c r="K2915">
        <v>0.6</v>
      </c>
      <c r="L2915">
        <v>2.9</v>
      </c>
      <c r="M2915">
        <v>2.7</v>
      </c>
      <c r="N2915">
        <f t="shared" si="183"/>
        <v>8573.7900000000027</v>
      </c>
      <c r="O2915">
        <f t="shared" si="184"/>
        <v>1426.2099999999973</v>
      </c>
      <c r="P2915">
        <f t="shared" si="185"/>
        <v>1.7114519999999973</v>
      </c>
      <c r="Q2915" s="4">
        <v>53069</v>
      </c>
      <c r="R2915" s="5">
        <v>46.294637999999999</v>
      </c>
      <c r="S2915" s="5">
        <v>-123.424458</v>
      </c>
      <c r="T2915">
        <v>8</v>
      </c>
      <c r="U2915">
        <v>0.11479254729945423</v>
      </c>
      <c r="V2915">
        <v>4003</v>
      </c>
      <c r="W2915">
        <v>4016</v>
      </c>
      <c r="X2915">
        <v>4035</v>
      </c>
      <c r="Y2915">
        <v>4017</v>
      </c>
      <c r="Z2915">
        <v>1895</v>
      </c>
      <c r="AA2915">
        <v>51750</v>
      </c>
      <c r="AB2915">
        <v>1102.278</v>
      </c>
      <c r="AC2915">
        <v>44485</v>
      </c>
      <c r="AD2915">
        <v>1</v>
      </c>
      <c r="AE2915">
        <v>2.4783147459727387E-4</v>
      </c>
      <c r="AF2915">
        <v>21</v>
      </c>
      <c r="AG2915">
        <v>109</v>
      </c>
      <c r="AH2915">
        <v>0.19266055045871561</v>
      </c>
      <c r="AI2915" s="3">
        <v>9557</v>
      </c>
      <c r="AJ2915" s="3">
        <v>168559.92571845502</v>
      </c>
      <c r="AK2915">
        <v>49</v>
      </c>
      <c r="AL2915">
        <v>183488</v>
      </c>
      <c r="AM2915">
        <v>65803</v>
      </c>
      <c r="AN2915">
        <v>4232</v>
      </c>
      <c r="AO2915">
        <v>70035</v>
      </c>
      <c r="AP2915">
        <v>1</v>
      </c>
      <c r="AQ2915">
        <v>1</v>
      </c>
      <c r="AR2915">
        <v>2</v>
      </c>
      <c r="AS2915">
        <v>0.49800796812749004</v>
      </c>
      <c r="AT2915">
        <v>2</v>
      </c>
      <c r="AU2915">
        <v>5</v>
      </c>
      <c r="AV2915">
        <f t="shared" si="186"/>
        <v>7</v>
      </c>
      <c r="AW2915">
        <v>40</v>
      </c>
      <c r="AX2915">
        <v>1.0000000000000009E-2</v>
      </c>
      <c r="AY2915">
        <v>149464941.05385801</v>
      </c>
      <c r="AZ2915">
        <v>149464.941053858</v>
      </c>
      <c r="BA2915">
        <v>39695.1739434517</v>
      </c>
      <c r="BB2915">
        <v>0.25191979292610323</v>
      </c>
      <c r="BC2915">
        <v>6640</v>
      </c>
      <c r="BD2915">
        <v>0</v>
      </c>
      <c r="BE2915">
        <v>6640</v>
      </c>
      <c r="BF2915">
        <v>1.6587559330502124</v>
      </c>
      <c r="BG2915">
        <v>42327</v>
      </c>
      <c r="BH2915">
        <v>10.489962825278811</v>
      </c>
      <c r="BI2915">
        <v>719</v>
      </c>
      <c r="BJ2915">
        <v>4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4062</v>
      </c>
      <c r="BU2915">
        <v>0.75</v>
      </c>
      <c r="BV2915">
        <v>0.67391310000000004</v>
      </c>
      <c r="BW2915">
        <v>29</v>
      </c>
      <c r="BX2915">
        <v>0.98473659999999996</v>
      </c>
      <c r="BY2915">
        <v>0.13034879999999999</v>
      </c>
      <c r="BZ2915">
        <v>5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4066</v>
      </c>
      <c r="CK2915">
        <v>1.4756517461878995</v>
      </c>
      <c r="CL2915">
        <v>0.81088723930717566</v>
      </c>
      <c r="CM2915">
        <v>30</v>
      </c>
      <c r="CN2915">
        <v>0.9390856124433985</v>
      </c>
      <c r="CO2915">
        <v>246</v>
      </c>
      <c r="CP2915">
        <v>-0.14918115570000001</v>
      </c>
      <c r="CQ2915">
        <v>-0.16508637230000001</v>
      </c>
      <c r="CR2915">
        <v>3372</v>
      </c>
      <c r="CS2915">
        <v>0.83400000000000007</v>
      </c>
      <c r="CT2915">
        <v>3310</v>
      </c>
      <c r="CU2915">
        <v>0.86449480641999998</v>
      </c>
      <c r="CV2915">
        <v>8</v>
      </c>
      <c r="CW2915">
        <v>3</v>
      </c>
      <c r="CY2915">
        <v>79</v>
      </c>
      <c r="CZ2915">
        <v>166</v>
      </c>
      <c r="DA2915" s="2">
        <v>1471</v>
      </c>
      <c r="DB2915" s="2">
        <v>140</v>
      </c>
      <c r="DC2915" s="2">
        <v>98.96</v>
      </c>
      <c r="DD2915" s="2">
        <v>282</v>
      </c>
      <c r="DE2915">
        <v>55</v>
      </c>
      <c r="DF2915">
        <v>0</v>
      </c>
      <c r="DG2915">
        <v>49.48</v>
      </c>
      <c r="DH2915">
        <v>24.74</v>
      </c>
      <c r="DI2915" s="2">
        <v>74.22</v>
      </c>
      <c r="DJ2915">
        <v>3.25</v>
      </c>
      <c r="DK2915">
        <v>1</v>
      </c>
      <c r="DL2915">
        <v>9.1743119266055051E-3</v>
      </c>
      <c r="DM2915">
        <v>0</v>
      </c>
      <c r="DN2915">
        <v>23.7</v>
      </c>
      <c r="DO2915">
        <v>0.129</v>
      </c>
      <c r="DP2915">
        <v>249.99</v>
      </c>
      <c r="DQ2915" s="2">
        <v>0</v>
      </c>
      <c r="DR2915" s="2">
        <v>110.21113858</v>
      </c>
      <c r="DS2915">
        <v>6.0064311540155213E-4</v>
      </c>
      <c r="DT2915">
        <v>3.2060854562065302</v>
      </c>
      <c r="DU2915">
        <v>588278.20818842377</v>
      </c>
      <c r="DV2915">
        <v>1</v>
      </c>
    </row>
    <row r="2916" spans="1:126" x14ac:dyDescent="0.15">
      <c r="A2916" t="s">
        <v>232</v>
      </c>
      <c r="B2916" t="s">
        <v>4750</v>
      </c>
      <c r="C2916">
        <v>53</v>
      </c>
      <c r="D2916">
        <v>71</v>
      </c>
      <c r="E2916" t="s">
        <v>4751</v>
      </c>
      <c r="F2916">
        <v>53071</v>
      </c>
      <c r="G2916" t="s">
        <v>7899</v>
      </c>
      <c r="H2916">
        <v>74.2</v>
      </c>
      <c r="I2916">
        <v>1.7</v>
      </c>
      <c r="J2916">
        <v>0.8</v>
      </c>
      <c r="K2916">
        <v>1.2</v>
      </c>
      <c r="L2916">
        <v>2.4</v>
      </c>
      <c r="M2916">
        <v>19.7</v>
      </c>
      <c r="N2916">
        <f t="shared" si="183"/>
        <v>5904.4600000000009</v>
      </c>
      <c r="O2916">
        <f t="shared" si="184"/>
        <v>4095.5399999999991</v>
      </c>
      <c r="P2916">
        <f t="shared" si="185"/>
        <v>4.9146480000000006</v>
      </c>
      <c r="Q2916" s="4">
        <v>53071</v>
      </c>
      <c r="R2916" s="5">
        <v>46.254606000000003</v>
      </c>
      <c r="S2916" s="5">
        <v>-118.480374</v>
      </c>
      <c r="T2916">
        <v>3</v>
      </c>
      <c r="U2916">
        <v>0.20716684686458509</v>
      </c>
      <c r="V2916">
        <v>58643</v>
      </c>
      <c r="W2916">
        <v>59476</v>
      </c>
      <c r="X2916">
        <v>59726</v>
      </c>
      <c r="Y2916">
        <v>59889</v>
      </c>
      <c r="Z2916">
        <v>29185</v>
      </c>
      <c r="AA2916">
        <v>51760</v>
      </c>
      <c r="AB2916">
        <v>20741.685000000001</v>
      </c>
      <c r="AC2916">
        <v>47946</v>
      </c>
      <c r="AD2916">
        <v>1</v>
      </c>
      <c r="AE2916">
        <v>1.6743126946388506E-5</v>
      </c>
      <c r="AF2916">
        <v>98</v>
      </c>
      <c r="AG2916">
        <v>943</v>
      </c>
      <c r="AH2916">
        <v>0.10392364793213149</v>
      </c>
      <c r="AI2916" s="3">
        <v>645121</v>
      </c>
      <c r="AJ2916" s="3">
        <v>812880.288134765</v>
      </c>
      <c r="AK2916">
        <v>42</v>
      </c>
      <c r="AL2916">
        <v>831507.2</v>
      </c>
      <c r="AM2916">
        <v>1137622</v>
      </c>
      <c r="AN2916">
        <v>165623</v>
      </c>
      <c r="AO2916">
        <v>1303245</v>
      </c>
      <c r="AP2916">
        <v>9</v>
      </c>
      <c r="AQ2916">
        <v>63</v>
      </c>
      <c r="AR2916">
        <v>72</v>
      </c>
      <c r="AS2916">
        <v>1.2105723316968189</v>
      </c>
      <c r="AT2916">
        <v>77</v>
      </c>
      <c r="AU2916">
        <v>50</v>
      </c>
      <c r="AV2916">
        <f t="shared" si="186"/>
        <v>127</v>
      </c>
      <c r="AY2916">
        <v>2703792569.3193898</v>
      </c>
      <c r="AZ2916">
        <v>2703792.5693193898</v>
      </c>
      <c r="BA2916">
        <v>48970.309376664001</v>
      </c>
      <c r="BB2916">
        <v>0.20420536703338321</v>
      </c>
      <c r="BC2916">
        <v>21676</v>
      </c>
      <c r="BD2916">
        <v>0</v>
      </c>
      <c r="BE2916">
        <v>21676</v>
      </c>
      <c r="BF2916">
        <v>0.36962638337056425</v>
      </c>
      <c r="BG2916">
        <v>1075992</v>
      </c>
      <c r="BH2916">
        <v>18.015470649298464</v>
      </c>
      <c r="BI2916">
        <v>6135</v>
      </c>
      <c r="BJ2916">
        <v>30</v>
      </c>
      <c r="BK2916">
        <v>7</v>
      </c>
      <c r="BL2916">
        <v>4</v>
      </c>
      <c r="BM2916">
        <v>0</v>
      </c>
      <c r="BN2916">
        <v>0</v>
      </c>
      <c r="BO2916">
        <v>5</v>
      </c>
      <c r="BP2916">
        <v>2</v>
      </c>
      <c r="BQ2916">
        <v>5</v>
      </c>
      <c r="BR2916">
        <v>2</v>
      </c>
      <c r="BS2916">
        <v>0</v>
      </c>
      <c r="BT2916">
        <v>59059</v>
      </c>
      <c r="BU2916">
        <v>0.76</v>
      </c>
      <c r="BV2916">
        <v>0.55361020000000005</v>
      </c>
      <c r="BW2916">
        <v>405</v>
      </c>
      <c r="BX2916">
        <v>0.93127210000000005</v>
      </c>
      <c r="BY2916">
        <v>-0.57690669999999999</v>
      </c>
      <c r="BZ2916">
        <v>30</v>
      </c>
      <c r="CA2916">
        <v>7</v>
      </c>
      <c r="CB2916">
        <v>3</v>
      </c>
      <c r="CC2916">
        <v>0</v>
      </c>
      <c r="CD2916">
        <v>0</v>
      </c>
      <c r="CE2916">
        <v>4</v>
      </c>
      <c r="CF2916">
        <v>2</v>
      </c>
      <c r="CG2916">
        <v>6</v>
      </c>
      <c r="CH2916">
        <v>2</v>
      </c>
      <c r="CI2916">
        <v>0</v>
      </c>
      <c r="CJ2916">
        <v>59771</v>
      </c>
      <c r="CK2916">
        <v>0.9034481604791621</v>
      </c>
      <c r="CL2916">
        <v>0.78846878532847631</v>
      </c>
      <c r="CM2916">
        <v>391</v>
      </c>
      <c r="CN2916">
        <v>0.1844253911570557</v>
      </c>
      <c r="CO2916">
        <v>7556</v>
      </c>
      <c r="CP2916">
        <v>0.21438905599999999</v>
      </c>
      <c r="CQ2916">
        <v>0.55355603799999997</v>
      </c>
      <c r="CR2916">
        <v>52578</v>
      </c>
      <c r="CS2916">
        <v>0.87</v>
      </c>
      <c r="CT2916">
        <v>47090</v>
      </c>
      <c r="CU2916">
        <v>0.83549454887999997</v>
      </c>
      <c r="CV2916">
        <v>139</v>
      </c>
      <c r="CW2916">
        <v>45</v>
      </c>
      <c r="CX2916">
        <v>75</v>
      </c>
      <c r="CY2916">
        <v>8021</v>
      </c>
      <c r="CZ2916">
        <v>1526</v>
      </c>
      <c r="DA2916" s="2">
        <v>35248</v>
      </c>
      <c r="DB2916" s="2">
        <v>5195</v>
      </c>
      <c r="DC2916" s="2">
        <v>225.1</v>
      </c>
      <c r="DD2916" s="2">
        <v>8242</v>
      </c>
      <c r="DE2916">
        <v>509</v>
      </c>
      <c r="DF2916">
        <v>57</v>
      </c>
      <c r="DG2916">
        <v>42</v>
      </c>
      <c r="DH2916">
        <v>11.76</v>
      </c>
      <c r="DI2916" s="2">
        <v>20.16</v>
      </c>
      <c r="DJ2916">
        <v>1.06</v>
      </c>
      <c r="DK2916">
        <v>0.69434106159929687</v>
      </c>
      <c r="DL2916">
        <v>1.3785790031813362E-2</v>
      </c>
      <c r="DM2916">
        <v>0</v>
      </c>
      <c r="DN2916">
        <v>31.2</v>
      </c>
      <c r="DO2916">
        <v>3.6000000000000004E-2</v>
      </c>
      <c r="DP2916">
        <v>144007.74</v>
      </c>
      <c r="DQ2916" s="2">
        <v>2433</v>
      </c>
      <c r="DR2916" s="2">
        <v>1051.1584989200001</v>
      </c>
      <c r="DS2916">
        <v>1.2641604521646957E-3</v>
      </c>
      <c r="DT2916">
        <v>2.8066741295006201</v>
      </c>
      <c r="DU2916">
        <v>2333769.7467334978</v>
      </c>
      <c r="DV2916">
        <v>1</v>
      </c>
    </row>
    <row r="2917" spans="1:126" x14ac:dyDescent="0.15">
      <c r="A2917" t="s">
        <v>232</v>
      </c>
      <c r="B2917" t="s">
        <v>4752</v>
      </c>
      <c r="C2917">
        <v>53</v>
      </c>
      <c r="D2917">
        <v>73</v>
      </c>
      <c r="E2917" t="s">
        <v>4753</v>
      </c>
      <c r="F2917">
        <v>53073</v>
      </c>
      <c r="G2917" t="s">
        <v>7900</v>
      </c>
      <c r="H2917">
        <v>81.900000000000006</v>
      </c>
      <c r="I2917">
        <v>0.9</v>
      </c>
      <c r="J2917">
        <v>2.5</v>
      </c>
      <c r="K2917">
        <v>3.5</v>
      </c>
      <c r="L2917">
        <v>3.4</v>
      </c>
      <c r="M2917">
        <v>7.8</v>
      </c>
      <c r="N2917">
        <f t="shared" si="183"/>
        <v>6799.3200000000015</v>
      </c>
      <c r="O2917">
        <f t="shared" si="184"/>
        <v>3200.6799999999985</v>
      </c>
      <c r="P2917">
        <f t="shared" si="185"/>
        <v>3.8408159999999993</v>
      </c>
      <c r="Q2917" s="4">
        <v>53073</v>
      </c>
      <c r="R2917" s="5">
        <v>48.842652999999999</v>
      </c>
      <c r="S2917" s="5">
        <v>-121.836432</v>
      </c>
      <c r="T2917">
        <v>3</v>
      </c>
      <c r="U2917">
        <v>9.7724311659538127E-2</v>
      </c>
      <c r="V2917">
        <v>201404</v>
      </c>
      <c r="W2917">
        <v>204855</v>
      </c>
      <c r="X2917">
        <v>207100</v>
      </c>
      <c r="Y2917">
        <v>211713</v>
      </c>
      <c r="Z2917">
        <v>103685</v>
      </c>
      <c r="AA2917">
        <v>51770</v>
      </c>
      <c r="AB2917">
        <v>79857.622000000003</v>
      </c>
      <c r="AC2917">
        <v>53145</v>
      </c>
      <c r="AD2917">
        <v>2</v>
      </c>
      <c r="AE2917">
        <v>9.6571704490584261E-6</v>
      </c>
      <c r="AF2917">
        <v>302</v>
      </c>
      <c r="AG2917">
        <v>1702</v>
      </c>
      <c r="AH2917">
        <v>0.17743830787309048</v>
      </c>
      <c r="AI2917" s="3">
        <v>115831</v>
      </c>
      <c r="AJ2917" s="3">
        <v>1348326.6315987601</v>
      </c>
      <c r="AK2917">
        <v>16</v>
      </c>
      <c r="AL2917">
        <v>1602329.5999999999</v>
      </c>
      <c r="AM2917">
        <v>665914</v>
      </c>
      <c r="AN2917">
        <v>136904</v>
      </c>
      <c r="AO2917">
        <v>802818</v>
      </c>
      <c r="AP2917">
        <v>50</v>
      </c>
      <c r="AQ2917">
        <v>11</v>
      </c>
      <c r="AR2917">
        <v>61</v>
      </c>
      <c r="AS2917">
        <v>0.29777159454248125</v>
      </c>
      <c r="AT2917">
        <v>63</v>
      </c>
      <c r="AU2917">
        <v>275</v>
      </c>
      <c r="AV2917">
        <f t="shared" si="186"/>
        <v>338</v>
      </c>
      <c r="AW2917">
        <v>207100</v>
      </c>
      <c r="AX2917">
        <v>1</v>
      </c>
      <c r="AY2917">
        <v>935510133.93939304</v>
      </c>
      <c r="AZ2917">
        <v>935510.1339393931</v>
      </c>
      <c r="BA2917">
        <v>5604.0052153943298</v>
      </c>
      <c r="BB2917">
        <v>1.7844380252412635</v>
      </c>
      <c r="BC2917">
        <v>99142</v>
      </c>
      <c r="BD2917">
        <v>4947</v>
      </c>
      <c r="BE2917">
        <v>94195</v>
      </c>
      <c r="BF2917">
        <v>0.46769180353915513</v>
      </c>
      <c r="BG2917">
        <v>3527327</v>
      </c>
      <c r="BH2917">
        <v>17.031999034282954</v>
      </c>
      <c r="BI2917">
        <v>17072</v>
      </c>
      <c r="BJ2917">
        <v>137</v>
      </c>
      <c r="BK2917">
        <v>28</v>
      </c>
      <c r="BL2917">
        <v>11</v>
      </c>
      <c r="BM2917">
        <v>2</v>
      </c>
      <c r="BN2917">
        <v>5</v>
      </c>
      <c r="BO2917">
        <v>10</v>
      </c>
      <c r="BP2917">
        <v>3</v>
      </c>
      <c r="BQ2917">
        <v>27</v>
      </c>
      <c r="BR2917">
        <v>10</v>
      </c>
      <c r="BS2917">
        <v>0</v>
      </c>
      <c r="BT2917">
        <v>200434</v>
      </c>
      <c r="BU2917">
        <v>0.78</v>
      </c>
      <c r="BV2917">
        <v>0.6506014</v>
      </c>
      <c r="BW2917">
        <v>1159</v>
      </c>
      <c r="BX2917">
        <v>1.162477</v>
      </c>
      <c r="BY2917">
        <v>-6.7057000000000005E-2</v>
      </c>
      <c r="BZ2917">
        <v>140</v>
      </c>
      <c r="CA2917">
        <v>27</v>
      </c>
      <c r="CB2917">
        <v>9</v>
      </c>
      <c r="CC2917">
        <v>3</v>
      </c>
      <c r="CD2917">
        <v>3</v>
      </c>
      <c r="CE2917">
        <v>9</v>
      </c>
      <c r="CF2917">
        <v>3</v>
      </c>
      <c r="CG2917">
        <v>30</v>
      </c>
      <c r="CH2917">
        <v>11</v>
      </c>
      <c r="CI2917">
        <v>0</v>
      </c>
      <c r="CJ2917">
        <v>208491</v>
      </c>
      <c r="CK2917">
        <v>1.127146975169192</v>
      </c>
      <c r="CL2917">
        <v>0.82104634020002387</v>
      </c>
      <c r="CM2917">
        <v>1121</v>
      </c>
      <c r="CN2917">
        <v>0.31161531609295617</v>
      </c>
      <c r="CO2917">
        <v>33518</v>
      </c>
      <c r="CP2917">
        <v>0.97817430299999997</v>
      </c>
      <c r="CQ2917">
        <v>0.60383519500000005</v>
      </c>
      <c r="CR2917">
        <v>182094</v>
      </c>
      <c r="CS2917">
        <v>0.85299999999999998</v>
      </c>
      <c r="CT2917">
        <v>167971</v>
      </c>
      <c r="CU2917">
        <v>0.86286061481999998</v>
      </c>
      <c r="CV2917">
        <v>809</v>
      </c>
      <c r="CW2917">
        <v>147</v>
      </c>
      <c r="CX2917">
        <v>179</v>
      </c>
      <c r="CY2917">
        <v>8142</v>
      </c>
      <c r="CZ2917">
        <v>2697</v>
      </c>
      <c r="DA2917" s="2">
        <v>120008</v>
      </c>
      <c r="DB2917" s="2">
        <v>23645</v>
      </c>
      <c r="DC2917" s="2">
        <v>366.85</v>
      </c>
      <c r="DD2917" s="2">
        <v>30030</v>
      </c>
      <c r="DE2917">
        <v>955</v>
      </c>
      <c r="DF2917">
        <v>219</v>
      </c>
      <c r="DG2917">
        <v>61.55</v>
      </c>
      <c r="DH2917">
        <v>6.3</v>
      </c>
      <c r="DI2917" s="2">
        <v>12.6</v>
      </c>
      <c r="DJ2917">
        <v>5.26</v>
      </c>
      <c r="DK2917">
        <v>0.89826557657276551</v>
      </c>
      <c r="DL2917">
        <v>2.2914218566392478E-2</v>
      </c>
      <c r="DM2917">
        <v>0</v>
      </c>
      <c r="DN2917">
        <v>91.1</v>
      </c>
      <c r="DO2917">
        <v>6.6000000000000003E-2</v>
      </c>
      <c r="DP2917">
        <v>2686.9900000000002</v>
      </c>
      <c r="DQ2917" s="2">
        <v>458290</v>
      </c>
      <c r="DR2917" s="2">
        <v>9997.7080618599994</v>
      </c>
      <c r="DS2917">
        <v>6.2394819518858512E-3</v>
      </c>
      <c r="DT2917">
        <v>4.5939548194452398</v>
      </c>
      <c r="DU2917">
        <v>7361029.7882597623</v>
      </c>
      <c r="DV2917">
        <v>0</v>
      </c>
    </row>
    <row r="2918" spans="1:126" x14ac:dyDescent="0.15">
      <c r="A2918" t="s">
        <v>232</v>
      </c>
      <c r="B2918" t="s">
        <v>4754</v>
      </c>
      <c r="C2918">
        <v>53</v>
      </c>
      <c r="D2918">
        <v>75</v>
      </c>
      <c r="E2918" t="s">
        <v>4755</v>
      </c>
      <c r="F2918">
        <v>53075</v>
      </c>
      <c r="G2918" t="s">
        <v>7901</v>
      </c>
      <c r="H2918">
        <v>82.1</v>
      </c>
      <c r="I2918">
        <v>1.6</v>
      </c>
      <c r="J2918">
        <v>0.6</v>
      </c>
      <c r="K2918">
        <v>7.7</v>
      </c>
      <c r="L2918">
        <v>3.4</v>
      </c>
      <c r="M2918">
        <v>4.5999999999999996</v>
      </c>
      <c r="N2918">
        <f t="shared" si="183"/>
        <v>6835.3399999999992</v>
      </c>
      <c r="O2918">
        <f t="shared" si="184"/>
        <v>3164.6600000000008</v>
      </c>
      <c r="P2918">
        <f t="shared" si="185"/>
        <v>3.7975920000000021</v>
      </c>
      <c r="Q2918" s="4">
        <v>53075</v>
      </c>
      <c r="R2918" s="5">
        <v>46.905943999999998</v>
      </c>
      <c r="S2918" s="5">
        <v>-117.53539000000001</v>
      </c>
      <c r="T2918">
        <v>4</v>
      </c>
      <c r="U2918">
        <v>0.12261632853764301</v>
      </c>
      <c r="V2918">
        <v>44997</v>
      </c>
      <c r="W2918">
        <v>46003</v>
      </c>
      <c r="X2918">
        <v>46737</v>
      </c>
      <c r="Y2918">
        <v>47914</v>
      </c>
      <c r="Z2918">
        <v>17915</v>
      </c>
      <c r="AA2918">
        <v>51775</v>
      </c>
      <c r="AB2918">
        <v>14254.499</v>
      </c>
      <c r="AC2918">
        <v>36631</v>
      </c>
      <c r="AD2918">
        <v>1</v>
      </c>
      <c r="AE2918">
        <v>2.139632411151764E-5</v>
      </c>
      <c r="AF2918">
        <v>57</v>
      </c>
      <c r="AG2918">
        <v>1195</v>
      </c>
      <c r="AH2918">
        <v>4.7698744769874478E-2</v>
      </c>
      <c r="AI2918" s="3">
        <v>1275110</v>
      </c>
      <c r="AJ2918" s="3">
        <v>1381811.01717331</v>
      </c>
      <c r="AK2918">
        <v>400</v>
      </c>
      <c r="AL2918">
        <v>1393670.4000000001</v>
      </c>
      <c r="AM2918">
        <v>44840</v>
      </c>
      <c r="AN2918">
        <v>255945</v>
      </c>
      <c r="AO2918">
        <v>300785</v>
      </c>
      <c r="AP2918">
        <v>0</v>
      </c>
      <c r="AQ2918">
        <v>0</v>
      </c>
      <c r="AR2918">
        <v>0</v>
      </c>
      <c r="AS2918">
        <v>0</v>
      </c>
      <c r="AT2918">
        <v>5</v>
      </c>
      <c r="AU2918">
        <v>18</v>
      </c>
      <c r="AV2918">
        <f t="shared" si="186"/>
        <v>23</v>
      </c>
      <c r="AW2918">
        <v>28902</v>
      </c>
      <c r="AX2918">
        <v>0.65999999999999992</v>
      </c>
      <c r="AY2918">
        <v>3196652076.1473799</v>
      </c>
      <c r="AZ2918">
        <v>3196652.0761473798</v>
      </c>
      <c r="BA2918">
        <v>78505.895600623</v>
      </c>
      <c r="BB2918">
        <v>0.12737896846463903</v>
      </c>
      <c r="BC2918">
        <v>19791</v>
      </c>
      <c r="BD2918">
        <v>649</v>
      </c>
      <c r="BE2918">
        <v>19142</v>
      </c>
      <c r="BF2918">
        <v>0.42540613818699025</v>
      </c>
      <c r="BG2918">
        <v>689008</v>
      </c>
      <c r="BH2918">
        <v>14.742238483428547</v>
      </c>
      <c r="BI2918">
        <v>3327</v>
      </c>
      <c r="BJ2918">
        <v>34</v>
      </c>
      <c r="BK2918">
        <v>5</v>
      </c>
      <c r="BL2918">
        <v>4</v>
      </c>
      <c r="BM2918">
        <v>0</v>
      </c>
      <c r="BN2918">
        <v>0</v>
      </c>
      <c r="BO2918">
        <v>0</v>
      </c>
      <c r="BP2918">
        <v>2</v>
      </c>
      <c r="BQ2918">
        <v>1</v>
      </c>
      <c r="BR2918">
        <v>4</v>
      </c>
      <c r="BS2918">
        <v>0</v>
      </c>
      <c r="BT2918">
        <v>42689</v>
      </c>
      <c r="BU2918">
        <v>0.73</v>
      </c>
      <c r="BV2918">
        <v>0.50281580000000003</v>
      </c>
      <c r="BW2918">
        <v>374</v>
      </c>
      <c r="BX2918">
        <v>1.171262</v>
      </c>
      <c r="BY2918">
        <v>-0.3460318</v>
      </c>
      <c r="BZ2918">
        <v>34</v>
      </c>
      <c r="CA2918">
        <v>5</v>
      </c>
      <c r="CB2918">
        <v>3</v>
      </c>
      <c r="CC2918">
        <v>0</v>
      </c>
      <c r="CD2918">
        <v>1</v>
      </c>
      <c r="CE2918">
        <v>0</v>
      </c>
      <c r="CF2918">
        <v>1</v>
      </c>
      <c r="CG2918">
        <v>2</v>
      </c>
      <c r="CH2918">
        <v>3</v>
      </c>
      <c r="CI2918">
        <v>0</v>
      </c>
      <c r="CJ2918">
        <v>46938</v>
      </c>
      <c r="CK2918">
        <v>1.0439302910221997</v>
      </c>
      <c r="CL2918">
        <v>0.80486084994358786</v>
      </c>
      <c r="CM2918">
        <v>292</v>
      </c>
      <c r="CN2918">
        <v>0.33352024760969462</v>
      </c>
      <c r="CO2918">
        <v>9439</v>
      </c>
      <c r="CP2918">
        <v>1.088348324</v>
      </c>
      <c r="CQ2918">
        <v>0.76024335099999996</v>
      </c>
      <c r="CR2918">
        <v>38967</v>
      </c>
      <c r="CS2918">
        <v>0.8</v>
      </c>
      <c r="CT2918">
        <v>37752</v>
      </c>
      <c r="CU2918">
        <v>0.89481282871000001</v>
      </c>
      <c r="CV2918">
        <v>64</v>
      </c>
      <c r="CW2918">
        <v>17</v>
      </c>
      <c r="CX2918">
        <v>31</v>
      </c>
      <c r="CY2918">
        <v>1719</v>
      </c>
      <c r="CZ2918">
        <v>1908</v>
      </c>
      <c r="DA2918" s="2">
        <v>25580</v>
      </c>
      <c r="DB2918" s="2">
        <v>6900</v>
      </c>
      <c r="DC2918" s="2">
        <v>169.64</v>
      </c>
      <c r="DD2918" s="2">
        <v>7665</v>
      </c>
      <c r="DE2918">
        <v>589</v>
      </c>
      <c r="DF2918">
        <v>53</v>
      </c>
      <c r="DG2918">
        <v>36.5</v>
      </c>
      <c r="DH2918">
        <v>32.21</v>
      </c>
      <c r="DI2918" s="2">
        <v>21.47</v>
      </c>
      <c r="DJ2918">
        <v>2.23</v>
      </c>
      <c r="DK2918">
        <v>0.69640658452996207</v>
      </c>
      <c r="DL2918">
        <v>4.1841004184100415E-3</v>
      </c>
      <c r="DM2918">
        <v>0</v>
      </c>
      <c r="DN2918">
        <v>78.7</v>
      </c>
      <c r="DO2918">
        <v>5.9000000000000004E-2</v>
      </c>
      <c r="DP2918">
        <v>120742.95000000001</v>
      </c>
      <c r="DQ2918" s="2">
        <v>0</v>
      </c>
      <c r="DR2918" s="2">
        <v>14.76672842</v>
      </c>
      <c r="DS2918">
        <v>1.0595567231391295E-5</v>
      </c>
      <c r="DT2918">
        <v>3.3134806419968301</v>
      </c>
      <c r="DU2918">
        <v>4617899.8917239793</v>
      </c>
      <c r="DV2918">
        <v>1</v>
      </c>
    </row>
    <row r="2919" spans="1:126" x14ac:dyDescent="0.15">
      <c r="A2919" t="s">
        <v>232</v>
      </c>
      <c r="B2919" t="s">
        <v>4756</v>
      </c>
      <c r="C2919">
        <v>53</v>
      </c>
      <c r="D2919">
        <v>77</v>
      </c>
      <c r="E2919" t="s">
        <v>4757</v>
      </c>
      <c r="F2919">
        <v>53077</v>
      </c>
      <c r="G2919" t="s">
        <v>7902</v>
      </c>
      <c r="H2919">
        <v>47.7</v>
      </c>
      <c r="I2919">
        <v>0.7</v>
      </c>
      <c r="J2919">
        <v>3.7</v>
      </c>
      <c r="K2919">
        <v>1</v>
      </c>
      <c r="L2919">
        <v>1.9</v>
      </c>
      <c r="M2919">
        <v>45</v>
      </c>
      <c r="N2919">
        <f t="shared" si="183"/>
        <v>4319.08</v>
      </c>
      <c r="O2919">
        <f t="shared" si="184"/>
        <v>5680.92</v>
      </c>
      <c r="P2919">
        <f t="shared" si="185"/>
        <v>6.8171040000000023</v>
      </c>
      <c r="Q2919" s="4">
        <v>53077</v>
      </c>
      <c r="R2919" s="5">
        <v>46.456558000000001</v>
      </c>
      <c r="S2919" s="5">
        <v>-120.740145</v>
      </c>
      <c r="T2919">
        <v>3</v>
      </c>
      <c r="U2919">
        <v>0.22502447523869126</v>
      </c>
      <c r="V2919">
        <v>242454</v>
      </c>
      <c r="W2919">
        <v>246402</v>
      </c>
      <c r="X2919">
        <v>247408</v>
      </c>
      <c r="Y2919">
        <v>248006</v>
      </c>
      <c r="Z2919">
        <v>117364</v>
      </c>
      <c r="AA2919">
        <v>51790</v>
      </c>
      <c r="AB2919">
        <v>88087.409</v>
      </c>
      <c r="AC2919">
        <v>44749</v>
      </c>
      <c r="AD2919">
        <v>3</v>
      </c>
      <c r="AE2919">
        <v>1.2125719459354589E-5</v>
      </c>
      <c r="AF2919">
        <v>365</v>
      </c>
      <c r="AG2919">
        <v>3143</v>
      </c>
      <c r="AH2919">
        <v>0.11613108495068405</v>
      </c>
      <c r="AI2919" s="3">
        <v>1780498</v>
      </c>
      <c r="AJ2919" s="3">
        <v>2749154.3462191853</v>
      </c>
      <c r="AK2919">
        <v>16</v>
      </c>
      <c r="AL2919">
        <v>2759539.1999999997</v>
      </c>
      <c r="AM2919">
        <v>1338355</v>
      </c>
      <c r="AN2919">
        <v>373621</v>
      </c>
      <c r="AO2919">
        <v>1711976</v>
      </c>
      <c r="AP2919">
        <v>37</v>
      </c>
      <c r="AQ2919">
        <v>30</v>
      </c>
      <c r="AR2919">
        <v>67</v>
      </c>
      <c r="AS2919">
        <v>0.27191337732648274</v>
      </c>
      <c r="AT2919">
        <v>72</v>
      </c>
      <c r="AU2919">
        <v>166</v>
      </c>
      <c r="AV2919">
        <f t="shared" si="186"/>
        <v>238</v>
      </c>
      <c r="AY2919">
        <v>989394085.16993904</v>
      </c>
      <c r="AZ2919">
        <v>989394.08516993909</v>
      </c>
      <c r="BA2919">
        <v>4446.0873079067496</v>
      </c>
      <c r="BB2919">
        <v>2.2491686076916184</v>
      </c>
      <c r="BC2919">
        <v>97524</v>
      </c>
      <c r="BD2919">
        <v>64279</v>
      </c>
      <c r="BE2919">
        <v>33245</v>
      </c>
      <c r="BF2919">
        <v>0.13711879366807725</v>
      </c>
      <c r="BG2919">
        <v>3048788</v>
      </c>
      <c r="BH2919">
        <v>12.322915993015586</v>
      </c>
      <c r="BI2919">
        <v>19188</v>
      </c>
      <c r="BJ2919">
        <v>147</v>
      </c>
      <c r="BK2919">
        <v>17</v>
      </c>
      <c r="BL2919">
        <v>15</v>
      </c>
      <c r="BM2919">
        <v>0</v>
      </c>
      <c r="BN2919">
        <v>1</v>
      </c>
      <c r="BO2919">
        <v>11</v>
      </c>
      <c r="BP2919">
        <v>3</v>
      </c>
      <c r="BQ2919">
        <v>21</v>
      </c>
      <c r="BR2919">
        <v>7</v>
      </c>
      <c r="BS2919">
        <v>1</v>
      </c>
      <c r="BT2919">
        <v>239054</v>
      </c>
      <c r="BU2919">
        <v>0.76</v>
      </c>
      <c r="BV2919">
        <v>0.47195359999999997</v>
      </c>
      <c r="BW2919">
        <v>1013</v>
      </c>
      <c r="BX2919">
        <v>0.93284370000000005</v>
      </c>
      <c r="BY2919">
        <v>-1.3785970000000001</v>
      </c>
      <c r="BZ2919">
        <v>147</v>
      </c>
      <c r="CA2919">
        <v>14</v>
      </c>
      <c r="CB2919">
        <v>12</v>
      </c>
      <c r="CC2919">
        <v>2</v>
      </c>
      <c r="CD2919">
        <v>1</v>
      </c>
      <c r="CE2919">
        <v>7</v>
      </c>
      <c r="CF2919">
        <v>3</v>
      </c>
      <c r="CG2919">
        <v>18</v>
      </c>
      <c r="CH2919">
        <v>7</v>
      </c>
      <c r="CI2919">
        <v>0</v>
      </c>
      <c r="CJ2919">
        <v>247698</v>
      </c>
      <c r="CK2919">
        <v>0.85184377750324991</v>
      </c>
      <c r="CL2919">
        <v>0.72307706759854207</v>
      </c>
      <c r="CM2919">
        <v>910</v>
      </c>
      <c r="CN2919">
        <v>-0.62676368565635399</v>
      </c>
      <c r="CO2919">
        <v>17842</v>
      </c>
      <c r="CP2919">
        <v>-0.88563894040000002</v>
      </c>
      <c r="CQ2919">
        <v>-0.68845833339999996</v>
      </c>
      <c r="CR2919">
        <v>220380</v>
      </c>
      <c r="CS2919">
        <v>0.88500000000000001</v>
      </c>
      <c r="CT2919">
        <v>176991</v>
      </c>
      <c r="CU2919">
        <v>0.75534056552999995</v>
      </c>
      <c r="CV2919">
        <v>577</v>
      </c>
      <c r="CW2919">
        <v>156</v>
      </c>
      <c r="CX2919">
        <v>173</v>
      </c>
      <c r="CY2919">
        <v>63626</v>
      </c>
      <c r="CZ2919">
        <v>4936</v>
      </c>
      <c r="DA2919" s="2">
        <v>128806</v>
      </c>
      <c r="DB2919" s="2">
        <v>14855</v>
      </c>
      <c r="DC2919" s="2">
        <v>119.41</v>
      </c>
      <c r="DD2919" s="2">
        <v>54430</v>
      </c>
      <c r="DE2919">
        <v>1487</v>
      </c>
      <c r="DF2919">
        <v>305</v>
      </c>
      <c r="DG2919">
        <v>25.1</v>
      </c>
      <c r="DH2919">
        <v>7.69</v>
      </c>
      <c r="DI2919" s="2">
        <v>7.29</v>
      </c>
      <c r="DJ2919">
        <v>1.48</v>
      </c>
      <c r="DK2919">
        <v>0.97299351080428065</v>
      </c>
      <c r="DL2919">
        <v>2.7998727330575884E-2</v>
      </c>
      <c r="DM2919">
        <v>0</v>
      </c>
      <c r="DN2919">
        <v>228.5</v>
      </c>
      <c r="DO2919">
        <v>7.9000000000000001E-2</v>
      </c>
      <c r="DP2919">
        <v>41669.99</v>
      </c>
      <c r="DQ2919" s="2">
        <f>37033+460337</f>
        <v>497370</v>
      </c>
      <c r="DR2919" s="2">
        <v>422.80880568999999</v>
      </c>
      <c r="DS2919">
        <v>1.5321718536533566E-4</v>
      </c>
      <c r="DT2919">
        <v>8.7087742671285095</v>
      </c>
      <c r="DU2919">
        <v>24032203.97409239</v>
      </c>
      <c r="DV2919">
        <v>1</v>
      </c>
    </row>
    <row r="2920" spans="1:126" x14ac:dyDescent="0.15">
      <c r="A2920" t="s">
        <v>4758</v>
      </c>
      <c r="B2920" t="s">
        <v>108</v>
      </c>
      <c r="C2920">
        <v>54</v>
      </c>
      <c r="D2920">
        <v>1</v>
      </c>
      <c r="E2920" t="s">
        <v>4759</v>
      </c>
      <c r="F2920">
        <v>54001</v>
      </c>
      <c r="G2920" t="s">
        <v>7903</v>
      </c>
      <c r="H2920">
        <v>96.5</v>
      </c>
      <c r="I2920">
        <v>0.7</v>
      </c>
      <c r="J2920">
        <v>0.5</v>
      </c>
      <c r="K2920">
        <v>0.2</v>
      </c>
      <c r="L2920">
        <v>1.5</v>
      </c>
      <c r="M2920">
        <v>0.6</v>
      </c>
      <c r="N2920">
        <f t="shared" si="183"/>
        <v>9315.6400000000012</v>
      </c>
      <c r="O2920">
        <f t="shared" si="184"/>
        <v>684.35999999999876</v>
      </c>
      <c r="P2920">
        <f t="shared" si="185"/>
        <v>0.82123199999999885</v>
      </c>
      <c r="Q2920" s="4">
        <v>54001</v>
      </c>
      <c r="R2920" s="5">
        <v>39.139724999999999</v>
      </c>
      <c r="S2920" s="5">
        <v>-79.996947000000006</v>
      </c>
      <c r="T2920">
        <v>6</v>
      </c>
      <c r="U2920">
        <v>7.7375164610075917E-2</v>
      </c>
      <c r="V2920">
        <v>16472</v>
      </c>
      <c r="W2920">
        <v>16723</v>
      </c>
      <c r="X2920">
        <v>16731</v>
      </c>
      <c r="Y2920">
        <v>16970</v>
      </c>
      <c r="Z2920">
        <v>8351</v>
      </c>
      <c r="AA2920">
        <v>51800</v>
      </c>
      <c r="AB2920">
        <v>5588.1230000000005</v>
      </c>
      <c r="AC2920">
        <v>37066</v>
      </c>
      <c r="AD2920">
        <v>3</v>
      </c>
      <c r="AE2920">
        <v>1.7930787161556393E-4</v>
      </c>
      <c r="AF2920">
        <v>72</v>
      </c>
      <c r="AG2920">
        <v>513</v>
      </c>
      <c r="AH2920">
        <v>0.14035087719298245</v>
      </c>
      <c r="AI2920" s="3">
        <v>84748</v>
      </c>
      <c r="AJ2920" s="3">
        <v>218277.417123755</v>
      </c>
      <c r="AK2920">
        <v>101</v>
      </c>
      <c r="AL2920">
        <v>219372.79999999999</v>
      </c>
      <c r="AM2920">
        <v>403474</v>
      </c>
      <c r="AN2920">
        <v>26707</v>
      </c>
      <c r="AO2920">
        <v>430181</v>
      </c>
      <c r="AP2920">
        <v>2</v>
      </c>
      <c r="AQ2920">
        <v>0</v>
      </c>
      <c r="AR2920">
        <v>2</v>
      </c>
      <c r="AS2920">
        <v>0.11959576630987263</v>
      </c>
      <c r="AT2920">
        <v>2</v>
      </c>
      <c r="AU2920">
        <v>6</v>
      </c>
      <c r="AV2920">
        <f t="shared" si="186"/>
        <v>8</v>
      </c>
      <c r="AW2920">
        <v>5001</v>
      </c>
      <c r="AX2920">
        <v>0.30000000000000004</v>
      </c>
      <c r="AY2920">
        <v>436128913.70067</v>
      </c>
      <c r="AZ2920">
        <v>436128.91370067</v>
      </c>
      <c r="BA2920">
        <v>27982.6241349827</v>
      </c>
      <c r="BB2920">
        <v>0.35736462569635918</v>
      </c>
      <c r="BC2920">
        <v>4288</v>
      </c>
      <c r="BD2920">
        <v>2000</v>
      </c>
      <c r="BE2920">
        <v>2288</v>
      </c>
      <c r="BF2920">
        <v>0.13890237979601749</v>
      </c>
      <c r="BG2920">
        <v>212031</v>
      </c>
      <c r="BH2920">
        <v>12.672942442173211</v>
      </c>
      <c r="BI2920">
        <v>2507</v>
      </c>
      <c r="BJ2920">
        <v>9</v>
      </c>
      <c r="BK2920">
        <v>1</v>
      </c>
      <c r="BL2920">
        <v>0</v>
      </c>
      <c r="BM2920">
        <v>0</v>
      </c>
      <c r="BN2920">
        <v>0</v>
      </c>
      <c r="BO2920">
        <v>0</v>
      </c>
      <c r="BP2920">
        <v>1</v>
      </c>
      <c r="BQ2920">
        <v>1</v>
      </c>
      <c r="BR2920">
        <v>1</v>
      </c>
      <c r="BS2920">
        <v>0</v>
      </c>
      <c r="BT2920">
        <v>15758</v>
      </c>
      <c r="BU2920">
        <v>0.61</v>
      </c>
      <c r="BV2920">
        <v>0.50379949999999996</v>
      </c>
      <c r="BW2920">
        <v>124</v>
      </c>
      <c r="BX2920">
        <v>0.82497779999999998</v>
      </c>
      <c r="BY2920">
        <v>-0.66596860000000002</v>
      </c>
      <c r="BZ2920">
        <v>11</v>
      </c>
      <c r="CA2920">
        <v>1</v>
      </c>
      <c r="CB2920">
        <v>0</v>
      </c>
      <c r="CC2920">
        <v>1</v>
      </c>
      <c r="CD2920">
        <v>0</v>
      </c>
      <c r="CE2920">
        <v>0</v>
      </c>
      <c r="CF2920">
        <v>1</v>
      </c>
      <c r="CG2920">
        <v>1</v>
      </c>
      <c r="CH2920">
        <v>1</v>
      </c>
      <c r="CI2920">
        <v>0</v>
      </c>
      <c r="CJ2920">
        <v>16708</v>
      </c>
      <c r="CK2920">
        <v>0.95762508977735217</v>
      </c>
      <c r="CL2920">
        <v>0.59730430274753754</v>
      </c>
      <c r="CM2920">
        <v>73</v>
      </c>
      <c r="CN2920">
        <v>-0.8776104820577133</v>
      </c>
      <c r="CO2920">
        <v>1103</v>
      </c>
      <c r="CP2920">
        <v>0.351903411</v>
      </c>
      <c r="CQ2920">
        <v>-0.1257723828</v>
      </c>
      <c r="CR2920">
        <v>14204</v>
      </c>
      <c r="CS2920">
        <v>0.85099999999999998</v>
      </c>
      <c r="CT2920">
        <v>13128</v>
      </c>
      <c r="CU2920">
        <v>0.85638408664999999</v>
      </c>
      <c r="CV2920">
        <v>11</v>
      </c>
      <c r="CW2920">
        <v>4</v>
      </c>
      <c r="CX2920">
        <v>5</v>
      </c>
      <c r="CY2920">
        <v>232</v>
      </c>
      <c r="CZ2920">
        <v>784</v>
      </c>
      <c r="DA2920" s="2">
        <v>5447</v>
      </c>
      <c r="DB2920" s="2">
        <v>775</v>
      </c>
      <c r="DC2920" s="2">
        <v>53.67</v>
      </c>
      <c r="DD2920" s="2">
        <v>535</v>
      </c>
      <c r="DE2920">
        <v>218</v>
      </c>
      <c r="DF2920">
        <v>25</v>
      </c>
      <c r="DG2920">
        <v>5.96</v>
      </c>
      <c r="DH2920">
        <v>11.93</v>
      </c>
      <c r="DI2920" s="2">
        <v>11.93</v>
      </c>
      <c r="DJ2920">
        <v>0.22</v>
      </c>
      <c r="DK2920">
        <v>0.96934440930759425</v>
      </c>
      <c r="DL2920">
        <v>0</v>
      </c>
      <c r="DM2920">
        <v>0</v>
      </c>
      <c r="DN2920">
        <v>0.8</v>
      </c>
      <c r="DO2920">
        <v>4.0000000000000001E-3</v>
      </c>
      <c r="DP2920">
        <v>0</v>
      </c>
      <c r="DQ2920" s="2">
        <v>11</v>
      </c>
      <c r="DR2920" s="2">
        <v>79.985108210000007</v>
      </c>
      <c r="DS2920">
        <v>3.6461019865088108E-4</v>
      </c>
      <c r="DT2920">
        <v>1.79139086851137</v>
      </c>
      <c r="DU2920">
        <v>392982.43071977101</v>
      </c>
      <c r="DV2920">
        <v>1</v>
      </c>
    </row>
    <row r="2921" spans="1:126" x14ac:dyDescent="0.15">
      <c r="A2921" t="s">
        <v>4758</v>
      </c>
      <c r="B2921" t="s">
        <v>3784</v>
      </c>
      <c r="C2921">
        <v>54</v>
      </c>
      <c r="D2921">
        <v>3</v>
      </c>
      <c r="E2921" t="s">
        <v>4760</v>
      </c>
      <c r="F2921">
        <v>54003</v>
      </c>
      <c r="G2921" t="s">
        <v>7904</v>
      </c>
      <c r="H2921">
        <v>85.8</v>
      </c>
      <c r="I2921">
        <v>6.9</v>
      </c>
      <c r="J2921">
        <v>0.2</v>
      </c>
      <c r="K2921">
        <v>0.8</v>
      </c>
      <c r="L2921">
        <v>2.4</v>
      </c>
      <c r="M2921">
        <v>3.8</v>
      </c>
      <c r="N2921">
        <f t="shared" si="183"/>
        <v>7430.1299999999992</v>
      </c>
      <c r="O2921">
        <f t="shared" si="184"/>
        <v>2569.8700000000008</v>
      </c>
      <c r="P2921">
        <f t="shared" si="185"/>
        <v>3.0838440000000023</v>
      </c>
      <c r="Q2921" s="4">
        <v>54003</v>
      </c>
      <c r="R2921" s="5">
        <v>39.448053999999999</v>
      </c>
      <c r="S2921" s="5">
        <v>-78.037775999999994</v>
      </c>
      <c r="T2921">
        <v>2</v>
      </c>
      <c r="U2921">
        <v>7.0536881498833193E-2</v>
      </c>
      <c r="V2921">
        <v>104410</v>
      </c>
      <c r="W2921">
        <v>107324</v>
      </c>
      <c r="X2921">
        <v>108724</v>
      </c>
      <c r="Y2921">
        <v>111497</v>
      </c>
      <c r="Z2921">
        <v>59560</v>
      </c>
      <c r="AA2921">
        <v>51810</v>
      </c>
      <c r="AB2921">
        <v>45241.478999999999</v>
      </c>
      <c r="AC2921">
        <v>55239</v>
      </c>
      <c r="AD2921">
        <v>1</v>
      </c>
      <c r="AE2921">
        <v>9.1976012655899344E-6</v>
      </c>
      <c r="AF2921">
        <v>77</v>
      </c>
      <c r="AG2921">
        <v>676</v>
      </c>
      <c r="AH2921">
        <v>0.11390532544378698</v>
      </c>
      <c r="AI2921" s="3">
        <v>70089</v>
      </c>
      <c r="AJ2921" s="3">
        <v>205533.69458878002</v>
      </c>
      <c r="AK2921">
        <v>35</v>
      </c>
      <c r="AL2921">
        <v>205830.40000000002</v>
      </c>
      <c r="AM2921">
        <v>267066</v>
      </c>
      <c r="AN2921">
        <v>36065</v>
      </c>
      <c r="AO2921">
        <v>303131</v>
      </c>
      <c r="AP2921">
        <v>4</v>
      </c>
      <c r="AQ2921">
        <v>2</v>
      </c>
      <c r="AR2921">
        <v>6</v>
      </c>
      <c r="AS2921">
        <v>5.590548246431367E-2</v>
      </c>
      <c r="AT2921">
        <v>5</v>
      </c>
      <c r="AU2921">
        <v>42</v>
      </c>
      <c r="AV2921">
        <f t="shared" si="186"/>
        <v>47</v>
      </c>
      <c r="AW2921">
        <v>114882</v>
      </c>
      <c r="AX2921">
        <v>0.92999999999999994</v>
      </c>
      <c r="AY2921">
        <v>266142381.95381299</v>
      </c>
      <c r="AZ2921">
        <v>266142.38195381296</v>
      </c>
      <c r="BA2921">
        <v>3548.3797490152801</v>
      </c>
      <c r="BB2921">
        <v>2.8181876538933368</v>
      </c>
      <c r="BC2921">
        <v>18028</v>
      </c>
      <c r="BD2921">
        <v>42610</v>
      </c>
      <c r="BE2921">
        <v>-24582</v>
      </c>
      <c r="BF2921">
        <v>-0.23543721865721673</v>
      </c>
      <c r="BG2921">
        <v>1260590</v>
      </c>
      <c r="BH2921">
        <v>11.594404179390015</v>
      </c>
      <c r="BI2921">
        <v>9268</v>
      </c>
      <c r="BJ2921">
        <v>65</v>
      </c>
      <c r="BK2921">
        <v>15</v>
      </c>
      <c r="BL2921">
        <v>3</v>
      </c>
      <c r="BM2921">
        <v>0</v>
      </c>
      <c r="BN2921">
        <v>2</v>
      </c>
      <c r="BO2921">
        <v>1</v>
      </c>
      <c r="BP2921">
        <v>1</v>
      </c>
      <c r="BQ2921">
        <v>8</v>
      </c>
      <c r="BR2921">
        <v>2</v>
      </c>
      <c r="BS2921">
        <v>0</v>
      </c>
      <c r="BT2921">
        <v>103854</v>
      </c>
      <c r="BU2921">
        <v>0.78</v>
      </c>
      <c r="BV2921">
        <v>0.49362650000000002</v>
      </c>
      <c r="BW2921">
        <v>403</v>
      </c>
      <c r="BX2921">
        <v>0.93400349999999999</v>
      </c>
      <c r="BY2921">
        <v>-1.332686</v>
      </c>
      <c r="BZ2921">
        <v>74</v>
      </c>
      <c r="CA2921">
        <v>11</v>
      </c>
      <c r="CB2921">
        <v>3</v>
      </c>
      <c r="CC2921">
        <v>0</v>
      </c>
      <c r="CD2921">
        <v>2</v>
      </c>
      <c r="CE2921">
        <v>2</v>
      </c>
      <c r="CF2921">
        <v>1</v>
      </c>
      <c r="CG2921">
        <v>9</v>
      </c>
      <c r="CH2921">
        <v>1</v>
      </c>
      <c r="CI2921">
        <v>0</v>
      </c>
      <c r="CJ2921">
        <v>110394</v>
      </c>
      <c r="CK2921">
        <v>0.93302172219504687</v>
      </c>
      <c r="CL2921">
        <v>0.54849937320256614</v>
      </c>
      <c r="CM2921">
        <v>352</v>
      </c>
      <c r="CN2921">
        <v>-1.3651718609786652</v>
      </c>
      <c r="CO2921">
        <v>12081</v>
      </c>
      <c r="CP2921">
        <v>0.63033827399999998</v>
      </c>
      <c r="CQ2921">
        <v>0.31564430900000001</v>
      </c>
      <c r="CR2921">
        <v>97761</v>
      </c>
      <c r="CS2921">
        <v>0.86799999999999999</v>
      </c>
      <c r="CT2921">
        <v>87182</v>
      </c>
      <c r="CU2921">
        <v>0.86273564929999991</v>
      </c>
      <c r="CV2921">
        <v>164</v>
      </c>
      <c r="CW2921">
        <v>57</v>
      </c>
      <c r="CX2921">
        <v>50</v>
      </c>
      <c r="CY2921">
        <v>762</v>
      </c>
      <c r="CZ2921">
        <v>1058</v>
      </c>
      <c r="DA2921" s="2">
        <v>45159</v>
      </c>
      <c r="DB2921" s="2">
        <v>10215</v>
      </c>
      <c r="DC2921" s="2">
        <v>126.03</v>
      </c>
      <c r="DD2921" s="2">
        <v>13264</v>
      </c>
      <c r="DE2921">
        <v>333</v>
      </c>
      <c r="DF2921">
        <v>45</v>
      </c>
      <c r="DG2921">
        <v>23.92</v>
      </c>
      <c r="DH2921">
        <v>3.68</v>
      </c>
      <c r="DI2921" s="2">
        <v>8.2799999999999994</v>
      </c>
      <c r="DJ2921">
        <v>-0.55000000000000004</v>
      </c>
      <c r="DK2921">
        <v>0.94585455634978388</v>
      </c>
      <c r="DL2921">
        <v>2.9585798816568047E-3</v>
      </c>
      <c r="DM2921">
        <v>0</v>
      </c>
      <c r="DN2921">
        <v>48.6</v>
      </c>
      <c r="DO2921">
        <v>0.218</v>
      </c>
      <c r="DP2921">
        <v>460.52</v>
      </c>
      <c r="DQ2921" s="2">
        <v>0</v>
      </c>
      <c r="DR2921" s="2">
        <v>5042.1398815799994</v>
      </c>
      <c r="DS2921">
        <v>2.2810174053111736E-2</v>
      </c>
      <c r="DT2921">
        <v>4.34367122673999</v>
      </c>
      <c r="DU2921">
        <v>894059.58606838295</v>
      </c>
      <c r="DV2921">
        <v>0</v>
      </c>
    </row>
    <row r="2922" spans="1:126" x14ac:dyDescent="0.15">
      <c r="A2922" t="s">
        <v>4758</v>
      </c>
      <c r="B2922" t="s">
        <v>277</v>
      </c>
      <c r="C2922">
        <v>54</v>
      </c>
      <c r="D2922">
        <v>5</v>
      </c>
      <c r="E2922" t="s">
        <v>4761</v>
      </c>
      <c r="F2922">
        <v>54005</v>
      </c>
      <c r="G2922" t="s">
        <v>7905</v>
      </c>
      <c r="H2922">
        <v>98.3</v>
      </c>
      <c r="I2922">
        <v>0.5</v>
      </c>
      <c r="J2922">
        <v>0.1</v>
      </c>
      <c r="K2922">
        <v>0.1</v>
      </c>
      <c r="L2922">
        <v>0.6</v>
      </c>
      <c r="M2922">
        <v>0.4</v>
      </c>
      <c r="N2922">
        <f t="shared" si="183"/>
        <v>9663.68</v>
      </c>
      <c r="O2922">
        <f t="shared" si="184"/>
        <v>336.31999999999971</v>
      </c>
      <c r="P2922">
        <f t="shared" si="185"/>
        <v>0.40358399999999978</v>
      </c>
      <c r="Q2922" s="4">
        <v>54005</v>
      </c>
      <c r="R2922" s="5">
        <v>38.022813999999997</v>
      </c>
      <c r="S2922" s="5">
        <v>-81.713538999999997</v>
      </c>
      <c r="T2922">
        <v>3</v>
      </c>
      <c r="U2922">
        <v>7.205939717498526E-2</v>
      </c>
      <c r="V2922">
        <v>24617</v>
      </c>
      <c r="W2922">
        <v>24257</v>
      </c>
      <c r="X2922">
        <v>24000</v>
      </c>
      <c r="Y2922">
        <v>23241</v>
      </c>
      <c r="Z2922">
        <v>12955</v>
      </c>
      <c r="AA2922">
        <v>51820</v>
      </c>
      <c r="AB2922">
        <v>7004.6319999999996</v>
      </c>
      <c r="AC2922">
        <v>39958</v>
      </c>
      <c r="AD2922">
        <v>0</v>
      </c>
      <c r="AE2922">
        <v>0</v>
      </c>
      <c r="AF2922">
        <v>1</v>
      </c>
      <c r="AG2922">
        <v>19</v>
      </c>
      <c r="AH2922">
        <v>5.2631578947368418E-2</v>
      </c>
      <c r="AI2922" s="3">
        <v>2232</v>
      </c>
      <c r="AJ2922" s="3">
        <v>320987.78115724504</v>
      </c>
      <c r="AK2922">
        <v>102</v>
      </c>
      <c r="AL2922">
        <v>322060.80000000005</v>
      </c>
      <c r="AM2922">
        <v>539627</v>
      </c>
      <c r="AN2922">
        <v>504</v>
      </c>
      <c r="AO2922">
        <v>540131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</v>
      </c>
      <c r="AV2922">
        <f t="shared" si="186"/>
        <v>4</v>
      </c>
      <c r="AW2922">
        <v>12607</v>
      </c>
      <c r="AX2922">
        <v>0.53</v>
      </c>
      <c r="AY2922">
        <v>561219193.50103402</v>
      </c>
      <c r="AZ2922">
        <v>561219.19350103405</v>
      </c>
      <c r="BA2922">
        <v>22117.867369204501</v>
      </c>
      <c r="BB2922">
        <v>0.45212315604728504</v>
      </c>
      <c r="BC2922">
        <v>16966</v>
      </c>
      <c r="BD2922">
        <v>481</v>
      </c>
      <c r="BE2922">
        <v>16485</v>
      </c>
      <c r="BF2922">
        <v>0.66965917861640334</v>
      </c>
      <c r="BG2922">
        <v>265972</v>
      </c>
      <c r="BH2922">
        <v>11.082166666666666</v>
      </c>
      <c r="BI2922">
        <v>4554</v>
      </c>
      <c r="BJ2922">
        <v>14</v>
      </c>
      <c r="BK2922">
        <v>2</v>
      </c>
      <c r="BL2922">
        <v>0</v>
      </c>
      <c r="BM2922">
        <v>0</v>
      </c>
      <c r="BN2922">
        <v>0</v>
      </c>
      <c r="BO2922">
        <v>4</v>
      </c>
      <c r="BP2922">
        <v>0</v>
      </c>
      <c r="BQ2922">
        <v>0</v>
      </c>
      <c r="BR2922">
        <v>1</v>
      </c>
      <c r="BS2922">
        <v>0</v>
      </c>
      <c r="BT2922">
        <v>24709</v>
      </c>
      <c r="BU2922">
        <v>0.76</v>
      </c>
      <c r="BV2922">
        <v>0.43237940000000002</v>
      </c>
      <c r="BW2922">
        <v>89</v>
      </c>
      <c r="BX2922">
        <v>0.84989269999999995</v>
      </c>
      <c r="BY2922">
        <v>-1.7407870000000001</v>
      </c>
      <c r="BZ2922">
        <v>15</v>
      </c>
      <c r="CA2922">
        <v>2</v>
      </c>
      <c r="CB2922">
        <v>0</v>
      </c>
      <c r="CC2922">
        <v>0</v>
      </c>
      <c r="CD2922">
        <v>0</v>
      </c>
      <c r="CE2922">
        <v>3</v>
      </c>
      <c r="CF2922">
        <v>0</v>
      </c>
      <c r="CG2922">
        <v>0</v>
      </c>
      <c r="CH2922">
        <v>1</v>
      </c>
      <c r="CI2922">
        <v>0</v>
      </c>
      <c r="CJ2922">
        <v>23734</v>
      </c>
      <c r="CK2922">
        <v>0.88480660655599563</v>
      </c>
      <c r="CL2922">
        <v>0.44829949907724759</v>
      </c>
      <c r="CM2922">
        <v>60</v>
      </c>
      <c r="CN2922">
        <v>-1.9283405841670687</v>
      </c>
      <c r="CO2922">
        <v>1114</v>
      </c>
      <c r="CP2922">
        <v>-1.3366395386000001</v>
      </c>
      <c r="CQ2922">
        <v>-0.2016153101</v>
      </c>
      <c r="CR2922">
        <v>19442</v>
      </c>
      <c r="CS2922">
        <v>0.83799999999999997</v>
      </c>
      <c r="CT2922">
        <v>20851</v>
      </c>
      <c r="CU2922">
        <v>0.88167117774000003</v>
      </c>
      <c r="CV2922">
        <v>4</v>
      </c>
      <c r="CW2922">
        <v>5</v>
      </c>
      <c r="CX2922">
        <v>8</v>
      </c>
      <c r="CZ2922">
        <v>29</v>
      </c>
      <c r="DA2922" s="2">
        <v>7409</v>
      </c>
      <c r="DB2922" s="2">
        <v>1125</v>
      </c>
      <c r="DC2922" s="2">
        <v>41.28</v>
      </c>
      <c r="DD2922" s="2">
        <v>408</v>
      </c>
      <c r="DE2922">
        <v>8</v>
      </c>
      <c r="DF2922">
        <v>0</v>
      </c>
      <c r="DG2922">
        <v>8.26</v>
      </c>
      <c r="DH2922">
        <v>12.38</v>
      </c>
      <c r="DI2922" s="2">
        <v>12.38</v>
      </c>
      <c r="DJ2922">
        <v>-1.9</v>
      </c>
      <c r="DL2922">
        <v>0</v>
      </c>
      <c r="DM2922">
        <v>0</v>
      </c>
      <c r="DN2922">
        <v>1.6</v>
      </c>
      <c r="DO2922">
        <v>5.0000000000000001E-3</v>
      </c>
      <c r="DP2922">
        <v>15.13</v>
      </c>
      <c r="DQ2922" s="2">
        <v>0</v>
      </c>
      <c r="DR2922" s="2">
        <v>0</v>
      </c>
      <c r="DS2922">
        <v>0</v>
      </c>
      <c r="DV2922">
        <v>1</v>
      </c>
    </row>
    <row r="2923" spans="1:126" x14ac:dyDescent="0.15">
      <c r="A2923" t="s">
        <v>4758</v>
      </c>
      <c r="B2923" t="s">
        <v>4762</v>
      </c>
      <c r="C2923">
        <v>54</v>
      </c>
      <c r="D2923">
        <v>7</v>
      </c>
      <c r="E2923" t="s">
        <v>4763</v>
      </c>
      <c r="F2923">
        <v>54007</v>
      </c>
      <c r="G2923" t="s">
        <v>7906</v>
      </c>
      <c r="H2923">
        <v>97.8</v>
      </c>
      <c r="I2923">
        <v>0.4</v>
      </c>
      <c r="J2923">
        <v>0.3</v>
      </c>
      <c r="K2923">
        <v>0.2</v>
      </c>
      <c r="L2923">
        <v>0.9</v>
      </c>
      <c r="M2923">
        <v>0.5</v>
      </c>
      <c r="N2923">
        <f t="shared" si="183"/>
        <v>9566.19</v>
      </c>
      <c r="O2923">
        <f t="shared" si="184"/>
        <v>433.80999999999949</v>
      </c>
      <c r="P2923">
        <f t="shared" si="185"/>
        <v>0.52057199999999959</v>
      </c>
      <c r="Q2923" s="4">
        <v>54007</v>
      </c>
      <c r="R2923" s="5">
        <v>38.699342000000001</v>
      </c>
      <c r="S2923" s="5">
        <v>-80.731656999999998</v>
      </c>
      <c r="T2923">
        <v>8</v>
      </c>
      <c r="U2923">
        <v>0.10043397805645032</v>
      </c>
      <c r="V2923">
        <v>14531</v>
      </c>
      <c r="W2923">
        <v>14492</v>
      </c>
      <c r="X2923">
        <v>14466</v>
      </c>
      <c r="Y2923">
        <v>14366</v>
      </c>
      <c r="Z2923">
        <v>7614</v>
      </c>
      <c r="AA2923">
        <v>51830</v>
      </c>
      <c r="AB2923">
        <v>4953.5129999999999</v>
      </c>
      <c r="AC2923">
        <v>32750</v>
      </c>
      <c r="AD2923">
        <v>2</v>
      </c>
      <c r="AE2923">
        <v>1.3825521913452232E-4</v>
      </c>
      <c r="AF2923">
        <v>24</v>
      </c>
      <c r="AG2923">
        <v>386</v>
      </c>
      <c r="AH2923">
        <v>6.2176165803108807E-2</v>
      </c>
      <c r="AI2923" s="3">
        <v>88911</v>
      </c>
      <c r="AJ2923" s="3">
        <v>326919.09782376501</v>
      </c>
      <c r="AK2923">
        <v>131</v>
      </c>
      <c r="AL2923">
        <v>330368</v>
      </c>
      <c r="AM2923">
        <v>511632</v>
      </c>
      <c r="AN2923">
        <v>15760</v>
      </c>
      <c r="AO2923">
        <v>527392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</v>
      </c>
      <c r="AV2923">
        <f t="shared" si="186"/>
        <v>13</v>
      </c>
      <c r="AW2923">
        <v>6511</v>
      </c>
      <c r="AX2923">
        <v>0.45999999999999996</v>
      </c>
      <c r="AY2923">
        <v>76782970.278370604</v>
      </c>
      <c r="AZ2923">
        <v>76782.970278370602</v>
      </c>
      <c r="BA2923">
        <v>5190.0070879837604</v>
      </c>
      <c r="BB2923">
        <v>1.9267796421998433</v>
      </c>
      <c r="BC2923">
        <v>65422</v>
      </c>
      <c r="BD2923">
        <v>63994</v>
      </c>
      <c r="BE2923">
        <v>1428</v>
      </c>
      <c r="BF2923">
        <v>9.8272658454338996E-2</v>
      </c>
      <c r="BG2923">
        <v>207653</v>
      </c>
      <c r="BH2923">
        <v>14.354555509470483</v>
      </c>
      <c r="BI2923">
        <v>2555</v>
      </c>
      <c r="BJ2923">
        <v>10</v>
      </c>
      <c r="BK2923">
        <v>1</v>
      </c>
      <c r="BL2923">
        <v>0</v>
      </c>
      <c r="BM2923">
        <v>0</v>
      </c>
      <c r="BN2923">
        <v>1</v>
      </c>
      <c r="BO2923">
        <v>1</v>
      </c>
      <c r="BP2923">
        <v>1</v>
      </c>
      <c r="BQ2923">
        <v>2</v>
      </c>
      <c r="BR2923">
        <v>0</v>
      </c>
      <c r="BS2923">
        <v>0</v>
      </c>
      <c r="BT2923">
        <v>14434</v>
      </c>
      <c r="BU2923">
        <v>0.57999999999999996</v>
      </c>
      <c r="BV2923">
        <v>0.4583122</v>
      </c>
      <c r="BW2923">
        <v>77</v>
      </c>
      <c r="BX2923">
        <v>1.1084940000000001</v>
      </c>
      <c r="BY2923">
        <v>-1.0245219999999999</v>
      </c>
      <c r="BZ2923">
        <v>12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1</v>
      </c>
      <c r="CG2923">
        <v>1</v>
      </c>
      <c r="CH2923">
        <v>0</v>
      </c>
      <c r="CI2923">
        <v>0</v>
      </c>
      <c r="CJ2923">
        <v>14447</v>
      </c>
      <c r="CK2923">
        <v>1.0382778431508271</v>
      </c>
      <c r="CL2923">
        <v>0.54995994048300334</v>
      </c>
      <c r="CM2923">
        <v>62</v>
      </c>
      <c r="CN2923">
        <v>-1.003387185605437</v>
      </c>
      <c r="CO2923">
        <v>983.99999999999989</v>
      </c>
      <c r="CP2923">
        <v>0.23191015200000001</v>
      </c>
      <c r="CQ2923">
        <v>-5.2073569799999997E-2</v>
      </c>
      <c r="CR2923">
        <v>11995</v>
      </c>
      <c r="CS2923">
        <v>0.83299999999999996</v>
      </c>
      <c r="CT2923">
        <v>11785</v>
      </c>
      <c r="CU2923">
        <v>0.85430542341000004</v>
      </c>
      <c r="CV2923">
        <v>5</v>
      </c>
      <c r="CW2923">
        <v>4</v>
      </c>
      <c r="CX2923">
        <v>6</v>
      </c>
      <c r="CY2923">
        <v>176</v>
      </c>
      <c r="CZ2923">
        <v>578</v>
      </c>
      <c r="DA2923" s="2">
        <v>5451</v>
      </c>
      <c r="DB2923" s="2">
        <v>750</v>
      </c>
      <c r="DC2923" s="2">
        <v>68.959999999999994</v>
      </c>
      <c r="DD2923" s="2">
        <v>304</v>
      </c>
      <c r="DE2923">
        <v>159</v>
      </c>
      <c r="DF2923">
        <v>14</v>
      </c>
      <c r="DG2923">
        <v>34.479999999999997</v>
      </c>
      <c r="DH2923">
        <v>20.69</v>
      </c>
      <c r="DI2923" s="2">
        <v>27.58</v>
      </c>
      <c r="DJ2923">
        <v>-0.55000000000000004</v>
      </c>
      <c r="DK2923">
        <v>0.96024114001642091</v>
      </c>
      <c r="DL2923">
        <v>5.1813471502590676E-3</v>
      </c>
      <c r="DM2923">
        <v>0</v>
      </c>
      <c r="DN2923">
        <v>6.1</v>
      </c>
      <c r="DO2923">
        <v>1.9E-2</v>
      </c>
      <c r="DP2923">
        <v>785.76</v>
      </c>
      <c r="DQ2923" s="2">
        <v>0</v>
      </c>
      <c r="DR2923" s="2">
        <v>0</v>
      </c>
      <c r="DS2923">
        <v>0</v>
      </c>
      <c r="DV2923">
        <v>1</v>
      </c>
    </row>
    <row r="2924" spans="1:126" x14ac:dyDescent="0.15">
      <c r="A2924" t="s">
        <v>4758</v>
      </c>
      <c r="B2924" t="s">
        <v>4764</v>
      </c>
      <c r="C2924">
        <v>54</v>
      </c>
      <c r="D2924">
        <v>9</v>
      </c>
      <c r="E2924" t="s">
        <v>4765</v>
      </c>
      <c r="F2924">
        <v>54009</v>
      </c>
      <c r="G2924" t="s">
        <v>7907</v>
      </c>
      <c r="H2924">
        <v>96.6</v>
      </c>
      <c r="I2924">
        <v>1.1000000000000001</v>
      </c>
      <c r="J2924">
        <v>0.1</v>
      </c>
      <c r="K2924">
        <v>0.4</v>
      </c>
      <c r="L2924">
        <v>1.2</v>
      </c>
      <c r="M2924">
        <v>0.7</v>
      </c>
      <c r="N2924">
        <f t="shared" si="183"/>
        <v>9334.869999999999</v>
      </c>
      <c r="O2924">
        <f t="shared" si="184"/>
        <v>665.13000000000102</v>
      </c>
      <c r="P2924">
        <f t="shared" si="185"/>
        <v>0.79815600000000153</v>
      </c>
      <c r="Q2924" s="4">
        <v>54009</v>
      </c>
      <c r="R2924" s="5">
        <v>40.272644999999997</v>
      </c>
      <c r="S2924" s="5">
        <v>-80.578691000000006</v>
      </c>
      <c r="T2924">
        <v>3</v>
      </c>
      <c r="U2924">
        <v>0.17852891346833308</v>
      </c>
      <c r="V2924">
        <v>24021</v>
      </c>
      <c r="W2924">
        <v>23787</v>
      </c>
      <c r="X2924">
        <v>23665</v>
      </c>
      <c r="Y2924">
        <v>23200</v>
      </c>
      <c r="Z2924">
        <v>12057</v>
      </c>
      <c r="AA2924">
        <v>51840</v>
      </c>
      <c r="AB2924">
        <v>9029.9279999999999</v>
      </c>
      <c r="AC2924">
        <v>46215</v>
      </c>
      <c r="AD2924">
        <v>2</v>
      </c>
      <c r="AE2924">
        <v>8.4512993872807939E-5</v>
      </c>
      <c r="AF2924">
        <v>11</v>
      </c>
      <c r="AG2924">
        <v>96</v>
      </c>
      <c r="AH2924">
        <v>0.11458333333333333</v>
      </c>
      <c r="AI2924" s="3">
        <v>14707</v>
      </c>
      <c r="AJ2924" s="3">
        <v>57089.697589430005</v>
      </c>
      <c r="AK2924">
        <v>98</v>
      </c>
      <c r="AL2924">
        <v>59046.400000000001</v>
      </c>
      <c r="AM2924">
        <v>440557</v>
      </c>
      <c r="AN2924">
        <v>6559</v>
      </c>
      <c r="AO2924">
        <v>447116</v>
      </c>
      <c r="AP2924">
        <v>1</v>
      </c>
      <c r="AQ2924">
        <v>0</v>
      </c>
      <c r="AR2924">
        <v>1</v>
      </c>
      <c r="AS2924">
        <v>4.2039769622062476E-2</v>
      </c>
      <c r="AT2924">
        <v>1</v>
      </c>
      <c r="AU2924">
        <v>18</v>
      </c>
      <c r="AV2924">
        <f t="shared" si="186"/>
        <v>19</v>
      </c>
      <c r="AW2924">
        <v>17131</v>
      </c>
      <c r="AX2924">
        <v>0.74</v>
      </c>
      <c r="AY2924">
        <v>72548381.205036804</v>
      </c>
      <c r="AZ2924">
        <v>72548.3812050368</v>
      </c>
      <c r="BA2924">
        <v>2722.0733377903298</v>
      </c>
      <c r="BB2924">
        <v>3.6736703090143776</v>
      </c>
      <c r="BC2924">
        <v>51796</v>
      </c>
      <c r="BD2924">
        <v>55740</v>
      </c>
      <c r="BE2924">
        <v>-3944</v>
      </c>
      <c r="BF2924">
        <v>-0.16418966737438076</v>
      </c>
      <c r="BG2924">
        <v>262118</v>
      </c>
      <c r="BH2924">
        <v>11.076188463976337</v>
      </c>
      <c r="BI2924">
        <v>3858</v>
      </c>
      <c r="BJ2924">
        <v>20</v>
      </c>
      <c r="BK2924">
        <v>6</v>
      </c>
      <c r="BL2924">
        <v>1</v>
      </c>
      <c r="BM2924">
        <v>0</v>
      </c>
      <c r="BN2924">
        <v>0</v>
      </c>
      <c r="BO2924">
        <v>4</v>
      </c>
      <c r="BP2924">
        <v>2</v>
      </c>
      <c r="BQ2924">
        <v>0</v>
      </c>
      <c r="BR2924">
        <v>1</v>
      </c>
      <c r="BS2924">
        <v>0</v>
      </c>
      <c r="BT2924">
        <v>23509</v>
      </c>
      <c r="BU2924">
        <v>0.73</v>
      </c>
      <c r="BV2924">
        <v>0.51542560000000004</v>
      </c>
      <c r="BW2924">
        <v>136</v>
      </c>
      <c r="BX2924">
        <v>1.4462550000000001</v>
      </c>
      <c r="BY2924">
        <v>-0.49898670000000001</v>
      </c>
      <c r="BZ2924">
        <v>20</v>
      </c>
      <c r="CA2924">
        <v>5</v>
      </c>
      <c r="CB2924">
        <v>1</v>
      </c>
      <c r="CC2924">
        <v>0</v>
      </c>
      <c r="CD2924">
        <v>0</v>
      </c>
      <c r="CE2924">
        <v>3</v>
      </c>
      <c r="CF2924">
        <v>2</v>
      </c>
      <c r="CG2924">
        <v>0</v>
      </c>
      <c r="CH2924">
        <v>1</v>
      </c>
      <c r="CI2924">
        <v>0</v>
      </c>
      <c r="CJ2924">
        <v>23529</v>
      </c>
      <c r="CK2924">
        <v>1.3600238004165073</v>
      </c>
      <c r="CL2924">
        <v>0.52090104225036427</v>
      </c>
      <c r="CM2924">
        <v>88</v>
      </c>
      <c r="CN2924">
        <v>-0.982188864782787</v>
      </c>
      <c r="CO2924">
        <v>2482</v>
      </c>
      <c r="CP2924">
        <v>0.43162442699999998</v>
      </c>
      <c r="CQ2924">
        <v>-2.5715541500000001E-2</v>
      </c>
      <c r="CR2924">
        <v>19990</v>
      </c>
      <c r="CS2924">
        <v>0.8590000000000001</v>
      </c>
      <c r="CT2924">
        <v>20082</v>
      </c>
      <c r="CU2924">
        <v>0.89177233854000004</v>
      </c>
      <c r="CV2924">
        <v>3</v>
      </c>
      <c r="CW2924">
        <v>4</v>
      </c>
      <c r="CX2924">
        <v>5</v>
      </c>
      <c r="CZ2924">
        <v>126</v>
      </c>
      <c r="DA2924" s="2">
        <v>10443</v>
      </c>
      <c r="DB2924" s="2">
        <v>1525</v>
      </c>
      <c r="DC2924" s="2">
        <v>88.47</v>
      </c>
      <c r="DD2924" s="2">
        <v>757</v>
      </c>
      <c r="DE2924">
        <v>25</v>
      </c>
      <c r="DF2924">
        <v>0</v>
      </c>
      <c r="DG2924">
        <v>8.43</v>
      </c>
      <c r="DH2924">
        <v>8.43</v>
      </c>
      <c r="DI2924" s="2">
        <v>16.850000000000001</v>
      </c>
      <c r="DJ2924">
        <v>0.38</v>
      </c>
      <c r="DK2924">
        <v>1</v>
      </c>
      <c r="DL2924">
        <v>0</v>
      </c>
      <c r="DM2924">
        <v>0</v>
      </c>
      <c r="DN2924">
        <v>1.7</v>
      </c>
      <c r="DO2924">
        <v>2.7000000000000003E-2</v>
      </c>
      <c r="DP2924">
        <v>1.2</v>
      </c>
      <c r="DQ2924" s="2">
        <v>0</v>
      </c>
      <c r="DR2924" s="2">
        <v>0</v>
      </c>
      <c r="DS2924">
        <v>0</v>
      </c>
      <c r="DT2924">
        <v>3.2533853935521999</v>
      </c>
      <c r="DU2924">
        <v>192100.69530184063</v>
      </c>
      <c r="DV2924">
        <v>1</v>
      </c>
    </row>
    <row r="2925" spans="1:126" x14ac:dyDescent="0.15">
      <c r="A2925" t="s">
        <v>4758</v>
      </c>
      <c r="B2925" t="s">
        <v>4766</v>
      </c>
      <c r="C2925">
        <v>54</v>
      </c>
      <c r="D2925">
        <v>11</v>
      </c>
      <c r="E2925" t="s">
        <v>4767</v>
      </c>
      <c r="F2925">
        <v>54011</v>
      </c>
      <c r="G2925" t="s">
        <v>7908</v>
      </c>
      <c r="H2925">
        <v>90.9</v>
      </c>
      <c r="I2925">
        <v>4.9000000000000004</v>
      </c>
      <c r="J2925">
        <v>0.2</v>
      </c>
      <c r="K2925">
        <v>1</v>
      </c>
      <c r="L2925">
        <v>2</v>
      </c>
      <c r="M2925">
        <v>1.1000000000000001</v>
      </c>
      <c r="N2925">
        <f t="shared" si="183"/>
        <v>8293.0700000000015</v>
      </c>
      <c r="O2925">
        <f t="shared" si="184"/>
        <v>1706.9299999999985</v>
      </c>
      <c r="P2925">
        <f t="shared" si="185"/>
        <v>2.0483159999999989</v>
      </c>
      <c r="Q2925" s="4">
        <v>54011</v>
      </c>
      <c r="R2925" s="5">
        <v>38.419578000000001</v>
      </c>
      <c r="S2925" s="5">
        <v>-82.243397000000002</v>
      </c>
      <c r="T2925">
        <v>2</v>
      </c>
      <c r="U2925">
        <v>7.2606061614026787E-2</v>
      </c>
      <c r="V2925">
        <v>96240</v>
      </c>
      <c r="W2925">
        <v>96826</v>
      </c>
      <c r="X2925">
        <v>96824</v>
      </c>
      <c r="Y2925">
        <v>96462</v>
      </c>
      <c r="Z2925">
        <v>48688</v>
      </c>
      <c r="AA2925">
        <v>53001</v>
      </c>
      <c r="AB2925">
        <v>33194.038999999997</v>
      </c>
      <c r="AC2925">
        <v>38344</v>
      </c>
      <c r="AD2925">
        <v>2</v>
      </c>
      <c r="AE2925">
        <v>2.0656035693629679E-5</v>
      </c>
      <c r="AF2925">
        <v>27</v>
      </c>
      <c r="AG2925">
        <v>383</v>
      </c>
      <c r="AH2925">
        <v>7.0496083550913843E-2</v>
      </c>
      <c r="AI2925" s="3">
        <v>42450</v>
      </c>
      <c r="AJ2925" s="3">
        <v>179852.42579314002</v>
      </c>
      <c r="AK2925">
        <v>75</v>
      </c>
      <c r="AL2925">
        <v>184345.60000000001</v>
      </c>
      <c r="AM2925">
        <v>460284</v>
      </c>
      <c r="AN2925">
        <v>16319</v>
      </c>
      <c r="AO2925">
        <v>476603</v>
      </c>
      <c r="AP2925">
        <v>6</v>
      </c>
      <c r="AQ2925">
        <v>1</v>
      </c>
      <c r="AR2925">
        <v>7</v>
      </c>
      <c r="AS2925">
        <v>7.2294631607212945E-2</v>
      </c>
      <c r="AT2925">
        <v>8</v>
      </c>
      <c r="AU2925">
        <v>78</v>
      </c>
      <c r="AV2925">
        <f t="shared" si="186"/>
        <v>86</v>
      </c>
      <c r="AW2925">
        <v>86411</v>
      </c>
      <c r="AX2925">
        <v>0.92</v>
      </c>
      <c r="AY2925">
        <v>308358842.923096</v>
      </c>
      <c r="AZ2925">
        <v>308358.84292309597</v>
      </c>
      <c r="BA2925">
        <v>3147.9327828637201</v>
      </c>
      <c r="BB2925">
        <v>3.1766879059288096</v>
      </c>
      <c r="BC2925">
        <v>12916</v>
      </c>
      <c r="BD2925">
        <v>10610</v>
      </c>
      <c r="BE2925">
        <v>2306</v>
      </c>
      <c r="BF2925">
        <v>2.3960931005818788E-2</v>
      </c>
      <c r="BG2925">
        <v>2243135</v>
      </c>
      <c r="BH2925">
        <v>23.167138312815005</v>
      </c>
      <c r="BI2925">
        <v>11942</v>
      </c>
      <c r="BJ2925">
        <v>94</v>
      </c>
      <c r="BK2925">
        <v>22</v>
      </c>
      <c r="BL2925">
        <v>4</v>
      </c>
      <c r="BM2925">
        <v>0</v>
      </c>
      <c r="BN2925">
        <v>2</v>
      </c>
      <c r="BO2925">
        <v>16</v>
      </c>
      <c r="BP2925">
        <v>2</v>
      </c>
      <c r="BQ2925">
        <v>9</v>
      </c>
      <c r="BR2925">
        <v>4</v>
      </c>
      <c r="BS2925">
        <v>0</v>
      </c>
      <c r="BT2925">
        <v>95214</v>
      </c>
      <c r="BU2925">
        <v>0.7</v>
      </c>
      <c r="BV2925">
        <v>0.46139279999999999</v>
      </c>
      <c r="BW2925">
        <v>568</v>
      </c>
      <c r="BX2925">
        <v>1.6069070000000001</v>
      </c>
      <c r="BY2925">
        <v>-0.60082069999999999</v>
      </c>
      <c r="BZ2925">
        <v>90</v>
      </c>
      <c r="CA2925">
        <v>17</v>
      </c>
      <c r="CB2925">
        <v>3</v>
      </c>
      <c r="CC2925">
        <v>0</v>
      </c>
      <c r="CD2925">
        <v>2</v>
      </c>
      <c r="CE2925">
        <v>11</v>
      </c>
      <c r="CF2925">
        <v>2</v>
      </c>
      <c r="CG2925">
        <v>9</v>
      </c>
      <c r="CH2925">
        <v>4</v>
      </c>
      <c r="CI2925">
        <v>0</v>
      </c>
      <c r="CJ2925">
        <v>96827</v>
      </c>
      <c r="CK2925">
        <v>1.425222303696283</v>
      </c>
      <c r="CL2925">
        <v>0.52174054124213121</v>
      </c>
      <c r="CM2925">
        <v>499</v>
      </c>
      <c r="CN2925">
        <v>-0.66562727383121245</v>
      </c>
      <c r="CO2925">
        <v>14196</v>
      </c>
      <c r="CP2925">
        <v>-0.39218175700000002</v>
      </c>
      <c r="CQ2925">
        <v>0.208597268</v>
      </c>
      <c r="CR2925">
        <v>80524</v>
      </c>
      <c r="CS2925">
        <v>0.83099999999999996</v>
      </c>
      <c r="CT2925">
        <v>79687</v>
      </c>
      <c r="CU2925">
        <v>0.87755346450000005</v>
      </c>
      <c r="CV2925">
        <v>200</v>
      </c>
      <c r="CW2925">
        <v>52</v>
      </c>
      <c r="CX2925">
        <v>145</v>
      </c>
      <c r="CY2925">
        <v>109</v>
      </c>
      <c r="CZ2925">
        <v>547</v>
      </c>
      <c r="DA2925" s="2">
        <v>64730</v>
      </c>
      <c r="DB2925" s="2">
        <v>9140</v>
      </c>
      <c r="DC2925" s="2">
        <v>140.01</v>
      </c>
      <c r="DD2925" s="2">
        <v>8617</v>
      </c>
      <c r="DE2925">
        <v>139</v>
      </c>
      <c r="DF2925">
        <v>11</v>
      </c>
      <c r="DG2925">
        <v>48.39</v>
      </c>
      <c r="DH2925">
        <v>8.24</v>
      </c>
      <c r="DI2925" s="2">
        <v>11.32</v>
      </c>
      <c r="DJ2925">
        <v>0.11</v>
      </c>
      <c r="DK2925">
        <v>0.98975265017667846</v>
      </c>
      <c r="DL2925">
        <v>0</v>
      </c>
      <c r="DM2925">
        <v>0</v>
      </c>
      <c r="DN2925">
        <v>7.3</v>
      </c>
      <c r="DO2925">
        <v>3.7999999999999999E-2</v>
      </c>
      <c r="DP2925">
        <v>83.18</v>
      </c>
      <c r="DQ2925" s="2">
        <v>0</v>
      </c>
      <c r="DR2925" s="2">
        <v>0</v>
      </c>
      <c r="DS2925">
        <v>0</v>
      </c>
      <c r="DV2925">
        <v>1</v>
      </c>
    </row>
    <row r="2926" spans="1:126" x14ac:dyDescent="0.15">
      <c r="A2926" t="s">
        <v>4758</v>
      </c>
      <c r="B2926" t="s">
        <v>118</v>
      </c>
      <c r="C2926">
        <v>54</v>
      </c>
      <c r="D2926">
        <v>13</v>
      </c>
      <c r="E2926" t="s">
        <v>4768</v>
      </c>
      <c r="F2926">
        <v>54013</v>
      </c>
      <c r="G2926" t="s">
        <v>7909</v>
      </c>
      <c r="H2926">
        <v>97.9</v>
      </c>
      <c r="I2926">
        <v>0.2</v>
      </c>
      <c r="J2926">
        <v>0.3</v>
      </c>
      <c r="K2926">
        <v>0.2</v>
      </c>
      <c r="L2926">
        <v>0.7</v>
      </c>
      <c r="M2926">
        <v>0.7</v>
      </c>
      <c r="N2926">
        <f t="shared" si="183"/>
        <v>9585.5600000000031</v>
      </c>
      <c r="O2926">
        <f t="shared" si="184"/>
        <v>414.43999999999687</v>
      </c>
      <c r="P2926">
        <f t="shared" si="185"/>
        <v>0.49732799999999644</v>
      </c>
      <c r="Q2926" s="4">
        <v>54013</v>
      </c>
      <c r="R2926" s="5">
        <v>38.844158999999998</v>
      </c>
      <c r="S2926" s="5">
        <v>-81.115477999999996</v>
      </c>
      <c r="T2926">
        <v>8</v>
      </c>
      <c r="U2926">
        <v>0.15621447219963211</v>
      </c>
      <c r="V2926">
        <v>7613</v>
      </c>
      <c r="W2926">
        <v>7583</v>
      </c>
      <c r="X2926">
        <v>7557</v>
      </c>
      <c r="Y2926">
        <v>7465</v>
      </c>
      <c r="Z2926">
        <v>3947</v>
      </c>
      <c r="AA2926">
        <v>53003</v>
      </c>
      <c r="AB2926">
        <v>2399.6329999999998</v>
      </c>
      <c r="AC2926">
        <v>35568</v>
      </c>
      <c r="AD2926">
        <v>2</v>
      </c>
      <c r="AE2926">
        <v>2.6465528648934763E-4</v>
      </c>
      <c r="AF2926">
        <v>20</v>
      </c>
      <c r="AG2926">
        <v>227</v>
      </c>
      <c r="AH2926">
        <v>8.8105726872246701E-2</v>
      </c>
      <c r="AI2926" s="3">
        <v>49457</v>
      </c>
      <c r="AJ2926" s="3">
        <v>178719.29270357001</v>
      </c>
      <c r="AK2926">
        <v>124</v>
      </c>
      <c r="AL2926">
        <v>179616</v>
      </c>
      <c r="AM2926">
        <v>228988</v>
      </c>
      <c r="AN2926">
        <v>8722</v>
      </c>
      <c r="AO2926">
        <v>237710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6</v>
      </c>
      <c r="AV2926">
        <f t="shared" si="186"/>
        <v>6</v>
      </c>
      <c r="AW2926">
        <v>0</v>
      </c>
      <c r="AX2926">
        <v>0</v>
      </c>
      <c r="AY2926">
        <v>208661661.775879</v>
      </c>
      <c r="AZ2926">
        <v>208661.66177587901</v>
      </c>
      <c r="BA2926">
        <v>27587.824600197298</v>
      </c>
      <c r="BB2926">
        <v>0.36247874360954446</v>
      </c>
      <c r="BC2926">
        <v>759</v>
      </c>
      <c r="BD2926">
        <v>1325</v>
      </c>
      <c r="BE2926">
        <v>-566</v>
      </c>
      <c r="BF2926">
        <v>-7.4346512544332069E-2</v>
      </c>
      <c r="BG2926">
        <v>72101</v>
      </c>
      <c r="BH2926">
        <v>9.5409554055842261</v>
      </c>
      <c r="BI2926">
        <v>1612</v>
      </c>
      <c r="BJ2926">
        <v>5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7118</v>
      </c>
      <c r="BU2926">
        <v>0.52</v>
      </c>
      <c r="BV2926">
        <v>0.41699570000000002</v>
      </c>
      <c r="BW2926">
        <v>34</v>
      </c>
      <c r="BX2926">
        <v>0.70244450000000003</v>
      </c>
      <c r="BY2926">
        <v>-1.600813</v>
      </c>
      <c r="BZ2926">
        <v>3</v>
      </c>
      <c r="CA2926">
        <v>1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7534</v>
      </c>
      <c r="CK2926">
        <v>0.53092646668436427</v>
      </c>
      <c r="CL2926">
        <v>0.3902740937223696</v>
      </c>
      <c r="CM2926">
        <v>20</v>
      </c>
      <c r="CN2926">
        <v>-2.3791582069954269</v>
      </c>
      <c r="CO2926">
        <v>433</v>
      </c>
      <c r="CP2926">
        <v>0.33895741800000001</v>
      </c>
      <c r="CQ2926">
        <v>-0.87791578240000001</v>
      </c>
      <c r="CR2926">
        <v>6200</v>
      </c>
      <c r="CS2926">
        <v>0.83299999999999996</v>
      </c>
      <c r="CT2926">
        <v>6045</v>
      </c>
      <c r="CU2926">
        <v>0.85482099714000004</v>
      </c>
      <c r="CV2926">
        <v>1</v>
      </c>
      <c r="CW2926">
        <v>3</v>
      </c>
      <c r="CX2926">
        <v>4</v>
      </c>
      <c r="CY2926">
        <v>82</v>
      </c>
      <c r="CZ2926">
        <v>350</v>
      </c>
      <c r="DA2926" s="2">
        <v>3036</v>
      </c>
      <c r="DB2926" s="2">
        <v>260</v>
      </c>
      <c r="DC2926" s="2">
        <v>79.319999999999993</v>
      </c>
      <c r="DD2926" s="2">
        <v>128</v>
      </c>
      <c r="DE2926">
        <v>110</v>
      </c>
      <c r="DF2926">
        <v>3</v>
      </c>
      <c r="DG2926">
        <v>39.659999999999997</v>
      </c>
      <c r="DH2926">
        <v>13.22</v>
      </c>
      <c r="DI2926" s="2">
        <v>13.22</v>
      </c>
      <c r="DJ2926">
        <v>-2.37</v>
      </c>
      <c r="DL2926">
        <v>2.2026431718061675E-2</v>
      </c>
      <c r="DM2926">
        <v>0</v>
      </c>
      <c r="DN2926">
        <v>5.0999999999999996</v>
      </c>
      <c r="DO2926">
        <v>2.7999999999999997E-2</v>
      </c>
      <c r="DP2926">
        <v>0</v>
      </c>
      <c r="DQ2926" s="2">
        <v>0</v>
      </c>
      <c r="DR2926" s="2">
        <v>0</v>
      </c>
      <c r="DS2926">
        <v>0</v>
      </c>
      <c r="DV2926">
        <v>1</v>
      </c>
    </row>
    <row r="2927" spans="1:126" x14ac:dyDescent="0.15">
      <c r="A2927" t="s">
        <v>4758</v>
      </c>
      <c r="B2927" t="s">
        <v>130</v>
      </c>
      <c r="C2927">
        <v>54</v>
      </c>
      <c r="D2927">
        <v>15</v>
      </c>
      <c r="E2927" t="s">
        <v>4769</v>
      </c>
      <c r="F2927">
        <v>54015</v>
      </c>
      <c r="G2927" t="s">
        <v>7910</v>
      </c>
      <c r="H2927">
        <v>98.5</v>
      </c>
      <c r="I2927">
        <v>0.1</v>
      </c>
      <c r="J2927">
        <v>0.2</v>
      </c>
      <c r="K2927">
        <v>0.1</v>
      </c>
      <c r="L2927">
        <v>0.8</v>
      </c>
      <c r="M2927">
        <v>0.4</v>
      </c>
      <c r="N2927">
        <f t="shared" si="183"/>
        <v>9703.11</v>
      </c>
      <c r="O2927">
        <f t="shared" si="184"/>
        <v>296.88999999999942</v>
      </c>
      <c r="P2927">
        <f t="shared" si="185"/>
        <v>0.35626799999999942</v>
      </c>
      <c r="Q2927" s="4">
        <v>54015</v>
      </c>
      <c r="R2927" s="5">
        <v>38.459826</v>
      </c>
      <c r="S2927" s="5">
        <v>-81.081866000000005</v>
      </c>
      <c r="T2927">
        <v>3</v>
      </c>
      <c r="U2927">
        <v>6.3939436884355577E-2</v>
      </c>
      <c r="V2927">
        <v>9432</v>
      </c>
      <c r="W2927">
        <v>9226</v>
      </c>
      <c r="X2927">
        <v>9141</v>
      </c>
      <c r="Y2927">
        <v>8876</v>
      </c>
      <c r="Z2927">
        <v>4783</v>
      </c>
      <c r="AA2927">
        <v>53005</v>
      </c>
      <c r="AB2927">
        <v>2768.0989999999997</v>
      </c>
      <c r="AC2927">
        <v>31325</v>
      </c>
      <c r="AD2927">
        <v>0</v>
      </c>
      <c r="AE2927">
        <v>0</v>
      </c>
      <c r="AF2927">
        <v>10</v>
      </c>
      <c r="AG2927">
        <v>114</v>
      </c>
      <c r="AH2927">
        <v>8.771929824561403E-2</v>
      </c>
      <c r="AI2927" s="3">
        <v>20073</v>
      </c>
      <c r="AJ2927" s="3">
        <v>218840.450808355</v>
      </c>
      <c r="AK2927">
        <v>117</v>
      </c>
      <c r="AL2927">
        <v>220064</v>
      </c>
      <c r="AM2927">
        <v>330144</v>
      </c>
      <c r="AN2927">
        <v>3876</v>
      </c>
      <c r="AO2927">
        <v>334020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3</v>
      </c>
      <c r="AV2927">
        <f t="shared" si="186"/>
        <v>3</v>
      </c>
      <c r="AW2927">
        <v>810</v>
      </c>
      <c r="AX2927">
        <v>8.9999999999999969E-2</v>
      </c>
      <c r="AY2927">
        <v>131152995.165277</v>
      </c>
      <c r="AZ2927">
        <v>131152.99516527701</v>
      </c>
      <c r="BA2927">
        <v>12834.6551501625</v>
      </c>
      <c r="BB2927">
        <v>0.77914052874832329</v>
      </c>
      <c r="BC2927">
        <v>3480</v>
      </c>
      <c r="BD2927">
        <v>29</v>
      </c>
      <c r="BE2927">
        <v>3451</v>
      </c>
      <c r="BF2927">
        <v>0.36588210347752331</v>
      </c>
      <c r="BG2927">
        <v>79379</v>
      </c>
      <c r="BH2927">
        <v>8.6838420304124266</v>
      </c>
      <c r="BI2927">
        <v>1893</v>
      </c>
      <c r="BJ2927">
        <v>5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10022</v>
      </c>
      <c r="BU2927">
        <v>0.75</v>
      </c>
      <c r="BV2927">
        <v>0.41880450000000002</v>
      </c>
      <c r="BW2927">
        <v>47</v>
      </c>
      <c r="BX2927">
        <v>0.49890240000000002</v>
      </c>
      <c r="BY2927">
        <v>-1.9236530000000001</v>
      </c>
      <c r="BZ2927">
        <v>4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8939</v>
      </c>
      <c r="CK2927">
        <v>0.44747734645933551</v>
      </c>
      <c r="CL2927">
        <v>0.45795955602858446</v>
      </c>
      <c r="CM2927">
        <v>32</v>
      </c>
      <c r="CN2927">
        <v>-2.0958073186660044</v>
      </c>
      <c r="CO2927">
        <v>507</v>
      </c>
      <c r="CP2927">
        <v>-0.36976668810000002</v>
      </c>
      <c r="CQ2927">
        <v>-0.53452801780000003</v>
      </c>
      <c r="CR2927">
        <v>7340</v>
      </c>
      <c r="CS2927">
        <v>0.82900000000000007</v>
      </c>
      <c r="CT2927">
        <v>7659</v>
      </c>
      <c r="CU2927">
        <v>0.85108820159999998</v>
      </c>
      <c r="CV2927">
        <v>3</v>
      </c>
      <c r="CW2927">
        <v>3</v>
      </c>
      <c r="CZ2927">
        <v>164</v>
      </c>
      <c r="DA2927" s="2">
        <v>2198</v>
      </c>
      <c r="DB2927" s="2">
        <v>485</v>
      </c>
      <c r="DC2927" s="2">
        <v>21.64</v>
      </c>
      <c r="DD2927" s="2">
        <v>183</v>
      </c>
      <c r="DE2927">
        <v>41</v>
      </c>
      <c r="DF2927">
        <v>5</v>
      </c>
      <c r="DH2927">
        <v>10.82</v>
      </c>
      <c r="DI2927" s="2">
        <v>21.64</v>
      </c>
      <c r="DJ2927">
        <v>-0.51</v>
      </c>
      <c r="DL2927">
        <v>0</v>
      </c>
      <c r="DM2927">
        <v>0</v>
      </c>
      <c r="DN2927">
        <v>0</v>
      </c>
      <c r="DO2927">
        <v>0</v>
      </c>
      <c r="DP2927">
        <v>16</v>
      </c>
      <c r="DQ2927" s="2">
        <v>0</v>
      </c>
      <c r="DR2927" s="2">
        <v>3.4802729000000001</v>
      </c>
      <c r="DS2927">
        <v>1.5815132437200089E-5</v>
      </c>
      <c r="DT2927">
        <v>1.31757185261273</v>
      </c>
      <c r="DU2927">
        <v>289950.13217336783</v>
      </c>
      <c r="DV2927">
        <v>0</v>
      </c>
    </row>
    <row r="2928" spans="1:126" x14ac:dyDescent="0.15">
      <c r="A2928" t="s">
        <v>4758</v>
      </c>
      <c r="B2928" t="s">
        <v>4770</v>
      </c>
      <c r="C2928">
        <v>54</v>
      </c>
      <c r="D2928">
        <v>17</v>
      </c>
      <c r="E2928" t="s">
        <v>4771</v>
      </c>
      <c r="F2928">
        <v>54017</v>
      </c>
      <c r="G2928" t="s">
        <v>7911</v>
      </c>
      <c r="H2928">
        <v>96.6</v>
      </c>
      <c r="I2928">
        <v>1.4</v>
      </c>
      <c r="J2928">
        <v>0.3</v>
      </c>
      <c r="K2928">
        <v>0.2</v>
      </c>
      <c r="L2928">
        <v>1.1000000000000001</v>
      </c>
      <c r="M2928">
        <v>0.5</v>
      </c>
      <c r="N2928">
        <f t="shared" si="183"/>
        <v>9335.1099999999988</v>
      </c>
      <c r="O2928">
        <f t="shared" si="184"/>
        <v>664.89000000000124</v>
      </c>
      <c r="P2928">
        <f t="shared" si="185"/>
        <v>0.7978680000000018</v>
      </c>
      <c r="Q2928" s="4">
        <v>54017</v>
      </c>
      <c r="R2928" s="5">
        <v>39.263480000000001</v>
      </c>
      <c r="S2928" s="5">
        <v>-80.701232000000005</v>
      </c>
      <c r="T2928">
        <v>9</v>
      </c>
      <c r="U2928">
        <v>0.46287170470209044</v>
      </c>
      <c r="V2928">
        <v>8147</v>
      </c>
      <c r="W2928">
        <v>8282</v>
      </c>
      <c r="X2928">
        <v>8201</v>
      </c>
      <c r="Y2928">
        <v>8696</v>
      </c>
      <c r="Z2928">
        <v>4490</v>
      </c>
      <c r="AA2928">
        <v>53007</v>
      </c>
      <c r="AB2928">
        <v>2432.8359999999998</v>
      </c>
      <c r="AC2928">
        <v>39974</v>
      </c>
      <c r="AD2928">
        <v>1</v>
      </c>
      <c r="AE2928">
        <v>1.2193634922570419E-4</v>
      </c>
      <c r="AF2928">
        <v>39</v>
      </c>
      <c r="AG2928">
        <v>352</v>
      </c>
      <c r="AH2928">
        <v>0.11079545454545454</v>
      </c>
      <c r="AI2928" s="3">
        <v>65364</v>
      </c>
      <c r="AJ2928" s="3">
        <v>204620.35620750501</v>
      </c>
      <c r="AK2928">
        <v>128</v>
      </c>
      <c r="AL2928">
        <v>205126.39999999999</v>
      </c>
      <c r="AM2928">
        <v>82185</v>
      </c>
      <c r="AN2928">
        <v>14575</v>
      </c>
      <c r="AO2928">
        <v>96760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f t="shared" si="186"/>
        <v>1</v>
      </c>
      <c r="AW2928">
        <v>2326</v>
      </c>
      <c r="AX2928">
        <v>0.29000000000000004</v>
      </c>
      <c r="AY2928">
        <v>247239200.324855</v>
      </c>
      <c r="AZ2928">
        <v>247239.20032485499</v>
      </c>
      <c r="BA2928">
        <v>33452.338702703899</v>
      </c>
      <c r="BB2928">
        <v>0.29893276188763795</v>
      </c>
      <c r="BC2928">
        <v>1924</v>
      </c>
      <c r="BD2928">
        <v>0</v>
      </c>
      <c r="BE2928">
        <v>1924</v>
      </c>
      <c r="BF2928">
        <v>0.23616054989566712</v>
      </c>
      <c r="BG2928">
        <v>188501</v>
      </c>
      <c r="BH2928">
        <v>22.985123765394466</v>
      </c>
      <c r="BI2928">
        <v>1453</v>
      </c>
      <c r="BJ2928">
        <v>4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7202</v>
      </c>
      <c r="BU2928">
        <v>0.54</v>
      </c>
      <c r="BV2928">
        <v>0.53161879999999995</v>
      </c>
      <c r="BW2928">
        <v>52</v>
      </c>
      <c r="BX2928">
        <v>0.69425159999999997</v>
      </c>
      <c r="BY2928">
        <v>-0.67502819999999997</v>
      </c>
      <c r="BZ2928">
        <v>5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0</v>
      </c>
      <c r="CI2928">
        <v>0</v>
      </c>
      <c r="CJ2928">
        <v>8160</v>
      </c>
      <c r="CK2928">
        <v>0.73529411764705876</v>
      </c>
      <c r="CL2928">
        <v>0.57022240527182866</v>
      </c>
      <c r="CM2928">
        <v>35</v>
      </c>
      <c r="CN2928">
        <v>-1.1779200270452561</v>
      </c>
      <c r="CO2928">
        <v>626</v>
      </c>
      <c r="CP2928">
        <v>1.027943294</v>
      </c>
      <c r="CQ2928">
        <v>0.239330458</v>
      </c>
      <c r="CR2928">
        <v>7176</v>
      </c>
      <c r="CS2928">
        <v>0.879</v>
      </c>
      <c r="CT2928">
        <v>6485</v>
      </c>
      <c r="CU2928">
        <v>0.87386243386000007</v>
      </c>
      <c r="CV2928">
        <v>1</v>
      </c>
      <c r="CX2928">
        <v>2</v>
      </c>
      <c r="CY2928">
        <v>138</v>
      </c>
      <c r="CZ2928">
        <v>539</v>
      </c>
      <c r="DA2928" s="2">
        <v>2480</v>
      </c>
      <c r="DB2928" s="2">
        <v>455</v>
      </c>
      <c r="DC2928" s="2">
        <v>83.89</v>
      </c>
      <c r="DD2928" s="2">
        <v>271</v>
      </c>
      <c r="DE2928">
        <v>181</v>
      </c>
      <c r="DF2928">
        <v>11</v>
      </c>
      <c r="DH2928">
        <v>11.98</v>
      </c>
      <c r="DJ2928">
        <v>-2.52</v>
      </c>
      <c r="DL2928">
        <v>0</v>
      </c>
      <c r="DM2928">
        <v>0</v>
      </c>
      <c r="DN2928">
        <v>7.3</v>
      </c>
      <c r="DO2928">
        <v>3.5000000000000003E-2</v>
      </c>
      <c r="DP2928">
        <v>8</v>
      </c>
      <c r="DQ2928" s="2">
        <v>0</v>
      </c>
      <c r="DR2928" s="2">
        <v>0</v>
      </c>
      <c r="DS2928">
        <v>0</v>
      </c>
      <c r="DT2928">
        <v>2.2156589172068699</v>
      </c>
      <c r="DU2928">
        <v>454490.13731454324</v>
      </c>
      <c r="DV2928">
        <v>1</v>
      </c>
    </row>
    <row r="2929" spans="1:126" x14ac:dyDescent="0.15">
      <c r="A2929" t="s">
        <v>4758</v>
      </c>
      <c r="B2929" t="s">
        <v>160</v>
      </c>
      <c r="C2929">
        <v>54</v>
      </c>
      <c r="D2929">
        <v>19</v>
      </c>
      <c r="E2929" t="s">
        <v>4772</v>
      </c>
      <c r="F2929">
        <v>54019</v>
      </c>
      <c r="G2929" t="s">
        <v>7912</v>
      </c>
      <c r="H2929">
        <v>92.9</v>
      </c>
      <c r="I2929">
        <v>4.5999999999999996</v>
      </c>
      <c r="J2929">
        <v>0.2</v>
      </c>
      <c r="K2929">
        <v>0.2</v>
      </c>
      <c r="L2929">
        <v>1.3</v>
      </c>
      <c r="M2929">
        <v>0.9</v>
      </c>
      <c r="N2929">
        <f t="shared" si="183"/>
        <v>8654.1500000000033</v>
      </c>
      <c r="O2929">
        <f t="shared" si="184"/>
        <v>1345.8499999999967</v>
      </c>
      <c r="P2929">
        <f t="shared" si="185"/>
        <v>1.6150199999999966</v>
      </c>
      <c r="Q2929" s="4">
        <v>54019</v>
      </c>
      <c r="R2929" s="5">
        <v>38.030932999999997</v>
      </c>
      <c r="S2929" s="5">
        <v>-81.086050999999998</v>
      </c>
      <c r="T2929">
        <v>3</v>
      </c>
      <c r="U2929">
        <v>7.6278437041134142E-2</v>
      </c>
      <c r="V2929">
        <v>46000</v>
      </c>
      <c r="W2929">
        <v>45709</v>
      </c>
      <c r="X2929">
        <v>45534</v>
      </c>
      <c r="Y2929">
        <v>44687</v>
      </c>
      <c r="Z2929">
        <v>24484</v>
      </c>
      <c r="AA2929">
        <v>53009</v>
      </c>
      <c r="AB2929">
        <v>14530.229000000001</v>
      </c>
      <c r="AC2929">
        <v>36293</v>
      </c>
      <c r="AD2929">
        <v>2</v>
      </c>
      <c r="AE2929">
        <v>4.3923222207581151E-5</v>
      </c>
      <c r="AF2929">
        <v>28</v>
      </c>
      <c r="AG2929">
        <v>232</v>
      </c>
      <c r="AH2929">
        <v>0.1206896551724138</v>
      </c>
      <c r="AI2929" s="3">
        <v>23163</v>
      </c>
      <c r="AJ2929" s="3">
        <v>423410.92294109002</v>
      </c>
      <c r="AK2929">
        <v>64</v>
      </c>
      <c r="AL2929">
        <v>427776</v>
      </c>
      <c r="AM2929">
        <v>395711</v>
      </c>
      <c r="AN2929">
        <v>10094</v>
      </c>
      <c r="AO2929">
        <v>405805</v>
      </c>
      <c r="AP2929">
        <v>2</v>
      </c>
      <c r="AQ2929">
        <v>0</v>
      </c>
      <c r="AR2929">
        <v>2</v>
      </c>
      <c r="AS2929">
        <v>4.3755059178717533E-2</v>
      </c>
      <c r="AT2929">
        <v>2</v>
      </c>
      <c r="AU2929">
        <v>27</v>
      </c>
      <c r="AV2929">
        <f t="shared" si="186"/>
        <v>29</v>
      </c>
      <c r="AW2929">
        <v>28892</v>
      </c>
      <c r="AX2929">
        <v>0.64</v>
      </c>
      <c r="AY2929">
        <v>669367971.98873603</v>
      </c>
      <c r="AZ2929">
        <v>669367.97198873607</v>
      </c>
      <c r="BA2929">
        <v>14124.3992063973</v>
      </c>
      <c r="BB2929">
        <v>0.7079947156598877</v>
      </c>
      <c r="BC2929">
        <v>19863</v>
      </c>
      <c r="BD2929">
        <v>9161</v>
      </c>
      <c r="BE2929">
        <v>10702</v>
      </c>
      <c r="BF2929">
        <v>0.23265217391304349</v>
      </c>
      <c r="BG2929">
        <v>460271</v>
      </c>
      <c r="BH2929">
        <v>10.108292704352792</v>
      </c>
      <c r="BI2929">
        <v>8019</v>
      </c>
      <c r="BJ2929">
        <v>44</v>
      </c>
      <c r="BK2929">
        <v>2</v>
      </c>
      <c r="BL2929">
        <v>3</v>
      </c>
      <c r="BM2929">
        <v>0</v>
      </c>
      <c r="BN2929">
        <v>0</v>
      </c>
      <c r="BO2929">
        <v>1</v>
      </c>
      <c r="BP2929">
        <v>1</v>
      </c>
      <c r="BQ2929">
        <v>5</v>
      </c>
      <c r="BR2929">
        <v>2</v>
      </c>
      <c r="BS2929">
        <v>0</v>
      </c>
      <c r="BT2929">
        <v>46123</v>
      </c>
      <c r="BU2929">
        <v>0.56999999999999995</v>
      </c>
      <c r="BV2929">
        <v>0.41612579999999999</v>
      </c>
      <c r="BW2929">
        <v>238</v>
      </c>
      <c r="BX2929">
        <v>1.2575069999999999</v>
      </c>
      <c r="BY2929">
        <v>-1.140692</v>
      </c>
      <c r="BZ2929">
        <v>40</v>
      </c>
      <c r="CA2929">
        <v>2</v>
      </c>
      <c r="CB2929">
        <v>1</v>
      </c>
      <c r="CC2929">
        <v>0</v>
      </c>
      <c r="CD2929">
        <v>0</v>
      </c>
      <c r="CE2929">
        <v>3</v>
      </c>
      <c r="CF2929">
        <v>1</v>
      </c>
      <c r="CG2929">
        <v>3</v>
      </c>
      <c r="CH2929">
        <v>2</v>
      </c>
      <c r="CI2929">
        <v>0</v>
      </c>
      <c r="CJ2929">
        <v>45211</v>
      </c>
      <c r="CK2929">
        <v>1.1501625710557166</v>
      </c>
      <c r="CL2929">
        <v>0.5236712818222421</v>
      </c>
      <c r="CM2929">
        <v>189</v>
      </c>
      <c r="CN2929">
        <v>-1.0267053385103522</v>
      </c>
      <c r="CO2929">
        <v>3479.0000000000005</v>
      </c>
      <c r="CP2929">
        <v>-0.88202824280000003</v>
      </c>
      <c r="CQ2929">
        <v>-0.3078225403</v>
      </c>
      <c r="CR2929">
        <v>37557</v>
      </c>
      <c r="CS2929">
        <v>0.83700000000000008</v>
      </c>
      <c r="CT2929">
        <v>37168</v>
      </c>
      <c r="CU2929">
        <v>0.85336951951000006</v>
      </c>
      <c r="CV2929">
        <v>16</v>
      </c>
      <c r="CW2929">
        <v>20</v>
      </c>
      <c r="CX2929">
        <v>23</v>
      </c>
      <c r="CY2929">
        <v>53</v>
      </c>
      <c r="CZ2929">
        <v>328</v>
      </c>
      <c r="DA2929" s="2">
        <v>14589</v>
      </c>
      <c r="DB2929" s="2">
        <v>2750</v>
      </c>
      <c r="DC2929" s="2">
        <v>52.63</v>
      </c>
      <c r="DD2929" s="2">
        <v>3005</v>
      </c>
      <c r="DE2929">
        <v>82</v>
      </c>
      <c r="DF2929">
        <v>2</v>
      </c>
      <c r="DG2929">
        <v>32.9</v>
      </c>
      <c r="DH2929">
        <v>19.739999999999998</v>
      </c>
      <c r="DI2929" s="2">
        <v>21.93</v>
      </c>
      <c r="DJ2929">
        <v>-0.13</v>
      </c>
      <c r="DK2929">
        <v>0.98532141777835336</v>
      </c>
      <c r="DL2929">
        <v>0</v>
      </c>
      <c r="DM2929">
        <v>0</v>
      </c>
      <c r="DN2929">
        <v>8</v>
      </c>
      <c r="DO2929">
        <v>1.8000000000000002E-2</v>
      </c>
      <c r="DP2929">
        <v>25.8</v>
      </c>
      <c r="DQ2929" s="2">
        <v>0</v>
      </c>
      <c r="DR2929" s="2">
        <v>2419.4903224200002</v>
      </c>
      <c r="DS2929">
        <v>8.4361712062270904E-4</v>
      </c>
      <c r="DT2929">
        <v>1.95941113643719</v>
      </c>
      <c r="DU2929">
        <v>838189.05830055533</v>
      </c>
      <c r="DV2929">
        <v>0</v>
      </c>
    </row>
    <row r="2930" spans="1:126" x14ac:dyDescent="0.15">
      <c r="A2930" t="s">
        <v>4758</v>
      </c>
      <c r="B2930" t="s">
        <v>872</v>
      </c>
      <c r="C2930">
        <v>54</v>
      </c>
      <c r="D2930">
        <v>21</v>
      </c>
      <c r="E2930" t="s">
        <v>4773</v>
      </c>
      <c r="F2930">
        <v>54021</v>
      </c>
      <c r="G2930" t="s">
        <v>7913</v>
      </c>
      <c r="H2930">
        <v>80</v>
      </c>
      <c r="I2930">
        <v>12.1</v>
      </c>
      <c r="J2930">
        <v>0.3</v>
      </c>
      <c r="K2930">
        <v>0.4</v>
      </c>
      <c r="L2930">
        <v>1.6</v>
      </c>
      <c r="M2930">
        <v>5.7</v>
      </c>
      <c r="N2930">
        <f t="shared" si="183"/>
        <v>6581.71</v>
      </c>
      <c r="O2930">
        <f t="shared" si="184"/>
        <v>3418.29</v>
      </c>
      <c r="P2930">
        <f t="shared" si="185"/>
        <v>4.101948000000001</v>
      </c>
      <c r="Q2930" s="4">
        <v>54021</v>
      </c>
      <c r="R2930" s="5">
        <v>38.915866999999999</v>
      </c>
      <c r="S2930" s="5">
        <v>-80.849412999999998</v>
      </c>
      <c r="T2930">
        <v>7</v>
      </c>
      <c r="U2930">
        <v>0.15106002275504291</v>
      </c>
      <c r="V2930">
        <v>8623</v>
      </c>
      <c r="W2930">
        <v>8706</v>
      </c>
      <c r="X2930">
        <v>8644</v>
      </c>
      <c r="Y2930">
        <v>8287</v>
      </c>
      <c r="Z2930">
        <v>4748</v>
      </c>
      <c r="AA2930">
        <v>53011</v>
      </c>
      <c r="AB2930">
        <v>2175.395</v>
      </c>
      <c r="AC2930">
        <v>37536</v>
      </c>
      <c r="AD2930">
        <v>1</v>
      </c>
      <c r="AE2930">
        <v>1.1568718186024989E-4</v>
      </c>
      <c r="AF2930">
        <v>12</v>
      </c>
      <c r="AG2930">
        <v>235</v>
      </c>
      <c r="AH2930">
        <v>5.106382978723404E-2</v>
      </c>
      <c r="AI2930" s="3">
        <v>70393</v>
      </c>
      <c r="AJ2930" s="3">
        <v>216641.31094957</v>
      </c>
      <c r="AK2930">
        <v>165</v>
      </c>
      <c r="AL2930">
        <v>217657.59999999998</v>
      </c>
      <c r="AM2930">
        <v>260711</v>
      </c>
      <c r="AN2930">
        <v>13066</v>
      </c>
      <c r="AO2930">
        <v>273777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5</v>
      </c>
      <c r="AV2930">
        <f t="shared" si="186"/>
        <v>5</v>
      </c>
      <c r="AW2930">
        <v>3011</v>
      </c>
      <c r="AX2930">
        <v>0.35</v>
      </c>
      <c r="AY2930">
        <v>126978361.89271601</v>
      </c>
      <c r="AZ2930">
        <v>126978.361892716</v>
      </c>
      <c r="BA2930">
        <v>17706.664758955001</v>
      </c>
      <c r="BB2930">
        <v>0.56475909699157667</v>
      </c>
      <c r="BC2930">
        <v>1393</v>
      </c>
      <c r="BD2930">
        <v>0</v>
      </c>
      <c r="BE2930">
        <v>1393</v>
      </c>
      <c r="BF2930">
        <v>0.16154470601878695</v>
      </c>
      <c r="BG2930">
        <v>118308</v>
      </c>
      <c r="BH2930">
        <v>13.686719111522443</v>
      </c>
      <c r="BI2930">
        <v>1317</v>
      </c>
      <c r="BJ2930">
        <v>6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1</v>
      </c>
      <c r="BS2930">
        <v>0</v>
      </c>
      <c r="BT2930">
        <v>6824</v>
      </c>
      <c r="BU2930">
        <v>0.8</v>
      </c>
      <c r="BV2930">
        <v>0.44368180000000002</v>
      </c>
      <c r="BW2930">
        <v>58</v>
      </c>
      <c r="BX2930">
        <v>1.1723330000000001</v>
      </c>
      <c r="BY2930">
        <v>-0.73440110000000003</v>
      </c>
      <c r="BZ2930">
        <v>6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1</v>
      </c>
      <c r="CI2930">
        <v>0</v>
      </c>
      <c r="CJ2930">
        <v>8519</v>
      </c>
      <c r="CK2930">
        <v>0.93907735649724144</v>
      </c>
      <c r="CL2930">
        <v>0.52379958246346559</v>
      </c>
      <c r="CM2930">
        <v>38</v>
      </c>
      <c r="CN2930">
        <v>-1.2485810964540898</v>
      </c>
      <c r="CO2930">
        <v>830</v>
      </c>
      <c r="CP2930">
        <v>0.39327656500000002</v>
      </c>
      <c r="CQ2930">
        <v>-0.23209431689999999</v>
      </c>
      <c r="CR2930">
        <v>7018</v>
      </c>
      <c r="CS2930">
        <v>0.82799999999999996</v>
      </c>
      <c r="CT2930">
        <v>6821</v>
      </c>
      <c r="CU2930">
        <v>0.85481481480999999</v>
      </c>
      <c r="CV2930">
        <v>1</v>
      </c>
      <c r="CW2930">
        <v>1</v>
      </c>
      <c r="CX2930">
        <v>4</v>
      </c>
      <c r="CY2930">
        <v>85</v>
      </c>
      <c r="CZ2930">
        <v>355</v>
      </c>
      <c r="DA2930" s="2">
        <v>3657</v>
      </c>
      <c r="DB2930" s="2">
        <v>290</v>
      </c>
      <c r="DC2930" s="2">
        <v>23.06</v>
      </c>
      <c r="DD2930" s="2">
        <v>1590</v>
      </c>
      <c r="DE2930">
        <v>102</v>
      </c>
      <c r="DF2930">
        <v>9</v>
      </c>
      <c r="DG2930">
        <v>11.53</v>
      </c>
      <c r="DH2930">
        <v>11.53</v>
      </c>
      <c r="DI2930" s="2">
        <v>11.53</v>
      </c>
      <c r="DJ2930">
        <v>-2.64</v>
      </c>
      <c r="DK2930">
        <v>0.97137499467276578</v>
      </c>
      <c r="DL2930">
        <v>1.276595744680851E-2</v>
      </c>
      <c r="DM2930">
        <v>0</v>
      </c>
      <c r="DN2930">
        <v>6.8</v>
      </c>
      <c r="DO2930">
        <v>3.2000000000000001E-2</v>
      </c>
      <c r="DP2930">
        <v>0</v>
      </c>
      <c r="DQ2930" s="2">
        <v>0</v>
      </c>
      <c r="DR2930" s="2">
        <v>0</v>
      </c>
      <c r="DS2930">
        <v>0</v>
      </c>
      <c r="DV2930">
        <v>1</v>
      </c>
    </row>
    <row r="2931" spans="1:126" x14ac:dyDescent="0.15">
      <c r="A2931" t="s">
        <v>4758</v>
      </c>
      <c r="B2931" t="s">
        <v>316</v>
      </c>
      <c r="C2931">
        <v>54</v>
      </c>
      <c r="D2931">
        <v>23</v>
      </c>
      <c r="E2931" t="s">
        <v>4774</v>
      </c>
      <c r="F2931">
        <v>54023</v>
      </c>
      <c r="G2931" t="s">
        <v>7914</v>
      </c>
      <c r="H2931">
        <v>97.3</v>
      </c>
      <c r="I2931">
        <v>0.6</v>
      </c>
      <c r="J2931">
        <v>0.1</v>
      </c>
      <c r="K2931">
        <v>0.2</v>
      </c>
      <c r="L2931">
        <v>0.8</v>
      </c>
      <c r="M2931">
        <v>1</v>
      </c>
      <c r="N2931">
        <f t="shared" si="183"/>
        <v>9469.34</v>
      </c>
      <c r="O2931">
        <f t="shared" si="184"/>
        <v>530.65999999999985</v>
      </c>
      <c r="P2931">
        <f t="shared" si="185"/>
        <v>0.63679200000000002</v>
      </c>
      <c r="Q2931" s="4">
        <v>54023</v>
      </c>
      <c r="R2931" s="5">
        <v>39.105988000000004</v>
      </c>
      <c r="S2931" s="5">
        <v>-79.195064000000002</v>
      </c>
      <c r="T2931">
        <v>7</v>
      </c>
      <c r="U2931">
        <v>0.1755450337251093</v>
      </c>
      <c r="V2931">
        <v>11929</v>
      </c>
      <c r="W2931">
        <v>11829</v>
      </c>
      <c r="X2931">
        <v>11815</v>
      </c>
      <c r="Y2931">
        <v>11666</v>
      </c>
      <c r="Z2931">
        <v>6096</v>
      </c>
      <c r="AA2931">
        <v>53013</v>
      </c>
      <c r="AB2931">
        <v>4591.1850000000004</v>
      </c>
      <c r="AC2931">
        <v>39088</v>
      </c>
      <c r="AD2931">
        <v>1</v>
      </c>
      <c r="AE2931">
        <v>8.4638171815488783E-5</v>
      </c>
      <c r="AF2931">
        <v>15</v>
      </c>
      <c r="AG2931">
        <v>486</v>
      </c>
      <c r="AH2931">
        <v>3.0864197530864196E-2</v>
      </c>
      <c r="AI2931" s="3">
        <v>112365</v>
      </c>
      <c r="AJ2931" s="3">
        <v>305518.33454901504</v>
      </c>
      <c r="AK2931">
        <v>120</v>
      </c>
      <c r="AL2931">
        <v>307347.20000000001</v>
      </c>
      <c r="AM2931">
        <v>170927</v>
      </c>
      <c r="AN2931">
        <v>21451</v>
      </c>
      <c r="AO2931">
        <v>192378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8</v>
      </c>
      <c r="AV2931">
        <f t="shared" si="186"/>
        <v>8</v>
      </c>
      <c r="AW2931">
        <v>5751</v>
      </c>
      <c r="AX2931">
        <v>0.45999999999999996</v>
      </c>
      <c r="AY2931">
        <v>576328596.006392</v>
      </c>
      <c r="AZ2931">
        <v>576328.59600639204</v>
      </c>
      <c r="BA2931">
        <v>51204.378734140802</v>
      </c>
      <c r="BB2931">
        <v>0.19529579788324714</v>
      </c>
      <c r="BC2931">
        <v>7169</v>
      </c>
      <c r="BD2931">
        <v>4190</v>
      </c>
      <c r="BE2931">
        <v>2979</v>
      </c>
      <c r="BF2931">
        <v>0.24972755469863359</v>
      </c>
      <c r="BG2931">
        <v>228708</v>
      </c>
      <c r="BH2931">
        <v>19.357426999576809</v>
      </c>
      <c r="BI2931">
        <v>1817</v>
      </c>
      <c r="BJ2931">
        <v>15</v>
      </c>
      <c r="BK2931">
        <v>3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11833</v>
      </c>
      <c r="BU2931">
        <v>0.6</v>
      </c>
      <c r="BV2931">
        <v>0.43882650000000001</v>
      </c>
      <c r="BW2931">
        <v>82</v>
      </c>
      <c r="BX2931">
        <v>1.6056790000000001</v>
      </c>
      <c r="BY2931">
        <v>-0.50760850000000002</v>
      </c>
      <c r="BZ2931">
        <v>13</v>
      </c>
      <c r="CA2931">
        <v>2</v>
      </c>
      <c r="CB2931">
        <v>0</v>
      </c>
      <c r="CC2931">
        <v>0</v>
      </c>
      <c r="CD2931">
        <v>0</v>
      </c>
      <c r="CE2931">
        <v>0</v>
      </c>
      <c r="CF2931">
        <v>1</v>
      </c>
      <c r="CG2931">
        <v>0</v>
      </c>
      <c r="CH2931">
        <v>0</v>
      </c>
      <c r="CI2931">
        <v>0</v>
      </c>
      <c r="CJ2931">
        <v>11719</v>
      </c>
      <c r="CK2931">
        <v>1.3653042068435872</v>
      </c>
      <c r="CL2931">
        <v>0.56561420818944252</v>
      </c>
      <c r="CM2931">
        <v>64</v>
      </c>
      <c r="CN2931">
        <v>-0.45011101213427002</v>
      </c>
      <c r="CO2931">
        <v>806</v>
      </c>
      <c r="CP2931">
        <v>0.46843848500000002</v>
      </c>
      <c r="CQ2931">
        <v>1.6891851999999999E-2</v>
      </c>
      <c r="CR2931">
        <v>10026</v>
      </c>
      <c r="CS2931">
        <v>0.85299999999999998</v>
      </c>
      <c r="CT2931">
        <v>9627</v>
      </c>
      <c r="CU2931">
        <v>0.86080424215999995</v>
      </c>
      <c r="CV2931">
        <v>9</v>
      </c>
      <c r="CW2931">
        <v>5</v>
      </c>
      <c r="CX2931">
        <v>7</v>
      </c>
      <c r="CY2931">
        <v>233</v>
      </c>
      <c r="CZ2931">
        <v>728</v>
      </c>
      <c r="DA2931" s="2">
        <v>5319</v>
      </c>
      <c r="DB2931" s="2">
        <v>775</v>
      </c>
      <c r="DC2931" s="2">
        <v>34.020000000000003</v>
      </c>
      <c r="DD2931" s="2">
        <v>307</v>
      </c>
      <c r="DE2931">
        <v>231</v>
      </c>
      <c r="DF2931">
        <v>26</v>
      </c>
      <c r="DG2931">
        <v>17.010000000000002</v>
      </c>
      <c r="DH2931">
        <v>17.010000000000002</v>
      </c>
      <c r="DI2931" s="2">
        <v>8.5</v>
      </c>
      <c r="DJ2931">
        <v>1.46</v>
      </c>
      <c r="DK2931">
        <v>0.98800338183598091</v>
      </c>
      <c r="DL2931">
        <v>4.11522633744856E-3</v>
      </c>
      <c r="DM2931">
        <v>0</v>
      </c>
      <c r="DN2931">
        <v>6.5</v>
      </c>
      <c r="DO2931">
        <v>2.2000000000000002E-2</v>
      </c>
      <c r="DP2931">
        <v>1268.6500000000001</v>
      </c>
      <c r="DQ2931" s="2">
        <v>20001</v>
      </c>
      <c r="DR2931" s="2">
        <v>1100.4483911299999</v>
      </c>
      <c r="DS2931">
        <v>3.5804729109850351E-3</v>
      </c>
      <c r="DV2931">
        <v>1</v>
      </c>
    </row>
    <row r="2932" spans="1:126" x14ac:dyDescent="0.15">
      <c r="A2932" t="s">
        <v>4758</v>
      </c>
      <c r="B2932" t="s">
        <v>4775</v>
      </c>
      <c r="C2932">
        <v>54</v>
      </c>
      <c r="D2932">
        <v>25</v>
      </c>
      <c r="E2932" t="s">
        <v>4776</v>
      </c>
      <c r="F2932">
        <v>54025</v>
      </c>
      <c r="G2932" t="s">
        <v>7915</v>
      </c>
      <c r="H2932">
        <v>93.9</v>
      </c>
      <c r="I2932">
        <v>2.7</v>
      </c>
      <c r="J2932">
        <v>0.2</v>
      </c>
      <c r="K2932">
        <v>0.4</v>
      </c>
      <c r="L2932">
        <v>1.5</v>
      </c>
      <c r="M2932">
        <v>1.2</v>
      </c>
      <c r="N2932">
        <f t="shared" si="183"/>
        <v>8828.3900000000031</v>
      </c>
      <c r="O2932">
        <f t="shared" si="184"/>
        <v>1171.6099999999969</v>
      </c>
      <c r="P2932">
        <f t="shared" si="185"/>
        <v>1.4059319999999969</v>
      </c>
      <c r="Q2932" s="4">
        <v>54025</v>
      </c>
      <c r="R2932" s="5">
        <v>37.924418000000003</v>
      </c>
      <c r="S2932" s="5">
        <v>-80.450590000000005</v>
      </c>
      <c r="T2932">
        <v>6</v>
      </c>
      <c r="U2932">
        <v>0.10487293702290314</v>
      </c>
      <c r="V2932">
        <v>35572</v>
      </c>
      <c r="W2932">
        <v>35639</v>
      </c>
      <c r="X2932">
        <v>35666</v>
      </c>
      <c r="Y2932">
        <v>35541</v>
      </c>
      <c r="Z2932">
        <v>18622</v>
      </c>
      <c r="AA2932">
        <v>53015</v>
      </c>
      <c r="AB2932">
        <v>12382.991999999998</v>
      </c>
      <c r="AC2932">
        <v>39746</v>
      </c>
      <c r="AD2932">
        <v>3</v>
      </c>
      <c r="AE2932">
        <v>8.4113721751808451E-5</v>
      </c>
      <c r="AF2932">
        <v>80</v>
      </c>
      <c r="AG2932">
        <v>819</v>
      </c>
      <c r="AH2932">
        <v>9.768009768009768E-2</v>
      </c>
      <c r="AI2932" s="3">
        <v>190178</v>
      </c>
      <c r="AJ2932" s="3">
        <v>652576.86300133006</v>
      </c>
      <c r="AK2932">
        <v>91</v>
      </c>
      <c r="AL2932">
        <v>655673.59999999998</v>
      </c>
      <c r="AM2932">
        <v>127372</v>
      </c>
      <c r="AN2932">
        <v>58833</v>
      </c>
      <c r="AO2932">
        <v>186205</v>
      </c>
      <c r="AP2932">
        <v>5</v>
      </c>
      <c r="AQ2932">
        <v>2</v>
      </c>
      <c r="AR2932">
        <v>7</v>
      </c>
      <c r="AS2932">
        <v>0.19641404079800218</v>
      </c>
      <c r="AT2932">
        <v>7</v>
      </c>
      <c r="AU2932">
        <v>29</v>
      </c>
      <c r="AV2932">
        <f t="shared" si="186"/>
        <v>36</v>
      </c>
      <c r="AW2932">
        <v>19666</v>
      </c>
      <c r="AX2932">
        <v>0.56000000000000005</v>
      </c>
      <c r="AY2932">
        <v>282033278.14480501</v>
      </c>
      <c r="AZ2932">
        <v>282033.27814480499</v>
      </c>
      <c r="BA2932">
        <v>8200.1845616066603</v>
      </c>
      <c r="BB2932">
        <v>1.2194847475531334</v>
      </c>
      <c r="BC2932">
        <v>36770</v>
      </c>
      <c r="BD2932">
        <v>39278</v>
      </c>
      <c r="BE2932">
        <v>-2508</v>
      </c>
      <c r="BF2932">
        <v>-7.0504891487686946E-2</v>
      </c>
      <c r="BG2932">
        <v>715012</v>
      </c>
      <c r="BH2932">
        <v>20.047440139068019</v>
      </c>
      <c r="BI2932">
        <v>5905</v>
      </c>
      <c r="BJ2932">
        <v>48</v>
      </c>
      <c r="BK2932">
        <v>4</v>
      </c>
      <c r="BL2932">
        <v>1</v>
      </c>
      <c r="BM2932">
        <v>0</v>
      </c>
      <c r="BN2932">
        <v>0</v>
      </c>
      <c r="BO2932">
        <v>2</v>
      </c>
      <c r="BP2932">
        <v>1</v>
      </c>
      <c r="BQ2932">
        <v>3</v>
      </c>
      <c r="BR2932">
        <v>2</v>
      </c>
      <c r="BS2932">
        <v>0</v>
      </c>
      <c r="BT2932">
        <v>34527</v>
      </c>
      <c r="BU2932">
        <v>0.59</v>
      </c>
      <c r="BV2932">
        <v>0.50219429999999998</v>
      </c>
      <c r="BW2932">
        <v>332</v>
      </c>
      <c r="BX2932">
        <v>1.7667330000000001</v>
      </c>
      <c r="BY2932">
        <v>0.34649760000000002</v>
      </c>
      <c r="BZ2932">
        <v>45</v>
      </c>
      <c r="CA2932">
        <v>3</v>
      </c>
      <c r="CB2932">
        <v>1</v>
      </c>
      <c r="CC2932">
        <v>1</v>
      </c>
      <c r="CD2932">
        <v>1</v>
      </c>
      <c r="CE2932">
        <v>2</v>
      </c>
      <c r="CF2932">
        <v>1</v>
      </c>
      <c r="CG2932">
        <v>0</v>
      </c>
      <c r="CH2932">
        <v>2</v>
      </c>
      <c r="CI2932">
        <v>0</v>
      </c>
      <c r="CJ2932">
        <v>35460</v>
      </c>
      <c r="CK2932">
        <v>1.5792442188381275</v>
      </c>
      <c r="CL2932">
        <v>0.50626830697129466</v>
      </c>
      <c r="CM2932">
        <v>249</v>
      </c>
      <c r="CN2932">
        <v>-0.22894186488462084</v>
      </c>
      <c r="CO2932">
        <v>3604</v>
      </c>
      <c r="CP2932">
        <v>0.116368349</v>
      </c>
      <c r="CQ2932">
        <v>0.344038544</v>
      </c>
      <c r="CR2932">
        <v>30126</v>
      </c>
      <c r="CS2932">
        <v>0.84900000000000009</v>
      </c>
      <c r="CT2932">
        <v>28173</v>
      </c>
      <c r="CU2932">
        <v>0.85463803622000001</v>
      </c>
      <c r="CV2932">
        <v>32</v>
      </c>
      <c r="CW2932">
        <v>20</v>
      </c>
      <c r="CX2932">
        <v>47</v>
      </c>
      <c r="CY2932">
        <v>540</v>
      </c>
      <c r="CZ2932">
        <v>1242</v>
      </c>
      <c r="DA2932" s="2">
        <v>18924</v>
      </c>
      <c r="DB2932" s="2">
        <v>2410</v>
      </c>
      <c r="DC2932" s="2">
        <v>131.86000000000001</v>
      </c>
      <c r="DD2932" s="2">
        <v>2104</v>
      </c>
      <c r="DE2932">
        <v>365</v>
      </c>
      <c r="DF2932">
        <v>28</v>
      </c>
      <c r="DG2932">
        <v>75.75</v>
      </c>
      <c r="DH2932">
        <v>16.829999999999998</v>
      </c>
      <c r="DI2932" s="2">
        <v>19.64</v>
      </c>
      <c r="DJ2932">
        <v>-0.2</v>
      </c>
      <c r="DK2932">
        <v>0.97440292778344495</v>
      </c>
      <c r="DL2932">
        <v>6.105006105006105E-3</v>
      </c>
      <c r="DM2932">
        <v>0</v>
      </c>
      <c r="DN2932">
        <v>20.3</v>
      </c>
      <c r="DO2932">
        <v>3.2000000000000001E-2</v>
      </c>
      <c r="DP2932">
        <v>720.8</v>
      </c>
      <c r="DQ2932" s="2">
        <f>6964+101271</f>
        <v>108235</v>
      </c>
      <c r="DR2932" s="2">
        <v>2580.77911116</v>
      </c>
      <c r="DS2932">
        <v>3.936071351539683E-3</v>
      </c>
      <c r="DT2932">
        <v>3.0823459652936598</v>
      </c>
      <c r="DU2932">
        <v>2021012.875509569</v>
      </c>
      <c r="DV2932">
        <v>1</v>
      </c>
    </row>
    <row r="2933" spans="1:126" x14ac:dyDescent="0.15">
      <c r="A2933" t="s">
        <v>4758</v>
      </c>
      <c r="B2933" t="s">
        <v>2089</v>
      </c>
      <c r="C2933">
        <v>54</v>
      </c>
      <c r="D2933">
        <v>27</v>
      </c>
      <c r="E2933" t="s">
        <v>4777</v>
      </c>
      <c r="F2933">
        <v>54027</v>
      </c>
      <c r="G2933" t="s">
        <v>7916</v>
      </c>
      <c r="H2933">
        <v>96.6</v>
      </c>
      <c r="I2933">
        <v>0.9</v>
      </c>
      <c r="J2933">
        <v>0.2</v>
      </c>
      <c r="K2933">
        <v>0.2</v>
      </c>
      <c r="L2933">
        <v>1.1000000000000001</v>
      </c>
      <c r="M2933">
        <v>1</v>
      </c>
      <c r="N2933">
        <f t="shared" si="183"/>
        <v>9334.66</v>
      </c>
      <c r="O2933">
        <f t="shared" si="184"/>
        <v>665.34000000000015</v>
      </c>
      <c r="P2933">
        <f t="shared" si="185"/>
        <v>0.79840800000000045</v>
      </c>
      <c r="Q2933" s="4">
        <v>54027</v>
      </c>
      <c r="R2933" s="5">
        <v>39.312139000000002</v>
      </c>
      <c r="S2933" s="5">
        <v>-78.611988999999994</v>
      </c>
      <c r="T2933">
        <v>3</v>
      </c>
      <c r="U2933">
        <v>0.15639720023395196</v>
      </c>
      <c r="V2933">
        <v>23791</v>
      </c>
      <c r="W2933">
        <v>23674</v>
      </c>
      <c r="X2933">
        <v>23542</v>
      </c>
      <c r="Y2933">
        <v>23318</v>
      </c>
      <c r="Z2933">
        <v>12618</v>
      </c>
      <c r="AA2933">
        <v>53017</v>
      </c>
      <c r="AB2933">
        <v>8342.1029999999992</v>
      </c>
      <c r="AC2933">
        <v>27995</v>
      </c>
      <c r="AD2933">
        <v>1</v>
      </c>
      <c r="AE2933">
        <v>4.2477274658057941E-5</v>
      </c>
      <c r="AF2933">
        <v>77</v>
      </c>
      <c r="AG2933">
        <v>798</v>
      </c>
      <c r="AH2933">
        <v>9.6491228070175433E-2</v>
      </c>
      <c r="AI2933" s="3">
        <v>142075</v>
      </c>
      <c r="AJ2933" s="3">
        <v>409838.37662983499</v>
      </c>
      <c r="AK2933">
        <v>76</v>
      </c>
      <c r="AL2933">
        <v>412588.79999999999</v>
      </c>
      <c r="AM2933">
        <v>103873</v>
      </c>
      <c r="AN2933">
        <v>40914</v>
      </c>
      <c r="AO2933">
        <v>144787</v>
      </c>
      <c r="AP2933">
        <v>2</v>
      </c>
      <c r="AQ2933">
        <v>0</v>
      </c>
      <c r="AR2933">
        <v>2</v>
      </c>
      <c r="AS2933">
        <v>8.4480865084058457E-2</v>
      </c>
      <c r="AT2933">
        <v>3</v>
      </c>
      <c r="AU2933">
        <v>12</v>
      </c>
      <c r="AV2933">
        <f t="shared" si="186"/>
        <v>15</v>
      </c>
      <c r="AW2933">
        <v>5538</v>
      </c>
      <c r="AX2933">
        <v>0.21999999999999997</v>
      </c>
      <c r="AY2933">
        <v>608701541.99638605</v>
      </c>
      <c r="AZ2933">
        <v>608701.54199638602</v>
      </c>
      <c r="BA2933">
        <v>30232.6941544281</v>
      </c>
      <c r="BB2933">
        <v>0.33076774266031889</v>
      </c>
      <c r="BC2933">
        <v>6887</v>
      </c>
      <c r="BD2933">
        <v>8997</v>
      </c>
      <c r="BE2933">
        <v>-2110</v>
      </c>
      <c r="BF2933">
        <v>-8.8689000042032701E-2</v>
      </c>
      <c r="BG2933">
        <v>324566</v>
      </c>
      <c r="BH2933">
        <v>13.786679126667233</v>
      </c>
      <c r="BI2933">
        <v>3325</v>
      </c>
      <c r="BJ2933">
        <v>15</v>
      </c>
      <c r="BK2933">
        <v>4</v>
      </c>
      <c r="BL2933">
        <v>1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22695</v>
      </c>
      <c r="BU2933">
        <v>0.49</v>
      </c>
      <c r="BV2933">
        <v>0.48020940000000001</v>
      </c>
      <c r="BW2933">
        <v>130</v>
      </c>
      <c r="BX2933">
        <v>0.92531390000000002</v>
      </c>
      <c r="BY2933">
        <v>-0.93910510000000003</v>
      </c>
      <c r="BZ2933">
        <v>14</v>
      </c>
      <c r="CA2933">
        <v>3</v>
      </c>
      <c r="CB2933">
        <v>1</v>
      </c>
      <c r="CC2933">
        <v>1</v>
      </c>
      <c r="CD2933">
        <v>0</v>
      </c>
      <c r="CE2933">
        <v>1</v>
      </c>
      <c r="CF2933">
        <v>0</v>
      </c>
      <c r="CG2933">
        <v>1</v>
      </c>
      <c r="CH2933">
        <v>0</v>
      </c>
      <c r="CI2933">
        <v>0</v>
      </c>
      <c r="CJ2933">
        <v>23441</v>
      </c>
      <c r="CK2933">
        <v>0.89586621731154814</v>
      </c>
      <c r="CL2933">
        <v>0.55409153952843271</v>
      </c>
      <c r="CM2933">
        <v>125</v>
      </c>
      <c r="CN2933">
        <v>-0.90234185635080499</v>
      </c>
      <c r="CO2933">
        <v>1366</v>
      </c>
      <c r="CP2933">
        <v>0.91352858400000003</v>
      </c>
      <c r="CQ2933">
        <v>-0.19302839420000001</v>
      </c>
      <c r="CR2933">
        <v>19163</v>
      </c>
      <c r="CS2933">
        <v>0.82299999999999995</v>
      </c>
      <c r="CT2933">
        <v>18866</v>
      </c>
      <c r="CU2933">
        <v>0.84512702741000001</v>
      </c>
      <c r="CV2933">
        <v>11</v>
      </c>
      <c r="CW2933">
        <v>8</v>
      </c>
      <c r="CX2933">
        <v>4</v>
      </c>
      <c r="CY2933">
        <v>254</v>
      </c>
      <c r="CZ2933">
        <v>1196</v>
      </c>
      <c r="DA2933" s="2">
        <v>7424</v>
      </c>
      <c r="DB2933" s="2">
        <v>1010</v>
      </c>
      <c r="DC2933" s="2">
        <v>81.040000000000006</v>
      </c>
      <c r="DD2933" s="2">
        <v>659</v>
      </c>
      <c r="DE2933">
        <v>352</v>
      </c>
      <c r="DF2933">
        <v>33</v>
      </c>
      <c r="DG2933">
        <v>12.8</v>
      </c>
      <c r="DH2933">
        <v>8.5299999999999994</v>
      </c>
      <c r="DJ2933">
        <v>0.69</v>
      </c>
      <c r="DK2933">
        <v>0.94175611472813658</v>
      </c>
      <c r="DL2933">
        <v>0</v>
      </c>
      <c r="DM2933">
        <v>0</v>
      </c>
      <c r="DN2933">
        <v>18.100000000000001</v>
      </c>
      <c r="DO2933">
        <v>4.4000000000000004E-2</v>
      </c>
      <c r="DP2933">
        <v>1750.3500000000001</v>
      </c>
      <c r="DQ2933" s="2">
        <v>3518</v>
      </c>
      <c r="DR2933" s="2">
        <v>13558.560751399997</v>
      </c>
      <c r="DS2933">
        <v>3.0769942644208317E-2</v>
      </c>
      <c r="DT2933">
        <v>2.3960254731758601</v>
      </c>
      <c r="DU2933">
        <v>988573.27474706026</v>
      </c>
      <c r="DV2933">
        <v>1</v>
      </c>
    </row>
    <row r="2934" spans="1:126" x14ac:dyDescent="0.15">
      <c r="A2934" t="s">
        <v>4758</v>
      </c>
      <c r="B2934" t="s">
        <v>889</v>
      </c>
      <c r="C2934">
        <v>54</v>
      </c>
      <c r="D2934">
        <v>29</v>
      </c>
      <c r="E2934" t="s">
        <v>4778</v>
      </c>
      <c r="F2934">
        <v>54029</v>
      </c>
      <c r="G2934" t="s">
        <v>7917</v>
      </c>
      <c r="H2934">
        <v>95</v>
      </c>
      <c r="I2934">
        <v>2.2999999999999998</v>
      </c>
      <c r="J2934">
        <v>0.1</v>
      </c>
      <c r="K2934">
        <v>0.3</v>
      </c>
      <c r="L2934">
        <v>1.3</v>
      </c>
      <c r="M2934">
        <v>1</v>
      </c>
      <c r="N2934">
        <f t="shared" si="183"/>
        <v>9033.0800000000017</v>
      </c>
      <c r="O2934">
        <f t="shared" ref="O2934:O2997" si="187">10000-N2934</f>
        <v>966.91999999999825</v>
      </c>
      <c r="P2934">
        <f t="shared" ref="P2934:P2997" si="188">O2934/833.333333333333</f>
        <v>1.1603039999999982</v>
      </c>
      <c r="Q2934" s="4">
        <v>54029</v>
      </c>
      <c r="R2934" s="5">
        <v>40.516958000000002</v>
      </c>
      <c r="S2934" s="5">
        <v>-80.570164000000005</v>
      </c>
      <c r="T2934">
        <v>3</v>
      </c>
      <c r="U2934">
        <v>0.16585274528794949</v>
      </c>
      <c r="V2934">
        <v>30594</v>
      </c>
      <c r="W2934">
        <v>30369</v>
      </c>
      <c r="X2934">
        <v>30201</v>
      </c>
      <c r="Y2934">
        <v>29950</v>
      </c>
      <c r="Z2934">
        <v>16205</v>
      </c>
      <c r="AA2934">
        <v>53019</v>
      </c>
      <c r="AB2934">
        <v>11789.201000000001</v>
      </c>
      <c r="AC2934">
        <v>39959</v>
      </c>
      <c r="AD2934">
        <v>3</v>
      </c>
      <c r="AE2934">
        <v>9.9334459123870075E-5</v>
      </c>
      <c r="AF2934">
        <v>10</v>
      </c>
      <c r="AG2934">
        <v>96</v>
      </c>
      <c r="AH2934">
        <v>0.10416666666666667</v>
      </c>
      <c r="AI2934" s="3">
        <v>8887</v>
      </c>
      <c r="AJ2934" s="3">
        <v>52869.879326804999</v>
      </c>
      <c r="AK2934">
        <v>56</v>
      </c>
      <c r="AL2934">
        <v>56550.400000000001</v>
      </c>
      <c r="AM2934">
        <v>165710</v>
      </c>
      <c r="AN2934">
        <v>5724</v>
      </c>
      <c r="AO2934">
        <v>171434</v>
      </c>
      <c r="AP2934">
        <v>1</v>
      </c>
      <c r="AQ2934">
        <v>0</v>
      </c>
      <c r="AR2934">
        <v>1</v>
      </c>
      <c r="AS2934">
        <v>3.2928315058118475E-2</v>
      </c>
      <c r="AT2934">
        <v>2</v>
      </c>
      <c r="AU2934">
        <v>17</v>
      </c>
      <c r="AV2934">
        <f t="shared" si="186"/>
        <v>19</v>
      </c>
      <c r="AW2934">
        <v>28424</v>
      </c>
      <c r="AX2934">
        <v>0.95</v>
      </c>
      <c r="AY2934">
        <v>83791786.861349493</v>
      </c>
      <c r="AZ2934">
        <v>83791.786861349494</v>
      </c>
      <c r="BA2934">
        <v>2536.5800359257801</v>
      </c>
      <c r="BB2934">
        <v>3.942315975987047</v>
      </c>
      <c r="BC2934">
        <v>14849</v>
      </c>
      <c r="BD2934">
        <v>0</v>
      </c>
      <c r="BE2934">
        <v>14849</v>
      </c>
      <c r="BF2934">
        <v>0.48535660587043211</v>
      </c>
      <c r="BG2934">
        <v>553129</v>
      </c>
      <c r="BH2934">
        <v>18.314923346909044</v>
      </c>
      <c r="BI2934">
        <v>4821</v>
      </c>
      <c r="BJ2934">
        <v>35</v>
      </c>
      <c r="BK2934">
        <v>9</v>
      </c>
      <c r="BL2934">
        <v>2</v>
      </c>
      <c r="BM2934">
        <v>0</v>
      </c>
      <c r="BN2934">
        <v>0</v>
      </c>
      <c r="BO2934">
        <v>3</v>
      </c>
      <c r="BP2934">
        <v>1</v>
      </c>
      <c r="BQ2934">
        <v>1</v>
      </c>
      <c r="BR2934">
        <v>3</v>
      </c>
      <c r="BS2934">
        <v>0</v>
      </c>
      <c r="BT2934">
        <v>29729</v>
      </c>
      <c r="BU2934">
        <v>0.77</v>
      </c>
      <c r="BV2934">
        <v>0.55159179999999997</v>
      </c>
      <c r="BW2934">
        <v>222</v>
      </c>
      <c r="BX2934">
        <v>1.816408</v>
      </c>
      <c r="BY2934">
        <v>0.200987</v>
      </c>
      <c r="BZ2934">
        <v>27</v>
      </c>
      <c r="CA2934">
        <v>9</v>
      </c>
      <c r="CB2934">
        <v>2</v>
      </c>
      <c r="CC2934">
        <v>0</v>
      </c>
      <c r="CD2934">
        <v>0</v>
      </c>
      <c r="CE2934">
        <v>5</v>
      </c>
      <c r="CF2934">
        <v>1</v>
      </c>
      <c r="CG2934">
        <v>1</v>
      </c>
      <c r="CH2934">
        <v>2</v>
      </c>
      <c r="CI2934">
        <v>0</v>
      </c>
      <c r="CJ2934">
        <v>30081</v>
      </c>
      <c r="CK2934">
        <v>1.5624480569130015</v>
      </c>
      <c r="CL2934">
        <v>0.51347229283172346</v>
      </c>
      <c r="CM2934">
        <v>165</v>
      </c>
      <c r="CN2934">
        <v>-0.54338362375393034</v>
      </c>
      <c r="CO2934">
        <v>3349</v>
      </c>
      <c r="CP2934">
        <v>0.56452873699999995</v>
      </c>
      <c r="CQ2934">
        <v>7.9115539999999998E-2</v>
      </c>
      <c r="CR2934">
        <v>25195</v>
      </c>
      <c r="CS2934">
        <v>0.84799999999999998</v>
      </c>
      <c r="CT2934">
        <v>25668</v>
      </c>
      <c r="CU2934">
        <v>0.88207651482000005</v>
      </c>
      <c r="CV2934">
        <v>36</v>
      </c>
      <c r="CW2934">
        <v>22</v>
      </c>
      <c r="CX2934">
        <v>21</v>
      </c>
      <c r="CY2934">
        <v>29</v>
      </c>
      <c r="CZ2934">
        <v>131</v>
      </c>
      <c r="DA2934" s="2">
        <v>13087</v>
      </c>
      <c r="DB2934" s="2">
        <v>2135</v>
      </c>
      <c r="DC2934" s="2">
        <v>85.83</v>
      </c>
      <c r="DD2934" s="2">
        <v>1299</v>
      </c>
      <c r="DE2934">
        <v>36</v>
      </c>
      <c r="DF2934">
        <v>0</v>
      </c>
      <c r="DG2934">
        <v>29.71</v>
      </c>
      <c r="DH2934">
        <v>9.9</v>
      </c>
      <c r="DI2934" s="2">
        <v>23.11</v>
      </c>
      <c r="DJ2934">
        <v>0.39</v>
      </c>
      <c r="DK2934">
        <v>1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 s="2">
        <v>0</v>
      </c>
      <c r="DR2934" s="2">
        <v>0</v>
      </c>
      <c r="DS2934">
        <v>0</v>
      </c>
      <c r="DT2934">
        <v>1.84589392944618</v>
      </c>
      <c r="DU2934">
        <v>104386.04006775326</v>
      </c>
      <c r="DV2934">
        <v>1</v>
      </c>
    </row>
    <row r="2935" spans="1:126" x14ac:dyDescent="0.15">
      <c r="A2935" t="s">
        <v>4758</v>
      </c>
      <c r="B2935" t="s">
        <v>4779</v>
      </c>
      <c r="C2935">
        <v>54</v>
      </c>
      <c r="D2935">
        <v>31</v>
      </c>
      <c r="E2935" t="s">
        <v>4780</v>
      </c>
      <c r="F2935">
        <v>54031</v>
      </c>
      <c r="G2935" t="s">
        <v>7918</v>
      </c>
      <c r="H2935">
        <v>92.2</v>
      </c>
      <c r="I2935">
        <v>2.2999999999999998</v>
      </c>
      <c r="J2935">
        <v>0.2</v>
      </c>
      <c r="K2935">
        <v>1</v>
      </c>
      <c r="L2935">
        <v>0.8</v>
      </c>
      <c r="M2935">
        <v>3.4</v>
      </c>
      <c r="N2935">
        <f t="shared" si="183"/>
        <v>8519.3700000000008</v>
      </c>
      <c r="O2935">
        <f t="shared" si="187"/>
        <v>1480.6299999999992</v>
      </c>
      <c r="P2935">
        <f t="shared" si="188"/>
        <v>1.7767559999999998</v>
      </c>
      <c r="Q2935" s="4">
        <v>54031</v>
      </c>
      <c r="R2935" s="5">
        <v>39.011361000000001</v>
      </c>
      <c r="S2935" s="5">
        <v>-78.841729000000001</v>
      </c>
      <c r="T2935">
        <v>6</v>
      </c>
      <c r="U2935">
        <v>6.9030318545443045E-2</v>
      </c>
      <c r="V2935">
        <v>13912</v>
      </c>
      <c r="W2935">
        <v>13955</v>
      </c>
      <c r="X2935">
        <v>13936</v>
      </c>
      <c r="Y2935">
        <v>13764</v>
      </c>
      <c r="Z2935">
        <v>7463</v>
      </c>
      <c r="AA2935">
        <v>53021</v>
      </c>
      <c r="AB2935">
        <v>5398.22</v>
      </c>
      <c r="AC2935">
        <v>40303</v>
      </c>
      <c r="AD2935">
        <v>0</v>
      </c>
      <c r="AE2935">
        <v>0</v>
      </c>
      <c r="AF2935">
        <v>25</v>
      </c>
      <c r="AG2935">
        <v>494</v>
      </c>
      <c r="AH2935">
        <v>5.0607287449392711E-2</v>
      </c>
      <c r="AI2935" s="3">
        <v>155316</v>
      </c>
      <c r="AJ2935" s="3">
        <v>372682.65742907004</v>
      </c>
      <c r="AK2935">
        <v>110</v>
      </c>
      <c r="AL2935">
        <v>374092.79999999999</v>
      </c>
      <c r="AM2935">
        <v>28651</v>
      </c>
      <c r="AN2935">
        <v>43285</v>
      </c>
      <c r="AO2935">
        <v>71936</v>
      </c>
      <c r="AP2935">
        <v>4</v>
      </c>
      <c r="AQ2935">
        <v>1</v>
      </c>
      <c r="AR2935">
        <v>5</v>
      </c>
      <c r="AS2935">
        <v>0.35829451809387314</v>
      </c>
      <c r="AT2935">
        <v>5</v>
      </c>
      <c r="AU2935">
        <v>6</v>
      </c>
      <c r="AV2935">
        <f t="shared" si="186"/>
        <v>11</v>
      </c>
      <c r="AW2935">
        <v>9550</v>
      </c>
      <c r="AX2935">
        <v>0.67999999999999994</v>
      </c>
      <c r="AY2935">
        <v>439735316.62613797</v>
      </c>
      <c r="AZ2935">
        <v>439735.316626138</v>
      </c>
      <c r="BA2935">
        <v>34684.406605757802</v>
      </c>
      <c r="BB2935">
        <v>0.28831399982319278</v>
      </c>
      <c r="BC2935">
        <v>18083</v>
      </c>
      <c r="BD2935">
        <v>9505</v>
      </c>
      <c r="BE2935">
        <v>8578</v>
      </c>
      <c r="BF2935">
        <v>0.61658999424956873</v>
      </c>
      <c r="BG2935">
        <v>742349</v>
      </c>
      <c r="BH2935">
        <v>53.268441446613089</v>
      </c>
      <c r="BI2935">
        <v>1937</v>
      </c>
      <c r="BJ2935">
        <v>7</v>
      </c>
      <c r="BK2935">
        <v>3</v>
      </c>
      <c r="BL2935">
        <v>3</v>
      </c>
      <c r="BM2935">
        <v>0</v>
      </c>
      <c r="BN2935">
        <v>0</v>
      </c>
      <c r="BO2935">
        <v>0</v>
      </c>
      <c r="BP2935">
        <v>1</v>
      </c>
      <c r="BQ2935">
        <v>0</v>
      </c>
      <c r="BR2935">
        <v>2</v>
      </c>
      <c r="BS2935">
        <v>0</v>
      </c>
      <c r="BT2935">
        <v>13611</v>
      </c>
      <c r="BU2935">
        <v>0.56000000000000005</v>
      </c>
      <c r="BV2935">
        <v>0.51052779999999998</v>
      </c>
      <c r="BW2935">
        <v>102</v>
      </c>
      <c r="BX2935">
        <v>1.1755199999999999</v>
      </c>
      <c r="BY2935">
        <v>-0.37296459999999998</v>
      </c>
      <c r="BZ2935">
        <v>8</v>
      </c>
      <c r="CA2935">
        <v>3</v>
      </c>
      <c r="CB2935">
        <v>2</v>
      </c>
      <c r="CC2935">
        <v>0</v>
      </c>
      <c r="CD2935">
        <v>0</v>
      </c>
      <c r="CE2935">
        <v>0</v>
      </c>
      <c r="CF2935">
        <v>1</v>
      </c>
      <c r="CG2935">
        <v>0</v>
      </c>
      <c r="CH2935">
        <v>2</v>
      </c>
      <c r="CI2935">
        <v>0</v>
      </c>
      <c r="CJ2935">
        <v>13956</v>
      </c>
      <c r="CK2935">
        <v>1.1464603038119805</v>
      </c>
      <c r="CL2935">
        <v>0.58796770158080292</v>
      </c>
      <c r="CM2935">
        <v>85</v>
      </c>
      <c r="CN2935">
        <v>-0.43103252339388498</v>
      </c>
      <c r="CO2935">
        <v>1167</v>
      </c>
      <c r="CP2935">
        <v>0.67027119800000001</v>
      </c>
      <c r="CQ2935">
        <v>0.120310214</v>
      </c>
      <c r="CR2935">
        <v>11822</v>
      </c>
      <c r="CS2935">
        <v>0.85400000000000009</v>
      </c>
      <c r="CT2935">
        <v>11255</v>
      </c>
      <c r="CU2935">
        <v>0.84366062916999995</v>
      </c>
      <c r="CV2935">
        <v>6</v>
      </c>
      <c r="CW2935">
        <v>7</v>
      </c>
      <c r="CX2935">
        <v>4</v>
      </c>
      <c r="CY2935">
        <v>415</v>
      </c>
      <c r="CZ2935">
        <v>787</v>
      </c>
      <c r="DA2935" s="2">
        <v>7945</v>
      </c>
      <c r="DB2935" s="2">
        <v>580</v>
      </c>
      <c r="DC2935" s="2">
        <v>64.66</v>
      </c>
      <c r="DD2935" s="2">
        <v>739</v>
      </c>
      <c r="DE2935">
        <v>243</v>
      </c>
      <c r="DF2935">
        <v>20</v>
      </c>
      <c r="DG2935">
        <v>21.55</v>
      </c>
      <c r="DH2935">
        <v>14.37</v>
      </c>
      <c r="DI2935" s="2">
        <v>14.37</v>
      </c>
      <c r="DJ2935">
        <v>0.82</v>
      </c>
      <c r="DK2935">
        <v>0.96603698266759386</v>
      </c>
      <c r="DL2935">
        <v>0</v>
      </c>
      <c r="DM2935">
        <v>0</v>
      </c>
      <c r="DN2935">
        <v>32</v>
      </c>
      <c r="DO2935">
        <v>8.5999999999999993E-2</v>
      </c>
      <c r="DP2935">
        <v>1213.47</v>
      </c>
      <c r="DQ2935" s="2">
        <v>52047</v>
      </c>
      <c r="DR2935" s="2">
        <v>2946.4265505999997</v>
      </c>
      <c r="DS2935">
        <v>7.069262885176353E-3</v>
      </c>
      <c r="DT2935">
        <v>4.9958872451060996</v>
      </c>
      <c r="DU2935">
        <v>1868925.4480060271</v>
      </c>
      <c r="DV2935">
        <v>0</v>
      </c>
    </row>
    <row r="2936" spans="1:126" x14ac:dyDescent="0.15">
      <c r="A2936" t="s">
        <v>4758</v>
      </c>
      <c r="B2936" t="s">
        <v>1311</v>
      </c>
      <c r="C2936">
        <v>54</v>
      </c>
      <c r="D2936">
        <v>33</v>
      </c>
      <c r="E2936" t="s">
        <v>4781</v>
      </c>
      <c r="F2936">
        <v>54033</v>
      </c>
      <c r="G2936" t="s">
        <v>7919</v>
      </c>
      <c r="H2936">
        <v>95</v>
      </c>
      <c r="I2936">
        <v>1.6</v>
      </c>
      <c r="J2936">
        <v>0.2</v>
      </c>
      <c r="K2936">
        <v>0.5</v>
      </c>
      <c r="L2936">
        <v>1.5</v>
      </c>
      <c r="M2936">
        <v>1.3</v>
      </c>
      <c r="N2936">
        <f t="shared" ref="N2936:N2999" si="189">H2936^2+I2936^2+J2936^2+K2936^2+L2936^2+M2936^2</f>
        <v>9031.7900000000009</v>
      </c>
      <c r="O2936">
        <f t="shared" si="187"/>
        <v>968.20999999999913</v>
      </c>
      <c r="P2936">
        <f t="shared" si="188"/>
        <v>1.1618519999999994</v>
      </c>
      <c r="Q2936" s="4">
        <v>54033</v>
      </c>
      <c r="R2936" s="5">
        <v>39.279181999999999</v>
      </c>
      <c r="S2936" s="5">
        <v>-80.386498000000003</v>
      </c>
      <c r="T2936">
        <v>5</v>
      </c>
      <c r="U2936">
        <v>0.10502357461171782</v>
      </c>
      <c r="V2936">
        <v>68959</v>
      </c>
      <c r="W2936">
        <v>69069</v>
      </c>
      <c r="X2936">
        <v>68998</v>
      </c>
      <c r="Y2936">
        <v>68514</v>
      </c>
      <c r="Z2936">
        <v>36885</v>
      </c>
      <c r="AA2936">
        <v>53023</v>
      </c>
      <c r="AB2936">
        <v>26342.837</v>
      </c>
      <c r="AC2936">
        <v>43987</v>
      </c>
      <c r="AD2936">
        <v>3</v>
      </c>
      <c r="AE2936">
        <v>4.3479521145540454E-5</v>
      </c>
      <c r="AF2936">
        <v>83</v>
      </c>
      <c r="AG2936">
        <v>778</v>
      </c>
      <c r="AH2936">
        <v>0.10668380462724936</v>
      </c>
      <c r="AI2936" s="3">
        <v>117029</v>
      </c>
      <c r="AJ2936" s="3">
        <v>266244.50616106502</v>
      </c>
      <c r="AK2936">
        <v>93</v>
      </c>
      <c r="AL2936">
        <v>266643.20000000001</v>
      </c>
      <c r="AM2936">
        <v>123030</v>
      </c>
      <c r="AN2936">
        <v>35579</v>
      </c>
      <c r="AO2936">
        <v>158609</v>
      </c>
      <c r="AP2936">
        <v>10</v>
      </c>
      <c r="AQ2936">
        <v>0</v>
      </c>
      <c r="AR2936">
        <v>10</v>
      </c>
      <c r="AS2936">
        <v>0.14478275347840563</v>
      </c>
      <c r="AT2936">
        <v>10</v>
      </c>
      <c r="AU2936">
        <v>40</v>
      </c>
      <c r="AV2936">
        <f t="shared" si="186"/>
        <v>50</v>
      </c>
      <c r="AW2936">
        <v>55827</v>
      </c>
      <c r="AX2936">
        <v>0.78</v>
      </c>
      <c r="AY2936">
        <v>484982479.01072699</v>
      </c>
      <c r="AZ2936">
        <v>484982.47901072697</v>
      </c>
      <c r="BA2936">
        <v>7014.2301672723197</v>
      </c>
      <c r="BB2936">
        <v>1.4256732045462348</v>
      </c>
      <c r="BC2936">
        <v>59714</v>
      </c>
      <c r="BD2936">
        <v>91171</v>
      </c>
      <c r="BE2936">
        <v>-31457</v>
      </c>
      <c r="BF2936">
        <v>-0.45616960802795864</v>
      </c>
      <c r="BG2936">
        <v>1346128</v>
      </c>
      <c r="BH2936">
        <v>19.509666946868027</v>
      </c>
      <c r="BI2936">
        <v>10445</v>
      </c>
      <c r="BJ2936">
        <v>74</v>
      </c>
      <c r="BK2936">
        <v>19</v>
      </c>
      <c r="BL2936">
        <v>2</v>
      </c>
      <c r="BM2936">
        <v>0</v>
      </c>
      <c r="BN2936">
        <v>0</v>
      </c>
      <c r="BO2936">
        <v>12</v>
      </c>
      <c r="BP2936">
        <v>1</v>
      </c>
      <c r="BQ2936">
        <v>10</v>
      </c>
      <c r="BR2936">
        <v>5</v>
      </c>
      <c r="BS2936">
        <v>0</v>
      </c>
      <c r="BT2936">
        <v>68911</v>
      </c>
      <c r="BU2936">
        <v>0.68</v>
      </c>
      <c r="BV2936">
        <v>0.59482659999999998</v>
      </c>
      <c r="BW2936">
        <v>487</v>
      </c>
      <c r="BX2936">
        <v>1.7849109999999999</v>
      </c>
      <c r="BY2936">
        <v>0.4001381</v>
      </c>
      <c r="BZ2936">
        <v>77</v>
      </c>
      <c r="CA2936">
        <v>15</v>
      </c>
      <c r="CB2936">
        <v>2</v>
      </c>
      <c r="CC2936">
        <v>0</v>
      </c>
      <c r="CD2936">
        <v>0</v>
      </c>
      <c r="CE2936">
        <v>12</v>
      </c>
      <c r="CF2936">
        <v>1</v>
      </c>
      <c r="CG2936">
        <v>7</v>
      </c>
      <c r="CH2936">
        <v>6</v>
      </c>
      <c r="CI2936">
        <v>0</v>
      </c>
      <c r="CJ2936">
        <v>68836</v>
      </c>
      <c r="CK2936">
        <v>1.7432738683247138</v>
      </c>
      <c r="CL2936">
        <v>0.59054371387283233</v>
      </c>
      <c r="CM2936">
        <v>387</v>
      </c>
      <c r="CN2936">
        <v>-8.4793283290600322E-3</v>
      </c>
      <c r="CO2936">
        <v>8482</v>
      </c>
      <c r="CP2936">
        <v>0.15642252000000001</v>
      </c>
      <c r="CQ2936">
        <v>0.40901453500000001</v>
      </c>
      <c r="CR2936">
        <v>59404</v>
      </c>
      <c r="CS2936">
        <v>0.86499999999999999</v>
      </c>
      <c r="CT2936">
        <v>56753</v>
      </c>
      <c r="CU2936">
        <v>0.86702486506999998</v>
      </c>
      <c r="CV2936">
        <v>114</v>
      </c>
      <c r="CW2936">
        <v>52</v>
      </c>
      <c r="CX2936">
        <v>79</v>
      </c>
      <c r="CY2936">
        <v>292</v>
      </c>
      <c r="CZ2936">
        <v>1178</v>
      </c>
      <c r="DA2936" s="2">
        <v>46318</v>
      </c>
      <c r="DB2936" s="2">
        <v>6170</v>
      </c>
      <c r="DC2936" s="2">
        <v>84.09</v>
      </c>
      <c r="DD2936" s="2">
        <v>2967</v>
      </c>
      <c r="DE2936">
        <v>359</v>
      </c>
      <c r="DF2936">
        <v>19</v>
      </c>
      <c r="DG2936">
        <v>30.45</v>
      </c>
      <c r="DH2936">
        <v>8.6999999999999993</v>
      </c>
      <c r="DI2936" s="2">
        <v>11.6</v>
      </c>
      <c r="DJ2936">
        <v>-1.36</v>
      </c>
      <c r="DK2936">
        <v>0.95448991275666717</v>
      </c>
      <c r="DL2936">
        <v>2.5706940874035988E-3</v>
      </c>
      <c r="DM2936">
        <v>0</v>
      </c>
      <c r="DN2936">
        <v>5.6</v>
      </c>
      <c r="DO2936">
        <v>2.1000000000000001E-2</v>
      </c>
      <c r="DP2936">
        <v>50.5</v>
      </c>
      <c r="DQ2936" s="2">
        <v>0</v>
      </c>
      <c r="DR2936" s="2">
        <v>435.70844929999998</v>
      </c>
      <c r="DS2936">
        <v>9.8211472799268834E-4</v>
      </c>
      <c r="DT2936">
        <v>2.1815065297116001</v>
      </c>
      <c r="DU2936">
        <v>581683.8819031961</v>
      </c>
      <c r="DV2936">
        <v>0</v>
      </c>
    </row>
    <row r="2937" spans="1:126" x14ac:dyDescent="0.15">
      <c r="A2937" t="s">
        <v>4758</v>
      </c>
      <c r="B2937" t="s">
        <v>174</v>
      </c>
      <c r="C2937">
        <v>54</v>
      </c>
      <c r="D2937">
        <v>35</v>
      </c>
      <c r="E2937" t="s">
        <v>4782</v>
      </c>
      <c r="F2937">
        <v>54035</v>
      </c>
      <c r="G2937" t="s">
        <v>7920</v>
      </c>
      <c r="H2937">
        <v>97.8</v>
      </c>
      <c r="I2937">
        <v>0.3</v>
      </c>
      <c r="J2937">
        <v>0.1</v>
      </c>
      <c r="K2937">
        <v>0.3</v>
      </c>
      <c r="L2937">
        <v>0.9</v>
      </c>
      <c r="M2937">
        <v>0.6</v>
      </c>
      <c r="N2937">
        <f t="shared" si="189"/>
        <v>9566.2000000000007</v>
      </c>
      <c r="O2937">
        <f t="shared" si="187"/>
        <v>433.79999999999927</v>
      </c>
      <c r="P2937">
        <f t="shared" si="188"/>
        <v>0.52055999999999936</v>
      </c>
      <c r="Q2937" s="4">
        <v>54035</v>
      </c>
      <c r="R2937" s="5">
        <v>38.834234000000002</v>
      </c>
      <c r="S2937" s="5">
        <v>-81.677717000000001</v>
      </c>
      <c r="T2937">
        <v>6</v>
      </c>
      <c r="U2937">
        <v>0.14039036089843443</v>
      </c>
      <c r="V2937">
        <v>29206</v>
      </c>
      <c r="W2937">
        <v>29229</v>
      </c>
      <c r="X2937">
        <v>29256</v>
      </c>
      <c r="Y2937">
        <v>29164</v>
      </c>
      <c r="Z2937">
        <v>15152</v>
      </c>
      <c r="AA2937">
        <v>53025</v>
      </c>
      <c r="AB2937">
        <v>9962.5909999999985</v>
      </c>
      <c r="AC2937">
        <v>41314</v>
      </c>
      <c r="AD2937">
        <v>1</v>
      </c>
      <c r="AE2937">
        <v>3.418102269619907E-5</v>
      </c>
      <c r="AF2937">
        <v>45</v>
      </c>
      <c r="AG2937">
        <v>732</v>
      </c>
      <c r="AH2937">
        <v>6.1475409836065573E-2</v>
      </c>
      <c r="AI2937" s="3">
        <v>104742</v>
      </c>
      <c r="AJ2937" s="3">
        <v>297187.730139755</v>
      </c>
      <c r="AK2937">
        <v>93</v>
      </c>
      <c r="AL2937">
        <v>301836.79999999999</v>
      </c>
      <c r="AM2937">
        <v>26061</v>
      </c>
      <c r="AN2937">
        <v>31242</v>
      </c>
      <c r="AO2937">
        <v>57303</v>
      </c>
      <c r="AP2937">
        <v>2</v>
      </c>
      <c r="AQ2937">
        <v>1</v>
      </c>
      <c r="AR2937">
        <v>3</v>
      </c>
      <c r="AS2937">
        <v>0.10263779123473263</v>
      </c>
      <c r="AT2937">
        <v>2</v>
      </c>
      <c r="AU2937">
        <v>17</v>
      </c>
      <c r="AV2937">
        <f t="shared" si="186"/>
        <v>19</v>
      </c>
      <c r="AW2937">
        <v>10246</v>
      </c>
      <c r="AX2937">
        <v>0.35</v>
      </c>
      <c r="AY2937">
        <v>143150027.18059701</v>
      </c>
      <c r="AZ2937">
        <v>143150.02718059701</v>
      </c>
      <c r="BA2937">
        <v>5107.7780455237698</v>
      </c>
      <c r="BB2937">
        <v>1.9577984616546831</v>
      </c>
      <c r="BC2937">
        <v>18891</v>
      </c>
      <c r="BD2937">
        <v>9582</v>
      </c>
      <c r="BE2937">
        <v>9309</v>
      </c>
      <c r="BF2937">
        <v>0.31873587618982402</v>
      </c>
      <c r="BG2937">
        <v>415732</v>
      </c>
      <c r="BH2937">
        <v>14.210144927536232</v>
      </c>
      <c r="BI2937">
        <v>4412</v>
      </c>
      <c r="BJ2937">
        <v>28</v>
      </c>
      <c r="BK2937">
        <v>1</v>
      </c>
      <c r="BL2937">
        <v>0</v>
      </c>
      <c r="BM2937">
        <v>0</v>
      </c>
      <c r="BN2937">
        <v>1</v>
      </c>
      <c r="BO2937">
        <v>2</v>
      </c>
      <c r="BP2937">
        <v>1</v>
      </c>
      <c r="BQ2937">
        <v>2</v>
      </c>
      <c r="BR2937">
        <v>1</v>
      </c>
      <c r="BS2937">
        <v>0</v>
      </c>
      <c r="BT2937">
        <v>28067</v>
      </c>
      <c r="BU2937">
        <v>0.66</v>
      </c>
      <c r="BV2937">
        <v>0.5550465</v>
      </c>
      <c r="BW2937">
        <v>143</v>
      </c>
      <c r="BX2937">
        <v>1.282645</v>
      </c>
      <c r="BY2937">
        <v>-0.47984130000000003</v>
      </c>
      <c r="BZ2937">
        <v>25</v>
      </c>
      <c r="CA2937">
        <v>1</v>
      </c>
      <c r="CB2937">
        <v>0</v>
      </c>
      <c r="CC2937">
        <v>0</v>
      </c>
      <c r="CD2937">
        <v>0</v>
      </c>
      <c r="CE2937">
        <v>2</v>
      </c>
      <c r="CF2937">
        <v>1</v>
      </c>
      <c r="CG2937">
        <v>2</v>
      </c>
      <c r="CH2937">
        <v>1</v>
      </c>
      <c r="CI2937">
        <v>0</v>
      </c>
      <c r="CJ2937">
        <v>29181</v>
      </c>
      <c r="CK2937">
        <v>1.0966039546280115</v>
      </c>
      <c r="CL2937">
        <v>0.53364140480591493</v>
      </c>
      <c r="CM2937">
        <v>106</v>
      </c>
      <c r="CN2937">
        <v>-1.1602547596930477</v>
      </c>
      <c r="CO2937">
        <v>3010</v>
      </c>
      <c r="CP2937">
        <v>0.29153032899999998</v>
      </c>
      <c r="CQ2937">
        <v>1.1146483E-2</v>
      </c>
      <c r="CR2937">
        <v>24977</v>
      </c>
      <c r="CS2937">
        <v>0.85400000000000009</v>
      </c>
      <c r="CT2937">
        <v>24066</v>
      </c>
      <c r="CU2937">
        <v>0.86942896935999991</v>
      </c>
      <c r="CV2937">
        <v>14</v>
      </c>
      <c r="CW2937">
        <v>12</v>
      </c>
      <c r="CX2937">
        <v>10</v>
      </c>
      <c r="CY2937">
        <v>420</v>
      </c>
      <c r="CZ2937">
        <v>1095</v>
      </c>
      <c r="DA2937" s="2">
        <v>11634</v>
      </c>
      <c r="DB2937" s="2">
        <v>2410</v>
      </c>
      <c r="DC2937" s="2">
        <v>68.540000000000006</v>
      </c>
      <c r="DD2937" s="2">
        <v>761</v>
      </c>
      <c r="DE2937">
        <v>322</v>
      </c>
      <c r="DF2937">
        <v>14</v>
      </c>
      <c r="DG2937">
        <v>13.71</v>
      </c>
      <c r="DH2937">
        <v>6.85</v>
      </c>
      <c r="DJ2937">
        <v>-0.08</v>
      </c>
      <c r="DK2937">
        <v>0.96836035210326321</v>
      </c>
      <c r="DL2937">
        <v>0</v>
      </c>
      <c r="DM2937">
        <v>0</v>
      </c>
      <c r="DN2937">
        <v>11</v>
      </c>
      <c r="DO2937">
        <v>3.7000000000000005E-2</v>
      </c>
      <c r="DP2937">
        <v>3.29</v>
      </c>
      <c r="DQ2937" s="2">
        <v>0</v>
      </c>
      <c r="DR2937" s="2">
        <v>154.87358592999999</v>
      </c>
      <c r="DS2937">
        <v>5.1310372338429246E-4</v>
      </c>
      <c r="DT2937">
        <v>2.09584589885432</v>
      </c>
      <c r="DU2937">
        <v>632603.41940331156</v>
      </c>
      <c r="DV2937">
        <v>0</v>
      </c>
    </row>
    <row r="2938" spans="1:126" x14ac:dyDescent="0.15">
      <c r="A2938" t="s">
        <v>4758</v>
      </c>
      <c r="B2938" t="s">
        <v>176</v>
      </c>
      <c r="C2938">
        <v>54</v>
      </c>
      <c r="D2938">
        <v>37</v>
      </c>
      <c r="E2938" t="s">
        <v>4783</v>
      </c>
      <c r="F2938">
        <v>54037</v>
      </c>
      <c r="G2938" t="s">
        <v>7921</v>
      </c>
      <c r="H2938">
        <v>85.2</v>
      </c>
      <c r="I2938">
        <v>6.4</v>
      </c>
      <c r="J2938">
        <v>0.2</v>
      </c>
      <c r="K2938">
        <v>1.1000000000000001</v>
      </c>
      <c r="L2938">
        <v>2.4</v>
      </c>
      <c r="M2938">
        <v>4.7</v>
      </c>
      <c r="N2938">
        <f t="shared" si="189"/>
        <v>7329.1000000000013</v>
      </c>
      <c r="O2938">
        <f t="shared" si="187"/>
        <v>2670.8999999999987</v>
      </c>
      <c r="P2938">
        <f t="shared" si="188"/>
        <v>3.2050799999999997</v>
      </c>
      <c r="Q2938" s="4">
        <v>54037</v>
      </c>
      <c r="R2938" s="5">
        <v>39.307397999999999</v>
      </c>
      <c r="S2938" s="5">
        <v>-77.863219999999998</v>
      </c>
      <c r="T2938">
        <v>1</v>
      </c>
      <c r="U2938">
        <v>4.5774016964347145E-2</v>
      </c>
      <c r="V2938">
        <v>53545</v>
      </c>
      <c r="W2938">
        <v>54650</v>
      </c>
      <c r="X2938">
        <v>55214</v>
      </c>
      <c r="Y2938">
        <v>55911</v>
      </c>
      <c r="Z2938">
        <v>29782</v>
      </c>
      <c r="AA2938">
        <v>53027</v>
      </c>
      <c r="AB2938">
        <v>23538.32</v>
      </c>
      <c r="AC2938">
        <v>66677</v>
      </c>
      <c r="AD2938">
        <v>5</v>
      </c>
      <c r="AE2938">
        <v>9.0556742855072992E-5</v>
      </c>
      <c r="AF2938">
        <v>78</v>
      </c>
      <c r="AG2938">
        <v>501</v>
      </c>
      <c r="AH2938">
        <v>0.15568862275449102</v>
      </c>
      <c r="AI2938" s="3">
        <v>66965</v>
      </c>
      <c r="AJ2938" s="3">
        <v>134111.82693733001</v>
      </c>
      <c r="AK2938">
        <v>47</v>
      </c>
      <c r="AL2938">
        <v>135417.60000000001</v>
      </c>
      <c r="AM2938">
        <v>247945</v>
      </c>
      <c r="AN2938">
        <v>37338</v>
      </c>
      <c r="AO2938">
        <v>285283</v>
      </c>
      <c r="AP2938">
        <v>2</v>
      </c>
      <c r="AQ2938">
        <v>1</v>
      </c>
      <c r="AR2938">
        <v>3</v>
      </c>
      <c r="AS2938">
        <v>5.4894784995425439E-2</v>
      </c>
      <c r="AT2938">
        <v>4</v>
      </c>
      <c r="AU2938">
        <v>18</v>
      </c>
      <c r="AV2938">
        <f t="shared" si="186"/>
        <v>22</v>
      </c>
      <c r="AW2938">
        <v>55043</v>
      </c>
      <c r="AX2938">
        <v>0.95</v>
      </c>
      <c r="AY2938">
        <v>471534886.49446303</v>
      </c>
      <c r="AZ2938">
        <v>471534.88649446302</v>
      </c>
      <c r="BA2938">
        <v>11225.9234522529</v>
      </c>
      <c r="BB2938">
        <v>0.89079531341300278</v>
      </c>
      <c r="BC2938">
        <v>17189</v>
      </c>
      <c r="BD2938">
        <v>0</v>
      </c>
      <c r="BE2938">
        <v>17189</v>
      </c>
      <c r="BF2938">
        <v>0.32101970305350641</v>
      </c>
      <c r="BG2938">
        <v>789929</v>
      </c>
      <c r="BH2938">
        <v>14.306679465352991</v>
      </c>
      <c r="BI2938">
        <v>3943</v>
      </c>
      <c r="BJ2938">
        <v>30</v>
      </c>
      <c r="BK2938">
        <v>6</v>
      </c>
      <c r="BL2938">
        <v>4</v>
      </c>
      <c r="BM2938">
        <v>0</v>
      </c>
      <c r="BN2938">
        <v>1</v>
      </c>
      <c r="BO2938">
        <v>1</v>
      </c>
      <c r="BP2938">
        <v>1</v>
      </c>
      <c r="BQ2938">
        <v>3</v>
      </c>
      <c r="BR2938">
        <v>3</v>
      </c>
      <c r="BS2938">
        <v>0</v>
      </c>
      <c r="BT2938">
        <v>52750</v>
      </c>
      <c r="BU2938">
        <v>0.78</v>
      </c>
      <c r="BV2938">
        <v>0.57968220000000004</v>
      </c>
      <c r="BW2938">
        <v>333</v>
      </c>
      <c r="BX2938">
        <v>0.92891000000000001</v>
      </c>
      <c r="BY2938">
        <v>-0.53880360000000005</v>
      </c>
      <c r="BZ2938">
        <v>31</v>
      </c>
      <c r="CA2938">
        <v>6</v>
      </c>
      <c r="CB2938">
        <v>4</v>
      </c>
      <c r="CC2938">
        <v>0</v>
      </c>
      <c r="CD2938">
        <v>0</v>
      </c>
      <c r="CE2938">
        <v>1</v>
      </c>
      <c r="CF2938">
        <v>0</v>
      </c>
      <c r="CG2938">
        <v>4</v>
      </c>
      <c r="CH2938">
        <v>5</v>
      </c>
      <c r="CI2938">
        <v>0</v>
      </c>
      <c r="CJ2938">
        <v>55740</v>
      </c>
      <c r="CK2938">
        <v>0.91496232508073194</v>
      </c>
      <c r="CL2938">
        <v>0.62275819418676559</v>
      </c>
      <c r="CM2938">
        <v>288</v>
      </c>
      <c r="CN2938">
        <v>-0.73275528976960447</v>
      </c>
      <c r="CO2938">
        <v>8772</v>
      </c>
      <c r="CP2938">
        <v>0.99210478199999996</v>
      </c>
      <c r="CQ2938">
        <v>0.71370049400000002</v>
      </c>
      <c r="CR2938">
        <v>50152</v>
      </c>
      <c r="CS2938">
        <v>0.88400000000000001</v>
      </c>
      <c r="CT2938">
        <v>45727</v>
      </c>
      <c r="CU2938">
        <v>0.87753595370000004</v>
      </c>
      <c r="CV2938">
        <v>35</v>
      </c>
      <c r="CW2938">
        <v>18</v>
      </c>
      <c r="CX2938">
        <v>27</v>
      </c>
      <c r="CY2938">
        <v>505</v>
      </c>
      <c r="CZ2938">
        <v>767</v>
      </c>
      <c r="DA2938" s="2">
        <v>24124</v>
      </c>
      <c r="DB2938" s="2">
        <v>7005</v>
      </c>
      <c r="DC2938" s="2">
        <v>168.87</v>
      </c>
      <c r="DD2938" s="2">
        <v>6515</v>
      </c>
      <c r="DE2938">
        <v>242</v>
      </c>
      <c r="DF2938">
        <v>13</v>
      </c>
      <c r="DG2938">
        <v>39.950000000000003</v>
      </c>
      <c r="DH2938">
        <v>5.45</v>
      </c>
      <c r="DI2938" s="2">
        <v>30.87</v>
      </c>
      <c r="DJ2938">
        <v>-1.1200000000000001</v>
      </c>
      <c r="DK2938">
        <v>0.85141491824087212</v>
      </c>
      <c r="DL2938">
        <v>5.9880239520958087E-3</v>
      </c>
      <c r="DM2938">
        <v>0</v>
      </c>
      <c r="DN2938">
        <v>37</v>
      </c>
      <c r="DO2938">
        <v>0.26800000000000002</v>
      </c>
      <c r="DP2938">
        <v>206.92000000000002</v>
      </c>
      <c r="DQ2938" s="2">
        <v>0</v>
      </c>
      <c r="DR2938" s="2">
        <v>6102.4399886299998</v>
      </c>
      <c r="DS2938">
        <v>4.5482792398749555E-2</v>
      </c>
      <c r="DT2938">
        <v>6.3651321786771602</v>
      </c>
      <c r="DU2938">
        <v>861950.9233192323</v>
      </c>
      <c r="DV2938">
        <v>0</v>
      </c>
    </row>
    <row r="2939" spans="1:126" x14ac:dyDescent="0.15">
      <c r="A2939" t="s">
        <v>4758</v>
      </c>
      <c r="B2939" t="s">
        <v>4784</v>
      </c>
      <c r="C2939">
        <v>54</v>
      </c>
      <c r="D2939">
        <v>39</v>
      </c>
      <c r="E2939" t="s">
        <v>4785</v>
      </c>
      <c r="F2939">
        <v>54039</v>
      </c>
      <c r="G2939" t="s">
        <v>7922</v>
      </c>
      <c r="H2939">
        <v>88.6</v>
      </c>
      <c r="I2939">
        <v>7.2</v>
      </c>
      <c r="J2939">
        <v>0.2</v>
      </c>
      <c r="K2939">
        <v>1</v>
      </c>
      <c r="L2939">
        <v>2.1</v>
      </c>
      <c r="M2939">
        <v>0.9</v>
      </c>
      <c r="N2939">
        <f t="shared" si="189"/>
        <v>7908.0599999999995</v>
      </c>
      <c r="O2939">
        <f t="shared" si="187"/>
        <v>2091.9400000000005</v>
      </c>
      <c r="P2939">
        <f t="shared" si="188"/>
        <v>2.5103280000000017</v>
      </c>
      <c r="Q2939" s="4">
        <v>54039</v>
      </c>
      <c r="R2939" s="5">
        <v>38.328068000000002</v>
      </c>
      <c r="S2939" s="5">
        <v>-81.523516000000001</v>
      </c>
      <c r="T2939">
        <v>3</v>
      </c>
      <c r="U2939">
        <v>5.2216379732968492E-2</v>
      </c>
      <c r="V2939">
        <v>192572</v>
      </c>
      <c r="W2939">
        <v>191765</v>
      </c>
      <c r="X2939">
        <v>190781</v>
      </c>
      <c r="Y2939">
        <v>188119</v>
      </c>
      <c r="Z2939">
        <v>102876</v>
      </c>
      <c r="AA2939">
        <v>53029</v>
      </c>
      <c r="AB2939">
        <v>74624.654999999999</v>
      </c>
      <c r="AC2939">
        <v>45882</v>
      </c>
      <c r="AD2939">
        <v>1</v>
      </c>
      <c r="AE2939">
        <v>5.2416121102206191E-6</v>
      </c>
      <c r="AF2939">
        <v>16</v>
      </c>
      <c r="AG2939">
        <v>210</v>
      </c>
      <c r="AH2939">
        <v>7.6190476190476197E-2</v>
      </c>
      <c r="AI2939" s="3">
        <v>26009</v>
      </c>
      <c r="AJ2939" s="3">
        <v>577225.89982633002</v>
      </c>
      <c r="AK2939">
        <v>98</v>
      </c>
      <c r="AL2939">
        <v>583084.80000000005</v>
      </c>
      <c r="AM2939">
        <v>162349</v>
      </c>
      <c r="AN2939">
        <v>6591</v>
      </c>
      <c r="AO2939">
        <v>168940</v>
      </c>
      <c r="AP2939">
        <v>11</v>
      </c>
      <c r="AQ2939">
        <v>1</v>
      </c>
      <c r="AR2939">
        <v>12</v>
      </c>
      <c r="AS2939">
        <v>6.2576591140197646E-2</v>
      </c>
      <c r="AT2939">
        <v>11</v>
      </c>
      <c r="AU2939">
        <v>101</v>
      </c>
      <c r="AV2939">
        <f t="shared" si="186"/>
        <v>112</v>
      </c>
      <c r="AW2939">
        <v>164486</v>
      </c>
      <c r="AX2939">
        <v>0.85</v>
      </c>
      <c r="AY2939">
        <v>592931541.63846505</v>
      </c>
      <c r="AZ2939">
        <v>592931.54163846502</v>
      </c>
      <c r="BA2939">
        <v>2959.1535641967798</v>
      </c>
      <c r="BB2939">
        <v>3.3793447291791221</v>
      </c>
      <c r="BC2939">
        <v>30125</v>
      </c>
      <c r="BD2939">
        <v>29507</v>
      </c>
      <c r="BE2939">
        <v>618</v>
      </c>
      <c r="BF2939">
        <v>3.2091892902394946E-3</v>
      </c>
      <c r="BG2939">
        <v>4753900</v>
      </c>
      <c r="BH2939">
        <v>24.918099810777804</v>
      </c>
      <c r="BI2939">
        <v>27824</v>
      </c>
      <c r="BJ2939">
        <v>212</v>
      </c>
      <c r="BK2939">
        <v>31</v>
      </c>
      <c r="BL2939">
        <v>29</v>
      </c>
      <c r="BM2939">
        <v>7</v>
      </c>
      <c r="BN2939">
        <v>17</v>
      </c>
      <c r="BO2939">
        <v>41</v>
      </c>
      <c r="BP2939">
        <v>4</v>
      </c>
      <c r="BQ2939">
        <v>21</v>
      </c>
      <c r="BR2939">
        <v>3</v>
      </c>
      <c r="BS2939">
        <v>1</v>
      </c>
      <c r="BT2939">
        <v>191663</v>
      </c>
      <c r="BU2939">
        <v>0.72</v>
      </c>
      <c r="BV2939">
        <v>0.54993369999999997</v>
      </c>
      <c r="BW2939">
        <v>1471</v>
      </c>
      <c r="BX2939">
        <v>1.909602</v>
      </c>
      <c r="BY2939">
        <v>0.33137879999999997</v>
      </c>
      <c r="BZ2939">
        <v>190</v>
      </c>
      <c r="CA2939">
        <v>30</v>
      </c>
      <c r="CB2939">
        <v>32</v>
      </c>
      <c r="CC2939">
        <v>9</v>
      </c>
      <c r="CD2939">
        <v>14</v>
      </c>
      <c r="CE2939">
        <v>41</v>
      </c>
      <c r="CF2939">
        <v>3</v>
      </c>
      <c r="CG2939">
        <v>23</v>
      </c>
      <c r="CH2939">
        <v>2</v>
      </c>
      <c r="CI2939">
        <v>1</v>
      </c>
      <c r="CJ2939">
        <v>190151</v>
      </c>
      <c r="CK2939">
        <v>1.8143475448459381</v>
      </c>
      <c r="CL2939">
        <v>0.55743887861846741</v>
      </c>
      <c r="CM2939">
        <v>1294</v>
      </c>
      <c r="CN2939">
        <v>0.10952465758369208</v>
      </c>
      <c r="CO2939">
        <v>27526.999999999996</v>
      </c>
      <c r="CP2939">
        <v>-0.2140195453</v>
      </c>
      <c r="CQ2939">
        <v>0.21452373499999999</v>
      </c>
      <c r="CR2939">
        <v>160742</v>
      </c>
      <c r="CS2939">
        <v>0.85599999999999998</v>
      </c>
      <c r="CT2939">
        <v>162146</v>
      </c>
      <c r="CU2939">
        <v>0.88084154840999995</v>
      </c>
      <c r="CV2939">
        <v>294</v>
      </c>
      <c r="CW2939">
        <v>147</v>
      </c>
      <c r="CX2939">
        <v>251</v>
      </c>
      <c r="CY2939">
        <v>76</v>
      </c>
      <c r="CZ2939">
        <v>319</v>
      </c>
      <c r="DA2939" s="2">
        <v>130049</v>
      </c>
      <c r="DB2939" s="2">
        <v>20775</v>
      </c>
      <c r="DC2939" s="2">
        <v>147.43</v>
      </c>
      <c r="DD2939" s="2">
        <v>21558</v>
      </c>
      <c r="DE2939">
        <v>105</v>
      </c>
      <c r="DF2939">
        <v>13</v>
      </c>
      <c r="DG2939">
        <v>46.01</v>
      </c>
      <c r="DH2939">
        <v>7.32</v>
      </c>
      <c r="DI2939" s="2">
        <v>12.02</v>
      </c>
      <c r="DJ2939">
        <v>-0.12</v>
      </c>
      <c r="DK2939">
        <v>0.98146795340074588</v>
      </c>
      <c r="DL2939">
        <v>4.7619047619047623E-3</v>
      </c>
      <c r="DM2939">
        <v>0</v>
      </c>
      <c r="DN2939">
        <v>7.8</v>
      </c>
      <c r="DO2939">
        <v>1.3000000000000001E-2</v>
      </c>
      <c r="DP2939">
        <v>17.8</v>
      </c>
      <c r="DQ2939" s="2">
        <v>0</v>
      </c>
      <c r="DR2939" s="2">
        <v>109.63593456</v>
      </c>
      <c r="DS2939">
        <v>1.8802742683800023E-4</v>
      </c>
      <c r="DV2939">
        <v>0</v>
      </c>
    </row>
    <row r="2940" spans="1:126" x14ac:dyDescent="0.15">
      <c r="A2940" t="s">
        <v>4758</v>
      </c>
      <c r="B2940" t="s">
        <v>1088</v>
      </c>
      <c r="C2940">
        <v>54</v>
      </c>
      <c r="D2940">
        <v>41</v>
      </c>
      <c r="E2940" t="s">
        <v>4786</v>
      </c>
      <c r="F2940">
        <v>54041</v>
      </c>
      <c r="G2940" t="s">
        <v>7923</v>
      </c>
      <c r="H2940">
        <v>97.5</v>
      </c>
      <c r="I2940">
        <v>0.4</v>
      </c>
      <c r="J2940">
        <v>0.2</v>
      </c>
      <c r="K2940">
        <v>0.3</v>
      </c>
      <c r="L2940">
        <v>1</v>
      </c>
      <c r="M2940">
        <v>0.6</v>
      </c>
      <c r="N2940">
        <f t="shared" si="189"/>
        <v>9507.9000000000015</v>
      </c>
      <c r="O2940">
        <f t="shared" si="187"/>
        <v>492.09999999999854</v>
      </c>
      <c r="P2940">
        <f t="shared" si="188"/>
        <v>0.59051999999999849</v>
      </c>
      <c r="Q2940" s="4">
        <v>54041</v>
      </c>
      <c r="R2940" s="5">
        <v>38.988877000000002</v>
      </c>
      <c r="S2940" s="5">
        <v>-80.495476999999994</v>
      </c>
      <c r="T2940">
        <v>7</v>
      </c>
      <c r="U2940">
        <v>0.23713064936018444</v>
      </c>
      <c r="V2940">
        <v>16389</v>
      </c>
      <c r="W2940">
        <v>16412</v>
      </c>
      <c r="X2940">
        <v>16434</v>
      </c>
      <c r="Y2940">
        <v>16422</v>
      </c>
      <c r="Z2940">
        <v>8733</v>
      </c>
      <c r="AA2940">
        <v>53031</v>
      </c>
      <c r="AB2940">
        <v>5726.4380000000001</v>
      </c>
      <c r="AC2940">
        <v>37849</v>
      </c>
      <c r="AD2940">
        <v>1</v>
      </c>
      <c r="AE2940">
        <v>6.0849458439819885E-5</v>
      </c>
      <c r="AF2940">
        <v>35</v>
      </c>
      <c r="AG2940">
        <v>476</v>
      </c>
      <c r="AH2940">
        <v>7.3529411764705885E-2</v>
      </c>
      <c r="AI2940" s="3">
        <v>82460</v>
      </c>
      <c r="AJ2940" s="3">
        <v>247623.69242208501</v>
      </c>
      <c r="AK2940">
        <v>121</v>
      </c>
      <c r="AL2940">
        <v>249465.60000000001</v>
      </c>
      <c r="AM2940">
        <v>114954</v>
      </c>
      <c r="AN2940">
        <v>20437</v>
      </c>
      <c r="AO2940">
        <v>135391</v>
      </c>
      <c r="AP2940">
        <v>1</v>
      </c>
      <c r="AQ2940">
        <v>1</v>
      </c>
      <c r="AR2940">
        <v>2</v>
      </c>
      <c r="AS2940">
        <v>0.12186205215695833</v>
      </c>
      <c r="AT2940">
        <v>2</v>
      </c>
      <c r="AU2940">
        <v>11</v>
      </c>
      <c r="AV2940">
        <f t="shared" si="186"/>
        <v>13</v>
      </c>
      <c r="AW2940">
        <v>11277</v>
      </c>
      <c r="AX2940">
        <v>0.71</v>
      </c>
      <c r="AY2940">
        <v>101444064.871902</v>
      </c>
      <c r="AZ2940">
        <v>101444.06487190201</v>
      </c>
      <c r="BA2940">
        <v>5992.4467521733004</v>
      </c>
      <c r="BB2940">
        <v>1.6687674356677875</v>
      </c>
      <c r="BC2940">
        <v>11015</v>
      </c>
      <c r="BD2940">
        <v>1894</v>
      </c>
      <c r="BE2940">
        <v>9121</v>
      </c>
      <c r="BF2940">
        <v>0.55653182012325342</v>
      </c>
      <c r="BG2940">
        <v>293490</v>
      </c>
      <c r="BH2940">
        <v>17.85870755750274</v>
      </c>
      <c r="BI2940">
        <v>2626</v>
      </c>
      <c r="BJ2940">
        <v>19</v>
      </c>
      <c r="BK2940">
        <v>4</v>
      </c>
      <c r="BL2940">
        <v>1</v>
      </c>
      <c r="BM2940">
        <v>0</v>
      </c>
      <c r="BN2940">
        <v>1</v>
      </c>
      <c r="BO2940">
        <v>3</v>
      </c>
      <c r="BP2940">
        <v>0</v>
      </c>
      <c r="BQ2940">
        <v>2</v>
      </c>
      <c r="BR2940">
        <v>1</v>
      </c>
      <c r="BS2940">
        <v>0</v>
      </c>
      <c r="BT2940">
        <v>17391</v>
      </c>
      <c r="BU2940">
        <v>0.78</v>
      </c>
      <c r="BV2940">
        <v>0.48399150000000002</v>
      </c>
      <c r="BW2940">
        <v>132</v>
      </c>
      <c r="BX2940">
        <v>1.7825310000000001</v>
      </c>
      <c r="BY2940">
        <v>-0.16123760000000001</v>
      </c>
      <c r="BZ2940">
        <v>19</v>
      </c>
      <c r="CA2940">
        <v>3</v>
      </c>
      <c r="CB2940">
        <v>1</v>
      </c>
      <c r="CC2940">
        <v>0</v>
      </c>
      <c r="CD2940">
        <v>1</v>
      </c>
      <c r="CE2940">
        <v>1</v>
      </c>
      <c r="CF2940">
        <v>0</v>
      </c>
      <c r="CG2940">
        <v>1</v>
      </c>
      <c r="CH2940">
        <v>1</v>
      </c>
      <c r="CI2940">
        <v>0</v>
      </c>
      <c r="CJ2940">
        <v>16442</v>
      </c>
      <c r="CK2940">
        <v>1.6421359931881765</v>
      </c>
      <c r="CL2940">
        <v>0.68582333696837516</v>
      </c>
      <c r="CM2940">
        <v>100</v>
      </c>
      <c r="CN2940">
        <v>0.33846652246831294</v>
      </c>
      <c r="CO2940">
        <v>1369</v>
      </c>
      <c r="CP2940">
        <v>-0.46376168909999999</v>
      </c>
      <c r="CQ2940">
        <v>4.8415150999999997E-2</v>
      </c>
      <c r="CR2940">
        <v>13958</v>
      </c>
      <c r="CS2940">
        <v>0.84900000000000009</v>
      </c>
      <c r="CT2940">
        <v>13193</v>
      </c>
      <c r="CU2940">
        <v>0.86994456990000002</v>
      </c>
      <c r="CV2940">
        <v>25</v>
      </c>
      <c r="CW2940">
        <v>4</v>
      </c>
      <c r="CX2940">
        <v>11</v>
      </c>
      <c r="CY2940">
        <v>165</v>
      </c>
      <c r="CZ2940">
        <v>705</v>
      </c>
      <c r="DA2940" s="2">
        <v>9649</v>
      </c>
      <c r="DB2940" s="2">
        <v>1160</v>
      </c>
      <c r="DC2940" s="2">
        <v>127.64</v>
      </c>
      <c r="DD2940" s="2">
        <v>362</v>
      </c>
      <c r="DE2940">
        <v>177</v>
      </c>
      <c r="DF2940">
        <v>10</v>
      </c>
      <c r="DG2940">
        <v>24.31</v>
      </c>
      <c r="DH2940">
        <v>6.08</v>
      </c>
      <c r="DI2940" s="2">
        <v>30.39</v>
      </c>
      <c r="DJ2940">
        <v>-0.98</v>
      </c>
      <c r="DK2940">
        <v>0.91196943972835309</v>
      </c>
      <c r="DL2940">
        <v>0</v>
      </c>
      <c r="DM2940">
        <v>0</v>
      </c>
      <c r="DN2940">
        <v>9.4</v>
      </c>
      <c r="DO2940">
        <v>3.9E-2</v>
      </c>
      <c r="DP2940">
        <v>0</v>
      </c>
      <c r="DQ2940" s="2">
        <v>0</v>
      </c>
      <c r="DR2940" s="2">
        <v>0</v>
      </c>
      <c r="DS2940">
        <v>0</v>
      </c>
      <c r="DT2940">
        <v>2.65868918593383</v>
      </c>
      <c r="DU2940">
        <v>663251.49298249441</v>
      </c>
      <c r="DV2940">
        <v>1</v>
      </c>
    </row>
    <row r="2941" spans="1:126" x14ac:dyDescent="0.15">
      <c r="A2941" t="s">
        <v>4758</v>
      </c>
      <c r="B2941" t="s">
        <v>337</v>
      </c>
      <c r="C2941">
        <v>54</v>
      </c>
      <c r="D2941">
        <v>43</v>
      </c>
      <c r="E2941" t="s">
        <v>4787</v>
      </c>
      <c r="F2941">
        <v>54043</v>
      </c>
      <c r="G2941" t="s">
        <v>7924</v>
      </c>
      <c r="H2941">
        <v>98.7</v>
      </c>
      <c r="I2941">
        <v>0.1</v>
      </c>
      <c r="J2941">
        <v>0.1</v>
      </c>
      <c r="K2941">
        <v>0.1</v>
      </c>
      <c r="L2941">
        <v>0.6</v>
      </c>
      <c r="M2941">
        <v>0.4</v>
      </c>
      <c r="N2941">
        <f t="shared" si="189"/>
        <v>9742.2400000000016</v>
      </c>
      <c r="O2941">
        <f t="shared" si="187"/>
        <v>257.7599999999984</v>
      </c>
      <c r="P2941">
        <f t="shared" si="188"/>
        <v>0.3093119999999982</v>
      </c>
      <c r="Q2941" s="4">
        <v>54043</v>
      </c>
      <c r="R2941" s="5">
        <v>38.171770000000002</v>
      </c>
      <c r="S2941" s="5">
        <v>-82.077623000000003</v>
      </c>
      <c r="T2941">
        <v>2</v>
      </c>
      <c r="U2941">
        <v>0.11203147801306916</v>
      </c>
      <c r="V2941">
        <v>21714</v>
      </c>
      <c r="W2941">
        <v>21599</v>
      </c>
      <c r="X2941">
        <v>21560</v>
      </c>
      <c r="Y2941">
        <v>21292</v>
      </c>
      <c r="Z2941">
        <v>11560</v>
      </c>
      <c r="AA2941">
        <v>53033</v>
      </c>
      <c r="AB2941">
        <v>6583.7389999999996</v>
      </c>
      <c r="AC2941">
        <v>35800</v>
      </c>
      <c r="AD2941">
        <v>1</v>
      </c>
      <c r="AE2941">
        <v>4.6382189239332094E-5</v>
      </c>
      <c r="AF2941">
        <v>7</v>
      </c>
      <c r="AG2941">
        <v>149</v>
      </c>
      <c r="AH2941">
        <v>4.6979865771812082E-2</v>
      </c>
      <c r="AI2941" s="3">
        <v>25657</v>
      </c>
      <c r="AJ2941" s="3">
        <v>279704.345657875</v>
      </c>
      <c r="AK2941">
        <v>120</v>
      </c>
      <c r="AL2941">
        <v>280710.40000000002</v>
      </c>
      <c r="AM2941">
        <v>189016</v>
      </c>
      <c r="AN2941">
        <v>5729</v>
      </c>
      <c r="AO2941">
        <v>194745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</v>
      </c>
      <c r="AV2941">
        <f t="shared" si="186"/>
        <v>2</v>
      </c>
      <c r="AW2941">
        <v>12490</v>
      </c>
      <c r="AX2941">
        <v>0.57000000000000006</v>
      </c>
      <c r="AY2941">
        <v>462229883.85125297</v>
      </c>
      <c r="AZ2941">
        <v>462229.88385125296</v>
      </c>
      <c r="BA2941">
        <v>20996.276302273902</v>
      </c>
      <c r="BB2941">
        <v>0.47627492875567645</v>
      </c>
      <c r="BC2941">
        <v>6690</v>
      </c>
      <c r="BD2941">
        <v>0</v>
      </c>
      <c r="BE2941">
        <v>6690</v>
      </c>
      <c r="BF2941">
        <v>0.30809615915998895</v>
      </c>
      <c r="BG2941">
        <v>158677</v>
      </c>
      <c r="BH2941">
        <v>7.3597866419294995</v>
      </c>
      <c r="BI2941">
        <v>4274</v>
      </c>
      <c r="BJ2941">
        <v>8</v>
      </c>
      <c r="BK2941">
        <v>2</v>
      </c>
      <c r="BL2941">
        <v>0</v>
      </c>
      <c r="BM2941">
        <v>0</v>
      </c>
      <c r="BN2941">
        <v>0</v>
      </c>
      <c r="BO2941">
        <v>3</v>
      </c>
      <c r="BP2941">
        <v>0</v>
      </c>
      <c r="BQ2941">
        <v>0</v>
      </c>
      <c r="BR2941">
        <v>0</v>
      </c>
      <c r="BS2941">
        <v>0</v>
      </c>
      <c r="BT2941">
        <v>22147</v>
      </c>
      <c r="BU2941">
        <v>0.54</v>
      </c>
      <c r="BV2941">
        <v>0.39090649999999999</v>
      </c>
      <c r="BW2941">
        <v>59</v>
      </c>
      <c r="BX2941">
        <v>0.58698700000000004</v>
      </c>
      <c r="BY2941">
        <v>-2.150245</v>
      </c>
      <c r="BZ2941">
        <v>8</v>
      </c>
      <c r="CA2941">
        <v>2</v>
      </c>
      <c r="CB2941">
        <v>0</v>
      </c>
      <c r="CC2941">
        <v>0</v>
      </c>
      <c r="CD2941">
        <v>0</v>
      </c>
      <c r="CE2941">
        <v>3</v>
      </c>
      <c r="CF2941">
        <v>0</v>
      </c>
      <c r="CG2941">
        <v>1</v>
      </c>
      <c r="CH2941">
        <v>0</v>
      </c>
      <c r="CI2941">
        <v>0</v>
      </c>
      <c r="CJ2941">
        <v>21596</v>
      </c>
      <c r="CK2941">
        <v>0.64826819781441003</v>
      </c>
      <c r="CL2941">
        <v>0.3687398593834505</v>
      </c>
      <c r="CM2941">
        <v>44</v>
      </c>
      <c r="CN2941">
        <v>-2.4759638720855293</v>
      </c>
      <c r="CO2941">
        <v>1190</v>
      </c>
      <c r="CP2941">
        <v>-1.027992019</v>
      </c>
      <c r="CQ2941">
        <v>-0.64259627880000003</v>
      </c>
      <c r="CR2941">
        <v>17665</v>
      </c>
      <c r="CS2941">
        <v>0.82599999999999996</v>
      </c>
      <c r="CT2941">
        <v>17588</v>
      </c>
      <c r="CU2941">
        <v>0.85316127061999991</v>
      </c>
      <c r="CV2941">
        <v>7</v>
      </c>
      <c r="CW2941">
        <v>5</v>
      </c>
      <c r="CX2941">
        <v>5</v>
      </c>
      <c r="CY2941">
        <v>42</v>
      </c>
      <c r="CZ2941">
        <v>207</v>
      </c>
      <c r="DA2941" s="2">
        <v>4084</v>
      </c>
      <c r="DB2941" s="2">
        <v>855</v>
      </c>
      <c r="DC2941" s="2">
        <v>37.11</v>
      </c>
      <c r="DD2941" s="2">
        <v>367</v>
      </c>
      <c r="DE2941">
        <v>60</v>
      </c>
      <c r="DF2941">
        <v>2</v>
      </c>
      <c r="DG2941">
        <v>4.6399999999999997</v>
      </c>
      <c r="DH2941">
        <v>9.2799999999999994</v>
      </c>
      <c r="DI2941" s="2">
        <v>4.6399999999999997</v>
      </c>
      <c r="DJ2941">
        <v>-1.05</v>
      </c>
      <c r="DL2941">
        <v>0</v>
      </c>
      <c r="DM2941">
        <v>0</v>
      </c>
      <c r="DN2941">
        <v>4.3</v>
      </c>
      <c r="DO2941">
        <v>1.4999999999999999E-2</v>
      </c>
      <c r="DP2941">
        <v>8.16</v>
      </c>
      <c r="DQ2941" s="2">
        <v>0</v>
      </c>
      <c r="DR2941" s="2">
        <v>0</v>
      </c>
      <c r="DS2941">
        <v>0</v>
      </c>
      <c r="DT2941">
        <v>1.2956394464252701</v>
      </c>
      <c r="DU2941">
        <v>363699.46726181614</v>
      </c>
      <c r="DV2941">
        <v>1</v>
      </c>
    </row>
    <row r="2942" spans="1:126" x14ac:dyDescent="0.15">
      <c r="A2942" t="s">
        <v>4758</v>
      </c>
      <c r="B2942" t="s">
        <v>341</v>
      </c>
      <c r="C2942">
        <v>54</v>
      </c>
      <c r="D2942">
        <v>45</v>
      </c>
      <c r="E2942" t="s">
        <v>4788</v>
      </c>
      <c r="F2942">
        <v>54045</v>
      </c>
      <c r="G2942" t="s">
        <v>7925</v>
      </c>
      <c r="H2942">
        <v>96</v>
      </c>
      <c r="I2942">
        <v>2.1</v>
      </c>
      <c r="J2942">
        <v>0.1</v>
      </c>
      <c r="K2942">
        <v>0.3</v>
      </c>
      <c r="L2942">
        <v>0.8</v>
      </c>
      <c r="M2942">
        <v>0.7</v>
      </c>
      <c r="N2942">
        <f t="shared" si="189"/>
        <v>9221.64</v>
      </c>
      <c r="O2942">
        <f t="shared" si="187"/>
        <v>778.36000000000058</v>
      </c>
      <c r="P2942">
        <f t="shared" si="188"/>
        <v>0.93403200000000108</v>
      </c>
      <c r="Q2942" s="4">
        <v>54045</v>
      </c>
      <c r="R2942" s="5">
        <v>37.830590999999998</v>
      </c>
      <c r="S2942" s="5">
        <v>-81.940853000000004</v>
      </c>
      <c r="T2942">
        <v>6</v>
      </c>
      <c r="U2942">
        <v>5.1765665308399732E-2</v>
      </c>
      <c r="V2942">
        <v>36508</v>
      </c>
      <c r="W2942">
        <v>36169</v>
      </c>
      <c r="X2942">
        <v>35760</v>
      </c>
      <c r="Y2942">
        <v>34419</v>
      </c>
      <c r="Z2942">
        <v>19892</v>
      </c>
      <c r="AA2942">
        <v>53035</v>
      </c>
      <c r="AB2942">
        <v>11035.735999999999</v>
      </c>
      <c r="AC2942">
        <v>36763</v>
      </c>
      <c r="AD2942">
        <v>1</v>
      </c>
      <c r="AE2942">
        <v>2.7964205816554811E-5</v>
      </c>
      <c r="AF2942">
        <v>0</v>
      </c>
      <c r="AG2942">
        <v>11</v>
      </c>
      <c r="AH2942">
        <v>0</v>
      </c>
      <c r="AI2942" s="3">
        <v>831</v>
      </c>
      <c r="AJ2942" s="3">
        <v>290400.19637796999</v>
      </c>
      <c r="AK2942">
        <v>28</v>
      </c>
      <c r="AL2942">
        <v>291603.20000000001</v>
      </c>
      <c r="AM2942">
        <v>179195</v>
      </c>
      <c r="AN2942">
        <v>379</v>
      </c>
      <c r="AO2942">
        <v>179574</v>
      </c>
      <c r="AP2942">
        <v>1</v>
      </c>
      <c r="AQ2942">
        <v>0</v>
      </c>
      <c r="AR2942">
        <v>1</v>
      </c>
      <c r="AS2942">
        <v>2.7647985844231251E-2</v>
      </c>
      <c r="AT2942">
        <v>2</v>
      </c>
      <c r="AU2942">
        <v>31</v>
      </c>
      <c r="AV2942">
        <f t="shared" si="186"/>
        <v>33</v>
      </c>
      <c r="AW2942">
        <v>14333</v>
      </c>
      <c r="AX2942">
        <v>0.39</v>
      </c>
      <c r="AY2942">
        <v>396356055.33227801</v>
      </c>
      <c r="AZ2942">
        <v>396356.05533227802</v>
      </c>
      <c r="BA2942">
        <v>10530.9450069083</v>
      </c>
      <c r="BB2942">
        <v>0.94958239677825695</v>
      </c>
      <c r="BC2942">
        <v>16545</v>
      </c>
      <c r="BD2942">
        <v>0</v>
      </c>
      <c r="BE2942">
        <v>16545</v>
      </c>
      <c r="BF2942">
        <v>0.45318834228114385</v>
      </c>
      <c r="BG2942">
        <v>540970</v>
      </c>
      <c r="BH2942">
        <v>15.127796420581655</v>
      </c>
      <c r="BI2942">
        <v>6472</v>
      </c>
      <c r="BJ2942">
        <v>17</v>
      </c>
      <c r="BK2942">
        <v>5</v>
      </c>
      <c r="BL2942">
        <v>1</v>
      </c>
      <c r="BM2942">
        <v>0</v>
      </c>
      <c r="BN2942">
        <v>0</v>
      </c>
      <c r="BO2942">
        <v>6</v>
      </c>
      <c r="BP2942">
        <v>1</v>
      </c>
      <c r="BQ2942">
        <v>1</v>
      </c>
      <c r="BR2942">
        <v>1</v>
      </c>
      <c r="BS2942">
        <v>0</v>
      </c>
      <c r="BT2942">
        <v>35498</v>
      </c>
      <c r="BU2942">
        <v>0.51</v>
      </c>
      <c r="BV2942">
        <v>0.48159800000000003</v>
      </c>
      <c r="BW2942">
        <v>120</v>
      </c>
      <c r="BX2942">
        <v>0.90145929999999996</v>
      </c>
      <c r="BY2942">
        <v>-1.3092159999999999</v>
      </c>
      <c r="BZ2942">
        <v>19</v>
      </c>
      <c r="CA2942">
        <v>4</v>
      </c>
      <c r="CB2942">
        <v>1</v>
      </c>
      <c r="CC2942">
        <v>0</v>
      </c>
      <c r="CD2942">
        <v>0</v>
      </c>
      <c r="CE2942">
        <v>4</v>
      </c>
      <c r="CF2942">
        <v>1</v>
      </c>
      <c r="CG2942">
        <v>1</v>
      </c>
      <c r="CH2942">
        <v>1</v>
      </c>
      <c r="CI2942">
        <v>0</v>
      </c>
      <c r="CJ2942">
        <v>35310</v>
      </c>
      <c r="CK2942">
        <v>0.87793826111583118</v>
      </c>
      <c r="CL2942">
        <v>0.46857971696264061</v>
      </c>
      <c r="CM2942">
        <v>86</v>
      </c>
      <c r="CN2942">
        <v>-1.7785391170203417</v>
      </c>
      <c r="CO2942">
        <v>1638</v>
      </c>
      <c r="CP2942">
        <v>-1.6047953949</v>
      </c>
      <c r="CQ2942">
        <v>-0.70032678550000005</v>
      </c>
      <c r="CR2942">
        <v>28587</v>
      </c>
      <c r="CS2942">
        <v>0.83099999999999996</v>
      </c>
      <c r="CT2942">
        <v>29352</v>
      </c>
      <c r="CU2942">
        <v>0.86285502478999998</v>
      </c>
      <c r="CV2942">
        <v>13</v>
      </c>
      <c r="CW2942">
        <v>3</v>
      </c>
      <c r="CX2942">
        <v>16</v>
      </c>
      <c r="CZ2942">
        <v>13</v>
      </c>
      <c r="DA2942" s="2">
        <v>12497</v>
      </c>
      <c r="DB2942" s="2">
        <v>2175</v>
      </c>
      <c r="DC2942" s="2">
        <v>61.13</v>
      </c>
      <c r="DD2942" s="2">
        <v>1287</v>
      </c>
      <c r="DE2942">
        <v>3</v>
      </c>
      <c r="DF2942">
        <v>0</v>
      </c>
      <c r="DG2942">
        <v>13.89</v>
      </c>
      <c r="DH2942">
        <v>8.34</v>
      </c>
      <c r="DJ2942">
        <v>-1.03</v>
      </c>
      <c r="DK2942">
        <v>1</v>
      </c>
      <c r="DL2942">
        <v>0</v>
      </c>
      <c r="DM2942">
        <v>0</v>
      </c>
      <c r="DN2942">
        <v>2.7</v>
      </c>
      <c r="DO2942">
        <v>9.0000000000000011E-3</v>
      </c>
      <c r="DP2942">
        <v>0</v>
      </c>
      <c r="DQ2942" s="2">
        <v>0</v>
      </c>
      <c r="DR2942" s="2">
        <v>0</v>
      </c>
      <c r="DS2942">
        <v>0</v>
      </c>
      <c r="DT2942">
        <v>1</v>
      </c>
      <c r="DU2942">
        <v>291603.20000000001</v>
      </c>
      <c r="DV2942">
        <v>1</v>
      </c>
    </row>
    <row r="2943" spans="1:126" x14ac:dyDescent="0.15">
      <c r="A2943" t="s">
        <v>4758</v>
      </c>
      <c r="B2943" t="s">
        <v>3218</v>
      </c>
      <c r="C2943">
        <v>54</v>
      </c>
      <c r="D2943">
        <v>47</v>
      </c>
      <c r="E2943" t="s">
        <v>4792</v>
      </c>
      <c r="F2943">
        <v>54047</v>
      </c>
      <c r="G2943" t="s">
        <v>7926</v>
      </c>
      <c r="H2943">
        <v>88.8</v>
      </c>
      <c r="I2943">
        <v>9.5</v>
      </c>
      <c r="J2943">
        <v>0.2</v>
      </c>
      <c r="K2943">
        <v>0.1</v>
      </c>
      <c r="L2943">
        <v>1.1000000000000001</v>
      </c>
      <c r="M2943">
        <v>0.4</v>
      </c>
      <c r="N2943">
        <f t="shared" si="189"/>
        <v>7977.11</v>
      </c>
      <c r="O2943">
        <f t="shared" si="187"/>
        <v>2022.8900000000003</v>
      </c>
      <c r="P2943">
        <f t="shared" si="188"/>
        <v>2.4274680000000011</v>
      </c>
      <c r="Q2943" s="4">
        <v>54047</v>
      </c>
      <c r="R2943" s="5">
        <v>37.382663000000001</v>
      </c>
      <c r="S2943" s="5">
        <v>-81.658204999999995</v>
      </c>
      <c r="T2943">
        <v>7</v>
      </c>
      <c r="U2943">
        <v>6.2532287483311952E-2</v>
      </c>
      <c r="V2943">
        <v>21966</v>
      </c>
      <c r="W2943">
        <v>21281</v>
      </c>
      <c r="X2943">
        <v>20802</v>
      </c>
      <c r="Y2943">
        <v>19704</v>
      </c>
      <c r="Z2943">
        <v>11654</v>
      </c>
      <c r="AA2943">
        <v>53043</v>
      </c>
      <c r="AB2943">
        <v>4401.7420000000002</v>
      </c>
      <c r="AC2943">
        <v>24921</v>
      </c>
      <c r="AD2943">
        <v>3</v>
      </c>
      <c r="AE2943">
        <v>1.4421690222094028E-4</v>
      </c>
      <c r="AF2943">
        <v>5</v>
      </c>
      <c r="AG2943">
        <v>11</v>
      </c>
      <c r="AH2943">
        <v>0.45454545454545453</v>
      </c>
      <c r="AI2943" s="3">
        <v>1041</v>
      </c>
      <c r="AJ2943" s="3">
        <v>341411.86216660001</v>
      </c>
      <c r="AK2943">
        <v>28</v>
      </c>
      <c r="AL2943">
        <v>199366.39999999999</v>
      </c>
      <c r="AM2943">
        <v>69553</v>
      </c>
      <c r="AN2943">
        <v>518</v>
      </c>
      <c r="AO2943">
        <v>70071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13</v>
      </c>
      <c r="AV2943">
        <f t="shared" si="186"/>
        <v>14</v>
      </c>
      <c r="AW2943">
        <v>16070</v>
      </c>
      <c r="AX2943">
        <v>0.84</v>
      </c>
      <c r="AY2943">
        <v>321244957.33836597</v>
      </c>
      <c r="AZ2943">
        <v>321244.95733836596</v>
      </c>
      <c r="BA2943">
        <v>5675.9131810134804</v>
      </c>
      <c r="BB2943">
        <v>1.7618310360086269</v>
      </c>
      <c r="BC2943">
        <v>4407</v>
      </c>
      <c r="BD2943">
        <v>0</v>
      </c>
      <c r="BE2943">
        <v>4407</v>
      </c>
      <c r="BF2943">
        <v>0.20062824364927614</v>
      </c>
      <c r="BG2943">
        <v>826963</v>
      </c>
      <c r="BH2943">
        <v>39.754014037111816</v>
      </c>
      <c r="BI2943">
        <v>5342</v>
      </c>
      <c r="BJ2943">
        <v>73</v>
      </c>
      <c r="BK2943">
        <v>11</v>
      </c>
      <c r="BL2943">
        <v>3</v>
      </c>
      <c r="BM2943">
        <v>1</v>
      </c>
      <c r="BN2943">
        <v>0</v>
      </c>
      <c r="BO2943">
        <v>13</v>
      </c>
      <c r="BP2943">
        <v>1</v>
      </c>
      <c r="BQ2943">
        <v>5</v>
      </c>
      <c r="BR2943">
        <v>5</v>
      </c>
      <c r="BS2943">
        <v>0</v>
      </c>
      <c r="BT2943">
        <v>56706</v>
      </c>
      <c r="BU2943">
        <v>0.68</v>
      </c>
      <c r="BV2943">
        <v>0.52186310000000002</v>
      </c>
      <c r="BW2943">
        <v>390</v>
      </c>
      <c r="BX2943">
        <v>1.9751000000000001</v>
      </c>
      <c r="BY2943">
        <v>0.15005080000000001</v>
      </c>
      <c r="BZ2943">
        <v>68</v>
      </c>
      <c r="CA2943">
        <v>11</v>
      </c>
      <c r="CB2943">
        <v>3</v>
      </c>
      <c r="CC2943">
        <v>0</v>
      </c>
      <c r="CD2943">
        <v>0</v>
      </c>
      <c r="CE2943">
        <v>12</v>
      </c>
      <c r="CF2943">
        <v>1</v>
      </c>
      <c r="CG2943">
        <v>3</v>
      </c>
      <c r="CH2943">
        <v>4</v>
      </c>
      <c r="CI2943">
        <v>0</v>
      </c>
      <c r="CJ2943">
        <v>56859</v>
      </c>
      <c r="CK2943">
        <v>1.7939112541550151</v>
      </c>
      <c r="CL2943">
        <v>0.51236152712404315</v>
      </c>
      <c r="CM2943">
        <v>298</v>
      </c>
      <c r="CN2943">
        <v>-0.35118551496190298</v>
      </c>
      <c r="CO2943">
        <v>586</v>
      </c>
      <c r="CP2943">
        <v>-2.8205134907999998</v>
      </c>
      <c r="CQ2943">
        <v>-1.0845117478999999</v>
      </c>
      <c r="CR2943">
        <v>15135</v>
      </c>
      <c r="CS2943">
        <v>0.84499999999999997</v>
      </c>
      <c r="CT2943">
        <v>29170</v>
      </c>
      <c r="CU2943">
        <v>0.87258197501000001</v>
      </c>
      <c r="CV2943">
        <v>7</v>
      </c>
      <c r="CW2943">
        <v>4</v>
      </c>
      <c r="CX2943">
        <v>9</v>
      </c>
      <c r="CZ2943">
        <v>13</v>
      </c>
      <c r="DA2943" s="2">
        <v>5948</v>
      </c>
      <c r="DB2943" s="2">
        <v>595</v>
      </c>
      <c r="DC2943" s="2">
        <v>100.23</v>
      </c>
      <c r="DD2943" s="2">
        <v>2205</v>
      </c>
      <c r="DE2943">
        <v>1</v>
      </c>
      <c r="DF2943">
        <v>0</v>
      </c>
      <c r="DG2943">
        <v>9.58</v>
      </c>
      <c r="DH2943">
        <v>23.95</v>
      </c>
      <c r="DI2943" s="2">
        <v>9.58</v>
      </c>
      <c r="DJ2943">
        <v>-1.88</v>
      </c>
      <c r="DL2943">
        <v>0</v>
      </c>
      <c r="DM2943">
        <v>0</v>
      </c>
      <c r="DN2943">
        <v>1</v>
      </c>
      <c r="DO2943">
        <v>3.0000000000000001E-3</v>
      </c>
      <c r="DP2943">
        <v>0</v>
      </c>
      <c r="DQ2943" s="2">
        <v>0</v>
      </c>
      <c r="DR2943" s="2">
        <v>1438.5093354200001</v>
      </c>
      <c r="DS2943">
        <v>1.6475368828162969E-6</v>
      </c>
      <c r="DT2943">
        <v>1</v>
      </c>
      <c r="DU2943">
        <v>199366.39999999999</v>
      </c>
      <c r="DV2943">
        <v>0</v>
      </c>
    </row>
    <row r="2944" spans="1:126" x14ac:dyDescent="0.15">
      <c r="A2944" t="s">
        <v>4758</v>
      </c>
      <c r="B2944" t="s">
        <v>196</v>
      </c>
      <c r="C2944">
        <v>54</v>
      </c>
      <c r="D2944">
        <v>49</v>
      </c>
      <c r="E2944" t="s">
        <v>4789</v>
      </c>
      <c r="F2944">
        <v>54049</v>
      </c>
      <c r="G2944" t="s">
        <v>7927</v>
      </c>
      <c r="H2944">
        <v>93.7</v>
      </c>
      <c r="I2944">
        <v>3.3</v>
      </c>
      <c r="J2944">
        <v>0.2</v>
      </c>
      <c r="K2944">
        <v>0.5</v>
      </c>
      <c r="L2944">
        <v>1.4</v>
      </c>
      <c r="M2944">
        <v>0.9</v>
      </c>
      <c r="N2944">
        <f t="shared" si="189"/>
        <v>8793.64</v>
      </c>
      <c r="O2944">
        <f t="shared" si="187"/>
        <v>1206.3600000000006</v>
      </c>
      <c r="P2944">
        <f t="shared" si="188"/>
        <v>1.4476320000000011</v>
      </c>
      <c r="Q2944" s="4">
        <v>54049</v>
      </c>
      <c r="R2944" s="5">
        <v>39.505839000000002</v>
      </c>
      <c r="S2944" s="5">
        <v>-80.243402000000003</v>
      </c>
      <c r="T2944">
        <v>4</v>
      </c>
      <c r="U2944">
        <v>0.2041914569464448</v>
      </c>
      <c r="V2944">
        <v>56460</v>
      </c>
      <c r="W2944">
        <v>56698</v>
      </c>
      <c r="X2944">
        <v>56790</v>
      </c>
      <c r="Y2944">
        <v>56690</v>
      </c>
      <c r="Z2944">
        <v>28925</v>
      </c>
      <c r="AA2944">
        <v>53037</v>
      </c>
      <c r="AB2944">
        <v>20930.153999999999</v>
      </c>
      <c r="AC2944">
        <v>43165</v>
      </c>
      <c r="AD2944">
        <v>1</v>
      </c>
      <c r="AE2944">
        <v>1.7608733932030288E-5</v>
      </c>
      <c r="AF2944">
        <v>73</v>
      </c>
      <c r="AG2944">
        <v>557</v>
      </c>
      <c r="AH2944">
        <v>0.1310592459605027</v>
      </c>
      <c r="AI2944" s="3">
        <v>53355</v>
      </c>
      <c r="AJ2944" s="3">
        <v>197595.65131382502</v>
      </c>
      <c r="AK2944">
        <v>69</v>
      </c>
      <c r="AL2944">
        <v>199808</v>
      </c>
      <c r="AM2944">
        <v>41552</v>
      </c>
      <c r="AN2944">
        <v>23531</v>
      </c>
      <c r="AO2944">
        <v>65083</v>
      </c>
      <c r="AP2944">
        <v>1</v>
      </c>
      <c r="AQ2944">
        <v>0</v>
      </c>
      <c r="AR2944">
        <v>1</v>
      </c>
      <c r="AS2944">
        <v>1.7637306430561925E-2</v>
      </c>
      <c r="AT2944">
        <v>0</v>
      </c>
      <c r="AU2944">
        <v>3</v>
      </c>
      <c r="AV2944">
        <f t="shared" si="186"/>
        <v>3</v>
      </c>
      <c r="AW2944">
        <v>47062</v>
      </c>
      <c r="AX2944">
        <v>0.85</v>
      </c>
      <c r="AY2944">
        <v>337078394.255162</v>
      </c>
      <c r="AZ2944">
        <v>337078.39425516198</v>
      </c>
      <c r="BA2944">
        <v>9319.7285510556303</v>
      </c>
      <c r="BB2944">
        <v>1.0729926247548611</v>
      </c>
      <c r="BC2944">
        <v>178153</v>
      </c>
      <c r="BD2944">
        <v>169065</v>
      </c>
      <c r="BE2944">
        <v>9088</v>
      </c>
      <c r="BF2944">
        <v>0.16096351399220687</v>
      </c>
      <c r="BG2944">
        <v>459429</v>
      </c>
      <c r="BH2944">
        <v>8.0899630216587433</v>
      </c>
      <c r="BI2944">
        <v>9435</v>
      </c>
      <c r="BJ2944">
        <v>24</v>
      </c>
      <c r="BK2944">
        <v>10</v>
      </c>
      <c r="BL2944">
        <v>2</v>
      </c>
      <c r="BM2944">
        <v>0</v>
      </c>
      <c r="BN2944">
        <v>0</v>
      </c>
      <c r="BO2944">
        <v>9</v>
      </c>
      <c r="BP2944">
        <v>0</v>
      </c>
      <c r="BQ2944">
        <v>2</v>
      </c>
      <c r="BR2944">
        <v>1</v>
      </c>
      <c r="BS2944">
        <v>0</v>
      </c>
      <c r="BT2944">
        <v>32556</v>
      </c>
      <c r="BU2944">
        <v>0.7</v>
      </c>
      <c r="BV2944">
        <v>0.53500190000000003</v>
      </c>
      <c r="BW2944">
        <v>199</v>
      </c>
      <c r="BX2944">
        <v>1.474383</v>
      </c>
      <c r="BY2944">
        <v>-0.30769289999999999</v>
      </c>
      <c r="BZ2944">
        <v>25</v>
      </c>
      <c r="CA2944">
        <v>10</v>
      </c>
      <c r="CB2944">
        <v>1</v>
      </c>
      <c r="CC2944">
        <v>0</v>
      </c>
      <c r="CD2944">
        <v>0</v>
      </c>
      <c r="CE2944">
        <v>7</v>
      </c>
      <c r="CF2944">
        <v>0</v>
      </c>
      <c r="CG2944">
        <v>2</v>
      </c>
      <c r="CH2944">
        <v>1</v>
      </c>
      <c r="CI2944">
        <v>0</v>
      </c>
      <c r="CJ2944">
        <v>32310</v>
      </c>
      <c r="CK2944">
        <v>1.4237078303930673</v>
      </c>
      <c r="CL2944">
        <v>0.5856786766372083</v>
      </c>
      <c r="CM2944">
        <v>147</v>
      </c>
      <c r="CN2944">
        <v>-0.50734647835542523</v>
      </c>
      <c r="CO2944">
        <v>7113</v>
      </c>
      <c r="CP2944">
        <v>0.47845667400000003</v>
      </c>
      <c r="CQ2944">
        <v>0.31960435199999998</v>
      </c>
      <c r="CR2944">
        <v>49055</v>
      </c>
      <c r="CS2944">
        <v>0.77900000000000003</v>
      </c>
      <c r="CT2944">
        <v>46297</v>
      </c>
      <c r="CU2944">
        <v>0.82850493540000003</v>
      </c>
      <c r="CV2944">
        <v>49</v>
      </c>
      <c r="CW2944">
        <v>31</v>
      </c>
      <c r="CX2944">
        <v>36</v>
      </c>
      <c r="CY2944">
        <v>139</v>
      </c>
      <c r="CZ2944">
        <v>828</v>
      </c>
      <c r="DA2944" s="2">
        <v>26766</v>
      </c>
      <c r="DB2944" s="2">
        <v>4835</v>
      </c>
      <c r="DC2944" s="2">
        <v>80.099999999999994</v>
      </c>
      <c r="DD2944" s="2">
        <v>3407</v>
      </c>
      <c r="DE2944">
        <v>252</v>
      </c>
      <c r="DF2944">
        <v>20</v>
      </c>
      <c r="DG2944">
        <v>19.34</v>
      </c>
      <c r="DH2944">
        <v>7.03</v>
      </c>
      <c r="DI2944" s="2">
        <v>19.34</v>
      </c>
      <c r="DJ2944">
        <v>-0.52</v>
      </c>
      <c r="DK2944">
        <v>0.98464998594321063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 s="2">
        <v>0</v>
      </c>
      <c r="DR2944" s="2">
        <v>0</v>
      </c>
      <c r="DS2944">
        <v>0</v>
      </c>
      <c r="DT2944">
        <v>1.9373939450582101</v>
      </c>
      <c r="DU2944">
        <v>387106.80937419081</v>
      </c>
      <c r="DV2944">
        <v>0</v>
      </c>
    </row>
    <row r="2945" spans="1:126" x14ac:dyDescent="0.15">
      <c r="A2945" t="s">
        <v>4758</v>
      </c>
      <c r="B2945" t="s">
        <v>198</v>
      </c>
      <c r="C2945">
        <v>54</v>
      </c>
      <c r="D2945">
        <v>51</v>
      </c>
      <c r="E2945" t="s">
        <v>4790</v>
      </c>
      <c r="F2945">
        <v>54051</v>
      </c>
      <c r="G2945" t="s">
        <v>7928</v>
      </c>
      <c r="H2945">
        <v>97.4</v>
      </c>
      <c r="I2945">
        <v>0.5</v>
      </c>
      <c r="J2945">
        <v>0.1</v>
      </c>
      <c r="K2945">
        <v>0.4</v>
      </c>
      <c r="L2945">
        <v>0.8</v>
      </c>
      <c r="M2945">
        <v>0.8</v>
      </c>
      <c r="N2945">
        <f t="shared" si="189"/>
        <v>9488.4599999999991</v>
      </c>
      <c r="O2945">
        <f t="shared" si="187"/>
        <v>511.54000000000087</v>
      </c>
      <c r="P2945">
        <f t="shared" si="188"/>
        <v>0.61384800000000128</v>
      </c>
      <c r="Q2945" s="4">
        <v>54051</v>
      </c>
      <c r="R2945" s="5">
        <v>39.854425999999997</v>
      </c>
      <c r="S2945" s="5">
        <v>-80.671794000000006</v>
      </c>
      <c r="T2945">
        <v>3</v>
      </c>
      <c r="U2945">
        <v>0.11149593535943908</v>
      </c>
      <c r="V2945">
        <v>32993</v>
      </c>
      <c r="W2945">
        <v>32716</v>
      </c>
      <c r="X2945">
        <v>32480</v>
      </c>
      <c r="Y2945">
        <v>32184</v>
      </c>
      <c r="Z2945">
        <v>17339</v>
      </c>
      <c r="AA2945">
        <v>53039</v>
      </c>
      <c r="AB2945">
        <v>11918.686</v>
      </c>
      <c r="AC2945">
        <v>45182</v>
      </c>
      <c r="AD2945">
        <v>2</v>
      </c>
      <c r="AE2945">
        <v>6.1576354679802951E-5</v>
      </c>
      <c r="AF2945">
        <v>50</v>
      </c>
      <c r="AG2945">
        <v>682</v>
      </c>
      <c r="AH2945">
        <v>7.331378299120235E-2</v>
      </c>
      <c r="AI2945" s="3">
        <v>85966</v>
      </c>
      <c r="AJ2945" s="3">
        <v>195475.74715592002</v>
      </c>
      <c r="AK2945">
        <v>100</v>
      </c>
      <c r="AL2945">
        <v>284697.59999999998</v>
      </c>
      <c r="AM2945">
        <v>396526</v>
      </c>
      <c r="AN2945">
        <v>31918</v>
      </c>
      <c r="AO2945">
        <v>428444</v>
      </c>
      <c r="AP2945">
        <v>1</v>
      </c>
      <c r="AQ2945">
        <v>0</v>
      </c>
      <c r="AR2945">
        <v>1</v>
      </c>
      <c r="AS2945">
        <v>3.0566083873334149E-2</v>
      </c>
      <c r="AT2945">
        <v>6</v>
      </c>
      <c r="AU2945">
        <v>39</v>
      </c>
      <c r="AV2945">
        <f t="shared" si="186"/>
        <v>45</v>
      </c>
      <c r="AW2945">
        <v>22083</v>
      </c>
      <c r="AX2945">
        <v>0.71</v>
      </c>
      <c r="AY2945">
        <v>331540161.418181</v>
      </c>
      <c r="AZ2945">
        <v>331540.16141818103</v>
      </c>
      <c r="BA2945">
        <v>12377.414698095599</v>
      </c>
      <c r="BB2945">
        <v>0.80792316036228551</v>
      </c>
      <c r="BC2945">
        <v>147424</v>
      </c>
      <c r="BD2945">
        <v>132251</v>
      </c>
      <c r="BE2945">
        <v>15173</v>
      </c>
      <c r="BF2945">
        <v>0.45988543024277878</v>
      </c>
      <c r="BG2945">
        <v>331224</v>
      </c>
      <c r="BH2945">
        <v>10.197783251231527</v>
      </c>
      <c r="BI2945">
        <v>5503</v>
      </c>
      <c r="BJ2945">
        <v>26</v>
      </c>
      <c r="BK2945">
        <v>5</v>
      </c>
      <c r="BL2945">
        <v>1</v>
      </c>
      <c r="BM2945">
        <v>0</v>
      </c>
      <c r="BN2945">
        <v>0</v>
      </c>
      <c r="BO2945">
        <v>7</v>
      </c>
      <c r="BP2945">
        <v>0</v>
      </c>
      <c r="BQ2945">
        <v>0</v>
      </c>
      <c r="BR2945">
        <v>1</v>
      </c>
      <c r="BS2945">
        <v>0</v>
      </c>
      <c r="BT2945">
        <v>25568</v>
      </c>
      <c r="BU2945">
        <v>0.61</v>
      </c>
      <c r="BV2945">
        <v>0.52425219999999995</v>
      </c>
      <c r="BW2945">
        <v>153</v>
      </c>
      <c r="BX2945">
        <v>1.5644560000000001</v>
      </c>
      <c r="BY2945">
        <v>-0.24836220000000001</v>
      </c>
      <c r="BZ2945">
        <v>26</v>
      </c>
      <c r="CA2945">
        <v>5</v>
      </c>
      <c r="CB2945">
        <v>1</v>
      </c>
      <c r="CC2945">
        <v>0</v>
      </c>
      <c r="CD2945">
        <v>0</v>
      </c>
      <c r="CE2945">
        <v>7</v>
      </c>
      <c r="CF2945">
        <v>0</v>
      </c>
      <c r="CG2945">
        <v>0</v>
      </c>
      <c r="CH2945">
        <v>1</v>
      </c>
      <c r="CI2945">
        <v>0</v>
      </c>
      <c r="CJ2945">
        <v>27100</v>
      </c>
      <c r="CK2945">
        <v>1.4760147601476015</v>
      </c>
      <c r="CL2945">
        <v>0.51621407856577906</v>
      </c>
      <c r="CM2945">
        <v>129</v>
      </c>
      <c r="CN2945">
        <v>-0.67905287701889094</v>
      </c>
      <c r="CO2945">
        <v>3212</v>
      </c>
      <c r="CP2945">
        <v>0.567196539</v>
      </c>
      <c r="CQ2945">
        <v>0.19801016699999999</v>
      </c>
      <c r="CR2945">
        <v>27338</v>
      </c>
      <c r="CS2945">
        <v>0.86099999999999999</v>
      </c>
      <c r="CT2945">
        <v>18473</v>
      </c>
      <c r="CU2945">
        <v>0.87286362050999999</v>
      </c>
      <c r="CV2945">
        <v>5</v>
      </c>
      <c r="CW2945">
        <v>13</v>
      </c>
      <c r="CX2945">
        <v>13</v>
      </c>
      <c r="CY2945">
        <v>225</v>
      </c>
      <c r="CZ2945">
        <v>1026</v>
      </c>
      <c r="DA2945" s="2">
        <v>13589</v>
      </c>
      <c r="DB2945" s="2">
        <v>1730</v>
      </c>
      <c r="DC2945" s="2">
        <v>66.36</v>
      </c>
      <c r="DD2945" s="2">
        <v>747</v>
      </c>
      <c r="DE2945">
        <v>343</v>
      </c>
      <c r="DF2945">
        <v>14</v>
      </c>
      <c r="DG2945">
        <v>18.48</v>
      </c>
      <c r="DH2945">
        <v>9.24</v>
      </c>
      <c r="DI2945" s="2">
        <v>15.4</v>
      </c>
      <c r="DJ2945">
        <v>-0.34</v>
      </c>
      <c r="DK2945">
        <v>0.98586650536258524</v>
      </c>
      <c r="DL2945">
        <v>1.4662756598240469E-3</v>
      </c>
      <c r="DM2945">
        <v>0</v>
      </c>
      <c r="DN2945">
        <v>1.9</v>
      </c>
      <c r="DO2945">
        <v>9.0000000000000011E-3</v>
      </c>
      <c r="DP2945">
        <v>0</v>
      </c>
      <c r="DQ2945" s="2">
        <v>0</v>
      </c>
      <c r="DR2945" s="2">
        <v>11.8822986</v>
      </c>
      <c r="DS2945">
        <v>5.946611033592249E-5</v>
      </c>
      <c r="DT2945">
        <v>2.7354793074489501</v>
      </c>
      <c r="DU2945">
        <v>778784.3936803781</v>
      </c>
      <c r="DV2945">
        <v>0</v>
      </c>
    </row>
    <row r="2946" spans="1:126" x14ac:dyDescent="0.15">
      <c r="A2946" t="s">
        <v>4758</v>
      </c>
      <c r="B2946" t="s">
        <v>1202</v>
      </c>
      <c r="C2946">
        <v>54</v>
      </c>
      <c r="D2946">
        <v>53</v>
      </c>
      <c r="E2946" t="s">
        <v>4791</v>
      </c>
      <c r="F2946">
        <v>54053</v>
      </c>
      <c r="G2946" t="s">
        <v>7929</v>
      </c>
      <c r="H2946">
        <v>97.4</v>
      </c>
      <c r="I2946">
        <v>0.6</v>
      </c>
      <c r="J2946">
        <v>0.1</v>
      </c>
      <c r="K2946">
        <v>0.3</v>
      </c>
      <c r="L2946">
        <v>1.1000000000000001</v>
      </c>
      <c r="M2946">
        <v>0.4</v>
      </c>
      <c r="N2946">
        <f t="shared" si="189"/>
        <v>9488.59</v>
      </c>
      <c r="O2946">
        <f t="shared" si="187"/>
        <v>511.40999999999985</v>
      </c>
      <c r="P2946">
        <f t="shared" si="188"/>
        <v>0.61369200000000002</v>
      </c>
      <c r="Q2946" s="4">
        <v>54053</v>
      </c>
      <c r="R2946" s="5">
        <v>38.770913999999998</v>
      </c>
      <c r="S2946" s="5">
        <v>-82.029007000000007</v>
      </c>
      <c r="T2946">
        <v>6</v>
      </c>
      <c r="U2946">
        <v>0.21609095334842215</v>
      </c>
      <c r="V2946">
        <v>27242</v>
      </c>
      <c r="W2946">
        <v>27207</v>
      </c>
      <c r="X2946">
        <v>27177</v>
      </c>
      <c r="Y2946">
        <v>27047</v>
      </c>
      <c r="Z2946">
        <v>14482</v>
      </c>
      <c r="AA2946">
        <v>53041</v>
      </c>
      <c r="AB2946">
        <v>8797.1180000000004</v>
      </c>
      <c r="AC2946">
        <v>36448</v>
      </c>
      <c r="AD2946">
        <v>0</v>
      </c>
      <c r="AE2946">
        <v>0</v>
      </c>
      <c r="AF2946">
        <v>49</v>
      </c>
      <c r="AG2946">
        <v>875</v>
      </c>
      <c r="AH2946">
        <v>5.6000000000000001E-2</v>
      </c>
      <c r="AI2946" s="3">
        <v>138812</v>
      </c>
      <c r="AJ2946" s="3">
        <v>275678.64171642001</v>
      </c>
      <c r="AK2946">
        <v>94</v>
      </c>
      <c r="AL2946">
        <v>342361.60000000003</v>
      </c>
      <c r="AM2946">
        <v>141985</v>
      </c>
      <c r="AN2946">
        <v>46162</v>
      </c>
      <c r="AO2946">
        <v>188147</v>
      </c>
      <c r="AP2946" t="e">
        <v>#N/A</v>
      </c>
      <c r="AQ2946" t="e">
        <v>#N/A</v>
      </c>
      <c r="AR2946" t="e">
        <v>#N/A</v>
      </c>
      <c r="AS2946" t="e">
        <v>#N/A</v>
      </c>
      <c r="AT2946">
        <v>1</v>
      </c>
      <c r="AU2946">
        <v>17</v>
      </c>
      <c r="AV2946">
        <f t="shared" si="186"/>
        <v>18</v>
      </c>
      <c r="AW2946">
        <v>11734</v>
      </c>
      <c r="AX2946">
        <v>0.43000000000000005</v>
      </c>
      <c r="AY2946">
        <v>803116289.667238</v>
      </c>
      <c r="AZ2946">
        <v>803116.28966723802</v>
      </c>
      <c r="BA2946">
        <v>29523.315854062901</v>
      </c>
      <c r="BB2946">
        <v>0.33871534110298229</v>
      </c>
      <c r="BC2946">
        <v>6578</v>
      </c>
      <c r="BD2946">
        <v>4116</v>
      </c>
      <c r="BE2946">
        <v>2462</v>
      </c>
      <c r="BF2946">
        <v>9.0375156009103591E-2</v>
      </c>
      <c r="BG2946">
        <v>210758</v>
      </c>
      <c r="BH2946">
        <v>7.7550134304742979</v>
      </c>
      <c r="BI2946">
        <v>4712</v>
      </c>
      <c r="BJ2946">
        <v>14</v>
      </c>
      <c r="BK2946">
        <v>1</v>
      </c>
      <c r="BL2946">
        <v>0</v>
      </c>
      <c r="BM2946">
        <v>0</v>
      </c>
      <c r="BN2946">
        <v>0</v>
      </c>
      <c r="BO2946">
        <v>2</v>
      </c>
      <c r="BP2946">
        <v>1</v>
      </c>
      <c r="BQ2946">
        <v>0</v>
      </c>
      <c r="BR2946">
        <v>0</v>
      </c>
      <c r="BS2946">
        <v>0</v>
      </c>
      <c r="BT2946">
        <v>22398</v>
      </c>
      <c r="BU2946">
        <v>0.38</v>
      </c>
      <c r="BV2946">
        <v>0.35755989999999999</v>
      </c>
      <c r="BW2946">
        <v>144</v>
      </c>
      <c r="BX2946">
        <v>0.8036432</v>
      </c>
      <c r="BY2946">
        <v>-1.4865470000000001</v>
      </c>
      <c r="BZ2946">
        <v>11</v>
      </c>
      <c r="CA2946">
        <v>2</v>
      </c>
      <c r="CB2946">
        <v>0</v>
      </c>
      <c r="CC2946">
        <v>0</v>
      </c>
      <c r="CD2946">
        <v>0</v>
      </c>
      <c r="CE2946">
        <v>2</v>
      </c>
      <c r="CF2946">
        <v>0</v>
      </c>
      <c r="CG2946">
        <v>0</v>
      </c>
      <c r="CH2946">
        <v>0</v>
      </c>
      <c r="CI2946">
        <v>0</v>
      </c>
      <c r="CJ2946">
        <v>20286</v>
      </c>
      <c r="CK2946">
        <v>0.73942620526471459</v>
      </c>
      <c r="CL2946">
        <v>0.3871129183609634</v>
      </c>
      <c r="CM2946">
        <v>127</v>
      </c>
      <c r="CN2946">
        <v>-1.5319319847835124</v>
      </c>
      <c r="CO2946">
        <v>1775</v>
      </c>
      <c r="CP2946">
        <v>-0.43604743600000001</v>
      </c>
      <c r="CQ2946">
        <v>-0.3170394439</v>
      </c>
      <c r="CR2946">
        <v>22827</v>
      </c>
      <c r="CS2946">
        <v>0.85799999999999998</v>
      </c>
      <c r="CT2946">
        <v>18715</v>
      </c>
      <c r="CU2946">
        <v>0.88757088600999989</v>
      </c>
      <c r="CV2946">
        <v>2</v>
      </c>
      <c r="CW2946">
        <v>8</v>
      </c>
      <c r="CX2946">
        <v>15</v>
      </c>
      <c r="CY2946">
        <v>817</v>
      </c>
      <c r="CZ2946">
        <v>1247</v>
      </c>
      <c r="DA2946" s="2">
        <v>8575</v>
      </c>
      <c r="DB2946" s="2">
        <v>1340</v>
      </c>
      <c r="DC2946" s="2">
        <v>33.53</v>
      </c>
      <c r="DD2946" s="2">
        <v>571</v>
      </c>
      <c r="DE2946">
        <v>330</v>
      </c>
      <c r="DF2946">
        <v>19</v>
      </c>
      <c r="DG2946">
        <v>25.81</v>
      </c>
      <c r="DH2946">
        <v>11.06</v>
      </c>
      <c r="DI2946" s="2">
        <v>22.12</v>
      </c>
      <c r="DJ2946">
        <v>-0.05</v>
      </c>
      <c r="DK2946">
        <v>0.94055268996916697</v>
      </c>
      <c r="DL2946">
        <v>0</v>
      </c>
      <c r="DM2946">
        <v>0</v>
      </c>
      <c r="DN2946">
        <v>34</v>
      </c>
      <c r="DO2946">
        <v>0.11800000000000001</v>
      </c>
      <c r="DP2946">
        <v>628.63</v>
      </c>
      <c r="DQ2946" s="2">
        <v>0</v>
      </c>
      <c r="DR2946" s="2">
        <v>100.42123744</v>
      </c>
      <c r="DS2946">
        <v>3.5272934712881319E-4</v>
      </c>
      <c r="DT2946">
        <v>4.8381700575131799</v>
      </c>
      <c r="DU2946">
        <v>1656403.6419623045</v>
      </c>
      <c r="DV2946">
        <v>0</v>
      </c>
    </row>
    <row r="2947" spans="1:126" x14ac:dyDescent="0.15">
      <c r="A2947" t="s">
        <v>4758</v>
      </c>
      <c r="B2947" t="s">
        <v>1214</v>
      </c>
      <c r="C2947">
        <v>54</v>
      </c>
      <c r="D2947">
        <v>55</v>
      </c>
      <c r="E2947" t="s">
        <v>4793</v>
      </c>
      <c r="F2947">
        <v>54055</v>
      </c>
      <c r="G2947" t="s">
        <v>7930</v>
      </c>
      <c r="H2947">
        <v>91.1</v>
      </c>
      <c r="I2947">
        <v>6</v>
      </c>
      <c r="J2947">
        <v>0.2</v>
      </c>
      <c r="K2947">
        <v>0.5</v>
      </c>
      <c r="L2947">
        <v>1.4</v>
      </c>
      <c r="M2947">
        <v>0.8</v>
      </c>
      <c r="N2947">
        <f t="shared" si="189"/>
        <v>8338.0999999999985</v>
      </c>
      <c r="O2947">
        <f t="shared" si="187"/>
        <v>1661.9000000000015</v>
      </c>
      <c r="P2947">
        <f t="shared" si="188"/>
        <v>1.9942800000000025</v>
      </c>
      <c r="Q2947" s="4">
        <v>54055</v>
      </c>
      <c r="R2947" s="5">
        <v>37.403447999999997</v>
      </c>
      <c r="S2947" s="5">
        <v>-81.106455999999994</v>
      </c>
      <c r="T2947">
        <v>4</v>
      </c>
      <c r="U2947">
        <v>3.6181117098723715E-2</v>
      </c>
      <c r="V2947">
        <v>62251</v>
      </c>
      <c r="W2947">
        <v>62161</v>
      </c>
      <c r="X2947">
        <v>61891</v>
      </c>
      <c r="Y2947">
        <v>61038</v>
      </c>
      <c r="Z2947">
        <v>31860</v>
      </c>
      <c r="AA2947">
        <v>53045</v>
      </c>
      <c r="AB2947">
        <v>19737.952000000001</v>
      </c>
      <c r="AC2947">
        <v>36195</v>
      </c>
      <c r="AD2947">
        <v>2</v>
      </c>
      <c r="AE2947">
        <v>3.2314876153237143E-5</v>
      </c>
      <c r="AF2947">
        <v>15</v>
      </c>
      <c r="AG2947">
        <v>400</v>
      </c>
      <c r="AH2947">
        <v>3.7499999999999999E-2</v>
      </c>
      <c r="AI2947" s="3">
        <v>51791</v>
      </c>
      <c r="AJ2947" s="3">
        <v>268140.36466336</v>
      </c>
      <c r="AK2947">
        <v>82</v>
      </c>
      <c r="AL2947">
        <v>269254.39999999997</v>
      </c>
      <c r="AM2947">
        <v>121845</v>
      </c>
      <c r="AN2947">
        <v>18112</v>
      </c>
      <c r="AO2947">
        <v>139957</v>
      </c>
      <c r="AP2947">
        <v>1</v>
      </c>
      <c r="AQ2947">
        <v>0</v>
      </c>
      <c r="AR2947">
        <v>1</v>
      </c>
      <c r="AS2947">
        <v>1.6087257283505733E-2</v>
      </c>
      <c r="AT2947">
        <v>1</v>
      </c>
      <c r="AU2947">
        <v>48</v>
      </c>
      <c r="AV2947">
        <f t="shared" ref="AV2947:AV3010" si="190">AT2947+AU2947</f>
        <v>49</v>
      </c>
      <c r="AW2947">
        <v>51211</v>
      </c>
      <c r="AX2947">
        <v>0.83</v>
      </c>
      <c r="AY2947">
        <v>441545729.91188002</v>
      </c>
      <c r="AZ2947">
        <v>441545.72991188004</v>
      </c>
      <c r="BA2947">
        <v>7018.0758695348904</v>
      </c>
      <c r="BB2947">
        <v>1.4248919769319524</v>
      </c>
      <c r="BC2947">
        <v>19456</v>
      </c>
      <c r="BD2947">
        <v>17126</v>
      </c>
      <c r="BE2947">
        <v>2330</v>
      </c>
      <c r="BF2947">
        <v>3.7429117604536474E-2</v>
      </c>
      <c r="BG2947">
        <v>933116</v>
      </c>
      <c r="BH2947">
        <v>15.076763988302014</v>
      </c>
      <c r="BI2947">
        <v>10736</v>
      </c>
      <c r="BJ2947">
        <v>72</v>
      </c>
      <c r="BK2947">
        <v>11</v>
      </c>
      <c r="BL2947">
        <v>3</v>
      </c>
      <c r="BM2947">
        <v>0</v>
      </c>
      <c r="BN2947">
        <v>1</v>
      </c>
      <c r="BO2947">
        <v>7</v>
      </c>
      <c r="BP2947">
        <v>2</v>
      </c>
      <c r="BQ2947">
        <v>7</v>
      </c>
      <c r="BR2947">
        <v>0</v>
      </c>
      <c r="BS2947">
        <v>1</v>
      </c>
      <c r="BT2947">
        <v>61921</v>
      </c>
      <c r="BU2947">
        <v>0.59</v>
      </c>
      <c r="BV2947">
        <v>0.43432989999999999</v>
      </c>
      <c r="BW2947">
        <v>395</v>
      </c>
      <c r="BX2947">
        <v>1.679559</v>
      </c>
      <c r="BY2947">
        <v>-0.54574719999999999</v>
      </c>
      <c r="BZ2947">
        <v>62</v>
      </c>
      <c r="CA2947">
        <v>8</v>
      </c>
      <c r="CB2947">
        <v>4</v>
      </c>
      <c r="CC2947">
        <v>0</v>
      </c>
      <c r="CD2947">
        <v>0</v>
      </c>
      <c r="CE2947">
        <v>6</v>
      </c>
      <c r="CF2947">
        <v>2</v>
      </c>
      <c r="CG2947">
        <v>2</v>
      </c>
      <c r="CH2947">
        <v>0</v>
      </c>
      <c r="CI2947">
        <v>2</v>
      </c>
      <c r="CJ2947">
        <v>61667</v>
      </c>
      <c r="CK2947">
        <v>1.3945870562861822</v>
      </c>
      <c r="CL2947">
        <v>0.53792876823133895</v>
      </c>
      <c r="CM2947">
        <v>312</v>
      </c>
      <c r="CN2947">
        <v>-0.60344553275143897</v>
      </c>
      <c r="CO2947">
        <v>6407</v>
      </c>
      <c r="CP2947">
        <v>-1.3267692949000001</v>
      </c>
      <c r="CQ2947">
        <v>-0.24861088640000001</v>
      </c>
      <c r="CR2947">
        <v>50814</v>
      </c>
      <c r="CS2947">
        <v>0.83299999999999996</v>
      </c>
      <c r="CT2947">
        <v>50610</v>
      </c>
      <c r="CU2947">
        <v>0.85114137733000006</v>
      </c>
      <c r="CV2947">
        <v>68</v>
      </c>
      <c r="CW2947">
        <v>26</v>
      </c>
      <c r="CX2947">
        <v>40</v>
      </c>
      <c r="CY2947">
        <v>198</v>
      </c>
      <c r="CZ2947">
        <v>550</v>
      </c>
      <c r="DA2947" s="2">
        <v>26909</v>
      </c>
      <c r="DB2947" s="2">
        <v>3915</v>
      </c>
      <c r="DC2947" s="2">
        <v>79.05</v>
      </c>
      <c r="DD2947" s="2">
        <v>5508</v>
      </c>
      <c r="DE2947">
        <v>158</v>
      </c>
      <c r="DF2947">
        <v>8</v>
      </c>
      <c r="DG2947">
        <v>19.36</v>
      </c>
      <c r="DH2947">
        <v>4.84</v>
      </c>
      <c r="DI2947" s="2">
        <v>12.91</v>
      </c>
      <c r="DJ2947">
        <v>-1.67</v>
      </c>
      <c r="DK2947">
        <v>0.98914869378849613</v>
      </c>
      <c r="DL2947">
        <v>0</v>
      </c>
      <c r="DM2947">
        <v>0</v>
      </c>
      <c r="DN2947">
        <v>5</v>
      </c>
      <c r="DO2947">
        <v>0.02</v>
      </c>
      <c r="DP2947">
        <v>17.38</v>
      </c>
      <c r="DQ2947" s="2">
        <v>97</v>
      </c>
      <c r="DR2947" s="2">
        <v>0</v>
      </c>
      <c r="DS2947">
        <v>0</v>
      </c>
      <c r="DT2947">
        <v>2.2407984197626898</v>
      </c>
      <c r="DU2947">
        <v>603344.83403415105</v>
      </c>
      <c r="DV2947">
        <v>0</v>
      </c>
    </row>
    <row r="2948" spans="1:126" x14ac:dyDescent="0.15">
      <c r="A2948" t="s">
        <v>4758</v>
      </c>
      <c r="B2948" t="s">
        <v>587</v>
      </c>
      <c r="C2948">
        <v>54</v>
      </c>
      <c r="D2948">
        <v>57</v>
      </c>
      <c r="E2948" t="s">
        <v>4794</v>
      </c>
      <c r="F2948">
        <v>54057</v>
      </c>
      <c r="G2948" t="s">
        <v>7931</v>
      </c>
      <c r="H2948">
        <v>94.8</v>
      </c>
      <c r="I2948">
        <v>2.7</v>
      </c>
      <c r="J2948">
        <v>0.1</v>
      </c>
      <c r="K2948">
        <v>0.4</v>
      </c>
      <c r="L2948">
        <v>1.3</v>
      </c>
      <c r="M2948">
        <v>0.7</v>
      </c>
      <c r="N2948">
        <f t="shared" si="189"/>
        <v>8996.68</v>
      </c>
      <c r="O2948">
        <f t="shared" si="187"/>
        <v>1003.3199999999997</v>
      </c>
      <c r="P2948">
        <f t="shared" si="188"/>
        <v>1.2039840000000002</v>
      </c>
      <c r="Q2948" s="4">
        <v>54057</v>
      </c>
      <c r="R2948" s="5">
        <v>39.404781</v>
      </c>
      <c r="S2948" s="5">
        <v>-78.956689999999995</v>
      </c>
      <c r="T2948">
        <v>3</v>
      </c>
      <c r="U2948">
        <v>0.15756235629656079</v>
      </c>
      <c r="V2948">
        <v>28049</v>
      </c>
      <c r="W2948">
        <v>27912</v>
      </c>
      <c r="X2948">
        <v>27755</v>
      </c>
      <c r="Y2948">
        <v>27366</v>
      </c>
      <c r="Z2948">
        <v>14153</v>
      </c>
      <c r="AA2948">
        <v>53047</v>
      </c>
      <c r="AB2948">
        <v>9601.7150000000001</v>
      </c>
      <c r="AC2948">
        <v>31790</v>
      </c>
      <c r="AD2948">
        <v>2</v>
      </c>
      <c r="AE2948">
        <v>7.2059088452531075E-5</v>
      </c>
      <c r="AF2948">
        <v>42</v>
      </c>
      <c r="AG2948">
        <v>429</v>
      </c>
      <c r="AH2948">
        <v>9.7902097902097904E-2</v>
      </c>
      <c r="AI2948" s="3">
        <v>76184</v>
      </c>
      <c r="AJ2948" s="3">
        <v>209812.15333895502</v>
      </c>
      <c r="AK2948">
        <v>100</v>
      </c>
      <c r="AL2948">
        <v>210662.40000000002</v>
      </c>
      <c r="AM2948">
        <v>88492</v>
      </c>
      <c r="AN2948">
        <v>21192</v>
      </c>
      <c r="AO2948">
        <v>109684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13</v>
      </c>
      <c r="AV2948">
        <f t="shared" si="190"/>
        <v>13</v>
      </c>
      <c r="AW2948">
        <v>14766</v>
      </c>
      <c r="AX2948">
        <v>0.53</v>
      </c>
      <c r="AY2948">
        <v>528854949.86474597</v>
      </c>
      <c r="AZ2948">
        <v>528854.94986474595</v>
      </c>
      <c r="BA2948">
        <v>19619.179791250001</v>
      </c>
      <c r="BB2948">
        <v>0.50970530401377534</v>
      </c>
      <c r="BC2948">
        <v>3983</v>
      </c>
      <c r="BD2948">
        <v>5668</v>
      </c>
      <c r="BE2948">
        <v>-1685</v>
      </c>
      <c r="BF2948">
        <v>-6.0073442903490322E-2</v>
      </c>
      <c r="BG2948">
        <v>249341</v>
      </c>
      <c r="BH2948">
        <v>8.9836425869212757</v>
      </c>
      <c r="BI2948">
        <v>3512</v>
      </c>
      <c r="BJ2948">
        <v>29</v>
      </c>
      <c r="BK2948">
        <v>5</v>
      </c>
      <c r="BL2948">
        <v>1</v>
      </c>
      <c r="BM2948">
        <v>0</v>
      </c>
      <c r="BN2948">
        <v>0</v>
      </c>
      <c r="BO2948">
        <v>0</v>
      </c>
      <c r="BP2948">
        <v>1</v>
      </c>
      <c r="BQ2948">
        <v>2</v>
      </c>
      <c r="BR2948">
        <v>2</v>
      </c>
      <c r="BS2948">
        <v>0</v>
      </c>
      <c r="BT2948">
        <v>27204</v>
      </c>
      <c r="BU2948">
        <v>0.65</v>
      </c>
      <c r="BV2948">
        <v>0.55322919999999998</v>
      </c>
      <c r="BW2948">
        <v>176</v>
      </c>
      <c r="BX2948">
        <v>1.470372</v>
      </c>
      <c r="BY2948">
        <v>-0.13092960000000001</v>
      </c>
      <c r="BZ2948">
        <v>29</v>
      </c>
      <c r="CA2948">
        <v>5</v>
      </c>
      <c r="CB2948">
        <v>1</v>
      </c>
      <c r="CC2948">
        <v>0</v>
      </c>
      <c r="CD2948">
        <v>0</v>
      </c>
      <c r="CE2948">
        <v>0</v>
      </c>
      <c r="CF2948">
        <v>1</v>
      </c>
      <c r="CG2948">
        <v>2</v>
      </c>
      <c r="CH2948">
        <v>2</v>
      </c>
      <c r="CI2948">
        <v>0</v>
      </c>
      <c r="CJ2948">
        <v>27603</v>
      </c>
      <c r="CK2948">
        <v>1.4491178495091113</v>
      </c>
      <c r="CL2948">
        <v>0.62799337029205005</v>
      </c>
      <c r="CM2948">
        <v>137</v>
      </c>
      <c r="CN2948">
        <v>-0.22116914724964915</v>
      </c>
      <c r="CO2948">
        <v>1992</v>
      </c>
      <c r="CP2948">
        <v>0.48910230999999998</v>
      </c>
      <c r="CQ2948">
        <v>0.35271351000000001</v>
      </c>
      <c r="CR2948">
        <v>22581</v>
      </c>
      <c r="CS2948">
        <v>0.82599999999999996</v>
      </c>
      <c r="CT2948">
        <v>23309</v>
      </c>
      <c r="CU2948">
        <v>0.88056352076</v>
      </c>
      <c r="CV2948">
        <v>18</v>
      </c>
      <c r="CW2948">
        <v>9</v>
      </c>
      <c r="CX2948">
        <v>7</v>
      </c>
      <c r="CY2948">
        <v>181</v>
      </c>
      <c r="CZ2948">
        <v>654</v>
      </c>
      <c r="DA2948" s="2">
        <v>11117</v>
      </c>
      <c r="DB2948" s="2">
        <v>1970</v>
      </c>
      <c r="DC2948" s="2">
        <v>39.71</v>
      </c>
      <c r="DD2948" s="2">
        <v>1443</v>
      </c>
      <c r="DE2948">
        <v>190</v>
      </c>
      <c r="DF2948">
        <v>5</v>
      </c>
      <c r="DG2948">
        <v>10.83</v>
      </c>
      <c r="DH2948">
        <v>14.44</v>
      </c>
      <c r="DI2948" s="2">
        <v>18.05</v>
      </c>
      <c r="DJ2948">
        <v>0.68</v>
      </c>
      <c r="DK2948">
        <v>0.97870944030242568</v>
      </c>
      <c r="DL2948">
        <v>0</v>
      </c>
      <c r="DM2948">
        <v>0</v>
      </c>
      <c r="DN2948">
        <v>0</v>
      </c>
      <c r="DO2948">
        <v>0</v>
      </c>
      <c r="DP2948">
        <v>12.93</v>
      </c>
      <c r="DQ2948" s="2">
        <v>0</v>
      </c>
      <c r="DR2948" s="2">
        <v>757.96875578999993</v>
      </c>
      <c r="DS2948">
        <v>1.2233033173266799E-3</v>
      </c>
      <c r="DT2948">
        <v>3.0843833581229401</v>
      </c>
      <c r="DU2948">
        <v>649763.60074223811</v>
      </c>
      <c r="DV2948">
        <v>1</v>
      </c>
    </row>
    <row r="2949" spans="1:126" x14ac:dyDescent="0.15">
      <c r="A2949" t="s">
        <v>4758</v>
      </c>
      <c r="B2949" t="s">
        <v>4795</v>
      </c>
      <c r="C2949">
        <v>54</v>
      </c>
      <c r="D2949">
        <v>59</v>
      </c>
      <c r="E2949" t="s">
        <v>4796</v>
      </c>
      <c r="F2949">
        <v>54059</v>
      </c>
      <c r="G2949" t="s">
        <v>7932</v>
      </c>
      <c r="H2949">
        <v>96.7</v>
      </c>
      <c r="I2949">
        <v>1.8</v>
      </c>
      <c r="J2949">
        <v>0.1</v>
      </c>
      <c r="K2949">
        <v>0.2</v>
      </c>
      <c r="L2949">
        <v>0.9</v>
      </c>
      <c r="M2949">
        <v>0.4</v>
      </c>
      <c r="N2949">
        <f t="shared" si="189"/>
        <v>9355.1500000000015</v>
      </c>
      <c r="O2949">
        <f t="shared" si="187"/>
        <v>644.84999999999854</v>
      </c>
      <c r="P2949">
        <f t="shared" si="188"/>
        <v>0.77381999999999851</v>
      </c>
      <c r="Q2949" s="4">
        <v>54059</v>
      </c>
      <c r="R2949" s="5">
        <v>37.721161000000002</v>
      </c>
      <c r="S2949" s="5">
        <v>-82.158989000000005</v>
      </c>
      <c r="T2949">
        <v>7</v>
      </c>
      <c r="U2949">
        <v>-0.10400960445269004</v>
      </c>
      <c r="V2949">
        <v>26660</v>
      </c>
      <c r="W2949">
        <v>26229</v>
      </c>
      <c r="X2949">
        <v>25931</v>
      </c>
      <c r="Y2949">
        <v>25278</v>
      </c>
      <c r="Z2949">
        <v>14378</v>
      </c>
      <c r="AA2949">
        <v>53049</v>
      </c>
      <c r="AB2949">
        <v>7673.9179999999997</v>
      </c>
      <c r="AC2949">
        <v>33221</v>
      </c>
      <c r="AD2949">
        <v>1</v>
      </c>
      <c r="AE2949">
        <v>3.8563881068990786E-5</v>
      </c>
      <c r="AF2949">
        <v>6</v>
      </c>
      <c r="AG2949">
        <v>20</v>
      </c>
      <c r="AH2949">
        <v>0.3</v>
      </c>
      <c r="AI2949" s="3">
        <v>2030</v>
      </c>
      <c r="AJ2949" s="3">
        <v>270805.92262279504</v>
      </c>
      <c r="AK2949">
        <v>36</v>
      </c>
      <c r="AL2949">
        <v>271142.40000000002</v>
      </c>
      <c r="AM2949">
        <v>158811</v>
      </c>
      <c r="AN2949">
        <v>466</v>
      </c>
      <c r="AO2949">
        <v>159277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12</v>
      </c>
      <c r="AV2949">
        <f t="shared" si="190"/>
        <v>12</v>
      </c>
      <c r="AW2949">
        <v>6981</v>
      </c>
      <c r="AX2949">
        <v>0.26</v>
      </c>
      <c r="AY2949">
        <v>627126059.90792406</v>
      </c>
      <c r="AZ2949">
        <v>627126.05990792403</v>
      </c>
      <c r="BA2949">
        <v>22456.8917002915</v>
      </c>
      <c r="BB2949">
        <v>0.44529760099747895</v>
      </c>
      <c r="BC2949">
        <v>6351</v>
      </c>
      <c r="BD2949">
        <v>0</v>
      </c>
      <c r="BE2949">
        <v>6351</v>
      </c>
      <c r="BF2949">
        <v>0.23822205551387848</v>
      </c>
      <c r="BG2949">
        <v>365302</v>
      </c>
      <c r="BH2949">
        <v>14.087462882264472</v>
      </c>
      <c r="BI2949">
        <v>5343</v>
      </c>
      <c r="BJ2949">
        <v>21</v>
      </c>
      <c r="BK2949">
        <v>3</v>
      </c>
      <c r="BL2949">
        <v>1</v>
      </c>
      <c r="BM2949">
        <v>0</v>
      </c>
      <c r="BN2949">
        <v>0</v>
      </c>
      <c r="BO2949">
        <v>2</v>
      </c>
      <c r="BP2949">
        <v>1</v>
      </c>
      <c r="BQ2949">
        <v>1</v>
      </c>
      <c r="BR2949">
        <v>2</v>
      </c>
      <c r="BS2949">
        <v>0</v>
      </c>
      <c r="BT2949">
        <v>26387</v>
      </c>
      <c r="BU2949">
        <v>0.46</v>
      </c>
      <c r="BV2949">
        <v>0.40983039999999998</v>
      </c>
      <c r="BW2949">
        <v>136</v>
      </c>
      <c r="BX2949">
        <v>1.1748209999999999</v>
      </c>
      <c r="BY2949">
        <v>-1.164615</v>
      </c>
      <c r="BZ2949">
        <v>21</v>
      </c>
      <c r="CA2949">
        <v>1</v>
      </c>
      <c r="CB2949">
        <v>1</v>
      </c>
      <c r="CC2949">
        <v>0</v>
      </c>
      <c r="CD2949">
        <v>0</v>
      </c>
      <c r="CE2949">
        <v>2</v>
      </c>
      <c r="CF2949">
        <v>1</v>
      </c>
      <c r="CG2949">
        <v>0</v>
      </c>
      <c r="CH2949">
        <v>2</v>
      </c>
      <c r="CI2949">
        <v>0</v>
      </c>
      <c r="CJ2949">
        <v>25676</v>
      </c>
      <c r="CK2949">
        <v>1.0905125408942202</v>
      </c>
      <c r="CL2949">
        <v>0.40807838062667529</v>
      </c>
      <c r="CM2949">
        <v>91</v>
      </c>
      <c r="CN2949">
        <v>-1.6280310391795263</v>
      </c>
      <c r="CO2949">
        <v>1479</v>
      </c>
      <c r="CP2949">
        <v>-2.2290213421999998</v>
      </c>
      <c r="CQ2949">
        <v>-0.79272040340000005</v>
      </c>
      <c r="CR2949">
        <v>20482</v>
      </c>
      <c r="CS2949">
        <v>0.81700000000000006</v>
      </c>
      <c r="CT2949">
        <v>22021</v>
      </c>
      <c r="CU2949">
        <v>0.85868620390000006</v>
      </c>
      <c r="CV2949">
        <v>25</v>
      </c>
      <c r="CW2949">
        <v>6</v>
      </c>
      <c r="CX2949">
        <v>9</v>
      </c>
      <c r="CY2949">
        <v>2</v>
      </c>
      <c r="CZ2949">
        <v>23</v>
      </c>
      <c r="DA2949" s="2">
        <v>7558</v>
      </c>
      <c r="DB2949" s="2">
        <v>1170</v>
      </c>
      <c r="DC2949" s="2">
        <v>19.309999999999999</v>
      </c>
      <c r="DD2949" s="2">
        <v>1011</v>
      </c>
      <c r="DE2949">
        <v>4</v>
      </c>
      <c r="DF2949">
        <v>0</v>
      </c>
      <c r="DG2949">
        <v>3.86</v>
      </c>
      <c r="DH2949">
        <v>23.17</v>
      </c>
      <c r="DI2949" s="2">
        <v>11.58</v>
      </c>
      <c r="DJ2949">
        <v>-1.1200000000000001</v>
      </c>
      <c r="DL2949">
        <v>0.05</v>
      </c>
      <c r="DM2949">
        <v>0</v>
      </c>
      <c r="DN2949">
        <v>0</v>
      </c>
      <c r="DO2949">
        <v>0</v>
      </c>
      <c r="DP2949">
        <v>0</v>
      </c>
      <c r="DQ2949" s="2">
        <v>0</v>
      </c>
      <c r="DR2949" s="2">
        <v>0.28428181000000002</v>
      </c>
      <c r="DS2949">
        <v>1.0483781727977623E-6</v>
      </c>
      <c r="DV2949">
        <v>1</v>
      </c>
    </row>
    <row r="2950" spans="1:126" x14ac:dyDescent="0.15">
      <c r="A2950" t="s">
        <v>4758</v>
      </c>
      <c r="B2950" t="s">
        <v>4797</v>
      </c>
      <c r="C2950">
        <v>54</v>
      </c>
      <c r="D2950">
        <v>61</v>
      </c>
      <c r="E2950" t="s">
        <v>4798</v>
      </c>
      <c r="F2950">
        <v>54061</v>
      </c>
      <c r="G2950" t="s">
        <v>7933</v>
      </c>
      <c r="H2950">
        <v>89.7</v>
      </c>
      <c r="I2950">
        <v>3.6</v>
      </c>
      <c r="J2950">
        <v>0.1</v>
      </c>
      <c r="K2950">
        <v>3</v>
      </c>
      <c r="L2950">
        <v>1.8</v>
      </c>
      <c r="M2950">
        <v>1.8</v>
      </c>
      <c r="N2950">
        <f t="shared" si="189"/>
        <v>8074.54</v>
      </c>
      <c r="O2950">
        <f t="shared" si="187"/>
        <v>1925.46</v>
      </c>
      <c r="P2950">
        <f t="shared" si="188"/>
        <v>2.3105520000000008</v>
      </c>
      <c r="Q2950" s="4">
        <v>54061</v>
      </c>
      <c r="R2950" s="5">
        <v>39.633645000000001</v>
      </c>
      <c r="S2950" s="5">
        <v>-80.059073999999995</v>
      </c>
      <c r="T2950">
        <v>3</v>
      </c>
      <c r="U2950">
        <v>0.12838247388604807</v>
      </c>
      <c r="V2950">
        <v>96417</v>
      </c>
      <c r="W2950">
        <v>100332</v>
      </c>
      <c r="X2950">
        <v>101668</v>
      </c>
      <c r="Y2950">
        <v>103940</v>
      </c>
      <c r="Z2950">
        <v>49819</v>
      </c>
      <c r="AA2950">
        <v>53051</v>
      </c>
      <c r="AB2950">
        <v>37318.712000000007</v>
      </c>
      <c r="AC2950">
        <v>45467</v>
      </c>
      <c r="AD2950">
        <v>2</v>
      </c>
      <c r="AE2950">
        <v>1.9671873155761892E-5</v>
      </c>
      <c r="AF2950">
        <v>67</v>
      </c>
      <c r="AG2950">
        <v>458</v>
      </c>
      <c r="AH2950">
        <v>0.14628820960698691</v>
      </c>
      <c r="AI2950" s="3">
        <v>57989</v>
      </c>
      <c r="AJ2950" s="3">
        <v>230443.32563566</v>
      </c>
      <c r="AK2950">
        <v>86</v>
      </c>
      <c r="AL2950">
        <v>234182.40000000002</v>
      </c>
      <c r="AM2950">
        <v>69561</v>
      </c>
      <c r="AN2950">
        <v>22009</v>
      </c>
      <c r="AO2950">
        <v>91570</v>
      </c>
      <c r="AP2950">
        <v>4</v>
      </c>
      <c r="AQ2950">
        <v>1</v>
      </c>
      <c r="AR2950">
        <v>5</v>
      </c>
      <c r="AS2950">
        <v>4.983454929633617E-2</v>
      </c>
      <c r="AT2950">
        <v>7</v>
      </c>
      <c r="AU2950">
        <v>45</v>
      </c>
      <c r="AV2950">
        <f t="shared" si="190"/>
        <v>52</v>
      </c>
      <c r="AW2950">
        <v>92390</v>
      </c>
      <c r="AX2950">
        <v>0.89</v>
      </c>
      <c r="AY2950">
        <v>318664120.70241398</v>
      </c>
      <c r="AZ2950">
        <v>318664.12070241396</v>
      </c>
      <c r="BA2950">
        <v>3886.1992250162598</v>
      </c>
      <c r="BB2950">
        <v>2.5732082739423014</v>
      </c>
      <c r="BC2950">
        <v>19213</v>
      </c>
      <c r="BD2950">
        <v>5917</v>
      </c>
      <c r="BE2950">
        <v>13296</v>
      </c>
      <c r="BF2950">
        <v>0.13790099256355207</v>
      </c>
      <c r="BG2950">
        <v>2150363</v>
      </c>
      <c r="BH2950">
        <v>21.150834087421803</v>
      </c>
      <c r="BI2950">
        <v>9613</v>
      </c>
      <c r="BJ2950">
        <v>53</v>
      </c>
      <c r="BK2950">
        <v>13</v>
      </c>
      <c r="BL2950">
        <v>2</v>
      </c>
      <c r="BM2950">
        <v>0</v>
      </c>
      <c r="BN2950">
        <v>2</v>
      </c>
      <c r="BO2950">
        <v>11</v>
      </c>
      <c r="BP2950">
        <v>2</v>
      </c>
      <c r="BQ2950">
        <v>10</v>
      </c>
      <c r="BR2950">
        <v>7</v>
      </c>
      <c r="BS2950">
        <v>0</v>
      </c>
      <c r="BT2950">
        <v>90080</v>
      </c>
      <c r="BU2950">
        <v>0.73</v>
      </c>
      <c r="BV2950">
        <v>0.4622618</v>
      </c>
      <c r="BW2950">
        <v>586</v>
      </c>
      <c r="BX2950">
        <v>1.1101240000000001</v>
      </c>
      <c r="BY2950">
        <v>-0.93362619999999996</v>
      </c>
      <c r="BZ2950">
        <v>52</v>
      </c>
      <c r="CA2950">
        <v>15</v>
      </c>
      <c r="CB2950">
        <v>1</v>
      </c>
      <c r="CC2950">
        <v>0</v>
      </c>
      <c r="CD2950">
        <v>1</v>
      </c>
      <c r="CE2950">
        <v>9</v>
      </c>
      <c r="CF2950">
        <v>2</v>
      </c>
      <c r="CG2950">
        <v>11</v>
      </c>
      <c r="CH2950">
        <v>8</v>
      </c>
      <c r="CI2950">
        <v>1</v>
      </c>
      <c r="CJ2950">
        <v>102936</v>
      </c>
      <c r="CK2950">
        <v>0.97147742286469263</v>
      </c>
      <c r="CL2950">
        <v>0.54585152838427953</v>
      </c>
      <c r="CM2950">
        <v>502</v>
      </c>
      <c r="CN2950">
        <v>-1.0316516133689706</v>
      </c>
      <c r="CO2950">
        <v>21140</v>
      </c>
      <c r="CP2950">
        <v>1.2017552250000001</v>
      </c>
      <c r="CQ2950">
        <v>1.0811185809999999</v>
      </c>
      <c r="CR2950">
        <v>88116</v>
      </c>
      <c r="CS2950">
        <v>0.83900000000000008</v>
      </c>
      <c r="CT2950">
        <v>80219</v>
      </c>
      <c r="CU2950">
        <v>0.88694616691999995</v>
      </c>
      <c r="CV2950">
        <v>219</v>
      </c>
      <c r="CW2950">
        <v>121</v>
      </c>
      <c r="CX2950">
        <v>127</v>
      </c>
      <c r="CY2950">
        <v>182</v>
      </c>
      <c r="CZ2950">
        <v>693</v>
      </c>
      <c r="DA2950" s="2">
        <v>72421</v>
      </c>
      <c r="DB2950" s="2">
        <v>12080</v>
      </c>
      <c r="DC2950" s="2">
        <v>143.72999999999999</v>
      </c>
      <c r="DD2950" s="2">
        <v>9557</v>
      </c>
      <c r="DE2950">
        <v>200</v>
      </c>
      <c r="DF2950">
        <v>12</v>
      </c>
      <c r="DG2950">
        <v>38.130000000000003</v>
      </c>
      <c r="DH2950">
        <v>4.8899999999999997</v>
      </c>
      <c r="DI2950" s="2">
        <v>15.64</v>
      </c>
      <c r="DJ2950">
        <v>-7.0000000000000007E-2</v>
      </c>
      <c r="DK2950">
        <v>0.9826173929538361</v>
      </c>
      <c r="DL2950">
        <v>2.1834061135371178E-3</v>
      </c>
      <c r="DM2950">
        <v>0</v>
      </c>
      <c r="DN2950">
        <v>1.1000000000000001</v>
      </c>
      <c r="DO2950">
        <v>5.0000000000000001E-3</v>
      </c>
      <c r="DP2950">
        <v>0</v>
      </c>
      <c r="DQ2950" s="2">
        <v>0</v>
      </c>
      <c r="DR2950" s="2">
        <v>182.74757428999999</v>
      </c>
      <c r="DS2950">
        <v>7.8036393542213239E-4</v>
      </c>
      <c r="DT2950">
        <v>2.8898967830877198</v>
      </c>
      <c r="DU2950">
        <v>676762.96441576176</v>
      </c>
      <c r="DV2950">
        <v>1</v>
      </c>
    </row>
    <row r="2951" spans="1:126" x14ac:dyDescent="0.15">
      <c r="A2951" t="s">
        <v>4758</v>
      </c>
      <c r="B2951" t="s">
        <v>202</v>
      </c>
      <c r="C2951">
        <v>54</v>
      </c>
      <c r="D2951">
        <v>63</v>
      </c>
      <c r="E2951" t="s">
        <v>4799</v>
      </c>
      <c r="F2951">
        <v>54063</v>
      </c>
      <c r="G2951" t="s">
        <v>7934</v>
      </c>
      <c r="H2951">
        <v>97.1</v>
      </c>
      <c r="I2951">
        <v>0.7</v>
      </c>
      <c r="J2951">
        <v>0.2</v>
      </c>
      <c r="K2951">
        <v>0.1</v>
      </c>
      <c r="L2951">
        <v>1.3</v>
      </c>
      <c r="M2951">
        <v>0.6</v>
      </c>
      <c r="N2951">
        <f t="shared" si="189"/>
        <v>9431</v>
      </c>
      <c r="O2951">
        <f t="shared" si="187"/>
        <v>569</v>
      </c>
      <c r="P2951">
        <f t="shared" si="188"/>
        <v>0.6828000000000003</v>
      </c>
      <c r="Q2951" s="4">
        <v>54063</v>
      </c>
      <c r="R2951" s="5">
        <v>37.550339999999998</v>
      </c>
      <c r="S2951" s="5">
        <v>-80.547889999999995</v>
      </c>
      <c r="T2951">
        <v>8</v>
      </c>
      <c r="U2951">
        <v>0.10099399173756821</v>
      </c>
      <c r="V2951">
        <v>13528</v>
      </c>
      <c r="W2951">
        <v>13524</v>
      </c>
      <c r="X2951">
        <v>13525</v>
      </c>
      <c r="Y2951">
        <v>13574</v>
      </c>
      <c r="Z2951">
        <v>6857</v>
      </c>
      <c r="AA2951">
        <v>53053</v>
      </c>
      <c r="AB2951">
        <v>4610.9939999999997</v>
      </c>
      <c r="AC2951">
        <v>36918</v>
      </c>
      <c r="AD2951">
        <v>1</v>
      </c>
      <c r="AE2951">
        <v>7.3937153419593348E-5</v>
      </c>
      <c r="AF2951">
        <v>48</v>
      </c>
      <c r="AG2951">
        <v>796</v>
      </c>
      <c r="AH2951">
        <v>6.030150753768844E-2</v>
      </c>
      <c r="AI2951" s="3">
        <v>144630</v>
      </c>
      <c r="AJ2951" s="3">
        <v>302560.87614807504</v>
      </c>
      <c r="AK2951">
        <v>107</v>
      </c>
      <c r="AL2951">
        <v>303155.20000000001</v>
      </c>
      <c r="AM2951">
        <v>204951</v>
      </c>
      <c r="AN2951">
        <v>41995</v>
      </c>
      <c r="AO2951">
        <v>246946</v>
      </c>
      <c r="AP2951">
        <v>1</v>
      </c>
      <c r="AQ2951">
        <v>0</v>
      </c>
      <c r="AR2951">
        <v>1</v>
      </c>
      <c r="AS2951">
        <v>7.3942620526471464E-2</v>
      </c>
      <c r="AT2951">
        <v>0</v>
      </c>
      <c r="AU2951">
        <v>5</v>
      </c>
      <c r="AV2951">
        <f t="shared" si="190"/>
        <v>5</v>
      </c>
      <c r="AW2951">
        <v>1390</v>
      </c>
      <c r="AX2951">
        <v>9.9999999999999978E-2</v>
      </c>
      <c r="AY2951">
        <v>248298517.80500299</v>
      </c>
      <c r="AZ2951">
        <v>248298.51780500298</v>
      </c>
      <c r="BA2951">
        <v>17104.7652462357</v>
      </c>
      <c r="BB2951">
        <v>0.58463240249384485</v>
      </c>
      <c r="BC2951">
        <v>1149</v>
      </c>
      <c r="BD2951">
        <v>0</v>
      </c>
      <c r="BE2951">
        <v>1149</v>
      </c>
      <c r="BF2951">
        <v>8.4934949733885282E-2</v>
      </c>
      <c r="BG2951">
        <v>137622</v>
      </c>
      <c r="BH2951">
        <v>10.175378927911275</v>
      </c>
      <c r="BI2951">
        <v>2684</v>
      </c>
      <c r="BJ2951">
        <v>6</v>
      </c>
      <c r="BK2951">
        <v>1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1</v>
      </c>
      <c r="BS2951">
        <v>0</v>
      </c>
      <c r="BT2951">
        <v>13715</v>
      </c>
      <c r="BU2951">
        <v>0.51</v>
      </c>
      <c r="BV2951">
        <v>0.50672600000000001</v>
      </c>
      <c r="BW2951">
        <v>93</v>
      </c>
      <c r="BX2951">
        <v>0.65621580000000002</v>
      </c>
      <c r="BY2951">
        <v>-0.8768861</v>
      </c>
      <c r="BZ2951">
        <v>11</v>
      </c>
      <c r="CA2951">
        <v>1</v>
      </c>
      <c r="CB2951">
        <v>0</v>
      </c>
      <c r="CC2951">
        <v>0</v>
      </c>
      <c r="CD2951">
        <v>0</v>
      </c>
      <c r="CE2951">
        <v>1</v>
      </c>
      <c r="CF2951">
        <v>0</v>
      </c>
      <c r="CG2951">
        <v>0</v>
      </c>
      <c r="CH2951">
        <v>1</v>
      </c>
      <c r="CI2951">
        <v>0</v>
      </c>
      <c r="CJ2951">
        <v>13553</v>
      </c>
      <c r="CK2951">
        <v>1.0329816276839074</v>
      </c>
      <c r="CL2951">
        <v>0.52250175403427879</v>
      </c>
      <c r="CM2951">
        <v>99</v>
      </c>
      <c r="CN2951">
        <v>-0.57588771568199382</v>
      </c>
      <c r="CO2951">
        <v>1071</v>
      </c>
      <c r="CP2951">
        <v>9.8669884999999999E-2</v>
      </c>
      <c r="CQ2951">
        <v>0.46433218900000001</v>
      </c>
      <c r="CR2951">
        <v>11726</v>
      </c>
      <c r="CS2951">
        <v>0.86799999999999999</v>
      </c>
      <c r="CT2951">
        <v>10660</v>
      </c>
      <c r="CU2951">
        <v>0.84076515445</v>
      </c>
      <c r="CV2951">
        <v>4</v>
      </c>
      <c r="CW2951">
        <v>2</v>
      </c>
      <c r="CX2951">
        <v>6</v>
      </c>
      <c r="CY2951">
        <v>338</v>
      </c>
      <c r="CZ2951">
        <v>1182</v>
      </c>
      <c r="DA2951" s="2">
        <v>4039</v>
      </c>
      <c r="DB2951" s="2">
        <v>675</v>
      </c>
      <c r="DC2951" s="2">
        <v>44.5</v>
      </c>
      <c r="DD2951" s="2">
        <v>311</v>
      </c>
      <c r="DE2951">
        <v>329</v>
      </c>
      <c r="DF2951">
        <v>23</v>
      </c>
      <c r="DH2951">
        <v>7.42</v>
      </c>
      <c r="DI2951" s="2">
        <v>7.42</v>
      </c>
      <c r="DJ2951">
        <v>-1.38</v>
      </c>
      <c r="DK2951">
        <v>0.9834059323791744</v>
      </c>
      <c r="DL2951">
        <v>5.0251256281407036E-3</v>
      </c>
      <c r="DM2951">
        <v>0</v>
      </c>
      <c r="DN2951">
        <v>8.5</v>
      </c>
      <c r="DO2951">
        <v>2.7999999999999997E-2</v>
      </c>
      <c r="DP2951">
        <v>197.48</v>
      </c>
      <c r="DQ2951" s="2">
        <f>428+18530</f>
        <v>18958</v>
      </c>
      <c r="DR2951" s="2">
        <v>3041.7263832600001</v>
      </c>
      <c r="DS2951">
        <v>1.0033547970140113E-2</v>
      </c>
      <c r="DT2951">
        <v>3.9313069158451199</v>
      </c>
      <c r="DU2951">
        <v>1191796.1343344105</v>
      </c>
      <c r="DV2951">
        <v>1</v>
      </c>
    </row>
    <row r="2952" spans="1:126" x14ac:dyDescent="0.15">
      <c r="A2952" t="s">
        <v>4758</v>
      </c>
      <c r="B2952" t="s">
        <v>206</v>
      </c>
      <c r="C2952">
        <v>54</v>
      </c>
      <c r="D2952">
        <v>65</v>
      </c>
      <c r="E2952" t="s">
        <v>4800</v>
      </c>
      <c r="F2952">
        <v>54065</v>
      </c>
      <c r="G2952" t="s">
        <v>7935</v>
      </c>
      <c r="H2952">
        <v>96.6</v>
      </c>
      <c r="I2952">
        <v>0.5</v>
      </c>
      <c r="J2952">
        <v>0.2</v>
      </c>
      <c r="K2952">
        <v>0.3</v>
      </c>
      <c r="L2952">
        <v>1.3</v>
      </c>
      <c r="M2952">
        <v>1</v>
      </c>
      <c r="N2952">
        <f t="shared" si="189"/>
        <v>9334.630000000001</v>
      </c>
      <c r="O2952">
        <f t="shared" si="187"/>
        <v>665.36999999999898</v>
      </c>
      <c r="P2952">
        <f t="shared" si="188"/>
        <v>0.79844399999999904</v>
      </c>
      <c r="Q2952" s="4">
        <v>54065</v>
      </c>
      <c r="R2952" s="5">
        <v>39.555002000000002</v>
      </c>
      <c r="S2952" s="5">
        <v>-78.257345000000001</v>
      </c>
      <c r="T2952">
        <v>8</v>
      </c>
      <c r="U2952">
        <v>5.5618133641716389E-2</v>
      </c>
      <c r="V2952">
        <v>17507</v>
      </c>
      <c r="W2952">
        <v>17450</v>
      </c>
      <c r="X2952">
        <v>17475</v>
      </c>
      <c r="Y2952">
        <v>17433</v>
      </c>
      <c r="Z2952">
        <v>9388</v>
      </c>
      <c r="AA2952">
        <v>53055</v>
      </c>
      <c r="AB2952">
        <v>6685.9139999999998</v>
      </c>
      <c r="AC2952">
        <v>39324</v>
      </c>
      <c r="AD2952">
        <v>1</v>
      </c>
      <c r="AE2952">
        <v>5.7224606580829754E-5</v>
      </c>
      <c r="AF2952">
        <v>25</v>
      </c>
      <c r="AG2952">
        <v>196</v>
      </c>
      <c r="AH2952">
        <v>0.12755102040816327</v>
      </c>
      <c r="AI2952" s="3">
        <v>18386</v>
      </c>
      <c r="AJ2952" s="3">
        <v>146606.27859698</v>
      </c>
      <c r="AK2952">
        <v>63</v>
      </c>
      <c r="AL2952">
        <v>147001.60000000001</v>
      </c>
      <c r="AM2952">
        <v>3874</v>
      </c>
      <c r="AN2952">
        <v>7795</v>
      </c>
      <c r="AO2952">
        <v>11669</v>
      </c>
      <c r="AP2952">
        <v>1</v>
      </c>
      <c r="AQ2952">
        <v>1</v>
      </c>
      <c r="AR2952">
        <v>2</v>
      </c>
      <c r="AS2952">
        <v>0.11461318051575932</v>
      </c>
      <c r="AT2952">
        <v>3</v>
      </c>
      <c r="AU2952">
        <v>6</v>
      </c>
      <c r="AV2952">
        <f t="shared" si="190"/>
        <v>9</v>
      </c>
      <c r="AW2952">
        <v>10654</v>
      </c>
      <c r="AX2952">
        <v>0.58000000000000007</v>
      </c>
      <c r="AY2952">
        <v>163440921.80274299</v>
      </c>
      <c r="AZ2952">
        <v>163440.92180274299</v>
      </c>
      <c r="BA2952">
        <v>11129.799561281299</v>
      </c>
      <c r="BB2952">
        <v>0.89848877735303678</v>
      </c>
      <c r="BC2952">
        <v>6871</v>
      </c>
      <c r="BD2952">
        <v>7785</v>
      </c>
      <c r="BE2952">
        <v>-914</v>
      </c>
      <c r="BF2952">
        <v>-5.2207688353230135E-2</v>
      </c>
      <c r="BG2952">
        <v>235212</v>
      </c>
      <c r="BH2952">
        <v>13.459914163090129</v>
      </c>
      <c r="BI2952">
        <v>2166</v>
      </c>
      <c r="BJ2952">
        <v>20</v>
      </c>
      <c r="BK2952">
        <v>7</v>
      </c>
      <c r="BL2952">
        <v>2</v>
      </c>
      <c r="BM2952">
        <v>0</v>
      </c>
      <c r="BN2952">
        <v>1</v>
      </c>
      <c r="BO2952">
        <v>0</v>
      </c>
      <c r="BP2952">
        <v>1</v>
      </c>
      <c r="BQ2952">
        <v>4</v>
      </c>
      <c r="BR2952">
        <v>0</v>
      </c>
      <c r="BS2952">
        <v>0</v>
      </c>
      <c r="BT2952">
        <v>16385</v>
      </c>
      <c r="BU2952">
        <v>0.59</v>
      </c>
      <c r="BV2952">
        <v>0.56825990000000004</v>
      </c>
      <c r="BW2952">
        <v>99</v>
      </c>
      <c r="BX2952">
        <v>2.1360999999999999</v>
      </c>
      <c r="BY2952">
        <v>0.45499030000000001</v>
      </c>
      <c r="BZ2952">
        <v>19</v>
      </c>
      <c r="CA2952">
        <v>4</v>
      </c>
      <c r="CB2952">
        <v>1</v>
      </c>
      <c r="CC2952">
        <v>0</v>
      </c>
      <c r="CD2952">
        <v>0</v>
      </c>
      <c r="CE2952">
        <v>1</v>
      </c>
      <c r="CF2952">
        <v>1</v>
      </c>
      <c r="CG2952">
        <v>2</v>
      </c>
      <c r="CH2952">
        <v>0</v>
      </c>
      <c r="CI2952">
        <v>0</v>
      </c>
      <c r="CJ2952">
        <v>17498</v>
      </c>
      <c r="CK2952">
        <v>1.6001828780432048</v>
      </c>
      <c r="CL2952">
        <v>0.5975258430774445</v>
      </c>
      <c r="CM2952">
        <v>88</v>
      </c>
      <c r="CN2952">
        <v>-0.17877250560434901</v>
      </c>
      <c r="CO2952">
        <v>1666</v>
      </c>
      <c r="CP2952">
        <v>0.16018581200000001</v>
      </c>
      <c r="CQ2952">
        <v>0.37886961800000002</v>
      </c>
      <c r="CR2952">
        <v>15034</v>
      </c>
      <c r="CS2952">
        <v>0.85699999999999998</v>
      </c>
      <c r="CT2952">
        <v>14111</v>
      </c>
      <c r="CU2952">
        <v>0.85938391328999997</v>
      </c>
      <c r="CV2952">
        <v>7</v>
      </c>
      <c r="CW2952">
        <v>5</v>
      </c>
      <c r="CX2952">
        <v>9</v>
      </c>
      <c r="CY2952">
        <v>117</v>
      </c>
      <c r="CZ2952">
        <v>286</v>
      </c>
      <c r="DA2952" s="2">
        <v>4838</v>
      </c>
      <c r="DB2952" s="2">
        <v>1075</v>
      </c>
      <c r="DC2952" s="2">
        <v>131.44</v>
      </c>
      <c r="DD2952" s="2">
        <v>454</v>
      </c>
      <c r="DE2952">
        <v>91</v>
      </c>
      <c r="DF2952">
        <v>6</v>
      </c>
      <c r="DG2952">
        <v>34.29</v>
      </c>
      <c r="DH2952">
        <v>11.43</v>
      </c>
      <c r="DI2952" s="2">
        <v>11.43</v>
      </c>
      <c r="DJ2952">
        <v>0.41</v>
      </c>
      <c r="DK2952">
        <v>0.93750679865114761</v>
      </c>
      <c r="DL2952">
        <v>0</v>
      </c>
      <c r="DM2952">
        <v>0</v>
      </c>
      <c r="DN2952">
        <v>5.3</v>
      </c>
      <c r="DO2952">
        <v>3.6000000000000004E-2</v>
      </c>
      <c r="DP2952">
        <v>79.75</v>
      </c>
      <c r="DQ2952" s="2">
        <v>0</v>
      </c>
      <c r="DR2952" s="2">
        <v>4894.05013194</v>
      </c>
      <c r="DS2952">
        <v>3.2337842952745825E-2</v>
      </c>
      <c r="DT2952">
        <v>2.6259565808954299</v>
      </c>
      <c r="DU2952">
        <v>386019.81892215763</v>
      </c>
      <c r="DV2952">
        <v>0</v>
      </c>
    </row>
    <row r="2953" spans="1:126" x14ac:dyDescent="0.15">
      <c r="A2953" t="s">
        <v>4758</v>
      </c>
      <c r="B2953" t="s">
        <v>1854</v>
      </c>
      <c r="C2953">
        <v>54</v>
      </c>
      <c r="D2953">
        <v>67</v>
      </c>
      <c r="E2953" t="s">
        <v>4801</v>
      </c>
      <c r="F2953">
        <v>54067</v>
      </c>
      <c r="G2953" t="s">
        <v>7936</v>
      </c>
      <c r="H2953">
        <v>97.9</v>
      </c>
      <c r="I2953">
        <v>0.2</v>
      </c>
      <c r="J2953">
        <v>0.2</v>
      </c>
      <c r="K2953">
        <v>0.3</v>
      </c>
      <c r="L2953">
        <v>0.9</v>
      </c>
      <c r="M2953">
        <v>0.6</v>
      </c>
      <c r="N2953">
        <f t="shared" si="189"/>
        <v>9585.7500000000036</v>
      </c>
      <c r="O2953">
        <f t="shared" si="187"/>
        <v>414.24999999999636</v>
      </c>
      <c r="P2953">
        <f t="shared" si="188"/>
        <v>0.49709999999999582</v>
      </c>
      <c r="Q2953" s="4">
        <v>54067</v>
      </c>
      <c r="R2953" s="5">
        <v>38.291415999999998</v>
      </c>
      <c r="S2953" s="5">
        <v>-80.797516000000002</v>
      </c>
      <c r="T2953">
        <v>6</v>
      </c>
      <c r="U2953">
        <v>2.2968169920489355E-2</v>
      </c>
      <c r="V2953">
        <v>26201</v>
      </c>
      <c r="W2953">
        <v>26090</v>
      </c>
      <c r="X2953">
        <v>25930</v>
      </c>
      <c r="Y2953">
        <v>25510</v>
      </c>
      <c r="Z2953">
        <v>13772</v>
      </c>
      <c r="AA2953">
        <v>53057</v>
      </c>
      <c r="AB2953">
        <v>8976.5210000000006</v>
      </c>
      <c r="AC2953">
        <v>39171</v>
      </c>
      <c r="AD2953">
        <v>1</v>
      </c>
      <c r="AE2953">
        <v>3.8565368299267258E-5</v>
      </c>
      <c r="AF2953">
        <v>44</v>
      </c>
      <c r="AG2953">
        <v>393</v>
      </c>
      <c r="AH2953">
        <v>0.11195928753180662</v>
      </c>
      <c r="AI2953" s="3">
        <v>58093</v>
      </c>
      <c r="AJ2953" s="3">
        <v>413974.02129236504</v>
      </c>
      <c r="AK2953">
        <v>86</v>
      </c>
      <c r="AL2953">
        <v>418848</v>
      </c>
      <c r="AM2953">
        <v>145373</v>
      </c>
      <c r="AN2953">
        <v>16809</v>
      </c>
      <c r="AO2953">
        <v>162182</v>
      </c>
      <c r="AP2953">
        <v>2</v>
      </c>
      <c r="AQ2953">
        <v>1</v>
      </c>
      <c r="AR2953">
        <v>3</v>
      </c>
      <c r="AS2953">
        <v>0.11498658489842851</v>
      </c>
      <c r="AT2953">
        <v>3</v>
      </c>
      <c r="AU2953">
        <v>21</v>
      </c>
      <c r="AV2953">
        <f t="shared" si="190"/>
        <v>24</v>
      </c>
      <c r="AW2953">
        <v>14373</v>
      </c>
      <c r="AX2953">
        <v>0.54</v>
      </c>
      <c r="AY2953">
        <v>895688824.39568102</v>
      </c>
      <c r="AZ2953">
        <v>895688.82439568103</v>
      </c>
      <c r="BA2953">
        <v>33665.171795706199</v>
      </c>
      <c r="BB2953">
        <v>0.29704289230080339</v>
      </c>
      <c r="BC2953">
        <v>4212</v>
      </c>
      <c r="BD2953">
        <v>0</v>
      </c>
      <c r="BE2953">
        <v>4212</v>
      </c>
      <c r="BF2953">
        <v>0.16075722300675546</v>
      </c>
      <c r="BG2953">
        <v>373962</v>
      </c>
      <c r="BH2953">
        <v>14.421982259930582</v>
      </c>
      <c r="BI2953">
        <v>5030</v>
      </c>
      <c r="BJ2953">
        <v>25</v>
      </c>
      <c r="BK2953">
        <v>2</v>
      </c>
      <c r="BL2953">
        <v>2</v>
      </c>
      <c r="BM2953">
        <v>0</v>
      </c>
      <c r="BN2953">
        <v>0</v>
      </c>
      <c r="BO2953">
        <v>3</v>
      </c>
      <c r="BP2953">
        <v>0</v>
      </c>
      <c r="BQ2953">
        <v>2</v>
      </c>
      <c r="BR2953">
        <v>2</v>
      </c>
      <c r="BS2953">
        <v>0</v>
      </c>
      <c r="BT2953">
        <v>26213</v>
      </c>
      <c r="BU2953">
        <v>0.77</v>
      </c>
      <c r="BV2953">
        <v>0.44901190000000002</v>
      </c>
      <c r="BW2953">
        <v>137</v>
      </c>
      <c r="BX2953">
        <v>1.373364</v>
      </c>
      <c r="BY2953">
        <v>-1.0067079999999999</v>
      </c>
      <c r="BZ2953">
        <v>25</v>
      </c>
      <c r="CA2953">
        <v>2</v>
      </c>
      <c r="CB2953">
        <v>1</v>
      </c>
      <c r="CC2953">
        <v>0</v>
      </c>
      <c r="CD2953">
        <v>0</v>
      </c>
      <c r="CE2953">
        <v>1</v>
      </c>
      <c r="CF2953">
        <v>0</v>
      </c>
      <c r="CG2953">
        <v>1</v>
      </c>
      <c r="CH2953">
        <v>2</v>
      </c>
      <c r="CI2953">
        <v>0</v>
      </c>
      <c r="CJ2953">
        <v>25733</v>
      </c>
      <c r="CK2953">
        <v>1.2435394240858042</v>
      </c>
      <c r="CL2953">
        <v>0.52961021748298087</v>
      </c>
      <c r="CM2953">
        <v>112</v>
      </c>
      <c r="CN2953">
        <v>-0.95957732257196027</v>
      </c>
      <c r="CO2953">
        <v>2319</v>
      </c>
      <c r="CP2953">
        <v>-0.52548215149999999</v>
      </c>
      <c r="CQ2953">
        <v>-0.24039890820000001</v>
      </c>
      <c r="CR2953">
        <v>21544</v>
      </c>
      <c r="CS2953">
        <v>0.84499999999999997</v>
      </c>
      <c r="CT2953">
        <v>21511</v>
      </c>
      <c r="CU2953">
        <v>0.86245975530999996</v>
      </c>
      <c r="CV2953">
        <v>15</v>
      </c>
      <c r="CW2953">
        <v>9</v>
      </c>
      <c r="CX2953">
        <v>23</v>
      </c>
      <c r="CY2953">
        <v>119</v>
      </c>
      <c r="CZ2953">
        <v>582</v>
      </c>
      <c r="DA2953" s="2">
        <v>10374</v>
      </c>
      <c r="DB2953" s="2">
        <v>1625</v>
      </c>
      <c r="DC2953" s="2">
        <v>61.62</v>
      </c>
      <c r="DD2953" s="2">
        <v>182</v>
      </c>
      <c r="DE2953">
        <v>156</v>
      </c>
      <c r="DF2953">
        <v>5</v>
      </c>
      <c r="DG2953">
        <v>11.55</v>
      </c>
      <c r="DH2953">
        <v>11.55</v>
      </c>
      <c r="DI2953" s="2">
        <v>7.7</v>
      </c>
      <c r="DJ2953">
        <v>0.02</v>
      </c>
      <c r="DK2953">
        <v>0.90516929750572361</v>
      </c>
      <c r="DL2953">
        <v>0</v>
      </c>
      <c r="DM2953">
        <v>0</v>
      </c>
      <c r="DN2953">
        <v>8.1999999999999993</v>
      </c>
      <c r="DO2953">
        <v>1.9E-2</v>
      </c>
      <c r="DP2953">
        <v>61.6</v>
      </c>
      <c r="DQ2953" s="2">
        <v>23540</v>
      </c>
      <c r="DR2953" s="2">
        <v>643.41716951000001</v>
      </c>
      <c r="DS2953">
        <v>1.5361620536449977E-3</v>
      </c>
      <c r="DT2953">
        <v>1.9030487446367099</v>
      </c>
      <c r="DU2953">
        <v>797088.16059359664</v>
      </c>
      <c r="DV2953">
        <v>0</v>
      </c>
    </row>
    <row r="2954" spans="1:126" x14ac:dyDescent="0.15">
      <c r="A2954" t="s">
        <v>4758</v>
      </c>
      <c r="B2954" t="s">
        <v>1348</v>
      </c>
      <c r="C2954">
        <v>54</v>
      </c>
      <c r="D2954">
        <v>69</v>
      </c>
      <c r="E2954" t="s">
        <v>4802</v>
      </c>
      <c r="F2954">
        <v>54069</v>
      </c>
      <c r="G2954" t="s">
        <v>7937</v>
      </c>
      <c r="H2954">
        <v>92.6</v>
      </c>
      <c r="I2954">
        <v>3.6</v>
      </c>
      <c r="J2954">
        <v>0.1</v>
      </c>
      <c r="K2954">
        <v>0.8</v>
      </c>
      <c r="L2954">
        <v>2</v>
      </c>
      <c r="M2954">
        <v>0.8</v>
      </c>
      <c r="N2954">
        <f t="shared" si="189"/>
        <v>8593.0099999999966</v>
      </c>
      <c r="O2954">
        <f t="shared" si="187"/>
        <v>1406.9900000000034</v>
      </c>
      <c r="P2954">
        <f t="shared" si="188"/>
        <v>1.6883880000000047</v>
      </c>
      <c r="Q2954" s="4">
        <v>54069</v>
      </c>
      <c r="R2954" s="5">
        <v>40.098931999999998</v>
      </c>
      <c r="S2954" s="5">
        <v>-80.620728</v>
      </c>
      <c r="T2954">
        <v>3</v>
      </c>
      <c r="U2954">
        <v>-3.7544365543256498E-2</v>
      </c>
      <c r="V2954">
        <v>44307</v>
      </c>
      <c r="W2954">
        <v>43956</v>
      </c>
      <c r="X2954">
        <v>43637</v>
      </c>
      <c r="Y2954">
        <v>42950</v>
      </c>
      <c r="Z2954">
        <v>22221</v>
      </c>
      <c r="AA2954">
        <v>53059</v>
      </c>
      <c r="AB2954">
        <v>16706.173999999999</v>
      </c>
      <c r="AC2954">
        <v>40569</v>
      </c>
      <c r="AD2954">
        <v>2</v>
      </c>
      <c r="AE2954">
        <v>4.5832664940302951E-5</v>
      </c>
      <c r="AF2954">
        <v>17</v>
      </c>
      <c r="AG2954">
        <v>197</v>
      </c>
      <c r="AH2954">
        <v>8.6294416243654817E-2</v>
      </c>
      <c r="AI2954" s="3">
        <v>30079</v>
      </c>
      <c r="AJ2954" s="3">
        <v>67731.222275275009</v>
      </c>
      <c r="AK2954">
        <v>102</v>
      </c>
      <c r="AL2954">
        <v>69670.399999999994</v>
      </c>
      <c r="AM2954">
        <v>127258</v>
      </c>
      <c r="AN2954">
        <v>15935</v>
      </c>
      <c r="AO2954">
        <v>143193</v>
      </c>
      <c r="AP2954">
        <v>7</v>
      </c>
      <c r="AQ2954">
        <v>2</v>
      </c>
      <c r="AR2954">
        <v>9</v>
      </c>
      <c r="AS2954">
        <v>0.20475020475020472</v>
      </c>
      <c r="AT2954">
        <v>7</v>
      </c>
      <c r="AU2954">
        <v>36</v>
      </c>
      <c r="AV2954">
        <f t="shared" si="190"/>
        <v>43</v>
      </c>
      <c r="AW2954">
        <v>35763</v>
      </c>
      <c r="AX2954">
        <v>0.84</v>
      </c>
      <c r="AY2954">
        <v>79758702.441460595</v>
      </c>
      <c r="AZ2954">
        <v>79758.702441460598</v>
      </c>
      <c r="BA2954">
        <v>1684.3808246600099</v>
      </c>
      <c r="BB2954">
        <v>5.9368996925137081</v>
      </c>
      <c r="BC2954">
        <v>48222</v>
      </c>
      <c r="BD2954">
        <v>209094</v>
      </c>
      <c r="BE2954">
        <v>-160872</v>
      </c>
      <c r="BF2954">
        <v>-3.6308483986728959</v>
      </c>
      <c r="BG2954">
        <v>1745620</v>
      </c>
      <c r="BH2954">
        <v>40.003208286545821</v>
      </c>
      <c r="BI2954">
        <v>6543</v>
      </c>
      <c r="BJ2954">
        <v>50</v>
      </c>
      <c r="BK2954">
        <v>22</v>
      </c>
      <c r="BL2954">
        <v>3</v>
      </c>
      <c r="BM2954">
        <v>0</v>
      </c>
      <c r="BN2954">
        <v>4</v>
      </c>
      <c r="BO2954">
        <v>18</v>
      </c>
      <c r="BP2954">
        <v>1</v>
      </c>
      <c r="BQ2954">
        <v>4</v>
      </c>
      <c r="BR2954">
        <v>1</v>
      </c>
      <c r="BS2954">
        <v>1</v>
      </c>
      <c r="BT2954">
        <v>44015</v>
      </c>
      <c r="BU2954">
        <v>0.75</v>
      </c>
      <c r="BV2954">
        <v>0.55374500000000004</v>
      </c>
      <c r="BW2954">
        <v>539</v>
      </c>
      <c r="BX2954">
        <v>2.3628309999999999</v>
      </c>
      <c r="BY2954">
        <v>1.3625320000000001</v>
      </c>
      <c r="BZ2954">
        <v>45</v>
      </c>
      <c r="CA2954">
        <v>21</v>
      </c>
      <c r="CB2954">
        <v>2</v>
      </c>
      <c r="CC2954">
        <v>1</v>
      </c>
      <c r="CD2954">
        <v>4</v>
      </c>
      <c r="CE2954">
        <v>19</v>
      </c>
      <c r="CF2954">
        <v>1</v>
      </c>
      <c r="CG2954">
        <v>2</v>
      </c>
      <c r="CH2954">
        <v>1</v>
      </c>
      <c r="CI2954">
        <v>1</v>
      </c>
      <c r="CJ2954">
        <v>43185</v>
      </c>
      <c r="CK2954">
        <v>2.2461502836633089</v>
      </c>
      <c r="CL2954">
        <v>0.53852165809961827</v>
      </c>
      <c r="CM2954">
        <v>464</v>
      </c>
      <c r="CN2954">
        <v>1.089593690284214</v>
      </c>
      <c r="CO2954">
        <v>7333</v>
      </c>
      <c r="CP2954">
        <v>0.63910751600000004</v>
      </c>
      <c r="CQ2954">
        <v>0.55081750399999996</v>
      </c>
      <c r="CR2954">
        <v>36536</v>
      </c>
      <c r="CS2954">
        <v>0.85199999999999998</v>
      </c>
      <c r="CT2954">
        <v>37395</v>
      </c>
      <c r="CU2954">
        <v>0.89234498081000002</v>
      </c>
      <c r="CV2954">
        <v>104</v>
      </c>
      <c r="CW2954">
        <v>41</v>
      </c>
      <c r="CX2954">
        <v>66</v>
      </c>
      <c r="CZ2954">
        <v>289</v>
      </c>
      <c r="DA2954" s="2">
        <v>36232</v>
      </c>
      <c r="DB2954" s="2">
        <v>4405</v>
      </c>
      <c r="DC2954" s="2">
        <v>176.09</v>
      </c>
      <c r="DD2954" s="2">
        <v>3011</v>
      </c>
      <c r="DE2954">
        <v>71</v>
      </c>
      <c r="DF2954">
        <v>8</v>
      </c>
      <c r="DG2954">
        <v>96.05</v>
      </c>
      <c r="DH2954">
        <v>2.29</v>
      </c>
      <c r="DI2954" s="2">
        <v>25.16</v>
      </c>
      <c r="DJ2954">
        <v>-0.13</v>
      </c>
      <c r="DK2954">
        <v>0.98537185411749062</v>
      </c>
      <c r="DL2954">
        <v>0</v>
      </c>
      <c r="DM2954">
        <v>0</v>
      </c>
      <c r="DN2954">
        <v>0.5</v>
      </c>
      <c r="DO2954">
        <v>6.9999999999999993E-3</v>
      </c>
      <c r="DP2954">
        <v>0</v>
      </c>
      <c r="DQ2954" s="2">
        <v>0</v>
      </c>
      <c r="DR2954" s="2">
        <v>0.98224216999999991</v>
      </c>
      <c r="DS2954">
        <v>1.4098414448890779E-5</v>
      </c>
      <c r="DT2954">
        <v>3.8032609356837099</v>
      </c>
      <c r="DU2954">
        <v>264974.71069345833</v>
      </c>
      <c r="DV2954">
        <v>1</v>
      </c>
    </row>
    <row r="2955" spans="1:126" x14ac:dyDescent="0.15">
      <c r="A2955" t="s">
        <v>4758</v>
      </c>
      <c r="B2955" t="s">
        <v>1862</v>
      </c>
      <c r="C2955">
        <v>54</v>
      </c>
      <c r="D2955">
        <v>71</v>
      </c>
      <c r="E2955" t="s">
        <v>4803</v>
      </c>
      <c r="F2955">
        <v>54071</v>
      </c>
      <c r="G2955" t="s">
        <v>7938</v>
      </c>
      <c r="H2955">
        <v>95.6</v>
      </c>
      <c r="I2955">
        <v>1.9</v>
      </c>
      <c r="J2955">
        <v>0.2</v>
      </c>
      <c r="K2955">
        <v>0.3</v>
      </c>
      <c r="L2955">
        <v>1.1000000000000001</v>
      </c>
      <c r="M2955">
        <v>0.9</v>
      </c>
      <c r="N2955">
        <f t="shared" si="189"/>
        <v>9145.119999999999</v>
      </c>
      <c r="O2955">
        <f t="shared" si="187"/>
        <v>854.88000000000102</v>
      </c>
      <c r="P2955">
        <f t="shared" si="188"/>
        <v>1.0258560000000017</v>
      </c>
      <c r="Q2955" s="4">
        <v>54071</v>
      </c>
      <c r="R2955" s="5">
        <v>38.67445</v>
      </c>
      <c r="S2955" s="5">
        <v>-79.340616999999995</v>
      </c>
      <c r="T2955">
        <v>8</v>
      </c>
      <c r="U2955">
        <v>0.1237733191515079</v>
      </c>
      <c r="V2955">
        <v>7666</v>
      </c>
      <c r="W2955">
        <v>7525</v>
      </c>
      <c r="X2955">
        <v>7402</v>
      </c>
      <c r="Y2955">
        <v>7103</v>
      </c>
      <c r="Z2955">
        <v>3744</v>
      </c>
      <c r="AA2955">
        <v>53061</v>
      </c>
      <c r="AB2955">
        <v>2526.9269999999997</v>
      </c>
      <c r="AC2955">
        <v>36953</v>
      </c>
      <c r="AD2955">
        <v>1</v>
      </c>
      <c r="AE2955">
        <v>1.3509862199405565E-4</v>
      </c>
      <c r="AF2955">
        <v>23</v>
      </c>
      <c r="AG2955">
        <v>556</v>
      </c>
      <c r="AH2955">
        <v>4.1366906474820143E-2</v>
      </c>
      <c r="AI2955" s="3">
        <v>170120</v>
      </c>
      <c r="AJ2955" s="3">
        <v>445478.56182301004</v>
      </c>
      <c r="AK2955">
        <v>186</v>
      </c>
      <c r="AL2955">
        <v>446854.40000000002</v>
      </c>
      <c r="AM2955">
        <v>75235</v>
      </c>
      <c r="AN2955">
        <v>37999</v>
      </c>
      <c r="AO2955">
        <v>113234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4</v>
      </c>
      <c r="AV2955">
        <f t="shared" si="190"/>
        <v>4</v>
      </c>
      <c r="AW2955">
        <v>2008</v>
      </c>
      <c r="AX2955">
        <v>0.29000000000000004</v>
      </c>
      <c r="AY2955">
        <v>396010177.39995903</v>
      </c>
      <c r="AZ2955">
        <v>396010.17739995901</v>
      </c>
      <c r="BA2955">
        <v>48213.445836593899</v>
      </c>
      <c r="BB2955">
        <v>0.20741102044214441</v>
      </c>
      <c r="BC2955">
        <v>3431</v>
      </c>
      <c r="BD2955">
        <v>0</v>
      </c>
      <c r="BE2955">
        <v>3431</v>
      </c>
      <c r="BF2955">
        <v>0.44756065744847379</v>
      </c>
      <c r="BG2955">
        <v>167881</v>
      </c>
      <c r="BH2955">
        <v>22.680491758984058</v>
      </c>
      <c r="BI2955">
        <v>1614</v>
      </c>
      <c r="BJ2955">
        <v>5</v>
      </c>
      <c r="BK2955">
        <v>1</v>
      </c>
      <c r="BL2955">
        <v>1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7390</v>
      </c>
      <c r="BU2955">
        <v>0.51</v>
      </c>
      <c r="BV2955">
        <v>0.55655739999999998</v>
      </c>
      <c r="BW2955">
        <v>61</v>
      </c>
      <c r="BX2955">
        <v>1.082544</v>
      </c>
      <c r="BY2955">
        <v>-6.5454100000000001E-2</v>
      </c>
      <c r="BZ2955">
        <v>5</v>
      </c>
      <c r="CA2955">
        <v>1</v>
      </c>
      <c r="CB2955">
        <v>1</v>
      </c>
      <c r="CC2955">
        <v>0</v>
      </c>
      <c r="CD2955">
        <v>0</v>
      </c>
      <c r="CE2955">
        <v>0</v>
      </c>
      <c r="CF2955">
        <v>1</v>
      </c>
      <c r="CG2955">
        <v>0</v>
      </c>
      <c r="CH2955">
        <v>0</v>
      </c>
      <c r="CI2955">
        <v>0</v>
      </c>
      <c r="CJ2955">
        <v>7288</v>
      </c>
      <c r="CK2955">
        <v>1.0976948408342482</v>
      </c>
      <c r="CL2955">
        <v>0.57957796852646637</v>
      </c>
      <c r="CM2955">
        <v>57</v>
      </c>
      <c r="CN2955">
        <v>-0.19290471948611571</v>
      </c>
      <c r="CO2955">
        <v>628</v>
      </c>
      <c r="CP2955">
        <v>1.1776856419999999</v>
      </c>
      <c r="CQ2955">
        <v>0.36480829999999997</v>
      </c>
      <c r="CR2955">
        <v>6179</v>
      </c>
      <c r="CS2955">
        <v>0.86</v>
      </c>
      <c r="CT2955">
        <v>6041</v>
      </c>
      <c r="CU2955">
        <v>0.84565685571000004</v>
      </c>
      <c r="CV2955">
        <v>4</v>
      </c>
      <c r="CW2955">
        <v>8</v>
      </c>
      <c r="CX2955">
        <v>2</v>
      </c>
      <c r="CY2955">
        <v>341</v>
      </c>
      <c r="CZ2955">
        <v>883</v>
      </c>
      <c r="DA2955" s="2">
        <v>3073</v>
      </c>
      <c r="DB2955" s="2">
        <v>420</v>
      </c>
      <c r="DC2955" s="2">
        <v>40.159999999999997</v>
      </c>
      <c r="DD2955" s="2">
        <v>296</v>
      </c>
      <c r="DE2955">
        <v>268</v>
      </c>
      <c r="DF2955">
        <v>27</v>
      </c>
      <c r="DH2955">
        <v>13.39</v>
      </c>
      <c r="DI2955" s="2">
        <v>40.159999999999997</v>
      </c>
      <c r="DJ2955">
        <v>0.82</v>
      </c>
      <c r="DK2955">
        <v>0.98039619092405361</v>
      </c>
      <c r="DL2955">
        <v>0</v>
      </c>
      <c r="DM2955">
        <v>0</v>
      </c>
      <c r="DN2955">
        <v>7.5</v>
      </c>
      <c r="DO2955">
        <v>1.7000000000000001E-2</v>
      </c>
      <c r="DP2955">
        <v>99.09</v>
      </c>
      <c r="DQ2955" s="2">
        <f>49106+78275+3654+109</f>
        <v>131144</v>
      </c>
      <c r="DR2955" s="2">
        <v>1468.9457346199999</v>
      </c>
      <c r="DS2955">
        <v>3.2825872164750983E-3</v>
      </c>
      <c r="DV2955">
        <v>1</v>
      </c>
    </row>
    <row r="2956" spans="1:126" x14ac:dyDescent="0.15">
      <c r="A2956" t="s">
        <v>4758</v>
      </c>
      <c r="B2956" t="s">
        <v>4804</v>
      </c>
      <c r="C2956">
        <v>54</v>
      </c>
      <c r="D2956">
        <v>73</v>
      </c>
      <c r="E2956" t="s">
        <v>4805</v>
      </c>
      <c r="F2956">
        <v>54073</v>
      </c>
      <c r="G2956" t="s">
        <v>7939</v>
      </c>
      <c r="H2956">
        <v>96.7</v>
      </c>
      <c r="I2956">
        <v>1.3</v>
      </c>
      <c r="J2956">
        <v>0.1</v>
      </c>
      <c r="K2956">
        <v>0.1</v>
      </c>
      <c r="L2956">
        <v>1</v>
      </c>
      <c r="M2956">
        <v>0.8</v>
      </c>
      <c r="N2956">
        <f t="shared" si="189"/>
        <v>9354.2400000000016</v>
      </c>
      <c r="O2956">
        <f t="shared" si="187"/>
        <v>645.7599999999984</v>
      </c>
      <c r="P2956">
        <f t="shared" si="188"/>
        <v>0.77491199999999838</v>
      </c>
      <c r="Q2956" s="4">
        <v>54073</v>
      </c>
      <c r="R2956" s="5">
        <v>39.368133</v>
      </c>
      <c r="S2956" s="5">
        <v>-81.161171999999993</v>
      </c>
      <c r="T2956">
        <v>6</v>
      </c>
      <c r="U2956">
        <v>0.18602837665462615</v>
      </c>
      <c r="V2956">
        <v>7630</v>
      </c>
      <c r="W2956">
        <v>7600</v>
      </c>
      <c r="X2956">
        <v>7636</v>
      </c>
      <c r="Y2956">
        <v>7503</v>
      </c>
      <c r="Z2956">
        <v>4157</v>
      </c>
      <c r="AA2956">
        <v>53063</v>
      </c>
      <c r="AB2956">
        <v>2582.8559999999998</v>
      </c>
      <c r="AC2956">
        <v>44288</v>
      </c>
      <c r="AD2956">
        <v>1</v>
      </c>
      <c r="AE2956">
        <v>1.3095861707700367E-4</v>
      </c>
      <c r="AF2956">
        <v>10</v>
      </c>
      <c r="AG2956">
        <v>150</v>
      </c>
      <c r="AH2956">
        <v>6.6666666666666666E-2</v>
      </c>
      <c r="AI2956" s="3">
        <v>21498</v>
      </c>
      <c r="AJ2956" s="3">
        <v>83265.886811945005</v>
      </c>
      <c r="AK2956">
        <v>86</v>
      </c>
      <c r="AL2956">
        <v>86144</v>
      </c>
      <c r="AM2956">
        <v>37596</v>
      </c>
      <c r="AN2956">
        <v>8276</v>
      </c>
      <c r="AO2956">
        <v>45872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8</v>
      </c>
      <c r="AV2956">
        <f t="shared" si="190"/>
        <v>8</v>
      </c>
      <c r="AW2956">
        <v>3451</v>
      </c>
      <c r="AX2956">
        <v>0.49</v>
      </c>
      <c r="AY2956">
        <v>153781675.571834</v>
      </c>
      <c r="AZ2956">
        <v>153781.675571834</v>
      </c>
      <c r="BA2956">
        <v>20398.7523405594</v>
      </c>
      <c r="BB2956">
        <v>0.49022606054767015</v>
      </c>
      <c r="BC2956">
        <v>119597</v>
      </c>
      <c r="BD2956">
        <v>115613</v>
      </c>
      <c r="BE2956">
        <v>3984</v>
      </c>
      <c r="BF2956">
        <v>0.5221494102228047</v>
      </c>
      <c r="BG2956">
        <v>115572</v>
      </c>
      <c r="BH2956">
        <v>15.135149292823467</v>
      </c>
      <c r="BI2956">
        <v>1283</v>
      </c>
      <c r="BJ2956">
        <v>6</v>
      </c>
      <c r="BK2956">
        <v>4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1</v>
      </c>
      <c r="BS2956">
        <v>0</v>
      </c>
      <c r="BT2956">
        <v>7364</v>
      </c>
      <c r="BU2956">
        <v>0.77</v>
      </c>
      <c r="BV2956">
        <v>0.52321490000000004</v>
      </c>
      <c r="BW2956">
        <v>47</v>
      </c>
      <c r="BX2956">
        <v>1.6295489999999999</v>
      </c>
      <c r="BY2956">
        <v>-0.25261470000000003</v>
      </c>
      <c r="BZ2956">
        <v>8</v>
      </c>
      <c r="CA2956">
        <v>4</v>
      </c>
      <c r="CB2956">
        <v>0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7713</v>
      </c>
      <c r="CK2956">
        <v>1.6854660962012187</v>
      </c>
      <c r="CL2956">
        <v>0.54446147949405899</v>
      </c>
      <c r="CM2956">
        <v>36</v>
      </c>
      <c r="CN2956">
        <v>-0.44657795866382832</v>
      </c>
      <c r="CO2956">
        <v>579</v>
      </c>
      <c r="CP2956">
        <v>0.80603635699999998</v>
      </c>
      <c r="CQ2956">
        <v>0.50100461100000004</v>
      </c>
      <c r="CR2956">
        <v>6654</v>
      </c>
      <c r="CS2956">
        <v>0.86599999999999999</v>
      </c>
      <c r="CT2956">
        <v>6470</v>
      </c>
      <c r="CU2956">
        <v>0.89973865525999996</v>
      </c>
      <c r="CV2956">
        <v>4</v>
      </c>
      <c r="CW2956">
        <v>4</v>
      </c>
      <c r="CX2956">
        <v>3</v>
      </c>
      <c r="CY2956">
        <v>59</v>
      </c>
      <c r="CZ2956">
        <v>236</v>
      </c>
      <c r="DA2956" s="2">
        <v>3750</v>
      </c>
      <c r="DB2956" s="2">
        <v>510</v>
      </c>
      <c r="DC2956" s="2">
        <v>39.590000000000003</v>
      </c>
      <c r="DD2956" s="2">
        <v>221</v>
      </c>
      <c r="DE2956">
        <v>80</v>
      </c>
      <c r="DF2956">
        <v>1</v>
      </c>
      <c r="DG2956">
        <v>13.2</v>
      </c>
      <c r="DH2956">
        <v>13.2</v>
      </c>
      <c r="DJ2956">
        <v>-0.12</v>
      </c>
      <c r="DK2956">
        <v>0.99469718113312866</v>
      </c>
      <c r="DL2956">
        <v>0</v>
      </c>
      <c r="DM2956">
        <v>0</v>
      </c>
      <c r="DN2956">
        <v>3.5</v>
      </c>
      <c r="DO2956">
        <v>4.0999999999999995E-2</v>
      </c>
      <c r="DP2956">
        <v>0</v>
      </c>
      <c r="DQ2956" s="2">
        <v>0</v>
      </c>
      <c r="DR2956" s="2">
        <v>0</v>
      </c>
      <c r="DS2956">
        <v>0</v>
      </c>
      <c r="DT2956">
        <v>2.1846228220397701</v>
      </c>
      <c r="DU2956">
        <v>188192.14838179396</v>
      </c>
      <c r="DV2956">
        <v>1</v>
      </c>
    </row>
    <row r="2957" spans="1:126" s="2" customFormat="1" x14ac:dyDescent="0.15">
      <c r="A2957" s="2" t="s">
        <v>4758</v>
      </c>
      <c r="B2957" s="2" t="s">
        <v>1512</v>
      </c>
      <c r="C2957" s="2">
        <v>54</v>
      </c>
      <c r="D2957" s="2">
        <v>75</v>
      </c>
      <c r="E2957" s="2" t="s">
        <v>4806</v>
      </c>
      <c r="F2957" s="2">
        <v>54075</v>
      </c>
      <c r="G2957" t="s">
        <v>7940</v>
      </c>
      <c r="H2957">
        <v>97.3</v>
      </c>
      <c r="I2957">
        <v>0.7</v>
      </c>
      <c r="J2957">
        <v>0.2</v>
      </c>
      <c r="K2957">
        <v>0</v>
      </c>
      <c r="L2957">
        <v>1.1000000000000001</v>
      </c>
      <c r="M2957">
        <v>0.8</v>
      </c>
      <c r="N2957">
        <f t="shared" si="189"/>
        <v>9469.6699999999983</v>
      </c>
      <c r="O2957">
        <f t="shared" si="187"/>
        <v>530.33000000000175</v>
      </c>
      <c r="P2957">
        <f t="shared" si="188"/>
        <v>0.63639600000000229</v>
      </c>
      <c r="Q2957" s="4">
        <v>54075</v>
      </c>
      <c r="R2957" s="5">
        <v>38.332605999999998</v>
      </c>
      <c r="S2957" s="5">
        <v>-80.010120999999998</v>
      </c>
      <c r="T2957" s="2">
        <v>9</v>
      </c>
      <c r="U2957" s="2">
        <v>0.17688316345073338</v>
      </c>
      <c r="V2957" s="2">
        <v>8750</v>
      </c>
      <c r="W2957" s="2">
        <v>8710</v>
      </c>
      <c r="X2957" s="2">
        <v>8697</v>
      </c>
      <c r="Y2957" s="2">
        <v>8571</v>
      </c>
      <c r="Z2957" s="2">
        <v>4718</v>
      </c>
      <c r="AA2957">
        <v>53065</v>
      </c>
      <c r="AB2957" s="2">
        <v>3140.4879999999998</v>
      </c>
      <c r="AC2957" s="2">
        <v>36827</v>
      </c>
      <c r="AD2957" s="2">
        <v>3</v>
      </c>
      <c r="AE2957" s="2">
        <v>3.4494653328734045E-4</v>
      </c>
      <c r="AF2957" s="2">
        <v>37</v>
      </c>
      <c r="AG2957" s="2">
        <v>389</v>
      </c>
      <c r="AH2957" s="2">
        <v>9.5115681233933158E-2</v>
      </c>
      <c r="AI2957" s="3">
        <v>118464</v>
      </c>
      <c r="AJ2957" s="3">
        <v>601785.90275002504</v>
      </c>
      <c r="AK2957" s="2">
        <v>148</v>
      </c>
      <c r="AL2957" s="2">
        <v>602816</v>
      </c>
      <c r="AM2957" s="2">
        <v>56939</v>
      </c>
      <c r="AN2957" s="2">
        <v>23780</v>
      </c>
      <c r="AO2957" s="2">
        <v>80719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7</v>
      </c>
      <c r="AV2957">
        <f t="shared" si="190"/>
        <v>7</v>
      </c>
      <c r="AW2957" s="2">
        <v>0</v>
      </c>
      <c r="AX2957" s="2">
        <v>0</v>
      </c>
      <c r="AY2957" s="2">
        <v>465732386.13989401</v>
      </c>
      <c r="AZ2957" s="2">
        <v>465732.38613989402</v>
      </c>
      <c r="BA2957" s="2">
        <v>51065.835681424804</v>
      </c>
      <c r="BB2957" s="2">
        <v>0.19582564089198876</v>
      </c>
      <c r="BC2957" s="2">
        <v>5204</v>
      </c>
      <c r="BD2957" s="2">
        <v>0</v>
      </c>
      <c r="BE2957" s="2">
        <v>5204</v>
      </c>
      <c r="BF2957" s="2">
        <v>0.59474285714285713</v>
      </c>
      <c r="BG2957" s="2">
        <v>157027</v>
      </c>
      <c r="BH2957" s="2">
        <v>18.055306427503737</v>
      </c>
      <c r="BI2957" s="2">
        <v>1739</v>
      </c>
      <c r="BJ2957" s="2">
        <v>7</v>
      </c>
      <c r="BK2957" s="2">
        <v>0</v>
      </c>
      <c r="BL2957" s="2">
        <v>1</v>
      </c>
      <c r="BM2957" s="2">
        <v>0</v>
      </c>
      <c r="BN2957" s="2">
        <v>0</v>
      </c>
      <c r="BO2957" s="2">
        <v>0</v>
      </c>
      <c r="BP2957" s="2">
        <v>0</v>
      </c>
      <c r="BQ2957" s="2">
        <v>1</v>
      </c>
      <c r="BR2957" s="2">
        <v>1</v>
      </c>
      <c r="BS2957" s="2">
        <v>0</v>
      </c>
      <c r="BT2957" s="2">
        <v>8418</v>
      </c>
      <c r="BU2957" s="2">
        <v>0.3</v>
      </c>
      <c r="BV2957" s="2">
        <v>0.53160130000000005</v>
      </c>
      <c r="BW2957" s="2">
        <v>83</v>
      </c>
      <c r="BX2957" s="2">
        <v>1.1879310000000001</v>
      </c>
      <c r="BY2957" s="2">
        <v>0.26973150000000001</v>
      </c>
      <c r="BZ2957" s="2">
        <v>7</v>
      </c>
      <c r="CA2957" s="2">
        <v>0</v>
      </c>
      <c r="CB2957" s="2">
        <v>2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1</v>
      </c>
      <c r="CI2957" s="2">
        <v>0</v>
      </c>
      <c r="CJ2957" s="2">
        <v>8671</v>
      </c>
      <c r="CK2957" s="2">
        <v>1.1532695190866105</v>
      </c>
      <c r="CL2957" s="2">
        <v>0.69549164399533614</v>
      </c>
      <c r="CM2957" s="2">
        <v>66</v>
      </c>
      <c r="CN2957" s="2">
        <v>0.37238383578455309</v>
      </c>
      <c r="CO2957" s="2">
        <v>843</v>
      </c>
      <c r="CP2957" s="2">
        <v>-0.32660525260000001</v>
      </c>
      <c r="CQ2957" s="2">
        <v>-0.1313448656</v>
      </c>
      <c r="CR2957" s="2">
        <v>7297</v>
      </c>
      <c r="CS2957" s="2">
        <v>0.84900000000000009</v>
      </c>
      <c r="CT2957" s="2">
        <v>6895</v>
      </c>
      <c r="CU2957" s="2">
        <v>0.85143769968000005</v>
      </c>
      <c r="CV2957" s="2">
        <v>3</v>
      </c>
      <c r="CW2957" s="2">
        <v>3</v>
      </c>
      <c r="CX2957" s="2">
        <v>4</v>
      </c>
      <c r="CY2957" s="2">
        <v>128</v>
      </c>
      <c r="CZ2957" s="2">
        <v>597</v>
      </c>
      <c r="DA2957" s="2">
        <v>4572</v>
      </c>
      <c r="DB2957" s="2">
        <v>690</v>
      </c>
      <c r="DC2957" s="2">
        <v>138.41999999999999</v>
      </c>
      <c r="DD2957" s="2">
        <v>278</v>
      </c>
      <c r="DE2957" s="2">
        <v>179</v>
      </c>
      <c r="DF2957" s="2">
        <v>12</v>
      </c>
      <c r="DG2957" s="2">
        <v>34.61</v>
      </c>
      <c r="DH2957" s="2">
        <v>69.209999999999994</v>
      </c>
      <c r="DI2957" s="2">
        <v>69.209999999999994</v>
      </c>
      <c r="DJ2957" s="2">
        <v>-0.42</v>
      </c>
      <c r="DL2957" s="2">
        <v>5.1413881748071976E-3</v>
      </c>
      <c r="DM2957" s="2">
        <v>0</v>
      </c>
      <c r="DN2957" s="2">
        <v>12.2</v>
      </c>
      <c r="DO2957" s="2">
        <v>0.02</v>
      </c>
      <c r="DP2957" s="2">
        <v>239.20999999999998</v>
      </c>
      <c r="DQ2957" s="2">
        <f>308175+2272</f>
        <v>310447</v>
      </c>
      <c r="DR2957" s="2">
        <v>2507.1992380900001</v>
      </c>
      <c r="DS2957" s="2">
        <v>2.778505582075957E-3</v>
      </c>
      <c r="DV2957" s="2">
        <v>1</v>
      </c>
    </row>
    <row r="2958" spans="1:126" x14ac:dyDescent="0.15">
      <c r="A2958" t="s">
        <v>4758</v>
      </c>
      <c r="B2958" t="s">
        <v>4807</v>
      </c>
      <c r="C2958">
        <v>54</v>
      </c>
      <c r="D2958">
        <v>77</v>
      </c>
      <c r="E2958" t="s">
        <v>4808</v>
      </c>
      <c r="F2958">
        <v>54077</v>
      </c>
      <c r="G2958" t="s">
        <v>7941</v>
      </c>
      <c r="H2958">
        <v>97.1</v>
      </c>
      <c r="I2958">
        <v>1.1000000000000001</v>
      </c>
      <c r="J2958">
        <v>0.2</v>
      </c>
      <c r="K2958">
        <v>0.1</v>
      </c>
      <c r="L2958">
        <v>0.8</v>
      </c>
      <c r="M2958">
        <v>0.7</v>
      </c>
      <c r="N2958">
        <f t="shared" si="189"/>
        <v>9430.7999999999975</v>
      </c>
      <c r="O2958">
        <f t="shared" si="187"/>
        <v>569.20000000000255</v>
      </c>
      <c r="P2958">
        <f t="shared" si="188"/>
        <v>0.68304000000000331</v>
      </c>
      <c r="Q2958" s="4">
        <v>54077</v>
      </c>
      <c r="R2958" s="5">
        <v>39.469029999999997</v>
      </c>
      <c r="S2958" s="5">
        <v>-79.668864999999997</v>
      </c>
      <c r="T2958">
        <v>3</v>
      </c>
      <c r="U2958">
        <v>0.16166795955304319</v>
      </c>
      <c r="V2958">
        <v>33471</v>
      </c>
      <c r="W2958">
        <v>33720</v>
      </c>
      <c r="X2958">
        <v>33809</v>
      </c>
      <c r="Y2958">
        <v>33805</v>
      </c>
      <c r="Z2958">
        <v>19048</v>
      </c>
      <c r="AA2958">
        <v>53067</v>
      </c>
      <c r="AB2958">
        <v>12299.659999999998</v>
      </c>
      <c r="AC2958">
        <v>45064</v>
      </c>
      <c r="AD2958">
        <v>4</v>
      </c>
      <c r="AE2958">
        <v>1.1831169215297702E-4</v>
      </c>
      <c r="AF2958">
        <v>118</v>
      </c>
      <c r="AG2958">
        <v>1084</v>
      </c>
      <c r="AH2958">
        <v>0.10885608856088561</v>
      </c>
      <c r="AI2958" s="3">
        <v>160704</v>
      </c>
      <c r="AJ2958" s="3">
        <v>415236.88154167501</v>
      </c>
      <c r="AK2958">
        <v>105</v>
      </c>
      <c r="AL2958">
        <v>416928</v>
      </c>
      <c r="AM2958">
        <v>103584</v>
      </c>
      <c r="AN2958">
        <v>60113</v>
      </c>
      <c r="AO2958">
        <v>163697</v>
      </c>
      <c r="AP2958">
        <v>3</v>
      </c>
      <c r="AQ2958">
        <v>1</v>
      </c>
      <c r="AR2958">
        <v>4</v>
      </c>
      <c r="AS2958">
        <v>0.11862396204033215</v>
      </c>
      <c r="AT2958">
        <v>2</v>
      </c>
      <c r="AU2958">
        <v>21</v>
      </c>
      <c r="AV2958">
        <f t="shared" si="190"/>
        <v>23</v>
      </c>
      <c r="AW2958">
        <v>21379</v>
      </c>
      <c r="AX2958">
        <v>0.62</v>
      </c>
      <c r="AY2958">
        <v>570030113.47091997</v>
      </c>
      <c r="AZ2958">
        <v>570030.11347092001</v>
      </c>
      <c r="BA2958">
        <v>19274.850058073102</v>
      </c>
      <c r="BB2958">
        <v>0.51881078036254757</v>
      </c>
      <c r="BC2958">
        <v>5743</v>
      </c>
      <c r="BD2958">
        <v>2139</v>
      </c>
      <c r="BE2958">
        <v>3604</v>
      </c>
      <c r="BF2958">
        <v>0.10767530100684175</v>
      </c>
      <c r="BG2958">
        <v>388192</v>
      </c>
      <c r="BH2958">
        <v>11.481913100062114</v>
      </c>
      <c r="BI2958">
        <v>5469</v>
      </c>
      <c r="BJ2958">
        <v>21</v>
      </c>
      <c r="BK2958">
        <v>6</v>
      </c>
      <c r="BL2958">
        <v>2</v>
      </c>
      <c r="BM2958">
        <v>0</v>
      </c>
      <c r="BN2958">
        <v>1</v>
      </c>
      <c r="BO2958">
        <v>0</v>
      </c>
      <c r="BP2958">
        <v>2</v>
      </c>
      <c r="BQ2958">
        <v>1</v>
      </c>
      <c r="BR2958">
        <v>1</v>
      </c>
      <c r="BS2958">
        <v>0</v>
      </c>
      <c r="BT2958">
        <v>30247</v>
      </c>
      <c r="BU2958">
        <v>0.63</v>
      </c>
      <c r="BV2958">
        <v>0.49158190000000002</v>
      </c>
      <c r="BW2958">
        <v>219</v>
      </c>
      <c r="BX2958">
        <v>1.1240779999999999</v>
      </c>
      <c r="BY2958">
        <v>-0.59607699999999997</v>
      </c>
      <c r="BZ2958">
        <v>21</v>
      </c>
      <c r="CA2958">
        <v>5</v>
      </c>
      <c r="CB2958">
        <v>1</v>
      </c>
      <c r="CC2958">
        <v>0</v>
      </c>
      <c r="CD2958">
        <v>0</v>
      </c>
      <c r="CE2958">
        <v>1</v>
      </c>
      <c r="CF2958">
        <v>1</v>
      </c>
      <c r="CG2958">
        <v>2</v>
      </c>
      <c r="CH2958">
        <v>1</v>
      </c>
      <c r="CI2958">
        <v>0</v>
      </c>
      <c r="CJ2958">
        <v>33899</v>
      </c>
      <c r="CK2958">
        <v>0.94398064839670781</v>
      </c>
      <c r="CL2958">
        <v>0.56956211085026032</v>
      </c>
      <c r="CM2958">
        <v>174</v>
      </c>
      <c r="CN2958">
        <v>-0.87902370344588998</v>
      </c>
      <c r="CO2958">
        <v>2938</v>
      </c>
      <c r="CP2958">
        <v>0.50203050400000004</v>
      </c>
      <c r="CQ2958">
        <v>6.4964550999999995E-2</v>
      </c>
      <c r="CR2958">
        <v>29590</v>
      </c>
      <c r="CS2958">
        <v>0.871</v>
      </c>
      <c r="CT2958">
        <v>26944</v>
      </c>
      <c r="CU2958">
        <v>0.86383548935999999</v>
      </c>
      <c r="CV2958">
        <v>4</v>
      </c>
      <c r="CW2958">
        <v>9</v>
      </c>
      <c r="CX2958">
        <v>10</v>
      </c>
      <c r="CY2958">
        <v>355</v>
      </c>
      <c r="CZ2958">
        <v>1611</v>
      </c>
      <c r="DA2958" s="2">
        <v>11905</v>
      </c>
      <c r="DB2958" s="2">
        <v>2080</v>
      </c>
      <c r="DC2958" s="2">
        <v>76.790000000000006</v>
      </c>
      <c r="DD2958" s="2">
        <v>1961</v>
      </c>
      <c r="DE2958">
        <v>472</v>
      </c>
      <c r="DF2958">
        <v>18</v>
      </c>
      <c r="DG2958">
        <v>23.63</v>
      </c>
      <c r="DH2958">
        <v>5.91</v>
      </c>
      <c r="DI2958" s="2">
        <v>26.58</v>
      </c>
      <c r="DJ2958">
        <v>-0.84</v>
      </c>
      <c r="DK2958">
        <v>0.95329301075268813</v>
      </c>
      <c r="DL2958">
        <v>4.6125461254612546E-3</v>
      </c>
      <c r="DM2958">
        <v>0</v>
      </c>
      <c r="DN2958">
        <v>12.1</v>
      </c>
      <c r="DO2958">
        <v>2.8999999999999998E-2</v>
      </c>
      <c r="DP2958">
        <v>124.86</v>
      </c>
      <c r="DQ2958" s="2">
        <v>3897</v>
      </c>
      <c r="DR2958" s="2">
        <v>477.79657001999999</v>
      </c>
      <c r="DS2958">
        <v>1.1459964526548949E-3</v>
      </c>
      <c r="DT2958">
        <v>3.75903936322814</v>
      </c>
      <c r="DU2958">
        <v>1567248.763631982</v>
      </c>
      <c r="DV2958">
        <v>1</v>
      </c>
    </row>
    <row r="2959" spans="1:126" x14ac:dyDescent="0.15">
      <c r="A2959" t="s">
        <v>4758</v>
      </c>
      <c r="B2959" t="s">
        <v>743</v>
      </c>
      <c r="C2959">
        <v>54</v>
      </c>
      <c r="D2959">
        <v>79</v>
      </c>
      <c r="E2959" t="s">
        <v>4809</v>
      </c>
      <c r="F2959">
        <v>54079</v>
      </c>
      <c r="G2959" t="s">
        <v>7942</v>
      </c>
      <c r="H2959">
        <v>96.2</v>
      </c>
      <c r="I2959">
        <v>0.9</v>
      </c>
      <c r="J2959">
        <v>0.2</v>
      </c>
      <c r="K2959">
        <v>0.7</v>
      </c>
      <c r="L2959">
        <v>1.1000000000000001</v>
      </c>
      <c r="M2959">
        <v>0.9</v>
      </c>
      <c r="N2959">
        <f t="shared" si="189"/>
        <v>9257.7999999999993</v>
      </c>
      <c r="O2959">
        <f t="shared" si="187"/>
        <v>742.20000000000073</v>
      </c>
      <c r="P2959">
        <f t="shared" si="188"/>
        <v>0.89064000000000121</v>
      </c>
      <c r="Q2959" s="4">
        <v>54079</v>
      </c>
      <c r="R2959" s="5">
        <v>38.510513000000003</v>
      </c>
      <c r="S2959" s="5">
        <v>-81.906109000000001</v>
      </c>
      <c r="T2959">
        <v>2</v>
      </c>
      <c r="U2959">
        <v>0.10074456928879505</v>
      </c>
      <c r="V2959">
        <v>55660</v>
      </c>
      <c r="W2959">
        <v>56356</v>
      </c>
      <c r="X2959">
        <v>56596</v>
      </c>
      <c r="Y2959">
        <v>56606</v>
      </c>
      <c r="Z2959">
        <v>30675</v>
      </c>
      <c r="AA2959">
        <v>53069</v>
      </c>
      <c r="AB2959">
        <v>22767.269</v>
      </c>
      <c r="AC2959">
        <v>56774</v>
      </c>
      <c r="AD2959">
        <v>2</v>
      </c>
      <c r="AE2959">
        <v>3.5338186444271683E-5</v>
      </c>
      <c r="AF2959">
        <v>46</v>
      </c>
      <c r="AG2959">
        <v>544</v>
      </c>
      <c r="AH2959">
        <v>8.455882352941177E-2</v>
      </c>
      <c r="AI2959" s="3">
        <v>60001</v>
      </c>
      <c r="AJ2959" s="3">
        <v>221267.88455191001</v>
      </c>
      <c r="AK2959">
        <v>79</v>
      </c>
      <c r="AL2959">
        <v>224268.80000000002</v>
      </c>
      <c r="AM2959">
        <v>231158</v>
      </c>
      <c r="AN2959">
        <v>21493</v>
      </c>
      <c r="AO2959">
        <v>252651</v>
      </c>
      <c r="AP2959">
        <v>1</v>
      </c>
      <c r="AQ2959">
        <v>2</v>
      </c>
      <c r="AR2959">
        <v>3</v>
      </c>
      <c r="AS2959">
        <v>5.3233018667045211E-2</v>
      </c>
      <c r="AT2959">
        <v>2</v>
      </c>
      <c r="AU2959">
        <v>38</v>
      </c>
      <c r="AV2959">
        <f t="shared" si="190"/>
        <v>40</v>
      </c>
      <c r="AW2959">
        <v>42333</v>
      </c>
      <c r="AX2959">
        <v>0.71</v>
      </c>
      <c r="AY2959">
        <v>284541206.24088198</v>
      </c>
      <c r="AZ2959">
        <v>284541.20624088199</v>
      </c>
      <c r="BA2959">
        <v>5510.0308014505399</v>
      </c>
      <c r="BB2959">
        <v>1.8148718873526908</v>
      </c>
      <c r="BC2959">
        <v>17213</v>
      </c>
      <c r="BD2959">
        <v>21548</v>
      </c>
      <c r="BE2959">
        <v>-4335</v>
      </c>
      <c r="BF2959">
        <v>-7.7883578871721162E-2</v>
      </c>
      <c r="BG2959">
        <v>1091657</v>
      </c>
      <c r="BH2959">
        <v>19.288589299597145</v>
      </c>
      <c r="BI2959">
        <v>7938</v>
      </c>
      <c r="BJ2959">
        <v>46</v>
      </c>
      <c r="BK2959">
        <v>2</v>
      </c>
      <c r="BL2959">
        <v>3</v>
      </c>
      <c r="BM2959">
        <v>0</v>
      </c>
      <c r="BN2959">
        <v>2</v>
      </c>
      <c r="BO2959">
        <v>3</v>
      </c>
      <c r="BP2959">
        <v>0</v>
      </c>
      <c r="BQ2959">
        <v>6</v>
      </c>
      <c r="BR2959">
        <v>3</v>
      </c>
      <c r="BS2959">
        <v>0</v>
      </c>
      <c r="BT2959">
        <v>55673</v>
      </c>
      <c r="BU2959">
        <v>0.73</v>
      </c>
      <c r="BV2959">
        <v>0.57982549999999999</v>
      </c>
      <c r="BW2959">
        <v>216</v>
      </c>
      <c r="BX2959">
        <v>1.167532</v>
      </c>
      <c r="BY2959">
        <v>-0.67078210000000005</v>
      </c>
      <c r="BZ2959">
        <v>46</v>
      </c>
      <c r="CA2959">
        <v>2</v>
      </c>
      <c r="CB2959">
        <v>3</v>
      </c>
      <c r="CC2959">
        <v>0</v>
      </c>
      <c r="CD2959">
        <v>1</v>
      </c>
      <c r="CE2959">
        <v>3</v>
      </c>
      <c r="CF2959">
        <v>0</v>
      </c>
      <c r="CG2959">
        <v>6</v>
      </c>
      <c r="CH2959">
        <v>3</v>
      </c>
      <c r="CI2959">
        <v>0</v>
      </c>
      <c r="CJ2959">
        <v>56863</v>
      </c>
      <c r="CK2959">
        <v>1.1255121959798111</v>
      </c>
      <c r="CL2959">
        <v>0.6451806244210756</v>
      </c>
      <c r="CM2959">
        <v>183</v>
      </c>
      <c r="CN2959">
        <v>-0.77091226725037454</v>
      </c>
      <c r="CO2959">
        <v>8457</v>
      </c>
      <c r="CP2959">
        <v>0.67449553200000001</v>
      </c>
      <c r="CQ2959">
        <v>1.0727203089999999</v>
      </c>
      <c r="CR2959">
        <v>50548</v>
      </c>
      <c r="CS2959">
        <v>0.88800000000000001</v>
      </c>
      <c r="CT2959">
        <v>47589</v>
      </c>
      <c r="CU2959">
        <v>0.89815167403999996</v>
      </c>
      <c r="CV2959">
        <v>43</v>
      </c>
      <c r="CW2959">
        <v>25</v>
      </c>
      <c r="CX2959">
        <v>63</v>
      </c>
      <c r="CY2959">
        <v>218</v>
      </c>
      <c r="CZ2959">
        <v>791</v>
      </c>
      <c r="DA2959" s="2">
        <v>27811</v>
      </c>
      <c r="DB2959" s="2">
        <v>5995</v>
      </c>
      <c r="DC2959" s="2">
        <v>82.97</v>
      </c>
      <c r="DD2959" s="2">
        <v>1924</v>
      </c>
      <c r="DE2959">
        <v>239</v>
      </c>
      <c r="DF2959">
        <v>16</v>
      </c>
      <c r="DG2959">
        <v>28.24</v>
      </c>
      <c r="DH2959">
        <v>8.83</v>
      </c>
      <c r="DI2959" s="2">
        <v>7.06</v>
      </c>
      <c r="DJ2959">
        <v>-0.43</v>
      </c>
      <c r="DK2959">
        <v>0.98460025666238893</v>
      </c>
      <c r="DL2959">
        <v>1.838235294117647E-3</v>
      </c>
      <c r="DM2959">
        <v>0</v>
      </c>
      <c r="DN2959">
        <v>11.5</v>
      </c>
      <c r="DO2959">
        <v>5.0999999999999997E-2</v>
      </c>
      <c r="DP2959">
        <v>132.98000000000002</v>
      </c>
      <c r="DQ2959" s="2">
        <v>0</v>
      </c>
      <c r="DR2959" s="2">
        <v>0</v>
      </c>
      <c r="DS2959">
        <v>0</v>
      </c>
      <c r="DT2959">
        <v>2.4681112570010599</v>
      </c>
      <c r="DU2959">
        <v>553520.34987411939</v>
      </c>
      <c r="DV2959">
        <v>1</v>
      </c>
    </row>
    <row r="2960" spans="1:126" x14ac:dyDescent="0.15">
      <c r="A2960" t="s">
        <v>4758</v>
      </c>
      <c r="B2960" t="s">
        <v>4810</v>
      </c>
      <c r="C2960">
        <v>54</v>
      </c>
      <c r="D2960">
        <v>81</v>
      </c>
      <c r="E2960" t="s">
        <v>4811</v>
      </c>
      <c r="F2960">
        <v>54081</v>
      </c>
      <c r="G2960" t="s">
        <v>7943</v>
      </c>
      <c r="H2960">
        <v>87.8</v>
      </c>
      <c r="I2960">
        <v>8.1</v>
      </c>
      <c r="J2960">
        <v>0.2</v>
      </c>
      <c r="K2960">
        <v>0.9</v>
      </c>
      <c r="L2960">
        <v>1.7</v>
      </c>
      <c r="M2960">
        <v>1.3</v>
      </c>
      <c r="N2960">
        <f t="shared" si="189"/>
        <v>7779.8799999999992</v>
      </c>
      <c r="O2960">
        <f t="shared" si="187"/>
        <v>2220.1200000000008</v>
      </c>
      <c r="P2960">
        <f t="shared" si="188"/>
        <v>2.6641440000000021</v>
      </c>
      <c r="Q2960" s="4">
        <v>54081</v>
      </c>
      <c r="R2960" s="5">
        <v>37.76247</v>
      </c>
      <c r="S2960" s="5">
        <v>-81.264671000000007</v>
      </c>
      <c r="T2960">
        <v>3</v>
      </c>
      <c r="U2960">
        <v>0.10382842865580512</v>
      </c>
      <c r="V2960">
        <v>78852</v>
      </c>
      <c r="W2960">
        <v>78827</v>
      </c>
      <c r="X2960">
        <v>78493</v>
      </c>
      <c r="Y2960">
        <v>77335</v>
      </c>
      <c r="Z2960">
        <v>42178</v>
      </c>
      <c r="AA2960">
        <v>53071</v>
      </c>
      <c r="AB2960">
        <v>25377.641</v>
      </c>
      <c r="AC2960">
        <v>41032</v>
      </c>
      <c r="AD2960">
        <v>0</v>
      </c>
      <c r="AE2960">
        <v>0</v>
      </c>
      <c r="AF2960">
        <v>38</v>
      </c>
      <c r="AG2960">
        <v>332</v>
      </c>
      <c r="AH2960">
        <v>0.1144578313253012</v>
      </c>
      <c r="AI2960" s="3">
        <v>36864</v>
      </c>
      <c r="AJ2960" s="3">
        <v>387427.174816955</v>
      </c>
      <c r="AK2960">
        <v>60</v>
      </c>
      <c r="AL2960">
        <v>390003.20000000001</v>
      </c>
      <c r="AM2960">
        <v>56312</v>
      </c>
      <c r="AN2960">
        <v>15716</v>
      </c>
      <c r="AO2960">
        <v>72028</v>
      </c>
      <c r="AP2960">
        <v>0</v>
      </c>
      <c r="AQ2960">
        <v>0</v>
      </c>
      <c r="AR2960">
        <v>0</v>
      </c>
      <c r="AS2960">
        <v>0</v>
      </c>
      <c r="AT2960">
        <v>2</v>
      </c>
      <c r="AU2960">
        <v>55</v>
      </c>
      <c r="AV2960">
        <f t="shared" si="190"/>
        <v>57</v>
      </c>
      <c r="AW2960">
        <v>70035</v>
      </c>
      <c r="AX2960">
        <v>0.87</v>
      </c>
      <c r="AY2960">
        <v>380766895.96889299</v>
      </c>
      <c r="AZ2960">
        <v>380766.89596889302</v>
      </c>
      <c r="BA2960">
        <v>4797.1849642831303</v>
      </c>
      <c r="BB2960">
        <v>2.0845558539964184</v>
      </c>
      <c r="BC2960">
        <v>27453</v>
      </c>
      <c r="BD2960">
        <v>21078</v>
      </c>
      <c r="BE2960">
        <v>6375</v>
      </c>
      <c r="BF2960">
        <v>8.0847663978085529E-2</v>
      </c>
      <c r="BG2960">
        <v>1168861</v>
      </c>
      <c r="BH2960">
        <v>14.891276929152918</v>
      </c>
      <c r="BI2960">
        <v>11845</v>
      </c>
      <c r="BJ2960">
        <v>61</v>
      </c>
      <c r="BK2960">
        <v>8</v>
      </c>
      <c r="BL2960">
        <v>2</v>
      </c>
      <c r="BM2960">
        <v>0</v>
      </c>
      <c r="BN2960">
        <v>1</v>
      </c>
      <c r="BO2960">
        <v>10</v>
      </c>
      <c r="BP2960">
        <v>1</v>
      </c>
      <c r="BQ2960">
        <v>4</v>
      </c>
      <c r="BR2960">
        <v>4</v>
      </c>
      <c r="BS2960">
        <v>0</v>
      </c>
      <c r="BT2960">
        <v>79187</v>
      </c>
      <c r="BU2960">
        <v>0.69</v>
      </c>
      <c r="BV2960">
        <v>0.44754680000000002</v>
      </c>
      <c r="BW2960">
        <v>311</v>
      </c>
      <c r="BX2960">
        <v>1.149179</v>
      </c>
      <c r="BY2960">
        <v>-1.328919</v>
      </c>
      <c r="BZ2960">
        <v>61</v>
      </c>
      <c r="CA2960">
        <v>7</v>
      </c>
      <c r="CB2960">
        <v>3</v>
      </c>
      <c r="CC2960">
        <v>0</v>
      </c>
      <c r="CD2960">
        <v>2</v>
      </c>
      <c r="CE2960">
        <v>9</v>
      </c>
      <c r="CF2960">
        <v>1</v>
      </c>
      <c r="CG2960">
        <v>6</v>
      </c>
      <c r="CH2960">
        <v>4</v>
      </c>
      <c r="CI2960">
        <v>0</v>
      </c>
      <c r="CJ2960">
        <v>78155</v>
      </c>
      <c r="CK2960">
        <v>1.1899430618642441</v>
      </c>
      <c r="CL2960">
        <v>0.5181478420239336</v>
      </c>
      <c r="CM2960">
        <v>252</v>
      </c>
      <c r="CN2960">
        <v>-1.2217298900787328</v>
      </c>
      <c r="CO2960">
        <v>8716</v>
      </c>
      <c r="CP2960">
        <v>-0.65310607710000002</v>
      </c>
      <c r="CQ2960">
        <v>0.15098776</v>
      </c>
      <c r="CR2960">
        <v>65220</v>
      </c>
      <c r="CS2960">
        <v>0.84400000000000008</v>
      </c>
      <c r="CT2960">
        <v>65447</v>
      </c>
      <c r="CU2960">
        <v>0.86417088251999996</v>
      </c>
      <c r="CV2960">
        <v>95</v>
      </c>
      <c r="CW2960">
        <v>46</v>
      </c>
      <c r="CX2960">
        <v>75</v>
      </c>
      <c r="CY2960">
        <v>141</v>
      </c>
      <c r="CZ2960">
        <v>501</v>
      </c>
      <c r="DA2960" s="2">
        <v>40964</v>
      </c>
      <c r="DB2960" s="2">
        <v>6090</v>
      </c>
      <c r="DC2960" s="2">
        <v>115.43</v>
      </c>
      <c r="DD2960" s="2">
        <v>9184</v>
      </c>
      <c r="DE2960">
        <v>156</v>
      </c>
      <c r="DF2960">
        <v>3</v>
      </c>
      <c r="DG2960">
        <v>32.979999999999997</v>
      </c>
      <c r="DH2960">
        <v>7.61</v>
      </c>
      <c r="DI2960" s="2">
        <v>10.15</v>
      </c>
      <c r="DJ2960">
        <v>-0.13</v>
      </c>
      <c r="DK2960">
        <v>0.95608181423611116</v>
      </c>
      <c r="DL2960">
        <v>0</v>
      </c>
      <c r="DM2960">
        <v>0</v>
      </c>
      <c r="DN2960">
        <v>8.1999999999999993</v>
      </c>
      <c r="DO2960">
        <v>0.02</v>
      </c>
      <c r="DP2960">
        <v>2.6</v>
      </c>
      <c r="DQ2960" s="2">
        <v>0</v>
      </c>
      <c r="DR2960" s="2">
        <v>1374.7737531299999</v>
      </c>
      <c r="DS2960">
        <v>3.5250319821221979E-3</v>
      </c>
      <c r="DT2960">
        <v>2.1824995698980998</v>
      </c>
      <c r="DU2960">
        <v>851181.81625888264</v>
      </c>
      <c r="DV2960">
        <v>1</v>
      </c>
    </row>
    <row r="2961" spans="1:126" x14ac:dyDescent="0.15">
      <c r="A2961" t="s">
        <v>4758</v>
      </c>
      <c r="B2961" t="s">
        <v>214</v>
      </c>
      <c r="C2961">
        <v>54</v>
      </c>
      <c r="D2961">
        <v>83</v>
      </c>
      <c r="E2961" t="s">
        <v>4812</v>
      </c>
      <c r="F2961">
        <v>54083</v>
      </c>
      <c r="G2961" t="s">
        <v>7944</v>
      </c>
      <c r="H2961">
        <v>96.8</v>
      </c>
      <c r="I2961">
        <v>1.2</v>
      </c>
      <c r="J2961">
        <v>0.2</v>
      </c>
      <c r="K2961">
        <v>0.3</v>
      </c>
      <c r="L2961">
        <v>0.8</v>
      </c>
      <c r="M2961">
        <v>0.7</v>
      </c>
      <c r="N2961">
        <f t="shared" si="189"/>
        <v>9372.94</v>
      </c>
      <c r="O2961">
        <f t="shared" si="187"/>
        <v>627.05999999999949</v>
      </c>
      <c r="P2961">
        <f t="shared" si="188"/>
        <v>0.7524719999999997</v>
      </c>
      <c r="Q2961" s="4">
        <v>54083</v>
      </c>
      <c r="R2961" s="5">
        <v>38.781095000000001</v>
      </c>
      <c r="S2961" s="5">
        <v>-79.867788000000004</v>
      </c>
      <c r="T2961">
        <v>7</v>
      </c>
      <c r="U2961">
        <v>6.4950805455067151E-2</v>
      </c>
      <c r="V2961">
        <v>29361</v>
      </c>
      <c r="W2961">
        <v>29446</v>
      </c>
      <c r="X2961">
        <v>29365</v>
      </c>
      <c r="Y2961">
        <v>29165</v>
      </c>
      <c r="Z2961">
        <v>15536</v>
      </c>
      <c r="AA2961">
        <v>53073</v>
      </c>
      <c r="AB2961">
        <v>10394.859</v>
      </c>
      <c r="AC2961">
        <v>39457</v>
      </c>
      <c r="AD2961">
        <v>2</v>
      </c>
      <c r="AE2961">
        <v>6.8108292184573471E-5</v>
      </c>
      <c r="AF2961">
        <v>36</v>
      </c>
      <c r="AG2961">
        <v>405</v>
      </c>
      <c r="AH2961">
        <v>8.8888888888888892E-2</v>
      </c>
      <c r="AI2961" s="3">
        <v>94151</v>
      </c>
      <c r="AJ2961" s="3">
        <v>665403.49964221509</v>
      </c>
      <c r="AK2961">
        <v>106</v>
      </c>
      <c r="AL2961">
        <v>665600</v>
      </c>
      <c r="AM2961">
        <v>51854</v>
      </c>
      <c r="AN2961">
        <v>22199</v>
      </c>
      <c r="AO2961">
        <v>74053</v>
      </c>
      <c r="AP2961">
        <v>1</v>
      </c>
      <c r="AQ2961">
        <v>0</v>
      </c>
      <c r="AR2961">
        <v>1</v>
      </c>
      <c r="AS2961">
        <v>3.3960470012904975E-2</v>
      </c>
      <c r="AT2961">
        <v>2</v>
      </c>
      <c r="AU2961">
        <v>22</v>
      </c>
      <c r="AV2961">
        <f t="shared" si="190"/>
        <v>24</v>
      </c>
      <c r="AW2961">
        <v>11311</v>
      </c>
      <c r="AX2961">
        <v>0.39</v>
      </c>
      <c r="AY2961">
        <v>1453814263.84482</v>
      </c>
      <c r="AZ2961">
        <v>1453814.26384482</v>
      </c>
      <c r="BA2961">
        <v>51424.539280719102</v>
      </c>
      <c r="BB2961">
        <v>0.19445969064324425</v>
      </c>
      <c r="BC2961">
        <v>14601</v>
      </c>
      <c r="BD2961">
        <v>4206</v>
      </c>
      <c r="BE2961">
        <v>10395</v>
      </c>
      <c r="BF2961">
        <v>0.35404107489526926</v>
      </c>
      <c r="BG2961">
        <v>461376</v>
      </c>
      <c r="BH2961">
        <v>15.711765707474886</v>
      </c>
      <c r="BI2961">
        <v>4496</v>
      </c>
      <c r="BJ2961">
        <v>25</v>
      </c>
      <c r="BK2961">
        <v>5</v>
      </c>
      <c r="BL2961">
        <v>1</v>
      </c>
      <c r="BM2961">
        <v>0</v>
      </c>
      <c r="BN2961">
        <v>1</v>
      </c>
      <c r="BO2961">
        <v>0</v>
      </c>
      <c r="BP2961">
        <v>1</v>
      </c>
      <c r="BQ2961">
        <v>4</v>
      </c>
      <c r="BR2961">
        <v>0</v>
      </c>
      <c r="BS2961">
        <v>0</v>
      </c>
      <c r="BT2961">
        <v>28390</v>
      </c>
      <c r="BU2961">
        <v>0.57999999999999996</v>
      </c>
      <c r="BV2961">
        <v>0.48474139999999999</v>
      </c>
      <c r="BW2961">
        <v>222</v>
      </c>
      <c r="BX2961">
        <v>1.3032760000000001</v>
      </c>
      <c r="BY2961">
        <v>-0.36912020000000001</v>
      </c>
      <c r="BZ2961">
        <v>25</v>
      </c>
      <c r="CA2961">
        <v>3</v>
      </c>
      <c r="CB2961">
        <v>1</v>
      </c>
      <c r="CC2961">
        <v>0</v>
      </c>
      <c r="CD2961">
        <v>1</v>
      </c>
      <c r="CE2961">
        <v>0</v>
      </c>
      <c r="CF2961">
        <v>1</v>
      </c>
      <c r="CG2961">
        <v>2</v>
      </c>
      <c r="CH2961">
        <v>0</v>
      </c>
      <c r="CI2961">
        <v>0</v>
      </c>
      <c r="CJ2961">
        <v>29294</v>
      </c>
      <c r="CK2961">
        <v>1.1265105482351336</v>
      </c>
      <c r="CL2961">
        <v>0.53011132229161007</v>
      </c>
      <c r="CM2961">
        <v>191</v>
      </c>
      <c r="CN2961">
        <v>-0.62040418940955899</v>
      </c>
      <c r="CO2961">
        <v>2981</v>
      </c>
      <c r="CP2961">
        <v>0.28641794500000001</v>
      </c>
      <c r="CQ2961">
        <v>-0.12999393340000001</v>
      </c>
      <c r="CR2961">
        <v>24866</v>
      </c>
      <c r="CS2961">
        <v>0.85499999999999998</v>
      </c>
      <c r="CT2961">
        <v>23900</v>
      </c>
      <c r="CU2961">
        <v>0.86994093875999989</v>
      </c>
      <c r="CV2961">
        <v>31</v>
      </c>
      <c r="CW2961">
        <v>11</v>
      </c>
      <c r="CX2961">
        <v>20</v>
      </c>
      <c r="CY2961">
        <v>223</v>
      </c>
      <c r="CZ2961">
        <v>613</v>
      </c>
      <c r="DA2961" s="2">
        <v>15324</v>
      </c>
      <c r="DB2961" s="2">
        <v>2020</v>
      </c>
      <c r="DC2961" s="2">
        <v>81.59</v>
      </c>
      <c r="DD2961" s="2">
        <v>910</v>
      </c>
      <c r="DE2961">
        <v>164</v>
      </c>
      <c r="DF2961">
        <v>15</v>
      </c>
      <c r="DG2961">
        <v>47.59</v>
      </c>
      <c r="DH2961">
        <v>13.6</v>
      </c>
      <c r="DI2961" s="2">
        <v>30.6</v>
      </c>
      <c r="DJ2961">
        <v>-1.61</v>
      </c>
      <c r="DK2961">
        <v>0.9967074168091683</v>
      </c>
      <c r="DL2961">
        <v>1.2345679012345678E-2</v>
      </c>
      <c r="DM2961">
        <v>0</v>
      </c>
      <c r="DN2961">
        <v>7.7</v>
      </c>
      <c r="DO2961">
        <v>1.2E-2</v>
      </c>
      <c r="DP2961">
        <v>39</v>
      </c>
      <c r="DQ2961" s="2">
        <f>203817+49</f>
        <v>203866</v>
      </c>
      <c r="DR2961" s="2">
        <v>0</v>
      </c>
      <c r="DS2961">
        <v>0</v>
      </c>
      <c r="DT2961">
        <v>2.9125148348947101</v>
      </c>
      <c r="DU2961">
        <v>1938569.8741059189</v>
      </c>
      <c r="DV2961">
        <v>0</v>
      </c>
    </row>
    <row r="2962" spans="1:126" x14ac:dyDescent="0.15">
      <c r="A2962" t="s">
        <v>4758</v>
      </c>
      <c r="B2962" t="s">
        <v>4813</v>
      </c>
      <c r="C2962">
        <v>54</v>
      </c>
      <c r="D2962">
        <v>85</v>
      </c>
      <c r="E2962" t="s">
        <v>4814</v>
      </c>
      <c r="F2962">
        <v>54085</v>
      </c>
      <c r="G2962" t="s">
        <v>7945</v>
      </c>
      <c r="H2962">
        <v>98.3</v>
      </c>
      <c r="I2962">
        <v>0.2</v>
      </c>
      <c r="J2962">
        <v>0.1</v>
      </c>
      <c r="K2962">
        <v>0.1</v>
      </c>
      <c r="L2962">
        <v>0.7</v>
      </c>
      <c r="M2962">
        <v>0.5</v>
      </c>
      <c r="N2962">
        <f t="shared" si="189"/>
        <v>9663.69</v>
      </c>
      <c r="O2962">
        <f t="shared" si="187"/>
        <v>336.30999999999949</v>
      </c>
      <c r="P2962">
        <f t="shared" si="188"/>
        <v>0.40357199999999954</v>
      </c>
      <c r="Q2962" s="4">
        <v>54085</v>
      </c>
      <c r="R2962" s="5">
        <v>39.177112000000001</v>
      </c>
      <c r="S2962" s="5">
        <v>-81.066316999999998</v>
      </c>
      <c r="T2962">
        <v>8</v>
      </c>
      <c r="U2962">
        <v>0.17655082413789119</v>
      </c>
      <c r="V2962">
        <v>10391</v>
      </c>
      <c r="W2962">
        <v>10221</v>
      </c>
      <c r="X2962">
        <v>10140</v>
      </c>
      <c r="Y2962">
        <v>10086</v>
      </c>
      <c r="Z2962">
        <v>5315</v>
      </c>
      <c r="AA2962">
        <v>53075</v>
      </c>
      <c r="AB2962">
        <v>3474.4129999999996</v>
      </c>
      <c r="AC2962">
        <v>37636</v>
      </c>
      <c r="AD2962">
        <v>1</v>
      </c>
      <c r="AE2962">
        <v>9.8619329388560155E-5</v>
      </c>
      <c r="AF2962">
        <v>40</v>
      </c>
      <c r="AG2962">
        <v>428</v>
      </c>
      <c r="AH2962">
        <v>9.3457943925233641E-2</v>
      </c>
      <c r="AI2962" s="3">
        <v>88778</v>
      </c>
      <c r="AJ2962" s="3">
        <v>289273.05064254999</v>
      </c>
      <c r="AK2962">
        <v>135</v>
      </c>
      <c r="AL2962">
        <v>290310.40000000002</v>
      </c>
      <c r="AM2962">
        <v>1620</v>
      </c>
      <c r="AN2962">
        <v>23398</v>
      </c>
      <c r="AO2962">
        <v>25018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14</v>
      </c>
      <c r="AV2962">
        <f t="shared" si="190"/>
        <v>14</v>
      </c>
      <c r="AW2962">
        <v>1282</v>
      </c>
      <c r="AX2962">
        <v>0.13</v>
      </c>
      <c r="AY2962">
        <v>379922409.53352398</v>
      </c>
      <c r="AZ2962">
        <v>379922.40953352395</v>
      </c>
      <c r="BA2962">
        <v>36807.164719661603</v>
      </c>
      <c r="BB2962">
        <v>0.27168623489921279</v>
      </c>
      <c r="BC2962">
        <v>3931</v>
      </c>
      <c r="BD2962">
        <v>47</v>
      </c>
      <c r="BE2962">
        <v>3884</v>
      </c>
      <c r="BF2962">
        <v>0.37378500625541333</v>
      </c>
      <c r="BG2962">
        <v>152439</v>
      </c>
      <c r="BH2962">
        <v>15.033431952662722</v>
      </c>
      <c r="BI2962">
        <v>1865</v>
      </c>
      <c r="BJ2962">
        <v>6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1</v>
      </c>
      <c r="BS2962">
        <v>0</v>
      </c>
      <c r="BT2962">
        <v>10208</v>
      </c>
      <c r="BU2962">
        <v>0.52</v>
      </c>
      <c r="BV2962">
        <v>0.47132350000000001</v>
      </c>
      <c r="BW2962">
        <v>72</v>
      </c>
      <c r="BX2962">
        <v>0.88166140000000004</v>
      </c>
      <c r="BY2962">
        <v>-0.8454412</v>
      </c>
      <c r="BZ2962">
        <v>9</v>
      </c>
      <c r="CA2962">
        <v>1</v>
      </c>
      <c r="CB2962">
        <v>0</v>
      </c>
      <c r="CC2962">
        <v>0</v>
      </c>
      <c r="CD2962">
        <v>0</v>
      </c>
      <c r="CE2962">
        <v>1</v>
      </c>
      <c r="CF2962">
        <v>0</v>
      </c>
      <c r="CG2962">
        <v>1</v>
      </c>
      <c r="CH2962">
        <v>2</v>
      </c>
      <c r="CI2962">
        <v>0</v>
      </c>
      <c r="CJ2962">
        <v>10009</v>
      </c>
      <c r="CK2962">
        <v>1.3987411329803177</v>
      </c>
      <c r="CL2962">
        <v>0.53222861957590228</v>
      </c>
      <c r="CM2962">
        <v>64</v>
      </c>
      <c r="CN2962">
        <v>-0.36814417162002305</v>
      </c>
      <c r="CO2962">
        <v>611</v>
      </c>
      <c r="CP2962">
        <v>0.66818657000000004</v>
      </c>
      <c r="CQ2962">
        <v>-0.12224518519999999</v>
      </c>
      <c r="CR2962">
        <v>8552</v>
      </c>
      <c r="CS2962">
        <v>0.86</v>
      </c>
      <c r="CT2962">
        <v>8344</v>
      </c>
      <c r="CU2962">
        <v>0.83925295981000003</v>
      </c>
      <c r="CV2962">
        <v>5</v>
      </c>
      <c r="CW2962">
        <v>1</v>
      </c>
      <c r="CX2962">
        <v>3</v>
      </c>
      <c r="CY2962">
        <v>182</v>
      </c>
      <c r="CZ2962">
        <v>674</v>
      </c>
      <c r="DA2962" s="2">
        <v>5528</v>
      </c>
      <c r="DB2962" s="2">
        <v>650</v>
      </c>
      <c r="DC2962" s="2">
        <v>79.42</v>
      </c>
      <c r="DD2962" s="2">
        <v>183</v>
      </c>
      <c r="DE2962">
        <v>209</v>
      </c>
      <c r="DF2962">
        <v>13</v>
      </c>
      <c r="DG2962">
        <v>9.93</v>
      </c>
      <c r="DH2962">
        <v>29.78</v>
      </c>
      <c r="DI2962" s="2">
        <v>19.86</v>
      </c>
      <c r="DJ2962">
        <v>-2.42</v>
      </c>
      <c r="DK2962">
        <v>0.99087611795715158</v>
      </c>
      <c r="DL2962">
        <v>2.3364485981308409E-3</v>
      </c>
      <c r="DM2962">
        <v>0</v>
      </c>
      <c r="DN2962">
        <v>14.1</v>
      </c>
      <c r="DO2962">
        <v>0.05</v>
      </c>
      <c r="DP2962">
        <v>0</v>
      </c>
      <c r="DQ2962" s="2">
        <v>0</v>
      </c>
      <c r="DR2962" s="2">
        <v>0</v>
      </c>
      <c r="DS2962">
        <v>0</v>
      </c>
      <c r="DT2962">
        <v>2.6602862739674</v>
      </c>
      <c r="DU2962">
        <v>772308.77230998559</v>
      </c>
      <c r="DV2962">
        <v>0</v>
      </c>
    </row>
    <row r="2963" spans="1:126" x14ac:dyDescent="0.15">
      <c r="A2963" t="s">
        <v>4758</v>
      </c>
      <c r="B2963" t="s">
        <v>4043</v>
      </c>
      <c r="C2963">
        <v>54</v>
      </c>
      <c r="D2963">
        <v>87</v>
      </c>
      <c r="E2963" t="s">
        <v>4815</v>
      </c>
      <c r="F2963">
        <v>54087</v>
      </c>
      <c r="G2963" t="s">
        <v>7946</v>
      </c>
      <c r="H2963">
        <v>97.9</v>
      </c>
      <c r="I2963">
        <v>0.1</v>
      </c>
      <c r="J2963">
        <v>0.2</v>
      </c>
      <c r="K2963">
        <v>0.3</v>
      </c>
      <c r="L2963">
        <v>0.9</v>
      </c>
      <c r="M2963">
        <v>0.7</v>
      </c>
      <c r="N2963">
        <f t="shared" si="189"/>
        <v>9585.8500000000022</v>
      </c>
      <c r="O2963">
        <f t="shared" si="187"/>
        <v>414.14999999999782</v>
      </c>
      <c r="P2963">
        <f t="shared" si="188"/>
        <v>0.49697999999999753</v>
      </c>
      <c r="Q2963" s="4">
        <v>54087</v>
      </c>
      <c r="R2963" s="5">
        <v>38.743003000000002</v>
      </c>
      <c r="S2963" s="5">
        <v>-81.354522000000003</v>
      </c>
      <c r="T2963">
        <v>6</v>
      </c>
      <c r="U2963">
        <v>0.17575542538871983</v>
      </c>
      <c r="V2963">
        <v>14884</v>
      </c>
      <c r="W2963">
        <v>14749</v>
      </c>
      <c r="X2963">
        <v>14636</v>
      </c>
      <c r="Y2963">
        <v>14372</v>
      </c>
      <c r="Z2963">
        <v>7671</v>
      </c>
      <c r="AA2963">
        <v>53077</v>
      </c>
      <c r="AB2963">
        <v>4431.308</v>
      </c>
      <c r="AC2963">
        <v>31813</v>
      </c>
      <c r="AD2963">
        <v>3</v>
      </c>
      <c r="AE2963">
        <v>2.0497403662202789E-4</v>
      </c>
      <c r="AF2963">
        <v>48</v>
      </c>
      <c r="AG2963">
        <v>575</v>
      </c>
      <c r="AH2963">
        <v>8.3478260869565224E-2</v>
      </c>
      <c r="AI2963" s="3">
        <v>110868</v>
      </c>
      <c r="AJ2963" s="3">
        <v>309479.83122148004</v>
      </c>
      <c r="AK2963">
        <v>116</v>
      </c>
      <c r="AL2963">
        <v>309632</v>
      </c>
      <c r="AM2963">
        <v>293398</v>
      </c>
      <c r="AN2963">
        <v>24261</v>
      </c>
      <c r="AO2963">
        <v>317659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13</v>
      </c>
      <c r="AV2963">
        <f t="shared" si="190"/>
        <v>14</v>
      </c>
      <c r="AW2963">
        <v>5062</v>
      </c>
      <c r="AX2963">
        <v>0.35</v>
      </c>
      <c r="AY2963">
        <v>284890352.901954</v>
      </c>
      <c r="AZ2963">
        <v>284890.35290195397</v>
      </c>
      <c r="BA2963">
        <v>18397.400358782401</v>
      </c>
      <c r="BB2963">
        <v>0.5435550569635933</v>
      </c>
      <c r="BC2963">
        <v>2884</v>
      </c>
      <c r="BD2963">
        <v>690</v>
      </c>
      <c r="BE2963">
        <v>2194</v>
      </c>
      <c r="BF2963">
        <v>0.14740661112604139</v>
      </c>
      <c r="BG2963">
        <v>234725</v>
      </c>
      <c r="BH2963">
        <v>16.037510248701832</v>
      </c>
      <c r="BI2963">
        <v>2656</v>
      </c>
      <c r="BJ2963">
        <v>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1</v>
      </c>
      <c r="BR2963">
        <v>0</v>
      </c>
      <c r="BS2963">
        <v>0</v>
      </c>
      <c r="BT2963">
        <v>14870</v>
      </c>
      <c r="BU2963">
        <v>0.83</v>
      </c>
      <c r="BV2963">
        <v>0.4594104</v>
      </c>
      <c r="BW2963">
        <v>85</v>
      </c>
      <c r="BX2963">
        <v>0.60524549999999999</v>
      </c>
      <c r="BY2963">
        <v>-1.5348029999999999</v>
      </c>
      <c r="BZ2963">
        <v>8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14605</v>
      </c>
      <c r="CK2963">
        <v>0.547757617254365</v>
      </c>
      <c r="CL2963">
        <v>0.5043443523419554</v>
      </c>
      <c r="CM2963">
        <v>58</v>
      </c>
      <c r="CN2963">
        <v>-1.7750060635498999</v>
      </c>
      <c r="CO2963">
        <v>979</v>
      </c>
      <c r="CP2963">
        <v>0.637491645</v>
      </c>
      <c r="CQ2963">
        <v>-0.67607624359999996</v>
      </c>
      <c r="CR2963">
        <v>11855</v>
      </c>
      <c r="CS2963">
        <v>0.82499999999999996</v>
      </c>
      <c r="CT2963">
        <v>11937</v>
      </c>
      <c r="CU2963">
        <v>0.84169928621000001</v>
      </c>
      <c r="CV2963">
        <v>8</v>
      </c>
      <c r="CW2963">
        <v>4</v>
      </c>
      <c r="CX2963">
        <v>6</v>
      </c>
      <c r="CY2963">
        <v>211</v>
      </c>
      <c r="CZ2963">
        <v>891</v>
      </c>
      <c r="DA2963" s="2">
        <v>5721</v>
      </c>
      <c r="DB2963" s="2">
        <v>805</v>
      </c>
      <c r="DC2963" s="2">
        <v>81.88</v>
      </c>
      <c r="DD2963" s="2">
        <v>307</v>
      </c>
      <c r="DE2963">
        <v>258</v>
      </c>
      <c r="DF2963">
        <v>28</v>
      </c>
      <c r="DG2963">
        <v>13.65</v>
      </c>
      <c r="DH2963">
        <v>20.47</v>
      </c>
      <c r="DI2963" s="2">
        <v>13.65</v>
      </c>
      <c r="DJ2963">
        <v>-1.66</v>
      </c>
      <c r="DK2963">
        <v>0.96037630335173363</v>
      </c>
      <c r="DL2963">
        <v>0</v>
      </c>
      <c r="DM2963">
        <v>0</v>
      </c>
      <c r="DN2963">
        <v>14.2</v>
      </c>
      <c r="DO2963">
        <v>4.5999999999999999E-2</v>
      </c>
      <c r="DP2963">
        <v>0</v>
      </c>
      <c r="DQ2963" s="2">
        <v>0</v>
      </c>
      <c r="DR2963" s="2">
        <v>0</v>
      </c>
      <c r="DS2963">
        <v>0</v>
      </c>
      <c r="DT2963">
        <v>2.0992997763252101</v>
      </c>
      <c r="DU2963">
        <v>650010.38834312744</v>
      </c>
      <c r="DV2963">
        <v>1</v>
      </c>
    </row>
    <row r="2964" spans="1:126" x14ac:dyDescent="0.15">
      <c r="A2964" t="s">
        <v>4758</v>
      </c>
      <c r="B2964" t="s">
        <v>4816</v>
      </c>
      <c r="C2964">
        <v>54</v>
      </c>
      <c r="D2964">
        <v>89</v>
      </c>
      <c r="E2964" t="s">
        <v>4817</v>
      </c>
      <c r="F2964">
        <v>54089</v>
      </c>
      <c r="G2964" t="s">
        <v>7947</v>
      </c>
      <c r="H2964">
        <v>92.2</v>
      </c>
      <c r="I2964">
        <v>4.5999999999999996</v>
      </c>
      <c r="J2964">
        <v>0.3</v>
      </c>
      <c r="K2964">
        <v>0.2</v>
      </c>
      <c r="L2964">
        <v>1.4</v>
      </c>
      <c r="M2964">
        <v>1.4</v>
      </c>
      <c r="N2964">
        <f t="shared" si="189"/>
        <v>8526.0499999999993</v>
      </c>
      <c r="O2964">
        <f t="shared" si="187"/>
        <v>1473.9500000000007</v>
      </c>
      <c r="P2964">
        <f t="shared" si="188"/>
        <v>1.7687400000000015</v>
      </c>
      <c r="Q2964" s="4">
        <v>54089</v>
      </c>
      <c r="R2964" s="5">
        <v>37.656002999999998</v>
      </c>
      <c r="S2964" s="5">
        <v>-80.856314999999995</v>
      </c>
      <c r="T2964">
        <v>6</v>
      </c>
      <c r="U2964">
        <v>0.13435707933636226</v>
      </c>
      <c r="V2964">
        <v>13813</v>
      </c>
      <c r="W2964">
        <v>13699</v>
      </c>
      <c r="X2964">
        <v>13544</v>
      </c>
      <c r="Y2964">
        <v>13130</v>
      </c>
      <c r="Z2964">
        <v>7515</v>
      </c>
      <c r="AA2964">
        <v>54001</v>
      </c>
      <c r="AB2964">
        <v>4302.3909999999996</v>
      </c>
      <c r="AC2964">
        <v>36651</v>
      </c>
      <c r="AD2964">
        <v>1</v>
      </c>
      <c r="AE2964">
        <v>7.3833431777909036E-5</v>
      </c>
      <c r="AF2964">
        <v>33</v>
      </c>
      <c r="AG2964">
        <v>345</v>
      </c>
      <c r="AH2964">
        <v>9.5652173913043481E-2</v>
      </c>
      <c r="AI2964" s="3">
        <v>57962</v>
      </c>
      <c r="AJ2964" s="3">
        <v>230754.64037570002</v>
      </c>
      <c r="AK2964">
        <v>106</v>
      </c>
      <c r="AL2964">
        <v>235347.20000000001</v>
      </c>
      <c r="AM2964">
        <v>2498</v>
      </c>
      <c r="AN2964">
        <v>14702</v>
      </c>
      <c r="AO2964">
        <v>17200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6</v>
      </c>
      <c r="AV2964">
        <f t="shared" si="190"/>
        <v>6</v>
      </c>
      <c r="AW2964">
        <v>3131</v>
      </c>
      <c r="AX2964">
        <v>0.24</v>
      </c>
      <c r="AY2964">
        <v>173595738.87267801</v>
      </c>
      <c r="AZ2964">
        <v>173595.73887267802</v>
      </c>
      <c r="BA2964">
        <v>13382.179606523699</v>
      </c>
      <c r="BB2964">
        <v>0.74726242615403882</v>
      </c>
      <c r="BC2964">
        <v>1589</v>
      </c>
      <c r="BD2964">
        <v>768</v>
      </c>
      <c r="BE2964">
        <v>821</v>
      </c>
      <c r="BF2964">
        <v>5.9436762470136829E-2</v>
      </c>
      <c r="BG2964">
        <v>130995</v>
      </c>
      <c r="BH2964">
        <v>9.6718103957471939</v>
      </c>
      <c r="BI2964">
        <v>2633</v>
      </c>
      <c r="BJ2964">
        <v>11</v>
      </c>
      <c r="BK2964">
        <v>1</v>
      </c>
      <c r="BL2964">
        <v>0</v>
      </c>
      <c r="BM2964">
        <v>0</v>
      </c>
      <c r="BN2964">
        <v>0</v>
      </c>
      <c r="BO2964">
        <v>2</v>
      </c>
      <c r="BP2964">
        <v>0</v>
      </c>
      <c r="BQ2964">
        <v>0</v>
      </c>
      <c r="BR2964">
        <v>0</v>
      </c>
      <c r="BS2964">
        <v>0</v>
      </c>
      <c r="BT2964">
        <v>13081</v>
      </c>
      <c r="BU2964">
        <v>0.48</v>
      </c>
      <c r="BV2964">
        <v>0.48842340000000001</v>
      </c>
      <c r="BW2964">
        <v>63</v>
      </c>
      <c r="BX2964">
        <v>1.070255</v>
      </c>
      <c r="BY2964">
        <v>-0.90849679999999999</v>
      </c>
      <c r="BZ2964">
        <v>11</v>
      </c>
      <c r="CA2964">
        <v>1</v>
      </c>
      <c r="CB2964">
        <v>0</v>
      </c>
      <c r="CC2964">
        <v>0</v>
      </c>
      <c r="CD2964">
        <v>0</v>
      </c>
      <c r="CE2964">
        <v>2</v>
      </c>
      <c r="CF2964">
        <v>0</v>
      </c>
      <c r="CG2964">
        <v>0</v>
      </c>
      <c r="CH2964">
        <v>0</v>
      </c>
      <c r="CI2964">
        <v>0</v>
      </c>
      <c r="CJ2964">
        <v>13309</v>
      </c>
      <c r="CK2964">
        <v>1.0519197535502292</v>
      </c>
      <c r="CL2964">
        <v>0.51227690643591128</v>
      </c>
      <c r="CM2964">
        <v>49</v>
      </c>
      <c r="CN2964">
        <v>-1.2167836152201146</v>
      </c>
      <c r="CO2964">
        <v>1092</v>
      </c>
      <c r="CP2964">
        <v>-0.76135001999999996</v>
      </c>
      <c r="CQ2964">
        <v>-0.36226011330000002</v>
      </c>
      <c r="CR2964">
        <v>11249</v>
      </c>
      <c r="CS2964">
        <v>0.85499999999999998</v>
      </c>
      <c r="CT2964">
        <v>11133</v>
      </c>
      <c r="CU2964">
        <v>0.8598840419699999</v>
      </c>
      <c r="CV2964">
        <v>7</v>
      </c>
      <c r="CW2964">
        <v>2</v>
      </c>
      <c r="CX2964">
        <v>5</v>
      </c>
      <c r="CY2964">
        <v>210</v>
      </c>
      <c r="CZ2964">
        <v>505</v>
      </c>
      <c r="DA2964" s="2">
        <v>3738</v>
      </c>
      <c r="DB2964" s="2">
        <v>570</v>
      </c>
      <c r="DC2964" s="2">
        <v>66.36</v>
      </c>
      <c r="DD2964" s="2">
        <v>948</v>
      </c>
      <c r="DE2964">
        <v>149</v>
      </c>
      <c r="DF2964">
        <v>3</v>
      </c>
      <c r="DG2964">
        <v>7.37</v>
      </c>
      <c r="DH2964">
        <v>7.37</v>
      </c>
      <c r="DI2964" s="2">
        <v>36.869999999999997</v>
      </c>
      <c r="DJ2964">
        <v>0.67</v>
      </c>
      <c r="DK2964">
        <v>0.96671957489389604</v>
      </c>
      <c r="DL2964">
        <v>8.6956521739130436E-3</v>
      </c>
      <c r="DM2964">
        <v>0</v>
      </c>
      <c r="DN2964">
        <v>2</v>
      </c>
      <c r="DO2964">
        <v>9.0000000000000011E-3</v>
      </c>
      <c r="DP2964">
        <v>470.6</v>
      </c>
      <c r="DQ2964" s="2">
        <v>0</v>
      </c>
      <c r="DR2964" s="2">
        <v>576.9678715</v>
      </c>
      <c r="DS2964">
        <v>4.4535503751478661E-5</v>
      </c>
      <c r="DT2964">
        <v>2.13998721672333</v>
      </c>
      <c r="DU2964">
        <v>503639.9994916289</v>
      </c>
      <c r="DV2964">
        <v>1</v>
      </c>
    </row>
    <row r="2965" spans="1:126" x14ac:dyDescent="0.15">
      <c r="A2965" t="s">
        <v>4758</v>
      </c>
      <c r="B2965" t="s">
        <v>758</v>
      </c>
      <c r="C2965">
        <v>54</v>
      </c>
      <c r="D2965">
        <v>91</v>
      </c>
      <c r="E2965" t="s">
        <v>4818</v>
      </c>
      <c r="F2965">
        <v>54091</v>
      </c>
      <c r="G2965" t="s">
        <v>7948</v>
      </c>
      <c r="H2965">
        <v>96.9</v>
      </c>
      <c r="I2965">
        <v>0.7</v>
      </c>
      <c r="J2965">
        <v>0.2</v>
      </c>
      <c r="K2965">
        <v>0.4</v>
      </c>
      <c r="L2965">
        <v>0.9</v>
      </c>
      <c r="M2965">
        <v>0.8</v>
      </c>
      <c r="N2965">
        <f t="shared" si="189"/>
        <v>9391.75</v>
      </c>
      <c r="O2965">
        <f t="shared" si="187"/>
        <v>608.25</v>
      </c>
      <c r="P2965">
        <f t="shared" si="188"/>
        <v>0.72990000000000022</v>
      </c>
      <c r="Q2965" s="4">
        <v>54091</v>
      </c>
      <c r="R2965" s="5">
        <v>39.332478000000002</v>
      </c>
      <c r="S2965" s="5">
        <v>-80.046554</v>
      </c>
      <c r="T2965">
        <v>6</v>
      </c>
      <c r="U2965">
        <v>0.21903355794520801</v>
      </c>
      <c r="V2965">
        <v>16889</v>
      </c>
      <c r="W2965">
        <v>16969</v>
      </c>
      <c r="X2965">
        <v>16977</v>
      </c>
      <c r="Y2965">
        <v>16923</v>
      </c>
      <c r="Z2965">
        <v>9244</v>
      </c>
      <c r="AA2965">
        <v>54003</v>
      </c>
      <c r="AB2965">
        <v>6316.7999999999993</v>
      </c>
      <c r="AC2965">
        <v>43970</v>
      </c>
      <c r="AD2965">
        <v>2</v>
      </c>
      <c r="AE2965">
        <v>1.1780644401248748E-4</v>
      </c>
      <c r="AF2965">
        <v>50</v>
      </c>
      <c r="AG2965">
        <v>404</v>
      </c>
      <c r="AH2965">
        <v>0.12376237623762376</v>
      </c>
      <c r="AI2965" s="3">
        <v>49114</v>
      </c>
      <c r="AJ2965" s="3">
        <v>110573.32618393001</v>
      </c>
      <c r="AK2965">
        <v>65</v>
      </c>
      <c r="AL2965">
        <v>112448</v>
      </c>
      <c r="AM2965">
        <v>115064</v>
      </c>
      <c r="AN2965">
        <v>20420</v>
      </c>
      <c r="AO2965">
        <v>135484</v>
      </c>
      <c r="AP2965">
        <v>1</v>
      </c>
      <c r="AQ2965">
        <v>0</v>
      </c>
      <c r="AR2965">
        <v>1</v>
      </c>
      <c r="AS2965">
        <v>5.8930991808592133E-2</v>
      </c>
      <c r="AT2965">
        <v>1</v>
      </c>
      <c r="AU2965">
        <v>4</v>
      </c>
      <c r="AV2965">
        <f t="shared" si="190"/>
        <v>5</v>
      </c>
      <c r="AW2965">
        <v>8128</v>
      </c>
      <c r="AX2965">
        <v>0.48</v>
      </c>
      <c r="AY2965">
        <v>210540907.99817899</v>
      </c>
      <c r="AZ2965">
        <v>210540.907998179</v>
      </c>
      <c r="BA2965">
        <v>13636.5658810123</v>
      </c>
      <c r="BB2965">
        <v>0.73332245722686717</v>
      </c>
      <c r="BC2965">
        <v>3323</v>
      </c>
      <c r="BD2965">
        <v>0</v>
      </c>
      <c r="BE2965">
        <v>3323</v>
      </c>
      <c r="BF2965">
        <v>0.1967552845047072</v>
      </c>
      <c r="BG2965">
        <v>130525</v>
      </c>
      <c r="BH2965">
        <v>7.6883430523649645</v>
      </c>
      <c r="BI2965">
        <v>2824</v>
      </c>
      <c r="BJ2965">
        <v>20</v>
      </c>
      <c r="BK2965">
        <v>2</v>
      </c>
      <c r="BL2965">
        <v>0</v>
      </c>
      <c r="BM2965">
        <v>0</v>
      </c>
      <c r="BN2965">
        <v>0</v>
      </c>
      <c r="BO2965">
        <v>2</v>
      </c>
      <c r="BP2965">
        <v>0</v>
      </c>
      <c r="BQ2965">
        <v>1</v>
      </c>
      <c r="BR2965">
        <v>0</v>
      </c>
      <c r="BS2965">
        <v>0</v>
      </c>
      <c r="BT2965">
        <v>16328</v>
      </c>
      <c r="BU2965">
        <v>0.68</v>
      </c>
      <c r="BV2965">
        <v>0.47892220000000002</v>
      </c>
      <c r="BW2965">
        <v>102</v>
      </c>
      <c r="BX2965">
        <v>1.531112</v>
      </c>
      <c r="BY2965">
        <v>-0.51644939999999995</v>
      </c>
      <c r="BZ2965">
        <v>19</v>
      </c>
      <c r="CA2965">
        <v>2</v>
      </c>
      <c r="CB2965">
        <v>0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17053</v>
      </c>
      <c r="CK2965">
        <v>1.2900955843546591</v>
      </c>
      <c r="CL2965">
        <v>0.5621847939861071</v>
      </c>
      <c r="CM2965">
        <v>71</v>
      </c>
      <c r="CN2965">
        <v>-0.78433787043805292</v>
      </c>
      <c r="CO2965">
        <v>1775</v>
      </c>
      <c r="CP2965">
        <v>0.24339923799999999</v>
      </c>
      <c r="CQ2965">
        <v>0.25867158899999998</v>
      </c>
      <c r="CR2965">
        <v>14552</v>
      </c>
      <c r="CS2965">
        <v>0.86099999999999999</v>
      </c>
      <c r="CT2965">
        <v>13781</v>
      </c>
      <c r="CU2965">
        <v>0.87452060183000002</v>
      </c>
      <c r="CV2965">
        <v>8</v>
      </c>
      <c r="CW2965">
        <v>3</v>
      </c>
      <c r="CX2965">
        <v>7</v>
      </c>
      <c r="CY2965">
        <v>156</v>
      </c>
      <c r="CZ2965">
        <v>603</v>
      </c>
      <c r="DA2965" s="2">
        <v>5238</v>
      </c>
      <c r="DB2965" s="2">
        <v>1115</v>
      </c>
      <c r="DC2965" s="2">
        <v>35.35</v>
      </c>
      <c r="DD2965" s="2">
        <v>458</v>
      </c>
      <c r="DE2965">
        <v>167</v>
      </c>
      <c r="DF2965">
        <v>6</v>
      </c>
      <c r="DG2965">
        <v>11.78</v>
      </c>
      <c r="DH2965">
        <v>5.89</v>
      </c>
      <c r="DI2965" s="2">
        <v>17.68</v>
      </c>
      <c r="DJ2965">
        <v>-0.01</v>
      </c>
      <c r="DK2965">
        <v>0.97750132345156171</v>
      </c>
      <c r="DL2965">
        <v>0</v>
      </c>
      <c r="DM2965">
        <v>0</v>
      </c>
      <c r="DN2965">
        <v>1.6</v>
      </c>
      <c r="DO2965">
        <v>1.3999999999999999E-2</v>
      </c>
      <c r="DP2965">
        <v>20.27</v>
      </c>
      <c r="DQ2965" s="2">
        <v>0</v>
      </c>
      <c r="DR2965" s="2">
        <v>9.4735775100000001</v>
      </c>
      <c r="DS2965">
        <v>8.4246824821962161E-5</v>
      </c>
      <c r="DT2965">
        <v>2.6998332980404598</v>
      </c>
      <c r="DU2965">
        <v>303590.85469805362</v>
      </c>
      <c r="DV2965">
        <v>1</v>
      </c>
    </row>
    <row r="2966" spans="1:126" x14ac:dyDescent="0.15">
      <c r="A2966" t="s">
        <v>4758</v>
      </c>
      <c r="B2966" t="s">
        <v>4819</v>
      </c>
      <c r="C2966">
        <v>54</v>
      </c>
      <c r="D2966">
        <v>93</v>
      </c>
      <c r="E2966" t="s">
        <v>4820</v>
      </c>
      <c r="F2966">
        <v>54093</v>
      </c>
      <c r="G2966" t="s">
        <v>7949</v>
      </c>
      <c r="H2966">
        <v>98.4</v>
      </c>
      <c r="I2966">
        <v>0.2</v>
      </c>
      <c r="J2966">
        <v>0.2</v>
      </c>
      <c r="K2966">
        <v>0.1</v>
      </c>
      <c r="L2966">
        <v>0.6</v>
      </c>
      <c r="M2966">
        <v>0.6</v>
      </c>
      <c r="N2966">
        <f t="shared" si="189"/>
        <v>9683.3700000000044</v>
      </c>
      <c r="O2966">
        <f t="shared" si="187"/>
        <v>316.62999999999556</v>
      </c>
      <c r="P2966">
        <f t="shared" si="188"/>
        <v>0.3799559999999948</v>
      </c>
      <c r="Q2966" s="4">
        <v>54093</v>
      </c>
      <c r="R2966" s="5">
        <v>39.111175000000003</v>
      </c>
      <c r="S2966" s="5">
        <v>-79.559967999999998</v>
      </c>
      <c r="T2966">
        <v>8</v>
      </c>
      <c r="U2966">
        <v>0.16663229047706893</v>
      </c>
      <c r="V2966">
        <v>7109</v>
      </c>
      <c r="W2966">
        <v>6996</v>
      </c>
      <c r="X2966">
        <v>6972</v>
      </c>
      <c r="Y2966">
        <v>7087</v>
      </c>
      <c r="Z2966">
        <v>3674</v>
      </c>
      <c r="AA2966">
        <v>54005</v>
      </c>
      <c r="AB2966">
        <v>2635.6210000000001</v>
      </c>
      <c r="AC2966">
        <v>40533</v>
      </c>
      <c r="AD2966">
        <v>3</v>
      </c>
      <c r="AE2966">
        <v>4.3029259896729778E-4</v>
      </c>
      <c r="AF2966">
        <v>15</v>
      </c>
      <c r="AG2966">
        <v>162</v>
      </c>
      <c r="AH2966">
        <v>9.2592592592592587E-2</v>
      </c>
      <c r="AI2966" s="3">
        <v>33957</v>
      </c>
      <c r="AJ2966" s="3">
        <v>268254.687050295</v>
      </c>
      <c r="AK2966">
        <v>107</v>
      </c>
      <c r="AL2966">
        <v>269523.20000000001</v>
      </c>
      <c r="AM2966">
        <v>2877</v>
      </c>
      <c r="AN2966">
        <v>7772</v>
      </c>
      <c r="AO2966">
        <v>10649</v>
      </c>
      <c r="AP2966">
        <v>0</v>
      </c>
      <c r="AQ2966">
        <v>0</v>
      </c>
      <c r="AR2966">
        <v>0</v>
      </c>
      <c r="AS2966">
        <v>0</v>
      </c>
      <c r="AT2966">
        <v>2</v>
      </c>
      <c r="AU2966">
        <v>11</v>
      </c>
      <c r="AV2966">
        <f t="shared" si="190"/>
        <v>13</v>
      </c>
      <c r="AW2966">
        <v>4646</v>
      </c>
      <c r="AX2966">
        <v>0.7</v>
      </c>
      <c r="AY2966">
        <v>407834426.50466299</v>
      </c>
      <c r="AZ2966">
        <v>407834.42650466302</v>
      </c>
      <c r="BA2966">
        <v>55355.8548268882</v>
      </c>
      <c r="BB2966">
        <v>0.1806493645753017</v>
      </c>
      <c r="BC2966">
        <v>5410</v>
      </c>
      <c r="BD2966">
        <v>0</v>
      </c>
      <c r="BE2966">
        <v>5410</v>
      </c>
      <c r="BF2966">
        <v>0.76100717400478268</v>
      </c>
      <c r="BG2966">
        <v>120103</v>
      </c>
      <c r="BH2966">
        <v>17.226477337923122</v>
      </c>
      <c r="BI2966">
        <v>1365</v>
      </c>
      <c r="BJ2966">
        <v>4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2</v>
      </c>
      <c r="BR2966">
        <v>1</v>
      </c>
      <c r="BS2966">
        <v>0</v>
      </c>
      <c r="BT2966">
        <v>6812</v>
      </c>
      <c r="BU2966">
        <v>0.44</v>
      </c>
      <c r="BV2966">
        <v>0.62883270000000002</v>
      </c>
      <c r="BW2966">
        <v>84</v>
      </c>
      <c r="BX2966">
        <v>1.1743980000000001</v>
      </c>
      <c r="BY2966">
        <v>1.0242500000000001</v>
      </c>
      <c r="BZ2966">
        <v>4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1</v>
      </c>
      <c r="CI2966">
        <v>0</v>
      </c>
      <c r="CJ2966">
        <v>6947</v>
      </c>
      <c r="CK2966">
        <v>1.0076291924571759</v>
      </c>
      <c r="CL2966">
        <v>0.5933068633011912</v>
      </c>
      <c r="CM2966">
        <v>73</v>
      </c>
      <c r="CN2966">
        <v>0.27204511722400937</v>
      </c>
      <c r="CO2966">
        <v>494.00000000000006</v>
      </c>
      <c r="CP2966">
        <v>0.84892435899999996</v>
      </c>
      <c r="CQ2966">
        <v>0.15121380000000001</v>
      </c>
      <c r="CR2966">
        <v>6036</v>
      </c>
      <c r="CS2966">
        <v>0.86799999999999999</v>
      </c>
      <c r="CT2966">
        <v>5637</v>
      </c>
      <c r="CU2966">
        <v>0.87355769230999991</v>
      </c>
      <c r="CV2966">
        <v>4</v>
      </c>
      <c r="CW2966">
        <v>4</v>
      </c>
      <c r="CX2966">
        <v>3</v>
      </c>
      <c r="CY2966">
        <v>57</v>
      </c>
      <c r="CZ2966">
        <v>246</v>
      </c>
      <c r="DA2966" s="2">
        <v>3728</v>
      </c>
      <c r="DB2966" s="2">
        <v>515</v>
      </c>
      <c r="DC2966" s="2">
        <v>100.46</v>
      </c>
      <c r="DD2966" s="2">
        <v>125</v>
      </c>
      <c r="DE2966">
        <v>77</v>
      </c>
      <c r="DF2966">
        <v>4</v>
      </c>
      <c r="DG2966">
        <v>14.35</v>
      </c>
      <c r="DH2966">
        <v>28.7</v>
      </c>
      <c r="DI2966" s="2">
        <v>57.41</v>
      </c>
      <c r="DJ2966">
        <v>-0.28999999999999998</v>
      </c>
      <c r="DK2966">
        <v>0.97237682951968663</v>
      </c>
      <c r="DL2966">
        <v>0</v>
      </c>
      <c r="DM2966">
        <v>0</v>
      </c>
      <c r="DN2966">
        <v>2.1</v>
      </c>
      <c r="DO2966">
        <v>6.9999999999999993E-3</v>
      </c>
      <c r="DP2966">
        <v>0</v>
      </c>
      <c r="DQ2966" s="2">
        <f>6169+95298</f>
        <v>101467</v>
      </c>
      <c r="DR2966" s="2">
        <v>24.22091687</v>
      </c>
      <c r="DS2966">
        <v>8.9865208227121087E-5</v>
      </c>
      <c r="DT2966">
        <v>3.68474490798766</v>
      </c>
      <c r="DU2966">
        <v>993124.23878453975</v>
      </c>
      <c r="DV2966">
        <v>1</v>
      </c>
    </row>
    <row r="2967" spans="1:126" x14ac:dyDescent="0.15">
      <c r="A2967" t="s">
        <v>4758</v>
      </c>
      <c r="B2967" t="s">
        <v>4438</v>
      </c>
      <c r="C2967">
        <v>54</v>
      </c>
      <c r="D2967">
        <v>95</v>
      </c>
      <c r="E2967" t="s">
        <v>4821</v>
      </c>
      <c r="F2967">
        <v>54095</v>
      </c>
      <c r="G2967" t="s">
        <v>7950</v>
      </c>
      <c r="H2967">
        <v>98.5</v>
      </c>
      <c r="I2967">
        <v>0.1</v>
      </c>
      <c r="J2967">
        <v>0.2</v>
      </c>
      <c r="K2967">
        <v>0.1</v>
      </c>
      <c r="L2967">
        <v>0.5</v>
      </c>
      <c r="M2967">
        <v>0.5</v>
      </c>
      <c r="N2967">
        <f t="shared" si="189"/>
        <v>9702.8100000000013</v>
      </c>
      <c r="O2967">
        <f t="shared" si="187"/>
        <v>297.18999999999869</v>
      </c>
      <c r="P2967">
        <f t="shared" si="188"/>
        <v>0.35662799999999856</v>
      </c>
      <c r="Q2967" s="4">
        <v>54095</v>
      </c>
      <c r="R2967" s="5">
        <v>39.465634000000001</v>
      </c>
      <c r="S2967" s="5">
        <v>-80.877218999999997</v>
      </c>
      <c r="T2967">
        <v>9</v>
      </c>
      <c r="U2967">
        <v>0.23413448141231991</v>
      </c>
      <c r="V2967">
        <v>9188</v>
      </c>
      <c r="W2967">
        <v>9084</v>
      </c>
      <c r="X2967">
        <v>9033</v>
      </c>
      <c r="Y2967">
        <v>8935</v>
      </c>
      <c r="Z2967">
        <v>4761</v>
      </c>
      <c r="AA2967">
        <v>54007</v>
      </c>
      <c r="AB2967">
        <v>3120.21</v>
      </c>
      <c r="AC2967">
        <v>38854</v>
      </c>
      <c r="AD2967">
        <v>2</v>
      </c>
      <c r="AE2967">
        <v>2.2141038414701651E-4</v>
      </c>
      <c r="AF2967">
        <v>32</v>
      </c>
      <c r="AG2967">
        <v>286</v>
      </c>
      <c r="AH2967">
        <v>0.11188811188811189</v>
      </c>
      <c r="AI2967" s="3">
        <v>48206</v>
      </c>
      <c r="AJ2967" s="3">
        <v>164027.73164692</v>
      </c>
      <c r="AK2967">
        <v>107</v>
      </c>
      <c r="AL2967">
        <v>166854.39999999999</v>
      </c>
      <c r="AM2967">
        <v>148246</v>
      </c>
      <c r="AN2967">
        <v>11736</v>
      </c>
      <c r="AO2967">
        <v>159982</v>
      </c>
      <c r="AP2967">
        <v>1</v>
      </c>
      <c r="AQ2967">
        <v>0</v>
      </c>
      <c r="AR2967">
        <v>1</v>
      </c>
      <c r="AS2967">
        <v>0.11008366358432409</v>
      </c>
      <c r="AT2967">
        <v>1</v>
      </c>
      <c r="AU2967">
        <v>4</v>
      </c>
      <c r="AV2967">
        <f t="shared" si="190"/>
        <v>5</v>
      </c>
      <c r="AW2967">
        <v>2378</v>
      </c>
      <c r="AX2967">
        <v>0.28000000000000003</v>
      </c>
      <c r="AY2967">
        <v>409686381.26019901</v>
      </c>
      <c r="AZ2967">
        <v>409686.38126019901</v>
      </c>
      <c r="BA2967">
        <v>42263.818769134698</v>
      </c>
      <c r="BB2967">
        <v>0.2366090024809355</v>
      </c>
      <c r="BC2967">
        <v>10310</v>
      </c>
      <c r="BD2967">
        <v>7669</v>
      </c>
      <c r="BE2967">
        <v>2641</v>
      </c>
      <c r="BF2967">
        <v>0.28744013931214629</v>
      </c>
      <c r="BG2967">
        <v>107376</v>
      </c>
      <c r="BH2967">
        <v>11.887080704085022</v>
      </c>
      <c r="BI2967">
        <v>1542</v>
      </c>
      <c r="BJ2967">
        <v>10</v>
      </c>
      <c r="BK2967">
        <v>2</v>
      </c>
      <c r="BL2967">
        <v>0</v>
      </c>
      <c r="BM2967">
        <v>0</v>
      </c>
      <c r="BN2967">
        <v>0</v>
      </c>
      <c r="BO2967">
        <v>1</v>
      </c>
      <c r="BP2967">
        <v>0</v>
      </c>
      <c r="BQ2967">
        <v>0</v>
      </c>
      <c r="BR2967">
        <v>1</v>
      </c>
      <c r="BS2967">
        <v>0</v>
      </c>
      <c r="BT2967">
        <v>8680</v>
      </c>
      <c r="BU2967">
        <v>0.62</v>
      </c>
      <c r="BV2967">
        <v>0.52505259999999998</v>
      </c>
      <c r="BW2967">
        <v>64</v>
      </c>
      <c r="BX2967">
        <v>1.612903</v>
      </c>
      <c r="BY2967">
        <v>-8.5851999999999994E-3</v>
      </c>
      <c r="BZ2967">
        <v>9</v>
      </c>
      <c r="CA2967">
        <v>2</v>
      </c>
      <c r="CB2967">
        <v>0</v>
      </c>
      <c r="CC2967">
        <v>0</v>
      </c>
      <c r="CD2967">
        <v>0</v>
      </c>
      <c r="CE2967">
        <v>1</v>
      </c>
      <c r="CF2967">
        <v>0</v>
      </c>
      <c r="CG2967">
        <v>1</v>
      </c>
      <c r="CH2967">
        <v>1</v>
      </c>
      <c r="CI2967">
        <v>0</v>
      </c>
      <c r="CJ2967">
        <v>9079</v>
      </c>
      <c r="CK2967">
        <v>1.5420200462606013</v>
      </c>
      <c r="CL2967">
        <v>0.53187347931873474</v>
      </c>
      <c r="CM2967">
        <v>51</v>
      </c>
      <c r="CN2967">
        <v>-0.41054081326532321</v>
      </c>
      <c r="CO2967">
        <v>614</v>
      </c>
      <c r="CP2967">
        <v>0.50204747500000002</v>
      </c>
      <c r="CQ2967">
        <v>0.18258698700000001</v>
      </c>
      <c r="CR2967">
        <v>7605</v>
      </c>
      <c r="CS2967">
        <v>0.84900000000000009</v>
      </c>
      <c r="CT2967">
        <v>7589</v>
      </c>
      <c r="CU2967">
        <v>0.87762237761999995</v>
      </c>
      <c r="CV2967">
        <v>2</v>
      </c>
      <c r="CW2967">
        <v>1</v>
      </c>
      <c r="CX2967">
        <v>4</v>
      </c>
      <c r="CY2967">
        <v>131</v>
      </c>
      <c r="CZ2967">
        <v>433</v>
      </c>
      <c r="DA2967" s="2">
        <v>3405</v>
      </c>
      <c r="DB2967" s="2">
        <v>485</v>
      </c>
      <c r="DC2967" s="2">
        <v>66.7</v>
      </c>
      <c r="DD2967" s="2">
        <v>117</v>
      </c>
      <c r="DE2967">
        <v>124</v>
      </c>
      <c r="DF2967">
        <v>11</v>
      </c>
      <c r="DG2967">
        <v>11.12</v>
      </c>
      <c r="DH2967">
        <v>22.23</v>
      </c>
      <c r="DI2967" s="2">
        <v>11.12</v>
      </c>
      <c r="DJ2967">
        <v>-0.22</v>
      </c>
      <c r="DK2967">
        <v>0.97050159731153796</v>
      </c>
      <c r="DL2967">
        <v>1.048951048951049E-2</v>
      </c>
      <c r="DM2967">
        <v>0</v>
      </c>
      <c r="DN2967">
        <v>10.199999999999999</v>
      </c>
      <c r="DO2967">
        <v>0.06</v>
      </c>
      <c r="DP2967">
        <v>13.4</v>
      </c>
      <c r="DQ2967" s="2">
        <v>0</v>
      </c>
      <c r="DR2967" s="2">
        <v>0</v>
      </c>
      <c r="DS2967">
        <v>0</v>
      </c>
      <c r="DT2967">
        <v>1.93207208135873</v>
      </c>
      <c r="DU2967">
        <v>322374.72789186204</v>
      </c>
      <c r="DV2967">
        <v>1</v>
      </c>
    </row>
    <row r="2968" spans="1:126" x14ac:dyDescent="0.15">
      <c r="A2968" t="s">
        <v>4758</v>
      </c>
      <c r="B2968" t="s">
        <v>4440</v>
      </c>
      <c r="C2968">
        <v>54</v>
      </c>
      <c r="D2968">
        <v>97</v>
      </c>
      <c r="E2968" t="s">
        <v>4822</v>
      </c>
      <c r="F2968">
        <v>54097</v>
      </c>
      <c r="G2968" t="s">
        <v>7951</v>
      </c>
      <c r="H2968">
        <v>96.9</v>
      </c>
      <c r="I2968">
        <v>0.6</v>
      </c>
      <c r="J2968">
        <v>0.2</v>
      </c>
      <c r="K2968">
        <v>0.4</v>
      </c>
      <c r="L2968">
        <v>0.9</v>
      </c>
      <c r="M2968">
        <v>1</v>
      </c>
      <c r="N2968">
        <f t="shared" si="189"/>
        <v>9391.9800000000014</v>
      </c>
      <c r="O2968">
        <f t="shared" si="187"/>
        <v>608.01999999999862</v>
      </c>
      <c r="P2968">
        <f t="shared" si="188"/>
        <v>0.72962399999999861</v>
      </c>
      <c r="Q2968" s="4">
        <v>54097</v>
      </c>
      <c r="R2968" s="5">
        <v>38.902535999999998</v>
      </c>
      <c r="S2968" s="5">
        <v>-80.231335000000001</v>
      </c>
      <c r="T2968">
        <v>7</v>
      </c>
      <c r="U2968">
        <v>5.3296904143437025E-2</v>
      </c>
      <c r="V2968">
        <v>24210</v>
      </c>
      <c r="W2968">
        <v>24487</v>
      </c>
      <c r="X2968">
        <v>24560</v>
      </c>
      <c r="Y2968">
        <v>24695</v>
      </c>
      <c r="Z2968">
        <v>12239</v>
      </c>
      <c r="AA2968">
        <v>54009</v>
      </c>
      <c r="AB2968">
        <v>8377.6959999999999</v>
      </c>
      <c r="AC2968">
        <v>40330</v>
      </c>
      <c r="AD2968">
        <v>1</v>
      </c>
      <c r="AE2968">
        <v>4.0716612377850165E-5</v>
      </c>
      <c r="AF2968">
        <v>43</v>
      </c>
      <c r="AG2968">
        <v>456</v>
      </c>
      <c r="AH2968">
        <v>9.4298245614035089E-2</v>
      </c>
      <c r="AI2968" s="3">
        <v>68451</v>
      </c>
      <c r="AJ2968" s="3">
        <v>226967.64653608002</v>
      </c>
      <c r="AK2968">
        <v>84</v>
      </c>
      <c r="AL2968">
        <v>227129.59999999998</v>
      </c>
      <c r="AM2968">
        <v>153336</v>
      </c>
      <c r="AN2968">
        <v>21056</v>
      </c>
      <c r="AO2968">
        <v>174392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19</v>
      </c>
      <c r="AV2968">
        <f t="shared" si="190"/>
        <v>19</v>
      </c>
      <c r="AW2968">
        <v>13444</v>
      </c>
      <c r="AX2968">
        <v>0.55000000000000004</v>
      </c>
      <c r="AY2968">
        <v>465738161.08048999</v>
      </c>
      <c r="AZ2968">
        <v>465738.16108048998</v>
      </c>
      <c r="BA2968">
        <v>19942.745462866798</v>
      </c>
      <c r="BB2968">
        <v>0.5014354727948519</v>
      </c>
      <c r="BC2968">
        <v>3302</v>
      </c>
      <c r="BD2968">
        <v>2526</v>
      </c>
      <c r="BE2968">
        <v>776</v>
      </c>
      <c r="BF2968">
        <v>3.2052870714580753E-2</v>
      </c>
      <c r="BG2968">
        <v>348621</v>
      </c>
      <c r="BH2968">
        <v>14.194666123778502</v>
      </c>
      <c r="BI2968">
        <v>3807</v>
      </c>
      <c r="BJ2968">
        <v>19</v>
      </c>
      <c r="BK2968">
        <v>7</v>
      </c>
      <c r="BL2968">
        <v>3</v>
      </c>
      <c r="BM2968">
        <v>0</v>
      </c>
      <c r="BN2968">
        <v>0</v>
      </c>
      <c r="BO2968">
        <v>1</v>
      </c>
      <c r="BP2968">
        <v>1</v>
      </c>
      <c r="BQ2968">
        <v>0</v>
      </c>
      <c r="BR2968">
        <v>2</v>
      </c>
      <c r="BS2968">
        <v>0</v>
      </c>
      <c r="BT2968">
        <v>23806</v>
      </c>
      <c r="BU2968">
        <v>0.63</v>
      </c>
      <c r="BV2968">
        <v>0.48270109999999999</v>
      </c>
      <c r="BW2968">
        <v>199</v>
      </c>
      <c r="BX2968">
        <v>1.3862049999999999</v>
      </c>
      <c r="BY2968">
        <v>-0.26843260000000002</v>
      </c>
      <c r="BZ2968">
        <v>22</v>
      </c>
      <c r="CA2968">
        <v>6</v>
      </c>
      <c r="CB2968">
        <v>3</v>
      </c>
      <c r="CC2968">
        <v>0</v>
      </c>
      <c r="CD2968">
        <v>0</v>
      </c>
      <c r="CE2968">
        <v>2</v>
      </c>
      <c r="CF2968">
        <v>1</v>
      </c>
      <c r="CG2968">
        <v>1</v>
      </c>
      <c r="CH2968">
        <v>1</v>
      </c>
      <c r="CI2968">
        <v>0</v>
      </c>
      <c r="CJ2968">
        <v>24665</v>
      </c>
      <c r="CK2968">
        <v>1.4595580782485305</v>
      </c>
      <c r="CL2968">
        <v>0.58433947609969639</v>
      </c>
      <c r="CM2968">
        <v>165</v>
      </c>
      <c r="CN2968">
        <v>-8.6206504678776982E-2</v>
      </c>
      <c r="CO2968">
        <v>2174</v>
      </c>
      <c r="CP2968">
        <v>0.70136364600000001</v>
      </c>
      <c r="CQ2968">
        <v>0.29873802900000002</v>
      </c>
      <c r="CR2968">
        <v>21148</v>
      </c>
      <c r="CS2968">
        <v>0.85199999999999998</v>
      </c>
      <c r="CT2968">
        <v>19537</v>
      </c>
      <c r="CU2968">
        <v>0.85472566372000003</v>
      </c>
      <c r="CV2968">
        <v>15</v>
      </c>
      <c r="CW2968">
        <v>8</v>
      </c>
      <c r="CX2968">
        <v>13</v>
      </c>
      <c r="CY2968">
        <v>205</v>
      </c>
      <c r="CZ2968">
        <v>663</v>
      </c>
      <c r="DA2968" s="2">
        <v>11222</v>
      </c>
      <c r="DB2968" s="2">
        <v>1715</v>
      </c>
      <c r="DC2968" s="2">
        <v>77.03</v>
      </c>
      <c r="DD2968" s="2">
        <v>639</v>
      </c>
      <c r="DE2968">
        <v>200</v>
      </c>
      <c r="DF2968">
        <v>4</v>
      </c>
      <c r="DG2968">
        <v>28.38</v>
      </c>
      <c r="DH2968">
        <v>12.16</v>
      </c>
      <c r="DI2968" s="2">
        <v>12.16</v>
      </c>
      <c r="DJ2968">
        <v>-1.52</v>
      </c>
      <c r="DK2968">
        <v>0.89792698426611739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 s="2">
        <v>0</v>
      </c>
      <c r="DR2968" s="2">
        <v>14.59870729</v>
      </c>
      <c r="DS2968">
        <v>6.4274249955047696E-5</v>
      </c>
      <c r="DT2968">
        <v>2.28430512533415</v>
      </c>
      <c r="DU2968">
        <v>518833.30939509528</v>
      </c>
      <c r="DV2968">
        <v>1</v>
      </c>
    </row>
    <row r="2969" spans="1:126" x14ac:dyDescent="0.15">
      <c r="A2969" t="s">
        <v>4758</v>
      </c>
      <c r="B2969" t="s">
        <v>1020</v>
      </c>
      <c r="C2969">
        <v>54</v>
      </c>
      <c r="D2969">
        <v>99</v>
      </c>
      <c r="E2969" t="s">
        <v>4823</v>
      </c>
      <c r="F2969">
        <v>54099</v>
      </c>
      <c r="G2969" t="s">
        <v>7952</v>
      </c>
      <c r="H2969">
        <v>98.2</v>
      </c>
      <c r="I2969">
        <v>0.2</v>
      </c>
      <c r="J2969">
        <v>0.2</v>
      </c>
      <c r="K2969">
        <v>0.2</v>
      </c>
      <c r="L2969">
        <v>0.7</v>
      </c>
      <c r="M2969">
        <v>0.5</v>
      </c>
      <c r="N2969">
        <f t="shared" si="189"/>
        <v>9644.1000000000022</v>
      </c>
      <c r="O2969">
        <f t="shared" si="187"/>
        <v>355.89999999999782</v>
      </c>
      <c r="P2969">
        <f t="shared" si="188"/>
        <v>0.42707999999999752</v>
      </c>
      <c r="Q2969" s="4">
        <v>54099</v>
      </c>
      <c r="R2969" s="5">
        <v>38.145541000000001</v>
      </c>
      <c r="S2969" s="5">
        <v>-82.419680999999997</v>
      </c>
      <c r="T2969">
        <v>2</v>
      </c>
      <c r="U2969">
        <v>0.13505778395118825</v>
      </c>
      <c r="V2969">
        <v>42273</v>
      </c>
      <c r="W2969">
        <v>41735</v>
      </c>
      <c r="X2969">
        <v>41499</v>
      </c>
      <c r="Y2969">
        <v>41187</v>
      </c>
      <c r="Z2969">
        <v>21786</v>
      </c>
      <c r="AA2969">
        <v>54011</v>
      </c>
      <c r="AB2969">
        <v>13087.082</v>
      </c>
      <c r="AC2969">
        <v>36318</v>
      </c>
      <c r="AD2969">
        <v>2</v>
      </c>
      <c r="AE2969">
        <v>4.8193932383912866E-5</v>
      </c>
      <c r="AF2969">
        <v>18</v>
      </c>
      <c r="AG2969">
        <v>197</v>
      </c>
      <c r="AH2969">
        <v>9.1370558375634514E-2</v>
      </c>
      <c r="AI2969" s="3">
        <v>30220</v>
      </c>
      <c r="AJ2969" s="3">
        <v>323832.12131391501</v>
      </c>
      <c r="AK2969">
        <v>100</v>
      </c>
      <c r="AL2969">
        <v>327827.20000000001</v>
      </c>
      <c r="AM2969">
        <v>91673</v>
      </c>
      <c r="AN2969">
        <v>7112</v>
      </c>
      <c r="AO2969">
        <v>98785</v>
      </c>
      <c r="AP2969">
        <v>1</v>
      </c>
      <c r="AQ2969">
        <v>0</v>
      </c>
      <c r="AR2969">
        <v>1</v>
      </c>
      <c r="AS2969">
        <v>2.3960704444710674E-2</v>
      </c>
      <c r="AT2969">
        <v>1</v>
      </c>
      <c r="AU2969">
        <v>23</v>
      </c>
      <c r="AV2969">
        <f t="shared" si="190"/>
        <v>24</v>
      </c>
      <c r="AW2969">
        <v>30230</v>
      </c>
      <c r="AX2969">
        <v>0.73</v>
      </c>
      <c r="AY2969">
        <v>624073165.45552099</v>
      </c>
      <c r="AZ2969">
        <v>624073.16545552097</v>
      </c>
      <c r="BA2969">
        <v>13993.556100792001</v>
      </c>
      <c r="BB2969">
        <v>0.71461463604909015</v>
      </c>
      <c r="BC2969">
        <v>6028</v>
      </c>
      <c r="BD2969">
        <v>1651</v>
      </c>
      <c r="BE2969">
        <v>4377</v>
      </c>
      <c r="BF2969">
        <v>0.1035412674756937</v>
      </c>
      <c r="BG2969">
        <v>324307</v>
      </c>
      <c r="BH2969">
        <v>7.8148148148148149</v>
      </c>
      <c r="BI2969">
        <v>7305</v>
      </c>
      <c r="BJ2969">
        <v>26</v>
      </c>
      <c r="BK2969">
        <v>5</v>
      </c>
      <c r="BL2969">
        <v>0</v>
      </c>
      <c r="BM2969">
        <v>0</v>
      </c>
      <c r="BN2969">
        <v>0</v>
      </c>
      <c r="BO2969">
        <v>4</v>
      </c>
      <c r="BP2969">
        <v>1</v>
      </c>
      <c r="BQ2969">
        <v>3</v>
      </c>
      <c r="BR2969">
        <v>2</v>
      </c>
      <c r="BS2969">
        <v>0</v>
      </c>
      <c r="BT2969">
        <v>41119</v>
      </c>
      <c r="BU2969">
        <v>0.59</v>
      </c>
      <c r="BV2969">
        <v>0.47862769999999999</v>
      </c>
      <c r="BW2969">
        <v>166</v>
      </c>
      <c r="BX2969">
        <v>0.99710600000000005</v>
      </c>
      <c r="BY2969">
        <v>-1.2064760000000001</v>
      </c>
      <c r="BZ2969">
        <v>23</v>
      </c>
      <c r="CA2969">
        <v>4</v>
      </c>
      <c r="CB2969">
        <v>0</v>
      </c>
      <c r="CC2969">
        <v>0</v>
      </c>
      <c r="CD2969">
        <v>0</v>
      </c>
      <c r="CE2969">
        <v>3</v>
      </c>
      <c r="CF2969">
        <v>0</v>
      </c>
      <c r="CG2969">
        <v>1</v>
      </c>
      <c r="CH2969">
        <v>2</v>
      </c>
      <c r="CI2969">
        <v>0</v>
      </c>
      <c r="CJ2969">
        <v>41258</v>
      </c>
      <c r="CK2969">
        <v>0.79984487856900488</v>
      </c>
      <c r="CL2969">
        <v>0.46022483763557842</v>
      </c>
      <c r="CM2969">
        <v>133</v>
      </c>
      <c r="CN2969">
        <v>-1.7757126742439884</v>
      </c>
      <c r="CO2969">
        <v>3018</v>
      </c>
      <c r="CP2969">
        <v>-1.1281741839999999</v>
      </c>
      <c r="CQ2969">
        <v>-0.15103695549999999</v>
      </c>
      <c r="CR2969">
        <v>34871</v>
      </c>
      <c r="CS2969">
        <v>0.85400000000000009</v>
      </c>
      <c r="CT2969">
        <v>34579</v>
      </c>
      <c r="CU2969">
        <v>0.85543617703999997</v>
      </c>
      <c r="CV2969">
        <v>52</v>
      </c>
      <c r="CW2969">
        <v>14</v>
      </c>
      <c r="CX2969">
        <v>26</v>
      </c>
      <c r="CY2969">
        <v>81</v>
      </c>
      <c r="CZ2969">
        <v>290</v>
      </c>
      <c r="DA2969" s="2">
        <v>12085</v>
      </c>
      <c r="DB2969" s="2">
        <v>2850</v>
      </c>
      <c r="DC2969" s="2">
        <v>72.400000000000006</v>
      </c>
      <c r="DD2969" s="2">
        <v>871</v>
      </c>
      <c r="DE2969">
        <v>81</v>
      </c>
      <c r="DF2969">
        <v>6</v>
      </c>
      <c r="DG2969">
        <v>7.24</v>
      </c>
      <c r="DH2969">
        <v>7.24</v>
      </c>
      <c r="DI2969" s="2">
        <v>7.24</v>
      </c>
      <c r="DJ2969">
        <v>-0.19</v>
      </c>
      <c r="DK2969">
        <v>0.95923229649238917</v>
      </c>
      <c r="DL2969">
        <v>0</v>
      </c>
      <c r="DM2969">
        <v>0</v>
      </c>
      <c r="DN2969">
        <v>27.1</v>
      </c>
      <c r="DO2969">
        <v>8.3000000000000004E-2</v>
      </c>
      <c r="DP2969">
        <v>0</v>
      </c>
      <c r="DQ2969" s="2">
        <v>0</v>
      </c>
      <c r="DR2969" s="2">
        <v>0</v>
      </c>
      <c r="DS2969">
        <v>0</v>
      </c>
      <c r="DV2969">
        <v>1</v>
      </c>
    </row>
    <row r="2970" spans="1:126" x14ac:dyDescent="0.15">
      <c r="A2970" t="s">
        <v>4758</v>
      </c>
      <c r="B2970" t="s">
        <v>1022</v>
      </c>
      <c r="C2970">
        <v>54</v>
      </c>
      <c r="D2970">
        <v>101</v>
      </c>
      <c r="E2970" t="s">
        <v>4824</v>
      </c>
      <c r="F2970">
        <v>54101</v>
      </c>
      <c r="G2970" t="s">
        <v>7953</v>
      </c>
      <c r="H2970">
        <v>98.2</v>
      </c>
      <c r="I2970">
        <v>0.2</v>
      </c>
      <c r="J2970">
        <v>0.1</v>
      </c>
      <c r="K2970">
        <v>0.1</v>
      </c>
      <c r="L2970">
        <v>1</v>
      </c>
      <c r="M2970">
        <v>0.5</v>
      </c>
      <c r="N2970">
        <f t="shared" si="189"/>
        <v>9644.5500000000011</v>
      </c>
      <c r="O2970">
        <f t="shared" si="187"/>
        <v>355.44999999999891</v>
      </c>
      <c r="P2970">
        <f t="shared" si="188"/>
        <v>0.42653999999999886</v>
      </c>
      <c r="Q2970" s="4">
        <v>54101</v>
      </c>
      <c r="R2970" s="5">
        <v>38.483459000000003</v>
      </c>
      <c r="S2970" s="5">
        <v>-80.449051999999995</v>
      </c>
      <c r="T2970">
        <v>9</v>
      </c>
      <c r="U2970">
        <v>4.7626926847567586E-2</v>
      </c>
      <c r="V2970">
        <v>9158</v>
      </c>
      <c r="W2970">
        <v>9005</v>
      </c>
      <c r="X2970">
        <v>8927</v>
      </c>
      <c r="Y2970">
        <v>8648</v>
      </c>
      <c r="Z2970">
        <v>4691</v>
      </c>
      <c r="AA2970">
        <v>54013</v>
      </c>
      <c r="AB2970">
        <v>2887.1630000000005</v>
      </c>
      <c r="AC2970">
        <v>29086</v>
      </c>
      <c r="AD2970">
        <v>1</v>
      </c>
      <c r="AE2970">
        <v>1.120197154699227E-4</v>
      </c>
      <c r="AF2970">
        <v>12</v>
      </c>
      <c r="AG2970">
        <v>70</v>
      </c>
      <c r="AH2970">
        <v>0.17142857142857143</v>
      </c>
      <c r="AI2970" s="3">
        <v>7928</v>
      </c>
      <c r="AJ2970" s="3">
        <v>354219.00988324004</v>
      </c>
      <c r="AK2970">
        <v>75</v>
      </c>
      <c r="AL2970">
        <v>355955.19999999995</v>
      </c>
      <c r="AM2970">
        <v>190300</v>
      </c>
      <c r="AN2970">
        <v>1756</v>
      </c>
      <c r="AO2970">
        <v>192056</v>
      </c>
      <c r="AP2970">
        <v>1</v>
      </c>
      <c r="AQ2970">
        <v>0</v>
      </c>
      <c r="AR2970">
        <v>1</v>
      </c>
      <c r="AS2970">
        <v>0.11104941699056078</v>
      </c>
      <c r="AT2970">
        <v>1</v>
      </c>
      <c r="AU2970">
        <v>7</v>
      </c>
      <c r="AV2970">
        <f t="shared" si="190"/>
        <v>8</v>
      </c>
      <c r="AW2970">
        <v>5600</v>
      </c>
      <c r="AX2970">
        <v>0.65999999999999992</v>
      </c>
      <c r="AY2970">
        <v>286785199.42095703</v>
      </c>
      <c r="AZ2970">
        <v>286785.19942095701</v>
      </c>
      <c r="BA2970">
        <v>29591.806540840498</v>
      </c>
      <c r="BB2970">
        <v>0.33793137928901751</v>
      </c>
      <c r="BC2970">
        <v>2156</v>
      </c>
      <c r="BD2970">
        <v>0</v>
      </c>
      <c r="BE2970">
        <v>2156</v>
      </c>
      <c r="BF2970">
        <v>0.23542258134963967</v>
      </c>
      <c r="BG2970">
        <v>62664</v>
      </c>
      <c r="BH2970">
        <v>7.0196034502072369</v>
      </c>
      <c r="BI2970">
        <v>1916</v>
      </c>
      <c r="BJ2970">
        <v>7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0</v>
      </c>
      <c r="BS2970">
        <v>0</v>
      </c>
      <c r="BT2970">
        <v>9444</v>
      </c>
      <c r="BU2970">
        <v>0.71</v>
      </c>
      <c r="BV2970">
        <v>0.4061379</v>
      </c>
      <c r="BW2970">
        <v>66</v>
      </c>
      <c r="BX2970">
        <v>0.84709860000000003</v>
      </c>
      <c r="BY2970">
        <v>-1.346293</v>
      </c>
      <c r="BZ2970">
        <v>9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0</v>
      </c>
      <c r="CI2970">
        <v>0</v>
      </c>
      <c r="CJ2970">
        <v>8830</v>
      </c>
      <c r="CK2970">
        <v>1.1325028312570782</v>
      </c>
      <c r="CL2970">
        <v>0.44136938089905614</v>
      </c>
      <c r="CM2970">
        <v>45</v>
      </c>
      <c r="CN2970">
        <v>-1.2733124707471815</v>
      </c>
      <c r="CO2970">
        <v>457</v>
      </c>
      <c r="CP2970">
        <v>-0.39141038010000001</v>
      </c>
      <c r="CQ2970">
        <v>-0.42614156930000002</v>
      </c>
      <c r="CR2970">
        <v>7255</v>
      </c>
      <c r="CS2970">
        <v>0.83400000000000007</v>
      </c>
      <c r="CT2970">
        <v>7427</v>
      </c>
      <c r="CU2970">
        <v>0.85091743118999996</v>
      </c>
      <c r="CV2970">
        <v>2</v>
      </c>
      <c r="CW2970">
        <v>3</v>
      </c>
      <c r="CX2970">
        <v>5</v>
      </c>
      <c r="CZ2970">
        <v>110</v>
      </c>
      <c r="DA2970" s="2">
        <v>2651</v>
      </c>
      <c r="DB2970" s="2">
        <v>395</v>
      </c>
      <c r="DC2970" s="2">
        <v>44.98</v>
      </c>
      <c r="DD2970" s="2">
        <v>179</v>
      </c>
      <c r="DE2970">
        <v>42</v>
      </c>
      <c r="DF2970">
        <v>6</v>
      </c>
      <c r="DG2970">
        <v>11.24</v>
      </c>
      <c r="DH2970">
        <v>22.49</v>
      </c>
      <c r="DI2970" s="2">
        <v>22.49</v>
      </c>
      <c r="DJ2970">
        <v>-2.35</v>
      </c>
      <c r="DL2970">
        <v>0</v>
      </c>
      <c r="DM2970">
        <v>0</v>
      </c>
      <c r="DN2970">
        <v>6.6</v>
      </c>
      <c r="DO2970">
        <v>1.9E-2</v>
      </c>
      <c r="DP2970">
        <v>18.8</v>
      </c>
      <c r="DQ2970" s="2">
        <v>65800</v>
      </c>
      <c r="DR2970" s="2">
        <v>0</v>
      </c>
      <c r="DS2970">
        <v>0</v>
      </c>
      <c r="DT2970">
        <v>1.8524314075606001</v>
      </c>
      <c r="DU2970">
        <v>659382.59216451482</v>
      </c>
      <c r="DV2970">
        <v>1</v>
      </c>
    </row>
    <row r="2971" spans="1:126" x14ac:dyDescent="0.15">
      <c r="A2971" t="s">
        <v>4758</v>
      </c>
      <c r="B2971" t="s">
        <v>4825</v>
      </c>
      <c r="C2971">
        <v>54</v>
      </c>
      <c r="D2971">
        <v>103</v>
      </c>
      <c r="E2971" t="s">
        <v>4826</v>
      </c>
      <c r="F2971">
        <v>54103</v>
      </c>
      <c r="G2971" t="s">
        <v>7954</v>
      </c>
      <c r="H2971">
        <v>98.4</v>
      </c>
      <c r="I2971">
        <v>0.1</v>
      </c>
      <c r="J2971">
        <v>0.1</v>
      </c>
      <c r="K2971">
        <v>0.2</v>
      </c>
      <c r="L2971">
        <v>0.6</v>
      </c>
      <c r="M2971">
        <v>0.5</v>
      </c>
      <c r="N2971">
        <f t="shared" si="189"/>
        <v>9683.2300000000032</v>
      </c>
      <c r="O2971">
        <f t="shared" si="187"/>
        <v>316.7699999999968</v>
      </c>
      <c r="P2971">
        <f t="shared" si="188"/>
        <v>0.3801239999999963</v>
      </c>
      <c r="Q2971" s="4">
        <v>54103</v>
      </c>
      <c r="R2971" s="5">
        <v>39.600602000000002</v>
      </c>
      <c r="S2971" s="5">
        <v>-80.628157000000002</v>
      </c>
      <c r="T2971">
        <v>6</v>
      </c>
      <c r="U2971">
        <v>0.20034948775323214</v>
      </c>
      <c r="V2971">
        <v>16526</v>
      </c>
      <c r="W2971">
        <v>16314</v>
      </c>
      <c r="X2971">
        <v>16157</v>
      </c>
      <c r="Y2971">
        <v>15793</v>
      </c>
      <c r="Z2971">
        <v>8234</v>
      </c>
      <c r="AA2971">
        <v>54015</v>
      </c>
      <c r="AB2971">
        <v>5056.1049999999996</v>
      </c>
      <c r="AC2971">
        <v>39096</v>
      </c>
      <c r="AD2971">
        <v>1</v>
      </c>
      <c r="AE2971">
        <v>6.1892678096181226E-5</v>
      </c>
      <c r="AF2971">
        <v>29</v>
      </c>
      <c r="AG2971">
        <v>249</v>
      </c>
      <c r="AH2971">
        <v>0.11646586345381527</v>
      </c>
      <c r="AI2971" s="3">
        <v>38103</v>
      </c>
      <c r="AJ2971" s="3">
        <v>229160.40144877002</v>
      </c>
      <c r="AK2971">
        <v>115</v>
      </c>
      <c r="AL2971">
        <v>231289.59999999998</v>
      </c>
      <c r="AM2971">
        <v>56804</v>
      </c>
      <c r="AN2971">
        <v>8682</v>
      </c>
      <c r="AO2971">
        <v>65486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12</v>
      </c>
      <c r="AV2971">
        <f t="shared" si="190"/>
        <v>12</v>
      </c>
      <c r="AW2971">
        <v>6430</v>
      </c>
      <c r="AX2971">
        <v>0.41000000000000003</v>
      </c>
      <c r="AY2971">
        <v>724372007.41519499</v>
      </c>
      <c r="AZ2971">
        <v>724372.007415195</v>
      </c>
      <c r="BA2971">
        <v>39867.299472513601</v>
      </c>
      <c r="BB2971">
        <v>0.25083213892865935</v>
      </c>
      <c r="BC2971">
        <v>8613</v>
      </c>
      <c r="BD2971">
        <v>9929</v>
      </c>
      <c r="BE2971">
        <v>-1316</v>
      </c>
      <c r="BF2971">
        <v>-7.9632094880793897E-2</v>
      </c>
      <c r="BG2971">
        <v>327913</v>
      </c>
      <c r="BH2971">
        <v>20.295413752553074</v>
      </c>
      <c r="BI2971">
        <v>3211</v>
      </c>
      <c r="BJ2971">
        <v>20</v>
      </c>
      <c r="BK2971">
        <v>6</v>
      </c>
      <c r="BL2971">
        <v>0</v>
      </c>
      <c r="BM2971">
        <v>0</v>
      </c>
      <c r="BN2971">
        <v>0</v>
      </c>
      <c r="BO2971">
        <v>2</v>
      </c>
      <c r="BP2971">
        <v>1</v>
      </c>
      <c r="BQ2971">
        <v>2</v>
      </c>
      <c r="BR2971">
        <v>0</v>
      </c>
      <c r="BS2971">
        <v>0</v>
      </c>
      <c r="BT2971">
        <v>16226</v>
      </c>
      <c r="BU2971">
        <v>0.64</v>
      </c>
      <c r="BV2971">
        <v>0.50362859999999998</v>
      </c>
      <c r="BW2971">
        <v>105</v>
      </c>
      <c r="BX2971">
        <v>1.910514</v>
      </c>
      <c r="BY2971">
        <v>-2.72027E-2</v>
      </c>
      <c r="BZ2971">
        <v>16</v>
      </c>
      <c r="CA2971">
        <v>7</v>
      </c>
      <c r="CB2971">
        <v>0</v>
      </c>
      <c r="CC2971">
        <v>0</v>
      </c>
      <c r="CD2971">
        <v>0</v>
      </c>
      <c r="CE2971">
        <v>3</v>
      </c>
      <c r="CF2971">
        <v>1</v>
      </c>
      <c r="CG2971">
        <v>0</v>
      </c>
      <c r="CH2971">
        <v>0</v>
      </c>
      <c r="CI2971">
        <v>0</v>
      </c>
      <c r="CJ2971">
        <v>15974</v>
      </c>
      <c r="CK2971">
        <v>1.6902466508075622</v>
      </c>
      <c r="CL2971">
        <v>0.45909090909090911</v>
      </c>
      <c r="CM2971">
        <v>89</v>
      </c>
      <c r="CN2971">
        <v>-0.59213976164602555</v>
      </c>
      <c r="CO2971">
        <v>858</v>
      </c>
      <c r="CP2971">
        <v>0.25240553300000002</v>
      </c>
      <c r="CQ2971">
        <v>-0.17418810100000001</v>
      </c>
      <c r="CR2971">
        <v>13136</v>
      </c>
      <c r="CS2971">
        <v>0.83599999999999997</v>
      </c>
      <c r="CT2971">
        <v>13634</v>
      </c>
      <c r="CU2971">
        <v>0.87076791627000005</v>
      </c>
      <c r="CV2971">
        <v>15</v>
      </c>
      <c r="CW2971">
        <v>6</v>
      </c>
      <c r="CX2971">
        <v>9</v>
      </c>
      <c r="CY2971">
        <v>82</v>
      </c>
      <c r="CZ2971">
        <v>383</v>
      </c>
      <c r="DA2971" s="2">
        <v>6141</v>
      </c>
      <c r="DB2971" s="2">
        <v>735</v>
      </c>
      <c r="DC2971" s="2">
        <v>117.25</v>
      </c>
      <c r="DD2971" s="2">
        <v>259</v>
      </c>
      <c r="DE2971">
        <v>131</v>
      </c>
      <c r="DF2971">
        <v>8</v>
      </c>
      <c r="DG2971">
        <v>37.03</v>
      </c>
      <c r="DH2971">
        <v>24.69</v>
      </c>
      <c r="DI2971" s="2">
        <v>6.17</v>
      </c>
      <c r="DJ2971">
        <v>-0.91</v>
      </c>
      <c r="DL2971">
        <v>8.0321285140562242E-3</v>
      </c>
      <c r="DM2971">
        <v>0</v>
      </c>
      <c r="DN2971">
        <v>0</v>
      </c>
      <c r="DO2971">
        <v>0</v>
      </c>
      <c r="DP2971">
        <v>0</v>
      </c>
      <c r="DQ2971" s="2">
        <v>0</v>
      </c>
      <c r="DR2971" s="2">
        <v>526.18252421</v>
      </c>
      <c r="DS2971">
        <v>2.2749943110671644E-3</v>
      </c>
      <c r="DV2971">
        <v>1</v>
      </c>
    </row>
    <row r="2972" spans="1:126" x14ac:dyDescent="0.15">
      <c r="A2972" t="s">
        <v>4758</v>
      </c>
      <c r="B2972" t="s">
        <v>4827</v>
      </c>
      <c r="C2972">
        <v>54</v>
      </c>
      <c r="D2972">
        <v>105</v>
      </c>
      <c r="E2972" t="s">
        <v>4828</v>
      </c>
      <c r="F2972">
        <v>54105</v>
      </c>
      <c r="G2972" t="s">
        <v>7955</v>
      </c>
      <c r="H2972">
        <v>98.1</v>
      </c>
      <c r="I2972">
        <v>0.2</v>
      </c>
      <c r="J2972">
        <v>0.2</v>
      </c>
      <c r="K2972">
        <v>0.2</v>
      </c>
      <c r="L2972">
        <v>0.9</v>
      </c>
      <c r="M2972">
        <v>0.5</v>
      </c>
      <c r="N2972">
        <f t="shared" si="189"/>
        <v>9624.7900000000009</v>
      </c>
      <c r="O2972">
        <f t="shared" si="187"/>
        <v>375.20999999999913</v>
      </c>
      <c r="P2972">
        <f t="shared" si="188"/>
        <v>0.4502519999999991</v>
      </c>
      <c r="Q2972" s="4">
        <v>54105</v>
      </c>
      <c r="R2972" s="5">
        <v>39.020034000000003</v>
      </c>
      <c r="S2972" s="5">
        <v>-81.382975000000002</v>
      </c>
      <c r="T2972">
        <v>3</v>
      </c>
      <c r="U2972">
        <v>0.20440752302818432</v>
      </c>
      <c r="V2972">
        <v>5769</v>
      </c>
      <c r="W2972">
        <v>5810</v>
      </c>
      <c r="X2972">
        <v>5841</v>
      </c>
      <c r="Y2972">
        <v>5805</v>
      </c>
      <c r="Z2972">
        <v>3104</v>
      </c>
      <c r="AA2972">
        <v>54017</v>
      </c>
      <c r="AB2972">
        <v>2105.7359999999999</v>
      </c>
      <c r="AC2972">
        <v>39352</v>
      </c>
      <c r="AD2972">
        <v>0</v>
      </c>
      <c r="AE2972">
        <v>0</v>
      </c>
      <c r="AF2972">
        <v>17</v>
      </c>
      <c r="AG2972">
        <v>217</v>
      </c>
      <c r="AH2972">
        <v>7.8341013824884786E-2</v>
      </c>
      <c r="AI2972" s="3">
        <v>38011</v>
      </c>
      <c r="AJ2972" s="3">
        <v>148806.89787340001</v>
      </c>
      <c r="AK2972">
        <v>125</v>
      </c>
      <c r="AL2972">
        <v>150304</v>
      </c>
      <c r="AM2972">
        <v>17395</v>
      </c>
      <c r="AN2972">
        <v>9128</v>
      </c>
      <c r="AO2972">
        <v>26523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2</v>
      </c>
      <c r="AV2972">
        <f t="shared" si="190"/>
        <v>2</v>
      </c>
      <c r="AW2972">
        <v>1426</v>
      </c>
      <c r="AX2972">
        <v>0.27</v>
      </c>
      <c r="AY2972">
        <v>87163123.832855895</v>
      </c>
      <c r="AZ2972">
        <v>87163.123832855897</v>
      </c>
      <c r="BA2972">
        <v>14717.6384529365</v>
      </c>
      <c r="BB2972">
        <v>0.67945683215263208</v>
      </c>
      <c r="BC2972">
        <v>2488</v>
      </c>
      <c r="BD2972">
        <v>0</v>
      </c>
      <c r="BE2972">
        <v>2488</v>
      </c>
      <c r="BF2972">
        <v>0.43127058415669961</v>
      </c>
      <c r="BG2972">
        <v>40415</v>
      </c>
      <c r="BH2972">
        <v>6.9191919191919196</v>
      </c>
      <c r="BI2972">
        <v>1302</v>
      </c>
      <c r="BJ2972">
        <v>4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1</v>
      </c>
      <c r="BS2972">
        <v>0</v>
      </c>
      <c r="BT2972">
        <v>5605</v>
      </c>
      <c r="BU2972">
        <v>0.52</v>
      </c>
      <c r="BV2972">
        <v>0.50719579999999997</v>
      </c>
      <c r="BW2972">
        <v>42</v>
      </c>
      <c r="BX2972">
        <v>0.89206059999999998</v>
      </c>
      <c r="BY2972">
        <v>-0.58875789999999995</v>
      </c>
      <c r="BZ2972">
        <v>5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1</v>
      </c>
      <c r="CI2972">
        <v>0</v>
      </c>
      <c r="CJ2972">
        <v>5837</v>
      </c>
      <c r="CK2972">
        <v>1.0279253040945691</v>
      </c>
      <c r="CL2972">
        <v>0.49908045977011495</v>
      </c>
      <c r="CM2972">
        <v>30</v>
      </c>
      <c r="CN2972">
        <v>-1.0542631555797972</v>
      </c>
      <c r="CO2972">
        <v>467</v>
      </c>
      <c r="CP2972">
        <v>0.46336452700000003</v>
      </c>
      <c r="CQ2972">
        <v>-0.12912557099999999</v>
      </c>
      <c r="CR2972">
        <v>4970</v>
      </c>
      <c r="CS2972">
        <v>0.84400000000000008</v>
      </c>
      <c r="CT2972">
        <v>4609</v>
      </c>
      <c r="CU2972">
        <v>0.86887083216999994</v>
      </c>
      <c r="CV2972">
        <v>1</v>
      </c>
      <c r="CW2972">
        <v>1</v>
      </c>
      <c r="CX2972">
        <v>1</v>
      </c>
      <c r="CY2972">
        <v>50</v>
      </c>
      <c r="CZ2972">
        <v>327</v>
      </c>
      <c r="DA2972" s="2">
        <v>1320</v>
      </c>
      <c r="DB2972" s="2">
        <v>265</v>
      </c>
      <c r="DC2972" s="2">
        <v>33.89</v>
      </c>
      <c r="DD2972" s="2">
        <v>152</v>
      </c>
      <c r="DE2972">
        <v>97</v>
      </c>
      <c r="DF2972">
        <v>4</v>
      </c>
      <c r="DH2972">
        <v>16.95</v>
      </c>
      <c r="DI2972" s="2">
        <v>16.95</v>
      </c>
      <c r="DJ2972">
        <v>-0.34</v>
      </c>
      <c r="DK2972">
        <v>1</v>
      </c>
      <c r="DL2972">
        <v>0</v>
      </c>
      <c r="DM2972">
        <v>0</v>
      </c>
      <c r="DN2972">
        <v>6.9</v>
      </c>
      <c r="DO2972">
        <v>4.5999999999999999E-2</v>
      </c>
      <c r="DP2972">
        <v>0</v>
      </c>
      <c r="DQ2972" s="2">
        <v>0</v>
      </c>
      <c r="DR2972" s="2">
        <v>0</v>
      </c>
      <c r="DS2972">
        <v>0</v>
      </c>
      <c r="DT2972">
        <v>1.8477742419882801</v>
      </c>
      <c r="DU2972">
        <v>277727.85966780648</v>
      </c>
      <c r="DV2972">
        <v>1</v>
      </c>
    </row>
    <row r="2973" spans="1:126" x14ac:dyDescent="0.15">
      <c r="A2973" t="s">
        <v>4758</v>
      </c>
      <c r="B2973" t="s">
        <v>3491</v>
      </c>
      <c r="C2973">
        <v>54</v>
      </c>
      <c r="D2973">
        <v>107</v>
      </c>
      <c r="E2973" t="s">
        <v>4829</v>
      </c>
      <c r="F2973">
        <v>54107</v>
      </c>
      <c r="G2973" t="s">
        <v>7956</v>
      </c>
      <c r="H2973">
        <v>95.9</v>
      </c>
      <c r="I2973">
        <v>1.1000000000000001</v>
      </c>
      <c r="J2973">
        <v>0.2</v>
      </c>
      <c r="K2973">
        <v>0.5</v>
      </c>
      <c r="L2973">
        <v>1.5</v>
      </c>
      <c r="M2973">
        <v>0.9</v>
      </c>
      <c r="N2973">
        <f t="shared" si="189"/>
        <v>9201.3700000000008</v>
      </c>
      <c r="O2973">
        <f t="shared" si="187"/>
        <v>798.6299999999992</v>
      </c>
      <c r="P2973">
        <f t="shared" si="188"/>
        <v>0.95835599999999943</v>
      </c>
      <c r="Q2973" s="4">
        <v>54107</v>
      </c>
      <c r="R2973" s="5">
        <v>39.211575000000003</v>
      </c>
      <c r="S2973" s="5">
        <v>-81.516253000000006</v>
      </c>
      <c r="T2973">
        <v>3</v>
      </c>
      <c r="U2973">
        <v>7.4255874528406471E-2</v>
      </c>
      <c r="V2973">
        <v>86835</v>
      </c>
      <c r="W2973">
        <v>86595</v>
      </c>
      <c r="X2973">
        <v>86559</v>
      </c>
      <c r="Y2973">
        <v>86304</v>
      </c>
      <c r="Z2973">
        <v>45710</v>
      </c>
      <c r="AA2973">
        <v>54019</v>
      </c>
      <c r="AB2973">
        <v>33043.322</v>
      </c>
      <c r="AC2973">
        <v>41884</v>
      </c>
      <c r="AD2973">
        <v>1</v>
      </c>
      <c r="AE2973">
        <v>1.1552813687773658E-5</v>
      </c>
      <c r="AF2973">
        <v>43</v>
      </c>
      <c r="AG2973">
        <v>816</v>
      </c>
      <c r="AH2973">
        <v>5.2696078431372549E-2</v>
      </c>
      <c r="AI2973" s="3">
        <v>87848</v>
      </c>
      <c r="AJ2973" s="3">
        <v>234406.10181781501</v>
      </c>
      <c r="AK2973">
        <v>79</v>
      </c>
      <c r="AL2973">
        <v>241267.20000000001</v>
      </c>
      <c r="AM2973">
        <v>62420</v>
      </c>
      <c r="AN2973">
        <v>27937</v>
      </c>
      <c r="AO2973">
        <v>90357</v>
      </c>
      <c r="AP2973">
        <v>4</v>
      </c>
      <c r="AQ2973">
        <v>1</v>
      </c>
      <c r="AR2973">
        <v>5</v>
      </c>
      <c r="AS2973">
        <v>5.7740054275651022E-2</v>
      </c>
      <c r="AT2973">
        <v>6</v>
      </c>
      <c r="AU2973">
        <v>50</v>
      </c>
      <c r="AV2973">
        <f t="shared" si="190"/>
        <v>56</v>
      </c>
      <c r="AW2973">
        <v>73479</v>
      </c>
      <c r="AX2973">
        <v>0.83</v>
      </c>
      <c r="AY2973">
        <v>405112832.73520499</v>
      </c>
      <c r="AZ2973">
        <v>405112.83273520501</v>
      </c>
      <c r="BA2973">
        <v>4570.2691538169302</v>
      </c>
      <c r="BB2973">
        <v>2.1880549401884455</v>
      </c>
      <c r="BC2973">
        <v>17305</v>
      </c>
      <c r="BD2973">
        <v>16416</v>
      </c>
      <c r="BE2973">
        <v>889</v>
      </c>
      <c r="BF2973">
        <v>1.0237807335751713E-2</v>
      </c>
      <c r="BG2973">
        <v>1512457</v>
      </c>
      <c r="BH2973">
        <v>17.473133931769084</v>
      </c>
      <c r="BI2973">
        <v>11709</v>
      </c>
      <c r="BJ2973">
        <v>94</v>
      </c>
      <c r="BK2973">
        <v>33</v>
      </c>
      <c r="BL2973">
        <v>3</v>
      </c>
      <c r="BM2973">
        <v>1</v>
      </c>
      <c r="BN2973">
        <v>0</v>
      </c>
      <c r="BO2973">
        <v>16</v>
      </c>
      <c r="BP2973">
        <v>2</v>
      </c>
      <c r="BQ2973">
        <v>12</v>
      </c>
      <c r="BR2973">
        <v>8</v>
      </c>
      <c r="BS2973">
        <v>0</v>
      </c>
      <c r="BT2973">
        <v>86888</v>
      </c>
      <c r="BU2973">
        <v>0.78</v>
      </c>
      <c r="BV2973">
        <v>0.53291299999999997</v>
      </c>
      <c r="BW2973">
        <v>579</v>
      </c>
      <c r="BX2973">
        <v>1.945033</v>
      </c>
      <c r="BY2973">
        <v>8.3017499999999994E-2</v>
      </c>
      <c r="BZ2973">
        <v>95</v>
      </c>
      <c r="CA2973">
        <v>29</v>
      </c>
      <c r="CB2973">
        <v>4</v>
      </c>
      <c r="CC2973">
        <v>1</v>
      </c>
      <c r="CD2973">
        <v>1</v>
      </c>
      <c r="CE2973">
        <v>16</v>
      </c>
      <c r="CF2973">
        <v>2</v>
      </c>
      <c r="CG2973">
        <v>13</v>
      </c>
      <c r="CH2973">
        <v>6</v>
      </c>
      <c r="CI2973">
        <v>0</v>
      </c>
      <c r="CJ2973">
        <v>86441</v>
      </c>
      <c r="CK2973">
        <v>1.9319535868395783</v>
      </c>
      <c r="CL2973">
        <v>0.61717700047219493</v>
      </c>
      <c r="CM2973">
        <v>475</v>
      </c>
      <c r="CN2973">
        <v>0.21410304030876581</v>
      </c>
      <c r="CO2973">
        <v>9526</v>
      </c>
      <c r="CP2973">
        <v>0.21164625500000001</v>
      </c>
      <c r="CQ2973">
        <v>0.307506116</v>
      </c>
      <c r="CR2973">
        <v>74172</v>
      </c>
      <c r="CS2973">
        <v>0.85799999999999998</v>
      </c>
      <c r="CT2973">
        <v>72681</v>
      </c>
      <c r="CU2973">
        <v>0.87292977647000003</v>
      </c>
      <c r="CV2973">
        <v>102</v>
      </c>
      <c r="CW2973">
        <v>51</v>
      </c>
      <c r="CX2973">
        <v>73</v>
      </c>
      <c r="CY2973">
        <v>254</v>
      </c>
      <c r="CZ2973">
        <v>1182</v>
      </c>
      <c r="DA2973" s="2">
        <v>48951</v>
      </c>
      <c r="DB2973" s="2">
        <v>7430</v>
      </c>
      <c r="DC2973" s="2">
        <v>123.6</v>
      </c>
      <c r="DD2973" s="2">
        <v>3289</v>
      </c>
      <c r="DE2973">
        <v>345</v>
      </c>
      <c r="DF2973">
        <v>18</v>
      </c>
      <c r="DG2973">
        <v>39.28</v>
      </c>
      <c r="DH2973">
        <v>6.93</v>
      </c>
      <c r="DI2973" s="2">
        <v>13.86</v>
      </c>
      <c r="DJ2973">
        <v>-0.19</v>
      </c>
      <c r="DL2973">
        <v>0</v>
      </c>
      <c r="DN2973">
        <v>0</v>
      </c>
      <c r="DO2973">
        <v>0</v>
      </c>
      <c r="DP2973">
        <v>3.9</v>
      </c>
      <c r="DQ2973" s="2">
        <v>0</v>
      </c>
      <c r="DR2973" s="2">
        <v>2.798673</v>
      </c>
      <c r="DS2973">
        <v>1.1600382970955023E-5</v>
      </c>
      <c r="DT2973">
        <v>2.4434397043195601</v>
      </c>
      <c r="DU2973">
        <v>589521.85583000816</v>
      </c>
      <c r="DV2973">
        <v>0</v>
      </c>
    </row>
    <row r="2974" spans="1:126" x14ac:dyDescent="0.15">
      <c r="A2974" t="s">
        <v>4758</v>
      </c>
      <c r="B2974" t="s">
        <v>3118</v>
      </c>
      <c r="C2974">
        <v>54</v>
      </c>
      <c r="D2974">
        <v>109</v>
      </c>
      <c r="E2974" t="s">
        <v>4830</v>
      </c>
      <c r="F2974">
        <v>54109</v>
      </c>
      <c r="G2974" t="s">
        <v>7957</v>
      </c>
      <c r="H2974">
        <v>97.8</v>
      </c>
      <c r="I2974">
        <v>0.5</v>
      </c>
      <c r="J2974">
        <v>0.1</v>
      </c>
      <c r="K2974">
        <v>0.1</v>
      </c>
      <c r="L2974">
        <v>1</v>
      </c>
      <c r="M2974">
        <v>0.4</v>
      </c>
      <c r="N2974">
        <f t="shared" si="189"/>
        <v>9566.27</v>
      </c>
      <c r="O2974">
        <f t="shared" si="187"/>
        <v>433.72999999999956</v>
      </c>
      <c r="P2974">
        <f t="shared" si="188"/>
        <v>0.52047599999999972</v>
      </c>
      <c r="Q2974" s="4">
        <v>54109</v>
      </c>
      <c r="R2974" s="5">
        <v>37.603717000000003</v>
      </c>
      <c r="S2974" s="5">
        <v>-81.548884000000001</v>
      </c>
      <c r="T2974">
        <v>6</v>
      </c>
      <c r="U2974">
        <v>2.0453118858796086E-2</v>
      </c>
      <c r="V2974">
        <v>23668</v>
      </c>
      <c r="W2974">
        <v>23203</v>
      </c>
      <c r="X2974">
        <v>22866</v>
      </c>
      <c r="Y2974">
        <v>22173</v>
      </c>
      <c r="Z2974">
        <v>12403</v>
      </c>
      <c r="AA2974">
        <v>54021</v>
      </c>
      <c r="AB2974">
        <v>5902.0169999999998</v>
      </c>
      <c r="AC2974">
        <v>33730</v>
      </c>
      <c r="AD2974">
        <v>1</v>
      </c>
      <c r="AE2974">
        <v>4.3733053441791306E-5</v>
      </c>
      <c r="AF2974">
        <v>5</v>
      </c>
      <c r="AG2974">
        <v>27</v>
      </c>
      <c r="AH2974">
        <v>0.18518518518518517</v>
      </c>
      <c r="AI2974" s="3">
        <v>2969</v>
      </c>
      <c r="AJ2974" s="3">
        <v>319648.59659816499</v>
      </c>
      <c r="AK2974">
        <v>59</v>
      </c>
      <c r="AL2974">
        <v>321184</v>
      </c>
      <c r="AM2974">
        <v>6153</v>
      </c>
      <c r="AN2974">
        <v>1145</v>
      </c>
      <c r="AO2974">
        <v>7298</v>
      </c>
      <c r="AP2974">
        <v>2</v>
      </c>
      <c r="AQ2974">
        <v>0</v>
      </c>
      <c r="AR2974">
        <v>2</v>
      </c>
      <c r="AS2974">
        <v>8.6195750549497907E-2</v>
      </c>
      <c r="AT2974">
        <v>2</v>
      </c>
      <c r="AU2974">
        <v>5</v>
      </c>
      <c r="AV2974">
        <f t="shared" si="190"/>
        <v>7</v>
      </c>
      <c r="AW2974">
        <v>19133</v>
      </c>
      <c r="AX2974">
        <v>0.82000000000000006</v>
      </c>
      <c r="AY2974">
        <v>802693351.36617899</v>
      </c>
      <c r="AZ2974">
        <v>802693.35136617895</v>
      </c>
      <c r="BA2974">
        <v>31402.141255151801</v>
      </c>
      <c r="BB2974">
        <v>0.31844962159576973</v>
      </c>
      <c r="BC2974">
        <v>8481</v>
      </c>
      <c r="BD2974">
        <v>0</v>
      </c>
      <c r="BE2974">
        <v>8481</v>
      </c>
      <c r="BF2974">
        <v>0.35833192496197397</v>
      </c>
      <c r="BG2974">
        <v>235881</v>
      </c>
      <c r="BH2974">
        <v>10.315796378903174</v>
      </c>
      <c r="BI2974">
        <v>5275</v>
      </c>
      <c r="BJ2974">
        <v>13</v>
      </c>
      <c r="BK2974">
        <v>2</v>
      </c>
      <c r="BL2974">
        <v>0</v>
      </c>
      <c r="BM2974">
        <v>0</v>
      </c>
      <c r="BN2974">
        <v>0</v>
      </c>
      <c r="BO2974">
        <v>3</v>
      </c>
      <c r="BP2974">
        <v>0</v>
      </c>
      <c r="BQ2974">
        <v>1</v>
      </c>
      <c r="BR2974">
        <v>1</v>
      </c>
      <c r="BS2974">
        <v>0</v>
      </c>
      <c r="BT2974">
        <v>23304</v>
      </c>
      <c r="BU2974">
        <v>0.49</v>
      </c>
      <c r="BV2974">
        <v>0.40074510000000002</v>
      </c>
      <c r="BW2974">
        <v>90</v>
      </c>
      <c r="BX2974">
        <v>0.85822180000000003</v>
      </c>
      <c r="BY2974">
        <v>-1.6736530000000001</v>
      </c>
      <c r="BZ2974">
        <v>11</v>
      </c>
      <c r="CA2974">
        <v>1</v>
      </c>
      <c r="CB2974">
        <v>0</v>
      </c>
      <c r="CC2974">
        <v>0</v>
      </c>
      <c r="CD2974">
        <v>0</v>
      </c>
      <c r="CE2974">
        <v>4</v>
      </c>
      <c r="CF2974">
        <v>0</v>
      </c>
      <c r="CG2974">
        <v>0</v>
      </c>
      <c r="CH2974">
        <v>1</v>
      </c>
      <c r="CI2974">
        <v>0</v>
      </c>
      <c r="CJ2974">
        <v>22540</v>
      </c>
      <c r="CK2974">
        <v>0.75421472937000889</v>
      </c>
      <c r="CL2974">
        <v>0.40525550589628989</v>
      </c>
      <c r="CM2974">
        <v>69</v>
      </c>
      <c r="CN2974">
        <v>-2.0357454096684959</v>
      </c>
      <c r="CO2974">
        <v>1048</v>
      </c>
      <c r="CP2974">
        <v>-2.2994512117000001</v>
      </c>
      <c r="CQ2974">
        <v>-0.52285341679999997</v>
      </c>
      <c r="CR2974">
        <v>18391</v>
      </c>
      <c r="CS2974">
        <v>0.83799999999999997</v>
      </c>
      <c r="CT2974">
        <v>19502</v>
      </c>
      <c r="CU2974">
        <v>0.86038797144000001</v>
      </c>
      <c r="CV2974">
        <v>5</v>
      </c>
      <c r="CW2974">
        <v>4</v>
      </c>
      <c r="CX2974">
        <v>6</v>
      </c>
      <c r="CZ2974">
        <v>40</v>
      </c>
      <c r="DA2974" s="2">
        <v>6350</v>
      </c>
      <c r="DB2974" s="2">
        <v>835</v>
      </c>
      <c r="DC2974" s="2">
        <v>21.72</v>
      </c>
      <c r="DD2974" s="2">
        <v>526</v>
      </c>
      <c r="DE2974">
        <v>9</v>
      </c>
      <c r="DF2974">
        <v>0</v>
      </c>
      <c r="DG2974">
        <v>4.34</v>
      </c>
      <c r="DH2974">
        <v>17.38</v>
      </c>
      <c r="DI2974" s="2">
        <v>4.34</v>
      </c>
      <c r="DJ2974">
        <v>-1.37</v>
      </c>
      <c r="DL2974">
        <v>3.7037037037037035E-2</v>
      </c>
      <c r="DM2974">
        <v>0</v>
      </c>
      <c r="DN2974">
        <v>0</v>
      </c>
      <c r="DO2974">
        <v>0</v>
      </c>
      <c r="DP2974">
        <v>1</v>
      </c>
      <c r="DQ2974" s="2">
        <v>0</v>
      </c>
      <c r="DR2974" s="2">
        <v>2.13407459</v>
      </c>
      <c r="DS2974">
        <v>6.6444202505106099E-6</v>
      </c>
      <c r="DT2974">
        <v>1</v>
      </c>
      <c r="DU2974">
        <v>321184</v>
      </c>
      <c r="DV2974">
        <v>0</v>
      </c>
    </row>
    <row r="2975" spans="1:126" x14ac:dyDescent="0.15">
      <c r="A2975" t="s">
        <v>4831</v>
      </c>
      <c r="B2975" t="s">
        <v>517</v>
      </c>
      <c r="C2975">
        <v>55</v>
      </c>
      <c r="D2975">
        <v>1</v>
      </c>
      <c r="E2975" t="s">
        <v>4832</v>
      </c>
      <c r="F2975">
        <v>55001</v>
      </c>
      <c r="G2975" t="s">
        <v>7958</v>
      </c>
      <c r="H2975">
        <v>91.1</v>
      </c>
      <c r="I2975">
        <v>2.9</v>
      </c>
      <c r="J2975">
        <v>0.9</v>
      </c>
      <c r="K2975">
        <v>0.4</v>
      </c>
      <c r="L2975">
        <v>1</v>
      </c>
      <c r="M2975">
        <v>3.8</v>
      </c>
      <c r="N2975">
        <f t="shared" si="189"/>
        <v>8324.0299999999988</v>
      </c>
      <c r="O2975">
        <f t="shared" si="187"/>
        <v>1675.9700000000012</v>
      </c>
      <c r="P2975">
        <f t="shared" si="188"/>
        <v>2.0111640000000022</v>
      </c>
      <c r="Q2975" s="4">
        <v>55001</v>
      </c>
      <c r="R2975" s="5">
        <v>43.973762999999998</v>
      </c>
      <c r="S2975" s="5">
        <v>-89.767223000000001</v>
      </c>
      <c r="T2975">
        <v>8</v>
      </c>
      <c r="U2975">
        <v>0.16935774233015077</v>
      </c>
      <c r="V2975">
        <v>20898</v>
      </c>
      <c r="W2975">
        <v>20604</v>
      </c>
      <c r="X2975">
        <v>20451</v>
      </c>
      <c r="Y2975">
        <v>20032</v>
      </c>
      <c r="Z2975">
        <v>10800</v>
      </c>
      <c r="AA2975">
        <v>54023</v>
      </c>
      <c r="AB2975">
        <v>6718.5179999999991</v>
      </c>
      <c r="AC2975">
        <v>43640</v>
      </c>
      <c r="AD2975">
        <v>2</v>
      </c>
      <c r="AE2975">
        <v>9.7794728864114224E-5</v>
      </c>
      <c r="AF2975">
        <v>20</v>
      </c>
      <c r="AG2975">
        <v>313</v>
      </c>
      <c r="AH2975">
        <v>6.3897763578274758E-2</v>
      </c>
      <c r="AI2975" s="3">
        <v>118393</v>
      </c>
      <c r="AJ2975" s="3">
        <v>413178.15984045505</v>
      </c>
      <c r="AK2975">
        <v>118</v>
      </c>
      <c r="AL2975">
        <v>440684.80000000005</v>
      </c>
      <c r="AM2975">
        <v>459251</v>
      </c>
      <c r="AN2975">
        <v>54361</v>
      </c>
      <c r="AO2975">
        <v>513612</v>
      </c>
      <c r="AP2975">
        <v>1</v>
      </c>
      <c r="AQ2975">
        <v>1</v>
      </c>
      <c r="AR2975">
        <v>2</v>
      </c>
      <c r="AS2975">
        <v>9.7068530382450016E-2</v>
      </c>
      <c r="AT2975">
        <v>2</v>
      </c>
      <c r="AU2975">
        <v>11</v>
      </c>
      <c r="AV2975">
        <f t="shared" si="190"/>
        <v>13</v>
      </c>
      <c r="AW2975">
        <v>4200</v>
      </c>
      <c r="AX2975">
        <v>0.21999999999999997</v>
      </c>
      <c r="AY2975">
        <v>344023230.28009403</v>
      </c>
      <c r="AZ2975">
        <v>344023.23028009402</v>
      </c>
      <c r="BA2975">
        <v>18463.782046169501</v>
      </c>
      <c r="BB2975">
        <v>0.54160084726924085</v>
      </c>
      <c r="BC2975">
        <v>4100</v>
      </c>
      <c r="BD2975">
        <v>14209</v>
      </c>
      <c r="BE2975">
        <v>-10109</v>
      </c>
      <c r="BF2975">
        <v>-0.48373050052636618</v>
      </c>
      <c r="BG2975">
        <v>225577</v>
      </c>
      <c r="BH2975">
        <v>11.030120776490147</v>
      </c>
      <c r="BI2975">
        <v>3103</v>
      </c>
      <c r="BJ2975">
        <v>12</v>
      </c>
      <c r="BK2975">
        <v>2</v>
      </c>
      <c r="BL2975">
        <v>1</v>
      </c>
      <c r="BM2975">
        <v>0</v>
      </c>
      <c r="BN2975">
        <v>0</v>
      </c>
      <c r="BO2975">
        <v>2</v>
      </c>
      <c r="BP2975">
        <v>1</v>
      </c>
      <c r="BQ2975">
        <v>1</v>
      </c>
      <c r="BR2975">
        <v>3</v>
      </c>
      <c r="BS2975">
        <v>0</v>
      </c>
      <c r="BT2975">
        <v>20088</v>
      </c>
      <c r="BU2975">
        <v>0.78</v>
      </c>
      <c r="BV2975">
        <v>0.59330989999999995</v>
      </c>
      <c r="BW2975">
        <v>84</v>
      </c>
      <c r="BX2975">
        <v>1.095181</v>
      </c>
      <c r="BY2975">
        <v>-0.64921640000000003</v>
      </c>
      <c r="BZ2975">
        <v>12</v>
      </c>
      <c r="CA2975">
        <v>1</v>
      </c>
      <c r="CB2975">
        <v>1</v>
      </c>
      <c r="CC2975">
        <v>0</v>
      </c>
      <c r="CD2975">
        <v>1</v>
      </c>
      <c r="CE2975">
        <v>1</v>
      </c>
      <c r="CF2975">
        <v>1</v>
      </c>
      <c r="CG2975">
        <v>1</v>
      </c>
      <c r="CH2975">
        <v>3</v>
      </c>
      <c r="CI2975">
        <v>0</v>
      </c>
      <c r="CJ2975">
        <v>20194</v>
      </c>
      <c r="CK2975">
        <v>1.0399128453996236</v>
      </c>
      <c r="CL2975">
        <v>0.82079310619963297</v>
      </c>
      <c r="CM2975">
        <v>69</v>
      </c>
      <c r="CN2975">
        <v>-0.10669821480733874</v>
      </c>
      <c r="CO2975">
        <v>1369</v>
      </c>
      <c r="CP2975">
        <v>-1.0905365913</v>
      </c>
      <c r="CQ2975">
        <v>-0.88950296910000004</v>
      </c>
      <c r="CR2975">
        <v>17688</v>
      </c>
      <c r="CS2975">
        <v>0.88099999999999989</v>
      </c>
      <c r="CT2975">
        <v>18432</v>
      </c>
      <c r="CU2975">
        <v>0.89329906719999996</v>
      </c>
      <c r="CV2975">
        <v>8</v>
      </c>
      <c r="CW2975">
        <v>2</v>
      </c>
      <c r="CX2975">
        <v>1</v>
      </c>
      <c r="CY2975">
        <v>820</v>
      </c>
      <c r="CZ2975">
        <v>509</v>
      </c>
      <c r="DA2975" s="2">
        <v>6096</v>
      </c>
      <c r="DB2975" s="2">
        <v>1260</v>
      </c>
      <c r="DC2975" s="2">
        <v>92.77</v>
      </c>
      <c r="DD2975" s="2">
        <v>1391</v>
      </c>
      <c r="DE2975">
        <v>130</v>
      </c>
      <c r="DF2975">
        <v>26</v>
      </c>
      <c r="DG2975">
        <v>9.77</v>
      </c>
      <c r="DH2975">
        <v>9.77</v>
      </c>
      <c r="DI2975" s="2">
        <v>9.77</v>
      </c>
      <c r="DJ2975">
        <v>-2.4300000000000002</v>
      </c>
      <c r="DL2975">
        <v>3.1948881789137379E-3</v>
      </c>
      <c r="DM2975">
        <v>0</v>
      </c>
      <c r="DN2975">
        <v>23.7</v>
      </c>
      <c r="DO2975">
        <v>5.5E-2</v>
      </c>
      <c r="DP2975">
        <v>534.55000000000007</v>
      </c>
      <c r="DQ2975" s="2">
        <v>0</v>
      </c>
      <c r="DR2975" s="2">
        <v>9629.7570103599974</v>
      </c>
      <c r="DS2975">
        <v>2.1469961949465859E-2</v>
      </c>
      <c r="DT2975">
        <v>7.4754770741833996</v>
      </c>
      <c r="DU2975">
        <v>3294329.1193410968</v>
      </c>
      <c r="DV2975">
        <v>0</v>
      </c>
    </row>
    <row r="2976" spans="1:126" x14ac:dyDescent="0.15">
      <c r="A2976" t="s">
        <v>4831</v>
      </c>
      <c r="B2976" t="s">
        <v>3374</v>
      </c>
      <c r="C2976">
        <v>55</v>
      </c>
      <c r="D2976">
        <v>3</v>
      </c>
      <c r="E2976" t="s">
        <v>4833</v>
      </c>
      <c r="F2976">
        <v>55003</v>
      </c>
      <c r="G2976" t="s">
        <v>7959</v>
      </c>
      <c r="H2976">
        <v>83.8</v>
      </c>
      <c r="I2976">
        <v>0.3</v>
      </c>
      <c r="J2976">
        <v>10.6</v>
      </c>
      <c r="K2976">
        <v>0.4</v>
      </c>
      <c r="L2976">
        <v>3.1</v>
      </c>
      <c r="M2976">
        <v>1.9</v>
      </c>
      <c r="N2976">
        <f t="shared" si="189"/>
        <v>7148.2699999999986</v>
      </c>
      <c r="O2976">
        <f t="shared" si="187"/>
        <v>2851.7300000000014</v>
      </c>
      <c r="P2976">
        <f t="shared" si="188"/>
        <v>3.4220760000000028</v>
      </c>
      <c r="Q2976" s="4">
        <v>55003</v>
      </c>
      <c r="R2976" s="5">
        <v>46.544423999999999</v>
      </c>
      <c r="S2976" s="5">
        <v>-90.679691000000005</v>
      </c>
      <c r="T2976">
        <v>7</v>
      </c>
      <c r="U2976">
        <v>0.15039537589330498</v>
      </c>
      <c r="V2976">
        <v>16113</v>
      </c>
      <c r="W2976">
        <v>16065</v>
      </c>
      <c r="X2976">
        <v>15993</v>
      </c>
      <c r="Y2976">
        <v>15805</v>
      </c>
      <c r="Z2976">
        <v>8093</v>
      </c>
      <c r="AA2976">
        <v>54025</v>
      </c>
      <c r="AB2976">
        <v>6475.5479999999998</v>
      </c>
      <c r="AC2976">
        <v>39381</v>
      </c>
      <c r="AD2976">
        <v>1</v>
      </c>
      <c r="AE2976">
        <v>6.2527355718126687E-5</v>
      </c>
      <c r="AF2976">
        <v>20</v>
      </c>
      <c r="AG2976">
        <v>187</v>
      </c>
      <c r="AH2976">
        <v>0.10695187165775401</v>
      </c>
      <c r="AI2976" s="3">
        <v>45815</v>
      </c>
      <c r="AJ2976" s="3">
        <v>668822.80519551504</v>
      </c>
      <c r="AK2976">
        <v>115</v>
      </c>
      <c r="AL2976">
        <v>1468230.4000000001</v>
      </c>
      <c r="AM2976">
        <v>702443</v>
      </c>
      <c r="AN2976">
        <v>15672</v>
      </c>
      <c r="AO2976">
        <v>718115</v>
      </c>
      <c r="AP2976">
        <v>2</v>
      </c>
      <c r="AQ2976">
        <v>1</v>
      </c>
      <c r="AR2976">
        <v>3</v>
      </c>
      <c r="AS2976">
        <v>0.18674136321195142</v>
      </c>
      <c r="AT2976">
        <v>4</v>
      </c>
      <c r="AU2976">
        <v>20</v>
      </c>
      <c r="AV2976">
        <f t="shared" si="190"/>
        <v>24</v>
      </c>
      <c r="AW2976">
        <v>9546</v>
      </c>
      <c r="AX2976">
        <v>0.69</v>
      </c>
      <c r="AY2976">
        <v>1573205748.9911599</v>
      </c>
      <c r="AZ2976">
        <v>1573205.74899116</v>
      </c>
      <c r="BA2976">
        <v>93610.138806820294</v>
      </c>
      <c r="BB2976">
        <v>0.10682603537888798</v>
      </c>
      <c r="BC2976">
        <v>6113</v>
      </c>
      <c r="BD2976">
        <v>2244</v>
      </c>
      <c r="BE2976">
        <v>3869</v>
      </c>
      <c r="BF2976">
        <v>0.24011667597592007</v>
      </c>
      <c r="BG2976">
        <v>309126</v>
      </c>
      <c r="BH2976">
        <v>19.32883136372163</v>
      </c>
      <c r="BI2976">
        <v>2189</v>
      </c>
      <c r="BJ2976">
        <v>14</v>
      </c>
      <c r="BK2976">
        <v>2</v>
      </c>
      <c r="BL2976">
        <v>2</v>
      </c>
      <c r="BM2976">
        <v>0</v>
      </c>
      <c r="BN2976">
        <v>1</v>
      </c>
      <c r="BO2976">
        <v>3</v>
      </c>
      <c r="BP2976">
        <v>2</v>
      </c>
      <c r="BQ2976">
        <v>2</v>
      </c>
      <c r="BR2976">
        <v>2</v>
      </c>
      <c r="BS2976">
        <v>0</v>
      </c>
      <c r="BT2976">
        <v>16181</v>
      </c>
      <c r="BU2976">
        <v>0.82</v>
      </c>
      <c r="BV2976">
        <v>0.68150379999999999</v>
      </c>
      <c r="BW2976">
        <v>166</v>
      </c>
      <c r="BX2976">
        <v>1.7304250000000001</v>
      </c>
      <c r="BY2976">
        <v>1.1736740000000001</v>
      </c>
      <c r="BZ2976">
        <v>14</v>
      </c>
      <c r="CA2976">
        <v>3</v>
      </c>
      <c r="CB2976">
        <v>2</v>
      </c>
      <c r="CC2976">
        <v>1</v>
      </c>
      <c r="CD2976">
        <v>1</v>
      </c>
      <c r="CE2976">
        <v>2</v>
      </c>
      <c r="CF2976">
        <v>1</v>
      </c>
      <c r="CG2976">
        <v>2</v>
      </c>
      <c r="CH2976">
        <v>3</v>
      </c>
      <c r="CI2976">
        <v>0</v>
      </c>
      <c r="CJ2976">
        <v>16076</v>
      </c>
      <c r="CK2976">
        <v>1.8039313262005474</v>
      </c>
      <c r="CL2976">
        <v>0.79771319676036212</v>
      </c>
      <c r="CM2976">
        <v>154</v>
      </c>
      <c r="CN2976">
        <v>1.5354650382539541</v>
      </c>
      <c r="CO2976">
        <v>2023.9999999999998</v>
      </c>
      <c r="CP2976">
        <v>-0.17175517260000001</v>
      </c>
      <c r="CQ2976">
        <v>-8.3930617400000004E-2</v>
      </c>
      <c r="CR2976">
        <v>13623</v>
      </c>
      <c r="CS2976">
        <v>0.86199999999999999</v>
      </c>
      <c r="CT2976">
        <v>14147</v>
      </c>
      <c r="CU2976">
        <v>0.86589996745000009</v>
      </c>
      <c r="CV2976">
        <v>40</v>
      </c>
      <c r="CW2976">
        <v>9</v>
      </c>
      <c r="CX2976">
        <v>24</v>
      </c>
      <c r="CY2976">
        <v>153</v>
      </c>
      <c r="CZ2976">
        <v>310</v>
      </c>
      <c r="DA2976" s="2">
        <v>10897</v>
      </c>
      <c r="DB2976" s="2">
        <v>1480</v>
      </c>
      <c r="DC2976" s="2">
        <v>174.83</v>
      </c>
      <c r="DD2976" s="2">
        <v>2399</v>
      </c>
      <c r="DE2976">
        <v>110</v>
      </c>
      <c r="DF2976">
        <v>15</v>
      </c>
      <c r="DG2976">
        <v>62.44</v>
      </c>
      <c r="DH2976">
        <v>24.98</v>
      </c>
      <c r="DI2976" s="2">
        <v>43.71</v>
      </c>
      <c r="DJ2976">
        <v>-0.63</v>
      </c>
      <c r="DL2976">
        <v>3.7433155080213901E-2</v>
      </c>
      <c r="DM2976">
        <v>0</v>
      </c>
      <c r="DN2976">
        <v>90.7</v>
      </c>
      <c r="DO2976">
        <v>0.13500000000000001</v>
      </c>
      <c r="DP2976">
        <v>39.9</v>
      </c>
      <c r="DQ2976" s="2">
        <v>182025</v>
      </c>
      <c r="DR2976" s="2">
        <v>1704.1826535300004</v>
      </c>
      <c r="DS2976">
        <v>1.1062190249647461E-3</v>
      </c>
      <c r="DT2976">
        <v>4.5076913950803403</v>
      </c>
      <c r="DU2976">
        <v>6618329.5400753664</v>
      </c>
      <c r="DV2976">
        <v>0</v>
      </c>
    </row>
    <row r="2977" spans="1:126" x14ac:dyDescent="0.15">
      <c r="A2977" t="s">
        <v>4831</v>
      </c>
      <c r="B2977" t="s">
        <v>4834</v>
      </c>
      <c r="C2977">
        <v>55</v>
      </c>
      <c r="D2977">
        <v>5</v>
      </c>
      <c r="E2977" t="s">
        <v>4835</v>
      </c>
      <c r="F2977">
        <v>55005</v>
      </c>
      <c r="G2977" t="s">
        <v>7960</v>
      </c>
      <c r="H2977">
        <v>95</v>
      </c>
      <c r="I2977">
        <v>0.9</v>
      </c>
      <c r="J2977">
        <v>0.8</v>
      </c>
      <c r="K2977">
        <v>0.5</v>
      </c>
      <c r="L2977">
        <v>1</v>
      </c>
      <c r="M2977">
        <v>1.9</v>
      </c>
      <c r="N2977">
        <f t="shared" si="189"/>
        <v>9031.31</v>
      </c>
      <c r="O2977">
        <f t="shared" si="187"/>
        <v>968.69000000000051</v>
      </c>
      <c r="P2977">
        <f t="shared" si="188"/>
        <v>1.1624280000000011</v>
      </c>
      <c r="Q2977" s="4">
        <v>55005</v>
      </c>
      <c r="R2977" s="5">
        <v>45.437192000000003</v>
      </c>
      <c r="S2977" s="5">
        <v>-91.852891999999997</v>
      </c>
      <c r="T2977">
        <v>6</v>
      </c>
      <c r="U2977">
        <v>0.21569482557562888</v>
      </c>
      <c r="V2977">
        <v>45882</v>
      </c>
      <c r="W2977">
        <v>45718</v>
      </c>
      <c r="X2977">
        <v>45686</v>
      </c>
      <c r="Y2977">
        <v>45368</v>
      </c>
      <c r="Z2977">
        <v>23507</v>
      </c>
      <c r="AA2977">
        <v>54027</v>
      </c>
      <c r="AB2977">
        <v>19023.041999999998</v>
      </c>
      <c r="AC2977">
        <v>45714</v>
      </c>
      <c r="AD2977">
        <v>5</v>
      </c>
      <c r="AE2977">
        <v>1.0944271768156546E-4</v>
      </c>
      <c r="AF2977">
        <v>105</v>
      </c>
      <c r="AG2977">
        <v>1322</v>
      </c>
      <c r="AH2977">
        <v>7.9425113464447805E-2</v>
      </c>
      <c r="AI2977" s="3">
        <v>309750</v>
      </c>
      <c r="AJ2977" s="3">
        <v>552157.15070390503</v>
      </c>
      <c r="AK2977">
        <v>115</v>
      </c>
      <c r="AL2977">
        <v>569651.20000000007</v>
      </c>
      <c r="AM2977">
        <v>554315</v>
      </c>
      <c r="AN2977">
        <v>196413</v>
      </c>
      <c r="AO2977">
        <v>750728</v>
      </c>
      <c r="AP2977">
        <v>15</v>
      </c>
      <c r="AQ2977">
        <v>0</v>
      </c>
      <c r="AR2977">
        <v>15</v>
      </c>
      <c r="AS2977">
        <v>0.32809834200971166</v>
      </c>
      <c r="AT2977">
        <v>13</v>
      </c>
      <c r="AU2977">
        <v>75</v>
      </c>
      <c r="AV2977">
        <f t="shared" si="190"/>
        <v>88</v>
      </c>
      <c r="AW2977">
        <v>31438</v>
      </c>
      <c r="AX2977">
        <v>0.71</v>
      </c>
      <c r="AY2977">
        <v>457565857.75791699</v>
      </c>
      <c r="AZ2977">
        <v>457565.85775791697</v>
      </c>
      <c r="BA2977">
        <v>10141.9195083089</v>
      </c>
      <c r="BB2977">
        <v>0.98600664221475709</v>
      </c>
      <c r="BC2977">
        <v>19505</v>
      </c>
      <c r="BD2977">
        <v>20495</v>
      </c>
      <c r="BE2977">
        <v>-990</v>
      </c>
      <c r="BF2977">
        <v>-2.1577089054531189E-2</v>
      </c>
      <c r="BG2977">
        <v>946456</v>
      </c>
      <c r="BH2977">
        <v>20.716543361204746</v>
      </c>
      <c r="BI2977">
        <v>5628</v>
      </c>
      <c r="BJ2977">
        <v>46</v>
      </c>
      <c r="BK2977">
        <v>4</v>
      </c>
      <c r="BL2977">
        <v>6</v>
      </c>
      <c r="BM2977">
        <v>0</v>
      </c>
      <c r="BN2977">
        <v>0</v>
      </c>
      <c r="BO2977">
        <v>2</v>
      </c>
      <c r="BP2977">
        <v>3</v>
      </c>
      <c r="BQ2977">
        <v>5</v>
      </c>
      <c r="BR2977">
        <v>8</v>
      </c>
      <c r="BS2977">
        <v>0</v>
      </c>
      <c r="BT2977">
        <v>45591</v>
      </c>
      <c r="BU2977">
        <v>0.82</v>
      </c>
      <c r="BV2977">
        <v>0.63909519999999997</v>
      </c>
      <c r="BW2977">
        <v>453</v>
      </c>
      <c r="BX2977">
        <v>1.623127</v>
      </c>
      <c r="BY2977">
        <v>0.82346549999999996</v>
      </c>
      <c r="BZ2977">
        <v>49</v>
      </c>
      <c r="CA2977">
        <v>4</v>
      </c>
      <c r="CB2977">
        <v>4</v>
      </c>
      <c r="CC2977">
        <v>1</v>
      </c>
      <c r="CD2977">
        <v>0</v>
      </c>
      <c r="CE2977">
        <v>1</v>
      </c>
      <c r="CF2977">
        <v>2</v>
      </c>
      <c r="CG2977">
        <v>5</v>
      </c>
      <c r="CH2977">
        <v>7</v>
      </c>
      <c r="CI2977">
        <v>0</v>
      </c>
      <c r="CJ2977">
        <v>45503</v>
      </c>
      <c r="CK2977">
        <v>1.6042898270443708</v>
      </c>
      <c r="CL2977">
        <v>0.79980262230367971</v>
      </c>
      <c r="CM2977">
        <v>355</v>
      </c>
      <c r="CN2977">
        <v>1.0570895983561506</v>
      </c>
      <c r="CO2977">
        <v>4019</v>
      </c>
      <c r="CP2977">
        <v>0.21208892800000001</v>
      </c>
      <c r="CQ2977">
        <v>-0.15361440630000001</v>
      </c>
      <c r="CR2977">
        <v>40163</v>
      </c>
      <c r="CS2977">
        <v>0.88200000000000001</v>
      </c>
      <c r="CT2977">
        <v>40101</v>
      </c>
      <c r="CU2977">
        <v>0.88576309794999997</v>
      </c>
      <c r="CV2977">
        <v>31</v>
      </c>
      <c r="CW2977">
        <v>28</v>
      </c>
      <c r="CX2977">
        <v>45</v>
      </c>
      <c r="CY2977">
        <v>1777</v>
      </c>
      <c r="CZ2977">
        <v>2082</v>
      </c>
      <c r="DA2977" s="2">
        <v>29753</v>
      </c>
      <c r="DB2977" s="2">
        <v>3665</v>
      </c>
      <c r="DC2977" s="2">
        <v>151.06</v>
      </c>
      <c r="DD2977" s="2">
        <v>1964</v>
      </c>
      <c r="DE2977">
        <v>641</v>
      </c>
      <c r="DF2977">
        <v>69</v>
      </c>
      <c r="DG2977">
        <v>30.65</v>
      </c>
      <c r="DH2977">
        <v>13.14</v>
      </c>
      <c r="DI2977" s="2">
        <v>10.95</v>
      </c>
      <c r="DJ2977">
        <v>-2.86</v>
      </c>
      <c r="DK2977">
        <v>0.97434382566585953</v>
      </c>
      <c r="DL2977">
        <v>6.0514372163388806E-3</v>
      </c>
      <c r="DM2977">
        <v>0</v>
      </c>
      <c r="DN2977">
        <v>255.4</v>
      </c>
      <c r="DO2977">
        <v>0.44799999999999995</v>
      </c>
      <c r="DP2977">
        <v>3466.2200000000003</v>
      </c>
      <c r="DQ2977" s="2">
        <v>0</v>
      </c>
      <c r="DR2977" s="2">
        <v>1380.7975810100006</v>
      </c>
      <c r="DS2977">
        <v>2.4239497060544422E-3</v>
      </c>
      <c r="DT2977">
        <v>5.2956899475130204</v>
      </c>
      <c r="DU2977">
        <v>3016696.1334287296</v>
      </c>
      <c r="DV2977">
        <v>0</v>
      </c>
    </row>
    <row r="2978" spans="1:126" x14ac:dyDescent="0.15">
      <c r="A2978" t="s">
        <v>4831</v>
      </c>
      <c r="B2978" t="s">
        <v>4836</v>
      </c>
      <c r="C2978">
        <v>55</v>
      </c>
      <c r="D2978">
        <v>7</v>
      </c>
      <c r="E2978" t="s">
        <v>4837</v>
      </c>
      <c r="F2978">
        <v>55007</v>
      </c>
      <c r="G2978" t="s">
        <v>7961</v>
      </c>
      <c r="H2978">
        <v>86.3</v>
      </c>
      <c r="I2978">
        <v>0.3</v>
      </c>
      <c r="J2978">
        <v>9.3000000000000007</v>
      </c>
      <c r="K2978">
        <v>0.3</v>
      </c>
      <c r="L2978">
        <v>2.8</v>
      </c>
      <c r="M2978">
        <v>1.1000000000000001</v>
      </c>
      <c r="N2978">
        <f t="shared" si="189"/>
        <v>7543.41</v>
      </c>
      <c r="O2978">
        <f t="shared" si="187"/>
        <v>2456.59</v>
      </c>
      <c r="P2978">
        <f t="shared" si="188"/>
        <v>2.9479080000000013</v>
      </c>
      <c r="Q2978" s="4">
        <v>55007</v>
      </c>
      <c r="R2978" s="5">
        <v>46.634199000000002</v>
      </c>
      <c r="S2978" s="5">
        <v>-91.177282000000005</v>
      </c>
      <c r="T2978">
        <v>8</v>
      </c>
      <c r="U2978">
        <v>0.15154458411424609</v>
      </c>
      <c r="V2978">
        <v>15078</v>
      </c>
      <c r="W2978">
        <v>15064</v>
      </c>
      <c r="X2978">
        <v>15050</v>
      </c>
      <c r="Y2978">
        <v>14980</v>
      </c>
      <c r="Z2978">
        <v>7977</v>
      </c>
      <c r="AA2978">
        <v>54029</v>
      </c>
      <c r="AB2978">
        <v>6156.8879999999999</v>
      </c>
      <c r="AC2978">
        <v>46665</v>
      </c>
      <c r="AD2978">
        <v>5</v>
      </c>
      <c r="AE2978">
        <v>3.3222591362126248E-4</v>
      </c>
      <c r="AF2978">
        <v>84</v>
      </c>
      <c r="AG2978">
        <v>352</v>
      </c>
      <c r="AH2978">
        <v>0.23863636363636365</v>
      </c>
      <c r="AI2978" s="3">
        <v>71824</v>
      </c>
      <c r="AJ2978" s="3">
        <v>945833.43923288502</v>
      </c>
      <c r="AK2978">
        <v>100</v>
      </c>
      <c r="AL2978">
        <v>1306720</v>
      </c>
      <c r="AM2978">
        <v>412074</v>
      </c>
      <c r="AN2978">
        <v>24932</v>
      </c>
      <c r="AO2978">
        <v>437006</v>
      </c>
      <c r="AP2978">
        <v>5</v>
      </c>
      <c r="AQ2978">
        <v>2</v>
      </c>
      <c r="AR2978">
        <v>7</v>
      </c>
      <c r="AS2978">
        <v>0.46468401486988847</v>
      </c>
      <c r="AT2978">
        <v>8</v>
      </c>
      <c r="AU2978">
        <v>14</v>
      </c>
      <c r="AV2978">
        <f t="shared" si="190"/>
        <v>22</v>
      </c>
      <c r="AW2978">
        <v>10542</v>
      </c>
      <c r="AX2978">
        <v>0.82000000000000006</v>
      </c>
      <c r="AY2978">
        <v>1082947214.1872799</v>
      </c>
      <c r="AZ2978">
        <v>1082947.21418728</v>
      </c>
      <c r="BA2978">
        <v>72151.514678840496</v>
      </c>
      <c r="BB2978">
        <v>0.1385972289634087</v>
      </c>
      <c r="BC2978">
        <v>12811</v>
      </c>
      <c r="BD2978">
        <v>5600</v>
      </c>
      <c r="BE2978">
        <v>7211</v>
      </c>
      <c r="BF2978">
        <v>0.47824645178405623</v>
      </c>
      <c r="BG2978">
        <v>264062</v>
      </c>
      <c r="BH2978">
        <v>17.545647840531561</v>
      </c>
      <c r="BI2978">
        <v>2646</v>
      </c>
      <c r="BJ2978">
        <v>10</v>
      </c>
      <c r="BK2978">
        <v>0</v>
      </c>
      <c r="BL2978">
        <v>4</v>
      </c>
      <c r="BM2978">
        <v>0</v>
      </c>
      <c r="BN2978">
        <v>0</v>
      </c>
      <c r="BO2978">
        <v>0</v>
      </c>
      <c r="BP2978">
        <v>0</v>
      </c>
      <c r="BQ2978">
        <v>2</v>
      </c>
      <c r="BR2978">
        <v>1</v>
      </c>
      <c r="BS2978">
        <v>0</v>
      </c>
      <c r="BT2978">
        <v>14789</v>
      </c>
      <c r="BU2978">
        <v>0.82</v>
      </c>
      <c r="BV2978">
        <v>0.7893947</v>
      </c>
      <c r="BW2978">
        <v>139</v>
      </c>
      <c r="BX2978">
        <v>1.1495029999999999</v>
      </c>
      <c r="BY2978">
        <v>1.1372359999999999</v>
      </c>
      <c r="BZ2978">
        <v>14</v>
      </c>
      <c r="CA2978">
        <v>0</v>
      </c>
      <c r="CB2978">
        <v>4</v>
      </c>
      <c r="CC2978">
        <v>0</v>
      </c>
      <c r="CD2978">
        <v>0</v>
      </c>
      <c r="CE2978">
        <v>1</v>
      </c>
      <c r="CF2978">
        <v>0</v>
      </c>
      <c r="CG2978">
        <v>1</v>
      </c>
      <c r="CH2978">
        <v>2</v>
      </c>
      <c r="CI2978">
        <v>0</v>
      </c>
      <c r="CJ2978">
        <v>14964</v>
      </c>
      <c r="CK2978">
        <v>1.4701951349906441</v>
      </c>
      <c r="CL2978">
        <v>0.83930715143200141</v>
      </c>
      <c r="CM2978">
        <v>128</v>
      </c>
      <c r="CN2978">
        <v>1.2295026077137046</v>
      </c>
      <c r="CO2978">
        <v>2266</v>
      </c>
      <c r="CP2978">
        <v>5.8059059000000003E-2</v>
      </c>
      <c r="CQ2978">
        <v>-0.26346451700000001</v>
      </c>
      <c r="CR2978">
        <v>13067</v>
      </c>
      <c r="CS2978">
        <v>0.87400000000000011</v>
      </c>
      <c r="CT2978">
        <v>12907</v>
      </c>
      <c r="CU2978">
        <v>0.86860976174000004</v>
      </c>
      <c r="CV2978">
        <v>30</v>
      </c>
      <c r="CW2978">
        <v>4</v>
      </c>
      <c r="CX2978">
        <v>5</v>
      </c>
      <c r="CY2978">
        <v>325</v>
      </c>
      <c r="CZ2978">
        <v>554</v>
      </c>
      <c r="DA2978" s="2">
        <v>7000</v>
      </c>
      <c r="DB2978" s="2">
        <v>1540</v>
      </c>
      <c r="DC2978" s="2">
        <v>316.70999999999998</v>
      </c>
      <c r="DD2978" s="2">
        <v>2047</v>
      </c>
      <c r="DE2978">
        <v>175</v>
      </c>
      <c r="DF2978">
        <v>19</v>
      </c>
      <c r="DG2978">
        <v>79.180000000000007</v>
      </c>
      <c r="DH2978">
        <v>32.99</v>
      </c>
      <c r="DI2978" s="2">
        <v>112.17</v>
      </c>
      <c r="DJ2978">
        <v>-0.56000000000000005</v>
      </c>
      <c r="DK2978">
        <v>0.98927934952105145</v>
      </c>
      <c r="DL2978">
        <v>4.5454545454545456E-2</v>
      </c>
      <c r="DM2978">
        <v>0</v>
      </c>
      <c r="DN2978">
        <v>40.799999999999997</v>
      </c>
      <c r="DO2978">
        <v>4.4000000000000004E-2</v>
      </c>
      <c r="DP2978">
        <v>164.47000000000003</v>
      </c>
      <c r="DQ2978" s="2">
        <v>272770</v>
      </c>
      <c r="DR2978" s="2">
        <v>6873.2393129599977</v>
      </c>
      <c r="DS2978">
        <v>5.2320648906080116E-3</v>
      </c>
      <c r="DT2978">
        <v>5.8492269668719601</v>
      </c>
      <c r="DU2978">
        <v>7643301.862150928</v>
      </c>
      <c r="DV2978">
        <v>0</v>
      </c>
    </row>
    <row r="2979" spans="1:126" x14ac:dyDescent="0.15">
      <c r="A2979" t="s">
        <v>4831</v>
      </c>
      <c r="B2979" t="s">
        <v>1120</v>
      </c>
      <c r="C2979">
        <v>55</v>
      </c>
      <c r="D2979">
        <v>9</v>
      </c>
      <c r="E2979" t="s">
        <v>4838</v>
      </c>
      <c r="F2979">
        <v>55009</v>
      </c>
      <c r="G2979" t="s">
        <v>7962</v>
      </c>
      <c r="H2979">
        <v>83.7</v>
      </c>
      <c r="I2979">
        <v>2.1</v>
      </c>
      <c r="J2979">
        <v>2.4</v>
      </c>
      <c r="K2979">
        <v>2.7</v>
      </c>
      <c r="L2979">
        <v>1.8</v>
      </c>
      <c r="M2979">
        <v>7.3</v>
      </c>
      <c r="N2979">
        <f t="shared" si="189"/>
        <v>7079.68</v>
      </c>
      <c r="O2979">
        <f t="shared" si="187"/>
        <v>2920.3199999999997</v>
      </c>
      <c r="P2979">
        <f t="shared" si="188"/>
        <v>3.5043840000000008</v>
      </c>
      <c r="Q2979" s="4">
        <v>55009</v>
      </c>
      <c r="R2979" s="5">
        <v>44.474021</v>
      </c>
      <c r="S2979" s="5">
        <v>-87.996150999999998</v>
      </c>
      <c r="T2979">
        <v>2</v>
      </c>
      <c r="U2979">
        <v>7.2185727328592256E-2</v>
      </c>
      <c r="V2979">
        <v>248526</v>
      </c>
      <c r="W2979">
        <v>252698</v>
      </c>
      <c r="X2979">
        <v>254717</v>
      </c>
      <c r="Y2979">
        <v>257875</v>
      </c>
      <c r="Z2979">
        <v>135891</v>
      </c>
      <c r="AA2979">
        <v>54031</v>
      </c>
      <c r="AB2979">
        <v>111478.431</v>
      </c>
      <c r="AC2979">
        <v>53527</v>
      </c>
      <c r="AD2979">
        <v>7</v>
      </c>
      <c r="AE2979">
        <v>2.7481479445816337E-5</v>
      </c>
      <c r="AF2979">
        <v>87</v>
      </c>
      <c r="AG2979">
        <v>1111</v>
      </c>
      <c r="AH2979">
        <v>7.8307830783078305E-2</v>
      </c>
      <c r="AI2979" s="3">
        <v>181197</v>
      </c>
      <c r="AJ2979" s="3">
        <v>339040.62726609001</v>
      </c>
      <c r="AK2979">
        <v>40</v>
      </c>
      <c r="AL2979">
        <v>393900.80000000005</v>
      </c>
      <c r="AM2979">
        <v>917388</v>
      </c>
      <c r="AN2979">
        <v>166193</v>
      </c>
      <c r="AO2979">
        <v>1083581</v>
      </c>
      <c r="AP2979">
        <v>57</v>
      </c>
      <c r="AQ2979">
        <v>6</v>
      </c>
      <c r="AR2979">
        <v>63</v>
      </c>
      <c r="AS2979">
        <v>0.24930945238980917</v>
      </c>
      <c r="AT2979">
        <v>60</v>
      </c>
      <c r="AU2979">
        <v>365</v>
      </c>
      <c r="AV2979">
        <f t="shared" si="190"/>
        <v>425</v>
      </c>
      <c r="AW2979">
        <v>236207</v>
      </c>
      <c r="AX2979">
        <v>0.92999999999999994</v>
      </c>
      <c r="AY2979">
        <v>616035808.20034802</v>
      </c>
      <c r="AZ2979">
        <v>616035.80820034805</v>
      </c>
      <c r="BA2979">
        <v>2718.54190615674</v>
      </c>
      <c r="BB2979">
        <v>3.6784424684985675</v>
      </c>
      <c r="BC2979">
        <v>257703</v>
      </c>
      <c r="BD2979">
        <v>143369</v>
      </c>
      <c r="BE2979">
        <v>114334</v>
      </c>
      <c r="BF2979">
        <v>0.46004844563546671</v>
      </c>
      <c r="BG2979">
        <v>6278180</v>
      </c>
      <c r="BH2979">
        <v>24.647667803876459</v>
      </c>
      <c r="BI2979">
        <v>20243</v>
      </c>
      <c r="BJ2979">
        <v>127</v>
      </c>
      <c r="BK2979">
        <v>19</v>
      </c>
      <c r="BL2979">
        <v>6</v>
      </c>
      <c r="BM2979">
        <v>1</v>
      </c>
      <c r="BN2979">
        <v>1</v>
      </c>
      <c r="BO2979">
        <v>27</v>
      </c>
      <c r="BP2979">
        <v>8</v>
      </c>
      <c r="BQ2979">
        <v>27</v>
      </c>
      <c r="BR2979">
        <v>12</v>
      </c>
      <c r="BS2979">
        <v>2</v>
      </c>
      <c r="BT2979">
        <v>247319</v>
      </c>
      <c r="BU2979">
        <v>0.87</v>
      </c>
      <c r="BV2979">
        <v>0.67519629999999997</v>
      </c>
      <c r="BW2979">
        <v>1249</v>
      </c>
      <c r="BX2979">
        <v>0.92997300000000005</v>
      </c>
      <c r="BY2979">
        <v>-0.29531010000000002</v>
      </c>
      <c r="BZ2979">
        <v>123</v>
      </c>
      <c r="CA2979">
        <v>14</v>
      </c>
      <c r="CB2979">
        <v>7</v>
      </c>
      <c r="CC2979">
        <v>1</v>
      </c>
      <c r="CD2979">
        <v>0</v>
      </c>
      <c r="CE2979">
        <v>21</v>
      </c>
      <c r="CF2979">
        <v>8</v>
      </c>
      <c r="CG2979">
        <v>34</v>
      </c>
      <c r="CH2979">
        <v>10</v>
      </c>
      <c r="CI2979">
        <v>2</v>
      </c>
      <c r="CJ2979">
        <v>256588</v>
      </c>
      <c r="CK2979">
        <v>0.85740564640591144</v>
      </c>
      <c r="CL2979">
        <v>0.85104922339646061</v>
      </c>
      <c r="CM2979">
        <v>1142</v>
      </c>
      <c r="CN2979">
        <v>1.4132213881766721E-3</v>
      </c>
      <c r="CO2979">
        <v>40630</v>
      </c>
      <c r="CP2979">
        <v>0.1668779</v>
      </c>
      <c r="CQ2979">
        <v>0.28562973600000002</v>
      </c>
      <c r="CR2979">
        <v>231178</v>
      </c>
      <c r="CS2979">
        <v>0.8909999999999999</v>
      </c>
      <c r="CT2979">
        <v>222182</v>
      </c>
      <c r="CU2979">
        <v>0.89258685380000002</v>
      </c>
      <c r="CV2979">
        <v>418</v>
      </c>
      <c r="CW2979">
        <v>177</v>
      </c>
      <c r="CX2979">
        <v>180</v>
      </c>
      <c r="CY2979">
        <v>1625</v>
      </c>
      <c r="CZ2979">
        <v>1758</v>
      </c>
      <c r="DA2979" s="2">
        <v>189751</v>
      </c>
      <c r="DB2979" s="2">
        <v>29120</v>
      </c>
      <c r="DC2979" s="2">
        <v>176.76</v>
      </c>
      <c r="DD2979" s="2">
        <v>34387</v>
      </c>
      <c r="DE2979">
        <v>553</v>
      </c>
      <c r="DF2979">
        <v>77</v>
      </c>
      <c r="DG2979">
        <v>56.96</v>
      </c>
      <c r="DH2979">
        <v>4.32</v>
      </c>
      <c r="DI2979" s="2">
        <v>11</v>
      </c>
      <c r="DJ2979">
        <v>-1.36</v>
      </c>
      <c r="DK2979">
        <v>0.97360883458335401</v>
      </c>
      <c r="DL2979">
        <v>4.5004500450045006E-3</v>
      </c>
      <c r="DM2979">
        <v>0</v>
      </c>
      <c r="DN2979">
        <v>155.6</v>
      </c>
      <c r="DO2979">
        <v>0.46100000000000002</v>
      </c>
      <c r="DP2979">
        <v>1256.0899999999999</v>
      </c>
      <c r="DQ2979" s="2">
        <v>0</v>
      </c>
      <c r="DR2979" s="2">
        <v>387.76753016000009</v>
      </c>
      <c r="DS2979">
        <v>9.8443205523616626E-4</v>
      </c>
      <c r="DT2979">
        <v>5.2818209850111399</v>
      </c>
      <c r="DU2979">
        <v>2080513.5114526763</v>
      </c>
      <c r="DV2979">
        <v>0</v>
      </c>
    </row>
    <row r="2980" spans="1:126" x14ac:dyDescent="0.15">
      <c r="A2980" t="s">
        <v>4831</v>
      </c>
      <c r="B2980" t="s">
        <v>2774</v>
      </c>
      <c r="C2980">
        <v>55</v>
      </c>
      <c r="D2980">
        <v>11</v>
      </c>
      <c r="E2980" t="s">
        <v>4839</v>
      </c>
      <c r="F2980">
        <v>55011</v>
      </c>
      <c r="G2980" t="s">
        <v>7963</v>
      </c>
      <c r="H2980">
        <v>96.7</v>
      </c>
      <c r="I2980">
        <v>0.3</v>
      </c>
      <c r="J2980">
        <v>0.3</v>
      </c>
      <c r="K2980">
        <v>0.2</v>
      </c>
      <c r="L2980">
        <v>0.9</v>
      </c>
      <c r="M2980">
        <v>1.7</v>
      </c>
      <c r="N2980">
        <f t="shared" si="189"/>
        <v>9354.8100000000013</v>
      </c>
      <c r="O2980">
        <f t="shared" si="187"/>
        <v>645.18999999999869</v>
      </c>
      <c r="P2980">
        <f t="shared" si="188"/>
        <v>0.7742279999999987</v>
      </c>
      <c r="Q2980" s="4">
        <v>55011</v>
      </c>
      <c r="R2980" s="5">
        <v>44.385641999999997</v>
      </c>
      <c r="S2980" s="5">
        <v>-91.761229</v>
      </c>
      <c r="T2980">
        <v>8</v>
      </c>
      <c r="U2980">
        <v>7.839006429605987E-3</v>
      </c>
      <c r="V2980">
        <v>13544</v>
      </c>
      <c r="W2980">
        <v>13374</v>
      </c>
      <c r="X2980">
        <v>13319</v>
      </c>
      <c r="Y2980">
        <v>13265</v>
      </c>
      <c r="Z2980">
        <v>6938</v>
      </c>
      <c r="AA2980">
        <v>54033</v>
      </c>
      <c r="AB2980">
        <v>5852.192</v>
      </c>
      <c r="AC2980">
        <v>50196</v>
      </c>
      <c r="AD2980">
        <v>1</v>
      </c>
      <c r="AE2980">
        <v>7.5080711765147532E-5</v>
      </c>
      <c r="AF2980">
        <v>40</v>
      </c>
      <c r="AG2980">
        <v>1061</v>
      </c>
      <c r="AH2980">
        <v>3.7700282752120638E-2</v>
      </c>
      <c r="AI2980" s="3">
        <v>305302</v>
      </c>
      <c r="AJ2980" s="3">
        <v>429846.47342193505</v>
      </c>
      <c r="AK2980">
        <v>168</v>
      </c>
      <c r="AL2980">
        <v>454163.20000000001</v>
      </c>
      <c r="AM2980">
        <v>827070</v>
      </c>
      <c r="AN2980">
        <v>156390</v>
      </c>
      <c r="AO2980">
        <v>983460</v>
      </c>
      <c r="AP2980">
        <v>6</v>
      </c>
      <c r="AQ2980">
        <v>1</v>
      </c>
      <c r="AR2980">
        <v>7</v>
      </c>
      <c r="AS2980">
        <v>0.52340361896216536</v>
      </c>
      <c r="AT2980">
        <v>8</v>
      </c>
      <c r="AU2980">
        <v>11</v>
      </c>
      <c r="AV2980">
        <f t="shared" si="190"/>
        <v>19</v>
      </c>
      <c r="AW2980">
        <v>764</v>
      </c>
      <c r="AX2980">
        <v>6.0000000000000053E-2</v>
      </c>
      <c r="AY2980">
        <v>446644078.52733099</v>
      </c>
      <c r="AZ2980">
        <v>446644.078527331</v>
      </c>
      <c r="BA2980">
        <v>32137.011102884098</v>
      </c>
      <c r="BB2980">
        <v>0.31116770529735299</v>
      </c>
      <c r="BC2980">
        <v>0</v>
      </c>
      <c r="BD2980">
        <v>745</v>
      </c>
      <c r="BE2980">
        <v>-745</v>
      </c>
      <c r="BF2980">
        <v>-5.5005906674542235E-2</v>
      </c>
      <c r="BG2980">
        <v>300809</v>
      </c>
      <c r="BH2980">
        <v>22.584953825362266</v>
      </c>
      <c r="BI2980">
        <v>2084</v>
      </c>
      <c r="BJ2980">
        <v>16</v>
      </c>
      <c r="BK2980">
        <v>2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2</v>
      </c>
      <c r="BR2980">
        <v>2</v>
      </c>
      <c r="BS2980">
        <v>0</v>
      </c>
      <c r="BT2980">
        <v>13425</v>
      </c>
      <c r="BU2980">
        <v>0.85</v>
      </c>
      <c r="BV2980">
        <v>0.64826819999999996</v>
      </c>
      <c r="BW2980">
        <v>116</v>
      </c>
      <c r="BX2980">
        <v>1.6387339999999999</v>
      </c>
      <c r="BY2980">
        <v>0.67227490000000001</v>
      </c>
      <c r="BZ2980">
        <v>12</v>
      </c>
      <c r="CA2980">
        <v>3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2</v>
      </c>
      <c r="CI2980">
        <v>0</v>
      </c>
      <c r="CJ2980">
        <v>13205</v>
      </c>
      <c r="CK2980">
        <v>1.3631200302915563</v>
      </c>
      <c r="CL2980">
        <v>0.81706326175275679</v>
      </c>
      <c r="CM2980">
        <v>93</v>
      </c>
      <c r="CN2980">
        <v>0.77020565655628626</v>
      </c>
      <c r="CO2980">
        <v>1332</v>
      </c>
      <c r="CP2980">
        <v>-2.0928720899999999E-2</v>
      </c>
      <c r="CQ2980">
        <v>0.13506126800000001</v>
      </c>
      <c r="CR2980">
        <v>11702</v>
      </c>
      <c r="CS2980">
        <v>0.88900000000000001</v>
      </c>
      <c r="CT2980">
        <v>12000</v>
      </c>
      <c r="CU2980">
        <v>0.89574440564000002</v>
      </c>
      <c r="CV2980">
        <v>2</v>
      </c>
      <c r="CW2980">
        <v>14</v>
      </c>
      <c r="CX2980">
        <v>2</v>
      </c>
      <c r="CY2980">
        <v>922</v>
      </c>
      <c r="CZ2980">
        <v>1693</v>
      </c>
      <c r="DA2980" s="2">
        <v>7404</v>
      </c>
      <c r="DB2980" s="2">
        <v>1035</v>
      </c>
      <c r="DC2980" s="2">
        <v>149.72999999999999</v>
      </c>
      <c r="DD2980" s="2">
        <v>333</v>
      </c>
      <c r="DE2980">
        <v>461</v>
      </c>
      <c r="DF2980">
        <v>41</v>
      </c>
      <c r="DG2980">
        <v>7.49</v>
      </c>
      <c r="DH2980">
        <v>14.97</v>
      </c>
      <c r="DI2980" s="2">
        <v>52.41</v>
      </c>
      <c r="DJ2980">
        <v>-1.17</v>
      </c>
      <c r="DK2980">
        <v>0.97440894589619453</v>
      </c>
      <c r="DL2980">
        <v>2.5447690857681431E-2</v>
      </c>
      <c r="DM2980">
        <v>0</v>
      </c>
      <c r="DN2980">
        <v>58.3</v>
      </c>
      <c r="DO2980">
        <v>0.13100000000000001</v>
      </c>
      <c r="DP2980">
        <v>6760.82</v>
      </c>
      <c r="DQ2980" s="2">
        <v>0</v>
      </c>
      <c r="DR2980" s="2">
        <v>1359.6813269000002</v>
      </c>
      <c r="DS2980">
        <v>2.9938222692902248E-3</v>
      </c>
      <c r="DT2980">
        <v>4.35153688028623</v>
      </c>
      <c r="DU2980">
        <v>1976307.9144688111</v>
      </c>
      <c r="DV2980">
        <v>1</v>
      </c>
    </row>
    <row r="2981" spans="1:126" x14ac:dyDescent="0.15">
      <c r="A2981" t="s">
        <v>4831</v>
      </c>
      <c r="B2981" t="s">
        <v>4840</v>
      </c>
      <c r="C2981">
        <v>55</v>
      </c>
      <c r="D2981">
        <v>13</v>
      </c>
      <c r="E2981" t="s">
        <v>4841</v>
      </c>
      <c r="F2981">
        <v>55013</v>
      </c>
      <c r="G2981" t="s">
        <v>7964</v>
      </c>
      <c r="H2981">
        <v>91</v>
      </c>
      <c r="I2981">
        <v>0.5</v>
      </c>
      <c r="J2981">
        <v>4.5999999999999996</v>
      </c>
      <c r="K2981">
        <v>0.3</v>
      </c>
      <c r="L2981">
        <v>2.2999999999999998</v>
      </c>
      <c r="M2981">
        <v>1.3</v>
      </c>
      <c r="N2981">
        <f t="shared" si="189"/>
        <v>8309.4800000000014</v>
      </c>
      <c r="O2981">
        <f t="shared" si="187"/>
        <v>1690.5199999999986</v>
      </c>
      <c r="P2981">
        <f t="shared" si="188"/>
        <v>2.0286239999999989</v>
      </c>
      <c r="Q2981" s="4">
        <v>55013</v>
      </c>
      <c r="R2981" s="5">
        <v>45.866897000000002</v>
      </c>
      <c r="S2981" s="5">
        <v>-92.375730000000004</v>
      </c>
      <c r="T2981">
        <v>8</v>
      </c>
      <c r="U2981">
        <v>0.21016094119898904</v>
      </c>
      <c r="V2981">
        <v>15528</v>
      </c>
      <c r="W2981">
        <v>15387</v>
      </c>
      <c r="X2981">
        <v>15334</v>
      </c>
      <c r="Y2981">
        <v>15130</v>
      </c>
      <c r="Z2981">
        <v>7719</v>
      </c>
      <c r="AA2981">
        <v>54035</v>
      </c>
      <c r="AB2981">
        <v>5716.1139999999996</v>
      </c>
      <c r="AC2981">
        <v>41135</v>
      </c>
      <c r="AD2981">
        <v>4</v>
      </c>
      <c r="AE2981">
        <v>2.6085822355549756E-4</v>
      </c>
      <c r="AF2981">
        <v>36</v>
      </c>
      <c r="AG2981">
        <v>406</v>
      </c>
      <c r="AH2981">
        <v>8.8669950738916259E-2</v>
      </c>
      <c r="AI2981" s="3">
        <v>83608</v>
      </c>
      <c r="AJ2981" s="3">
        <v>525803.92359835003</v>
      </c>
      <c r="AK2981">
        <v>95</v>
      </c>
      <c r="AL2981">
        <v>563481.60000000009</v>
      </c>
      <c r="AM2981">
        <v>502270</v>
      </c>
      <c r="AN2981">
        <v>34353</v>
      </c>
      <c r="AO2981">
        <v>536623</v>
      </c>
      <c r="AP2981">
        <v>2</v>
      </c>
      <c r="AQ2981">
        <v>0</v>
      </c>
      <c r="AR2981">
        <v>2</v>
      </c>
      <c r="AS2981">
        <v>0.12997985312276597</v>
      </c>
      <c r="AT2981">
        <v>2</v>
      </c>
      <c r="AU2981">
        <v>22</v>
      </c>
      <c r="AV2981">
        <f t="shared" si="190"/>
        <v>24</v>
      </c>
      <c r="AW2981">
        <v>3478</v>
      </c>
      <c r="AX2981">
        <v>0.25</v>
      </c>
      <c r="AY2981">
        <v>632961776.11825895</v>
      </c>
      <c r="AZ2981">
        <v>632961.77611825895</v>
      </c>
      <c r="BA2981">
        <v>40262.024036178896</v>
      </c>
      <c r="BB2981">
        <v>0.24837300755208278</v>
      </c>
      <c r="BC2981">
        <v>0</v>
      </c>
      <c r="BD2981">
        <v>1315</v>
      </c>
      <c r="BE2981">
        <v>-1315</v>
      </c>
      <c r="BF2981">
        <v>-8.4685729005667176E-2</v>
      </c>
      <c r="BG2981">
        <v>218268</v>
      </c>
      <c r="BH2981">
        <v>14.234250684752837</v>
      </c>
      <c r="BI2981">
        <v>2640</v>
      </c>
      <c r="BJ2981">
        <v>20</v>
      </c>
      <c r="BK2981">
        <v>2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2</v>
      </c>
      <c r="BR2981">
        <v>6</v>
      </c>
      <c r="BS2981">
        <v>0</v>
      </c>
      <c r="BT2981">
        <v>15884</v>
      </c>
      <c r="BU2981">
        <v>0.82</v>
      </c>
      <c r="BV2981">
        <v>0.66483009999999998</v>
      </c>
      <c r="BW2981">
        <v>124</v>
      </c>
      <c r="BX2981">
        <v>2.0146060000000001</v>
      </c>
      <c r="BY2981">
        <v>0.95484550000000001</v>
      </c>
      <c r="BZ2981">
        <v>23</v>
      </c>
      <c r="CA2981">
        <v>2</v>
      </c>
      <c r="CB2981">
        <v>1</v>
      </c>
      <c r="CC2981">
        <v>0</v>
      </c>
      <c r="CD2981">
        <v>0</v>
      </c>
      <c r="CE2981">
        <v>0</v>
      </c>
      <c r="CF2981">
        <v>1</v>
      </c>
      <c r="CG2981">
        <v>1</v>
      </c>
      <c r="CH2981">
        <v>5</v>
      </c>
      <c r="CI2981">
        <v>0</v>
      </c>
      <c r="CJ2981">
        <v>15320</v>
      </c>
      <c r="CK2981">
        <v>2.1540469973890342</v>
      </c>
      <c r="CL2981">
        <v>0.81420662475368299</v>
      </c>
      <c r="CM2981">
        <v>110</v>
      </c>
      <c r="CN2981">
        <v>1.5029609463258906</v>
      </c>
      <c r="CO2981">
        <v>1348</v>
      </c>
      <c r="CP2981">
        <v>-0.22681465109999999</v>
      </c>
      <c r="CQ2981">
        <v>-0.4699798006</v>
      </c>
      <c r="CR2981">
        <v>13189</v>
      </c>
      <c r="CS2981">
        <v>0.872</v>
      </c>
      <c r="CT2981">
        <v>13323</v>
      </c>
      <c r="CU2981">
        <v>0.8707779216199999</v>
      </c>
      <c r="CV2981">
        <v>20</v>
      </c>
      <c r="CW2981">
        <v>6</v>
      </c>
      <c r="CX2981">
        <v>2</v>
      </c>
      <c r="CY2981">
        <v>340</v>
      </c>
      <c r="CZ2981">
        <v>606</v>
      </c>
      <c r="DA2981" s="2">
        <v>7206</v>
      </c>
      <c r="DB2981" s="2">
        <v>1100</v>
      </c>
      <c r="DC2981" s="2">
        <v>143.47999999999999</v>
      </c>
      <c r="DD2981" s="2">
        <v>1303</v>
      </c>
      <c r="DE2981">
        <v>181</v>
      </c>
      <c r="DF2981">
        <v>21</v>
      </c>
      <c r="DG2981">
        <v>26.09</v>
      </c>
      <c r="DH2981">
        <v>13.04</v>
      </c>
      <c r="DI2981" s="2">
        <v>13.04</v>
      </c>
      <c r="DJ2981">
        <v>-2.2400000000000002</v>
      </c>
      <c r="DK2981">
        <v>0.99636398430772177</v>
      </c>
      <c r="DL2981">
        <v>1.7241379310344827E-2</v>
      </c>
      <c r="DM2981">
        <v>0</v>
      </c>
      <c r="DN2981">
        <v>12.2</v>
      </c>
      <c r="DO2981">
        <v>2.2000000000000002E-2</v>
      </c>
      <c r="DP2981">
        <v>184.72</v>
      </c>
      <c r="DQ2981" s="2">
        <v>0</v>
      </c>
      <c r="DR2981" s="2">
        <v>8294.6501110299996</v>
      </c>
      <c r="DS2981">
        <v>1.4702579835802672E-2</v>
      </c>
      <c r="DT2981">
        <v>5.2039658643897297</v>
      </c>
      <c r="DU2981">
        <v>2932339.0116117084</v>
      </c>
      <c r="DV2981">
        <v>0</v>
      </c>
    </row>
    <row r="2982" spans="1:126" x14ac:dyDescent="0.15">
      <c r="A2982" t="s">
        <v>4831</v>
      </c>
      <c r="B2982" t="s">
        <v>4842</v>
      </c>
      <c r="C2982">
        <v>55</v>
      </c>
      <c r="D2982">
        <v>15</v>
      </c>
      <c r="E2982" t="s">
        <v>4843</v>
      </c>
      <c r="F2982">
        <v>55015</v>
      </c>
      <c r="G2982" t="s">
        <v>7965</v>
      </c>
      <c r="H2982">
        <v>92.6</v>
      </c>
      <c r="I2982">
        <v>0.5</v>
      </c>
      <c r="J2982">
        <v>0.4</v>
      </c>
      <c r="K2982">
        <v>2.1</v>
      </c>
      <c r="L2982">
        <v>1</v>
      </c>
      <c r="M2982">
        <v>3.5</v>
      </c>
      <c r="N2982">
        <f t="shared" si="189"/>
        <v>8592.8299999999981</v>
      </c>
      <c r="O2982">
        <f t="shared" si="187"/>
        <v>1407.1700000000019</v>
      </c>
      <c r="P2982">
        <f t="shared" si="188"/>
        <v>1.6886040000000029</v>
      </c>
      <c r="Q2982" s="4">
        <v>55015</v>
      </c>
      <c r="R2982" s="5">
        <v>44.078409999999998</v>
      </c>
      <c r="S2982" s="5">
        <v>-88.212131999999997</v>
      </c>
      <c r="T2982">
        <v>3</v>
      </c>
      <c r="U2982">
        <v>6.6364408468189001E-2</v>
      </c>
      <c r="V2982">
        <v>48960</v>
      </c>
      <c r="W2982">
        <v>49502</v>
      </c>
      <c r="X2982">
        <v>49678</v>
      </c>
      <c r="Y2982">
        <v>49834</v>
      </c>
      <c r="Z2982">
        <v>26829</v>
      </c>
      <c r="AA2982">
        <v>54037</v>
      </c>
      <c r="AB2982">
        <v>22994.782000000003</v>
      </c>
      <c r="AC2982">
        <v>67427</v>
      </c>
      <c r="AD2982">
        <v>3</v>
      </c>
      <c r="AE2982">
        <v>6.0388904545271549E-5</v>
      </c>
      <c r="AF2982">
        <v>46</v>
      </c>
      <c r="AG2982">
        <v>719</v>
      </c>
      <c r="AH2982">
        <v>6.397774687065369E-2</v>
      </c>
      <c r="AI2982" s="3">
        <v>142374</v>
      </c>
      <c r="AJ2982" s="3">
        <v>203670.77221772503</v>
      </c>
      <c r="AK2982">
        <v>80</v>
      </c>
      <c r="AL2982">
        <v>254118.39999999999</v>
      </c>
      <c r="AM2982">
        <v>700824</v>
      </c>
      <c r="AN2982">
        <v>123861</v>
      </c>
      <c r="AO2982">
        <v>824685</v>
      </c>
      <c r="AP2982">
        <v>16</v>
      </c>
      <c r="AQ2982">
        <v>1</v>
      </c>
      <c r="AR2982">
        <v>17</v>
      </c>
      <c r="AS2982">
        <v>0.34342046785988445</v>
      </c>
      <c r="AT2982">
        <v>17</v>
      </c>
      <c r="AU2982">
        <v>49</v>
      </c>
      <c r="AV2982">
        <f t="shared" si="190"/>
        <v>66</v>
      </c>
      <c r="AW2982">
        <v>45648</v>
      </c>
      <c r="AX2982">
        <v>0.96</v>
      </c>
      <c r="AY2982">
        <v>535826960.80529797</v>
      </c>
      <c r="AZ2982">
        <v>535826.96080529795</v>
      </c>
      <c r="BA2982">
        <v>14104.9157663488</v>
      </c>
      <c r="BB2982">
        <v>0.70897268481799669</v>
      </c>
      <c r="BC2982">
        <v>18836</v>
      </c>
      <c r="BD2982">
        <v>9245</v>
      </c>
      <c r="BE2982">
        <v>9591</v>
      </c>
      <c r="BF2982">
        <v>0.19589460784313725</v>
      </c>
      <c r="BG2982">
        <v>546192</v>
      </c>
      <c r="BH2982">
        <v>10.994645517130319</v>
      </c>
      <c r="BI2982">
        <v>4900</v>
      </c>
      <c r="BJ2982">
        <v>28</v>
      </c>
      <c r="BK2982">
        <v>2</v>
      </c>
      <c r="BL2982">
        <v>0</v>
      </c>
      <c r="BM2982">
        <v>1</v>
      </c>
      <c r="BN2982">
        <v>0</v>
      </c>
      <c r="BO2982">
        <v>5</v>
      </c>
      <c r="BP2982">
        <v>1</v>
      </c>
      <c r="BQ2982">
        <v>5</v>
      </c>
      <c r="BR2982">
        <v>6</v>
      </c>
      <c r="BS2982">
        <v>1</v>
      </c>
      <c r="BT2982">
        <v>44739</v>
      </c>
      <c r="BU2982">
        <v>0.89</v>
      </c>
      <c r="BV2982">
        <v>0.80047170000000001</v>
      </c>
      <c r="BW2982">
        <v>180</v>
      </c>
      <c r="BX2982">
        <v>1.0952409999999999</v>
      </c>
      <c r="BY2982">
        <v>0.31399759999999999</v>
      </c>
      <c r="BZ2982">
        <v>29</v>
      </c>
      <c r="CA2982">
        <v>2</v>
      </c>
      <c r="CB2982">
        <v>1</v>
      </c>
      <c r="CC2982">
        <v>0</v>
      </c>
      <c r="CD2982">
        <v>0</v>
      </c>
      <c r="CE2982">
        <v>3</v>
      </c>
      <c r="CF2982">
        <v>1</v>
      </c>
      <c r="CG2982">
        <v>4</v>
      </c>
      <c r="CH2982">
        <v>4</v>
      </c>
      <c r="CI2982">
        <v>1</v>
      </c>
      <c r="CJ2982">
        <v>49504</v>
      </c>
      <c r="CK2982">
        <v>0.90901745313510018</v>
      </c>
      <c r="CL2982">
        <v>0.85239554766897885</v>
      </c>
      <c r="CM2982">
        <v>170</v>
      </c>
      <c r="CN2982">
        <v>-0.13001636771225383</v>
      </c>
      <c r="CO2982">
        <v>8171.9999999999991</v>
      </c>
      <c r="CP2982">
        <v>0.63496412899999999</v>
      </c>
      <c r="CQ2982">
        <v>0.647669881</v>
      </c>
      <c r="CR2982">
        <v>45922</v>
      </c>
      <c r="CS2982">
        <v>0.92200000000000004</v>
      </c>
      <c r="CT2982">
        <v>44994</v>
      </c>
      <c r="CU2982">
        <v>0.93309824341699998</v>
      </c>
      <c r="CV2982">
        <v>15</v>
      </c>
      <c r="CW2982">
        <v>13</v>
      </c>
      <c r="CX2982">
        <v>8</v>
      </c>
      <c r="CY2982">
        <v>1079</v>
      </c>
      <c r="CZ2982">
        <v>1129</v>
      </c>
      <c r="DA2982" s="2">
        <v>18060</v>
      </c>
      <c r="DB2982" s="2">
        <v>6145</v>
      </c>
      <c r="DC2982" s="2">
        <v>98.76</v>
      </c>
      <c r="DD2982" s="2">
        <v>2633</v>
      </c>
      <c r="DE2982">
        <v>319</v>
      </c>
      <c r="DF2982">
        <v>23</v>
      </c>
      <c r="DG2982">
        <v>16.12</v>
      </c>
      <c r="DH2982">
        <v>6.05</v>
      </c>
      <c r="DI2982" s="2">
        <v>8.06</v>
      </c>
      <c r="DJ2982">
        <v>-1.49</v>
      </c>
      <c r="DK2982">
        <v>0.9507283633247644</v>
      </c>
      <c r="DL2982">
        <v>1.5299026425591099E-2</v>
      </c>
      <c r="DM2982">
        <v>0</v>
      </c>
      <c r="DN2982">
        <v>130</v>
      </c>
      <c r="DO2982">
        <v>0.52</v>
      </c>
      <c r="DP2982">
        <v>731.52</v>
      </c>
      <c r="DQ2982" s="2">
        <v>0</v>
      </c>
      <c r="DR2982" s="2">
        <v>187.61601886000003</v>
      </c>
      <c r="DS2982">
        <v>7.3830618498483386E-4</v>
      </c>
      <c r="DT2982">
        <v>5.8243471233201198</v>
      </c>
      <c r="DU2982">
        <v>1480073.7720227116</v>
      </c>
      <c r="DV2982">
        <v>1</v>
      </c>
    </row>
    <row r="2983" spans="1:126" x14ac:dyDescent="0.15">
      <c r="A2983" t="s">
        <v>4831</v>
      </c>
      <c r="B2983" t="s">
        <v>2129</v>
      </c>
      <c r="C2983">
        <v>55</v>
      </c>
      <c r="D2983">
        <v>17</v>
      </c>
      <c r="E2983" t="s">
        <v>4844</v>
      </c>
      <c r="F2983">
        <v>55017</v>
      </c>
      <c r="G2983" t="s">
        <v>7966</v>
      </c>
      <c r="H2983">
        <v>94.6</v>
      </c>
      <c r="I2983">
        <v>1.5</v>
      </c>
      <c r="J2983">
        <v>0.4</v>
      </c>
      <c r="K2983">
        <v>1.2</v>
      </c>
      <c r="L2983">
        <v>0.9</v>
      </c>
      <c r="M2983">
        <v>1.3</v>
      </c>
      <c r="N2983">
        <f t="shared" si="189"/>
        <v>8955.5099999999984</v>
      </c>
      <c r="O2983">
        <f t="shared" si="187"/>
        <v>1044.4900000000016</v>
      </c>
      <c r="P2983">
        <f t="shared" si="188"/>
        <v>1.2533880000000024</v>
      </c>
      <c r="Q2983" s="4">
        <v>55017</v>
      </c>
      <c r="R2983" s="5">
        <v>45.069091999999998</v>
      </c>
      <c r="S2983" s="5">
        <v>-91.283505000000005</v>
      </c>
      <c r="T2983">
        <v>3</v>
      </c>
      <c r="U2983">
        <v>0.12227077887789548</v>
      </c>
      <c r="V2983">
        <v>62362</v>
      </c>
      <c r="W2983">
        <v>63051</v>
      </c>
      <c r="X2983">
        <v>63209</v>
      </c>
      <c r="Y2983">
        <v>63423</v>
      </c>
      <c r="Z2983">
        <v>34144</v>
      </c>
      <c r="AA2983">
        <v>54039</v>
      </c>
      <c r="AB2983">
        <v>26867.702000000001</v>
      </c>
      <c r="AC2983">
        <v>52109</v>
      </c>
      <c r="AD2983">
        <v>2</v>
      </c>
      <c r="AE2983">
        <v>3.1641063772564036E-5</v>
      </c>
      <c r="AF2983">
        <v>106</v>
      </c>
      <c r="AG2983">
        <v>1757</v>
      </c>
      <c r="AH2983">
        <v>6.033010813887308E-2</v>
      </c>
      <c r="AI2983" s="3">
        <v>384621</v>
      </c>
      <c r="AJ2983" s="3">
        <v>645344.67392335006</v>
      </c>
      <c r="AK2983">
        <v>103</v>
      </c>
      <c r="AL2983">
        <v>666470.39999999991</v>
      </c>
      <c r="AM2983">
        <v>983049</v>
      </c>
      <c r="AN2983">
        <v>200651</v>
      </c>
      <c r="AO2983">
        <v>1183700</v>
      </c>
      <c r="AP2983">
        <v>8</v>
      </c>
      <c r="AQ2983">
        <v>4</v>
      </c>
      <c r="AR2983">
        <v>12</v>
      </c>
      <c r="AS2983">
        <v>0.1903221201884189</v>
      </c>
      <c r="AT2983">
        <v>12</v>
      </c>
      <c r="AU2983">
        <v>106</v>
      </c>
      <c r="AV2983">
        <f t="shared" si="190"/>
        <v>118</v>
      </c>
      <c r="AY2983">
        <v>353827364.03512001</v>
      </c>
      <c r="AZ2983">
        <v>353827.36403512</v>
      </c>
      <c r="BA2983">
        <v>6454.1246997934504</v>
      </c>
      <c r="BB2983">
        <v>1.5493967757270055</v>
      </c>
      <c r="BC2983">
        <v>43633</v>
      </c>
      <c r="BD2983">
        <v>17155</v>
      </c>
      <c r="BE2983">
        <v>26478</v>
      </c>
      <c r="BF2983">
        <v>0.4245854847503287</v>
      </c>
      <c r="BG2983">
        <v>799367</v>
      </c>
      <c r="BH2983">
        <v>12.646411112341596</v>
      </c>
      <c r="BI2983">
        <v>6903</v>
      </c>
      <c r="BJ2983">
        <v>46</v>
      </c>
      <c r="BK2983">
        <v>5</v>
      </c>
      <c r="BL2983">
        <v>4</v>
      </c>
      <c r="BM2983">
        <v>0</v>
      </c>
      <c r="BN2983">
        <v>0</v>
      </c>
      <c r="BO2983">
        <v>6</v>
      </c>
      <c r="BP2983">
        <v>3</v>
      </c>
      <c r="BQ2983">
        <v>8</v>
      </c>
      <c r="BR2983">
        <v>6</v>
      </c>
      <c r="BS2983">
        <v>0</v>
      </c>
      <c r="BT2983">
        <v>60609</v>
      </c>
      <c r="BU2983">
        <v>0.87</v>
      </c>
      <c r="BV2983">
        <v>0.64616859999999998</v>
      </c>
      <c r="BW2983">
        <v>344</v>
      </c>
      <c r="BX2983">
        <v>1.286937</v>
      </c>
      <c r="BY2983">
        <v>-6.7700800000000005E-2</v>
      </c>
      <c r="BZ2983">
        <v>46</v>
      </c>
      <c r="CA2983">
        <v>4</v>
      </c>
      <c r="CB2983">
        <v>4</v>
      </c>
      <c r="CC2983">
        <v>0</v>
      </c>
      <c r="CD2983">
        <v>0</v>
      </c>
      <c r="CE2983">
        <v>5</v>
      </c>
      <c r="CF2983">
        <v>1</v>
      </c>
      <c r="CG2983">
        <v>8</v>
      </c>
      <c r="CH2983">
        <v>6</v>
      </c>
      <c r="CI2983">
        <v>0</v>
      </c>
      <c r="CJ2983">
        <v>63408</v>
      </c>
      <c r="CK2983">
        <v>1.1670451678021703</v>
      </c>
      <c r="CL2983">
        <v>0.81391432480791492</v>
      </c>
      <c r="CM2983">
        <v>315</v>
      </c>
      <c r="CN2983">
        <v>0.21551626169694249</v>
      </c>
      <c r="CO2983">
        <v>6838</v>
      </c>
      <c r="CP2983">
        <v>0.25608232399999997</v>
      </c>
      <c r="CQ2983">
        <v>3.9056339000000002E-2</v>
      </c>
      <c r="CR2983">
        <v>56441</v>
      </c>
      <c r="CS2983">
        <v>0.88800000000000001</v>
      </c>
      <c r="CT2983">
        <v>56063</v>
      </c>
      <c r="CU2983">
        <v>0.90465426618400002</v>
      </c>
      <c r="CV2983">
        <v>43</v>
      </c>
      <c r="CW2983">
        <v>33</v>
      </c>
      <c r="CX2983">
        <v>50</v>
      </c>
      <c r="CY2983">
        <v>1511</v>
      </c>
      <c r="CZ2983">
        <v>2685</v>
      </c>
      <c r="DA2983" s="2">
        <v>34512</v>
      </c>
      <c r="DB2983" s="2">
        <v>5125</v>
      </c>
      <c r="DC2983" s="2">
        <v>140.97</v>
      </c>
      <c r="DD2983" s="2">
        <v>3097</v>
      </c>
      <c r="DE2983">
        <v>783</v>
      </c>
      <c r="DF2983">
        <v>68</v>
      </c>
      <c r="DG2983">
        <v>26.93</v>
      </c>
      <c r="DH2983">
        <v>7.92</v>
      </c>
      <c r="DI2983" s="2">
        <v>15.84</v>
      </c>
      <c r="DJ2983">
        <v>-2.36</v>
      </c>
      <c r="DK2983">
        <v>0.96369413006570104</v>
      </c>
      <c r="DL2983">
        <v>1.1952191235059761E-2</v>
      </c>
      <c r="DM2983">
        <v>0</v>
      </c>
      <c r="DN2983">
        <v>226.2</v>
      </c>
      <c r="DO2983">
        <v>0.33</v>
      </c>
      <c r="DP2983">
        <v>6798.5199999999995</v>
      </c>
      <c r="DQ2983" s="2">
        <v>0</v>
      </c>
      <c r="DR2983" s="2">
        <v>3062.6805462600032</v>
      </c>
      <c r="DS2983">
        <v>4.4726932952791724E-3</v>
      </c>
      <c r="DT2983">
        <v>4.9484109994103003</v>
      </c>
      <c r="DU2983">
        <v>3297969.4581413823</v>
      </c>
      <c r="DV2983">
        <v>1</v>
      </c>
    </row>
    <row r="2984" spans="1:126" x14ac:dyDescent="0.15">
      <c r="A2984" t="s">
        <v>4831</v>
      </c>
      <c r="B2984" t="s">
        <v>286</v>
      </c>
      <c r="C2984">
        <v>55</v>
      </c>
      <c r="D2984">
        <v>19</v>
      </c>
      <c r="E2984" t="s">
        <v>4845</v>
      </c>
      <c r="F2984">
        <v>55019</v>
      </c>
      <c r="G2984" t="s">
        <v>7967</v>
      </c>
      <c r="H2984">
        <v>94.7</v>
      </c>
      <c r="I2984">
        <v>0.2</v>
      </c>
      <c r="J2984">
        <v>0.5</v>
      </c>
      <c r="K2984">
        <v>0.4</v>
      </c>
      <c r="L2984">
        <v>0.5</v>
      </c>
      <c r="M2984">
        <v>3.7</v>
      </c>
      <c r="N2984">
        <f t="shared" si="189"/>
        <v>8982.4800000000014</v>
      </c>
      <c r="O2984">
        <f t="shared" si="187"/>
        <v>1017.5199999999986</v>
      </c>
      <c r="P2984">
        <f t="shared" si="188"/>
        <v>1.2210239999999988</v>
      </c>
      <c r="Q2984" s="4">
        <v>55019</v>
      </c>
      <c r="R2984" s="5">
        <v>44.739345999999998</v>
      </c>
      <c r="S2984" s="5">
        <v>-90.609953000000004</v>
      </c>
      <c r="T2984">
        <v>6</v>
      </c>
      <c r="U2984">
        <v>0.19095422190393385</v>
      </c>
      <c r="V2984">
        <v>34610</v>
      </c>
      <c r="W2984">
        <v>34575</v>
      </c>
      <c r="X2984">
        <v>34518</v>
      </c>
      <c r="Y2984">
        <v>34390</v>
      </c>
      <c r="Z2984">
        <v>16280</v>
      </c>
      <c r="AA2984">
        <v>54041</v>
      </c>
      <c r="AB2984">
        <v>12922.744000000001</v>
      </c>
      <c r="AC2984">
        <v>45048</v>
      </c>
      <c r="AD2984">
        <v>7</v>
      </c>
      <c r="AE2984">
        <v>2.0279274581377831E-4</v>
      </c>
      <c r="AF2984">
        <v>221</v>
      </c>
      <c r="AG2984">
        <v>2317</v>
      </c>
      <c r="AH2984">
        <v>9.53819594302978E-2</v>
      </c>
      <c r="AI2984" s="3">
        <v>458221</v>
      </c>
      <c r="AJ2984" s="3">
        <v>774212.00438719499</v>
      </c>
      <c r="AK2984">
        <v>131</v>
      </c>
      <c r="AL2984">
        <v>780249.60000000009</v>
      </c>
      <c r="AM2984">
        <v>785853</v>
      </c>
      <c r="AN2984">
        <v>276187</v>
      </c>
      <c r="AO2984">
        <v>1062040</v>
      </c>
      <c r="AP2984">
        <v>17</v>
      </c>
      <c r="AQ2984">
        <v>1</v>
      </c>
      <c r="AR2984">
        <v>18</v>
      </c>
      <c r="AS2984">
        <v>0.52060737527114964</v>
      </c>
      <c r="AT2984">
        <v>19</v>
      </c>
      <c r="AU2984">
        <v>51</v>
      </c>
      <c r="AV2984">
        <f t="shared" si="190"/>
        <v>70</v>
      </c>
      <c r="AW2984">
        <v>13776</v>
      </c>
      <c r="AX2984">
        <v>0.41000000000000003</v>
      </c>
      <c r="AY2984">
        <v>590089023.04442799</v>
      </c>
      <c r="AZ2984">
        <v>590089.02304442797</v>
      </c>
      <c r="BA2984">
        <v>17591.079637089701</v>
      </c>
      <c r="BB2984">
        <v>0.56846994080543067</v>
      </c>
      <c r="BC2984">
        <v>13593</v>
      </c>
      <c r="BD2984">
        <v>545</v>
      </c>
      <c r="BE2984">
        <v>13048</v>
      </c>
      <c r="BF2984">
        <v>0.37700086680150247</v>
      </c>
      <c r="BG2984">
        <v>522310</v>
      </c>
      <c r="BH2984">
        <v>15.131525580856366</v>
      </c>
      <c r="BI2984">
        <v>4637</v>
      </c>
      <c r="BJ2984">
        <v>36</v>
      </c>
      <c r="BK2984">
        <v>5</v>
      </c>
      <c r="BL2984">
        <v>1</v>
      </c>
      <c r="BM2984">
        <v>0</v>
      </c>
      <c r="BN2984">
        <v>1</v>
      </c>
      <c r="BO2984">
        <v>2</v>
      </c>
      <c r="BP2984">
        <v>3</v>
      </c>
      <c r="BQ2984">
        <v>0</v>
      </c>
      <c r="BR2984">
        <v>2</v>
      </c>
      <c r="BS2984">
        <v>0</v>
      </c>
      <c r="BT2984">
        <v>33426</v>
      </c>
      <c r="BU2984">
        <v>0.85</v>
      </c>
      <c r="BV2984">
        <v>0.58385120000000001</v>
      </c>
      <c r="BW2984">
        <v>236</v>
      </c>
      <c r="BX2984">
        <v>1.4958419999999999</v>
      </c>
      <c r="BY2984">
        <v>-3.6286999999999999E-3</v>
      </c>
      <c r="BZ2984">
        <v>36</v>
      </c>
      <c r="CA2984">
        <v>4</v>
      </c>
      <c r="CB2984">
        <v>2</v>
      </c>
      <c r="CC2984">
        <v>0</v>
      </c>
      <c r="CD2984">
        <v>0</v>
      </c>
      <c r="CE2984">
        <v>2</v>
      </c>
      <c r="CF2984">
        <v>3</v>
      </c>
      <c r="CG2984">
        <v>1</v>
      </c>
      <c r="CH2984">
        <v>2</v>
      </c>
      <c r="CI2984">
        <v>0</v>
      </c>
      <c r="CJ2984">
        <v>34393</v>
      </c>
      <c r="CK2984">
        <v>1.4537842002733115</v>
      </c>
      <c r="CL2984">
        <v>0.80816302629267434</v>
      </c>
      <c r="CM2984">
        <v>188</v>
      </c>
      <c r="CN2984">
        <v>0.54267701305984206</v>
      </c>
      <c r="CO2984">
        <v>2001</v>
      </c>
      <c r="CP2984">
        <v>0.26682149300000002</v>
      </c>
      <c r="CQ2984">
        <v>-0.63490803520000005</v>
      </c>
      <c r="CR2984">
        <v>30525</v>
      </c>
      <c r="CS2984">
        <v>0.88700000000000001</v>
      </c>
      <c r="CT2984">
        <v>28242</v>
      </c>
      <c r="CU2984">
        <v>0.79448098829000002</v>
      </c>
      <c r="CV2984">
        <v>9</v>
      </c>
      <c r="CW2984">
        <v>12</v>
      </c>
      <c r="CX2984">
        <v>12</v>
      </c>
      <c r="CY2984">
        <v>2291</v>
      </c>
      <c r="CZ2984">
        <v>3656</v>
      </c>
      <c r="DA2984" s="2">
        <v>18456</v>
      </c>
      <c r="DB2984" s="2">
        <v>1915</v>
      </c>
      <c r="DC2984" s="2">
        <v>52</v>
      </c>
      <c r="DD2984" s="2">
        <v>1001</v>
      </c>
      <c r="DE2984">
        <v>1120</v>
      </c>
      <c r="DF2984">
        <v>98</v>
      </c>
      <c r="DG2984">
        <v>17.329999999999998</v>
      </c>
      <c r="DH2984">
        <v>28.89</v>
      </c>
      <c r="DI2984" s="2">
        <v>23.11</v>
      </c>
      <c r="DJ2984">
        <v>-4.34</v>
      </c>
      <c r="DK2984">
        <v>0.96359398630791693</v>
      </c>
      <c r="DL2984">
        <v>2.2011221406991799E-2</v>
      </c>
      <c r="DM2984">
        <v>0</v>
      </c>
      <c r="DN2984">
        <v>415.5</v>
      </c>
      <c r="DO2984">
        <v>0.53700000000000003</v>
      </c>
      <c r="DP2984">
        <v>611.04999999999995</v>
      </c>
      <c r="DQ2984" s="2">
        <v>0</v>
      </c>
      <c r="DR2984" s="2">
        <v>889.68910707000009</v>
      </c>
      <c r="DS2984">
        <v>1.1369170265557713E-3</v>
      </c>
      <c r="DT2984">
        <v>6.2150209546567501</v>
      </c>
      <c r="DU2984">
        <v>4849267.613862548</v>
      </c>
      <c r="DV2984">
        <v>0</v>
      </c>
    </row>
    <row r="2985" spans="1:126" x14ac:dyDescent="0.15">
      <c r="A2985" t="s">
        <v>4831</v>
      </c>
      <c r="B2985" t="s">
        <v>292</v>
      </c>
      <c r="C2985">
        <v>55</v>
      </c>
      <c r="D2985">
        <v>21</v>
      </c>
      <c r="E2985" t="s">
        <v>4846</v>
      </c>
      <c r="F2985">
        <v>55021</v>
      </c>
      <c r="G2985" t="s">
        <v>7968</v>
      </c>
      <c r="H2985">
        <v>94.4</v>
      </c>
      <c r="I2985">
        <v>1.2</v>
      </c>
      <c r="J2985">
        <v>0.4</v>
      </c>
      <c r="K2985">
        <v>0.5</v>
      </c>
      <c r="L2985">
        <v>0.9</v>
      </c>
      <c r="M2985">
        <v>2.5</v>
      </c>
      <c r="N2985">
        <f t="shared" si="189"/>
        <v>8920.27</v>
      </c>
      <c r="O2985">
        <f t="shared" si="187"/>
        <v>1079.7299999999996</v>
      </c>
      <c r="P2985">
        <f t="shared" si="188"/>
        <v>1.295676</v>
      </c>
      <c r="Q2985" s="4">
        <v>55021</v>
      </c>
      <c r="R2985" s="5">
        <v>43.471882000000001</v>
      </c>
      <c r="S2985" s="5">
        <v>-89.330472</v>
      </c>
      <c r="T2985">
        <v>2</v>
      </c>
      <c r="U2985">
        <v>7.3232999393951767E-2</v>
      </c>
      <c r="V2985">
        <v>56596</v>
      </c>
      <c r="W2985">
        <v>56659</v>
      </c>
      <c r="X2985">
        <v>56607</v>
      </c>
      <c r="Y2985">
        <v>56646</v>
      </c>
      <c r="Z2985">
        <v>30789</v>
      </c>
      <c r="AA2985">
        <v>54043</v>
      </c>
      <c r="AB2985">
        <v>25565.559999999998</v>
      </c>
      <c r="AC2985">
        <v>59769</v>
      </c>
      <c r="AD2985">
        <v>8</v>
      </c>
      <c r="AE2985">
        <v>1.4132527779249916E-4</v>
      </c>
      <c r="AF2985">
        <v>157</v>
      </c>
      <c r="AG2985">
        <v>1564</v>
      </c>
      <c r="AH2985">
        <v>0.10038363171355499</v>
      </c>
      <c r="AI2985" s="3">
        <v>307973</v>
      </c>
      <c r="AJ2985" s="3">
        <v>489940.16200196004</v>
      </c>
      <c r="AK2985">
        <v>78</v>
      </c>
      <c r="AL2985">
        <v>509299.19999999995</v>
      </c>
      <c r="AM2985">
        <v>537057</v>
      </c>
      <c r="AN2985">
        <v>202514</v>
      </c>
      <c r="AO2985">
        <v>739571</v>
      </c>
      <c r="AP2985">
        <v>16</v>
      </c>
      <c r="AQ2985">
        <v>3</v>
      </c>
      <c r="AR2985">
        <v>19</v>
      </c>
      <c r="AS2985">
        <v>0.33533948710707923</v>
      </c>
      <c r="AT2985">
        <v>18</v>
      </c>
      <c r="AU2985">
        <v>74</v>
      </c>
      <c r="AV2985">
        <f t="shared" si="190"/>
        <v>92</v>
      </c>
      <c r="AW2985">
        <v>33863</v>
      </c>
      <c r="AX2985">
        <v>0.59000000000000008</v>
      </c>
      <c r="AY2985">
        <v>394526184.59244603</v>
      </c>
      <c r="AZ2985">
        <v>394526.18459244602</v>
      </c>
      <c r="BA2985">
        <v>7541.54259415861</v>
      </c>
      <c r="BB2985">
        <v>1.3259886654682049</v>
      </c>
      <c r="BC2985">
        <v>45922</v>
      </c>
      <c r="BD2985">
        <v>27660</v>
      </c>
      <c r="BE2985">
        <v>18262</v>
      </c>
      <c r="BF2985">
        <v>0.3226729804226447</v>
      </c>
      <c r="BG2985">
        <v>1200894</v>
      </c>
      <c r="BH2985">
        <v>21.214584768668185</v>
      </c>
      <c r="BI2985">
        <v>5180</v>
      </c>
      <c r="BJ2985">
        <v>51</v>
      </c>
      <c r="BK2985">
        <v>2</v>
      </c>
      <c r="BL2985">
        <v>4</v>
      </c>
      <c r="BM2985">
        <v>1</v>
      </c>
      <c r="BN2985">
        <v>3</v>
      </c>
      <c r="BO2985">
        <v>3</v>
      </c>
      <c r="BP2985">
        <v>3</v>
      </c>
      <c r="BQ2985">
        <v>3</v>
      </c>
      <c r="BR2985">
        <v>5</v>
      </c>
      <c r="BS2985">
        <v>0</v>
      </c>
      <c r="BT2985">
        <v>55170</v>
      </c>
      <c r="BU2985">
        <v>0.81</v>
      </c>
      <c r="BV2985">
        <v>0.68419700000000006</v>
      </c>
      <c r="BW2985">
        <v>376</v>
      </c>
      <c r="BX2985">
        <v>1.359434</v>
      </c>
      <c r="BY2985">
        <v>0.39318170000000002</v>
      </c>
      <c r="BZ2985">
        <v>52</v>
      </c>
      <c r="CA2985">
        <v>4</v>
      </c>
      <c r="CB2985">
        <v>2</v>
      </c>
      <c r="CC2985">
        <v>0</v>
      </c>
      <c r="CD2985">
        <v>0</v>
      </c>
      <c r="CE2985">
        <v>3</v>
      </c>
      <c r="CF2985">
        <v>4</v>
      </c>
      <c r="CG2985">
        <v>4</v>
      </c>
      <c r="CH2985">
        <v>9</v>
      </c>
      <c r="CI2985">
        <v>0</v>
      </c>
      <c r="CJ2985">
        <v>56571</v>
      </c>
      <c r="CK2985">
        <v>1.378798324229729</v>
      </c>
      <c r="CL2985">
        <v>0.85873323774985244</v>
      </c>
      <c r="CM2985">
        <v>342</v>
      </c>
      <c r="CN2985">
        <v>0.7977634736257313</v>
      </c>
      <c r="CO2985">
        <v>7325</v>
      </c>
      <c r="CP2985">
        <v>0.233661274</v>
      </c>
      <c r="CQ2985">
        <v>3.4017252999999997E-2</v>
      </c>
      <c r="CR2985">
        <v>51013</v>
      </c>
      <c r="CS2985">
        <v>0.89900000000000002</v>
      </c>
      <c r="CT2985">
        <v>51333</v>
      </c>
      <c r="CU2985">
        <v>0.91929669030700001</v>
      </c>
      <c r="CV2985">
        <v>56</v>
      </c>
      <c r="CW2985">
        <v>22</v>
      </c>
      <c r="CX2985">
        <v>36</v>
      </c>
      <c r="CY2985">
        <v>1249</v>
      </c>
      <c r="CZ2985">
        <v>2577</v>
      </c>
      <c r="DA2985" s="2">
        <v>31213</v>
      </c>
      <c r="DB2985" s="2">
        <v>5780</v>
      </c>
      <c r="DC2985" s="2">
        <v>134.15</v>
      </c>
      <c r="DD2985" s="2">
        <v>2434</v>
      </c>
      <c r="DE2985">
        <v>825</v>
      </c>
      <c r="DF2985">
        <v>86</v>
      </c>
      <c r="DG2985">
        <v>40.6</v>
      </c>
      <c r="DH2985">
        <v>17.649999999999999</v>
      </c>
      <c r="DI2985" s="2">
        <v>26.48</v>
      </c>
      <c r="DJ2985">
        <v>-0.52</v>
      </c>
      <c r="DK2985">
        <v>0.95777227224464478</v>
      </c>
      <c r="DL2985">
        <v>1.0230179028132993E-2</v>
      </c>
      <c r="DM2985">
        <v>0</v>
      </c>
      <c r="DN2985">
        <v>206.4</v>
      </c>
      <c r="DO2985">
        <v>0.40899999999999997</v>
      </c>
      <c r="DP2985">
        <v>3892.05</v>
      </c>
      <c r="DQ2985" s="2">
        <v>0</v>
      </c>
      <c r="DR2985" s="2">
        <v>9528.9767088500048</v>
      </c>
      <c r="DS2985">
        <v>1.8475779355120205E-2</v>
      </c>
      <c r="DT2985">
        <v>4.0078159565266498</v>
      </c>
      <c r="DU2985">
        <v>2041177.4604062573</v>
      </c>
      <c r="DV2985">
        <v>0</v>
      </c>
    </row>
    <row r="2986" spans="1:126" x14ac:dyDescent="0.15">
      <c r="A2986" t="s">
        <v>4831</v>
      </c>
      <c r="B2986" t="s">
        <v>298</v>
      </c>
      <c r="C2986">
        <v>55</v>
      </c>
      <c r="D2986">
        <v>23</v>
      </c>
      <c r="E2986" t="s">
        <v>4847</v>
      </c>
      <c r="F2986">
        <v>55023</v>
      </c>
      <c r="G2986" t="s">
        <v>7969</v>
      </c>
      <c r="H2986">
        <v>96.1</v>
      </c>
      <c r="I2986">
        <v>1.7</v>
      </c>
      <c r="J2986">
        <v>0.2</v>
      </c>
      <c r="K2986">
        <v>0.4</v>
      </c>
      <c r="L2986">
        <v>0.7</v>
      </c>
      <c r="M2986">
        <v>0.9</v>
      </c>
      <c r="N2986">
        <f t="shared" si="189"/>
        <v>9239.5999999999985</v>
      </c>
      <c r="O2986">
        <f t="shared" si="187"/>
        <v>760.40000000000146</v>
      </c>
      <c r="P2986">
        <f t="shared" si="188"/>
        <v>0.91248000000000207</v>
      </c>
      <c r="Q2986" s="4">
        <v>55023</v>
      </c>
      <c r="R2986" s="5">
        <v>43.24991</v>
      </c>
      <c r="S2986" s="5">
        <v>-90.951229999999995</v>
      </c>
      <c r="T2986">
        <v>7</v>
      </c>
      <c r="U2986">
        <v>0.21515732751452307</v>
      </c>
      <c r="V2986">
        <v>16677</v>
      </c>
      <c r="W2986">
        <v>16525</v>
      </c>
      <c r="X2986">
        <v>16483</v>
      </c>
      <c r="Y2986">
        <v>16328</v>
      </c>
      <c r="Z2986">
        <v>8556</v>
      </c>
      <c r="AA2986">
        <v>54045</v>
      </c>
      <c r="AB2986">
        <v>6474.5889999999999</v>
      </c>
      <c r="AC2986">
        <v>44459</v>
      </c>
      <c r="AD2986">
        <v>4</v>
      </c>
      <c r="AE2986">
        <v>2.4267427046047442E-4</v>
      </c>
      <c r="AF2986">
        <v>48</v>
      </c>
      <c r="AG2986">
        <v>1105</v>
      </c>
      <c r="AH2986">
        <v>4.343891402714932E-2</v>
      </c>
      <c r="AI2986" s="3">
        <v>216584</v>
      </c>
      <c r="AJ2986" s="3">
        <v>365221.654804505</v>
      </c>
      <c r="AK2986">
        <v>117</v>
      </c>
      <c r="AL2986">
        <v>383545.59999999998</v>
      </c>
      <c r="AM2986">
        <v>1578212</v>
      </c>
      <c r="AN2986">
        <v>86397</v>
      </c>
      <c r="AO2986">
        <v>1664609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21</v>
      </c>
      <c r="AV2986">
        <f t="shared" si="190"/>
        <v>21</v>
      </c>
      <c r="AW2986">
        <v>8767</v>
      </c>
      <c r="AX2986">
        <v>0.56000000000000005</v>
      </c>
      <c r="AY2986">
        <v>1152170914.15167</v>
      </c>
      <c r="AZ2986">
        <v>1152170.9141516699</v>
      </c>
      <c r="BA2986">
        <v>65791.419646492606</v>
      </c>
      <c r="BB2986">
        <v>0.15199550418172361</v>
      </c>
      <c r="BC2986">
        <v>5535</v>
      </c>
      <c r="BD2986">
        <v>6200</v>
      </c>
      <c r="BE2986">
        <v>-665</v>
      </c>
      <c r="BF2986">
        <v>-3.9875277328056603E-2</v>
      </c>
      <c r="BG2986">
        <v>392686</v>
      </c>
      <c r="BH2986">
        <v>23.823697142510465</v>
      </c>
      <c r="BI2986">
        <v>2411</v>
      </c>
      <c r="BJ2986">
        <v>17</v>
      </c>
      <c r="BK2986">
        <v>2</v>
      </c>
      <c r="BL2986">
        <v>2</v>
      </c>
      <c r="BM2986">
        <v>0</v>
      </c>
      <c r="BN2986">
        <v>0</v>
      </c>
      <c r="BO2986">
        <v>0</v>
      </c>
      <c r="BP2986">
        <v>1</v>
      </c>
      <c r="BQ2986">
        <v>1</v>
      </c>
      <c r="BR2986">
        <v>1</v>
      </c>
      <c r="BS2986">
        <v>0</v>
      </c>
      <c r="BT2986">
        <v>16731</v>
      </c>
      <c r="BU2986">
        <v>0.77</v>
      </c>
      <c r="BV2986">
        <v>0.60909720000000001</v>
      </c>
      <c r="BW2986">
        <v>125</v>
      </c>
      <c r="BX2986">
        <v>1.434463</v>
      </c>
      <c r="BY2986">
        <v>0.19174350000000001</v>
      </c>
      <c r="BZ2986">
        <v>17</v>
      </c>
      <c r="CA2986">
        <v>2</v>
      </c>
      <c r="CB2986">
        <v>1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1</v>
      </c>
      <c r="CI2986">
        <v>0</v>
      </c>
      <c r="CJ2986">
        <v>16386</v>
      </c>
      <c r="CK2986">
        <v>1.3426095447333088</v>
      </c>
      <c r="CL2986">
        <v>0.78673510466988728</v>
      </c>
      <c r="CM2986">
        <v>105</v>
      </c>
      <c r="CN2986">
        <v>0.54479684514210702</v>
      </c>
      <c r="CO2986">
        <v>1415</v>
      </c>
      <c r="CP2986">
        <v>1.5923980000000001E-2</v>
      </c>
      <c r="CQ2986">
        <v>-0.16790116820000001</v>
      </c>
      <c r="CR2986">
        <v>14361</v>
      </c>
      <c r="CS2986">
        <v>0.877</v>
      </c>
      <c r="CT2986">
        <v>14676</v>
      </c>
      <c r="CU2986">
        <v>0.89748977108999994</v>
      </c>
      <c r="CV2986">
        <v>15</v>
      </c>
      <c r="CW2986">
        <v>8</v>
      </c>
      <c r="CX2986">
        <v>11</v>
      </c>
      <c r="CY2986">
        <v>793</v>
      </c>
      <c r="CZ2986">
        <v>1753</v>
      </c>
      <c r="DA2986" s="2">
        <v>10974</v>
      </c>
      <c r="DB2986" s="2">
        <v>1030</v>
      </c>
      <c r="DC2986" s="2">
        <v>164.66</v>
      </c>
      <c r="DD2986" s="2">
        <v>626</v>
      </c>
      <c r="DE2986">
        <v>506</v>
      </c>
      <c r="DF2986">
        <v>22</v>
      </c>
      <c r="DG2986">
        <v>36.590000000000003</v>
      </c>
      <c r="DH2986">
        <v>18.3</v>
      </c>
      <c r="DI2986" s="2">
        <v>42.69</v>
      </c>
      <c r="DJ2986">
        <v>-0.55000000000000004</v>
      </c>
      <c r="DK2986">
        <v>0.94656114948472647</v>
      </c>
      <c r="DL2986">
        <v>2.7149321266968326E-2</v>
      </c>
      <c r="DM2986">
        <v>0</v>
      </c>
      <c r="DN2986">
        <v>19.3</v>
      </c>
      <c r="DO2986">
        <v>5.0999999999999997E-2</v>
      </c>
      <c r="DP2986">
        <v>5327.37</v>
      </c>
      <c r="DQ2986" s="2">
        <v>0</v>
      </c>
      <c r="DR2986" s="2">
        <v>7840.2586633099991</v>
      </c>
      <c r="DS2986">
        <v>2.0441743227671245E-2</v>
      </c>
      <c r="DT2986">
        <v>4.85455169627269</v>
      </c>
      <c r="DU2986">
        <v>1861941.9430779265</v>
      </c>
      <c r="DV2986">
        <v>1</v>
      </c>
    </row>
    <row r="2987" spans="1:126" x14ac:dyDescent="0.15">
      <c r="A2987" t="s">
        <v>4831</v>
      </c>
      <c r="B2987" t="s">
        <v>4848</v>
      </c>
      <c r="C2987">
        <v>55</v>
      </c>
      <c r="D2987">
        <v>25</v>
      </c>
      <c r="E2987" t="s">
        <v>4849</v>
      </c>
      <c r="F2987">
        <v>55025</v>
      </c>
      <c r="G2987" t="s">
        <v>7970</v>
      </c>
      <c r="H2987">
        <v>81.900000000000006</v>
      </c>
      <c r="I2987">
        <v>5.0999999999999996</v>
      </c>
      <c r="J2987">
        <v>0.3</v>
      </c>
      <c r="K2987">
        <v>4.7</v>
      </c>
      <c r="L2987">
        <v>2.2000000000000002</v>
      </c>
      <c r="M2987">
        <v>5.9</v>
      </c>
      <c r="N2987">
        <f t="shared" si="189"/>
        <v>6795.4500000000016</v>
      </c>
      <c r="O2987">
        <f t="shared" si="187"/>
        <v>3204.5499999999984</v>
      </c>
      <c r="P2987">
        <f t="shared" si="188"/>
        <v>3.8454599999999997</v>
      </c>
      <c r="Q2987" s="4">
        <v>55025</v>
      </c>
      <c r="R2987" s="5">
        <v>43.067467999999998</v>
      </c>
      <c r="S2987" s="5">
        <v>-89.417851999999996</v>
      </c>
      <c r="T2987">
        <v>2</v>
      </c>
      <c r="U2987">
        <v>8.1422715420352287E-2</v>
      </c>
      <c r="V2987">
        <v>490379</v>
      </c>
      <c r="W2987">
        <v>502984</v>
      </c>
      <c r="X2987">
        <v>510198</v>
      </c>
      <c r="Y2987">
        <v>522074</v>
      </c>
      <c r="Z2987">
        <v>274158</v>
      </c>
      <c r="AA2987">
        <v>54047</v>
      </c>
      <c r="AB2987">
        <v>234534.24399999998</v>
      </c>
      <c r="AC2987">
        <v>62865</v>
      </c>
      <c r="AD2987">
        <v>39</v>
      </c>
      <c r="AE2987">
        <v>7.6440911175661215E-5</v>
      </c>
      <c r="AF2987">
        <v>256</v>
      </c>
      <c r="AG2987">
        <v>2749</v>
      </c>
      <c r="AH2987">
        <v>9.3124772644598036E-2</v>
      </c>
      <c r="AI2987" s="3">
        <v>504420</v>
      </c>
      <c r="AJ2987" s="3">
        <v>766116.10475482501</v>
      </c>
      <c r="AK2987">
        <v>68</v>
      </c>
      <c r="AL2987">
        <v>792595.20000000007</v>
      </c>
      <c r="AM2987">
        <v>769038</v>
      </c>
      <c r="AN2987">
        <v>400608</v>
      </c>
      <c r="AO2987">
        <v>1169646</v>
      </c>
      <c r="AP2987">
        <v>65</v>
      </c>
      <c r="AQ2987">
        <v>13</v>
      </c>
      <c r="AR2987">
        <v>78</v>
      </c>
      <c r="AS2987">
        <v>0.15507451529273297</v>
      </c>
      <c r="AT2987">
        <v>81</v>
      </c>
      <c r="AU2987">
        <v>446</v>
      </c>
      <c r="AV2987">
        <f t="shared" si="190"/>
        <v>527</v>
      </c>
      <c r="AW2987">
        <v>472200</v>
      </c>
      <c r="AX2987">
        <v>0.96</v>
      </c>
      <c r="AY2987">
        <v>1525071879.47544</v>
      </c>
      <c r="AZ2987">
        <v>1525071.8794754401</v>
      </c>
      <c r="BA2987">
        <v>3582.4855829144899</v>
      </c>
      <c r="BB2987">
        <v>2.7913580581291875</v>
      </c>
      <c r="BC2987">
        <v>111202</v>
      </c>
      <c r="BD2987">
        <v>240025</v>
      </c>
      <c r="BE2987">
        <v>-128823</v>
      </c>
      <c r="BF2987">
        <v>-0.26270089053568768</v>
      </c>
      <c r="BG2987">
        <v>15108186</v>
      </c>
      <c r="BH2987">
        <v>29.612397539778673</v>
      </c>
      <c r="BI2987">
        <v>33123</v>
      </c>
      <c r="BJ2987">
        <v>254</v>
      </c>
      <c r="BK2987">
        <v>59</v>
      </c>
      <c r="BL2987">
        <v>85</v>
      </c>
      <c r="BM2987">
        <v>15</v>
      </c>
      <c r="BN2987">
        <v>41</v>
      </c>
      <c r="BO2987">
        <v>68</v>
      </c>
      <c r="BP2987">
        <v>21</v>
      </c>
      <c r="BQ2987">
        <v>87</v>
      </c>
      <c r="BR2987">
        <v>19</v>
      </c>
      <c r="BS2987">
        <v>1</v>
      </c>
      <c r="BT2987">
        <v>491357</v>
      </c>
      <c r="BU2987">
        <v>0.83</v>
      </c>
      <c r="BV2987">
        <v>0.75094749999999999</v>
      </c>
      <c r="BW2987">
        <v>3761</v>
      </c>
      <c r="BX2987">
        <v>1.322867</v>
      </c>
      <c r="BY2987">
        <v>0.81554910000000003</v>
      </c>
      <c r="BZ2987">
        <v>263</v>
      </c>
      <c r="CA2987">
        <v>58</v>
      </c>
      <c r="CB2987">
        <v>83</v>
      </c>
      <c r="CC2987">
        <v>12</v>
      </c>
      <c r="CD2987">
        <v>41</v>
      </c>
      <c r="CE2987">
        <v>57</v>
      </c>
      <c r="CF2987">
        <v>18</v>
      </c>
      <c r="CG2987">
        <v>99</v>
      </c>
      <c r="CH2987">
        <v>18</v>
      </c>
      <c r="CI2987">
        <v>2</v>
      </c>
      <c r="CJ2987">
        <v>516929</v>
      </c>
      <c r="CK2987">
        <v>1.259360569826804</v>
      </c>
      <c r="CL2987">
        <v>0.83657680650821498</v>
      </c>
      <c r="CM2987">
        <v>4119</v>
      </c>
      <c r="CN2987">
        <v>0.92424678786754344</v>
      </c>
      <c r="CO2987">
        <v>136980</v>
      </c>
      <c r="CP2987">
        <v>0.61927430500000002</v>
      </c>
      <c r="CQ2987">
        <v>0.83332167400000001</v>
      </c>
      <c r="CR2987">
        <v>465163</v>
      </c>
      <c r="CS2987">
        <v>0.88400000000000001</v>
      </c>
      <c r="CT2987">
        <v>447226</v>
      </c>
      <c r="CU2987">
        <v>0.91640555790099998</v>
      </c>
      <c r="CV2987">
        <v>1818</v>
      </c>
      <c r="CW2987">
        <v>353</v>
      </c>
      <c r="CX2987">
        <v>649</v>
      </c>
      <c r="CY2987">
        <v>3449</v>
      </c>
      <c r="CZ2987">
        <v>4434</v>
      </c>
      <c r="DA2987" s="2">
        <v>419721</v>
      </c>
      <c r="DB2987" s="2">
        <v>93215</v>
      </c>
      <c r="DC2987" s="2">
        <v>295.13</v>
      </c>
      <c r="DD2987" s="2">
        <v>79591</v>
      </c>
      <c r="DE2987">
        <v>1432</v>
      </c>
      <c r="DF2987">
        <v>152</v>
      </c>
      <c r="DG2987">
        <v>83.15</v>
      </c>
      <c r="DH2987">
        <v>5.29</v>
      </c>
      <c r="DI2987" s="2">
        <v>13.53</v>
      </c>
      <c r="DJ2987">
        <v>-0.17</v>
      </c>
      <c r="DK2987">
        <v>0.95411165298758971</v>
      </c>
      <c r="DL2987">
        <v>1.3095671153146599E-2</v>
      </c>
      <c r="DM2987">
        <v>0</v>
      </c>
      <c r="DN2987">
        <v>285.5</v>
      </c>
      <c r="DO2987">
        <v>0.35899999999999999</v>
      </c>
      <c r="DP2987">
        <v>15327.59</v>
      </c>
      <c r="DQ2987" s="2">
        <v>39</v>
      </c>
      <c r="DR2987" s="2">
        <v>12216.450653060003</v>
      </c>
      <c r="DS2987">
        <v>1.5271976786617032E-2</v>
      </c>
      <c r="DT2987">
        <v>4.8081091004549297</v>
      </c>
      <c r="DU2987">
        <v>3810884.1940968954</v>
      </c>
      <c r="DV2987">
        <v>1</v>
      </c>
    </row>
    <row r="2988" spans="1:126" x14ac:dyDescent="0.15">
      <c r="A2988" t="s">
        <v>4831</v>
      </c>
      <c r="B2988" t="s">
        <v>845</v>
      </c>
      <c r="C2988">
        <v>55</v>
      </c>
      <c r="D2988">
        <v>27</v>
      </c>
      <c r="E2988" t="s">
        <v>4850</v>
      </c>
      <c r="F2988">
        <v>55027</v>
      </c>
      <c r="G2988" t="s">
        <v>7971</v>
      </c>
      <c r="H2988">
        <v>91.6</v>
      </c>
      <c r="I2988">
        <v>2.7</v>
      </c>
      <c r="J2988">
        <v>0.4</v>
      </c>
      <c r="K2988">
        <v>0.5</v>
      </c>
      <c r="L2988">
        <v>0.8</v>
      </c>
      <c r="M2988">
        <v>4</v>
      </c>
      <c r="N2988">
        <f t="shared" si="189"/>
        <v>8414.9</v>
      </c>
      <c r="O2988">
        <f t="shared" si="187"/>
        <v>1585.1000000000004</v>
      </c>
      <c r="P2988">
        <f t="shared" si="188"/>
        <v>1.9021200000000011</v>
      </c>
      <c r="Q2988" s="4">
        <v>55027</v>
      </c>
      <c r="R2988" s="5">
        <v>43.422662000000003</v>
      </c>
      <c r="S2988" s="5">
        <v>-88.704397999999998</v>
      </c>
      <c r="T2988">
        <v>4</v>
      </c>
      <c r="U2988">
        <v>8.1727583179106209E-2</v>
      </c>
      <c r="V2988">
        <v>88741</v>
      </c>
      <c r="W2988">
        <v>88589</v>
      </c>
      <c r="X2988">
        <v>88547</v>
      </c>
      <c r="Y2988">
        <v>87865</v>
      </c>
      <c r="Z2988">
        <v>48910</v>
      </c>
      <c r="AA2988">
        <v>54049</v>
      </c>
      <c r="AB2988">
        <v>37738.853999999992</v>
      </c>
      <c r="AC2988">
        <v>53783</v>
      </c>
      <c r="AD2988">
        <v>5</v>
      </c>
      <c r="AE2988">
        <v>5.6467186917682138E-5</v>
      </c>
      <c r="AF2988">
        <v>155</v>
      </c>
      <c r="AG2988">
        <v>2012</v>
      </c>
      <c r="AH2988">
        <v>7.7037773359840953E-2</v>
      </c>
      <c r="AI2988" s="3">
        <v>402041</v>
      </c>
      <c r="AJ2988" s="3">
        <v>560430.49149467505</v>
      </c>
      <c r="AK2988">
        <v>83</v>
      </c>
      <c r="AL2988">
        <v>580531.20000000007</v>
      </c>
      <c r="AM2988">
        <v>1218118</v>
      </c>
      <c r="AN2988">
        <v>340070</v>
      </c>
      <c r="AO2988">
        <v>1558188</v>
      </c>
      <c r="AP2988">
        <v>27</v>
      </c>
      <c r="AQ2988">
        <v>0</v>
      </c>
      <c r="AR2988">
        <v>27</v>
      </c>
      <c r="AS2988">
        <v>0.30477824560611361</v>
      </c>
      <c r="AT2988">
        <v>30</v>
      </c>
      <c r="AU2988">
        <v>114</v>
      </c>
      <c r="AV2988">
        <f t="shared" si="190"/>
        <v>144</v>
      </c>
      <c r="AW2988">
        <v>71672</v>
      </c>
      <c r="AX2988">
        <v>0.8</v>
      </c>
      <c r="AY2988">
        <v>854870232.75782299</v>
      </c>
      <c r="AZ2988">
        <v>854870.23275782296</v>
      </c>
      <c r="BA2988">
        <v>10183.0475255079</v>
      </c>
      <c r="BB2988">
        <v>0.9820242884019369</v>
      </c>
      <c r="BC2988">
        <v>36068</v>
      </c>
      <c r="BD2988">
        <v>48869</v>
      </c>
      <c r="BE2988">
        <v>-12801</v>
      </c>
      <c r="BF2988">
        <v>-0.14425124801388309</v>
      </c>
      <c r="BG2988">
        <v>1088686</v>
      </c>
      <c r="BH2988">
        <v>12.295007171332738</v>
      </c>
      <c r="BI2988">
        <v>8508</v>
      </c>
      <c r="BJ2988">
        <v>69</v>
      </c>
      <c r="BK2988">
        <v>6</v>
      </c>
      <c r="BL2988">
        <v>5</v>
      </c>
      <c r="BM2988">
        <v>0</v>
      </c>
      <c r="BN2988">
        <v>0</v>
      </c>
      <c r="BO2988">
        <v>10</v>
      </c>
      <c r="BP2988">
        <v>4</v>
      </c>
      <c r="BQ2988">
        <v>8</v>
      </c>
      <c r="BR2988">
        <v>9</v>
      </c>
      <c r="BS2988">
        <v>0</v>
      </c>
      <c r="BT2988">
        <v>87335</v>
      </c>
      <c r="BU2988">
        <v>0.83</v>
      </c>
      <c r="BV2988">
        <v>0.61709060000000004</v>
      </c>
      <c r="BW2988">
        <v>490</v>
      </c>
      <c r="BX2988">
        <v>1.2709680000000001</v>
      </c>
      <c r="BY2988">
        <v>-0.21166940000000001</v>
      </c>
      <c r="BZ2988">
        <v>69</v>
      </c>
      <c r="CA2988">
        <v>6</v>
      </c>
      <c r="CB2988">
        <v>3</v>
      </c>
      <c r="CC2988">
        <v>0</v>
      </c>
      <c r="CD2988">
        <v>0</v>
      </c>
      <c r="CE2988">
        <v>7</v>
      </c>
      <c r="CF2988">
        <v>5</v>
      </c>
      <c r="CG2988">
        <v>6</v>
      </c>
      <c r="CH2988">
        <v>8</v>
      </c>
      <c r="CI2988">
        <v>0</v>
      </c>
      <c r="CJ2988">
        <v>88570</v>
      </c>
      <c r="CK2988">
        <v>1.1742124872981823</v>
      </c>
      <c r="CL2988">
        <v>0.84319857470480086</v>
      </c>
      <c r="CM2988">
        <v>457</v>
      </c>
      <c r="CN2988">
        <v>0.39004910313676144</v>
      </c>
      <c r="CO2988">
        <v>8628</v>
      </c>
      <c r="CP2988">
        <v>-0.21146818619999999</v>
      </c>
      <c r="CQ2988">
        <v>-9.5210603999999997E-3</v>
      </c>
      <c r="CR2988">
        <v>79192</v>
      </c>
      <c r="CS2988">
        <v>0.89500000000000002</v>
      </c>
      <c r="CT2988">
        <v>80932</v>
      </c>
      <c r="CU2988">
        <v>0.91110409347499999</v>
      </c>
      <c r="CV2988">
        <v>71</v>
      </c>
      <c r="CW2988">
        <v>24</v>
      </c>
      <c r="CX2988">
        <v>40</v>
      </c>
      <c r="CY2988">
        <v>2343</v>
      </c>
      <c r="CZ2988">
        <v>3370</v>
      </c>
      <c r="DA2988" s="2">
        <v>46705</v>
      </c>
      <c r="DB2988" s="2">
        <v>7350</v>
      </c>
      <c r="DC2988" s="2">
        <v>79.239999999999995</v>
      </c>
      <c r="DD2988" s="2">
        <v>5490</v>
      </c>
      <c r="DE2988">
        <v>1001</v>
      </c>
      <c r="DF2988">
        <v>99</v>
      </c>
      <c r="DG2988">
        <v>18.11</v>
      </c>
      <c r="DH2988">
        <v>15.85</v>
      </c>
      <c r="DI2988" s="2">
        <v>19.239999999999998</v>
      </c>
      <c r="DJ2988">
        <v>-1.83</v>
      </c>
      <c r="DK2988">
        <v>0.96535676709589324</v>
      </c>
      <c r="DL2988">
        <v>9.9403578528827041E-3</v>
      </c>
      <c r="DM2988">
        <v>0</v>
      </c>
      <c r="DN2988">
        <v>249.2</v>
      </c>
      <c r="DO2988">
        <v>0.435</v>
      </c>
      <c r="DP2988">
        <v>5929.3200000000006</v>
      </c>
      <c r="DQ2988" s="2">
        <v>0</v>
      </c>
      <c r="DR2988" s="2">
        <v>26106.24719335002</v>
      </c>
      <c r="DS2988">
        <v>4.4969587595968245E-2</v>
      </c>
      <c r="DT2988">
        <v>4.7736613347602699</v>
      </c>
      <c r="DU2988">
        <v>2771259.3430619817</v>
      </c>
      <c r="DV2988">
        <v>0</v>
      </c>
    </row>
    <row r="2989" spans="1:126" x14ac:dyDescent="0.15">
      <c r="A2989" t="s">
        <v>4831</v>
      </c>
      <c r="B2989" t="s">
        <v>4851</v>
      </c>
      <c r="C2989">
        <v>55</v>
      </c>
      <c r="D2989">
        <v>29</v>
      </c>
      <c r="E2989" t="s">
        <v>4852</v>
      </c>
      <c r="F2989">
        <v>55029</v>
      </c>
      <c r="G2989" t="s">
        <v>7972</v>
      </c>
      <c r="H2989">
        <v>95.3</v>
      </c>
      <c r="I2989">
        <v>0.5</v>
      </c>
      <c r="J2989">
        <v>0.5</v>
      </c>
      <c r="K2989">
        <v>0.4</v>
      </c>
      <c r="L2989">
        <v>0.9</v>
      </c>
      <c r="M2989">
        <v>2.4</v>
      </c>
      <c r="N2989">
        <f t="shared" si="189"/>
        <v>9089.32</v>
      </c>
      <c r="O2989">
        <f t="shared" si="187"/>
        <v>910.68000000000029</v>
      </c>
      <c r="P2989">
        <f t="shared" si="188"/>
        <v>1.0928160000000007</v>
      </c>
      <c r="Q2989" s="4">
        <v>55029</v>
      </c>
      <c r="R2989" s="5">
        <v>45.093417000000002</v>
      </c>
      <c r="S2989" s="5">
        <v>-87.048682999999997</v>
      </c>
      <c r="T2989">
        <v>6</v>
      </c>
      <c r="U2989">
        <v>0.19592119631022287</v>
      </c>
      <c r="V2989">
        <v>27872</v>
      </c>
      <c r="W2989">
        <v>27789</v>
      </c>
      <c r="X2989">
        <v>27731</v>
      </c>
      <c r="Y2989">
        <v>27307</v>
      </c>
      <c r="Z2989">
        <v>14264</v>
      </c>
      <c r="AA2989">
        <v>54051</v>
      </c>
      <c r="AB2989">
        <v>11429.797</v>
      </c>
      <c r="AC2989">
        <v>51928</v>
      </c>
      <c r="AD2989">
        <v>2</v>
      </c>
      <c r="AE2989">
        <v>7.212145252605387E-5</v>
      </c>
      <c r="AF2989">
        <v>85</v>
      </c>
      <c r="AG2989">
        <v>803</v>
      </c>
      <c r="AH2989">
        <v>0.10585305105853052</v>
      </c>
      <c r="AI2989" s="3">
        <v>131955</v>
      </c>
      <c r="AJ2989" s="3">
        <v>308456.62674484</v>
      </c>
      <c r="AK2989">
        <v>70</v>
      </c>
      <c r="AL2989">
        <v>1516761.6</v>
      </c>
      <c r="AM2989">
        <v>1321607</v>
      </c>
      <c r="AN2989">
        <v>79952</v>
      </c>
      <c r="AO2989">
        <v>1401559</v>
      </c>
      <c r="AP2989">
        <v>12</v>
      </c>
      <c r="AQ2989">
        <v>6</v>
      </c>
      <c r="AR2989">
        <v>18</v>
      </c>
      <c r="AS2989">
        <v>0.64773831372125656</v>
      </c>
      <c r="AT2989">
        <v>16</v>
      </c>
      <c r="AU2989">
        <v>40</v>
      </c>
      <c r="AV2989">
        <f t="shared" si="190"/>
        <v>56</v>
      </c>
      <c r="AW2989">
        <v>15603</v>
      </c>
      <c r="AX2989">
        <v>0.59000000000000008</v>
      </c>
      <c r="AY2989">
        <v>1635831961.4112401</v>
      </c>
      <c r="AZ2989">
        <v>1635831.96141124</v>
      </c>
      <c r="BA2989">
        <v>58452.325833141796</v>
      </c>
      <c r="BB2989">
        <v>0.17107959105931958</v>
      </c>
      <c r="BC2989">
        <v>37620</v>
      </c>
      <c r="BD2989">
        <v>17710</v>
      </c>
      <c r="BE2989">
        <v>19910</v>
      </c>
      <c r="BF2989">
        <v>0.71433696900114807</v>
      </c>
      <c r="BG2989">
        <v>602918</v>
      </c>
      <c r="BH2989">
        <v>21.741660957051675</v>
      </c>
      <c r="BI2989">
        <v>4390</v>
      </c>
      <c r="BJ2989">
        <v>32</v>
      </c>
      <c r="BK2989">
        <v>1</v>
      </c>
      <c r="BL2989">
        <v>10</v>
      </c>
      <c r="BM2989">
        <v>0</v>
      </c>
      <c r="BN2989">
        <v>0</v>
      </c>
      <c r="BO2989">
        <v>1</v>
      </c>
      <c r="BP2989">
        <v>2</v>
      </c>
      <c r="BQ2989">
        <v>4</v>
      </c>
      <c r="BR2989">
        <v>8</v>
      </c>
      <c r="BS2989">
        <v>0</v>
      </c>
      <c r="BT2989">
        <v>27815</v>
      </c>
      <c r="BU2989">
        <v>0.84</v>
      </c>
      <c r="BV2989">
        <v>0.77049540000000005</v>
      </c>
      <c r="BW2989">
        <v>319</v>
      </c>
      <c r="BX2989">
        <v>2.0852059999999999</v>
      </c>
      <c r="BY2989">
        <v>2.0763579999999999</v>
      </c>
      <c r="BZ2989">
        <v>34</v>
      </c>
      <c r="CA2989">
        <v>2</v>
      </c>
      <c r="CB2989">
        <v>9</v>
      </c>
      <c r="CC2989">
        <v>0</v>
      </c>
      <c r="CD2989">
        <v>1</v>
      </c>
      <c r="CE2989">
        <v>1</v>
      </c>
      <c r="CF2989">
        <v>2</v>
      </c>
      <c r="CG2989">
        <v>4</v>
      </c>
      <c r="CH2989">
        <v>9</v>
      </c>
      <c r="CI2989">
        <v>0</v>
      </c>
      <c r="CJ2989">
        <v>27713</v>
      </c>
      <c r="CK2989">
        <v>2.2372171904882188</v>
      </c>
      <c r="CL2989">
        <v>0.85420795668777494</v>
      </c>
      <c r="CM2989">
        <v>296</v>
      </c>
      <c r="CN2989">
        <v>2.3402946188205687</v>
      </c>
      <c r="CO2989">
        <v>3715.9999999999995</v>
      </c>
      <c r="CP2989">
        <v>0.87595043299999997</v>
      </c>
      <c r="CQ2989">
        <v>0.28135081899999997</v>
      </c>
      <c r="CR2989">
        <v>24234</v>
      </c>
      <c r="CS2989">
        <v>0.88099999999999989</v>
      </c>
      <c r="CT2989">
        <v>24722</v>
      </c>
      <c r="CU2989">
        <v>0.90010206685399996</v>
      </c>
      <c r="CV2989">
        <v>38</v>
      </c>
      <c r="CW2989">
        <v>18</v>
      </c>
      <c r="CX2989">
        <v>24</v>
      </c>
      <c r="CY2989">
        <v>973</v>
      </c>
      <c r="CZ2989">
        <v>1253</v>
      </c>
      <c r="DA2989" s="2">
        <v>20423</v>
      </c>
      <c r="DB2989" s="2">
        <v>3075</v>
      </c>
      <c r="DC2989" s="2">
        <v>390.74</v>
      </c>
      <c r="DD2989" s="2">
        <v>943</v>
      </c>
      <c r="DE2989">
        <v>373</v>
      </c>
      <c r="DF2989">
        <v>21</v>
      </c>
      <c r="DG2989">
        <v>207.92</v>
      </c>
      <c r="DH2989">
        <v>28.68</v>
      </c>
      <c r="DI2989" s="2">
        <v>57.36</v>
      </c>
      <c r="DJ2989">
        <v>-0.15</v>
      </c>
      <c r="DK2989">
        <v>0.96014550414914179</v>
      </c>
      <c r="DL2989">
        <v>2.1170610211706103E-2</v>
      </c>
      <c r="DM2989">
        <v>0</v>
      </c>
      <c r="DN2989">
        <v>101.7</v>
      </c>
      <c r="DO2989">
        <v>0.32500000000000001</v>
      </c>
      <c r="DP2989">
        <v>3280.6600000000003</v>
      </c>
      <c r="DQ2989" s="2">
        <v>0</v>
      </c>
      <c r="DR2989" s="2">
        <v>3030.1912133099995</v>
      </c>
      <c r="DS2989">
        <v>1.9978283651456963E-3</v>
      </c>
      <c r="DT2989">
        <v>7.8955806955643704</v>
      </c>
      <c r="DU2989">
        <v>11975713.608733328</v>
      </c>
      <c r="DV2989">
        <v>1</v>
      </c>
    </row>
    <row r="2990" spans="1:126" x14ac:dyDescent="0.15">
      <c r="A2990" t="s">
        <v>4831</v>
      </c>
      <c r="B2990" t="s">
        <v>551</v>
      </c>
      <c r="C2990">
        <v>55</v>
      </c>
      <c r="D2990">
        <v>31</v>
      </c>
      <c r="E2990" t="s">
        <v>4853</v>
      </c>
      <c r="F2990">
        <v>55031</v>
      </c>
      <c r="G2990" t="s">
        <v>7973</v>
      </c>
      <c r="H2990">
        <v>92.5</v>
      </c>
      <c r="I2990">
        <v>1.1000000000000001</v>
      </c>
      <c r="J2990">
        <v>1.9</v>
      </c>
      <c r="K2990">
        <v>0.8</v>
      </c>
      <c r="L2990">
        <v>2.6</v>
      </c>
      <c r="M2990">
        <v>1.1000000000000001</v>
      </c>
      <c r="N2990">
        <f t="shared" si="189"/>
        <v>8569.6799999999985</v>
      </c>
      <c r="O2990">
        <f t="shared" si="187"/>
        <v>1430.3200000000015</v>
      </c>
      <c r="P2990">
        <f t="shared" si="188"/>
        <v>1.7163840000000024</v>
      </c>
      <c r="Q2990" s="4">
        <v>55031</v>
      </c>
      <c r="R2990" s="5">
        <v>46.463217999999998</v>
      </c>
      <c r="S2990" s="5">
        <v>-91.892477</v>
      </c>
      <c r="T2990">
        <v>2</v>
      </c>
      <c r="U2990">
        <v>0.1225356348656723</v>
      </c>
      <c r="V2990">
        <v>43963</v>
      </c>
      <c r="W2990">
        <v>43901</v>
      </c>
      <c r="X2990">
        <v>43799</v>
      </c>
      <c r="Y2990">
        <v>43475</v>
      </c>
      <c r="Z2990">
        <v>23672</v>
      </c>
      <c r="AA2990">
        <v>54053</v>
      </c>
      <c r="AB2990">
        <v>18627.762000000002</v>
      </c>
      <c r="AC2990">
        <v>47095</v>
      </c>
      <c r="AD2990">
        <v>5</v>
      </c>
      <c r="AE2990">
        <v>1.1415785748533072E-4</v>
      </c>
      <c r="AF2990">
        <v>43</v>
      </c>
      <c r="AG2990">
        <v>364</v>
      </c>
      <c r="AH2990">
        <v>0.11813186813186813</v>
      </c>
      <c r="AI2990" s="3">
        <v>70578</v>
      </c>
      <c r="AJ2990" s="3">
        <v>834647.49478084501</v>
      </c>
      <c r="AK2990">
        <v>90</v>
      </c>
      <c r="AL2990">
        <v>947219.2</v>
      </c>
      <c r="AM2990">
        <v>997022</v>
      </c>
      <c r="AN2990">
        <v>20103</v>
      </c>
      <c r="AO2990">
        <v>1017125</v>
      </c>
      <c r="AP2990">
        <v>3</v>
      </c>
      <c r="AQ2990">
        <v>0</v>
      </c>
      <c r="AR2990">
        <v>3</v>
      </c>
      <c r="AS2990">
        <v>6.8335573221566706E-2</v>
      </c>
      <c r="AT2990">
        <v>4</v>
      </c>
      <c r="AU2990">
        <v>43</v>
      </c>
      <c r="AV2990">
        <f t="shared" si="190"/>
        <v>47</v>
      </c>
      <c r="AW2990">
        <v>32514</v>
      </c>
      <c r="AX2990">
        <v>0.75</v>
      </c>
      <c r="AY2990">
        <v>416612875.45773703</v>
      </c>
      <c r="AZ2990">
        <v>416612.87545773701</v>
      </c>
      <c r="BA2990">
        <v>9550.3788165329697</v>
      </c>
      <c r="BB2990">
        <v>1.0470788847337318</v>
      </c>
      <c r="BC2990">
        <v>28094</v>
      </c>
      <c r="BD2990">
        <v>32025</v>
      </c>
      <c r="BE2990">
        <v>-3931</v>
      </c>
      <c r="BF2990">
        <v>-8.9416099902190474E-2</v>
      </c>
      <c r="BG2990">
        <v>523433</v>
      </c>
      <c r="BH2990">
        <v>11.950797963423822</v>
      </c>
      <c r="BI2990">
        <v>4929</v>
      </c>
      <c r="BJ2990">
        <v>26</v>
      </c>
      <c r="BK2990">
        <v>8</v>
      </c>
      <c r="BL2990">
        <v>1</v>
      </c>
      <c r="BM2990">
        <v>0</v>
      </c>
      <c r="BN2990">
        <v>0</v>
      </c>
      <c r="BO2990">
        <v>10</v>
      </c>
      <c r="BP2990">
        <v>2</v>
      </c>
      <c r="BQ2990">
        <v>5</v>
      </c>
      <c r="BR2990">
        <v>6</v>
      </c>
      <c r="BS2990">
        <v>0</v>
      </c>
      <c r="BT2990">
        <v>44274</v>
      </c>
      <c r="BU2990">
        <v>0.82</v>
      </c>
      <c r="BV2990">
        <v>0.70171450000000002</v>
      </c>
      <c r="BW2990">
        <v>280</v>
      </c>
      <c r="BX2990">
        <v>1.3100240000000001</v>
      </c>
      <c r="BY2990">
        <v>0.36466029999999999</v>
      </c>
      <c r="BZ2990">
        <v>28</v>
      </c>
      <c r="CA2990">
        <v>5</v>
      </c>
      <c r="CB2990">
        <v>1</v>
      </c>
      <c r="CC2990">
        <v>0</v>
      </c>
      <c r="CD2990">
        <v>0</v>
      </c>
      <c r="CE2990">
        <v>9</v>
      </c>
      <c r="CF2990">
        <v>1</v>
      </c>
      <c r="CG2990">
        <v>7</v>
      </c>
      <c r="CH2990">
        <v>6</v>
      </c>
      <c r="CI2990">
        <v>0</v>
      </c>
      <c r="CJ2990">
        <v>43733</v>
      </c>
      <c r="CK2990">
        <v>1.3033635927103104</v>
      </c>
      <c r="CL2990">
        <v>0.77759663066367779</v>
      </c>
      <c r="CM2990">
        <v>240</v>
      </c>
      <c r="CN2990">
        <v>0.29536327012892444</v>
      </c>
      <c r="CO2990">
        <v>5366</v>
      </c>
      <c r="CP2990">
        <v>-0.2446643637</v>
      </c>
      <c r="CQ2990">
        <v>-0.2384935081</v>
      </c>
      <c r="CR2990">
        <v>37981</v>
      </c>
      <c r="CS2990">
        <v>0.872</v>
      </c>
      <c r="CT2990">
        <v>38907</v>
      </c>
      <c r="CU2990">
        <v>0.89977084037999999</v>
      </c>
      <c r="CV2990">
        <v>51</v>
      </c>
      <c r="CW2990">
        <v>21</v>
      </c>
      <c r="CX2990">
        <v>13</v>
      </c>
      <c r="CY2990">
        <v>133</v>
      </c>
      <c r="CZ2990">
        <v>553</v>
      </c>
      <c r="DA2990" s="2">
        <v>21791</v>
      </c>
      <c r="DB2990" s="2">
        <v>4220</v>
      </c>
      <c r="DC2990" s="2">
        <v>154.94</v>
      </c>
      <c r="DD2990" s="2">
        <v>3110</v>
      </c>
      <c r="DE2990">
        <v>183</v>
      </c>
      <c r="DF2990">
        <v>13</v>
      </c>
      <c r="DG2990">
        <v>36.46</v>
      </c>
      <c r="DH2990">
        <v>6.84</v>
      </c>
      <c r="DI2990" s="2">
        <v>25.06</v>
      </c>
      <c r="DJ2990">
        <v>-0.66</v>
      </c>
      <c r="DL2990">
        <v>1.9230769230769232E-2</v>
      </c>
      <c r="DM2990">
        <v>0</v>
      </c>
      <c r="DN2990">
        <v>29.3</v>
      </c>
      <c r="DO2990">
        <v>3.4000000000000002E-2</v>
      </c>
      <c r="DP2990">
        <v>0</v>
      </c>
      <c r="DQ2990" s="2">
        <v>0</v>
      </c>
      <c r="DR2990" s="2">
        <v>39442.811820620002</v>
      </c>
      <c r="DS2990">
        <v>4.1605995938775613E-2</v>
      </c>
      <c r="DT2990">
        <v>4.0088332550998702</v>
      </c>
      <c r="DU2990">
        <v>3797243.8288290948</v>
      </c>
      <c r="DV2990">
        <v>0</v>
      </c>
    </row>
    <row r="2991" spans="1:126" x14ac:dyDescent="0.15">
      <c r="A2991" t="s">
        <v>4831</v>
      </c>
      <c r="B2991" t="s">
        <v>3309</v>
      </c>
      <c r="C2991">
        <v>55</v>
      </c>
      <c r="D2991">
        <v>33</v>
      </c>
      <c r="E2991" t="s">
        <v>4854</v>
      </c>
      <c r="F2991">
        <v>55033</v>
      </c>
      <c r="G2991" t="s">
        <v>7974</v>
      </c>
      <c r="H2991">
        <v>94</v>
      </c>
      <c r="I2991">
        <v>0.5</v>
      </c>
      <c r="J2991">
        <v>0.3</v>
      </c>
      <c r="K2991">
        <v>2.6</v>
      </c>
      <c r="L2991">
        <v>1.1000000000000001</v>
      </c>
      <c r="M2991">
        <v>1.4</v>
      </c>
      <c r="N2991">
        <f t="shared" si="189"/>
        <v>8846.2699999999986</v>
      </c>
      <c r="O2991">
        <f t="shared" si="187"/>
        <v>1153.7300000000014</v>
      </c>
      <c r="P2991">
        <f t="shared" si="188"/>
        <v>1.3844760000000023</v>
      </c>
      <c r="Q2991" s="4">
        <v>55033</v>
      </c>
      <c r="R2991" s="5">
        <v>44.947744999999998</v>
      </c>
      <c r="S2991" s="5">
        <v>-91.897660999999999</v>
      </c>
      <c r="T2991">
        <v>6</v>
      </c>
      <c r="U2991">
        <v>9.8629551624896242E-2</v>
      </c>
      <c r="V2991">
        <v>43788</v>
      </c>
      <c r="W2991">
        <v>44045</v>
      </c>
      <c r="X2991">
        <v>44159</v>
      </c>
      <c r="Y2991">
        <v>44219</v>
      </c>
      <c r="Z2991">
        <v>20669</v>
      </c>
      <c r="AA2991">
        <v>54055</v>
      </c>
      <c r="AB2991">
        <v>16857.813000000002</v>
      </c>
      <c r="AC2991">
        <v>49788</v>
      </c>
      <c r="AD2991">
        <v>2</v>
      </c>
      <c r="AE2991">
        <v>4.5290880681174845E-5</v>
      </c>
      <c r="AF2991">
        <v>130</v>
      </c>
      <c r="AG2991">
        <v>1404</v>
      </c>
      <c r="AH2991">
        <v>9.2592592592592587E-2</v>
      </c>
      <c r="AI2991" s="3">
        <v>372259</v>
      </c>
      <c r="AJ2991" s="3">
        <v>544086.25340253999</v>
      </c>
      <c r="AK2991">
        <v>122</v>
      </c>
      <c r="AL2991">
        <v>552934.40000000002</v>
      </c>
      <c r="AM2991">
        <v>653816</v>
      </c>
      <c r="AN2991">
        <v>199240</v>
      </c>
      <c r="AO2991">
        <v>853056</v>
      </c>
      <c r="AP2991">
        <v>8</v>
      </c>
      <c r="AQ2991">
        <v>2</v>
      </c>
      <c r="AR2991">
        <v>10</v>
      </c>
      <c r="AS2991">
        <v>0.227040526734022</v>
      </c>
      <c r="AT2991">
        <v>9</v>
      </c>
      <c r="AU2991">
        <v>56</v>
      </c>
      <c r="AV2991">
        <f t="shared" si="190"/>
        <v>65</v>
      </c>
      <c r="AY2991">
        <v>330660329.59785497</v>
      </c>
      <c r="AZ2991">
        <v>330660.32959785499</v>
      </c>
      <c r="BA2991">
        <v>8322.6961557454306</v>
      </c>
      <c r="BB2991">
        <v>1.2015337112957887</v>
      </c>
      <c r="BC2991">
        <v>22037</v>
      </c>
      <c r="BD2991">
        <v>9455</v>
      </c>
      <c r="BE2991">
        <v>12582</v>
      </c>
      <c r="BF2991">
        <v>0.28733899698547549</v>
      </c>
      <c r="BG2991">
        <v>385963</v>
      </c>
      <c r="BH2991">
        <v>8.7403020901741435</v>
      </c>
      <c r="BI2991">
        <v>4189</v>
      </c>
      <c r="BJ2991">
        <v>39</v>
      </c>
      <c r="BK2991">
        <v>3</v>
      </c>
      <c r="BL2991">
        <v>1</v>
      </c>
      <c r="BM2991">
        <v>0</v>
      </c>
      <c r="BN2991">
        <v>0</v>
      </c>
      <c r="BO2991">
        <v>4</v>
      </c>
      <c r="BP2991">
        <v>2</v>
      </c>
      <c r="BQ2991">
        <v>5</v>
      </c>
      <c r="BR2991">
        <v>3</v>
      </c>
      <c r="BS2991">
        <v>0</v>
      </c>
      <c r="BT2991">
        <v>42968</v>
      </c>
      <c r="BU2991">
        <v>0.8</v>
      </c>
      <c r="BV2991">
        <v>0.67826160000000002</v>
      </c>
      <c r="BW2991">
        <v>274</v>
      </c>
      <c r="BX2991">
        <v>1.3265690000000001</v>
      </c>
      <c r="BY2991">
        <v>0.27905089999999999</v>
      </c>
      <c r="BZ2991">
        <v>40</v>
      </c>
      <c r="CA2991">
        <v>2</v>
      </c>
      <c r="CB2991">
        <v>1</v>
      </c>
      <c r="CC2991">
        <v>0</v>
      </c>
      <c r="CD2991">
        <v>0</v>
      </c>
      <c r="CE2991">
        <v>1</v>
      </c>
      <c r="CF2991">
        <v>2</v>
      </c>
      <c r="CG2991">
        <v>5</v>
      </c>
      <c r="CH2991">
        <v>3</v>
      </c>
      <c r="CI2991">
        <v>0</v>
      </c>
      <c r="CJ2991">
        <v>44300</v>
      </c>
      <c r="CK2991">
        <v>1.2189616252821671</v>
      </c>
      <c r="CL2991">
        <v>0.84535844704977903</v>
      </c>
      <c r="CM2991">
        <v>219</v>
      </c>
      <c r="CN2991">
        <v>0.41195403465349989</v>
      </c>
      <c r="CO2991">
        <v>5605</v>
      </c>
      <c r="CP2991">
        <v>0.657439738</v>
      </c>
      <c r="CQ2991">
        <v>0.207985752</v>
      </c>
      <c r="CR2991">
        <v>39087</v>
      </c>
      <c r="CS2991">
        <v>0.877</v>
      </c>
      <c r="CT2991">
        <v>39190</v>
      </c>
      <c r="CU2991">
        <v>0.91240206382600009</v>
      </c>
      <c r="CV2991">
        <v>63</v>
      </c>
      <c r="CW2991">
        <v>16</v>
      </c>
      <c r="CX2991">
        <v>28</v>
      </c>
      <c r="CY2991">
        <v>1269</v>
      </c>
      <c r="CZ2991">
        <v>2220</v>
      </c>
      <c r="DA2991" s="2">
        <v>25138</v>
      </c>
      <c r="DB2991" s="2">
        <v>4300</v>
      </c>
      <c r="DC2991" s="2">
        <v>97.46</v>
      </c>
      <c r="DD2991" s="2">
        <v>2473</v>
      </c>
      <c r="DE2991">
        <v>691</v>
      </c>
      <c r="DF2991">
        <v>37</v>
      </c>
      <c r="DG2991">
        <v>27.2</v>
      </c>
      <c r="DH2991">
        <v>11.33</v>
      </c>
      <c r="DI2991" s="2">
        <v>11.33</v>
      </c>
      <c r="DJ2991">
        <v>-1.54</v>
      </c>
      <c r="DK2991">
        <v>0.95432749779051684</v>
      </c>
      <c r="DL2991">
        <v>2.3504273504273504E-2</v>
      </c>
      <c r="DM2991">
        <v>0</v>
      </c>
      <c r="DN2991">
        <v>120.2</v>
      </c>
      <c r="DO2991">
        <v>0.218</v>
      </c>
      <c r="DP2991">
        <v>7093.33</v>
      </c>
      <c r="DQ2991" s="2">
        <v>0</v>
      </c>
      <c r="DR2991" s="2">
        <v>1896.5736539499997</v>
      </c>
      <c r="DS2991">
        <v>3.3850094769329758E-3</v>
      </c>
      <c r="DT2991">
        <v>4.4648343895166001</v>
      </c>
      <c r="DU2991">
        <v>2468760.5242667277</v>
      </c>
      <c r="DV2991">
        <v>0</v>
      </c>
    </row>
    <row r="2992" spans="1:126" x14ac:dyDescent="0.15">
      <c r="A2992" t="s">
        <v>4831</v>
      </c>
      <c r="B2992" t="s">
        <v>4855</v>
      </c>
      <c r="C2992">
        <v>55</v>
      </c>
      <c r="D2992">
        <v>35</v>
      </c>
      <c r="E2992" t="s">
        <v>4856</v>
      </c>
      <c r="F2992">
        <v>55035</v>
      </c>
      <c r="G2992" t="s">
        <v>7975</v>
      </c>
      <c r="H2992">
        <v>92.1</v>
      </c>
      <c r="I2992">
        <v>0.8</v>
      </c>
      <c r="J2992">
        <v>0.4</v>
      </c>
      <c r="K2992">
        <v>3.3</v>
      </c>
      <c r="L2992">
        <v>1.5</v>
      </c>
      <c r="M2992">
        <v>1.8</v>
      </c>
      <c r="N2992">
        <f t="shared" si="189"/>
        <v>8499.5899999999983</v>
      </c>
      <c r="O2992">
        <f t="shared" si="187"/>
        <v>1500.4100000000017</v>
      </c>
      <c r="P2992">
        <f t="shared" si="188"/>
        <v>1.8004920000000026</v>
      </c>
      <c r="Q2992" s="4">
        <v>55035</v>
      </c>
      <c r="R2992" s="5">
        <v>44.726354999999998</v>
      </c>
      <c r="S2992" s="5">
        <v>-91.286413999999994</v>
      </c>
      <c r="T2992">
        <v>3</v>
      </c>
      <c r="U2992">
        <v>0.10508587867536873</v>
      </c>
      <c r="V2992">
        <v>98952</v>
      </c>
      <c r="W2992">
        <v>100607</v>
      </c>
      <c r="X2992">
        <v>101281</v>
      </c>
      <c r="Y2992">
        <v>102032</v>
      </c>
      <c r="Z2992">
        <v>49268</v>
      </c>
      <c r="AA2992">
        <v>54057</v>
      </c>
      <c r="AB2992">
        <v>40612.909</v>
      </c>
      <c r="AC2992">
        <v>49513</v>
      </c>
      <c r="AD2992">
        <v>4</v>
      </c>
      <c r="AE2992">
        <v>3.9494080824636411E-5</v>
      </c>
      <c r="AF2992">
        <v>115</v>
      </c>
      <c r="AG2992">
        <v>1313</v>
      </c>
      <c r="AH2992">
        <v>8.7585681645087579E-2</v>
      </c>
      <c r="AI2992" s="3">
        <v>203705</v>
      </c>
      <c r="AJ2992" s="3">
        <v>408269.67724018003</v>
      </c>
      <c r="AK2992">
        <v>82</v>
      </c>
      <c r="AL2992">
        <v>412998.39999999997</v>
      </c>
      <c r="AM2992">
        <v>84332</v>
      </c>
      <c r="AN2992">
        <v>104599</v>
      </c>
      <c r="AO2992">
        <v>188931</v>
      </c>
      <c r="AP2992">
        <v>9</v>
      </c>
      <c r="AQ2992">
        <v>2</v>
      </c>
      <c r="AR2992">
        <v>11</v>
      </c>
      <c r="AS2992">
        <v>0.10933632848608944</v>
      </c>
      <c r="AT2992">
        <v>14</v>
      </c>
      <c r="AU2992">
        <v>75</v>
      </c>
      <c r="AV2992">
        <f t="shared" si="190"/>
        <v>89</v>
      </c>
      <c r="AY2992">
        <v>349954561.17340797</v>
      </c>
      <c r="AZ2992">
        <v>349954.56117340794</v>
      </c>
      <c r="BA2992">
        <v>3761.2866758762598</v>
      </c>
      <c r="BB2992">
        <v>2.6586646702940606</v>
      </c>
      <c r="BC2992">
        <v>48681</v>
      </c>
      <c r="BD2992">
        <v>55050</v>
      </c>
      <c r="BE2992">
        <v>-6369</v>
      </c>
      <c r="BF2992">
        <v>-6.4364540383216109E-2</v>
      </c>
      <c r="BG2992">
        <v>2058147</v>
      </c>
      <c r="BH2992">
        <v>20.321155991745737</v>
      </c>
      <c r="BI2992">
        <v>8316</v>
      </c>
      <c r="BJ2992">
        <v>68</v>
      </c>
      <c r="BK2992">
        <v>9</v>
      </c>
      <c r="BL2992">
        <v>6</v>
      </c>
      <c r="BM2992">
        <v>0</v>
      </c>
      <c r="BN2992">
        <v>2</v>
      </c>
      <c r="BO2992">
        <v>17</v>
      </c>
      <c r="BP2992">
        <v>3</v>
      </c>
      <c r="BQ2992">
        <v>12</v>
      </c>
      <c r="BR2992">
        <v>4</v>
      </c>
      <c r="BS2992">
        <v>0</v>
      </c>
      <c r="BT2992">
        <v>99409</v>
      </c>
      <c r="BU2992">
        <v>0.85</v>
      </c>
      <c r="BV2992">
        <v>0.71325769999999999</v>
      </c>
      <c r="BW2992">
        <v>547</v>
      </c>
      <c r="BX2992">
        <v>1.2171940000000001</v>
      </c>
      <c r="BY2992">
        <v>0.2087212</v>
      </c>
      <c r="BZ2992">
        <v>77</v>
      </c>
      <c r="CA2992">
        <v>11</v>
      </c>
      <c r="CB2992">
        <v>6</v>
      </c>
      <c r="CC2992">
        <v>2</v>
      </c>
      <c r="CD2992">
        <v>1</v>
      </c>
      <c r="CE2992">
        <v>15</v>
      </c>
      <c r="CF2992">
        <v>3</v>
      </c>
      <c r="CG2992">
        <v>9</v>
      </c>
      <c r="CH2992">
        <v>3</v>
      </c>
      <c r="CI2992">
        <v>0</v>
      </c>
      <c r="CJ2992">
        <v>101677</v>
      </c>
      <c r="CK2992">
        <v>1.2490533749028787</v>
      </c>
      <c r="CL2992">
        <v>0.86689549358599205</v>
      </c>
      <c r="CM2992">
        <v>474</v>
      </c>
      <c r="CN2992">
        <v>0.46141678323968338</v>
      </c>
      <c r="CO2992">
        <v>16344</v>
      </c>
      <c r="CP2992">
        <v>0.557376384</v>
      </c>
      <c r="CQ2992">
        <v>0.483766592</v>
      </c>
      <c r="CR2992">
        <v>89475</v>
      </c>
      <c r="CS2992">
        <v>0.87400000000000011</v>
      </c>
      <c r="CT2992">
        <v>89453</v>
      </c>
      <c r="CU2992">
        <v>0.89905014711999998</v>
      </c>
      <c r="CV2992">
        <v>264</v>
      </c>
      <c r="CW2992">
        <v>91</v>
      </c>
      <c r="CX2992">
        <v>132</v>
      </c>
      <c r="CY2992">
        <v>1056</v>
      </c>
      <c r="CZ2992">
        <v>2019</v>
      </c>
      <c r="DA2992" s="2">
        <v>74674</v>
      </c>
      <c r="DB2992" s="2">
        <v>11610</v>
      </c>
      <c r="DC2992" s="2">
        <v>182.38</v>
      </c>
      <c r="DD2992" s="2">
        <v>7292</v>
      </c>
      <c r="DE2992">
        <v>661</v>
      </c>
      <c r="DF2992">
        <v>76</v>
      </c>
      <c r="DG2992">
        <v>64.08</v>
      </c>
      <c r="DH2992">
        <v>4.93</v>
      </c>
      <c r="DI2992" s="2">
        <v>10.84</v>
      </c>
      <c r="DJ2992">
        <v>-3.16</v>
      </c>
      <c r="DK2992">
        <v>0.95436047225154019</v>
      </c>
      <c r="DL2992">
        <v>2.8941355674028942E-2</v>
      </c>
      <c r="DM2992">
        <v>0</v>
      </c>
      <c r="DN2992">
        <v>93.8</v>
      </c>
      <c r="DO2992">
        <v>0.221</v>
      </c>
      <c r="DP2992">
        <v>10204.220000000001</v>
      </c>
      <c r="DQ2992" s="2">
        <v>0</v>
      </c>
      <c r="DR2992" s="2">
        <v>805.27299964000008</v>
      </c>
      <c r="DS2992">
        <v>1.9498239867540639E-3</v>
      </c>
      <c r="DT2992">
        <v>4.525815845725</v>
      </c>
      <c r="DU2992">
        <v>1869154.7029790718</v>
      </c>
      <c r="DV2992">
        <v>1</v>
      </c>
    </row>
    <row r="2993" spans="1:126" x14ac:dyDescent="0.15">
      <c r="A2993" t="s">
        <v>4831</v>
      </c>
      <c r="B2993" t="s">
        <v>3805</v>
      </c>
      <c r="C2993">
        <v>55</v>
      </c>
      <c r="D2993">
        <v>37</v>
      </c>
      <c r="E2993" t="s">
        <v>4857</v>
      </c>
      <c r="F2993">
        <v>55037</v>
      </c>
      <c r="G2993" t="s">
        <v>7976</v>
      </c>
      <c r="H2993">
        <v>96.9</v>
      </c>
      <c r="I2993">
        <v>0.2</v>
      </c>
      <c r="J2993">
        <v>0.7</v>
      </c>
      <c r="K2993">
        <v>0.3</v>
      </c>
      <c r="L2993">
        <v>1</v>
      </c>
      <c r="M2993">
        <v>0.8</v>
      </c>
      <c r="N2993">
        <f t="shared" si="189"/>
        <v>9391.8700000000008</v>
      </c>
      <c r="O2993">
        <f t="shared" si="187"/>
        <v>608.1299999999992</v>
      </c>
      <c r="P2993">
        <f t="shared" si="188"/>
        <v>0.72975599999999929</v>
      </c>
      <c r="Q2993" s="4">
        <v>55037</v>
      </c>
      <c r="R2993" s="5">
        <v>45.871828000000001</v>
      </c>
      <c r="S2993" s="5">
        <v>-88.406987999999998</v>
      </c>
      <c r="T2993">
        <v>9</v>
      </c>
      <c r="U2993">
        <v>0.31225116800954139</v>
      </c>
      <c r="V2993">
        <v>4486</v>
      </c>
      <c r="W2993">
        <v>4473</v>
      </c>
      <c r="X2993">
        <v>4476</v>
      </c>
      <c r="Y2993">
        <v>4346</v>
      </c>
      <c r="Z2993">
        <v>2428</v>
      </c>
      <c r="AA2993">
        <v>54059</v>
      </c>
      <c r="AB2993">
        <v>1694.5219999999999</v>
      </c>
      <c r="AC2993">
        <v>48643</v>
      </c>
      <c r="AD2993">
        <v>0</v>
      </c>
      <c r="AE2993">
        <v>0</v>
      </c>
      <c r="AF2993">
        <v>14</v>
      </c>
      <c r="AG2993">
        <v>90</v>
      </c>
      <c r="AH2993">
        <v>0.15555555555555556</v>
      </c>
      <c r="AI2993" s="3">
        <v>13392</v>
      </c>
      <c r="AJ2993" s="3">
        <v>312397.66015804501</v>
      </c>
      <c r="AK2993">
        <v>90</v>
      </c>
      <c r="AL2993">
        <v>318412.79999999999</v>
      </c>
      <c r="AM2993">
        <v>1432332</v>
      </c>
      <c r="AN2993">
        <v>3914</v>
      </c>
      <c r="AO2993">
        <v>1436246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</v>
      </c>
      <c r="AV2993">
        <f t="shared" si="190"/>
        <v>9</v>
      </c>
      <c r="AW2993">
        <v>2011</v>
      </c>
      <c r="AX2993">
        <v>0.55000000000000004</v>
      </c>
      <c r="AY2993">
        <v>593167882.89674103</v>
      </c>
      <c r="AZ2993">
        <v>593167.88289674104</v>
      </c>
      <c r="BA2993">
        <v>117387.261932935</v>
      </c>
      <c r="BB2993">
        <v>8.5188118670943544E-2</v>
      </c>
      <c r="BC2993">
        <v>4975</v>
      </c>
      <c r="BD2993">
        <v>37</v>
      </c>
      <c r="BE2993">
        <v>4938</v>
      </c>
      <c r="BF2993">
        <v>1.1007579135086938</v>
      </c>
      <c r="BG2993">
        <v>96078</v>
      </c>
      <c r="BH2993">
        <v>21.465147453083109</v>
      </c>
      <c r="BI2993">
        <v>823</v>
      </c>
      <c r="BJ2993">
        <v>3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1</v>
      </c>
      <c r="BS2993">
        <v>0</v>
      </c>
      <c r="BT2993">
        <v>4554</v>
      </c>
      <c r="BU2993">
        <v>0.82</v>
      </c>
      <c r="BV2993">
        <v>0.70269559999999998</v>
      </c>
      <c r="BW2993">
        <v>28</v>
      </c>
      <c r="BX2993">
        <v>0.87834869999999998</v>
      </c>
      <c r="BY2993">
        <v>-2.097E-4</v>
      </c>
      <c r="BZ2993">
        <v>3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0</v>
      </c>
      <c r="CJ2993">
        <v>4461</v>
      </c>
      <c r="CK2993">
        <v>0.89665994171710373</v>
      </c>
      <c r="CL2993">
        <v>0.79305135951661632</v>
      </c>
      <c r="CM2993">
        <v>26</v>
      </c>
      <c r="CN2993">
        <v>5.2995802056625199E-2</v>
      </c>
      <c r="CO2993">
        <v>347</v>
      </c>
      <c r="CP2993">
        <v>0.38215683900000003</v>
      </c>
      <c r="CQ2993">
        <v>-4.6289761999999998E-2</v>
      </c>
      <c r="CR2993">
        <v>3974</v>
      </c>
      <c r="CS2993">
        <v>0.8909999999999999</v>
      </c>
      <c r="CT2993">
        <v>3862</v>
      </c>
      <c r="CU2993">
        <v>0.88113207547000005</v>
      </c>
      <c r="CW2993">
        <v>1</v>
      </c>
      <c r="CX2993">
        <v>3</v>
      </c>
      <c r="CY2993">
        <v>8</v>
      </c>
      <c r="CZ2993">
        <v>137</v>
      </c>
      <c r="DA2993" s="2">
        <v>1681</v>
      </c>
      <c r="DB2993" s="2">
        <v>420</v>
      </c>
      <c r="DC2993" s="2">
        <v>66.37</v>
      </c>
      <c r="DD2993" s="2">
        <v>67</v>
      </c>
      <c r="DE2993">
        <v>45</v>
      </c>
      <c r="DF2993">
        <v>0</v>
      </c>
      <c r="DH2993">
        <v>22.12</v>
      </c>
      <c r="DI2993" s="2">
        <v>22.12</v>
      </c>
      <c r="DJ2993">
        <v>-2.61</v>
      </c>
      <c r="DL2993">
        <v>0</v>
      </c>
      <c r="DM2993">
        <v>0</v>
      </c>
      <c r="DN2993">
        <v>27.1</v>
      </c>
      <c r="DO2993">
        <v>8.8000000000000009E-2</v>
      </c>
      <c r="DP2993">
        <v>15.53</v>
      </c>
      <c r="DQ2993" s="2">
        <v>85178</v>
      </c>
      <c r="DR2993" s="2">
        <v>38006.06310620001</v>
      </c>
      <c r="DS2993">
        <v>0.11936241212539482</v>
      </c>
      <c r="DT2993">
        <v>1.23041522545899</v>
      </c>
      <c r="DU2993">
        <v>391779.95710102824</v>
      </c>
      <c r="DV2993">
        <v>1</v>
      </c>
    </row>
    <row r="2994" spans="1:126" x14ac:dyDescent="0.15">
      <c r="A2994" t="s">
        <v>4831</v>
      </c>
      <c r="B2994" t="s">
        <v>4858</v>
      </c>
      <c r="C2994">
        <v>55</v>
      </c>
      <c r="D2994">
        <v>39</v>
      </c>
      <c r="E2994" t="s">
        <v>4859</v>
      </c>
      <c r="F2994">
        <v>55039</v>
      </c>
      <c r="G2994" t="s">
        <v>7977</v>
      </c>
      <c r="H2994">
        <v>91.9</v>
      </c>
      <c r="I2994">
        <v>1.2</v>
      </c>
      <c r="J2994">
        <v>0.4</v>
      </c>
      <c r="K2994">
        <v>1.1000000000000001</v>
      </c>
      <c r="L2994">
        <v>1.1000000000000001</v>
      </c>
      <c r="M2994">
        <v>4.3</v>
      </c>
      <c r="N2994">
        <f t="shared" si="189"/>
        <v>8468.119999999999</v>
      </c>
      <c r="O2994">
        <f t="shared" si="187"/>
        <v>1531.880000000001</v>
      </c>
      <c r="P2994">
        <f t="shared" si="188"/>
        <v>1.8382560000000019</v>
      </c>
      <c r="Q2994" s="4">
        <v>55039</v>
      </c>
      <c r="R2994" s="5">
        <v>43.754722000000001</v>
      </c>
      <c r="S2994" s="5">
        <v>-88.493284000000003</v>
      </c>
      <c r="T2994">
        <v>3</v>
      </c>
      <c r="U2994">
        <v>0.11185510595805555</v>
      </c>
      <c r="V2994">
        <v>101577</v>
      </c>
      <c r="W2994">
        <v>101709</v>
      </c>
      <c r="X2994">
        <v>101920</v>
      </c>
      <c r="Y2994">
        <v>101916</v>
      </c>
      <c r="Z2994">
        <v>53986</v>
      </c>
      <c r="AA2994">
        <v>54061</v>
      </c>
      <c r="AB2994">
        <v>45005.729999999996</v>
      </c>
      <c r="AC2994">
        <v>55473</v>
      </c>
      <c r="AD2994">
        <v>5</v>
      </c>
      <c r="AE2994">
        <v>4.905808477237049E-5</v>
      </c>
      <c r="AF2994">
        <v>76</v>
      </c>
      <c r="AG2994">
        <v>1399</v>
      </c>
      <c r="AH2994">
        <v>5.4324517512508934E-2</v>
      </c>
      <c r="AI2994" s="3">
        <v>315553</v>
      </c>
      <c r="AJ2994" s="3">
        <v>460513.61958648002</v>
      </c>
      <c r="AK2994">
        <v>108</v>
      </c>
      <c r="AL2994">
        <v>490156.79999999999</v>
      </c>
      <c r="AM2994">
        <v>23547</v>
      </c>
      <c r="AN2994">
        <v>255776</v>
      </c>
      <c r="AO2994">
        <v>279323</v>
      </c>
      <c r="AP2994">
        <v>19</v>
      </c>
      <c r="AQ2994">
        <v>1</v>
      </c>
      <c r="AR2994">
        <v>20</v>
      </c>
      <c r="AS2994">
        <v>0.19663943210532006</v>
      </c>
      <c r="AT2994">
        <v>21</v>
      </c>
      <c r="AU2994">
        <v>122</v>
      </c>
      <c r="AV2994">
        <f t="shared" si="190"/>
        <v>143</v>
      </c>
      <c r="AW2994">
        <v>88100</v>
      </c>
      <c r="AX2994">
        <v>0.85</v>
      </c>
      <c r="AY2994">
        <v>806981855.48977697</v>
      </c>
      <c r="AZ2994">
        <v>806981.85548977694</v>
      </c>
      <c r="BA2994">
        <v>8306.0056138124492</v>
      </c>
      <c r="BB2994">
        <v>1.2039481388467312</v>
      </c>
      <c r="BC2994">
        <v>47250</v>
      </c>
      <c r="BD2994">
        <v>109766</v>
      </c>
      <c r="BE2994">
        <v>-62516</v>
      </c>
      <c r="BF2994">
        <v>-0.61545428591118068</v>
      </c>
      <c r="BG2994">
        <v>2060761</v>
      </c>
      <c r="BH2994">
        <v>20.219397566718996</v>
      </c>
      <c r="BI2994">
        <v>10721</v>
      </c>
      <c r="BJ2994">
        <v>76</v>
      </c>
      <c r="BK2994">
        <v>9</v>
      </c>
      <c r="BL2994">
        <v>7</v>
      </c>
      <c r="BM2994">
        <v>1</v>
      </c>
      <c r="BN2994">
        <v>0</v>
      </c>
      <c r="BO2994">
        <v>15</v>
      </c>
      <c r="BP2994">
        <v>8</v>
      </c>
      <c r="BQ2994">
        <v>10</v>
      </c>
      <c r="BR2994">
        <v>6</v>
      </c>
      <c r="BS2994">
        <v>0</v>
      </c>
      <c r="BT2994">
        <v>100070</v>
      </c>
      <c r="BU2994">
        <v>0.85</v>
      </c>
      <c r="BV2994">
        <v>0.67789080000000002</v>
      </c>
      <c r="BW2994">
        <v>544</v>
      </c>
      <c r="BX2994">
        <v>1.3190770000000001</v>
      </c>
      <c r="BY2994">
        <v>9.8974000000000006E-2</v>
      </c>
      <c r="BZ2994">
        <v>81</v>
      </c>
      <c r="CA2994">
        <v>6</v>
      </c>
      <c r="CB2994">
        <v>9</v>
      </c>
      <c r="CC2994">
        <v>1</v>
      </c>
      <c r="CD2994">
        <v>2</v>
      </c>
      <c r="CE2994">
        <v>12</v>
      </c>
      <c r="CF2994">
        <v>6</v>
      </c>
      <c r="CG2994">
        <v>13</v>
      </c>
      <c r="CH2994">
        <v>4</v>
      </c>
      <c r="CI2994">
        <v>0</v>
      </c>
      <c r="CJ2994">
        <v>102010</v>
      </c>
      <c r="CK2994">
        <v>1.313596706205274</v>
      </c>
      <c r="CL2994">
        <v>0.86671860291492198</v>
      </c>
      <c r="CM2994">
        <v>471</v>
      </c>
      <c r="CN2994">
        <v>0.51087953182586698</v>
      </c>
      <c r="CO2994">
        <v>12605</v>
      </c>
      <c r="CP2994">
        <v>8.5243386000000004E-2</v>
      </c>
      <c r="CQ2994">
        <v>0.19464838100000001</v>
      </c>
      <c r="CR2994">
        <v>91463</v>
      </c>
      <c r="CS2994">
        <v>0.89700000000000002</v>
      </c>
      <c r="CT2994">
        <v>91216</v>
      </c>
      <c r="CU2994">
        <v>0.91191812807399997</v>
      </c>
      <c r="CV2994">
        <v>100</v>
      </c>
      <c r="CW2994">
        <v>64</v>
      </c>
      <c r="CX2994">
        <v>66</v>
      </c>
      <c r="CY2994">
        <v>2218</v>
      </c>
      <c r="CZ2994">
        <v>2257</v>
      </c>
      <c r="DA2994" s="2">
        <v>60083</v>
      </c>
      <c r="DB2994" s="2">
        <v>8775</v>
      </c>
      <c r="DC2994" s="2">
        <v>114.93</v>
      </c>
      <c r="DD2994" s="2">
        <v>6523</v>
      </c>
      <c r="DE2994">
        <v>606</v>
      </c>
      <c r="DF2994">
        <v>73</v>
      </c>
      <c r="DG2994">
        <v>39.29</v>
      </c>
      <c r="DH2994">
        <v>6.88</v>
      </c>
      <c r="DI2994" s="2">
        <v>18.66</v>
      </c>
      <c r="DJ2994">
        <v>-1.92</v>
      </c>
      <c r="DK2994">
        <v>0.95582992397473643</v>
      </c>
      <c r="DL2994">
        <v>1.0007147962830594E-2</v>
      </c>
      <c r="DM2994">
        <v>0</v>
      </c>
      <c r="DN2994">
        <v>274.89999999999998</v>
      </c>
      <c r="DO2994">
        <v>0.55000000000000004</v>
      </c>
      <c r="DP2994">
        <v>5263.2099999999991</v>
      </c>
      <c r="DQ2994" s="2">
        <v>0</v>
      </c>
      <c r="DR2994" s="2">
        <v>6011.3045350499979</v>
      </c>
      <c r="DS2994">
        <v>1.2197849181297127E-2</v>
      </c>
      <c r="DT2994">
        <v>6.30934192610456</v>
      </c>
      <c r="DU2994">
        <v>3092566.8486052477</v>
      </c>
      <c r="DV2994">
        <v>1</v>
      </c>
    </row>
    <row r="2995" spans="1:126" x14ac:dyDescent="0.15">
      <c r="A2995" t="s">
        <v>4831</v>
      </c>
      <c r="B2995" t="s">
        <v>3703</v>
      </c>
      <c r="C2995">
        <v>55</v>
      </c>
      <c r="D2995">
        <v>41</v>
      </c>
      <c r="E2995" t="s">
        <v>4860</v>
      </c>
      <c r="F2995">
        <v>55041</v>
      </c>
      <c r="G2995" t="s">
        <v>7978</v>
      </c>
      <c r="H2995">
        <v>82.2</v>
      </c>
      <c r="I2995">
        <v>0.8</v>
      </c>
      <c r="J2995">
        <v>13</v>
      </c>
      <c r="K2995">
        <v>0.1</v>
      </c>
      <c r="L2995">
        <v>2.4</v>
      </c>
      <c r="M2995">
        <v>1.5</v>
      </c>
      <c r="N2995">
        <f t="shared" si="189"/>
        <v>6934.5000000000009</v>
      </c>
      <c r="O2995">
        <f t="shared" si="187"/>
        <v>3065.4999999999991</v>
      </c>
      <c r="P2995">
        <f t="shared" si="188"/>
        <v>3.6786000000000003</v>
      </c>
      <c r="Q2995" s="4">
        <v>55041</v>
      </c>
      <c r="R2995" s="5">
        <v>45.666880999999997</v>
      </c>
      <c r="S2995" s="5">
        <v>-88.773325999999997</v>
      </c>
      <c r="T2995">
        <v>9</v>
      </c>
      <c r="U2995">
        <v>0.2473308444729036</v>
      </c>
      <c r="V2995">
        <v>9361</v>
      </c>
      <c r="W2995">
        <v>9198</v>
      </c>
      <c r="X2995">
        <v>9150</v>
      </c>
      <c r="Y2995">
        <v>8999</v>
      </c>
      <c r="Z2995">
        <v>4488</v>
      </c>
      <c r="AA2995">
        <v>54063</v>
      </c>
      <c r="AB2995">
        <v>3167.0279999999998</v>
      </c>
      <c r="AC2995">
        <v>40636</v>
      </c>
      <c r="AD2995">
        <v>0</v>
      </c>
      <c r="AE2995">
        <v>0</v>
      </c>
      <c r="AF2995">
        <v>24</v>
      </c>
      <c r="AG2995">
        <v>127</v>
      </c>
      <c r="AH2995">
        <v>0.1889763779527559</v>
      </c>
      <c r="AI2995" s="3">
        <v>30258</v>
      </c>
      <c r="AJ2995" s="3">
        <v>649109.392482745</v>
      </c>
      <c r="AK2995">
        <v>128</v>
      </c>
      <c r="AL2995">
        <v>669753.59999999998</v>
      </c>
      <c r="AM2995">
        <v>189893</v>
      </c>
      <c r="AN2995">
        <v>10477</v>
      </c>
      <c r="AO2995">
        <v>200370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16</v>
      </c>
      <c r="AV2995">
        <f t="shared" si="190"/>
        <v>16</v>
      </c>
      <c r="AW2995">
        <v>3760</v>
      </c>
      <c r="AX2995">
        <v>0.44999999999999996</v>
      </c>
      <c r="AY2995">
        <v>782742248.24944198</v>
      </c>
      <c r="AZ2995">
        <v>782742.24824944197</v>
      </c>
      <c r="BA2995">
        <v>77726.400603585993</v>
      </c>
      <c r="BB2995">
        <v>0.12865641432440961</v>
      </c>
      <c r="BC2995">
        <v>1625</v>
      </c>
      <c r="BD2995">
        <v>2236</v>
      </c>
      <c r="BE2995">
        <v>-611</v>
      </c>
      <c r="BF2995">
        <v>-6.5270804401239182E-2</v>
      </c>
      <c r="BG2995">
        <v>146942</v>
      </c>
      <c r="BH2995">
        <v>16.059234972677597</v>
      </c>
      <c r="BI2995">
        <v>1378</v>
      </c>
      <c r="BJ2995">
        <v>9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1</v>
      </c>
      <c r="BS2995">
        <v>0</v>
      </c>
      <c r="BT2995">
        <v>9605</v>
      </c>
      <c r="BU2995">
        <v>0.82</v>
      </c>
      <c r="BV2995">
        <v>0.60707800000000001</v>
      </c>
      <c r="BW2995">
        <v>70</v>
      </c>
      <c r="BX2995">
        <v>1.249349</v>
      </c>
      <c r="BY2995">
        <v>-2.7213000000000001E-2</v>
      </c>
      <c r="BZ2995">
        <v>8</v>
      </c>
      <c r="CA2995">
        <v>1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0</v>
      </c>
      <c r="CJ2995">
        <v>9131</v>
      </c>
      <c r="CK2995">
        <v>1.2046873288796409</v>
      </c>
      <c r="CL2995">
        <v>0.73196850393700785</v>
      </c>
      <c r="CM2995">
        <v>50</v>
      </c>
      <c r="CN2995">
        <v>1.6958656658120064E-2</v>
      </c>
      <c r="CO2995">
        <v>593</v>
      </c>
      <c r="CP2995">
        <v>-1.0194813104</v>
      </c>
      <c r="CQ2995">
        <v>-0.49760462929999999</v>
      </c>
      <c r="CR2995">
        <v>7777</v>
      </c>
      <c r="CS2995">
        <v>0.86</v>
      </c>
      <c r="CT2995">
        <v>8032</v>
      </c>
      <c r="CU2995">
        <v>0.84259259259000008</v>
      </c>
      <c r="CV2995">
        <v>10</v>
      </c>
      <c r="CW2995">
        <v>4</v>
      </c>
      <c r="CX2995">
        <v>3</v>
      </c>
      <c r="CY2995">
        <v>31</v>
      </c>
      <c r="CZ2995">
        <v>174</v>
      </c>
      <c r="DA2995" s="2">
        <v>4769</v>
      </c>
      <c r="DB2995" s="2">
        <v>525</v>
      </c>
      <c r="DC2995" s="2">
        <v>65.75</v>
      </c>
      <c r="DD2995" s="2">
        <v>1620</v>
      </c>
      <c r="DE2995">
        <v>52</v>
      </c>
      <c r="DF2995">
        <v>6</v>
      </c>
      <c r="DH2995">
        <v>32.869999999999997</v>
      </c>
      <c r="DI2995" s="2">
        <v>32.869999999999997</v>
      </c>
      <c r="DJ2995">
        <v>-2.56</v>
      </c>
      <c r="DK2995">
        <v>1</v>
      </c>
      <c r="DL2995">
        <v>7.874015748031496E-3</v>
      </c>
      <c r="DM2995">
        <v>0</v>
      </c>
      <c r="DN2995">
        <v>64</v>
      </c>
      <c r="DO2995">
        <v>9.5000000000000001E-2</v>
      </c>
      <c r="DP2995">
        <v>0</v>
      </c>
      <c r="DQ2995" s="2">
        <v>345822</v>
      </c>
      <c r="DR2995" s="2">
        <v>25243.444556020004</v>
      </c>
      <c r="DS2995">
        <v>3.7691113329203038E-2</v>
      </c>
      <c r="DT2995">
        <v>1.9497181402745001</v>
      </c>
      <c r="DU2995">
        <v>1305830.7434341514</v>
      </c>
      <c r="DV2995">
        <v>1</v>
      </c>
    </row>
    <row r="2996" spans="1:126" x14ac:dyDescent="0.15">
      <c r="A2996" t="s">
        <v>4831</v>
      </c>
      <c r="B2996" t="s">
        <v>316</v>
      </c>
      <c r="C2996">
        <v>55</v>
      </c>
      <c r="D2996">
        <v>43</v>
      </c>
      <c r="E2996" t="s">
        <v>4861</v>
      </c>
      <c r="F2996">
        <v>55043</v>
      </c>
      <c r="G2996" t="s">
        <v>7979</v>
      </c>
      <c r="H2996">
        <v>96.3</v>
      </c>
      <c r="I2996">
        <v>1.1000000000000001</v>
      </c>
      <c r="J2996">
        <v>0.2</v>
      </c>
      <c r="K2996">
        <v>0.6</v>
      </c>
      <c r="L2996">
        <v>0.6</v>
      </c>
      <c r="M2996">
        <v>1.3</v>
      </c>
      <c r="N2996">
        <f t="shared" si="189"/>
        <v>9277.35</v>
      </c>
      <c r="O2996">
        <f t="shared" si="187"/>
        <v>722.64999999999964</v>
      </c>
      <c r="P2996">
        <f t="shared" si="188"/>
        <v>0.86717999999999984</v>
      </c>
      <c r="Q2996" s="4">
        <v>55043</v>
      </c>
      <c r="R2996" s="5">
        <v>42.870027999999998</v>
      </c>
      <c r="S2996" s="5">
        <v>-90.694229000000007</v>
      </c>
      <c r="T2996">
        <v>6</v>
      </c>
      <c r="U2996">
        <v>0.14448036164485248</v>
      </c>
      <c r="V2996">
        <v>51055</v>
      </c>
      <c r="W2996">
        <v>51272</v>
      </c>
      <c r="X2996">
        <v>51489</v>
      </c>
      <c r="Y2996">
        <v>52057</v>
      </c>
      <c r="Z2996">
        <v>23486</v>
      </c>
      <c r="AA2996">
        <v>54065</v>
      </c>
      <c r="AB2996">
        <v>19529.790999999997</v>
      </c>
      <c r="AC2996">
        <v>49067</v>
      </c>
      <c r="AD2996">
        <v>4</v>
      </c>
      <c r="AE2996">
        <v>7.7686496144807626E-5</v>
      </c>
      <c r="AF2996">
        <v>86</v>
      </c>
      <c r="AG2996">
        <v>2436</v>
      </c>
      <c r="AH2996">
        <v>3.5303776683087026E-2</v>
      </c>
      <c r="AI2996" s="3">
        <v>587587</v>
      </c>
      <c r="AJ2996" s="3">
        <v>733992.89237778005</v>
      </c>
      <c r="AK2996">
        <v>130</v>
      </c>
      <c r="AL2996">
        <v>757401.60000000009</v>
      </c>
      <c r="AM2996">
        <v>1396828</v>
      </c>
      <c r="AN2996">
        <v>359867</v>
      </c>
      <c r="AO2996">
        <v>1756695</v>
      </c>
      <c r="AP2996">
        <v>12</v>
      </c>
      <c r="AQ2996">
        <v>2</v>
      </c>
      <c r="AR2996">
        <v>14</v>
      </c>
      <c r="AS2996">
        <v>0.27305351848962395</v>
      </c>
      <c r="AT2996">
        <v>12</v>
      </c>
      <c r="AU2996">
        <v>51</v>
      </c>
      <c r="AV2996">
        <f t="shared" si="190"/>
        <v>63</v>
      </c>
      <c r="AW2996">
        <v>22122</v>
      </c>
      <c r="AX2996">
        <v>0.43999999999999995</v>
      </c>
      <c r="AY2996">
        <v>1684291312.3439801</v>
      </c>
      <c r="AZ2996">
        <v>1684291.3123439802</v>
      </c>
      <c r="BA2996">
        <v>33914.337457750204</v>
      </c>
      <c r="BB2996">
        <v>0.29486054423023295</v>
      </c>
      <c r="BC2996">
        <v>14635</v>
      </c>
      <c r="BD2996">
        <v>7409</v>
      </c>
      <c r="BE2996">
        <v>7226</v>
      </c>
      <c r="BF2996">
        <v>0.14153364019194986</v>
      </c>
      <c r="BG2996">
        <v>1203512</v>
      </c>
      <c r="BH2996">
        <v>23.374157587057429</v>
      </c>
      <c r="BI2996">
        <v>6141</v>
      </c>
      <c r="BJ2996">
        <v>40</v>
      </c>
      <c r="BK2996">
        <v>3</v>
      </c>
      <c r="BL2996">
        <v>6</v>
      </c>
      <c r="BM2996">
        <v>0</v>
      </c>
      <c r="BN2996">
        <v>0</v>
      </c>
      <c r="BO2996">
        <v>3</v>
      </c>
      <c r="BP2996">
        <v>3</v>
      </c>
      <c r="BQ2996">
        <v>1</v>
      </c>
      <c r="BR2996">
        <v>4</v>
      </c>
      <c r="BS2996">
        <v>0</v>
      </c>
      <c r="BT2996">
        <v>48965</v>
      </c>
      <c r="BU2996">
        <v>0.83</v>
      </c>
      <c r="BV2996">
        <v>0.62020249999999999</v>
      </c>
      <c r="BW2996">
        <v>414</v>
      </c>
      <c r="BX2996">
        <v>1.225365</v>
      </c>
      <c r="BY2996">
        <v>0.18538450000000001</v>
      </c>
      <c r="BZ2996">
        <v>40</v>
      </c>
      <c r="CA2996">
        <v>2</v>
      </c>
      <c r="CB2996">
        <v>6</v>
      </c>
      <c r="CC2996">
        <v>0</v>
      </c>
      <c r="CD2996">
        <v>0</v>
      </c>
      <c r="CE2996">
        <v>3</v>
      </c>
      <c r="CF2996">
        <v>4</v>
      </c>
      <c r="CG2996">
        <v>3</v>
      </c>
      <c r="CH2996">
        <v>4</v>
      </c>
      <c r="CI2996">
        <v>0</v>
      </c>
      <c r="CJ2996">
        <v>51824</v>
      </c>
      <c r="CK2996">
        <v>1.1963569002778636</v>
      </c>
      <c r="CL2996">
        <v>0.79012023852194602</v>
      </c>
      <c r="CM2996">
        <v>346</v>
      </c>
      <c r="CN2996">
        <v>0.45293745491062337</v>
      </c>
      <c r="CO2996">
        <v>5158</v>
      </c>
      <c r="CP2996">
        <v>0.66423130100000005</v>
      </c>
      <c r="CQ2996">
        <v>0.108674809</v>
      </c>
      <c r="CR2996">
        <v>46050</v>
      </c>
      <c r="CS2996">
        <v>0.879</v>
      </c>
      <c r="CT2996">
        <v>45031</v>
      </c>
      <c r="CU2996">
        <v>0.88187966013999997</v>
      </c>
      <c r="CV2996">
        <v>43</v>
      </c>
      <c r="CW2996">
        <v>19</v>
      </c>
      <c r="CX2996">
        <v>26</v>
      </c>
      <c r="CY2996">
        <v>2426</v>
      </c>
      <c r="CZ2996">
        <v>3937</v>
      </c>
      <c r="DA2996" s="2">
        <v>29650</v>
      </c>
      <c r="DB2996" s="2">
        <v>3880</v>
      </c>
      <c r="DC2996" s="2">
        <v>146.86000000000001</v>
      </c>
      <c r="DD2996" s="2">
        <v>1699</v>
      </c>
      <c r="DE2996">
        <v>1136</v>
      </c>
      <c r="DF2996">
        <v>112</v>
      </c>
      <c r="DG2996">
        <v>13.71</v>
      </c>
      <c r="DH2996">
        <v>25.46</v>
      </c>
      <c r="DI2996" s="2">
        <v>35.25</v>
      </c>
      <c r="DJ2996">
        <v>-0.46</v>
      </c>
      <c r="DK2996">
        <v>0.94890288587051785</v>
      </c>
      <c r="DL2996">
        <v>1.600985221674877E-2</v>
      </c>
      <c r="DM2996">
        <v>0</v>
      </c>
      <c r="DN2996">
        <v>109.3</v>
      </c>
      <c r="DO2996">
        <v>0.14499999999999999</v>
      </c>
      <c r="DP2996">
        <v>26571.089999999997</v>
      </c>
      <c r="DQ2996" s="2">
        <v>0</v>
      </c>
      <c r="DR2996" s="2">
        <v>3495.2368392299995</v>
      </c>
      <c r="DS2996">
        <v>4.614817833135958E-3</v>
      </c>
      <c r="DT2996">
        <v>4.4510751698158604</v>
      </c>
      <c r="DU2996">
        <v>3371251.455338805</v>
      </c>
      <c r="DV2996">
        <v>0</v>
      </c>
    </row>
    <row r="2997" spans="1:126" x14ac:dyDescent="0.15">
      <c r="A2997" t="s">
        <v>4831</v>
      </c>
      <c r="B2997" t="s">
        <v>1788</v>
      </c>
      <c r="C2997">
        <v>55</v>
      </c>
      <c r="D2997">
        <v>45</v>
      </c>
      <c r="E2997" t="s">
        <v>4862</v>
      </c>
      <c r="F2997">
        <v>55045</v>
      </c>
      <c r="G2997" t="s">
        <v>7980</v>
      </c>
      <c r="H2997">
        <v>95.3</v>
      </c>
      <c r="I2997">
        <v>0.4</v>
      </c>
      <c r="J2997">
        <v>0.1</v>
      </c>
      <c r="K2997">
        <v>0.5</v>
      </c>
      <c r="L2997">
        <v>0.8</v>
      </c>
      <c r="M2997">
        <v>2.8</v>
      </c>
      <c r="N2997">
        <f t="shared" si="189"/>
        <v>9090.99</v>
      </c>
      <c r="O2997">
        <f t="shared" si="187"/>
        <v>909.01000000000022</v>
      </c>
      <c r="P2997">
        <f t="shared" si="188"/>
        <v>1.0908120000000006</v>
      </c>
      <c r="Q2997" s="4">
        <v>55045</v>
      </c>
      <c r="R2997" s="5">
        <v>42.675522000000001</v>
      </c>
      <c r="S2997" s="5">
        <v>-89.605074000000002</v>
      </c>
      <c r="T2997">
        <v>2</v>
      </c>
      <c r="U2997">
        <v>6.6328802063276932E-2</v>
      </c>
      <c r="V2997">
        <v>36800</v>
      </c>
      <c r="W2997">
        <v>36971</v>
      </c>
      <c r="X2997">
        <v>37044</v>
      </c>
      <c r="Y2997">
        <v>36922</v>
      </c>
      <c r="Z2997">
        <v>19769</v>
      </c>
      <c r="AA2997">
        <v>54067</v>
      </c>
      <c r="AB2997">
        <v>16701.510000000002</v>
      </c>
      <c r="AC2997">
        <v>56219</v>
      </c>
      <c r="AD2997">
        <v>2</v>
      </c>
      <c r="AE2997">
        <v>5.3989849908217258E-5</v>
      </c>
      <c r="AF2997">
        <v>95</v>
      </c>
      <c r="AG2997">
        <v>1545</v>
      </c>
      <c r="AH2997">
        <v>6.1488673139158574E-2</v>
      </c>
      <c r="AI2997" s="3">
        <v>302295</v>
      </c>
      <c r="AJ2997" s="3">
        <v>373787.00253903505</v>
      </c>
      <c r="AK2997">
        <v>74</v>
      </c>
      <c r="AL2997">
        <v>374156.79999999999</v>
      </c>
      <c r="AM2997">
        <v>146348</v>
      </c>
      <c r="AN2997">
        <v>201659</v>
      </c>
      <c r="AO2997">
        <v>348007</v>
      </c>
      <c r="AP2997">
        <v>30</v>
      </c>
      <c r="AQ2997">
        <v>6</v>
      </c>
      <c r="AR2997">
        <v>36</v>
      </c>
      <c r="AS2997">
        <v>0.97373617159395209</v>
      </c>
      <c r="AT2997">
        <v>35</v>
      </c>
      <c r="AU2997">
        <v>43</v>
      </c>
      <c r="AV2997">
        <f t="shared" si="190"/>
        <v>78</v>
      </c>
      <c r="AW2997">
        <v>22941</v>
      </c>
      <c r="AX2997">
        <v>0.61</v>
      </c>
      <c r="AY2997">
        <v>348113177.34622198</v>
      </c>
      <c r="AZ2997">
        <v>348113.17734622199</v>
      </c>
      <c r="BA2997">
        <v>10159.7641483609</v>
      </c>
      <c r="BB2997">
        <v>0.98427481720757504</v>
      </c>
      <c r="BC2997">
        <v>11354</v>
      </c>
      <c r="BD2997">
        <v>12785</v>
      </c>
      <c r="BE2997">
        <v>-1431</v>
      </c>
      <c r="BF2997">
        <v>-3.888586956521739E-2</v>
      </c>
      <c r="BG2997">
        <v>929580</v>
      </c>
      <c r="BH2997">
        <v>25.093942338840296</v>
      </c>
      <c r="BI2997">
        <v>3903</v>
      </c>
      <c r="BJ2997">
        <v>24</v>
      </c>
      <c r="BK2997">
        <v>3</v>
      </c>
      <c r="BL2997">
        <v>5</v>
      </c>
      <c r="BM2997">
        <v>0</v>
      </c>
      <c r="BN2997">
        <v>1</v>
      </c>
      <c r="BO2997">
        <v>1</v>
      </c>
      <c r="BP2997">
        <v>3</v>
      </c>
      <c r="BQ2997">
        <v>6</v>
      </c>
      <c r="BR2997">
        <v>6</v>
      </c>
      <c r="BS2997">
        <v>0</v>
      </c>
      <c r="BT2997">
        <v>36110</v>
      </c>
      <c r="BU2997">
        <v>0.86</v>
      </c>
      <c r="BV2997">
        <v>0.66924240000000002</v>
      </c>
      <c r="BW2997">
        <v>222</v>
      </c>
      <c r="BX2997">
        <v>1.356965</v>
      </c>
      <c r="BY2997">
        <v>0.18247859999999999</v>
      </c>
      <c r="BZ2997">
        <v>25</v>
      </c>
      <c r="CA2997">
        <v>2</v>
      </c>
      <c r="CB2997">
        <v>2</v>
      </c>
      <c r="CC2997">
        <v>0</v>
      </c>
      <c r="CD2997">
        <v>1</v>
      </c>
      <c r="CE2997">
        <v>0</v>
      </c>
      <c r="CF2997">
        <v>4</v>
      </c>
      <c r="CG2997">
        <v>5</v>
      </c>
      <c r="CH2997">
        <v>5</v>
      </c>
      <c r="CI2997">
        <v>0</v>
      </c>
      <c r="CJ2997">
        <v>37073</v>
      </c>
      <c r="CK2997">
        <v>1.1868475710085509</v>
      </c>
      <c r="CL2997">
        <v>0.83540144407453842</v>
      </c>
      <c r="CM2997">
        <v>200</v>
      </c>
      <c r="CN2997">
        <v>0.39923504215990979</v>
      </c>
      <c r="CO2997">
        <v>4723</v>
      </c>
      <c r="CP2997">
        <v>0.56385048400000004</v>
      </c>
      <c r="CQ2997">
        <v>0.53635561700000001</v>
      </c>
      <c r="CR2997">
        <v>33546</v>
      </c>
      <c r="CS2997">
        <v>0.90200000000000002</v>
      </c>
      <c r="CT2997">
        <v>33083</v>
      </c>
      <c r="CU2997">
        <v>0.90686473103800003</v>
      </c>
      <c r="CV2997">
        <v>29</v>
      </c>
      <c r="CW2997">
        <v>17</v>
      </c>
      <c r="CX2997">
        <v>25</v>
      </c>
      <c r="CY2997">
        <v>1295</v>
      </c>
      <c r="CZ2997">
        <v>2504</v>
      </c>
      <c r="DA2997" s="2">
        <v>22970</v>
      </c>
      <c r="DB2997" s="2">
        <v>4015</v>
      </c>
      <c r="DC2997" s="2">
        <v>148.29</v>
      </c>
      <c r="DD2997" s="2">
        <v>1037</v>
      </c>
      <c r="DE2997">
        <v>842</v>
      </c>
      <c r="DF2997">
        <v>75</v>
      </c>
      <c r="DG2997">
        <v>29.66</v>
      </c>
      <c r="DH2997">
        <v>13.48</v>
      </c>
      <c r="DI2997" s="2">
        <v>40.44</v>
      </c>
      <c r="DJ2997">
        <v>-2.3199999999999998</v>
      </c>
      <c r="DK2997">
        <v>0.95905655072032281</v>
      </c>
      <c r="DL2997">
        <v>1.0355987055016181E-2</v>
      </c>
      <c r="DM2997">
        <v>0</v>
      </c>
      <c r="DN2997">
        <v>108.7</v>
      </c>
      <c r="DO2997">
        <v>0.29399999999999998</v>
      </c>
      <c r="DP2997">
        <v>11171.75</v>
      </c>
      <c r="DQ2997" s="2">
        <v>0</v>
      </c>
      <c r="DR2997" s="2">
        <v>1799.0102502000007</v>
      </c>
      <c r="DS2997">
        <v>4.0602537291390415E-3</v>
      </c>
      <c r="DT2997">
        <v>5.0509678998677403</v>
      </c>
      <c r="DU2997">
        <v>1889853.9863172341</v>
      </c>
      <c r="DV2997">
        <v>1</v>
      </c>
    </row>
    <row r="2998" spans="1:126" x14ac:dyDescent="0.15">
      <c r="A2998" t="s">
        <v>4831</v>
      </c>
      <c r="B2998" t="s">
        <v>4863</v>
      </c>
      <c r="C2998">
        <v>55</v>
      </c>
      <c r="D2998">
        <v>47</v>
      </c>
      <c r="E2998" t="s">
        <v>4864</v>
      </c>
      <c r="F2998">
        <v>55047</v>
      </c>
      <c r="G2998" t="s">
        <v>7981</v>
      </c>
      <c r="H2998">
        <v>94.4</v>
      </c>
      <c r="I2998">
        <v>0.4</v>
      </c>
      <c r="J2998">
        <v>0.2</v>
      </c>
      <c r="K2998">
        <v>0.4</v>
      </c>
      <c r="L2998">
        <v>0.6</v>
      </c>
      <c r="M2998">
        <v>3.9</v>
      </c>
      <c r="N2998">
        <f t="shared" si="189"/>
        <v>8927.2900000000009</v>
      </c>
      <c r="O2998">
        <f t="shared" ref="O2998:O3061" si="191">10000-N2998</f>
        <v>1072.7099999999991</v>
      </c>
      <c r="P2998">
        <f t="shared" ref="P2998:P3061" si="192">O2998/833.333333333333</f>
        <v>1.2872519999999994</v>
      </c>
      <c r="Q2998" s="4">
        <v>55047</v>
      </c>
      <c r="R2998" s="5">
        <v>43.826189999999997</v>
      </c>
      <c r="S2998" s="5">
        <v>-89.113698999999997</v>
      </c>
      <c r="T2998">
        <v>6</v>
      </c>
      <c r="U2998">
        <v>0.11587780584551349</v>
      </c>
      <c r="V2998">
        <v>19064</v>
      </c>
      <c r="W2998">
        <v>19001</v>
      </c>
      <c r="X2998">
        <v>18966</v>
      </c>
      <c r="Y2998">
        <v>18703</v>
      </c>
      <c r="Z2998">
        <v>9562</v>
      </c>
      <c r="AA2998">
        <v>54069</v>
      </c>
      <c r="AB2998">
        <v>7737.8590000000004</v>
      </c>
      <c r="AC2998">
        <v>46780</v>
      </c>
      <c r="AD2998">
        <v>3</v>
      </c>
      <c r="AE2998">
        <v>1.5817779183802593E-4</v>
      </c>
      <c r="AF2998">
        <v>49</v>
      </c>
      <c r="AG2998">
        <v>608</v>
      </c>
      <c r="AH2998">
        <v>8.0592105263157895E-2</v>
      </c>
      <c r="AI2998" s="3">
        <v>154595</v>
      </c>
      <c r="AJ2998" s="3">
        <v>223574.48370336002</v>
      </c>
      <c r="AK2998">
        <v>108</v>
      </c>
      <c r="AL2998">
        <v>243494.39999999999</v>
      </c>
      <c r="AM2998">
        <v>175418</v>
      </c>
      <c r="AN2998">
        <v>101311</v>
      </c>
      <c r="AO2998">
        <v>276729</v>
      </c>
      <c r="AP2998">
        <v>7</v>
      </c>
      <c r="AQ2998">
        <v>0</v>
      </c>
      <c r="AR2998">
        <v>7</v>
      </c>
      <c r="AS2998">
        <v>0.3684016630703647</v>
      </c>
      <c r="AT2998">
        <v>7</v>
      </c>
      <c r="AU2998">
        <v>30</v>
      </c>
      <c r="AV2998">
        <f t="shared" si="190"/>
        <v>37</v>
      </c>
      <c r="AW2998">
        <v>12413</v>
      </c>
      <c r="AX2998">
        <v>0.69</v>
      </c>
      <c r="AY2998">
        <v>555610269.18832302</v>
      </c>
      <c r="AZ2998">
        <v>555610.26918832306</v>
      </c>
      <c r="BA2998">
        <v>28952.8620364366</v>
      </c>
      <c r="BB2998">
        <v>0.34538899772378973</v>
      </c>
      <c r="BC2998">
        <v>10657</v>
      </c>
      <c r="BD2998">
        <v>21919</v>
      </c>
      <c r="BE2998">
        <v>-11262</v>
      </c>
      <c r="BF2998">
        <v>-0.59074695761644991</v>
      </c>
      <c r="BG2998">
        <v>623035</v>
      </c>
      <c r="BH2998">
        <v>32.850100179268161</v>
      </c>
      <c r="BI2998">
        <v>2415</v>
      </c>
      <c r="BJ2998">
        <v>25</v>
      </c>
      <c r="BK2998">
        <v>3</v>
      </c>
      <c r="BL2998">
        <v>3</v>
      </c>
      <c r="BM2998">
        <v>0</v>
      </c>
      <c r="BN2998">
        <v>0</v>
      </c>
      <c r="BO2998">
        <v>2</v>
      </c>
      <c r="BP2998">
        <v>3</v>
      </c>
      <c r="BQ2998">
        <v>6</v>
      </c>
      <c r="BR2998">
        <v>3</v>
      </c>
      <c r="BS2998">
        <v>0</v>
      </c>
      <c r="BT2998">
        <v>18472</v>
      </c>
      <c r="BU2998">
        <v>0.78</v>
      </c>
      <c r="BV2998">
        <v>0.65404669999999998</v>
      </c>
      <c r="BW2998">
        <v>166</v>
      </c>
      <c r="BX2998">
        <v>2.4361199999999998</v>
      </c>
      <c r="BY2998">
        <v>1.436083</v>
      </c>
      <c r="BZ2998">
        <v>26</v>
      </c>
      <c r="CA2998">
        <v>3</v>
      </c>
      <c r="CB2998">
        <v>3</v>
      </c>
      <c r="CC2998">
        <v>0</v>
      </c>
      <c r="CD2998">
        <v>0</v>
      </c>
      <c r="CE2998">
        <v>0</v>
      </c>
      <c r="CF2998">
        <v>2</v>
      </c>
      <c r="CG2998">
        <v>2</v>
      </c>
      <c r="CH2998">
        <v>3</v>
      </c>
      <c r="CI2998">
        <v>0</v>
      </c>
      <c r="CJ2998">
        <v>18836</v>
      </c>
      <c r="CK2998">
        <v>2.0705032915693353</v>
      </c>
      <c r="CL2998">
        <v>0.81508003369839932</v>
      </c>
      <c r="CM2998">
        <v>155</v>
      </c>
      <c r="CN2998">
        <v>1.6266178177913493</v>
      </c>
      <c r="CO2998">
        <v>1561</v>
      </c>
      <c r="CP2998">
        <v>-0.83223367380000002</v>
      </c>
      <c r="CQ2998">
        <v>4.2111359000000001E-2</v>
      </c>
      <c r="CR2998">
        <v>16716</v>
      </c>
      <c r="CS2998">
        <v>0.88800000000000001</v>
      </c>
      <c r="CT2998">
        <v>16891</v>
      </c>
      <c r="CU2998">
        <v>0.88196814562000003</v>
      </c>
      <c r="CV2998">
        <v>15</v>
      </c>
      <c r="CW2998">
        <v>9</v>
      </c>
      <c r="CX2998">
        <v>21</v>
      </c>
      <c r="CY2998">
        <v>412</v>
      </c>
      <c r="CZ2998">
        <v>915</v>
      </c>
      <c r="DA2998" s="2">
        <v>10078</v>
      </c>
      <c r="DB2998" s="2">
        <v>1455</v>
      </c>
      <c r="DC2998" s="2">
        <v>110.77</v>
      </c>
      <c r="DD2998" s="2">
        <v>740</v>
      </c>
      <c r="DE2998">
        <v>242</v>
      </c>
      <c r="DF2998">
        <v>19</v>
      </c>
      <c r="DG2998">
        <v>21.1</v>
      </c>
      <c r="DH2998">
        <v>26.37</v>
      </c>
      <c r="DI2998" s="2">
        <v>26.37</v>
      </c>
      <c r="DJ2998">
        <v>-1.58</v>
      </c>
      <c r="DK2998">
        <v>0.95791584462628154</v>
      </c>
      <c r="DL2998">
        <v>3.2894736842105261E-3</v>
      </c>
      <c r="DM2998">
        <v>0</v>
      </c>
      <c r="DN2998">
        <v>73.900000000000006</v>
      </c>
      <c r="DO2998">
        <v>0.30099999999999999</v>
      </c>
      <c r="DP2998">
        <v>2624.7599999999993</v>
      </c>
      <c r="DQ2998" s="2">
        <v>0</v>
      </c>
      <c r="DR2998" s="2">
        <v>3146.5058596199997</v>
      </c>
      <c r="DS2998">
        <v>1.2546526091186495E-2</v>
      </c>
      <c r="DT2998">
        <v>5.53061364722977</v>
      </c>
      <c r="DU2998">
        <v>1346673.4516640245</v>
      </c>
      <c r="DV2998">
        <v>1</v>
      </c>
    </row>
    <row r="2999" spans="1:126" x14ac:dyDescent="0.15">
      <c r="A2999" t="s">
        <v>4831</v>
      </c>
      <c r="B2999" t="s">
        <v>1404</v>
      </c>
      <c r="C2999">
        <v>55</v>
      </c>
      <c r="D2999">
        <v>49</v>
      </c>
      <c r="E2999" t="s">
        <v>4865</v>
      </c>
      <c r="F2999">
        <v>55049</v>
      </c>
      <c r="G2999" t="s">
        <v>7982</v>
      </c>
      <c r="H2999">
        <v>96.7</v>
      </c>
      <c r="I2999">
        <v>0.4</v>
      </c>
      <c r="J2999">
        <v>0.1</v>
      </c>
      <c r="K2999">
        <v>0.5</v>
      </c>
      <c r="L2999">
        <v>0.9</v>
      </c>
      <c r="M2999">
        <v>1.4</v>
      </c>
      <c r="N2999">
        <f t="shared" si="189"/>
        <v>9354.08</v>
      </c>
      <c r="O2999">
        <f t="shared" si="191"/>
        <v>645.92000000000007</v>
      </c>
      <c r="P2999">
        <f t="shared" si="192"/>
        <v>0.77510400000000035</v>
      </c>
      <c r="Q2999" s="4">
        <v>55049</v>
      </c>
      <c r="R2999" s="5">
        <v>43.001021000000001</v>
      </c>
      <c r="S2999" s="5">
        <v>-90.133690999999999</v>
      </c>
      <c r="T2999">
        <v>2</v>
      </c>
      <c r="U2999">
        <v>0.14927070805543044</v>
      </c>
      <c r="V2999">
        <v>23712</v>
      </c>
      <c r="W2999">
        <v>23754</v>
      </c>
      <c r="X2999">
        <v>23769</v>
      </c>
      <c r="Y2999">
        <v>23572</v>
      </c>
      <c r="Z2999">
        <v>12738</v>
      </c>
      <c r="AA2999">
        <v>54071</v>
      </c>
      <c r="AB2999">
        <v>10808.418</v>
      </c>
      <c r="AC2999">
        <v>55188</v>
      </c>
      <c r="AD2999">
        <v>3</v>
      </c>
      <c r="AE2999">
        <v>1.2621481761958855E-4</v>
      </c>
      <c r="AF2999">
        <v>105</v>
      </c>
      <c r="AG2999">
        <v>1588</v>
      </c>
      <c r="AH2999">
        <v>6.6120906801007559E-2</v>
      </c>
      <c r="AI2999" s="3">
        <v>350813</v>
      </c>
      <c r="AJ2999" s="3">
        <v>488126.43823640503</v>
      </c>
      <c r="AK2999">
        <v>123</v>
      </c>
      <c r="AL2999">
        <v>491622.39999999997</v>
      </c>
      <c r="AM2999">
        <v>475050</v>
      </c>
      <c r="AN2999">
        <v>185326</v>
      </c>
      <c r="AO2999">
        <v>660376</v>
      </c>
      <c r="AP2999">
        <v>10</v>
      </c>
      <c r="AQ2999">
        <v>2</v>
      </c>
      <c r="AR2999">
        <v>12</v>
      </c>
      <c r="AS2999">
        <v>0.50517807527153313</v>
      </c>
      <c r="AT2999">
        <v>13</v>
      </c>
      <c r="AU2999">
        <v>26</v>
      </c>
      <c r="AV2999">
        <f t="shared" si="190"/>
        <v>39</v>
      </c>
      <c r="AW2999">
        <v>15461</v>
      </c>
      <c r="AX2999">
        <v>0.66999999999999993</v>
      </c>
      <c r="AY2999">
        <v>1004136417.87634</v>
      </c>
      <c r="AZ2999">
        <v>1004136.41787634</v>
      </c>
      <c r="BA2999">
        <v>44796.415943648899</v>
      </c>
      <c r="BB2999">
        <v>0.22323214456664073</v>
      </c>
      <c r="BC2999">
        <v>6506</v>
      </c>
      <c r="BD2999">
        <v>5655</v>
      </c>
      <c r="BE2999">
        <v>851</v>
      </c>
      <c r="BF2999">
        <v>3.5889001349527667E-2</v>
      </c>
      <c r="BG2999">
        <v>429286</v>
      </c>
      <c r="BH2999">
        <v>18.060751398880896</v>
      </c>
      <c r="BI2999">
        <v>2638</v>
      </c>
      <c r="BJ2999">
        <v>15</v>
      </c>
      <c r="BK2999">
        <v>4</v>
      </c>
      <c r="BL2999">
        <v>2</v>
      </c>
      <c r="BM2999">
        <v>0</v>
      </c>
      <c r="BN2999">
        <v>0</v>
      </c>
      <c r="BO2999">
        <v>0</v>
      </c>
      <c r="BP2999">
        <v>3</v>
      </c>
      <c r="BQ2999">
        <v>0</v>
      </c>
      <c r="BR2999">
        <v>2</v>
      </c>
      <c r="BS2999">
        <v>0</v>
      </c>
      <c r="BT2999">
        <v>23498</v>
      </c>
      <c r="BU2999">
        <v>0.84</v>
      </c>
      <c r="BV2999">
        <v>0.66698250000000003</v>
      </c>
      <c r="BW2999">
        <v>162</v>
      </c>
      <c r="BX2999">
        <v>1.1064769999999999</v>
      </c>
      <c r="BY2999">
        <v>9.4424300000000003E-2</v>
      </c>
      <c r="BZ2999">
        <v>18</v>
      </c>
      <c r="CA2999">
        <v>3</v>
      </c>
      <c r="CB2999">
        <v>2</v>
      </c>
      <c r="CC2999">
        <v>0</v>
      </c>
      <c r="CD2999">
        <v>0</v>
      </c>
      <c r="CE2999">
        <v>1</v>
      </c>
      <c r="CF2999">
        <v>2</v>
      </c>
      <c r="CG2999">
        <v>1</v>
      </c>
      <c r="CH2999">
        <v>2</v>
      </c>
      <c r="CI2999">
        <v>0</v>
      </c>
      <c r="CJ2999">
        <v>23791</v>
      </c>
      <c r="CK2999">
        <v>1.2189483418099281</v>
      </c>
      <c r="CL2999">
        <v>0.83912432215304278</v>
      </c>
      <c r="CM2999">
        <v>149</v>
      </c>
      <c r="CN2999">
        <v>0.60061908997508562</v>
      </c>
      <c r="CO2999">
        <v>3147</v>
      </c>
      <c r="CP2999">
        <v>0.73429107000000005</v>
      </c>
      <c r="CQ2999">
        <v>0.152475957</v>
      </c>
      <c r="CR2999">
        <v>21373</v>
      </c>
      <c r="CS2999">
        <v>0.89700000000000002</v>
      </c>
      <c r="CT2999">
        <v>21293</v>
      </c>
      <c r="CU2999">
        <v>0.90750472987200004</v>
      </c>
      <c r="CV2999">
        <v>15</v>
      </c>
      <c r="CW2999">
        <v>9</v>
      </c>
      <c r="CX2999">
        <v>16</v>
      </c>
      <c r="CY2999">
        <v>1262</v>
      </c>
      <c r="CZ2999">
        <v>2555</v>
      </c>
      <c r="DA2999" s="2">
        <v>15999</v>
      </c>
      <c r="DB2999" s="2">
        <v>2620</v>
      </c>
      <c r="DC2999" s="2">
        <v>218.96</v>
      </c>
      <c r="DD2999" s="2">
        <v>713</v>
      </c>
      <c r="DE2999">
        <v>798</v>
      </c>
      <c r="DF2999">
        <v>41</v>
      </c>
      <c r="DG2999">
        <v>80</v>
      </c>
      <c r="DH2999">
        <v>16.84</v>
      </c>
      <c r="DI2999" s="2">
        <v>33.69</v>
      </c>
      <c r="DJ2999">
        <v>-0.98</v>
      </c>
      <c r="DK2999">
        <v>0.95742746135405477</v>
      </c>
      <c r="DL2999">
        <v>1.3224181360201511E-2</v>
      </c>
      <c r="DM2999">
        <v>0</v>
      </c>
      <c r="DN2999">
        <v>91</v>
      </c>
      <c r="DO2999">
        <v>0.187</v>
      </c>
      <c r="DP2999">
        <v>25781.59</v>
      </c>
      <c r="DQ2999" s="2">
        <v>0</v>
      </c>
      <c r="DR2999" s="2">
        <v>5107.436639609994</v>
      </c>
      <c r="DS2999">
        <v>1.0081300889848589E-2</v>
      </c>
      <c r="DT2999">
        <v>5.0635534890244296</v>
      </c>
      <c r="DU2999">
        <v>2489356.3188025635</v>
      </c>
      <c r="DV2999">
        <v>0</v>
      </c>
    </row>
    <row r="3000" spans="1:126" x14ac:dyDescent="0.15">
      <c r="A3000" t="s">
        <v>4831</v>
      </c>
      <c r="B3000" t="s">
        <v>2162</v>
      </c>
      <c r="C3000">
        <v>55</v>
      </c>
      <c r="D3000">
        <v>51</v>
      </c>
      <c r="E3000" t="s">
        <v>4866</v>
      </c>
      <c r="F3000">
        <v>55051</v>
      </c>
      <c r="G3000" t="s">
        <v>7983</v>
      </c>
      <c r="H3000">
        <v>97.6</v>
      </c>
      <c r="I3000">
        <v>0.1</v>
      </c>
      <c r="J3000">
        <v>0.6</v>
      </c>
      <c r="K3000">
        <v>0.3</v>
      </c>
      <c r="L3000">
        <v>0.9</v>
      </c>
      <c r="M3000">
        <v>0.6</v>
      </c>
      <c r="N3000">
        <f t="shared" ref="N3000:N3063" si="193">H3000^2+I3000^2+J3000^2+K3000^2+L3000^2+M3000^2</f>
        <v>9527.39</v>
      </c>
      <c r="O3000">
        <f t="shared" si="191"/>
        <v>472.61000000000058</v>
      </c>
      <c r="P3000">
        <f t="shared" si="192"/>
        <v>0.56713200000000086</v>
      </c>
      <c r="Q3000" s="4">
        <v>55051</v>
      </c>
      <c r="R3000" s="5">
        <v>46.326549999999997</v>
      </c>
      <c r="S3000" s="5">
        <v>-90.261297999999996</v>
      </c>
      <c r="T3000">
        <v>9</v>
      </c>
      <c r="U3000">
        <v>0.30442333938659044</v>
      </c>
      <c r="V3000">
        <v>5978</v>
      </c>
      <c r="W3000">
        <v>5927</v>
      </c>
      <c r="X3000">
        <v>5907</v>
      </c>
      <c r="Y3000">
        <v>5719</v>
      </c>
      <c r="Z3000">
        <v>3020</v>
      </c>
      <c r="AA3000">
        <v>54073</v>
      </c>
      <c r="AB3000">
        <v>2271.14</v>
      </c>
      <c r="AC3000">
        <v>42543</v>
      </c>
      <c r="AD3000">
        <v>1</v>
      </c>
      <c r="AE3000">
        <v>1.6929067208396818E-4</v>
      </c>
      <c r="AF3000">
        <v>4</v>
      </c>
      <c r="AG3000">
        <v>61</v>
      </c>
      <c r="AH3000">
        <v>6.5573770491803282E-2</v>
      </c>
      <c r="AI3000" s="3">
        <v>10207</v>
      </c>
      <c r="AJ3000" s="3">
        <v>485239.81050687504</v>
      </c>
      <c r="AK3000">
        <v>75</v>
      </c>
      <c r="AL3000">
        <v>588345.59999999998</v>
      </c>
      <c r="AM3000">
        <v>36828</v>
      </c>
      <c r="AN3000">
        <v>5608</v>
      </c>
      <c r="AO3000">
        <v>42436</v>
      </c>
      <c r="AP3000">
        <v>1</v>
      </c>
      <c r="AQ3000">
        <v>2</v>
      </c>
      <c r="AR3000">
        <v>3</v>
      </c>
      <c r="AS3000">
        <v>0.50615825881558973</v>
      </c>
      <c r="AT3000">
        <v>2</v>
      </c>
      <c r="AU3000">
        <v>9</v>
      </c>
      <c r="AV3000">
        <f t="shared" si="190"/>
        <v>11</v>
      </c>
      <c r="AW3000">
        <v>2511</v>
      </c>
      <c r="AX3000">
        <v>0.54</v>
      </c>
      <c r="AY3000">
        <v>904517633.50870502</v>
      </c>
      <c r="AZ3000">
        <v>904517.63350870507</v>
      </c>
      <c r="BA3000">
        <v>126359.112232952</v>
      </c>
      <c r="BB3000">
        <v>7.9139524038157924E-2</v>
      </c>
      <c r="BC3000">
        <v>4370</v>
      </c>
      <c r="BD3000">
        <v>4665</v>
      </c>
      <c r="BE3000">
        <v>-295</v>
      </c>
      <c r="BF3000">
        <v>-4.9347607895617263E-2</v>
      </c>
      <c r="BG3000">
        <v>82738</v>
      </c>
      <c r="BH3000">
        <v>14.006771626883358</v>
      </c>
      <c r="BI3000">
        <v>1122</v>
      </c>
      <c r="BJ3000">
        <v>2</v>
      </c>
      <c r="BK3000">
        <v>1</v>
      </c>
      <c r="BL3000">
        <v>2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1</v>
      </c>
      <c r="BS3000">
        <v>0</v>
      </c>
      <c r="BT3000">
        <v>6078</v>
      </c>
      <c r="BU3000">
        <v>0.82</v>
      </c>
      <c r="BV3000">
        <v>0.65696779999999999</v>
      </c>
      <c r="BW3000">
        <v>64</v>
      </c>
      <c r="BX3000">
        <v>1.1516949999999999</v>
      </c>
      <c r="BY3000">
        <v>0.62638110000000002</v>
      </c>
      <c r="BZ3000">
        <v>3</v>
      </c>
      <c r="CA3000">
        <v>0</v>
      </c>
      <c r="CB3000">
        <v>2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2</v>
      </c>
      <c r="CI3000">
        <v>0</v>
      </c>
      <c r="CJ3000">
        <v>5917</v>
      </c>
      <c r="CK3000">
        <v>1.3520365049856344</v>
      </c>
      <c r="CL3000">
        <v>0.8074699866607381</v>
      </c>
      <c r="CM3000">
        <v>45</v>
      </c>
      <c r="CN3000">
        <v>0.8281477334715297</v>
      </c>
      <c r="CO3000">
        <v>669</v>
      </c>
      <c r="CP3000">
        <v>-0.1475499036</v>
      </c>
      <c r="CQ3000">
        <v>-0.1573553879</v>
      </c>
      <c r="CR3000">
        <v>4994</v>
      </c>
      <c r="CS3000">
        <v>0.86499999999999999</v>
      </c>
      <c r="CT3000">
        <v>5165</v>
      </c>
      <c r="CU3000">
        <v>0.88078668684000005</v>
      </c>
      <c r="CV3000">
        <v>4</v>
      </c>
      <c r="CW3000">
        <v>2</v>
      </c>
      <c r="CX3000">
        <v>3</v>
      </c>
      <c r="CY3000">
        <v>53</v>
      </c>
      <c r="CZ3000">
        <v>79</v>
      </c>
      <c r="DA3000" s="2">
        <v>2652</v>
      </c>
      <c r="DB3000" s="2">
        <v>460</v>
      </c>
      <c r="DC3000" s="2">
        <v>118.93</v>
      </c>
      <c r="DD3000" s="2">
        <v>171</v>
      </c>
      <c r="DE3000">
        <v>19</v>
      </c>
      <c r="DF3000">
        <v>1</v>
      </c>
      <c r="DH3000">
        <v>33.979999999999997</v>
      </c>
      <c r="DI3000" s="2">
        <v>33.979999999999997</v>
      </c>
      <c r="DJ3000">
        <v>-0.7</v>
      </c>
      <c r="DK3000">
        <v>0.97305770549622805</v>
      </c>
      <c r="DL3000">
        <v>0</v>
      </c>
      <c r="DM3000">
        <v>0</v>
      </c>
      <c r="DN3000">
        <v>67.099999999999994</v>
      </c>
      <c r="DO3000">
        <v>0.129</v>
      </c>
      <c r="DP3000">
        <v>0</v>
      </c>
      <c r="DQ3000" s="2">
        <v>0</v>
      </c>
      <c r="DR3000" s="2">
        <v>4853.4541537600016</v>
      </c>
      <c r="DS3000">
        <v>7.1808666546846799E-3</v>
      </c>
      <c r="DT3000">
        <v>2.9845146324433398</v>
      </c>
      <c r="DU3000">
        <v>1755926.0521336561</v>
      </c>
      <c r="DV3000">
        <v>1</v>
      </c>
    </row>
    <row r="3001" spans="1:126" x14ac:dyDescent="0.15">
      <c r="A3001" t="s">
        <v>4831</v>
      </c>
      <c r="B3001" t="s">
        <v>174</v>
      </c>
      <c r="C3001">
        <v>55</v>
      </c>
      <c r="D3001">
        <v>53</v>
      </c>
      <c r="E3001" t="s">
        <v>4867</v>
      </c>
      <c r="F3001">
        <v>55053</v>
      </c>
      <c r="G3001" t="s">
        <v>7984</v>
      </c>
      <c r="H3001">
        <v>88</v>
      </c>
      <c r="I3001">
        <v>1.9</v>
      </c>
      <c r="J3001">
        <v>5.9</v>
      </c>
      <c r="K3001">
        <v>0.2</v>
      </c>
      <c r="L3001">
        <v>1.4</v>
      </c>
      <c r="M3001">
        <v>2.5</v>
      </c>
      <c r="N3001">
        <f t="shared" si="193"/>
        <v>7790.67</v>
      </c>
      <c r="O3001">
        <f t="shared" si="191"/>
        <v>2209.33</v>
      </c>
      <c r="P3001">
        <f t="shared" si="192"/>
        <v>2.651196000000001</v>
      </c>
      <c r="Q3001" s="4">
        <v>55053</v>
      </c>
      <c r="R3001" s="5">
        <v>44.326331000000003</v>
      </c>
      <c r="S3001" s="5">
        <v>-90.797490999999994</v>
      </c>
      <c r="T3001">
        <v>6</v>
      </c>
      <c r="U3001">
        <v>5.2708683814802183E-2</v>
      </c>
      <c r="V3001">
        <v>20436</v>
      </c>
      <c r="W3001">
        <v>20543</v>
      </c>
      <c r="X3001">
        <v>20543</v>
      </c>
      <c r="Y3001">
        <v>20520</v>
      </c>
      <c r="Z3001">
        <v>10936</v>
      </c>
      <c r="AA3001">
        <v>54075</v>
      </c>
      <c r="AB3001">
        <v>7978.869999999999</v>
      </c>
      <c r="AC3001">
        <v>47851</v>
      </c>
      <c r="AD3001">
        <v>2</v>
      </c>
      <c r="AE3001">
        <v>9.7356763861169258E-5</v>
      </c>
      <c r="AF3001">
        <v>49</v>
      </c>
      <c r="AG3001">
        <v>864</v>
      </c>
      <c r="AH3001">
        <v>5.6712962962962965E-2</v>
      </c>
      <c r="AI3001" s="3">
        <v>239936</v>
      </c>
      <c r="AJ3001" s="3">
        <v>632150.93043420999</v>
      </c>
      <c r="AK3001">
        <v>120</v>
      </c>
      <c r="AL3001">
        <v>640051.20000000007</v>
      </c>
      <c r="AM3001">
        <v>41719</v>
      </c>
      <c r="AN3001">
        <v>134449</v>
      </c>
      <c r="AO3001">
        <v>176168</v>
      </c>
      <c r="AP3001">
        <v>3</v>
      </c>
      <c r="AQ3001">
        <v>2</v>
      </c>
      <c r="AR3001">
        <v>5</v>
      </c>
      <c r="AS3001">
        <v>0.24339190965292315</v>
      </c>
      <c r="AT3001">
        <v>5</v>
      </c>
      <c r="AU3001">
        <v>17</v>
      </c>
      <c r="AV3001">
        <f t="shared" si="190"/>
        <v>22</v>
      </c>
      <c r="AW3001">
        <v>8926</v>
      </c>
      <c r="AX3001">
        <v>0.44999999999999996</v>
      </c>
      <c r="AY3001">
        <v>154000704.038892</v>
      </c>
      <c r="AZ3001">
        <v>154000.704038892</v>
      </c>
      <c r="BA3001">
        <v>7958.0075451329103</v>
      </c>
      <c r="BB3001">
        <v>1.2565959435557417</v>
      </c>
      <c r="BC3001">
        <v>14563</v>
      </c>
      <c r="BD3001">
        <v>715</v>
      </c>
      <c r="BE3001">
        <v>13848</v>
      </c>
      <c r="BF3001">
        <v>0.67762771579565473</v>
      </c>
      <c r="BG3001">
        <v>255881</v>
      </c>
      <c r="BH3001">
        <v>12.455873046779924</v>
      </c>
      <c r="BI3001">
        <v>2329</v>
      </c>
      <c r="BJ3001">
        <v>18</v>
      </c>
      <c r="BK3001">
        <v>2</v>
      </c>
      <c r="BL3001">
        <v>1</v>
      </c>
      <c r="BM3001">
        <v>0</v>
      </c>
      <c r="BN3001">
        <v>0</v>
      </c>
      <c r="BO3001">
        <v>1</v>
      </c>
      <c r="BP3001">
        <v>0</v>
      </c>
      <c r="BQ3001">
        <v>4</v>
      </c>
      <c r="BR3001">
        <v>2</v>
      </c>
      <c r="BS3001">
        <v>0</v>
      </c>
      <c r="BT3001">
        <v>19886</v>
      </c>
      <c r="BU3001">
        <v>0.84</v>
      </c>
      <c r="BV3001">
        <v>0.5927848</v>
      </c>
      <c r="BW3001">
        <v>128</v>
      </c>
      <c r="BX3001">
        <v>1.408026</v>
      </c>
      <c r="BY3001">
        <v>-0.1125535</v>
      </c>
      <c r="BZ3001">
        <v>20</v>
      </c>
      <c r="CA3001">
        <v>1</v>
      </c>
      <c r="CB3001">
        <v>1</v>
      </c>
      <c r="CC3001">
        <v>0</v>
      </c>
      <c r="CD3001">
        <v>0</v>
      </c>
      <c r="CE3001">
        <v>1</v>
      </c>
      <c r="CF3001">
        <v>0</v>
      </c>
      <c r="CG3001">
        <v>6</v>
      </c>
      <c r="CH3001">
        <v>2</v>
      </c>
      <c r="CI3001">
        <v>0</v>
      </c>
      <c r="CJ3001">
        <v>20631</v>
      </c>
      <c r="CK3001">
        <v>1.5025931850128447</v>
      </c>
      <c r="CL3001">
        <v>0.80701906412478341</v>
      </c>
      <c r="CM3001">
        <v>105</v>
      </c>
      <c r="CN3001">
        <v>0.52006547084901533</v>
      </c>
      <c r="CO3001">
        <v>1545</v>
      </c>
      <c r="CP3001">
        <v>-0.46771483780000001</v>
      </c>
      <c r="CQ3001">
        <v>-0.22401012840000001</v>
      </c>
      <c r="CR3001">
        <v>17964</v>
      </c>
      <c r="CS3001">
        <v>0.87400000000000011</v>
      </c>
      <c r="CT3001">
        <v>17759</v>
      </c>
      <c r="CU3001">
        <v>0.86249335931000004</v>
      </c>
      <c r="CV3001">
        <v>27</v>
      </c>
      <c r="CW3001">
        <v>12</v>
      </c>
      <c r="CX3001">
        <v>19</v>
      </c>
      <c r="CY3001">
        <v>1221</v>
      </c>
      <c r="CZ3001">
        <v>1371</v>
      </c>
      <c r="DA3001" s="2">
        <v>11894</v>
      </c>
      <c r="DB3001" s="2">
        <v>1325</v>
      </c>
      <c r="DC3001" s="2">
        <v>96.88</v>
      </c>
      <c r="DD3001" s="2">
        <v>2424</v>
      </c>
      <c r="DE3001">
        <v>402</v>
      </c>
      <c r="DF3001">
        <v>17</v>
      </c>
      <c r="DG3001">
        <v>14.53</v>
      </c>
      <c r="DH3001">
        <v>9.69</v>
      </c>
      <c r="DI3001" s="2">
        <v>4.84</v>
      </c>
      <c r="DJ3001">
        <v>-0.87</v>
      </c>
      <c r="DK3001">
        <v>0.92344625233395572</v>
      </c>
      <c r="DL3001">
        <v>2.8935185185185185E-2</v>
      </c>
      <c r="DM3001">
        <v>0</v>
      </c>
      <c r="DN3001">
        <v>33.9</v>
      </c>
      <c r="DO3001">
        <v>5.2999999999999999E-2</v>
      </c>
      <c r="DP3001">
        <v>3756.3399999999997</v>
      </c>
      <c r="DQ3001" s="2">
        <v>0</v>
      </c>
      <c r="DR3001" s="2">
        <v>840.17429229000038</v>
      </c>
      <c r="DS3001">
        <v>1.3126764891309786E-3</v>
      </c>
      <c r="DT3001">
        <v>4.2175000737395099</v>
      </c>
      <c r="DU3001">
        <v>2699415.9831970623</v>
      </c>
      <c r="DV3001">
        <v>1</v>
      </c>
    </row>
    <row r="3002" spans="1:126" x14ac:dyDescent="0.15">
      <c r="A3002" t="s">
        <v>4831</v>
      </c>
      <c r="B3002" t="s">
        <v>176</v>
      </c>
      <c r="C3002">
        <v>55</v>
      </c>
      <c r="D3002">
        <v>55</v>
      </c>
      <c r="E3002" t="s">
        <v>4868</v>
      </c>
      <c r="F3002">
        <v>55055</v>
      </c>
      <c r="G3002" t="s">
        <v>7985</v>
      </c>
      <c r="H3002">
        <v>90.7</v>
      </c>
      <c r="I3002">
        <v>0.8</v>
      </c>
      <c r="J3002">
        <v>0.3</v>
      </c>
      <c r="K3002">
        <v>0.7</v>
      </c>
      <c r="L3002">
        <v>1</v>
      </c>
      <c r="M3002">
        <v>6.6</v>
      </c>
      <c r="N3002">
        <f t="shared" si="193"/>
        <v>8272.2699999999986</v>
      </c>
      <c r="O3002">
        <f t="shared" si="191"/>
        <v>1727.7300000000014</v>
      </c>
      <c r="P3002">
        <f t="shared" si="192"/>
        <v>2.0732760000000026</v>
      </c>
      <c r="Q3002" s="4">
        <v>55055</v>
      </c>
      <c r="R3002" s="5">
        <v>43.013804</v>
      </c>
      <c r="S3002" s="5">
        <v>-88.773984999999996</v>
      </c>
      <c r="T3002">
        <v>4</v>
      </c>
      <c r="U3002">
        <v>8.3886183022298139E-2</v>
      </c>
      <c r="V3002">
        <v>83751</v>
      </c>
      <c r="W3002">
        <v>84201</v>
      </c>
      <c r="X3002">
        <v>84345</v>
      </c>
      <c r="Y3002">
        <v>84525</v>
      </c>
      <c r="Z3002">
        <v>44546</v>
      </c>
      <c r="AA3002">
        <v>54077</v>
      </c>
      <c r="AB3002">
        <v>37545.563999999998</v>
      </c>
      <c r="AC3002">
        <v>56877</v>
      </c>
      <c r="AD3002">
        <v>6</v>
      </c>
      <c r="AE3002">
        <v>7.1136404054775035E-5</v>
      </c>
      <c r="AF3002">
        <v>113</v>
      </c>
      <c r="AG3002">
        <v>1225</v>
      </c>
      <c r="AH3002">
        <v>9.2244897959183669E-2</v>
      </c>
      <c r="AI3002" s="3">
        <v>227901</v>
      </c>
      <c r="AJ3002" s="3">
        <v>356136.205902285</v>
      </c>
      <c r="AK3002">
        <v>78</v>
      </c>
      <c r="AL3002">
        <v>372992</v>
      </c>
      <c r="AM3002">
        <v>62292</v>
      </c>
      <c r="AN3002">
        <v>164890</v>
      </c>
      <c r="AO3002">
        <v>227182</v>
      </c>
      <c r="AP3002">
        <v>16</v>
      </c>
      <c r="AQ3002">
        <v>4</v>
      </c>
      <c r="AR3002">
        <v>20</v>
      </c>
      <c r="AS3002">
        <v>0.23752687022719446</v>
      </c>
      <c r="AT3002">
        <v>20</v>
      </c>
      <c r="AU3002">
        <v>122</v>
      </c>
      <c r="AV3002">
        <f t="shared" si="190"/>
        <v>142</v>
      </c>
      <c r="AW3002">
        <v>71440</v>
      </c>
      <c r="AX3002">
        <v>0.85</v>
      </c>
      <c r="AY3002">
        <v>853356919.52692795</v>
      </c>
      <c r="AZ3002">
        <v>853356.91952692799</v>
      </c>
      <c r="BA3002">
        <v>11111.474026334099</v>
      </c>
      <c r="BB3002">
        <v>0.89997060482705404</v>
      </c>
      <c r="BC3002">
        <v>30580</v>
      </c>
      <c r="BD3002">
        <v>163</v>
      </c>
      <c r="BE3002">
        <v>30417</v>
      </c>
      <c r="BF3002">
        <v>0.36318372317942471</v>
      </c>
      <c r="BG3002">
        <v>1158008</v>
      </c>
      <c r="BH3002">
        <v>13.729420831110321</v>
      </c>
      <c r="BI3002">
        <v>7035</v>
      </c>
      <c r="BJ3002">
        <v>63</v>
      </c>
      <c r="BK3002">
        <v>4</v>
      </c>
      <c r="BL3002">
        <v>7</v>
      </c>
      <c r="BM3002">
        <v>1</v>
      </c>
      <c r="BN3002">
        <v>1</v>
      </c>
      <c r="BO3002">
        <v>5</v>
      </c>
      <c r="BP3002">
        <v>8</v>
      </c>
      <c r="BQ3002">
        <v>13</v>
      </c>
      <c r="BR3002">
        <v>4</v>
      </c>
      <c r="BS3002">
        <v>0</v>
      </c>
      <c r="BT3002">
        <v>80833</v>
      </c>
      <c r="BU3002">
        <v>0.82</v>
      </c>
      <c r="BV3002">
        <v>0.69039090000000003</v>
      </c>
      <c r="BW3002">
        <v>439</v>
      </c>
      <c r="BX3002">
        <v>1.3113459999999999</v>
      </c>
      <c r="BY3002">
        <v>0.1765861</v>
      </c>
      <c r="BZ3002">
        <v>64</v>
      </c>
      <c r="CA3002">
        <v>3</v>
      </c>
      <c r="CB3002">
        <v>6</v>
      </c>
      <c r="CC3002">
        <v>0</v>
      </c>
      <c r="CD3002">
        <v>1</v>
      </c>
      <c r="CE3002">
        <v>4</v>
      </c>
      <c r="CF3002">
        <v>10</v>
      </c>
      <c r="CG3002">
        <v>9</v>
      </c>
      <c r="CH3002">
        <v>6</v>
      </c>
      <c r="CI3002">
        <v>0</v>
      </c>
      <c r="CJ3002">
        <v>84372</v>
      </c>
      <c r="CK3002">
        <v>1.2207841463992795</v>
      </c>
      <c r="CL3002">
        <v>0.83088152512477953</v>
      </c>
      <c r="CM3002">
        <v>398</v>
      </c>
      <c r="CN3002">
        <v>0.30808226262251448</v>
      </c>
      <c r="CO3002">
        <v>10617</v>
      </c>
      <c r="CP3002">
        <v>0.227700967</v>
      </c>
      <c r="CQ3002">
        <v>0.13200743100000001</v>
      </c>
      <c r="CR3002">
        <v>75979</v>
      </c>
      <c r="CS3002">
        <v>0.89800000000000002</v>
      </c>
      <c r="CT3002">
        <v>74957</v>
      </c>
      <c r="CU3002">
        <v>0.90923648728799999</v>
      </c>
      <c r="CV3002">
        <v>67</v>
      </c>
      <c r="CW3002">
        <v>48</v>
      </c>
      <c r="CX3002">
        <v>36</v>
      </c>
      <c r="CY3002">
        <v>1651</v>
      </c>
      <c r="CZ3002">
        <v>1945</v>
      </c>
      <c r="DA3002" s="2">
        <v>44357</v>
      </c>
      <c r="DB3002" s="2">
        <v>8730</v>
      </c>
      <c r="DC3002" s="2">
        <v>104.13</v>
      </c>
      <c r="DD3002" s="2">
        <v>4639</v>
      </c>
      <c r="DE3002">
        <v>624</v>
      </c>
      <c r="DF3002">
        <v>63</v>
      </c>
      <c r="DG3002">
        <v>37.869999999999997</v>
      </c>
      <c r="DH3002">
        <v>8.2799999999999994</v>
      </c>
      <c r="DI3002" s="2">
        <v>11.83</v>
      </c>
      <c r="DJ3002">
        <v>-1.63</v>
      </c>
      <c r="DK3002">
        <v>0.95415992031627772</v>
      </c>
      <c r="DL3002">
        <v>1.0612244897959184E-2</v>
      </c>
      <c r="DM3002">
        <v>0</v>
      </c>
      <c r="DN3002">
        <v>145.6</v>
      </c>
      <c r="DO3002">
        <v>0.39500000000000002</v>
      </c>
      <c r="DP3002">
        <v>4936.79</v>
      </c>
      <c r="DQ3002" s="2">
        <v>0</v>
      </c>
      <c r="DR3002" s="2">
        <v>10823.879779310004</v>
      </c>
      <c r="DS3002">
        <v>2.9019092385650921E-2</v>
      </c>
      <c r="DT3002">
        <v>4.2359593269118898</v>
      </c>
      <c r="DU3002">
        <v>1579978.9412635197</v>
      </c>
      <c r="DV3002">
        <v>0</v>
      </c>
    </row>
    <row r="3003" spans="1:126" x14ac:dyDescent="0.15">
      <c r="A3003" t="s">
        <v>4831</v>
      </c>
      <c r="B3003" t="s">
        <v>4869</v>
      </c>
      <c r="C3003">
        <v>55</v>
      </c>
      <c r="D3003">
        <v>57</v>
      </c>
      <c r="E3003" t="s">
        <v>4870</v>
      </c>
      <c r="F3003">
        <v>55057</v>
      </c>
      <c r="G3003" t="s">
        <v>7986</v>
      </c>
      <c r="H3003">
        <v>92.7</v>
      </c>
      <c r="I3003">
        <v>2</v>
      </c>
      <c r="J3003">
        <v>1.4</v>
      </c>
      <c r="K3003">
        <v>0.4</v>
      </c>
      <c r="L3003">
        <v>0.9</v>
      </c>
      <c r="M3003">
        <v>2.6</v>
      </c>
      <c r="N3003">
        <f t="shared" si="193"/>
        <v>8606.98</v>
      </c>
      <c r="O3003">
        <f t="shared" si="191"/>
        <v>1393.0200000000004</v>
      </c>
      <c r="P3003">
        <f t="shared" si="192"/>
        <v>1.6716240000000011</v>
      </c>
      <c r="Q3003" s="4">
        <v>55057</v>
      </c>
      <c r="R3003" s="5">
        <v>43.932836000000002</v>
      </c>
      <c r="S3003" s="5">
        <v>-90.113984000000002</v>
      </c>
      <c r="T3003">
        <v>7</v>
      </c>
      <c r="U3003">
        <v>0.17808523704737</v>
      </c>
      <c r="V3003">
        <v>26701</v>
      </c>
      <c r="W3003">
        <v>26607</v>
      </c>
      <c r="X3003">
        <v>26494</v>
      </c>
      <c r="Y3003">
        <v>26301</v>
      </c>
      <c r="Z3003">
        <v>14192</v>
      </c>
      <c r="AA3003">
        <v>54079</v>
      </c>
      <c r="AB3003">
        <v>10172.567999999999</v>
      </c>
      <c r="AC3003">
        <v>44961</v>
      </c>
      <c r="AD3003">
        <v>0</v>
      </c>
      <c r="AE3003">
        <v>0</v>
      </c>
      <c r="AF3003">
        <v>39</v>
      </c>
      <c r="AG3003">
        <v>827</v>
      </c>
      <c r="AH3003">
        <v>4.7158403869407499E-2</v>
      </c>
      <c r="AI3003" s="3">
        <v>180039</v>
      </c>
      <c r="AJ3003" s="3">
        <v>490907.69050973502</v>
      </c>
      <c r="AK3003">
        <v>95</v>
      </c>
      <c r="AL3003">
        <v>514700.80000000005</v>
      </c>
      <c r="AM3003">
        <v>315306</v>
      </c>
      <c r="AN3003">
        <v>107132</v>
      </c>
      <c r="AO3003">
        <v>422438</v>
      </c>
      <c r="AP3003">
        <v>10</v>
      </c>
      <c r="AQ3003">
        <v>0</v>
      </c>
      <c r="AR3003">
        <v>10</v>
      </c>
      <c r="AS3003">
        <v>0.37584094411245161</v>
      </c>
      <c r="AT3003">
        <v>11</v>
      </c>
      <c r="AU3003">
        <v>41</v>
      </c>
      <c r="AV3003">
        <f t="shared" si="190"/>
        <v>52</v>
      </c>
      <c r="AW3003">
        <v>5761</v>
      </c>
      <c r="AX3003">
        <v>0.21999999999999997</v>
      </c>
      <c r="AY3003">
        <v>220865501.37347999</v>
      </c>
      <c r="AZ3003">
        <v>220865.50137347999</v>
      </c>
      <c r="BA3003">
        <v>9072.2232511765997</v>
      </c>
      <c r="BB3003">
        <v>1.1022656435072928</v>
      </c>
      <c r="BC3003">
        <v>5963</v>
      </c>
      <c r="BD3003">
        <v>17577</v>
      </c>
      <c r="BE3003">
        <v>-11614</v>
      </c>
      <c r="BF3003">
        <v>-0.43496498258492189</v>
      </c>
      <c r="BG3003">
        <v>402946</v>
      </c>
      <c r="BH3003">
        <v>15.208952970483884</v>
      </c>
      <c r="BI3003">
        <v>3204</v>
      </c>
      <c r="BJ3003">
        <v>27</v>
      </c>
      <c r="BK3003">
        <v>4</v>
      </c>
      <c r="BL3003">
        <v>2</v>
      </c>
      <c r="BM3003">
        <v>0</v>
      </c>
      <c r="BN3003">
        <v>0</v>
      </c>
      <c r="BO3003">
        <v>3</v>
      </c>
      <c r="BP3003">
        <v>2</v>
      </c>
      <c r="BQ3003">
        <v>4</v>
      </c>
      <c r="BR3003">
        <v>2</v>
      </c>
      <c r="BS3003">
        <v>0</v>
      </c>
      <c r="BT3003">
        <v>26451</v>
      </c>
      <c r="BU3003">
        <v>0.79</v>
      </c>
      <c r="BV3003">
        <v>0.54967580000000005</v>
      </c>
      <c r="BW3003">
        <v>194</v>
      </c>
      <c r="BX3003">
        <v>1.6634530000000001</v>
      </c>
      <c r="BY3003">
        <v>3.6045399999999998E-2</v>
      </c>
      <c r="BZ3003">
        <v>26</v>
      </c>
      <c r="CA3003">
        <v>3</v>
      </c>
      <c r="CB3003">
        <v>1</v>
      </c>
      <c r="CC3003">
        <v>0</v>
      </c>
      <c r="CD3003">
        <v>0</v>
      </c>
      <c r="CE3003">
        <v>1</v>
      </c>
      <c r="CF3003">
        <v>2</v>
      </c>
      <c r="CG3003">
        <v>2</v>
      </c>
      <c r="CH3003">
        <v>2</v>
      </c>
      <c r="CI3003">
        <v>0</v>
      </c>
      <c r="CJ3003">
        <v>26313</v>
      </c>
      <c r="CK3003">
        <v>1.4061490517994906</v>
      </c>
      <c r="CL3003">
        <v>0.81173644474948525</v>
      </c>
      <c r="CM3003">
        <v>175</v>
      </c>
      <c r="CN3003">
        <v>0.74052800740457614</v>
      </c>
      <c r="CO3003">
        <v>1752</v>
      </c>
      <c r="CP3003">
        <v>-0.97658048850000001</v>
      </c>
      <c r="CQ3003">
        <v>-0.62900447810000004</v>
      </c>
      <c r="CR3003">
        <v>23034</v>
      </c>
      <c r="CS3003">
        <v>0.88</v>
      </c>
      <c r="CT3003">
        <v>23150</v>
      </c>
      <c r="CU3003">
        <v>0.88270817956000003</v>
      </c>
      <c r="CV3003">
        <v>15</v>
      </c>
      <c r="CW3003">
        <v>9</v>
      </c>
      <c r="CX3003">
        <v>21</v>
      </c>
      <c r="CY3003">
        <v>813</v>
      </c>
      <c r="CZ3003">
        <v>1274</v>
      </c>
      <c r="DA3003" s="2">
        <v>12890</v>
      </c>
      <c r="DB3003" s="2">
        <v>1955</v>
      </c>
      <c r="DC3003" s="2">
        <v>82.87</v>
      </c>
      <c r="DD3003" s="2">
        <v>1510</v>
      </c>
      <c r="DE3003">
        <v>375</v>
      </c>
      <c r="DF3003">
        <v>20</v>
      </c>
      <c r="DG3003">
        <v>15.07</v>
      </c>
      <c r="DH3003">
        <v>18.829999999999998</v>
      </c>
      <c r="DI3003" s="2">
        <v>22.6</v>
      </c>
      <c r="DJ3003">
        <v>-0.43</v>
      </c>
      <c r="DK3003">
        <v>0.98393681369036712</v>
      </c>
      <c r="DL3003">
        <v>1.2091898428053204E-2</v>
      </c>
      <c r="DM3003">
        <v>0</v>
      </c>
      <c r="DN3003">
        <v>50.9</v>
      </c>
      <c r="DO3003">
        <v>9.9000000000000005E-2</v>
      </c>
      <c r="DP3003">
        <v>3023.79</v>
      </c>
      <c r="DQ3003" s="2">
        <v>0</v>
      </c>
      <c r="DR3003" s="2">
        <v>4031.2145719000005</v>
      </c>
      <c r="DS3003">
        <v>7.8321708645133804E-3</v>
      </c>
      <c r="DT3003">
        <v>4.2799965269616402</v>
      </c>
      <c r="DU3003">
        <v>2202917.636424378</v>
      </c>
      <c r="DV3003">
        <v>1</v>
      </c>
    </row>
    <row r="3004" spans="1:126" x14ac:dyDescent="0.15">
      <c r="A3004" t="s">
        <v>4831</v>
      </c>
      <c r="B3004" t="s">
        <v>4871</v>
      </c>
      <c r="C3004">
        <v>55</v>
      </c>
      <c r="D3004">
        <v>59</v>
      </c>
      <c r="E3004" t="s">
        <v>4872</v>
      </c>
      <c r="F3004">
        <v>55059</v>
      </c>
      <c r="G3004" t="s">
        <v>7987</v>
      </c>
      <c r="H3004">
        <v>78</v>
      </c>
      <c r="I3004">
        <v>6.4</v>
      </c>
      <c r="J3004">
        <v>0.3</v>
      </c>
      <c r="K3004">
        <v>1.4</v>
      </c>
      <c r="L3004">
        <v>2.1</v>
      </c>
      <c r="M3004">
        <v>11.8</v>
      </c>
      <c r="N3004">
        <f t="shared" si="193"/>
        <v>6270.66</v>
      </c>
      <c r="O3004">
        <f t="shared" si="191"/>
        <v>3729.34</v>
      </c>
      <c r="P3004">
        <f t="shared" si="192"/>
        <v>4.4752080000000021</v>
      </c>
      <c r="Q3004" s="4">
        <v>55059</v>
      </c>
      <c r="R3004" s="5">
        <v>42.579703000000002</v>
      </c>
      <c r="S3004" s="5">
        <v>-87.425004999999999</v>
      </c>
      <c r="T3004">
        <v>1</v>
      </c>
      <c r="U3004">
        <v>7.6108166808662073E-2</v>
      </c>
      <c r="V3004">
        <v>166373</v>
      </c>
      <c r="W3004">
        <v>167268</v>
      </c>
      <c r="X3004">
        <v>167738</v>
      </c>
      <c r="Y3004">
        <v>167882</v>
      </c>
      <c r="Z3004">
        <v>89563</v>
      </c>
      <c r="AA3004">
        <v>54081</v>
      </c>
      <c r="AB3004">
        <v>71909.291000000012</v>
      </c>
      <c r="AC3004">
        <v>54918</v>
      </c>
      <c r="AD3004">
        <v>8</v>
      </c>
      <c r="AE3004">
        <v>4.7693426653471483E-5</v>
      </c>
      <c r="AF3004">
        <v>51</v>
      </c>
      <c r="AG3004">
        <v>359</v>
      </c>
      <c r="AH3004">
        <v>0.14206128133704735</v>
      </c>
      <c r="AI3004" s="3">
        <v>76632</v>
      </c>
      <c r="AJ3004" s="3">
        <v>174083.94563820501</v>
      </c>
      <c r="AK3004">
        <v>45</v>
      </c>
      <c r="AL3004">
        <v>482790.40000000002</v>
      </c>
      <c r="AM3004">
        <v>400902</v>
      </c>
      <c r="AN3004">
        <v>52161</v>
      </c>
      <c r="AO3004">
        <v>453063</v>
      </c>
      <c r="AP3004">
        <v>14</v>
      </c>
      <c r="AQ3004">
        <v>4</v>
      </c>
      <c r="AR3004">
        <v>18</v>
      </c>
      <c r="AS3004">
        <v>0.10761173685343281</v>
      </c>
      <c r="AT3004">
        <v>19</v>
      </c>
      <c r="AU3004">
        <v>155</v>
      </c>
      <c r="AV3004">
        <f t="shared" si="190"/>
        <v>174</v>
      </c>
      <c r="AW3004">
        <v>258093</v>
      </c>
      <c r="AX3004">
        <v>0.99</v>
      </c>
      <c r="AY3004">
        <v>1279018205.3482299</v>
      </c>
      <c r="AZ3004">
        <v>1279018.20534823</v>
      </c>
      <c r="BA3004">
        <v>8528.6173103530291</v>
      </c>
      <c r="BB3004">
        <v>1.1725230053247711</v>
      </c>
      <c r="BC3004">
        <v>16661</v>
      </c>
      <c r="BD3004">
        <v>97180</v>
      </c>
      <c r="BE3004">
        <v>-80519</v>
      </c>
      <c r="BF3004">
        <v>-0.48396674941246476</v>
      </c>
      <c r="BG3004">
        <v>2352114</v>
      </c>
      <c r="BH3004">
        <v>14.022547067450429</v>
      </c>
      <c r="BI3004">
        <v>12973</v>
      </c>
      <c r="BJ3004">
        <v>72</v>
      </c>
      <c r="BK3004">
        <v>14</v>
      </c>
      <c r="BL3004">
        <v>4</v>
      </c>
      <c r="BM3004">
        <v>0</v>
      </c>
      <c r="BN3004">
        <v>1</v>
      </c>
      <c r="BO3004">
        <v>14</v>
      </c>
      <c r="BP3004">
        <v>3</v>
      </c>
      <c r="BQ3004">
        <v>21</v>
      </c>
      <c r="BR3004">
        <v>7</v>
      </c>
      <c r="BS3004">
        <v>0</v>
      </c>
      <c r="BT3004">
        <v>165382</v>
      </c>
      <c r="BU3004">
        <v>0.78</v>
      </c>
      <c r="BV3004">
        <v>0.64492340000000004</v>
      </c>
      <c r="BW3004">
        <v>599</v>
      </c>
      <c r="BX3004">
        <v>0.82233860000000003</v>
      </c>
      <c r="BY3004">
        <v>-0.68436870000000005</v>
      </c>
      <c r="BZ3004">
        <v>76</v>
      </c>
      <c r="CA3004">
        <v>13</v>
      </c>
      <c r="CB3004">
        <v>3</v>
      </c>
      <c r="CC3004">
        <v>1</v>
      </c>
      <c r="CD3004">
        <v>1</v>
      </c>
      <c r="CE3004">
        <v>7</v>
      </c>
      <c r="CF3004">
        <v>3</v>
      </c>
      <c r="CG3004">
        <v>13</v>
      </c>
      <c r="CH3004">
        <v>6</v>
      </c>
      <c r="CI3004">
        <v>1</v>
      </c>
      <c r="CJ3004">
        <v>168215</v>
      </c>
      <c r="CK3004">
        <v>0.73715185922777404</v>
      </c>
      <c r="CL3004">
        <v>0.84258053764672802</v>
      </c>
      <c r="CM3004">
        <v>535</v>
      </c>
      <c r="CN3004">
        <v>-0.32928058344516459</v>
      </c>
      <c r="CO3004">
        <v>23490.999999999996</v>
      </c>
      <c r="CP3004">
        <v>-0.84256842300000001</v>
      </c>
      <c r="CQ3004">
        <v>-0.36931309550000002</v>
      </c>
      <c r="CR3004">
        <v>148647</v>
      </c>
      <c r="CS3004">
        <v>0.88200000000000001</v>
      </c>
      <c r="CT3004">
        <v>146907</v>
      </c>
      <c r="CU3004">
        <v>0.89819210572000008</v>
      </c>
      <c r="CV3004">
        <v>143</v>
      </c>
      <c r="CW3004">
        <v>104</v>
      </c>
      <c r="CX3004">
        <v>75</v>
      </c>
      <c r="CY3004">
        <v>793</v>
      </c>
      <c r="CZ3004">
        <v>575</v>
      </c>
      <c r="DA3004" s="2">
        <v>77423</v>
      </c>
      <c r="DB3004" s="2">
        <v>17760</v>
      </c>
      <c r="DC3004" s="2">
        <v>161.54</v>
      </c>
      <c r="DD3004" s="2">
        <v>20967</v>
      </c>
      <c r="DE3004">
        <v>188</v>
      </c>
      <c r="DF3004">
        <v>11</v>
      </c>
      <c r="DG3004">
        <v>26.23</v>
      </c>
      <c r="DH3004">
        <v>4.7699999999999996</v>
      </c>
      <c r="DI3004" s="2">
        <v>6.56</v>
      </c>
      <c r="DJ3004">
        <v>-0.45</v>
      </c>
      <c r="DK3004">
        <v>0.90558774402338449</v>
      </c>
      <c r="DL3004">
        <v>2.7855153203342618E-3</v>
      </c>
      <c r="DM3004">
        <v>0</v>
      </c>
      <c r="DN3004">
        <v>79.8</v>
      </c>
      <c r="DO3004">
        <v>0.45799999999999996</v>
      </c>
      <c r="DP3004">
        <v>734.28</v>
      </c>
      <c r="DQ3004" s="2">
        <v>0</v>
      </c>
      <c r="DR3004" s="2">
        <v>437.16139793999974</v>
      </c>
      <c r="DS3004">
        <v>9.0549432353750122E-4</v>
      </c>
      <c r="DT3004">
        <v>4.0440588987857797</v>
      </c>
      <c r="DU3004">
        <v>1952432.8133683463</v>
      </c>
      <c r="DV3004">
        <v>0</v>
      </c>
    </row>
    <row r="3005" spans="1:126" x14ac:dyDescent="0.15">
      <c r="A3005" t="s">
        <v>4831</v>
      </c>
      <c r="B3005" t="s">
        <v>4873</v>
      </c>
      <c r="C3005">
        <v>55</v>
      </c>
      <c r="D3005">
        <v>61</v>
      </c>
      <c r="E3005" t="s">
        <v>4874</v>
      </c>
      <c r="F3005">
        <v>55061</v>
      </c>
      <c r="G3005" t="s">
        <v>7988</v>
      </c>
      <c r="H3005">
        <v>95.9</v>
      </c>
      <c r="I3005">
        <v>0.3</v>
      </c>
      <c r="J3005">
        <v>0.4</v>
      </c>
      <c r="K3005">
        <v>0.3</v>
      </c>
      <c r="L3005">
        <v>0.9</v>
      </c>
      <c r="M3005">
        <v>2.2999999999999998</v>
      </c>
      <c r="N3005">
        <f t="shared" si="193"/>
        <v>9203.2500000000018</v>
      </c>
      <c r="O3005">
        <f t="shared" si="191"/>
        <v>796.74999999999818</v>
      </c>
      <c r="P3005">
        <f t="shared" si="192"/>
        <v>0.95609999999999817</v>
      </c>
      <c r="Q3005" s="4">
        <v>55061</v>
      </c>
      <c r="R3005" s="5">
        <v>44.501064</v>
      </c>
      <c r="S3005" s="5">
        <v>-87.163061999999996</v>
      </c>
      <c r="T3005">
        <v>2</v>
      </c>
      <c r="U3005">
        <v>0.14642646420057906</v>
      </c>
      <c r="V3005">
        <v>20600</v>
      </c>
      <c r="W3005">
        <v>20545</v>
      </c>
      <c r="X3005">
        <v>20483</v>
      </c>
      <c r="Y3005">
        <v>20336</v>
      </c>
      <c r="Z3005">
        <v>10695</v>
      </c>
      <c r="AA3005">
        <v>54083</v>
      </c>
      <c r="AB3005">
        <v>8995.1549999999988</v>
      </c>
      <c r="AC3005">
        <v>56863</v>
      </c>
      <c r="AD3005">
        <v>2</v>
      </c>
      <c r="AE3005">
        <v>9.7641946980422785E-5</v>
      </c>
      <c r="AF3005">
        <v>59</v>
      </c>
      <c r="AG3005">
        <v>734</v>
      </c>
      <c r="AH3005">
        <v>8.038147138964577E-2</v>
      </c>
      <c r="AI3005" s="3">
        <v>176735</v>
      </c>
      <c r="AJ3005" s="3">
        <v>219150.15986010502</v>
      </c>
      <c r="AK3005">
        <v>114</v>
      </c>
      <c r="AL3005">
        <v>694150.39999999991</v>
      </c>
      <c r="AM3005">
        <v>721</v>
      </c>
      <c r="AN3005">
        <v>130054</v>
      </c>
      <c r="AO3005">
        <v>130775</v>
      </c>
      <c r="AP3005">
        <v>8</v>
      </c>
      <c r="AQ3005">
        <v>4</v>
      </c>
      <c r="AR3005">
        <v>12</v>
      </c>
      <c r="AS3005">
        <v>0.58408371866634212</v>
      </c>
      <c r="AT3005">
        <v>11</v>
      </c>
      <c r="AU3005">
        <v>26</v>
      </c>
      <c r="AV3005">
        <f t="shared" si="190"/>
        <v>37</v>
      </c>
      <c r="AW3005">
        <v>7911</v>
      </c>
      <c r="AX3005">
        <v>0.4</v>
      </c>
      <c r="AY3005">
        <v>551106203.61223996</v>
      </c>
      <c r="AZ3005">
        <v>551106.20361223991</v>
      </c>
      <c r="BA3005">
        <v>27207.0403391664</v>
      </c>
      <c r="BB3005">
        <v>0.36755192315440183</v>
      </c>
      <c r="BC3005">
        <v>11676</v>
      </c>
      <c r="BD3005">
        <v>13870</v>
      </c>
      <c r="BE3005">
        <v>-2194</v>
      </c>
      <c r="BF3005">
        <v>-0.10650485436893203</v>
      </c>
      <c r="BG3005">
        <v>394120</v>
      </c>
      <c r="BH3005">
        <v>19.241322071962117</v>
      </c>
      <c r="BI3005">
        <v>2723</v>
      </c>
      <c r="BJ3005">
        <v>13</v>
      </c>
      <c r="BK3005">
        <v>1</v>
      </c>
      <c r="BL3005">
        <v>2</v>
      </c>
      <c r="BM3005">
        <v>0</v>
      </c>
      <c r="BN3005">
        <v>0</v>
      </c>
      <c r="BO3005">
        <v>4</v>
      </c>
      <c r="BP3005">
        <v>2</v>
      </c>
      <c r="BQ3005">
        <v>1</v>
      </c>
      <c r="BR3005">
        <v>1</v>
      </c>
      <c r="BS3005">
        <v>0</v>
      </c>
      <c r="BT3005">
        <v>20315</v>
      </c>
      <c r="BU3005">
        <v>0.88</v>
      </c>
      <c r="BV3005">
        <v>0.67553859999999999</v>
      </c>
      <c r="BW3005">
        <v>146</v>
      </c>
      <c r="BX3005">
        <v>1.1813929999999999</v>
      </c>
      <c r="BY3005">
        <v>0.2136052</v>
      </c>
      <c r="BZ3005">
        <v>15</v>
      </c>
      <c r="CA3005">
        <v>0</v>
      </c>
      <c r="CB3005">
        <v>1</v>
      </c>
      <c r="CC3005">
        <v>0</v>
      </c>
      <c r="CD3005">
        <v>0</v>
      </c>
      <c r="CE3005">
        <v>3</v>
      </c>
      <c r="CF3005">
        <v>3</v>
      </c>
      <c r="CG3005">
        <v>1</v>
      </c>
      <c r="CH3005">
        <v>2</v>
      </c>
      <c r="CI3005">
        <v>0</v>
      </c>
      <c r="CJ3005">
        <v>20412</v>
      </c>
      <c r="CK3005">
        <v>1.2247697432882618</v>
      </c>
      <c r="CL3005">
        <v>0.86476533730314187</v>
      </c>
      <c r="CM3005">
        <v>127</v>
      </c>
      <c r="CN3005">
        <v>0.69035864812430414</v>
      </c>
      <c r="CO3005">
        <v>1851</v>
      </c>
      <c r="CP3005">
        <v>1.0085832480000001</v>
      </c>
      <c r="CQ3005">
        <v>0.28896893499999998</v>
      </c>
      <c r="CR3005">
        <v>18396</v>
      </c>
      <c r="CS3005">
        <v>0.90400000000000003</v>
      </c>
      <c r="CT3005">
        <v>18416</v>
      </c>
      <c r="CU3005">
        <v>0.91491300745699999</v>
      </c>
      <c r="CV3005">
        <v>9</v>
      </c>
      <c r="CW3005">
        <v>7</v>
      </c>
      <c r="CX3005">
        <v>8</v>
      </c>
      <c r="CY3005">
        <v>1844</v>
      </c>
      <c r="CZ3005">
        <v>1196</v>
      </c>
      <c r="DA3005" s="2">
        <v>10261</v>
      </c>
      <c r="DB3005" s="2">
        <v>1670</v>
      </c>
      <c r="DC3005" s="2">
        <v>146.31</v>
      </c>
      <c r="DD3005" s="2">
        <v>594</v>
      </c>
      <c r="DE3005">
        <v>355</v>
      </c>
      <c r="DF3005">
        <v>35</v>
      </c>
      <c r="DG3005">
        <v>24.38</v>
      </c>
      <c r="DH3005">
        <v>9.75</v>
      </c>
      <c r="DI3005" s="2">
        <v>14.63</v>
      </c>
      <c r="DJ3005">
        <v>0.17</v>
      </c>
      <c r="DK3005">
        <v>0.97033977423826634</v>
      </c>
      <c r="DL3005">
        <v>5.4495912806539508E-3</v>
      </c>
      <c r="DM3005">
        <v>0</v>
      </c>
      <c r="DN3005">
        <v>116.1</v>
      </c>
      <c r="DO3005">
        <v>0.53600000000000003</v>
      </c>
      <c r="DP3005">
        <v>1954.12</v>
      </c>
      <c r="DQ3005" s="2">
        <v>0</v>
      </c>
      <c r="DR3005" s="2">
        <v>308.36761776999992</v>
      </c>
      <c r="DS3005">
        <v>4.4423832454069056E-4</v>
      </c>
      <c r="DT3005">
        <v>6.1544591557562098</v>
      </c>
      <c r="DU3005">
        <v>4272120.2847518343</v>
      </c>
      <c r="DV3005">
        <v>1</v>
      </c>
    </row>
    <row r="3006" spans="1:126" x14ac:dyDescent="0.15">
      <c r="A3006" t="s">
        <v>4831</v>
      </c>
      <c r="B3006" t="s">
        <v>4875</v>
      </c>
      <c r="C3006">
        <v>55</v>
      </c>
      <c r="D3006">
        <v>63</v>
      </c>
      <c r="E3006" t="s">
        <v>4876</v>
      </c>
      <c r="F3006">
        <v>55063</v>
      </c>
      <c r="G3006" t="s">
        <v>7989</v>
      </c>
      <c r="H3006">
        <v>91.1</v>
      </c>
      <c r="I3006">
        <v>1.4</v>
      </c>
      <c r="J3006">
        <v>0.4</v>
      </c>
      <c r="K3006">
        <v>4.0999999999999996</v>
      </c>
      <c r="L3006">
        <v>1.5</v>
      </c>
      <c r="M3006">
        <v>1.5</v>
      </c>
      <c r="N3006">
        <f t="shared" si="193"/>
        <v>8322.6399999999976</v>
      </c>
      <c r="O3006">
        <f t="shared" si="191"/>
        <v>1677.3600000000024</v>
      </c>
      <c r="P3006">
        <f t="shared" si="192"/>
        <v>2.0128320000000035</v>
      </c>
      <c r="Q3006" s="4">
        <v>55063</v>
      </c>
      <c r="R3006" s="5">
        <v>43.908222000000002</v>
      </c>
      <c r="S3006" s="5">
        <v>-91.111757999999995</v>
      </c>
      <c r="T3006">
        <v>3</v>
      </c>
      <c r="U3006">
        <v>0.14304200780427082</v>
      </c>
      <c r="V3006">
        <v>114718</v>
      </c>
      <c r="W3006">
        <v>116470</v>
      </c>
      <c r="X3006">
        <v>117048</v>
      </c>
      <c r="Y3006">
        <v>117669</v>
      </c>
      <c r="Z3006">
        <v>57239</v>
      </c>
      <c r="AA3006">
        <v>54085</v>
      </c>
      <c r="AB3006">
        <v>48466.832000000002</v>
      </c>
      <c r="AC3006">
        <v>50539</v>
      </c>
      <c r="AD3006">
        <v>6</v>
      </c>
      <c r="AE3006">
        <v>5.1261021119540703E-5</v>
      </c>
      <c r="AF3006">
        <v>53</v>
      </c>
      <c r="AG3006">
        <v>748</v>
      </c>
      <c r="AH3006">
        <v>7.0855614973262038E-2</v>
      </c>
      <c r="AI3006" s="3">
        <v>158718</v>
      </c>
      <c r="AJ3006" s="3">
        <v>289120.42154430499</v>
      </c>
      <c r="AK3006">
        <v>132</v>
      </c>
      <c r="AL3006">
        <v>307174.39999999997</v>
      </c>
      <c r="AM3006">
        <v>619718</v>
      </c>
      <c r="AN3006">
        <v>88617</v>
      </c>
      <c r="AO3006">
        <v>708335</v>
      </c>
      <c r="AP3006">
        <v>15</v>
      </c>
      <c r="AQ3006">
        <v>5</v>
      </c>
      <c r="AR3006">
        <v>20</v>
      </c>
      <c r="AS3006">
        <v>0.17171803897999485</v>
      </c>
      <c r="AT3006">
        <v>23</v>
      </c>
      <c r="AU3006">
        <v>132</v>
      </c>
      <c r="AV3006">
        <f t="shared" si="190"/>
        <v>155</v>
      </c>
      <c r="AW3006">
        <v>129301</v>
      </c>
      <c r="AX3006">
        <v>0.97</v>
      </c>
      <c r="AY3006">
        <v>489610416.38116002</v>
      </c>
      <c r="AZ3006">
        <v>489610.41638116003</v>
      </c>
      <c r="BA3006">
        <v>4566.9401955148296</v>
      </c>
      <c r="BB3006">
        <v>2.1896498688160952</v>
      </c>
      <c r="BC3006">
        <v>78703</v>
      </c>
      <c r="BD3006">
        <v>68363</v>
      </c>
      <c r="BE3006">
        <v>10340</v>
      </c>
      <c r="BF3006">
        <v>9.0134067888212835E-2</v>
      </c>
      <c r="BG3006">
        <v>2321407</v>
      </c>
      <c r="BH3006">
        <v>19.832948875674937</v>
      </c>
      <c r="BI3006">
        <v>10650</v>
      </c>
      <c r="BJ3006">
        <v>82</v>
      </c>
      <c r="BK3006">
        <v>27</v>
      </c>
      <c r="BL3006">
        <v>5</v>
      </c>
      <c r="BM3006">
        <v>2</v>
      </c>
      <c r="BN3006">
        <v>2</v>
      </c>
      <c r="BO3006">
        <v>16</v>
      </c>
      <c r="BP3006">
        <v>4</v>
      </c>
      <c r="BQ3006">
        <v>15</v>
      </c>
      <c r="BR3006">
        <v>6</v>
      </c>
      <c r="BS3006">
        <v>1</v>
      </c>
      <c r="BT3006">
        <v>113679</v>
      </c>
      <c r="BU3006">
        <v>0.85</v>
      </c>
      <c r="BV3006">
        <v>0.71541089999999996</v>
      </c>
      <c r="BW3006">
        <v>740</v>
      </c>
      <c r="BX3006">
        <v>1.4074720000000001</v>
      </c>
      <c r="BY3006">
        <v>0.51922429999999997</v>
      </c>
      <c r="BZ3006">
        <v>85</v>
      </c>
      <c r="CA3006">
        <v>22</v>
      </c>
      <c r="CB3006">
        <v>7</v>
      </c>
      <c r="CC3006">
        <v>2</v>
      </c>
      <c r="CD3006">
        <v>1</v>
      </c>
      <c r="CE3006">
        <v>18</v>
      </c>
      <c r="CF3006">
        <v>4</v>
      </c>
      <c r="CG3006">
        <v>15</v>
      </c>
      <c r="CH3006">
        <v>5</v>
      </c>
      <c r="CI3006">
        <v>0</v>
      </c>
      <c r="CJ3006">
        <v>117852</v>
      </c>
      <c r="CK3006">
        <v>1.3491497810813562</v>
      </c>
      <c r="CL3006">
        <v>0.79759196651878295</v>
      </c>
      <c r="CM3006">
        <v>694</v>
      </c>
      <c r="CN3006">
        <v>0.47766882920371517</v>
      </c>
      <c r="CO3006">
        <v>18962</v>
      </c>
      <c r="CP3006">
        <v>0.39221167099999998</v>
      </c>
      <c r="CQ3006">
        <v>0.80267050600000001</v>
      </c>
      <c r="CR3006">
        <v>104242</v>
      </c>
      <c r="CS3006">
        <v>0.88</v>
      </c>
      <c r="CT3006">
        <v>103590</v>
      </c>
      <c r="CU3006">
        <v>0.91960328014199999</v>
      </c>
      <c r="CV3006">
        <v>300</v>
      </c>
      <c r="CW3006">
        <v>104</v>
      </c>
      <c r="CX3006">
        <v>168</v>
      </c>
      <c r="CY3006">
        <v>601</v>
      </c>
      <c r="CZ3006">
        <v>1178</v>
      </c>
      <c r="DA3006" s="2">
        <v>86999</v>
      </c>
      <c r="DB3006" s="2">
        <v>13830</v>
      </c>
      <c r="DC3006" s="2">
        <v>164.51</v>
      </c>
      <c r="DD3006" s="2">
        <v>9949</v>
      </c>
      <c r="DE3006">
        <v>336</v>
      </c>
      <c r="DF3006">
        <v>32</v>
      </c>
      <c r="DG3006">
        <v>68.540000000000006</v>
      </c>
      <c r="DH3006">
        <v>6.85</v>
      </c>
      <c r="DI3006" s="2">
        <v>11.14</v>
      </c>
      <c r="DJ3006">
        <v>-0.69</v>
      </c>
      <c r="DK3006">
        <v>0.9657190740810746</v>
      </c>
      <c r="DL3006">
        <v>4.0106951871657755E-2</v>
      </c>
      <c r="DM3006">
        <v>0</v>
      </c>
      <c r="DN3006">
        <v>30.2</v>
      </c>
      <c r="DO3006">
        <v>9.8000000000000004E-2</v>
      </c>
      <c r="DP3006">
        <v>2646.71</v>
      </c>
      <c r="DQ3006" s="2">
        <v>0</v>
      </c>
      <c r="DR3006" s="2">
        <v>2142.1318458299993</v>
      </c>
      <c r="DS3006">
        <v>6.9692221094705097E-3</v>
      </c>
      <c r="DT3006">
        <v>4.4563273966654</v>
      </c>
      <c r="DU3006">
        <v>1368869.694274256</v>
      </c>
      <c r="DV3006">
        <v>0</v>
      </c>
    </row>
    <row r="3007" spans="1:126" x14ac:dyDescent="0.15">
      <c r="A3007" t="s">
        <v>4831</v>
      </c>
      <c r="B3007" t="s">
        <v>333</v>
      </c>
      <c r="C3007">
        <v>55</v>
      </c>
      <c r="D3007">
        <v>65</v>
      </c>
      <c r="E3007" t="s">
        <v>4877</v>
      </c>
      <c r="F3007">
        <v>55065</v>
      </c>
      <c r="G3007" t="s">
        <v>7990</v>
      </c>
      <c r="H3007">
        <v>95.6</v>
      </c>
      <c r="I3007">
        <v>0.2</v>
      </c>
      <c r="J3007">
        <v>0.2</v>
      </c>
      <c r="K3007">
        <v>0.3</v>
      </c>
      <c r="L3007">
        <v>0.5</v>
      </c>
      <c r="M3007">
        <v>3.1</v>
      </c>
      <c r="N3007">
        <f t="shared" si="193"/>
        <v>9149.3900000000012</v>
      </c>
      <c r="O3007">
        <f t="shared" si="191"/>
        <v>850.60999999999876</v>
      </c>
      <c r="P3007">
        <f t="shared" si="192"/>
        <v>1.0207319999999989</v>
      </c>
      <c r="Q3007" s="4">
        <v>55065</v>
      </c>
      <c r="R3007" s="5">
        <v>42.655577999999998</v>
      </c>
      <c r="S3007" s="5">
        <v>-90.130291999999997</v>
      </c>
      <c r="T3007">
        <v>8</v>
      </c>
      <c r="U3007">
        <v>0.20539006833039999</v>
      </c>
      <c r="V3007">
        <v>16836</v>
      </c>
      <c r="W3007">
        <v>16847</v>
      </c>
      <c r="X3007">
        <v>16835</v>
      </c>
      <c r="Y3007">
        <v>16800</v>
      </c>
      <c r="Z3007">
        <v>8615</v>
      </c>
      <c r="AA3007">
        <v>54087</v>
      </c>
      <c r="AB3007">
        <v>7308.6920000000009</v>
      </c>
      <c r="AC3007">
        <v>51445</v>
      </c>
      <c r="AD3007">
        <v>2</v>
      </c>
      <c r="AE3007">
        <v>1.188001188001188E-4</v>
      </c>
      <c r="AF3007">
        <v>45</v>
      </c>
      <c r="AG3007">
        <v>1252</v>
      </c>
      <c r="AH3007">
        <v>3.5942492012779555E-2</v>
      </c>
      <c r="AI3007" s="3">
        <v>368501</v>
      </c>
      <c r="AJ3007" s="3">
        <v>405495.66860282002</v>
      </c>
      <c r="AK3007">
        <v>120</v>
      </c>
      <c r="AL3007">
        <v>406156.79999999999</v>
      </c>
      <c r="AM3007">
        <v>938066</v>
      </c>
      <c r="AN3007">
        <v>239663</v>
      </c>
      <c r="AO3007">
        <v>1177729</v>
      </c>
      <c r="AP3007">
        <v>11</v>
      </c>
      <c r="AQ3007">
        <v>0</v>
      </c>
      <c r="AR3007">
        <v>11</v>
      </c>
      <c r="AS3007">
        <v>0.65293524069567277</v>
      </c>
      <c r="AT3007">
        <v>11</v>
      </c>
      <c r="AU3007">
        <v>14</v>
      </c>
      <c r="AV3007">
        <f t="shared" si="190"/>
        <v>25</v>
      </c>
      <c r="AW3007">
        <v>6937</v>
      </c>
      <c r="AX3007">
        <v>0.44999999999999996</v>
      </c>
      <c r="AY3007">
        <v>468282060.52144599</v>
      </c>
      <c r="AZ3007">
        <v>468282.06052144599</v>
      </c>
      <c r="BA3007">
        <v>29081.361932379401</v>
      </c>
      <c r="BB3007">
        <v>0.34386285013928203</v>
      </c>
      <c r="BC3007">
        <v>4270</v>
      </c>
      <c r="BD3007">
        <v>2163</v>
      </c>
      <c r="BE3007">
        <v>2107</v>
      </c>
      <c r="BF3007">
        <v>0.12514849132810643</v>
      </c>
      <c r="BG3007">
        <v>353093</v>
      </c>
      <c r="BH3007">
        <v>20.973745173745172</v>
      </c>
      <c r="BI3007">
        <v>2160</v>
      </c>
      <c r="BJ3007">
        <v>19</v>
      </c>
      <c r="BK3007">
        <v>0</v>
      </c>
      <c r="BL3007">
        <v>1</v>
      </c>
      <c r="BM3007">
        <v>0</v>
      </c>
      <c r="BN3007">
        <v>0</v>
      </c>
      <c r="BO3007">
        <v>0</v>
      </c>
      <c r="BP3007">
        <v>1</v>
      </c>
      <c r="BQ3007">
        <v>1</v>
      </c>
      <c r="BR3007">
        <v>3</v>
      </c>
      <c r="BS3007">
        <v>0</v>
      </c>
      <c r="BT3007">
        <v>15737</v>
      </c>
      <c r="BU3007">
        <v>0.85</v>
      </c>
      <c r="BV3007">
        <v>0.64235909999999996</v>
      </c>
      <c r="BW3007">
        <v>129</v>
      </c>
      <c r="BX3007">
        <v>1.5886130000000001</v>
      </c>
      <c r="BY3007">
        <v>0.53697589999999995</v>
      </c>
      <c r="BZ3007">
        <v>18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2</v>
      </c>
      <c r="CG3007">
        <v>1</v>
      </c>
      <c r="CH3007">
        <v>2</v>
      </c>
      <c r="CI3007">
        <v>0</v>
      </c>
      <c r="CJ3007">
        <v>16826</v>
      </c>
      <c r="CK3007">
        <v>1.4263639605372638</v>
      </c>
      <c r="CL3007">
        <v>0.80994092483194136</v>
      </c>
      <c r="CM3007">
        <v>113</v>
      </c>
      <c r="CN3007">
        <v>0.74123461809866442</v>
      </c>
      <c r="CO3007">
        <v>1673</v>
      </c>
      <c r="CP3007">
        <v>0.302489601</v>
      </c>
      <c r="CQ3007">
        <v>0.111804942</v>
      </c>
      <c r="CR3007">
        <v>15209</v>
      </c>
      <c r="CS3007">
        <v>0.90400000000000003</v>
      </c>
      <c r="CT3007">
        <v>14412</v>
      </c>
      <c r="CU3007">
        <v>0.86001625356</v>
      </c>
      <c r="CV3007">
        <v>29</v>
      </c>
      <c r="CW3007">
        <v>4</v>
      </c>
      <c r="CX3007">
        <v>4</v>
      </c>
      <c r="CY3007">
        <v>1520</v>
      </c>
      <c r="CZ3007">
        <v>2034</v>
      </c>
      <c r="DA3007" s="2">
        <v>8032</v>
      </c>
      <c r="DB3007" s="2">
        <v>1240</v>
      </c>
      <c r="DC3007" s="2">
        <v>143.15</v>
      </c>
      <c r="DD3007" s="2">
        <v>539</v>
      </c>
      <c r="DE3007">
        <v>603</v>
      </c>
      <c r="DF3007">
        <v>30</v>
      </c>
      <c r="DG3007">
        <v>5.96</v>
      </c>
      <c r="DH3007">
        <v>41.75</v>
      </c>
      <c r="DI3007" s="2">
        <v>23.86</v>
      </c>
      <c r="DJ3007">
        <v>-1.53</v>
      </c>
      <c r="DK3007">
        <v>0.9376745246281557</v>
      </c>
      <c r="DL3007">
        <v>2.2364217252396165E-2</v>
      </c>
      <c r="DM3007">
        <v>0</v>
      </c>
      <c r="DN3007">
        <v>135.9</v>
      </c>
      <c r="DO3007">
        <v>0.32700000000000001</v>
      </c>
      <c r="DP3007">
        <v>15794.39</v>
      </c>
      <c r="DQ3007" s="2">
        <v>0</v>
      </c>
      <c r="DR3007" s="2">
        <v>1391.8097222399992</v>
      </c>
      <c r="DS3007">
        <v>3.4267927788708221E-3</v>
      </c>
      <c r="DT3007">
        <v>4.4200998371267497</v>
      </c>
      <c r="DU3007">
        <v>1795253.6055279218</v>
      </c>
      <c r="DV3007">
        <v>0</v>
      </c>
    </row>
    <row r="3008" spans="1:126" x14ac:dyDescent="0.15">
      <c r="A3008" t="s">
        <v>4831</v>
      </c>
      <c r="B3008" t="s">
        <v>4878</v>
      </c>
      <c r="C3008">
        <v>55</v>
      </c>
      <c r="D3008">
        <v>67</v>
      </c>
      <c r="E3008" t="s">
        <v>4879</v>
      </c>
      <c r="F3008">
        <v>55067</v>
      </c>
      <c r="G3008" t="s">
        <v>7991</v>
      </c>
      <c r="H3008">
        <v>95.7</v>
      </c>
      <c r="I3008">
        <v>0.4</v>
      </c>
      <c r="J3008">
        <v>0.9</v>
      </c>
      <c r="K3008">
        <v>0.3</v>
      </c>
      <c r="L3008">
        <v>1.2</v>
      </c>
      <c r="M3008">
        <v>1.6</v>
      </c>
      <c r="N3008">
        <f t="shared" si="193"/>
        <v>9163.5499999999993</v>
      </c>
      <c r="O3008">
        <f t="shared" si="191"/>
        <v>836.45000000000073</v>
      </c>
      <c r="P3008">
        <f t="shared" si="192"/>
        <v>1.0037400000000012</v>
      </c>
      <c r="Q3008" s="4">
        <v>55067</v>
      </c>
      <c r="R3008" s="5">
        <v>45.26238</v>
      </c>
      <c r="S3008" s="5">
        <v>-89.067548000000002</v>
      </c>
      <c r="T3008">
        <v>6</v>
      </c>
      <c r="U3008">
        <v>0.20701834796612129</v>
      </c>
      <c r="V3008">
        <v>19951</v>
      </c>
      <c r="W3008">
        <v>19706</v>
      </c>
      <c r="X3008">
        <v>19551</v>
      </c>
      <c r="Y3008">
        <v>19038</v>
      </c>
      <c r="Z3008">
        <v>10094</v>
      </c>
      <c r="AA3008">
        <v>54089</v>
      </c>
      <c r="AB3008">
        <v>7813.4310000000005</v>
      </c>
      <c r="AC3008">
        <v>41775</v>
      </c>
      <c r="AD3008">
        <v>1</v>
      </c>
      <c r="AE3008">
        <v>5.1148278860416345E-5</v>
      </c>
      <c r="AF3008">
        <v>34</v>
      </c>
      <c r="AG3008">
        <v>396</v>
      </c>
      <c r="AH3008">
        <v>8.5858585858585856E-2</v>
      </c>
      <c r="AI3008" s="3">
        <v>113881</v>
      </c>
      <c r="AJ3008" s="3">
        <v>557203.89201115002</v>
      </c>
      <c r="AK3008">
        <v>125</v>
      </c>
      <c r="AL3008">
        <v>568288</v>
      </c>
      <c r="AM3008">
        <v>866934</v>
      </c>
      <c r="AN3008">
        <v>70665</v>
      </c>
      <c r="AO3008">
        <v>937599</v>
      </c>
      <c r="AP3008">
        <v>5</v>
      </c>
      <c r="AQ3008">
        <v>1</v>
      </c>
      <c r="AR3008">
        <v>6</v>
      </c>
      <c r="AS3008">
        <v>0.30447579417436316</v>
      </c>
      <c r="AT3008">
        <v>6</v>
      </c>
      <c r="AU3008">
        <v>36</v>
      </c>
      <c r="AV3008">
        <f t="shared" si="190"/>
        <v>42</v>
      </c>
      <c r="AW3008">
        <v>10458</v>
      </c>
      <c r="AX3008">
        <v>0.56000000000000005</v>
      </c>
      <c r="AY3008">
        <v>818103718.20156801</v>
      </c>
      <c r="AZ3008">
        <v>818103.718201568</v>
      </c>
      <c r="BA3008">
        <v>39616.211269382598</v>
      </c>
      <c r="BB3008">
        <v>0.25242191717935691</v>
      </c>
      <c r="BC3008">
        <v>13885</v>
      </c>
      <c r="BD3008">
        <v>4682</v>
      </c>
      <c r="BE3008">
        <v>9203</v>
      </c>
      <c r="BF3008">
        <v>0.46128013633401832</v>
      </c>
      <c r="BG3008">
        <v>91283</v>
      </c>
      <c r="BH3008">
        <v>4.6689683392153851</v>
      </c>
      <c r="BI3008">
        <v>2699</v>
      </c>
      <c r="BJ3008">
        <v>24</v>
      </c>
      <c r="BK3008">
        <v>4</v>
      </c>
      <c r="BL3008">
        <v>4</v>
      </c>
      <c r="BM3008">
        <v>0</v>
      </c>
      <c r="BN3008">
        <v>0</v>
      </c>
      <c r="BO3008">
        <v>2</v>
      </c>
      <c r="BP3008">
        <v>1</v>
      </c>
      <c r="BQ3008">
        <v>5</v>
      </c>
      <c r="BR3008">
        <v>2</v>
      </c>
      <c r="BS3008">
        <v>0</v>
      </c>
      <c r="BT3008">
        <v>20008</v>
      </c>
      <c r="BU3008">
        <v>0.84</v>
      </c>
      <c r="BV3008">
        <v>0.65053159999999999</v>
      </c>
      <c r="BW3008">
        <v>156</v>
      </c>
      <c r="BX3008">
        <v>2.0991599999999999</v>
      </c>
      <c r="BY3008">
        <v>0.9338902</v>
      </c>
      <c r="BZ3008">
        <v>25</v>
      </c>
      <c r="CA3008">
        <v>3</v>
      </c>
      <c r="CB3008">
        <v>4</v>
      </c>
      <c r="CC3008">
        <v>0</v>
      </c>
      <c r="CD3008">
        <v>0</v>
      </c>
      <c r="CE3008">
        <v>3</v>
      </c>
      <c r="CF3008">
        <v>2</v>
      </c>
      <c r="CG3008">
        <v>5</v>
      </c>
      <c r="CH3008">
        <v>3</v>
      </c>
      <c r="CI3008">
        <v>0</v>
      </c>
      <c r="CJ3008">
        <v>19369</v>
      </c>
      <c r="CK3008">
        <v>2.3233001187464506</v>
      </c>
      <c r="CL3008">
        <v>0.83836773730772296</v>
      </c>
      <c r="CM3008">
        <v>147</v>
      </c>
      <c r="CN3008">
        <v>1.8181093158892885</v>
      </c>
      <c r="CO3008">
        <v>1511</v>
      </c>
      <c r="CP3008">
        <v>-0.3956963409</v>
      </c>
      <c r="CQ3008">
        <v>-0.35955589650000003</v>
      </c>
      <c r="CR3008">
        <v>16643</v>
      </c>
      <c r="CS3008">
        <v>0.86900000000000011</v>
      </c>
      <c r="CT3008">
        <v>17497</v>
      </c>
      <c r="CU3008">
        <v>0.88576812634999991</v>
      </c>
      <c r="CV3008">
        <v>17</v>
      </c>
      <c r="CW3008">
        <v>10</v>
      </c>
      <c r="CX3008">
        <v>16</v>
      </c>
      <c r="CY3008">
        <v>885</v>
      </c>
      <c r="CZ3008">
        <v>636</v>
      </c>
      <c r="DA3008" s="2">
        <v>10707</v>
      </c>
      <c r="DB3008" s="2">
        <v>1205</v>
      </c>
      <c r="DC3008" s="2">
        <v>76.63</v>
      </c>
      <c r="DD3008" s="2">
        <v>743</v>
      </c>
      <c r="DE3008">
        <v>164</v>
      </c>
      <c r="DF3008">
        <v>27</v>
      </c>
      <c r="DG3008">
        <v>25.54</v>
      </c>
      <c r="DH3008">
        <v>20.43</v>
      </c>
      <c r="DI3008" s="2">
        <v>10.220000000000001</v>
      </c>
      <c r="DJ3008">
        <v>-3.13</v>
      </c>
      <c r="DK3008">
        <v>0.98674932605087762</v>
      </c>
      <c r="DL3008">
        <v>1.2626262626262626E-2</v>
      </c>
      <c r="DM3008">
        <v>0</v>
      </c>
      <c r="DN3008">
        <v>118.1</v>
      </c>
      <c r="DO3008">
        <v>0.20899999999999999</v>
      </c>
      <c r="DP3008">
        <v>366.16</v>
      </c>
      <c r="DQ3008" s="2">
        <v>32727</v>
      </c>
      <c r="DR3008" s="2">
        <v>19156.361398839996</v>
      </c>
      <c r="DS3008">
        <v>3.3709340481404254E-2</v>
      </c>
      <c r="DT3008">
        <v>9.8243487487041108</v>
      </c>
      <c r="DU3008">
        <v>5583059.5017035613</v>
      </c>
      <c r="DV3008">
        <v>1</v>
      </c>
    </row>
    <row r="3009" spans="1:126" x14ac:dyDescent="0.15">
      <c r="A3009" t="s">
        <v>4831</v>
      </c>
      <c r="B3009" t="s">
        <v>337</v>
      </c>
      <c r="C3009">
        <v>55</v>
      </c>
      <c r="D3009">
        <v>69</v>
      </c>
      <c r="E3009" t="s">
        <v>4880</v>
      </c>
      <c r="F3009">
        <v>55069</v>
      </c>
      <c r="G3009" t="s">
        <v>7992</v>
      </c>
      <c r="H3009">
        <v>96.6</v>
      </c>
      <c r="I3009">
        <v>0.5</v>
      </c>
      <c r="J3009">
        <v>0.3</v>
      </c>
      <c r="K3009">
        <v>0.4</v>
      </c>
      <c r="L3009">
        <v>1</v>
      </c>
      <c r="M3009">
        <v>1.2</v>
      </c>
      <c r="N3009">
        <f t="shared" si="193"/>
        <v>9334.5</v>
      </c>
      <c r="O3009">
        <f t="shared" si="191"/>
        <v>665.5</v>
      </c>
      <c r="P3009">
        <f t="shared" si="192"/>
        <v>0.79860000000000031</v>
      </c>
      <c r="Q3009" s="4">
        <v>55069</v>
      </c>
      <c r="R3009" s="5">
        <v>45.338417</v>
      </c>
      <c r="S3009" s="5">
        <v>-89.742309000000006</v>
      </c>
      <c r="T3009">
        <v>6</v>
      </c>
      <c r="U3009">
        <v>8.9346049328539859E-2</v>
      </c>
      <c r="V3009">
        <v>28710</v>
      </c>
      <c r="W3009">
        <v>28566</v>
      </c>
      <c r="X3009">
        <v>28286</v>
      </c>
      <c r="Y3009">
        <v>27863</v>
      </c>
      <c r="Z3009">
        <v>15133</v>
      </c>
      <c r="AA3009">
        <v>54091</v>
      </c>
      <c r="AB3009">
        <v>12363.02</v>
      </c>
      <c r="AC3009">
        <v>49721</v>
      </c>
      <c r="AD3009">
        <v>3</v>
      </c>
      <c r="AE3009">
        <v>1.0605953475217422E-4</v>
      </c>
      <c r="AF3009">
        <v>72</v>
      </c>
      <c r="AG3009">
        <v>449</v>
      </c>
      <c r="AH3009">
        <v>0.16035634743875279</v>
      </c>
      <c r="AI3009" s="3">
        <v>76844</v>
      </c>
      <c r="AJ3009" s="3">
        <v>562469.63111306506</v>
      </c>
      <c r="AK3009">
        <v>98</v>
      </c>
      <c r="AL3009">
        <v>580460.80000000005</v>
      </c>
      <c r="AM3009">
        <v>145892</v>
      </c>
      <c r="AN3009">
        <v>34088</v>
      </c>
      <c r="AO3009">
        <v>179980</v>
      </c>
      <c r="AP3009">
        <v>1</v>
      </c>
      <c r="AQ3009">
        <v>0</v>
      </c>
      <c r="AR3009">
        <v>1</v>
      </c>
      <c r="AS3009">
        <v>3.5006651263740113E-2</v>
      </c>
      <c r="AT3009">
        <v>1</v>
      </c>
      <c r="AU3009">
        <v>45</v>
      </c>
      <c r="AV3009">
        <f t="shared" si="190"/>
        <v>46</v>
      </c>
      <c r="AW3009">
        <v>17522</v>
      </c>
      <c r="AX3009">
        <v>0.64</v>
      </c>
      <c r="AY3009">
        <v>384297752.51064903</v>
      </c>
      <c r="AZ3009">
        <v>384297.75251064904</v>
      </c>
      <c r="BA3009">
        <v>12846.453889680601</v>
      </c>
      <c r="BB3009">
        <v>0.77842493234906462</v>
      </c>
      <c r="BC3009">
        <v>27194</v>
      </c>
      <c r="BD3009">
        <v>15465</v>
      </c>
      <c r="BE3009">
        <v>11729</v>
      </c>
      <c r="BF3009">
        <v>0.40853361198188787</v>
      </c>
      <c r="BG3009">
        <v>400494</v>
      </c>
      <c r="BH3009">
        <v>14.158735770345753</v>
      </c>
      <c r="BI3009">
        <v>3743</v>
      </c>
      <c r="BJ3009">
        <v>21</v>
      </c>
      <c r="BK3009">
        <v>2</v>
      </c>
      <c r="BL3009">
        <v>3</v>
      </c>
      <c r="BM3009">
        <v>0</v>
      </c>
      <c r="BN3009">
        <v>0</v>
      </c>
      <c r="BO3009">
        <v>8</v>
      </c>
      <c r="BP3009">
        <v>3</v>
      </c>
      <c r="BQ3009">
        <v>2</v>
      </c>
      <c r="BR3009">
        <v>3</v>
      </c>
      <c r="BS3009">
        <v>0</v>
      </c>
      <c r="BT3009">
        <v>29404</v>
      </c>
      <c r="BU3009">
        <v>0.85</v>
      </c>
      <c r="BV3009">
        <v>0.66270240000000002</v>
      </c>
      <c r="BW3009">
        <v>212</v>
      </c>
      <c r="BX3009">
        <v>1.428377</v>
      </c>
      <c r="BY3009">
        <v>0.36858649999999998</v>
      </c>
      <c r="BZ3009">
        <v>22</v>
      </c>
      <c r="CA3009">
        <v>4</v>
      </c>
      <c r="CB3009">
        <v>4</v>
      </c>
      <c r="CC3009">
        <v>0</v>
      </c>
      <c r="CD3009">
        <v>0</v>
      </c>
      <c r="CE3009">
        <v>6</v>
      </c>
      <c r="CF3009">
        <v>2</v>
      </c>
      <c r="CG3009">
        <v>3</v>
      </c>
      <c r="CH3009">
        <v>3</v>
      </c>
      <c r="CI3009">
        <v>0</v>
      </c>
      <c r="CJ3009">
        <v>28152</v>
      </c>
      <c r="CK3009">
        <v>1.5629440181869851</v>
      </c>
      <c r="CL3009">
        <v>0.82925500027249444</v>
      </c>
      <c r="CM3009">
        <v>188</v>
      </c>
      <c r="CN3009">
        <v>0.93696578036113343</v>
      </c>
      <c r="CO3009">
        <v>2532</v>
      </c>
      <c r="CP3009">
        <v>-0.46748988559999999</v>
      </c>
      <c r="CQ3009">
        <v>-0.1161042156</v>
      </c>
      <c r="CR3009">
        <v>24740</v>
      </c>
      <c r="CS3009">
        <v>0.88700000000000001</v>
      </c>
      <c r="CT3009">
        <v>25896</v>
      </c>
      <c r="CU3009">
        <v>0.90545756873900007</v>
      </c>
      <c r="CV3009">
        <v>21</v>
      </c>
      <c r="CW3009">
        <v>19</v>
      </c>
      <c r="CX3009">
        <v>20</v>
      </c>
      <c r="CY3009">
        <v>464</v>
      </c>
      <c r="CZ3009">
        <v>732</v>
      </c>
      <c r="DA3009" s="2">
        <v>15480</v>
      </c>
      <c r="DB3009" s="2">
        <v>2140</v>
      </c>
      <c r="DC3009" s="2">
        <v>108.07</v>
      </c>
      <c r="DD3009" s="2">
        <v>849</v>
      </c>
      <c r="DE3009">
        <v>246</v>
      </c>
      <c r="DF3009">
        <v>16</v>
      </c>
      <c r="DG3009">
        <v>38.35</v>
      </c>
      <c r="DH3009">
        <v>6.97</v>
      </c>
      <c r="DI3009" s="2">
        <v>17.43</v>
      </c>
      <c r="DJ3009">
        <v>-2.98</v>
      </c>
      <c r="DK3009">
        <v>0.97064181979074493</v>
      </c>
      <c r="DL3009">
        <v>2.2271714922048998E-2</v>
      </c>
      <c r="DM3009">
        <v>0</v>
      </c>
      <c r="DN3009">
        <v>108</v>
      </c>
      <c r="DO3009">
        <v>0.188</v>
      </c>
      <c r="DP3009">
        <v>224.73000000000002</v>
      </c>
      <c r="DQ3009" s="2">
        <v>0</v>
      </c>
      <c r="DR3009" s="2">
        <v>21811.972909180007</v>
      </c>
      <c r="DS3009">
        <v>3.4180865043383593E-2</v>
      </c>
      <c r="DT3009">
        <v>7.1513633273796797</v>
      </c>
      <c r="DU3009">
        <v>4151086.0781014711</v>
      </c>
      <c r="DV3009">
        <v>1</v>
      </c>
    </row>
    <row r="3010" spans="1:126" x14ac:dyDescent="0.15">
      <c r="A3010" t="s">
        <v>4831</v>
      </c>
      <c r="B3010" t="s">
        <v>4881</v>
      </c>
      <c r="C3010">
        <v>55</v>
      </c>
      <c r="D3010">
        <v>71</v>
      </c>
      <c r="E3010" t="s">
        <v>4882</v>
      </c>
      <c r="F3010">
        <v>55071</v>
      </c>
      <c r="G3010" t="s">
        <v>7993</v>
      </c>
      <c r="H3010">
        <v>92.3</v>
      </c>
      <c r="I3010">
        <v>0.5</v>
      </c>
      <c r="J3010">
        <v>0.5</v>
      </c>
      <c r="K3010">
        <v>2.5</v>
      </c>
      <c r="L3010">
        <v>1</v>
      </c>
      <c r="M3010">
        <v>3.1</v>
      </c>
      <c r="N3010">
        <f t="shared" si="193"/>
        <v>8536.65</v>
      </c>
      <c r="O3010">
        <f t="shared" si="191"/>
        <v>1463.3500000000004</v>
      </c>
      <c r="P3010">
        <f t="shared" si="192"/>
        <v>1.756020000000001</v>
      </c>
      <c r="Q3010" s="4">
        <v>55071</v>
      </c>
      <c r="R3010" s="5">
        <v>44.104433</v>
      </c>
      <c r="S3010" s="5">
        <v>-87.315477999999999</v>
      </c>
      <c r="T3010">
        <v>4</v>
      </c>
      <c r="U3010">
        <v>0.15731614141164391</v>
      </c>
      <c r="V3010">
        <v>81266</v>
      </c>
      <c r="W3010">
        <v>80805</v>
      </c>
      <c r="X3010">
        <v>80521</v>
      </c>
      <c r="Y3010">
        <v>79457</v>
      </c>
      <c r="Z3010">
        <v>42517</v>
      </c>
      <c r="AA3010">
        <v>54093</v>
      </c>
      <c r="AB3010">
        <v>35448.243999999999</v>
      </c>
      <c r="AC3010">
        <v>48398</v>
      </c>
      <c r="AD3010">
        <v>3</v>
      </c>
      <c r="AE3010">
        <v>3.7257361433663271E-5</v>
      </c>
      <c r="AF3010">
        <v>97</v>
      </c>
      <c r="AG3010">
        <v>1224</v>
      </c>
      <c r="AH3010">
        <v>7.9248366013071891E-2</v>
      </c>
      <c r="AI3010" s="3">
        <v>230735</v>
      </c>
      <c r="AJ3010" s="3">
        <v>377159.074960005</v>
      </c>
      <c r="AK3010">
        <v>77</v>
      </c>
      <c r="AL3010">
        <v>956064</v>
      </c>
      <c r="AM3010">
        <v>205607</v>
      </c>
      <c r="AN3010">
        <v>174329</v>
      </c>
      <c r="AO3010">
        <v>379936</v>
      </c>
      <c r="AP3010">
        <v>27</v>
      </c>
      <c r="AQ3010">
        <v>1</v>
      </c>
      <c r="AR3010">
        <v>28</v>
      </c>
      <c r="AS3010">
        <v>0.34651321081616232</v>
      </c>
      <c r="AT3010">
        <v>27</v>
      </c>
      <c r="AU3010">
        <v>151</v>
      </c>
      <c r="AV3010">
        <f t="shared" si="190"/>
        <v>178</v>
      </c>
      <c r="AW3010">
        <v>70778</v>
      </c>
      <c r="AX3010">
        <v>0.91</v>
      </c>
      <c r="AY3010">
        <v>627451021.73302305</v>
      </c>
      <c r="AZ3010">
        <v>627451.02173302299</v>
      </c>
      <c r="BA3010">
        <v>7584.9747463306703</v>
      </c>
      <c r="BB3010">
        <v>1.3183959517910893</v>
      </c>
      <c r="BC3010">
        <v>12993</v>
      </c>
      <c r="BD3010">
        <v>28875</v>
      </c>
      <c r="BE3010">
        <v>-15882</v>
      </c>
      <c r="BF3010">
        <v>-0.19543228410405336</v>
      </c>
      <c r="BG3010">
        <v>1728052</v>
      </c>
      <c r="BH3010">
        <v>21.460885980054893</v>
      </c>
      <c r="BI3010">
        <v>10124</v>
      </c>
      <c r="BJ3010">
        <v>50</v>
      </c>
      <c r="BK3010">
        <v>7</v>
      </c>
      <c r="BL3010">
        <v>5</v>
      </c>
      <c r="BM3010">
        <v>0</v>
      </c>
      <c r="BN3010">
        <v>1</v>
      </c>
      <c r="BO3010">
        <v>11</v>
      </c>
      <c r="BP3010">
        <v>3</v>
      </c>
      <c r="BQ3010">
        <v>7</v>
      </c>
      <c r="BR3010">
        <v>5</v>
      </c>
      <c r="BS3010">
        <v>0</v>
      </c>
      <c r="BT3010">
        <v>80583</v>
      </c>
      <c r="BU3010">
        <v>0.87</v>
      </c>
      <c r="BV3010">
        <v>0.67103330000000005</v>
      </c>
      <c r="BW3010">
        <v>494</v>
      </c>
      <c r="BX3010">
        <v>1.1044510000000001</v>
      </c>
      <c r="BY3010">
        <v>-1.90344E-2</v>
      </c>
      <c r="BZ3010">
        <v>50</v>
      </c>
      <c r="CA3010">
        <v>7</v>
      </c>
      <c r="CB3010">
        <v>5</v>
      </c>
      <c r="CC3010">
        <v>0</v>
      </c>
      <c r="CD3010">
        <v>1</v>
      </c>
      <c r="CE3010">
        <v>12</v>
      </c>
      <c r="CF3010">
        <v>3</v>
      </c>
      <c r="CG3010">
        <v>5</v>
      </c>
      <c r="CH3010">
        <v>6</v>
      </c>
      <c r="CI3010">
        <v>0</v>
      </c>
      <c r="CJ3010">
        <v>80161</v>
      </c>
      <c r="CK3010">
        <v>1.1102655904991205</v>
      </c>
      <c r="CL3010">
        <v>0.84168427705251514</v>
      </c>
      <c r="CM3010">
        <v>434</v>
      </c>
      <c r="CN3010">
        <v>0.35613178982052135</v>
      </c>
      <c r="CO3010">
        <v>8943</v>
      </c>
      <c r="CP3010">
        <v>7.9406200000000007E-3</v>
      </c>
      <c r="CQ3010">
        <v>0.14530512600000001</v>
      </c>
      <c r="CR3010">
        <v>71126</v>
      </c>
      <c r="CS3010">
        <v>0.89300000000000002</v>
      </c>
      <c r="CT3010">
        <v>73221</v>
      </c>
      <c r="CU3010">
        <v>0.91109452426900006</v>
      </c>
      <c r="CV3010">
        <v>64</v>
      </c>
      <c r="CW3010">
        <v>44</v>
      </c>
      <c r="CX3010">
        <v>45</v>
      </c>
      <c r="CY3010">
        <v>1968</v>
      </c>
      <c r="CZ3010">
        <v>1907</v>
      </c>
      <c r="DA3010" s="2">
        <v>44250</v>
      </c>
      <c r="DB3010" s="2">
        <v>6720</v>
      </c>
      <c r="DC3010" s="2">
        <v>131.43</v>
      </c>
      <c r="DD3010" s="2">
        <v>4348</v>
      </c>
      <c r="DE3010">
        <v>539</v>
      </c>
      <c r="DF3010">
        <v>35</v>
      </c>
      <c r="DG3010">
        <v>32.24</v>
      </c>
      <c r="DH3010">
        <v>3.72</v>
      </c>
      <c r="DI3010" s="2">
        <v>23.56</v>
      </c>
      <c r="DJ3010">
        <v>-0.37</v>
      </c>
      <c r="DK3010">
        <v>0.98026740633193921</v>
      </c>
      <c r="DL3010">
        <v>1.9607843137254902E-2</v>
      </c>
      <c r="DM3010">
        <v>0</v>
      </c>
      <c r="DN3010">
        <v>189.6</v>
      </c>
      <c r="DO3010">
        <v>0.501</v>
      </c>
      <c r="DP3010">
        <v>3176.4900000000002</v>
      </c>
      <c r="DQ3010" s="2">
        <v>0</v>
      </c>
      <c r="DR3010" s="2">
        <v>2707.0581437899996</v>
      </c>
      <c r="DS3010">
        <v>2.8314784376031106E-3</v>
      </c>
      <c r="DT3010">
        <v>6.1369019149960904</v>
      </c>
      <c r="DU3010">
        <v>5867270.9924588222</v>
      </c>
      <c r="DV3010">
        <v>0</v>
      </c>
    </row>
    <row r="3011" spans="1:126" x14ac:dyDescent="0.15">
      <c r="A3011" t="s">
        <v>4831</v>
      </c>
      <c r="B3011" t="s">
        <v>4883</v>
      </c>
      <c r="C3011">
        <v>55</v>
      </c>
      <c r="D3011">
        <v>73</v>
      </c>
      <c r="E3011" t="s">
        <v>4884</v>
      </c>
      <c r="F3011">
        <v>55073</v>
      </c>
      <c r="G3011" t="s">
        <v>7994</v>
      </c>
      <c r="H3011">
        <v>90.3</v>
      </c>
      <c r="I3011">
        <v>0.6</v>
      </c>
      <c r="J3011">
        <v>0.4</v>
      </c>
      <c r="K3011">
        <v>5.3</v>
      </c>
      <c r="L3011">
        <v>1.2</v>
      </c>
      <c r="M3011">
        <v>2.2000000000000002</v>
      </c>
      <c r="N3011">
        <f t="shared" si="193"/>
        <v>8188.9799999999987</v>
      </c>
      <c r="O3011">
        <f t="shared" si="191"/>
        <v>1811.0200000000013</v>
      </c>
      <c r="P3011">
        <f t="shared" si="192"/>
        <v>2.1732240000000025</v>
      </c>
      <c r="Q3011" s="4">
        <v>55073</v>
      </c>
      <c r="R3011" s="5">
        <v>44.898035999999998</v>
      </c>
      <c r="S3011" s="5">
        <v>-89.757823000000002</v>
      </c>
      <c r="T3011">
        <v>3</v>
      </c>
      <c r="U3011">
        <v>5.533576181929388E-2</v>
      </c>
      <c r="V3011">
        <v>134041</v>
      </c>
      <c r="W3011">
        <v>134886</v>
      </c>
      <c r="X3011">
        <v>135177</v>
      </c>
      <c r="Y3011">
        <v>135394</v>
      </c>
      <c r="Z3011">
        <v>71422</v>
      </c>
      <c r="AA3011">
        <v>54095</v>
      </c>
      <c r="AB3011">
        <v>60227.17</v>
      </c>
      <c r="AC3011">
        <v>54083</v>
      </c>
      <c r="AD3011">
        <v>7</v>
      </c>
      <c r="AE3011">
        <v>5.1783957330019161E-5</v>
      </c>
      <c r="AF3011">
        <v>189</v>
      </c>
      <c r="AG3011">
        <v>2266</v>
      </c>
      <c r="AH3011">
        <v>8.3406884377758159E-2</v>
      </c>
      <c r="AI3011" s="3">
        <v>479045</v>
      </c>
      <c r="AJ3011" s="3">
        <v>988800.355135725</v>
      </c>
      <c r="AK3011">
        <v>120</v>
      </c>
      <c r="AL3011">
        <v>1008793.6</v>
      </c>
      <c r="AM3011">
        <v>1048979</v>
      </c>
      <c r="AN3011">
        <v>310157</v>
      </c>
      <c r="AO3011">
        <v>1359136</v>
      </c>
      <c r="AP3011">
        <v>26</v>
      </c>
      <c r="AQ3011">
        <v>2</v>
      </c>
      <c r="AR3011">
        <v>28</v>
      </c>
      <c r="AS3011">
        <v>0.20758269946473318</v>
      </c>
      <c r="AT3011">
        <v>29</v>
      </c>
      <c r="AU3011">
        <v>205</v>
      </c>
      <c r="AV3011">
        <f t="shared" ref="AV3011:AV3069" si="194">AT3011+AU3011</f>
        <v>234</v>
      </c>
      <c r="AW3011">
        <v>104240</v>
      </c>
      <c r="AX3011">
        <v>0.76</v>
      </c>
      <c r="AY3011">
        <v>824016191.39993799</v>
      </c>
      <c r="AZ3011">
        <v>824016.19139993796</v>
      </c>
      <c r="BA3011">
        <v>6509.48618300615</v>
      </c>
      <c r="BB3011">
        <v>1.5362195600178528</v>
      </c>
      <c r="BC3011">
        <v>154436</v>
      </c>
      <c r="BD3011">
        <v>14810</v>
      </c>
      <c r="BE3011">
        <v>139626</v>
      </c>
      <c r="BF3011">
        <v>1.0416663558165038</v>
      </c>
      <c r="BG3011">
        <v>3104099</v>
      </c>
      <c r="BH3011">
        <v>22.963218594879308</v>
      </c>
      <c r="BI3011">
        <v>15053</v>
      </c>
      <c r="BJ3011">
        <v>107</v>
      </c>
      <c r="BK3011">
        <v>13</v>
      </c>
      <c r="BL3011">
        <v>9</v>
      </c>
      <c r="BM3011">
        <v>1</v>
      </c>
      <c r="BN3011">
        <v>2</v>
      </c>
      <c r="BO3011">
        <v>26</v>
      </c>
      <c r="BP3011">
        <v>10</v>
      </c>
      <c r="BQ3011">
        <v>13</v>
      </c>
      <c r="BR3011">
        <v>9</v>
      </c>
      <c r="BS3011">
        <v>1</v>
      </c>
      <c r="BT3011">
        <v>131612</v>
      </c>
      <c r="BU3011">
        <v>0.87</v>
      </c>
      <c r="BV3011">
        <v>0.67949519999999997</v>
      </c>
      <c r="BW3011">
        <v>683</v>
      </c>
      <c r="BX3011">
        <v>1.451236</v>
      </c>
      <c r="BY3011">
        <v>0.1626736</v>
      </c>
      <c r="BZ3011">
        <v>113</v>
      </c>
      <c r="CA3011">
        <v>11</v>
      </c>
      <c r="CB3011">
        <v>7</v>
      </c>
      <c r="CC3011">
        <v>1</v>
      </c>
      <c r="CD3011">
        <v>1</v>
      </c>
      <c r="CE3011">
        <v>21</v>
      </c>
      <c r="CF3011">
        <v>6</v>
      </c>
      <c r="CG3011">
        <v>14</v>
      </c>
      <c r="CH3011">
        <v>8</v>
      </c>
      <c r="CI3011">
        <v>1</v>
      </c>
      <c r="CJ3011">
        <v>135619</v>
      </c>
      <c r="CK3011">
        <v>1.3493684513231923</v>
      </c>
      <c r="CL3011">
        <v>0.83009945224034887</v>
      </c>
      <c r="CM3011">
        <v>605</v>
      </c>
      <c r="CN3011">
        <v>0.35825162190278631</v>
      </c>
      <c r="CO3011">
        <v>18409</v>
      </c>
      <c r="CP3011">
        <v>0.45227269199999998</v>
      </c>
      <c r="CQ3011">
        <v>0.13479440400000001</v>
      </c>
      <c r="CR3011">
        <v>121508</v>
      </c>
      <c r="CS3011">
        <v>0.89400000000000002</v>
      </c>
      <c r="CT3011">
        <v>120369</v>
      </c>
      <c r="CU3011">
        <v>0.91567792993300001</v>
      </c>
      <c r="CV3011">
        <v>192</v>
      </c>
      <c r="CW3011">
        <v>98</v>
      </c>
      <c r="CX3011">
        <v>123</v>
      </c>
      <c r="CY3011">
        <v>2766</v>
      </c>
      <c r="CZ3011">
        <v>3602</v>
      </c>
      <c r="DA3011" s="2">
        <v>90906</v>
      </c>
      <c r="DB3011" s="2">
        <v>14715</v>
      </c>
      <c r="DC3011" s="2">
        <v>149.91</v>
      </c>
      <c r="DD3011" s="2">
        <v>11355</v>
      </c>
      <c r="DE3011">
        <v>1020</v>
      </c>
      <c r="DF3011">
        <v>90</v>
      </c>
      <c r="DG3011">
        <v>54.65</v>
      </c>
      <c r="DH3011">
        <v>6.65</v>
      </c>
      <c r="DI3011" s="2">
        <v>8.1199999999999992</v>
      </c>
      <c r="DJ3011">
        <v>-3.3</v>
      </c>
      <c r="DK3011">
        <v>0.97236376540826019</v>
      </c>
      <c r="DL3011">
        <v>1.6769638128861428E-2</v>
      </c>
      <c r="DM3011">
        <v>0</v>
      </c>
      <c r="DN3011">
        <v>445.1</v>
      </c>
      <c r="DO3011">
        <v>0.45600000000000002</v>
      </c>
      <c r="DP3011">
        <v>1616.81</v>
      </c>
      <c r="DQ3011" s="2">
        <v>0</v>
      </c>
      <c r="DR3011" s="2">
        <v>1963.1254683499997</v>
      </c>
      <c r="DS3011">
        <v>1.946039542006849E-3</v>
      </c>
      <c r="DT3011">
        <v>6.4760017018346296</v>
      </c>
      <c r="DU3011">
        <v>6532949.0703998823</v>
      </c>
      <c r="DV3011">
        <v>0</v>
      </c>
    </row>
    <row r="3012" spans="1:126" x14ac:dyDescent="0.15">
      <c r="A3012" t="s">
        <v>4831</v>
      </c>
      <c r="B3012" t="s">
        <v>4885</v>
      </c>
      <c r="C3012">
        <v>55</v>
      </c>
      <c r="D3012">
        <v>75</v>
      </c>
      <c r="E3012" t="s">
        <v>4886</v>
      </c>
      <c r="F3012">
        <v>55075</v>
      </c>
      <c r="G3012" t="s">
        <v>7995</v>
      </c>
      <c r="H3012">
        <v>96.4</v>
      </c>
      <c r="I3012">
        <v>0.3</v>
      </c>
      <c r="J3012">
        <v>0.5</v>
      </c>
      <c r="K3012">
        <v>0.5</v>
      </c>
      <c r="L3012">
        <v>1</v>
      </c>
      <c r="M3012">
        <v>1.3</v>
      </c>
      <c r="N3012">
        <f t="shared" si="193"/>
        <v>9296.2400000000016</v>
      </c>
      <c r="O3012">
        <f t="shared" si="191"/>
        <v>703.7599999999984</v>
      </c>
      <c r="P3012">
        <f t="shared" si="192"/>
        <v>0.84451199999999838</v>
      </c>
      <c r="Q3012" s="4">
        <v>55075</v>
      </c>
      <c r="R3012" s="5">
        <v>45.346899000000001</v>
      </c>
      <c r="S3012" s="5">
        <v>-87.991197999999997</v>
      </c>
      <c r="T3012">
        <v>6</v>
      </c>
      <c r="U3012">
        <v>0.15384756697201088</v>
      </c>
      <c r="V3012">
        <v>41704</v>
      </c>
      <c r="W3012">
        <v>41488</v>
      </c>
      <c r="X3012">
        <v>41287</v>
      </c>
      <c r="Y3012">
        <v>40639</v>
      </c>
      <c r="Z3012">
        <v>21304</v>
      </c>
      <c r="AA3012">
        <v>54097</v>
      </c>
      <c r="AB3012">
        <v>16523.034</v>
      </c>
      <c r="AC3012">
        <v>43425</v>
      </c>
      <c r="AD3012">
        <v>2</v>
      </c>
      <c r="AE3012">
        <v>4.8441398018746819E-5</v>
      </c>
      <c r="AF3012">
        <v>64</v>
      </c>
      <c r="AG3012">
        <v>535</v>
      </c>
      <c r="AH3012">
        <v>0.11962616822429907</v>
      </c>
      <c r="AI3012" s="3">
        <v>132074</v>
      </c>
      <c r="AJ3012" s="3">
        <v>895586.40749600006</v>
      </c>
      <c r="AK3012">
        <v>100</v>
      </c>
      <c r="AL3012">
        <v>992166.40000000002</v>
      </c>
      <c r="AM3012">
        <v>122638</v>
      </c>
      <c r="AN3012">
        <v>66696</v>
      </c>
      <c r="AO3012">
        <v>189334</v>
      </c>
      <c r="AP3012">
        <v>7</v>
      </c>
      <c r="AQ3012">
        <v>3</v>
      </c>
      <c r="AR3012">
        <v>10</v>
      </c>
      <c r="AS3012">
        <v>0.24103355187042036</v>
      </c>
      <c r="AT3012">
        <v>7</v>
      </c>
      <c r="AU3012">
        <v>83</v>
      </c>
      <c r="AV3012">
        <f t="shared" si="194"/>
        <v>90</v>
      </c>
      <c r="AW3012">
        <v>22462</v>
      </c>
      <c r="AX3012">
        <v>0.57000000000000006</v>
      </c>
      <c r="AY3012">
        <v>2357939337.93962</v>
      </c>
      <c r="AZ3012">
        <v>2357939.33793962</v>
      </c>
      <c r="BA3012">
        <v>54541.080122505999</v>
      </c>
      <c r="BB3012">
        <v>0.18334803743414624</v>
      </c>
      <c r="BC3012">
        <v>44970</v>
      </c>
      <c r="BD3012">
        <v>22000</v>
      </c>
      <c r="BE3012">
        <v>22970</v>
      </c>
      <c r="BF3012">
        <v>0.55078649530021107</v>
      </c>
      <c r="BG3012">
        <v>836801</v>
      </c>
      <c r="BH3012">
        <v>20.267905151742678</v>
      </c>
      <c r="BI3012">
        <v>6159</v>
      </c>
      <c r="BJ3012">
        <v>43</v>
      </c>
      <c r="BK3012">
        <v>3</v>
      </c>
      <c r="BL3012">
        <v>3</v>
      </c>
      <c r="BM3012">
        <v>0</v>
      </c>
      <c r="BN3012">
        <v>0</v>
      </c>
      <c r="BO3012">
        <v>9</v>
      </c>
      <c r="BP3012">
        <v>4</v>
      </c>
      <c r="BQ3012">
        <v>4</v>
      </c>
      <c r="BR3012">
        <v>10</v>
      </c>
      <c r="BS3012">
        <v>0</v>
      </c>
      <c r="BT3012">
        <v>41968</v>
      </c>
      <c r="BU3012">
        <v>0.83</v>
      </c>
      <c r="BV3012">
        <v>0.62799150000000004</v>
      </c>
      <c r="BW3012">
        <v>292</v>
      </c>
      <c r="BX3012">
        <v>1.8109029999999999</v>
      </c>
      <c r="BY3012">
        <v>0.47228409999999998</v>
      </c>
      <c r="BZ3012">
        <v>40</v>
      </c>
      <c r="CA3012">
        <v>3</v>
      </c>
      <c r="CB3012">
        <v>3</v>
      </c>
      <c r="CC3012">
        <v>0</v>
      </c>
      <c r="CD3012">
        <v>0</v>
      </c>
      <c r="CE3012">
        <v>8</v>
      </c>
      <c r="CF3012">
        <v>3</v>
      </c>
      <c r="CG3012">
        <v>4</v>
      </c>
      <c r="CH3012">
        <v>6</v>
      </c>
      <c r="CI3012">
        <v>0</v>
      </c>
      <c r="CJ3012">
        <v>41226</v>
      </c>
      <c r="CK3012">
        <v>1.62518798816281</v>
      </c>
      <c r="CL3012">
        <v>0.78300358017712457</v>
      </c>
      <c r="CM3012">
        <v>265</v>
      </c>
      <c r="CN3012">
        <v>0.76596599239175622</v>
      </c>
      <c r="CO3012">
        <v>3458</v>
      </c>
      <c r="CP3012">
        <v>-0.43320126710000001</v>
      </c>
      <c r="CQ3012">
        <v>-0.33911764189999999</v>
      </c>
      <c r="CR3012">
        <v>35914</v>
      </c>
      <c r="CS3012">
        <v>0.88</v>
      </c>
      <c r="CT3012">
        <v>37117</v>
      </c>
      <c r="CU3012">
        <v>0.90288176000700004</v>
      </c>
      <c r="CV3012">
        <v>45</v>
      </c>
      <c r="CW3012">
        <v>20</v>
      </c>
      <c r="CX3012">
        <v>30</v>
      </c>
      <c r="CY3012">
        <v>714</v>
      </c>
      <c r="CZ3012">
        <v>883</v>
      </c>
      <c r="DA3012" s="2">
        <v>24809</v>
      </c>
      <c r="DB3012" s="2">
        <v>2935</v>
      </c>
      <c r="DC3012" s="2">
        <v>98.53</v>
      </c>
      <c r="DD3012" s="2">
        <v>1362</v>
      </c>
      <c r="DE3012">
        <v>265</v>
      </c>
      <c r="DF3012">
        <v>28</v>
      </c>
      <c r="DG3012">
        <v>16.82</v>
      </c>
      <c r="DH3012">
        <v>16.82</v>
      </c>
      <c r="DI3012" s="2">
        <v>14.42</v>
      </c>
      <c r="DJ3012">
        <v>-2.16</v>
      </c>
      <c r="DK3012">
        <v>0.99391250359646865</v>
      </c>
      <c r="DL3012">
        <v>9.3457943925233638E-3</v>
      </c>
      <c r="DM3012">
        <v>0</v>
      </c>
      <c r="DN3012">
        <v>139.80000000000001</v>
      </c>
      <c r="DO3012">
        <v>0.14800000000000002</v>
      </c>
      <c r="DP3012">
        <v>306.47999999999996</v>
      </c>
      <c r="DQ3012" s="2">
        <v>0</v>
      </c>
      <c r="DR3012" s="2">
        <v>16806.47153979</v>
      </c>
      <c r="DS3012">
        <v>1.6939370414064691E-2</v>
      </c>
      <c r="DT3012">
        <v>5.5589489759902202</v>
      </c>
      <c r="DU3012">
        <v>5515402.3932919037</v>
      </c>
      <c r="DV3012">
        <v>1</v>
      </c>
    </row>
    <row r="3013" spans="1:126" x14ac:dyDescent="0.15">
      <c r="A3013" t="s">
        <v>4831</v>
      </c>
      <c r="B3013" t="s">
        <v>2190</v>
      </c>
      <c r="C3013">
        <v>55</v>
      </c>
      <c r="D3013">
        <v>77</v>
      </c>
      <c r="E3013" t="s">
        <v>4887</v>
      </c>
      <c r="F3013">
        <v>55077</v>
      </c>
      <c r="G3013" t="s">
        <v>7996</v>
      </c>
      <c r="H3013">
        <v>95.4</v>
      </c>
      <c r="I3013">
        <v>0.5</v>
      </c>
      <c r="J3013">
        <v>0.5</v>
      </c>
      <c r="K3013">
        <v>0.4</v>
      </c>
      <c r="L3013">
        <v>0.6</v>
      </c>
      <c r="M3013">
        <v>2.5</v>
      </c>
      <c r="N3013">
        <f t="shared" si="193"/>
        <v>9108.4300000000021</v>
      </c>
      <c r="O3013">
        <f t="shared" si="191"/>
        <v>891.56999999999789</v>
      </c>
      <c r="P3013">
        <f t="shared" si="192"/>
        <v>1.0698839999999978</v>
      </c>
      <c r="Q3013" s="4">
        <v>55077</v>
      </c>
      <c r="R3013" s="5">
        <v>43.826053000000002</v>
      </c>
      <c r="S3013" s="5">
        <v>-89.409094999999994</v>
      </c>
      <c r="T3013">
        <v>8</v>
      </c>
      <c r="U3013">
        <v>0.13106791860740755</v>
      </c>
      <c r="V3013">
        <v>15366</v>
      </c>
      <c r="W3013">
        <v>15224</v>
      </c>
      <c r="X3013">
        <v>15140</v>
      </c>
      <c r="Y3013">
        <v>15119</v>
      </c>
      <c r="Z3013">
        <v>7892</v>
      </c>
      <c r="AA3013">
        <v>54099</v>
      </c>
      <c r="AB3013">
        <v>6125.5869999999995</v>
      </c>
      <c r="AC3013">
        <v>46242</v>
      </c>
      <c r="AD3013">
        <v>0</v>
      </c>
      <c r="AE3013">
        <v>0</v>
      </c>
      <c r="AF3013">
        <v>36</v>
      </c>
      <c r="AG3013">
        <v>478</v>
      </c>
      <c r="AH3013">
        <v>7.5313807531380755E-2</v>
      </c>
      <c r="AI3013" s="3">
        <v>120185</v>
      </c>
      <c r="AJ3013" s="3">
        <v>291652.54626321001</v>
      </c>
      <c r="AK3013">
        <v>100</v>
      </c>
      <c r="AL3013">
        <v>297254.39999999997</v>
      </c>
      <c r="AM3013">
        <v>729664</v>
      </c>
      <c r="AN3013">
        <v>61058</v>
      </c>
      <c r="AO3013">
        <v>790722</v>
      </c>
      <c r="AP3013">
        <v>1</v>
      </c>
      <c r="AQ3013">
        <v>0</v>
      </c>
      <c r="AR3013">
        <v>1</v>
      </c>
      <c r="AS3013">
        <v>6.568575932737783E-2</v>
      </c>
      <c r="AT3013">
        <v>1</v>
      </c>
      <c r="AU3013">
        <v>19</v>
      </c>
      <c r="AV3013">
        <f t="shared" si="194"/>
        <v>20</v>
      </c>
      <c r="AW3013">
        <v>4330</v>
      </c>
      <c r="AX3013">
        <v>0.29000000000000004</v>
      </c>
      <c r="AY3013">
        <v>140857911.81047201</v>
      </c>
      <c r="AZ3013">
        <v>140857.91181047203</v>
      </c>
      <c r="BA3013">
        <v>8864.9696212303497</v>
      </c>
      <c r="BB3013">
        <v>1.1280354504601362</v>
      </c>
      <c r="BC3013">
        <v>1767</v>
      </c>
      <c r="BD3013">
        <v>10004</v>
      </c>
      <c r="BE3013">
        <v>-8237</v>
      </c>
      <c r="BF3013">
        <v>-0.53605362488611219</v>
      </c>
      <c r="BG3013">
        <v>196502</v>
      </c>
      <c r="BH3013">
        <v>12.978996036988111</v>
      </c>
      <c r="BI3013">
        <v>2152</v>
      </c>
      <c r="BJ3013">
        <v>10</v>
      </c>
      <c r="BK3013">
        <v>2</v>
      </c>
      <c r="BL3013">
        <v>0</v>
      </c>
      <c r="BM3013">
        <v>0</v>
      </c>
      <c r="BN3013">
        <v>1</v>
      </c>
      <c r="BO3013">
        <v>0</v>
      </c>
      <c r="BP3013">
        <v>0</v>
      </c>
      <c r="BQ3013">
        <v>3</v>
      </c>
      <c r="BR3013">
        <v>2</v>
      </c>
      <c r="BS3013">
        <v>0</v>
      </c>
      <c r="BT3013">
        <v>14727</v>
      </c>
      <c r="BU3013">
        <v>0.84</v>
      </c>
      <c r="BV3013">
        <v>0.65176940000000005</v>
      </c>
      <c r="BW3013">
        <v>112</v>
      </c>
      <c r="BX3013">
        <v>1.222245</v>
      </c>
      <c r="BY3013">
        <v>0.21308079999999999</v>
      </c>
      <c r="BZ3013">
        <v>12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1</v>
      </c>
      <c r="CH3013">
        <v>2</v>
      </c>
      <c r="CI3013">
        <v>0</v>
      </c>
      <c r="CJ3013">
        <v>15006</v>
      </c>
      <c r="CK3013">
        <v>1.0662401705984272</v>
      </c>
      <c r="CL3013">
        <v>0.85360716166403372</v>
      </c>
      <c r="CM3013">
        <v>89</v>
      </c>
      <c r="CN3013">
        <v>0.46565644740421341</v>
      </c>
      <c r="CO3013">
        <v>1068</v>
      </c>
      <c r="CP3013">
        <v>-1.0976941311999999</v>
      </c>
      <c r="CQ3013">
        <v>-0.56463843459999996</v>
      </c>
      <c r="CR3013">
        <v>13345</v>
      </c>
      <c r="CS3013">
        <v>0.8859999999999999</v>
      </c>
      <c r="CT3013">
        <v>13584</v>
      </c>
      <c r="CU3013">
        <v>0.88201987520000003</v>
      </c>
      <c r="CV3013">
        <v>14</v>
      </c>
      <c r="CW3013">
        <v>3</v>
      </c>
      <c r="CX3013">
        <v>1</v>
      </c>
      <c r="CY3013">
        <v>623</v>
      </c>
      <c r="CZ3013">
        <v>755</v>
      </c>
      <c r="DA3013" s="2">
        <v>6281</v>
      </c>
      <c r="DB3013" s="2">
        <v>1015</v>
      </c>
      <c r="DC3013" s="2">
        <v>85.66</v>
      </c>
      <c r="DD3013" s="2">
        <v>530</v>
      </c>
      <c r="DE3013">
        <v>228</v>
      </c>
      <c r="DF3013">
        <v>18</v>
      </c>
      <c r="DG3013">
        <v>19.77</v>
      </c>
      <c r="DH3013">
        <v>39.54</v>
      </c>
      <c r="DI3013" s="2">
        <v>39.54</v>
      </c>
      <c r="DJ3013">
        <v>-2.25</v>
      </c>
      <c r="DK3013">
        <v>0.98985730332404209</v>
      </c>
      <c r="DL3013">
        <v>4.1841004184100415E-3</v>
      </c>
      <c r="DM3013">
        <v>0</v>
      </c>
      <c r="DN3013">
        <v>34.799999999999997</v>
      </c>
      <c r="DO3013">
        <v>0.12</v>
      </c>
      <c r="DP3013">
        <v>1256.76</v>
      </c>
      <c r="DQ3013" s="2">
        <v>0</v>
      </c>
      <c r="DR3013" s="2">
        <v>6452.0486537799998</v>
      </c>
      <c r="DS3013">
        <v>2.1264096806822355E-2</v>
      </c>
      <c r="DT3013">
        <v>4.5383443843607001</v>
      </c>
      <c r="DU3013">
        <v>1349042.8369665092</v>
      </c>
      <c r="DV3013">
        <v>1</v>
      </c>
    </row>
    <row r="3014" spans="1:126" x14ac:dyDescent="0.15">
      <c r="A3014" t="s">
        <v>4831</v>
      </c>
      <c r="B3014" t="s">
        <v>2195</v>
      </c>
      <c r="C3014">
        <v>55</v>
      </c>
      <c r="D3014">
        <v>78</v>
      </c>
      <c r="E3014" t="s">
        <v>4888</v>
      </c>
      <c r="F3014">
        <v>55078</v>
      </c>
      <c r="G3014" t="s">
        <v>7997</v>
      </c>
      <c r="H3014">
        <v>10.6</v>
      </c>
      <c r="I3014">
        <v>0.4</v>
      </c>
      <c r="J3014">
        <v>83.6</v>
      </c>
      <c r="K3014">
        <v>0</v>
      </c>
      <c r="L3014">
        <v>1.2</v>
      </c>
      <c r="M3014">
        <v>4.2</v>
      </c>
      <c r="N3014">
        <f t="shared" si="193"/>
        <v>7120.5599999999995</v>
      </c>
      <c r="O3014">
        <f t="shared" si="191"/>
        <v>2879.4400000000005</v>
      </c>
      <c r="P3014">
        <f t="shared" si="192"/>
        <v>3.455328000000002</v>
      </c>
      <c r="Q3014" s="4">
        <v>55078</v>
      </c>
      <c r="R3014" s="5">
        <v>44.991304</v>
      </c>
      <c r="S3014" s="5">
        <v>-88.669251000000003</v>
      </c>
      <c r="T3014">
        <v>8</v>
      </c>
      <c r="U3014">
        <v>0.13625005759089917</v>
      </c>
      <c r="V3014">
        <v>4274</v>
      </c>
      <c r="W3014">
        <v>4382</v>
      </c>
      <c r="X3014">
        <v>4451</v>
      </c>
      <c r="Y3014">
        <v>4510</v>
      </c>
      <c r="Z3014">
        <v>1924</v>
      </c>
      <c r="AA3014">
        <v>54101</v>
      </c>
      <c r="AB3014">
        <v>1262.3530000000001</v>
      </c>
      <c r="AC3014">
        <v>35343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 s="3">
        <v>561</v>
      </c>
      <c r="AJ3014" s="3">
        <v>228868.926027865</v>
      </c>
      <c r="AK3014">
        <v>31</v>
      </c>
      <c r="AL3014">
        <v>233612.79999999999</v>
      </c>
      <c r="AM3014">
        <v>271996</v>
      </c>
      <c r="AN3014">
        <v>146</v>
      </c>
      <c r="AO3014">
        <v>272142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f t="shared" si="194"/>
        <v>1</v>
      </c>
      <c r="AW3014">
        <v>0</v>
      </c>
      <c r="AX3014">
        <v>0</v>
      </c>
      <c r="AY3014">
        <v>207654690.502157</v>
      </c>
      <c r="AZ3014">
        <v>207654.690502157</v>
      </c>
      <c r="BA3014">
        <v>45951.1532244505</v>
      </c>
      <c r="BB3014">
        <v>0.21762239461444077</v>
      </c>
      <c r="BC3014">
        <v>5742</v>
      </c>
      <c r="BD3014">
        <v>1821</v>
      </c>
      <c r="BE3014">
        <v>3921</v>
      </c>
      <c r="BF3014">
        <v>0.91740758072063644</v>
      </c>
      <c r="BG3014">
        <v>0</v>
      </c>
      <c r="BH3014">
        <v>0</v>
      </c>
      <c r="BI3014">
        <v>601</v>
      </c>
      <c r="BJ3014">
        <v>2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4513</v>
      </c>
      <c r="BU3014">
        <v>0.82</v>
      </c>
      <c r="BV3014">
        <v>0.48411900000000002</v>
      </c>
      <c r="BW3014">
        <v>17</v>
      </c>
      <c r="BX3014">
        <v>0.66474630000000001</v>
      </c>
      <c r="BY3014">
        <v>-1.64002</v>
      </c>
      <c r="BZ3014">
        <v>2</v>
      </c>
      <c r="CA3014">
        <v>1</v>
      </c>
      <c r="CB3014">
        <v>1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4532</v>
      </c>
      <c r="CK3014">
        <v>0.88261253309797005</v>
      </c>
      <c r="CL3014">
        <v>0.7516375545851528</v>
      </c>
      <c r="CM3014">
        <v>9</v>
      </c>
      <c r="CN3014">
        <v>-0.79423042015528966</v>
      </c>
      <c r="CO3014">
        <v>305</v>
      </c>
      <c r="CP3014">
        <v>-1.8831931571</v>
      </c>
      <c r="CQ3014">
        <v>-1.4433960219999999</v>
      </c>
      <c r="CR3014">
        <v>3793</v>
      </c>
      <c r="CS3014">
        <v>0.82099999999999995</v>
      </c>
      <c r="CT3014">
        <v>3714</v>
      </c>
      <c r="CU3014">
        <v>0.81705298013000005</v>
      </c>
      <c r="CV3014">
        <v>6</v>
      </c>
      <c r="CW3014">
        <v>7</v>
      </c>
      <c r="CX3014">
        <v>2</v>
      </c>
      <c r="CY3014">
        <v>2</v>
      </c>
      <c r="CZ3014">
        <v>7</v>
      </c>
      <c r="DA3014" s="2">
        <v>2425</v>
      </c>
      <c r="DB3014" s="2">
        <v>145</v>
      </c>
      <c r="DC3014" s="2">
        <v>0</v>
      </c>
      <c r="DD3014" s="2">
        <v>3961</v>
      </c>
      <c r="DE3014">
        <v>3</v>
      </c>
      <c r="DF3014">
        <v>5</v>
      </c>
      <c r="DH3014">
        <v>23.16</v>
      </c>
      <c r="DI3014" s="2">
        <v>23.16</v>
      </c>
      <c r="DJ3014">
        <v>-3.38</v>
      </c>
      <c r="DL3014">
        <v>0</v>
      </c>
      <c r="DM3014">
        <v>0</v>
      </c>
      <c r="DN3014">
        <v>31.2</v>
      </c>
      <c r="DO3014">
        <v>0.13400000000000001</v>
      </c>
      <c r="DP3014">
        <v>0</v>
      </c>
      <c r="DQ3014" s="2">
        <v>0</v>
      </c>
      <c r="DR3014" s="2">
        <v>5.4851447100000001</v>
      </c>
      <c r="DS3014">
        <v>2.3480833552784778E-5</v>
      </c>
      <c r="DT3014">
        <v>1</v>
      </c>
      <c r="DU3014">
        <v>233612.79999999999</v>
      </c>
      <c r="DV3014">
        <v>0</v>
      </c>
    </row>
    <row r="3015" spans="1:126" x14ac:dyDescent="0.15">
      <c r="A3015" t="s">
        <v>4831</v>
      </c>
      <c r="B3015" t="s">
        <v>4889</v>
      </c>
      <c r="C3015">
        <v>55</v>
      </c>
      <c r="D3015">
        <v>79</v>
      </c>
      <c r="E3015" t="s">
        <v>4890</v>
      </c>
      <c r="F3015">
        <v>55079</v>
      </c>
      <c r="G3015" t="s">
        <v>7998</v>
      </c>
      <c r="H3015">
        <v>54.3</v>
      </c>
      <c r="I3015">
        <v>26.3</v>
      </c>
      <c r="J3015">
        <v>0.5</v>
      </c>
      <c r="K3015">
        <v>3.4</v>
      </c>
      <c r="L3015">
        <v>2.2000000000000002</v>
      </c>
      <c r="M3015">
        <v>13.3</v>
      </c>
      <c r="N3015">
        <f t="shared" si="193"/>
        <v>3833.72</v>
      </c>
      <c r="O3015">
        <f t="shared" si="191"/>
        <v>6166.2800000000007</v>
      </c>
      <c r="P3015">
        <f t="shared" si="192"/>
        <v>7.3995360000000039</v>
      </c>
      <c r="Q3015" s="4">
        <v>55079</v>
      </c>
      <c r="R3015" s="5">
        <v>43.017659999999999</v>
      </c>
      <c r="S3015" s="5">
        <v>-87.481554000000003</v>
      </c>
      <c r="T3015">
        <v>1</v>
      </c>
      <c r="U3015">
        <v>3.8181349159075485E-2</v>
      </c>
      <c r="V3015">
        <v>946584</v>
      </c>
      <c r="W3015">
        <v>953401</v>
      </c>
      <c r="X3015">
        <v>955939</v>
      </c>
      <c r="Y3015">
        <v>958859</v>
      </c>
      <c r="Z3015">
        <v>506380</v>
      </c>
      <c r="AA3015">
        <v>54103</v>
      </c>
      <c r="AB3015">
        <v>397349.06400000001</v>
      </c>
      <c r="AC3015">
        <v>43873</v>
      </c>
      <c r="AD3015">
        <v>24</v>
      </c>
      <c r="AE3015">
        <v>2.5106204475390165E-5</v>
      </c>
      <c r="AF3015">
        <v>25</v>
      </c>
      <c r="AG3015">
        <v>82</v>
      </c>
      <c r="AH3015">
        <v>0.3048780487804878</v>
      </c>
      <c r="AI3015" s="3">
        <v>4563</v>
      </c>
      <c r="AJ3015" s="3">
        <v>154551.71031143502</v>
      </c>
      <c r="AK3015">
        <v>10</v>
      </c>
      <c r="AL3015">
        <v>761472</v>
      </c>
      <c r="AM3015">
        <v>99889</v>
      </c>
      <c r="AN3015">
        <v>4667</v>
      </c>
      <c r="AO3015">
        <v>104556</v>
      </c>
      <c r="AP3015">
        <v>85</v>
      </c>
      <c r="AQ3015">
        <v>12</v>
      </c>
      <c r="AR3015">
        <v>97</v>
      </c>
      <c r="AS3015">
        <v>0.10174103026952983</v>
      </c>
      <c r="AT3015">
        <v>98</v>
      </c>
      <c r="AU3015">
        <v>845</v>
      </c>
      <c r="AV3015">
        <f t="shared" si="194"/>
        <v>943</v>
      </c>
      <c r="AW3015">
        <v>955939</v>
      </c>
      <c r="AX3015">
        <v>1</v>
      </c>
      <c r="AY3015">
        <v>1565420991.0883801</v>
      </c>
      <c r="AZ3015">
        <v>1565420.9910883801</v>
      </c>
      <c r="BA3015">
        <v>1668.90850193809</v>
      </c>
      <c r="BB3015">
        <v>5.9919402342231942</v>
      </c>
      <c r="BC3015">
        <v>1619970</v>
      </c>
      <c r="BD3015">
        <v>1132189</v>
      </c>
      <c r="BE3015">
        <v>487781</v>
      </c>
      <c r="BF3015">
        <v>0.51530661832441704</v>
      </c>
      <c r="BG3015">
        <v>47813494</v>
      </c>
      <c r="BH3015">
        <v>50.017306543618368</v>
      </c>
      <c r="BI3015">
        <v>59427</v>
      </c>
      <c r="BJ3015">
        <v>484</v>
      </c>
      <c r="BK3015">
        <v>91</v>
      </c>
      <c r="BL3015">
        <v>38</v>
      </c>
      <c r="BM3015">
        <v>10</v>
      </c>
      <c r="BN3015">
        <v>20</v>
      </c>
      <c r="BO3015">
        <v>119</v>
      </c>
      <c r="BP3015">
        <v>22</v>
      </c>
      <c r="BQ3015">
        <v>76</v>
      </c>
      <c r="BR3015">
        <v>10</v>
      </c>
      <c r="BS3015">
        <v>4</v>
      </c>
      <c r="BT3015">
        <v>959521</v>
      </c>
      <c r="BU3015">
        <v>0.74</v>
      </c>
      <c r="BV3015">
        <v>0.67579400000000001</v>
      </c>
      <c r="BW3015">
        <v>6844</v>
      </c>
      <c r="BX3015">
        <v>0.91087110000000004</v>
      </c>
      <c r="BY3015">
        <v>8.6967500000000003E-2</v>
      </c>
      <c r="BZ3015">
        <v>483</v>
      </c>
      <c r="CA3015">
        <v>79</v>
      </c>
      <c r="CB3015">
        <v>38</v>
      </c>
      <c r="CC3015">
        <v>8</v>
      </c>
      <c r="CD3015">
        <v>21</v>
      </c>
      <c r="CE3015">
        <v>93</v>
      </c>
      <c r="CF3015">
        <v>19</v>
      </c>
      <c r="CG3015">
        <v>89</v>
      </c>
      <c r="CH3015">
        <v>10</v>
      </c>
      <c r="CI3015">
        <v>8</v>
      </c>
      <c r="CJ3015">
        <v>957913</v>
      </c>
      <c r="CK3015">
        <v>0.88525784700698285</v>
      </c>
      <c r="CL3015">
        <v>0.85131505722374123</v>
      </c>
      <c r="CM3015">
        <v>4971</v>
      </c>
      <c r="CN3015">
        <v>0.20067743712108743</v>
      </c>
      <c r="CO3015">
        <v>156471</v>
      </c>
      <c r="CP3015">
        <v>-1.7034910034999999</v>
      </c>
      <c r="CQ3015">
        <v>-1.1137964279999999</v>
      </c>
      <c r="CR3015">
        <v>788575</v>
      </c>
      <c r="CS3015">
        <v>0.82299999999999995</v>
      </c>
      <c r="CT3015">
        <v>811222</v>
      </c>
      <c r="CU3015">
        <v>0.86034394498</v>
      </c>
      <c r="CV3015">
        <v>2313</v>
      </c>
      <c r="CW3015">
        <v>696</v>
      </c>
      <c r="CX3015">
        <v>700</v>
      </c>
      <c r="CY3015">
        <v>175</v>
      </c>
      <c r="CZ3015">
        <v>142</v>
      </c>
      <c r="DA3015" s="2">
        <v>600672</v>
      </c>
      <c r="DB3015" s="2">
        <v>102945</v>
      </c>
      <c r="DC3015" s="2">
        <v>173.22</v>
      </c>
      <c r="DD3015" s="2">
        <v>365169</v>
      </c>
      <c r="DE3015">
        <v>46</v>
      </c>
      <c r="DF3015">
        <v>57</v>
      </c>
      <c r="DG3015">
        <v>50.63</v>
      </c>
      <c r="DH3015">
        <v>2.93</v>
      </c>
      <c r="DI3015" s="2">
        <v>10.039999999999999</v>
      </c>
      <c r="DJ3015">
        <v>-0.4</v>
      </c>
      <c r="DK3015">
        <v>0.85229015998246771</v>
      </c>
      <c r="DL3015">
        <v>3.6585365853658534E-2</v>
      </c>
      <c r="DM3015">
        <v>0</v>
      </c>
      <c r="DN3015">
        <v>16.8</v>
      </c>
      <c r="DO3015">
        <v>0.105</v>
      </c>
      <c r="DP3015">
        <v>171.76999999999998</v>
      </c>
      <c r="DQ3015" s="2">
        <v>0</v>
      </c>
      <c r="DR3015" s="2">
        <v>134.59968845000003</v>
      </c>
      <c r="DS3015">
        <v>1.7675977622041259E-4</v>
      </c>
      <c r="DT3015">
        <v>3.7643468651838901</v>
      </c>
      <c r="DU3015">
        <v>2866444.7361253072</v>
      </c>
      <c r="DV3015">
        <v>1</v>
      </c>
    </row>
    <row r="3016" spans="1:126" x14ac:dyDescent="0.15">
      <c r="A3016" t="s">
        <v>4831</v>
      </c>
      <c r="B3016" t="s">
        <v>202</v>
      </c>
      <c r="C3016">
        <v>55</v>
      </c>
      <c r="D3016">
        <v>81</v>
      </c>
      <c r="E3016" t="s">
        <v>4891</v>
      </c>
      <c r="F3016">
        <v>55081</v>
      </c>
      <c r="G3016" t="s">
        <v>7999</v>
      </c>
      <c r="H3016">
        <v>92.4</v>
      </c>
      <c r="I3016">
        <v>1.1000000000000001</v>
      </c>
      <c r="J3016">
        <v>1</v>
      </c>
      <c r="K3016">
        <v>0.6</v>
      </c>
      <c r="L3016">
        <v>1.2</v>
      </c>
      <c r="M3016">
        <v>3.7</v>
      </c>
      <c r="N3016">
        <f t="shared" si="193"/>
        <v>8555.4600000000009</v>
      </c>
      <c r="O3016">
        <f t="shared" si="191"/>
        <v>1444.5399999999991</v>
      </c>
      <c r="P3016">
        <f t="shared" si="192"/>
        <v>1.7334479999999994</v>
      </c>
      <c r="Q3016" s="4">
        <v>55081</v>
      </c>
      <c r="R3016" s="5">
        <v>43.945174999999999</v>
      </c>
      <c r="S3016" s="5">
        <v>-90.619968999999998</v>
      </c>
      <c r="T3016">
        <v>6</v>
      </c>
      <c r="U3016">
        <v>0.17238585102705695</v>
      </c>
      <c r="V3016">
        <v>44714</v>
      </c>
      <c r="W3016">
        <v>45116</v>
      </c>
      <c r="X3016">
        <v>45274</v>
      </c>
      <c r="Y3016">
        <v>45276</v>
      </c>
      <c r="Z3016">
        <v>23506</v>
      </c>
      <c r="AA3016">
        <v>54105</v>
      </c>
      <c r="AB3016">
        <v>18674.383999999998</v>
      </c>
      <c r="AC3016">
        <v>50694</v>
      </c>
      <c r="AD3016">
        <v>3</v>
      </c>
      <c r="AE3016">
        <v>6.6263197420152843E-5</v>
      </c>
      <c r="AF3016">
        <v>147</v>
      </c>
      <c r="AG3016">
        <v>1926</v>
      </c>
      <c r="AH3016">
        <v>7.6323987538940805E-2</v>
      </c>
      <c r="AI3016" s="3">
        <v>337895</v>
      </c>
      <c r="AJ3016" s="3">
        <v>576582.99142732006</v>
      </c>
      <c r="AK3016">
        <v>100</v>
      </c>
      <c r="AL3016">
        <v>581420.80000000005</v>
      </c>
      <c r="AM3016">
        <v>216949</v>
      </c>
      <c r="AN3016">
        <v>189206</v>
      </c>
      <c r="AO3016">
        <v>406155</v>
      </c>
      <c r="AP3016">
        <v>9</v>
      </c>
      <c r="AQ3016">
        <v>1</v>
      </c>
      <c r="AR3016">
        <v>10</v>
      </c>
      <c r="AS3016">
        <v>0.22165085557230252</v>
      </c>
      <c r="AT3016">
        <v>9</v>
      </c>
      <c r="AU3016">
        <v>51</v>
      </c>
      <c r="AV3016">
        <f t="shared" si="194"/>
        <v>60</v>
      </c>
      <c r="AW3016">
        <v>29186</v>
      </c>
      <c r="AX3016">
        <v>0.64</v>
      </c>
      <c r="AY3016">
        <v>268489007.45964801</v>
      </c>
      <c r="AZ3016">
        <v>268489.00745964801</v>
      </c>
      <c r="BA3016">
        <v>6568.7063105566103</v>
      </c>
      <c r="BB3016">
        <v>1.5223697829097544</v>
      </c>
      <c r="BC3016">
        <v>20245</v>
      </c>
      <c r="BD3016">
        <v>2960</v>
      </c>
      <c r="BE3016">
        <v>17285</v>
      </c>
      <c r="BF3016">
        <v>0.38656796529051302</v>
      </c>
      <c r="BG3016">
        <v>707850</v>
      </c>
      <c r="BH3016">
        <v>15.634801431285064</v>
      </c>
      <c r="BI3016">
        <v>4686</v>
      </c>
      <c r="BJ3016">
        <v>37</v>
      </c>
      <c r="BK3016">
        <v>3</v>
      </c>
      <c r="BL3016">
        <v>2</v>
      </c>
      <c r="BM3016">
        <v>0</v>
      </c>
      <c r="BN3016">
        <v>0</v>
      </c>
      <c r="BO3016">
        <v>3</v>
      </c>
      <c r="BP3016">
        <v>2</v>
      </c>
      <c r="BQ3016">
        <v>2</v>
      </c>
      <c r="BR3016">
        <v>2</v>
      </c>
      <c r="BS3016">
        <v>0</v>
      </c>
      <c r="BT3016">
        <v>43760</v>
      </c>
      <c r="BU3016">
        <v>0.8</v>
      </c>
      <c r="BV3016">
        <v>0.59400779999999997</v>
      </c>
      <c r="BW3016">
        <v>262</v>
      </c>
      <c r="BX3016">
        <v>1.165448</v>
      </c>
      <c r="BY3016">
        <v>-0.33829510000000002</v>
      </c>
      <c r="BZ3016">
        <v>37</v>
      </c>
      <c r="CA3016">
        <v>2</v>
      </c>
      <c r="CB3016">
        <v>3</v>
      </c>
      <c r="CC3016">
        <v>0</v>
      </c>
      <c r="CD3016">
        <v>0</v>
      </c>
      <c r="CE3016">
        <v>2</v>
      </c>
      <c r="CF3016">
        <v>2</v>
      </c>
      <c r="CG3016">
        <v>2</v>
      </c>
      <c r="CH3016">
        <v>2</v>
      </c>
      <c r="CI3016">
        <v>0</v>
      </c>
      <c r="CJ3016">
        <v>45356</v>
      </c>
      <c r="CK3016">
        <v>1.1023899814798483</v>
      </c>
      <c r="CL3016">
        <v>0.80613131438500685</v>
      </c>
      <c r="CM3016">
        <v>236</v>
      </c>
      <c r="CN3016">
        <v>0.19078488740385072</v>
      </c>
      <c r="CO3016">
        <v>4343</v>
      </c>
      <c r="CP3016">
        <v>-2.5605115899999999E-2</v>
      </c>
      <c r="CQ3016">
        <v>-0.36068919399999999</v>
      </c>
      <c r="CR3016">
        <v>40039</v>
      </c>
      <c r="CS3016">
        <v>0.878</v>
      </c>
      <c r="CT3016">
        <v>38633</v>
      </c>
      <c r="CU3016">
        <v>0.88348890819999992</v>
      </c>
      <c r="CV3016">
        <v>64</v>
      </c>
      <c r="CW3016">
        <v>27</v>
      </c>
      <c r="CX3016">
        <v>25</v>
      </c>
      <c r="CY3016">
        <v>1740</v>
      </c>
      <c r="CZ3016">
        <v>3030</v>
      </c>
      <c r="DA3016" s="2">
        <v>27751</v>
      </c>
      <c r="DB3016" s="2">
        <v>3595</v>
      </c>
      <c r="DC3016" s="2">
        <v>145.69999999999999</v>
      </c>
      <c r="DD3016" s="2">
        <v>2716</v>
      </c>
      <c r="DE3016">
        <v>913</v>
      </c>
      <c r="DF3016">
        <v>45</v>
      </c>
      <c r="DG3016">
        <v>33.11</v>
      </c>
      <c r="DH3016">
        <v>13.25</v>
      </c>
      <c r="DI3016" s="2">
        <v>15.45</v>
      </c>
      <c r="DJ3016">
        <v>-1.36</v>
      </c>
      <c r="DK3016">
        <v>0.97202385356397702</v>
      </c>
      <c r="DL3016">
        <v>3.7383177570093455E-2</v>
      </c>
      <c r="DM3016">
        <v>0</v>
      </c>
      <c r="DN3016">
        <v>70.3</v>
      </c>
      <c r="DO3016">
        <v>0.125</v>
      </c>
      <c r="DP3016">
        <v>4534.1799999999994</v>
      </c>
      <c r="DQ3016" s="2">
        <v>0</v>
      </c>
      <c r="DR3016" s="2">
        <v>1147.3691425700001</v>
      </c>
      <c r="DS3016">
        <v>1.8140938272276981E-3</v>
      </c>
      <c r="DT3016">
        <v>4.8568778050691703</v>
      </c>
      <c r="DU3016">
        <v>2823889.7789255613</v>
      </c>
      <c r="DV3016">
        <v>1</v>
      </c>
    </row>
    <row r="3017" spans="1:126" x14ac:dyDescent="0.15">
      <c r="A3017" t="s">
        <v>4831</v>
      </c>
      <c r="B3017" t="s">
        <v>4892</v>
      </c>
      <c r="C3017">
        <v>55</v>
      </c>
      <c r="D3017">
        <v>83</v>
      </c>
      <c r="E3017" t="s">
        <v>4893</v>
      </c>
      <c r="F3017">
        <v>55083</v>
      </c>
      <c r="G3017" t="s">
        <v>8000</v>
      </c>
      <c r="H3017">
        <v>96</v>
      </c>
      <c r="I3017">
        <v>0.2</v>
      </c>
      <c r="J3017">
        <v>1.2</v>
      </c>
      <c r="K3017">
        <v>0.3</v>
      </c>
      <c r="L3017">
        <v>0.9</v>
      </c>
      <c r="M3017">
        <v>1.4</v>
      </c>
      <c r="N3017">
        <f t="shared" si="193"/>
        <v>9220.34</v>
      </c>
      <c r="O3017">
        <f t="shared" si="191"/>
        <v>779.65999999999985</v>
      </c>
      <c r="P3017">
        <f t="shared" si="192"/>
        <v>0.9355920000000002</v>
      </c>
      <c r="Q3017" s="4">
        <v>55083</v>
      </c>
      <c r="R3017" s="5">
        <v>44.996575</v>
      </c>
      <c r="S3017" s="5">
        <v>-88.206515999999993</v>
      </c>
      <c r="T3017">
        <v>2</v>
      </c>
      <c r="U3017">
        <v>0.1810409650073754</v>
      </c>
      <c r="V3017">
        <v>37632</v>
      </c>
      <c r="W3017">
        <v>37483</v>
      </c>
      <c r="X3017">
        <v>37476</v>
      </c>
      <c r="Y3017">
        <v>37476</v>
      </c>
      <c r="Z3017">
        <v>20433</v>
      </c>
      <c r="AA3017">
        <v>54107</v>
      </c>
      <c r="AB3017">
        <v>16803.611000000001</v>
      </c>
      <c r="AC3017">
        <v>52765</v>
      </c>
      <c r="AD3017">
        <v>0</v>
      </c>
      <c r="AE3017">
        <v>0</v>
      </c>
      <c r="AF3017">
        <v>76</v>
      </c>
      <c r="AG3017">
        <v>929</v>
      </c>
      <c r="AH3017">
        <v>8.1808396124865443E-2</v>
      </c>
      <c r="AI3017" s="3">
        <v>189389</v>
      </c>
      <c r="AJ3017" s="3">
        <v>638711.073232895</v>
      </c>
      <c r="AK3017">
        <v>80</v>
      </c>
      <c r="AL3017">
        <v>735475.20000000007</v>
      </c>
      <c r="AM3017">
        <v>1553123</v>
      </c>
      <c r="AN3017">
        <v>105908</v>
      </c>
      <c r="AO3017">
        <v>1659031</v>
      </c>
      <c r="AP3017">
        <v>4</v>
      </c>
      <c r="AQ3017">
        <v>2</v>
      </c>
      <c r="AR3017">
        <v>6</v>
      </c>
      <c r="AS3017">
        <v>0.16007256623002428</v>
      </c>
      <c r="AT3017">
        <v>6</v>
      </c>
      <c r="AU3017">
        <v>45</v>
      </c>
      <c r="AV3017">
        <f t="shared" si="194"/>
        <v>51</v>
      </c>
      <c r="AW3017">
        <v>20697</v>
      </c>
      <c r="AX3017">
        <v>0.56000000000000005</v>
      </c>
      <c r="AY3017">
        <v>762078490.46805501</v>
      </c>
      <c r="AZ3017">
        <v>762078.49046805501</v>
      </c>
      <c r="BA3017">
        <v>21322.5457904328</v>
      </c>
      <c r="BB3017">
        <v>0.46898715089109544</v>
      </c>
      <c r="BC3017">
        <v>21418</v>
      </c>
      <c r="BD3017">
        <v>0</v>
      </c>
      <c r="BE3017">
        <v>21418</v>
      </c>
      <c r="BF3017">
        <v>0.56914328231292521</v>
      </c>
      <c r="BG3017">
        <v>327616</v>
      </c>
      <c r="BH3017">
        <v>8.7420215604653642</v>
      </c>
      <c r="BI3017">
        <v>4792</v>
      </c>
      <c r="BJ3017">
        <v>29</v>
      </c>
      <c r="BK3017">
        <v>0</v>
      </c>
      <c r="BL3017">
        <v>3</v>
      </c>
      <c r="BM3017">
        <v>0</v>
      </c>
      <c r="BN3017">
        <v>0</v>
      </c>
      <c r="BO3017">
        <v>1</v>
      </c>
      <c r="BP3017">
        <v>2</v>
      </c>
      <c r="BQ3017">
        <v>4</v>
      </c>
      <c r="BR3017">
        <v>8</v>
      </c>
      <c r="BS3017">
        <v>0</v>
      </c>
      <c r="BT3017">
        <v>37149</v>
      </c>
      <c r="BU3017">
        <v>0.85</v>
      </c>
      <c r="BV3017">
        <v>0.64232979999999995</v>
      </c>
      <c r="BW3017">
        <v>235</v>
      </c>
      <c r="BX3017">
        <v>1.2651749999999999</v>
      </c>
      <c r="BY3017">
        <v>4.3610000000000003E-3</v>
      </c>
      <c r="BZ3017">
        <v>26</v>
      </c>
      <c r="CA3017">
        <v>0</v>
      </c>
      <c r="CB3017">
        <v>1</v>
      </c>
      <c r="CC3017">
        <v>0</v>
      </c>
      <c r="CD3017">
        <v>0</v>
      </c>
      <c r="CE3017">
        <v>1</v>
      </c>
      <c r="CF3017">
        <v>1</v>
      </c>
      <c r="CG3017">
        <v>5</v>
      </c>
      <c r="CH3017">
        <v>6</v>
      </c>
      <c r="CI3017">
        <v>0</v>
      </c>
      <c r="CJ3017">
        <v>37498</v>
      </c>
      <c r="CK3017">
        <v>1.0667235585897914</v>
      </c>
      <c r="CL3017">
        <v>0.84248260648226714</v>
      </c>
      <c r="CM3017">
        <v>182</v>
      </c>
      <c r="CN3017">
        <v>0.23035508627279752</v>
      </c>
      <c r="CO3017">
        <v>3454.9999999999995</v>
      </c>
      <c r="CP3017">
        <v>-0.1210866828</v>
      </c>
      <c r="CQ3017">
        <v>-2.7818407E-2</v>
      </c>
      <c r="CR3017">
        <v>33665</v>
      </c>
      <c r="CS3017">
        <v>0.89900000000000002</v>
      </c>
      <c r="CT3017">
        <v>33342</v>
      </c>
      <c r="CU3017">
        <v>0.90262798785100007</v>
      </c>
      <c r="CV3017">
        <v>11</v>
      </c>
      <c r="CW3017">
        <v>13</v>
      </c>
      <c r="CX3017">
        <v>10</v>
      </c>
      <c r="CY3017">
        <v>1107</v>
      </c>
      <c r="CZ3017">
        <v>1450</v>
      </c>
      <c r="DA3017" s="2">
        <v>14151</v>
      </c>
      <c r="DB3017" s="2">
        <v>3165</v>
      </c>
      <c r="DC3017" s="2">
        <v>117.91</v>
      </c>
      <c r="DD3017" s="2">
        <v>1387</v>
      </c>
      <c r="DE3017">
        <v>464</v>
      </c>
      <c r="DF3017">
        <v>44</v>
      </c>
      <c r="DG3017">
        <v>13.4</v>
      </c>
      <c r="DH3017">
        <v>16.079999999999998</v>
      </c>
      <c r="DI3017" s="2">
        <v>13.4</v>
      </c>
      <c r="DJ3017">
        <v>-1.95</v>
      </c>
      <c r="DK3017">
        <v>0.97651394748375042</v>
      </c>
      <c r="DL3017">
        <v>1.5069967707212056E-2</v>
      </c>
      <c r="DM3017">
        <v>0</v>
      </c>
      <c r="DN3017">
        <v>144.30000000000001</v>
      </c>
      <c r="DO3017">
        <v>0.22699999999999998</v>
      </c>
      <c r="DP3017">
        <v>884.8599999999999</v>
      </c>
      <c r="DQ3017" s="2">
        <v>141705</v>
      </c>
      <c r="DR3017" s="2">
        <v>771.2511279900001</v>
      </c>
      <c r="DS3017">
        <v>1.0486686420362098E-3</v>
      </c>
      <c r="DT3017">
        <v>5.7200812708531901</v>
      </c>
      <c r="DU3017">
        <v>4206977.9166970048</v>
      </c>
      <c r="DV3017">
        <v>1</v>
      </c>
    </row>
    <row r="3018" spans="1:126" x14ac:dyDescent="0.15">
      <c r="A3018" t="s">
        <v>4831</v>
      </c>
      <c r="B3018" t="s">
        <v>1096</v>
      </c>
      <c r="C3018">
        <v>55</v>
      </c>
      <c r="D3018">
        <v>85</v>
      </c>
      <c r="E3018" t="s">
        <v>4894</v>
      </c>
      <c r="F3018">
        <v>55085</v>
      </c>
      <c r="G3018" t="s">
        <v>8001</v>
      </c>
      <c r="H3018">
        <v>96</v>
      </c>
      <c r="I3018">
        <v>0.4</v>
      </c>
      <c r="J3018">
        <v>0.8</v>
      </c>
      <c r="K3018">
        <v>0.5</v>
      </c>
      <c r="L3018">
        <v>1.2</v>
      </c>
      <c r="M3018">
        <v>1.1000000000000001</v>
      </c>
      <c r="N3018">
        <f t="shared" si="193"/>
        <v>9219.6999999999989</v>
      </c>
      <c r="O3018">
        <f t="shared" si="191"/>
        <v>780.30000000000109</v>
      </c>
      <c r="P3018">
        <f t="shared" si="192"/>
        <v>0.93636000000000164</v>
      </c>
      <c r="Q3018" s="4">
        <v>55085</v>
      </c>
      <c r="R3018" s="5">
        <v>45.716175999999997</v>
      </c>
      <c r="S3018" s="5">
        <v>-89.534532999999996</v>
      </c>
      <c r="T3018">
        <v>7</v>
      </c>
      <c r="U3018">
        <v>0.17842039220794165</v>
      </c>
      <c r="V3018">
        <v>36029</v>
      </c>
      <c r="W3018">
        <v>35754</v>
      </c>
      <c r="X3018">
        <v>35653</v>
      </c>
      <c r="Y3018">
        <v>35293</v>
      </c>
      <c r="Z3018">
        <v>18708</v>
      </c>
      <c r="AA3018">
        <v>54109</v>
      </c>
      <c r="AB3018">
        <v>14483.002999999999</v>
      </c>
      <c r="AC3018">
        <v>46516</v>
      </c>
      <c r="AD3018">
        <v>2</v>
      </c>
      <c r="AE3018">
        <v>5.6096261184192072E-5</v>
      </c>
      <c r="AF3018">
        <v>25</v>
      </c>
      <c r="AG3018">
        <v>150</v>
      </c>
      <c r="AH3018">
        <v>0.16666666666666666</v>
      </c>
      <c r="AI3018" s="3">
        <v>34926</v>
      </c>
      <c r="AJ3018" s="3">
        <v>712625.58489608509</v>
      </c>
      <c r="AK3018">
        <v>78</v>
      </c>
      <c r="AL3018">
        <v>791110.39999999991</v>
      </c>
      <c r="AM3018">
        <v>3055091</v>
      </c>
      <c r="AN3018">
        <v>13005</v>
      </c>
      <c r="AO3018">
        <v>3068096</v>
      </c>
      <c r="AP3018">
        <v>5</v>
      </c>
      <c r="AQ3018">
        <v>1</v>
      </c>
      <c r="AR3018">
        <v>6</v>
      </c>
      <c r="AS3018">
        <v>0.16781339150864241</v>
      </c>
      <c r="AT3018">
        <v>7</v>
      </c>
      <c r="AU3018">
        <v>39</v>
      </c>
      <c r="AV3018">
        <f t="shared" si="194"/>
        <v>46</v>
      </c>
      <c r="AW3018">
        <v>23424</v>
      </c>
      <c r="AX3018">
        <v>0.69</v>
      </c>
      <c r="AY3018">
        <v>2110286181.3800499</v>
      </c>
      <c r="AZ3018">
        <v>2110286.1813800498</v>
      </c>
      <c r="BA3018">
        <v>57225.353637810098</v>
      </c>
      <c r="BB3018">
        <v>0.17474771869985914</v>
      </c>
      <c r="BC3018">
        <v>20690</v>
      </c>
      <c r="BD3018">
        <v>3008</v>
      </c>
      <c r="BE3018">
        <v>17682</v>
      </c>
      <c r="BF3018">
        <v>0.49077132310083543</v>
      </c>
      <c r="BG3018">
        <v>703274</v>
      </c>
      <c r="BH3018">
        <v>19.725520994025747</v>
      </c>
      <c r="BI3018">
        <v>4885</v>
      </c>
      <c r="BJ3018">
        <v>24</v>
      </c>
      <c r="BK3018">
        <v>9</v>
      </c>
      <c r="BL3018">
        <v>4</v>
      </c>
      <c r="BM3018">
        <v>1</v>
      </c>
      <c r="BN3018">
        <v>1</v>
      </c>
      <c r="BO3018">
        <v>2</v>
      </c>
      <c r="BP3018">
        <v>3</v>
      </c>
      <c r="BQ3018">
        <v>8</v>
      </c>
      <c r="BR3018">
        <v>6</v>
      </c>
      <c r="BS3018">
        <v>0</v>
      </c>
      <c r="BT3018">
        <v>35930</v>
      </c>
      <c r="BU3018">
        <v>0.82</v>
      </c>
      <c r="BV3018">
        <v>0.74739250000000002</v>
      </c>
      <c r="BW3018">
        <v>269</v>
      </c>
      <c r="BX3018">
        <v>1.61425</v>
      </c>
      <c r="BY3018">
        <v>1.011841</v>
      </c>
      <c r="BZ3018">
        <v>28</v>
      </c>
      <c r="CA3018">
        <v>7</v>
      </c>
      <c r="CB3018">
        <v>5</v>
      </c>
      <c r="CC3018">
        <v>1</v>
      </c>
      <c r="CD3018">
        <v>1</v>
      </c>
      <c r="CE3018">
        <v>2</v>
      </c>
      <c r="CF3018">
        <v>1</v>
      </c>
      <c r="CG3018">
        <v>6</v>
      </c>
      <c r="CH3018">
        <v>4</v>
      </c>
      <c r="CI3018">
        <v>0</v>
      </c>
      <c r="CJ3018">
        <v>35492</v>
      </c>
      <c r="CK3018">
        <v>1.5496449904203764</v>
      </c>
      <c r="CL3018">
        <v>0.83828255062139456</v>
      </c>
      <c r="CM3018">
        <v>237</v>
      </c>
      <c r="CN3018">
        <v>0.97229631506555025</v>
      </c>
      <c r="CO3018">
        <v>4848</v>
      </c>
      <c r="CP3018">
        <v>-0.3533926845</v>
      </c>
      <c r="CQ3018">
        <v>0.268041798</v>
      </c>
      <c r="CR3018">
        <v>31617</v>
      </c>
      <c r="CS3018">
        <v>0.89</v>
      </c>
      <c r="CT3018">
        <v>32066</v>
      </c>
      <c r="CU3018">
        <v>0.905263157895</v>
      </c>
      <c r="CV3018">
        <v>96</v>
      </c>
      <c r="CW3018">
        <v>29</v>
      </c>
      <c r="CX3018">
        <v>45</v>
      </c>
      <c r="CY3018">
        <v>548</v>
      </c>
      <c r="CZ3018">
        <v>252</v>
      </c>
      <c r="DA3018" s="2">
        <v>23603</v>
      </c>
      <c r="DB3018" s="2">
        <v>3230</v>
      </c>
      <c r="DC3018" s="2">
        <v>229.76</v>
      </c>
      <c r="DD3018" s="2">
        <v>1319</v>
      </c>
      <c r="DE3018">
        <v>75</v>
      </c>
      <c r="DF3018">
        <v>16</v>
      </c>
      <c r="DG3018">
        <v>72.849999999999994</v>
      </c>
      <c r="DH3018">
        <v>8.41</v>
      </c>
      <c r="DI3018" s="2">
        <v>22.42</v>
      </c>
      <c r="DJ3018">
        <v>-2.19</v>
      </c>
      <c r="DL3018">
        <v>0.02</v>
      </c>
      <c r="DM3018">
        <v>0</v>
      </c>
      <c r="DN3018">
        <v>20.9</v>
      </c>
      <c r="DO3018">
        <v>2.6000000000000002E-2</v>
      </c>
      <c r="DP3018">
        <v>4.0599999999999996</v>
      </c>
      <c r="DQ3018" s="2">
        <f>808+10501</f>
        <v>11309</v>
      </c>
      <c r="DR3018" s="2">
        <v>21309.864048479994</v>
      </c>
      <c r="DS3018">
        <v>1.6077840399467327E-2</v>
      </c>
      <c r="DT3018">
        <v>1.77916678714681</v>
      </c>
      <c r="DU3018">
        <v>1407517.3486464275</v>
      </c>
      <c r="DV3018">
        <v>1</v>
      </c>
    </row>
    <row r="3019" spans="1:126" x14ac:dyDescent="0.15">
      <c r="A3019" t="s">
        <v>4831</v>
      </c>
      <c r="B3019" t="s">
        <v>4895</v>
      </c>
      <c r="C3019">
        <v>55</v>
      </c>
      <c r="D3019">
        <v>87</v>
      </c>
      <c r="E3019" t="s">
        <v>4896</v>
      </c>
      <c r="F3019">
        <v>55087</v>
      </c>
      <c r="G3019" t="s">
        <v>8002</v>
      </c>
      <c r="H3019">
        <v>89.6</v>
      </c>
      <c r="I3019">
        <v>1</v>
      </c>
      <c r="J3019">
        <v>1.5</v>
      </c>
      <c r="K3019">
        <v>2.9</v>
      </c>
      <c r="L3019">
        <v>1.3</v>
      </c>
      <c r="M3019">
        <v>3.6</v>
      </c>
      <c r="N3019">
        <f t="shared" si="193"/>
        <v>8054.4699999999984</v>
      </c>
      <c r="O3019">
        <f t="shared" si="191"/>
        <v>1945.5300000000016</v>
      </c>
      <c r="P3019">
        <f t="shared" si="192"/>
        <v>2.3346360000000028</v>
      </c>
      <c r="Q3019" s="4">
        <v>55087</v>
      </c>
      <c r="R3019" s="5">
        <v>44.418225999999997</v>
      </c>
      <c r="S3019" s="5">
        <v>-88.464988000000005</v>
      </c>
      <c r="T3019">
        <v>3</v>
      </c>
      <c r="U3019">
        <v>8.7817388320455048E-2</v>
      </c>
      <c r="V3019">
        <v>176777</v>
      </c>
      <c r="W3019">
        <v>179139</v>
      </c>
      <c r="X3019">
        <v>180430</v>
      </c>
      <c r="Y3019">
        <v>183297</v>
      </c>
      <c r="Z3019">
        <v>97700</v>
      </c>
      <c r="AA3019">
        <v>55001</v>
      </c>
      <c r="AB3019">
        <v>82681.25499999999</v>
      </c>
      <c r="AC3019">
        <v>58765</v>
      </c>
      <c r="AD3019">
        <v>7</v>
      </c>
      <c r="AE3019">
        <v>3.8796209056143659E-5</v>
      </c>
      <c r="AF3019">
        <v>122</v>
      </c>
      <c r="AG3019">
        <v>1170</v>
      </c>
      <c r="AH3019">
        <v>0.10427350427350428</v>
      </c>
      <c r="AI3019" s="3">
        <v>250748</v>
      </c>
      <c r="AJ3019" s="3">
        <v>408036.19044383505</v>
      </c>
      <c r="AK3019">
        <v>86</v>
      </c>
      <c r="AL3019">
        <v>412454.40000000002</v>
      </c>
      <c r="AM3019">
        <v>2152779</v>
      </c>
      <c r="AN3019">
        <v>203649</v>
      </c>
      <c r="AO3019">
        <v>2356428</v>
      </c>
      <c r="AP3019">
        <v>41</v>
      </c>
      <c r="AQ3019">
        <v>1</v>
      </c>
      <c r="AR3019">
        <v>42</v>
      </c>
      <c r="AS3019">
        <v>0.23445480883559691</v>
      </c>
      <c r="AT3019">
        <v>39</v>
      </c>
      <c r="AU3019">
        <v>321</v>
      </c>
      <c r="AV3019">
        <f t="shared" si="194"/>
        <v>360</v>
      </c>
      <c r="AW3019">
        <v>172850</v>
      </c>
      <c r="AX3019">
        <v>0.94</v>
      </c>
      <c r="AY3019">
        <v>790882320.97905803</v>
      </c>
      <c r="AZ3019">
        <v>790882.32097905804</v>
      </c>
      <c r="BA3019">
        <v>4805.66372896131</v>
      </c>
      <c r="BB3019">
        <v>2.0808780147755752</v>
      </c>
      <c r="BC3019">
        <v>77368</v>
      </c>
      <c r="BD3019">
        <v>42764</v>
      </c>
      <c r="BE3019">
        <v>34604</v>
      </c>
      <c r="BF3019">
        <v>0.19574944704345021</v>
      </c>
      <c r="BG3019">
        <v>3187989</v>
      </c>
      <c r="BH3019">
        <v>17.668841101812337</v>
      </c>
      <c r="BI3019">
        <v>16069</v>
      </c>
      <c r="BJ3019">
        <v>105</v>
      </c>
      <c r="BK3019">
        <v>13</v>
      </c>
      <c r="BL3019">
        <v>9</v>
      </c>
      <c r="BM3019">
        <v>1</v>
      </c>
      <c r="BN3019">
        <v>3</v>
      </c>
      <c r="BO3019">
        <v>26</v>
      </c>
      <c r="BP3019">
        <v>8</v>
      </c>
      <c r="BQ3019">
        <v>27</v>
      </c>
      <c r="BR3019">
        <v>9</v>
      </c>
      <c r="BS3019">
        <v>1</v>
      </c>
      <c r="BT3019">
        <v>177155</v>
      </c>
      <c r="BU3019">
        <v>0.86</v>
      </c>
      <c r="BV3019">
        <v>0.6951811</v>
      </c>
      <c r="BW3019">
        <v>908</v>
      </c>
      <c r="BX3019">
        <v>1.140244</v>
      </c>
      <c r="BY3019">
        <v>-7.4130999999999997E-3</v>
      </c>
      <c r="BZ3019">
        <v>102</v>
      </c>
      <c r="CA3019">
        <v>13</v>
      </c>
      <c r="CB3019">
        <v>8</v>
      </c>
      <c r="CC3019">
        <v>2</v>
      </c>
      <c r="CD3019">
        <v>3</v>
      </c>
      <c r="CE3019">
        <v>25</v>
      </c>
      <c r="CF3019">
        <v>7</v>
      </c>
      <c r="CG3019">
        <v>25</v>
      </c>
      <c r="CH3019">
        <v>9</v>
      </c>
      <c r="CI3019">
        <v>2</v>
      </c>
      <c r="CJ3019">
        <v>181979</v>
      </c>
      <c r="CK3019">
        <v>1.0770473516174943</v>
      </c>
      <c r="CL3019">
        <v>0.84258343799267832</v>
      </c>
      <c r="CM3019">
        <v>844</v>
      </c>
      <c r="CN3019">
        <v>0.19926421573291075</v>
      </c>
      <c r="CO3019">
        <v>29311.000000000004</v>
      </c>
      <c r="CP3019">
        <v>0.43493388399999999</v>
      </c>
      <c r="CQ3019">
        <v>0.57838824499999997</v>
      </c>
      <c r="CR3019">
        <v>165345</v>
      </c>
      <c r="CS3019">
        <v>0.9</v>
      </c>
      <c r="CT3019">
        <v>159630</v>
      </c>
      <c r="CU3019">
        <v>0.91858188097500004</v>
      </c>
      <c r="CV3019">
        <v>278</v>
      </c>
      <c r="CW3019">
        <v>154</v>
      </c>
      <c r="CX3019">
        <v>148</v>
      </c>
      <c r="CY3019">
        <v>1652</v>
      </c>
      <c r="CZ3019">
        <v>1891</v>
      </c>
      <c r="DA3019" s="2">
        <v>134239</v>
      </c>
      <c r="DB3019" s="2">
        <v>20645</v>
      </c>
      <c r="DC3019" s="2">
        <v>153.59</v>
      </c>
      <c r="DD3019" s="2">
        <v>17141</v>
      </c>
      <c r="DE3019">
        <v>551</v>
      </c>
      <c r="DF3019">
        <v>57</v>
      </c>
      <c r="DG3019">
        <v>52.68</v>
      </c>
      <c r="DH3019">
        <v>4.99</v>
      </c>
      <c r="DI3019" s="2">
        <v>14.97</v>
      </c>
      <c r="DJ3019">
        <v>-3.35</v>
      </c>
      <c r="DK3019">
        <v>0.92933542839823247</v>
      </c>
      <c r="DL3019">
        <v>1.1111111111111112E-2</v>
      </c>
      <c r="DM3019">
        <v>0</v>
      </c>
      <c r="DN3019">
        <v>202.7</v>
      </c>
      <c r="DO3019">
        <v>0.49099999999999999</v>
      </c>
      <c r="DP3019">
        <v>3497.9700000000003</v>
      </c>
      <c r="DQ3019" s="2">
        <v>0</v>
      </c>
      <c r="DR3019" s="2">
        <v>1863.8073169899999</v>
      </c>
      <c r="DS3019">
        <v>4.0276498182121217E-3</v>
      </c>
      <c r="DT3019">
        <v>5.3144912812247398</v>
      </c>
      <c r="DU3019">
        <v>2191985.3127027815</v>
      </c>
      <c r="DV3019">
        <v>1</v>
      </c>
    </row>
    <row r="3020" spans="1:126" x14ac:dyDescent="0.15">
      <c r="A3020" t="s">
        <v>4831</v>
      </c>
      <c r="B3020" t="s">
        <v>4897</v>
      </c>
      <c r="C3020">
        <v>55</v>
      </c>
      <c r="D3020">
        <v>89</v>
      </c>
      <c r="E3020" t="s">
        <v>4898</v>
      </c>
      <c r="F3020">
        <v>55089</v>
      </c>
      <c r="G3020" t="s">
        <v>8003</v>
      </c>
      <c r="H3020">
        <v>93.4</v>
      </c>
      <c r="I3020">
        <v>1.3</v>
      </c>
      <c r="J3020">
        <v>0.2</v>
      </c>
      <c r="K3020">
        <v>1.7</v>
      </c>
      <c r="L3020">
        <v>1.1000000000000001</v>
      </c>
      <c r="M3020">
        <v>2.2999999999999998</v>
      </c>
      <c r="N3020">
        <f t="shared" si="193"/>
        <v>8734.6800000000021</v>
      </c>
      <c r="O3020">
        <f t="shared" si="191"/>
        <v>1265.3199999999979</v>
      </c>
      <c r="P3020">
        <f t="shared" si="192"/>
        <v>1.518383999999998</v>
      </c>
      <c r="Q3020" s="4">
        <v>55089</v>
      </c>
      <c r="R3020" s="5">
        <v>43.360751999999998</v>
      </c>
      <c r="S3020" s="5">
        <v>-87.499303999999995</v>
      </c>
      <c r="T3020">
        <v>1</v>
      </c>
      <c r="U3020">
        <v>2.0335609997110905E-2</v>
      </c>
      <c r="V3020">
        <v>86429</v>
      </c>
      <c r="W3020">
        <v>86930</v>
      </c>
      <c r="X3020">
        <v>87273</v>
      </c>
      <c r="Y3020">
        <v>87801</v>
      </c>
      <c r="Z3020">
        <v>45755</v>
      </c>
      <c r="AA3020">
        <v>55003</v>
      </c>
      <c r="AB3020">
        <v>38237.148000000001</v>
      </c>
      <c r="AC3020">
        <v>76433</v>
      </c>
      <c r="AD3020">
        <v>3</v>
      </c>
      <c r="AE3020">
        <v>3.4374892578460694E-5</v>
      </c>
      <c r="AF3020">
        <v>57</v>
      </c>
      <c r="AG3020">
        <v>416</v>
      </c>
      <c r="AH3020">
        <v>0.13701923076923078</v>
      </c>
      <c r="AI3020" s="3">
        <v>64987</v>
      </c>
      <c r="AJ3020" s="3">
        <v>149155.85337677502</v>
      </c>
      <c r="AK3020">
        <v>71</v>
      </c>
      <c r="AL3020">
        <v>714432</v>
      </c>
      <c r="AM3020">
        <v>1322485</v>
      </c>
      <c r="AN3020">
        <v>45770</v>
      </c>
      <c r="AO3020">
        <v>1368255</v>
      </c>
      <c r="AP3020">
        <v>15</v>
      </c>
      <c r="AQ3020">
        <v>4</v>
      </c>
      <c r="AR3020">
        <v>19</v>
      </c>
      <c r="AS3020">
        <v>0.2185666628321638</v>
      </c>
      <c r="AT3020">
        <v>19</v>
      </c>
      <c r="AU3020">
        <v>181</v>
      </c>
      <c r="AV3020">
        <f t="shared" si="194"/>
        <v>200</v>
      </c>
      <c r="AW3020">
        <v>70511</v>
      </c>
      <c r="AX3020">
        <v>0.98</v>
      </c>
      <c r="AY3020">
        <v>322688416.68815798</v>
      </c>
      <c r="AZ3020">
        <v>322688.416688158</v>
      </c>
      <c r="BA3020">
        <v>3884.8911294058398</v>
      </c>
      <c r="BB3020">
        <v>2.5740747081191468</v>
      </c>
      <c r="BC3020">
        <v>15916</v>
      </c>
      <c r="BD3020">
        <v>21220</v>
      </c>
      <c r="BE3020">
        <v>-5304</v>
      </c>
      <c r="BF3020">
        <v>-6.1368290735748419E-2</v>
      </c>
      <c r="BG3020">
        <v>2481703</v>
      </c>
      <c r="BH3020">
        <v>28.436091345547879</v>
      </c>
      <c r="BI3020">
        <v>8823</v>
      </c>
      <c r="BJ3020">
        <v>52</v>
      </c>
      <c r="BK3020">
        <v>5</v>
      </c>
      <c r="BL3020">
        <v>5</v>
      </c>
      <c r="BM3020">
        <v>0</v>
      </c>
      <c r="BN3020">
        <v>1</v>
      </c>
      <c r="BO3020">
        <v>3</v>
      </c>
      <c r="BP3020">
        <v>6</v>
      </c>
      <c r="BQ3020">
        <v>15</v>
      </c>
      <c r="BR3020">
        <v>5</v>
      </c>
      <c r="BS3020">
        <v>0</v>
      </c>
      <c r="BT3020">
        <v>86311</v>
      </c>
      <c r="BU3020">
        <v>0.87</v>
      </c>
      <c r="BV3020">
        <v>0.79924819999999996</v>
      </c>
      <c r="BW3020">
        <v>540</v>
      </c>
      <c r="BX3020">
        <v>1.0659130000000001</v>
      </c>
      <c r="BY3020">
        <v>0.62574940000000001</v>
      </c>
      <c r="BZ3020">
        <v>54</v>
      </c>
      <c r="CA3020">
        <v>7</v>
      </c>
      <c r="CB3020">
        <v>7</v>
      </c>
      <c r="CC3020">
        <v>1</v>
      </c>
      <c r="CD3020">
        <v>4</v>
      </c>
      <c r="CE3020">
        <v>3</v>
      </c>
      <c r="CF3020">
        <v>5</v>
      </c>
      <c r="CG3020">
        <v>11</v>
      </c>
      <c r="CH3020">
        <v>7</v>
      </c>
      <c r="CI3020">
        <v>1</v>
      </c>
      <c r="CJ3020">
        <v>87566</v>
      </c>
      <c r="CK3020">
        <v>1.1419957517758033</v>
      </c>
      <c r="CL3020">
        <v>0.88143703118831429</v>
      </c>
      <c r="CM3020">
        <v>539</v>
      </c>
      <c r="CN3020">
        <v>0.67693304493662587</v>
      </c>
      <c r="CO3020">
        <v>22462</v>
      </c>
      <c r="CP3020">
        <v>1.0192946430000001</v>
      </c>
      <c r="CQ3020">
        <v>1.3158114970000001</v>
      </c>
      <c r="CR3020">
        <v>80840</v>
      </c>
      <c r="CS3020">
        <v>0.91900000000000004</v>
      </c>
      <c r="CT3020">
        <v>80898</v>
      </c>
      <c r="CU3020">
        <v>0.93766601392100002</v>
      </c>
      <c r="CV3020">
        <v>183</v>
      </c>
      <c r="CW3020">
        <v>87</v>
      </c>
      <c r="CX3020">
        <v>122</v>
      </c>
      <c r="CY3020">
        <v>585</v>
      </c>
      <c r="CZ3020">
        <v>635</v>
      </c>
      <c r="DA3020" s="2">
        <v>58915</v>
      </c>
      <c r="DB3020" s="2">
        <v>15025</v>
      </c>
      <c r="DC3020" s="2">
        <v>295.22000000000003</v>
      </c>
      <c r="DD3020" s="2">
        <v>4713</v>
      </c>
      <c r="DE3020">
        <v>213</v>
      </c>
      <c r="DF3020">
        <v>17</v>
      </c>
      <c r="DG3020">
        <v>94.19</v>
      </c>
      <c r="DH3020">
        <v>5.74</v>
      </c>
      <c r="DI3020" s="2">
        <v>26.42</v>
      </c>
      <c r="DJ3020">
        <v>-0.39</v>
      </c>
      <c r="DK3020">
        <v>0.96434671549694551</v>
      </c>
      <c r="DL3020">
        <v>2.403846153846154E-2</v>
      </c>
      <c r="DM3020">
        <v>0</v>
      </c>
      <c r="DN3020">
        <v>66.099999999999994</v>
      </c>
      <c r="DO3020">
        <v>0.42799999999999999</v>
      </c>
      <c r="DP3020">
        <v>849.18999999999994</v>
      </c>
      <c r="DQ3020" s="2">
        <v>0</v>
      </c>
      <c r="DR3020" s="2">
        <v>2894.7571983499984</v>
      </c>
      <c r="DS3020">
        <v>4.0518545101235802E-3</v>
      </c>
      <c r="DT3020">
        <v>6.5808422594490796</v>
      </c>
      <c r="DU3020">
        <v>4701564.2971027251</v>
      </c>
      <c r="DV3020">
        <v>0</v>
      </c>
    </row>
    <row r="3021" spans="1:126" x14ac:dyDescent="0.15">
      <c r="A3021" t="s">
        <v>4831</v>
      </c>
      <c r="B3021" t="s">
        <v>4899</v>
      </c>
      <c r="C3021">
        <v>55</v>
      </c>
      <c r="D3021">
        <v>91</v>
      </c>
      <c r="E3021" t="s">
        <v>4900</v>
      </c>
      <c r="F3021">
        <v>55091</v>
      </c>
      <c r="G3021" t="s">
        <v>8004</v>
      </c>
      <c r="H3021">
        <v>97.8</v>
      </c>
      <c r="I3021">
        <v>0.2</v>
      </c>
      <c r="J3021">
        <v>0.2</v>
      </c>
      <c r="K3021">
        <v>0.2</v>
      </c>
      <c r="L3021">
        <v>0.6</v>
      </c>
      <c r="M3021">
        <v>1</v>
      </c>
      <c r="N3021">
        <f t="shared" si="193"/>
        <v>9566.3200000000033</v>
      </c>
      <c r="O3021">
        <f t="shared" si="191"/>
        <v>433.67999999999665</v>
      </c>
      <c r="P3021">
        <f t="shared" si="192"/>
        <v>0.52041599999999621</v>
      </c>
      <c r="Q3021" s="4">
        <v>55091</v>
      </c>
      <c r="R3021" s="5">
        <v>44.627436000000003</v>
      </c>
      <c r="S3021" s="5">
        <v>-91.834890000000001</v>
      </c>
      <c r="T3021">
        <v>8</v>
      </c>
      <c r="U3021">
        <v>0.18789769217623681</v>
      </c>
      <c r="V3021">
        <v>7458</v>
      </c>
      <c r="W3021">
        <v>7390</v>
      </c>
      <c r="X3021">
        <v>7372</v>
      </c>
      <c r="Y3021">
        <v>7240</v>
      </c>
      <c r="Z3021">
        <v>3728</v>
      </c>
      <c r="AA3021">
        <v>55005</v>
      </c>
      <c r="AB3021">
        <v>3083.4459999999999</v>
      </c>
      <c r="AC3021">
        <v>49516</v>
      </c>
      <c r="AD3021">
        <v>0</v>
      </c>
      <c r="AE3021">
        <v>0</v>
      </c>
      <c r="AF3021">
        <v>32</v>
      </c>
      <c r="AG3021">
        <v>459</v>
      </c>
      <c r="AH3021">
        <v>6.9716775599128547E-2</v>
      </c>
      <c r="AI3021" s="3">
        <v>103604</v>
      </c>
      <c r="AJ3021" s="3">
        <v>148473.83097442001</v>
      </c>
      <c r="AK3021">
        <v>135</v>
      </c>
      <c r="AL3021">
        <v>159168</v>
      </c>
      <c r="AM3021">
        <v>1181347</v>
      </c>
      <c r="AN3021">
        <v>60123</v>
      </c>
      <c r="AO3021">
        <v>1241470</v>
      </c>
      <c r="AP3021">
        <v>5</v>
      </c>
      <c r="AQ3021">
        <v>1</v>
      </c>
      <c r="AR3021">
        <v>6</v>
      </c>
      <c r="AS3021">
        <v>0.81190798376184037</v>
      </c>
      <c r="AT3021">
        <v>5</v>
      </c>
      <c r="AU3021">
        <v>8</v>
      </c>
      <c r="AV3021">
        <f t="shared" si="194"/>
        <v>13</v>
      </c>
      <c r="AY3021">
        <v>243528478.71438801</v>
      </c>
      <c r="AZ3021">
        <v>243528.47871438801</v>
      </c>
      <c r="BA3021">
        <v>34192.693255968697</v>
      </c>
      <c r="BB3021">
        <v>0.29246014419336197</v>
      </c>
      <c r="BC3021">
        <v>2714</v>
      </c>
      <c r="BD3021">
        <v>885</v>
      </c>
      <c r="BE3021">
        <v>1829</v>
      </c>
      <c r="BF3021">
        <v>0.2452400107267364</v>
      </c>
      <c r="BG3021">
        <v>188626</v>
      </c>
      <c r="BH3021">
        <v>25.586814975583287</v>
      </c>
      <c r="BI3021">
        <v>1049</v>
      </c>
      <c r="BJ3021">
        <v>6</v>
      </c>
      <c r="BK3021">
        <v>1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1</v>
      </c>
      <c r="BS3021">
        <v>0</v>
      </c>
      <c r="BT3021">
        <v>7293</v>
      </c>
      <c r="BU3021">
        <v>0.85</v>
      </c>
      <c r="BV3021">
        <v>0.66157900000000003</v>
      </c>
      <c r="BW3021">
        <v>57</v>
      </c>
      <c r="BX3021">
        <v>1.2340599999999999</v>
      </c>
      <c r="BY3021">
        <v>0.29684739999999998</v>
      </c>
      <c r="BZ3021">
        <v>8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0</v>
      </c>
      <c r="CH3021">
        <v>1</v>
      </c>
      <c r="CI3021">
        <v>0</v>
      </c>
      <c r="CJ3021">
        <v>7353</v>
      </c>
      <c r="CK3021">
        <v>1.495988032095743</v>
      </c>
      <c r="CL3021">
        <v>0.80378096479791394</v>
      </c>
      <c r="CM3021">
        <v>57</v>
      </c>
      <c r="CN3021">
        <v>0.9574574904896952</v>
      </c>
      <c r="CO3021">
        <v>683</v>
      </c>
      <c r="CP3021">
        <v>0.13523152699999999</v>
      </c>
      <c r="CQ3021">
        <v>0.20537624099999999</v>
      </c>
      <c r="CR3021">
        <v>6520</v>
      </c>
      <c r="CS3021">
        <v>0.89599999999999991</v>
      </c>
      <c r="CT3021">
        <v>6503</v>
      </c>
      <c r="CU3021">
        <v>0.89595790480999993</v>
      </c>
      <c r="CW3021">
        <v>4</v>
      </c>
      <c r="CX3021">
        <v>2</v>
      </c>
      <c r="CY3021">
        <v>352</v>
      </c>
      <c r="CZ3021">
        <v>745</v>
      </c>
      <c r="DA3021" s="2">
        <v>3926</v>
      </c>
      <c r="DB3021" s="2">
        <v>645</v>
      </c>
      <c r="DC3021" s="2">
        <v>217.39</v>
      </c>
      <c r="DD3021" s="2">
        <v>140</v>
      </c>
      <c r="DE3021">
        <v>201</v>
      </c>
      <c r="DF3021">
        <v>20</v>
      </c>
      <c r="DG3021">
        <v>27.17</v>
      </c>
      <c r="DH3021">
        <v>27.17</v>
      </c>
      <c r="DI3021" s="2">
        <v>27.17</v>
      </c>
      <c r="DJ3021">
        <v>-0.71</v>
      </c>
      <c r="DK3021">
        <v>0.97419983784409869</v>
      </c>
      <c r="DL3021">
        <v>1.7429193899782137E-2</v>
      </c>
      <c r="DM3021">
        <v>0</v>
      </c>
      <c r="DN3021">
        <v>30.1</v>
      </c>
      <c r="DO3021">
        <v>0.193</v>
      </c>
      <c r="DP3021">
        <v>2320.84</v>
      </c>
      <c r="DQ3021" s="2">
        <v>0</v>
      </c>
      <c r="DR3021" s="2">
        <v>2675.2704748299993</v>
      </c>
      <c r="DS3021">
        <v>1.6807915285868454E-2</v>
      </c>
      <c r="DT3021">
        <v>4.3174830686753296</v>
      </c>
      <c r="DU3021">
        <v>687205.14507491491</v>
      </c>
      <c r="DV3021">
        <v>1</v>
      </c>
    </row>
    <row r="3022" spans="1:126" x14ac:dyDescent="0.15">
      <c r="A3022" t="s">
        <v>4831</v>
      </c>
      <c r="B3022" t="s">
        <v>956</v>
      </c>
      <c r="C3022">
        <v>55</v>
      </c>
      <c r="D3022">
        <v>93</v>
      </c>
      <c r="E3022" t="s">
        <v>4901</v>
      </c>
      <c r="F3022">
        <v>55093</v>
      </c>
      <c r="G3022" t="s">
        <v>8005</v>
      </c>
      <c r="H3022">
        <v>95.7</v>
      </c>
      <c r="I3022">
        <v>0.5</v>
      </c>
      <c r="J3022">
        <v>0.3</v>
      </c>
      <c r="K3022">
        <v>0.7</v>
      </c>
      <c r="L3022">
        <v>1.1000000000000001</v>
      </c>
      <c r="M3022">
        <v>1.5</v>
      </c>
      <c r="N3022">
        <f t="shared" si="193"/>
        <v>9162.7799999999988</v>
      </c>
      <c r="O3022">
        <f t="shared" si="191"/>
        <v>837.22000000000116</v>
      </c>
      <c r="P3022">
        <f t="shared" si="192"/>
        <v>1.0046640000000018</v>
      </c>
      <c r="Q3022" s="4">
        <v>55093</v>
      </c>
      <c r="R3022" s="5">
        <v>44.725335999999999</v>
      </c>
      <c r="S3022" s="5">
        <v>-92.426278999999994</v>
      </c>
      <c r="T3022">
        <v>1</v>
      </c>
      <c r="U3022">
        <v>0.14587627102992368</v>
      </c>
      <c r="V3022">
        <v>40842</v>
      </c>
      <c r="W3022">
        <v>40859</v>
      </c>
      <c r="X3022">
        <v>40799</v>
      </c>
      <c r="Y3022">
        <v>41020</v>
      </c>
      <c r="Z3022">
        <v>20532</v>
      </c>
      <c r="AA3022">
        <v>55007</v>
      </c>
      <c r="AB3022">
        <v>17378.292000000001</v>
      </c>
      <c r="AC3022">
        <v>61611</v>
      </c>
      <c r="AD3022">
        <v>2</v>
      </c>
      <c r="AE3022">
        <v>4.9020809333562098E-5</v>
      </c>
      <c r="AF3022">
        <v>126</v>
      </c>
      <c r="AG3022">
        <v>1259</v>
      </c>
      <c r="AH3022">
        <v>0.10007942811755362</v>
      </c>
      <c r="AI3022" s="3">
        <v>245974</v>
      </c>
      <c r="AJ3022" s="3">
        <v>367198.641584875</v>
      </c>
      <c r="AK3022">
        <v>84</v>
      </c>
      <c r="AL3022">
        <v>378636.79999999999</v>
      </c>
      <c r="AM3022">
        <v>1953826</v>
      </c>
      <c r="AN3022">
        <v>164038</v>
      </c>
      <c r="AO3022">
        <v>2117864</v>
      </c>
      <c r="AP3022">
        <v>9</v>
      </c>
      <c r="AQ3022">
        <v>1</v>
      </c>
      <c r="AR3022">
        <v>10</v>
      </c>
      <c r="AS3022">
        <v>0.24474412002251644</v>
      </c>
      <c r="AT3022">
        <v>12</v>
      </c>
      <c r="AU3022">
        <v>40</v>
      </c>
      <c r="AV3022">
        <f t="shared" si="194"/>
        <v>52</v>
      </c>
      <c r="AY3022">
        <v>703131348.97402406</v>
      </c>
      <c r="AZ3022">
        <v>703131.34897402406</v>
      </c>
      <c r="BA3022">
        <v>18455.3081100868</v>
      </c>
      <c r="BB3022">
        <v>0.54184952862068292</v>
      </c>
      <c r="BC3022">
        <v>34115</v>
      </c>
      <c r="BD3022">
        <v>3990</v>
      </c>
      <c r="BE3022">
        <v>30125</v>
      </c>
      <c r="BF3022">
        <v>0.73759855051172807</v>
      </c>
      <c r="BG3022">
        <v>562247</v>
      </c>
      <c r="BH3022">
        <v>13.780901492683645</v>
      </c>
      <c r="BI3022">
        <v>3471</v>
      </c>
      <c r="BJ3022">
        <v>31</v>
      </c>
      <c r="BK3022">
        <v>2</v>
      </c>
      <c r="BL3022">
        <v>2</v>
      </c>
      <c r="BM3022">
        <v>0</v>
      </c>
      <c r="BN3022">
        <v>0</v>
      </c>
      <c r="BO3022">
        <v>2</v>
      </c>
      <c r="BP3022">
        <v>0</v>
      </c>
      <c r="BQ3022">
        <v>5</v>
      </c>
      <c r="BR3022">
        <v>4</v>
      </c>
      <c r="BS3022">
        <v>0</v>
      </c>
      <c r="BT3022">
        <v>40081</v>
      </c>
      <c r="BU3022">
        <v>0.83</v>
      </c>
      <c r="BV3022">
        <v>0.69916820000000002</v>
      </c>
      <c r="BW3022">
        <v>259</v>
      </c>
      <c r="BX3022">
        <v>1.1476759999999999</v>
      </c>
      <c r="BY3022">
        <v>0.23557600000000001</v>
      </c>
      <c r="BZ3022">
        <v>34</v>
      </c>
      <c r="CA3022">
        <v>1</v>
      </c>
      <c r="CB3022">
        <v>3</v>
      </c>
      <c r="CC3022">
        <v>0</v>
      </c>
      <c r="CD3022">
        <v>0</v>
      </c>
      <c r="CE3022">
        <v>2</v>
      </c>
      <c r="CF3022">
        <v>0</v>
      </c>
      <c r="CG3022">
        <v>8</v>
      </c>
      <c r="CH3022">
        <v>4</v>
      </c>
      <c r="CI3022">
        <v>0</v>
      </c>
      <c r="CJ3022">
        <v>40920</v>
      </c>
      <c r="CK3022">
        <v>1.270772238514174</v>
      </c>
      <c r="CL3022">
        <v>0.81955708047411102</v>
      </c>
      <c r="CM3022">
        <v>231</v>
      </c>
      <c r="CN3022">
        <v>0.46283000462786006</v>
      </c>
      <c r="CO3022">
        <v>6085</v>
      </c>
      <c r="CP3022">
        <v>0.93815712200000001</v>
      </c>
      <c r="CQ3022">
        <v>0.69138350699999995</v>
      </c>
      <c r="CR3022">
        <v>36629</v>
      </c>
      <c r="CS3022">
        <v>0.89599999999999991</v>
      </c>
      <c r="CT3022">
        <v>36962</v>
      </c>
      <c r="CU3022">
        <v>0.92142571085300007</v>
      </c>
      <c r="CV3022">
        <v>19</v>
      </c>
      <c r="CW3022">
        <v>19</v>
      </c>
      <c r="CX3022">
        <v>17</v>
      </c>
      <c r="CY3022">
        <v>1214</v>
      </c>
      <c r="CZ3022">
        <v>1978</v>
      </c>
      <c r="DA3022" s="2">
        <v>18525</v>
      </c>
      <c r="DB3022" s="2">
        <v>4555</v>
      </c>
      <c r="DC3022" s="2">
        <v>136.66999999999999</v>
      </c>
      <c r="DD3022" s="2">
        <v>1469</v>
      </c>
      <c r="DE3022">
        <v>623</v>
      </c>
      <c r="DF3022">
        <v>47</v>
      </c>
      <c r="DG3022">
        <v>31.73</v>
      </c>
      <c r="DH3022">
        <v>12.2</v>
      </c>
      <c r="DI3022" s="2">
        <v>7.32</v>
      </c>
      <c r="DJ3022">
        <v>-1.21</v>
      </c>
      <c r="DK3022">
        <v>0.9578288762226902</v>
      </c>
      <c r="DL3022">
        <v>1.3502779984114376E-2</v>
      </c>
      <c r="DM3022">
        <v>0</v>
      </c>
      <c r="DN3022">
        <v>82.2</v>
      </c>
      <c r="DO3022">
        <v>0.214</v>
      </c>
      <c r="DP3022">
        <v>4131.2300000000005</v>
      </c>
      <c r="DQ3022" s="2">
        <v>0</v>
      </c>
      <c r="DR3022" s="2">
        <v>380.63423143</v>
      </c>
      <c r="DS3022">
        <v>1.0052953427572015E-3</v>
      </c>
      <c r="DT3022">
        <v>4.2104570938573502</v>
      </c>
      <c r="DU3022">
        <v>1594234.0005554466</v>
      </c>
      <c r="DV3022">
        <v>0</v>
      </c>
    </row>
    <row r="3023" spans="1:126" x14ac:dyDescent="0.15">
      <c r="A3023" t="s">
        <v>4831</v>
      </c>
      <c r="B3023" t="s">
        <v>365</v>
      </c>
      <c r="C3023">
        <v>55</v>
      </c>
      <c r="D3023">
        <v>95</v>
      </c>
      <c r="E3023" t="s">
        <v>4902</v>
      </c>
      <c r="F3023">
        <v>55095</v>
      </c>
      <c r="G3023" t="s">
        <v>8006</v>
      </c>
      <c r="H3023">
        <v>96.1</v>
      </c>
      <c r="I3023">
        <v>0.2</v>
      </c>
      <c r="J3023">
        <v>1</v>
      </c>
      <c r="K3023">
        <v>0.3</v>
      </c>
      <c r="L3023">
        <v>0.9</v>
      </c>
      <c r="M3023">
        <v>1.5</v>
      </c>
      <c r="N3023">
        <f t="shared" si="193"/>
        <v>9239.4</v>
      </c>
      <c r="O3023">
        <f t="shared" si="191"/>
        <v>760.60000000000036</v>
      </c>
      <c r="P3023">
        <f t="shared" si="192"/>
        <v>0.91272000000000075</v>
      </c>
      <c r="Q3023" s="4">
        <v>55095</v>
      </c>
      <c r="R3023" s="5">
        <v>45.462040999999999</v>
      </c>
      <c r="S3023" s="5">
        <v>-92.447066000000007</v>
      </c>
      <c r="T3023">
        <v>6</v>
      </c>
      <c r="U3023">
        <v>0.17954942821975681</v>
      </c>
      <c r="V3023">
        <v>44094</v>
      </c>
      <c r="W3023">
        <v>43698</v>
      </c>
      <c r="X3023">
        <v>43572</v>
      </c>
      <c r="Y3023">
        <v>43233</v>
      </c>
      <c r="Z3023">
        <v>23099</v>
      </c>
      <c r="AA3023">
        <v>55009</v>
      </c>
      <c r="AB3023">
        <v>18577.041999999998</v>
      </c>
      <c r="AC3023">
        <v>50714</v>
      </c>
      <c r="AD3023">
        <v>6</v>
      </c>
      <c r="AE3023">
        <v>1.3770311209033325E-4</v>
      </c>
      <c r="AF3023">
        <v>168</v>
      </c>
      <c r="AG3023">
        <v>1313</v>
      </c>
      <c r="AH3023">
        <v>0.12795125666412796</v>
      </c>
      <c r="AI3023" s="3">
        <v>255917</v>
      </c>
      <c r="AJ3023" s="3">
        <v>584935.64254468004</v>
      </c>
      <c r="AK3023">
        <v>82</v>
      </c>
      <c r="AL3023">
        <v>612051.20000000007</v>
      </c>
      <c r="AM3023">
        <v>386107</v>
      </c>
      <c r="AN3023">
        <v>122123</v>
      </c>
      <c r="AO3023">
        <v>508230</v>
      </c>
      <c r="AP3023">
        <v>11</v>
      </c>
      <c r="AQ3023">
        <v>1</v>
      </c>
      <c r="AR3023">
        <v>12</v>
      </c>
      <c r="AS3023">
        <v>0.27461211039406835</v>
      </c>
      <c r="AT3023">
        <v>11</v>
      </c>
      <c r="AU3023">
        <v>90</v>
      </c>
      <c r="AV3023">
        <f t="shared" si="194"/>
        <v>101</v>
      </c>
      <c r="AW3023">
        <v>26237</v>
      </c>
      <c r="AX3023">
        <v>0.6</v>
      </c>
      <c r="AY3023">
        <v>1465640523.9082501</v>
      </c>
      <c r="AZ3023">
        <v>1465640.52390825</v>
      </c>
      <c r="BA3023">
        <v>35621.992827063703</v>
      </c>
      <c r="BB3023">
        <v>0.28072545094676821</v>
      </c>
      <c r="BC3023">
        <v>11834</v>
      </c>
      <c r="BD3023">
        <v>25596</v>
      </c>
      <c r="BE3023">
        <v>-13762</v>
      </c>
      <c r="BF3023">
        <v>-0.31210595545879261</v>
      </c>
      <c r="BG3023">
        <v>579295</v>
      </c>
      <c r="BH3023">
        <v>13.295120719728265</v>
      </c>
      <c r="BI3023">
        <v>4713</v>
      </c>
      <c r="BJ3023">
        <v>52</v>
      </c>
      <c r="BK3023">
        <v>1</v>
      </c>
      <c r="BL3023">
        <v>3</v>
      </c>
      <c r="BM3023">
        <v>0</v>
      </c>
      <c r="BN3023">
        <v>0</v>
      </c>
      <c r="BO3023">
        <v>3</v>
      </c>
      <c r="BP3023">
        <v>3</v>
      </c>
      <c r="BQ3023">
        <v>1</v>
      </c>
      <c r="BR3023">
        <v>8</v>
      </c>
      <c r="BS3023">
        <v>0</v>
      </c>
      <c r="BT3023">
        <v>44252</v>
      </c>
      <c r="BU3023">
        <v>0.82</v>
      </c>
      <c r="BV3023">
        <v>0.66080079999999997</v>
      </c>
      <c r="BW3023">
        <v>269</v>
      </c>
      <c r="BX3023">
        <v>1.604447</v>
      </c>
      <c r="BY3023">
        <v>0.35368110000000003</v>
      </c>
      <c r="BZ3023">
        <v>58</v>
      </c>
      <c r="CA3023">
        <v>3</v>
      </c>
      <c r="CB3023">
        <v>3</v>
      </c>
      <c r="CC3023">
        <v>0</v>
      </c>
      <c r="CD3023">
        <v>0</v>
      </c>
      <c r="CE3023">
        <v>0</v>
      </c>
      <c r="CF3023">
        <v>2</v>
      </c>
      <c r="CG3023">
        <v>4</v>
      </c>
      <c r="CH3023">
        <v>8</v>
      </c>
      <c r="CI3023">
        <v>0</v>
      </c>
      <c r="CJ3023">
        <v>43475</v>
      </c>
      <c r="CK3023">
        <v>1.7941345600920069</v>
      </c>
      <c r="CL3023">
        <v>0.80548815301170429</v>
      </c>
      <c r="CM3023">
        <v>269</v>
      </c>
      <c r="CN3023">
        <v>0.97229631506555025</v>
      </c>
      <c r="CO3023">
        <v>4752</v>
      </c>
      <c r="CP3023">
        <v>0.107808866</v>
      </c>
      <c r="CQ3023">
        <v>-6.3626540000000004E-4</v>
      </c>
      <c r="CR3023">
        <v>38711</v>
      </c>
      <c r="CS3023">
        <v>0.89200000000000002</v>
      </c>
      <c r="CT3023">
        <v>39155</v>
      </c>
      <c r="CU3023">
        <v>0.89219819749999996</v>
      </c>
      <c r="CV3023">
        <v>78</v>
      </c>
      <c r="CW3023">
        <v>23</v>
      </c>
      <c r="CX3023">
        <v>41</v>
      </c>
      <c r="CY3023">
        <v>1121</v>
      </c>
      <c r="CZ3023">
        <v>2046</v>
      </c>
      <c r="DA3023" s="2">
        <v>24127</v>
      </c>
      <c r="DB3023" s="2">
        <v>3645</v>
      </c>
      <c r="DC3023" s="2">
        <v>186.31</v>
      </c>
      <c r="DD3023" s="2">
        <v>1612</v>
      </c>
      <c r="DE3023">
        <v>668</v>
      </c>
      <c r="DF3023">
        <v>41</v>
      </c>
      <c r="DG3023">
        <v>46</v>
      </c>
      <c r="DH3023">
        <v>23</v>
      </c>
      <c r="DI3023" s="2">
        <v>13.8</v>
      </c>
      <c r="DJ3023">
        <v>-2.73</v>
      </c>
      <c r="DK3023">
        <v>0.98076329434933984</v>
      </c>
      <c r="DL3023">
        <v>6.0929169840060931E-3</v>
      </c>
      <c r="DM3023">
        <v>0</v>
      </c>
      <c r="DN3023">
        <v>149.69999999999999</v>
      </c>
      <c r="DO3023">
        <v>0.24199999999999999</v>
      </c>
      <c r="DP3023">
        <v>4798.5600000000004</v>
      </c>
      <c r="DQ3023" s="2">
        <v>0</v>
      </c>
      <c r="DR3023" s="2">
        <v>5318.9346759899991</v>
      </c>
      <c r="DS3023">
        <v>7.4964036542432399E-3</v>
      </c>
      <c r="DT3023">
        <v>5.0988903093279498</v>
      </c>
      <c r="DU3023">
        <v>3120781.9324925435</v>
      </c>
      <c r="DV3023">
        <v>1</v>
      </c>
    </row>
    <row r="3024" spans="1:126" x14ac:dyDescent="0.15">
      <c r="A3024" t="s">
        <v>4831</v>
      </c>
      <c r="B3024" t="s">
        <v>3462</v>
      </c>
      <c r="C3024">
        <v>55</v>
      </c>
      <c r="D3024">
        <v>97</v>
      </c>
      <c r="E3024" t="s">
        <v>4903</v>
      </c>
      <c r="F3024">
        <v>55097</v>
      </c>
      <c r="G3024" t="s">
        <v>8007</v>
      </c>
      <c r="H3024">
        <v>92.7</v>
      </c>
      <c r="I3024">
        <v>0.5</v>
      </c>
      <c r="J3024">
        <v>0.3</v>
      </c>
      <c r="K3024">
        <v>2.8</v>
      </c>
      <c r="L3024">
        <v>1</v>
      </c>
      <c r="M3024">
        <v>2.6</v>
      </c>
      <c r="N3024">
        <f t="shared" si="193"/>
        <v>8609.2300000000014</v>
      </c>
      <c r="O3024">
        <f t="shared" si="191"/>
        <v>1390.7699999999986</v>
      </c>
      <c r="P3024">
        <f t="shared" si="192"/>
        <v>1.668923999999999</v>
      </c>
      <c r="Q3024" s="4">
        <v>55097</v>
      </c>
      <c r="R3024" s="5">
        <v>44.476246000000003</v>
      </c>
      <c r="S3024" s="5">
        <v>-89.498069999999998</v>
      </c>
      <c r="T3024">
        <v>4</v>
      </c>
      <c r="U3024">
        <v>0.16471528797593896</v>
      </c>
      <c r="V3024">
        <v>70027</v>
      </c>
      <c r="W3024">
        <v>70337</v>
      </c>
      <c r="X3024">
        <v>70432</v>
      </c>
      <c r="Y3024">
        <v>70309</v>
      </c>
      <c r="Z3024">
        <v>34539</v>
      </c>
      <c r="AA3024">
        <v>55011</v>
      </c>
      <c r="AB3024">
        <v>28406.416999999998</v>
      </c>
      <c r="AC3024">
        <v>51613</v>
      </c>
      <c r="AD3024">
        <v>2</v>
      </c>
      <c r="AE3024">
        <v>2.8396183552930485E-5</v>
      </c>
      <c r="AF3024">
        <v>112</v>
      </c>
      <c r="AG3024">
        <v>969</v>
      </c>
      <c r="AH3024">
        <v>0.11558307533539731</v>
      </c>
      <c r="AI3024" s="3">
        <v>278673</v>
      </c>
      <c r="AJ3024" s="3">
        <v>512524.85079903004</v>
      </c>
      <c r="AK3024">
        <v>119</v>
      </c>
      <c r="AL3024">
        <v>526604.80000000005</v>
      </c>
      <c r="AM3024">
        <v>43161</v>
      </c>
      <c r="AN3024">
        <v>197510</v>
      </c>
      <c r="AO3024">
        <v>240671</v>
      </c>
      <c r="AP3024">
        <v>16</v>
      </c>
      <c r="AQ3024">
        <v>4</v>
      </c>
      <c r="AR3024">
        <v>20</v>
      </c>
      <c r="AS3024">
        <v>0.28434536588139953</v>
      </c>
      <c r="AT3024">
        <v>22</v>
      </c>
      <c r="AU3024">
        <v>54</v>
      </c>
      <c r="AV3024">
        <f t="shared" si="194"/>
        <v>76</v>
      </c>
      <c r="AW3024">
        <v>59541</v>
      </c>
      <c r="AX3024">
        <v>0.87</v>
      </c>
      <c r="AY3024">
        <v>368661405.03509402</v>
      </c>
      <c r="AZ3024">
        <v>368661.40503509401</v>
      </c>
      <c r="BA3024">
        <v>5491.1394092460596</v>
      </c>
      <c r="BB3024">
        <v>1.8211156655687626</v>
      </c>
      <c r="BC3024">
        <v>72635</v>
      </c>
      <c r="BD3024">
        <v>9900</v>
      </c>
      <c r="BE3024">
        <v>62735</v>
      </c>
      <c r="BF3024">
        <v>0.89586873634455277</v>
      </c>
      <c r="BG3024">
        <v>1488528</v>
      </c>
      <c r="BH3024">
        <v>21.134257155838256</v>
      </c>
      <c r="BI3024">
        <v>7202</v>
      </c>
      <c r="BJ3024">
        <v>50</v>
      </c>
      <c r="BK3024">
        <v>8</v>
      </c>
      <c r="BL3024">
        <v>6</v>
      </c>
      <c r="BM3024">
        <v>0</v>
      </c>
      <c r="BN3024">
        <v>3</v>
      </c>
      <c r="BO3024">
        <v>16</v>
      </c>
      <c r="BP3024">
        <v>4</v>
      </c>
      <c r="BQ3024">
        <v>5</v>
      </c>
      <c r="BR3024">
        <v>4</v>
      </c>
      <c r="BS3024">
        <v>0</v>
      </c>
      <c r="BT3024">
        <v>69176</v>
      </c>
      <c r="BU3024">
        <v>0.84</v>
      </c>
      <c r="BV3024">
        <v>0.72489570000000003</v>
      </c>
      <c r="BW3024">
        <v>358</v>
      </c>
      <c r="BX3024">
        <v>1.387764</v>
      </c>
      <c r="BY3024">
        <v>0.36311349999999998</v>
      </c>
      <c r="BZ3024">
        <v>47</v>
      </c>
      <c r="CA3024">
        <v>6</v>
      </c>
      <c r="CB3024">
        <v>7</v>
      </c>
      <c r="CC3024">
        <v>0</v>
      </c>
      <c r="CD3024">
        <v>3</v>
      </c>
      <c r="CE3024">
        <v>11</v>
      </c>
      <c r="CF3024">
        <v>4</v>
      </c>
      <c r="CG3024">
        <v>12</v>
      </c>
      <c r="CH3024">
        <v>3</v>
      </c>
      <c r="CI3024">
        <v>0</v>
      </c>
      <c r="CJ3024">
        <v>70500</v>
      </c>
      <c r="CK3024">
        <v>1.3191489361702127</v>
      </c>
      <c r="CL3024">
        <v>0.81078797122658042</v>
      </c>
      <c r="CM3024">
        <v>319</v>
      </c>
      <c r="CN3024">
        <v>0.27275172791809771</v>
      </c>
      <c r="CO3024">
        <v>10938</v>
      </c>
      <c r="CP3024">
        <v>0.71663266999999997</v>
      </c>
      <c r="CQ3024">
        <v>0.49821848099999999</v>
      </c>
      <c r="CR3024">
        <v>61898</v>
      </c>
      <c r="CS3024">
        <v>0.879</v>
      </c>
      <c r="CT3024">
        <v>63094</v>
      </c>
      <c r="CU3024">
        <v>0.90838599171400003</v>
      </c>
      <c r="CV3024">
        <v>85</v>
      </c>
      <c r="CW3024">
        <v>48</v>
      </c>
      <c r="CX3024">
        <v>48</v>
      </c>
      <c r="CY3024">
        <v>2107</v>
      </c>
      <c r="CZ3024">
        <v>1579</v>
      </c>
      <c r="DA3024" s="2">
        <v>45673</v>
      </c>
      <c r="DB3024" s="2">
        <v>7825</v>
      </c>
      <c r="DC3024" s="2">
        <v>184.71</v>
      </c>
      <c r="DD3024" s="2">
        <v>4226</v>
      </c>
      <c r="DE3024">
        <v>444</v>
      </c>
      <c r="DF3024">
        <v>39</v>
      </c>
      <c r="DG3024">
        <v>48.31</v>
      </c>
      <c r="DH3024">
        <v>7.1</v>
      </c>
      <c r="DI3024" s="2">
        <v>15.63</v>
      </c>
      <c r="DJ3024">
        <v>-2.54</v>
      </c>
      <c r="DK3024">
        <v>0.91573277640819173</v>
      </c>
      <c r="DL3024">
        <v>1.0319917440660475E-2</v>
      </c>
      <c r="DM3024">
        <v>0</v>
      </c>
      <c r="DN3024">
        <v>87.1</v>
      </c>
      <c r="DO3024">
        <v>0.16500000000000001</v>
      </c>
      <c r="DP3024">
        <v>1651.55</v>
      </c>
      <c r="DQ3024" s="2">
        <v>0</v>
      </c>
      <c r="DR3024" s="2">
        <v>4156.1847854199996</v>
      </c>
      <c r="DS3024">
        <v>5.9701170692389258E-3</v>
      </c>
      <c r="DT3024">
        <v>8.7003893354568493</v>
      </c>
      <c r="DU3024">
        <v>4581666.7859203871</v>
      </c>
      <c r="DV3024">
        <v>1</v>
      </c>
    </row>
    <row r="3025" spans="1:126" x14ac:dyDescent="0.15">
      <c r="A3025" t="s">
        <v>4831</v>
      </c>
      <c r="B3025" t="s">
        <v>4904</v>
      </c>
      <c r="C3025">
        <v>55</v>
      </c>
      <c r="D3025">
        <v>99</v>
      </c>
      <c r="E3025" t="s">
        <v>4905</v>
      </c>
      <c r="F3025">
        <v>55099</v>
      </c>
      <c r="G3025" t="s">
        <v>8008</v>
      </c>
      <c r="H3025">
        <v>96.5</v>
      </c>
      <c r="I3025">
        <v>0.2</v>
      </c>
      <c r="J3025">
        <v>0.4</v>
      </c>
      <c r="K3025">
        <v>0.4</v>
      </c>
      <c r="L3025">
        <v>1.4</v>
      </c>
      <c r="M3025">
        <v>1.1000000000000001</v>
      </c>
      <c r="N3025">
        <f t="shared" si="193"/>
        <v>9315.7799999999988</v>
      </c>
      <c r="O3025">
        <f t="shared" si="191"/>
        <v>684.22000000000116</v>
      </c>
      <c r="P3025">
        <f t="shared" si="192"/>
        <v>0.82106400000000168</v>
      </c>
      <c r="Q3025" s="4">
        <v>55099</v>
      </c>
      <c r="R3025" s="5">
        <v>45.679071999999998</v>
      </c>
      <c r="S3025" s="5">
        <v>-90.359650000000002</v>
      </c>
      <c r="T3025">
        <v>9</v>
      </c>
      <c r="U3025">
        <v>0.20363761416278739</v>
      </c>
      <c r="V3025">
        <v>14141</v>
      </c>
      <c r="W3025">
        <v>13888</v>
      </c>
      <c r="X3025">
        <v>13800</v>
      </c>
      <c r="Y3025">
        <v>13580</v>
      </c>
      <c r="Z3025">
        <v>7414</v>
      </c>
      <c r="AA3025">
        <v>55013</v>
      </c>
      <c r="AB3025">
        <v>5873.8920000000007</v>
      </c>
      <c r="AC3025">
        <v>43137</v>
      </c>
      <c r="AD3025">
        <v>3</v>
      </c>
      <c r="AE3025">
        <v>2.173913043478261E-4</v>
      </c>
      <c r="AF3025">
        <v>36</v>
      </c>
      <c r="AG3025">
        <v>472</v>
      </c>
      <c r="AH3025">
        <v>7.6271186440677971E-2</v>
      </c>
      <c r="AI3025" s="3">
        <v>92295</v>
      </c>
      <c r="AJ3025" s="3">
        <v>802582.25373101002</v>
      </c>
      <c r="AK3025">
        <v>118</v>
      </c>
      <c r="AL3025">
        <v>818284.79999999993</v>
      </c>
      <c r="AM3025">
        <v>364432</v>
      </c>
      <c r="AN3025">
        <v>31091</v>
      </c>
      <c r="AO3025">
        <v>395523</v>
      </c>
      <c r="AP3025">
        <v>3</v>
      </c>
      <c r="AQ3025">
        <v>0</v>
      </c>
      <c r="AR3025">
        <v>3</v>
      </c>
      <c r="AS3025">
        <v>0.21601382488479262</v>
      </c>
      <c r="AT3025">
        <v>3</v>
      </c>
      <c r="AU3025">
        <v>38</v>
      </c>
      <c r="AV3025">
        <f t="shared" si="194"/>
        <v>41</v>
      </c>
      <c r="AW3025">
        <v>3318</v>
      </c>
      <c r="AX3025">
        <v>0.28000000000000003</v>
      </c>
      <c r="AY3025">
        <v>1241598171.3721199</v>
      </c>
      <c r="AZ3025">
        <v>1241598.1713721198</v>
      </c>
      <c r="BA3025">
        <v>78399.119656158102</v>
      </c>
      <c r="BB3025">
        <v>0.12755245267877852</v>
      </c>
      <c r="BC3025">
        <v>4840</v>
      </c>
      <c r="BD3025">
        <v>2155</v>
      </c>
      <c r="BE3025">
        <v>2685</v>
      </c>
      <c r="BF3025">
        <v>0.189873417721519</v>
      </c>
      <c r="BG3025">
        <v>274478</v>
      </c>
      <c r="BH3025">
        <v>19.889710144927538</v>
      </c>
      <c r="BI3025">
        <v>2490</v>
      </c>
      <c r="BJ3025">
        <v>14</v>
      </c>
      <c r="BK3025">
        <v>2</v>
      </c>
      <c r="BL3025">
        <v>3</v>
      </c>
      <c r="BM3025">
        <v>0</v>
      </c>
      <c r="BN3025">
        <v>0</v>
      </c>
      <c r="BO3025">
        <v>2</v>
      </c>
      <c r="BP3025">
        <v>2</v>
      </c>
      <c r="BQ3025">
        <v>0</v>
      </c>
      <c r="BR3025">
        <v>2</v>
      </c>
      <c r="BS3025">
        <v>0</v>
      </c>
      <c r="BT3025">
        <v>14214</v>
      </c>
      <c r="BU3025">
        <v>0.82</v>
      </c>
      <c r="BV3025">
        <v>0.70900750000000001</v>
      </c>
      <c r="BW3025">
        <v>162</v>
      </c>
      <c r="BX3025">
        <v>1.758829</v>
      </c>
      <c r="BY3025">
        <v>1.504305</v>
      </c>
      <c r="BZ3025">
        <v>14</v>
      </c>
      <c r="CA3025">
        <v>2</v>
      </c>
      <c r="CB3025">
        <v>3</v>
      </c>
      <c r="CC3025">
        <v>0</v>
      </c>
      <c r="CD3025">
        <v>0</v>
      </c>
      <c r="CE3025">
        <v>2</v>
      </c>
      <c r="CF3025">
        <v>2</v>
      </c>
      <c r="CG3025">
        <v>0</v>
      </c>
      <c r="CH3025">
        <v>2</v>
      </c>
      <c r="CI3025">
        <v>0</v>
      </c>
      <c r="CJ3025">
        <v>13679</v>
      </c>
      <c r="CK3025">
        <v>1.8276189779954675</v>
      </c>
      <c r="CL3025">
        <v>0.82148055728841751</v>
      </c>
      <c r="CM3025">
        <v>128</v>
      </c>
      <c r="CN3025">
        <v>1.6160186573800244</v>
      </c>
      <c r="CO3025">
        <v>1329</v>
      </c>
      <c r="CP3025">
        <v>-0.23968919929999999</v>
      </c>
      <c r="CQ3025">
        <v>-3.8802082699999997E-2</v>
      </c>
      <c r="CR3025">
        <v>12105</v>
      </c>
      <c r="CS3025">
        <v>0.88900000000000001</v>
      </c>
      <c r="CT3025">
        <v>12684</v>
      </c>
      <c r="CU3025">
        <v>0.90114595139200004</v>
      </c>
      <c r="CV3025">
        <v>9</v>
      </c>
      <c r="CW3025">
        <v>9</v>
      </c>
      <c r="CX3025">
        <v>6</v>
      </c>
      <c r="CY3025">
        <v>324</v>
      </c>
      <c r="CZ3025">
        <v>753</v>
      </c>
      <c r="DA3025" s="2">
        <v>8402</v>
      </c>
      <c r="DB3025" s="2">
        <v>1180</v>
      </c>
      <c r="DC3025" s="2">
        <v>166.64</v>
      </c>
      <c r="DD3025" s="2">
        <v>442</v>
      </c>
      <c r="DE3025">
        <v>253</v>
      </c>
      <c r="DF3025">
        <v>23</v>
      </c>
      <c r="DG3025">
        <v>36.229999999999997</v>
      </c>
      <c r="DH3025">
        <v>21.74</v>
      </c>
      <c r="DI3025" s="2">
        <v>36.229999999999997</v>
      </c>
      <c r="DJ3025">
        <v>-2.66</v>
      </c>
      <c r="DK3025">
        <v>0.97876374668183541</v>
      </c>
      <c r="DL3025">
        <v>8.4745762711864406E-3</v>
      </c>
      <c r="DM3025">
        <v>0</v>
      </c>
      <c r="DN3025">
        <v>82.9</v>
      </c>
      <c r="DO3025">
        <v>0.10199999999999999</v>
      </c>
      <c r="DP3025">
        <v>229.34</v>
      </c>
      <c r="DQ3025" s="2">
        <v>151587</v>
      </c>
      <c r="DR3025" s="2">
        <v>292.97800255999994</v>
      </c>
      <c r="DS3025">
        <v>3.5804273828170843E-4</v>
      </c>
      <c r="DT3025">
        <v>6.0413168351048201</v>
      </c>
      <c r="DU3025">
        <v>4943517.7381503806</v>
      </c>
      <c r="DV3025">
        <v>1</v>
      </c>
    </row>
    <row r="3026" spans="1:126" x14ac:dyDescent="0.15">
      <c r="A3026" t="s">
        <v>4831</v>
      </c>
      <c r="B3026" t="s">
        <v>4906</v>
      </c>
      <c r="C3026">
        <v>55</v>
      </c>
      <c r="D3026">
        <v>101</v>
      </c>
      <c r="E3026" t="s">
        <v>4907</v>
      </c>
      <c r="F3026">
        <v>55101</v>
      </c>
      <c r="G3026" t="s">
        <v>8009</v>
      </c>
      <c r="H3026">
        <v>74.400000000000006</v>
      </c>
      <c r="I3026">
        <v>10.9</v>
      </c>
      <c r="J3026">
        <v>0.3</v>
      </c>
      <c r="K3026">
        <v>1.1000000000000001</v>
      </c>
      <c r="L3026">
        <v>1.8</v>
      </c>
      <c r="M3026">
        <v>11.5</v>
      </c>
      <c r="N3026">
        <f t="shared" si="193"/>
        <v>5790.9600000000009</v>
      </c>
      <c r="O3026">
        <f t="shared" si="191"/>
        <v>4209.0399999999991</v>
      </c>
      <c r="P3026">
        <f t="shared" si="192"/>
        <v>5.0508480000000011</v>
      </c>
      <c r="Q3026" s="4">
        <v>55101</v>
      </c>
      <c r="R3026" s="5">
        <v>42.754123</v>
      </c>
      <c r="S3026" s="5">
        <v>-87.420839999999998</v>
      </c>
      <c r="T3026">
        <v>3</v>
      </c>
      <c r="U3026">
        <v>6.3060770056691667E-2</v>
      </c>
      <c r="V3026">
        <v>195024</v>
      </c>
      <c r="W3026">
        <v>195039</v>
      </c>
      <c r="X3026">
        <v>194895</v>
      </c>
      <c r="Y3026">
        <v>194763</v>
      </c>
      <c r="Z3026">
        <v>103859</v>
      </c>
      <c r="AA3026">
        <v>55015</v>
      </c>
      <c r="AB3026">
        <v>82205.507000000012</v>
      </c>
      <c r="AC3026">
        <v>55584</v>
      </c>
      <c r="AD3026">
        <v>6</v>
      </c>
      <c r="AE3026">
        <v>3.0785807742630646E-5</v>
      </c>
      <c r="AF3026">
        <v>87</v>
      </c>
      <c r="AG3026">
        <v>575</v>
      </c>
      <c r="AH3026">
        <v>0.15130434782608695</v>
      </c>
      <c r="AI3026" s="3">
        <v>109964</v>
      </c>
      <c r="AJ3026" s="3">
        <v>212823.58614373</v>
      </c>
      <c r="AK3026">
        <v>46</v>
      </c>
      <c r="AL3026">
        <v>506867.20000000001</v>
      </c>
      <c r="AM3026">
        <v>599316</v>
      </c>
      <c r="AN3026">
        <v>73446</v>
      </c>
      <c r="AO3026">
        <v>672762</v>
      </c>
      <c r="AP3026">
        <v>17</v>
      </c>
      <c r="AQ3026">
        <v>0</v>
      </c>
      <c r="AR3026">
        <v>17</v>
      </c>
      <c r="AS3026">
        <v>8.7162054768533476E-2</v>
      </c>
      <c r="AT3026">
        <v>18</v>
      </c>
      <c r="AU3026">
        <v>286</v>
      </c>
      <c r="AV3026">
        <f t="shared" si="194"/>
        <v>304</v>
      </c>
      <c r="AW3026">
        <v>167099</v>
      </c>
      <c r="AX3026">
        <v>0.97</v>
      </c>
      <c r="AY3026">
        <v>2030541465.1743801</v>
      </c>
      <c r="AZ3026">
        <v>2030541.46517438</v>
      </c>
      <c r="BA3026">
        <v>10746.7739610769</v>
      </c>
      <c r="BB3026">
        <v>0.93051180160840852</v>
      </c>
      <c r="BC3026">
        <v>54669</v>
      </c>
      <c r="BD3026">
        <v>51783</v>
      </c>
      <c r="BE3026">
        <v>2886</v>
      </c>
      <c r="BF3026">
        <v>1.4798178685700221E-2</v>
      </c>
      <c r="BG3026">
        <v>3010189</v>
      </c>
      <c r="BH3026">
        <v>15.445183303830268</v>
      </c>
      <c r="BI3026">
        <v>17383</v>
      </c>
      <c r="BJ3026">
        <v>111</v>
      </c>
      <c r="BK3026">
        <v>16</v>
      </c>
      <c r="BL3026">
        <v>12</v>
      </c>
      <c r="BM3026">
        <v>0</v>
      </c>
      <c r="BN3026">
        <v>3</v>
      </c>
      <c r="BO3026">
        <v>19</v>
      </c>
      <c r="BP3026">
        <v>7</v>
      </c>
      <c r="BQ3026">
        <v>17</v>
      </c>
      <c r="BR3026">
        <v>9</v>
      </c>
      <c r="BS3026">
        <v>1</v>
      </c>
      <c r="BT3026">
        <v>200601</v>
      </c>
      <c r="BU3026">
        <v>0.8</v>
      </c>
      <c r="BV3026">
        <v>0.67106750000000004</v>
      </c>
      <c r="BW3026">
        <v>947</v>
      </c>
      <c r="BX3026">
        <v>0.97207889999999997</v>
      </c>
      <c r="BY3026">
        <v>-0.2834256</v>
      </c>
      <c r="BZ3026">
        <v>124</v>
      </c>
      <c r="CA3026">
        <v>16</v>
      </c>
      <c r="CB3026">
        <v>9</v>
      </c>
      <c r="CC3026">
        <v>0</v>
      </c>
      <c r="CD3026">
        <v>2</v>
      </c>
      <c r="CE3026">
        <v>15</v>
      </c>
      <c r="CF3026">
        <v>6</v>
      </c>
      <c r="CG3026">
        <v>17</v>
      </c>
      <c r="CH3026">
        <v>7</v>
      </c>
      <c r="CI3026">
        <v>2</v>
      </c>
      <c r="CJ3026">
        <v>194986</v>
      </c>
      <c r="CK3026">
        <v>1.015457520027079</v>
      </c>
      <c r="CL3026">
        <v>0.85759325633877603</v>
      </c>
      <c r="CM3026">
        <v>821</v>
      </c>
      <c r="CN3026">
        <v>0.1533345206171689</v>
      </c>
      <c r="CO3026">
        <v>26028</v>
      </c>
      <c r="CP3026">
        <v>-0.68040043380000004</v>
      </c>
      <c r="CQ3026">
        <v>-0.56140000219999997</v>
      </c>
      <c r="CR3026">
        <v>171450</v>
      </c>
      <c r="CS3026">
        <v>0.879</v>
      </c>
      <c r="CT3026">
        <v>174937</v>
      </c>
      <c r="CU3026">
        <v>0.88706755166999995</v>
      </c>
      <c r="CV3026">
        <v>217</v>
      </c>
      <c r="CW3026">
        <v>113</v>
      </c>
      <c r="CX3026">
        <v>94</v>
      </c>
      <c r="CY3026">
        <v>998</v>
      </c>
      <c r="CZ3026">
        <v>845</v>
      </c>
      <c r="DA3026" s="2">
        <v>95919</v>
      </c>
      <c r="DB3026" s="2">
        <v>19805</v>
      </c>
      <c r="DC3026" s="2">
        <v>149.71</v>
      </c>
      <c r="DD3026" s="2">
        <v>37420</v>
      </c>
      <c r="DE3026">
        <v>250</v>
      </c>
      <c r="DF3026">
        <v>19</v>
      </c>
      <c r="DG3026">
        <v>38.450000000000003</v>
      </c>
      <c r="DH3026">
        <v>3.08</v>
      </c>
      <c r="DI3026" s="2">
        <v>8.7200000000000006</v>
      </c>
      <c r="DJ3026">
        <v>-0.51</v>
      </c>
      <c r="DK3026">
        <v>0.92233821978101926</v>
      </c>
      <c r="DL3026">
        <v>8.6956521739130436E-3</v>
      </c>
      <c r="DM3026">
        <v>15</v>
      </c>
      <c r="DN3026">
        <v>104.6</v>
      </c>
      <c r="DO3026">
        <v>0.48499999999999999</v>
      </c>
      <c r="DP3026">
        <v>1106.5999999999999</v>
      </c>
      <c r="DQ3026" s="2">
        <v>0</v>
      </c>
      <c r="DR3026" s="2">
        <v>1121.3084524499998</v>
      </c>
      <c r="DS3026">
        <v>1.9728825356781616E-3</v>
      </c>
      <c r="DT3026">
        <v>3.5959716020776198</v>
      </c>
      <c r="DU3026">
        <v>1822680.0572245973</v>
      </c>
      <c r="DV3026">
        <v>1</v>
      </c>
    </row>
    <row r="3027" spans="1:126" x14ac:dyDescent="0.15">
      <c r="A3027" t="s">
        <v>4831</v>
      </c>
      <c r="B3027" t="s">
        <v>1233</v>
      </c>
      <c r="C3027">
        <v>55</v>
      </c>
      <c r="D3027">
        <v>103</v>
      </c>
      <c r="E3027" t="s">
        <v>4908</v>
      </c>
      <c r="F3027">
        <v>55103</v>
      </c>
      <c r="G3027" t="s">
        <v>8010</v>
      </c>
      <c r="H3027">
        <v>96.1</v>
      </c>
      <c r="I3027">
        <v>0.4</v>
      </c>
      <c r="J3027">
        <v>0.2</v>
      </c>
      <c r="K3027">
        <v>0.5</v>
      </c>
      <c r="L3027">
        <v>0.7</v>
      </c>
      <c r="M3027">
        <v>2</v>
      </c>
      <c r="N3027">
        <f t="shared" si="193"/>
        <v>9240.15</v>
      </c>
      <c r="O3027">
        <f t="shared" si="191"/>
        <v>759.85000000000036</v>
      </c>
      <c r="P3027">
        <f t="shared" si="192"/>
        <v>0.91182000000000074</v>
      </c>
      <c r="Q3027" s="4">
        <v>55103</v>
      </c>
      <c r="R3027" s="5">
        <v>43.376199</v>
      </c>
      <c r="S3027" s="5">
        <v>-90.435693000000001</v>
      </c>
      <c r="T3027">
        <v>6</v>
      </c>
      <c r="U3027">
        <v>0.26671336243843119</v>
      </c>
      <c r="V3027">
        <v>18020</v>
      </c>
      <c r="W3027">
        <v>17842</v>
      </c>
      <c r="X3027">
        <v>17746</v>
      </c>
      <c r="Y3027">
        <v>17547</v>
      </c>
      <c r="Z3027">
        <v>8944</v>
      </c>
      <c r="AA3027">
        <v>55017</v>
      </c>
      <c r="AB3027">
        <v>6899.3319999999985</v>
      </c>
      <c r="AC3027">
        <v>44810</v>
      </c>
      <c r="AD3027">
        <v>2</v>
      </c>
      <c r="AE3027">
        <v>1.1270145384875464E-4</v>
      </c>
      <c r="AF3027">
        <v>73</v>
      </c>
      <c r="AG3027">
        <v>1260</v>
      </c>
      <c r="AH3027">
        <v>5.7936507936507939E-2</v>
      </c>
      <c r="AI3027" s="3">
        <v>227833</v>
      </c>
      <c r="AJ3027" s="3">
        <v>375135.972950325</v>
      </c>
      <c r="AK3027">
        <v>100</v>
      </c>
      <c r="AL3027">
        <v>377248</v>
      </c>
      <c r="AM3027">
        <v>1151450</v>
      </c>
      <c r="AN3027">
        <v>104594</v>
      </c>
      <c r="AO3027">
        <v>1256044</v>
      </c>
      <c r="AP3027">
        <v>5</v>
      </c>
      <c r="AQ3027">
        <v>1</v>
      </c>
      <c r="AR3027">
        <v>6</v>
      </c>
      <c r="AS3027">
        <v>0.3362851698240108</v>
      </c>
      <c r="AT3027">
        <v>6</v>
      </c>
      <c r="AU3027">
        <v>26</v>
      </c>
      <c r="AV3027">
        <f t="shared" si="194"/>
        <v>32</v>
      </c>
      <c r="AW3027">
        <v>8986</v>
      </c>
      <c r="AX3027">
        <v>0.53</v>
      </c>
      <c r="AY3027">
        <v>934733674.41554499</v>
      </c>
      <c r="AZ3027">
        <v>934733.67441554496</v>
      </c>
      <c r="BA3027">
        <v>52957.927058329602</v>
      </c>
      <c r="BB3027">
        <v>0.18882914334969475</v>
      </c>
      <c r="BC3027">
        <v>6544</v>
      </c>
      <c r="BD3027">
        <v>5330</v>
      </c>
      <c r="BE3027">
        <v>1214</v>
      </c>
      <c r="BF3027">
        <v>6.7369589345172037E-2</v>
      </c>
      <c r="BG3027">
        <v>268974</v>
      </c>
      <c r="BH3027">
        <v>15.156880423757466</v>
      </c>
      <c r="BI3027">
        <v>2449</v>
      </c>
      <c r="BJ3027">
        <v>17</v>
      </c>
      <c r="BK3027">
        <v>0</v>
      </c>
      <c r="BL3027">
        <v>1</v>
      </c>
      <c r="BM3027">
        <v>0</v>
      </c>
      <c r="BN3027">
        <v>1</v>
      </c>
      <c r="BO3027">
        <v>0</v>
      </c>
      <c r="BP3027">
        <v>1</v>
      </c>
      <c r="BQ3027">
        <v>1</v>
      </c>
      <c r="BR3027">
        <v>2</v>
      </c>
      <c r="BS3027">
        <v>0</v>
      </c>
      <c r="BT3027">
        <v>17848</v>
      </c>
      <c r="BU3027">
        <v>0.8</v>
      </c>
      <c r="BV3027">
        <v>0.60039790000000004</v>
      </c>
      <c r="BW3027">
        <v>149</v>
      </c>
      <c r="BX3027">
        <v>1.2886599999999999</v>
      </c>
      <c r="BY3027">
        <v>0.1391812</v>
      </c>
      <c r="BZ3027">
        <v>16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0</v>
      </c>
      <c r="CH3027">
        <v>1</v>
      </c>
      <c r="CI3027">
        <v>0</v>
      </c>
      <c r="CJ3027">
        <v>17677</v>
      </c>
      <c r="CK3027">
        <v>1.074843016348928</v>
      </c>
      <c r="CL3027">
        <v>0.81451157538114061</v>
      </c>
      <c r="CM3027">
        <v>124</v>
      </c>
      <c r="CN3027">
        <v>0.51370597460222034</v>
      </c>
      <c r="CO3027">
        <v>1439</v>
      </c>
      <c r="CP3027">
        <v>-0.28458556460000001</v>
      </c>
      <c r="CQ3027">
        <v>-0.20656860560000001</v>
      </c>
      <c r="CR3027">
        <v>15455</v>
      </c>
      <c r="CS3027">
        <v>0.8859999999999999</v>
      </c>
      <c r="CT3027">
        <v>15768</v>
      </c>
      <c r="CU3027">
        <v>0.88288110508000006</v>
      </c>
      <c r="CV3027">
        <v>19</v>
      </c>
      <c r="CW3027">
        <v>7</v>
      </c>
      <c r="CX3027">
        <v>11</v>
      </c>
      <c r="CY3027">
        <v>902</v>
      </c>
      <c r="CZ3027">
        <v>2026</v>
      </c>
      <c r="DA3027" s="2">
        <v>9800</v>
      </c>
      <c r="DB3027" s="2">
        <v>1310</v>
      </c>
      <c r="DC3027" s="2">
        <v>129.82</v>
      </c>
      <c r="DD3027" s="2">
        <v>639</v>
      </c>
      <c r="DE3027">
        <v>668</v>
      </c>
      <c r="DF3027">
        <v>47</v>
      </c>
      <c r="DG3027">
        <v>22.58</v>
      </c>
      <c r="DH3027">
        <v>16.93</v>
      </c>
      <c r="DI3027" s="2">
        <v>28.22</v>
      </c>
      <c r="DJ3027">
        <v>-1.29</v>
      </c>
      <c r="DK3027">
        <v>0.98440085501222385</v>
      </c>
      <c r="DL3027">
        <v>2.2222222222222223E-2</v>
      </c>
      <c r="DM3027">
        <v>2543</v>
      </c>
      <c r="DN3027">
        <v>35.700000000000003</v>
      </c>
      <c r="DO3027">
        <v>9.6000000000000002E-2</v>
      </c>
      <c r="DP3027">
        <v>8562.48</v>
      </c>
      <c r="DQ3027" s="2">
        <v>0</v>
      </c>
      <c r="DR3027" s="2">
        <v>4569.3210092499976</v>
      </c>
      <c r="DS3027">
        <v>1.1801608755385797E-2</v>
      </c>
      <c r="DT3027">
        <v>4.9707791686060796</v>
      </c>
      <c r="DU3027">
        <v>1875216.4997983063</v>
      </c>
      <c r="DV3027">
        <v>1</v>
      </c>
    </row>
    <row r="3028" spans="1:126" x14ac:dyDescent="0.15">
      <c r="A3028" t="s">
        <v>4831</v>
      </c>
      <c r="B3028" t="s">
        <v>2359</v>
      </c>
      <c r="C3028">
        <v>55</v>
      </c>
      <c r="D3028">
        <v>105</v>
      </c>
      <c r="E3028" t="s">
        <v>4909</v>
      </c>
      <c r="F3028">
        <v>55105</v>
      </c>
      <c r="G3028" t="s">
        <v>8011</v>
      </c>
      <c r="H3028">
        <v>84.5</v>
      </c>
      <c r="I3028">
        <v>4.8</v>
      </c>
      <c r="J3028">
        <v>0.2</v>
      </c>
      <c r="K3028">
        <v>1</v>
      </c>
      <c r="L3028">
        <v>1.8</v>
      </c>
      <c r="M3028">
        <v>7.6</v>
      </c>
      <c r="N3028">
        <f t="shared" si="193"/>
        <v>7225.33</v>
      </c>
      <c r="O3028">
        <f t="shared" si="191"/>
        <v>2774.67</v>
      </c>
      <c r="P3028">
        <f t="shared" si="192"/>
        <v>3.3296040000000011</v>
      </c>
      <c r="Q3028" s="4">
        <v>55105</v>
      </c>
      <c r="R3028" s="5">
        <v>42.669879999999999</v>
      </c>
      <c r="S3028" s="5">
        <v>-89.075283999999996</v>
      </c>
      <c r="T3028">
        <v>3</v>
      </c>
      <c r="U3028">
        <v>0.10160177683384378</v>
      </c>
      <c r="V3028">
        <v>160356</v>
      </c>
      <c r="W3028">
        <v>160465</v>
      </c>
      <c r="X3028">
        <v>160727</v>
      </c>
      <c r="Y3028">
        <v>161059</v>
      </c>
      <c r="Z3028">
        <v>84451</v>
      </c>
      <c r="AA3028">
        <v>55019</v>
      </c>
      <c r="AB3028">
        <v>67186.917000000001</v>
      </c>
      <c r="AC3028">
        <v>50324</v>
      </c>
      <c r="AD3028">
        <v>8</v>
      </c>
      <c r="AE3028">
        <v>4.9773840113982097E-5</v>
      </c>
      <c r="AF3028">
        <v>143</v>
      </c>
      <c r="AG3028">
        <v>1509</v>
      </c>
      <c r="AH3028">
        <v>9.4764744864148445E-2</v>
      </c>
      <c r="AI3028" s="3">
        <v>353793</v>
      </c>
      <c r="AJ3028" s="3">
        <v>459587.47350595001</v>
      </c>
      <c r="AK3028">
        <v>62</v>
      </c>
      <c r="AL3028">
        <v>464806.40000000002</v>
      </c>
      <c r="AM3028">
        <v>778217</v>
      </c>
      <c r="AN3028">
        <v>232551</v>
      </c>
      <c r="AO3028">
        <v>1010768</v>
      </c>
      <c r="AP3028">
        <v>18</v>
      </c>
      <c r="AQ3028">
        <v>2</v>
      </c>
      <c r="AR3028">
        <v>20</v>
      </c>
      <c r="AS3028">
        <v>0.12463777147664599</v>
      </c>
      <c r="AT3028">
        <v>20</v>
      </c>
      <c r="AU3028">
        <v>196</v>
      </c>
      <c r="AV3028">
        <f t="shared" si="194"/>
        <v>216</v>
      </c>
      <c r="AW3028">
        <v>157663</v>
      </c>
      <c r="AX3028">
        <v>0.91</v>
      </c>
      <c r="AY3028">
        <v>781980513.83123004</v>
      </c>
      <c r="AZ3028">
        <v>781980.51383123</v>
      </c>
      <c r="BA3028">
        <v>5217.0535206108098</v>
      </c>
      <c r="BB3028">
        <v>1.9167907633098629</v>
      </c>
      <c r="BC3028">
        <v>69533</v>
      </c>
      <c r="BD3028">
        <v>39475</v>
      </c>
      <c r="BE3028">
        <v>30058</v>
      </c>
      <c r="BF3028">
        <v>0.18744543390955126</v>
      </c>
      <c r="BG3028">
        <v>2273447</v>
      </c>
      <c r="BH3028">
        <v>14.144773435701531</v>
      </c>
      <c r="BI3028">
        <v>14402</v>
      </c>
      <c r="BJ3028">
        <v>98</v>
      </c>
      <c r="BK3028">
        <v>18</v>
      </c>
      <c r="BL3028">
        <v>10</v>
      </c>
      <c r="BM3028">
        <v>1</v>
      </c>
      <c r="BN3028">
        <v>2</v>
      </c>
      <c r="BO3028">
        <v>17</v>
      </c>
      <c r="BP3028">
        <v>7</v>
      </c>
      <c r="BQ3028">
        <v>15</v>
      </c>
      <c r="BR3028">
        <v>12</v>
      </c>
      <c r="BS3028">
        <v>1</v>
      </c>
      <c r="BT3028">
        <v>160155</v>
      </c>
      <c r="BU3028">
        <v>0.78</v>
      </c>
      <c r="BV3028">
        <v>0.65491169999999999</v>
      </c>
      <c r="BW3028">
        <v>763</v>
      </c>
      <c r="BX3028">
        <v>1.130155</v>
      </c>
      <c r="BY3028">
        <v>-0.2201863</v>
      </c>
      <c r="BZ3028">
        <v>99</v>
      </c>
      <c r="CA3028">
        <v>13</v>
      </c>
      <c r="CB3028">
        <v>10</v>
      </c>
      <c r="CC3028">
        <v>2</v>
      </c>
      <c r="CD3028">
        <v>2</v>
      </c>
      <c r="CE3028">
        <v>16</v>
      </c>
      <c r="CF3028">
        <v>6</v>
      </c>
      <c r="CG3028">
        <v>15</v>
      </c>
      <c r="CH3028">
        <v>12</v>
      </c>
      <c r="CI3028">
        <v>1</v>
      </c>
      <c r="CJ3028">
        <v>161267</v>
      </c>
      <c r="CK3028">
        <v>1.0913578103393751</v>
      </c>
      <c r="CL3028">
        <v>0.83277429742086628</v>
      </c>
      <c r="CM3028">
        <v>692</v>
      </c>
      <c r="CN3028">
        <v>0.13990891742949052</v>
      </c>
      <c r="CO3028">
        <v>18263</v>
      </c>
      <c r="CP3028">
        <v>-0.62009739870000002</v>
      </c>
      <c r="CQ3028">
        <v>-0.55890791750000002</v>
      </c>
      <c r="CR3028">
        <v>142268</v>
      </c>
      <c r="CS3028">
        <v>0.88</v>
      </c>
      <c r="CT3028">
        <v>140953</v>
      </c>
      <c r="CU3028">
        <v>0.89276352452999996</v>
      </c>
      <c r="CV3028">
        <v>241</v>
      </c>
      <c r="CW3028">
        <v>91</v>
      </c>
      <c r="CX3028">
        <v>92</v>
      </c>
      <c r="CY3028">
        <v>1945</v>
      </c>
      <c r="CZ3028">
        <v>2428</v>
      </c>
      <c r="DA3028" s="2">
        <v>83999</v>
      </c>
      <c r="DB3028" s="2">
        <v>14445</v>
      </c>
      <c r="DC3028" s="2">
        <v>131.88999999999999</v>
      </c>
      <c r="DD3028" s="2">
        <v>15912</v>
      </c>
      <c r="DE3028">
        <v>790</v>
      </c>
      <c r="DF3028">
        <v>96</v>
      </c>
      <c r="DG3028">
        <v>30.48</v>
      </c>
      <c r="DH3028">
        <v>4.3499999999999996</v>
      </c>
      <c r="DI3028" s="2">
        <v>17.420000000000002</v>
      </c>
      <c r="DJ3028">
        <v>-2.62</v>
      </c>
      <c r="DK3028">
        <v>0.93518809021094251</v>
      </c>
      <c r="DL3028">
        <v>1.1928429423459244E-2</v>
      </c>
      <c r="DM3028">
        <v>1492</v>
      </c>
      <c r="DN3028">
        <v>245</v>
      </c>
      <c r="DO3028">
        <v>0.51900000000000002</v>
      </c>
      <c r="DP3028">
        <v>9787.42</v>
      </c>
      <c r="DQ3028" s="2">
        <v>0</v>
      </c>
      <c r="DR3028" s="2">
        <v>7844.6558755600026</v>
      </c>
      <c r="DS3028">
        <v>1.6849201732204441E-2</v>
      </c>
      <c r="DT3028">
        <v>3.5872900447860498</v>
      </c>
      <c r="DU3028">
        <v>1667395.3714728428</v>
      </c>
      <c r="DV3028">
        <v>1</v>
      </c>
    </row>
    <row r="3029" spans="1:126" x14ac:dyDescent="0.15">
      <c r="A3029" t="s">
        <v>4831</v>
      </c>
      <c r="B3029" t="s">
        <v>4390</v>
      </c>
      <c r="C3029">
        <v>55</v>
      </c>
      <c r="D3029">
        <v>107</v>
      </c>
      <c r="E3029" t="s">
        <v>4910</v>
      </c>
      <c r="F3029">
        <v>55107</v>
      </c>
      <c r="G3029" t="s">
        <v>8012</v>
      </c>
      <c r="H3029">
        <v>96.8</v>
      </c>
      <c r="I3029">
        <v>0.4</v>
      </c>
      <c r="J3029">
        <v>0.5</v>
      </c>
      <c r="K3029">
        <v>0.3</v>
      </c>
      <c r="L3029">
        <v>0.9</v>
      </c>
      <c r="M3029">
        <v>1.2</v>
      </c>
      <c r="N3029">
        <f t="shared" si="193"/>
        <v>9372.99</v>
      </c>
      <c r="O3029">
        <f t="shared" si="191"/>
        <v>627.01000000000022</v>
      </c>
      <c r="P3029">
        <f t="shared" si="192"/>
        <v>0.75241200000000052</v>
      </c>
      <c r="Q3029" s="4">
        <v>55107</v>
      </c>
      <c r="R3029" s="5">
        <v>45.472734000000003</v>
      </c>
      <c r="S3029" s="5">
        <v>-91.136745000000005</v>
      </c>
      <c r="T3029">
        <v>6</v>
      </c>
      <c r="U3029">
        <v>0.1933095183181178</v>
      </c>
      <c r="V3029">
        <v>14670</v>
      </c>
      <c r="W3029">
        <v>14468</v>
      </c>
      <c r="X3029">
        <v>14357</v>
      </c>
      <c r="Y3029">
        <v>14109</v>
      </c>
      <c r="Z3029">
        <v>7209</v>
      </c>
      <c r="AA3029">
        <v>55021</v>
      </c>
      <c r="AB3029">
        <v>5584.9059999999999</v>
      </c>
      <c r="AC3029">
        <v>39194</v>
      </c>
      <c r="AD3029">
        <v>2</v>
      </c>
      <c r="AE3029">
        <v>1.3930486870516125E-4</v>
      </c>
      <c r="AF3029">
        <v>51</v>
      </c>
      <c r="AG3029">
        <v>529</v>
      </c>
      <c r="AH3029">
        <v>9.6408317580340269E-2</v>
      </c>
      <c r="AI3029" s="3">
        <v>133601</v>
      </c>
      <c r="AJ3029" s="3">
        <v>584703.18370513502</v>
      </c>
      <c r="AK3029">
        <v>160</v>
      </c>
      <c r="AL3029">
        <v>595814.40000000002</v>
      </c>
      <c r="AM3029">
        <v>601873</v>
      </c>
      <c r="AN3029">
        <v>55432</v>
      </c>
      <c r="AO3029">
        <v>657305</v>
      </c>
      <c r="AP3029">
        <v>2</v>
      </c>
      <c r="AQ3029">
        <v>0</v>
      </c>
      <c r="AR3029">
        <v>2</v>
      </c>
      <c r="AS3029">
        <v>0.13823610727121924</v>
      </c>
      <c r="AT3029">
        <v>2</v>
      </c>
      <c r="AU3029">
        <v>25</v>
      </c>
      <c r="AV3029">
        <f t="shared" si="194"/>
        <v>27</v>
      </c>
      <c r="AW3029">
        <v>5561</v>
      </c>
      <c r="AX3029">
        <v>0.43000000000000005</v>
      </c>
      <c r="AY3029">
        <v>656719083.80794001</v>
      </c>
      <c r="AZ3029">
        <v>656719.08380794001</v>
      </c>
      <c r="BA3029">
        <v>42627.217633782602</v>
      </c>
      <c r="BB3029">
        <v>0.23459190055310752</v>
      </c>
      <c r="BC3029">
        <v>14910</v>
      </c>
      <c r="BD3029">
        <v>7402</v>
      </c>
      <c r="BE3029">
        <v>7508</v>
      </c>
      <c r="BF3029">
        <v>0.51179277436946147</v>
      </c>
      <c r="BG3029">
        <v>236155</v>
      </c>
      <c r="BH3029">
        <v>16.448770634533677</v>
      </c>
      <c r="BI3029">
        <v>2308</v>
      </c>
      <c r="BJ3029">
        <v>17</v>
      </c>
      <c r="BK3029">
        <v>0</v>
      </c>
      <c r="BL3029">
        <v>1</v>
      </c>
      <c r="BM3029">
        <v>0</v>
      </c>
      <c r="BN3029">
        <v>0</v>
      </c>
      <c r="BO3029">
        <v>2</v>
      </c>
      <c r="BP3029">
        <v>1</v>
      </c>
      <c r="BQ3029">
        <v>0</v>
      </c>
      <c r="BR3029">
        <v>2</v>
      </c>
      <c r="BS3029">
        <v>0</v>
      </c>
      <c r="BT3029">
        <v>14367</v>
      </c>
      <c r="BU3029">
        <v>0.83</v>
      </c>
      <c r="BV3029">
        <v>0.64617029999999998</v>
      </c>
      <c r="BW3029">
        <v>123</v>
      </c>
      <c r="BX3029">
        <v>1.6008910000000001</v>
      </c>
      <c r="BY3029">
        <v>0.63338099999999997</v>
      </c>
      <c r="BZ3029">
        <v>14</v>
      </c>
      <c r="CA3029">
        <v>0</v>
      </c>
      <c r="CB3029">
        <v>1</v>
      </c>
      <c r="CC3029">
        <v>0</v>
      </c>
      <c r="CD3029">
        <v>0</v>
      </c>
      <c r="CE3029">
        <v>1</v>
      </c>
      <c r="CF3029">
        <v>1</v>
      </c>
      <c r="CG3029">
        <v>0</v>
      </c>
      <c r="CH3029">
        <v>2</v>
      </c>
      <c r="CI3029">
        <v>0</v>
      </c>
      <c r="CJ3029">
        <v>14355</v>
      </c>
      <c r="CK3029">
        <v>1.3235806339254617</v>
      </c>
      <c r="CL3029">
        <v>0.81641689373296999</v>
      </c>
      <c r="CM3029">
        <v>104</v>
      </c>
      <c r="CN3029">
        <v>0.77373871002672789</v>
      </c>
      <c r="CO3029">
        <v>1069</v>
      </c>
      <c r="CP3029">
        <v>-0.27579399589999998</v>
      </c>
      <c r="CQ3029">
        <v>-0.28832951579999999</v>
      </c>
      <c r="CR3029">
        <v>12244</v>
      </c>
      <c r="CS3029">
        <v>0.87</v>
      </c>
      <c r="CT3029">
        <v>12792</v>
      </c>
      <c r="CU3029">
        <v>0.87559985233999993</v>
      </c>
      <c r="CV3029">
        <v>7</v>
      </c>
      <c r="CW3029">
        <v>9</v>
      </c>
      <c r="CX3029">
        <v>10</v>
      </c>
      <c r="CY3029">
        <v>477</v>
      </c>
      <c r="CZ3029">
        <v>837</v>
      </c>
      <c r="DA3029" s="2">
        <v>7765</v>
      </c>
      <c r="DB3029" s="2">
        <v>850</v>
      </c>
      <c r="DC3029" s="2">
        <v>125.04</v>
      </c>
      <c r="DD3029" s="2">
        <v>445</v>
      </c>
      <c r="DE3029">
        <v>267</v>
      </c>
      <c r="DF3029">
        <v>25</v>
      </c>
      <c r="DG3029">
        <v>27.79</v>
      </c>
      <c r="DH3029">
        <v>20.84</v>
      </c>
      <c r="DI3029" s="2">
        <v>27.79</v>
      </c>
      <c r="DJ3029">
        <v>-2.3199999999999998</v>
      </c>
      <c r="DK3029">
        <v>0.98109295589104872</v>
      </c>
      <c r="DL3029">
        <v>2.2684310018903593E-2</v>
      </c>
      <c r="DM3029">
        <v>959</v>
      </c>
      <c r="DN3029">
        <v>83.3</v>
      </c>
      <c r="DO3029">
        <v>0.14000000000000001</v>
      </c>
      <c r="DP3029">
        <v>317.34000000000003</v>
      </c>
      <c r="DQ3029" s="2">
        <v>0</v>
      </c>
      <c r="DR3029" s="2">
        <v>3040.9437602699986</v>
      </c>
      <c r="DS3029">
        <v>4.5111026238472754E-3</v>
      </c>
      <c r="DT3029">
        <v>6.5340664021258803</v>
      </c>
      <c r="DU3029">
        <v>3893090.8529427904</v>
      </c>
      <c r="DV3029">
        <v>1</v>
      </c>
    </row>
    <row r="3030" spans="1:126" x14ac:dyDescent="0.15">
      <c r="A3030" t="s">
        <v>4831</v>
      </c>
      <c r="B3030" t="s">
        <v>4919</v>
      </c>
      <c r="C3030">
        <v>55</v>
      </c>
      <c r="D3030">
        <v>109</v>
      </c>
      <c r="E3030" t="s">
        <v>4920</v>
      </c>
      <c r="F3030">
        <v>55109</v>
      </c>
      <c r="G3030" t="s">
        <v>8013</v>
      </c>
      <c r="H3030">
        <v>94.7</v>
      </c>
      <c r="I3030">
        <v>0.6</v>
      </c>
      <c r="J3030">
        <v>0.3</v>
      </c>
      <c r="K3030">
        <v>1.1000000000000001</v>
      </c>
      <c r="L3030">
        <v>1.2</v>
      </c>
      <c r="M3030">
        <v>2</v>
      </c>
      <c r="N3030">
        <f t="shared" si="193"/>
        <v>8975.19</v>
      </c>
      <c r="O3030">
        <f t="shared" si="191"/>
        <v>1024.8099999999995</v>
      </c>
      <c r="P3030">
        <f t="shared" si="192"/>
        <v>1.2297719999999999</v>
      </c>
      <c r="Q3030" s="4">
        <v>55109</v>
      </c>
      <c r="R3030" s="5">
        <v>45.028959</v>
      </c>
      <c r="S3030" s="5">
        <v>-92.447283999999996</v>
      </c>
      <c r="T3030">
        <v>1</v>
      </c>
      <c r="U3030">
        <v>0.12555822326840527</v>
      </c>
      <c r="V3030">
        <v>84363</v>
      </c>
      <c r="W3030">
        <v>85442</v>
      </c>
      <c r="X3030">
        <v>86118</v>
      </c>
      <c r="Y3030">
        <v>87157</v>
      </c>
      <c r="Z3030">
        <v>47335</v>
      </c>
      <c r="AA3030">
        <v>55031</v>
      </c>
      <c r="AB3030">
        <v>40505.731</v>
      </c>
      <c r="AC3030">
        <v>70886</v>
      </c>
      <c r="AD3030">
        <v>5</v>
      </c>
      <c r="AE3030">
        <v>5.8059871339325109E-5</v>
      </c>
      <c r="AF3030">
        <v>122</v>
      </c>
      <c r="AG3030">
        <v>1417</v>
      </c>
      <c r="AH3030">
        <v>8.6097388849682432E-2</v>
      </c>
      <c r="AI3030" s="3">
        <v>267685</v>
      </c>
      <c r="AJ3030" s="3">
        <v>462386.951502765</v>
      </c>
      <c r="AK3030">
        <v>75</v>
      </c>
      <c r="AL3030">
        <v>543046.40000000002</v>
      </c>
      <c r="AM3030">
        <v>586133</v>
      </c>
      <c r="AN3030">
        <v>164337</v>
      </c>
      <c r="AO3030">
        <v>750470</v>
      </c>
      <c r="AP3030">
        <v>13</v>
      </c>
      <c r="AQ3030">
        <v>0</v>
      </c>
      <c r="AR3030">
        <v>13</v>
      </c>
      <c r="AS3030">
        <v>0.15214999648884625</v>
      </c>
      <c r="AT3030">
        <v>38</v>
      </c>
      <c r="AU3030">
        <v>182</v>
      </c>
      <c r="AV3030">
        <f t="shared" si="194"/>
        <v>220</v>
      </c>
      <c r="AY3030">
        <v>988018011.38490295</v>
      </c>
      <c r="AZ3030">
        <v>988018.01138490299</v>
      </c>
      <c r="BA3030">
        <v>17910.385186590898</v>
      </c>
      <c r="BB3030">
        <v>0.55833528401649202</v>
      </c>
      <c r="BC3030">
        <v>30371</v>
      </c>
      <c r="BD3030">
        <v>7567</v>
      </c>
      <c r="BE3030">
        <v>22804</v>
      </c>
      <c r="BF3030">
        <v>0.27030807344451951</v>
      </c>
      <c r="BG3030">
        <v>1063777</v>
      </c>
      <c r="BH3030">
        <v>12.352551150746651</v>
      </c>
      <c r="BI3030">
        <v>6077</v>
      </c>
      <c r="BJ3030">
        <v>49</v>
      </c>
      <c r="BK3030">
        <v>7</v>
      </c>
      <c r="BL3030">
        <v>7</v>
      </c>
      <c r="BM3030">
        <v>0</v>
      </c>
      <c r="BN3030">
        <v>0</v>
      </c>
      <c r="BO3030">
        <v>3</v>
      </c>
      <c r="BP3030">
        <v>6</v>
      </c>
      <c r="BQ3030">
        <v>8</v>
      </c>
      <c r="BR3030">
        <v>6</v>
      </c>
      <c r="BS3030">
        <v>0</v>
      </c>
      <c r="BT3030">
        <v>58922</v>
      </c>
      <c r="BU3030">
        <v>0.8</v>
      </c>
      <c r="BV3030">
        <v>0.67794129999999997</v>
      </c>
      <c r="BW3030">
        <v>400</v>
      </c>
      <c r="BX3030">
        <v>1.459557</v>
      </c>
      <c r="BY3030">
        <v>0.4438532</v>
      </c>
      <c r="BZ3030">
        <v>53</v>
      </c>
      <c r="CA3030">
        <v>4</v>
      </c>
      <c r="CB3030">
        <v>8</v>
      </c>
      <c r="CC3030">
        <v>0</v>
      </c>
      <c r="CD3030">
        <v>1</v>
      </c>
      <c r="CE3030">
        <v>2</v>
      </c>
      <c r="CF3030">
        <v>2</v>
      </c>
      <c r="CG3030">
        <v>6</v>
      </c>
      <c r="CH3030">
        <v>4</v>
      </c>
      <c r="CI3030">
        <v>0</v>
      </c>
      <c r="CJ3030">
        <v>63360</v>
      </c>
      <c r="CK3030">
        <v>1.2626262626262628</v>
      </c>
      <c r="CL3030">
        <v>0.82691012691012689</v>
      </c>
      <c r="CM3030">
        <v>380</v>
      </c>
      <c r="CN3030">
        <v>0.55751583763569701</v>
      </c>
      <c r="CO3030">
        <v>15864</v>
      </c>
      <c r="CP3030">
        <v>0.97202158999999999</v>
      </c>
      <c r="CQ3030">
        <v>0.714145629</v>
      </c>
      <c r="CR3030">
        <v>80183</v>
      </c>
      <c r="CS3030">
        <v>0.90099999999999991</v>
      </c>
      <c r="CT3030">
        <v>13438</v>
      </c>
      <c r="CU3030">
        <v>0.9050018254840001</v>
      </c>
      <c r="CV3030">
        <v>87</v>
      </c>
      <c r="CW3030">
        <v>40</v>
      </c>
      <c r="CX3030">
        <v>48</v>
      </c>
      <c r="CY3030">
        <v>1381</v>
      </c>
      <c r="CZ3030">
        <v>2247</v>
      </c>
      <c r="DA3030" s="2">
        <v>46844</v>
      </c>
      <c r="DB3030" s="2">
        <v>12025</v>
      </c>
      <c r="DC3030" s="2">
        <v>178.91</v>
      </c>
      <c r="DD3030" s="2">
        <v>3359</v>
      </c>
      <c r="DE3030">
        <v>701</v>
      </c>
      <c r="DF3030">
        <v>68</v>
      </c>
      <c r="DG3030">
        <v>51.2</v>
      </c>
      <c r="DH3030">
        <v>11.64</v>
      </c>
      <c r="DI3030" s="2">
        <v>8.15</v>
      </c>
      <c r="DJ3030">
        <v>-1.37</v>
      </c>
      <c r="DK3030">
        <v>0.98375329211573304</v>
      </c>
      <c r="DL3030">
        <v>1.3408609738884969E-2</v>
      </c>
      <c r="DM3030">
        <v>2526</v>
      </c>
      <c r="DN3030">
        <v>224.7</v>
      </c>
      <c r="DO3030">
        <v>0.46200000000000002</v>
      </c>
      <c r="DP3030">
        <v>7952.57</v>
      </c>
      <c r="DQ3030" s="2">
        <v>0</v>
      </c>
      <c r="DR3030" s="2">
        <v>1054.1083739599999</v>
      </c>
      <c r="DS3030">
        <v>0</v>
      </c>
      <c r="DT3030">
        <v>4.2777834715197498</v>
      </c>
      <c r="DU3030">
        <v>2323034.9141883026</v>
      </c>
      <c r="DV3030">
        <v>0</v>
      </c>
    </row>
    <row r="3031" spans="1:126" x14ac:dyDescent="0.15">
      <c r="A3031" t="s">
        <v>4831</v>
      </c>
      <c r="B3031" t="s">
        <v>4911</v>
      </c>
      <c r="C3031">
        <v>55</v>
      </c>
      <c r="D3031">
        <v>111</v>
      </c>
      <c r="E3031" t="s">
        <v>4912</v>
      </c>
      <c r="F3031">
        <v>55111</v>
      </c>
      <c r="G3031" t="s">
        <v>8014</v>
      </c>
      <c r="H3031">
        <v>92.5</v>
      </c>
      <c r="I3031">
        <v>0.5</v>
      </c>
      <c r="J3031">
        <v>1.1000000000000001</v>
      </c>
      <c r="K3031">
        <v>0.5</v>
      </c>
      <c r="L3031">
        <v>1</v>
      </c>
      <c r="M3031">
        <v>4.3</v>
      </c>
      <c r="N3031">
        <f t="shared" si="193"/>
        <v>8577.4499999999989</v>
      </c>
      <c r="O3031">
        <f t="shared" si="191"/>
        <v>1422.5500000000011</v>
      </c>
      <c r="P3031">
        <f t="shared" si="192"/>
        <v>1.707060000000002</v>
      </c>
      <c r="Q3031" s="4">
        <v>55111</v>
      </c>
      <c r="R3031" s="5">
        <v>43.427998000000002</v>
      </c>
      <c r="S3031" s="5">
        <v>-89.943329000000006</v>
      </c>
      <c r="T3031">
        <v>4</v>
      </c>
      <c r="U3031">
        <v>0.1172149836311589</v>
      </c>
      <c r="V3031">
        <v>61953</v>
      </c>
      <c r="W3031">
        <v>62681</v>
      </c>
      <c r="X3031">
        <v>62992</v>
      </c>
      <c r="Y3031">
        <v>63292</v>
      </c>
      <c r="Z3031">
        <v>33236</v>
      </c>
      <c r="AA3031">
        <v>55023</v>
      </c>
      <c r="AB3031">
        <v>27932.352999999999</v>
      </c>
      <c r="AC3031">
        <v>51055</v>
      </c>
      <c r="AD3031">
        <v>3</v>
      </c>
      <c r="AE3031">
        <v>4.7625095250190499E-5</v>
      </c>
      <c r="AF3031">
        <v>121</v>
      </c>
      <c r="AG3031">
        <v>1665</v>
      </c>
      <c r="AH3031">
        <v>7.2672672672672675E-2</v>
      </c>
      <c r="AI3031" s="3">
        <v>332649</v>
      </c>
      <c r="AJ3031" s="3">
        <v>531771.87580506504</v>
      </c>
      <c r="AK3031">
        <v>100</v>
      </c>
      <c r="AL3031">
        <v>864281.60000000009</v>
      </c>
      <c r="AM3031">
        <v>2445868</v>
      </c>
      <c r="AN3031">
        <v>220095</v>
      </c>
      <c r="AO3031">
        <v>2665963</v>
      </c>
      <c r="AP3031">
        <v>8</v>
      </c>
      <c r="AQ3031">
        <v>0</v>
      </c>
      <c r="AR3031">
        <v>8</v>
      </c>
      <c r="AS3031">
        <v>0.1276303824125333</v>
      </c>
      <c r="AT3031">
        <v>18</v>
      </c>
      <c r="AU3031">
        <v>153</v>
      </c>
      <c r="AV3031">
        <f t="shared" si="194"/>
        <v>171</v>
      </c>
      <c r="AW3031">
        <v>50037</v>
      </c>
      <c r="AX3031">
        <v>0.79</v>
      </c>
      <c r="AY3031">
        <v>948177545.90340197</v>
      </c>
      <c r="AZ3031">
        <v>948177.54590340191</v>
      </c>
      <c r="BA3031">
        <v>58568.827355769099</v>
      </c>
      <c r="BB3031">
        <v>0.17073929001952243</v>
      </c>
      <c r="BC3031">
        <v>36283</v>
      </c>
      <c r="BD3031">
        <v>30480</v>
      </c>
      <c r="BE3031">
        <v>5803</v>
      </c>
      <c r="BF3031">
        <v>9.3667780414184942E-2</v>
      </c>
      <c r="BG3031">
        <v>1340838</v>
      </c>
      <c r="BH3031">
        <v>21.285845821691645</v>
      </c>
      <c r="BI3031">
        <v>6542</v>
      </c>
      <c r="BJ3031">
        <v>12</v>
      </c>
      <c r="BK3031">
        <v>1</v>
      </c>
      <c r="BL3031">
        <v>2</v>
      </c>
      <c r="BM3031">
        <v>0</v>
      </c>
      <c r="BN3031">
        <v>1</v>
      </c>
      <c r="BO3031">
        <v>1</v>
      </c>
      <c r="BP3031">
        <v>1</v>
      </c>
      <c r="BQ3031">
        <v>1</v>
      </c>
      <c r="BR3031">
        <v>6</v>
      </c>
      <c r="BS3031">
        <v>0</v>
      </c>
      <c r="BT3031">
        <v>16939</v>
      </c>
      <c r="BU3031">
        <v>0.82</v>
      </c>
      <c r="BV3031">
        <v>0.67606790000000005</v>
      </c>
      <c r="BW3031">
        <v>153</v>
      </c>
      <c r="BX3031">
        <v>1.475884</v>
      </c>
      <c r="BY3031">
        <v>0.76291050000000005</v>
      </c>
      <c r="BZ3031">
        <v>13</v>
      </c>
      <c r="CA3031">
        <v>0</v>
      </c>
      <c r="CB3031">
        <v>2</v>
      </c>
      <c r="CC3031">
        <v>0</v>
      </c>
      <c r="CD3031">
        <v>2</v>
      </c>
      <c r="CE3031">
        <v>1</v>
      </c>
      <c r="CF3031">
        <v>1</v>
      </c>
      <c r="CG3031">
        <v>1</v>
      </c>
      <c r="CH3031">
        <v>5</v>
      </c>
      <c r="CI3031">
        <v>1</v>
      </c>
      <c r="CJ3031">
        <v>16435</v>
      </c>
      <c r="CK3031">
        <v>1.5819896562214786</v>
      </c>
      <c r="CL3031">
        <v>0.77734711455641692</v>
      </c>
      <c r="CM3031">
        <v>133</v>
      </c>
      <c r="CN3031">
        <v>0.99490785727637709</v>
      </c>
      <c r="CO3031">
        <v>7813</v>
      </c>
      <c r="CP3031">
        <v>-2.2023621199999999E-2</v>
      </c>
      <c r="CQ3031">
        <v>-6.2928805399999996E-2</v>
      </c>
      <c r="CR3031">
        <v>56722</v>
      </c>
      <c r="CS3031">
        <v>0.91400000000000003</v>
      </c>
      <c r="CT3031">
        <v>54704</v>
      </c>
      <c r="CU3031">
        <v>0.93069880418500006</v>
      </c>
      <c r="CV3031">
        <v>75</v>
      </c>
      <c r="CW3031">
        <v>42</v>
      </c>
      <c r="CX3031">
        <v>61</v>
      </c>
      <c r="CY3031">
        <v>1777</v>
      </c>
      <c r="CZ3031">
        <v>2736</v>
      </c>
      <c r="DA3031" s="2">
        <v>48513</v>
      </c>
      <c r="DB3031" s="2">
        <v>6290</v>
      </c>
      <c r="DC3031" s="2">
        <v>218.01</v>
      </c>
      <c r="DD3031" s="2">
        <v>2961</v>
      </c>
      <c r="DE3031">
        <v>862</v>
      </c>
      <c r="DF3031">
        <v>71</v>
      </c>
      <c r="DG3031">
        <v>63.33</v>
      </c>
      <c r="DH3031">
        <v>14.25</v>
      </c>
      <c r="DI3031" s="2">
        <v>28.5</v>
      </c>
      <c r="DJ3031">
        <v>-1.01</v>
      </c>
      <c r="DK3031">
        <v>0.95896575669850204</v>
      </c>
      <c r="DL3031">
        <v>2.4024024024024024E-2</v>
      </c>
      <c r="DM3031">
        <v>578</v>
      </c>
      <c r="DN3031">
        <v>131.5</v>
      </c>
      <c r="DO3031">
        <v>0.24</v>
      </c>
      <c r="DP3031">
        <v>6469.5099999999993</v>
      </c>
      <c r="DQ3031" s="2">
        <v>0</v>
      </c>
      <c r="DR3031" s="2">
        <v>7449.6929268100048</v>
      </c>
      <c r="DS3031">
        <v>1.3718469068424778E-2</v>
      </c>
      <c r="DT3031">
        <v>4.9609302265244803</v>
      </c>
      <c r="DU3031">
        <v>4287640.7136689406</v>
      </c>
      <c r="DV3031">
        <v>0</v>
      </c>
    </row>
    <row r="3032" spans="1:126" x14ac:dyDescent="0.15">
      <c r="A3032" t="s">
        <v>4831</v>
      </c>
      <c r="B3032" t="s">
        <v>4913</v>
      </c>
      <c r="C3032">
        <v>55</v>
      </c>
      <c r="D3032">
        <v>113</v>
      </c>
      <c r="E3032" t="s">
        <v>4914</v>
      </c>
      <c r="F3032">
        <v>55113</v>
      </c>
      <c r="G3032" t="s">
        <v>8015</v>
      </c>
      <c r="H3032">
        <v>78.5</v>
      </c>
      <c r="I3032">
        <v>0.5</v>
      </c>
      <c r="J3032">
        <v>16.100000000000001</v>
      </c>
      <c r="K3032">
        <v>0.3</v>
      </c>
      <c r="L3032">
        <v>3</v>
      </c>
      <c r="M3032">
        <v>1.6</v>
      </c>
      <c r="N3032">
        <f t="shared" si="193"/>
        <v>6433.3600000000006</v>
      </c>
      <c r="O3032">
        <f t="shared" si="191"/>
        <v>3566.6399999999994</v>
      </c>
      <c r="P3032">
        <f t="shared" si="192"/>
        <v>4.2799680000000011</v>
      </c>
      <c r="Q3032" s="4">
        <v>55113</v>
      </c>
      <c r="R3032" s="5">
        <v>45.864913000000001</v>
      </c>
      <c r="S3032" s="5">
        <v>-91.147130000000004</v>
      </c>
      <c r="T3032">
        <v>7</v>
      </c>
      <c r="U3032">
        <v>0.12473578888384872</v>
      </c>
      <c r="V3032">
        <v>16580</v>
      </c>
      <c r="W3032">
        <v>16516</v>
      </c>
      <c r="X3032">
        <v>16483</v>
      </c>
      <c r="Y3032">
        <v>16297</v>
      </c>
      <c r="Z3032">
        <v>8398</v>
      </c>
      <c r="AA3032">
        <v>55025</v>
      </c>
      <c r="AB3032">
        <v>6124.8109999999997</v>
      </c>
      <c r="AC3032">
        <v>41665</v>
      </c>
      <c r="AD3032">
        <v>1</v>
      </c>
      <c r="AE3032">
        <v>6.0668567615118606E-5</v>
      </c>
      <c r="AF3032">
        <v>26</v>
      </c>
      <c r="AG3032">
        <v>172</v>
      </c>
      <c r="AH3032">
        <v>0.15116279069767441</v>
      </c>
      <c r="AI3032" s="3">
        <v>43554</v>
      </c>
      <c r="AJ3032" s="3">
        <v>804676.79923250002</v>
      </c>
      <c r="AK3032">
        <v>123</v>
      </c>
      <c r="AL3032">
        <v>582009.59999999998</v>
      </c>
      <c r="AM3032">
        <v>1400220</v>
      </c>
      <c r="AN3032">
        <v>21351</v>
      </c>
      <c r="AO3032">
        <v>1421571</v>
      </c>
      <c r="AP3032">
        <v>11</v>
      </c>
      <c r="AQ3032">
        <v>2</v>
      </c>
      <c r="AR3032">
        <v>13</v>
      </c>
      <c r="AS3032">
        <v>0.78711552434003396</v>
      </c>
      <c r="AT3032">
        <v>12</v>
      </c>
      <c r="AU3032">
        <v>80</v>
      </c>
      <c r="AV3032">
        <f t="shared" si="194"/>
        <v>92</v>
      </c>
      <c r="AW3032">
        <v>9396</v>
      </c>
      <c r="AX3032">
        <v>0.61</v>
      </c>
      <c r="AY3032">
        <v>1472717234.45983</v>
      </c>
      <c r="AZ3032">
        <v>1472717.23445983</v>
      </c>
      <c r="BA3032">
        <v>35974.8638836182</v>
      </c>
      <c r="BB3032">
        <v>0.27797186480957553</v>
      </c>
      <c r="BC3032">
        <v>6667</v>
      </c>
      <c r="BD3032">
        <v>2749</v>
      </c>
      <c r="BE3032">
        <v>3918</v>
      </c>
      <c r="BF3032">
        <v>0.23630880579010857</v>
      </c>
      <c r="BG3032">
        <v>358263</v>
      </c>
      <c r="BH3032">
        <v>21.735303039495239</v>
      </c>
      <c r="BI3032">
        <v>2507</v>
      </c>
      <c r="BJ3032">
        <v>46</v>
      </c>
      <c r="BK3032">
        <v>4</v>
      </c>
      <c r="BL3032">
        <v>2</v>
      </c>
      <c r="BM3032">
        <v>0</v>
      </c>
      <c r="BN3032">
        <v>0</v>
      </c>
      <c r="BO3032">
        <v>1</v>
      </c>
      <c r="BP3032">
        <v>3</v>
      </c>
      <c r="BQ3032">
        <v>2</v>
      </c>
      <c r="BR3032">
        <v>2</v>
      </c>
      <c r="BS3032">
        <v>0</v>
      </c>
      <c r="BT3032">
        <v>41166</v>
      </c>
      <c r="BU3032">
        <v>0.81</v>
      </c>
      <c r="BV3032">
        <v>0.6342025</v>
      </c>
      <c r="BW3032">
        <v>282</v>
      </c>
      <c r="BX3032">
        <v>1.4575130000000001</v>
      </c>
      <c r="BY3032">
        <v>0.2203214</v>
      </c>
      <c r="BZ3032">
        <v>47</v>
      </c>
      <c r="CA3032">
        <v>2</v>
      </c>
      <c r="CB3032">
        <v>2</v>
      </c>
      <c r="CC3032">
        <v>0</v>
      </c>
      <c r="CD3032">
        <v>0</v>
      </c>
      <c r="CE3032">
        <v>2</v>
      </c>
      <c r="CF3032">
        <v>3</v>
      </c>
      <c r="CG3032">
        <v>2</v>
      </c>
      <c r="CH3032">
        <v>3</v>
      </c>
      <c r="CI3032">
        <v>0</v>
      </c>
      <c r="CJ3032">
        <v>41552</v>
      </c>
      <c r="CK3032">
        <v>1.4680400462071621</v>
      </c>
      <c r="CL3032">
        <v>0.83233459202101456</v>
      </c>
      <c r="CM3032">
        <v>239</v>
      </c>
      <c r="CN3032">
        <v>0.71862307588783769</v>
      </c>
      <c r="CO3032">
        <v>1891</v>
      </c>
      <c r="CP3032">
        <v>0.13102203700000001</v>
      </c>
      <c r="CQ3032">
        <v>-0.61517215189999996</v>
      </c>
      <c r="CR3032">
        <v>14046</v>
      </c>
      <c r="CS3032">
        <v>0.89</v>
      </c>
      <c r="CT3032">
        <v>13911</v>
      </c>
      <c r="CU3032">
        <v>0.88014150693999993</v>
      </c>
      <c r="CV3032">
        <v>40</v>
      </c>
      <c r="CW3032">
        <v>13</v>
      </c>
      <c r="CX3032">
        <v>16</v>
      </c>
      <c r="CY3032">
        <v>265</v>
      </c>
      <c r="CZ3032">
        <v>287</v>
      </c>
      <c r="DA3032" s="2">
        <v>10271</v>
      </c>
      <c r="DB3032" s="2">
        <v>1475</v>
      </c>
      <c r="DC3032" s="2">
        <v>81.650000000000006</v>
      </c>
      <c r="DD3032" s="2">
        <v>3593</v>
      </c>
      <c r="DE3032">
        <v>99</v>
      </c>
      <c r="DF3032">
        <v>19</v>
      </c>
      <c r="DG3032">
        <v>96.89</v>
      </c>
      <c r="DH3032">
        <v>18.170000000000002</v>
      </c>
      <c r="DI3032" s="2">
        <v>30.28</v>
      </c>
      <c r="DJ3032">
        <v>-1.42</v>
      </c>
      <c r="DK3032">
        <v>0.97267759562841527</v>
      </c>
      <c r="DL3032">
        <v>2.3255813953488372E-2</v>
      </c>
      <c r="DM3032">
        <v>2191</v>
      </c>
      <c r="DN3032">
        <v>133.5</v>
      </c>
      <c r="DO3032">
        <v>0.152</v>
      </c>
      <c r="DP3032">
        <v>23.61</v>
      </c>
      <c r="DQ3032" s="2">
        <v>127920</v>
      </c>
      <c r="DR3032" s="2">
        <v>27703.764637630011</v>
      </c>
      <c r="DS3032">
        <v>3.2192170446329868E-2</v>
      </c>
      <c r="DT3032">
        <v>6.1167391736266898</v>
      </c>
      <c r="DU3032">
        <v>3560000.9197468003</v>
      </c>
      <c r="DV3032">
        <v>0</v>
      </c>
    </row>
    <row r="3033" spans="1:126" x14ac:dyDescent="0.15">
      <c r="A3033" t="s">
        <v>4831</v>
      </c>
      <c r="B3033" t="s">
        <v>4915</v>
      </c>
      <c r="C3033">
        <v>55</v>
      </c>
      <c r="D3033">
        <v>115</v>
      </c>
      <c r="E3033" t="s">
        <v>4916</v>
      </c>
      <c r="F3033">
        <v>55115</v>
      </c>
      <c r="G3033" t="s">
        <v>8016</v>
      </c>
      <c r="H3033">
        <v>88.1</v>
      </c>
      <c r="I3033">
        <v>0.3</v>
      </c>
      <c r="J3033">
        <v>7.2</v>
      </c>
      <c r="K3033">
        <v>0.4</v>
      </c>
      <c r="L3033">
        <v>1.8</v>
      </c>
      <c r="M3033">
        <v>2.2000000000000002</v>
      </c>
      <c r="N3033">
        <f t="shared" si="193"/>
        <v>7821.7799999999988</v>
      </c>
      <c r="O3033">
        <f t="shared" si="191"/>
        <v>2178.2200000000012</v>
      </c>
      <c r="P3033">
        <f t="shared" si="192"/>
        <v>2.6138640000000022</v>
      </c>
      <c r="Q3033" s="4">
        <v>55115</v>
      </c>
      <c r="R3033" s="5">
        <v>44.789641000000003</v>
      </c>
      <c r="S3033" s="5">
        <v>-88.755813000000003</v>
      </c>
      <c r="T3033">
        <v>6</v>
      </c>
      <c r="U3033">
        <v>7.063311851680186E-2</v>
      </c>
      <c r="V3033">
        <v>41820</v>
      </c>
      <c r="W3033">
        <v>41697</v>
      </c>
      <c r="X3033">
        <v>41563</v>
      </c>
      <c r="Y3033">
        <v>41053</v>
      </c>
      <c r="Z3033">
        <v>21303</v>
      </c>
      <c r="AA3033">
        <v>55027</v>
      </c>
      <c r="AB3033">
        <v>17473.357</v>
      </c>
      <c r="AC3033">
        <v>47861</v>
      </c>
      <c r="AD3033">
        <v>3</v>
      </c>
      <c r="AE3033">
        <v>7.2179582802011405E-5</v>
      </c>
      <c r="AF3033">
        <v>95</v>
      </c>
      <c r="AG3033">
        <v>1278</v>
      </c>
      <c r="AH3033">
        <v>7.4334898278560255E-2</v>
      </c>
      <c r="AI3033" s="3">
        <v>261141</v>
      </c>
      <c r="AJ3033" s="3">
        <v>571531.54697061004</v>
      </c>
      <c r="AK3033">
        <v>103</v>
      </c>
      <c r="AL3033">
        <v>813484.79999999993</v>
      </c>
      <c r="AM3033">
        <v>1803636</v>
      </c>
      <c r="AN3033">
        <v>171231</v>
      </c>
      <c r="AO3033">
        <v>1974867</v>
      </c>
      <c r="AP3033">
        <v>32</v>
      </c>
      <c r="AQ3033">
        <v>4</v>
      </c>
      <c r="AR3033">
        <v>36</v>
      </c>
      <c r="AS3033">
        <v>0.86337146557306277</v>
      </c>
      <c r="AT3033">
        <v>7</v>
      </c>
      <c r="AU3033">
        <v>34</v>
      </c>
      <c r="AV3033">
        <f t="shared" si="194"/>
        <v>41</v>
      </c>
      <c r="AW3033">
        <v>21229</v>
      </c>
      <c r="AX3033">
        <v>0.53</v>
      </c>
      <c r="AY3033">
        <v>510997413.91760898</v>
      </c>
      <c r="AZ3033">
        <v>510997.41391760897</v>
      </c>
      <c r="BA3033">
        <v>4533.4333116072103</v>
      </c>
      <c r="BB3033">
        <v>2.2058337054162513</v>
      </c>
      <c r="BC3033">
        <v>28721</v>
      </c>
      <c r="BD3033">
        <v>6970</v>
      </c>
      <c r="BE3033">
        <v>21751</v>
      </c>
      <c r="BF3033">
        <v>0.52010999521759926</v>
      </c>
      <c r="BG3033">
        <v>427428</v>
      </c>
      <c r="BH3033">
        <v>10.283858239299377</v>
      </c>
      <c r="BI3033">
        <v>5542</v>
      </c>
      <c r="BJ3033">
        <v>109</v>
      </c>
      <c r="BK3033">
        <v>12</v>
      </c>
      <c r="BL3033">
        <v>6</v>
      </c>
      <c r="BM3033">
        <v>0</v>
      </c>
      <c r="BN3033">
        <v>3</v>
      </c>
      <c r="BO3033">
        <v>22</v>
      </c>
      <c r="BP3033">
        <v>8</v>
      </c>
      <c r="BQ3033">
        <v>9</v>
      </c>
      <c r="BR3033">
        <v>9</v>
      </c>
      <c r="BS3033">
        <v>0</v>
      </c>
      <c r="BT3033">
        <v>114560</v>
      </c>
      <c r="BU3033">
        <v>0.86</v>
      </c>
      <c r="BV3033">
        <v>0.70510439999999996</v>
      </c>
      <c r="BW3033">
        <v>697</v>
      </c>
      <c r="BX3033">
        <v>1.553771</v>
      </c>
      <c r="BY3033">
        <v>0.51376409999999995</v>
      </c>
      <c r="BZ3033">
        <v>116</v>
      </c>
      <c r="CA3033">
        <v>11</v>
      </c>
      <c r="CB3033">
        <v>5</v>
      </c>
      <c r="CC3033">
        <v>1</v>
      </c>
      <c r="CD3033">
        <v>0</v>
      </c>
      <c r="CE3033">
        <v>18</v>
      </c>
      <c r="CF3033">
        <v>7</v>
      </c>
      <c r="CG3033">
        <v>11</v>
      </c>
      <c r="CH3033">
        <v>10</v>
      </c>
      <c r="CI3033">
        <v>0</v>
      </c>
      <c r="CJ3033">
        <v>115262</v>
      </c>
      <c r="CK3033">
        <v>1.5529836372785479</v>
      </c>
      <c r="CL3033">
        <v>0.8621657698817895</v>
      </c>
      <c r="CM3033">
        <v>636</v>
      </c>
      <c r="CN3033">
        <v>0.85923860401141661</v>
      </c>
      <c r="CO3033">
        <v>3625.9999999999995</v>
      </c>
      <c r="CP3033">
        <v>-0.65878234560000004</v>
      </c>
      <c r="CQ3033">
        <v>-0.219150075</v>
      </c>
      <c r="CR3033">
        <v>36704</v>
      </c>
      <c r="CS3033">
        <v>0.8590000000000001</v>
      </c>
      <c r="CT3033">
        <v>35965</v>
      </c>
      <c r="CU3033">
        <v>0.85206258889999997</v>
      </c>
      <c r="CV3033">
        <v>59</v>
      </c>
      <c r="CW3033">
        <v>23</v>
      </c>
      <c r="CX3033">
        <v>24</v>
      </c>
      <c r="CY3033">
        <v>1528</v>
      </c>
      <c r="CZ3033">
        <v>2093</v>
      </c>
      <c r="DA3033" s="2">
        <v>19567</v>
      </c>
      <c r="DB3033" s="2">
        <v>2950</v>
      </c>
      <c r="DC3033" s="2">
        <v>157.5</v>
      </c>
      <c r="DD3033" s="2">
        <v>4406</v>
      </c>
      <c r="DE3033">
        <v>658</v>
      </c>
      <c r="DF3033">
        <v>46</v>
      </c>
      <c r="DG3033">
        <v>21.61</v>
      </c>
      <c r="DH3033">
        <v>16.809999999999999</v>
      </c>
      <c r="DI3033" s="2">
        <v>19.21</v>
      </c>
      <c r="DJ3033">
        <v>-3.4</v>
      </c>
      <c r="DK3033">
        <v>0.97899602130649721</v>
      </c>
      <c r="DL3033">
        <v>1.5649452269170579E-2</v>
      </c>
      <c r="DM3033">
        <v>1640</v>
      </c>
      <c r="DN3033">
        <v>147.69999999999999</v>
      </c>
      <c r="DO3033">
        <v>0.25</v>
      </c>
      <c r="DP3033">
        <v>1554.9499999999998</v>
      </c>
      <c r="DQ3033" s="2">
        <v>0</v>
      </c>
      <c r="DR3033" s="2">
        <v>1456.6336439300003</v>
      </c>
      <c r="DS3033">
        <v>2.5027616617539295E-3</v>
      </c>
      <c r="DT3033">
        <v>4.9654996903312201</v>
      </c>
      <c r="DU3033">
        <v>4039358.5224891542</v>
      </c>
      <c r="DV3033">
        <v>1</v>
      </c>
    </row>
    <row r="3034" spans="1:126" x14ac:dyDescent="0.15">
      <c r="A3034" t="s">
        <v>4831</v>
      </c>
      <c r="B3034" t="s">
        <v>4917</v>
      </c>
      <c r="C3034">
        <v>55</v>
      </c>
      <c r="D3034">
        <v>117</v>
      </c>
      <c r="E3034" t="s">
        <v>4918</v>
      </c>
      <c r="F3034">
        <v>55117</v>
      </c>
      <c r="G3034" t="s">
        <v>8017</v>
      </c>
      <c r="H3034">
        <v>87</v>
      </c>
      <c r="I3034">
        <v>1.4</v>
      </c>
      <c r="J3034">
        <v>0.3</v>
      </c>
      <c r="K3034">
        <v>4.5999999999999996</v>
      </c>
      <c r="L3034">
        <v>1.2</v>
      </c>
      <c r="M3034">
        <v>5.5</v>
      </c>
      <c r="N3034">
        <f t="shared" si="193"/>
        <v>7623.9</v>
      </c>
      <c r="O3034">
        <f t="shared" si="191"/>
        <v>2376.1000000000004</v>
      </c>
      <c r="P3034">
        <f t="shared" si="192"/>
        <v>2.8513200000000016</v>
      </c>
      <c r="Q3034" s="4">
        <v>55117</v>
      </c>
      <c r="R3034" s="5">
        <v>43.745199999999997</v>
      </c>
      <c r="S3034" s="5">
        <v>-87.732119999999995</v>
      </c>
      <c r="T3034">
        <v>3</v>
      </c>
      <c r="U3034">
        <v>0.13589989126429344</v>
      </c>
      <c r="V3034">
        <v>115377</v>
      </c>
      <c r="W3034">
        <v>115168</v>
      </c>
      <c r="X3034">
        <v>115226</v>
      </c>
      <c r="Y3034">
        <v>115261</v>
      </c>
      <c r="Z3034">
        <v>61354</v>
      </c>
      <c r="AA3034">
        <v>55029</v>
      </c>
      <c r="AB3034">
        <v>51239.603999999999</v>
      </c>
      <c r="AC3034">
        <v>53713</v>
      </c>
      <c r="AD3034">
        <v>4</v>
      </c>
      <c r="AE3034">
        <v>3.4714387377848752E-5</v>
      </c>
      <c r="AF3034">
        <v>101</v>
      </c>
      <c r="AG3034">
        <v>986</v>
      </c>
      <c r="AH3034">
        <v>0.10243407707910751</v>
      </c>
      <c r="AI3034" s="3">
        <v>190155</v>
      </c>
      <c r="AJ3034" s="3">
        <v>327216.68316290004</v>
      </c>
      <c r="AK3034">
        <v>68</v>
      </c>
      <c r="AL3034">
        <v>470944</v>
      </c>
      <c r="AM3034">
        <v>686075</v>
      </c>
      <c r="AN3034">
        <v>160469</v>
      </c>
      <c r="AO3034">
        <v>846544</v>
      </c>
      <c r="AP3034">
        <v>15</v>
      </c>
      <c r="AQ3034">
        <v>2</v>
      </c>
      <c r="AR3034">
        <v>17</v>
      </c>
      <c r="AS3034">
        <v>0.14761044734648512</v>
      </c>
      <c r="AT3034">
        <v>14</v>
      </c>
      <c r="AU3034">
        <v>55</v>
      </c>
      <c r="AV3034">
        <f t="shared" si="194"/>
        <v>69</v>
      </c>
      <c r="AW3034">
        <v>115226</v>
      </c>
      <c r="AX3034">
        <v>1</v>
      </c>
      <c r="AY3034">
        <v>580473680.60600495</v>
      </c>
      <c r="AZ3034">
        <v>580473.6806060049</v>
      </c>
      <c r="BA3034">
        <v>9383.0470850916699</v>
      </c>
      <c r="BB3034">
        <v>1.0657518724262378</v>
      </c>
      <c r="BC3034">
        <v>36829</v>
      </c>
      <c r="BD3034">
        <v>29810</v>
      </c>
      <c r="BE3034">
        <v>7019</v>
      </c>
      <c r="BF3034">
        <v>6.0835348466332109E-2</v>
      </c>
      <c r="BG3034">
        <v>1912605</v>
      </c>
      <c r="BH3034">
        <v>16.598727717702602</v>
      </c>
      <c r="BI3034">
        <v>11256</v>
      </c>
      <c r="BJ3034">
        <v>55</v>
      </c>
      <c r="BK3034">
        <v>6</v>
      </c>
      <c r="BL3034">
        <v>4</v>
      </c>
      <c r="BM3034">
        <v>0</v>
      </c>
      <c r="BN3034">
        <v>0</v>
      </c>
      <c r="BO3034">
        <v>2</v>
      </c>
      <c r="BP3034">
        <v>5</v>
      </c>
      <c r="BQ3034">
        <v>9</v>
      </c>
      <c r="BR3034">
        <v>14</v>
      </c>
      <c r="BS3034">
        <v>0</v>
      </c>
      <c r="BT3034">
        <v>83351</v>
      </c>
      <c r="BU3034">
        <v>0.85</v>
      </c>
      <c r="BV3034">
        <v>0.73173560000000004</v>
      </c>
      <c r="BW3034">
        <v>316</v>
      </c>
      <c r="BX3034">
        <v>1.139758</v>
      </c>
      <c r="BY3034">
        <v>-9.4792000000000001E-3</v>
      </c>
      <c r="BZ3034">
        <v>58</v>
      </c>
      <c r="CA3034">
        <v>6</v>
      </c>
      <c r="CB3034">
        <v>5</v>
      </c>
      <c r="CC3034">
        <v>0</v>
      </c>
      <c r="CD3034">
        <v>0</v>
      </c>
      <c r="CE3034">
        <v>3</v>
      </c>
      <c r="CF3034">
        <v>4</v>
      </c>
      <c r="CG3034">
        <v>13</v>
      </c>
      <c r="CH3034">
        <v>12</v>
      </c>
      <c r="CI3034">
        <v>0</v>
      </c>
      <c r="CJ3034">
        <v>86900</v>
      </c>
      <c r="CK3034">
        <v>1.1622554660529343</v>
      </c>
      <c r="CL3034">
        <v>0.82931161305369672</v>
      </c>
      <c r="CM3034">
        <v>322</v>
      </c>
      <c r="CN3034">
        <v>6.3594962467950239E-2</v>
      </c>
      <c r="CO3034">
        <v>15498.000000000002</v>
      </c>
      <c r="CP3034">
        <v>0.43839598200000002</v>
      </c>
      <c r="CQ3034">
        <v>0.40732705000000002</v>
      </c>
      <c r="CR3034">
        <v>104159</v>
      </c>
      <c r="CS3034">
        <v>0.89</v>
      </c>
      <c r="CT3034">
        <v>103955</v>
      </c>
      <c r="CU3034">
        <v>0.87335553704999991</v>
      </c>
      <c r="CV3034">
        <v>133</v>
      </c>
      <c r="CW3034">
        <v>66</v>
      </c>
      <c r="CX3034">
        <v>64</v>
      </c>
      <c r="CY3034">
        <v>1574</v>
      </c>
      <c r="CZ3034">
        <v>1627</v>
      </c>
      <c r="DA3034" s="2">
        <v>73568</v>
      </c>
      <c r="DB3034" s="2">
        <v>11620</v>
      </c>
      <c r="DC3034" s="2">
        <v>209.47</v>
      </c>
      <c r="DD3034" s="2">
        <v>11292</v>
      </c>
      <c r="DE3034">
        <v>507</v>
      </c>
      <c r="DF3034">
        <v>54</v>
      </c>
      <c r="DG3034">
        <v>44.38</v>
      </c>
      <c r="DH3034">
        <v>6.96</v>
      </c>
      <c r="DI3034" s="2">
        <v>13.92</v>
      </c>
      <c r="DJ3034">
        <v>-0.37</v>
      </c>
      <c r="DK3034">
        <v>0.97240146196523891</v>
      </c>
      <c r="DL3034">
        <v>7.099391480730223E-3</v>
      </c>
      <c r="DM3034">
        <v>2179</v>
      </c>
      <c r="DN3034">
        <v>151.1</v>
      </c>
      <c r="DO3034">
        <v>0.44400000000000001</v>
      </c>
      <c r="DP3034">
        <v>809.14</v>
      </c>
      <c r="DQ3034" s="2">
        <v>0</v>
      </c>
      <c r="DR3034" s="2">
        <v>1489.2422756399999</v>
      </c>
      <c r="DS3034">
        <v>1.7296265496297911E-3</v>
      </c>
      <c r="DT3034">
        <v>6.1959550960829599</v>
      </c>
      <c r="DU3034">
        <v>2917947.8767696936</v>
      </c>
      <c r="DV3034">
        <v>1</v>
      </c>
    </row>
    <row r="3035" spans="1:126" x14ac:dyDescent="0.15">
      <c r="A3035" t="s">
        <v>4831</v>
      </c>
      <c r="B3035" t="s">
        <v>758</v>
      </c>
      <c r="C3035">
        <v>55</v>
      </c>
      <c r="D3035">
        <v>119</v>
      </c>
      <c r="E3035" t="s">
        <v>4921</v>
      </c>
      <c r="F3035">
        <v>55119</v>
      </c>
      <c r="G3035" t="s">
        <v>8018</v>
      </c>
      <c r="H3035">
        <v>97.2</v>
      </c>
      <c r="I3035">
        <v>0.3</v>
      </c>
      <c r="J3035">
        <v>0.2</v>
      </c>
      <c r="K3035">
        <v>0.3</v>
      </c>
      <c r="L3035">
        <v>0.6</v>
      </c>
      <c r="M3035">
        <v>1.5</v>
      </c>
      <c r="N3035">
        <f t="shared" si="193"/>
        <v>9450.6700000000019</v>
      </c>
      <c r="O3035">
        <f t="shared" si="191"/>
        <v>549.32999999999811</v>
      </c>
      <c r="P3035">
        <f t="shared" si="192"/>
        <v>0.65919599999999801</v>
      </c>
      <c r="Q3035" s="4">
        <v>55119</v>
      </c>
      <c r="R3035" s="5">
        <v>45.211655999999998</v>
      </c>
      <c r="S3035" s="5">
        <v>-90.504852999999997</v>
      </c>
      <c r="T3035">
        <v>6</v>
      </c>
      <c r="U3035">
        <v>0.11013462778503016</v>
      </c>
      <c r="V3035">
        <v>20631</v>
      </c>
      <c r="W3035">
        <v>20596</v>
      </c>
      <c r="X3035">
        <v>20569</v>
      </c>
      <c r="Y3035">
        <v>20297</v>
      </c>
      <c r="Z3035">
        <v>10626</v>
      </c>
      <c r="AA3035">
        <v>55033</v>
      </c>
      <c r="AB3035">
        <v>8880.8209999999999</v>
      </c>
      <c r="AC3035">
        <v>45420</v>
      </c>
      <c r="AD3035">
        <v>2</v>
      </c>
      <c r="AE3035">
        <v>9.7233701200836214E-5</v>
      </c>
      <c r="AF3035">
        <v>67</v>
      </c>
      <c r="AG3035">
        <v>967</v>
      </c>
      <c r="AH3035">
        <v>6.9286452947259561E-2</v>
      </c>
      <c r="AI3035" s="3">
        <v>217012</v>
      </c>
      <c r="AJ3035" s="3">
        <v>623928.63016961003</v>
      </c>
      <c r="AK3035">
        <v>120</v>
      </c>
      <c r="AL3035">
        <v>630131.20000000007</v>
      </c>
      <c r="AM3035">
        <v>1291170</v>
      </c>
      <c r="AN3035">
        <v>98718</v>
      </c>
      <c r="AO3035">
        <v>1389888</v>
      </c>
      <c r="AP3035">
        <v>11</v>
      </c>
      <c r="AQ3035">
        <v>0</v>
      </c>
      <c r="AR3035">
        <v>11</v>
      </c>
      <c r="AS3035">
        <v>0.53408428821130316</v>
      </c>
      <c r="AT3035">
        <v>11</v>
      </c>
      <c r="AU3035">
        <v>31</v>
      </c>
      <c r="AV3035">
        <f t="shared" si="194"/>
        <v>42</v>
      </c>
      <c r="AW3035">
        <v>7866</v>
      </c>
      <c r="AX3035">
        <v>0.39</v>
      </c>
      <c r="AY3035">
        <v>497929572.58270103</v>
      </c>
      <c r="AZ3035">
        <v>497929.57258270105</v>
      </c>
      <c r="BA3035">
        <v>25338.949132615198</v>
      </c>
      <c r="BB3035">
        <v>0.39464935770080667</v>
      </c>
      <c r="BC3035">
        <v>5386</v>
      </c>
      <c r="BD3035">
        <v>5860</v>
      </c>
      <c r="BE3035">
        <v>-474</v>
      </c>
      <c r="BF3035">
        <v>-2.2975134506325434E-2</v>
      </c>
      <c r="BG3035">
        <v>398771</v>
      </c>
      <c r="BH3035">
        <v>19.386990130779328</v>
      </c>
      <c r="BI3035">
        <v>2950</v>
      </c>
      <c r="BJ3035">
        <v>10</v>
      </c>
      <c r="BK3035">
        <v>2</v>
      </c>
      <c r="BL3035">
        <v>0</v>
      </c>
      <c r="BM3035">
        <v>0</v>
      </c>
      <c r="BN3035">
        <v>0</v>
      </c>
      <c r="BO3035">
        <v>0</v>
      </c>
      <c r="BP3035">
        <v>3</v>
      </c>
      <c r="BQ3035">
        <v>2</v>
      </c>
      <c r="BR3035">
        <v>1</v>
      </c>
      <c r="BS3035">
        <v>0</v>
      </c>
      <c r="BT3035">
        <v>19222</v>
      </c>
      <c r="BU3035">
        <v>0.79</v>
      </c>
      <c r="BV3035">
        <v>0.62431530000000002</v>
      </c>
      <c r="BW3035">
        <v>154</v>
      </c>
      <c r="BX3035">
        <v>0.93642709999999996</v>
      </c>
      <c r="BY3035">
        <v>-6.1605E-2</v>
      </c>
      <c r="BZ3035">
        <v>17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2</v>
      </c>
      <c r="CG3035">
        <v>0</v>
      </c>
      <c r="CH3035">
        <v>1</v>
      </c>
      <c r="CI3035">
        <v>1</v>
      </c>
      <c r="CJ3035">
        <v>20561</v>
      </c>
      <c r="CK3035">
        <v>1.0699868683429794</v>
      </c>
      <c r="CL3035">
        <v>0.8221261884183233</v>
      </c>
      <c r="CM3035">
        <v>138</v>
      </c>
      <c r="CN3035">
        <v>0.49180104308548184</v>
      </c>
      <c r="CO3035">
        <v>1529.0000000000002</v>
      </c>
      <c r="CP3035">
        <v>0.75400431499999998</v>
      </c>
      <c r="CQ3035">
        <v>1.0143137999999999E-2</v>
      </c>
      <c r="CR3035">
        <v>18185</v>
      </c>
      <c r="CS3035">
        <v>0.89</v>
      </c>
      <c r="CT3035">
        <v>18135</v>
      </c>
      <c r="CU3035">
        <v>0.88314531066000002</v>
      </c>
      <c r="CV3035">
        <v>22</v>
      </c>
      <c r="CW3035">
        <v>9</v>
      </c>
      <c r="CX3035">
        <v>8</v>
      </c>
      <c r="CY3035">
        <v>962</v>
      </c>
      <c r="CZ3035">
        <v>1554</v>
      </c>
      <c r="DA3035" s="2">
        <v>11844</v>
      </c>
      <c r="DB3035" s="2">
        <v>1460</v>
      </c>
      <c r="DC3035" s="2">
        <v>106.74</v>
      </c>
      <c r="DD3035" s="2">
        <v>453</v>
      </c>
      <c r="DE3035">
        <v>543</v>
      </c>
      <c r="DF3035">
        <v>14</v>
      </c>
      <c r="DG3035">
        <v>29.11</v>
      </c>
      <c r="DH3035">
        <v>24.26</v>
      </c>
      <c r="DI3035" s="2">
        <v>14.56</v>
      </c>
      <c r="DJ3035">
        <v>-3.39</v>
      </c>
      <c r="DK3035">
        <v>0.97860486977678651</v>
      </c>
      <c r="DL3035">
        <v>1.0341261633919338E-2</v>
      </c>
      <c r="DM3035">
        <v>1919</v>
      </c>
      <c r="DN3035">
        <v>116.6</v>
      </c>
      <c r="DO3035">
        <v>0.18</v>
      </c>
      <c r="DP3035">
        <v>1195.8</v>
      </c>
      <c r="DQ3035" s="2">
        <v>125036</v>
      </c>
      <c r="DR3035" s="2">
        <v>2310.6582846499991</v>
      </c>
      <c r="DS3035">
        <v>3.8341545704765755E-3</v>
      </c>
      <c r="DT3035">
        <v>7.0176450289664398</v>
      </c>
      <c r="DU3035">
        <v>4422037.0832766583</v>
      </c>
      <c r="DV3035">
        <v>0</v>
      </c>
    </row>
    <row r="3036" spans="1:126" x14ac:dyDescent="0.15">
      <c r="A3036" t="s">
        <v>4831</v>
      </c>
      <c r="B3036" t="s">
        <v>4922</v>
      </c>
      <c r="C3036">
        <v>55</v>
      </c>
      <c r="D3036">
        <v>121</v>
      </c>
      <c r="E3036" t="s">
        <v>4923</v>
      </c>
      <c r="F3036">
        <v>55121</v>
      </c>
      <c r="G3036" t="s">
        <v>8019</v>
      </c>
      <c r="H3036">
        <v>92.9</v>
      </c>
      <c r="I3036">
        <v>0.2</v>
      </c>
      <c r="J3036">
        <v>0.2</v>
      </c>
      <c r="K3036">
        <v>0.4</v>
      </c>
      <c r="L3036">
        <v>0.5</v>
      </c>
      <c r="M3036">
        <v>5.8</v>
      </c>
      <c r="N3036">
        <f t="shared" si="193"/>
        <v>8664.5400000000027</v>
      </c>
      <c r="O3036">
        <f t="shared" si="191"/>
        <v>1335.4599999999973</v>
      </c>
      <c r="P3036">
        <f t="shared" si="192"/>
        <v>1.6025519999999973</v>
      </c>
      <c r="Q3036" s="4">
        <v>55121</v>
      </c>
      <c r="R3036" s="5">
        <v>44.303049999999999</v>
      </c>
      <c r="S3036" s="5">
        <v>-91.358867000000004</v>
      </c>
      <c r="T3036">
        <v>6</v>
      </c>
      <c r="U3036">
        <v>3.9406309888349811E-2</v>
      </c>
      <c r="V3036">
        <v>28853</v>
      </c>
      <c r="W3036">
        <v>29274</v>
      </c>
      <c r="X3036">
        <v>29412</v>
      </c>
      <c r="Y3036">
        <v>29504</v>
      </c>
      <c r="Z3036">
        <v>15264</v>
      </c>
      <c r="AA3036">
        <v>55035</v>
      </c>
      <c r="AB3036">
        <v>12931.489000000001</v>
      </c>
      <c r="AC3036">
        <v>51077</v>
      </c>
      <c r="AD3036">
        <v>2</v>
      </c>
      <c r="AE3036">
        <v>6.7999456004351965E-5</v>
      </c>
      <c r="AF3036">
        <v>75</v>
      </c>
      <c r="AG3036">
        <v>1436</v>
      </c>
      <c r="AH3036">
        <v>5.2228412256267412E-2</v>
      </c>
      <c r="AI3036" s="3">
        <v>323157</v>
      </c>
      <c r="AJ3036" s="3">
        <v>469122.13384635502</v>
      </c>
      <c r="AK3036">
        <v>120</v>
      </c>
      <c r="AL3036">
        <v>474912</v>
      </c>
      <c r="AM3036">
        <v>1141840</v>
      </c>
      <c r="AN3036">
        <v>179146</v>
      </c>
      <c r="AO3036">
        <v>1320986</v>
      </c>
      <c r="AP3036">
        <v>11</v>
      </c>
      <c r="AQ3036">
        <v>0</v>
      </c>
      <c r="AR3036">
        <v>11</v>
      </c>
      <c r="AS3036">
        <v>0.37576006012160962</v>
      </c>
      <c r="AT3036">
        <v>11</v>
      </c>
      <c r="AU3036">
        <v>42</v>
      </c>
      <c r="AV3036">
        <f t="shared" si="194"/>
        <v>53</v>
      </c>
      <c r="AW3036">
        <v>3574</v>
      </c>
      <c r="AX3036">
        <v>0.13</v>
      </c>
      <c r="AY3036">
        <v>473630672.08606797</v>
      </c>
      <c r="AZ3036">
        <v>473630.67208606796</v>
      </c>
      <c r="BA3036">
        <v>17568.570625342902</v>
      </c>
      <c r="BB3036">
        <v>0.56919826964038067</v>
      </c>
      <c r="BC3036">
        <v>10445</v>
      </c>
      <c r="BD3036">
        <v>9539</v>
      </c>
      <c r="BE3036">
        <v>906</v>
      </c>
      <c r="BF3036">
        <v>3.14005476033688E-2</v>
      </c>
      <c r="BG3036">
        <v>579217</v>
      </c>
      <c r="BH3036">
        <v>19.693220454236368</v>
      </c>
      <c r="BI3036">
        <v>3424</v>
      </c>
      <c r="BJ3036">
        <v>35</v>
      </c>
      <c r="BK3036">
        <v>0</v>
      </c>
      <c r="BL3036">
        <v>1</v>
      </c>
      <c r="BM3036">
        <v>0</v>
      </c>
      <c r="BN3036">
        <v>0</v>
      </c>
      <c r="BO3036">
        <v>1</v>
      </c>
      <c r="BP3036">
        <v>1</v>
      </c>
      <c r="BQ3036">
        <v>1</v>
      </c>
      <c r="BR3036">
        <v>6</v>
      </c>
      <c r="BS3036">
        <v>0</v>
      </c>
      <c r="BT3036">
        <v>27754</v>
      </c>
      <c r="BU3036">
        <v>0.82</v>
      </c>
      <c r="BV3036">
        <v>0.62351889999999999</v>
      </c>
      <c r="BW3036">
        <v>235</v>
      </c>
      <c r="BX3036">
        <v>1.6213880000000001</v>
      </c>
      <c r="BY3036">
        <v>0.52667980000000003</v>
      </c>
      <c r="BZ3036">
        <v>32</v>
      </c>
      <c r="CA3036">
        <v>1</v>
      </c>
      <c r="CB3036">
        <v>1</v>
      </c>
      <c r="CC3036">
        <v>0</v>
      </c>
      <c r="CD3036">
        <v>0</v>
      </c>
      <c r="CE3036">
        <v>1</v>
      </c>
      <c r="CF3036">
        <v>2</v>
      </c>
      <c r="CG3036">
        <v>2</v>
      </c>
      <c r="CH3036">
        <v>5</v>
      </c>
      <c r="CI3036">
        <v>0</v>
      </c>
      <c r="CJ3036">
        <v>29515</v>
      </c>
      <c r="CK3036">
        <v>1.4907674064035237</v>
      </c>
      <c r="CL3036">
        <v>0.78730362670092857</v>
      </c>
      <c r="CM3036">
        <v>188</v>
      </c>
      <c r="CN3036">
        <v>0.6564413348080641</v>
      </c>
      <c r="CO3036">
        <v>3247</v>
      </c>
      <c r="CP3036">
        <v>-3.6745931400000001E-2</v>
      </c>
      <c r="CQ3036">
        <v>-0.11782932290000001</v>
      </c>
      <c r="CR3036">
        <v>26590</v>
      </c>
      <c r="CS3036">
        <v>0.89900000000000002</v>
      </c>
      <c r="CT3036">
        <v>25477</v>
      </c>
      <c r="CU3036">
        <v>0.89022898095000003</v>
      </c>
      <c r="CV3036">
        <v>13</v>
      </c>
      <c r="CW3036">
        <v>7</v>
      </c>
      <c r="CX3036">
        <v>12</v>
      </c>
      <c r="CY3036">
        <v>1237</v>
      </c>
      <c r="CZ3036">
        <v>2213</v>
      </c>
      <c r="DA3036" s="2">
        <v>20806</v>
      </c>
      <c r="DB3036" s="2">
        <v>2355</v>
      </c>
      <c r="DC3036" s="2">
        <v>81.13</v>
      </c>
      <c r="DD3036" s="2">
        <v>1912</v>
      </c>
      <c r="DE3036">
        <v>636</v>
      </c>
      <c r="DF3036">
        <v>39</v>
      </c>
      <c r="DG3036">
        <v>3.38</v>
      </c>
      <c r="DH3036">
        <v>30.42</v>
      </c>
      <c r="DI3036" s="2">
        <v>23.66</v>
      </c>
      <c r="DJ3036">
        <v>-1.42</v>
      </c>
      <c r="DK3036">
        <v>0.95676714414355868</v>
      </c>
      <c r="DL3036">
        <v>2.6462395543175487E-2</v>
      </c>
      <c r="DM3036">
        <v>6084</v>
      </c>
      <c r="DN3036">
        <v>83.2</v>
      </c>
      <c r="DO3036">
        <v>0.17300000000000001</v>
      </c>
      <c r="DP3036">
        <v>10088.405000000001</v>
      </c>
      <c r="DQ3036" s="2">
        <v>0</v>
      </c>
      <c r="DR3036" s="2">
        <v>1375.5908528999998</v>
      </c>
      <c r="DS3036">
        <v>2.8956173783499877E-3</v>
      </c>
      <c r="DT3036">
        <v>4.2495076355583601</v>
      </c>
      <c r="DU3036">
        <v>2018142.1702182919</v>
      </c>
      <c r="DV3036">
        <v>1</v>
      </c>
    </row>
    <row r="3037" spans="1:126" x14ac:dyDescent="0.15">
      <c r="A3037" t="s">
        <v>4831</v>
      </c>
      <c r="B3037" t="s">
        <v>1996</v>
      </c>
      <c r="C3037">
        <v>55</v>
      </c>
      <c r="D3037">
        <v>123</v>
      </c>
      <c r="E3037" t="s">
        <v>4924</v>
      </c>
      <c r="F3037">
        <v>55123</v>
      </c>
      <c r="G3037" t="s">
        <v>8020</v>
      </c>
      <c r="H3037">
        <v>97</v>
      </c>
      <c r="I3037">
        <v>0.4</v>
      </c>
      <c r="J3037">
        <v>0.2</v>
      </c>
      <c r="K3037">
        <v>0.3</v>
      </c>
      <c r="L3037">
        <v>0.9</v>
      </c>
      <c r="M3037">
        <v>1.3</v>
      </c>
      <c r="N3037">
        <f t="shared" si="193"/>
        <v>9411.7900000000009</v>
      </c>
      <c r="O3037">
        <f t="shared" si="191"/>
        <v>588.20999999999913</v>
      </c>
      <c r="P3037">
        <f t="shared" si="192"/>
        <v>0.70585199999999926</v>
      </c>
      <c r="Q3037" s="4">
        <v>55123</v>
      </c>
      <c r="R3037" s="5">
        <v>43.599366000000003</v>
      </c>
      <c r="S3037" s="5">
        <v>-90.821983000000003</v>
      </c>
      <c r="T3037">
        <v>6</v>
      </c>
      <c r="U3037">
        <v>0.11514468080332382</v>
      </c>
      <c r="V3037">
        <v>29827</v>
      </c>
      <c r="W3037">
        <v>30124</v>
      </c>
      <c r="X3037">
        <v>30279</v>
      </c>
      <c r="Y3037">
        <v>30313</v>
      </c>
      <c r="Z3037">
        <v>14864</v>
      </c>
      <c r="AA3037">
        <v>55037</v>
      </c>
      <c r="AB3037">
        <v>11463.378000000001</v>
      </c>
      <c r="AC3037">
        <v>47675</v>
      </c>
      <c r="AD3037">
        <v>4</v>
      </c>
      <c r="AE3037">
        <v>1.3210475907394565E-4</v>
      </c>
      <c r="AF3037">
        <v>237</v>
      </c>
      <c r="AG3037">
        <v>2228</v>
      </c>
      <c r="AH3037">
        <v>0.10637342908438061</v>
      </c>
      <c r="AI3037" s="3">
        <v>345892</v>
      </c>
      <c r="AJ3037" s="3">
        <v>506596.48802568001</v>
      </c>
      <c r="AK3037">
        <v>90</v>
      </c>
      <c r="AL3037">
        <v>522560</v>
      </c>
      <c r="AM3037">
        <v>1027287</v>
      </c>
      <c r="AN3037">
        <v>171366</v>
      </c>
      <c r="AO3037">
        <v>1198653</v>
      </c>
      <c r="AP3037">
        <v>13</v>
      </c>
      <c r="AQ3037">
        <v>3</v>
      </c>
      <c r="AR3037">
        <v>16</v>
      </c>
      <c r="AS3037">
        <v>0.53113796308591155</v>
      </c>
      <c r="AT3037">
        <v>16</v>
      </c>
      <c r="AU3037">
        <v>24</v>
      </c>
      <c r="AV3037">
        <f t="shared" si="194"/>
        <v>40</v>
      </c>
      <c r="AW3037">
        <v>596</v>
      </c>
      <c r="AX3037">
        <v>2.0000000000000018E-2</v>
      </c>
      <c r="AY3037">
        <v>931486147.46273303</v>
      </c>
      <c r="AZ3037">
        <v>931486.14746273297</v>
      </c>
      <c r="BA3037">
        <v>33121.857969033001</v>
      </c>
      <c r="BB3037">
        <v>0.30191543026811524</v>
      </c>
      <c r="BC3037">
        <v>11949</v>
      </c>
      <c r="BD3037">
        <v>7837</v>
      </c>
      <c r="BE3037">
        <v>4112</v>
      </c>
      <c r="BF3037">
        <v>0.13786166895765581</v>
      </c>
      <c r="BG3037">
        <v>420014</v>
      </c>
      <c r="BH3037">
        <v>13.871462069421051</v>
      </c>
      <c r="BI3037">
        <v>4102</v>
      </c>
      <c r="BJ3037">
        <v>37</v>
      </c>
      <c r="BK3037">
        <v>4</v>
      </c>
      <c r="BL3037">
        <v>1</v>
      </c>
      <c r="BM3037">
        <v>0</v>
      </c>
      <c r="BN3037">
        <v>0</v>
      </c>
      <c r="BO3037">
        <v>1</v>
      </c>
      <c r="BP3037">
        <v>1</v>
      </c>
      <c r="BQ3037">
        <v>1</v>
      </c>
      <c r="BR3037">
        <v>2</v>
      </c>
      <c r="BS3037">
        <v>0</v>
      </c>
      <c r="BT3037">
        <v>29324</v>
      </c>
      <c r="BU3037">
        <v>0.84</v>
      </c>
      <c r="BV3037">
        <v>0.64552379999999998</v>
      </c>
      <c r="BW3037">
        <v>236</v>
      </c>
      <c r="BX3037">
        <v>1.6027830000000001</v>
      </c>
      <c r="BY3037">
        <v>0.54941649999999997</v>
      </c>
      <c r="BZ3037">
        <v>36</v>
      </c>
      <c r="CA3037">
        <v>4</v>
      </c>
      <c r="CB3037">
        <v>1</v>
      </c>
      <c r="CC3037">
        <v>0</v>
      </c>
      <c r="CD3037">
        <v>0</v>
      </c>
      <c r="CE3037">
        <v>0</v>
      </c>
      <c r="CF3037">
        <v>1</v>
      </c>
      <c r="CG3037">
        <v>2</v>
      </c>
      <c r="CH3037">
        <v>1</v>
      </c>
      <c r="CI3037">
        <v>0</v>
      </c>
      <c r="CJ3037">
        <v>30360</v>
      </c>
      <c r="CK3037">
        <v>1.4822134387351777</v>
      </c>
      <c r="CL3037">
        <v>0.83206017843606039</v>
      </c>
      <c r="CM3037">
        <v>203</v>
      </c>
      <c r="CN3037">
        <v>0.88114353552815494</v>
      </c>
      <c r="CO3037">
        <v>3166</v>
      </c>
      <c r="CP3037">
        <v>0.70284948700000005</v>
      </c>
      <c r="CQ3037">
        <v>-0.14504544420000001</v>
      </c>
      <c r="CR3037">
        <v>27166</v>
      </c>
      <c r="CS3037">
        <v>0.88900000000000001</v>
      </c>
      <c r="CT3037">
        <v>25353</v>
      </c>
      <c r="CU3037">
        <v>0.85281359558000003</v>
      </c>
      <c r="CV3037">
        <v>37</v>
      </c>
      <c r="CW3037">
        <v>11</v>
      </c>
      <c r="CX3037">
        <v>25</v>
      </c>
      <c r="CY3037">
        <v>1665</v>
      </c>
      <c r="CZ3037">
        <v>3694</v>
      </c>
      <c r="DA3037" s="2">
        <v>16187</v>
      </c>
      <c r="DB3037" s="2">
        <v>2060</v>
      </c>
      <c r="DC3037" s="2">
        <v>148.37</v>
      </c>
      <c r="DD3037" s="2">
        <v>818</v>
      </c>
      <c r="DE3037">
        <v>1243</v>
      </c>
      <c r="DF3037">
        <v>75</v>
      </c>
      <c r="DG3037">
        <v>29.67</v>
      </c>
      <c r="DH3037">
        <v>26.38</v>
      </c>
      <c r="DI3037" s="2">
        <v>13.19</v>
      </c>
      <c r="DJ3037">
        <v>-0.66</v>
      </c>
      <c r="DK3037">
        <v>0.97198547523504442</v>
      </c>
      <c r="DL3037">
        <v>0.1144524236983842</v>
      </c>
      <c r="DM3037">
        <v>16838</v>
      </c>
      <c r="DN3037">
        <v>51.2</v>
      </c>
      <c r="DO3037">
        <v>0.1</v>
      </c>
      <c r="DP3037">
        <v>3274.41</v>
      </c>
      <c r="DQ3037" s="2">
        <v>0</v>
      </c>
      <c r="DR3037" s="2">
        <v>3518.4780184799956</v>
      </c>
      <c r="DS3037">
        <v>6.733223669851256E-3</v>
      </c>
      <c r="DT3037">
        <v>5.1287429449992201</v>
      </c>
      <c r="DU3037">
        <v>2680075.9133387925</v>
      </c>
      <c r="DV3037">
        <v>1</v>
      </c>
    </row>
    <row r="3038" spans="1:126" x14ac:dyDescent="0.15">
      <c r="A3038" t="s">
        <v>4831</v>
      </c>
      <c r="B3038" t="s">
        <v>4925</v>
      </c>
      <c r="C3038">
        <v>55</v>
      </c>
      <c r="D3038">
        <v>125</v>
      </c>
      <c r="E3038" t="s">
        <v>4926</v>
      </c>
      <c r="F3038">
        <v>55125</v>
      </c>
      <c r="G3038" t="s">
        <v>8021</v>
      </c>
      <c r="H3038">
        <v>86.5</v>
      </c>
      <c r="I3038">
        <v>0.1</v>
      </c>
      <c r="J3038">
        <v>10.7</v>
      </c>
      <c r="K3038">
        <v>0.3</v>
      </c>
      <c r="L3038">
        <v>1.1000000000000001</v>
      </c>
      <c r="M3038">
        <v>1.3</v>
      </c>
      <c r="N3038">
        <f t="shared" si="193"/>
        <v>7599.74</v>
      </c>
      <c r="O3038">
        <f t="shared" si="191"/>
        <v>2400.2600000000002</v>
      </c>
      <c r="P3038">
        <f t="shared" si="192"/>
        <v>2.8803120000000013</v>
      </c>
      <c r="Q3038" s="4">
        <v>55125</v>
      </c>
      <c r="R3038" s="5">
        <v>46.049847999999997</v>
      </c>
      <c r="S3038" s="5">
        <v>-89.501254000000003</v>
      </c>
      <c r="T3038">
        <v>9</v>
      </c>
      <c r="U3038">
        <v>0.23796221365980436</v>
      </c>
      <c r="V3038">
        <v>21489</v>
      </c>
      <c r="W3038">
        <v>21368</v>
      </c>
      <c r="X3038">
        <v>21355</v>
      </c>
      <c r="Y3038">
        <v>21415</v>
      </c>
      <c r="Z3038">
        <v>10505</v>
      </c>
      <c r="AA3038">
        <v>55039</v>
      </c>
      <c r="AB3038">
        <v>7791.0070000000005</v>
      </c>
      <c r="AC3038">
        <v>41061</v>
      </c>
      <c r="AD3038">
        <v>1</v>
      </c>
      <c r="AE3038">
        <v>4.6827440880355889E-5</v>
      </c>
      <c r="AF3038">
        <v>11</v>
      </c>
      <c r="AG3038">
        <v>47</v>
      </c>
      <c r="AH3038">
        <v>0.23404255319148937</v>
      </c>
      <c r="AI3038" s="3">
        <v>6881</v>
      </c>
      <c r="AJ3038" s="3">
        <v>548173.76893001003</v>
      </c>
      <c r="AK3038">
        <v>39</v>
      </c>
      <c r="AL3038">
        <v>651468.79999999993</v>
      </c>
      <c r="AM3038">
        <v>1234543</v>
      </c>
      <c r="AN3038">
        <v>4457</v>
      </c>
      <c r="AO3038">
        <v>1239000</v>
      </c>
      <c r="AP3038">
        <v>5</v>
      </c>
      <c r="AQ3038">
        <v>0</v>
      </c>
      <c r="AR3038">
        <v>5</v>
      </c>
      <c r="AS3038">
        <v>0.23399475851740922</v>
      </c>
      <c r="AT3038">
        <v>5</v>
      </c>
      <c r="AU3038">
        <v>26</v>
      </c>
      <c r="AV3038">
        <f t="shared" si="194"/>
        <v>31</v>
      </c>
      <c r="AW3038">
        <v>6657</v>
      </c>
      <c r="AX3038">
        <v>0.33999999999999997</v>
      </c>
      <c r="AY3038">
        <v>1816690966.2704501</v>
      </c>
      <c r="AZ3038">
        <v>1816690.96627045</v>
      </c>
      <c r="BA3038">
        <v>87574.631268473604</v>
      </c>
      <c r="BB3038">
        <v>0.1141883197811413</v>
      </c>
      <c r="BC3038">
        <v>12914</v>
      </c>
      <c r="BD3038">
        <v>6009</v>
      </c>
      <c r="BE3038">
        <v>6905</v>
      </c>
      <c r="BF3038">
        <v>0.32132719065568432</v>
      </c>
      <c r="BG3038">
        <v>442747</v>
      </c>
      <c r="BH3038">
        <v>20.732708967454929</v>
      </c>
      <c r="BI3038">
        <v>3785</v>
      </c>
      <c r="BJ3038">
        <v>21</v>
      </c>
      <c r="BK3038">
        <v>4</v>
      </c>
      <c r="BL3038">
        <v>8</v>
      </c>
      <c r="BM3038">
        <v>0</v>
      </c>
      <c r="BN3038">
        <v>0</v>
      </c>
      <c r="BO3038">
        <v>0</v>
      </c>
      <c r="BP3038">
        <v>3</v>
      </c>
      <c r="BQ3038">
        <v>4</v>
      </c>
      <c r="BR3038">
        <v>4</v>
      </c>
      <c r="BS3038">
        <v>0</v>
      </c>
      <c r="BT3038">
        <v>21496</v>
      </c>
      <c r="BU3038">
        <v>0.82</v>
      </c>
      <c r="BV3038">
        <v>0.7608876</v>
      </c>
      <c r="BW3038">
        <v>192</v>
      </c>
      <c r="BX3038">
        <v>2.0468920000000002</v>
      </c>
      <c r="BY3038">
        <v>1.637948</v>
      </c>
      <c r="BZ3038">
        <v>25</v>
      </c>
      <c r="CA3038">
        <v>3</v>
      </c>
      <c r="CB3038">
        <v>7</v>
      </c>
      <c r="CC3038">
        <v>0</v>
      </c>
      <c r="CD3038">
        <v>0</v>
      </c>
      <c r="CE3038">
        <v>0</v>
      </c>
      <c r="CF3038">
        <v>3</v>
      </c>
      <c r="CG3038">
        <v>3</v>
      </c>
      <c r="CH3038">
        <v>5</v>
      </c>
      <c r="CI3038">
        <v>0</v>
      </c>
      <c r="CJ3038">
        <v>21398</v>
      </c>
      <c r="CK3038">
        <v>2.1497336199644828</v>
      </c>
      <c r="CL3038">
        <v>0.86431470496409613</v>
      </c>
      <c r="CM3038">
        <v>191</v>
      </c>
      <c r="CN3038">
        <v>2.0074809819049624</v>
      </c>
      <c r="CO3038">
        <v>2561</v>
      </c>
      <c r="CP3038">
        <v>9.3655497000000004E-2</v>
      </c>
      <c r="CQ3038">
        <v>0.14293879000000001</v>
      </c>
      <c r="CR3038">
        <v>18567</v>
      </c>
      <c r="CS3038">
        <v>0.86799999999999999</v>
      </c>
      <c r="CT3038">
        <v>18266</v>
      </c>
      <c r="CU3038">
        <v>0.85041358293000002</v>
      </c>
      <c r="CV3038">
        <v>11</v>
      </c>
      <c r="CW3038">
        <v>23</v>
      </c>
      <c r="CX3038">
        <v>15</v>
      </c>
      <c r="CY3038">
        <v>193</v>
      </c>
      <c r="CZ3038">
        <v>77</v>
      </c>
      <c r="DA3038" s="2">
        <v>12348</v>
      </c>
      <c r="DB3038" s="2">
        <v>2540</v>
      </c>
      <c r="DC3038" s="2">
        <v>280.79000000000002</v>
      </c>
      <c r="DD3038" s="2">
        <v>2862</v>
      </c>
      <c r="DE3038">
        <v>29</v>
      </c>
      <c r="DF3038">
        <v>3</v>
      </c>
      <c r="DG3038">
        <v>79.56</v>
      </c>
      <c r="DH3038">
        <v>42.12</v>
      </c>
      <c r="DI3038" s="2">
        <v>84.24</v>
      </c>
      <c r="DJ3038">
        <v>-1.58</v>
      </c>
      <c r="DK3038">
        <v>1</v>
      </c>
      <c r="DL3038">
        <v>0</v>
      </c>
      <c r="DM3038">
        <v>0</v>
      </c>
      <c r="DN3038">
        <v>17</v>
      </c>
      <c r="DO3038">
        <v>2.6000000000000002E-2</v>
      </c>
      <c r="DP3038">
        <v>0</v>
      </c>
      <c r="DQ3038" s="2">
        <f>6478+48081</f>
        <v>54559</v>
      </c>
      <c r="DR3038" s="2">
        <v>2427.5589825600009</v>
      </c>
      <c r="DS3038">
        <v>3.7263207498520888E-3</v>
      </c>
      <c r="DT3038">
        <v>1</v>
      </c>
      <c r="DU3038">
        <v>651468.79999999993</v>
      </c>
      <c r="DV3038">
        <v>1</v>
      </c>
    </row>
    <row r="3039" spans="1:126" x14ac:dyDescent="0.15">
      <c r="A3039" t="s">
        <v>4831</v>
      </c>
      <c r="B3039" t="s">
        <v>3943</v>
      </c>
      <c r="C3039">
        <v>55</v>
      </c>
      <c r="D3039">
        <v>127</v>
      </c>
      <c r="E3039" t="s">
        <v>4927</v>
      </c>
      <c r="F3039">
        <v>55127</v>
      </c>
      <c r="G3039" t="s">
        <v>8022</v>
      </c>
      <c r="H3039">
        <v>86.8</v>
      </c>
      <c r="I3039">
        <v>0.9</v>
      </c>
      <c r="J3039">
        <v>0.2</v>
      </c>
      <c r="K3039">
        <v>0.8</v>
      </c>
      <c r="L3039">
        <v>1</v>
      </c>
      <c r="M3039">
        <v>10.3</v>
      </c>
      <c r="N3039">
        <f t="shared" si="193"/>
        <v>7642.8200000000006</v>
      </c>
      <c r="O3039">
        <f t="shared" si="191"/>
        <v>2357.1799999999994</v>
      </c>
      <c r="P3039">
        <f t="shared" si="192"/>
        <v>2.8286160000000002</v>
      </c>
      <c r="Q3039" s="4">
        <v>55127</v>
      </c>
      <c r="R3039" s="5">
        <v>42.668109999999999</v>
      </c>
      <c r="S3039" s="5">
        <v>-88.541730999999999</v>
      </c>
      <c r="T3039">
        <v>4</v>
      </c>
      <c r="U3039">
        <v>0.13263572819340122</v>
      </c>
      <c r="V3039">
        <v>102310</v>
      </c>
      <c r="W3039">
        <v>102920</v>
      </c>
      <c r="X3039">
        <v>103039</v>
      </c>
      <c r="Y3039">
        <v>102592</v>
      </c>
      <c r="Z3039">
        <v>52035</v>
      </c>
      <c r="AA3039">
        <v>55041</v>
      </c>
      <c r="AB3039">
        <v>42523.456999999995</v>
      </c>
      <c r="AC3039">
        <v>53445</v>
      </c>
      <c r="AD3039">
        <v>6</v>
      </c>
      <c r="AE3039">
        <v>5.8230378788614017E-5</v>
      </c>
      <c r="AF3039">
        <v>108</v>
      </c>
      <c r="AG3039">
        <v>870</v>
      </c>
      <c r="AH3039">
        <v>0.12413793103448276</v>
      </c>
      <c r="AI3039" s="3">
        <v>187711</v>
      </c>
      <c r="AJ3039" s="3">
        <v>355356.95929636504</v>
      </c>
      <c r="AK3039">
        <v>64</v>
      </c>
      <c r="AL3039">
        <v>368992</v>
      </c>
      <c r="AM3039">
        <v>611778</v>
      </c>
      <c r="AN3039">
        <v>134231</v>
      </c>
      <c r="AO3039">
        <v>746009</v>
      </c>
      <c r="AP3039">
        <v>15</v>
      </c>
      <c r="AQ3039">
        <v>2</v>
      </c>
      <c r="AR3039">
        <v>17</v>
      </c>
      <c r="AS3039">
        <v>0.16517683637776914</v>
      </c>
      <c r="AT3039">
        <v>18</v>
      </c>
      <c r="AU3039">
        <v>193</v>
      </c>
      <c r="AV3039">
        <f t="shared" si="194"/>
        <v>211</v>
      </c>
      <c r="AW3039">
        <v>96813</v>
      </c>
      <c r="AX3039">
        <v>0.9</v>
      </c>
      <c r="AY3039">
        <v>625282447.84562099</v>
      </c>
      <c r="AZ3039">
        <v>625282.44784562103</v>
      </c>
      <c r="BA3039">
        <v>6725.6634429170399</v>
      </c>
      <c r="BB3039">
        <v>1.4868421658135813</v>
      </c>
      <c r="BC3039">
        <v>77910</v>
      </c>
      <c r="BD3039">
        <v>40575</v>
      </c>
      <c r="BE3039">
        <v>37335</v>
      </c>
      <c r="BF3039">
        <v>0.36492034014270353</v>
      </c>
      <c r="BG3039">
        <v>1712861</v>
      </c>
      <c r="BH3039">
        <v>16.623424140374034</v>
      </c>
      <c r="BI3039">
        <v>8781</v>
      </c>
      <c r="BJ3039">
        <v>68</v>
      </c>
      <c r="BK3039">
        <v>10</v>
      </c>
      <c r="BL3039">
        <v>10</v>
      </c>
      <c r="BM3039">
        <v>0</v>
      </c>
      <c r="BN3039">
        <v>1</v>
      </c>
      <c r="BO3039">
        <v>5</v>
      </c>
      <c r="BP3039">
        <v>5</v>
      </c>
      <c r="BQ3039">
        <v>16</v>
      </c>
      <c r="BR3039">
        <v>10</v>
      </c>
      <c r="BS3039">
        <v>1</v>
      </c>
      <c r="BT3039">
        <v>100593</v>
      </c>
      <c r="BU3039">
        <v>0.76</v>
      </c>
      <c r="BV3039">
        <v>0.64575700000000003</v>
      </c>
      <c r="BW3039">
        <v>575</v>
      </c>
      <c r="BX3039">
        <v>1.252572</v>
      </c>
      <c r="BY3039">
        <v>-1.61409E-2</v>
      </c>
      <c r="BZ3039">
        <v>75</v>
      </c>
      <c r="CA3039">
        <v>6</v>
      </c>
      <c r="CB3039">
        <v>10</v>
      </c>
      <c r="CC3039">
        <v>0</v>
      </c>
      <c r="CD3039">
        <v>2</v>
      </c>
      <c r="CE3039">
        <v>4</v>
      </c>
      <c r="CF3039">
        <v>3</v>
      </c>
      <c r="CG3039">
        <v>12</v>
      </c>
      <c r="CH3039">
        <v>9</v>
      </c>
      <c r="CI3039">
        <v>0</v>
      </c>
      <c r="CJ3039">
        <v>103499</v>
      </c>
      <c r="CK3039">
        <v>1.1690934211924753</v>
      </c>
      <c r="CL3039">
        <v>0.84545131255657568</v>
      </c>
      <c r="CM3039">
        <v>525</v>
      </c>
      <c r="CN3039">
        <v>0.40418131701852822</v>
      </c>
      <c r="CO3039">
        <v>14187.000000000002</v>
      </c>
      <c r="CP3039">
        <v>0.100632285</v>
      </c>
      <c r="CQ3039">
        <v>7.5322878999999995E-2</v>
      </c>
      <c r="CR3039">
        <v>91824</v>
      </c>
      <c r="CS3039">
        <v>0.89300000000000002</v>
      </c>
      <c r="CT3039">
        <v>88907</v>
      </c>
      <c r="CU3039">
        <v>0.87407099588999992</v>
      </c>
      <c r="CV3039">
        <v>92</v>
      </c>
      <c r="CW3039">
        <v>48</v>
      </c>
      <c r="CX3039">
        <v>42</v>
      </c>
      <c r="CY3039">
        <v>1181</v>
      </c>
      <c r="CZ3039">
        <v>1392</v>
      </c>
      <c r="DA3039" s="2">
        <v>57087</v>
      </c>
      <c r="DB3039" s="2">
        <v>11205</v>
      </c>
      <c r="DC3039" s="2">
        <v>186.51</v>
      </c>
      <c r="DD3039" s="2">
        <v>6698</v>
      </c>
      <c r="DE3039">
        <v>437</v>
      </c>
      <c r="DF3039">
        <v>36</v>
      </c>
      <c r="DG3039">
        <v>46.63</v>
      </c>
      <c r="DH3039">
        <v>10.69</v>
      </c>
      <c r="DI3039" s="2">
        <v>24.28</v>
      </c>
      <c r="DJ3039">
        <v>-2.46</v>
      </c>
      <c r="DK3039">
        <v>0.92609916307515272</v>
      </c>
      <c r="DL3039">
        <v>2.528735632183908E-2</v>
      </c>
      <c r="DM3039">
        <v>1771</v>
      </c>
      <c r="DN3039">
        <v>194.2</v>
      </c>
      <c r="DO3039">
        <v>0.53</v>
      </c>
      <c r="DP3039">
        <v>2956.25</v>
      </c>
      <c r="DQ3039" s="2">
        <v>0</v>
      </c>
      <c r="DR3039" s="2">
        <v>4446.7871600099998</v>
      </c>
      <c r="DS3039">
        <v>1.2051240275413967E-2</v>
      </c>
      <c r="DT3039">
        <v>3.9873585396126701</v>
      </c>
      <c r="DU3039">
        <v>1471303.4022487584</v>
      </c>
      <c r="DV3039">
        <v>0</v>
      </c>
    </row>
    <row r="3040" spans="1:126" x14ac:dyDescent="0.15">
      <c r="A3040" t="s">
        <v>4831</v>
      </c>
      <c r="B3040" t="s">
        <v>4928</v>
      </c>
      <c r="C3040">
        <v>55</v>
      </c>
      <c r="D3040">
        <v>129</v>
      </c>
      <c r="E3040" t="s">
        <v>4929</v>
      </c>
      <c r="F3040">
        <v>55129</v>
      </c>
      <c r="G3040" t="s">
        <v>8023</v>
      </c>
      <c r="H3040">
        <v>95.7</v>
      </c>
      <c r="I3040">
        <v>0.2</v>
      </c>
      <c r="J3040">
        <v>1.1000000000000001</v>
      </c>
      <c r="K3040">
        <v>0.4</v>
      </c>
      <c r="L3040">
        <v>1.4</v>
      </c>
      <c r="M3040">
        <v>1.3</v>
      </c>
      <c r="N3040">
        <f t="shared" si="193"/>
        <v>9163.5499999999993</v>
      </c>
      <c r="O3040">
        <f t="shared" si="191"/>
        <v>836.45000000000073</v>
      </c>
      <c r="P3040">
        <f t="shared" si="192"/>
        <v>1.0037400000000012</v>
      </c>
      <c r="Q3040" s="4">
        <v>55129</v>
      </c>
      <c r="R3040" s="5">
        <v>45.892488999999998</v>
      </c>
      <c r="S3040" s="5">
        <v>-91.796422000000007</v>
      </c>
      <c r="T3040">
        <v>7</v>
      </c>
      <c r="U3040">
        <v>0.27319947024581709</v>
      </c>
      <c r="V3040">
        <v>15893</v>
      </c>
      <c r="W3040">
        <v>15785</v>
      </c>
      <c r="X3040">
        <v>15700</v>
      </c>
      <c r="Y3040">
        <v>15512</v>
      </c>
      <c r="Z3040">
        <v>8056</v>
      </c>
      <c r="AA3040">
        <v>55043</v>
      </c>
      <c r="AB3040">
        <v>6093.6980000000003</v>
      </c>
      <c r="AC3040">
        <v>42368</v>
      </c>
      <c r="AD3040">
        <v>1</v>
      </c>
      <c r="AE3040">
        <v>6.3694267515923561E-5</v>
      </c>
      <c r="AF3040">
        <v>49</v>
      </c>
      <c r="AG3040">
        <v>405</v>
      </c>
      <c r="AH3040">
        <v>0.12098765432098765</v>
      </c>
      <c r="AI3040" s="3">
        <v>87387</v>
      </c>
      <c r="AJ3040" s="3">
        <v>510151.55454861</v>
      </c>
      <c r="AK3040">
        <v>109</v>
      </c>
      <c r="AL3040">
        <v>546003.19999999995</v>
      </c>
      <c r="AM3040">
        <v>742195</v>
      </c>
      <c r="AN3040">
        <v>33183</v>
      </c>
      <c r="AO3040">
        <v>775378</v>
      </c>
      <c r="AP3040">
        <v>3</v>
      </c>
      <c r="AQ3040">
        <v>0</v>
      </c>
      <c r="AR3040">
        <v>3</v>
      </c>
      <c r="AS3040">
        <v>0.19005384859043395</v>
      </c>
      <c r="AT3040">
        <v>3</v>
      </c>
      <c r="AU3040">
        <v>27</v>
      </c>
      <c r="AV3040">
        <f t="shared" si="194"/>
        <v>30</v>
      </c>
      <c r="AW3040">
        <v>7385</v>
      </c>
      <c r="AX3040">
        <v>0.5</v>
      </c>
      <c r="AY3040">
        <v>622190552.58912504</v>
      </c>
      <c r="AZ3040">
        <v>622190.552589125</v>
      </c>
      <c r="BA3040">
        <v>38910.114799722302</v>
      </c>
      <c r="BB3040">
        <v>0.25700258278527027</v>
      </c>
      <c r="BC3040">
        <v>21072</v>
      </c>
      <c r="BD3040">
        <v>4060</v>
      </c>
      <c r="BE3040">
        <v>17012</v>
      </c>
      <c r="BF3040">
        <v>1.0704083558799471</v>
      </c>
      <c r="BG3040">
        <v>279245</v>
      </c>
      <c r="BH3040">
        <v>17.786305732484077</v>
      </c>
      <c r="BI3040">
        <v>2467</v>
      </c>
      <c r="BJ3040">
        <v>15</v>
      </c>
      <c r="BK3040">
        <v>1</v>
      </c>
      <c r="BL3040">
        <v>2</v>
      </c>
      <c r="BM3040">
        <v>0</v>
      </c>
      <c r="BN3040">
        <v>0</v>
      </c>
      <c r="BO3040">
        <v>2</v>
      </c>
      <c r="BP3040">
        <v>2</v>
      </c>
      <c r="BQ3040">
        <v>1</v>
      </c>
      <c r="BR3040">
        <v>3</v>
      </c>
      <c r="BS3040">
        <v>0</v>
      </c>
      <c r="BT3040">
        <v>16666</v>
      </c>
      <c r="BU3040">
        <v>0.82</v>
      </c>
      <c r="BV3040">
        <v>0.68362219999999996</v>
      </c>
      <c r="BW3040">
        <v>153</v>
      </c>
      <c r="BX3040">
        <v>1.5600620000000001</v>
      </c>
      <c r="BY3040">
        <v>0.89043439999999996</v>
      </c>
      <c r="BZ3040">
        <v>17</v>
      </c>
      <c r="CA3040">
        <v>1</v>
      </c>
      <c r="CB3040">
        <v>3</v>
      </c>
      <c r="CC3040">
        <v>0</v>
      </c>
      <c r="CD3040">
        <v>0</v>
      </c>
      <c r="CE3040">
        <v>1</v>
      </c>
      <c r="CF3040">
        <v>1</v>
      </c>
      <c r="CG3040">
        <v>3</v>
      </c>
      <c r="CH3040">
        <v>3</v>
      </c>
      <c r="CI3040">
        <v>0</v>
      </c>
      <c r="CJ3040">
        <v>15678</v>
      </c>
      <c r="CK3040">
        <v>1.8497257303227452</v>
      </c>
      <c r="CL3040">
        <v>0.82222222222222219</v>
      </c>
      <c r="CM3040">
        <v>135</v>
      </c>
      <c r="CN3040">
        <v>1.5100270532667739</v>
      </c>
      <c r="CO3040">
        <v>1687</v>
      </c>
      <c r="CP3040">
        <v>-0.1301671133</v>
      </c>
      <c r="CQ3040">
        <v>-0.23675021409999999</v>
      </c>
      <c r="CR3040">
        <v>13722</v>
      </c>
      <c r="CS3040">
        <v>0.88400000000000001</v>
      </c>
      <c r="CT3040">
        <v>13938</v>
      </c>
      <c r="CU3040">
        <v>0.88548842461999999</v>
      </c>
      <c r="CV3040">
        <v>15</v>
      </c>
      <c r="CW3040">
        <v>5</v>
      </c>
      <c r="CX3040">
        <v>15</v>
      </c>
      <c r="CY3040">
        <v>281</v>
      </c>
      <c r="CZ3040">
        <v>670</v>
      </c>
      <c r="DA3040" s="2">
        <v>9066</v>
      </c>
      <c r="DB3040" s="2">
        <v>1270</v>
      </c>
      <c r="DC3040" s="2">
        <v>172.13</v>
      </c>
      <c r="DD3040" s="2">
        <v>707</v>
      </c>
      <c r="DE3040">
        <v>244</v>
      </c>
      <c r="DF3040">
        <v>19</v>
      </c>
      <c r="DG3040">
        <v>51</v>
      </c>
      <c r="DH3040">
        <v>12.75</v>
      </c>
      <c r="DI3040" s="2">
        <v>44.63</v>
      </c>
      <c r="DJ3040">
        <v>-2.2599999999999998</v>
      </c>
      <c r="DK3040">
        <v>0.98959799512513302</v>
      </c>
      <c r="DL3040">
        <v>1.2345679012345678E-2</v>
      </c>
      <c r="DM3040">
        <v>135</v>
      </c>
      <c r="DN3040">
        <v>46.2</v>
      </c>
      <c r="DO3040">
        <v>8.199999999999999E-2</v>
      </c>
      <c r="DP3040">
        <v>272.18</v>
      </c>
      <c r="DQ3040" s="2">
        <v>0</v>
      </c>
      <c r="DR3040" s="2">
        <v>14185.827847160006</v>
      </c>
      <c r="DS3040">
        <v>2.1456267388121609E-2</v>
      </c>
      <c r="DT3040">
        <v>5.4573677462088996</v>
      </c>
      <c r="DU3040">
        <v>2979740.2530068466</v>
      </c>
      <c r="DV3040">
        <v>0</v>
      </c>
    </row>
    <row r="3041" spans="1:126" x14ac:dyDescent="0.15">
      <c r="A3041" t="s">
        <v>4831</v>
      </c>
      <c r="B3041" t="s">
        <v>232</v>
      </c>
      <c r="C3041">
        <v>55</v>
      </c>
      <c r="D3041">
        <v>131</v>
      </c>
      <c r="E3041" t="s">
        <v>4930</v>
      </c>
      <c r="F3041">
        <v>55131</v>
      </c>
      <c r="G3041" t="s">
        <v>8024</v>
      </c>
      <c r="H3041">
        <v>94.3</v>
      </c>
      <c r="I3041">
        <v>0.8</v>
      </c>
      <c r="J3041">
        <v>0.3</v>
      </c>
      <c r="K3041">
        <v>1.1000000000000001</v>
      </c>
      <c r="L3041">
        <v>1</v>
      </c>
      <c r="M3041">
        <v>2.6</v>
      </c>
      <c r="N3041">
        <f t="shared" si="193"/>
        <v>8902.1899999999987</v>
      </c>
      <c r="O3041">
        <f t="shared" si="191"/>
        <v>1097.8100000000013</v>
      </c>
      <c r="P3041">
        <f t="shared" si="192"/>
        <v>1.317372000000002</v>
      </c>
      <c r="Q3041" s="4">
        <v>55131</v>
      </c>
      <c r="R3041" s="5">
        <v>43.391156000000002</v>
      </c>
      <c r="S3041" s="5">
        <v>-88.232917</v>
      </c>
      <c r="T3041">
        <v>1</v>
      </c>
      <c r="U3041">
        <v>7.5637062702583774E-2</v>
      </c>
      <c r="V3041">
        <v>131840</v>
      </c>
      <c r="W3041">
        <v>132526</v>
      </c>
      <c r="X3041">
        <v>132921</v>
      </c>
      <c r="Y3041">
        <v>133874</v>
      </c>
      <c r="Z3041">
        <v>72494</v>
      </c>
      <c r="AA3041">
        <v>55045</v>
      </c>
      <c r="AB3041">
        <v>62420.966</v>
      </c>
      <c r="AC3041">
        <v>69237</v>
      </c>
      <c r="AD3041">
        <v>5</v>
      </c>
      <c r="AE3041">
        <v>3.7616328495873488E-5</v>
      </c>
      <c r="AF3041">
        <v>59</v>
      </c>
      <c r="AG3041">
        <v>712</v>
      </c>
      <c r="AH3041">
        <v>8.2865168539325837E-2</v>
      </c>
      <c r="AI3041" s="3">
        <v>133432</v>
      </c>
      <c r="AJ3041" s="3">
        <v>275604.24210749503</v>
      </c>
      <c r="AK3041">
        <v>70</v>
      </c>
      <c r="AL3041">
        <v>278988.79999999999</v>
      </c>
      <c r="AM3041">
        <v>530900</v>
      </c>
      <c r="AN3041">
        <v>117870</v>
      </c>
      <c r="AO3041">
        <v>648770</v>
      </c>
      <c r="AP3041">
        <v>7</v>
      </c>
      <c r="AQ3041">
        <v>2</v>
      </c>
      <c r="AR3041">
        <v>9</v>
      </c>
      <c r="AS3041">
        <v>6.7911202330108805E-2</v>
      </c>
      <c r="AT3041">
        <v>10</v>
      </c>
      <c r="AU3041">
        <v>309</v>
      </c>
      <c r="AV3041">
        <f t="shared" si="194"/>
        <v>319</v>
      </c>
      <c r="AW3041">
        <v>126383</v>
      </c>
      <c r="AX3041">
        <v>0.94</v>
      </c>
      <c r="AY3041">
        <v>467760016.41583401</v>
      </c>
      <c r="AZ3041">
        <v>467760.01641583402</v>
      </c>
      <c r="BA3041">
        <v>3981.7239050765202</v>
      </c>
      <c r="BB3041">
        <v>2.5114749888234207</v>
      </c>
      <c r="BC3041">
        <v>36506</v>
      </c>
      <c r="BD3041">
        <v>23900</v>
      </c>
      <c r="BE3041">
        <v>12606</v>
      </c>
      <c r="BF3041">
        <v>9.5615898058252421E-2</v>
      </c>
      <c r="BG3041">
        <v>2666471</v>
      </c>
      <c r="BH3041">
        <v>20.060569812144056</v>
      </c>
      <c r="BI3041">
        <v>12550</v>
      </c>
      <c r="BJ3041">
        <v>76</v>
      </c>
      <c r="BK3041">
        <v>8</v>
      </c>
      <c r="BL3041">
        <v>10</v>
      </c>
      <c r="BM3041">
        <v>0</v>
      </c>
      <c r="BN3041">
        <v>1</v>
      </c>
      <c r="BO3041">
        <v>8</v>
      </c>
      <c r="BP3041">
        <v>5</v>
      </c>
      <c r="BQ3041">
        <v>19</v>
      </c>
      <c r="BR3041">
        <v>12</v>
      </c>
      <c r="BS3041">
        <v>0</v>
      </c>
      <c r="BT3041">
        <v>130681</v>
      </c>
      <c r="BU3041">
        <v>0.87</v>
      </c>
      <c r="BV3041">
        <v>0.75073900000000005</v>
      </c>
      <c r="BW3041">
        <v>572</v>
      </c>
      <c r="BX3041">
        <v>1.0636589999999999</v>
      </c>
      <c r="BY3041">
        <v>9.9561300000000005E-2</v>
      </c>
      <c r="BZ3041">
        <v>80</v>
      </c>
      <c r="CA3041">
        <v>6</v>
      </c>
      <c r="CB3041">
        <v>8</v>
      </c>
      <c r="CC3041">
        <v>2</v>
      </c>
      <c r="CD3041">
        <v>1</v>
      </c>
      <c r="CE3041">
        <v>5</v>
      </c>
      <c r="CF3041">
        <v>5</v>
      </c>
      <c r="CG3041">
        <v>21</v>
      </c>
      <c r="CH3041">
        <v>12</v>
      </c>
      <c r="CI3041">
        <v>0</v>
      </c>
      <c r="CJ3041">
        <v>133301</v>
      </c>
      <c r="CK3041">
        <v>1.0502546867615397</v>
      </c>
      <c r="CL3041">
        <v>0.87325193243947608</v>
      </c>
      <c r="CM3041">
        <v>566</v>
      </c>
      <c r="CN3041">
        <v>0.23035508627279752</v>
      </c>
      <c r="CO3041">
        <v>22729</v>
      </c>
      <c r="CP3041">
        <v>0.69339376900000005</v>
      </c>
      <c r="CQ3041">
        <v>0.72894209899999995</v>
      </c>
      <c r="CR3041">
        <v>122414</v>
      </c>
      <c r="CS3041">
        <v>0.91500000000000004</v>
      </c>
      <c r="CT3041">
        <v>121029</v>
      </c>
      <c r="CU3041">
        <v>0.93505856981799995</v>
      </c>
      <c r="CV3041">
        <v>116</v>
      </c>
      <c r="CW3041">
        <v>73</v>
      </c>
      <c r="CX3041">
        <v>80</v>
      </c>
      <c r="CY3041">
        <v>997</v>
      </c>
      <c r="CZ3041">
        <v>1136</v>
      </c>
      <c r="DA3041" s="2">
        <v>73482</v>
      </c>
      <c r="DB3041" s="2">
        <v>18475</v>
      </c>
      <c r="DC3041" s="2">
        <v>171.77</v>
      </c>
      <c r="DD3041" s="2">
        <v>5583</v>
      </c>
      <c r="DE3041">
        <v>309</v>
      </c>
      <c r="DF3041">
        <v>31</v>
      </c>
      <c r="DG3041">
        <v>32.39</v>
      </c>
      <c r="DH3041">
        <v>3.77</v>
      </c>
      <c r="DI3041" s="2">
        <v>15.82</v>
      </c>
      <c r="DJ3041">
        <v>-2.63</v>
      </c>
      <c r="DK3041">
        <v>0.95958240901732716</v>
      </c>
      <c r="DL3041">
        <v>2.1067415730337078E-2</v>
      </c>
      <c r="DM3041">
        <v>1620</v>
      </c>
      <c r="DN3041">
        <v>110.6</v>
      </c>
      <c r="DO3041">
        <v>0.40799999999999997</v>
      </c>
      <c r="DP3041">
        <v>845.48</v>
      </c>
      <c r="DQ3041" s="2">
        <v>0</v>
      </c>
      <c r="DR3041" s="2">
        <v>2843.5896285699991</v>
      </c>
      <c r="DS3041">
        <v>8.8702427612438219E-3</v>
      </c>
      <c r="DT3041">
        <v>6.0151378731151404</v>
      </c>
      <c r="DU3041">
        <v>1678156.0970549453</v>
      </c>
      <c r="DV3041">
        <v>0</v>
      </c>
    </row>
    <row r="3042" spans="1:126" x14ac:dyDescent="0.15">
      <c r="A3042" t="s">
        <v>4831</v>
      </c>
      <c r="B3042" t="s">
        <v>4931</v>
      </c>
      <c r="C3042">
        <v>55</v>
      </c>
      <c r="D3042">
        <v>133</v>
      </c>
      <c r="E3042" t="s">
        <v>4932</v>
      </c>
      <c r="F3042">
        <v>55133</v>
      </c>
      <c r="G3042" t="s">
        <v>8025</v>
      </c>
      <c r="H3042">
        <v>90.6</v>
      </c>
      <c r="I3042">
        <v>1.2</v>
      </c>
      <c r="J3042">
        <v>0.2</v>
      </c>
      <c r="K3042">
        <v>2.7</v>
      </c>
      <c r="L3042">
        <v>1.1000000000000001</v>
      </c>
      <c r="M3042">
        <v>4.0999999999999996</v>
      </c>
      <c r="N3042">
        <f t="shared" si="193"/>
        <v>8235.15</v>
      </c>
      <c r="O3042">
        <f t="shared" si="191"/>
        <v>1764.8500000000004</v>
      </c>
      <c r="P3042">
        <f t="shared" si="192"/>
        <v>2.1178200000000014</v>
      </c>
      <c r="Q3042" s="4">
        <v>55133</v>
      </c>
      <c r="R3042" s="5">
        <v>43.018368000000002</v>
      </c>
      <c r="S3042" s="5">
        <v>-88.304239999999993</v>
      </c>
      <c r="T3042">
        <v>1</v>
      </c>
      <c r="U3042">
        <v>4.4684622699801162E-2</v>
      </c>
      <c r="V3042">
        <v>389740</v>
      </c>
      <c r="W3042">
        <v>392511</v>
      </c>
      <c r="X3042">
        <v>393873</v>
      </c>
      <c r="Y3042">
        <v>395842</v>
      </c>
      <c r="Z3042">
        <v>211977</v>
      </c>
      <c r="AA3042">
        <v>55047</v>
      </c>
      <c r="AB3042">
        <v>179663.06599999999</v>
      </c>
      <c r="AC3042">
        <v>76545</v>
      </c>
      <c r="AD3042">
        <v>12</v>
      </c>
      <c r="AE3042">
        <v>3.0466673267779207E-5</v>
      </c>
      <c r="AF3042">
        <v>87</v>
      </c>
      <c r="AG3042">
        <v>557</v>
      </c>
      <c r="AH3042">
        <v>0.15619389587073609</v>
      </c>
      <c r="AI3042" s="3">
        <v>92211</v>
      </c>
      <c r="AJ3042" s="3">
        <v>351746.38261202502</v>
      </c>
      <c r="AK3042">
        <v>40</v>
      </c>
      <c r="AL3042">
        <v>371532.79999999999</v>
      </c>
      <c r="AM3042">
        <v>1083239</v>
      </c>
      <c r="AN3042">
        <v>58045</v>
      </c>
      <c r="AO3042">
        <v>1141284</v>
      </c>
      <c r="AP3042">
        <v>41</v>
      </c>
      <c r="AQ3042">
        <v>3</v>
      </c>
      <c r="AR3042">
        <v>44</v>
      </c>
      <c r="AS3042">
        <v>0.11209876920646809</v>
      </c>
      <c r="AT3042">
        <v>43</v>
      </c>
      <c r="AU3042">
        <v>900</v>
      </c>
      <c r="AV3042">
        <f t="shared" si="194"/>
        <v>943</v>
      </c>
      <c r="AW3042">
        <v>393873</v>
      </c>
      <c r="AX3042">
        <v>1</v>
      </c>
      <c r="AY3042">
        <v>1238844757.3241501</v>
      </c>
      <c r="AZ3042">
        <v>1238844.7573241501</v>
      </c>
      <c r="BA3042">
        <v>3415.75726184726</v>
      </c>
      <c r="BB3042">
        <v>2.9276085018383147</v>
      </c>
      <c r="BC3042">
        <v>182497</v>
      </c>
      <c r="BD3042">
        <v>71660</v>
      </c>
      <c r="BE3042">
        <v>110837</v>
      </c>
      <c r="BF3042">
        <v>0.28438702724893516</v>
      </c>
      <c r="BG3042">
        <v>11696867</v>
      </c>
      <c r="BH3042">
        <v>29.697052095472397</v>
      </c>
      <c r="BI3042">
        <v>35615</v>
      </c>
      <c r="BJ3042">
        <v>215</v>
      </c>
      <c r="BK3042">
        <v>27</v>
      </c>
      <c r="BL3042">
        <v>27</v>
      </c>
      <c r="BM3042">
        <v>3</v>
      </c>
      <c r="BN3042">
        <v>9</v>
      </c>
      <c r="BO3042">
        <v>51</v>
      </c>
      <c r="BP3042">
        <v>17</v>
      </c>
      <c r="BQ3042">
        <v>56</v>
      </c>
      <c r="BR3042">
        <v>30</v>
      </c>
      <c r="BS3042">
        <v>2</v>
      </c>
      <c r="BT3042">
        <v>383154</v>
      </c>
      <c r="BU3042">
        <v>0.87</v>
      </c>
      <c r="BV3042">
        <v>0.79292450000000003</v>
      </c>
      <c r="BW3042">
        <v>2004</v>
      </c>
      <c r="BX3042">
        <v>1.1405339999999999</v>
      </c>
      <c r="BY3042">
        <v>0.50222310000000003</v>
      </c>
      <c r="BZ3042">
        <v>216</v>
      </c>
      <c r="CA3042">
        <v>27</v>
      </c>
      <c r="CB3042">
        <v>27</v>
      </c>
      <c r="CC3042">
        <v>2</v>
      </c>
      <c r="CD3042">
        <v>6</v>
      </c>
      <c r="CE3042">
        <v>39</v>
      </c>
      <c r="CF3042">
        <v>15</v>
      </c>
      <c r="CG3042">
        <v>70</v>
      </c>
      <c r="CH3042">
        <v>28</v>
      </c>
      <c r="CI3042">
        <v>0</v>
      </c>
      <c r="CJ3042">
        <v>395335</v>
      </c>
      <c r="CK3042">
        <v>1.0876851278030024</v>
      </c>
      <c r="CL3042">
        <v>0.87323459478041654</v>
      </c>
      <c r="CM3042">
        <v>2057</v>
      </c>
      <c r="CN3042">
        <v>0.4296193020057083</v>
      </c>
      <c r="CO3042">
        <v>95788</v>
      </c>
      <c r="CP3042">
        <v>0.64634471999999998</v>
      </c>
      <c r="CQ3042">
        <v>1.0220577769999999</v>
      </c>
      <c r="CR3042">
        <v>365218</v>
      </c>
      <c r="CS3042">
        <v>0.92</v>
      </c>
      <c r="CT3042">
        <v>365576</v>
      </c>
      <c r="CU3042">
        <v>0.94303958704799995</v>
      </c>
      <c r="CV3042">
        <v>730</v>
      </c>
      <c r="CW3042">
        <v>342</v>
      </c>
      <c r="CX3042">
        <v>551</v>
      </c>
      <c r="CY3042">
        <v>610</v>
      </c>
      <c r="CZ3042">
        <v>876</v>
      </c>
      <c r="DA3042" s="2">
        <v>305060</v>
      </c>
      <c r="DB3042" s="2">
        <v>67875</v>
      </c>
      <c r="DC3042" s="2">
        <v>187.38</v>
      </c>
      <c r="DD3042" s="2">
        <v>27965</v>
      </c>
      <c r="DE3042">
        <v>302</v>
      </c>
      <c r="DF3042">
        <v>38</v>
      </c>
      <c r="DG3042">
        <v>55.61</v>
      </c>
      <c r="DH3042">
        <v>4.0599999999999996</v>
      </c>
      <c r="DI3042" s="2">
        <v>7.62</v>
      </c>
      <c r="DJ3042">
        <v>-2.11</v>
      </c>
      <c r="DK3042">
        <v>0.91664768845365519</v>
      </c>
      <c r="DL3042">
        <v>1.7953321364452424E-3</v>
      </c>
      <c r="DM3042">
        <v>139</v>
      </c>
      <c r="DN3042">
        <v>74.099999999999994</v>
      </c>
      <c r="DO3042">
        <v>0.19800000000000001</v>
      </c>
      <c r="DP3042">
        <v>1162.3</v>
      </c>
      <c r="DQ3042" s="2">
        <v>0</v>
      </c>
      <c r="DR3042" s="2">
        <v>2755.1978271800008</v>
      </c>
      <c r="DS3042">
        <v>6.4296611979638169E-3</v>
      </c>
      <c r="DT3042">
        <v>3.8170777848048001</v>
      </c>
      <c r="DU3042">
        <v>1418169.5972063248</v>
      </c>
      <c r="DV3042">
        <v>0</v>
      </c>
    </row>
    <row r="3043" spans="1:126" x14ac:dyDescent="0.15">
      <c r="A3043" t="s">
        <v>4831</v>
      </c>
      <c r="B3043" t="s">
        <v>4933</v>
      </c>
      <c r="C3043">
        <v>55</v>
      </c>
      <c r="D3043">
        <v>135</v>
      </c>
      <c r="E3043" t="s">
        <v>4934</v>
      </c>
      <c r="F3043">
        <v>55135</v>
      </c>
      <c r="G3043" t="s">
        <v>8026</v>
      </c>
      <c r="H3043">
        <v>95.7</v>
      </c>
      <c r="I3043">
        <v>0.3</v>
      </c>
      <c r="J3043">
        <v>0.4</v>
      </c>
      <c r="K3043">
        <v>0.4</v>
      </c>
      <c r="L3043">
        <v>0.7</v>
      </c>
      <c r="M3043">
        <v>2.5</v>
      </c>
      <c r="N3043">
        <f t="shared" si="193"/>
        <v>9165.64</v>
      </c>
      <c r="O3043">
        <f t="shared" si="191"/>
        <v>834.36000000000058</v>
      </c>
      <c r="P3043">
        <f t="shared" si="192"/>
        <v>1.001232000000001</v>
      </c>
      <c r="Q3043" s="4">
        <v>55135</v>
      </c>
      <c r="R3043" s="5">
        <v>44.478003999999999</v>
      </c>
      <c r="S3043" s="5">
        <v>-88.967005</v>
      </c>
      <c r="T3043">
        <v>6</v>
      </c>
      <c r="U3043">
        <v>0.11936483148431741</v>
      </c>
      <c r="V3043">
        <v>52377</v>
      </c>
      <c r="W3043">
        <v>52212</v>
      </c>
      <c r="X3043">
        <v>52125</v>
      </c>
      <c r="Y3043">
        <v>51684</v>
      </c>
      <c r="Z3043">
        <v>27211</v>
      </c>
      <c r="AA3043">
        <v>55049</v>
      </c>
      <c r="AB3043">
        <v>22167.249999999996</v>
      </c>
      <c r="AC3043">
        <v>51994</v>
      </c>
      <c r="AD3043">
        <v>1</v>
      </c>
      <c r="AE3043">
        <v>1.918465227817746E-5</v>
      </c>
      <c r="AF3043">
        <v>94</v>
      </c>
      <c r="AG3043">
        <v>1145</v>
      </c>
      <c r="AH3043">
        <v>8.2096069868995633E-2</v>
      </c>
      <c r="AI3043" s="3">
        <v>215330</v>
      </c>
      <c r="AJ3043" s="3">
        <v>478475.98251616</v>
      </c>
      <c r="AK3043">
        <v>100</v>
      </c>
      <c r="AL3043">
        <v>489843.20000000001</v>
      </c>
      <c r="AM3043">
        <v>340410</v>
      </c>
      <c r="AN3043">
        <v>137501</v>
      </c>
      <c r="AO3043">
        <v>477911</v>
      </c>
      <c r="AP3043">
        <v>11</v>
      </c>
      <c r="AQ3043">
        <v>2</v>
      </c>
      <c r="AR3043">
        <v>13</v>
      </c>
      <c r="AS3043">
        <v>0.24898490768405729</v>
      </c>
      <c r="AT3043">
        <v>16</v>
      </c>
      <c r="AU3043">
        <v>70</v>
      </c>
      <c r="AV3043">
        <f t="shared" si="194"/>
        <v>86</v>
      </c>
      <c r="AW3043">
        <v>35088</v>
      </c>
      <c r="AX3043">
        <v>0.67999999999999994</v>
      </c>
      <c r="AY3043">
        <v>921591877.75929201</v>
      </c>
      <c r="AZ3043">
        <v>921591.87775929202</v>
      </c>
      <c r="BA3043">
        <v>17516.316280885501</v>
      </c>
      <c r="BB3043">
        <v>0.57089629118608665</v>
      </c>
      <c r="BC3043">
        <v>35342</v>
      </c>
      <c r="BD3043">
        <v>40480</v>
      </c>
      <c r="BE3043">
        <v>-5138</v>
      </c>
      <c r="BF3043">
        <v>-9.8096492735360946E-2</v>
      </c>
      <c r="BG3043">
        <v>921605</v>
      </c>
      <c r="BH3043">
        <v>17.680671462829736</v>
      </c>
      <c r="BI3043">
        <v>5957</v>
      </c>
      <c r="BJ3043">
        <v>59</v>
      </c>
      <c r="BK3043">
        <v>2</v>
      </c>
      <c r="BL3043">
        <v>3</v>
      </c>
      <c r="BM3043">
        <v>0</v>
      </c>
      <c r="BN3043">
        <v>1</v>
      </c>
      <c r="BO3043">
        <v>5</v>
      </c>
      <c r="BP3043">
        <v>6</v>
      </c>
      <c r="BQ3043">
        <v>4</v>
      </c>
      <c r="BR3043">
        <v>11</v>
      </c>
      <c r="BS3043">
        <v>0</v>
      </c>
      <c r="BT3043">
        <v>51665</v>
      </c>
      <c r="BU3043">
        <v>0.76</v>
      </c>
      <c r="BV3043">
        <v>0.63185139999999995</v>
      </c>
      <c r="BW3043">
        <v>374</v>
      </c>
      <c r="BX3043">
        <v>1.761347</v>
      </c>
      <c r="BY3043">
        <v>0.54165319999999995</v>
      </c>
      <c r="BZ3043">
        <v>55</v>
      </c>
      <c r="CA3043">
        <v>2</v>
      </c>
      <c r="CB3043">
        <v>3</v>
      </c>
      <c r="CC3043">
        <v>0</v>
      </c>
      <c r="CD3043">
        <v>0</v>
      </c>
      <c r="CE3043">
        <v>6</v>
      </c>
      <c r="CF3043">
        <v>6</v>
      </c>
      <c r="CG3043">
        <v>3</v>
      </c>
      <c r="CH3043">
        <v>9</v>
      </c>
      <c r="CI3043">
        <v>0</v>
      </c>
      <c r="CJ3043">
        <v>52088</v>
      </c>
      <c r="CK3043">
        <v>1.6126555060666563</v>
      </c>
      <c r="CL3043">
        <v>0.82998747309928367</v>
      </c>
      <c r="CM3043">
        <v>338</v>
      </c>
      <c r="CN3043">
        <v>0.98360208617096367</v>
      </c>
      <c r="CO3043">
        <v>4778</v>
      </c>
      <c r="CP3043">
        <v>-4.3112718000000001E-2</v>
      </c>
      <c r="CQ3043">
        <v>-8.9177884900000004E-2</v>
      </c>
      <c r="CR3043">
        <v>46425</v>
      </c>
      <c r="CS3043">
        <v>0.89400000000000002</v>
      </c>
      <c r="CT3043">
        <v>47035</v>
      </c>
      <c r="CU3043">
        <v>0.90850717079499999</v>
      </c>
      <c r="CV3043">
        <v>29</v>
      </c>
      <c r="CW3043">
        <v>19</v>
      </c>
      <c r="CX3043">
        <v>31</v>
      </c>
      <c r="CY3043">
        <v>1262</v>
      </c>
      <c r="CZ3043">
        <v>1751</v>
      </c>
      <c r="DA3043" s="2">
        <v>28426</v>
      </c>
      <c r="DB3043" s="2">
        <v>3755</v>
      </c>
      <c r="DC3043" s="2">
        <v>130.06</v>
      </c>
      <c r="DD3043" s="2">
        <v>1616</v>
      </c>
      <c r="DE3043">
        <v>519</v>
      </c>
      <c r="DF3043">
        <v>31</v>
      </c>
      <c r="DG3043">
        <v>30.6</v>
      </c>
      <c r="DH3043">
        <v>17.21</v>
      </c>
      <c r="DI3043" s="2">
        <v>24.86</v>
      </c>
      <c r="DJ3043">
        <v>-2.48</v>
      </c>
      <c r="DK3043">
        <v>0.97129057725351786</v>
      </c>
      <c r="DL3043">
        <v>6.9868995633187774E-3</v>
      </c>
      <c r="DM3043">
        <v>569</v>
      </c>
      <c r="DN3043">
        <v>83</v>
      </c>
      <c r="DO3043">
        <v>0.17</v>
      </c>
      <c r="DP3043">
        <v>3478.0600000000004</v>
      </c>
      <c r="DQ3043" s="2">
        <v>0</v>
      </c>
      <c r="DR3043" s="2">
        <v>4984.0453284199948</v>
      </c>
      <c r="DS3043">
        <v>1.0174812342579527E-2</v>
      </c>
      <c r="DT3043">
        <v>5.2939950273482399</v>
      </c>
      <c r="DU3043">
        <v>2593227.4649803494</v>
      </c>
      <c r="DV3043">
        <v>1</v>
      </c>
    </row>
    <row r="3044" spans="1:126" x14ac:dyDescent="0.15">
      <c r="A3044" t="s">
        <v>4831</v>
      </c>
      <c r="B3044" t="s">
        <v>4935</v>
      </c>
      <c r="C3044">
        <v>55</v>
      </c>
      <c r="D3044">
        <v>137</v>
      </c>
      <c r="E3044" t="s">
        <v>4936</v>
      </c>
      <c r="F3044">
        <v>55137</v>
      </c>
      <c r="G3044" t="s">
        <v>8027</v>
      </c>
      <c r="H3044">
        <v>91.1</v>
      </c>
      <c r="I3044">
        <v>1.8</v>
      </c>
      <c r="J3044">
        <v>0.4</v>
      </c>
      <c r="K3044">
        <v>0.4</v>
      </c>
      <c r="L3044">
        <v>0.8</v>
      </c>
      <c r="M3044">
        <v>5.4</v>
      </c>
      <c r="N3044">
        <f t="shared" si="193"/>
        <v>8332.5699999999979</v>
      </c>
      <c r="O3044">
        <f t="shared" si="191"/>
        <v>1667.4300000000021</v>
      </c>
      <c r="P3044">
        <f t="shared" si="192"/>
        <v>2.0009160000000032</v>
      </c>
      <c r="Q3044" s="4">
        <v>55137</v>
      </c>
      <c r="R3044" s="5">
        <v>44.112822999999999</v>
      </c>
      <c r="S3044" s="5">
        <v>-89.239785999999995</v>
      </c>
      <c r="T3044">
        <v>6</v>
      </c>
      <c r="U3044">
        <v>0.19059243135119303</v>
      </c>
      <c r="V3044">
        <v>24565</v>
      </c>
      <c r="W3044">
        <v>24409</v>
      </c>
      <c r="X3044">
        <v>24321</v>
      </c>
      <c r="Y3044">
        <v>23981</v>
      </c>
      <c r="Z3044">
        <v>12849</v>
      </c>
      <c r="AA3044">
        <v>55051</v>
      </c>
      <c r="AB3044">
        <v>9180.9</v>
      </c>
      <c r="AC3044">
        <v>45166</v>
      </c>
      <c r="AD3044">
        <v>0</v>
      </c>
      <c r="AE3044">
        <v>0</v>
      </c>
      <c r="AF3044">
        <v>52</v>
      </c>
      <c r="AG3044">
        <v>592</v>
      </c>
      <c r="AH3044">
        <v>8.7837837837837843E-2</v>
      </c>
      <c r="AI3044" s="3">
        <v>145210</v>
      </c>
      <c r="AJ3044" s="3">
        <v>400760.39252256003</v>
      </c>
      <c r="AK3044">
        <v>110</v>
      </c>
      <c r="AL3044">
        <v>407961.60000000003</v>
      </c>
      <c r="AM3044">
        <v>973237</v>
      </c>
      <c r="AN3044">
        <v>76785</v>
      </c>
      <c r="AO3044">
        <v>1050022</v>
      </c>
      <c r="AP3044">
        <v>8</v>
      </c>
      <c r="AQ3044">
        <v>0</v>
      </c>
      <c r="AR3044">
        <v>8</v>
      </c>
      <c r="AS3044">
        <v>0.32774796181736249</v>
      </c>
      <c r="AT3044">
        <v>6</v>
      </c>
      <c r="AU3044">
        <v>24</v>
      </c>
      <c r="AV3044">
        <f t="shared" si="194"/>
        <v>30</v>
      </c>
      <c r="AW3044">
        <v>11118</v>
      </c>
      <c r="AX3044">
        <v>0.48</v>
      </c>
      <c r="AY3044">
        <v>425993030.029392</v>
      </c>
      <c r="AZ3044">
        <v>425993.03002939199</v>
      </c>
      <c r="BA3044">
        <v>18426.665026063602</v>
      </c>
      <c r="BB3044">
        <v>0.5426917994035001</v>
      </c>
      <c r="BC3044">
        <v>17151</v>
      </c>
      <c r="BD3044">
        <v>7250</v>
      </c>
      <c r="BE3044">
        <v>9901</v>
      </c>
      <c r="BF3044">
        <v>0.40305312436393242</v>
      </c>
      <c r="BG3044">
        <v>276294</v>
      </c>
      <c r="BH3044">
        <v>11.360305908474158</v>
      </c>
      <c r="BI3044">
        <v>3362</v>
      </c>
      <c r="BJ3044">
        <v>34</v>
      </c>
      <c r="BK3044">
        <v>1</v>
      </c>
      <c r="BL3044">
        <v>0</v>
      </c>
      <c r="BM3044">
        <v>0</v>
      </c>
      <c r="BN3044">
        <v>1</v>
      </c>
      <c r="BO3044">
        <v>3</v>
      </c>
      <c r="BP3044">
        <v>2</v>
      </c>
      <c r="BQ3044">
        <v>2</v>
      </c>
      <c r="BR3044">
        <v>2</v>
      </c>
      <c r="BS3044">
        <v>0</v>
      </c>
      <c r="BT3044">
        <v>24606</v>
      </c>
      <c r="BU3044">
        <v>0.78</v>
      </c>
      <c r="BV3044">
        <v>0.59774000000000005</v>
      </c>
      <c r="BW3044">
        <v>164</v>
      </c>
      <c r="BX3044">
        <v>1.8288219999999999</v>
      </c>
      <c r="BY3044">
        <v>0.32275789999999999</v>
      </c>
      <c r="BZ3044">
        <v>35</v>
      </c>
      <c r="CA3044">
        <v>0</v>
      </c>
      <c r="CB3044">
        <v>0</v>
      </c>
      <c r="CC3044">
        <v>0</v>
      </c>
      <c r="CD3044">
        <v>0</v>
      </c>
      <c r="CE3044">
        <v>1</v>
      </c>
      <c r="CF3044">
        <v>1</v>
      </c>
      <c r="CG3044">
        <v>1</v>
      </c>
      <c r="CH3044">
        <v>2</v>
      </c>
      <c r="CI3044">
        <v>0</v>
      </c>
      <c r="CJ3044">
        <v>24173</v>
      </c>
      <c r="CK3044">
        <v>1.654738758118562</v>
      </c>
      <c r="CL3044">
        <v>0.84684051451465525</v>
      </c>
      <c r="CM3044">
        <v>126</v>
      </c>
      <c r="CN3044">
        <v>0.86277165748185825</v>
      </c>
      <c r="CO3044">
        <v>1829.9999999999998</v>
      </c>
      <c r="CP3044">
        <v>-0.26280066019999998</v>
      </c>
      <c r="CQ3044">
        <v>-0.12123815559999999</v>
      </c>
      <c r="CR3044">
        <v>21403</v>
      </c>
      <c r="CS3044">
        <v>0.89200000000000002</v>
      </c>
      <c r="CT3044">
        <v>21175</v>
      </c>
      <c r="CU3044">
        <v>0.87174211248000011</v>
      </c>
      <c r="CV3044">
        <v>25</v>
      </c>
      <c r="CW3044">
        <v>15</v>
      </c>
      <c r="CX3044">
        <v>6</v>
      </c>
      <c r="CY3044">
        <v>1234</v>
      </c>
      <c r="CZ3044">
        <v>954</v>
      </c>
      <c r="DA3044" s="2">
        <v>9457</v>
      </c>
      <c r="DB3044" s="2">
        <v>1480</v>
      </c>
      <c r="DC3044" s="2">
        <v>61.65</v>
      </c>
      <c r="DD3044" s="2">
        <v>1362</v>
      </c>
      <c r="DE3044">
        <v>284</v>
      </c>
      <c r="DF3044">
        <v>22</v>
      </c>
      <c r="DG3044">
        <v>16.440000000000001</v>
      </c>
      <c r="DH3044">
        <v>32.880000000000003</v>
      </c>
      <c r="DI3044" s="2">
        <v>8.2200000000000006</v>
      </c>
      <c r="DJ3044">
        <v>-2.61</v>
      </c>
      <c r="DK3044">
        <v>0.94452172715377725</v>
      </c>
      <c r="DL3044">
        <v>1.6891891891891893E-2</v>
      </c>
      <c r="DM3044">
        <v>532</v>
      </c>
      <c r="DN3044">
        <v>44.1</v>
      </c>
      <c r="DO3044">
        <v>0.106</v>
      </c>
      <c r="DP3044">
        <v>781.77</v>
      </c>
      <c r="DQ3044" s="2">
        <v>0</v>
      </c>
      <c r="DR3044" s="2">
        <v>3310.2429911499971</v>
      </c>
      <c r="DS3044">
        <v>7.3004784817009968E-3</v>
      </c>
      <c r="DT3044">
        <v>8.4358510206322492</v>
      </c>
      <c r="DU3044">
        <v>3441503.2797387657</v>
      </c>
      <c r="DV3044">
        <v>1</v>
      </c>
    </row>
    <row r="3045" spans="1:126" x14ac:dyDescent="0.15">
      <c r="A3045" t="s">
        <v>4831</v>
      </c>
      <c r="B3045" t="s">
        <v>1267</v>
      </c>
      <c r="C3045">
        <v>55</v>
      </c>
      <c r="D3045">
        <v>139</v>
      </c>
      <c r="E3045" t="s">
        <v>4937</v>
      </c>
      <c r="F3045">
        <v>55139</v>
      </c>
      <c r="G3045" t="s">
        <v>8028</v>
      </c>
      <c r="H3045">
        <v>90.7</v>
      </c>
      <c r="I3045">
        <v>1.7</v>
      </c>
      <c r="J3045">
        <v>0.6</v>
      </c>
      <c r="K3045">
        <v>2.2999999999999998</v>
      </c>
      <c r="L3045">
        <v>1.3</v>
      </c>
      <c r="M3045">
        <v>3.5</v>
      </c>
      <c r="N3045">
        <f t="shared" si="193"/>
        <v>8248.9700000000012</v>
      </c>
      <c r="O3045">
        <f t="shared" si="191"/>
        <v>1751.0299999999988</v>
      </c>
      <c r="P3045">
        <f t="shared" si="192"/>
        <v>2.1012359999999992</v>
      </c>
      <c r="Q3045" s="4">
        <v>55139</v>
      </c>
      <c r="R3045" s="5">
        <v>44.085706999999999</v>
      </c>
      <c r="S3045" s="5">
        <v>-88.668149</v>
      </c>
      <c r="T3045">
        <v>3</v>
      </c>
      <c r="U3045">
        <v>6.3547781859939437E-2</v>
      </c>
      <c r="V3045">
        <v>166984</v>
      </c>
      <c r="W3045">
        <v>168413</v>
      </c>
      <c r="X3045">
        <v>169004</v>
      </c>
      <c r="Y3045">
        <v>169157</v>
      </c>
      <c r="Z3045">
        <v>88392</v>
      </c>
      <c r="AA3045">
        <v>55053</v>
      </c>
      <c r="AB3045">
        <v>69940.84599999999</v>
      </c>
      <c r="AC3045">
        <v>52018</v>
      </c>
      <c r="AD3045">
        <v>7</v>
      </c>
      <c r="AE3045">
        <v>4.1419138008567842E-5</v>
      </c>
      <c r="AF3045">
        <v>57</v>
      </c>
      <c r="AG3045">
        <v>1117</v>
      </c>
      <c r="AH3045">
        <v>5.1029543419874666E-2</v>
      </c>
      <c r="AI3045" s="3">
        <v>155520</v>
      </c>
      <c r="AJ3045" s="3">
        <v>278070.92057294003</v>
      </c>
      <c r="AK3045">
        <v>51</v>
      </c>
      <c r="AL3045">
        <v>370400</v>
      </c>
      <c r="AM3045">
        <v>1124868</v>
      </c>
      <c r="AN3045">
        <v>109183</v>
      </c>
      <c r="AO3045">
        <v>1234051</v>
      </c>
      <c r="AP3045">
        <v>11</v>
      </c>
      <c r="AQ3045">
        <v>4</v>
      </c>
      <c r="AR3045">
        <v>15</v>
      </c>
      <c r="AS3045">
        <v>8.9066758504390983E-2</v>
      </c>
      <c r="AT3045">
        <v>16</v>
      </c>
      <c r="AU3045">
        <v>264</v>
      </c>
      <c r="AV3045">
        <f t="shared" si="194"/>
        <v>280</v>
      </c>
      <c r="AW3045">
        <v>162222</v>
      </c>
      <c r="AX3045">
        <v>0.95</v>
      </c>
      <c r="AY3045">
        <v>480546077.77455097</v>
      </c>
      <c r="AZ3045">
        <v>480546.077774551</v>
      </c>
      <c r="BA3045">
        <v>3098.7155476090102</v>
      </c>
      <c r="BB3045">
        <v>3.2271435846107486</v>
      </c>
      <c r="BC3045">
        <v>83133</v>
      </c>
      <c r="BD3045">
        <v>51227</v>
      </c>
      <c r="BE3045">
        <v>31906</v>
      </c>
      <c r="BF3045">
        <v>0.19107219853399129</v>
      </c>
      <c r="BG3045">
        <v>2257751</v>
      </c>
      <c r="BH3045">
        <v>13.359157179711723</v>
      </c>
      <c r="BI3045">
        <v>15488</v>
      </c>
      <c r="BJ3045">
        <v>99</v>
      </c>
      <c r="BK3045">
        <v>11</v>
      </c>
      <c r="BL3045">
        <v>6</v>
      </c>
      <c r="BM3045">
        <v>0</v>
      </c>
      <c r="BN3045">
        <v>1</v>
      </c>
      <c r="BO3045">
        <v>39</v>
      </c>
      <c r="BP3045">
        <v>7</v>
      </c>
      <c r="BQ3045">
        <v>17</v>
      </c>
      <c r="BR3045">
        <v>14</v>
      </c>
      <c r="BS3045">
        <v>0</v>
      </c>
      <c r="BT3045">
        <v>163370</v>
      </c>
      <c r="BU3045">
        <v>0.85</v>
      </c>
      <c r="BV3045">
        <v>0.69066919999999998</v>
      </c>
      <c r="BW3045">
        <v>813</v>
      </c>
      <c r="BX3045">
        <v>1.187489</v>
      </c>
      <c r="BY3045">
        <v>-7.9141999999999997E-3</v>
      </c>
      <c r="BZ3045">
        <v>103</v>
      </c>
      <c r="CA3045">
        <v>9</v>
      </c>
      <c r="CB3045">
        <v>5</v>
      </c>
      <c r="CC3045">
        <v>2</v>
      </c>
      <c r="CD3045">
        <v>0</v>
      </c>
      <c r="CE3045">
        <v>31</v>
      </c>
      <c r="CF3045">
        <v>9</v>
      </c>
      <c r="CG3045">
        <v>14</v>
      </c>
      <c r="CH3045">
        <v>15</v>
      </c>
      <c r="CI3045">
        <v>0</v>
      </c>
      <c r="CJ3045">
        <v>169639</v>
      </c>
      <c r="CK3045">
        <v>1.1082357240964638</v>
      </c>
      <c r="CL3045">
        <v>0.84860394739346412</v>
      </c>
      <c r="CM3045">
        <v>752</v>
      </c>
      <c r="CN3045">
        <v>0.22046253655556083</v>
      </c>
      <c r="CO3045">
        <v>24933</v>
      </c>
      <c r="CP3045">
        <v>8.1916642999999997E-2</v>
      </c>
      <c r="CQ3045">
        <v>0.32740628300000002</v>
      </c>
      <c r="CR3045">
        <v>149746</v>
      </c>
      <c r="CS3045">
        <v>0.88200000000000001</v>
      </c>
      <c r="CT3045">
        <v>150286</v>
      </c>
      <c r="CU3045">
        <v>0.91561669958500003</v>
      </c>
      <c r="CV3045">
        <v>313</v>
      </c>
      <c r="CW3045">
        <v>104</v>
      </c>
      <c r="CX3045">
        <v>150</v>
      </c>
      <c r="CY3045">
        <v>872</v>
      </c>
      <c r="CZ3045">
        <v>1686</v>
      </c>
      <c r="DA3045" s="2">
        <v>113566</v>
      </c>
      <c r="DB3045" s="2">
        <v>18905</v>
      </c>
      <c r="DC3045" s="2">
        <v>175.77</v>
      </c>
      <c r="DD3045" s="2">
        <v>12675</v>
      </c>
      <c r="DE3045">
        <v>535</v>
      </c>
      <c r="DF3045">
        <v>24</v>
      </c>
      <c r="DG3045">
        <v>35.39</v>
      </c>
      <c r="DH3045">
        <v>2.95</v>
      </c>
      <c r="DI3045" s="2">
        <v>12.98</v>
      </c>
      <c r="DJ3045">
        <v>-1.37</v>
      </c>
      <c r="DK3045">
        <v>0.96401748971193413</v>
      </c>
      <c r="DL3045">
        <v>6.2667860340196958E-3</v>
      </c>
      <c r="DM3045">
        <v>0</v>
      </c>
      <c r="DN3045">
        <v>162.19999999999999</v>
      </c>
      <c r="DO3045">
        <v>0.42799999999999999</v>
      </c>
      <c r="DP3045">
        <v>4692.8499999999995</v>
      </c>
      <c r="DQ3045" s="2">
        <v>0</v>
      </c>
      <c r="DR3045" s="2">
        <v>3915.1911435299971</v>
      </c>
      <c r="DS3045">
        <v>1.0328669295218085E-2</v>
      </c>
      <c r="DT3045">
        <v>5.8673654883936299</v>
      </c>
      <c r="DU3045">
        <v>2173272.1769010006</v>
      </c>
      <c r="DV3045">
        <v>0</v>
      </c>
    </row>
    <row r="3046" spans="1:126" x14ac:dyDescent="0.15">
      <c r="A3046" t="s">
        <v>4831</v>
      </c>
      <c r="B3046" t="s">
        <v>3491</v>
      </c>
      <c r="C3046">
        <v>55</v>
      </c>
      <c r="D3046">
        <v>141</v>
      </c>
      <c r="E3046" t="s">
        <v>4938</v>
      </c>
      <c r="F3046">
        <v>55141</v>
      </c>
      <c r="G3046" t="s">
        <v>8029</v>
      </c>
      <c r="H3046">
        <v>93.9</v>
      </c>
      <c r="I3046">
        <v>0.5</v>
      </c>
      <c r="J3046">
        <v>0.7</v>
      </c>
      <c r="K3046">
        <v>1.7</v>
      </c>
      <c r="L3046">
        <v>0.9</v>
      </c>
      <c r="M3046">
        <v>2.2000000000000002</v>
      </c>
      <c r="N3046">
        <f t="shared" si="193"/>
        <v>8826.49</v>
      </c>
      <c r="O3046">
        <f t="shared" si="191"/>
        <v>1173.5100000000002</v>
      </c>
      <c r="P3046">
        <f t="shared" si="192"/>
        <v>1.4082120000000007</v>
      </c>
      <c r="Q3046" s="4">
        <v>55141</v>
      </c>
      <c r="R3046" s="5">
        <v>44.461413</v>
      </c>
      <c r="S3046" s="5">
        <v>-90.038825000000003</v>
      </c>
      <c r="T3046">
        <v>4</v>
      </c>
      <c r="U3046">
        <v>3.5042773561591294E-2</v>
      </c>
      <c r="V3046">
        <v>74591</v>
      </c>
      <c r="W3046">
        <v>74261</v>
      </c>
      <c r="X3046">
        <v>74012</v>
      </c>
      <c r="Y3046">
        <v>73316</v>
      </c>
      <c r="Z3046">
        <v>38753</v>
      </c>
      <c r="AA3046">
        <v>55055</v>
      </c>
      <c r="AB3046">
        <v>32203.772999999997</v>
      </c>
      <c r="AC3046">
        <v>48961</v>
      </c>
      <c r="AD3046">
        <v>6</v>
      </c>
      <c r="AE3046">
        <v>8.1067934929470893E-5</v>
      </c>
      <c r="AF3046">
        <v>99</v>
      </c>
      <c r="AG3046">
        <v>1067</v>
      </c>
      <c r="AH3046">
        <v>9.2783505154639179E-2</v>
      </c>
      <c r="AI3046" s="3">
        <v>222730</v>
      </c>
      <c r="AJ3046" s="3">
        <v>507485.08748988004</v>
      </c>
      <c r="AK3046">
        <v>112</v>
      </c>
      <c r="AL3046">
        <v>518086.40000000002</v>
      </c>
      <c r="AM3046">
        <v>1033131</v>
      </c>
      <c r="AN3046">
        <v>135756</v>
      </c>
      <c r="AO3046">
        <v>1168887</v>
      </c>
      <c r="AP3046">
        <v>21</v>
      </c>
      <c r="AQ3046">
        <v>1</v>
      </c>
      <c r="AR3046">
        <v>22</v>
      </c>
      <c r="AS3046">
        <v>0.2962524070508073</v>
      </c>
      <c r="AT3046">
        <v>20</v>
      </c>
      <c r="AU3046">
        <v>97</v>
      </c>
      <c r="AV3046">
        <f t="shared" si="194"/>
        <v>117</v>
      </c>
      <c r="AW3046">
        <v>62985</v>
      </c>
      <c r="AX3046">
        <v>0.85</v>
      </c>
      <c r="AY3046">
        <v>2083917742.9054699</v>
      </c>
      <c r="AZ3046">
        <v>2083917.7429054698</v>
      </c>
      <c r="BA3046">
        <v>27856.9998214966</v>
      </c>
      <c r="BB3046">
        <v>0.35897620217821274</v>
      </c>
      <c r="BC3046">
        <v>19218</v>
      </c>
      <c r="BD3046">
        <v>1450</v>
      </c>
      <c r="BE3046">
        <v>17768</v>
      </c>
      <c r="BF3046">
        <v>0.23820568165060127</v>
      </c>
      <c r="BG3046">
        <v>1704350</v>
      </c>
      <c r="BH3046">
        <v>23.028022482840619</v>
      </c>
      <c r="BI3046">
        <v>9589</v>
      </c>
      <c r="BJ3046">
        <v>65</v>
      </c>
      <c r="BK3046">
        <v>6</v>
      </c>
      <c r="BL3046">
        <v>5</v>
      </c>
      <c r="BM3046">
        <v>0</v>
      </c>
      <c r="BN3046">
        <v>0</v>
      </c>
      <c r="BO3046">
        <v>17</v>
      </c>
      <c r="BP3046">
        <v>4</v>
      </c>
      <c r="BQ3046">
        <v>10</v>
      </c>
      <c r="BR3046">
        <v>5</v>
      </c>
      <c r="BS3046">
        <v>0</v>
      </c>
      <c r="BT3046">
        <v>73932</v>
      </c>
      <c r="BU3046">
        <v>0.86</v>
      </c>
      <c r="BV3046">
        <v>0.67865770000000003</v>
      </c>
      <c r="BW3046">
        <v>514</v>
      </c>
      <c r="BX3046">
        <v>1.5149060000000001</v>
      </c>
      <c r="BY3046">
        <v>0.47468500000000002</v>
      </c>
      <c r="BZ3046">
        <v>65</v>
      </c>
      <c r="CA3046">
        <v>7</v>
      </c>
      <c r="CB3046">
        <v>5</v>
      </c>
      <c r="CC3046">
        <v>1</v>
      </c>
      <c r="CD3046">
        <v>0</v>
      </c>
      <c r="CE3046">
        <v>15</v>
      </c>
      <c r="CF3046">
        <v>4</v>
      </c>
      <c r="CG3046">
        <v>7</v>
      </c>
      <c r="CH3046">
        <v>5</v>
      </c>
      <c r="CI3046">
        <v>1</v>
      </c>
      <c r="CJ3046">
        <v>73597</v>
      </c>
      <c r="CK3046">
        <v>1.4946261396524316</v>
      </c>
      <c r="CL3046">
        <v>0.83397650287282399</v>
      </c>
      <c r="CM3046">
        <v>452</v>
      </c>
      <c r="CN3046">
        <v>0.79847008431981958</v>
      </c>
      <c r="CO3046">
        <v>8336</v>
      </c>
      <c r="CP3046">
        <v>0.38798618000000001</v>
      </c>
      <c r="CQ3046">
        <v>0.603623778</v>
      </c>
      <c r="CR3046">
        <v>65155</v>
      </c>
      <c r="CS3046">
        <v>0.88800000000000001</v>
      </c>
      <c r="CT3046">
        <v>68325</v>
      </c>
      <c r="CU3046">
        <v>0.91685727355900004</v>
      </c>
      <c r="CV3046">
        <v>95</v>
      </c>
      <c r="CW3046">
        <v>58</v>
      </c>
      <c r="CX3046">
        <v>131</v>
      </c>
      <c r="CY3046">
        <v>1646</v>
      </c>
      <c r="CZ3046">
        <v>1636</v>
      </c>
      <c r="DA3046" s="2">
        <v>48814</v>
      </c>
      <c r="DB3046" s="2">
        <v>6235</v>
      </c>
      <c r="DC3046" s="2">
        <v>140.62</v>
      </c>
      <c r="DD3046" s="2">
        <v>3701</v>
      </c>
      <c r="DE3046">
        <v>493</v>
      </c>
      <c r="DF3046">
        <v>19</v>
      </c>
      <c r="DG3046">
        <v>40.56</v>
      </c>
      <c r="DH3046">
        <v>8.11</v>
      </c>
      <c r="DI3046" s="2">
        <v>18.93</v>
      </c>
      <c r="DJ3046">
        <v>-2.44</v>
      </c>
      <c r="DK3046">
        <v>0.98013289633188161</v>
      </c>
      <c r="DL3046">
        <v>1.5932521087160263E-2</v>
      </c>
      <c r="DM3046">
        <v>1902</v>
      </c>
      <c r="DN3046">
        <v>129.9</v>
      </c>
      <c r="DO3046">
        <v>0.249</v>
      </c>
      <c r="DP3046">
        <v>1475.7</v>
      </c>
      <c r="DQ3046" s="2">
        <v>0</v>
      </c>
      <c r="DR3046" s="2">
        <v>1284.4284685800003</v>
      </c>
      <c r="DS3046">
        <v>2.4791932692852579E-3</v>
      </c>
      <c r="DT3046">
        <v>6.0213066918866804</v>
      </c>
      <c r="DU3046">
        <v>3119557.1072954796</v>
      </c>
      <c r="DV3046">
        <v>0</v>
      </c>
    </row>
    <row r="3047" spans="1:126" x14ac:dyDescent="0.15">
      <c r="A3047" t="s">
        <v>3118</v>
      </c>
      <c r="B3047" t="s">
        <v>3031</v>
      </c>
      <c r="C3047">
        <v>56</v>
      </c>
      <c r="D3047">
        <v>1</v>
      </c>
      <c r="E3047" t="s">
        <v>4939</v>
      </c>
      <c r="F3047">
        <v>56001</v>
      </c>
      <c r="G3047" t="s">
        <v>8030</v>
      </c>
      <c r="H3047">
        <v>84.8</v>
      </c>
      <c r="I3047">
        <v>1.1000000000000001</v>
      </c>
      <c r="J3047">
        <v>0.5</v>
      </c>
      <c r="K3047">
        <v>2.8</v>
      </c>
      <c r="L3047">
        <v>2</v>
      </c>
      <c r="M3047">
        <v>8.8000000000000007</v>
      </c>
      <c r="N3047">
        <f t="shared" si="193"/>
        <v>7281.78</v>
      </c>
      <c r="O3047">
        <f t="shared" si="191"/>
        <v>2718.2200000000003</v>
      </c>
      <c r="P3047">
        <f t="shared" si="192"/>
        <v>3.2618640000000014</v>
      </c>
      <c r="Q3047" s="4">
        <v>56001</v>
      </c>
      <c r="R3047" s="5">
        <v>41.665514000000002</v>
      </c>
      <c r="S3047" s="5">
        <v>-105.72188300000001</v>
      </c>
      <c r="T3047">
        <v>4</v>
      </c>
      <c r="U3047">
        <v>9.6948507137256154E-2</v>
      </c>
      <c r="V3047">
        <v>36186</v>
      </c>
      <c r="W3047">
        <v>37220</v>
      </c>
      <c r="X3047">
        <v>37565</v>
      </c>
      <c r="Y3047">
        <v>38036</v>
      </c>
      <c r="Z3047">
        <v>16801</v>
      </c>
      <c r="AA3047">
        <v>55057</v>
      </c>
      <c r="AB3047">
        <v>13966.955</v>
      </c>
      <c r="AC3047">
        <v>42834</v>
      </c>
      <c r="AD3047">
        <v>2</v>
      </c>
      <c r="AE3047">
        <v>5.3241048848662319E-5</v>
      </c>
      <c r="AF3047">
        <v>33</v>
      </c>
      <c r="AG3047">
        <v>448</v>
      </c>
      <c r="AH3047">
        <v>7.3660714285714288E-2</v>
      </c>
      <c r="AI3047" s="3">
        <v>1964445</v>
      </c>
      <c r="AJ3047" s="3">
        <v>2735567.5955712153</v>
      </c>
      <c r="AK3047">
        <v>305</v>
      </c>
      <c r="AL3047">
        <v>2757779.1999999997</v>
      </c>
      <c r="AM3047">
        <v>1665930</v>
      </c>
      <c r="AN3047">
        <v>44717</v>
      </c>
      <c r="AO3047">
        <v>1710647</v>
      </c>
      <c r="AP3047">
        <v>2</v>
      </c>
      <c r="AQ3047">
        <v>0</v>
      </c>
      <c r="AR3047">
        <v>2</v>
      </c>
      <c r="AS3047">
        <v>5.3734551316496508E-2</v>
      </c>
      <c r="AT3047">
        <v>2</v>
      </c>
      <c r="AU3047">
        <v>31</v>
      </c>
      <c r="AV3047">
        <f t="shared" si="194"/>
        <v>33</v>
      </c>
      <c r="AW3047">
        <v>29747</v>
      </c>
      <c r="AX3047">
        <v>0.97</v>
      </c>
      <c r="AY3047">
        <v>119472445.771258</v>
      </c>
      <c r="AZ3047">
        <v>119472.44577125799</v>
      </c>
      <c r="BA3047">
        <v>3731.9607232858898</v>
      </c>
      <c r="BB3047">
        <v>2.6795566034776681</v>
      </c>
      <c r="BC3047">
        <v>12802</v>
      </c>
      <c r="BD3047">
        <v>3900</v>
      </c>
      <c r="BE3047">
        <v>8902</v>
      </c>
      <c r="BF3047">
        <v>0.24600674293925828</v>
      </c>
      <c r="BG3047">
        <v>603760</v>
      </c>
      <c r="BH3047">
        <v>16.07240782643418</v>
      </c>
      <c r="BI3047">
        <v>2998</v>
      </c>
      <c r="BJ3047">
        <v>24</v>
      </c>
      <c r="BK3047">
        <v>8</v>
      </c>
      <c r="BL3047">
        <v>4</v>
      </c>
      <c r="BM3047">
        <v>0</v>
      </c>
      <c r="BN3047">
        <v>1</v>
      </c>
      <c r="BO3047">
        <v>0</v>
      </c>
      <c r="BP3047">
        <v>1</v>
      </c>
      <c r="BQ3047">
        <v>6</v>
      </c>
      <c r="BR3047">
        <v>1</v>
      </c>
      <c r="BS3047">
        <v>0</v>
      </c>
      <c r="BT3047">
        <v>33979</v>
      </c>
      <c r="BU3047">
        <v>0.72</v>
      </c>
      <c r="BV3047">
        <v>0.64337529999999998</v>
      </c>
      <c r="BW3047">
        <v>360</v>
      </c>
      <c r="BX3047">
        <v>1.3243469999999999</v>
      </c>
      <c r="BY3047">
        <v>0.7722</v>
      </c>
      <c r="BZ3047">
        <v>29</v>
      </c>
      <c r="CA3047">
        <v>8</v>
      </c>
      <c r="CB3047">
        <v>2</v>
      </c>
      <c r="CC3047">
        <v>0</v>
      </c>
      <c r="CD3047">
        <v>0</v>
      </c>
      <c r="CE3047">
        <v>0</v>
      </c>
      <c r="CF3047">
        <v>1</v>
      </c>
      <c r="CG3047">
        <v>4</v>
      </c>
      <c r="CH3047">
        <v>0</v>
      </c>
      <c r="CI3047">
        <v>0</v>
      </c>
      <c r="CJ3047">
        <v>37918</v>
      </c>
      <c r="CK3047">
        <v>1.1603987552086081</v>
      </c>
      <c r="CL3047">
        <v>1.065220232649327</v>
      </c>
      <c r="CM3047">
        <v>324</v>
      </c>
      <c r="CN3047">
        <v>1.9170348130616557</v>
      </c>
      <c r="CO3047">
        <v>8555</v>
      </c>
      <c r="CP3047">
        <v>0.46214924099999999</v>
      </c>
      <c r="CQ3047">
        <v>0.59527639600000004</v>
      </c>
      <c r="CR3047">
        <v>31466</v>
      </c>
      <c r="CS3047">
        <v>0.82599999999999996</v>
      </c>
      <c r="CT3047">
        <v>29962</v>
      </c>
      <c r="CU3047">
        <v>0.84834473111999997</v>
      </c>
      <c r="CV3047">
        <v>178</v>
      </c>
      <c r="CW3047">
        <v>19</v>
      </c>
      <c r="CX3047">
        <v>28</v>
      </c>
      <c r="CY3047">
        <v>365</v>
      </c>
      <c r="CZ3047">
        <v>769</v>
      </c>
      <c r="DA3047" s="2">
        <v>23543</v>
      </c>
      <c r="DB3047" s="2">
        <v>6505</v>
      </c>
      <c r="DC3047" s="2">
        <v>163.01</v>
      </c>
      <c r="DD3047" s="2">
        <v>3944</v>
      </c>
      <c r="DE3047">
        <v>296</v>
      </c>
      <c r="DF3047">
        <v>21</v>
      </c>
      <c r="DG3047">
        <v>53.44</v>
      </c>
      <c r="DH3047">
        <v>8.02</v>
      </c>
      <c r="DI3047" s="2">
        <v>29.39</v>
      </c>
      <c r="DJ3047">
        <v>4.91</v>
      </c>
      <c r="DK3047">
        <v>0.99175594124549171</v>
      </c>
      <c r="DL3047">
        <v>0</v>
      </c>
      <c r="DM3047">
        <v>0</v>
      </c>
      <c r="DN3047">
        <v>0</v>
      </c>
      <c r="DO3047">
        <v>0</v>
      </c>
      <c r="DP3047">
        <v>985.28</v>
      </c>
      <c r="DQ3047" s="2">
        <v>379954</v>
      </c>
      <c r="DR3047" s="2">
        <v>39593.235044510002</v>
      </c>
      <c r="DS3047">
        <v>1.3573690742207281E-2</v>
      </c>
      <c r="DV3047">
        <v>0</v>
      </c>
    </row>
    <row r="3048" spans="1:126" x14ac:dyDescent="0.15">
      <c r="A3048" t="s">
        <v>3118</v>
      </c>
      <c r="B3048" t="s">
        <v>2670</v>
      </c>
      <c r="C3048">
        <v>56</v>
      </c>
      <c r="D3048">
        <v>3</v>
      </c>
      <c r="E3048" t="s">
        <v>4940</v>
      </c>
      <c r="F3048">
        <v>56003</v>
      </c>
      <c r="G3048" t="s">
        <v>8031</v>
      </c>
      <c r="H3048">
        <v>89.4</v>
      </c>
      <c r="I3048">
        <v>0.2</v>
      </c>
      <c r="J3048">
        <v>0.8</v>
      </c>
      <c r="K3048">
        <v>0.3</v>
      </c>
      <c r="L3048">
        <v>0.8</v>
      </c>
      <c r="M3048">
        <v>8.4</v>
      </c>
      <c r="N3048">
        <f t="shared" si="193"/>
        <v>8064.3300000000017</v>
      </c>
      <c r="O3048">
        <f t="shared" si="191"/>
        <v>1935.6699999999983</v>
      </c>
      <c r="P3048">
        <f t="shared" si="192"/>
        <v>2.3228039999999988</v>
      </c>
      <c r="Q3048" s="4">
        <v>56003</v>
      </c>
      <c r="R3048" s="5">
        <v>44.525117000000002</v>
      </c>
      <c r="S3048" s="5">
        <v>-107.994848</v>
      </c>
      <c r="T3048">
        <v>9</v>
      </c>
      <c r="U3048">
        <v>0.12313789262763332</v>
      </c>
      <c r="V3048">
        <v>11636</v>
      </c>
      <c r="W3048">
        <v>11827</v>
      </c>
      <c r="X3048">
        <v>11895</v>
      </c>
      <c r="Y3048">
        <v>11956</v>
      </c>
      <c r="Z3048">
        <v>5668</v>
      </c>
      <c r="AA3048">
        <v>55059</v>
      </c>
      <c r="AB3048">
        <v>4382.6989999999996</v>
      </c>
      <c r="AC3048">
        <v>51679</v>
      </c>
      <c r="AD3048">
        <v>3</v>
      </c>
      <c r="AE3048">
        <v>2.5220680958385876E-4</v>
      </c>
      <c r="AF3048">
        <v>44</v>
      </c>
      <c r="AG3048">
        <v>627</v>
      </c>
      <c r="AH3048">
        <v>7.0175438596491224E-2</v>
      </c>
      <c r="AI3048" s="3">
        <v>302555</v>
      </c>
      <c r="AJ3048" s="3">
        <v>2007353.4715650452</v>
      </c>
      <c r="AK3048">
        <v>120</v>
      </c>
      <c r="AL3048">
        <v>2021824</v>
      </c>
      <c r="AM3048">
        <v>1407727</v>
      </c>
      <c r="AN3048">
        <v>73110</v>
      </c>
      <c r="AO3048">
        <v>1480837</v>
      </c>
      <c r="AP3048">
        <v>6</v>
      </c>
      <c r="AQ3048">
        <v>0</v>
      </c>
      <c r="AR3048">
        <v>6</v>
      </c>
      <c r="AS3048">
        <v>0.50731377356895235</v>
      </c>
      <c r="AT3048">
        <v>6</v>
      </c>
      <c r="AU3048">
        <v>9</v>
      </c>
      <c r="AV3048">
        <f t="shared" si="194"/>
        <v>15</v>
      </c>
      <c r="AW3048">
        <v>3323</v>
      </c>
      <c r="AX3048">
        <v>0.31000000000000005</v>
      </c>
      <c r="AY3048">
        <v>1008406109.36887</v>
      </c>
      <c r="AZ3048">
        <v>1008406.10936887</v>
      </c>
      <c r="BA3048">
        <v>87771.046570767605</v>
      </c>
      <c r="BB3048">
        <v>0.11393278752734536</v>
      </c>
      <c r="BC3048">
        <v>8603</v>
      </c>
      <c r="BD3048">
        <v>478</v>
      </c>
      <c r="BE3048">
        <v>8125</v>
      </c>
      <c r="BF3048">
        <v>0.69826400825025781</v>
      </c>
      <c r="BG3048">
        <v>304745</v>
      </c>
      <c r="BH3048">
        <v>25.619588062211012</v>
      </c>
      <c r="BI3048">
        <v>1787</v>
      </c>
      <c r="BJ3048">
        <v>6</v>
      </c>
      <c r="BK3048">
        <v>1</v>
      </c>
      <c r="BL3048">
        <v>2</v>
      </c>
      <c r="BM3048">
        <v>0</v>
      </c>
      <c r="BN3048">
        <v>0</v>
      </c>
      <c r="BO3048">
        <v>0</v>
      </c>
      <c r="BP3048">
        <v>0</v>
      </c>
      <c r="BQ3048">
        <v>2</v>
      </c>
      <c r="BR3048">
        <v>2</v>
      </c>
      <c r="BS3048">
        <v>0</v>
      </c>
      <c r="BT3048">
        <v>11581</v>
      </c>
      <c r="BU3048">
        <v>0.65</v>
      </c>
      <c r="BV3048">
        <v>0.62389850000000002</v>
      </c>
      <c r="BW3048">
        <v>98</v>
      </c>
      <c r="BX3048">
        <v>1.122528</v>
      </c>
      <c r="BY3048">
        <v>0.24634539999999999</v>
      </c>
      <c r="BZ3048">
        <v>7</v>
      </c>
      <c r="CA3048">
        <v>2</v>
      </c>
      <c r="CB3048">
        <v>2</v>
      </c>
      <c r="CC3048">
        <v>0</v>
      </c>
      <c r="CD3048">
        <v>0</v>
      </c>
      <c r="CE3048">
        <v>1</v>
      </c>
      <c r="CF3048">
        <v>1</v>
      </c>
      <c r="CG3048">
        <v>1</v>
      </c>
      <c r="CH3048">
        <v>2</v>
      </c>
      <c r="CI3048">
        <v>0</v>
      </c>
      <c r="CJ3048">
        <v>11919</v>
      </c>
      <c r="CK3048">
        <v>1.3423944961825658</v>
      </c>
      <c r="CL3048">
        <v>0.98940717338784612</v>
      </c>
      <c r="CM3048">
        <v>81</v>
      </c>
      <c r="CN3048">
        <v>1.4902419538323006</v>
      </c>
      <c r="CO3048">
        <v>1042</v>
      </c>
      <c r="CP3048">
        <v>-0.53361548400000003</v>
      </c>
      <c r="CQ3048">
        <v>-0.19749335279999999</v>
      </c>
      <c r="CR3048">
        <v>10602</v>
      </c>
      <c r="CS3048">
        <v>0.88</v>
      </c>
      <c r="CT3048">
        <v>9111</v>
      </c>
      <c r="CU3048">
        <v>0.78051750381000007</v>
      </c>
      <c r="CV3048">
        <v>20</v>
      </c>
      <c r="CW3048">
        <v>4</v>
      </c>
      <c r="CX3048">
        <v>3</v>
      </c>
      <c r="CY3048">
        <v>540</v>
      </c>
      <c r="CZ3048">
        <v>986</v>
      </c>
      <c r="DA3048" s="2">
        <v>6940</v>
      </c>
      <c r="DB3048" s="2">
        <v>795</v>
      </c>
      <c r="DC3048" s="2">
        <v>133.4</v>
      </c>
      <c r="DD3048" s="2">
        <v>595</v>
      </c>
      <c r="DE3048">
        <v>308</v>
      </c>
      <c r="DF3048">
        <v>26</v>
      </c>
      <c r="DG3048">
        <v>33.35</v>
      </c>
      <c r="DH3048">
        <v>50.03</v>
      </c>
      <c r="DI3048" s="2">
        <v>50.03</v>
      </c>
      <c r="DJ3048">
        <v>2.4900000000000002</v>
      </c>
      <c r="DK3048">
        <v>0.91319264266001221</v>
      </c>
      <c r="DL3048">
        <v>1.594896331738437E-3</v>
      </c>
      <c r="DM3048">
        <v>0</v>
      </c>
      <c r="DN3048">
        <v>0</v>
      </c>
      <c r="DO3048">
        <v>0</v>
      </c>
      <c r="DP3048">
        <v>385.01</v>
      </c>
      <c r="DQ3048" s="2">
        <v>351160</v>
      </c>
      <c r="DR3048" s="2">
        <v>13919.65359625</v>
      </c>
      <c r="DS3048">
        <v>6.2875718546083741E-3</v>
      </c>
      <c r="DT3048">
        <v>7.5480508850126098</v>
      </c>
      <c r="DU3048">
        <v>15260830.432539735</v>
      </c>
      <c r="DV3048">
        <v>1</v>
      </c>
    </row>
    <row r="3049" spans="1:126" x14ac:dyDescent="0.15">
      <c r="A3049" t="s">
        <v>3118</v>
      </c>
      <c r="B3049" t="s">
        <v>1752</v>
      </c>
      <c r="C3049">
        <v>56</v>
      </c>
      <c r="D3049">
        <v>5</v>
      </c>
      <c r="E3049" t="s">
        <v>4941</v>
      </c>
      <c r="F3049">
        <v>56005</v>
      </c>
      <c r="G3049" t="s">
        <v>8032</v>
      </c>
      <c r="H3049">
        <v>88.9</v>
      </c>
      <c r="I3049">
        <v>0.3</v>
      </c>
      <c r="J3049">
        <v>0.9</v>
      </c>
      <c r="K3049">
        <v>0.5</v>
      </c>
      <c r="L3049">
        <v>1.5</v>
      </c>
      <c r="M3049">
        <v>7.8</v>
      </c>
      <c r="N3049">
        <f t="shared" si="193"/>
        <v>7967.4500000000016</v>
      </c>
      <c r="O3049">
        <f t="shared" si="191"/>
        <v>2032.5499999999984</v>
      </c>
      <c r="P3049">
        <f t="shared" si="192"/>
        <v>2.4390599999999991</v>
      </c>
      <c r="Q3049" s="4">
        <v>56005</v>
      </c>
      <c r="R3049" s="5">
        <v>44.191999000000003</v>
      </c>
      <c r="S3049" s="5">
        <v>-105.517014</v>
      </c>
      <c r="T3049">
        <v>5</v>
      </c>
      <c r="U3049">
        <v>-2.801950112352063E-2</v>
      </c>
      <c r="V3049">
        <v>45840</v>
      </c>
      <c r="W3049">
        <v>47448</v>
      </c>
      <c r="X3049">
        <v>48013</v>
      </c>
      <c r="Y3049">
        <v>49293</v>
      </c>
      <c r="Z3049">
        <v>27006</v>
      </c>
      <c r="AA3049">
        <v>55061</v>
      </c>
      <c r="AB3049">
        <v>22631.328000000001</v>
      </c>
      <c r="AC3049">
        <v>80060</v>
      </c>
      <c r="AD3049">
        <v>1</v>
      </c>
      <c r="AE3049">
        <v>2.0827692499947931E-5</v>
      </c>
      <c r="AF3049">
        <v>53</v>
      </c>
      <c r="AG3049">
        <v>744</v>
      </c>
      <c r="AH3049">
        <v>7.1236559139784952E-2</v>
      </c>
      <c r="AI3049" s="3">
        <v>2878017</v>
      </c>
      <c r="AJ3049" s="3">
        <v>3073455.6413487103</v>
      </c>
      <c r="AK3049">
        <v>300</v>
      </c>
      <c r="AL3049">
        <v>3073081.5999999996</v>
      </c>
      <c r="AM3049">
        <v>1236096</v>
      </c>
      <c r="AN3049">
        <v>70412</v>
      </c>
      <c r="AO3049">
        <v>1306508</v>
      </c>
      <c r="AP3049">
        <v>2</v>
      </c>
      <c r="AQ3049">
        <v>3</v>
      </c>
      <c r="AR3049">
        <v>5</v>
      </c>
      <c r="AS3049">
        <v>0.10537851964255605</v>
      </c>
      <c r="AT3049">
        <v>5</v>
      </c>
      <c r="AU3049">
        <v>40</v>
      </c>
      <c r="AV3049">
        <f t="shared" si="194"/>
        <v>45</v>
      </c>
      <c r="AW3049">
        <v>42054</v>
      </c>
      <c r="AX3049">
        <v>0.79</v>
      </c>
      <c r="AY3049">
        <v>226562898.76188701</v>
      </c>
      <c r="AZ3049">
        <v>226562.89876188702</v>
      </c>
      <c r="BA3049">
        <v>6724.4740870793503</v>
      </c>
      <c r="BB3049">
        <v>1.4871051431686477</v>
      </c>
      <c r="BC3049">
        <v>163590</v>
      </c>
      <c r="BD3049">
        <v>32750</v>
      </c>
      <c r="BE3049">
        <v>130840</v>
      </c>
      <c r="BF3049">
        <v>2.8542757417102966</v>
      </c>
      <c r="BG3049">
        <v>1119947</v>
      </c>
      <c r="BH3049">
        <v>23.325911732239184</v>
      </c>
      <c r="BI3049">
        <v>3745</v>
      </c>
      <c r="BJ3049">
        <v>24</v>
      </c>
      <c r="BK3049">
        <v>6</v>
      </c>
      <c r="BL3049">
        <v>5</v>
      </c>
      <c r="BM3049">
        <v>1</v>
      </c>
      <c r="BN3049">
        <v>0</v>
      </c>
      <c r="BO3049">
        <v>3</v>
      </c>
      <c r="BP3049">
        <v>2</v>
      </c>
      <c r="BQ3049">
        <v>5</v>
      </c>
      <c r="BR3049">
        <v>2</v>
      </c>
      <c r="BS3049">
        <v>0</v>
      </c>
      <c r="BT3049">
        <v>43967</v>
      </c>
      <c r="BU3049">
        <v>0.7</v>
      </c>
      <c r="BV3049">
        <v>0.5413654</v>
      </c>
      <c r="BW3049">
        <v>196</v>
      </c>
      <c r="BX3049">
        <v>1.091728</v>
      </c>
      <c r="BY3049">
        <v>-0.82294789999999995</v>
      </c>
      <c r="BZ3049">
        <v>22</v>
      </c>
      <c r="CA3049">
        <v>8</v>
      </c>
      <c r="CB3049">
        <v>2</v>
      </c>
      <c r="CC3049">
        <v>1</v>
      </c>
      <c r="CD3049">
        <v>0</v>
      </c>
      <c r="CE3049">
        <v>3</v>
      </c>
      <c r="CF3049">
        <v>2</v>
      </c>
      <c r="CG3049">
        <v>5</v>
      </c>
      <c r="CH3049">
        <v>1</v>
      </c>
      <c r="CI3049">
        <v>1</v>
      </c>
      <c r="CJ3049">
        <v>48243</v>
      </c>
      <c r="CK3049">
        <v>0.93277781232510415</v>
      </c>
      <c r="CL3049">
        <v>1.1002504696305573</v>
      </c>
      <c r="CM3049">
        <v>175</v>
      </c>
      <c r="CN3049">
        <v>1.0139863460167622</v>
      </c>
      <c r="CO3049">
        <v>5119</v>
      </c>
      <c r="CP3049">
        <v>-0.1671727656</v>
      </c>
      <c r="CQ3049">
        <v>-9.4249806899999997E-2</v>
      </c>
      <c r="CR3049">
        <v>44440</v>
      </c>
      <c r="CS3049">
        <v>0.89900000000000002</v>
      </c>
      <c r="CT3049">
        <v>39331</v>
      </c>
      <c r="CU3049">
        <v>0.86047405508999997</v>
      </c>
      <c r="CV3049">
        <v>80</v>
      </c>
      <c r="CW3049">
        <v>17</v>
      </c>
      <c r="CX3049">
        <v>22</v>
      </c>
      <c r="CY3049">
        <v>493</v>
      </c>
      <c r="CZ3049">
        <v>1263</v>
      </c>
      <c r="DA3049" s="2">
        <v>37491</v>
      </c>
      <c r="DB3049" s="2">
        <v>4100</v>
      </c>
      <c r="DC3049" s="2">
        <v>99.63</v>
      </c>
      <c r="DD3049" s="2">
        <v>3073</v>
      </c>
      <c r="DE3049">
        <v>474</v>
      </c>
      <c r="DF3049">
        <v>38</v>
      </c>
      <c r="DG3049">
        <v>41.51</v>
      </c>
      <c r="DH3049">
        <v>4.1500000000000004</v>
      </c>
      <c r="DI3049" s="2">
        <v>8.3000000000000007</v>
      </c>
      <c r="DJ3049">
        <v>0.79</v>
      </c>
      <c r="DK3049">
        <v>0.84046584853390371</v>
      </c>
      <c r="DL3049">
        <v>0</v>
      </c>
      <c r="DM3049">
        <v>0</v>
      </c>
      <c r="DN3049">
        <v>0</v>
      </c>
      <c r="DO3049">
        <v>0</v>
      </c>
      <c r="DP3049">
        <v>12968.32</v>
      </c>
      <c r="DQ3049" s="2">
        <v>139775</v>
      </c>
      <c r="DR3049" s="2">
        <v>970</v>
      </c>
      <c r="DS3049">
        <v>0</v>
      </c>
      <c r="DV3049">
        <v>0</v>
      </c>
    </row>
    <row r="3050" spans="1:126" x14ac:dyDescent="0.15">
      <c r="A3050" t="s">
        <v>3118</v>
      </c>
      <c r="B3050" t="s">
        <v>2675</v>
      </c>
      <c r="C3050">
        <v>56</v>
      </c>
      <c r="D3050">
        <v>7</v>
      </c>
      <c r="E3050" t="s">
        <v>4942</v>
      </c>
      <c r="F3050">
        <v>56007</v>
      </c>
      <c r="G3050" t="s">
        <v>8033</v>
      </c>
      <c r="H3050">
        <v>79.8</v>
      </c>
      <c r="I3050">
        <v>0.7</v>
      </c>
      <c r="J3050">
        <v>0.8</v>
      </c>
      <c r="K3050">
        <v>0.6</v>
      </c>
      <c r="L3050">
        <v>1.3</v>
      </c>
      <c r="M3050">
        <v>16.8</v>
      </c>
      <c r="N3050">
        <f t="shared" si="193"/>
        <v>6653.4599999999991</v>
      </c>
      <c r="O3050">
        <f t="shared" si="191"/>
        <v>3346.5400000000009</v>
      </c>
      <c r="P3050">
        <f t="shared" si="192"/>
        <v>4.0158480000000027</v>
      </c>
      <c r="Q3050" s="4">
        <v>56007</v>
      </c>
      <c r="R3050" s="5">
        <v>41.703589999999998</v>
      </c>
      <c r="S3050" s="5">
        <v>-106.933153</v>
      </c>
      <c r="T3050">
        <v>7</v>
      </c>
      <c r="U3050">
        <v>9.0517417848541767E-2</v>
      </c>
      <c r="V3050">
        <v>15781</v>
      </c>
      <c r="W3050">
        <v>15795</v>
      </c>
      <c r="X3050">
        <v>15739</v>
      </c>
      <c r="Y3050">
        <v>15645</v>
      </c>
      <c r="Z3050">
        <v>8569</v>
      </c>
      <c r="AA3050">
        <v>55063</v>
      </c>
      <c r="AB3050">
        <v>6819.8280000000004</v>
      </c>
      <c r="AC3050">
        <v>56825</v>
      </c>
      <c r="AD3050">
        <v>1</v>
      </c>
      <c r="AE3050">
        <v>6.3536438147277462E-5</v>
      </c>
      <c r="AF3050">
        <v>21</v>
      </c>
      <c r="AG3050">
        <v>319</v>
      </c>
      <c r="AH3050">
        <v>6.5830721003134793E-2</v>
      </c>
      <c r="AI3050" s="3">
        <v>2374154</v>
      </c>
      <c r="AJ3050" s="3">
        <v>5054424.6356743751</v>
      </c>
      <c r="AK3050">
        <v>820</v>
      </c>
      <c r="AL3050">
        <v>5097241.5999999996</v>
      </c>
      <c r="AM3050">
        <v>1075561</v>
      </c>
      <c r="AN3050">
        <v>46037</v>
      </c>
      <c r="AO3050">
        <v>1121598</v>
      </c>
      <c r="AP3050">
        <v>2</v>
      </c>
      <c r="AQ3050">
        <v>0</v>
      </c>
      <c r="AR3050">
        <v>2</v>
      </c>
      <c r="AS3050">
        <v>0.12662234884457108</v>
      </c>
      <c r="AT3050">
        <v>2</v>
      </c>
      <c r="AU3050">
        <v>10</v>
      </c>
      <c r="AV3050">
        <f t="shared" si="194"/>
        <v>12</v>
      </c>
      <c r="AW3050">
        <v>10557</v>
      </c>
      <c r="AX3050">
        <v>0.71</v>
      </c>
      <c r="AY3050">
        <v>242886527.55437699</v>
      </c>
      <c r="AZ3050">
        <v>242886.52755437698</v>
      </c>
      <c r="BA3050">
        <v>15521.567763151499</v>
      </c>
      <c r="BB3050">
        <v>0.64426481606711106</v>
      </c>
      <c r="BC3050">
        <v>13306</v>
      </c>
      <c r="BD3050">
        <v>0</v>
      </c>
      <c r="BE3050">
        <v>13306</v>
      </c>
      <c r="BF3050">
        <v>0.84316583233001707</v>
      </c>
      <c r="BG3050">
        <v>314793</v>
      </c>
      <c r="BH3050">
        <v>20.000825973695914</v>
      </c>
      <c r="BI3050">
        <v>1775</v>
      </c>
      <c r="BJ3050">
        <v>13</v>
      </c>
      <c r="BK3050">
        <v>3</v>
      </c>
      <c r="BL3050">
        <v>4</v>
      </c>
      <c r="BM3050">
        <v>0</v>
      </c>
      <c r="BN3050">
        <v>0</v>
      </c>
      <c r="BO3050">
        <v>3</v>
      </c>
      <c r="BP3050">
        <v>0</v>
      </c>
      <c r="BQ3050">
        <v>0</v>
      </c>
      <c r="BR3050">
        <v>2</v>
      </c>
      <c r="BS3050">
        <v>0</v>
      </c>
      <c r="BT3050">
        <v>15720</v>
      </c>
      <c r="BU3050">
        <v>0.57999999999999996</v>
      </c>
      <c r="BV3050">
        <v>0.56682100000000002</v>
      </c>
      <c r="BW3050">
        <v>171</v>
      </c>
      <c r="BX3050">
        <v>1.5903309999999999</v>
      </c>
      <c r="BY3050">
        <v>0.72911740000000003</v>
      </c>
      <c r="BZ3050">
        <v>10</v>
      </c>
      <c r="CA3050">
        <v>7</v>
      </c>
      <c r="CB3050">
        <v>2</v>
      </c>
      <c r="CC3050">
        <v>0</v>
      </c>
      <c r="CD3050">
        <v>0</v>
      </c>
      <c r="CE3050">
        <v>2</v>
      </c>
      <c r="CF3050">
        <v>0</v>
      </c>
      <c r="CG3050">
        <v>0</v>
      </c>
      <c r="CH3050">
        <v>2</v>
      </c>
      <c r="CI3050">
        <v>0</v>
      </c>
      <c r="CJ3050">
        <v>15856</v>
      </c>
      <c r="CK3050">
        <v>1.4505549949545913</v>
      </c>
      <c r="CL3050">
        <v>1.0024641922069921</v>
      </c>
      <c r="CM3050">
        <v>147</v>
      </c>
      <c r="CN3050">
        <v>2.0936874865837396</v>
      </c>
      <c r="CO3050">
        <v>1677</v>
      </c>
      <c r="CP3050">
        <v>-0.89760756009999998</v>
      </c>
      <c r="CQ3050">
        <v>-0.74850295440000003</v>
      </c>
      <c r="CR3050">
        <v>13699</v>
      </c>
      <c r="CS3050">
        <v>0.88200000000000001</v>
      </c>
      <c r="CT3050">
        <v>13004</v>
      </c>
      <c r="CU3050">
        <v>0.80213437873999993</v>
      </c>
      <c r="CV3050">
        <v>38</v>
      </c>
      <c r="CW3050">
        <v>6</v>
      </c>
      <c r="CX3050">
        <v>5</v>
      </c>
      <c r="CY3050">
        <v>462</v>
      </c>
      <c r="CZ3050">
        <v>541</v>
      </c>
      <c r="DA3050" s="2">
        <v>10385</v>
      </c>
      <c r="DB3050" s="2">
        <v>1300</v>
      </c>
      <c r="DC3050" s="2">
        <v>127</v>
      </c>
      <c r="DD3050" s="2">
        <v>1322</v>
      </c>
      <c r="DE3050">
        <v>196</v>
      </c>
      <c r="DF3050">
        <v>25</v>
      </c>
      <c r="DG3050">
        <v>69.849999999999994</v>
      </c>
      <c r="DH3050">
        <v>50.8</v>
      </c>
      <c r="DI3050" s="2">
        <v>50.8</v>
      </c>
      <c r="DJ3050">
        <v>5.41</v>
      </c>
      <c r="DK3050">
        <v>0.90747230381853916</v>
      </c>
      <c r="DL3050">
        <v>6.269592476489028E-3</v>
      </c>
      <c r="DM3050">
        <v>0</v>
      </c>
      <c r="DN3050">
        <v>0</v>
      </c>
      <c r="DO3050">
        <v>0</v>
      </c>
      <c r="DP3050">
        <v>80.66</v>
      </c>
      <c r="DQ3050" s="2">
        <v>633188</v>
      </c>
      <c r="DR3050" s="2">
        <v>89512.478021740011</v>
      </c>
      <c r="DS3050">
        <v>1.6334877110102494E-2</v>
      </c>
      <c r="DV3050">
        <v>0</v>
      </c>
    </row>
    <row r="3051" spans="1:126" x14ac:dyDescent="0.15">
      <c r="A3051" t="s">
        <v>3118</v>
      </c>
      <c r="B3051" t="s">
        <v>4943</v>
      </c>
      <c r="C3051">
        <v>56</v>
      </c>
      <c r="D3051">
        <v>9</v>
      </c>
      <c r="E3051" t="s">
        <v>4944</v>
      </c>
      <c r="F3051">
        <v>56009</v>
      </c>
      <c r="G3051" t="s">
        <v>8034</v>
      </c>
      <c r="H3051">
        <v>91.3</v>
      </c>
      <c r="I3051">
        <v>0.3</v>
      </c>
      <c r="J3051">
        <v>0.6</v>
      </c>
      <c r="K3051">
        <v>0.3</v>
      </c>
      <c r="L3051">
        <v>1.2</v>
      </c>
      <c r="M3051">
        <v>6.3</v>
      </c>
      <c r="N3051">
        <f t="shared" si="193"/>
        <v>8377.36</v>
      </c>
      <c r="O3051">
        <f t="shared" si="191"/>
        <v>1622.6399999999994</v>
      </c>
      <c r="P3051">
        <f t="shared" si="192"/>
        <v>1.947168</v>
      </c>
      <c r="Q3051" s="4">
        <v>56009</v>
      </c>
      <c r="R3051" s="5">
        <v>42.974898000000003</v>
      </c>
      <c r="S3051" s="5">
        <v>-105.505917</v>
      </c>
      <c r="T3051">
        <v>6</v>
      </c>
      <c r="U3051">
        <v>0.23100288985938963</v>
      </c>
      <c r="V3051">
        <v>13779</v>
      </c>
      <c r="W3051">
        <v>13991</v>
      </c>
      <c r="X3051">
        <v>14101</v>
      </c>
      <c r="Y3051">
        <v>14312</v>
      </c>
      <c r="Z3051">
        <v>7562</v>
      </c>
      <c r="AA3051">
        <v>55065</v>
      </c>
      <c r="AB3051">
        <v>6208.2449999999999</v>
      </c>
      <c r="AC3051">
        <v>62307</v>
      </c>
      <c r="AD3051">
        <v>1</v>
      </c>
      <c r="AE3051">
        <v>7.0916956244237991E-5</v>
      </c>
      <c r="AF3051">
        <v>27</v>
      </c>
      <c r="AG3051">
        <v>410</v>
      </c>
      <c r="AH3051">
        <v>6.5853658536585369E-2</v>
      </c>
      <c r="AI3051" s="3">
        <v>2447448</v>
      </c>
      <c r="AJ3051" s="3">
        <v>2723114.0222446104</v>
      </c>
      <c r="AK3051">
        <v>596</v>
      </c>
      <c r="AL3051">
        <v>2729785.6</v>
      </c>
      <c r="AM3051">
        <v>602664</v>
      </c>
      <c r="AN3051">
        <v>51373</v>
      </c>
      <c r="AO3051">
        <v>654037</v>
      </c>
      <c r="AP3051">
        <v>3</v>
      </c>
      <c r="AQ3051">
        <v>0</v>
      </c>
      <c r="AR3051">
        <v>3</v>
      </c>
      <c r="AS3051">
        <v>0.21442355800157245</v>
      </c>
      <c r="AT3051">
        <v>2</v>
      </c>
      <c r="AU3051">
        <v>14</v>
      </c>
      <c r="AV3051">
        <f t="shared" si="194"/>
        <v>16</v>
      </c>
      <c r="AW3051">
        <v>10697</v>
      </c>
      <c r="AX3051">
        <v>0.72</v>
      </c>
      <c r="AY3051">
        <v>61392471.825761303</v>
      </c>
      <c r="AZ3051">
        <v>61392.471825761306</v>
      </c>
      <c r="BA3051">
        <v>5087.3366080652004</v>
      </c>
      <c r="BB3051">
        <v>1.9656650955917714</v>
      </c>
      <c r="BC3051">
        <v>51001</v>
      </c>
      <c r="BD3051">
        <v>7420</v>
      </c>
      <c r="BE3051">
        <v>43581</v>
      </c>
      <c r="BF3051">
        <v>3.1628565207925106</v>
      </c>
      <c r="BG3051">
        <v>541210</v>
      </c>
      <c r="BH3051">
        <v>38.380965888944047</v>
      </c>
      <c r="BI3051">
        <v>1696</v>
      </c>
      <c r="BJ3051">
        <v>13</v>
      </c>
      <c r="BK3051">
        <v>5</v>
      </c>
      <c r="BL3051">
        <v>1</v>
      </c>
      <c r="BM3051">
        <v>0</v>
      </c>
      <c r="BN3051">
        <v>0</v>
      </c>
      <c r="BO3051">
        <v>0</v>
      </c>
      <c r="BP3051">
        <v>1</v>
      </c>
      <c r="BQ3051">
        <v>2</v>
      </c>
      <c r="BR3051">
        <v>2</v>
      </c>
      <c r="BS3051">
        <v>0</v>
      </c>
      <c r="BT3051">
        <v>13578</v>
      </c>
      <c r="BU3051">
        <v>0.64</v>
      </c>
      <c r="BV3051">
        <v>0.63700999999999997</v>
      </c>
      <c r="BW3051">
        <v>114</v>
      </c>
      <c r="BX3051">
        <v>1.7675650000000001</v>
      </c>
      <c r="BY3051">
        <v>0.82481369999999998</v>
      </c>
      <c r="BZ3051">
        <v>11</v>
      </c>
      <c r="CA3051">
        <v>4</v>
      </c>
      <c r="CB3051">
        <v>1</v>
      </c>
      <c r="CC3051">
        <v>0</v>
      </c>
      <c r="CD3051">
        <v>0</v>
      </c>
      <c r="CE3051">
        <v>1</v>
      </c>
      <c r="CF3051">
        <v>0</v>
      </c>
      <c r="CG3051">
        <v>2</v>
      </c>
      <c r="CH3051">
        <v>2</v>
      </c>
      <c r="CI3051">
        <v>0</v>
      </c>
      <c r="CJ3051">
        <v>14172</v>
      </c>
      <c r="CK3051">
        <v>1.4817950889077054</v>
      </c>
      <c r="CL3051">
        <v>1.0275392839786166</v>
      </c>
      <c r="CM3051">
        <v>94</v>
      </c>
      <c r="CN3051">
        <v>1.7474482464804548</v>
      </c>
      <c r="CO3051">
        <v>1383</v>
      </c>
      <c r="CP3051">
        <v>0.58772809999999998</v>
      </c>
      <c r="CQ3051">
        <v>5.2536816E-2</v>
      </c>
      <c r="CR3051">
        <v>12696</v>
      </c>
      <c r="CS3051">
        <v>0.89</v>
      </c>
      <c r="CT3051">
        <v>11726</v>
      </c>
      <c r="CU3051">
        <v>0.85236768801999996</v>
      </c>
      <c r="CV3051">
        <v>27</v>
      </c>
      <c r="CW3051">
        <v>7</v>
      </c>
      <c r="CX3051">
        <v>7</v>
      </c>
      <c r="CY3051">
        <v>407</v>
      </c>
      <c r="CZ3051">
        <v>734</v>
      </c>
      <c r="DA3051" s="2">
        <v>9594</v>
      </c>
      <c r="DB3051" s="2">
        <v>985</v>
      </c>
      <c r="DC3051" s="2">
        <v>90.83</v>
      </c>
      <c r="DD3051" s="2">
        <v>691</v>
      </c>
      <c r="DE3051">
        <v>287</v>
      </c>
      <c r="DF3051">
        <v>39</v>
      </c>
      <c r="DG3051">
        <v>55.89</v>
      </c>
      <c r="DH3051">
        <v>13.97</v>
      </c>
      <c r="DI3051" s="2">
        <v>34.93</v>
      </c>
      <c r="DJ3051">
        <v>2.86</v>
      </c>
      <c r="DK3051">
        <v>0.91154623101287546</v>
      </c>
      <c r="DL3051">
        <v>9.7560975609756097E-3</v>
      </c>
      <c r="DM3051">
        <v>0</v>
      </c>
      <c r="DN3051">
        <v>1.1000000000000001</v>
      </c>
      <c r="DO3051">
        <v>0</v>
      </c>
      <c r="DP3051">
        <v>14.45</v>
      </c>
      <c r="DQ3051" s="2">
        <f>77010+182274</f>
        <v>259284</v>
      </c>
      <c r="DR3051" s="2">
        <v>5497.7072685700005</v>
      </c>
      <c r="DS3051">
        <v>1.8358302713073879E-3</v>
      </c>
      <c r="DV3051">
        <v>1</v>
      </c>
    </row>
    <row r="3052" spans="1:126" x14ac:dyDescent="0.15">
      <c r="A3052" t="s">
        <v>3118</v>
      </c>
      <c r="B3052" t="s">
        <v>3620</v>
      </c>
      <c r="C3052">
        <v>56</v>
      </c>
      <c r="D3052">
        <v>11</v>
      </c>
      <c r="E3052" t="s">
        <v>4945</v>
      </c>
      <c r="F3052">
        <v>56011</v>
      </c>
      <c r="G3052" t="s">
        <v>8035</v>
      </c>
      <c r="H3052">
        <v>95.9</v>
      </c>
      <c r="I3052">
        <v>0.2</v>
      </c>
      <c r="J3052">
        <v>0.6</v>
      </c>
      <c r="K3052">
        <v>0.2</v>
      </c>
      <c r="L3052">
        <v>1.1000000000000001</v>
      </c>
      <c r="M3052">
        <v>2</v>
      </c>
      <c r="N3052">
        <f t="shared" si="193"/>
        <v>9202.4600000000028</v>
      </c>
      <c r="O3052">
        <f t="shared" si="191"/>
        <v>797.53999999999724</v>
      </c>
      <c r="P3052">
        <f t="shared" si="192"/>
        <v>0.95704799999999701</v>
      </c>
      <c r="Q3052" s="4">
        <v>56011</v>
      </c>
      <c r="R3052" s="5">
        <v>44.589266000000002</v>
      </c>
      <c r="S3052" s="5">
        <v>-104.56729799999999</v>
      </c>
      <c r="T3052">
        <v>9</v>
      </c>
      <c r="U3052">
        <v>-3.779359067603081E-2</v>
      </c>
      <c r="V3052">
        <v>7036</v>
      </c>
      <c r="W3052">
        <v>7155</v>
      </c>
      <c r="X3052">
        <v>7229</v>
      </c>
      <c r="Y3052">
        <v>7432</v>
      </c>
      <c r="Z3052">
        <v>3782</v>
      </c>
      <c r="AA3052">
        <v>55067</v>
      </c>
      <c r="AB3052">
        <v>3083.6130000000003</v>
      </c>
      <c r="AC3052">
        <v>60445</v>
      </c>
      <c r="AD3052">
        <v>0</v>
      </c>
      <c r="AE3052">
        <v>0</v>
      </c>
      <c r="AF3052">
        <v>17</v>
      </c>
      <c r="AG3052">
        <v>482</v>
      </c>
      <c r="AH3052">
        <v>3.5269709543568464E-2</v>
      </c>
      <c r="AI3052" s="3">
        <v>1586809</v>
      </c>
      <c r="AJ3052" s="3">
        <v>1826856.3970123802</v>
      </c>
      <c r="AK3052">
        <v>910</v>
      </c>
      <c r="AL3052">
        <v>1837190.4000000001</v>
      </c>
      <c r="AM3052">
        <v>461923</v>
      </c>
      <c r="AN3052">
        <v>62717</v>
      </c>
      <c r="AO3052">
        <v>524640</v>
      </c>
      <c r="AP3052">
        <v>1</v>
      </c>
      <c r="AQ3052">
        <v>0</v>
      </c>
      <c r="AR3052">
        <v>1</v>
      </c>
      <c r="AS3052">
        <v>0.13976240391334729</v>
      </c>
      <c r="AT3052">
        <v>3</v>
      </c>
      <c r="AU3052">
        <v>5</v>
      </c>
      <c r="AV3052">
        <f t="shared" si="194"/>
        <v>8</v>
      </c>
      <c r="AW3052">
        <v>0</v>
      </c>
      <c r="AX3052">
        <v>0</v>
      </c>
      <c r="AY3052">
        <v>74961299.611013606</v>
      </c>
      <c r="AZ3052">
        <v>74961.299611013601</v>
      </c>
      <c r="BA3052">
        <v>12745.5013055774</v>
      </c>
      <c r="BB3052">
        <v>0.78459055946461864</v>
      </c>
      <c r="BC3052">
        <v>8956</v>
      </c>
      <c r="BD3052">
        <v>0</v>
      </c>
      <c r="BE3052">
        <v>8956</v>
      </c>
      <c r="BF3052">
        <v>1.2728823194997156</v>
      </c>
      <c r="BG3052">
        <v>204570</v>
      </c>
      <c r="BH3052">
        <v>28.298519850601743</v>
      </c>
      <c r="BI3052">
        <v>1369</v>
      </c>
      <c r="BJ3052">
        <v>8</v>
      </c>
      <c r="BK3052">
        <v>1</v>
      </c>
      <c r="BL3052">
        <v>1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3</v>
      </c>
      <c r="BS3052">
        <v>0</v>
      </c>
      <c r="BT3052">
        <v>6653</v>
      </c>
      <c r="BU3052">
        <v>0.6</v>
      </c>
      <c r="BV3052">
        <v>0.73366529999999996</v>
      </c>
      <c r="BW3052">
        <v>82</v>
      </c>
      <c r="BX3052">
        <v>2.104314</v>
      </c>
      <c r="BY3052">
        <v>2.1925219999999999</v>
      </c>
      <c r="BZ3052">
        <v>7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3</v>
      </c>
      <c r="CI3052">
        <v>0</v>
      </c>
      <c r="CJ3052">
        <v>7264</v>
      </c>
      <c r="CK3052">
        <v>1.5143171806167401</v>
      </c>
      <c r="CL3052">
        <v>0.96465968586387429</v>
      </c>
      <c r="CM3052">
        <v>73</v>
      </c>
      <c r="CN3052">
        <v>2.1226585250413614</v>
      </c>
      <c r="CO3052">
        <v>713</v>
      </c>
      <c r="CP3052">
        <v>1.13741852</v>
      </c>
      <c r="CQ3052">
        <v>0.32624616499999998</v>
      </c>
      <c r="CR3052">
        <v>6654</v>
      </c>
      <c r="CS3052">
        <v>0.89</v>
      </c>
      <c r="CT3052">
        <v>5671</v>
      </c>
      <c r="CU3052">
        <v>0.83050447902000002</v>
      </c>
      <c r="CV3052">
        <v>3</v>
      </c>
      <c r="CW3052">
        <v>2</v>
      </c>
      <c r="CX3052">
        <v>3</v>
      </c>
      <c r="CY3052">
        <v>295</v>
      </c>
      <c r="CZ3052">
        <v>777</v>
      </c>
      <c r="DA3052" s="2">
        <v>4495</v>
      </c>
      <c r="DB3052" s="2">
        <v>520</v>
      </c>
      <c r="DC3052" s="2">
        <v>139.19999999999999</v>
      </c>
      <c r="DD3052" s="2">
        <v>80</v>
      </c>
      <c r="DE3052">
        <v>262</v>
      </c>
      <c r="DF3052">
        <v>11</v>
      </c>
      <c r="DG3052">
        <v>41.76</v>
      </c>
      <c r="DH3052">
        <v>41.76</v>
      </c>
      <c r="DI3052" s="2">
        <v>69.599999999999994</v>
      </c>
      <c r="DJ3052">
        <v>2.57</v>
      </c>
      <c r="DK3052">
        <v>0.92759304995119141</v>
      </c>
      <c r="DL3052">
        <v>0</v>
      </c>
      <c r="DM3052">
        <v>0</v>
      </c>
      <c r="DN3052">
        <v>2.8</v>
      </c>
      <c r="DO3052">
        <v>2E-3</v>
      </c>
      <c r="DP3052">
        <v>1811.75</v>
      </c>
      <c r="DQ3052" s="2">
        <f>169693+302</f>
        <v>169995</v>
      </c>
      <c r="DR3052" s="2">
        <v>13902.4826017</v>
      </c>
      <c r="DS3052">
        <v>6.6439282532518131E-3</v>
      </c>
      <c r="DV3052">
        <v>0</v>
      </c>
    </row>
    <row r="3053" spans="1:126" x14ac:dyDescent="0.15">
      <c r="A3053" t="s">
        <v>3118</v>
      </c>
      <c r="B3053" t="s">
        <v>558</v>
      </c>
      <c r="C3053">
        <v>56</v>
      </c>
      <c r="D3053">
        <v>13</v>
      </c>
      <c r="E3053" t="s">
        <v>4946</v>
      </c>
      <c r="F3053">
        <v>56013</v>
      </c>
      <c r="G3053" t="s">
        <v>8036</v>
      </c>
      <c r="H3053">
        <v>71.5</v>
      </c>
      <c r="I3053">
        <v>0.2</v>
      </c>
      <c r="J3053">
        <v>20</v>
      </c>
      <c r="K3053">
        <v>0.4</v>
      </c>
      <c r="L3053">
        <v>2.2999999999999998</v>
      </c>
      <c r="M3053">
        <v>5.6</v>
      </c>
      <c r="N3053">
        <f t="shared" si="193"/>
        <v>5549.0999999999995</v>
      </c>
      <c r="O3053">
        <f t="shared" si="191"/>
        <v>4450.9000000000005</v>
      </c>
      <c r="P3053">
        <f t="shared" si="192"/>
        <v>5.3410800000000025</v>
      </c>
      <c r="Q3053" s="4">
        <v>56013</v>
      </c>
      <c r="R3053" s="5">
        <v>43.054831</v>
      </c>
      <c r="S3053" s="5">
        <v>-108.608935</v>
      </c>
      <c r="T3053">
        <v>7</v>
      </c>
      <c r="U3053">
        <v>3.0433850199433687E-2</v>
      </c>
      <c r="V3053">
        <v>40103</v>
      </c>
      <c r="W3053">
        <v>40739</v>
      </c>
      <c r="X3053">
        <v>40755</v>
      </c>
      <c r="Y3053">
        <v>40237</v>
      </c>
      <c r="Z3053">
        <v>20567</v>
      </c>
      <c r="AA3053">
        <v>55069</v>
      </c>
      <c r="AB3053">
        <v>16099.930000000002</v>
      </c>
      <c r="AC3053">
        <v>52773</v>
      </c>
      <c r="AD3053">
        <v>6</v>
      </c>
      <c r="AE3053">
        <v>1.4722119985277881E-4</v>
      </c>
      <c r="AF3053">
        <v>101</v>
      </c>
      <c r="AG3053">
        <v>1363</v>
      </c>
      <c r="AH3053">
        <v>7.4101247248716071E-2</v>
      </c>
      <c r="AI3053" s="3">
        <v>1710015</v>
      </c>
      <c r="AJ3053" s="3">
        <v>5877661.913018005</v>
      </c>
      <c r="AK3053">
        <v>118</v>
      </c>
      <c r="AL3053">
        <v>5930374.3999999994</v>
      </c>
      <c r="AM3053">
        <v>1488080</v>
      </c>
      <c r="AN3053">
        <v>141059</v>
      </c>
      <c r="AO3053">
        <v>1629139</v>
      </c>
      <c r="AP3053">
        <v>8</v>
      </c>
      <c r="AQ3053">
        <v>0</v>
      </c>
      <c r="AR3053">
        <v>8</v>
      </c>
      <c r="AS3053">
        <v>0.19637202680478166</v>
      </c>
      <c r="AT3053">
        <v>8</v>
      </c>
      <c r="AU3053">
        <v>29</v>
      </c>
      <c r="AV3053">
        <f t="shared" si="194"/>
        <v>37</v>
      </c>
      <c r="AW3053">
        <v>24479</v>
      </c>
      <c r="AX3053">
        <v>0.59000000000000008</v>
      </c>
      <c r="AY3053">
        <v>5288617224.94098</v>
      </c>
      <c r="AZ3053">
        <v>5288617.2249409799</v>
      </c>
      <c r="BA3053">
        <v>147709.17517583599</v>
      </c>
      <c r="BB3053">
        <v>6.7700601456177636E-2</v>
      </c>
      <c r="BC3053">
        <v>32800</v>
      </c>
      <c r="BD3053">
        <v>14</v>
      </c>
      <c r="BE3053">
        <v>32786</v>
      </c>
      <c r="BF3053">
        <v>0.81754482208313595</v>
      </c>
      <c r="BG3053">
        <v>726526</v>
      </c>
      <c r="BH3053">
        <v>17.826671574039995</v>
      </c>
      <c r="BI3053">
        <v>5340</v>
      </c>
      <c r="BJ3053">
        <v>32</v>
      </c>
      <c r="BK3053">
        <v>8</v>
      </c>
      <c r="BL3053">
        <v>3</v>
      </c>
      <c r="BM3053">
        <v>0</v>
      </c>
      <c r="BN3053">
        <v>0</v>
      </c>
      <c r="BO3053">
        <v>0</v>
      </c>
      <c r="BP3053">
        <v>1</v>
      </c>
      <c r="BQ3053">
        <v>5</v>
      </c>
      <c r="BR3053">
        <v>3</v>
      </c>
      <c r="BS3053">
        <v>0</v>
      </c>
      <c r="BT3053">
        <v>38719</v>
      </c>
      <c r="BU3053">
        <v>0.64</v>
      </c>
      <c r="BV3053">
        <v>0.61958930000000001</v>
      </c>
      <c r="BW3053">
        <v>308</v>
      </c>
      <c r="BX3053">
        <v>1.34301</v>
      </c>
      <c r="BY3053">
        <v>0.33237870000000003</v>
      </c>
      <c r="BZ3053">
        <v>31</v>
      </c>
      <c r="CA3053">
        <v>5</v>
      </c>
      <c r="CB3053">
        <v>3</v>
      </c>
      <c r="CC3053">
        <v>0</v>
      </c>
      <c r="CD3053">
        <v>0</v>
      </c>
      <c r="CE3053">
        <v>0</v>
      </c>
      <c r="CF3053">
        <v>1</v>
      </c>
      <c r="CG3053">
        <v>8</v>
      </c>
      <c r="CH3053">
        <v>3</v>
      </c>
      <c r="CI3053">
        <v>0</v>
      </c>
      <c r="CJ3053">
        <v>40717</v>
      </c>
      <c r="CK3053">
        <v>1.2525480757423189</v>
      </c>
      <c r="CL3053">
        <v>1.044327990135635</v>
      </c>
      <c r="CM3053">
        <v>292</v>
      </c>
      <c r="CN3053">
        <v>1.7043449941410662</v>
      </c>
      <c r="CO3053">
        <v>4383</v>
      </c>
      <c r="CP3053">
        <v>-1.4256897996</v>
      </c>
      <c r="CQ3053">
        <v>-0.74292132759999996</v>
      </c>
      <c r="CR3053">
        <v>34765</v>
      </c>
      <c r="CS3053">
        <v>0.8640000000000001</v>
      </c>
      <c r="CT3053">
        <v>31481</v>
      </c>
      <c r="CU3053">
        <v>0.7535399758200001</v>
      </c>
      <c r="CV3053">
        <v>82</v>
      </c>
      <c r="CW3053">
        <v>28</v>
      </c>
      <c r="CX3053">
        <v>37</v>
      </c>
      <c r="CY3053">
        <v>1058</v>
      </c>
      <c r="CZ3053">
        <v>2372</v>
      </c>
      <c r="DA3053" s="2">
        <v>24394</v>
      </c>
      <c r="DB3053" s="2">
        <v>3370</v>
      </c>
      <c r="DC3053" s="2">
        <v>195.13</v>
      </c>
      <c r="DD3053" s="2">
        <v>10637</v>
      </c>
      <c r="DE3053">
        <v>925</v>
      </c>
      <c r="DF3053">
        <v>219</v>
      </c>
      <c r="DG3053">
        <v>68.3</v>
      </c>
      <c r="DH3053">
        <v>7.32</v>
      </c>
      <c r="DI3053" s="2">
        <v>43.9</v>
      </c>
      <c r="DJ3053">
        <v>3.71</v>
      </c>
      <c r="DK3053">
        <v>0.93012517434057596</v>
      </c>
      <c r="DL3053">
        <v>1.467351430667645E-3</v>
      </c>
      <c r="DM3053">
        <v>0</v>
      </c>
      <c r="DN3053">
        <v>55</v>
      </c>
      <c r="DO3053">
        <v>9.0000000000000011E-3</v>
      </c>
      <c r="DP3053">
        <v>26.02</v>
      </c>
      <c r="DQ3053" s="2">
        <f>34415+100757+845747</f>
        <v>980919</v>
      </c>
      <c r="DR3053" s="2">
        <v>38685.479145080004</v>
      </c>
      <c r="DS3053">
        <v>5.9195388278617611E-3</v>
      </c>
      <c r="DV3053">
        <v>0</v>
      </c>
    </row>
    <row r="3054" spans="1:126" x14ac:dyDescent="0.15">
      <c r="A3054" t="s">
        <v>3118</v>
      </c>
      <c r="B3054" t="s">
        <v>4947</v>
      </c>
      <c r="C3054">
        <v>56</v>
      </c>
      <c r="D3054">
        <v>15</v>
      </c>
      <c r="E3054" t="s">
        <v>4948</v>
      </c>
      <c r="F3054">
        <v>56015</v>
      </c>
      <c r="G3054" t="s">
        <v>8037</v>
      </c>
      <c r="H3054">
        <v>87.9</v>
      </c>
      <c r="I3054">
        <v>0.5</v>
      </c>
      <c r="J3054">
        <v>0.7</v>
      </c>
      <c r="K3054">
        <v>0.2</v>
      </c>
      <c r="L3054">
        <v>0.9</v>
      </c>
      <c r="M3054">
        <v>9.6999999999999993</v>
      </c>
      <c r="N3054">
        <f t="shared" si="193"/>
        <v>7822.0900000000011</v>
      </c>
      <c r="O3054">
        <f t="shared" si="191"/>
        <v>2177.9099999999989</v>
      </c>
      <c r="P3054">
        <f t="shared" si="192"/>
        <v>2.6134919999999995</v>
      </c>
      <c r="Q3054" s="4">
        <v>56015</v>
      </c>
      <c r="R3054" s="5">
        <v>42.089455000000001</v>
      </c>
      <c r="S3054" s="5">
        <v>-104.35354</v>
      </c>
      <c r="T3054">
        <v>7</v>
      </c>
      <c r="U3054">
        <v>0.19582048656204096</v>
      </c>
      <c r="V3054">
        <v>13277</v>
      </c>
      <c r="W3054">
        <v>13555</v>
      </c>
      <c r="X3054">
        <v>13544</v>
      </c>
      <c r="Y3054">
        <v>13566</v>
      </c>
      <c r="Z3054">
        <v>6778</v>
      </c>
      <c r="AA3054">
        <v>55071</v>
      </c>
      <c r="AB3054">
        <v>5025.2879999999996</v>
      </c>
      <c r="AC3054">
        <v>42689</v>
      </c>
      <c r="AD3054">
        <v>3</v>
      </c>
      <c r="AE3054">
        <v>2.2150029533372711E-4</v>
      </c>
      <c r="AF3054">
        <v>23</v>
      </c>
      <c r="AG3054">
        <v>790</v>
      </c>
      <c r="AH3054">
        <v>2.911392405063291E-2</v>
      </c>
      <c r="AI3054" s="3">
        <v>1370277</v>
      </c>
      <c r="AJ3054" s="3">
        <v>1424244.4489487652</v>
      </c>
      <c r="AK3054">
        <v>336</v>
      </c>
      <c r="AL3054">
        <v>1428678.4</v>
      </c>
      <c r="AM3054">
        <v>361416</v>
      </c>
      <c r="AN3054">
        <v>111671</v>
      </c>
      <c r="AO3054">
        <v>473087</v>
      </c>
      <c r="AP3054">
        <v>5</v>
      </c>
      <c r="AQ3054">
        <v>0</v>
      </c>
      <c r="AR3054">
        <v>5</v>
      </c>
      <c r="AS3054">
        <v>0.36886757654002211</v>
      </c>
      <c r="AT3054">
        <v>4</v>
      </c>
      <c r="AU3054">
        <v>6</v>
      </c>
      <c r="AV3054">
        <f t="shared" si="194"/>
        <v>10</v>
      </c>
      <c r="AW3054">
        <v>4817</v>
      </c>
      <c r="AX3054">
        <v>0.4</v>
      </c>
      <c r="AY3054">
        <v>705363455.29006004</v>
      </c>
      <c r="AZ3054">
        <v>705363.45529006002</v>
      </c>
      <c r="BA3054">
        <v>55929.599594924599</v>
      </c>
      <c r="BB3054">
        <v>0.17879620223327081</v>
      </c>
      <c r="BC3054">
        <v>4537</v>
      </c>
      <c r="BD3054">
        <v>0</v>
      </c>
      <c r="BE3054">
        <v>4537</v>
      </c>
      <c r="BF3054">
        <v>0.34171876176847177</v>
      </c>
      <c r="BG3054">
        <v>388420</v>
      </c>
      <c r="BH3054">
        <v>28.678381571175429</v>
      </c>
      <c r="BI3054">
        <v>1868</v>
      </c>
      <c r="BJ3054">
        <v>16</v>
      </c>
      <c r="BK3054">
        <v>3</v>
      </c>
      <c r="BL3054">
        <v>3</v>
      </c>
      <c r="BM3054">
        <v>0</v>
      </c>
      <c r="BN3054">
        <v>0</v>
      </c>
      <c r="BO3054">
        <v>2</v>
      </c>
      <c r="BP3054">
        <v>1</v>
      </c>
      <c r="BQ3054">
        <v>0</v>
      </c>
      <c r="BR3054">
        <v>0</v>
      </c>
      <c r="BS3054">
        <v>0</v>
      </c>
      <c r="BT3054">
        <v>12319</v>
      </c>
      <c r="BU3054">
        <v>0.66</v>
      </c>
      <c r="BV3054">
        <v>0.62316850000000001</v>
      </c>
      <c r="BW3054">
        <v>102</v>
      </c>
      <c r="BX3054">
        <v>2.0293860000000001</v>
      </c>
      <c r="BY3054">
        <v>0.93189719999999998</v>
      </c>
      <c r="BZ3054">
        <v>17</v>
      </c>
      <c r="CA3054">
        <v>3</v>
      </c>
      <c r="CB3054">
        <v>2</v>
      </c>
      <c r="CC3054">
        <v>0</v>
      </c>
      <c r="CD3054">
        <v>0</v>
      </c>
      <c r="CE3054">
        <v>2</v>
      </c>
      <c r="CF3054">
        <v>0</v>
      </c>
      <c r="CG3054">
        <v>0</v>
      </c>
      <c r="CH3054">
        <v>0</v>
      </c>
      <c r="CI3054">
        <v>0</v>
      </c>
      <c r="CJ3054">
        <v>13509</v>
      </c>
      <c r="CK3054">
        <v>1.7765933821896513</v>
      </c>
      <c r="CL3054">
        <v>0.98490245971162005</v>
      </c>
      <c r="CM3054">
        <v>102</v>
      </c>
      <c r="CN3054">
        <v>1.9884024931645774</v>
      </c>
      <c r="CO3054">
        <v>1626</v>
      </c>
      <c r="CP3054">
        <v>-0.21948059810000001</v>
      </c>
      <c r="CQ3054">
        <v>-0.3442218447</v>
      </c>
      <c r="CR3054">
        <v>11663</v>
      </c>
      <c r="CS3054">
        <v>0.873</v>
      </c>
      <c r="CT3054">
        <v>10768</v>
      </c>
      <c r="CU3054">
        <v>0.79377815314999989</v>
      </c>
      <c r="CV3054">
        <v>47</v>
      </c>
      <c r="CW3054">
        <v>6</v>
      </c>
      <c r="CX3054">
        <v>10</v>
      </c>
      <c r="CY3054">
        <v>626</v>
      </c>
      <c r="CZ3054">
        <v>1300</v>
      </c>
      <c r="DA3054" s="2">
        <v>7398</v>
      </c>
      <c r="DB3054" s="2">
        <v>1150</v>
      </c>
      <c r="DC3054" s="2">
        <v>102.85</v>
      </c>
      <c r="DD3054" s="2">
        <v>1097</v>
      </c>
      <c r="DE3054">
        <v>418</v>
      </c>
      <c r="DF3054">
        <v>48</v>
      </c>
      <c r="DG3054">
        <v>58.77</v>
      </c>
      <c r="DH3054">
        <v>7.35</v>
      </c>
      <c r="DI3054" s="2">
        <v>36.729999999999997</v>
      </c>
      <c r="DJ3054">
        <v>2</v>
      </c>
      <c r="DK3054">
        <v>0.95723054535688767</v>
      </c>
      <c r="DL3054">
        <v>6.3291139240506328E-3</v>
      </c>
      <c r="DM3054">
        <v>0</v>
      </c>
      <c r="DN3054">
        <v>47.4</v>
      </c>
      <c r="DO3054">
        <v>3.3000000000000002E-2</v>
      </c>
      <c r="DP3054">
        <v>71330.679999999993</v>
      </c>
      <c r="DQ3054" s="2">
        <v>0</v>
      </c>
      <c r="DR3054" s="2">
        <v>2500.3471080999998</v>
      </c>
      <c r="DS3054">
        <v>1.7501120717318189E-3</v>
      </c>
      <c r="DT3054">
        <v>5.2478037051367599</v>
      </c>
      <c r="DU3054">
        <v>7497423.8009688575</v>
      </c>
      <c r="DV3054">
        <v>1</v>
      </c>
    </row>
    <row r="3055" spans="1:126" x14ac:dyDescent="0.15">
      <c r="A3055" t="s">
        <v>3118</v>
      </c>
      <c r="B3055" t="s">
        <v>4949</v>
      </c>
      <c r="C3055">
        <v>56</v>
      </c>
      <c r="D3055">
        <v>17</v>
      </c>
      <c r="E3055" t="s">
        <v>4950</v>
      </c>
      <c r="F3055">
        <v>56017</v>
      </c>
      <c r="G3055" t="s">
        <v>8038</v>
      </c>
      <c r="H3055">
        <v>94.6</v>
      </c>
      <c r="I3055">
        <v>0.2</v>
      </c>
      <c r="J3055">
        <v>1.3</v>
      </c>
      <c r="K3055">
        <v>0.4</v>
      </c>
      <c r="L3055">
        <v>1.3</v>
      </c>
      <c r="M3055">
        <v>2.2000000000000002</v>
      </c>
      <c r="N3055">
        <f t="shared" si="193"/>
        <v>8957.58</v>
      </c>
      <c r="O3055">
        <f t="shared" si="191"/>
        <v>1042.42</v>
      </c>
      <c r="P3055">
        <f t="shared" si="192"/>
        <v>1.2509040000000005</v>
      </c>
      <c r="Q3055" s="4">
        <v>56017</v>
      </c>
      <c r="R3055" s="5">
        <v>43.720208999999997</v>
      </c>
      <c r="S3055" s="5">
        <v>-108.435076</v>
      </c>
      <c r="T3055">
        <v>7</v>
      </c>
      <c r="U3055">
        <v>0.32381503381084792</v>
      </c>
      <c r="V3055">
        <v>4791</v>
      </c>
      <c r="W3055">
        <v>4826</v>
      </c>
      <c r="X3055">
        <v>4809</v>
      </c>
      <c r="Y3055">
        <v>4717</v>
      </c>
      <c r="Z3055">
        <v>2440</v>
      </c>
      <c r="AA3055">
        <v>55073</v>
      </c>
      <c r="AB3055">
        <v>1871.7819999999999</v>
      </c>
      <c r="AC3055">
        <v>45278</v>
      </c>
      <c r="AD3055">
        <v>1</v>
      </c>
      <c r="AE3055">
        <v>2.0794343938448741E-4</v>
      </c>
      <c r="AF3055">
        <v>11</v>
      </c>
      <c r="AG3055">
        <v>178</v>
      </c>
      <c r="AH3055">
        <v>6.1797752808988762E-2</v>
      </c>
      <c r="AI3055" s="3">
        <v>517276</v>
      </c>
      <c r="AJ3055" s="3">
        <v>1282622.875701675</v>
      </c>
      <c r="AK3055">
        <v>175</v>
      </c>
      <c r="AL3055">
        <v>1284044.8</v>
      </c>
      <c r="AM3055">
        <v>1138896</v>
      </c>
      <c r="AN3055">
        <v>14987</v>
      </c>
      <c r="AO3055">
        <v>1153883</v>
      </c>
      <c r="AP3055">
        <v>1</v>
      </c>
      <c r="AQ3055">
        <v>0</v>
      </c>
      <c r="AR3055">
        <v>1</v>
      </c>
      <c r="AS3055">
        <v>0.20721094073767096</v>
      </c>
      <c r="AT3055">
        <v>1</v>
      </c>
      <c r="AU3055">
        <v>3</v>
      </c>
      <c r="AV3055">
        <f t="shared" si="194"/>
        <v>4</v>
      </c>
      <c r="AW3055">
        <v>3207</v>
      </c>
      <c r="AX3055">
        <v>0.71</v>
      </c>
      <c r="AY3055">
        <v>620229952.979321</v>
      </c>
      <c r="AZ3055">
        <v>620229.95297932101</v>
      </c>
      <c r="BA3055">
        <v>127075.915009316</v>
      </c>
      <c r="BB3055">
        <v>7.8693118198416248E-2</v>
      </c>
      <c r="BC3055">
        <v>5197</v>
      </c>
      <c r="BD3055">
        <v>193</v>
      </c>
      <c r="BE3055">
        <v>5004</v>
      </c>
      <c r="BF3055">
        <v>1.0444583594239198</v>
      </c>
      <c r="BG3055">
        <v>125442</v>
      </c>
      <c r="BH3055">
        <v>26.084840923268871</v>
      </c>
      <c r="BI3055">
        <v>788</v>
      </c>
      <c r="BJ3055">
        <v>3</v>
      </c>
      <c r="BK3055">
        <v>2</v>
      </c>
      <c r="BL3055">
        <v>2</v>
      </c>
      <c r="BM3055">
        <v>0</v>
      </c>
      <c r="BN3055">
        <v>0</v>
      </c>
      <c r="BO3055">
        <v>1</v>
      </c>
      <c r="BP3055">
        <v>1</v>
      </c>
      <c r="BQ3055">
        <v>2</v>
      </c>
      <c r="BR3055">
        <v>0</v>
      </c>
      <c r="BS3055">
        <v>0</v>
      </c>
      <c r="BT3055">
        <v>4590</v>
      </c>
      <c r="BU3055">
        <v>0.66</v>
      </c>
      <c r="BV3055">
        <v>0.66982370000000002</v>
      </c>
      <c r="BW3055">
        <v>66</v>
      </c>
      <c r="BX3055">
        <v>2.3965139999999998</v>
      </c>
      <c r="BY3055">
        <v>2.3587470000000001</v>
      </c>
      <c r="BZ3055">
        <v>6</v>
      </c>
      <c r="CA3055">
        <v>1</v>
      </c>
      <c r="CB3055">
        <v>1</v>
      </c>
      <c r="CC3055">
        <v>0</v>
      </c>
      <c r="CD3055">
        <v>0</v>
      </c>
      <c r="CE3055">
        <v>1</v>
      </c>
      <c r="CF3055">
        <v>0</v>
      </c>
      <c r="CG3055">
        <v>2</v>
      </c>
      <c r="CH3055">
        <v>0</v>
      </c>
      <c r="CI3055">
        <v>0</v>
      </c>
      <c r="CJ3055">
        <v>4793</v>
      </c>
      <c r="CK3055">
        <v>2.2950135614437723</v>
      </c>
      <c r="CL3055">
        <v>0.92667649226234339</v>
      </c>
      <c r="CM3055">
        <v>55</v>
      </c>
      <c r="CN3055">
        <v>2.8921575709035592</v>
      </c>
      <c r="CO3055">
        <v>525</v>
      </c>
      <c r="CP3055">
        <v>-0.89611064029999998</v>
      </c>
      <c r="CQ3055">
        <v>4.3595786999999997E-2</v>
      </c>
      <c r="CR3055">
        <v>4111</v>
      </c>
      <c r="CS3055">
        <v>0.87</v>
      </c>
      <c r="CT3055">
        <v>3828</v>
      </c>
      <c r="CU3055">
        <v>0.78955223880999992</v>
      </c>
      <c r="CV3055">
        <v>10</v>
      </c>
      <c r="CW3055">
        <v>5</v>
      </c>
      <c r="CX3055">
        <v>6</v>
      </c>
      <c r="CY3055">
        <v>90</v>
      </c>
      <c r="CZ3055">
        <v>314</v>
      </c>
      <c r="DA3055" s="2">
        <v>3107</v>
      </c>
      <c r="DB3055" s="2">
        <v>360</v>
      </c>
      <c r="DC3055" s="2">
        <v>165.05</v>
      </c>
      <c r="DD3055" s="2">
        <v>168</v>
      </c>
      <c r="DE3055">
        <v>118</v>
      </c>
      <c r="DF3055">
        <v>16</v>
      </c>
      <c r="DG3055">
        <v>41.26</v>
      </c>
      <c r="DH3055">
        <v>20.63</v>
      </c>
      <c r="DI3055" s="2">
        <v>144.41999999999999</v>
      </c>
      <c r="DJ3055">
        <v>1.08</v>
      </c>
      <c r="DK3055">
        <v>0.9613861845513807</v>
      </c>
      <c r="DL3055">
        <v>0</v>
      </c>
      <c r="DM3055">
        <v>0</v>
      </c>
      <c r="DN3055">
        <v>2.8</v>
      </c>
      <c r="DO3055">
        <v>3.0000000000000001E-3</v>
      </c>
      <c r="DP3055">
        <v>835.49</v>
      </c>
      <c r="DQ3055" s="2">
        <v>54386</v>
      </c>
      <c r="DR3055" s="2">
        <v>21894.749802190003</v>
      </c>
      <c r="DS3055">
        <v>1.7051379431857982E-2</v>
      </c>
      <c r="DV3055">
        <v>1</v>
      </c>
    </row>
    <row r="3056" spans="1:126" x14ac:dyDescent="0.15">
      <c r="A3056" t="s">
        <v>3118</v>
      </c>
      <c r="B3056" t="s">
        <v>331</v>
      </c>
      <c r="C3056">
        <v>56</v>
      </c>
      <c r="D3056">
        <v>19</v>
      </c>
      <c r="E3056" t="s">
        <v>4951</v>
      </c>
      <c r="F3056">
        <v>56019</v>
      </c>
      <c r="G3056" t="s">
        <v>8039</v>
      </c>
      <c r="H3056">
        <v>94.4</v>
      </c>
      <c r="I3056">
        <v>0.2</v>
      </c>
      <c r="J3056">
        <v>0.8</v>
      </c>
      <c r="K3056">
        <v>0.4</v>
      </c>
      <c r="L3056">
        <v>0.9</v>
      </c>
      <c r="M3056">
        <v>3.2</v>
      </c>
      <c r="N3056">
        <f t="shared" si="193"/>
        <v>8923.25</v>
      </c>
      <c r="O3056">
        <f t="shared" si="191"/>
        <v>1076.75</v>
      </c>
      <c r="P3056">
        <f t="shared" si="192"/>
        <v>1.2921000000000005</v>
      </c>
      <c r="Q3056" s="4">
        <v>56019</v>
      </c>
      <c r="R3056" s="5">
        <v>44.044047999999997</v>
      </c>
      <c r="S3056" s="5">
        <v>-106.58854100000001</v>
      </c>
      <c r="T3056">
        <v>7</v>
      </c>
      <c r="U3056">
        <v>3.0572481718649607E-2</v>
      </c>
      <c r="V3056">
        <v>8564</v>
      </c>
      <c r="W3056">
        <v>8599</v>
      </c>
      <c r="X3056">
        <v>8600</v>
      </c>
      <c r="Y3056">
        <v>8616</v>
      </c>
      <c r="Z3056">
        <v>4335</v>
      </c>
      <c r="AA3056">
        <v>55075</v>
      </c>
      <c r="AB3056">
        <v>3588.63</v>
      </c>
      <c r="AC3056">
        <v>54065</v>
      </c>
      <c r="AD3056">
        <v>1</v>
      </c>
      <c r="AE3056">
        <v>1.1627906976744187E-4</v>
      </c>
      <c r="AF3056">
        <v>28</v>
      </c>
      <c r="AG3056">
        <v>358</v>
      </c>
      <c r="AH3056">
        <v>7.8212290502793297E-2</v>
      </c>
      <c r="AI3056" s="3">
        <v>2035591</v>
      </c>
      <c r="AJ3056" s="3">
        <v>2658652.94923806</v>
      </c>
      <c r="AK3056">
        <v>640</v>
      </c>
      <c r="AL3056">
        <v>2671910.4</v>
      </c>
      <c r="AM3056">
        <v>303107</v>
      </c>
      <c r="AN3056">
        <v>42761</v>
      </c>
      <c r="AO3056">
        <v>345868</v>
      </c>
      <c r="AP3056">
        <v>2</v>
      </c>
      <c r="AQ3056">
        <v>2</v>
      </c>
      <c r="AR3056">
        <v>4</v>
      </c>
      <c r="AS3056">
        <v>0.46517036864751715</v>
      </c>
      <c r="AT3056">
        <v>5</v>
      </c>
      <c r="AU3056">
        <v>12</v>
      </c>
      <c r="AV3056">
        <f t="shared" si="194"/>
        <v>17</v>
      </c>
      <c r="AW3056">
        <v>6721</v>
      </c>
      <c r="AX3056">
        <v>0.71</v>
      </c>
      <c r="AY3056">
        <v>26926039.383078702</v>
      </c>
      <c r="AZ3056">
        <v>26926.039383078703</v>
      </c>
      <c r="BA3056">
        <v>3801.2836200080601</v>
      </c>
      <c r="BB3056">
        <v>2.6306903140205034</v>
      </c>
      <c r="BC3056">
        <v>37624</v>
      </c>
      <c r="BD3056">
        <v>0</v>
      </c>
      <c r="BE3056">
        <v>37624</v>
      </c>
      <c r="BF3056">
        <v>4.3932741709481551</v>
      </c>
      <c r="BG3056">
        <v>381183</v>
      </c>
      <c r="BH3056">
        <v>44.323604651162789</v>
      </c>
      <c r="BI3056">
        <v>1204</v>
      </c>
      <c r="BJ3056">
        <v>10</v>
      </c>
      <c r="BK3056">
        <v>0</v>
      </c>
      <c r="BL3056">
        <v>3</v>
      </c>
      <c r="BM3056">
        <v>0</v>
      </c>
      <c r="BN3056">
        <v>1</v>
      </c>
      <c r="BO3056">
        <v>0</v>
      </c>
      <c r="BP3056">
        <v>1</v>
      </c>
      <c r="BQ3056">
        <v>3</v>
      </c>
      <c r="BR3056">
        <v>2</v>
      </c>
      <c r="BS3056">
        <v>0</v>
      </c>
      <c r="BT3056">
        <v>8531</v>
      </c>
      <c r="BU3056">
        <v>0.65</v>
      </c>
      <c r="BV3056">
        <v>0.65257790000000004</v>
      </c>
      <c r="BW3056">
        <v>122</v>
      </c>
      <c r="BX3056">
        <v>2.3443909999999999</v>
      </c>
      <c r="BY3056">
        <v>2.2241680000000001</v>
      </c>
      <c r="BZ3056">
        <v>11</v>
      </c>
      <c r="CA3056">
        <v>1</v>
      </c>
      <c r="CB3056">
        <v>2</v>
      </c>
      <c r="CC3056">
        <v>0</v>
      </c>
      <c r="CD3056">
        <v>1</v>
      </c>
      <c r="CE3056">
        <v>0</v>
      </c>
      <c r="CF3056">
        <v>1</v>
      </c>
      <c r="CG3056">
        <v>2</v>
      </c>
      <c r="CH3056">
        <v>1</v>
      </c>
      <c r="CI3056">
        <v>0</v>
      </c>
      <c r="CJ3056">
        <v>8552</v>
      </c>
      <c r="CK3056">
        <v>2.2217025257249765</v>
      </c>
      <c r="CL3056">
        <v>0.93976169461606351</v>
      </c>
      <c r="CM3056">
        <v>137</v>
      </c>
      <c r="CN3056">
        <v>3.6694293344007285</v>
      </c>
      <c r="CO3056">
        <v>1158</v>
      </c>
      <c r="CP3056">
        <v>0.48933518199999998</v>
      </c>
      <c r="CQ3056">
        <v>0.314509712</v>
      </c>
      <c r="CR3056">
        <v>7535</v>
      </c>
      <c r="CS3056">
        <v>0.878</v>
      </c>
      <c r="CT3056">
        <v>6834</v>
      </c>
      <c r="CU3056">
        <v>0.82346938776</v>
      </c>
      <c r="CV3056">
        <v>24</v>
      </c>
      <c r="CW3056">
        <v>5</v>
      </c>
      <c r="CX3056">
        <v>10</v>
      </c>
      <c r="CY3056">
        <v>429</v>
      </c>
      <c r="CZ3056">
        <v>611</v>
      </c>
      <c r="DA3056" s="2">
        <v>6138</v>
      </c>
      <c r="DB3056" s="2">
        <v>960</v>
      </c>
      <c r="DC3056" s="2">
        <v>231.8</v>
      </c>
      <c r="DD3056" s="2">
        <v>224</v>
      </c>
      <c r="DE3056">
        <v>216</v>
      </c>
      <c r="DF3056">
        <v>18</v>
      </c>
      <c r="DG3056">
        <v>104.31</v>
      </c>
      <c r="DH3056">
        <v>34.770000000000003</v>
      </c>
      <c r="DI3056" s="2">
        <v>57.95</v>
      </c>
      <c r="DJ3056">
        <v>2.78</v>
      </c>
      <c r="DK3056">
        <v>0.78365447675883815</v>
      </c>
      <c r="DL3056">
        <v>0</v>
      </c>
      <c r="DM3056">
        <v>0</v>
      </c>
      <c r="DN3056">
        <v>12.7</v>
      </c>
      <c r="DO3056">
        <v>5.0000000000000001E-3</v>
      </c>
      <c r="DP3056">
        <v>102.86</v>
      </c>
      <c r="DQ3056" s="2">
        <v>326783</v>
      </c>
      <c r="DR3056" s="2">
        <v>16702.397410049998</v>
      </c>
      <c r="DS3056">
        <v>5.0296602169699264E-3</v>
      </c>
      <c r="DV3056">
        <v>0</v>
      </c>
    </row>
    <row r="3057" spans="1:126" x14ac:dyDescent="0.15">
      <c r="A3057" t="s">
        <v>3118</v>
      </c>
      <c r="B3057" t="s">
        <v>4952</v>
      </c>
      <c r="C3057">
        <v>56</v>
      </c>
      <c r="D3057">
        <v>21</v>
      </c>
      <c r="E3057" t="s">
        <v>4953</v>
      </c>
      <c r="F3057">
        <v>56021</v>
      </c>
      <c r="G3057" t="s">
        <v>8040</v>
      </c>
      <c r="H3057">
        <v>80.8</v>
      </c>
      <c r="I3057">
        <v>2.2000000000000002</v>
      </c>
      <c r="J3057">
        <v>0.6</v>
      </c>
      <c r="K3057">
        <v>1</v>
      </c>
      <c r="L3057">
        <v>2.2000000000000002</v>
      </c>
      <c r="M3057">
        <v>13.1</v>
      </c>
      <c r="N3057">
        <f t="shared" si="193"/>
        <v>6711.2899999999991</v>
      </c>
      <c r="O3057">
        <f t="shared" si="191"/>
        <v>3288.7100000000009</v>
      </c>
      <c r="P3057">
        <f t="shared" si="192"/>
        <v>3.9464520000000025</v>
      </c>
      <c r="Q3057" s="4">
        <v>56021</v>
      </c>
      <c r="R3057" s="5">
        <v>41.292830000000002</v>
      </c>
      <c r="S3057" s="5">
        <v>-104.66039499999999</v>
      </c>
      <c r="T3057">
        <v>3</v>
      </c>
      <c r="U3057">
        <v>7.2774560258131532E-2</v>
      </c>
      <c r="V3057">
        <v>91719</v>
      </c>
      <c r="W3057">
        <v>94412</v>
      </c>
      <c r="X3057">
        <v>95431</v>
      </c>
      <c r="Y3057">
        <v>97005</v>
      </c>
      <c r="Z3057">
        <v>50224</v>
      </c>
      <c r="AA3057">
        <v>55077</v>
      </c>
      <c r="AB3057">
        <v>40846.257999999994</v>
      </c>
      <c r="AC3057">
        <v>60706</v>
      </c>
      <c r="AD3057">
        <v>3</v>
      </c>
      <c r="AE3057">
        <v>3.1436325722249582E-5</v>
      </c>
      <c r="AF3057">
        <v>58</v>
      </c>
      <c r="AG3057">
        <v>1116</v>
      </c>
      <c r="AH3057">
        <v>5.197132616487455E-2</v>
      </c>
      <c r="AI3057" s="3">
        <v>1676034</v>
      </c>
      <c r="AJ3057" s="3">
        <v>1718985.87121796</v>
      </c>
      <c r="AK3057">
        <v>158</v>
      </c>
      <c r="AL3057">
        <v>1720204.8</v>
      </c>
      <c r="AM3057">
        <v>1104774</v>
      </c>
      <c r="AN3057">
        <v>123413</v>
      </c>
      <c r="AO3057">
        <v>1228187</v>
      </c>
      <c r="AP3057">
        <v>5</v>
      </c>
      <c r="AQ3057">
        <v>2</v>
      </c>
      <c r="AR3057">
        <v>7</v>
      </c>
      <c r="AS3057">
        <v>7.4143117400330458E-2</v>
      </c>
      <c r="AT3057">
        <v>8</v>
      </c>
      <c r="AU3057">
        <v>62</v>
      </c>
      <c r="AV3057">
        <f t="shared" si="194"/>
        <v>70</v>
      </c>
      <c r="AW3057">
        <v>82331</v>
      </c>
      <c r="AX3057">
        <v>0.88</v>
      </c>
      <c r="AY3057">
        <v>226698360.833065</v>
      </c>
      <c r="AZ3057">
        <v>226698.360833065</v>
      </c>
      <c r="BA3057">
        <v>2778.6433165133199</v>
      </c>
      <c r="BB3057">
        <v>3.5988786112166919</v>
      </c>
      <c r="BC3057">
        <v>40023</v>
      </c>
      <c r="BD3057">
        <v>2075</v>
      </c>
      <c r="BE3057">
        <v>37948</v>
      </c>
      <c r="BF3057">
        <v>0.41374197276463981</v>
      </c>
      <c r="BG3057">
        <v>1789595</v>
      </c>
      <c r="BH3057">
        <v>18.752763776969747</v>
      </c>
      <c r="BI3057">
        <v>8920</v>
      </c>
      <c r="BJ3057">
        <v>58</v>
      </c>
      <c r="BK3057">
        <v>22</v>
      </c>
      <c r="BL3057">
        <v>10</v>
      </c>
      <c r="BM3057">
        <v>1</v>
      </c>
      <c r="BN3057">
        <v>11</v>
      </c>
      <c r="BO3057">
        <v>16</v>
      </c>
      <c r="BP3057">
        <v>2</v>
      </c>
      <c r="BQ3057">
        <v>4</v>
      </c>
      <c r="BR3057">
        <v>3</v>
      </c>
      <c r="BS3057">
        <v>0</v>
      </c>
      <c r="BT3057">
        <v>88854</v>
      </c>
      <c r="BU3057">
        <v>0.77</v>
      </c>
      <c r="BV3057">
        <v>0.63916530000000005</v>
      </c>
      <c r="BW3057">
        <v>764</v>
      </c>
      <c r="BX3057">
        <v>1.429311</v>
      </c>
      <c r="BY3057">
        <v>0.50714400000000004</v>
      </c>
      <c r="BZ3057">
        <v>59</v>
      </c>
      <c r="CA3057">
        <v>19</v>
      </c>
      <c r="CB3057">
        <v>12</v>
      </c>
      <c r="CC3057">
        <v>3</v>
      </c>
      <c r="CD3057">
        <v>7</v>
      </c>
      <c r="CE3057">
        <v>17</v>
      </c>
      <c r="CF3057">
        <v>1</v>
      </c>
      <c r="CG3057">
        <v>12</v>
      </c>
      <c r="CH3057">
        <v>3</v>
      </c>
      <c r="CI3057">
        <v>0</v>
      </c>
      <c r="CJ3057">
        <v>96469</v>
      </c>
      <c r="CK3057">
        <v>1.3786812343861758</v>
      </c>
      <c r="CL3057">
        <v>1.0137285091095716</v>
      </c>
      <c r="CM3057">
        <v>705</v>
      </c>
      <c r="CN3057">
        <v>1.6690144594366494</v>
      </c>
      <c r="CO3057">
        <v>14347.000000000002</v>
      </c>
      <c r="CP3057">
        <v>-0.22067481720000001</v>
      </c>
      <c r="CQ3057">
        <v>-9.8328904999999994E-2</v>
      </c>
      <c r="CR3057">
        <v>85741</v>
      </c>
      <c r="CS3057">
        <v>0.879</v>
      </c>
      <c r="CT3057">
        <v>76310</v>
      </c>
      <c r="CU3057">
        <v>0.85544382624999993</v>
      </c>
      <c r="CV3057">
        <v>338</v>
      </c>
      <c r="CW3057">
        <v>74</v>
      </c>
      <c r="CX3057">
        <v>68</v>
      </c>
      <c r="CY3057">
        <v>766</v>
      </c>
      <c r="CZ3057">
        <v>1873</v>
      </c>
      <c r="DA3057" s="2">
        <v>66805</v>
      </c>
      <c r="DB3057" s="2">
        <v>10635</v>
      </c>
      <c r="DC3057" s="2">
        <v>196.22</v>
      </c>
      <c r="DD3057" s="2">
        <v>11547</v>
      </c>
      <c r="DE3057">
        <v>704</v>
      </c>
      <c r="DF3057">
        <v>80</v>
      </c>
      <c r="DG3057">
        <v>62.62</v>
      </c>
      <c r="DH3057">
        <v>4.17</v>
      </c>
      <c r="DI3057" s="2">
        <v>21.92</v>
      </c>
      <c r="DJ3057">
        <v>3.05</v>
      </c>
      <c r="DK3057">
        <v>0.96633958499648576</v>
      </c>
      <c r="DL3057">
        <v>3.046594982078853E-2</v>
      </c>
      <c r="DM3057">
        <v>0</v>
      </c>
      <c r="DN3057">
        <v>107.8</v>
      </c>
      <c r="DO3057">
        <v>6.2E-2</v>
      </c>
      <c r="DP3057">
        <v>45352.14</v>
      </c>
      <c r="DQ3057" s="2">
        <v>0</v>
      </c>
      <c r="DR3057" s="2">
        <v>86089.089749859995</v>
      </c>
      <c r="DS3057">
        <v>5.0045837419977375E-2</v>
      </c>
      <c r="DT3057">
        <v>5.12684536827323</v>
      </c>
      <c r="DU3057">
        <v>8819224.0113613773</v>
      </c>
      <c r="DV3057">
        <v>0</v>
      </c>
    </row>
    <row r="3058" spans="1:126" x14ac:dyDescent="0.15">
      <c r="A3058" t="s">
        <v>3118</v>
      </c>
      <c r="B3058" t="s">
        <v>337</v>
      </c>
      <c r="C3058">
        <v>56</v>
      </c>
      <c r="D3058">
        <v>23</v>
      </c>
      <c r="E3058" t="s">
        <v>4954</v>
      </c>
      <c r="F3058">
        <v>56023</v>
      </c>
      <c r="G3058" t="s">
        <v>8041</v>
      </c>
      <c r="H3058">
        <v>93.5</v>
      </c>
      <c r="I3058">
        <v>0.2</v>
      </c>
      <c r="J3058">
        <v>0.7</v>
      </c>
      <c r="K3058">
        <v>0.3</v>
      </c>
      <c r="L3058">
        <v>1</v>
      </c>
      <c r="M3058">
        <v>4.3</v>
      </c>
      <c r="N3058">
        <f t="shared" si="193"/>
        <v>8762.36</v>
      </c>
      <c r="O3058">
        <f t="shared" si="191"/>
        <v>1237.6399999999994</v>
      </c>
      <c r="P3058">
        <f t="shared" si="192"/>
        <v>1.4851679999999998</v>
      </c>
      <c r="Q3058" s="4">
        <v>56023</v>
      </c>
      <c r="R3058" s="5">
        <v>42.229993</v>
      </c>
      <c r="S3058" s="5">
        <v>-110.68296100000001</v>
      </c>
      <c r="T3058">
        <v>7</v>
      </c>
      <c r="U3058">
        <v>-0.10248121843393035</v>
      </c>
      <c r="V3058">
        <v>17960</v>
      </c>
      <c r="W3058">
        <v>18180</v>
      </c>
      <c r="X3058">
        <v>18316</v>
      </c>
      <c r="Y3058">
        <v>18736</v>
      </c>
      <c r="Z3058">
        <v>9589</v>
      </c>
      <c r="AA3058">
        <v>55078</v>
      </c>
      <c r="AB3058">
        <v>7815.7179999999998</v>
      </c>
      <c r="AC3058">
        <v>66647</v>
      </c>
      <c r="AD3058">
        <v>2</v>
      </c>
      <c r="AE3058">
        <v>1.0919414719371041E-4</v>
      </c>
      <c r="AF3058">
        <v>46</v>
      </c>
      <c r="AG3058">
        <v>608</v>
      </c>
      <c r="AH3058">
        <v>7.5657894736842105E-2</v>
      </c>
      <c r="AI3058" s="3">
        <v>343798</v>
      </c>
      <c r="AJ3058" s="3">
        <v>2608778.9383133953</v>
      </c>
      <c r="AK3058">
        <v>99</v>
      </c>
      <c r="AL3058">
        <v>2617107.2000000002</v>
      </c>
      <c r="AM3058">
        <v>1335682</v>
      </c>
      <c r="AN3058">
        <v>52930</v>
      </c>
      <c r="AO3058">
        <v>1388612</v>
      </c>
      <c r="AP3058">
        <v>2</v>
      </c>
      <c r="AQ3058">
        <v>1</v>
      </c>
      <c r="AR3058">
        <v>3</v>
      </c>
      <c r="AS3058">
        <v>0.16501650165016502</v>
      </c>
      <c r="AT3058">
        <v>4</v>
      </c>
      <c r="AU3058">
        <v>16</v>
      </c>
      <c r="AV3058">
        <f t="shared" si="194"/>
        <v>20</v>
      </c>
      <c r="AW3058">
        <v>10564</v>
      </c>
      <c r="AX3058">
        <v>0.54</v>
      </c>
      <c r="AY3058">
        <v>1246917296.45647</v>
      </c>
      <c r="AZ3058">
        <v>1246917.2964564699</v>
      </c>
      <c r="BA3058">
        <v>86363.808926540994</v>
      </c>
      <c r="BB3058">
        <v>0.11578924232609707</v>
      </c>
      <c r="BC3058">
        <v>37532</v>
      </c>
      <c r="BD3058">
        <v>22000</v>
      </c>
      <c r="BE3058">
        <v>15532</v>
      </c>
      <c r="BF3058">
        <v>0.86481069042316261</v>
      </c>
      <c r="BG3058">
        <v>388544</v>
      </c>
      <c r="BH3058">
        <v>21.213365363616511</v>
      </c>
      <c r="BI3058">
        <v>2226</v>
      </c>
      <c r="BJ3058">
        <v>6</v>
      </c>
      <c r="BK3058">
        <v>3</v>
      </c>
      <c r="BL3058">
        <v>3</v>
      </c>
      <c r="BM3058">
        <v>0</v>
      </c>
      <c r="BN3058">
        <v>0</v>
      </c>
      <c r="BO3058">
        <v>1</v>
      </c>
      <c r="BP3058">
        <v>1</v>
      </c>
      <c r="BQ3058">
        <v>1</v>
      </c>
      <c r="BR3058">
        <v>1</v>
      </c>
      <c r="BS3058">
        <v>0</v>
      </c>
      <c r="BT3058">
        <v>16995</v>
      </c>
      <c r="BU3058">
        <v>0.57999999999999996</v>
      </c>
      <c r="BV3058">
        <v>0.70431569999999999</v>
      </c>
      <c r="BW3058">
        <v>110</v>
      </c>
      <c r="BX3058">
        <v>0.94145330000000005</v>
      </c>
      <c r="BY3058">
        <v>0.2698856</v>
      </c>
      <c r="BZ3058">
        <v>3</v>
      </c>
      <c r="CA3058">
        <v>2</v>
      </c>
      <c r="CB3058">
        <v>1</v>
      </c>
      <c r="CC3058">
        <v>1</v>
      </c>
      <c r="CD3058">
        <v>0</v>
      </c>
      <c r="CE3058">
        <v>1</v>
      </c>
      <c r="CF3058">
        <v>1</v>
      </c>
      <c r="CG3058">
        <v>3</v>
      </c>
      <c r="CH3058">
        <v>1</v>
      </c>
      <c r="CI3058">
        <v>0</v>
      </c>
      <c r="CJ3058">
        <v>18564</v>
      </c>
      <c r="CK3058">
        <v>0.70028011204481788</v>
      </c>
      <c r="CL3058">
        <v>1.0471445929526124</v>
      </c>
      <c r="CM3058">
        <v>102</v>
      </c>
      <c r="CN3058">
        <v>0.9510979942429002</v>
      </c>
      <c r="CO3058">
        <v>2033</v>
      </c>
      <c r="CP3058">
        <v>-6.4966576100000006E-2</v>
      </c>
      <c r="CQ3058">
        <v>0.266746131</v>
      </c>
      <c r="CR3058">
        <v>16662</v>
      </c>
      <c r="CS3058">
        <v>0.88700000000000001</v>
      </c>
      <c r="CT3058">
        <v>14494</v>
      </c>
      <c r="CU3058">
        <v>0.81613560578</v>
      </c>
      <c r="CV3058">
        <v>22</v>
      </c>
      <c r="CW3058">
        <v>11</v>
      </c>
      <c r="CX3058">
        <v>12</v>
      </c>
      <c r="CY3058">
        <v>506</v>
      </c>
      <c r="CZ3058">
        <v>967</v>
      </c>
      <c r="DA3058" s="2">
        <v>10164</v>
      </c>
      <c r="DB3058" s="2">
        <v>1605</v>
      </c>
      <c r="DC3058" s="2">
        <v>59.9</v>
      </c>
      <c r="DD3058" s="2">
        <v>641</v>
      </c>
      <c r="DE3058">
        <v>292</v>
      </c>
      <c r="DF3058">
        <v>33</v>
      </c>
      <c r="DG3058">
        <v>43.56</v>
      </c>
      <c r="DH3058">
        <v>32.67</v>
      </c>
      <c r="DI3058" s="2">
        <v>38.119999999999997</v>
      </c>
      <c r="DJ3058">
        <v>5.12</v>
      </c>
      <c r="DL3058">
        <v>0</v>
      </c>
      <c r="DM3058">
        <v>0</v>
      </c>
      <c r="DN3058">
        <v>0</v>
      </c>
      <c r="DO3058">
        <v>0</v>
      </c>
      <c r="DP3058">
        <v>1147.8500000000001</v>
      </c>
      <c r="DQ3058" s="2">
        <f>783467+6110+54097+7831</f>
        <v>851505</v>
      </c>
      <c r="DR3058" s="2">
        <v>10478.439386210001</v>
      </c>
      <c r="DS3058">
        <v>4.0038250735576668E-3</v>
      </c>
      <c r="DT3058">
        <v>3.6086311138118399</v>
      </c>
      <c r="DU3058">
        <v>9444174.4701009858</v>
      </c>
      <c r="DV3058">
        <v>0</v>
      </c>
    </row>
    <row r="3059" spans="1:126" x14ac:dyDescent="0.15">
      <c r="A3059" t="s">
        <v>3118</v>
      </c>
      <c r="B3059" t="s">
        <v>4955</v>
      </c>
      <c r="C3059">
        <v>56</v>
      </c>
      <c r="D3059">
        <v>25</v>
      </c>
      <c r="E3059" t="s">
        <v>4956</v>
      </c>
      <c r="F3059">
        <v>56025</v>
      </c>
      <c r="G3059" t="s">
        <v>8042</v>
      </c>
      <c r="H3059">
        <v>89.1</v>
      </c>
      <c r="I3059">
        <v>0.8</v>
      </c>
      <c r="J3059">
        <v>0.8</v>
      </c>
      <c r="K3059">
        <v>0.6</v>
      </c>
      <c r="L3059">
        <v>1.7</v>
      </c>
      <c r="M3059">
        <v>6.9</v>
      </c>
      <c r="N3059">
        <f t="shared" si="193"/>
        <v>7990.9499999999989</v>
      </c>
      <c r="O3059">
        <f t="shared" si="191"/>
        <v>2009.0500000000011</v>
      </c>
      <c r="P3059">
        <f t="shared" si="192"/>
        <v>2.4108600000000022</v>
      </c>
      <c r="Q3059" s="4">
        <v>56025</v>
      </c>
      <c r="R3059" s="5">
        <v>42.977645000000003</v>
      </c>
      <c r="S3059" s="5">
        <v>-106.768219</v>
      </c>
      <c r="T3059">
        <v>3</v>
      </c>
      <c r="U3059">
        <v>0.313000671512353</v>
      </c>
      <c r="V3059">
        <v>75876</v>
      </c>
      <c r="W3059">
        <v>78667</v>
      </c>
      <c r="X3059">
        <v>80011</v>
      </c>
      <c r="Y3059">
        <v>82134</v>
      </c>
      <c r="Z3059">
        <v>43356</v>
      </c>
      <c r="AA3059">
        <v>55079</v>
      </c>
      <c r="AB3059">
        <v>35078.335999999996</v>
      </c>
      <c r="AC3059">
        <v>56871</v>
      </c>
      <c r="AD3059">
        <v>3</v>
      </c>
      <c r="AE3059">
        <v>3.7494844458886902E-5</v>
      </c>
      <c r="AF3059">
        <v>20</v>
      </c>
      <c r="AG3059">
        <v>397</v>
      </c>
      <c r="AH3059">
        <v>5.0377833753148617E-2</v>
      </c>
      <c r="AI3059" s="3">
        <v>1691017</v>
      </c>
      <c r="AJ3059" s="3">
        <v>3417924.2961494103</v>
      </c>
      <c r="AK3059">
        <v>160</v>
      </c>
      <c r="AL3059">
        <v>3440582.4</v>
      </c>
      <c r="AM3059">
        <v>1054598</v>
      </c>
      <c r="AN3059">
        <v>53163</v>
      </c>
      <c r="AO3059">
        <v>1107761</v>
      </c>
      <c r="AP3059">
        <v>6</v>
      </c>
      <c r="AQ3059">
        <v>3</v>
      </c>
      <c r="AR3059">
        <v>9</v>
      </c>
      <c r="AS3059">
        <v>0.11440629488858098</v>
      </c>
      <c r="AT3059">
        <v>9</v>
      </c>
      <c r="AU3059">
        <v>83</v>
      </c>
      <c r="AV3059">
        <f t="shared" si="194"/>
        <v>92</v>
      </c>
      <c r="AW3059">
        <v>74005</v>
      </c>
      <c r="AX3059">
        <v>0.95</v>
      </c>
      <c r="AY3059">
        <v>232912715.73865199</v>
      </c>
      <c r="AZ3059">
        <v>232912.71573865198</v>
      </c>
      <c r="BA3059">
        <v>3501.5183558536701</v>
      </c>
      <c r="BB3059">
        <v>2.8559039204471057</v>
      </c>
      <c r="BC3059">
        <v>41771</v>
      </c>
      <c r="BD3059">
        <v>22389</v>
      </c>
      <c r="BE3059">
        <v>19382</v>
      </c>
      <c r="BF3059">
        <v>0.2554430913595867</v>
      </c>
      <c r="BG3059">
        <v>2518121</v>
      </c>
      <c r="BH3059">
        <v>31.47218507455225</v>
      </c>
      <c r="BI3059">
        <v>8071</v>
      </c>
      <c r="BJ3059">
        <v>51</v>
      </c>
      <c r="BK3059">
        <v>21</v>
      </c>
      <c r="BL3059">
        <v>12</v>
      </c>
      <c r="BM3059">
        <v>4</v>
      </c>
      <c r="BN3059">
        <v>5</v>
      </c>
      <c r="BO3059">
        <v>6</v>
      </c>
      <c r="BP3059">
        <v>1</v>
      </c>
      <c r="BQ3059">
        <v>9</v>
      </c>
      <c r="BR3059">
        <v>3</v>
      </c>
      <c r="BS3059">
        <v>2</v>
      </c>
      <c r="BT3059">
        <v>74508</v>
      </c>
      <c r="BU3059">
        <v>0.74</v>
      </c>
      <c r="BV3059">
        <v>0.60351589999999999</v>
      </c>
      <c r="BW3059">
        <v>517</v>
      </c>
      <c r="BX3059">
        <v>1.5300370000000001</v>
      </c>
      <c r="BY3059">
        <v>0.18169569999999999</v>
      </c>
      <c r="BZ3059">
        <v>53</v>
      </c>
      <c r="CA3059">
        <v>17</v>
      </c>
      <c r="CB3059">
        <v>12</v>
      </c>
      <c r="CC3059">
        <v>2</v>
      </c>
      <c r="CD3059">
        <v>8</v>
      </c>
      <c r="CE3059">
        <v>7</v>
      </c>
      <c r="CF3059">
        <v>1</v>
      </c>
      <c r="CG3059">
        <v>12</v>
      </c>
      <c r="CH3059">
        <v>4</v>
      </c>
      <c r="CI3059">
        <v>1</v>
      </c>
      <c r="CJ3059">
        <v>81603</v>
      </c>
      <c r="CK3059">
        <v>1.4337708172493659</v>
      </c>
      <c r="CL3059">
        <v>1.1159640111689475</v>
      </c>
      <c r="CM3059">
        <v>504</v>
      </c>
      <c r="CN3059">
        <v>1.9551917905424256</v>
      </c>
      <c r="CO3059">
        <v>9698</v>
      </c>
      <c r="CP3059">
        <v>-0.22236296990000001</v>
      </c>
      <c r="CQ3059">
        <v>-0.24793562760000001</v>
      </c>
      <c r="CR3059">
        <v>72208</v>
      </c>
      <c r="CS3059">
        <v>0.873</v>
      </c>
      <c r="CT3059">
        <v>63812</v>
      </c>
      <c r="CU3059">
        <v>0.82343765426000004</v>
      </c>
      <c r="CV3059">
        <v>276</v>
      </c>
      <c r="CW3059">
        <v>57</v>
      </c>
      <c r="CX3059">
        <v>57</v>
      </c>
      <c r="CY3059">
        <v>296</v>
      </c>
      <c r="CZ3059">
        <v>674</v>
      </c>
      <c r="DA3059" s="2">
        <v>57246</v>
      </c>
      <c r="DB3059" s="2">
        <v>8420</v>
      </c>
      <c r="DC3059" s="2">
        <v>187.72</v>
      </c>
      <c r="DD3059" s="2">
        <v>5921</v>
      </c>
      <c r="DE3059">
        <v>242</v>
      </c>
      <c r="DF3059">
        <v>26</v>
      </c>
      <c r="DG3059">
        <v>51.87</v>
      </c>
      <c r="DH3059">
        <v>4.9400000000000004</v>
      </c>
      <c r="DI3059" s="2">
        <v>23.46</v>
      </c>
      <c r="DJ3059">
        <v>2.4900000000000002</v>
      </c>
      <c r="DK3059">
        <v>0.94560906247542165</v>
      </c>
      <c r="DL3059">
        <v>0</v>
      </c>
      <c r="DM3059">
        <v>0</v>
      </c>
      <c r="DN3059">
        <v>0</v>
      </c>
      <c r="DO3059">
        <v>0</v>
      </c>
      <c r="DP3059">
        <v>31.78</v>
      </c>
      <c r="DQ3059" s="2">
        <v>5598</v>
      </c>
      <c r="DR3059" s="2">
        <v>74932.166541719998</v>
      </c>
      <c r="DS3059">
        <v>2.1778919365189831E-2</v>
      </c>
      <c r="DV3059">
        <v>0</v>
      </c>
    </row>
    <row r="3060" spans="1:126" x14ac:dyDescent="0.15">
      <c r="A3060" t="s">
        <v>3118</v>
      </c>
      <c r="B3060" t="s">
        <v>4957</v>
      </c>
      <c r="C3060">
        <v>56</v>
      </c>
      <c r="D3060">
        <v>27</v>
      </c>
      <c r="E3060" t="s">
        <v>4958</v>
      </c>
      <c r="F3060">
        <v>56027</v>
      </c>
      <c r="G3060" t="s">
        <v>8043</v>
      </c>
      <c r="H3060">
        <v>95</v>
      </c>
      <c r="I3060">
        <v>0.2</v>
      </c>
      <c r="J3060">
        <v>0.8</v>
      </c>
      <c r="K3060">
        <v>0.4</v>
      </c>
      <c r="L3060">
        <v>1.5</v>
      </c>
      <c r="M3060">
        <v>2.1</v>
      </c>
      <c r="N3060">
        <f t="shared" si="193"/>
        <v>9032.5</v>
      </c>
      <c r="O3060">
        <f t="shared" si="191"/>
        <v>967.5</v>
      </c>
      <c r="P3060">
        <f t="shared" si="192"/>
        <v>1.1610000000000005</v>
      </c>
      <c r="Q3060" s="4">
        <v>56027</v>
      </c>
      <c r="R3060" s="5">
        <v>43.062159000000001</v>
      </c>
      <c r="S3060" s="5">
        <v>-104.468373</v>
      </c>
      <c r="T3060">
        <v>9</v>
      </c>
      <c r="U3060">
        <v>0.168586958738837</v>
      </c>
      <c r="V3060">
        <v>2478</v>
      </c>
      <c r="W3060">
        <v>2492</v>
      </c>
      <c r="X3060">
        <v>2516</v>
      </c>
      <c r="Y3060">
        <v>2496</v>
      </c>
      <c r="Z3060">
        <v>1327</v>
      </c>
      <c r="AA3060">
        <v>55081</v>
      </c>
      <c r="AB3060">
        <v>896.17699999999991</v>
      </c>
      <c r="AC3060">
        <v>40398</v>
      </c>
      <c r="AD3060">
        <v>1</v>
      </c>
      <c r="AE3060">
        <v>3.9745627980922101E-4</v>
      </c>
      <c r="AF3060">
        <v>9</v>
      </c>
      <c r="AG3060">
        <v>234</v>
      </c>
      <c r="AH3060">
        <v>3.8461538461538464E-2</v>
      </c>
      <c r="AI3060" s="3">
        <v>1358802</v>
      </c>
      <c r="AJ3060" s="3">
        <v>1680647.6913333151</v>
      </c>
      <c r="AK3060">
        <v>2532</v>
      </c>
      <c r="AL3060">
        <v>1681913.5999999999</v>
      </c>
      <c r="AM3060">
        <v>336955</v>
      </c>
      <c r="AN3060">
        <v>28718</v>
      </c>
      <c r="AO3060">
        <v>365673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1</v>
      </c>
      <c r="AV3060">
        <f t="shared" si="194"/>
        <v>2</v>
      </c>
      <c r="AW3060">
        <v>23</v>
      </c>
      <c r="AX3060">
        <v>1.0000000000000009E-2</v>
      </c>
      <c r="AY3060">
        <v>139276180.37022001</v>
      </c>
      <c r="AZ3060">
        <v>139276.18037022001</v>
      </c>
      <c r="BA3060">
        <v>57702.871517569503</v>
      </c>
      <c r="BB3060">
        <v>0.17330160071765538</v>
      </c>
      <c r="BC3060">
        <v>430</v>
      </c>
      <c r="BD3060">
        <v>430</v>
      </c>
      <c r="BE3060">
        <v>0</v>
      </c>
      <c r="BF3060">
        <v>0</v>
      </c>
      <c r="BG3060">
        <v>85475</v>
      </c>
      <c r="BH3060">
        <v>33.972575516693162</v>
      </c>
      <c r="BI3060">
        <v>369</v>
      </c>
      <c r="BJ3060">
        <v>5</v>
      </c>
      <c r="BK3060">
        <v>3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2366</v>
      </c>
      <c r="BU3060">
        <v>0.59</v>
      </c>
      <c r="BV3060">
        <v>0.64553170000000004</v>
      </c>
      <c r="BW3060">
        <v>36</v>
      </c>
      <c r="BX3060">
        <v>3.8038889999999999</v>
      </c>
      <c r="BY3060">
        <v>3.5266860000000002</v>
      </c>
      <c r="BZ3060">
        <v>2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0</v>
      </c>
      <c r="CI3060">
        <v>0</v>
      </c>
      <c r="CJ3060">
        <v>2530</v>
      </c>
      <c r="CK3060">
        <v>1.5810276679841897</v>
      </c>
      <c r="CL3060">
        <v>0.92665214233841686</v>
      </c>
      <c r="CM3060">
        <v>37</v>
      </c>
      <c r="CN3060">
        <v>2.820083280106549</v>
      </c>
      <c r="CO3060">
        <v>286</v>
      </c>
      <c r="CP3060">
        <v>-1.0795856994999999</v>
      </c>
      <c r="CQ3060">
        <v>-0.45367826300000003</v>
      </c>
      <c r="CR3060">
        <v>2162</v>
      </c>
      <c r="CS3060">
        <v>0.84599999999999997</v>
      </c>
      <c r="CT3060">
        <v>1868</v>
      </c>
      <c r="CU3060">
        <v>0.80123743233</v>
      </c>
      <c r="CW3060">
        <v>0</v>
      </c>
      <c r="CX3060">
        <v>1</v>
      </c>
      <c r="CY3060">
        <v>194</v>
      </c>
      <c r="CZ3060">
        <v>387</v>
      </c>
      <c r="DA3060" s="2">
        <v>1823</v>
      </c>
      <c r="DB3060" s="2">
        <v>200</v>
      </c>
      <c r="DC3060" s="2">
        <v>118.06</v>
      </c>
      <c r="DD3060" s="2">
        <v>171</v>
      </c>
      <c r="DE3060">
        <v>125</v>
      </c>
      <c r="DF3060">
        <v>2</v>
      </c>
      <c r="DG3060">
        <v>39.35</v>
      </c>
      <c r="DH3060">
        <v>39.35</v>
      </c>
      <c r="DI3060" s="2">
        <v>39.35</v>
      </c>
      <c r="DJ3060">
        <v>-0.01</v>
      </c>
      <c r="DK3060">
        <v>0.88440184809854561</v>
      </c>
      <c r="DL3060">
        <v>0</v>
      </c>
      <c r="DM3060">
        <v>0</v>
      </c>
      <c r="DN3060">
        <v>3</v>
      </c>
      <c r="DO3060">
        <v>2E-3</v>
      </c>
      <c r="DP3060">
        <v>13914.99</v>
      </c>
      <c r="DQ3060" s="2">
        <v>840</v>
      </c>
      <c r="DR3060" s="2">
        <v>0</v>
      </c>
      <c r="DS3060">
        <v>0</v>
      </c>
      <c r="DV3060">
        <v>0</v>
      </c>
    </row>
    <row r="3061" spans="1:126" x14ac:dyDescent="0.15">
      <c r="A3061" t="s">
        <v>3118</v>
      </c>
      <c r="B3061" t="s">
        <v>599</v>
      </c>
      <c r="C3061">
        <v>56</v>
      </c>
      <c r="D3061">
        <v>29</v>
      </c>
      <c r="E3061" t="s">
        <v>4959</v>
      </c>
      <c r="F3061">
        <v>56029</v>
      </c>
      <c r="G3061" t="s">
        <v>8044</v>
      </c>
      <c r="H3061">
        <v>92.5</v>
      </c>
      <c r="I3061">
        <v>0.2</v>
      </c>
      <c r="J3061">
        <v>0.5</v>
      </c>
      <c r="K3061">
        <v>0.6</v>
      </c>
      <c r="L3061">
        <v>1.4</v>
      </c>
      <c r="M3061">
        <v>4.8</v>
      </c>
      <c r="N3061">
        <f t="shared" si="193"/>
        <v>8581.9000000000015</v>
      </c>
      <c r="O3061">
        <f t="shared" si="191"/>
        <v>1418.0999999999985</v>
      </c>
      <c r="P3061">
        <f t="shared" si="192"/>
        <v>1.7017199999999988</v>
      </c>
      <c r="Q3061" s="4">
        <v>56029</v>
      </c>
      <c r="R3061" s="5">
        <v>44.492387000000001</v>
      </c>
      <c r="S3061" s="5">
        <v>-109.593597</v>
      </c>
      <c r="T3061">
        <v>7</v>
      </c>
      <c r="U3061">
        <v>0.12112881166341868</v>
      </c>
      <c r="V3061">
        <v>28203</v>
      </c>
      <c r="W3061">
        <v>28735</v>
      </c>
      <c r="X3061">
        <v>28985</v>
      </c>
      <c r="Y3061">
        <v>29110</v>
      </c>
      <c r="Z3061">
        <v>14863</v>
      </c>
      <c r="AA3061">
        <v>55083</v>
      </c>
      <c r="AB3061">
        <v>12320.113000000001</v>
      </c>
      <c r="AC3061">
        <v>56363</v>
      </c>
      <c r="AD3061">
        <v>3</v>
      </c>
      <c r="AE3061">
        <v>1.0350181128169743E-4</v>
      </c>
      <c r="AF3061">
        <v>52</v>
      </c>
      <c r="AG3061">
        <v>860</v>
      </c>
      <c r="AH3061">
        <v>6.0465116279069767E-2</v>
      </c>
      <c r="AI3061" s="3">
        <v>813152</v>
      </c>
      <c r="AJ3061" s="3">
        <v>4441432.8441405855</v>
      </c>
      <c r="AK3061">
        <v>89</v>
      </c>
      <c r="AL3061">
        <v>4460064</v>
      </c>
      <c r="AM3061">
        <v>925096</v>
      </c>
      <c r="AN3061">
        <v>90662</v>
      </c>
      <c r="AO3061">
        <v>1015758</v>
      </c>
      <c r="AP3061">
        <v>6</v>
      </c>
      <c r="AQ3061">
        <v>1</v>
      </c>
      <c r="AR3061">
        <v>7</v>
      </c>
      <c r="AS3061">
        <v>0.243605359317905</v>
      </c>
      <c r="AT3061">
        <v>6</v>
      </c>
      <c r="AU3061">
        <v>37</v>
      </c>
      <c r="AV3061">
        <f t="shared" si="194"/>
        <v>43</v>
      </c>
      <c r="AW3061">
        <v>18521</v>
      </c>
      <c r="AX3061">
        <v>0.64</v>
      </c>
      <c r="AY3061">
        <v>2944769798.5037198</v>
      </c>
      <c r="AZ3061">
        <v>2944769.7985037197</v>
      </c>
      <c r="BA3061">
        <v>114326.033569062</v>
      </c>
      <c r="BB3061">
        <v>8.7469141435394998E-2</v>
      </c>
      <c r="BG3061">
        <v>945349</v>
      </c>
      <c r="BH3061">
        <v>32.61511126444713</v>
      </c>
      <c r="BI3061">
        <v>3797</v>
      </c>
      <c r="BJ3061">
        <v>24</v>
      </c>
      <c r="BK3061">
        <v>10</v>
      </c>
      <c r="BL3061">
        <v>5</v>
      </c>
      <c r="BM3061">
        <v>0</v>
      </c>
      <c r="BN3061">
        <v>0</v>
      </c>
      <c r="BO3061">
        <v>0</v>
      </c>
      <c r="BP3061">
        <v>2</v>
      </c>
      <c r="BQ3061">
        <v>4</v>
      </c>
      <c r="BR3061">
        <v>2</v>
      </c>
      <c r="BS3061">
        <v>0</v>
      </c>
      <c r="BT3061">
        <v>27976</v>
      </c>
      <c r="BU3061">
        <v>0.74</v>
      </c>
      <c r="BV3061">
        <v>0.68789020000000001</v>
      </c>
      <c r="BW3061">
        <v>280</v>
      </c>
      <c r="BX3061">
        <v>1.6800120000000001</v>
      </c>
      <c r="BY3061">
        <v>1.184113</v>
      </c>
      <c r="BZ3061">
        <v>26</v>
      </c>
      <c r="CA3061">
        <v>11</v>
      </c>
      <c r="CB3061">
        <v>4</v>
      </c>
      <c r="CC3061">
        <v>0</v>
      </c>
      <c r="CD3061">
        <v>0</v>
      </c>
      <c r="CE3061">
        <v>0</v>
      </c>
      <c r="CF3061">
        <v>2</v>
      </c>
      <c r="CG3061">
        <v>2</v>
      </c>
      <c r="CH3061">
        <v>2</v>
      </c>
      <c r="CI3061">
        <v>0</v>
      </c>
      <c r="CJ3061">
        <v>29126</v>
      </c>
      <c r="CK3061">
        <v>1.6136785003090022</v>
      </c>
      <c r="CL3061">
        <v>1.0067539627842867</v>
      </c>
      <c r="CM3061">
        <v>274</v>
      </c>
      <c r="CN3061">
        <v>2.2251170756841696</v>
      </c>
      <c r="CO3061">
        <v>4311</v>
      </c>
      <c r="CP3061">
        <v>0.61600009099999997</v>
      </c>
      <c r="CQ3061">
        <v>0.362825711</v>
      </c>
      <c r="CR3061">
        <v>25678</v>
      </c>
      <c r="CS3061">
        <v>0.87599999999999989</v>
      </c>
      <c r="CT3061">
        <v>23352</v>
      </c>
      <c r="CU3061">
        <v>0.81811650601999997</v>
      </c>
      <c r="CV3061">
        <v>89</v>
      </c>
      <c r="CW3061">
        <v>22</v>
      </c>
      <c r="CX3061">
        <v>35</v>
      </c>
      <c r="CY3061">
        <v>1084</v>
      </c>
      <c r="CZ3061">
        <v>1406</v>
      </c>
      <c r="DA3061" s="2">
        <v>21439</v>
      </c>
      <c r="DB3061" s="2">
        <v>3205</v>
      </c>
      <c r="DC3061" s="2">
        <v>304.51</v>
      </c>
      <c r="DD3061" s="2">
        <v>1507</v>
      </c>
      <c r="DE3061">
        <v>482</v>
      </c>
      <c r="DF3061">
        <v>55</v>
      </c>
      <c r="DG3061">
        <v>112.91</v>
      </c>
      <c r="DH3061">
        <v>10.26</v>
      </c>
      <c r="DI3061" s="2">
        <v>51.32</v>
      </c>
      <c r="DJ3061">
        <v>3.96</v>
      </c>
      <c r="DK3061">
        <v>0.98672941836212669</v>
      </c>
      <c r="DL3061">
        <v>2.3255813953488372E-3</v>
      </c>
      <c r="DM3061">
        <v>0</v>
      </c>
      <c r="DN3061">
        <v>6.3</v>
      </c>
      <c r="DO3061">
        <v>2E-3</v>
      </c>
      <c r="DP3061">
        <v>721.22</v>
      </c>
      <c r="DQ3061" s="2">
        <f>1524707+175453</f>
        <v>1700160</v>
      </c>
      <c r="DR3061" s="2">
        <v>35302.27849936999</v>
      </c>
      <c r="DS3061">
        <v>7.7339349175940307E-3</v>
      </c>
      <c r="DV3061">
        <v>0</v>
      </c>
    </row>
    <row r="3062" spans="1:126" x14ac:dyDescent="0.15">
      <c r="A3062" t="s">
        <v>3118</v>
      </c>
      <c r="B3062" t="s">
        <v>2622</v>
      </c>
      <c r="C3062">
        <v>56</v>
      </c>
      <c r="D3062">
        <v>31</v>
      </c>
      <c r="E3062" t="s">
        <v>4960</v>
      </c>
      <c r="F3062">
        <v>56031</v>
      </c>
      <c r="G3062" t="s">
        <v>8045</v>
      </c>
      <c r="H3062">
        <v>91.2</v>
      </c>
      <c r="I3062">
        <v>0.3</v>
      </c>
      <c r="J3062">
        <v>0.3</v>
      </c>
      <c r="K3062">
        <v>0.4</v>
      </c>
      <c r="L3062">
        <v>1.1000000000000001</v>
      </c>
      <c r="M3062">
        <v>6.7</v>
      </c>
      <c r="N3062">
        <f t="shared" si="193"/>
        <v>8363.8799999999992</v>
      </c>
      <c r="O3062">
        <f t="shared" ref="O3062:O3069" si="195">10000-N3062</f>
        <v>1636.1200000000008</v>
      </c>
      <c r="P3062">
        <f t="shared" ref="P3062:P3069" si="196">O3062/833.333333333333</f>
        <v>1.9633440000000018</v>
      </c>
      <c r="Q3062" s="4">
        <v>56031</v>
      </c>
      <c r="R3062" s="5">
        <v>42.131593000000002</v>
      </c>
      <c r="S3062" s="5">
        <v>-104.953963</v>
      </c>
      <c r="T3062">
        <v>7</v>
      </c>
      <c r="U3062">
        <v>0.21401254724780325</v>
      </c>
      <c r="V3062">
        <v>8677</v>
      </c>
      <c r="W3062">
        <v>8730</v>
      </c>
      <c r="X3062">
        <v>8750</v>
      </c>
      <c r="Y3062">
        <v>8797</v>
      </c>
      <c r="Z3062">
        <v>4362</v>
      </c>
      <c r="AA3062">
        <v>55085</v>
      </c>
      <c r="AB3062">
        <v>3277.893</v>
      </c>
      <c r="AC3062">
        <v>38500</v>
      </c>
      <c r="AD3062">
        <v>2</v>
      </c>
      <c r="AE3062">
        <v>2.2857142857142857E-4</v>
      </c>
      <c r="AF3062">
        <v>16</v>
      </c>
      <c r="AG3062">
        <v>505</v>
      </c>
      <c r="AH3062">
        <v>3.1683168316831684E-2</v>
      </c>
      <c r="AI3062" s="3">
        <v>1224330</v>
      </c>
      <c r="AJ3062" s="3">
        <v>1333879.843118015</v>
      </c>
      <c r="AK3062">
        <v>400</v>
      </c>
      <c r="AL3062">
        <v>1351052.8</v>
      </c>
      <c r="AM3062">
        <v>1064104</v>
      </c>
      <c r="AN3062">
        <v>89958</v>
      </c>
      <c r="AO3062">
        <v>1154062</v>
      </c>
      <c r="AP3062">
        <v>2</v>
      </c>
      <c r="AQ3062">
        <v>0</v>
      </c>
      <c r="AR3062">
        <v>2</v>
      </c>
      <c r="AS3062">
        <v>0.22909507445589919</v>
      </c>
      <c r="AT3062">
        <v>2</v>
      </c>
      <c r="AU3062">
        <v>11</v>
      </c>
      <c r="AV3062">
        <f t="shared" si="194"/>
        <v>13</v>
      </c>
      <c r="AW3062">
        <v>142</v>
      </c>
      <c r="AX3062">
        <v>2.0000000000000018E-2</v>
      </c>
      <c r="AY3062">
        <v>55253406.906013697</v>
      </c>
      <c r="AZ3062">
        <v>55253.406906013697</v>
      </c>
      <c r="BA3062">
        <v>6269.5758306282796</v>
      </c>
      <c r="BB3062">
        <v>1.5950042347598323</v>
      </c>
      <c r="BC3062">
        <v>6436</v>
      </c>
      <c r="BD3062">
        <v>6285</v>
      </c>
      <c r="BE3062">
        <v>151</v>
      </c>
      <c r="BF3062">
        <v>1.7402327993546157E-2</v>
      </c>
      <c r="BG3062">
        <v>261439</v>
      </c>
      <c r="BH3062">
        <v>29.878742857142857</v>
      </c>
      <c r="BI3062">
        <v>1429</v>
      </c>
      <c r="BJ3062">
        <v>14</v>
      </c>
      <c r="BK3062">
        <v>4</v>
      </c>
      <c r="BL3062">
        <v>0</v>
      </c>
      <c r="BM3062">
        <v>0</v>
      </c>
      <c r="BN3062">
        <v>0</v>
      </c>
      <c r="BO3062">
        <v>3</v>
      </c>
      <c r="BP3062">
        <v>0</v>
      </c>
      <c r="BQ3062">
        <v>0</v>
      </c>
      <c r="BR3062">
        <v>1</v>
      </c>
      <c r="BS3062">
        <v>0</v>
      </c>
      <c r="BT3062">
        <v>8196</v>
      </c>
      <c r="BU3062">
        <v>0.63</v>
      </c>
      <c r="BV3062">
        <v>0.68747170000000002</v>
      </c>
      <c r="BW3062">
        <v>105</v>
      </c>
      <c r="BX3062">
        <v>2.6842359999999998</v>
      </c>
      <c r="BY3062">
        <v>2.468899</v>
      </c>
      <c r="BZ3062">
        <v>12</v>
      </c>
      <c r="CA3062">
        <v>2</v>
      </c>
      <c r="CB3062">
        <v>0</v>
      </c>
      <c r="CC3062">
        <v>0</v>
      </c>
      <c r="CD3062">
        <v>0</v>
      </c>
      <c r="CE3062">
        <v>3</v>
      </c>
      <c r="CF3062">
        <v>0</v>
      </c>
      <c r="CG3062">
        <v>0</v>
      </c>
      <c r="CH3062">
        <v>1</v>
      </c>
      <c r="CI3062">
        <v>0</v>
      </c>
      <c r="CJ3062">
        <v>8776</v>
      </c>
      <c r="CK3062">
        <v>2.051048313582498</v>
      </c>
      <c r="CL3062">
        <v>0.96609808102345418</v>
      </c>
      <c r="CM3062">
        <v>96</v>
      </c>
      <c r="CN3062">
        <v>2.753661874862245</v>
      </c>
      <c r="CO3062">
        <v>949</v>
      </c>
      <c r="CP3062">
        <v>-0.11406635950000001</v>
      </c>
      <c r="CQ3062">
        <v>-0.33788110220000001</v>
      </c>
      <c r="CR3062">
        <v>7702</v>
      </c>
      <c r="CS3062">
        <v>0.872</v>
      </c>
      <c r="CT3062">
        <v>7028</v>
      </c>
      <c r="CU3062">
        <v>0.82236576504000003</v>
      </c>
      <c r="CV3062">
        <v>14</v>
      </c>
      <c r="CW3062">
        <v>2</v>
      </c>
      <c r="CX3062">
        <v>4</v>
      </c>
      <c r="CY3062">
        <v>437</v>
      </c>
      <c r="CZ3062">
        <v>806</v>
      </c>
      <c r="DA3062" s="2">
        <v>5964</v>
      </c>
      <c r="DB3062" s="2">
        <v>685</v>
      </c>
      <c r="DC3062" s="2">
        <v>136.91</v>
      </c>
      <c r="DD3062" s="2">
        <v>499</v>
      </c>
      <c r="DE3062">
        <v>276</v>
      </c>
      <c r="DF3062">
        <v>22</v>
      </c>
      <c r="DG3062">
        <v>68.45</v>
      </c>
      <c r="DH3062">
        <v>45.64</v>
      </c>
      <c r="DI3062" s="2">
        <v>22.82</v>
      </c>
      <c r="DJ3062">
        <v>4.0999999999999996</v>
      </c>
      <c r="DK3062">
        <v>0.98170591262159712</v>
      </c>
      <c r="DL3062">
        <v>1.9801980198019802E-3</v>
      </c>
      <c r="DM3062">
        <v>0</v>
      </c>
      <c r="DN3062">
        <v>8.6999999999999993</v>
      </c>
      <c r="DO3062">
        <v>6.9999999999999993E-3</v>
      </c>
      <c r="DP3062">
        <v>41877.64</v>
      </c>
      <c r="DQ3062" s="2">
        <v>1141</v>
      </c>
      <c r="DR3062" s="2">
        <v>3346.8408417099999</v>
      </c>
      <c r="DS3062">
        <v>1.3205197947038042E-5</v>
      </c>
      <c r="DV3062">
        <v>1</v>
      </c>
    </row>
    <row r="3063" spans="1:126" x14ac:dyDescent="0.15">
      <c r="A3063" t="s">
        <v>3118</v>
      </c>
      <c r="B3063" t="s">
        <v>1691</v>
      </c>
      <c r="C3063">
        <v>56</v>
      </c>
      <c r="D3063">
        <v>33</v>
      </c>
      <c r="E3063" t="s">
        <v>4961</v>
      </c>
      <c r="F3063">
        <v>56033</v>
      </c>
      <c r="G3063" t="s">
        <v>8046</v>
      </c>
      <c r="H3063">
        <v>93.1</v>
      </c>
      <c r="I3063">
        <v>0.3</v>
      </c>
      <c r="J3063">
        <v>1.1000000000000001</v>
      </c>
      <c r="K3063">
        <v>0.7</v>
      </c>
      <c r="L3063">
        <v>1.3</v>
      </c>
      <c r="M3063">
        <v>3.5</v>
      </c>
      <c r="N3063">
        <f t="shared" si="193"/>
        <v>8683.3399999999983</v>
      </c>
      <c r="O3063">
        <f t="shared" si="195"/>
        <v>1316.6600000000017</v>
      </c>
      <c r="P3063">
        <f t="shared" si="196"/>
        <v>1.5799920000000025</v>
      </c>
      <c r="Q3063" s="4">
        <v>56033</v>
      </c>
      <c r="R3063" s="5">
        <v>44.781368999999998</v>
      </c>
      <c r="S3063" s="5">
        <v>-106.88121099999999</v>
      </c>
      <c r="T3063">
        <v>7</v>
      </c>
      <c r="U3063">
        <v>-0.24900106645691727</v>
      </c>
      <c r="V3063">
        <v>29097</v>
      </c>
      <c r="W3063">
        <v>29578</v>
      </c>
      <c r="X3063">
        <v>29738</v>
      </c>
      <c r="Y3063">
        <v>29940</v>
      </c>
      <c r="Z3063">
        <v>15674</v>
      </c>
      <c r="AA3063">
        <v>55087</v>
      </c>
      <c r="AB3063">
        <v>12004.526999999998</v>
      </c>
      <c r="AC3063">
        <v>55455</v>
      </c>
      <c r="AD3063">
        <v>2</v>
      </c>
      <c r="AE3063">
        <v>6.7254018427601056E-5</v>
      </c>
      <c r="AF3063">
        <v>47</v>
      </c>
      <c r="AG3063">
        <v>702</v>
      </c>
      <c r="AH3063">
        <v>6.6951566951566954E-2</v>
      </c>
      <c r="AI3063" s="3">
        <v>1304838</v>
      </c>
      <c r="AJ3063" s="3">
        <v>1614967.67283674</v>
      </c>
      <c r="AK3063">
        <v>113</v>
      </c>
      <c r="AL3063">
        <v>1617369.5999999999</v>
      </c>
      <c r="AM3063">
        <v>1204341</v>
      </c>
      <c r="AN3063">
        <v>61235</v>
      </c>
      <c r="AO3063">
        <v>1265576</v>
      </c>
      <c r="AP3063">
        <v>1</v>
      </c>
      <c r="AQ3063">
        <v>2</v>
      </c>
      <c r="AR3063">
        <v>3</v>
      </c>
      <c r="AS3063">
        <v>0.1014267360876327</v>
      </c>
      <c r="AT3063">
        <v>4</v>
      </c>
      <c r="AU3063">
        <v>25</v>
      </c>
      <c r="AV3063">
        <f t="shared" si="194"/>
        <v>29</v>
      </c>
      <c r="AW3063">
        <v>25942</v>
      </c>
      <c r="AX3063">
        <v>0.85</v>
      </c>
      <c r="AY3063">
        <v>115396759.528548</v>
      </c>
      <c r="AZ3063">
        <v>115396.75952854801</v>
      </c>
      <c r="BA3063">
        <v>4346.5039363424703</v>
      </c>
      <c r="BB3063">
        <v>2.3006996304286975</v>
      </c>
      <c r="BC3063">
        <v>27808</v>
      </c>
      <c r="BD3063">
        <v>3245</v>
      </c>
      <c r="BE3063">
        <v>24563</v>
      </c>
      <c r="BF3063">
        <v>0.84417637557136471</v>
      </c>
      <c r="BG3063">
        <v>819362</v>
      </c>
      <c r="BH3063">
        <v>27.552693523438027</v>
      </c>
      <c r="BI3063">
        <v>3530</v>
      </c>
      <c r="BJ3063">
        <v>28</v>
      </c>
      <c r="BK3063">
        <v>9</v>
      </c>
      <c r="BL3063">
        <v>1</v>
      </c>
      <c r="BM3063">
        <v>1</v>
      </c>
      <c r="BN3063">
        <v>2</v>
      </c>
      <c r="BO3063">
        <v>3</v>
      </c>
      <c r="BP3063">
        <v>2</v>
      </c>
      <c r="BQ3063">
        <v>5</v>
      </c>
      <c r="BR3063">
        <v>2</v>
      </c>
      <c r="BS3063">
        <v>0</v>
      </c>
      <c r="BT3063">
        <v>29163</v>
      </c>
      <c r="BU3063">
        <v>0.72</v>
      </c>
      <c r="BV3063">
        <v>0.67191420000000002</v>
      </c>
      <c r="BW3063">
        <v>353</v>
      </c>
      <c r="BX3063">
        <v>1.8173710000000001</v>
      </c>
      <c r="BY3063">
        <v>1.5329889999999999</v>
      </c>
      <c r="BZ3063">
        <v>24</v>
      </c>
      <c r="CA3063">
        <v>8</v>
      </c>
      <c r="CB3063">
        <v>2</v>
      </c>
      <c r="CC3063">
        <v>0</v>
      </c>
      <c r="CD3063">
        <v>2</v>
      </c>
      <c r="CE3063">
        <v>2</v>
      </c>
      <c r="CF3063">
        <v>1</v>
      </c>
      <c r="CG3063">
        <v>4</v>
      </c>
      <c r="CH3063">
        <v>4</v>
      </c>
      <c r="CI3063">
        <v>0</v>
      </c>
      <c r="CJ3063">
        <v>30020</v>
      </c>
      <c r="CK3063">
        <v>1.5656229180546302</v>
      </c>
      <c r="CL3063">
        <v>1.0495383262494504</v>
      </c>
      <c r="CM3063">
        <v>308</v>
      </c>
      <c r="CN3063">
        <v>2.5127076281781227</v>
      </c>
      <c r="CO3063">
        <v>4627</v>
      </c>
      <c r="CP3063">
        <v>-7.9844302800000003E-2</v>
      </c>
      <c r="CQ3063">
        <v>0.21682832299999999</v>
      </c>
      <c r="CR3063">
        <v>26199</v>
      </c>
      <c r="CS3063">
        <v>0.871</v>
      </c>
      <c r="CT3063">
        <v>23918</v>
      </c>
      <c r="CU3063">
        <v>0.83308689717999995</v>
      </c>
      <c r="CV3063">
        <v>126</v>
      </c>
      <c r="CW3063">
        <v>31</v>
      </c>
      <c r="CX3063">
        <v>23</v>
      </c>
      <c r="CY3063">
        <v>657</v>
      </c>
      <c r="CZ3063">
        <v>1147</v>
      </c>
      <c r="DA3063" s="2">
        <v>20721</v>
      </c>
      <c r="DB3063" s="2">
        <v>3550</v>
      </c>
      <c r="DC3063" s="2">
        <v>217.95</v>
      </c>
      <c r="DD3063" s="2">
        <v>1873</v>
      </c>
      <c r="DE3063">
        <v>404</v>
      </c>
      <c r="DF3063">
        <v>43</v>
      </c>
      <c r="DG3063">
        <v>93.88</v>
      </c>
      <c r="DH3063">
        <v>13.41</v>
      </c>
      <c r="DI3063" s="2">
        <v>40.24</v>
      </c>
      <c r="DJ3063">
        <v>2.17</v>
      </c>
      <c r="DK3063">
        <v>0.93457731917678666</v>
      </c>
      <c r="DL3063">
        <v>4.2735042735042739E-3</v>
      </c>
      <c r="DM3063">
        <v>0</v>
      </c>
      <c r="DN3063">
        <v>6.2</v>
      </c>
      <c r="DO3063">
        <v>4.0000000000000001E-3</v>
      </c>
      <c r="DP3063">
        <v>2302.9699999999998</v>
      </c>
      <c r="DQ3063" s="2">
        <v>393626</v>
      </c>
      <c r="DR3063" s="2">
        <v>67402.335632390023</v>
      </c>
      <c r="DS3063">
        <v>4.0390553179513525E-2</v>
      </c>
      <c r="DV3063">
        <v>0</v>
      </c>
    </row>
    <row r="3064" spans="1:126" x14ac:dyDescent="0.15">
      <c r="A3064" t="s">
        <v>3118</v>
      </c>
      <c r="B3064" t="s">
        <v>4962</v>
      </c>
      <c r="C3064">
        <v>56</v>
      </c>
      <c r="D3064">
        <v>35</v>
      </c>
      <c r="E3064" t="s">
        <v>4963</v>
      </c>
      <c r="F3064">
        <v>56035</v>
      </c>
      <c r="G3064" t="s">
        <v>8047</v>
      </c>
      <c r="H3064">
        <v>90.4</v>
      </c>
      <c r="I3064">
        <v>0.3</v>
      </c>
      <c r="J3064">
        <v>0.8</v>
      </c>
      <c r="K3064">
        <v>0.5</v>
      </c>
      <c r="L3064">
        <v>1.1000000000000001</v>
      </c>
      <c r="M3064">
        <v>6.9</v>
      </c>
      <c r="N3064">
        <f t="shared" ref="N3064:N3069" si="197">H3064^2+I3064^2+J3064^2+K3064^2+L3064^2+M3064^2</f>
        <v>8221.9600000000009</v>
      </c>
      <c r="O3064">
        <f t="shared" si="195"/>
        <v>1778.0399999999991</v>
      </c>
      <c r="P3064">
        <f t="shared" si="196"/>
        <v>2.1336479999999995</v>
      </c>
      <c r="Q3064" s="4">
        <v>56035</v>
      </c>
      <c r="R3064" s="5">
        <v>42.767927999999998</v>
      </c>
      <c r="S3064" s="5">
        <v>-109.91616999999999</v>
      </c>
      <c r="T3064">
        <v>9</v>
      </c>
      <c r="U3064">
        <v>-0.14135400999362949</v>
      </c>
      <c r="V3064">
        <v>10065</v>
      </c>
      <c r="W3064">
        <v>10183</v>
      </c>
      <c r="X3064">
        <v>10117</v>
      </c>
      <c r="Y3064">
        <v>10056</v>
      </c>
      <c r="Z3064">
        <v>5756</v>
      </c>
      <c r="AA3064">
        <v>55089</v>
      </c>
      <c r="AB3064">
        <v>4861.3879999999999</v>
      </c>
      <c r="AC3064">
        <v>81772</v>
      </c>
      <c r="AD3064">
        <v>1</v>
      </c>
      <c r="AE3064">
        <v>9.8843530690916276E-5</v>
      </c>
      <c r="AF3064">
        <v>22</v>
      </c>
      <c r="AG3064">
        <v>398</v>
      </c>
      <c r="AH3064">
        <v>5.5276381909547742E-2</v>
      </c>
      <c r="AI3064" s="3">
        <v>777516</v>
      </c>
      <c r="AJ3064" s="3">
        <v>3127358.3533513751</v>
      </c>
      <c r="AK3064">
        <v>259</v>
      </c>
      <c r="AL3064">
        <v>3159020.8000000003</v>
      </c>
      <c r="AM3064">
        <v>728218</v>
      </c>
      <c r="AN3064">
        <v>41539</v>
      </c>
      <c r="AO3064">
        <v>769757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9</v>
      </c>
      <c r="AV3064">
        <f t="shared" si="194"/>
        <v>9</v>
      </c>
      <c r="AW3064">
        <v>0</v>
      </c>
      <c r="AX3064">
        <v>0</v>
      </c>
      <c r="AY3064">
        <v>806926932.13911104</v>
      </c>
      <c r="AZ3064">
        <v>806926.93213911098</v>
      </c>
      <c r="BA3064">
        <v>135582.34667198599</v>
      </c>
      <c r="BB3064">
        <v>7.3755914729761785E-2</v>
      </c>
      <c r="BC3064">
        <v>138093</v>
      </c>
      <c r="BD3064">
        <v>0</v>
      </c>
      <c r="BE3064">
        <v>138093</v>
      </c>
      <c r="BF3064">
        <v>13.720119225037259</v>
      </c>
      <c r="BG3064">
        <v>293730</v>
      </c>
      <c r="BH3064">
        <v>29.03331026984284</v>
      </c>
      <c r="BI3064">
        <v>1100</v>
      </c>
      <c r="BJ3064">
        <v>3</v>
      </c>
      <c r="BK3064">
        <v>2</v>
      </c>
      <c r="BL3064">
        <v>2</v>
      </c>
      <c r="BM3064">
        <v>0</v>
      </c>
      <c r="BN3064">
        <v>1</v>
      </c>
      <c r="BO3064">
        <v>0</v>
      </c>
      <c r="BP3064">
        <v>0</v>
      </c>
      <c r="BQ3064">
        <v>1</v>
      </c>
      <c r="BR3064">
        <v>0</v>
      </c>
      <c r="BS3064">
        <v>0</v>
      </c>
      <c r="BT3064">
        <v>8792</v>
      </c>
      <c r="BU3064">
        <v>0.46</v>
      </c>
      <c r="BV3064">
        <v>0.67776570000000003</v>
      </c>
      <c r="BW3064">
        <v>83</v>
      </c>
      <c r="BX3064">
        <v>1.023658</v>
      </c>
      <c r="BY3064">
        <v>0.7169122</v>
      </c>
      <c r="BZ3064">
        <v>4</v>
      </c>
      <c r="CA3064">
        <v>2</v>
      </c>
      <c r="CB3064">
        <v>1</v>
      </c>
      <c r="CC3064">
        <v>0</v>
      </c>
      <c r="CD3064">
        <v>1</v>
      </c>
      <c r="CE3064">
        <v>0</v>
      </c>
      <c r="CF3064">
        <v>0</v>
      </c>
      <c r="CG3064">
        <v>1</v>
      </c>
      <c r="CH3064">
        <v>0</v>
      </c>
      <c r="CI3064">
        <v>0</v>
      </c>
      <c r="CJ3064">
        <v>10039</v>
      </c>
      <c r="CK3064">
        <v>0.89650363582030079</v>
      </c>
      <c r="CL3064">
        <v>0.98138596097779773</v>
      </c>
      <c r="CM3064">
        <v>98</v>
      </c>
      <c r="CN3064">
        <v>1.6365103675085861</v>
      </c>
      <c r="CO3064">
        <v>1298</v>
      </c>
      <c r="CP3064">
        <v>0.81723626299999996</v>
      </c>
      <c r="CQ3064">
        <v>0.63129723699999996</v>
      </c>
      <c r="CR3064">
        <v>8799</v>
      </c>
      <c r="CS3064">
        <v>0.89200000000000002</v>
      </c>
      <c r="CT3064">
        <v>8475</v>
      </c>
      <c r="CU3064">
        <v>0.84767899291999993</v>
      </c>
      <c r="CV3064">
        <v>5</v>
      </c>
      <c r="CW3064">
        <v>4</v>
      </c>
      <c r="CX3064">
        <v>8</v>
      </c>
      <c r="CY3064">
        <v>528</v>
      </c>
      <c r="CZ3064">
        <v>641</v>
      </c>
      <c r="DA3064" s="2">
        <v>7039</v>
      </c>
      <c r="DB3064" s="2">
        <v>1325</v>
      </c>
      <c r="DC3064" s="2">
        <v>129.47</v>
      </c>
      <c r="DD3064" s="2">
        <v>435</v>
      </c>
      <c r="DE3064">
        <v>231</v>
      </c>
      <c r="DF3064">
        <v>16</v>
      </c>
      <c r="DG3064">
        <v>39.840000000000003</v>
      </c>
      <c r="DH3064">
        <v>19.920000000000002</v>
      </c>
      <c r="DI3064" s="2">
        <v>49.8</v>
      </c>
      <c r="DJ3064">
        <v>5.29</v>
      </c>
      <c r="DK3064">
        <v>0.79646978325847961</v>
      </c>
      <c r="DL3064">
        <v>0</v>
      </c>
      <c r="DM3064">
        <v>0</v>
      </c>
      <c r="DN3064">
        <v>0</v>
      </c>
      <c r="DO3064">
        <v>0</v>
      </c>
      <c r="DP3064">
        <v>11.4</v>
      </c>
      <c r="DQ3064" s="2">
        <f>911635+248043+9697</f>
        <v>1169375</v>
      </c>
      <c r="DR3064" s="2">
        <v>96381.973087630002</v>
      </c>
      <c r="DS3064">
        <v>2.9090524677470964E-2</v>
      </c>
      <c r="DV3064">
        <v>0</v>
      </c>
    </row>
    <row r="3065" spans="1:126" x14ac:dyDescent="0.15">
      <c r="A3065" t="s">
        <v>3118</v>
      </c>
      <c r="B3065" t="s">
        <v>4964</v>
      </c>
      <c r="C3065">
        <v>56</v>
      </c>
      <c r="D3065">
        <v>37</v>
      </c>
      <c r="E3065" t="s">
        <v>4965</v>
      </c>
      <c r="F3065">
        <v>56037</v>
      </c>
      <c r="G3065" t="s">
        <v>8048</v>
      </c>
      <c r="H3065">
        <v>80.900000000000006</v>
      </c>
      <c r="I3065">
        <v>0.9</v>
      </c>
      <c r="J3065">
        <v>0.7</v>
      </c>
      <c r="K3065">
        <v>0.7</v>
      </c>
      <c r="L3065">
        <v>1.4</v>
      </c>
      <c r="M3065">
        <v>15.3</v>
      </c>
      <c r="N3065">
        <f t="shared" si="197"/>
        <v>6782.6500000000015</v>
      </c>
      <c r="O3065">
        <f t="shared" si="195"/>
        <v>3217.3499999999985</v>
      </c>
      <c r="P3065">
        <f t="shared" si="196"/>
        <v>3.8608199999999995</v>
      </c>
      <c r="Q3065" s="4">
        <v>56037</v>
      </c>
      <c r="R3065" s="5">
        <v>41.660328</v>
      </c>
      <c r="S3065" s="5">
        <v>-108.875677</v>
      </c>
      <c r="T3065">
        <v>5</v>
      </c>
      <c r="U3065">
        <v>-1.170945786905383E-2</v>
      </c>
      <c r="V3065">
        <v>43890</v>
      </c>
      <c r="W3065">
        <v>44595</v>
      </c>
      <c r="X3065">
        <v>44772</v>
      </c>
      <c r="Y3065">
        <v>44732</v>
      </c>
      <c r="Z3065">
        <v>24396</v>
      </c>
      <c r="AA3065">
        <v>55091</v>
      </c>
      <c r="AB3065">
        <v>19797.397000000001</v>
      </c>
      <c r="AC3065">
        <v>69022</v>
      </c>
      <c r="AD3065">
        <v>2</v>
      </c>
      <c r="AE3065">
        <v>4.4670776378093451E-5</v>
      </c>
      <c r="AF3065">
        <v>22</v>
      </c>
      <c r="AG3065">
        <v>255</v>
      </c>
      <c r="AH3065">
        <v>8.6274509803921567E-2</v>
      </c>
      <c r="AI3065" s="3">
        <v>1665441</v>
      </c>
      <c r="AJ3065" s="3">
        <v>6673084.43849413</v>
      </c>
      <c r="AK3065">
        <v>247</v>
      </c>
      <c r="AL3065">
        <v>6714707.1999999993</v>
      </c>
      <c r="AM3065">
        <v>880697</v>
      </c>
      <c r="AN3065">
        <v>27033</v>
      </c>
      <c r="AO3065">
        <v>907730</v>
      </c>
      <c r="AP3065">
        <v>1</v>
      </c>
      <c r="AQ3065">
        <v>0</v>
      </c>
      <c r="AR3065">
        <v>1</v>
      </c>
      <c r="AS3065">
        <v>2.2424038569346341E-2</v>
      </c>
      <c r="AT3065">
        <v>1</v>
      </c>
      <c r="AU3065">
        <v>32</v>
      </c>
      <c r="AV3065">
        <f t="shared" si="194"/>
        <v>33</v>
      </c>
      <c r="AW3065">
        <v>44772</v>
      </c>
      <c r="AX3065">
        <v>1</v>
      </c>
      <c r="AY3065">
        <v>131593779.427001</v>
      </c>
      <c r="AZ3065">
        <v>131593.77942700099</v>
      </c>
      <c r="BA3065">
        <v>3499.94184733975</v>
      </c>
      <c r="BB3065">
        <v>2.8571903294910004</v>
      </c>
      <c r="BC3065">
        <v>59049</v>
      </c>
      <c r="BD3065">
        <v>26135</v>
      </c>
      <c r="BE3065">
        <v>32914</v>
      </c>
      <c r="BF3065">
        <v>0.7499202551834131</v>
      </c>
      <c r="BG3065">
        <v>981456</v>
      </c>
      <c r="BH3065">
        <v>21.921200750469044</v>
      </c>
      <c r="BI3065">
        <v>5435</v>
      </c>
      <c r="BJ3065">
        <v>19</v>
      </c>
      <c r="BK3065">
        <v>6</v>
      </c>
      <c r="BL3065">
        <v>2</v>
      </c>
      <c r="BM3065">
        <v>1</v>
      </c>
      <c r="BN3065">
        <v>0</v>
      </c>
      <c r="BO3065">
        <v>8</v>
      </c>
      <c r="BP3065">
        <v>3</v>
      </c>
      <c r="BQ3065">
        <v>4</v>
      </c>
      <c r="BR3065">
        <v>1</v>
      </c>
      <c r="BS3065">
        <v>0</v>
      </c>
      <c r="BT3065">
        <v>41226</v>
      </c>
      <c r="BU3065">
        <v>0.76</v>
      </c>
      <c r="BV3065">
        <v>0.57272670000000003</v>
      </c>
      <c r="BW3065">
        <v>205</v>
      </c>
      <c r="BX3065">
        <v>1.067288</v>
      </c>
      <c r="BY3065">
        <v>-0.64717369999999996</v>
      </c>
      <c r="BZ3065">
        <v>19</v>
      </c>
      <c r="CA3065">
        <v>6</v>
      </c>
      <c r="CB3065">
        <v>2</v>
      </c>
      <c r="CC3065">
        <v>1</v>
      </c>
      <c r="CD3065">
        <v>0</v>
      </c>
      <c r="CE3065">
        <v>8</v>
      </c>
      <c r="CF3065">
        <v>2</v>
      </c>
      <c r="CG3065">
        <v>3</v>
      </c>
      <c r="CH3065">
        <v>1</v>
      </c>
      <c r="CI3065">
        <v>0</v>
      </c>
      <c r="CJ3065">
        <v>44925</v>
      </c>
      <c r="CK3065">
        <v>0.93489148580968284</v>
      </c>
      <c r="CL3065">
        <v>1.1148871585060049</v>
      </c>
      <c r="CM3065">
        <v>181</v>
      </c>
      <c r="CN3065">
        <v>1.1242176142945426</v>
      </c>
      <c r="CO3065">
        <v>4923</v>
      </c>
      <c r="CP3065">
        <v>-0.43831847670000001</v>
      </c>
      <c r="CQ3065">
        <v>-0.46766510319999999</v>
      </c>
      <c r="CR3065">
        <v>39746</v>
      </c>
      <c r="CS3065">
        <v>0.89</v>
      </c>
      <c r="CT3065">
        <v>36824</v>
      </c>
      <c r="CU3065">
        <v>0.82593528636999991</v>
      </c>
      <c r="CV3065">
        <v>92</v>
      </c>
      <c r="CW3065">
        <v>19</v>
      </c>
      <c r="CX3065">
        <v>15</v>
      </c>
      <c r="CY3065">
        <v>160</v>
      </c>
      <c r="CZ3065">
        <v>516</v>
      </c>
      <c r="DA3065" s="2">
        <v>29320</v>
      </c>
      <c r="DB3065" s="2">
        <v>4150</v>
      </c>
      <c r="DC3065" s="2">
        <v>114.95</v>
      </c>
      <c r="DD3065" s="2">
        <v>3537</v>
      </c>
      <c r="DE3065">
        <v>191</v>
      </c>
      <c r="DF3065">
        <v>69</v>
      </c>
      <c r="DG3065">
        <v>33.159999999999997</v>
      </c>
      <c r="DH3065">
        <v>19.899999999999999</v>
      </c>
      <c r="DI3065" s="2">
        <v>8.84</v>
      </c>
      <c r="DJ3065">
        <v>2.63</v>
      </c>
      <c r="DK3065">
        <v>0.84687539216339691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 s="2">
        <v>96223</v>
      </c>
      <c r="DR3065" s="2">
        <v>6335.19557265</v>
      </c>
      <c r="DS3065">
        <v>3.2563082982680171E-4</v>
      </c>
      <c r="DV3065">
        <v>0</v>
      </c>
    </row>
    <row r="3066" spans="1:126" x14ac:dyDescent="0.15">
      <c r="A3066" t="s">
        <v>3118</v>
      </c>
      <c r="B3066" t="s">
        <v>1106</v>
      </c>
      <c r="C3066">
        <v>56</v>
      </c>
      <c r="D3066">
        <v>39</v>
      </c>
      <c r="E3066" t="s">
        <v>4966</v>
      </c>
      <c r="F3066">
        <v>56039</v>
      </c>
      <c r="G3066" t="s">
        <v>8049</v>
      </c>
      <c r="H3066">
        <v>82.2</v>
      </c>
      <c r="I3066">
        <v>0.2</v>
      </c>
      <c r="J3066">
        <v>0.4</v>
      </c>
      <c r="K3066">
        <v>1.1000000000000001</v>
      </c>
      <c r="L3066">
        <v>1.2</v>
      </c>
      <c r="M3066">
        <v>15</v>
      </c>
      <c r="N3066">
        <f t="shared" si="197"/>
        <v>6984.69</v>
      </c>
      <c r="O3066">
        <f t="shared" si="195"/>
        <v>3015.3100000000004</v>
      </c>
      <c r="P3066">
        <f t="shared" si="196"/>
        <v>3.6183720000000017</v>
      </c>
      <c r="Q3066" s="4">
        <v>56039</v>
      </c>
      <c r="R3066" s="5">
        <v>44.048662</v>
      </c>
      <c r="S3066" s="5">
        <v>-110.426072</v>
      </c>
      <c r="T3066">
        <v>7</v>
      </c>
      <c r="U3066">
        <v>0.13224423551090869</v>
      </c>
      <c r="V3066">
        <v>21326</v>
      </c>
      <c r="W3066">
        <v>21956</v>
      </c>
      <c r="X3066">
        <v>22311</v>
      </c>
      <c r="Y3066">
        <v>23029</v>
      </c>
      <c r="Z3066">
        <v>14276</v>
      </c>
      <c r="AA3066">
        <v>55093</v>
      </c>
      <c r="AB3066">
        <v>12856.265000000003</v>
      </c>
      <c r="AC3066">
        <v>75325</v>
      </c>
      <c r="AD3066">
        <v>3</v>
      </c>
      <c r="AE3066">
        <v>1.344628210299852E-4</v>
      </c>
      <c r="AF3066">
        <v>11</v>
      </c>
      <c r="AG3066">
        <v>154</v>
      </c>
      <c r="AH3066">
        <v>7.1428571428571425E-2</v>
      </c>
      <c r="AI3066" s="3">
        <v>40160</v>
      </c>
      <c r="AJ3066" s="3">
        <v>2557428.4406661349</v>
      </c>
      <c r="AK3066">
        <v>46</v>
      </c>
      <c r="AL3066">
        <v>2702054.4</v>
      </c>
      <c r="AM3066">
        <v>618699</v>
      </c>
      <c r="AN3066">
        <v>10707</v>
      </c>
      <c r="AO3066">
        <v>629406</v>
      </c>
      <c r="AP3066">
        <v>8</v>
      </c>
      <c r="AQ3066">
        <v>3</v>
      </c>
      <c r="AR3066">
        <v>11</v>
      </c>
      <c r="AS3066">
        <v>0.50100200400801609</v>
      </c>
      <c r="AT3066">
        <v>10</v>
      </c>
      <c r="AU3066">
        <v>22</v>
      </c>
      <c r="AV3066">
        <f t="shared" si="194"/>
        <v>32</v>
      </c>
      <c r="AW3066">
        <v>21551</v>
      </c>
      <c r="AX3066">
        <v>0.92</v>
      </c>
      <c r="AY3066">
        <v>1846237753.62444</v>
      </c>
      <c r="AZ3066">
        <v>1846237.7536244399</v>
      </c>
      <c r="BA3066">
        <v>101007.51340171001</v>
      </c>
      <c r="BB3066">
        <v>9.9002536179954151E-2</v>
      </c>
      <c r="BC3066">
        <v>38217</v>
      </c>
      <c r="BD3066">
        <v>9590</v>
      </c>
      <c r="BE3066">
        <v>28627</v>
      </c>
      <c r="BF3066">
        <v>1.3423520585201163</v>
      </c>
      <c r="BG3066">
        <v>1786820</v>
      </c>
      <c r="BH3066">
        <v>80.086952624266061</v>
      </c>
      <c r="BI3066">
        <v>1798</v>
      </c>
      <c r="BJ3066">
        <v>15</v>
      </c>
      <c r="BK3066">
        <v>8</v>
      </c>
      <c r="BL3066">
        <v>5</v>
      </c>
      <c r="BM3066">
        <v>1</v>
      </c>
      <c r="BN3066">
        <v>0</v>
      </c>
      <c r="BO3066">
        <v>0</v>
      </c>
      <c r="BP3066">
        <v>0</v>
      </c>
      <c r="BQ3066">
        <v>10</v>
      </c>
      <c r="BR3066">
        <v>3</v>
      </c>
      <c r="BS3066">
        <v>1</v>
      </c>
      <c r="BT3066">
        <v>20710</v>
      </c>
      <c r="BU3066">
        <v>0.5</v>
      </c>
      <c r="BV3066">
        <v>0.75790769999999996</v>
      </c>
      <c r="BW3066">
        <v>336</v>
      </c>
      <c r="BX3066">
        <v>2.076292</v>
      </c>
      <c r="BY3066">
        <v>2.9349099999999999</v>
      </c>
      <c r="BZ3066">
        <v>13</v>
      </c>
      <c r="CA3066">
        <v>7</v>
      </c>
      <c r="CB3066">
        <v>3</v>
      </c>
      <c r="CC3066">
        <v>2</v>
      </c>
      <c r="CD3066">
        <v>0</v>
      </c>
      <c r="CE3066">
        <v>0</v>
      </c>
      <c r="CF3066">
        <v>0</v>
      </c>
      <c r="CG3066">
        <v>14</v>
      </c>
      <c r="CH3066">
        <v>4</v>
      </c>
      <c r="CI3066">
        <v>1</v>
      </c>
      <c r="CJ3066">
        <v>22905</v>
      </c>
      <c r="CK3066">
        <v>1.9209779524121371</v>
      </c>
      <c r="CL3066">
        <v>0.95469686875416393</v>
      </c>
      <c r="CM3066">
        <v>344</v>
      </c>
      <c r="CN3066">
        <v>3.3408553616496528</v>
      </c>
      <c r="CO3066">
        <v>7762</v>
      </c>
      <c r="CP3066">
        <v>1.784474085</v>
      </c>
      <c r="CQ3066">
        <v>0.74473439600000002</v>
      </c>
      <c r="CR3066">
        <v>20565</v>
      </c>
      <c r="CS3066">
        <v>0.88300000000000001</v>
      </c>
      <c r="CT3066">
        <v>16784</v>
      </c>
      <c r="CU3066">
        <v>0.83391753233999988</v>
      </c>
      <c r="CV3066">
        <v>79</v>
      </c>
      <c r="CW3066">
        <v>18</v>
      </c>
      <c r="CX3066">
        <v>29</v>
      </c>
      <c r="CY3066">
        <v>416</v>
      </c>
      <c r="CZ3066">
        <v>237</v>
      </c>
      <c r="DA3066" s="2">
        <v>30868</v>
      </c>
      <c r="DB3066" s="2">
        <v>4325</v>
      </c>
      <c r="DC3066" s="2">
        <v>709.54</v>
      </c>
      <c r="DD3066" s="2">
        <v>1517</v>
      </c>
      <c r="DE3066">
        <v>91</v>
      </c>
      <c r="DF3066">
        <v>7</v>
      </c>
      <c r="DG3066">
        <v>538.89</v>
      </c>
      <c r="DH3066">
        <v>8.98</v>
      </c>
      <c r="DI3066" s="2">
        <v>80.83</v>
      </c>
      <c r="DJ3066">
        <v>5.39</v>
      </c>
      <c r="DK3066">
        <v>1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 s="2">
        <f>6559+1090219+271047+2682</f>
        <v>1370507</v>
      </c>
      <c r="DR3066" s="2">
        <v>24839.766598369966</v>
      </c>
      <c r="DS3066">
        <v>9.0299199369317917E-3</v>
      </c>
      <c r="DT3066">
        <v>1.93149600591993</v>
      </c>
      <c r="DU3066">
        <v>5219007.2813783726</v>
      </c>
      <c r="DV3066">
        <v>0</v>
      </c>
    </row>
    <row r="3067" spans="1:126" x14ac:dyDescent="0.15">
      <c r="A3067" t="s">
        <v>3118</v>
      </c>
      <c r="B3067" t="s">
        <v>4967</v>
      </c>
      <c r="C3067">
        <v>56</v>
      </c>
      <c r="D3067">
        <v>41</v>
      </c>
      <c r="E3067" t="s">
        <v>4968</v>
      </c>
      <c r="F3067">
        <v>56041</v>
      </c>
      <c r="G3067" t="s">
        <v>8050</v>
      </c>
      <c r="H3067">
        <v>88.5</v>
      </c>
      <c r="I3067">
        <v>0.2</v>
      </c>
      <c r="J3067">
        <v>0.6</v>
      </c>
      <c r="K3067">
        <v>0.3</v>
      </c>
      <c r="L3067">
        <v>1.6</v>
      </c>
      <c r="M3067">
        <v>8.8000000000000007</v>
      </c>
      <c r="N3067">
        <f t="shared" si="197"/>
        <v>7912.74</v>
      </c>
      <c r="O3067">
        <f t="shared" si="195"/>
        <v>2087.2600000000002</v>
      </c>
      <c r="P3067">
        <f t="shared" si="196"/>
        <v>2.5047120000000014</v>
      </c>
      <c r="Q3067" s="4">
        <v>56041</v>
      </c>
      <c r="R3067" s="5">
        <v>41.284725999999999</v>
      </c>
      <c r="S3067" s="5">
        <v>-110.558947</v>
      </c>
      <c r="T3067">
        <v>7</v>
      </c>
      <c r="U3067">
        <v>-6.4025018875181972E-2</v>
      </c>
      <c r="V3067">
        <v>20942</v>
      </c>
      <c r="W3067">
        <v>20989</v>
      </c>
      <c r="X3067">
        <v>20930</v>
      </c>
      <c r="Y3067">
        <v>20780</v>
      </c>
      <c r="Z3067">
        <v>10884</v>
      </c>
      <c r="AA3067">
        <v>55095</v>
      </c>
      <c r="AB3067">
        <v>8316.8279999999995</v>
      </c>
      <c r="AC3067">
        <v>56569</v>
      </c>
      <c r="AD3067">
        <v>2</v>
      </c>
      <c r="AE3067">
        <v>9.5556617295747726E-5</v>
      </c>
      <c r="AF3067">
        <v>24</v>
      </c>
      <c r="AG3067">
        <v>315</v>
      </c>
      <c r="AH3067">
        <v>7.6190476190476197E-2</v>
      </c>
      <c r="AI3067" s="3">
        <v>650246</v>
      </c>
      <c r="AJ3067" s="3">
        <v>1332369.5848021752</v>
      </c>
      <c r="AK3067">
        <v>190</v>
      </c>
      <c r="AL3067">
        <v>1336102.3999999999</v>
      </c>
      <c r="AM3067">
        <v>1045487</v>
      </c>
      <c r="AN3067">
        <v>31214</v>
      </c>
      <c r="AO3067">
        <v>1076701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15</v>
      </c>
      <c r="AV3067">
        <f t="shared" si="194"/>
        <v>15</v>
      </c>
      <c r="AW3067">
        <v>15087</v>
      </c>
      <c r="AX3067">
        <v>0.65999999999999992</v>
      </c>
      <c r="AY3067">
        <v>78742872.567929402</v>
      </c>
      <c r="AZ3067">
        <v>78742.8725679294</v>
      </c>
      <c r="BA3067">
        <v>3989.27590479429</v>
      </c>
      <c r="BB3067">
        <v>2.5067205775318913</v>
      </c>
      <c r="BC3067">
        <v>24025</v>
      </c>
      <c r="BD3067">
        <v>0</v>
      </c>
      <c r="BE3067">
        <v>24025</v>
      </c>
      <c r="BF3067">
        <v>1.1472161207143539</v>
      </c>
      <c r="BG3067">
        <v>419259</v>
      </c>
      <c r="BH3067">
        <v>20.031485905398949</v>
      </c>
      <c r="BI3067">
        <v>2461</v>
      </c>
      <c r="BJ3067">
        <v>6</v>
      </c>
      <c r="BK3067">
        <v>1</v>
      </c>
      <c r="BL3067">
        <v>1</v>
      </c>
      <c r="BM3067">
        <v>0</v>
      </c>
      <c r="BN3067">
        <v>0</v>
      </c>
      <c r="BO3067">
        <v>1</v>
      </c>
      <c r="BP3067">
        <v>2</v>
      </c>
      <c r="BQ3067">
        <v>2</v>
      </c>
      <c r="BR3067">
        <v>0</v>
      </c>
      <c r="BS3067">
        <v>0</v>
      </c>
      <c r="BT3067">
        <v>20927</v>
      </c>
      <c r="BU3067">
        <v>0.72</v>
      </c>
      <c r="BV3067">
        <v>0.56707030000000003</v>
      </c>
      <c r="BW3067">
        <v>129</v>
      </c>
      <c r="BX3067">
        <v>0.62120710000000001</v>
      </c>
      <c r="BY3067">
        <v>-0.82951589999999997</v>
      </c>
      <c r="BZ3067">
        <v>7</v>
      </c>
      <c r="CA3067">
        <v>0</v>
      </c>
      <c r="CB3067">
        <v>1</v>
      </c>
      <c r="CC3067">
        <v>0</v>
      </c>
      <c r="CD3067">
        <v>0</v>
      </c>
      <c r="CE3067">
        <v>1</v>
      </c>
      <c r="CF3067">
        <v>1</v>
      </c>
      <c r="CG3067">
        <v>2</v>
      </c>
      <c r="CH3067">
        <v>0</v>
      </c>
      <c r="CI3067">
        <v>0</v>
      </c>
      <c r="CJ3067">
        <v>20903</v>
      </c>
      <c r="CK3067">
        <v>0.57408027555853225</v>
      </c>
      <c r="CL3067">
        <v>1.042103978520869</v>
      </c>
      <c r="CM3067">
        <v>114</v>
      </c>
      <c r="CN3067">
        <v>0.7610197175331378</v>
      </c>
      <c r="CO3067">
        <v>2193</v>
      </c>
      <c r="CP3067">
        <v>-0.6095213625</v>
      </c>
      <c r="CQ3067">
        <v>0.129789136</v>
      </c>
      <c r="CR3067">
        <v>18082</v>
      </c>
      <c r="CS3067">
        <v>0.86900000000000011</v>
      </c>
      <c r="CT3067">
        <v>17508</v>
      </c>
      <c r="CU3067">
        <v>0.83299389002000002</v>
      </c>
      <c r="CV3067">
        <v>74</v>
      </c>
      <c r="CW3067">
        <v>17</v>
      </c>
      <c r="CX3067">
        <v>9</v>
      </c>
      <c r="CY3067">
        <v>275</v>
      </c>
      <c r="CZ3067">
        <v>531</v>
      </c>
      <c r="DA3067" s="2">
        <v>12180</v>
      </c>
      <c r="DB3067" s="2">
        <v>2030</v>
      </c>
      <c r="DC3067" s="2">
        <v>85.45</v>
      </c>
      <c r="DD3067" s="2">
        <v>1214</v>
      </c>
      <c r="DE3067">
        <v>173</v>
      </c>
      <c r="DF3067">
        <v>17</v>
      </c>
      <c r="DG3067">
        <v>37.979999999999997</v>
      </c>
      <c r="DH3067">
        <v>14.24</v>
      </c>
      <c r="DI3067" s="2">
        <v>23.73</v>
      </c>
      <c r="DJ3067">
        <v>3.32</v>
      </c>
      <c r="DK3067">
        <v>0.97561692036552317</v>
      </c>
      <c r="DL3067">
        <v>0</v>
      </c>
      <c r="DM3067">
        <v>0</v>
      </c>
      <c r="DN3067">
        <v>0.7</v>
      </c>
      <c r="DO3067">
        <v>1E-3</v>
      </c>
      <c r="DP3067">
        <v>6</v>
      </c>
      <c r="DQ3067" s="2">
        <v>37762</v>
      </c>
      <c r="DR3067" s="2">
        <v>2162.4527216799997</v>
      </c>
      <c r="DS3067">
        <v>1.6184784760823721E-3</v>
      </c>
      <c r="DV3067">
        <v>0</v>
      </c>
    </row>
    <row r="3068" spans="1:126" x14ac:dyDescent="0.15">
      <c r="A3068" t="s">
        <v>3118</v>
      </c>
      <c r="B3068" t="s">
        <v>4969</v>
      </c>
      <c r="C3068">
        <v>56</v>
      </c>
      <c r="D3068">
        <v>43</v>
      </c>
      <c r="E3068" t="s">
        <v>4970</v>
      </c>
      <c r="F3068">
        <v>56043</v>
      </c>
      <c r="G3068" t="s">
        <v>8051</v>
      </c>
      <c r="H3068">
        <v>83.9</v>
      </c>
      <c r="I3068">
        <v>0.3</v>
      </c>
      <c r="J3068">
        <v>0.6</v>
      </c>
      <c r="K3068">
        <v>0.5</v>
      </c>
      <c r="L3068">
        <v>1.1000000000000001</v>
      </c>
      <c r="M3068">
        <v>13.6</v>
      </c>
      <c r="N3068">
        <f t="shared" si="197"/>
        <v>7226.0800000000008</v>
      </c>
      <c r="O3068">
        <f t="shared" si="195"/>
        <v>2773.9199999999992</v>
      </c>
      <c r="P3068">
        <f t="shared" si="196"/>
        <v>3.3287040000000001</v>
      </c>
      <c r="Q3068" s="4">
        <v>56043</v>
      </c>
      <c r="R3068" s="5">
        <v>43.878830999999998</v>
      </c>
      <c r="S3068" s="5">
        <v>-107.66905199999999</v>
      </c>
      <c r="T3068">
        <v>7</v>
      </c>
      <c r="U3068">
        <v>-2.4364816144070704E-2</v>
      </c>
      <c r="V3068">
        <v>8425</v>
      </c>
      <c r="W3068">
        <v>8444</v>
      </c>
      <c r="X3068">
        <v>8400</v>
      </c>
      <c r="Y3068">
        <v>8296</v>
      </c>
      <c r="Z3068">
        <v>4207</v>
      </c>
      <c r="AA3068">
        <v>55097</v>
      </c>
      <c r="AB3068">
        <v>3335.1259999999997</v>
      </c>
      <c r="AC3068">
        <v>47652</v>
      </c>
      <c r="AD3068">
        <v>2</v>
      </c>
      <c r="AE3068">
        <v>2.380952380952381E-4</v>
      </c>
      <c r="AF3068">
        <v>5</v>
      </c>
      <c r="AG3068">
        <v>209</v>
      </c>
      <c r="AH3068">
        <v>2.3923444976076555E-2</v>
      </c>
      <c r="AI3068" s="3">
        <v>341347</v>
      </c>
      <c r="AJ3068" s="3">
        <v>1432670.8977272701</v>
      </c>
      <c r="AK3068">
        <v>132</v>
      </c>
      <c r="AL3068">
        <v>1435424</v>
      </c>
      <c r="AM3068">
        <v>127742</v>
      </c>
      <c r="AN3068">
        <v>36034</v>
      </c>
      <c r="AO3068">
        <v>163776</v>
      </c>
      <c r="AP3068">
        <v>1</v>
      </c>
      <c r="AQ3068">
        <v>4</v>
      </c>
      <c r="AR3068">
        <v>5</v>
      </c>
      <c r="AS3068">
        <v>0.59213642823306489</v>
      </c>
      <c r="AT3068">
        <v>4</v>
      </c>
      <c r="AU3068">
        <v>11</v>
      </c>
      <c r="AV3068">
        <f t="shared" si="194"/>
        <v>15</v>
      </c>
      <c r="AW3068">
        <v>6732</v>
      </c>
      <c r="AX3068">
        <v>0.77</v>
      </c>
      <c r="AY3068">
        <v>831008449.98992002</v>
      </c>
      <c r="AZ3068">
        <v>831008.44998992002</v>
      </c>
      <c r="BA3068">
        <v>100248.559612932</v>
      </c>
      <c r="BB3068">
        <v>9.9752056674039302E-2</v>
      </c>
      <c r="BG3068">
        <v>238532</v>
      </c>
      <c r="BH3068">
        <v>28.396666666666668</v>
      </c>
      <c r="BI3068">
        <v>1119</v>
      </c>
      <c r="BJ3068">
        <v>9</v>
      </c>
      <c r="BK3068">
        <v>4</v>
      </c>
      <c r="BL3068">
        <v>1</v>
      </c>
      <c r="BM3068">
        <v>0</v>
      </c>
      <c r="BN3068">
        <v>0</v>
      </c>
      <c r="BO3068">
        <v>2</v>
      </c>
      <c r="BP3068">
        <v>1</v>
      </c>
      <c r="BQ3068">
        <v>3</v>
      </c>
      <c r="BR3068">
        <v>1</v>
      </c>
      <c r="BS3068">
        <v>0</v>
      </c>
      <c r="BT3068">
        <v>7911</v>
      </c>
      <c r="BU3068">
        <v>0.72</v>
      </c>
      <c r="BV3068">
        <v>0.68688059999999995</v>
      </c>
      <c r="BW3068">
        <v>75</v>
      </c>
      <c r="BX3068">
        <v>2.654531</v>
      </c>
      <c r="BY3068">
        <v>1.8918980000000001</v>
      </c>
      <c r="BZ3068">
        <v>9</v>
      </c>
      <c r="CA3068">
        <v>4</v>
      </c>
      <c r="CB3068">
        <v>0</v>
      </c>
      <c r="CC3068">
        <v>0</v>
      </c>
      <c r="CD3068">
        <v>0</v>
      </c>
      <c r="CE3068">
        <v>1</v>
      </c>
      <c r="CF3068">
        <v>1</v>
      </c>
      <c r="CG3068">
        <v>1</v>
      </c>
      <c r="CH3068">
        <v>0</v>
      </c>
      <c r="CI3068">
        <v>0</v>
      </c>
      <c r="CJ3068">
        <v>8316</v>
      </c>
      <c r="CK3068">
        <v>1.9240019240019242</v>
      </c>
      <c r="CL3068">
        <v>0.93459715639810426</v>
      </c>
      <c r="CM3068">
        <v>74</v>
      </c>
      <c r="CN3068">
        <v>2.1247783571236263</v>
      </c>
      <c r="CO3068">
        <v>874</v>
      </c>
      <c r="CP3068">
        <v>0.81253127400000003</v>
      </c>
      <c r="CQ3068">
        <v>0.15212941199999999</v>
      </c>
      <c r="CR3068">
        <v>7258</v>
      </c>
      <c r="CS3068">
        <v>0.87400000000000011</v>
      </c>
      <c r="CT3068">
        <v>6858</v>
      </c>
      <c r="CU3068">
        <v>0.79539091104999993</v>
      </c>
      <c r="CV3068">
        <v>26</v>
      </c>
      <c r="CW3068">
        <v>6</v>
      </c>
      <c r="CX3068">
        <v>3</v>
      </c>
      <c r="CY3068">
        <v>261</v>
      </c>
      <c r="CZ3068">
        <v>332</v>
      </c>
      <c r="DA3068" s="2">
        <v>5416</v>
      </c>
      <c r="DB3068" s="2">
        <v>610</v>
      </c>
      <c r="DC3068" s="2">
        <v>165.43</v>
      </c>
      <c r="DD3068" s="2">
        <v>739</v>
      </c>
      <c r="DE3068">
        <v>90</v>
      </c>
      <c r="DF3068">
        <v>25</v>
      </c>
      <c r="DG3068">
        <v>47.26</v>
      </c>
      <c r="DH3068">
        <v>23.63</v>
      </c>
      <c r="DI3068" s="2">
        <v>35.450000000000003</v>
      </c>
      <c r="DJ3068">
        <v>1.1000000000000001</v>
      </c>
      <c r="DK3068">
        <v>0.95924381933926472</v>
      </c>
      <c r="DL3068">
        <v>0</v>
      </c>
      <c r="DM3068">
        <v>0</v>
      </c>
      <c r="DN3068">
        <v>59.7</v>
      </c>
      <c r="DO3068">
        <v>4.0999999999999995E-2</v>
      </c>
      <c r="DP3068">
        <v>7008.16</v>
      </c>
      <c r="DQ3068" s="2">
        <v>36003</v>
      </c>
      <c r="DR3068" s="2">
        <v>7773.3778941599994</v>
      </c>
      <c r="DS3068">
        <v>3.1083780882415232E-3</v>
      </c>
      <c r="DV3068">
        <v>0</v>
      </c>
    </row>
    <row r="3069" spans="1:126" x14ac:dyDescent="0.15">
      <c r="A3069" t="s">
        <v>3118</v>
      </c>
      <c r="B3069" t="s">
        <v>4971</v>
      </c>
      <c r="C3069">
        <v>56</v>
      </c>
      <c r="D3069">
        <v>45</v>
      </c>
      <c r="E3069" t="s">
        <v>4972</v>
      </c>
      <c r="F3069">
        <v>56045</v>
      </c>
      <c r="G3069" t="s">
        <v>8052</v>
      </c>
      <c r="H3069">
        <v>93.8</v>
      </c>
      <c r="I3069">
        <v>0.2</v>
      </c>
      <c r="J3069">
        <v>1.2</v>
      </c>
      <c r="K3069">
        <v>0.3</v>
      </c>
      <c r="L3069">
        <v>1.5</v>
      </c>
      <c r="M3069">
        <v>3</v>
      </c>
      <c r="N3069">
        <f t="shared" si="197"/>
        <v>8811.26</v>
      </c>
      <c r="O3069">
        <f t="shared" si="195"/>
        <v>1188.7399999999998</v>
      </c>
      <c r="P3069">
        <f t="shared" si="196"/>
        <v>1.4264880000000002</v>
      </c>
      <c r="Q3069" s="4">
        <v>56045</v>
      </c>
      <c r="R3069" s="5">
        <v>43.846212999999999</v>
      </c>
      <c r="S3069" s="5">
        <v>-104.57002</v>
      </c>
      <c r="T3069">
        <v>7</v>
      </c>
      <c r="U3069">
        <v>4.0081916333149101E-2</v>
      </c>
      <c r="V3069">
        <v>7152</v>
      </c>
      <c r="W3069">
        <v>7135</v>
      </c>
      <c r="X3069">
        <v>7152</v>
      </c>
      <c r="Y3069">
        <v>7181</v>
      </c>
      <c r="Z3069">
        <v>3850</v>
      </c>
      <c r="AA3069">
        <v>55099</v>
      </c>
      <c r="AB3069">
        <v>2907.67</v>
      </c>
      <c r="AC3069">
        <v>57738</v>
      </c>
      <c r="AD3069">
        <v>2</v>
      </c>
      <c r="AE3069">
        <v>2.7964205816554809E-4</v>
      </c>
      <c r="AF3069">
        <v>3</v>
      </c>
      <c r="AG3069">
        <v>264</v>
      </c>
      <c r="AH3069">
        <v>1.1363636363636364E-2</v>
      </c>
      <c r="AI3069" s="3">
        <v>1290373</v>
      </c>
      <c r="AJ3069" s="3">
        <v>1534786.4397476451</v>
      </c>
      <c r="AK3069">
        <v>507</v>
      </c>
      <c r="AL3069">
        <v>1536083.2000000002</v>
      </c>
      <c r="AM3069">
        <v>478182</v>
      </c>
      <c r="AN3069">
        <v>34946</v>
      </c>
      <c r="AO3069">
        <v>513128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4</v>
      </c>
      <c r="AV3069">
        <f t="shared" si="194"/>
        <v>5</v>
      </c>
      <c r="AW3069">
        <v>4201</v>
      </c>
      <c r="AX3069">
        <v>0.64</v>
      </c>
      <c r="AY3069">
        <v>334696313.95474201</v>
      </c>
      <c r="AZ3069">
        <v>334696.31395474204</v>
      </c>
      <c r="BA3069">
        <v>50412.490619813303</v>
      </c>
      <c r="BB3069">
        <v>0.1983635380250339</v>
      </c>
      <c r="BC3069">
        <v>10561</v>
      </c>
      <c r="BD3069">
        <v>0</v>
      </c>
      <c r="BE3069">
        <v>10561</v>
      </c>
      <c r="BF3069">
        <v>1.4766498881431767</v>
      </c>
      <c r="BG3069">
        <v>213037</v>
      </c>
      <c r="BH3069">
        <v>29.787052572706934</v>
      </c>
      <c r="BI3069">
        <v>1319</v>
      </c>
      <c r="BJ3069">
        <v>7</v>
      </c>
      <c r="BK3069">
        <v>0</v>
      </c>
      <c r="BL3069">
        <v>1</v>
      </c>
      <c r="BM3069">
        <v>0</v>
      </c>
      <c r="BN3069">
        <v>0</v>
      </c>
      <c r="BO3069">
        <v>1</v>
      </c>
      <c r="BP3069">
        <v>0</v>
      </c>
      <c r="BQ3069">
        <v>1</v>
      </c>
      <c r="BR3069">
        <v>2</v>
      </c>
      <c r="BS3069">
        <v>0</v>
      </c>
      <c r="BT3069">
        <v>7009</v>
      </c>
      <c r="BU3069">
        <v>0.65</v>
      </c>
      <c r="BV3069">
        <v>0.60021230000000003</v>
      </c>
      <c r="BW3069">
        <v>57</v>
      </c>
      <c r="BX3069">
        <v>1.7120839999999999</v>
      </c>
      <c r="BY3069">
        <v>0.54652440000000002</v>
      </c>
      <c r="BZ3069">
        <v>8</v>
      </c>
      <c r="CA3069">
        <v>0</v>
      </c>
      <c r="CB3069">
        <v>1</v>
      </c>
      <c r="CC3069">
        <v>0</v>
      </c>
      <c r="CD3069">
        <v>0</v>
      </c>
      <c r="CE3069">
        <v>1</v>
      </c>
      <c r="CF3069">
        <v>0</v>
      </c>
      <c r="CG3069">
        <v>0</v>
      </c>
      <c r="CH3069">
        <v>2</v>
      </c>
      <c r="CI3069">
        <v>0</v>
      </c>
      <c r="CJ3069">
        <v>7185</v>
      </c>
      <c r="CK3069">
        <v>1.6701461377870566</v>
      </c>
      <c r="CL3069">
        <v>0.96773264188994523</v>
      </c>
      <c r="CM3069">
        <v>57</v>
      </c>
      <c r="CN3069">
        <v>1.8915968280744753</v>
      </c>
      <c r="CO3069">
        <v>772</v>
      </c>
      <c r="CP3069">
        <v>0.262144655</v>
      </c>
      <c r="CQ3069">
        <v>-5.1995991900000003E-2</v>
      </c>
      <c r="CR3069">
        <v>6364</v>
      </c>
      <c r="CS3069">
        <v>0.877</v>
      </c>
      <c r="CT3069">
        <v>5936</v>
      </c>
      <c r="CU3069">
        <v>0.81718061673999998</v>
      </c>
      <c r="CV3069">
        <v>11</v>
      </c>
      <c r="CW3069">
        <v>4</v>
      </c>
      <c r="CX3069">
        <v>5</v>
      </c>
      <c r="CY3069">
        <v>127</v>
      </c>
      <c r="CZ3069">
        <v>471</v>
      </c>
      <c r="DA3069" s="2">
        <v>4106</v>
      </c>
      <c r="DB3069" s="2">
        <v>540</v>
      </c>
      <c r="DC3069" s="2">
        <v>181.61</v>
      </c>
      <c r="DD3069" s="2">
        <v>379</v>
      </c>
      <c r="DE3069">
        <v>176</v>
      </c>
      <c r="DF3069">
        <v>20</v>
      </c>
      <c r="DG3069">
        <v>41.91</v>
      </c>
      <c r="DH3069">
        <v>27.94</v>
      </c>
      <c r="DI3069" s="2">
        <v>41.91</v>
      </c>
      <c r="DJ3069">
        <v>-0.91</v>
      </c>
      <c r="DK3069">
        <v>0.9970241162826563</v>
      </c>
      <c r="DL3069">
        <v>0</v>
      </c>
      <c r="DM3069">
        <v>0</v>
      </c>
      <c r="DN3069">
        <v>0</v>
      </c>
      <c r="DO3069">
        <v>0</v>
      </c>
      <c r="DP3069">
        <v>899.37</v>
      </c>
      <c r="DQ3069" s="2">
        <f>6574+224429</f>
        <v>231003</v>
      </c>
      <c r="DR3069" s="2">
        <v>6151.8108600699998</v>
      </c>
      <c r="DS3069">
        <v>4.0048682649937188E-3</v>
      </c>
      <c r="DV3069">
        <v>0</v>
      </c>
    </row>
  </sheetData>
  <sortState xmlns:xlrd2="http://schemas.microsoft.com/office/spreadsheetml/2017/richdata2" ref="A2:DN3639">
    <sortCondition ref="A2:A3639"/>
    <sortCondition ref="F2:F363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Christensen,Libby</dc:creator>
  <cp:lastModifiedBy>Allie</cp:lastModifiedBy>
  <cp:lastPrinted>2020-11-19T17:25:11Z</cp:lastPrinted>
  <dcterms:created xsi:type="dcterms:W3CDTF">2018-02-06T22:05:22Z</dcterms:created>
  <dcterms:modified xsi:type="dcterms:W3CDTF">2021-07-24T21:27:02Z</dcterms:modified>
</cp:coreProperties>
</file>